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watchi\Downloads\"/>
    </mc:Choice>
  </mc:AlternateContent>
  <xr:revisionPtr revIDLastSave="0" documentId="13_ncr:1_{7812D965-4DF1-440A-B23E-6DA7DF2EDD1E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DASHBOARD" sheetId="1" r:id="rId1"/>
    <sheet name="CA" sheetId="2" r:id="rId2"/>
    <sheet name="CONTROLE" sheetId="3" r:id="rId3"/>
    <sheet name="TOURNEES" sheetId="4" r:id="rId4"/>
    <sheet name="PARAMETRES" sheetId="5" r:id="rId5"/>
    <sheet name="LISEZ-MOI" sheetId="6" r:id="rId6"/>
    <sheet name="abo260926" sheetId="7" r:id="rId7"/>
    <sheet name="210926" sheetId="8" r:id="rId8"/>
    <sheet name="220926" sheetId="9" r:id="rId9"/>
    <sheet name="230926" sheetId="10" r:id="rId10"/>
    <sheet name="240926" sheetId="11" r:id="rId11"/>
    <sheet name="051026" sheetId="17" r:id="rId12"/>
    <sheet name="061026" sheetId="19" r:id="rId13"/>
    <sheet name="071026" sheetId="20" r:id="rId14"/>
    <sheet name="DATA" sheetId="12" state="hidden" r:id="rId15"/>
    <sheet name="LISTES" sheetId="13" state="hidden" r:id="rId16"/>
    <sheet name="ABOS" sheetId="14" state="hidden" r:id="rId17"/>
    <sheet name="MODELE_CARTE" sheetId="15" state="hidden" r:id="rId18"/>
    <sheet name="DISTANCES" sheetId="16" state="hidden" r:id="rId19"/>
  </sheets>
  <functionGroups builtInGroupCount="19"/>
  <definedNames>
    <definedName name="_xlnm._FilterDatabase" localSheetId="14" hidden="1">DATA!$A$1:$V$2902</definedName>
    <definedName name="_xlnm._FilterDatabase" localSheetId="3" hidden="1">TOURNEES!$A$4:$L$450</definedName>
    <definedName name="_xlnm.Print_Area" localSheetId="1">CA!$A$1:$J$600</definedName>
    <definedName name="_xlnm.Print_Area" localSheetId="2">CONTROLE!$A$1:$O$300</definedName>
    <definedName name="_xlnm.Print_Area" localSheetId="0">DASHBOARD!$A$1:$Q$110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4" l="1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I5" i="4"/>
  <c r="I7" i="4"/>
  <c r="I8" i="4"/>
  <c r="I9" i="4"/>
  <c r="I10" i="4"/>
  <c r="I11" i="4"/>
  <c r="I12" i="4"/>
  <c r="I13" i="4"/>
  <c r="I15" i="4"/>
  <c r="I17" i="4"/>
  <c r="I18" i="4"/>
  <c r="I20" i="4"/>
  <c r="I21" i="4"/>
  <c r="I23" i="4"/>
  <c r="I24" i="4"/>
  <c r="I25" i="4"/>
  <c r="I26" i="4"/>
  <c r="I27" i="4"/>
  <c r="I28" i="4"/>
  <c r="I30" i="4"/>
  <c r="I31" i="4"/>
  <c r="I35" i="4"/>
  <c r="I36" i="4"/>
  <c r="I38" i="4"/>
  <c r="I39" i="4"/>
  <c r="I40" i="4"/>
  <c r="I41" i="4"/>
  <c r="I42" i="4"/>
  <c r="I43" i="4"/>
  <c r="I44" i="4"/>
  <c r="I45" i="4"/>
  <c r="I46" i="4"/>
  <c r="I47" i="4"/>
  <c r="I48" i="4"/>
  <c r="I49" i="4"/>
  <c r="I52" i="4"/>
  <c r="I53" i="4"/>
  <c r="I54" i="4"/>
  <c r="I56" i="4"/>
  <c r="I57" i="4"/>
  <c r="I58" i="4"/>
  <c r="I59" i="4"/>
  <c r="I60" i="4"/>
  <c r="I61" i="4"/>
  <c r="I62" i="4"/>
  <c r="I64" i="4"/>
  <c r="I67" i="4"/>
  <c r="I68" i="4"/>
  <c r="I70" i="4"/>
  <c r="I71" i="4"/>
  <c r="I72" i="4"/>
  <c r="I74" i="4"/>
  <c r="I75" i="4"/>
  <c r="I76" i="4"/>
  <c r="I78" i="4"/>
  <c r="I80" i="4"/>
  <c r="I81" i="4"/>
  <c r="I83" i="4"/>
  <c r="I84" i="4"/>
  <c r="I86" i="4"/>
  <c r="I87" i="4"/>
  <c r="I88" i="4"/>
  <c r="I89" i="4"/>
  <c r="I90" i="4"/>
  <c r="I91" i="4"/>
  <c r="I93" i="4"/>
  <c r="I94" i="4"/>
  <c r="I98" i="4"/>
  <c r="I99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5" i="4"/>
  <c r="I116" i="4"/>
  <c r="I117" i="4"/>
  <c r="I120" i="4"/>
  <c r="I121" i="4"/>
  <c r="I122" i="4"/>
  <c r="I123" i="4"/>
  <c r="I124" i="4"/>
  <c r="I125" i="4"/>
  <c r="I127" i="4"/>
  <c r="I130" i="4"/>
  <c r="I131" i="4"/>
  <c r="I133" i="4"/>
  <c r="I134" i="4"/>
  <c r="I135" i="4"/>
  <c r="I137" i="4"/>
  <c r="I138" i="4"/>
  <c r="I139" i="4"/>
  <c r="I141" i="4"/>
  <c r="I143" i="4"/>
  <c r="I146" i="4"/>
  <c r="I147" i="4"/>
  <c r="I148" i="4"/>
  <c r="I150" i="4"/>
  <c r="I151" i="4"/>
  <c r="I152" i="4"/>
  <c r="I153" i="4"/>
  <c r="I154" i="4"/>
  <c r="I155" i="4"/>
  <c r="I157" i="4"/>
  <c r="I158" i="4"/>
  <c r="I161" i="4"/>
  <c r="I162" i="4"/>
  <c r="I163" i="4"/>
  <c r="I166" i="4"/>
  <c r="I167" i="4"/>
  <c r="I168" i="4"/>
  <c r="I169" i="4"/>
  <c r="I170" i="4"/>
  <c r="I171" i="4"/>
  <c r="I172" i="4"/>
  <c r="I173" i="4"/>
  <c r="I174" i="4"/>
  <c r="I175" i="4"/>
  <c r="I176" i="4"/>
  <c r="I179" i="4"/>
  <c r="I180" i="4"/>
  <c r="I181" i="4"/>
  <c r="I182" i="4"/>
  <c r="I183" i="4"/>
  <c r="I184" i="4"/>
  <c r="I185" i="4"/>
  <c r="I186" i="4"/>
  <c r="I187" i="4"/>
  <c r="I189" i="4"/>
  <c r="I190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5" i="4"/>
  <c r="I226" i="4"/>
  <c r="I227" i="4"/>
  <c r="I228" i="4"/>
  <c r="I230" i="4"/>
  <c r="I231" i="4"/>
  <c r="I233" i="4"/>
  <c r="I234" i="4"/>
  <c r="I235" i="4"/>
  <c r="I236" i="4"/>
  <c r="I238" i="4"/>
  <c r="I239" i="4"/>
  <c r="I240" i="4"/>
  <c r="I241" i="4"/>
  <c r="I242" i="4"/>
  <c r="I243" i="4"/>
  <c r="I244" i="4"/>
  <c r="I246" i="4"/>
  <c r="I247" i="4"/>
  <c r="I248" i="4"/>
  <c r="I249" i="4"/>
  <c r="I250" i="4"/>
  <c r="I251" i="4"/>
  <c r="I252" i="4"/>
  <c r="I253" i="4"/>
  <c r="I254" i="4"/>
  <c r="I255" i="4"/>
  <c r="I256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90" i="4"/>
  <c r="I292" i="4"/>
  <c r="I294" i="4"/>
  <c r="I295" i="4"/>
  <c r="I296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1" i="4"/>
  <c r="I312" i="4"/>
  <c r="I314" i="4"/>
  <c r="I315" i="4"/>
  <c r="I316" i="4"/>
  <c r="I317" i="4"/>
  <c r="I318" i="4"/>
  <c r="I319" i="4"/>
  <c r="I320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2" i="4"/>
  <c r="I343" i="4"/>
  <c r="I344" i="4"/>
  <c r="I345" i="4"/>
  <c r="I346" i="4"/>
  <c r="I347" i="4"/>
  <c r="I348" i="4"/>
  <c r="I349" i="4"/>
  <c r="I350" i="4"/>
  <c r="I352" i="4"/>
  <c r="I353" i="4"/>
  <c r="I354" i="4"/>
  <c r="I357" i="4"/>
  <c r="I358" i="4"/>
  <c r="I360" i="4"/>
  <c r="I361" i="4"/>
  <c r="I362" i="4"/>
  <c r="I363" i="4"/>
  <c r="I364" i="4"/>
  <c r="I365" i="4"/>
  <c r="I366" i="4"/>
  <c r="I367" i="4"/>
  <c r="I369" i="4"/>
  <c r="I370" i="4"/>
  <c r="I371" i="4"/>
  <c r="I374" i="4"/>
  <c r="I376" i="4"/>
  <c r="I377" i="4"/>
  <c r="I378" i="4"/>
  <c r="I379" i="4"/>
  <c r="I380" i="4"/>
  <c r="I381" i="4"/>
  <c r="I382" i="4"/>
  <c r="I383" i="4"/>
  <c r="I384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3" i="4"/>
  <c r="I424" i="4"/>
  <c r="I426" i="4"/>
  <c r="I427" i="4"/>
  <c r="I428" i="4"/>
  <c r="I429" i="4"/>
  <c r="I430" i="4"/>
  <c r="I431" i="4"/>
  <c r="I432" i="4"/>
  <c r="I433" i="4"/>
  <c r="I434" i="4"/>
  <c r="I435" i="4"/>
  <c r="I436" i="4"/>
  <c r="I439" i="4"/>
  <c r="I440" i="4"/>
  <c r="I441" i="4"/>
  <c r="I442" i="4"/>
  <c r="I443" i="4"/>
  <c r="I444" i="4"/>
  <c r="I445" i="4"/>
  <c r="I446" i="4"/>
  <c r="I447" i="4"/>
  <c r="I448" i="4"/>
  <c r="G5" i="4"/>
  <c r="G8" i="4"/>
  <c r="G9" i="4"/>
  <c r="G12" i="4"/>
  <c r="G15" i="4"/>
  <c r="G17" i="4"/>
  <c r="G20" i="4"/>
  <c r="G21" i="4"/>
  <c r="G23" i="4"/>
  <c r="G25" i="4"/>
  <c r="G30" i="4"/>
  <c r="G31" i="4"/>
  <c r="G40" i="4"/>
  <c r="G42" i="4"/>
  <c r="G43" i="4"/>
  <c r="G45" i="4"/>
  <c r="G47" i="4"/>
  <c r="G48" i="4"/>
  <c r="G52" i="4"/>
  <c r="G54" i="4"/>
  <c r="G58" i="4"/>
  <c r="G60" i="4"/>
  <c r="G62" i="4"/>
  <c r="G64" i="4"/>
  <c r="G68" i="4"/>
  <c r="G71" i="4"/>
  <c r="G72" i="4"/>
  <c r="G75" i="4"/>
  <c r="G78" i="4"/>
  <c r="G80" i="4"/>
  <c r="G83" i="4"/>
  <c r="G84" i="4"/>
  <c r="G86" i="4"/>
  <c r="G88" i="4"/>
  <c r="G93" i="4"/>
  <c r="G94" i="4"/>
  <c r="G103" i="4"/>
  <c r="G105" i="4"/>
  <c r="G106" i="4"/>
  <c r="G108" i="4"/>
  <c r="G110" i="4"/>
  <c r="G111" i="4"/>
  <c r="G115" i="4"/>
  <c r="G117" i="4"/>
  <c r="G121" i="4"/>
  <c r="G123" i="4"/>
  <c r="G125" i="4"/>
  <c r="G127" i="4"/>
  <c r="G131" i="4"/>
  <c r="G134" i="4"/>
  <c r="G135" i="4"/>
  <c r="G138" i="4"/>
  <c r="G141" i="4"/>
  <c r="G143" i="4"/>
  <c r="G146" i="4"/>
  <c r="G147" i="4"/>
  <c r="G148" i="4"/>
  <c r="G150" i="4"/>
  <c r="G152" i="4"/>
  <c r="G167" i="4"/>
  <c r="G169" i="4"/>
  <c r="G170" i="4"/>
  <c r="G172" i="4"/>
  <c r="G174" i="4"/>
  <c r="G175" i="4"/>
  <c r="G180" i="4"/>
  <c r="G184" i="4"/>
  <c r="G186" i="4"/>
  <c r="G189" i="4"/>
  <c r="G193" i="4"/>
  <c r="G194" i="4"/>
  <c r="G196" i="4"/>
  <c r="G197" i="4"/>
  <c r="G198" i="4"/>
  <c r="G199" i="4"/>
  <c r="G200" i="4"/>
  <c r="G201" i="4"/>
  <c r="G204" i="4"/>
  <c r="G205" i="4"/>
  <c r="G206" i="4"/>
  <c r="G209" i="4"/>
  <c r="G210" i="4"/>
  <c r="G211" i="4"/>
  <c r="G212" i="4"/>
  <c r="G213" i="4"/>
  <c r="G215" i="4"/>
  <c r="G216" i="4"/>
  <c r="G218" i="4"/>
  <c r="G220" i="4"/>
  <c r="G221" i="4"/>
  <c r="G223" i="4"/>
  <c r="G227" i="4"/>
  <c r="G228" i="4"/>
  <c r="G231" i="4"/>
  <c r="G233" i="4"/>
  <c r="G234" i="4"/>
  <c r="G235" i="4"/>
  <c r="G238" i="4"/>
  <c r="G240" i="4"/>
  <c r="G241" i="4"/>
  <c r="G247" i="4"/>
  <c r="G250" i="4"/>
  <c r="G253" i="4"/>
  <c r="G254" i="4"/>
  <c r="G255" i="4"/>
  <c r="G259" i="4"/>
  <c r="G260" i="4"/>
  <c r="G261" i="4"/>
  <c r="G262" i="4"/>
  <c r="G263" i="4"/>
  <c r="G264" i="4"/>
  <c r="G267" i="4"/>
  <c r="G269" i="4"/>
  <c r="G271" i="4"/>
  <c r="G272" i="4"/>
  <c r="G274" i="4"/>
  <c r="G275" i="4"/>
  <c r="G276" i="4"/>
  <c r="G277" i="4"/>
  <c r="G279" i="4"/>
  <c r="G281" i="4"/>
  <c r="G283" i="4"/>
  <c r="G284" i="4"/>
  <c r="G285" i="4"/>
  <c r="G292" i="4"/>
  <c r="G296" i="4"/>
  <c r="G298" i="4"/>
  <c r="G299" i="4"/>
  <c r="G301" i="4"/>
  <c r="G303" i="4"/>
  <c r="G304" i="4"/>
  <c r="G305" i="4"/>
  <c r="G306" i="4"/>
  <c r="G307" i="4"/>
  <c r="G308" i="4"/>
  <c r="G309" i="4"/>
  <c r="G315" i="4"/>
  <c r="G318" i="4"/>
  <c r="G319" i="4"/>
  <c r="G320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7" i="4"/>
  <c r="G338" i="4"/>
  <c r="G339" i="4"/>
  <c r="G340" i="4"/>
  <c r="G342" i="4"/>
  <c r="G343" i="4"/>
  <c r="G344" i="4"/>
  <c r="G346" i="4"/>
  <c r="G347" i="4"/>
  <c r="G348" i="4"/>
  <c r="G349" i="4"/>
  <c r="G350" i="4"/>
  <c r="G354" i="4"/>
  <c r="G358" i="4"/>
  <c r="G360" i="4"/>
  <c r="G361" i="4"/>
  <c r="G362" i="4"/>
  <c r="G363" i="4"/>
  <c r="G364" i="4"/>
  <c r="G365" i="4"/>
  <c r="G366" i="4"/>
  <c r="G367" i="4"/>
  <c r="G369" i="4"/>
  <c r="G370" i="4"/>
  <c r="G371" i="4"/>
  <c r="G378" i="4"/>
  <c r="G381" i="4"/>
  <c r="G382" i="4"/>
  <c r="G383" i="4"/>
  <c r="G384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2" i="4"/>
  <c r="G403" i="4"/>
  <c r="G404" i="4"/>
  <c r="G405" i="4"/>
  <c r="G406" i="4"/>
  <c r="G407" i="4"/>
  <c r="G408" i="4"/>
  <c r="G409" i="4"/>
  <c r="G410" i="4"/>
  <c r="G412" i="4"/>
  <c r="G413" i="4"/>
  <c r="G414" i="4"/>
  <c r="G415" i="4"/>
  <c r="G416" i="4"/>
  <c r="G417" i="4"/>
  <c r="G420" i="4"/>
  <c r="G421" i="4"/>
  <c r="G424" i="4"/>
  <c r="G426" i="4"/>
  <c r="G427" i="4"/>
  <c r="G428" i="4"/>
  <c r="G429" i="4"/>
  <c r="G430" i="4"/>
  <c r="G431" i="4"/>
  <c r="G432" i="4"/>
  <c r="G433" i="4"/>
  <c r="G434" i="4"/>
  <c r="G435" i="4"/>
  <c r="G436" i="4"/>
  <c r="G439" i="4"/>
  <c r="G443" i="4"/>
  <c r="G446" i="4"/>
  <c r="G447" i="4"/>
  <c r="G448" i="4"/>
  <c r="C5" i="4"/>
  <c r="F5" i="4" s="1"/>
  <c r="H5" i="4" s="1"/>
  <c r="C6" i="4"/>
  <c r="C7" i="4"/>
  <c r="C8" i="4"/>
  <c r="F8" i="4" s="1"/>
  <c r="H8" i="4" s="1"/>
  <c r="C9" i="4"/>
  <c r="F9" i="4" s="1"/>
  <c r="H9" i="4" s="1"/>
  <c r="C10" i="4"/>
  <c r="C11" i="4"/>
  <c r="C12" i="4"/>
  <c r="F12" i="4" s="1"/>
  <c r="H12" i="4" s="1"/>
  <c r="C13" i="4"/>
  <c r="C14" i="4"/>
  <c r="C15" i="4"/>
  <c r="F15" i="4" s="1"/>
  <c r="H15" i="4" s="1"/>
  <c r="C16" i="4"/>
  <c r="C17" i="4"/>
  <c r="F17" i="4" s="1"/>
  <c r="H17" i="4" s="1"/>
  <c r="C18" i="4"/>
  <c r="C19" i="4"/>
  <c r="C20" i="4"/>
  <c r="F20" i="4" s="1"/>
  <c r="H20" i="4" s="1"/>
  <c r="C21" i="4"/>
  <c r="F21" i="4" s="1"/>
  <c r="H21" i="4" s="1"/>
  <c r="C22" i="4"/>
  <c r="C23" i="4"/>
  <c r="F23" i="4" s="1"/>
  <c r="H23" i="4" s="1"/>
  <c r="C24" i="4"/>
  <c r="C25" i="4"/>
  <c r="F25" i="4" s="1"/>
  <c r="H25" i="4" s="1"/>
  <c r="C26" i="4"/>
  <c r="C27" i="4"/>
  <c r="C28" i="4"/>
  <c r="C29" i="4"/>
  <c r="C30" i="4"/>
  <c r="F30" i="4" s="1"/>
  <c r="H30" i="4" s="1"/>
  <c r="C31" i="4"/>
  <c r="F31" i="4" s="1"/>
  <c r="H31" i="4" s="1"/>
  <c r="C32" i="4"/>
  <c r="C33" i="4"/>
  <c r="C34" i="4"/>
  <c r="C35" i="4"/>
  <c r="C36" i="4"/>
  <c r="C37" i="4"/>
  <c r="C38" i="4"/>
  <c r="C39" i="4"/>
  <c r="C40" i="4"/>
  <c r="F40" i="4" s="1"/>
  <c r="H40" i="4" s="1"/>
  <c r="C41" i="4"/>
  <c r="C42" i="4"/>
  <c r="F42" i="4" s="1"/>
  <c r="H42" i="4" s="1"/>
  <c r="C43" i="4"/>
  <c r="F43" i="4" s="1"/>
  <c r="H43" i="4" s="1"/>
  <c r="C44" i="4"/>
  <c r="C45" i="4"/>
  <c r="F45" i="4" s="1"/>
  <c r="H45" i="4" s="1"/>
  <c r="C46" i="4"/>
  <c r="C47" i="4"/>
  <c r="F47" i="4" s="1"/>
  <c r="H47" i="4" s="1"/>
  <c r="C48" i="4"/>
  <c r="F48" i="4" s="1"/>
  <c r="H48" i="4" s="1"/>
  <c r="C49" i="4"/>
  <c r="C50" i="4"/>
  <c r="C51" i="4"/>
  <c r="C52" i="4"/>
  <c r="F52" i="4" s="1"/>
  <c r="H52" i="4" s="1"/>
  <c r="C53" i="4"/>
  <c r="C54" i="4"/>
  <c r="F54" i="4" s="1"/>
  <c r="H54" i="4" s="1"/>
  <c r="C55" i="4"/>
  <c r="C56" i="4"/>
  <c r="C57" i="4"/>
  <c r="C58" i="4"/>
  <c r="F58" i="4" s="1"/>
  <c r="H58" i="4" s="1"/>
  <c r="C59" i="4"/>
  <c r="C60" i="4"/>
  <c r="F60" i="4" s="1"/>
  <c r="H60" i="4" s="1"/>
  <c r="C61" i="4"/>
  <c r="C62" i="4"/>
  <c r="F62" i="4" s="1"/>
  <c r="H62" i="4" s="1"/>
  <c r="C63" i="4"/>
  <c r="C64" i="4"/>
  <c r="F64" i="4" s="1"/>
  <c r="H64" i="4" s="1"/>
  <c r="C65" i="4"/>
  <c r="C66" i="4"/>
  <c r="C67" i="4"/>
  <c r="C68" i="4"/>
  <c r="F68" i="4" s="1"/>
  <c r="H68" i="4" s="1"/>
  <c r="C69" i="4"/>
  <c r="C70" i="4"/>
  <c r="C71" i="4"/>
  <c r="F71" i="4" s="1"/>
  <c r="H71" i="4" s="1"/>
  <c r="C72" i="4"/>
  <c r="F72" i="4" s="1"/>
  <c r="H72" i="4" s="1"/>
  <c r="C73" i="4"/>
  <c r="C74" i="4"/>
  <c r="C75" i="4"/>
  <c r="F75" i="4" s="1"/>
  <c r="H75" i="4" s="1"/>
  <c r="C76" i="4"/>
  <c r="C77" i="4"/>
  <c r="C78" i="4"/>
  <c r="F78" i="4" s="1"/>
  <c r="H78" i="4" s="1"/>
  <c r="C79" i="4"/>
  <c r="C80" i="4"/>
  <c r="F80" i="4" s="1"/>
  <c r="H80" i="4" s="1"/>
  <c r="C81" i="4"/>
  <c r="C82" i="4"/>
  <c r="C83" i="4"/>
  <c r="F83" i="4" s="1"/>
  <c r="H83" i="4" s="1"/>
  <c r="C84" i="4"/>
  <c r="F84" i="4" s="1"/>
  <c r="H84" i="4" s="1"/>
  <c r="C85" i="4"/>
  <c r="C86" i="4"/>
  <c r="F86" i="4" s="1"/>
  <c r="H86" i="4" s="1"/>
  <c r="C87" i="4"/>
  <c r="C88" i="4"/>
  <c r="F88" i="4" s="1"/>
  <c r="H88" i="4" s="1"/>
  <c r="C89" i="4"/>
  <c r="C90" i="4"/>
  <c r="C91" i="4"/>
  <c r="C92" i="4"/>
  <c r="C93" i="4"/>
  <c r="F93" i="4" s="1"/>
  <c r="H93" i="4" s="1"/>
  <c r="C94" i="4"/>
  <c r="F94" i="4" s="1"/>
  <c r="H94" i="4" s="1"/>
  <c r="C95" i="4"/>
  <c r="C96" i="4"/>
  <c r="C97" i="4"/>
  <c r="C98" i="4"/>
  <c r="C99" i="4"/>
  <c r="C100" i="4"/>
  <c r="C101" i="4"/>
  <c r="C102" i="4"/>
  <c r="C103" i="4"/>
  <c r="F103" i="4" s="1"/>
  <c r="H103" i="4" s="1"/>
  <c r="C104" i="4"/>
  <c r="C105" i="4"/>
  <c r="F105" i="4" s="1"/>
  <c r="H105" i="4" s="1"/>
  <c r="C106" i="4"/>
  <c r="F106" i="4" s="1"/>
  <c r="H106" i="4" s="1"/>
  <c r="C107" i="4"/>
  <c r="C108" i="4"/>
  <c r="F108" i="4" s="1"/>
  <c r="H108" i="4" s="1"/>
  <c r="C109" i="4"/>
  <c r="C110" i="4"/>
  <c r="F110" i="4" s="1"/>
  <c r="H110" i="4" s="1"/>
  <c r="C111" i="4"/>
  <c r="F111" i="4" s="1"/>
  <c r="H111" i="4" s="1"/>
  <c r="C112" i="4"/>
  <c r="C113" i="4"/>
  <c r="C114" i="4"/>
  <c r="C115" i="4"/>
  <c r="F115" i="4" s="1"/>
  <c r="H115" i="4" s="1"/>
  <c r="C116" i="4"/>
  <c r="C117" i="4"/>
  <c r="F117" i="4" s="1"/>
  <c r="H117" i="4" s="1"/>
  <c r="C118" i="4"/>
  <c r="C119" i="4"/>
  <c r="C120" i="4"/>
  <c r="C121" i="4"/>
  <c r="F121" i="4" s="1"/>
  <c r="H121" i="4" s="1"/>
  <c r="C122" i="4"/>
  <c r="C123" i="4"/>
  <c r="F123" i="4" s="1"/>
  <c r="H123" i="4" s="1"/>
  <c r="C124" i="4"/>
  <c r="C125" i="4"/>
  <c r="F125" i="4" s="1"/>
  <c r="H125" i="4" s="1"/>
  <c r="C126" i="4"/>
  <c r="C127" i="4"/>
  <c r="F127" i="4" s="1"/>
  <c r="H127" i="4" s="1"/>
  <c r="C128" i="4"/>
  <c r="C129" i="4"/>
  <c r="C130" i="4"/>
  <c r="C131" i="4"/>
  <c r="F131" i="4" s="1"/>
  <c r="H131" i="4" s="1"/>
  <c r="C132" i="4"/>
  <c r="C133" i="4"/>
  <c r="C134" i="4"/>
  <c r="F134" i="4" s="1"/>
  <c r="H134" i="4" s="1"/>
  <c r="C135" i="4"/>
  <c r="F135" i="4" s="1"/>
  <c r="H135" i="4" s="1"/>
  <c r="C136" i="4"/>
  <c r="C137" i="4"/>
  <c r="C138" i="4"/>
  <c r="F138" i="4" s="1"/>
  <c r="H138" i="4" s="1"/>
  <c r="C139" i="4"/>
  <c r="C140" i="4"/>
  <c r="C141" i="4"/>
  <c r="F141" i="4" s="1"/>
  <c r="H141" i="4" s="1"/>
  <c r="C142" i="4"/>
  <c r="C143" i="4"/>
  <c r="F143" i="4" s="1"/>
  <c r="H143" i="4" s="1"/>
  <c r="C144" i="4"/>
  <c r="C145" i="4"/>
  <c r="C146" i="4"/>
  <c r="F146" i="4" s="1"/>
  <c r="H146" i="4" s="1"/>
  <c r="C147" i="4"/>
  <c r="F147" i="4" s="1"/>
  <c r="H147" i="4" s="1"/>
  <c r="C148" i="4"/>
  <c r="F148" i="4" s="1"/>
  <c r="H148" i="4" s="1"/>
  <c r="C149" i="4"/>
  <c r="C150" i="4"/>
  <c r="F150" i="4" s="1"/>
  <c r="H150" i="4" s="1"/>
  <c r="C151" i="4"/>
  <c r="C152" i="4"/>
  <c r="F152" i="4" s="1"/>
  <c r="H152" i="4" s="1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F167" i="4" s="1"/>
  <c r="H167" i="4" s="1"/>
  <c r="C168" i="4"/>
  <c r="C169" i="4"/>
  <c r="F169" i="4" s="1"/>
  <c r="H169" i="4" s="1"/>
  <c r="C170" i="4"/>
  <c r="F170" i="4" s="1"/>
  <c r="H170" i="4" s="1"/>
  <c r="C171" i="4"/>
  <c r="C172" i="4"/>
  <c r="F172" i="4" s="1"/>
  <c r="H172" i="4" s="1"/>
  <c r="C173" i="4"/>
  <c r="C174" i="4"/>
  <c r="F174" i="4" s="1"/>
  <c r="H174" i="4" s="1"/>
  <c r="C175" i="4"/>
  <c r="F175" i="4" s="1"/>
  <c r="H175" i="4" s="1"/>
  <c r="C176" i="4"/>
  <c r="C177" i="4"/>
  <c r="C178" i="4"/>
  <c r="C179" i="4"/>
  <c r="C180" i="4"/>
  <c r="F180" i="4" s="1"/>
  <c r="H180" i="4" s="1"/>
  <c r="C181" i="4"/>
  <c r="C182" i="4"/>
  <c r="C183" i="4"/>
  <c r="C184" i="4"/>
  <c r="F184" i="4" s="1"/>
  <c r="H184" i="4" s="1"/>
  <c r="C185" i="4"/>
  <c r="C186" i="4"/>
  <c r="F186" i="4" s="1"/>
  <c r="H186" i="4" s="1"/>
  <c r="C187" i="4"/>
  <c r="C188" i="4"/>
  <c r="C189" i="4"/>
  <c r="F189" i="4" s="1"/>
  <c r="H189" i="4" s="1"/>
  <c r="C190" i="4"/>
  <c r="C191" i="4"/>
  <c r="C192" i="4"/>
  <c r="C193" i="4"/>
  <c r="F193" i="4" s="1"/>
  <c r="H193" i="4" s="1"/>
  <c r="C194" i="4"/>
  <c r="F194" i="4" s="1"/>
  <c r="H194" i="4" s="1"/>
  <c r="C195" i="4"/>
  <c r="C196" i="4"/>
  <c r="F196" i="4" s="1"/>
  <c r="H196" i="4" s="1"/>
  <c r="C197" i="4"/>
  <c r="F197" i="4" s="1"/>
  <c r="H197" i="4" s="1"/>
  <c r="C198" i="4"/>
  <c r="F198" i="4" s="1"/>
  <c r="H198" i="4" s="1"/>
  <c r="C199" i="4"/>
  <c r="F199" i="4" s="1"/>
  <c r="H199" i="4" s="1"/>
  <c r="C200" i="4"/>
  <c r="F200" i="4" s="1"/>
  <c r="H200" i="4" s="1"/>
  <c r="C201" i="4"/>
  <c r="F201" i="4" s="1"/>
  <c r="H201" i="4" s="1"/>
  <c r="C202" i="4"/>
  <c r="C203" i="4"/>
  <c r="C204" i="4"/>
  <c r="F204" i="4" s="1"/>
  <c r="H204" i="4" s="1"/>
  <c r="C205" i="4"/>
  <c r="F205" i="4" s="1"/>
  <c r="H205" i="4" s="1"/>
  <c r="C206" i="4"/>
  <c r="F206" i="4" s="1"/>
  <c r="H206" i="4" s="1"/>
  <c r="C207" i="4"/>
  <c r="C208" i="4"/>
  <c r="C209" i="4"/>
  <c r="F209" i="4" s="1"/>
  <c r="H209" i="4" s="1"/>
  <c r="C210" i="4"/>
  <c r="F210" i="4" s="1"/>
  <c r="H210" i="4" s="1"/>
  <c r="C211" i="4"/>
  <c r="F211" i="4" s="1"/>
  <c r="H211" i="4" s="1"/>
  <c r="C212" i="4"/>
  <c r="F212" i="4" s="1"/>
  <c r="H212" i="4" s="1"/>
  <c r="C213" i="4"/>
  <c r="F213" i="4" s="1"/>
  <c r="H213" i="4" s="1"/>
  <c r="C214" i="4"/>
  <c r="C215" i="4"/>
  <c r="F215" i="4" s="1"/>
  <c r="H215" i="4" s="1"/>
  <c r="C216" i="4"/>
  <c r="F216" i="4" s="1"/>
  <c r="H216" i="4" s="1"/>
  <c r="C217" i="4"/>
  <c r="C218" i="4"/>
  <c r="F218" i="4" s="1"/>
  <c r="H218" i="4" s="1"/>
  <c r="C219" i="4"/>
  <c r="C220" i="4"/>
  <c r="F220" i="4" s="1"/>
  <c r="H220" i="4" s="1"/>
  <c r="C221" i="4"/>
  <c r="F221" i="4" s="1"/>
  <c r="H221" i="4" s="1"/>
  <c r="C222" i="4"/>
  <c r="C223" i="4"/>
  <c r="F223" i="4" s="1"/>
  <c r="H223" i="4" s="1"/>
  <c r="C224" i="4"/>
  <c r="C225" i="4"/>
  <c r="C226" i="4"/>
  <c r="C227" i="4"/>
  <c r="F227" i="4" s="1"/>
  <c r="H227" i="4" s="1"/>
  <c r="C228" i="4"/>
  <c r="F228" i="4" s="1"/>
  <c r="H228" i="4" s="1"/>
  <c r="C229" i="4"/>
  <c r="C230" i="4"/>
  <c r="C231" i="4"/>
  <c r="F231" i="4" s="1"/>
  <c r="H231" i="4" s="1"/>
  <c r="C232" i="4"/>
  <c r="C233" i="4"/>
  <c r="F233" i="4" s="1"/>
  <c r="H233" i="4" s="1"/>
  <c r="C234" i="4"/>
  <c r="F234" i="4" s="1"/>
  <c r="H234" i="4" s="1"/>
  <c r="C235" i="4"/>
  <c r="F235" i="4" s="1"/>
  <c r="H235" i="4" s="1"/>
  <c r="C236" i="4"/>
  <c r="C237" i="4"/>
  <c r="C238" i="4"/>
  <c r="F238" i="4" s="1"/>
  <c r="H238" i="4" s="1"/>
  <c r="C239" i="4"/>
  <c r="C240" i="4"/>
  <c r="F240" i="4" s="1"/>
  <c r="H240" i="4" s="1"/>
  <c r="C241" i="4"/>
  <c r="F241" i="4" s="1"/>
  <c r="H241" i="4" s="1"/>
  <c r="C242" i="4"/>
  <c r="C243" i="4"/>
  <c r="C244" i="4"/>
  <c r="C245" i="4"/>
  <c r="C246" i="4"/>
  <c r="C247" i="4"/>
  <c r="F247" i="4" s="1"/>
  <c r="H247" i="4" s="1"/>
  <c r="C248" i="4"/>
  <c r="C249" i="4"/>
  <c r="C250" i="4"/>
  <c r="F250" i="4" s="1"/>
  <c r="H250" i="4" s="1"/>
  <c r="C251" i="4"/>
  <c r="C252" i="4"/>
  <c r="C253" i="4"/>
  <c r="F253" i="4" s="1"/>
  <c r="H253" i="4" s="1"/>
  <c r="C254" i="4"/>
  <c r="F254" i="4" s="1"/>
  <c r="H254" i="4" s="1"/>
  <c r="C255" i="4"/>
  <c r="F255" i="4" s="1"/>
  <c r="H255" i="4" s="1"/>
  <c r="C256" i="4"/>
  <c r="C257" i="4"/>
  <c r="C258" i="4"/>
  <c r="C259" i="4"/>
  <c r="F259" i="4" s="1"/>
  <c r="H259" i="4" s="1"/>
  <c r="C260" i="4"/>
  <c r="F260" i="4" s="1"/>
  <c r="H260" i="4" s="1"/>
  <c r="C261" i="4"/>
  <c r="F261" i="4" s="1"/>
  <c r="H261" i="4" s="1"/>
  <c r="C262" i="4"/>
  <c r="F262" i="4" s="1"/>
  <c r="H262" i="4" s="1"/>
  <c r="C263" i="4"/>
  <c r="F263" i="4" s="1"/>
  <c r="H263" i="4" s="1"/>
  <c r="C264" i="4"/>
  <c r="F264" i="4" s="1"/>
  <c r="H264" i="4" s="1"/>
  <c r="C265" i="4"/>
  <c r="C266" i="4"/>
  <c r="C267" i="4"/>
  <c r="F267" i="4" s="1"/>
  <c r="H267" i="4" s="1"/>
  <c r="C268" i="4"/>
  <c r="C269" i="4"/>
  <c r="F269" i="4" s="1"/>
  <c r="H269" i="4" s="1"/>
  <c r="C270" i="4"/>
  <c r="C271" i="4"/>
  <c r="F271" i="4" s="1"/>
  <c r="H271" i="4" s="1"/>
  <c r="C272" i="4"/>
  <c r="F272" i="4" s="1"/>
  <c r="H272" i="4" s="1"/>
  <c r="C273" i="4"/>
  <c r="C274" i="4"/>
  <c r="F274" i="4" s="1"/>
  <c r="H274" i="4" s="1"/>
  <c r="C275" i="4"/>
  <c r="F275" i="4" s="1"/>
  <c r="H275" i="4" s="1"/>
  <c r="C276" i="4"/>
  <c r="F276" i="4" s="1"/>
  <c r="H276" i="4" s="1"/>
  <c r="C277" i="4"/>
  <c r="F277" i="4" s="1"/>
  <c r="H277" i="4" s="1"/>
  <c r="C278" i="4"/>
  <c r="C279" i="4"/>
  <c r="F279" i="4" s="1"/>
  <c r="H279" i="4" s="1"/>
  <c r="C280" i="4"/>
  <c r="C281" i="4"/>
  <c r="F281" i="4" s="1"/>
  <c r="H281" i="4" s="1"/>
  <c r="C282" i="4"/>
  <c r="C283" i="4"/>
  <c r="F283" i="4" s="1"/>
  <c r="H283" i="4" s="1"/>
  <c r="C284" i="4"/>
  <c r="F284" i="4" s="1"/>
  <c r="H284" i="4" s="1"/>
  <c r="C285" i="4"/>
  <c r="F285" i="4" s="1"/>
  <c r="H285" i="4" s="1"/>
  <c r="C286" i="4"/>
  <c r="C287" i="4"/>
  <c r="C288" i="4"/>
  <c r="C289" i="4"/>
  <c r="C290" i="4"/>
  <c r="C291" i="4"/>
  <c r="C292" i="4"/>
  <c r="F292" i="4" s="1"/>
  <c r="H292" i="4" s="1"/>
  <c r="C293" i="4"/>
  <c r="C294" i="4"/>
  <c r="C295" i="4"/>
  <c r="C296" i="4"/>
  <c r="F296" i="4" s="1"/>
  <c r="H296" i="4" s="1"/>
  <c r="C297" i="4"/>
  <c r="C298" i="4"/>
  <c r="F298" i="4" s="1"/>
  <c r="H298" i="4" s="1"/>
  <c r="C299" i="4"/>
  <c r="F299" i="4" s="1"/>
  <c r="H299" i="4" s="1"/>
  <c r="C300" i="4"/>
  <c r="C301" i="4"/>
  <c r="F301" i="4" s="1"/>
  <c r="H301" i="4" s="1"/>
  <c r="C302" i="4"/>
  <c r="C303" i="4"/>
  <c r="F303" i="4" s="1"/>
  <c r="H303" i="4" s="1"/>
  <c r="C304" i="4"/>
  <c r="F304" i="4" s="1"/>
  <c r="H304" i="4" s="1"/>
  <c r="C305" i="4"/>
  <c r="F305" i="4" s="1"/>
  <c r="H305" i="4" s="1"/>
  <c r="C306" i="4"/>
  <c r="F306" i="4" s="1"/>
  <c r="H306" i="4" s="1"/>
  <c r="C307" i="4"/>
  <c r="F307" i="4" s="1"/>
  <c r="H307" i="4" s="1"/>
  <c r="C308" i="4"/>
  <c r="F308" i="4" s="1"/>
  <c r="H308" i="4" s="1"/>
  <c r="C309" i="4"/>
  <c r="F309" i="4" s="1"/>
  <c r="H309" i="4" s="1"/>
  <c r="C310" i="4"/>
  <c r="C311" i="4"/>
  <c r="C312" i="4"/>
  <c r="C313" i="4"/>
  <c r="C314" i="4"/>
  <c r="C315" i="4"/>
  <c r="F315" i="4" s="1"/>
  <c r="H315" i="4" s="1"/>
  <c r="C316" i="4"/>
  <c r="C317" i="4"/>
  <c r="C318" i="4"/>
  <c r="F318" i="4" s="1"/>
  <c r="H318" i="4" s="1"/>
  <c r="C319" i="4"/>
  <c r="F319" i="4" s="1"/>
  <c r="H319" i="4" s="1"/>
  <c r="C320" i="4"/>
  <c r="F320" i="4" s="1"/>
  <c r="H320" i="4" s="1"/>
  <c r="C321" i="4"/>
  <c r="C322" i="4"/>
  <c r="C323" i="4"/>
  <c r="F323" i="4" s="1"/>
  <c r="H323" i="4" s="1"/>
  <c r="C324" i="4"/>
  <c r="F324" i="4" s="1"/>
  <c r="H324" i="4" s="1"/>
  <c r="C325" i="4"/>
  <c r="F325" i="4" s="1"/>
  <c r="H325" i="4" s="1"/>
  <c r="C326" i="4"/>
  <c r="F326" i="4" s="1"/>
  <c r="H326" i="4" s="1"/>
  <c r="C327" i="4"/>
  <c r="F327" i="4" s="1"/>
  <c r="H327" i="4" s="1"/>
  <c r="C328" i="4"/>
  <c r="F328" i="4" s="1"/>
  <c r="H328" i="4" s="1"/>
  <c r="C329" i="4"/>
  <c r="F329" i="4" s="1"/>
  <c r="H329" i="4" s="1"/>
  <c r="C330" i="4"/>
  <c r="F330" i="4" s="1"/>
  <c r="H330" i="4" s="1"/>
  <c r="C331" i="4"/>
  <c r="F331" i="4" s="1"/>
  <c r="H331" i="4" s="1"/>
  <c r="C332" i="4"/>
  <c r="F332" i="4" s="1"/>
  <c r="H332" i="4" s="1"/>
  <c r="C333" i="4"/>
  <c r="F333" i="4" s="1"/>
  <c r="H333" i="4" s="1"/>
  <c r="C334" i="4"/>
  <c r="F334" i="4" s="1"/>
  <c r="H334" i="4" s="1"/>
  <c r="C335" i="4"/>
  <c r="F335" i="4" s="1"/>
  <c r="H335" i="4" s="1"/>
  <c r="C336" i="4"/>
  <c r="C337" i="4"/>
  <c r="F337" i="4" s="1"/>
  <c r="H337" i="4" s="1"/>
  <c r="C338" i="4"/>
  <c r="F338" i="4" s="1"/>
  <c r="H338" i="4" s="1"/>
  <c r="C339" i="4"/>
  <c r="F339" i="4" s="1"/>
  <c r="H339" i="4" s="1"/>
  <c r="C340" i="4"/>
  <c r="F340" i="4" s="1"/>
  <c r="H340" i="4" s="1"/>
  <c r="C341" i="4"/>
  <c r="C342" i="4"/>
  <c r="F342" i="4" s="1"/>
  <c r="H342" i="4" s="1"/>
  <c r="C343" i="4"/>
  <c r="F343" i="4" s="1"/>
  <c r="H343" i="4" s="1"/>
  <c r="C344" i="4"/>
  <c r="F344" i="4" s="1"/>
  <c r="H344" i="4" s="1"/>
  <c r="C345" i="4"/>
  <c r="C346" i="4"/>
  <c r="F346" i="4" s="1"/>
  <c r="H346" i="4" s="1"/>
  <c r="C347" i="4"/>
  <c r="F347" i="4" s="1"/>
  <c r="H347" i="4" s="1"/>
  <c r="C348" i="4"/>
  <c r="F348" i="4" s="1"/>
  <c r="H348" i="4" s="1"/>
  <c r="C349" i="4"/>
  <c r="F349" i="4" s="1"/>
  <c r="H349" i="4" s="1"/>
  <c r="C350" i="4"/>
  <c r="F350" i="4" s="1"/>
  <c r="H350" i="4" s="1"/>
  <c r="C351" i="4"/>
  <c r="C352" i="4"/>
  <c r="C353" i="4"/>
  <c r="C354" i="4"/>
  <c r="F354" i="4" s="1"/>
  <c r="H354" i="4" s="1"/>
  <c r="C355" i="4"/>
  <c r="C356" i="4"/>
  <c r="C357" i="4"/>
  <c r="C358" i="4"/>
  <c r="F358" i="4" s="1"/>
  <c r="H358" i="4" s="1"/>
  <c r="C359" i="4"/>
  <c r="C360" i="4"/>
  <c r="F360" i="4" s="1"/>
  <c r="H360" i="4" s="1"/>
  <c r="C361" i="4"/>
  <c r="F361" i="4" s="1"/>
  <c r="H361" i="4" s="1"/>
  <c r="C362" i="4"/>
  <c r="F362" i="4" s="1"/>
  <c r="H362" i="4" s="1"/>
  <c r="C363" i="4"/>
  <c r="F363" i="4" s="1"/>
  <c r="H363" i="4" s="1"/>
  <c r="C364" i="4"/>
  <c r="F364" i="4" s="1"/>
  <c r="H364" i="4" s="1"/>
  <c r="C365" i="4"/>
  <c r="F365" i="4" s="1"/>
  <c r="H365" i="4" s="1"/>
  <c r="C366" i="4"/>
  <c r="F366" i="4" s="1"/>
  <c r="H366" i="4" s="1"/>
  <c r="C367" i="4"/>
  <c r="F367" i="4" s="1"/>
  <c r="H367" i="4" s="1"/>
  <c r="C368" i="4"/>
  <c r="C369" i="4"/>
  <c r="F369" i="4" s="1"/>
  <c r="H369" i="4" s="1"/>
  <c r="C370" i="4"/>
  <c r="F370" i="4" s="1"/>
  <c r="H370" i="4" s="1"/>
  <c r="C371" i="4"/>
  <c r="F371" i="4" s="1"/>
  <c r="H371" i="4" s="1"/>
  <c r="C372" i="4"/>
  <c r="C373" i="4"/>
  <c r="C374" i="4"/>
  <c r="C375" i="4"/>
  <c r="C376" i="4"/>
  <c r="C377" i="4"/>
  <c r="C378" i="4"/>
  <c r="F378" i="4" s="1"/>
  <c r="H378" i="4" s="1"/>
  <c r="C379" i="4"/>
  <c r="C380" i="4"/>
  <c r="C381" i="4"/>
  <c r="F381" i="4" s="1"/>
  <c r="H381" i="4" s="1"/>
  <c r="C382" i="4"/>
  <c r="F382" i="4" s="1"/>
  <c r="H382" i="4" s="1"/>
  <c r="C383" i="4"/>
  <c r="F383" i="4" s="1"/>
  <c r="H383" i="4" s="1"/>
  <c r="C384" i="4"/>
  <c r="F384" i="4" s="1"/>
  <c r="H384" i="4" s="1"/>
  <c r="C385" i="4"/>
  <c r="C386" i="4"/>
  <c r="C387" i="4"/>
  <c r="F387" i="4" s="1"/>
  <c r="H387" i="4" s="1"/>
  <c r="C388" i="4"/>
  <c r="F388" i="4" s="1"/>
  <c r="H388" i="4" s="1"/>
  <c r="C389" i="4"/>
  <c r="F389" i="4" s="1"/>
  <c r="H389" i="4" s="1"/>
  <c r="C390" i="4"/>
  <c r="F390" i="4" s="1"/>
  <c r="H390" i="4" s="1"/>
  <c r="C391" i="4"/>
  <c r="F391" i="4" s="1"/>
  <c r="H391" i="4" s="1"/>
  <c r="C392" i="4"/>
  <c r="F392" i="4" s="1"/>
  <c r="H392" i="4" s="1"/>
  <c r="C393" i="4"/>
  <c r="F393" i="4" s="1"/>
  <c r="H393" i="4" s="1"/>
  <c r="C394" i="4"/>
  <c r="F394" i="4" s="1"/>
  <c r="H394" i="4" s="1"/>
  <c r="C395" i="4"/>
  <c r="F395" i="4" s="1"/>
  <c r="H395" i="4" s="1"/>
  <c r="C396" i="4"/>
  <c r="F396" i="4" s="1"/>
  <c r="H396" i="4" s="1"/>
  <c r="C397" i="4"/>
  <c r="F397" i="4" s="1"/>
  <c r="H397" i="4" s="1"/>
  <c r="C398" i="4"/>
  <c r="F398" i="4" s="1"/>
  <c r="H398" i="4" s="1"/>
  <c r="C399" i="4"/>
  <c r="F399" i="4" s="1"/>
  <c r="H399" i="4" s="1"/>
  <c r="C400" i="4"/>
  <c r="F400" i="4" s="1"/>
  <c r="H400" i="4" s="1"/>
  <c r="C401" i="4"/>
  <c r="C402" i="4"/>
  <c r="F402" i="4" s="1"/>
  <c r="H402" i="4" s="1"/>
  <c r="C403" i="4"/>
  <c r="F403" i="4" s="1"/>
  <c r="H403" i="4" s="1"/>
  <c r="C404" i="4"/>
  <c r="F404" i="4" s="1"/>
  <c r="H404" i="4" s="1"/>
  <c r="C405" i="4"/>
  <c r="F405" i="4" s="1"/>
  <c r="H405" i="4" s="1"/>
  <c r="C406" i="4"/>
  <c r="F406" i="4" s="1"/>
  <c r="H406" i="4" s="1"/>
  <c r="C407" i="4"/>
  <c r="F407" i="4" s="1"/>
  <c r="H407" i="4" s="1"/>
  <c r="C408" i="4"/>
  <c r="F408" i="4" s="1"/>
  <c r="H408" i="4" s="1"/>
  <c r="C409" i="4"/>
  <c r="F409" i="4" s="1"/>
  <c r="H409" i="4" s="1"/>
  <c r="C410" i="4"/>
  <c r="F410" i="4" s="1"/>
  <c r="H410" i="4" s="1"/>
  <c r="C411" i="4"/>
  <c r="C412" i="4"/>
  <c r="F412" i="4" s="1"/>
  <c r="H412" i="4" s="1"/>
  <c r="C413" i="4"/>
  <c r="F413" i="4" s="1"/>
  <c r="H413" i="4" s="1"/>
  <c r="C414" i="4"/>
  <c r="F414" i="4" s="1"/>
  <c r="H414" i="4" s="1"/>
  <c r="C415" i="4"/>
  <c r="F415" i="4" s="1"/>
  <c r="H415" i="4" s="1"/>
  <c r="C416" i="4"/>
  <c r="F416" i="4" s="1"/>
  <c r="H416" i="4" s="1"/>
  <c r="C417" i="4"/>
  <c r="F417" i="4" s="1"/>
  <c r="H417" i="4" s="1"/>
  <c r="C418" i="4"/>
  <c r="C419" i="4"/>
  <c r="C420" i="4"/>
  <c r="F420" i="4" s="1"/>
  <c r="H420" i="4" s="1"/>
  <c r="C421" i="4"/>
  <c r="F421" i="4" s="1"/>
  <c r="H421" i="4" s="1"/>
  <c r="C422" i="4"/>
  <c r="C423" i="4"/>
  <c r="C424" i="4"/>
  <c r="F424" i="4" s="1"/>
  <c r="H424" i="4" s="1"/>
  <c r="C425" i="4"/>
  <c r="C426" i="4"/>
  <c r="F426" i="4" s="1"/>
  <c r="H426" i="4" s="1"/>
  <c r="C427" i="4"/>
  <c r="F427" i="4" s="1"/>
  <c r="H427" i="4" s="1"/>
  <c r="C428" i="4"/>
  <c r="F428" i="4" s="1"/>
  <c r="H428" i="4" s="1"/>
  <c r="C429" i="4"/>
  <c r="F429" i="4" s="1"/>
  <c r="H429" i="4" s="1"/>
  <c r="C430" i="4"/>
  <c r="F430" i="4" s="1"/>
  <c r="H430" i="4" s="1"/>
  <c r="C431" i="4"/>
  <c r="F431" i="4" s="1"/>
  <c r="H431" i="4" s="1"/>
  <c r="C432" i="4"/>
  <c r="F432" i="4" s="1"/>
  <c r="H432" i="4" s="1"/>
  <c r="C433" i="4"/>
  <c r="F433" i="4" s="1"/>
  <c r="H433" i="4" s="1"/>
  <c r="C434" i="4"/>
  <c r="F434" i="4" s="1"/>
  <c r="H434" i="4" s="1"/>
  <c r="C435" i="4"/>
  <c r="F435" i="4" s="1"/>
  <c r="H435" i="4" s="1"/>
  <c r="C436" i="4"/>
  <c r="F436" i="4" s="1"/>
  <c r="H436" i="4" s="1"/>
  <c r="C437" i="4"/>
  <c r="C438" i="4"/>
  <c r="C439" i="4"/>
  <c r="F439" i="4" s="1"/>
  <c r="H439" i="4" s="1"/>
  <c r="C440" i="4"/>
  <c r="C441" i="4"/>
  <c r="C442" i="4"/>
  <c r="C443" i="4"/>
  <c r="F443" i="4" s="1"/>
  <c r="H443" i="4" s="1"/>
  <c r="C444" i="4"/>
  <c r="C445" i="4"/>
  <c r="C446" i="4"/>
  <c r="F446" i="4" s="1"/>
  <c r="H446" i="4" s="1"/>
  <c r="C447" i="4"/>
  <c r="F447" i="4" s="1"/>
  <c r="H447" i="4" s="1"/>
  <c r="C448" i="4"/>
  <c r="F448" i="4" s="1"/>
  <c r="H448" i="4" s="1"/>
  <c r="C449" i="4"/>
  <c r="C450" i="4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F8" i="2"/>
  <c r="D8" i="2"/>
  <c r="B8" i="2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F313" i="1" s="1"/>
  <c r="B312" i="1"/>
  <c r="B311" i="1"/>
  <c r="B310" i="1"/>
  <c r="B309" i="1"/>
  <c r="B308" i="1"/>
  <c r="B307" i="1"/>
  <c r="B306" i="1"/>
  <c r="C306" i="1" s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F160" i="1" s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E146" i="1" s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H114" i="1" s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K79" i="1" s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AF12" i="1"/>
  <c r="B9" i="1"/>
  <c r="F7" i="1"/>
  <c r="F6" i="1"/>
  <c r="AA3" i="1"/>
  <c r="AA2" i="1"/>
  <c r="F6" i="4" l="1"/>
  <c r="H6" i="4" s="1"/>
  <c r="G6" i="4"/>
  <c r="I6" i="4" s="1"/>
  <c r="G7" i="4"/>
  <c r="F7" i="4"/>
  <c r="H7" i="4" s="1"/>
  <c r="F10" i="4"/>
  <c r="H10" i="4" s="1"/>
  <c r="G10" i="4"/>
  <c r="G11" i="4"/>
  <c r="F11" i="4"/>
  <c r="H11" i="4" s="1"/>
  <c r="G13" i="4"/>
  <c r="F13" i="4"/>
  <c r="H13" i="4" s="1"/>
  <c r="G14" i="4"/>
  <c r="F14" i="4"/>
  <c r="H14" i="4" s="1"/>
  <c r="G16" i="4"/>
  <c r="F16" i="4"/>
  <c r="H16" i="4" s="1"/>
  <c r="G18" i="4"/>
  <c r="F18" i="4"/>
  <c r="H18" i="4" s="1"/>
  <c r="F19" i="4"/>
  <c r="H19" i="4" s="1"/>
  <c r="G19" i="4"/>
  <c r="I19" i="4" s="1"/>
  <c r="G22" i="4"/>
  <c r="F22" i="4"/>
  <c r="H22" i="4" s="1"/>
  <c r="G24" i="4"/>
  <c r="F24" i="4"/>
  <c r="H24" i="4" s="1"/>
  <c r="G26" i="4"/>
  <c r="F26" i="4"/>
  <c r="H26" i="4" s="1"/>
  <c r="G27" i="4"/>
  <c r="F27" i="4"/>
  <c r="H27" i="4" s="1"/>
  <c r="F28" i="4"/>
  <c r="H28" i="4" s="1"/>
  <c r="G28" i="4"/>
  <c r="F29" i="4"/>
  <c r="H29" i="4" s="1"/>
  <c r="G29" i="4"/>
  <c r="I29" i="4" s="1"/>
  <c r="F32" i="4"/>
  <c r="H32" i="4" s="1"/>
  <c r="G32" i="4"/>
  <c r="I32" i="4" s="1"/>
  <c r="F33" i="4"/>
  <c r="H33" i="4" s="1"/>
  <c r="G33" i="4"/>
  <c r="I33" i="4" s="1"/>
  <c r="F34" i="4"/>
  <c r="H34" i="4" s="1"/>
  <c r="G34" i="4"/>
  <c r="I34" i="4" s="1"/>
  <c r="G35" i="4"/>
  <c r="F35" i="4"/>
  <c r="H35" i="4" s="1"/>
  <c r="G36" i="4"/>
  <c r="F36" i="4"/>
  <c r="H36" i="4" s="1"/>
  <c r="G37" i="4"/>
  <c r="F37" i="4"/>
  <c r="H37" i="4" s="1"/>
  <c r="F38" i="4"/>
  <c r="H38" i="4" s="1"/>
  <c r="G38" i="4"/>
  <c r="F39" i="4"/>
  <c r="H39" i="4" s="1"/>
  <c r="G39" i="4"/>
  <c r="G41" i="4"/>
  <c r="F41" i="4"/>
  <c r="H41" i="4" s="1"/>
  <c r="G44" i="4"/>
  <c r="F44" i="4"/>
  <c r="H44" i="4" s="1"/>
  <c r="G46" i="4"/>
  <c r="F46" i="4"/>
  <c r="H46" i="4" s="1"/>
  <c r="F49" i="4"/>
  <c r="H49" i="4" s="1"/>
  <c r="G49" i="4"/>
  <c r="G50" i="4"/>
  <c r="F50" i="4"/>
  <c r="H50" i="4" s="1"/>
  <c r="G51" i="4"/>
  <c r="F51" i="4"/>
  <c r="H51" i="4" s="1"/>
  <c r="F53" i="4"/>
  <c r="H53" i="4" s="1"/>
  <c r="G53" i="4"/>
  <c r="F55" i="4"/>
  <c r="H55" i="4" s="1"/>
  <c r="G55" i="4"/>
  <c r="I55" i="4" s="1"/>
  <c r="G56" i="4"/>
  <c r="F56" i="4"/>
  <c r="H56" i="4" s="1"/>
  <c r="F57" i="4"/>
  <c r="H57" i="4" s="1"/>
  <c r="G57" i="4"/>
  <c r="F59" i="4"/>
  <c r="H59" i="4" s="1"/>
  <c r="G59" i="4"/>
  <c r="G61" i="4"/>
  <c r="F61" i="4"/>
  <c r="H61" i="4" s="1"/>
  <c r="G63" i="4"/>
  <c r="F63" i="4"/>
  <c r="H63" i="4" s="1"/>
  <c r="G65" i="4"/>
  <c r="F65" i="4"/>
  <c r="H65" i="4" s="1"/>
  <c r="F66" i="4"/>
  <c r="H66" i="4" s="1"/>
  <c r="G66" i="4"/>
  <c r="I66" i="4" s="1"/>
  <c r="G67" i="4"/>
  <c r="F67" i="4"/>
  <c r="H67" i="4" s="1"/>
  <c r="G69" i="4"/>
  <c r="F69" i="4"/>
  <c r="H69" i="4" s="1"/>
  <c r="F70" i="4"/>
  <c r="H70" i="4" s="1"/>
  <c r="G70" i="4"/>
  <c r="G73" i="4"/>
  <c r="F73" i="4"/>
  <c r="H73" i="4" s="1"/>
  <c r="G74" i="4"/>
  <c r="F74" i="4"/>
  <c r="H74" i="4" s="1"/>
  <c r="G76" i="4"/>
  <c r="F76" i="4"/>
  <c r="H76" i="4" s="1"/>
  <c r="F77" i="4"/>
  <c r="H77" i="4" s="1"/>
  <c r="G77" i="4"/>
  <c r="I77" i="4" s="1"/>
  <c r="G79" i="4"/>
  <c r="F79" i="4"/>
  <c r="H79" i="4" s="1"/>
  <c r="G81" i="4"/>
  <c r="F81" i="4"/>
  <c r="H81" i="4" s="1"/>
  <c r="F82" i="4"/>
  <c r="H82" i="4" s="1"/>
  <c r="G82" i="4"/>
  <c r="I82" i="4" s="1"/>
  <c r="F85" i="4"/>
  <c r="H85" i="4" s="1"/>
  <c r="G85" i="4"/>
  <c r="I85" i="4" s="1"/>
  <c r="G87" i="4"/>
  <c r="F87" i="4"/>
  <c r="H87" i="4" s="1"/>
  <c r="G89" i="4"/>
  <c r="F89" i="4"/>
  <c r="H89" i="4" s="1"/>
  <c r="F90" i="4"/>
  <c r="H90" i="4" s="1"/>
  <c r="G90" i="4"/>
  <c r="G91" i="4"/>
  <c r="F91" i="4"/>
  <c r="H91" i="4" s="1"/>
  <c r="G92" i="4"/>
  <c r="F92" i="4"/>
  <c r="H92" i="4" s="1"/>
  <c r="G95" i="4"/>
  <c r="F95" i="4"/>
  <c r="H95" i="4" s="1"/>
  <c r="G96" i="4"/>
  <c r="F96" i="4"/>
  <c r="H96" i="4" s="1"/>
  <c r="F97" i="4"/>
  <c r="H97" i="4" s="1"/>
  <c r="G97" i="4"/>
  <c r="I97" i="4" s="1"/>
  <c r="G98" i="4"/>
  <c r="F98" i="4"/>
  <c r="H98" i="4" s="1"/>
  <c r="G99" i="4"/>
  <c r="F99" i="4"/>
  <c r="H99" i="4" s="1"/>
  <c r="G100" i="4"/>
  <c r="F100" i="4"/>
  <c r="H100" i="4" s="1"/>
  <c r="G101" i="4"/>
  <c r="F101" i="4"/>
  <c r="H101" i="4" s="1"/>
  <c r="G102" i="4"/>
  <c r="F102" i="4"/>
  <c r="H102" i="4" s="1"/>
  <c r="G104" i="4"/>
  <c r="F104" i="4"/>
  <c r="H104" i="4" s="1"/>
  <c r="G107" i="4"/>
  <c r="F107" i="4"/>
  <c r="H107" i="4" s="1"/>
  <c r="G109" i="4"/>
  <c r="F109" i="4"/>
  <c r="H109" i="4" s="1"/>
  <c r="F112" i="4"/>
  <c r="H112" i="4" s="1"/>
  <c r="G112" i="4"/>
  <c r="F113" i="4"/>
  <c r="H113" i="4" s="1"/>
  <c r="G113" i="4"/>
  <c r="I113" i="4" s="1"/>
  <c r="F114" i="4"/>
  <c r="H114" i="4" s="1"/>
  <c r="G114" i="4"/>
  <c r="I114" i="4" s="1"/>
  <c r="G116" i="4"/>
  <c r="F116" i="4"/>
  <c r="H116" i="4" s="1"/>
  <c r="F118" i="4"/>
  <c r="H118" i="4" s="1"/>
  <c r="G118" i="4"/>
  <c r="I118" i="4" s="1"/>
  <c r="G119" i="4"/>
  <c r="F119" i="4"/>
  <c r="H119" i="4" s="1"/>
  <c r="F120" i="4"/>
  <c r="H120" i="4" s="1"/>
  <c r="G120" i="4"/>
  <c r="G122" i="4"/>
  <c r="F122" i="4"/>
  <c r="H122" i="4" s="1"/>
  <c r="G124" i="4"/>
  <c r="F124" i="4"/>
  <c r="H124" i="4" s="1"/>
  <c r="F126" i="4"/>
  <c r="H126" i="4" s="1"/>
  <c r="G126" i="4"/>
  <c r="I126" i="4" s="1"/>
  <c r="F128" i="4"/>
  <c r="H128" i="4" s="1"/>
  <c r="G128" i="4"/>
  <c r="I128" i="4" s="1"/>
  <c r="F129" i="4"/>
  <c r="H129" i="4" s="1"/>
  <c r="G129" i="4"/>
  <c r="I129" i="4" s="1"/>
  <c r="F130" i="4"/>
  <c r="H130" i="4" s="1"/>
  <c r="G130" i="4"/>
  <c r="F132" i="4"/>
  <c r="H132" i="4" s="1"/>
  <c r="G132" i="4"/>
  <c r="I132" i="4" s="1"/>
  <c r="G133" i="4"/>
  <c r="F133" i="4"/>
  <c r="H133" i="4" s="1"/>
  <c r="G136" i="4"/>
  <c r="F136" i="4"/>
  <c r="H136" i="4" s="1"/>
  <c r="G137" i="4"/>
  <c r="F137" i="4"/>
  <c r="H137" i="4" s="1"/>
  <c r="G139" i="4"/>
  <c r="F139" i="4"/>
  <c r="H139" i="4" s="1"/>
  <c r="F140" i="4"/>
  <c r="H140" i="4" s="1"/>
  <c r="G140" i="4"/>
  <c r="I140" i="4" s="1"/>
  <c r="F142" i="4"/>
  <c r="H142" i="4" s="1"/>
  <c r="G142" i="4"/>
  <c r="I142" i="4" s="1"/>
  <c r="G144" i="4"/>
  <c r="F144" i="4"/>
  <c r="H144" i="4" s="1"/>
  <c r="G145" i="4"/>
  <c r="F145" i="4"/>
  <c r="H145" i="4" s="1"/>
  <c r="F149" i="4"/>
  <c r="H149" i="4" s="1"/>
  <c r="G149" i="4"/>
  <c r="I149" i="4" s="1"/>
  <c r="F151" i="4"/>
  <c r="H151" i="4" s="1"/>
  <c r="G151" i="4"/>
  <c r="F153" i="4"/>
  <c r="H153" i="4" s="1"/>
  <c r="G153" i="4"/>
  <c r="F154" i="4"/>
  <c r="H154" i="4" s="1"/>
  <c r="G154" i="4"/>
  <c r="F155" i="4"/>
  <c r="H155" i="4" s="1"/>
  <c r="G155" i="4"/>
  <c r="F156" i="4"/>
  <c r="H156" i="4" s="1"/>
  <c r="G156" i="4"/>
  <c r="I156" i="4" s="1"/>
  <c r="G157" i="4"/>
  <c r="F157" i="4"/>
  <c r="H157" i="4" s="1"/>
  <c r="F158" i="4"/>
  <c r="H158" i="4" s="1"/>
  <c r="G158" i="4"/>
  <c r="F159" i="4"/>
  <c r="H159" i="4" s="1"/>
  <c r="G159" i="4"/>
  <c r="I159" i="4" s="1"/>
  <c r="F160" i="4"/>
  <c r="H160" i="4" s="1"/>
  <c r="G160" i="4"/>
  <c r="I160" i="4" s="1"/>
  <c r="G161" i="4"/>
  <c r="F161" i="4"/>
  <c r="H161" i="4" s="1"/>
  <c r="F162" i="4"/>
  <c r="H162" i="4" s="1"/>
  <c r="G162" i="4"/>
  <c r="F163" i="4"/>
  <c r="H163" i="4" s="1"/>
  <c r="G163" i="4"/>
  <c r="F164" i="4"/>
  <c r="H164" i="4" s="1"/>
  <c r="G164" i="4"/>
  <c r="I164" i="4" s="1"/>
  <c r="F165" i="4"/>
  <c r="H165" i="4" s="1"/>
  <c r="G165" i="4"/>
  <c r="I165" i="4" s="1"/>
  <c r="F166" i="4"/>
  <c r="H166" i="4" s="1"/>
  <c r="G166" i="4"/>
  <c r="G168" i="4"/>
  <c r="F168" i="4"/>
  <c r="H168" i="4" s="1"/>
  <c r="G171" i="4"/>
  <c r="F171" i="4"/>
  <c r="H171" i="4" s="1"/>
  <c r="G173" i="4"/>
  <c r="F173" i="4"/>
  <c r="H173" i="4" s="1"/>
  <c r="F176" i="4"/>
  <c r="H176" i="4" s="1"/>
  <c r="G176" i="4"/>
  <c r="G177" i="4"/>
  <c r="F177" i="4"/>
  <c r="H177" i="4" s="1"/>
  <c r="F178" i="4"/>
  <c r="H178" i="4" s="1"/>
  <c r="G178" i="4"/>
  <c r="I178" i="4" s="1"/>
  <c r="G179" i="4"/>
  <c r="F179" i="4"/>
  <c r="H179" i="4" s="1"/>
  <c r="F181" i="4"/>
  <c r="H181" i="4" s="1"/>
  <c r="G181" i="4"/>
  <c r="F182" i="4"/>
  <c r="H182" i="4" s="1"/>
  <c r="G182" i="4"/>
  <c r="G183" i="4"/>
  <c r="F183" i="4"/>
  <c r="H183" i="4" s="1"/>
  <c r="F185" i="4"/>
  <c r="H185" i="4" s="1"/>
  <c r="G185" i="4"/>
  <c r="F187" i="4"/>
  <c r="H187" i="4" s="1"/>
  <c r="G187" i="4"/>
  <c r="F188" i="4"/>
  <c r="H188" i="4" s="1"/>
  <c r="G188" i="4"/>
  <c r="I188" i="4" s="1"/>
  <c r="F190" i="4"/>
  <c r="H190" i="4" s="1"/>
  <c r="G190" i="4"/>
  <c r="F191" i="4"/>
  <c r="H191" i="4" s="1"/>
  <c r="G191" i="4"/>
  <c r="I191" i="4" s="1"/>
  <c r="F192" i="4"/>
  <c r="H192" i="4" s="1"/>
  <c r="G192" i="4"/>
  <c r="I192" i="4" s="1"/>
  <c r="F195" i="4"/>
  <c r="H195" i="4" s="1"/>
  <c r="G195" i="4"/>
  <c r="G202" i="4"/>
  <c r="F202" i="4"/>
  <c r="H202" i="4" s="1"/>
  <c r="F203" i="4"/>
  <c r="H203" i="4" s="1"/>
  <c r="G203" i="4"/>
  <c r="F207" i="4"/>
  <c r="H207" i="4" s="1"/>
  <c r="G207" i="4"/>
  <c r="G208" i="4"/>
  <c r="F208" i="4"/>
  <c r="H208" i="4" s="1"/>
  <c r="F214" i="4"/>
  <c r="H214" i="4" s="1"/>
  <c r="G214" i="4"/>
  <c r="F217" i="4"/>
  <c r="H217" i="4" s="1"/>
  <c r="G217" i="4"/>
  <c r="G219" i="4"/>
  <c r="F219" i="4"/>
  <c r="H219" i="4" s="1"/>
  <c r="G222" i="4"/>
  <c r="F222" i="4"/>
  <c r="H222" i="4" s="1"/>
  <c r="F224" i="4"/>
  <c r="H224" i="4" s="1"/>
  <c r="G224" i="4"/>
  <c r="I224" i="4" s="1"/>
  <c r="F225" i="4"/>
  <c r="H225" i="4" s="1"/>
  <c r="G225" i="4"/>
  <c r="G226" i="4"/>
  <c r="F226" i="4"/>
  <c r="H226" i="4" s="1"/>
  <c r="G229" i="4"/>
  <c r="F229" i="4"/>
  <c r="H229" i="4" s="1"/>
  <c r="F230" i="4"/>
  <c r="H230" i="4" s="1"/>
  <c r="G230" i="4"/>
  <c r="F232" i="4"/>
  <c r="H232" i="4" s="1"/>
  <c r="G232" i="4"/>
  <c r="I232" i="4" s="1"/>
  <c r="G236" i="4"/>
  <c r="F236" i="4"/>
  <c r="H236" i="4" s="1"/>
  <c r="F237" i="4"/>
  <c r="H237" i="4" s="1"/>
  <c r="G237" i="4"/>
  <c r="I237" i="4" s="1"/>
  <c r="F239" i="4"/>
  <c r="H239" i="4" s="1"/>
  <c r="G239" i="4"/>
  <c r="G242" i="4"/>
  <c r="F242" i="4"/>
  <c r="H242" i="4" s="1"/>
  <c r="F243" i="4"/>
  <c r="H243" i="4" s="1"/>
  <c r="G243" i="4"/>
  <c r="G244" i="4"/>
  <c r="F244" i="4"/>
  <c r="H244" i="4" s="1"/>
  <c r="F245" i="4"/>
  <c r="H245" i="4" s="1"/>
  <c r="G245" i="4"/>
  <c r="I245" i="4" s="1"/>
  <c r="G246" i="4"/>
  <c r="F246" i="4"/>
  <c r="H246" i="4" s="1"/>
  <c r="F248" i="4"/>
  <c r="H248" i="4" s="1"/>
  <c r="G248" i="4"/>
  <c r="G249" i="4"/>
  <c r="F249" i="4"/>
  <c r="H249" i="4" s="1"/>
  <c r="G251" i="4"/>
  <c r="F251" i="4"/>
  <c r="H251" i="4" s="1"/>
  <c r="G252" i="4"/>
  <c r="F252" i="4"/>
  <c r="H252" i="4" s="1"/>
  <c r="G256" i="4"/>
  <c r="F256" i="4"/>
  <c r="H256" i="4" s="1"/>
  <c r="G257" i="4"/>
  <c r="F257" i="4"/>
  <c r="H257" i="4" s="1"/>
  <c r="F258" i="4"/>
  <c r="H258" i="4" s="1"/>
  <c r="G258" i="4"/>
  <c r="I258" i="4" s="1"/>
  <c r="G265" i="4"/>
  <c r="F265" i="4"/>
  <c r="H265" i="4" s="1"/>
  <c r="G266" i="4"/>
  <c r="F266" i="4"/>
  <c r="H266" i="4" s="1"/>
  <c r="F268" i="4"/>
  <c r="H268" i="4" s="1"/>
  <c r="G268" i="4"/>
  <c r="F270" i="4"/>
  <c r="H270" i="4" s="1"/>
  <c r="G270" i="4"/>
  <c r="G273" i="4"/>
  <c r="F273" i="4"/>
  <c r="H273" i="4" s="1"/>
  <c r="F278" i="4"/>
  <c r="H278" i="4" s="1"/>
  <c r="G278" i="4"/>
  <c r="F280" i="4"/>
  <c r="H280" i="4" s="1"/>
  <c r="G280" i="4"/>
  <c r="F282" i="4"/>
  <c r="H282" i="4" s="1"/>
  <c r="G282" i="4"/>
  <c r="F286" i="4"/>
  <c r="H286" i="4" s="1"/>
  <c r="G286" i="4"/>
  <c r="F287" i="4"/>
  <c r="H287" i="4" s="1"/>
  <c r="G287" i="4"/>
  <c r="G288" i="4"/>
  <c r="F288" i="4"/>
  <c r="H288" i="4" s="1"/>
  <c r="F289" i="4"/>
  <c r="H289" i="4" s="1"/>
  <c r="G289" i="4"/>
  <c r="I289" i="4" s="1"/>
  <c r="F290" i="4"/>
  <c r="H290" i="4" s="1"/>
  <c r="G290" i="4"/>
  <c r="F291" i="4"/>
  <c r="H291" i="4" s="1"/>
  <c r="G291" i="4"/>
  <c r="I291" i="4" s="1"/>
  <c r="G293" i="4"/>
  <c r="F293" i="4"/>
  <c r="H293" i="4" s="1"/>
  <c r="G294" i="4"/>
  <c r="F294" i="4"/>
  <c r="H294" i="4" s="1"/>
  <c r="F295" i="4"/>
  <c r="H295" i="4" s="1"/>
  <c r="G295" i="4"/>
  <c r="F297" i="4"/>
  <c r="H297" i="4" s="1"/>
  <c r="G297" i="4"/>
  <c r="I297" i="4" s="1"/>
  <c r="G300" i="4"/>
  <c r="F300" i="4"/>
  <c r="H300" i="4" s="1"/>
  <c r="G302" i="4"/>
  <c r="F302" i="4"/>
  <c r="H302" i="4" s="1"/>
  <c r="F310" i="4"/>
  <c r="H310" i="4" s="1"/>
  <c r="G310" i="4"/>
  <c r="I310" i="4" s="1"/>
  <c r="F311" i="4"/>
  <c r="H311" i="4" s="1"/>
  <c r="G311" i="4"/>
  <c r="F312" i="4"/>
  <c r="H312" i="4" s="1"/>
  <c r="G312" i="4"/>
  <c r="G313" i="4"/>
  <c r="F313" i="4"/>
  <c r="H313" i="4" s="1"/>
  <c r="G314" i="4"/>
  <c r="F314" i="4"/>
  <c r="H314" i="4" s="1"/>
  <c r="F316" i="4"/>
  <c r="H316" i="4" s="1"/>
  <c r="G316" i="4"/>
  <c r="F317" i="4"/>
  <c r="H317" i="4" s="1"/>
  <c r="G317" i="4"/>
  <c r="G321" i="4"/>
  <c r="F321" i="4"/>
  <c r="H321" i="4" s="1"/>
  <c r="F322" i="4"/>
  <c r="H322" i="4" s="1"/>
  <c r="G322" i="4"/>
  <c r="I322" i="4" s="1"/>
  <c r="G336" i="4"/>
  <c r="F336" i="4"/>
  <c r="H336" i="4" s="1"/>
  <c r="F341" i="4"/>
  <c r="H341" i="4" s="1"/>
  <c r="G341" i="4"/>
  <c r="I341" i="4" s="1"/>
  <c r="F345" i="4"/>
  <c r="H345" i="4" s="1"/>
  <c r="G345" i="4"/>
  <c r="F351" i="4"/>
  <c r="H351" i="4" s="1"/>
  <c r="G351" i="4"/>
  <c r="I351" i="4" s="1"/>
  <c r="F352" i="4"/>
  <c r="H352" i="4" s="1"/>
  <c r="G352" i="4"/>
  <c r="G353" i="4"/>
  <c r="F353" i="4"/>
  <c r="H353" i="4" s="1"/>
  <c r="G355" i="4"/>
  <c r="F355" i="4"/>
  <c r="H355" i="4" s="1"/>
  <c r="G356" i="4"/>
  <c r="F356" i="4"/>
  <c r="H356" i="4" s="1"/>
  <c r="G357" i="4"/>
  <c r="F357" i="4"/>
  <c r="H357" i="4" s="1"/>
  <c r="F359" i="4"/>
  <c r="H359" i="4" s="1"/>
  <c r="G359" i="4"/>
  <c r="I359" i="4" s="1"/>
  <c r="G368" i="4"/>
  <c r="F368" i="4"/>
  <c r="H368" i="4" s="1"/>
  <c r="G372" i="4"/>
  <c r="F372" i="4"/>
  <c r="H372" i="4" s="1"/>
  <c r="F373" i="4"/>
  <c r="H373" i="4" s="1"/>
  <c r="G373" i="4"/>
  <c r="I373" i="4" s="1"/>
  <c r="G374" i="4"/>
  <c r="F374" i="4"/>
  <c r="H374" i="4" s="1"/>
  <c r="G375" i="4"/>
  <c r="F375" i="4"/>
  <c r="H375" i="4" s="1"/>
  <c r="G376" i="4"/>
  <c r="F376" i="4"/>
  <c r="H376" i="4" s="1"/>
  <c r="G377" i="4"/>
  <c r="F377" i="4"/>
  <c r="H377" i="4" s="1"/>
  <c r="F379" i="4"/>
  <c r="H379" i="4" s="1"/>
  <c r="G379" i="4"/>
  <c r="F380" i="4"/>
  <c r="H380" i="4" s="1"/>
  <c r="G380" i="4"/>
  <c r="G385" i="4"/>
  <c r="F385" i="4"/>
  <c r="H385" i="4" s="1"/>
  <c r="G386" i="4"/>
  <c r="F386" i="4"/>
  <c r="H386" i="4" s="1"/>
  <c r="F401" i="4"/>
  <c r="H401" i="4" s="1"/>
  <c r="G401" i="4"/>
  <c r="I401" i="4" s="1"/>
  <c r="F411" i="4"/>
  <c r="H411" i="4" s="1"/>
  <c r="G411" i="4"/>
  <c r="F418" i="4"/>
  <c r="H418" i="4" s="1"/>
  <c r="G418" i="4"/>
  <c r="F419" i="4"/>
  <c r="H419" i="4" s="1"/>
  <c r="G419" i="4"/>
  <c r="F422" i="4"/>
  <c r="H422" i="4" s="1"/>
  <c r="G422" i="4"/>
  <c r="I422" i="4" s="1"/>
  <c r="G423" i="4"/>
  <c r="F423" i="4"/>
  <c r="H423" i="4" s="1"/>
  <c r="F425" i="4"/>
  <c r="H425" i="4" s="1"/>
  <c r="G425" i="4"/>
  <c r="I425" i="4" s="1"/>
  <c r="F437" i="4"/>
  <c r="H437" i="4" s="1"/>
  <c r="G437" i="4"/>
  <c r="I437" i="4" s="1"/>
  <c r="G438" i="4"/>
  <c r="F438" i="4"/>
  <c r="H438" i="4" s="1"/>
  <c r="G440" i="4"/>
  <c r="F440" i="4"/>
  <c r="H440" i="4" s="1"/>
  <c r="G441" i="4"/>
  <c r="F441" i="4"/>
  <c r="H441" i="4" s="1"/>
  <c r="F442" i="4"/>
  <c r="H442" i="4" s="1"/>
  <c r="G442" i="4"/>
  <c r="F444" i="4"/>
  <c r="H444" i="4" s="1"/>
  <c r="G444" i="4"/>
  <c r="F445" i="4"/>
  <c r="H445" i="4" s="1"/>
  <c r="G445" i="4"/>
  <c r="G449" i="4"/>
  <c r="F449" i="4"/>
  <c r="H449" i="4" s="1"/>
  <c r="G450" i="4"/>
  <c r="I450" i="4" s="1"/>
  <c r="F450" i="4"/>
  <c r="H450" i="4" s="1"/>
  <c r="M30" i="1"/>
  <c r="M31" i="1"/>
  <c r="M35" i="1"/>
  <c r="M38" i="1"/>
  <c r="M39" i="1"/>
  <c r="M41" i="1"/>
  <c r="M43" i="1"/>
  <c r="M49" i="1"/>
  <c r="M51" i="1"/>
  <c r="M53" i="1"/>
  <c r="M54" i="1"/>
  <c r="M56" i="1"/>
  <c r="M57" i="1"/>
  <c r="M59" i="1"/>
  <c r="M60" i="1"/>
  <c r="M61" i="1"/>
  <c r="M62" i="1"/>
  <c r="M63" i="1"/>
  <c r="M64" i="1"/>
  <c r="M65" i="1"/>
  <c r="M66" i="1"/>
  <c r="M67" i="1"/>
  <c r="M69" i="1"/>
  <c r="M75" i="1"/>
  <c r="M80" i="1"/>
  <c r="M81" i="1"/>
  <c r="M82" i="1"/>
  <c r="M84" i="1"/>
  <c r="M86" i="1"/>
  <c r="M87" i="1"/>
  <c r="M88" i="1"/>
  <c r="M90" i="1"/>
  <c r="M92" i="1"/>
  <c r="M95" i="1"/>
  <c r="M99" i="1"/>
  <c r="M269" i="1"/>
  <c r="L269" i="1"/>
  <c r="K269" i="1"/>
  <c r="J269" i="1"/>
  <c r="H269" i="1"/>
  <c r="G269" i="1"/>
  <c r="I269" i="1" s="1"/>
  <c r="L237" i="1"/>
  <c r="M237" i="1"/>
  <c r="C206" i="1"/>
  <c r="M206" i="1"/>
  <c r="L206" i="1"/>
  <c r="K206" i="1"/>
  <c r="J206" i="1"/>
  <c r="H206" i="1"/>
  <c r="G206" i="1"/>
  <c r="I206" i="1" s="1"/>
  <c r="F206" i="1"/>
  <c r="N206" i="1" s="1"/>
  <c r="E206" i="1"/>
  <c r="D206" i="1"/>
  <c r="M174" i="1"/>
  <c r="L174" i="1"/>
  <c r="K174" i="1"/>
  <c r="J174" i="1"/>
  <c r="M111" i="1"/>
  <c r="L111" i="1"/>
  <c r="K111" i="1"/>
  <c r="J111" i="1"/>
  <c r="H111" i="1"/>
  <c r="G111" i="1"/>
  <c r="I111" i="1" s="1"/>
  <c r="F111" i="1"/>
  <c r="N111" i="1" s="1"/>
  <c r="M48" i="1"/>
  <c r="K48" i="1"/>
  <c r="J48" i="1"/>
  <c r="H48" i="1"/>
  <c r="G48" i="1"/>
  <c r="F48" i="1"/>
  <c r="E48" i="1"/>
  <c r="D48" i="1"/>
  <c r="C48" i="1"/>
  <c r="I48" i="1"/>
  <c r="M91" i="1"/>
  <c r="M89" i="1"/>
  <c r="M83" i="1"/>
  <c r="M79" i="1"/>
  <c r="M76" i="1"/>
  <c r="L48" i="1"/>
  <c r="N48" i="1" s="1"/>
  <c r="M328" i="1"/>
  <c r="H328" i="1"/>
  <c r="D328" i="1"/>
  <c r="E328" i="1"/>
  <c r="L328" i="1"/>
  <c r="K328" i="1"/>
  <c r="F328" i="1"/>
  <c r="N328" i="1" s="1"/>
  <c r="C328" i="1"/>
  <c r="G328" i="1"/>
  <c r="I328" i="1" s="1"/>
  <c r="J328" i="1"/>
  <c r="D327" i="1"/>
  <c r="K327" i="1"/>
  <c r="G327" i="1"/>
  <c r="M327" i="1"/>
  <c r="C327" i="1"/>
  <c r="J327" i="1"/>
  <c r="I327" i="1"/>
  <c r="F327" i="1"/>
  <c r="N327" i="1" s="1"/>
  <c r="L327" i="1"/>
  <c r="H327" i="1"/>
  <c r="E327" i="1"/>
  <c r="F326" i="1"/>
  <c r="N326" i="1" s="1"/>
  <c r="J326" i="1"/>
  <c r="D326" i="1"/>
  <c r="H326" i="1"/>
  <c r="M326" i="1"/>
  <c r="E326" i="1"/>
  <c r="C326" i="1"/>
  <c r="G326" i="1"/>
  <c r="I326" i="1" s="1"/>
  <c r="K326" i="1"/>
  <c r="L326" i="1"/>
  <c r="J325" i="1"/>
  <c r="K325" i="1"/>
  <c r="D325" i="1"/>
  <c r="E325" i="1"/>
  <c r="F325" i="1"/>
  <c r="N325" i="1" s="1"/>
  <c r="C325" i="1"/>
  <c r="L325" i="1"/>
  <c r="H325" i="1"/>
  <c r="G325" i="1"/>
  <c r="I325" i="1" s="1"/>
  <c r="M325" i="1"/>
  <c r="L324" i="1"/>
  <c r="E324" i="1"/>
  <c r="F324" i="1"/>
  <c r="H324" i="1"/>
  <c r="M324" i="1"/>
  <c r="D324" i="1"/>
  <c r="J324" i="1"/>
  <c r="C324" i="1"/>
  <c r="N324" i="1"/>
  <c r="G324" i="1"/>
  <c r="I324" i="1" s="1"/>
  <c r="K324" i="1"/>
  <c r="E323" i="1"/>
  <c r="K323" i="1"/>
  <c r="G323" i="1"/>
  <c r="I323" i="1" s="1"/>
  <c r="C323" i="1"/>
  <c r="J323" i="1"/>
  <c r="D323" i="1"/>
  <c r="F323" i="1"/>
  <c r="N323" i="1" s="1"/>
  <c r="H323" i="1"/>
  <c r="L323" i="1"/>
  <c r="M323" i="1"/>
  <c r="D322" i="1"/>
  <c r="G322" i="1"/>
  <c r="H322" i="1"/>
  <c r="K322" i="1"/>
  <c r="J322" i="1"/>
  <c r="C322" i="1"/>
  <c r="F322" i="1"/>
  <c r="N322" i="1" s="1"/>
  <c r="I322" i="1"/>
  <c r="E322" i="1"/>
  <c r="L322" i="1"/>
  <c r="M322" i="1"/>
  <c r="J321" i="1"/>
  <c r="G321" i="1"/>
  <c r="F321" i="1"/>
  <c r="L321" i="1"/>
  <c r="M321" i="1"/>
  <c r="I321" i="1"/>
  <c r="E321" i="1"/>
  <c r="N321" i="1"/>
  <c r="D321" i="1"/>
  <c r="K321" i="1"/>
  <c r="H321" i="1"/>
  <c r="C321" i="1"/>
  <c r="M320" i="1"/>
  <c r="H320" i="1"/>
  <c r="K320" i="1"/>
  <c r="E320" i="1"/>
  <c r="D320" i="1"/>
  <c r="J320" i="1"/>
  <c r="G320" i="1"/>
  <c r="F320" i="1"/>
  <c r="L320" i="1"/>
  <c r="I320" i="1"/>
  <c r="C320" i="1"/>
  <c r="N320" i="1"/>
  <c r="L319" i="1"/>
  <c r="D319" i="1"/>
  <c r="G319" i="1"/>
  <c r="I319" i="1" s="1"/>
  <c r="E319" i="1"/>
  <c r="F319" i="1"/>
  <c r="N319" i="1"/>
  <c r="K319" i="1"/>
  <c r="J319" i="1"/>
  <c r="H319" i="1"/>
  <c r="C319" i="1"/>
  <c r="M319" i="1"/>
  <c r="D318" i="1"/>
  <c r="L318" i="1"/>
  <c r="G318" i="1"/>
  <c r="K318" i="1"/>
  <c r="I318" i="1"/>
  <c r="C318" i="1"/>
  <c r="H318" i="1"/>
  <c r="E318" i="1"/>
  <c r="F318" i="1"/>
  <c r="N318" i="1" s="1"/>
  <c r="M318" i="1"/>
  <c r="J318" i="1"/>
  <c r="H317" i="1"/>
  <c r="L317" i="1"/>
  <c r="J317" i="1"/>
  <c r="E317" i="1"/>
  <c r="F317" i="1"/>
  <c r="N317" i="1" s="1"/>
  <c r="D317" i="1"/>
  <c r="M317" i="1"/>
  <c r="C317" i="1"/>
  <c r="K317" i="1"/>
  <c r="G317" i="1"/>
  <c r="I317" i="1" s="1"/>
  <c r="M316" i="1"/>
  <c r="H316" i="1"/>
  <c r="C316" i="1"/>
  <c r="L316" i="1"/>
  <c r="F316" i="1"/>
  <c r="J316" i="1"/>
  <c r="E316" i="1"/>
  <c r="D316" i="1"/>
  <c r="K316" i="1"/>
  <c r="G316" i="1"/>
  <c r="N316" i="1"/>
  <c r="I316" i="1"/>
  <c r="K315" i="1"/>
  <c r="E315" i="1"/>
  <c r="J315" i="1"/>
  <c r="M315" i="1"/>
  <c r="L315" i="1"/>
  <c r="F315" i="1"/>
  <c r="C315" i="1"/>
  <c r="D315" i="1"/>
  <c r="N315" i="1"/>
  <c r="H315" i="1"/>
  <c r="G315" i="1"/>
  <c r="I315" i="1" s="1"/>
  <c r="M314" i="1"/>
  <c r="H314" i="1"/>
  <c r="K314" i="1"/>
  <c r="C314" i="1"/>
  <c r="E314" i="1"/>
  <c r="J314" i="1"/>
  <c r="D314" i="1"/>
  <c r="L314" i="1"/>
  <c r="F314" i="1"/>
  <c r="N314" i="1" s="1"/>
  <c r="G314" i="1"/>
  <c r="I314" i="1" s="1"/>
  <c r="D313" i="1"/>
  <c r="E313" i="1"/>
  <c r="G313" i="1"/>
  <c r="J313" i="1"/>
  <c r="L313" i="1"/>
  <c r="M313" i="1"/>
  <c r="K313" i="1"/>
  <c r="C313" i="1"/>
  <c r="I313" i="1"/>
  <c r="N313" i="1"/>
  <c r="H313" i="1"/>
  <c r="E312" i="1"/>
  <c r="C312" i="1"/>
  <c r="D312" i="1"/>
  <c r="F312" i="1"/>
  <c r="K312" i="1"/>
  <c r="J312" i="1"/>
  <c r="N312" i="1"/>
  <c r="H312" i="1"/>
  <c r="L312" i="1"/>
  <c r="G312" i="1"/>
  <c r="M312" i="1"/>
  <c r="I312" i="1"/>
  <c r="K311" i="1"/>
  <c r="F311" i="1"/>
  <c r="E311" i="1"/>
  <c r="H311" i="1"/>
  <c r="J311" i="1"/>
  <c r="D311" i="1"/>
  <c r="M311" i="1"/>
  <c r="N311" i="1"/>
  <c r="L311" i="1"/>
  <c r="G311" i="1"/>
  <c r="I311" i="1" s="1"/>
  <c r="C311" i="1"/>
  <c r="F310" i="1"/>
  <c r="M310" i="1"/>
  <c r="J310" i="1"/>
  <c r="E310" i="1"/>
  <c r="N310" i="1"/>
  <c r="G310" i="1"/>
  <c r="K310" i="1"/>
  <c r="D310" i="1"/>
  <c r="L310" i="1"/>
  <c r="H310" i="1"/>
  <c r="C310" i="1"/>
  <c r="I310" i="1"/>
  <c r="K309" i="1"/>
  <c r="C309" i="1"/>
  <c r="G309" i="1"/>
  <c r="I309" i="1" s="1"/>
  <c r="F309" i="1"/>
  <c r="N309" i="1" s="1"/>
  <c r="M309" i="1"/>
  <c r="E309" i="1"/>
  <c r="L309" i="1"/>
  <c r="H309" i="1"/>
  <c r="D309" i="1"/>
  <c r="J309" i="1"/>
  <c r="J308" i="1"/>
  <c r="D308" i="1"/>
  <c r="H308" i="1"/>
  <c r="K308" i="1"/>
  <c r="L308" i="1"/>
  <c r="F308" i="1"/>
  <c r="N308" i="1" s="1"/>
  <c r="M308" i="1"/>
  <c r="G308" i="1"/>
  <c r="I308" i="1" s="1"/>
  <c r="E308" i="1"/>
  <c r="C308" i="1"/>
  <c r="H307" i="1"/>
  <c r="J307" i="1"/>
  <c r="F307" i="1"/>
  <c r="G307" i="1"/>
  <c r="N307" i="1"/>
  <c r="I307" i="1"/>
  <c r="L307" i="1"/>
  <c r="E307" i="1"/>
  <c r="D307" i="1"/>
  <c r="C307" i="1"/>
  <c r="M307" i="1"/>
  <c r="K307" i="1"/>
  <c r="L306" i="1"/>
  <c r="D306" i="1"/>
  <c r="H306" i="1"/>
  <c r="E306" i="1"/>
  <c r="J306" i="1"/>
  <c r="F306" i="1"/>
  <c r="G306" i="1"/>
  <c r="I306" i="1" s="1"/>
  <c r="M306" i="1"/>
  <c r="K306" i="1"/>
  <c r="N306" i="1"/>
  <c r="M305" i="1"/>
  <c r="H305" i="1"/>
  <c r="G305" i="1"/>
  <c r="E305" i="1"/>
  <c r="L305" i="1"/>
  <c r="J305" i="1"/>
  <c r="D305" i="1"/>
  <c r="C305" i="1"/>
  <c r="F305" i="1"/>
  <c r="N305" i="1" s="1"/>
  <c r="I305" i="1"/>
  <c r="K305" i="1"/>
  <c r="E304" i="1"/>
  <c r="C304" i="1"/>
  <c r="D304" i="1"/>
  <c r="M304" i="1"/>
  <c r="G304" i="1"/>
  <c r="F304" i="1"/>
  <c r="N304" i="1" s="1"/>
  <c r="K304" i="1"/>
  <c r="H304" i="1"/>
  <c r="L304" i="1"/>
  <c r="J304" i="1"/>
  <c r="I304" i="1"/>
  <c r="M303" i="1"/>
  <c r="G303" i="1"/>
  <c r="I303" i="1" s="1"/>
  <c r="C303" i="1"/>
  <c r="L303" i="1"/>
  <c r="H303" i="1"/>
  <c r="E303" i="1"/>
  <c r="J303" i="1"/>
  <c r="D303" i="1"/>
  <c r="F303" i="1"/>
  <c r="N303" i="1" s="1"/>
  <c r="K303" i="1"/>
  <c r="J302" i="1"/>
  <c r="F302" i="1"/>
  <c r="K302" i="1"/>
  <c r="G302" i="1"/>
  <c r="I302" i="1" s="1"/>
  <c r="C302" i="1"/>
  <c r="E302" i="1"/>
  <c r="D302" i="1"/>
  <c r="L302" i="1"/>
  <c r="H302" i="1"/>
  <c r="N302" i="1"/>
  <c r="M302" i="1"/>
  <c r="J301" i="1"/>
  <c r="D301" i="1"/>
  <c r="E301" i="1"/>
  <c r="F301" i="1"/>
  <c r="N301" i="1" s="1"/>
  <c r="C301" i="1"/>
  <c r="H301" i="1"/>
  <c r="L301" i="1"/>
  <c r="K301" i="1"/>
  <c r="G301" i="1"/>
  <c r="I301" i="1" s="1"/>
  <c r="M301" i="1"/>
  <c r="M300" i="1"/>
  <c r="L300" i="1"/>
  <c r="K300" i="1"/>
  <c r="J300" i="1"/>
  <c r="H300" i="1"/>
  <c r="G300" i="1"/>
  <c r="I300" i="1" s="1"/>
  <c r="F300" i="1"/>
  <c r="N300" i="1" s="1"/>
  <c r="E300" i="1"/>
  <c r="D300" i="1"/>
  <c r="C300" i="1"/>
  <c r="M299" i="1"/>
  <c r="L299" i="1"/>
  <c r="K299" i="1"/>
  <c r="J299" i="1"/>
  <c r="H299" i="1"/>
  <c r="E299" i="1"/>
  <c r="D299" i="1"/>
  <c r="G299" i="1"/>
  <c r="I299" i="1" s="1"/>
  <c r="C299" i="1"/>
  <c r="F299" i="1"/>
  <c r="N299" i="1" s="1"/>
  <c r="E298" i="1"/>
  <c r="C298" i="1"/>
  <c r="K298" i="1"/>
  <c r="J298" i="1"/>
  <c r="D298" i="1"/>
  <c r="G298" i="1"/>
  <c r="I298" i="1" s="1"/>
  <c r="L298" i="1"/>
  <c r="F298" i="1"/>
  <c r="N298" i="1" s="1"/>
  <c r="H298" i="1"/>
  <c r="M298" i="1"/>
  <c r="K297" i="1"/>
  <c r="L297" i="1"/>
  <c r="H297" i="1"/>
  <c r="F297" i="1"/>
  <c r="N297" i="1" s="1"/>
  <c r="G297" i="1"/>
  <c r="I297" i="1" s="1"/>
  <c r="D297" i="1"/>
  <c r="M297" i="1"/>
  <c r="C297" i="1"/>
  <c r="E297" i="1"/>
  <c r="J297" i="1"/>
  <c r="G296" i="1"/>
  <c r="F296" i="1"/>
  <c r="E296" i="1"/>
  <c r="D296" i="1"/>
  <c r="J296" i="1"/>
  <c r="M296" i="1"/>
  <c r="L296" i="1"/>
  <c r="C296" i="1"/>
  <c r="K296" i="1"/>
  <c r="N296" i="1"/>
  <c r="I296" i="1"/>
  <c r="H296" i="1"/>
  <c r="M295" i="1"/>
  <c r="L295" i="1"/>
  <c r="K295" i="1"/>
  <c r="J295" i="1"/>
  <c r="H295" i="1"/>
  <c r="F295" i="1"/>
  <c r="N295" i="1" s="1"/>
  <c r="E295" i="1"/>
  <c r="D295" i="1"/>
  <c r="C295" i="1"/>
  <c r="G295" i="1"/>
  <c r="I295" i="1" s="1"/>
  <c r="J294" i="1"/>
  <c r="K294" i="1"/>
  <c r="L294" i="1"/>
  <c r="D294" i="1"/>
  <c r="M294" i="1"/>
  <c r="E294" i="1"/>
  <c r="F294" i="1"/>
  <c r="N294" i="1" s="1"/>
  <c r="G294" i="1"/>
  <c r="I294" i="1" s="1"/>
  <c r="H294" i="1"/>
  <c r="C294" i="1"/>
  <c r="D293" i="1"/>
  <c r="E293" i="1"/>
  <c r="C293" i="1"/>
  <c r="F293" i="1"/>
  <c r="G293" i="1"/>
  <c r="I293" i="1" s="1"/>
  <c r="H293" i="1"/>
  <c r="J293" i="1"/>
  <c r="K293" i="1"/>
  <c r="L293" i="1"/>
  <c r="M293" i="1"/>
  <c r="N293" i="1"/>
  <c r="L292" i="1"/>
  <c r="M292" i="1"/>
  <c r="K292" i="1"/>
  <c r="E292" i="1"/>
  <c r="D292" i="1"/>
  <c r="C292" i="1"/>
  <c r="J292" i="1"/>
  <c r="H292" i="1"/>
  <c r="G292" i="1"/>
  <c r="I292" i="1" s="1"/>
  <c r="F292" i="1"/>
  <c r="N292" i="1" s="1"/>
  <c r="H291" i="1"/>
  <c r="G291" i="1"/>
  <c r="F291" i="1"/>
  <c r="E291" i="1"/>
  <c r="D291" i="1"/>
  <c r="C291" i="1"/>
  <c r="I291" i="1"/>
  <c r="N291" i="1"/>
  <c r="M291" i="1"/>
  <c r="L291" i="1"/>
  <c r="K291" i="1"/>
  <c r="J291" i="1"/>
  <c r="E290" i="1"/>
  <c r="C290" i="1"/>
  <c r="D290" i="1"/>
  <c r="F290" i="1"/>
  <c r="G290" i="1"/>
  <c r="H290" i="1"/>
  <c r="I290" i="1"/>
  <c r="J290" i="1"/>
  <c r="K290" i="1"/>
  <c r="L290" i="1"/>
  <c r="M290" i="1"/>
  <c r="N290" i="1"/>
  <c r="L289" i="1"/>
  <c r="M289" i="1"/>
  <c r="C289" i="1"/>
  <c r="D289" i="1"/>
  <c r="E289" i="1"/>
  <c r="F289" i="1"/>
  <c r="N289" i="1" s="1"/>
  <c r="H289" i="1"/>
  <c r="J289" i="1"/>
  <c r="K289" i="1"/>
  <c r="G289" i="1"/>
  <c r="I289" i="1" s="1"/>
  <c r="C288" i="1"/>
  <c r="G288" i="1"/>
  <c r="F288" i="1"/>
  <c r="E288" i="1"/>
  <c r="D288" i="1"/>
  <c r="M288" i="1"/>
  <c r="N288" i="1"/>
  <c r="L288" i="1"/>
  <c r="K288" i="1"/>
  <c r="J288" i="1"/>
  <c r="I288" i="1"/>
  <c r="H288" i="1"/>
  <c r="E287" i="1"/>
  <c r="D287" i="1"/>
  <c r="C287" i="1"/>
  <c r="M287" i="1"/>
  <c r="L287" i="1"/>
  <c r="K287" i="1"/>
  <c r="J287" i="1"/>
  <c r="H287" i="1"/>
  <c r="G287" i="1"/>
  <c r="I287" i="1" s="1"/>
  <c r="F287" i="1"/>
  <c r="N287" i="1" s="1"/>
  <c r="M286" i="1"/>
  <c r="J286" i="1"/>
  <c r="L286" i="1"/>
  <c r="C286" i="1"/>
  <c r="K286" i="1"/>
  <c r="D286" i="1"/>
  <c r="E286" i="1"/>
  <c r="F286" i="1"/>
  <c r="N286" i="1" s="1"/>
  <c r="G286" i="1"/>
  <c r="I286" i="1" s="1"/>
  <c r="H286" i="1"/>
  <c r="K285" i="1"/>
  <c r="L285" i="1"/>
  <c r="M285" i="1"/>
  <c r="J285" i="1"/>
  <c r="H285" i="1"/>
  <c r="C285" i="1"/>
  <c r="D285" i="1"/>
  <c r="E285" i="1"/>
  <c r="F285" i="1"/>
  <c r="N285" i="1" s="1"/>
  <c r="G285" i="1"/>
  <c r="I285" i="1" s="1"/>
  <c r="C284" i="1"/>
  <c r="K284" i="1"/>
  <c r="L284" i="1"/>
  <c r="M284" i="1"/>
  <c r="F284" i="1"/>
  <c r="N284" i="1" s="1"/>
  <c r="G284" i="1"/>
  <c r="H284" i="1"/>
  <c r="I284" i="1"/>
  <c r="J284" i="1"/>
  <c r="D284" i="1"/>
  <c r="E284" i="1"/>
  <c r="H283" i="1"/>
  <c r="F283" i="1"/>
  <c r="E283" i="1"/>
  <c r="C283" i="1"/>
  <c r="D283" i="1"/>
  <c r="G283" i="1"/>
  <c r="I283" i="1" s="1"/>
  <c r="N283" i="1"/>
  <c r="M283" i="1"/>
  <c r="L283" i="1"/>
  <c r="K283" i="1"/>
  <c r="J283" i="1"/>
  <c r="G282" i="1"/>
  <c r="I282" i="1"/>
  <c r="J282" i="1"/>
  <c r="K282" i="1"/>
  <c r="L282" i="1"/>
  <c r="M282" i="1"/>
  <c r="F282" i="1"/>
  <c r="N282" i="1" s="1"/>
  <c r="E282" i="1"/>
  <c r="D282" i="1"/>
  <c r="C282" i="1"/>
  <c r="H282" i="1"/>
  <c r="E281" i="1"/>
  <c r="J281" i="1"/>
  <c r="H281" i="1"/>
  <c r="G281" i="1"/>
  <c r="I281" i="1" s="1"/>
  <c r="C281" i="1"/>
  <c r="F281" i="1"/>
  <c r="N281" i="1" s="1"/>
  <c r="D281" i="1"/>
  <c r="M281" i="1"/>
  <c r="L281" i="1"/>
  <c r="K281" i="1"/>
  <c r="H280" i="1"/>
  <c r="G280" i="1"/>
  <c r="I280" i="1" s="1"/>
  <c r="D280" i="1"/>
  <c r="C280" i="1"/>
  <c r="E280" i="1"/>
  <c r="F280" i="1"/>
  <c r="N280" i="1"/>
  <c r="M280" i="1"/>
  <c r="L280" i="1"/>
  <c r="K280" i="1"/>
  <c r="J280" i="1"/>
  <c r="D279" i="1"/>
  <c r="E279" i="1"/>
  <c r="F279" i="1"/>
  <c r="N279" i="1" s="1"/>
  <c r="G279" i="1"/>
  <c r="J279" i="1"/>
  <c r="M279" i="1"/>
  <c r="L279" i="1"/>
  <c r="K279" i="1"/>
  <c r="I279" i="1"/>
  <c r="C279" i="1"/>
  <c r="H279" i="1"/>
  <c r="M278" i="1"/>
  <c r="L278" i="1"/>
  <c r="K278" i="1"/>
  <c r="J278" i="1"/>
  <c r="H278" i="1"/>
  <c r="G278" i="1"/>
  <c r="I278" i="1" s="1"/>
  <c r="F278" i="1"/>
  <c r="N278" i="1" s="1"/>
  <c r="E278" i="1"/>
  <c r="D278" i="1"/>
  <c r="C278" i="1"/>
  <c r="C277" i="1"/>
  <c r="G277" i="1"/>
  <c r="M277" i="1"/>
  <c r="L277" i="1"/>
  <c r="K277" i="1"/>
  <c r="J277" i="1"/>
  <c r="I277" i="1"/>
  <c r="H277" i="1"/>
  <c r="F277" i="1"/>
  <c r="N277" i="1" s="1"/>
  <c r="E277" i="1"/>
  <c r="D277" i="1"/>
  <c r="E276" i="1"/>
  <c r="D276" i="1"/>
  <c r="F276" i="1"/>
  <c r="G276" i="1"/>
  <c r="H276" i="1"/>
  <c r="I276" i="1"/>
  <c r="J276" i="1"/>
  <c r="K276" i="1"/>
  <c r="L276" i="1"/>
  <c r="C276" i="1"/>
  <c r="M276" i="1"/>
  <c r="N276" i="1"/>
  <c r="E275" i="1"/>
  <c r="K275" i="1"/>
  <c r="J275" i="1"/>
  <c r="H275" i="1"/>
  <c r="G275" i="1"/>
  <c r="I275" i="1" s="1"/>
  <c r="F275" i="1"/>
  <c r="C275" i="1"/>
  <c r="D275" i="1"/>
  <c r="N275" i="1"/>
  <c r="M275" i="1"/>
  <c r="L275" i="1"/>
  <c r="C274" i="1"/>
  <c r="D274" i="1"/>
  <c r="E274" i="1"/>
  <c r="F274" i="1"/>
  <c r="N274" i="1" s="1"/>
  <c r="G274" i="1"/>
  <c r="J274" i="1"/>
  <c r="K274" i="1"/>
  <c r="H274" i="1"/>
  <c r="L274" i="1"/>
  <c r="M274" i="1"/>
  <c r="I274" i="1"/>
  <c r="L273" i="1"/>
  <c r="E273" i="1"/>
  <c r="C273" i="1"/>
  <c r="D273" i="1"/>
  <c r="F273" i="1"/>
  <c r="G273" i="1"/>
  <c r="H273" i="1"/>
  <c r="I273" i="1"/>
  <c r="J273" i="1"/>
  <c r="K273" i="1"/>
  <c r="M273" i="1"/>
  <c r="N273" i="1"/>
  <c r="K272" i="1"/>
  <c r="L272" i="1"/>
  <c r="M272" i="1"/>
  <c r="J272" i="1"/>
  <c r="E272" i="1"/>
  <c r="H272" i="1"/>
  <c r="C272" i="1"/>
  <c r="D272" i="1"/>
  <c r="F272" i="1"/>
  <c r="N272" i="1" s="1"/>
  <c r="G272" i="1"/>
  <c r="I272" i="1"/>
  <c r="H271" i="1"/>
  <c r="G271" i="1"/>
  <c r="I271" i="1" s="1"/>
  <c r="F271" i="1"/>
  <c r="E271" i="1"/>
  <c r="D271" i="1"/>
  <c r="C271" i="1"/>
  <c r="L271" i="1"/>
  <c r="M271" i="1"/>
  <c r="N271" i="1"/>
  <c r="J271" i="1"/>
  <c r="K271" i="1"/>
  <c r="M270" i="1"/>
  <c r="C270" i="1"/>
  <c r="D270" i="1"/>
  <c r="E270" i="1"/>
  <c r="F270" i="1"/>
  <c r="N270" i="1" s="1"/>
  <c r="G270" i="1"/>
  <c r="H270" i="1"/>
  <c r="I270" i="1"/>
  <c r="J270" i="1"/>
  <c r="K270" i="1"/>
  <c r="L270" i="1"/>
  <c r="C269" i="1"/>
  <c r="D269" i="1"/>
  <c r="E269" i="1"/>
  <c r="F269" i="1"/>
  <c r="N269" i="1" s="1"/>
  <c r="E268" i="1"/>
  <c r="D268" i="1"/>
  <c r="C268" i="1"/>
  <c r="G268" i="1"/>
  <c r="I268" i="1" s="1"/>
  <c r="H268" i="1"/>
  <c r="F268" i="1"/>
  <c r="N268" i="1" s="1"/>
  <c r="J268" i="1"/>
  <c r="K268" i="1"/>
  <c r="L268" i="1"/>
  <c r="M268" i="1"/>
  <c r="K267" i="1"/>
  <c r="C267" i="1"/>
  <c r="M267" i="1"/>
  <c r="L267" i="1"/>
  <c r="J267" i="1"/>
  <c r="H267" i="1"/>
  <c r="G267" i="1"/>
  <c r="I267" i="1" s="1"/>
  <c r="F267" i="1"/>
  <c r="N267" i="1" s="1"/>
  <c r="E267" i="1"/>
  <c r="D267" i="1"/>
  <c r="H266" i="1"/>
  <c r="M266" i="1"/>
  <c r="K266" i="1"/>
  <c r="L266" i="1"/>
  <c r="F266" i="1"/>
  <c r="N266" i="1" s="1"/>
  <c r="C266" i="1"/>
  <c r="D266" i="1"/>
  <c r="E266" i="1"/>
  <c r="G266" i="1"/>
  <c r="I266" i="1" s="1"/>
  <c r="J266" i="1"/>
  <c r="M265" i="1"/>
  <c r="C265" i="1"/>
  <c r="D265" i="1"/>
  <c r="E265" i="1"/>
  <c r="F265" i="1"/>
  <c r="G265" i="1"/>
  <c r="H265" i="1"/>
  <c r="J265" i="1"/>
  <c r="K265" i="1"/>
  <c r="L265" i="1"/>
  <c r="N265" i="1"/>
  <c r="I265" i="1"/>
  <c r="M264" i="1"/>
  <c r="H264" i="1"/>
  <c r="G264" i="1"/>
  <c r="E264" i="1"/>
  <c r="F264" i="1"/>
  <c r="N264" i="1" s="1"/>
  <c r="D264" i="1"/>
  <c r="C264" i="1"/>
  <c r="L264" i="1"/>
  <c r="K264" i="1"/>
  <c r="J264" i="1"/>
  <c r="I264" i="1"/>
  <c r="L263" i="1"/>
  <c r="K263" i="1"/>
  <c r="D263" i="1"/>
  <c r="E263" i="1"/>
  <c r="F263" i="1"/>
  <c r="H263" i="1"/>
  <c r="J263" i="1"/>
  <c r="C263" i="1"/>
  <c r="G263" i="1"/>
  <c r="I263" i="1" s="1"/>
  <c r="N263" i="1"/>
  <c r="M263" i="1"/>
  <c r="G262" i="1"/>
  <c r="F262" i="1"/>
  <c r="E262" i="1"/>
  <c r="D262" i="1"/>
  <c r="C262" i="1"/>
  <c r="J262" i="1"/>
  <c r="N262" i="1"/>
  <c r="H262" i="1"/>
  <c r="K262" i="1"/>
  <c r="I262" i="1"/>
  <c r="M262" i="1"/>
  <c r="L262" i="1"/>
  <c r="M261" i="1"/>
  <c r="L261" i="1"/>
  <c r="K261" i="1"/>
  <c r="J261" i="1"/>
  <c r="H261" i="1"/>
  <c r="F261" i="1"/>
  <c r="N261" i="1" s="1"/>
  <c r="E261" i="1"/>
  <c r="D261" i="1"/>
  <c r="C261" i="1"/>
  <c r="G261" i="1"/>
  <c r="I261" i="1" s="1"/>
  <c r="M260" i="1"/>
  <c r="L260" i="1"/>
  <c r="F260" i="1"/>
  <c r="N260" i="1" s="1"/>
  <c r="C260" i="1"/>
  <c r="D260" i="1"/>
  <c r="E260" i="1"/>
  <c r="H260" i="1"/>
  <c r="J260" i="1"/>
  <c r="K260" i="1"/>
  <c r="G260" i="1"/>
  <c r="I260" i="1" s="1"/>
  <c r="C259" i="1"/>
  <c r="D259" i="1"/>
  <c r="E259" i="1"/>
  <c r="F259" i="1"/>
  <c r="G259" i="1"/>
  <c r="H259" i="1"/>
  <c r="J259" i="1"/>
  <c r="K259" i="1"/>
  <c r="L259" i="1"/>
  <c r="M259" i="1"/>
  <c r="N259" i="1"/>
  <c r="I259" i="1"/>
  <c r="J258" i="1"/>
  <c r="G258" i="1"/>
  <c r="H258" i="1"/>
  <c r="E258" i="1"/>
  <c r="F258" i="1"/>
  <c r="K258" i="1"/>
  <c r="L258" i="1"/>
  <c r="I258" i="1"/>
  <c r="M258" i="1"/>
  <c r="D258" i="1"/>
  <c r="C258" i="1"/>
  <c r="N258" i="1"/>
  <c r="G257" i="1"/>
  <c r="F257" i="1"/>
  <c r="E257" i="1"/>
  <c r="D257" i="1"/>
  <c r="C257" i="1"/>
  <c r="N257" i="1"/>
  <c r="M257" i="1"/>
  <c r="L257" i="1"/>
  <c r="K257" i="1"/>
  <c r="J257" i="1"/>
  <c r="I257" i="1"/>
  <c r="H257" i="1"/>
  <c r="M256" i="1"/>
  <c r="F256" i="1"/>
  <c r="E256" i="1"/>
  <c r="D256" i="1"/>
  <c r="C256" i="1"/>
  <c r="N256" i="1"/>
  <c r="H256" i="1"/>
  <c r="L256" i="1"/>
  <c r="K256" i="1"/>
  <c r="J256" i="1"/>
  <c r="G256" i="1"/>
  <c r="I256" i="1" s="1"/>
  <c r="C255" i="1"/>
  <c r="D255" i="1"/>
  <c r="F255" i="1"/>
  <c r="N255" i="1" s="1"/>
  <c r="E255" i="1"/>
  <c r="M255" i="1"/>
  <c r="L255" i="1"/>
  <c r="K255" i="1"/>
  <c r="J255" i="1"/>
  <c r="H255" i="1"/>
  <c r="G255" i="1"/>
  <c r="I255" i="1" s="1"/>
  <c r="K254" i="1"/>
  <c r="L254" i="1"/>
  <c r="M254" i="1"/>
  <c r="C254" i="1"/>
  <c r="D254" i="1"/>
  <c r="E254" i="1"/>
  <c r="F254" i="1"/>
  <c r="N254" i="1" s="1"/>
  <c r="G254" i="1"/>
  <c r="H254" i="1"/>
  <c r="I254" i="1"/>
  <c r="J254" i="1"/>
  <c r="J253" i="1"/>
  <c r="K253" i="1"/>
  <c r="D253" i="1"/>
  <c r="C253" i="1"/>
  <c r="H253" i="1"/>
  <c r="M253" i="1"/>
  <c r="L253" i="1"/>
  <c r="G253" i="1"/>
  <c r="I253" i="1" s="1"/>
  <c r="F253" i="1"/>
  <c r="N253" i="1" s="1"/>
  <c r="E253" i="1"/>
  <c r="C252" i="1"/>
  <c r="D252" i="1"/>
  <c r="E252" i="1"/>
  <c r="F252" i="1"/>
  <c r="N252" i="1" s="1"/>
  <c r="G252" i="1"/>
  <c r="H252" i="1"/>
  <c r="J252" i="1"/>
  <c r="I252" i="1"/>
  <c r="M252" i="1"/>
  <c r="L252" i="1"/>
  <c r="K252" i="1"/>
  <c r="J251" i="1"/>
  <c r="K251" i="1"/>
  <c r="L251" i="1"/>
  <c r="M251" i="1"/>
  <c r="F251" i="1"/>
  <c r="N251" i="1" s="1"/>
  <c r="D251" i="1"/>
  <c r="C251" i="1"/>
  <c r="G251" i="1"/>
  <c r="I251" i="1" s="1"/>
  <c r="H251" i="1"/>
  <c r="E251" i="1"/>
  <c r="J250" i="1"/>
  <c r="C250" i="1"/>
  <c r="D250" i="1"/>
  <c r="E250" i="1"/>
  <c r="F250" i="1"/>
  <c r="G250" i="1"/>
  <c r="H250" i="1"/>
  <c r="I250" i="1"/>
  <c r="K250" i="1"/>
  <c r="L250" i="1"/>
  <c r="M250" i="1"/>
  <c r="N250" i="1"/>
  <c r="K249" i="1"/>
  <c r="L249" i="1"/>
  <c r="C249" i="1"/>
  <c r="E249" i="1"/>
  <c r="D249" i="1"/>
  <c r="F249" i="1"/>
  <c r="N249" i="1" s="1"/>
  <c r="G249" i="1"/>
  <c r="I249" i="1" s="1"/>
  <c r="H249" i="1"/>
  <c r="J249" i="1"/>
  <c r="M249" i="1"/>
  <c r="G248" i="1"/>
  <c r="I248" i="1" s="1"/>
  <c r="F248" i="1"/>
  <c r="E248" i="1"/>
  <c r="J248" i="1"/>
  <c r="K248" i="1"/>
  <c r="L248" i="1"/>
  <c r="M248" i="1"/>
  <c r="N248" i="1"/>
  <c r="H248" i="1"/>
  <c r="D248" i="1"/>
  <c r="C248" i="1"/>
  <c r="H247" i="1"/>
  <c r="C247" i="1"/>
  <c r="D247" i="1"/>
  <c r="E247" i="1"/>
  <c r="F247" i="1"/>
  <c r="G247" i="1"/>
  <c r="I247" i="1" s="1"/>
  <c r="J247" i="1"/>
  <c r="K247" i="1"/>
  <c r="L247" i="1"/>
  <c r="M247" i="1"/>
  <c r="N247" i="1"/>
  <c r="L246" i="1"/>
  <c r="M246" i="1"/>
  <c r="G246" i="1"/>
  <c r="I246" i="1" s="1"/>
  <c r="F246" i="1"/>
  <c r="J246" i="1"/>
  <c r="H246" i="1"/>
  <c r="E246" i="1"/>
  <c r="D246" i="1"/>
  <c r="N246" i="1"/>
  <c r="C246" i="1"/>
  <c r="K246" i="1"/>
  <c r="J245" i="1"/>
  <c r="C245" i="1"/>
  <c r="D245" i="1"/>
  <c r="K245" i="1"/>
  <c r="E245" i="1"/>
  <c r="F245" i="1"/>
  <c r="H245" i="1"/>
  <c r="L245" i="1"/>
  <c r="M245" i="1"/>
  <c r="N245" i="1"/>
  <c r="G245" i="1"/>
  <c r="I245" i="1" s="1"/>
  <c r="M244" i="1"/>
  <c r="L244" i="1"/>
  <c r="F244" i="1"/>
  <c r="J244" i="1"/>
  <c r="N244" i="1"/>
  <c r="K244" i="1"/>
  <c r="E244" i="1"/>
  <c r="D244" i="1"/>
  <c r="C244" i="1"/>
  <c r="G244" i="1"/>
  <c r="I244" i="1" s="1"/>
  <c r="H244" i="1"/>
  <c r="C243" i="1"/>
  <c r="D243" i="1"/>
  <c r="E243" i="1"/>
  <c r="F243" i="1"/>
  <c r="G243" i="1"/>
  <c r="H243" i="1"/>
  <c r="M243" i="1"/>
  <c r="N243" i="1"/>
  <c r="L243" i="1"/>
  <c r="K243" i="1"/>
  <c r="J243" i="1"/>
  <c r="I243" i="1"/>
  <c r="H242" i="1"/>
  <c r="G242" i="1"/>
  <c r="I242" i="1" s="1"/>
  <c r="F242" i="1"/>
  <c r="E242" i="1"/>
  <c r="D242" i="1"/>
  <c r="C242" i="1"/>
  <c r="N242" i="1"/>
  <c r="M242" i="1"/>
  <c r="L242" i="1"/>
  <c r="K242" i="1"/>
  <c r="J242" i="1"/>
  <c r="G241" i="1"/>
  <c r="I241" i="1" s="1"/>
  <c r="H241" i="1"/>
  <c r="J241" i="1"/>
  <c r="K241" i="1"/>
  <c r="L241" i="1"/>
  <c r="F241" i="1"/>
  <c r="N241" i="1"/>
  <c r="M241" i="1"/>
  <c r="E241" i="1"/>
  <c r="D241" i="1"/>
  <c r="C241" i="1"/>
  <c r="G240" i="1"/>
  <c r="I240" i="1" s="1"/>
  <c r="H240" i="1"/>
  <c r="J240" i="1"/>
  <c r="K240" i="1"/>
  <c r="M240" i="1"/>
  <c r="L240" i="1"/>
  <c r="F240" i="1"/>
  <c r="N240" i="1" s="1"/>
  <c r="C240" i="1"/>
  <c r="D240" i="1"/>
  <c r="E240" i="1"/>
  <c r="K239" i="1"/>
  <c r="L239" i="1"/>
  <c r="H239" i="1"/>
  <c r="G239" i="1"/>
  <c r="I239" i="1" s="1"/>
  <c r="F239" i="1"/>
  <c r="E239" i="1"/>
  <c r="M239" i="1"/>
  <c r="N239" i="1"/>
  <c r="D239" i="1"/>
  <c r="C239" i="1"/>
  <c r="J239" i="1"/>
  <c r="K238" i="1"/>
  <c r="L238" i="1"/>
  <c r="M238" i="1"/>
  <c r="F238" i="1"/>
  <c r="N238" i="1" s="1"/>
  <c r="E238" i="1"/>
  <c r="H238" i="1"/>
  <c r="C238" i="1"/>
  <c r="D238" i="1"/>
  <c r="J238" i="1"/>
  <c r="G238" i="1"/>
  <c r="I238" i="1" s="1"/>
  <c r="H237" i="1"/>
  <c r="F237" i="1"/>
  <c r="N237" i="1" s="1"/>
  <c r="E237" i="1"/>
  <c r="D237" i="1"/>
  <c r="C237" i="1"/>
  <c r="G237" i="1"/>
  <c r="I237" i="1" s="1"/>
  <c r="K237" i="1"/>
  <c r="J237" i="1"/>
  <c r="C236" i="1"/>
  <c r="H236" i="1"/>
  <c r="D236" i="1"/>
  <c r="F236" i="1"/>
  <c r="E236" i="1"/>
  <c r="N236" i="1"/>
  <c r="M236" i="1"/>
  <c r="L236" i="1"/>
  <c r="K236" i="1"/>
  <c r="J236" i="1"/>
  <c r="G236" i="1"/>
  <c r="I236" i="1" s="1"/>
  <c r="C235" i="1"/>
  <c r="D235" i="1"/>
  <c r="E235" i="1"/>
  <c r="F235" i="1"/>
  <c r="G235" i="1"/>
  <c r="I235" i="1" s="1"/>
  <c r="H235" i="1"/>
  <c r="J235" i="1"/>
  <c r="K235" i="1"/>
  <c r="L235" i="1"/>
  <c r="M235" i="1"/>
  <c r="N235" i="1"/>
  <c r="D234" i="1"/>
  <c r="M234" i="1"/>
  <c r="L234" i="1"/>
  <c r="K234" i="1"/>
  <c r="J234" i="1"/>
  <c r="H234" i="1"/>
  <c r="G234" i="1"/>
  <c r="I234" i="1" s="1"/>
  <c r="E234" i="1"/>
  <c r="C234" i="1"/>
  <c r="F234" i="1"/>
  <c r="N234" i="1" s="1"/>
  <c r="F233" i="1"/>
  <c r="E233" i="1"/>
  <c r="D233" i="1"/>
  <c r="C233" i="1"/>
  <c r="M233" i="1"/>
  <c r="L233" i="1"/>
  <c r="K233" i="1"/>
  <c r="J233" i="1"/>
  <c r="H233" i="1"/>
  <c r="G233" i="1"/>
  <c r="I233" i="1" s="1"/>
  <c r="N233" i="1"/>
  <c r="D232" i="1"/>
  <c r="M232" i="1"/>
  <c r="L232" i="1"/>
  <c r="K232" i="1"/>
  <c r="H232" i="1"/>
  <c r="C232" i="1"/>
  <c r="E232" i="1"/>
  <c r="F232" i="1"/>
  <c r="N232" i="1" s="1"/>
  <c r="J232" i="1"/>
  <c r="G232" i="1"/>
  <c r="I232" i="1" s="1"/>
  <c r="M231" i="1"/>
  <c r="C231" i="1"/>
  <c r="E231" i="1"/>
  <c r="L231" i="1"/>
  <c r="G231" i="1"/>
  <c r="H231" i="1"/>
  <c r="I231" i="1"/>
  <c r="J231" i="1"/>
  <c r="K231" i="1"/>
  <c r="D231" i="1"/>
  <c r="F231" i="1"/>
  <c r="N231" i="1" s="1"/>
  <c r="K230" i="1"/>
  <c r="L230" i="1"/>
  <c r="M230" i="1"/>
  <c r="C230" i="1"/>
  <c r="D230" i="1"/>
  <c r="E230" i="1"/>
  <c r="F230" i="1"/>
  <c r="N230" i="1" s="1"/>
  <c r="G230" i="1"/>
  <c r="H230" i="1"/>
  <c r="I230" i="1"/>
  <c r="J230" i="1"/>
  <c r="K229" i="1"/>
  <c r="L229" i="1"/>
  <c r="H229" i="1"/>
  <c r="J229" i="1"/>
  <c r="F229" i="1"/>
  <c r="N229" i="1" s="1"/>
  <c r="G229" i="1"/>
  <c r="I229" i="1" s="1"/>
  <c r="M229" i="1"/>
  <c r="E229" i="1"/>
  <c r="D229" i="1"/>
  <c r="C229" i="1"/>
  <c r="H228" i="1"/>
  <c r="G228" i="1"/>
  <c r="F228" i="1"/>
  <c r="E228" i="1"/>
  <c r="D228" i="1"/>
  <c r="I228" i="1"/>
  <c r="N228" i="1"/>
  <c r="M228" i="1"/>
  <c r="C228" i="1"/>
  <c r="L228" i="1"/>
  <c r="K228" i="1"/>
  <c r="J228" i="1"/>
  <c r="C227" i="1"/>
  <c r="D227" i="1"/>
  <c r="M227" i="1"/>
  <c r="L227" i="1"/>
  <c r="K227" i="1"/>
  <c r="H227" i="1"/>
  <c r="G227" i="1"/>
  <c r="I227" i="1" s="1"/>
  <c r="F227" i="1"/>
  <c r="N227" i="1" s="1"/>
  <c r="E227" i="1"/>
  <c r="J227" i="1"/>
  <c r="D226" i="1"/>
  <c r="C226" i="1"/>
  <c r="L226" i="1"/>
  <c r="K226" i="1"/>
  <c r="G226" i="1"/>
  <c r="M226" i="1"/>
  <c r="J226" i="1"/>
  <c r="I226" i="1"/>
  <c r="H226" i="1"/>
  <c r="F226" i="1"/>
  <c r="N226" i="1" s="1"/>
  <c r="E226" i="1"/>
  <c r="K225" i="1"/>
  <c r="M225" i="1"/>
  <c r="L225" i="1"/>
  <c r="J225" i="1"/>
  <c r="H225" i="1"/>
  <c r="G225" i="1"/>
  <c r="I225" i="1" s="1"/>
  <c r="F225" i="1"/>
  <c r="N225" i="1" s="1"/>
  <c r="E225" i="1"/>
  <c r="D225" i="1"/>
  <c r="C225" i="1"/>
  <c r="H224" i="1"/>
  <c r="F224" i="1"/>
  <c r="J224" i="1"/>
  <c r="K224" i="1"/>
  <c r="L224" i="1"/>
  <c r="M224" i="1"/>
  <c r="N224" i="1"/>
  <c r="D224" i="1"/>
  <c r="E224" i="1"/>
  <c r="G224" i="1"/>
  <c r="I224" i="1" s="1"/>
  <c r="C224" i="1"/>
  <c r="H223" i="1"/>
  <c r="G223" i="1"/>
  <c r="F223" i="1"/>
  <c r="E223" i="1"/>
  <c r="D223" i="1"/>
  <c r="C223" i="1"/>
  <c r="J223" i="1"/>
  <c r="K223" i="1"/>
  <c r="I223" i="1"/>
  <c r="N223" i="1"/>
  <c r="M223" i="1"/>
  <c r="L223" i="1"/>
  <c r="D222" i="1"/>
  <c r="E222" i="1"/>
  <c r="G222" i="1"/>
  <c r="I222" i="1" s="1"/>
  <c r="H222" i="1"/>
  <c r="F222" i="1"/>
  <c r="M222" i="1"/>
  <c r="C222" i="1"/>
  <c r="N222" i="1"/>
  <c r="L222" i="1"/>
  <c r="K222" i="1"/>
  <c r="J222" i="1"/>
  <c r="C221" i="1"/>
  <c r="M221" i="1"/>
  <c r="L221" i="1"/>
  <c r="K221" i="1"/>
  <c r="J221" i="1"/>
  <c r="G221" i="1"/>
  <c r="I221" i="1" s="1"/>
  <c r="H221" i="1"/>
  <c r="F221" i="1"/>
  <c r="N221" i="1" s="1"/>
  <c r="D221" i="1"/>
  <c r="E221" i="1"/>
  <c r="F220" i="1"/>
  <c r="H220" i="1"/>
  <c r="K220" i="1"/>
  <c r="M220" i="1"/>
  <c r="N220" i="1"/>
  <c r="E220" i="1"/>
  <c r="J220" i="1"/>
  <c r="L220" i="1"/>
  <c r="G220" i="1"/>
  <c r="I220" i="1" s="1"/>
  <c r="D220" i="1"/>
  <c r="C220" i="1"/>
  <c r="C219" i="1"/>
  <c r="L219" i="1"/>
  <c r="K219" i="1"/>
  <c r="G219" i="1"/>
  <c r="I219" i="1" s="1"/>
  <c r="E219" i="1"/>
  <c r="D219" i="1"/>
  <c r="M219" i="1"/>
  <c r="J219" i="1"/>
  <c r="H219" i="1"/>
  <c r="F219" i="1"/>
  <c r="N219" i="1" s="1"/>
  <c r="M218" i="1"/>
  <c r="H218" i="1"/>
  <c r="G218" i="1"/>
  <c r="I218" i="1" s="1"/>
  <c r="E218" i="1"/>
  <c r="F218" i="1"/>
  <c r="N218" i="1" s="1"/>
  <c r="K218" i="1"/>
  <c r="D218" i="1"/>
  <c r="L218" i="1"/>
  <c r="J218" i="1"/>
  <c r="C218" i="1"/>
  <c r="E217" i="1"/>
  <c r="H217" i="1"/>
  <c r="D217" i="1"/>
  <c r="K217" i="1"/>
  <c r="M217" i="1"/>
  <c r="L217" i="1"/>
  <c r="J217" i="1"/>
  <c r="G217" i="1"/>
  <c r="I217" i="1" s="1"/>
  <c r="F217" i="1"/>
  <c r="N217" i="1" s="1"/>
  <c r="C217" i="1"/>
  <c r="D216" i="1"/>
  <c r="C216" i="1"/>
  <c r="E216" i="1"/>
  <c r="J216" i="1"/>
  <c r="H216" i="1"/>
  <c r="M216" i="1"/>
  <c r="L216" i="1"/>
  <c r="K216" i="1"/>
  <c r="F216" i="1"/>
  <c r="G216" i="1"/>
  <c r="I216" i="1" s="1"/>
  <c r="N216" i="1"/>
  <c r="K215" i="1"/>
  <c r="F215" i="1"/>
  <c r="E215" i="1"/>
  <c r="C215" i="1"/>
  <c r="L215" i="1"/>
  <c r="N215" i="1"/>
  <c r="D215" i="1"/>
  <c r="G215" i="1"/>
  <c r="I215" i="1" s="1"/>
  <c r="H215" i="1"/>
  <c r="J215" i="1"/>
  <c r="M215" i="1"/>
  <c r="J214" i="1"/>
  <c r="H214" i="1"/>
  <c r="E214" i="1"/>
  <c r="C214" i="1"/>
  <c r="F214" i="1"/>
  <c r="D214" i="1"/>
  <c r="G214" i="1"/>
  <c r="I214" i="1"/>
  <c r="K214" i="1"/>
  <c r="N214" i="1"/>
  <c r="L214" i="1"/>
  <c r="M214" i="1"/>
  <c r="H213" i="1"/>
  <c r="C213" i="1"/>
  <c r="E213" i="1"/>
  <c r="F213" i="1"/>
  <c r="N213" i="1" s="1"/>
  <c r="K213" i="1"/>
  <c r="D213" i="1"/>
  <c r="G213" i="1"/>
  <c r="I213" i="1"/>
  <c r="J213" i="1"/>
  <c r="M213" i="1"/>
  <c r="L213" i="1"/>
  <c r="F212" i="1"/>
  <c r="G212" i="1"/>
  <c r="I212" i="1" s="1"/>
  <c r="E212" i="1"/>
  <c r="D212" i="1"/>
  <c r="H212" i="1"/>
  <c r="K212" i="1"/>
  <c r="M212" i="1"/>
  <c r="C212" i="1"/>
  <c r="J212" i="1"/>
  <c r="L212" i="1"/>
  <c r="N212" i="1"/>
  <c r="L211" i="1"/>
  <c r="J211" i="1"/>
  <c r="E211" i="1"/>
  <c r="F211" i="1"/>
  <c r="N211" i="1"/>
  <c r="M211" i="1"/>
  <c r="D211" i="1"/>
  <c r="G211" i="1"/>
  <c r="I211" i="1" s="1"/>
  <c r="K211" i="1"/>
  <c r="C211" i="1"/>
  <c r="H211" i="1"/>
  <c r="M210" i="1"/>
  <c r="C210" i="1"/>
  <c r="E210" i="1"/>
  <c r="G210" i="1"/>
  <c r="J210" i="1"/>
  <c r="L210" i="1"/>
  <c r="D210" i="1"/>
  <c r="F210" i="1"/>
  <c r="N210" i="1" s="1"/>
  <c r="H210" i="1"/>
  <c r="I210" i="1"/>
  <c r="K210" i="1"/>
  <c r="C209" i="1"/>
  <c r="L209" i="1"/>
  <c r="K209" i="1"/>
  <c r="M209" i="1"/>
  <c r="J209" i="1"/>
  <c r="H209" i="1"/>
  <c r="G209" i="1"/>
  <c r="E209" i="1"/>
  <c r="I209" i="1"/>
  <c r="D209" i="1"/>
  <c r="F209" i="1"/>
  <c r="N209" i="1" s="1"/>
  <c r="L208" i="1"/>
  <c r="H208" i="1"/>
  <c r="J208" i="1"/>
  <c r="C208" i="1"/>
  <c r="D208" i="1"/>
  <c r="F208" i="1"/>
  <c r="N208" i="1" s="1"/>
  <c r="G208" i="1"/>
  <c r="I208" i="1"/>
  <c r="K208" i="1"/>
  <c r="M208" i="1"/>
  <c r="E208" i="1"/>
  <c r="G207" i="1"/>
  <c r="K207" i="1"/>
  <c r="M207" i="1"/>
  <c r="H207" i="1"/>
  <c r="F207" i="1"/>
  <c r="N207" i="1" s="1"/>
  <c r="D207" i="1"/>
  <c r="I207" i="1"/>
  <c r="L207" i="1"/>
  <c r="J207" i="1"/>
  <c r="C207" i="1"/>
  <c r="E207" i="1"/>
  <c r="J205" i="1"/>
  <c r="L205" i="1"/>
  <c r="M205" i="1"/>
  <c r="K205" i="1"/>
  <c r="C205" i="1"/>
  <c r="D205" i="1"/>
  <c r="E205" i="1"/>
  <c r="F205" i="1"/>
  <c r="N205" i="1" s="1"/>
  <c r="G205" i="1"/>
  <c r="I205" i="1" s="1"/>
  <c r="H205" i="1"/>
  <c r="D204" i="1"/>
  <c r="E204" i="1"/>
  <c r="F204" i="1"/>
  <c r="G204" i="1"/>
  <c r="H204" i="1"/>
  <c r="I204" i="1"/>
  <c r="J204" i="1"/>
  <c r="K204" i="1"/>
  <c r="L204" i="1"/>
  <c r="M204" i="1"/>
  <c r="N204" i="1"/>
  <c r="C204" i="1"/>
  <c r="M203" i="1"/>
  <c r="L203" i="1"/>
  <c r="K203" i="1"/>
  <c r="J203" i="1"/>
  <c r="H203" i="1"/>
  <c r="G203" i="1"/>
  <c r="I203" i="1" s="1"/>
  <c r="F203" i="1"/>
  <c r="N203" i="1" s="1"/>
  <c r="E203" i="1"/>
  <c r="D203" i="1"/>
  <c r="C203" i="1"/>
  <c r="G202" i="1"/>
  <c r="C202" i="1"/>
  <c r="D202" i="1"/>
  <c r="E202" i="1"/>
  <c r="F202" i="1"/>
  <c r="N202" i="1" s="1"/>
  <c r="M202" i="1"/>
  <c r="H202" i="1"/>
  <c r="I202" i="1"/>
  <c r="J202" i="1"/>
  <c r="K202" i="1"/>
  <c r="L202" i="1"/>
  <c r="F201" i="1"/>
  <c r="N201" i="1" s="1"/>
  <c r="D201" i="1"/>
  <c r="C201" i="1"/>
  <c r="E201" i="1"/>
  <c r="M201" i="1"/>
  <c r="L201" i="1"/>
  <c r="K201" i="1"/>
  <c r="J201" i="1"/>
  <c r="H201" i="1"/>
  <c r="G201" i="1"/>
  <c r="I201" i="1" s="1"/>
  <c r="C200" i="1"/>
  <c r="M200" i="1"/>
  <c r="L200" i="1"/>
  <c r="J200" i="1"/>
  <c r="H200" i="1"/>
  <c r="G200" i="1"/>
  <c r="I200" i="1" s="1"/>
  <c r="F200" i="1"/>
  <c r="N200" i="1" s="1"/>
  <c r="K200" i="1"/>
  <c r="E200" i="1"/>
  <c r="D200" i="1"/>
  <c r="G199" i="1"/>
  <c r="H199" i="1"/>
  <c r="J199" i="1"/>
  <c r="F199" i="1"/>
  <c r="E199" i="1"/>
  <c r="D199" i="1"/>
  <c r="I199" i="1"/>
  <c r="C199" i="1"/>
  <c r="K199" i="1"/>
  <c r="L199" i="1"/>
  <c r="M199" i="1"/>
  <c r="N199" i="1"/>
  <c r="H198" i="1"/>
  <c r="J198" i="1"/>
  <c r="K198" i="1"/>
  <c r="L198" i="1"/>
  <c r="M198" i="1"/>
  <c r="C198" i="1"/>
  <c r="D198" i="1"/>
  <c r="E198" i="1"/>
  <c r="G198" i="1"/>
  <c r="I198" i="1" s="1"/>
  <c r="F198" i="1"/>
  <c r="N198" i="1" s="1"/>
  <c r="K197" i="1"/>
  <c r="J197" i="1"/>
  <c r="M197" i="1"/>
  <c r="L197" i="1"/>
  <c r="C197" i="1"/>
  <c r="H197" i="1"/>
  <c r="G197" i="1"/>
  <c r="I197" i="1" s="1"/>
  <c r="F197" i="1"/>
  <c r="N197" i="1" s="1"/>
  <c r="E197" i="1"/>
  <c r="D197" i="1"/>
  <c r="F196" i="1"/>
  <c r="N196" i="1" s="1"/>
  <c r="M196" i="1"/>
  <c r="L196" i="1"/>
  <c r="K196" i="1"/>
  <c r="J196" i="1"/>
  <c r="H196" i="1"/>
  <c r="G196" i="1"/>
  <c r="I196" i="1" s="1"/>
  <c r="E196" i="1"/>
  <c r="D196" i="1"/>
  <c r="C196" i="1"/>
  <c r="C195" i="1"/>
  <c r="D195" i="1"/>
  <c r="E195" i="1"/>
  <c r="F195" i="1"/>
  <c r="N195" i="1" s="1"/>
  <c r="G195" i="1"/>
  <c r="I195" i="1" s="1"/>
  <c r="H195" i="1"/>
  <c r="J195" i="1"/>
  <c r="K195" i="1"/>
  <c r="L195" i="1"/>
  <c r="M195" i="1"/>
  <c r="C194" i="1"/>
  <c r="D194" i="1"/>
  <c r="E194" i="1"/>
  <c r="F194" i="1"/>
  <c r="G194" i="1"/>
  <c r="I194" i="1" s="1"/>
  <c r="H194" i="1"/>
  <c r="J194" i="1"/>
  <c r="N194" i="1"/>
  <c r="K194" i="1"/>
  <c r="L194" i="1"/>
  <c r="M194" i="1"/>
  <c r="M193" i="1"/>
  <c r="L193" i="1"/>
  <c r="J193" i="1"/>
  <c r="H193" i="1"/>
  <c r="G193" i="1"/>
  <c r="I193" i="1" s="1"/>
  <c r="F193" i="1"/>
  <c r="N193" i="1" s="1"/>
  <c r="E193" i="1"/>
  <c r="D193" i="1"/>
  <c r="C193" i="1"/>
  <c r="K193" i="1"/>
  <c r="H192" i="1"/>
  <c r="G192" i="1"/>
  <c r="F192" i="1"/>
  <c r="E192" i="1"/>
  <c r="D192" i="1"/>
  <c r="C192" i="1"/>
  <c r="M192" i="1"/>
  <c r="N192" i="1"/>
  <c r="L192" i="1"/>
  <c r="K192" i="1"/>
  <c r="J192" i="1"/>
  <c r="I192" i="1"/>
  <c r="M191" i="1"/>
  <c r="L191" i="1"/>
  <c r="J191" i="1"/>
  <c r="C191" i="1"/>
  <c r="D191" i="1"/>
  <c r="E191" i="1"/>
  <c r="F191" i="1"/>
  <c r="N191" i="1" s="1"/>
  <c r="G191" i="1"/>
  <c r="H191" i="1"/>
  <c r="I191" i="1"/>
  <c r="K191" i="1"/>
  <c r="C190" i="1"/>
  <c r="J190" i="1"/>
  <c r="K190" i="1"/>
  <c r="L190" i="1"/>
  <c r="M190" i="1"/>
  <c r="D190" i="1"/>
  <c r="E190" i="1"/>
  <c r="F190" i="1"/>
  <c r="N190" i="1" s="1"/>
  <c r="G190" i="1"/>
  <c r="I190" i="1" s="1"/>
  <c r="H190" i="1"/>
  <c r="F189" i="1"/>
  <c r="C189" i="1"/>
  <c r="D189" i="1"/>
  <c r="E189" i="1"/>
  <c r="G189" i="1"/>
  <c r="H189" i="1"/>
  <c r="I189" i="1"/>
  <c r="J189" i="1"/>
  <c r="K189" i="1"/>
  <c r="L189" i="1"/>
  <c r="M189" i="1"/>
  <c r="N189" i="1"/>
  <c r="J188" i="1"/>
  <c r="H188" i="1"/>
  <c r="M188" i="1"/>
  <c r="L188" i="1"/>
  <c r="G188" i="1"/>
  <c r="F188" i="1"/>
  <c r="N188" i="1" s="1"/>
  <c r="E188" i="1"/>
  <c r="D188" i="1"/>
  <c r="C188" i="1"/>
  <c r="I188" i="1"/>
  <c r="K188" i="1"/>
  <c r="J187" i="1"/>
  <c r="K187" i="1"/>
  <c r="C187" i="1"/>
  <c r="M187" i="1"/>
  <c r="L187" i="1"/>
  <c r="D187" i="1"/>
  <c r="E187" i="1"/>
  <c r="F187" i="1"/>
  <c r="N187" i="1" s="1"/>
  <c r="G187" i="1"/>
  <c r="I187" i="1" s="1"/>
  <c r="H187" i="1"/>
  <c r="G186" i="1"/>
  <c r="F186" i="1"/>
  <c r="E186" i="1"/>
  <c r="D186" i="1"/>
  <c r="C186" i="1"/>
  <c r="I186" i="1"/>
  <c r="H186" i="1"/>
  <c r="M186" i="1"/>
  <c r="L186" i="1"/>
  <c r="K186" i="1"/>
  <c r="J186" i="1"/>
  <c r="N186" i="1"/>
  <c r="M185" i="1"/>
  <c r="L185" i="1"/>
  <c r="K185" i="1"/>
  <c r="J185" i="1"/>
  <c r="H185" i="1"/>
  <c r="G185" i="1"/>
  <c r="I185" i="1" s="1"/>
  <c r="F185" i="1"/>
  <c r="N185" i="1" s="1"/>
  <c r="E185" i="1"/>
  <c r="D185" i="1"/>
  <c r="C185" i="1"/>
  <c r="E184" i="1"/>
  <c r="M184" i="1"/>
  <c r="L184" i="1"/>
  <c r="J184" i="1"/>
  <c r="K184" i="1"/>
  <c r="C184" i="1"/>
  <c r="D184" i="1"/>
  <c r="F184" i="1"/>
  <c r="G184" i="1"/>
  <c r="I184" i="1" s="1"/>
  <c r="H184" i="1"/>
  <c r="N184" i="1"/>
  <c r="K183" i="1"/>
  <c r="H183" i="1"/>
  <c r="L183" i="1"/>
  <c r="M183" i="1"/>
  <c r="J183" i="1"/>
  <c r="G183" i="1"/>
  <c r="I183" i="1" s="1"/>
  <c r="F183" i="1"/>
  <c r="N183" i="1" s="1"/>
  <c r="E183" i="1"/>
  <c r="D183" i="1"/>
  <c r="C183" i="1"/>
  <c r="G182" i="1"/>
  <c r="M182" i="1"/>
  <c r="F182" i="1"/>
  <c r="E182" i="1"/>
  <c r="D182" i="1"/>
  <c r="C182" i="1"/>
  <c r="N182" i="1"/>
  <c r="L182" i="1"/>
  <c r="K182" i="1"/>
  <c r="J182" i="1"/>
  <c r="I182" i="1"/>
  <c r="H182" i="1"/>
  <c r="E181" i="1"/>
  <c r="F181" i="1"/>
  <c r="G181" i="1"/>
  <c r="H181" i="1"/>
  <c r="I181" i="1"/>
  <c r="M181" i="1"/>
  <c r="J181" i="1"/>
  <c r="K181" i="1"/>
  <c r="L181" i="1"/>
  <c r="N181" i="1"/>
  <c r="D181" i="1"/>
  <c r="C181" i="1"/>
  <c r="E180" i="1"/>
  <c r="D180" i="1"/>
  <c r="C180" i="1"/>
  <c r="J180" i="1"/>
  <c r="M180" i="1"/>
  <c r="L180" i="1"/>
  <c r="K180" i="1"/>
  <c r="H180" i="1"/>
  <c r="G180" i="1"/>
  <c r="I180" i="1" s="1"/>
  <c r="F180" i="1"/>
  <c r="N180" i="1" s="1"/>
  <c r="E179" i="1"/>
  <c r="M179" i="1"/>
  <c r="D179" i="1"/>
  <c r="C179" i="1"/>
  <c r="G179" i="1"/>
  <c r="H179" i="1"/>
  <c r="J179" i="1"/>
  <c r="I179" i="1"/>
  <c r="K179" i="1"/>
  <c r="L179" i="1"/>
  <c r="F179" i="1"/>
  <c r="N179" i="1" s="1"/>
  <c r="C178" i="1"/>
  <c r="M178" i="1"/>
  <c r="L178" i="1"/>
  <c r="H178" i="1"/>
  <c r="K178" i="1"/>
  <c r="J178" i="1"/>
  <c r="D178" i="1"/>
  <c r="E178" i="1"/>
  <c r="F178" i="1"/>
  <c r="N178" i="1" s="1"/>
  <c r="G178" i="1"/>
  <c r="I178" i="1"/>
  <c r="F177" i="1"/>
  <c r="C177" i="1"/>
  <c r="L177" i="1"/>
  <c r="K177" i="1"/>
  <c r="J177" i="1"/>
  <c r="M177" i="1"/>
  <c r="N177" i="1"/>
  <c r="D177" i="1"/>
  <c r="H177" i="1"/>
  <c r="G177" i="1"/>
  <c r="I177" i="1" s="1"/>
  <c r="E177" i="1"/>
  <c r="L176" i="1"/>
  <c r="K176" i="1"/>
  <c r="J176" i="1"/>
  <c r="H176" i="1"/>
  <c r="F176" i="1"/>
  <c r="N176" i="1" s="1"/>
  <c r="E176" i="1"/>
  <c r="D176" i="1"/>
  <c r="C176" i="1"/>
  <c r="G176" i="1"/>
  <c r="I176" i="1" s="1"/>
  <c r="M176" i="1"/>
  <c r="G175" i="1"/>
  <c r="D175" i="1"/>
  <c r="M175" i="1"/>
  <c r="L175" i="1"/>
  <c r="H175" i="1"/>
  <c r="K175" i="1"/>
  <c r="I175" i="1"/>
  <c r="C175" i="1"/>
  <c r="E175" i="1"/>
  <c r="F175" i="1"/>
  <c r="N175" i="1" s="1"/>
  <c r="J175" i="1"/>
  <c r="G174" i="1"/>
  <c r="I174" i="1" s="1"/>
  <c r="F174" i="1"/>
  <c r="N174" i="1" s="1"/>
  <c r="H174" i="1"/>
  <c r="E174" i="1"/>
  <c r="C174" i="1"/>
  <c r="D174" i="1"/>
  <c r="C173" i="1"/>
  <c r="D173" i="1"/>
  <c r="E173" i="1"/>
  <c r="F173" i="1"/>
  <c r="G173" i="1"/>
  <c r="I173" i="1"/>
  <c r="J173" i="1"/>
  <c r="K173" i="1"/>
  <c r="L173" i="1"/>
  <c r="M173" i="1"/>
  <c r="N173" i="1"/>
  <c r="H173" i="1"/>
  <c r="F172" i="1"/>
  <c r="N172" i="1" s="1"/>
  <c r="D172" i="1"/>
  <c r="C172" i="1"/>
  <c r="E172" i="1"/>
  <c r="M172" i="1"/>
  <c r="L172" i="1"/>
  <c r="K172" i="1"/>
  <c r="J172" i="1"/>
  <c r="H172" i="1"/>
  <c r="G172" i="1"/>
  <c r="I172" i="1" s="1"/>
  <c r="K171" i="1"/>
  <c r="G171" i="1"/>
  <c r="F171" i="1"/>
  <c r="E171" i="1"/>
  <c r="D171" i="1"/>
  <c r="C171" i="1"/>
  <c r="H171" i="1"/>
  <c r="N171" i="1"/>
  <c r="M171" i="1"/>
  <c r="L171" i="1"/>
  <c r="J171" i="1"/>
  <c r="I171" i="1"/>
  <c r="M170" i="1"/>
  <c r="L170" i="1"/>
  <c r="K170" i="1"/>
  <c r="J170" i="1"/>
  <c r="H170" i="1"/>
  <c r="G170" i="1"/>
  <c r="I170" i="1" s="1"/>
  <c r="F170" i="1"/>
  <c r="N170" i="1" s="1"/>
  <c r="E170" i="1"/>
  <c r="D170" i="1"/>
  <c r="C170" i="1"/>
  <c r="H169" i="1"/>
  <c r="G169" i="1"/>
  <c r="I169" i="1" s="1"/>
  <c r="F169" i="1"/>
  <c r="N169" i="1" s="1"/>
  <c r="E169" i="1"/>
  <c r="D169" i="1"/>
  <c r="M169" i="1"/>
  <c r="L169" i="1"/>
  <c r="K169" i="1"/>
  <c r="C169" i="1"/>
  <c r="J169" i="1"/>
  <c r="J168" i="1"/>
  <c r="H168" i="1"/>
  <c r="F168" i="1"/>
  <c r="N168" i="1" s="1"/>
  <c r="G168" i="1"/>
  <c r="I168" i="1" s="1"/>
  <c r="E168" i="1"/>
  <c r="M168" i="1"/>
  <c r="L168" i="1"/>
  <c r="C168" i="1"/>
  <c r="D168" i="1"/>
  <c r="K168" i="1"/>
  <c r="H167" i="1"/>
  <c r="D167" i="1"/>
  <c r="C167" i="1"/>
  <c r="F167" i="1"/>
  <c r="E167" i="1"/>
  <c r="J167" i="1"/>
  <c r="K167" i="1"/>
  <c r="L167" i="1"/>
  <c r="M167" i="1"/>
  <c r="N167" i="1"/>
  <c r="G167" i="1"/>
  <c r="I167" i="1" s="1"/>
  <c r="M166" i="1"/>
  <c r="L166" i="1"/>
  <c r="K166" i="1"/>
  <c r="J166" i="1"/>
  <c r="H166" i="1"/>
  <c r="G166" i="1"/>
  <c r="I166" i="1" s="1"/>
  <c r="F166" i="1"/>
  <c r="N166" i="1" s="1"/>
  <c r="E166" i="1"/>
  <c r="D166" i="1"/>
  <c r="C166" i="1"/>
  <c r="M165" i="1"/>
  <c r="L165" i="1"/>
  <c r="K165" i="1"/>
  <c r="J165" i="1"/>
  <c r="H165" i="1"/>
  <c r="G165" i="1"/>
  <c r="I165" i="1" s="1"/>
  <c r="F165" i="1"/>
  <c r="N165" i="1" s="1"/>
  <c r="E165" i="1"/>
  <c r="D165" i="1"/>
  <c r="C165" i="1"/>
  <c r="M164" i="1"/>
  <c r="L164" i="1"/>
  <c r="K164" i="1"/>
  <c r="J164" i="1"/>
  <c r="H164" i="1"/>
  <c r="G164" i="1"/>
  <c r="I164" i="1" s="1"/>
  <c r="F164" i="1"/>
  <c r="N164" i="1" s="1"/>
  <c r="D164" i="1"/>
  <c r="C164" i="1"/>
  <c r="E164" i="1"/>
  <c r="L163" i="1"/>
  <c r="M163" i="1"/>
  <c r="C163" i="1"/>
  <c r="K163" i="1"/>
  <c r="J163" i="1"/>
  <c r="H163" i="1"/>
  <c r="G163" i="1"/>
  <c r="I163" i="1" s="1"/>
  <c r="F163" i="1"/>
  <c r="N163" i="1" s="1"/>
  <c r="E163" i="1"/>
  <c r="D163" i="1"/>
  <c r="J162" i="1"/>
  <c r="C162" i="1"/>
  <c r="M162" i="1"/>
  <c r="L162" i="1"/>
  <c r="K162" i="1"/>
  <c r="H162" i="1"/>
  <c r="G162" i="1"/>
  <c r="I162" i="1" s="1"/>
  <c r="F162" i="1"/>
  <c r="N162" i="1" s="1"/>
  <c r="E162" i="1"/>
  <c r="D162" i="1"/>
  <c r="C161" i="1"/>
  <c r="D161" i="1"/>
  <c r="M161" i="1"/>
  <c r="L161" i="1"/>
  <c r="K161" i="1"/>
  <c r="J161" i="1"/>
  <c r="H161" i="1"/>
  <c r="F161" i="1"/>
  <c r="N161" i="1" s="1"/>
  <c r="E161" i="1"/>
  <c r="G161" i="1"/>
  <c r="I161" i="1" s="1"/>
  <c r="L160" i="1"/>
  <c r="K160" i="1"/>
  <c r="J160" i="1"/>
  <c r="H160" i="1"/>
  <c r="G160" i="1"/>
  <c r="I160" i="1" s="1"/>
  <c r="D160" i="1"/>
  <c r="E160" i="1"/>
  <c r="C160" i="1"/>
  <c r="N160" i="1"/>
  <c r="M160" i="1"/>
  <c r="H159" i="1"/>
  <c r="E159" i="1"/>
  <c r="M159" i="1"/>
  <c r="K159" i="1"/>
  <c r="G159" i="1"/>
  <c r="J159" i="1"/>
  <c r="F159" i="1"/>
  <c r="N159" i="1" s="1"/>
  <c r="C159" i="1"/>
  <c r="D159" i="1"/>
  <c r="I159" i="1"/>
  <c r="L159" i="1"/>
  <c r="C158" i="1"/>
  <c r="M158" i="1"/>
  <c r="K158" i="1"/>
  <c r="H158" i="1"/>
  <c r="G158" i="1"/>
  <c r="I158" i="1" s="1"/>
  <c r="F158" i="1"/>
  <c r="E158" i="1"/>
  <c r="J158" i="1"/>
  <c r="L158" i="1"/>
  <c r="N158" i="1"/>
  <c r="D158" i="1"/>
  <c r="E157" i="1"/>
  <c r="H157" i="1"/>
  <c r="K157" i="1"/>
  <c r="L157" i="1"/>
  <c r="D157" i="1"/>
  <c r="C157" i="1"/>
  <c r="G157" i="1"/>
  <c r="I157" i="1"/>
  <c r="M157" i="1"/>
  <c r="J157" i="1"/>
  <c r="F157" i="1"/>
  <c r="N157" i="1" s="1"/>
  <c r="D156" i="1"/>
  <c r="E156" i="1"/>
  <c r="M156" i="1"/>
  <c r="J156" i="1"/>
  <c r="F156" i="1"/>
  <c r="L156" i="1"/>
  <c r="G156" i="1"/>
  <c r="C156" i="1"/>
  <c r="N156" i="1"/>
  <c r="K156" i="1"/>
  <c r="I156" i="1"/>
  <c r="H156" i="1"/>
  <c r="D155" i="1"/>
  <c r="G155" i="1"/>
  <c r="J155" i="1"/>
  <c r="L155" i="1"/>
  <c r="M155" i="1"/>
  <c r="F155" i="1"/>
  <c r="N155" i="1" s="1"/>
  <c r="C155" i="1"/>
  <c r="E155" i="1"/>
  <c r="I155" i="1"/>
  <c r="H155" i="1"/>
  <c r="K155" i="1"/>
  <c r="H154" i="1"/>
  <c r="J154" i="1"/>
  <c r="L154" i="1"/>
  <c r="M154" i="1"/>
  <c r="G154" i="1"/>
  <c r="I154" i="1" s="1"/>
  <c r="C154" i="1"/>
  <c r="E154" i="1"/>
  <c r="D154" i="1"/>
  <c r="F154" i="1"/>
  <c r="N154" i="1" s="1"/>
  <c r="K154" i="1"/>
  <c r="M153" i="1"/>
  <c r="G153" i="1"/>
  <c r="I153" i="1" s="1"/>
  <c r="K153" i="1"/>
  <c r="J153" i="1"/>
  <c r="L153" i="1"/>
  <c r="E153" i="1"/>
  <c r="H153" i="1"/>
  <c r="C153" i="1"/>
  <c r="D153" i="1"/>
  <c r="F153" i="1"/>
  <c r="N153" i="1" s="1"/>
  <c r="C152" i="1"/>
  <c r="E152" i="1"/>
  <c r="G152" i="1"/>
  <c r="I152" i="1" s="1"/>
  <c r="D152" i="1"/>
  <c r="J152" i="1"/>
  <c r="M152" i="1"/>
  <c r="L152" i="1"/>
  <c r="F152" i="1"/>
  <c r="H152" i="1"/>
  <c r="K152" i="1"/>
  <c r="N152" i="1"/>
  <c r="G151" i="1"/>
  <c r="D151" i="1"/>
  <c r="I151" i="1"/>
  <c r="L151" i="1"/>
  <c r="K151" i="1"/>
  <c r="J151" i="1"/>
  <c r="M151" i="1"/>
  <c r="C151" i="1"/>
  <c r="F151" i="1"/>
  <c r="N151" i="1" s="1"/>
  <c r="E151" i="1"/>
  <c r="H151" i="1"/>
  <c r="E150" i="1"/>
  <c r="H150" i="1"/>
  <c r="M150" i="1"/>
  <c r="F150" i="1"/>
  <c r="N150" i="1" s="1"/>
  <c r="K150" i="1"/>
  <c r="D150" i="1"/>
  <c r="C150" i="1"/>
  <c r="G150" i="1"/>
  <c r="I150" i="1" s="1"/>
  <c r="J150" i="1"/>
  <c r="L150" i="1"/>
  <c r="J149" i="1"/>
  <c r="G149" i="1"/>
  <c r="M149" i="1"/>
  <c r="D149" i="1"/>
  <c r="F149" i="1"/>
  <c r="I149" i="1"/>
  <c r="K149" i="1"/>
  <c r="E149" i="1"/>
  <c r="H149" i="1"/>
  <c r="L149" i="1"/>
  <c r="N149" i="1"/>
  <c r="C149" i="1"/>
  <c r="M148" i="1"/>
  <c r="J148" i="1"/>
  <c r="F148" i="1"/>
  <c r="C148" i="1"/>
  <c r="E148" i="1"/>
  <c r="H148" i="1"/>
  <c r="K148" i="1"/>
  <c r="D148" i="1"/>
  <c r="G148" i="1"/>
  <c r="I148" i="1" s="1"/>
  <c r="L148" i="1"/>
  <c r="N148" i="1"/>
  <c r="D147" i="1"/>
  <c r="F147" i="1"/>
  <c r="N147" i="1" s="1"/>
  <c r="L147" i="1"/>
  <c r="G147" i="1"/>
  <c r="I147" i="1" s="1"/>
  <c r="J147" i="1"/>
  <c r="K147" i="1"/>
  <c r="H147" i="1"/>
  <c r="M147" i="1"/>
  <c r="C147" i="1"/>
  <c r="E147" i="1"/>
  <c r="L146" i="1"/>
  <c r="G146" i="1"/>
  <c r="D146" i="1"/>
  <c r="K146" i="1"/>
  <c r="H146" i="1"/>
  <c r="F146" i="1"/>
  <c r="N146" i="1" s="1"/>
  <c r="C146" i="1"/>
  <c r="I146" i="1"/>
  <c r="M146" i="1"/>
  <c r="J146" i="1"/>
  <c r="F145" i="1"/>
  <c r="N145" i="1" s="1"/>
  <c r="C145" i="1"/>
  <c r="E145" i="1"/>
  <c r="G145" i="1"/>
  <c r="H145" i="1"/>
  <c r="J145" i="1"/>
  <c r="L145" i="1"/>
  <c r="D145" i="1"/>
  <c r="M145" i="1"/>
  <c r="K145" i="1"/>
  <c r="I145" i="1"/>
  <c r="J144" i="1"/>
  <c r="C144" i="1"/>
  <c r="E144" i="1"/>
  <c r="F144" i="1"/>
  <c r="H144" i="1"/>
  <c r="M144" i="1"/>
  <c r="L144" i="1"/>
  <c r="N144" i="1"/>
  <c r="K144" i="1"/>
  <c r="D144" i="1"/>
  <c r="G144" i="1"/>
  <c r="I144" i="1" s="1"/>
  <c r="E143" i="1"/>
  <c r="D143" i="1"/>
  <c r="G143" i="1"/>
  <c r="J143" i="1"/>
  <c r="L143" i="1"/>
  <c r="F143" i="1"/>
  <c r="C143" i="1"/>
  <c r="N143" i="1"/>
  <c r="M143" i="1"/>
  <c r="K143" i="1"/>
  <c r="I143" i="1"/>
  <c r="H143" i="1"/>
  <c r="E142" i="1"/>
  <c r="M142" i="1"/>
  <c r="G142" i="1"/>
  <c r="F142" i="1"/>
  <c r="N142" i="1" s="1"/>
  <c r="D142" i="1"/>
  <c r="C142" i="1"/>
  <c r="L142" i="1"/>
  <c r="J142" i="1"/>
  <c r="I142" i="1"/>
  <c r="H142" i="1"/>
  <c r="K142" i="1"/>
  <c r="M141" i="1"/>
  <c r="K141" i="1"/>
  <c r="J141" i="1"/>
  <c r="L141" i="1"/>
  <c r="C141" i="1"/>
  <c r="D141" i="1"/>
  <c r="E141" i="1"/>
  <c r="F141" i="1"/>
  <c r="N141" i="1" s="1"/>
  <c r="G141" i="1"/>
  <c r="I141" i="1" s="1"/>
  <c r="H141" i="1"/>
  <c r="H140" i="1"/>
  <c r="G140" i="1"/>
  <c r="I140" i="1" s="1"/>
  <c r="F140" i="1"/>
  <c r="E140" i="1"/>
  <c r="C140" i="1"/>
  <c r="D140" i="1"/>
  <c r="N140" i="1"/>
  <c r="M140" i="1"/>
  <c r="L140" i="1"/>
  <c r="K140" i="1"/>
  <c r="J140" i="1"/>
  <c r="K139" i="1"/>
  <c r="L139" i="1"/>
  <c r="M139" i="1"/>
  <c r="D139" i="1"/>
  <c r="E139" i="1"/>
  <c r="F139" i="1"/>
  <c r="N139" i="1" s="1"/>
  <c r="H139" i="1"/>
  <c r="J139" i="1"/>
  <c r="G139" i="1"/>
  <c r="I139" i="1" s="1"/>
  <c r="C139" i="1"/>
  <c r="C138" i="1"/>
  <c r="L138" i="1"/>
  <c r="K138" i="1"/>
  <c r="J138" i="1"/>
  <c r="H138" i="1"/>
  <c r="G138" i="1"/>
  <c r="I138" i="1" s="1"/>
  <c r="F138" i="1"/>
  <c r="E138" i="1"/>
  <c r="D138" i="1"/>
  <c r="N138" i="1"/>
  <c r="M138" i="1"/>
  <c r="J137" i="1"/>
  <c r="K137" i="1"/>
  <c r="H137" i="1"/>
  <c r="M137" i="1"/>
  <c r="E137" i="1"/>
  <c r="G137" i="1"/>
  <c r="I137" i="1" s="1"/>
  <c r="L137" i="1"/>
  <c r="C137" i="1"/>
  <c r="D137" i="1"/>
  <c r="F137" i="1"/>
  <c r="N137" i="1" s="1"/>
  <c r="C136" i="1"/>
  <c r="K136" i="1"/>
  <c r="G136" i="1"/>
  <c r="M136" i="1"/>
  <c r="F136" i="1"/>
  <c r="N136" i="1" s="1"/>
  <c r="H136" i="1"/>
  <c r="L136" i="1"/>
  <c r="J136" i="1"/>
  <c r="I136" i="1"/>
  <c r="E136" i="1"/>
  <c r="D136" i="1"/>
  <c r="M135" i="1"/>
  <c r="L135" i="1"/>
  <c r="K135" i="1"/>
  <c r="J135" i="1"/>
  <c r="H135" i="1"/>
  <c r="G135" i="1"/>
  <c r="I135" i="1" s="1"/>
  <c r="F135" i="1"/>
  <c r="N135" i="1" s="1"/>
  <c r="D135" i="1"/>
  <c r="C135" i="1"/>
  <c r="E135" i="1"/>
  <c r="J134" i="1"/>
  <c r="H134" i="1"/>
  <c r="M134" i="1"/>
  <c r="L134" i="1"/>
  <c r="K134" i="1"/>
  <c r="G134" i="1"/>
  <c r="I134" i="1" s="1"/>
  <c r="F134" i="1"/>
  <c r="N134" i="1" s="1"/>
  <c r="E134" i="1"/>
  <c r="D134" i="1"/>
  <c r="C134" i="1"/>
  <c r="M133" i="1"/>
  <c r="H133" i="1"/>
  <c r="J133" i="1"/>
  <c r="K133" i="1"/>
  <c r="L133" i="1"/>
  <c r="C133" i="1"/>
  <c r="D133" i="1"/>
  <c r="E133" i="1"/>
  <c r="F133" i="1"/>
  <c r="N133" i="1" s="1"/>
  <c r="G133" i="1"/>
  <c r="I133" i="1" s="1"/>
  <c r="H132" i="1"/>
  <c r="J132" i="1"/>
  <c r="K132" i="1"/>
  <c r="L132" i="1"/>
  <c r="G132" i="1"/>
  <c r="I132" i="1" s="1"/>
  <c r="D132" i="1"/>
  <c r="M132" i="1"/>
  <c r="C132" i="1"/>
  <c r="E132" i="1"/>
  <c r="F132" i="1"/>
  <c r="N132" i="1" s="1"/>
  <c r="K131" i="1"/>
  <c r="L131" i="1"/>
  <c r="M131" i="1"/>
  <c r="H131" i="1"/>
  <c r="C131" i="1"/>
  <c r="D131" i="1"/>
  <c r="J131" i="1"/>
  <c r="E131" i="1"/>
  <c r="F131" i="1"/>
  <c r="N131" i="1" s="1"/>
  <c r="G131" i="1"/>
  <c r="I131" i="1" s="1"/>
  <c r="H130" i="1"/>
  <c r="G130" i="1"/>
  <c r="I130" i="1" s="1"/>
  <c r="F130" i="1"/>
  <c r="E130" i="1"/>
  <c r="C130" i="1"/>
  <c r="D130" i="1"/>
  <c r="N130" i="1"/>
  <c r="M130" i="1"/>
  <c r="L130" i="1"/>
  <c r="K130" i="1"/>
  <c r="J130" i="1"/>
  <c r="M129" i="1"/>
  <c r="K129" i="1"/>
  <c r="L129" i="1"/>
  <c r="C129" i="1"/>
  <c r="D129" i="1"/>
  <c r="E129" i="1"/>
  <c r="F129" i="1"/>
  <c r="G129" i="1"/>
  <c r="H129" i="1"/>
  <c r="N129" i="1"/>
  <c r="I129" i="1"/>
  <c r="J129" i="1"/>
  <c r="J128" i="1"/>
  <c r="G128" i="1"/>
  <c r="I128" i="1" s="1"/>
  <c r="C128" i="1"/>
  <c r="D128" i="1"/>
  <c r="E128" i="1"/>
  <c r="F128" i="1"/>
  <c r="H128" i="1"/>
  <c r="N128" i="1"/>
  <c r="M128" i="1"/>
  <c r="L128" i="1"/>
  <c r="K128" i="1"/>
  <c r="C127" i="1"/>
  <c r="D127" i="1"/>
  <c r="H127" i="1"/>
  <c r="G127" i="1"/>
  <c r="F127" i="1"/>
  <c r="E127" i="1"/>
  <c r="M127" i="1"/>
  <c r="L127" i="1"/>
  <c r="N127" i="1"/>
  <c r="K127" i="1"/>
  <c r="J127" i="1"/>
  <c r="I127" i="1"/>
  <c r="E126" i="1"/>
  <c r="M126" i="1"/>
  <c r="L126" i="1"/>
  <c r="K126" i="1"/>
  <c r="J126" i="1"/>
  <c r="H126" i="1"/>
  <c r="G126" i="1"/>
  <c r="I126" i="1" s="1"/>
  <c r="F126" i="1"/>
  <c r="N126" i="1" s="1"/>
  <c r="D126" i="1"/>
  <c r="C126" i="1"/>
  <c r="C125" i="1"/>
  <c r="D125" i="1"/>
  <c r="E125" i="1"/>
  <c r="F125" i="1"/>
  <c r="G125" i="1"/>
  <c r="H125" i="1"/>
  <c r="N125" i="1"/>
  <c r="M125" i="1"/>
  <c r="L125" i="1"/>
  <c r="K125" i="1"/>
  <c r="J125" i="1"/>
  <c r="I125" i="1"/>
  <c r="J124" i="1"/>
  <c r="C124" i="1"/>
  <c r="D124" i="1"/>
  <c r="E124" i="1"/>
  <c r="F124" i="1"/>
  <c r="G124" i="1"/>
  <c r="H124" i="1"/>
  <c r="I124" i="1"/>
  <c r="K124" i="1"/>
  <c r="L124" i="1"/>
  <c r="M124" i="1"/>
  <c r="N124" i="1"/>
  <c r="J123" i="1"/>
  <c r="K123" i="1"/>
  <c r="L123" i="1"/>
  <c r="M123" i="1"/>
  <c r="C123" i="1"/>
  <c r="D123" i="1"/>
  <c r="E123" i="1"/>
  <c r="F123" i="1"/>
  <c r="N123" i="1" s="1"/>
  <c r="G123" i="1"/>
  <c r="H123" i="1"/>
  <c r="I123" i="1"/>
  <c r="F122" i="1"/>
  <c r="N122" i="1" s="1"/>
  <c r="H122" i="1"/>
  <c r="G122" i="1"/>
  <c r="I122" i="1" s="1"/>
  <c r="E122" i="1"/>
  <c r="D122" i="1"/>
  <c r="C122" i="1"/>
  <c r="M122" i="1"/>
  <c r="L122" i="1"/>
  <c r="K122" i="1"/>
  <c r="J122" i="1"/>
  <c r="G121" i="1"/>
  <c r="F121" i="1"/>
  <c r="D121" i="1"/>
  <c r="C121" i="1"/>
  <c r="E121" i="1"/>
  <c r="N121" i="1"/>
  <c r="M121" i="1"/>
  <c r="L121" i="1"/>
  <c r="K121" i="1"/>
  <c r="J121" i="1"/>
  <c r="I121" i="1"/>
  <c r="H121" i="1"/>
  <c r="M120" i="1"/>
  <c r="L120" i="1"/>
  <c r="K120" i="1"/>
  <c r="J120" i="1"/>
  <c r="H120" i="1"/>
  <c r="E120" i="1"/>
  <c r="G120" i="1"/>
  <c r="I120" i="1" s="1"/>
  <c r="F120" i="1"/>
  <c r="N120" i="1" s="1"/>
  <c r="C120" i="1"/>
  <c r="D120" i="1"/>
  <c r="D119" i="1"/>
  <c r="M119" i="1"/>
  <c r="L119" i="1"/>
  <c r="K119" i="1"/>
  <c r="J119" i="1"/>
  <c r="H119" i="1"/>
  <c r="G119" i="1"/>
  <c r="I119" i="1" s="1"/>
  <c r="F119" i="1"/>
  <c r="N119" i="1" s="1"/>
  <c r="E119" i="1"/>
  <c r="C119" i="1"/>
  <c r="L118" i="1"/>
  <c r="K118" i="1"/>
  <c r="J118" i="1"/>
  <c r="C118" i="1"/>
  <c r="M118" i="1"/>
  <c r="H118" i="1"/>
  <c r="G118" i="1"/>
  <c r="I118" i="1" s="1"/>
  <c r="F118" i="1"/>
  <c r="N118" i="1" s="1"/>
  <c r="E118" i="1"/>
  <c r="D118" i="1"/>
  <c r="M117" i="1"/>
  <c r="L117" i="1"/>
  <c r="K117" i="1"/>
  <c r="J117" i="1"/>
  <c r="H117" i="1"/>
  <c r="G117" i="1"/>
  <c r="I117" i="1" s="1"/>
  <c r="F117" i="1"/>
  <c r="N117" i="1" s="1"/>
  <c r="E117" i="1"/>
  <c r="D117" i="1"/>
  <c r="C117" i="1"/>
  <c r="J116" i="1"/>
  <c r="C116" i="1"/>
  <c r="D116" i="1"/>
  <c r="F116" i="1"/>
  <c r="G116" i="1"/>
  <c r="H116" i="1"/>
  <c r="I116" i="1"/>
  <c r="N116" i="1"/>
  <c r="L116" i="1"/>
  <c r="E116" i="1"/>
  <c r="K116" i="1"/>
  <c r="M116" i="1"/>
  <c r="F115" i="1"/>
  <c r="G115" i="1"/>
  <c r="H115" i="1"/>
  <c r="I115" i="1"/>
  <c r="J115" i="1"/>
  <c r="E115" i="1"/>
  <c r="K115" i="1"/>
  <c r="L115" i="1"/>
  <c r="M115" i="1"/>
  <c r="N115" i="1"/>
  <c r="C115" i="1"/>
  <c r="D115" i="1"/>
  <c r="F114" i="1"/>
  <c r="D114" i="1"/>
  <c r="C114" i="1"/>
  <c r="N114" i="1"/>
  <c r="M114" i="1"/>
  <c r="L114" i="1"/>
  <c r="K114" i="1"/>
  <c r="J114" i="1"/>
  <c r="G114" i="1"/>
  <c r="I114" i="1" s="1"/>
  <c r="E114" i="1"/>
  <c r="L113" i="1"/>
  <c r="K113" i="1"/>
  <c r="G113" i="1"/>
  <c r="I113" i="1" s="1"/>
  <c r="E113" i="1"/>
  <c r="D113" i="1"/>
  <c r="J113" i="1"/>
  <c r="H113" i="1"/>
  <c r="M113" i="1"/>
  <c r="C113" i="1"/>
  <c r="F113" i="1"/>
  <c r="N113" i="1" s="1"/>
  <c r="K112" i="1"/>
  <c r="G112" i="1"/>
  <c r="D112" i="1"/>
  <c r="E112" i="1"/>
  <c r="H112" i="1"/>
  <c r="J112" i="1"/>
  <c r="M112" i="1"/>
  <c r="C112" i="1"/>
  <c r="F112" i="1"/>
  <c r="I112" i="1"/>
  <c r="L112" i="1"/>
  <c r="N112" i="1"/>
  <c r="D111" i="1"/>
  <c r="C111" i="1"/>
  <c r="E111" i="1"/>
  <c r="E110" i="1"/>
  <c r="D110" i="1"/>
  <c r="C110" i="1"/>
  <c r="M110" i="1"/>
  <c r="L110" i="1"/>
  <c r="K110" i="1"/>
  <c r="J110" i="1"/>
  <c r="H110" i="1"/>
  <c r="G110" i="1"/>
  <c r="I110" i="1" s="1"/>
  <c r="F110" i="1"/>
  <c r="N110" i="1" s="1"/>
  <c r="M109" i="1"/>
  <c r="L109" i="1"/>
  <c r="K109" i="1"/>
  <c r="J109" i="1"/>
  <c r="H109" i="1"/>
  <c r="G109" i="1"/>
  <c r="I109" i="1" s="1"/>
  <c r="F109" i="1"/>
  <c r="N109" i="1" s="1"/>
  <c r="E109" i="1"/>
  <c r="D109" i="1"/>
  <c r="C109" i="1"/>
  <c r="F108" i="1"/>
  <c r="E108" i="1"/>
  <c r="D108" i="1"/>
  <c r="C108" i="1"/>
  <c r="G108" i="1"/>
  <c r="N108" i="1"/>
  <c r="M108" i="1"/>
  <c r="L108" i="1"/>
  <c r="K108" i="1"/>
  <c r="J108" i="1"/>
  <c r="I108" i="1"/>
  <c r="H108" i="1"/>
  <c r="G107" i="1"/>
  <c r="I107" i="1" s="1"/>
  <c r="F107" i="1"/>
  <c r="N107" i="1" s="1"/>
  <c r="E107" i="1"/>
  <c r="D107" i="1"/>
  <c r="C107" i="1"/>
  <c r="M107" i="1"/>
  <c r="L107" i="1"/>
  <c r="K107" i="1"/>
  <c r="J107" i="1"/>
  <c r="H107" i="1"/>
  <c r="K106" i="1"/>
  <c r="J106" i="1"/>
  <c r="H106" i="1"/>
  <c r="G106" i="1"/>
  <c r="I106" i="1" s="1"/>
  <c r="M106" i="1"/>
  <c r="F106" i="1"/>
  <c r="N106" i="1" s="1"/>
  <c r="E106" i="1"/>
  <c r="D106" i="1"/>
  <c r="C106" i="1"/>
  <c r="L106" i="1"/>
  <c r="M105" i="1"/>
  <c r="L105" i="1"/>
  <c r="K105" i="1"/>
  <c r="J105" i="1"/>
  <c r="H105" i="1"/>
  <c r="F105" i="1"/>
  <c r="N105" i="1" s="1"/>
  <c r="E105" i="1"/>
  <c r="D105" i="1"/>
  <c r="C105" i="1"/>
  <c r="G105" i="1"/>
  <c r="I105" i="1" s="1"/>
  <c r="M104" i="1"/>
  <c r="L104" i="1"/>
  <c r="K104" i="1"/>
  <c r="J104" i="1"/>
  <c r="H104" i="1"/>
  <c r="G104" i="1"/>
  <c r="I104" i="1" s="1"/>
  <c r="F104" i="1"/>
  <c r="N104" i="1" s="1"/>
  <c r="E104" i="1"/>
  <c r="D104" i="1"/>
  <c r="C104" i="1"/>
  <c r="M103" i="1"/>
  <c r="L103" i="1"/>
  <c r="K103" i="1"/>
  <c r="J103" i="1"/>
  <c r="H103" i="1"/>
  <c r="G103" i="1"/>
  <c r="I103" i="1" s="1"/>
  <c r="F103" i="1"/>
  <c r="E103" i="1"/>
  <c r="D103" i="1"/>
  <c r="C103" i="1"/>
  <c r="N103" i="1"/>
  <c r="M102" i="1"/>
  <c r="L102" i="1"/>
  <c r="K102" i="1"/>
  <c r="J102" i="1"/>
  <c r="G102" i="1"/>
  <c r="I102" i="1" s="1"/>
  <c r="F102" i="1"/>
  <c r="N102" i="1" s="1"/>
  <c r="E102" i="1"/>
  <c r="D102" i="1"/>
  <c r="C102" i="1"/>
  <c r="H102" i="1"/>
  <c r="M101" i="1"/>
  <c r="L101" i="1"/>
  <c r="J101" i="1"/>
  <c r="H101" i="1"/>
  <c r="G101" i="1"/>
  <c r="I101" i="1" s="1"/>
  <c r="F101" i="1"/>
  <c r="N101" i="1" s="1"/>
  <c r="E101" i="1"/>
  <c r="D101" i="1"/>
  <c r="C101" i="1"/>
  <c r="K101" i="1"/>
  <c r="F100" i="1"/>
  <c r="G100" i="1"/>
  <c r="H100" i="1"/>
  <c r="I100" i="1"/>
  <c r="J100" i="1"/>
  <c r="K100" i="1"/>
  <c r="M100" i="1"/>
  <c r="N100" i="1"/>
  <c r="L100" i="1"/>
  <c r="C100" i="1"/>
  <c r="D100" i="1"/>
  <c r="E100" i="1"/>
  <c r="K99" i="1"/>
  <c r="J99" i="1"/>
  <c r="H99" i="1"/>
  <c r="G99" i="1"/>
  <c r="F99" i="1"/>
  <c r="E99" i="1"/>
  <c r="C99" i="1"/>
  <c r="D99" i="1"/>
  <c r="C98" i="1"/>
  <c r="D98" i="1"/>
  <c r="E98" i="1"/>
  <c r="G98" i="1"/>
  <c r="F98" i="1"/>
  <c r="J98" i="1"/>
  <c r="K98" i="1"/>
  <c r="H98" i="1"/>
  <c r="I98" i="1" s="1"/>
  <c r="C97" i="1"/>
  <c r="K97" i="1"/>
  <c r="H97" i="1"/>
  <c r="F97" i="1"/>
  <c r="D97" i="1"/>
  <c r="J97" i="1"/>
  <c r="G97" i="1"/>
  <c r="E97" i="1"/>
  <c r="C96" i="1"/>
  <c r="D96" i="1"/>
  <c r="E96" i="1"/>
  <c r="F96" i="1"/>
  <c r="G96" i="1"/>
  <c r="H96" i="1"/>
  <c r="J96" i="1"/>
  <c r="K96" i="1"/>
  <c r="G95" i="1"/>
  <c r="E95" i="1"/>
  <c r="D95" i="1"/>
  <c r="C95" i="1"/>
  <c r="J95" i="1"/>
  <c r="K95" i="1"/>
  <c r="F95" i="1"/>
  <c r="H95" i="1"/>
  <c r="M94" i="1"/>
  <c r="D94" i="1"/>
  <c r="E94" i="1"/>
  <c r="G94" i="1"/>
  <c r="H94" i="1"/>
  <c r="J94" i="1"/>
  <c r="K94" i="1"/>
  <c r="C94" i="1"/>
  <c r="F94" i="1"/>
  <c r="L94" i="1"/>
  <c r="L93" i="1"/>
  <c r="M93" i="1"/>
  <c r="K93" i="1"/>
  <c r="J93" i="1"/>
  <c r="H93" i="1"/>
  <c r="G93" i="1"/>
  <c r="F93" i="1"/>
  <c r="N93" i="1" s="1"/>
  <c r="E93" i="1"/>
  <c r="D93" i="1"/>
  <c r="C93" i="1"/>
  <c r="C92" i="1"/>
  <c r="G92" i="1"/>
  <c r="E92" i="1"/>
  <c r="D92" i="1"/>
  <c r="K92" i="1"/>
  <c r="J92" i="1"/>
  <c r="H92" i="1"/>
  <c r="F92" i="1"/>
  <c r="C91" i="1"/>
  <c r="G91" i="1"/>
  <c r="H91" i="1"/>
  <c r="K91" i="1"/>
  <c r="J91" i="1"/>
  <c r="D91" i="1"/>
  <c r="E91" i="1"/>
  <c r="F91" i="1"/>
  <c r="J90" i="1"/>
  <c r="K90" i="1"/>
  <c r="H90" i="1"/>
  <c r="G90" i="1"/>
  <c r="F90" i="1"/>
  <c r="E90" i="1"/>
  <c r="D90" i="1"/>
  <c r="C90" i="1"/>
  <c r="E89" i="1"/>
  <c r="F89" i="1"/>
  <c r="D89" i="1"/>
  <c r="C89" i="1"/>
  <c r="K89" i="1"/>
  <c r="J89" i="1"/>
  <c r="H89" i="1"/>
  <c r="G89" i="1"/>
  <c r="H88" i="1"/>
  <c r="J88" i="1"/>
  <c r="K88" i="1"/>
  <c r="C88" i="1"/>
  <c r="D88" i="1"/>
  <c r="E88" i="1"/>
  <c r="F88" i="1"/>
  <c r="G88" i="1"/>
  <c r="J87" i="1"/>
  <c r="K87" i="1"/>
  <c r="H87" i="1"/>
  <c r="G87" i="1"/>
  <c r="F87" i="1"/>
  <c r="E87" i="1"/>
  <c r="D87" i="1"/>
  <c r="C87" i="1"/>
  <c r="C86" i="1"/>
  <c r="D86" i="1"/>
  <c r="E86" i="1"/>
  <c r="F86" i="1"/>
  <c r="G86" i="1"/>
  <c r="H86" i="1"/>
  <c r="K86" i="1"/>
  <c r="J86" i="1"/>
  <c r="E85" i="1"/>
  <c r="C85" i="1"/>
  <c r="D85" i="1"/>
  <c r="F85" i="1"/>
  <c r="G85" i="1"/>
  <c r="H85" i="1"/>
  <c r="J85" i="1"/>
  <c r="K85" i="1"/>
  <c r="H84" i="1"/>
  <c r="G84" i="1"/>
  <c r="J84" i="1"/>
  <c r="F84" i="1"/>
  <c r="D84" i="1"/>
  <c r="C84" i="1"/>
  <c r="K84" i="1"/>
  <c r="E84" i="1"/>
  <c r="J83" i="1"/>
  <c r="H83" i="1"/>
  <c r="G83" i="1"/>
  <c r="F83" i="1"/>
  <c r="E83" i="1"/>
  <c r="D83" i="1"/>
  <c r="C83" i="1"/>
  <c r="K83" i="1"/>
  <c r="J82" i="1"/>
  <c r="K82" i="1"/>
  <c r="F82" i="1"/>
  <c r="C82" i="1"/>
  <c r="D82" i="1"/>
  <c r="E82" i="1"/>
  <c r="H82" i="1"/>
  <c r="G82" i="1"/>
  <c r="C81" i="1"/>
  <c r="E81" i="1"/>
  <c r="F81" i="1"/>
  <c r="G81" i="1"/>
  <c r="J81" i="1"/>
  <c r="K81" i="1"/>
  <c r="H81" i="1"/>
  <c r="D81" i="1"/>
  <c r="J80" i="1"/>
  <c r="K80" i="1"/>
  <c r="D80" i="1"/>
  <c r="C80" i="1"/>
  <c r="E80" i="1"/>
  <c r="F80" i="1"/>
  <c r="G80" i="1"/>
  <c r="H80" i="1"/>
  <c r="J79" i="1"/>
  <c r="H79" i="1"/>
  <c r="G79" i="1"/>
  <c r="I79" i="1" s="1"/>
  <c r="F79" i="1"/>
  <c r="E79" i="1"/>
  <c r="D79" i="1"/>
  <c r="C79" i="1"/>
  <c r="M78" i="1"/>
  <c r="L78" i="1"/>
  <c r="K78" i="1"/>
  <c r="J78" i="1"/>
  <c r="H78" i="1"/>
  <c r="G78" i="1"/>
  <c r="I78" i="1" s="1"/>
  <c r="F78" i="1"/>
  <c r="N78" i="1" s="1"/>
  <c r="E78" i="1"/>
  <c r="D78" i="1"/>
  <c r="C78" i="1"/>
  <c r="D77" i="1"/>
  <c r="C77" i="1"/>
  <c r="K77" i="1"/>
  <c r="J77" i="1"/>
  <c r="H77" i="1"/>
  <c r="G77" i="1"/>
  <c r="F77" i="1"/>
  <c r="E77" i="1"/>
  <c r="H76" i="1"/>
  <c r="G76" i="1"/>
  <c r="F76" i="1"/>
  <c r="E76" i="1"/>
  <c r="J76" i="1"/>
  <c r="D76" i="1"/>
  <c r="C76" i="1"/>
  <c r="K76" i="1"/>
  <c r="D75" i="1"/>
  <c r="C75" i="1"/>
  <c r="K75" i="1"/>
  <c r="J75" i="1"/>
  <c r="H75" i="1"/>
  <c r="G75" i="1"/>
  <c r="F75" i="1"/>
  <c r="E75" i="1"/>
  <c r="M74" i="1"/>
  <c r="C74" i="1"/>
  <c r="K74" i="1"/>
  <c r="D74" i="1"/>
  <c r="E74" i="1"/>
  <c r="F74" i="1"/>
  <c r="G74" i="1"/>
  <c r="I74" i="1" s="1"/>
  <c r="H74" i="1"/>
  <c r="J74" i="1"/>
  <c r="L74" i="1"/>
  <c r="C73" i="1"/>
  <c r="D73" i="1"/>
  <c r="E73" i="1"/>
  <c r="F73" i="1"/>
  <c r="G73" i="1"/>
  <c r="I73" i="1" s="1"/>
  <c r="J73" i="1"/>
  <c r="H73" i="1"/>
  <c r="K73" i="1"/>
  <c r="L73" i="1"/>
  <c r="N73" i="1" s="1"/>
  <c r="M73" i="1"/>
  <c r="G72" i="1"/>
  <c r="C72" i="1"/>
  <c r="D72" i="1"/>
  <c r="E72" i="1"/>
  <c r="F72" i="1"/>
  <c r="M72" i="1"/>
  <c r="H72" i="1"/>
  <c r="J72" i="1"/>
  <c r="K72" i="1"/>
  <c r="L72" i="1"/>
  <c r="K71" i="1"/>
  <c r="J71" i="1"/>
  <c r="H71" i="1"/>
  <c r="G71" i="1"/>
  <c r="I71" i="1" s="1"/>
  <c r="F71" i="1"/>
  <c r="E71" i="1"/>
  <c r="C71" i="1"/>
  <c r="D71" i="1"/>
  <c r="E70" i="1"/>
  <c r="M70" i="1"/>
  <c r="L70" i="1"/>
  <c r="K70" i="1"/>
  <c r="J70" i="1"/>
  <c r="H70" i="1"/>
  <c r="G70" i="1"/>
  <c r="F70" i="1"/>
  <c r="N70" i="1" s="1"/>
  <c r="D70" i="1"/>
  <c r="C70" i="1"/>
  <c r="G69" i="1"/>
  <c r="K69" i="1"/>
  <c r="J69" i="1"/>
  <c r="H69" i="1"/>
  <c r="F69" i="1"/>
  <c r="E69" i="1"/>
  <c r="D69" i="1"/>
  <c r="C69" i="1"/>
  <c r="C68" i="1"/>
  <c r="D68" i="1"/>
  <c r="J68" i="1"/>
  <c r="M68" i="1"/>
  <c r="L68" i="1"/>
  <c r="K68" i="1"/>
  <c r="H68" i="1"/>
  <c r="G68" i="1"/>
  <c r="F68" i="1"/>
  <c r="N68" i="1" s="1"/>
  <c r="E68" i="1"/>
  <c r="C67" i="1"/>
  <c r="E67" i="1"/>
  <c r="F67" i="1"/>
  <c r="G67" i="1"/>
  <c r="H67" i="1"/>
  <c r="J67" i="1"/>
  <c r="K67" i="1"/>
  <c r="D67" i="1"/>
  <c r="H66" i="1"/>
  <c r="C66" i="1"/>
  <c r="D66" i="1"/>
  <c r="E66" i="1"/>
  <c r="F66" i="1"/>
  <c r="G66" i="1"/>
  <c r="J66" i="1"/>
  <c r="K66" i="1"/>
  <c r="D65" i="1"/>
  <c r="E65" i="1"/>
  <c r="F65" i="1"/>
  <c r="G65" i="1"/>
  <c r="H65" i="1"/>
  <c r="J65" i="1"/>
  <c r="K65" i="1"/>
  <c r="C65" i="1"/>
  <c r="D64" i="1"/>
  <c r="C64" i="1"/>
  <c r="K64" i="1"/>
  <c r="J64" i="1"/>
  <c r="H64" i="1"/>
  <c r="G64" i="1"/>
  <c r="F64" i="1"/>
  <c r="E64" i="1"/>
  <c r="D63" i="1"/>
  <c r="J63" i="1"/>
  <c r="H63" i="1"/>
  <c r="G63" i="1"/>
  <c r="F63" i="1"/>
  <c r="E63" i="1"/>
  <c r="K63" i="1"/>
  <c r="C63" i="1"/>
  <c r="K62" i="1"/>
  <c r="J62" i="1"/>
  <c r="H62" i="1"/>
  <c r="G62" i="1"/>
  <c r="F62" i="1"/>
  <c r="E62" i="1"/>
  <c r="D62" i="1"/>
  <c r="C62" i="1"/>
  <c r="D61" i="1"/>
  <c r="E61" i="1"/>
  <c r="G61" i="1"/>
  <c r="F61" i="1"/>
  <c r="H61" i="1"/>
  <c r="C61" i="1"/>
  <c r="J61" i="1"/>
  <c r="K61" i="1"/>
  <c r="C60" i="1"/>
  <c r="J60" i="1"/>
  <c r="H60" i="1"/>
  <c r="G60" i="1"/>
  <c r="F60" i="1"/>
  <c r="D60" i="1"/>
  <c r="E60" i="1"/>
  <c r="K60" i="1"/>
  <c r="H59" i="1"/>
  <c r="C59" i="1"/>
  <c r="D59" i="1"/>
  <c r="G59" i="1"/>
  <c r="E59" i="1"/>
  <c r="F59" i="1"/>
  <c r="K59" i="1"/>
  <c r="J59" i="1"/>
  <c r="G58" i="1"/>
  <c r="E58" i="1"/>
  <c r="D58" i="1"/>
  <c r="C58" i="1"/>
  <c r="L58" i="1"/>
  <c r="M58" i="1"/>
  <c r="H58" i="1"/>
  <c r="J58" i="1"/>
  <c r="K58" i="1"/>
  <c r="F58" i="1"/>
  <c r="N58" i="1" s="1"/>
  <c r="G57" i="1"/>
  <c r="D57" i="1"/>
  <c r="C57" i="1"/>
  <c r="E57" i="1"/>
  <c r="F57" i="1"/>
  <c r="K57" i="1"/>
  <c r="H57" i="1"/>
  <c r="J57" i="1"/>
  <c r="D56" i="1"/>
  <c r="E56" i="1"/>
  <c r="G56" i="1"/>
  <c r="H56" i="1"/>
  <c r="J56" i="1"/>
  <c r="K56" i="1"/>
  <c r="F56" i="1"/>
  <c r="C56" i="1"/>
  <c r="L55" i="1"/>
  <c r="M55" i="1"/>
  <c r="C55" i="1"/>
  <c r="D55" i="1"/>
  <c r="E55" i="1"/>
  <c r="F55" i="1"/>
  <c r="N55" i="1" s="1"/>
  <c r="G55" i="1"/>
  <c r="H55" i="1"/>
  <c r="J55" i="1"/>
  <c r="K55" i="1"/>
  <c r="K54" i="1"/>
  <c r="J54" i="1"/>
  <c r="H54" i="1"/>
  <c r="G54" i="1"/>
  <c r="F54" i="1"/>
  <c r="E54" i="1"/>
  <c r="D54" i="1"/>
  <c r="C54" i="1"/>
  <c r="K53" i="1"/>
  <c r="J53" i="1"/>
  <c r="H53" i="1"/>
  <c r="G53" i="1"/>
  <c r="E53" i="1"/>
  <c r="D53" i="1"/>
  <c r="C53" i="1"/>
  <c r="F53" i="1"/>
  <c r="L52" i="1"/>
  <c r="F52" i="1"/>
  <c r="E52" i="1"/>
  <c r="K52" i="1"/>
  <c r="J52" i="1"/>
  <c r="H52" i="1"/>
  <c r="G52" i="1"/>
  <c r="M52" i="1"/>
  <c r="C52" i="1"/>
  <c r="D52" i="1"/>
  <c r="H51" i="1"/>
  <c r="G51" i="1"/>
  <c r="F51" i="1"/>
  <c r="E51" i="1"/>
  <c r="D51" i="1"/>
  <c r="C51" i="1"/>
  <c r="J51" i="1"/>
  <c r="K51" i="1"/>
  <c r="E50" i="1"/>
  <c r="D50" i="1"/>
  <c r="L50" i="1"/>
  <c r="J50" i="1"/>
  <c r="H50" i="1"/>
  <c r="M50" i="1"/>
  <c r="F50" i="1"/>
  <c r="N50" i="1" s="1"/>
  <c r="C50" i="1"/>
  <c r="K50" i="1"/>
  <c r="G50" i="1"/>
  <c r="I50" i="1" s="1"/>
  <c r="C49" i="1"/>
  <c r="E49" i="1"/>
  <c r="F49" i="1"/>
  <c r="G49" i="1"/>
  <c r="J49" i="1"/>
  <c r="K49" i="1"/>
  <c r="D49" i="1"/>
  <c r="H49" i="1"/>
  <c r="G47" i="1"/>
  <c r="F47" i="1"/>
  <c r="E47" i="1"/>
  <c r="D47" i="1"/>
  <c r="C47" i="1"/>
  <c r="L47" i="1"/>
  <c r="M47" i="1"/>
  <c r="K47" i="1"/>
  <c r="J47" i="1"/>
  <c r="H47" i="1"/>
  <c r="I47" i="1" s="1"/>
  <c r="C46" i="1"/>
  <c r="F46" i="1"/>
  <c r="E46" i="1"/>
  <c r="D46" i="1"/>
  <c r="M46" i="1"/>
  <c r="L46" i="1"/>
  <c r="K46" i="1"/>
  <c r="J46" i="1"/>
  <c r="H46" i="1"/>
  <c r="G46" i="1"/>
  <c r="K45" i="1"/>
  <c r="M45" i="1"/>
  <c r="E45" i="1"/>
  <c r="C45" i="1"/>
  <c r="D45" i="1"/>
  <c r="L45" i="1"/>
  <c r="F45" i="1"/>
  <c r="N45" i="1" s="1"/>
  <c r="G45" i="1"/>
  <c r="H45" i="1"/>
  <c r="I45" i="1" s="1"/>
  <c r="J45" i="1"/>
  <c r="K44" i="1"/>
  <c r="C44" i="1"/>
  <c r="D44" i="1"/>
  <c r="E44" i="1"/>
  <c r="F44" i="1"/>
  <c r="G44" i="1"/>
  <c r="H44" i="1"/>
  <c r="J44" i="1"/>
  <c r="D43" i="1"/>
  <c r="C43" i="1"/>
  <c r="E43" i="1"/>
  <c r="J43" i="1"/>
  <c r="H43" i="1"/>
  <c r="G43" i="1"/>
  <c r="F43" i="1"/>
  <c r="K43" i="1"/>
  <c r="M42" i="1"/>
  <c r="L42" i="1"/>
  <c r="K42" i="1"/>
  <c r="J42" i="1"/>
  <c r="G42" i="1"/>
  <c r="C42" i="1"/>
  <c r="D42" i="1"/>
  <c r="E42" i="1"/>
  <c r="F42" i="1"/>
  <c r="H42" i="1"/>
  <c r="C41" i="1"/>
  <c r="K41" i="1"/>
  <c r="J41" i="1"/>
  <c r="H41" i="1"/>
  <c r="G41" i="1"/>
  <c r="F41" i="1"/>
  <c r="E41" i="1"/>
  <c r="D41" i="1"/>
  <c r="D40" i="1"/>
  <c r="C40" i="1"/>
  <c r="E40" i="1"/>
  <c r="F40" i="1"/>
  <c r="G40" i="1"/>
  <c r="H40" i="1"/>
  <c r="J40" i="1"/>
  <c r="K40" i="1"/>
  <c r="L40" i="1"/>
  <c r="N40" i="1" s="1"/>
  <c r="M40" i="1"/>
  <c r="C39" i="1"/>
  <c r="D39" i="1"/>
  <c r="K39" i="1"/>
  <c r="E39" i="1"/>
  <c r="F39" i="1"/>
  <c r="G39" i="1"/>
  <c r="H39" i="1"/>
  <c r="J39" i="1"/>
  <c r="G38" i="1"/>
  <c r="F38" i="1"/>
  <c r="E38" i="1"/>
  <c r="D38" i="1"/>
  <c r="C38" i="1"/>
  <c r="K38" i="1"/>
  <c r="J38" i="1"/>
  <c r="H38" i="1"/>
  <c r="K37" i="1"/>
  <c r="L37" i="1"/>
  <c r="M37" i="1"/>
  <c r="E37" i="1"/>
  <c r="D37" i="1"/>
  <c r="C37" i="1"/>
  <c r="F37" i="1"/>
  <c r="N37" i="1" s="1"/>
  <c r="G37" i="1"/>
  <c r="H37" i="1"/>
  <c r="J37" i="1"/>
  <c r="K36" i="1"/>
  <c r="L36" i="1"/>
  <c r="M36" i="1"/>
  <c r="H36" i="1"/>
  <c r="C36" i="1"/>
  <c r="D36" i="1"/>
  <c r="E36" i="1"/>
  <c r="F36" i="1"/>
  <c r="G36" i="1"/>
  <c r="J36" i="1"/>
  <c r="K35" i="1"/>
  <c r="J35" i="1"/>
  <c r="H35" i="1"/>
  <c r="G35" i="1"/>
  <c r="F35" i="1"/>
  <c r="E35" i="1"/>
  <c r="D35" i="1"/>
  <c r="C35" i="1"/>
  <c r="D34" i="1"/>
  <c r="K34" i="1"/>
  <c r="J34" i="1"/>
  <c r="C34" i="1"/>
  <c r="E34" i="1"/>
  <c r="F34" i="1"/>
  <c r="G34" i="1"/>
  <c r="H34" i="1"/>
  <c r="H33" i="1"/>
  <c r="G33" i="1"/>
  <c r="F33" i="1"/>
  <c r="D33" i="1"/>
  <c r="C33" i="1"/>
  <c r="E33" i="1"/>
  <c r="J33" i="1"/>
  <c r="K33" i="1"/>
  <c r="L33" i="1"/>
  <c r="M33" i="1"/>
  <c r="F32" i="1"/>
  <c r="M32" i="1"/>
  <c r="L32" i="1"/>
  <c r="K32" i="1"/>
  <c r="J32" i="1"/>
  <c r="H32" i="1"/>
  <c r="G32" i="1"/>
  <c r="E32" i="1"/>
  <c r="D32" i="1"/>
  <c r="C32" i="1"/>
  <c r="F31" i="1"/>
  <c r="E31" i="1"/>
  <c r="D31" i="1"/>
  <c r="G31" i="1"/>
  <c r="C31" i="1"/>
  <c r="H31" i="1"/>
  <c r="J31" i="1"/>
  <c r="K31" i="1"/>
  <c r="C30" i="1"/>
  <c r="F30" i="1"/>
  <c r="K30" i="1"/>
  <c r="J30" i="1"/>
  <c r="H30" i="1"/>
  <c r="G30" i="1"/>
  <c r="E30" i="1"/>
  <c r="D30" i="1"/>
  <c r="C29" i="1"/>
  <c r="D29" i="1"/>
  <c r="E29" i="1"/>
  <c r="F29" i="1"/>
  <c r="G29" i="1"/>
  <c r="H29" i="1"/>
  <c r="J29" i="1"/>
  <c r="K29" i="1"/>
  <c r="L29" i="1"/>
  <c r="N29" i="1" s="1"/>
  <c r="M29" i="1"/>
  <c r="AF13" i="1"/>
  <c r="AA41" i="1"/>
  <c r="J6" i="1"/>
  <c r="H6" i="1"/>
  <c r="B6" i="1"/>
  <c r="I14" i="4" l="1"/>
  <c r="I16" i="4"/>
  <c r="I22" i="4"/>
  <c r="I37" i="4"/>
  <c r="I50" i="4"/>
  <c r="I51" i="4"/>
  <c r="I63" i="4"/>
  <c r="I65" i="4"/>
  <c r="I69" i="4"/>
  <c r="I73" i="4"/>
  <c r="I79" i="4"/>
  <c r="I92" i="4"/>
  <c r="I95" i="4"/>
  <c r="I96" i="4"/>
  <c r="I100" i="4"/>
  <c r="I119" i="4"/>
  <c r="I136" i="4"/>
  <c r="I144" i="4"/>
  <c r="I145" i="4"/>
  <c r="I177" i="4"/>
  <c r="I229" i="4"/>
  <c r="I257" i="4"/>
  <c r="I293" i="4"/>
  <c r="I313" i="4"/>
  <c r="I321" i="4"/>
  <c r="I355" i="4"/>
  <c r="I356" i="4"/>
  <c r="I368" i="4"/>
  <c r="I372" i="4"/>
  <c r="I375" i="4"/>
  <c r="I385" i="4"/>
  <c r="I386" i="4"/>
  <c r="I438" i="4"/>
  <c r="I449" i="4"/>
  <c r="I51" i="1"/>
  <c r="I82" i="1"/>
  <c r="N42" i="1"/>
  <c r="I70" i="1"/>
  <c r="I30" i="1"/>
  <c r="I52" i="1"/>
  <c r="I76" i="1"/>
  <c r="I75" i="1"/>
  <c r="I99" i="1"/>
  <c r="L30" i="1"/>
  <c r="N30" i="1" s="1"/>
  <c r="L6" i="1"/>
  <c r="L31" i="1"/>
  <c r="N31" i="1" s="1"/>
  <c r="M34" i="1"/>
  <c r="L7" i="1"/>
  <c r="L34" i="1"/>
  <c r="N34" i="1" s="1"/>
  <c r="L35" i="1"/>
  <c r="N35" i="1" s="1"/>
  <c r="L38" i="1"/>
  <c r="N38" i="1" s="1"/>
  <c r="L39" i="1"/>
  <c r="N39" i="1" s="1"/>
  <c r="L41" i="1"/>
  <c r="N41" i="1" s="1"/>
  <c r="L43" i="1"/>
  <c r="N43" i="1" s="1"/>
  <c r="M44" i="1"/>
  <c r="L44" i="1"/>
  <c r="N44" i="1" s="1"/>
  <c r="L49" i="1"/>
  <c r="N49" i="1" s="1"/>
  <c r="L51" i="1"/>
  <c r="N51" i="1" s="1"/>
  <c r="L53" i="1"/>
  <c r="N53" i="1" s="1"/>
  <c r="L54" i="1"/>
  <c r="N54" i="1" s="1"/>
  <c r="L56" i="1"/>
  <c r="N56" i="1" s="1"/>
  <c r="L57" i="1"/>
  <c r="N57" i="1" s="1"/>
  <c r="L59" i="1"/>
  <c r="N59" i="1" s="1"/>
  <c r="L60" i="1"/>
  <c r="N60" i="1" s="1"/>
  <c r="L61" i="1"/>
  <c r="N61" i="1" s="1"/>
  <c r="L62" i="1"/>
  <c r="N62" i="1" s="1"/>
  <c r="L63" i="1"/>
  <c r="N63" i="1" s="1"/>
  <c r="L64" i="1"/>
  <c r="N64" i="1" s="1"/>
  <c r="L65" i="1"/>
  <c r="N65" i="1" s="1"/>
  <c r="L66" i="1"/>
  <c r="N66" i="1" s="1"/>
  <c r="L67" i="1"/>
  <c r="N67" i="1" s="1"/>
  <c r="L75" i="1"/>
  <c r="N75" i="1" s="1"/>
  <c r="L80" i="1"/>
  <c r="N80" i="1" s="1"/>
  <c r="L81" i="1"/>
  <c r="N81" i="1" s="1"/>
  <c r="L87" i="1"/>
  <c r="N87" i="1" s="1"/>
  <c r="L90" i="1"/>
  <c r="N90" i="1" s="1"/>
  <c r="M96" i="1"/>
  <c r="L99" i="1"/>
  <c r="N99" i="1" s="1"/>
  <c r="I68" i="1"/>
  <c r="I36" i="1"/>
  <c r="I88" i="1"/>
  <c r="I97" i="1"/>
  <c r="I49" i="1"/>
  <c r="N36" i="1"/>
  <c r="I72" i="1"/>
  <c r="I35" i="1"/>
  <c r="I39" i="1"/>
  <c r="I33" i="1"/>
  <c r="I93" i="1"/>
  <c r="I87" i="1"/>
  <c r="I83" i="1"/>
  <c r="I41" i="1"/>
  <c r="I60" i="1"/>
  <c r="N33" i="1"/>
  <c r="N47" i="1"/>
  <c r="N46" i="1"/>
  <c r="L95" i="1"/>
  <c r="N95" i="1" s="1"/>
  <c r="I94" i="1"/>
  <c r="I90" i="1"/>
  <c r="I53" i="1"/>
  <c r="I32" i="1"/>
  <c r="I86" i="1"/>
  <c r="I63" i="1"/>
  <c r="I89" i="1"/>
  <c r="I46" i="1"/>
  <c r="I44" i="1"/>
  <c r="I84" i="1"/>
  <c r="I34" i="1"/>
  <c r="I62" i="1"/>
  <c r="I80" i="1"/>
  <c r="I66" i="1"/>
  <c r="I64" i="1"/>
  <c r="I43" i="1"/>
  <c r="I31" i="1"/>
  <c r="I69" i="1"/>
  <c r="I67" i="1"/>
  <c r="I61" i="1"/>
  <c r="I56" i="1"/>
  <c r="N32" i="1"/>
  <c r="I96" i="1"/>
  <c r="I92" i="1"/>
  <c r="I91" i="1"/>
  <c r="I85" i="1"/>
  <c r="I81" i="1"/>
  <c r="I95" i="1"/>
  <c r="N94" i="1"/>
  <c r="I77" i="1"/>
  <c r="I65" i="1"/>
  <c r="I58" i="1"/>
  <c r="I54" i="1"/>
  <c r="N52" i="1"/>
  <c r="I40" i="1"/>
  <c r="I38" i="1"/>
  <c r="I59" i="1"/>
  <c r="I57" i="1"/>
  <c r="I55" i="1"/>
  <c r="I42" i="1"/>
  <c r="N74" i="1"/>
  <c r="N72" i="1"/>
  <c r="I37" i="1"/>
  <c r="I29" i="1"/>
  <c r="L79" i="1"/>
  <c r="N79" i="1" s="1"/>
  <c r="AF14" i="1"/>
  <c r="AA40" i="1"/>
  <c r="AB41" i="1"/>
  <c r="AC41" i="1"/>
  <c r="D6" i="1"/>
  <c r="D7" i="1"/>
  <c r="N7" i="1"/>
  <c r="L98" i="1"/>
  <c r="N98" i="1" s="1"/>
  <c r="M98" i="1"/>
  <c r="L97" i="1"/>
  <c r="N97" i="1" s="1"/>
  <c r="M97" i="1"/>
  <c r="L96" i="1"/>
  <c r="N96" i="1" s="1"/>
  <c r="L92" i="1"/>
  <c r="N92" i="1" s="1"/>
  <c r="L91" i="1"/>
  <c r="N91" i="1" s="1"/>
  <c r="L89" i="1"/>
  <c r="N89" i="1" s="1"/>
  <c r="L88" i="1"/>
  <c r="N88" i="1" s="1"/>
  <c r="L86" i="1"/>
  <c r="N86" i="1" s="1"/>
  <c r="L85" i="1"/>
  <c r="N85" i="1" s="1"/>
  <c r="M85" i="1"/>
  <c r="L84" i="1"/>
  <c r="N84" i="1" s="1"/>
  <c r="L83" i="1"/>
  <c r="N83" i="1" s="1"/>
  <c r="L82" i="1"/>
  <c r="N82" i="1" s="1"/>
  <c r="L77" i="1"/>
  <c r="N77" i="1" s="1"/>
  <c r="M77" i="1"/>
  <c r="L76" i="1"/>
  <c r="N76" i="1" s="1"/>
  <c r="L71" i="1"/>
  <c r="N71" i="1" s="1"/>
  <c r="M71" i="1"/>
  <c r="L69" i="1"/>
  <c r="N69" i="1" s="1"/>
  <c r="AD41" i="1" l="1"/>
  <c r="AF15" i="1"/>
  <c r="AA39" i="1"/>
  <c r="AB40" i="1"/>
  <c r="AC40" i="1"/>
  <c r="AD40" i="1" l="1"/>
  <c r="AF16" i="1"/>
  <c r="AA38" i="1"/>
  <c r="AB39" i="1"/>
  <c r="AC39" i="1"/>
  <c r="AD39" i="1" l="1"/>
  <c r="AF17" i="1"/>
  <c r="AA37" i="1"/>
  <c r="AB38" i="1"/>
  <c r="AC38" i="1"/>
  <c r="AD38" i="1" l="1"/>
  <c r="AF18" i="1"/>
  <c r="AA36" i="1"/>
  <c r="AB37" i="1"/>
  <c r="AC37" i="1"/>
  <c r="AD37" i="1" l="1"/>
  <c r="AF19" i="1"/>
  <c r="AA35" i="1"/>
  <c r="AB36" i="1"/>
  <c r="AC36" i="1"/>
  <c r="AD36" i="1" l="1"/>
  <c r="AF20" i="1"/>
  <c r="AA34" i="1"/>
  <c r="AB35" i="1"/>
  <c r="AC35" i="1"/>
  <c r="AD35" i="1" l="1"/>
  <c r="AF21" i="1"/>
  <c r="AA33" i="1"/>
  <c r="AB34" i="1"/>
  <c r="AD34" i="1" s="1"/>
  <c r="AC34" i="1"/>
  <c r="AF22" i="1" l="1"/>
  <c r="AA32" i="1"/>
  <c r="AB33" i="1"/>
  <c r="AD33" i="1" s="1"/>
  <c r="AC33" i="1"/>
  <c r="AF23" i="1" l="1"/>
  <c r="AA31" i="1"/>
  <c r="AB32" i="1"/>
  <c r="AD32" i="1" s="1"/>
  <c r="AC32" i="1"/>
  <c r="AF24" i="1" l="1"/>
  <c r="AA30" i="1"/>
  <c r="AB31" i="1"/>
  <c r="AD31" i="1" s="1"/>
  <c r="AC31" i="1"/>
  <c r="AF25" i="1" l="1"/>
  <c r="AA29" i="1"/>
  <c r="AB30" i="1"/>
  <c r="AD30" i="1" s="1"/>
  <c r="AC30" i="1"/>
  <c r="AF26" i="1" l="1"/>
  <c r="AA28" i="1"/>
  <c r="AB29" i="1"/>
  <c r="AD29" i="1" s="1"/>
  <c r="AC29" i="1"/>
  <c r="AA27" i="1" l="1"/>
  <c r="AF27" i="1"/>
  <c r="AB28" i="1"/>
  <c r="AD28" i="1" s="1"/>
  <c r="AC28" i="1"/>
  <c r="AB27" i="1" l="1"/>
  <c r="AD27" i="1" s="1"/>
  <c r="AC27" i="1"/>
  <c r="AF28" i="1"/>
  <c r="AA26" i="1"/>
  <c r="AF29" i="1" l="1"/>
  <c r="AA25" i="1"/>
  <c r="AB26" i="1"/>
  <c r="AD26" i="1" s="1"/>
  <c r="AC26" i="1"/>
  <c r="AF30" i="1" l="1"/>
  <c r="AA24" i="1"/>
  <c r="AB25" i="1"/>
  <c r="AD25" i="1" s="1"/>
  <c r="AC25" i="1"/>
  <c r="AF31" i="1" l="1"/>
  <c r="AA23" i="1"/>
  <c r="AB24" i="1"/>
  <c r="AD24" i="1" s="1"/>
  <c r="AC24" i="1"/>
  <c r="AF32" i="1" l="1"/>
  <c r="AA22" i="1"/>
  <c r="AB23" i="1"/>
  <c r="AD23" i="1" s="1"/>
  <c r="AC23" i="1"/>
  <c r="AF33" i="1" l="1"/>
  <c r="AA21" i="1"/>
  <c r="AB22" i="1"/>
  <c r="AD22" i="1" s="1"/>
  <c r="AC22" i="1"/>
  <c r="AF34" i="1" l="1"/>
  <c r="AA20" i="1"/>
  <c r="AB21" i="1"/>
  <c r="AD21" i="1" s="1"/>
  <c r="AC21" i="1"/>
  <c r="AF35" i="1" l="1"/>
  <c r="AA19" i="1"/>
  <c r="AB20" i="1"/>
  <c r="AD20" i="1" s="1"/>
  <c r="AC20" i="1"/>
  <c r="AF36" i="1" l="1"/>
  <c r="AA18" i="1"/>
  <c r="AB19" i="1"/>
  <c r="AD19" i="1" s="1"/>
  <c r="AC19" i="1"/>
  <c r="AF37" i="1" l="1"/>
  <c r="AA17" i="1"/>
  <c r="AB18" i="1"/>
  <c r="AD18" i="1" s="1"/>
  <c r="AC18" i="1"/>
  <c r="AF38" i="1" l="1"/>
  <c r="AA16" i="1"/>
  <c r="AB17" i="1"/>
  <c r="AD17" i="1" s="1"/>
  <c r="AC17" i="1"/>
  <c r="AF39" i="1" l="1"/>
  <c r="AA15" i="1"/>
  <c r="AB16" i="1"/>
  <c r="AD16" i="1" s="1"/>
  <c r="AC16" i="1"/>
  <c r="AF40" i="1" l="1"/>
  <c r="AA14" i="1"/>
  <c r="AB15" i="1"/>
  <c r="AD15" i="1" s="1"/>
  <c r="AC15" i="1"/>
  <c r="AF41" i="1" l="1"/>
  <c r="AA12" i="1" s="1"/>
  <c r="AA13" i="1"/>
  <c r="AB14" i="1"/>
  <c r="AD14" i="1" s="1"/>
  <c r="AC14" i="1"/>
  <c r="AB12" i="1" l="1"/>
  <c r="AD12" i="1" s="1"/>
  <c r="AC12" i="1"/>
  <c r="AB13" i="1"/>
  <c r="AD13" i="1" s="1"/>
  <c r="AC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C'Damien</author>
  </authors>
  <commentList>
    <comment ref="C4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Domicile si « Départ domicile » est coché et l'adresse localisée (PARAMETRES), avec ou sans passage à l'agence ; sinon Agence.</t>
        </r>
      </text>
    </comment>
    <comment ref="I4" authorId="0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Uniquement quand toutes les prestations du jour sont pointées : km dans l'ordre réel moins km dans l'ordre du planning. Négatif : l'agent fait plus court que le planning.</t>
        </r>
      </text>
    </comment>
    <comment ref="J4" authorId="0" shapeId="0" xr:uid="{00000000-0006-0000-0300-000003000000}">
      <text>
        <r>
          <rPr>
            <sz val="11"/>
            <color theme="1"/>
            <rFont val="Calibri"/>
            <family val="2"/>
            <scheme val="minor"/>
          </rPr>
          <t>Prestations sans coordonnées ou trop loin de l'agence (PARAMETRES) : à corriger dans l'outil.</t>
        </r>
      </text>
    </comment>
    <comment ref="K4" authorId="0" shapeId="0" xr:uid="{00000000-0006-0000-0300-000004000000}">
      <text>
        <r>
          <rPr>
            <sz val="11"/>
            <color theme="1"/>
            <rFont val="Calibri"/>
            <family val="2"/>
            <scheme val="minor"/>
          </rPr>
          <t>OK : km calculés par la route (OpenStreetMap). Erreur : itinéraire indisponible, relancer « Recalculer les km ».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C'Damien</author>
  </authors>
  <commentList>
    <comment ref="C12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Format : 39 Rue Gabriel Péri, 38000 Grenoble. La position GPS est calculée à partir de l'adresse saisie.</t>
        </r>
      </text>
    </comment>
    <comment ref="D12" authorId="0" shapeId="0" xr:uid="{00000000-0006-0000-0400-000002000000}">
      <text>
        <r>
          <rPr>
            <sz val="11"/>
            <color theme="1"/>
            <rFont val="Calibri"/>
            <family val="2"/>
            <scheme val="minor"/>
          </rPr>
          <t>Coché : la tournée démarre du domicile. Sans adresse localisée, départ de l'agence.</t>
        </r>
      </text>
    </comment>
    <comment ref="E12" authorId="0" shapeId="0" xr:uid="{00000000-0006-0000-0400-000003000000}">
      <text>
        <r>
          <rPr>
            <sz val="11"/>
            <color theme="1"/>
            <rFont val="Calibri"/>
            <family val="2"/>
            <scheme val="minor"/>
          </rPr>
          <t>Coché : domicile → agence → 1er chantier. Même case que la colonne Agence du dashboard.</t>
        </r>
      </text>
    </comment>
  </commentList>
</comments>
</file>

<file path=xl/sharedStrings.xml><?xml version="1.0" encoding="utf-8"?>
<sst xmlns="http://schemas.openxmlformats.org/spreadsheetml/2006/main" count="82630" uniqueCount="6913">
  <si>
    <t>Prestations C'Damien</t>
  </si>
  <si>
    <t>Mettre à jour</t>
  </si>
  <si>
    <t>Ouvrir la carte</t>
  </si>
  <si>
    <t>Critères</t>
  </si>
  <si>
    <t>Agent</t>
  </si>
  <si>
    <t>Tous</t>
  </si>
  <si>
    <t>Du</t>
  </si>
  <si>
    <t>Au</t>
  </si>
  <si>
    <t>Jour</t>
  </si>
  <si>
    <t>7 j</t>
  </si>
  <si>
    <t>30 j</t>
  </si>
  <si>
    <t>Tout</t>
  </si>
  <si>
    <t>Prestations</t>
  </si>
  <si>
    <t>Enregistrées</t>
  </si>
  <si>
    <t>Agents actifs</t>
  </si>
  <si>
    <t>Heures prévues</t>
  </si>
  <si>
    <t>Heures pointées</t>
  </si>
  <si>
    <t>Km théoriques</t>
  </si>
  <si>
    <t>Chantiers servis</t>
  </si>
  <si>
    <t>Taux</t>
  </si>
  <si>
    <t>Jours (desc)</t>
  </si>
  <si>
    <t>PAR AGENT</t>
  </si>
  <si>
    <t>Tout inclure</t>
  </si>
  <si>
    <t>Tout exclure</t>
  </si>
  <si>
    <t>Inclure</t>
  </si>
  <si>
    <t>Agence matin</t>
  </si>
  <si>
    <t>Agence soir</t>
  </si>
  <si>
    <t>Jours</t>
  </si>
  <si>
    <t>H prévues</t>
  </si>
  <si>
    <t>H pointées</t>
  </si>
  <si>
    <t>Km planning</t>
  </si>
  <si>
    <t>Km pointés</t>
  </si>
  <si>
    <t>Km / jour</t>
  </si>
  <si>
    <t>Chantiers</t>
  </si>
  <si>
    <t>CA par abonnement</t>
  </si>
  <si>
    <t>Abonnements actifs. Mensuel : MOIS = montant, 4X ANS = montant × 4 / 12. Vue agent : mensuel × part de ses heures prévues sur le chantier.</t>
  </si>
  <si>
    <t>Recherche</t>
  </si>
  <si>
    <t>CA HT mensuel</t>
  </si>
  <si>
    <t>Abonnements</t>
  </si>
  <si>
    <t>Sans prestation</t>
  </si>
  <si>
    <t>Chantier</t>
  </si>
  <si>
    <t>N° abo</t>
  </si>
  <si>
    <t>Client facturation</t>
  </si>
  <si>
    <t>Fréquence</t>
  </si>
  <si>
    <t>Montant HT</t>
  </si>
  <si>
    <t>Part agent</t>
  </si>
  <si>
    <t>CA agent / mois</t>
  </si>
  <si>
    <t>1 Bd edouard Rey</t>
  </si>
  <si>
    <t>SDC 1 EDOUARD REY Chez GERIMM</t>
  </si>
  <si>
    <t>MOIS</t>
  </si>
  <si>
    <t>1 et 3 rue Jean Baptiste Pradel</t>
  </si>
  <si>
    <t>SDC 1 ET 3 PRADEL Chez AGENCE BE</t>
  </si>
  <si>
    <t>4X ANS</t>
  </si>
  <si>
    <t>1 QUAI CREQUI</t>
  </si>
  <si>
    <t>SDC 1 QUAI CREQUI Chez M. PORTIGLIATTI</t>
  </si>
  <si>
    <t>1 RUE CAMILLE DESMOULINS</t>
  </si>
  <si>
    <t>FONCIA PARTENARIAT IMMO</t>
  </si>
  <si>
    <t>1 rue des Bons Enfants 38000 GRENOBLE</t>
  </si>
  <si>
    <t>CITYA HENRY</t>
  </si>
  <si>
    <t>1 rue Emile Augier</t>
  </si>
  <si>
    <t>HEURTIER IMMOBILIER SDC 1 RUE EMILE AUGIER</t>
  </si>
  <si>
    <t>10 Bis Boulevard Gambetta</t>
  </si>
  <si>
    <t>CABINET HEURTIER</t>
  </si>
  <si>
    <t>10 RUE CONDORCET</t>
  </si>
  <si>
    <t>SDC 10 CONDORCET Chez FONCIA</t>
  </si>
  <si>
    <t>10 rue Elisée Chatin</t>
  </si>
  <si>
    <t>SDC 10 rue Elisée Chatin</t>
  </si>
  <si>
    <t>104 rue Sommeiller</t>
  </si>
  <si>
    <t>SDC 104 RUE SOMMEILLER - M. DUMAS</t>
  </si>
  <si>
    <t>109 cours Jean-Jaurès</t>
  </si>
  <si>
    <t>CITYA AUDRAS ET DELAUNOIS</t>
  </si>
  <si>
    <t>11 bis Cours Berriat</t>
  </si>
  <si>
    <t>11 place Victor Hugo</t>
  </si>
  <si>
    <t>11 rue des Violettes</t>
  </si>
  <si>
    <t>SDC 11 VIOLETTES Chez CITYA AUDRAS &amp; DE</t>
  </si>
  <si>
    <t>11 rue Jean Veyrat</t>
  </si>
  <si>
    <t>11 RUE MARCEAU</t>
  </si>
  <si>
    <t>SDC 11 MARCEAU Chez FONCIA</t>
  </si>
  <si>
    <t>1195 REPUBLIQUE</t>
  </si>
  <si>
    <t>SDC 1195 REPUBLIQUE CHEZ FONCIA VALLEE</t>
  </si>
  <si>
    <t>11b place victor hugo</t>
  </si>
  <si>
    <t>12 rue Saint François</t>
  </si>
  <si>
    <t>13 AVENUE DUGUEYT JOUVIN</t>
  </si>
  <si>
    <t>SDC 13 avenue Dugueyt Jouvin</t>
  </si>
  <si>
    <t>13 avenue général champon</t>
  </si>
  <si>
    <t>AUDRAS et DELAUNOIS</t>
  </si>
  <si>
    <t>14/16 Viallet</t>
  </si>
  <si>
    <t>SDC 14/16 FELIX VIALLET Chez B2C</t>
  </si>
  <si>
    <t>14 avenue Albert 1er de Belgique</t>
  </si>
  <si>
    <t>14 CLOT BEY</t>
  </si>
  <si>
    <t>FONCIA ALPES DAUPHINE sdc 14 CLOT BEY</t>
  </si>
  <si>
    <t>15/17 PAUL ELUARD</t>
  </si>
  <si>
    <t>IMMO DE FRANCE</t>
  </si>
  <si>
    <t>15/17 rue Paul bourget</t>
  </si>
  <si>
    <t>15 rue Diderot</t>
  </si>
  <si>
    <t>15 RUE GABRIEL PERI</t>
  </si>
  <si>
    <t>MONT BLANC IMMOBILIER</t>
  </si>
  <si>
    <t>15 rue Raoul Blanchard</t>
  </si>
  <si>
    <t>16 abbé de la salle</t>
  </si>
  <si>
    <t>16 Abbé Gregoire - MS0232618</t>
  </si>
  <si>
    <t>LAMY IMMOBILIER</t>
  </si>
  <si>
    <t>16 RUE ROSE SAGE 38500 VOIRON</t>
  </si>
  <si>
    <t>SDC 16 ROSE SAGE Chez FONCIA VALLEE</t>
  </si>
  <si>
    <t>16 RUE ST JACQUES</t>
  </si>
  <si>
    <t>17 CHAMPS ELYSEES</t>
  </si>
  <si>
    <t>17 EDOUARD REY</t>
  </si>
  <si>
    <t>SDC 17 BD EDOUARD REY Chez AGENCE BE</t>
  </si>
  <si>
    <t>17, place Grenette</t>
  </si>
  <si>
    <t>18 RUE DE TURENNE - MS40340</t>
  </si>
  <si>
    <t>SDC 18 TURENNE Chez LAMY IMMOBILIER</t>
  </si>
  <si>
    <t>18 rue des Bergers</t>
  </si>
  <si>
    <t>18 rue Guetal</t>
  </si>
  <si>
    <t>SDC 18 GUETAL Chez B2C IMMOBILIER</t>
  </si>
  <si>
    <t>19 Augereau</t>
  </si>
  <si>
    <t>REGIE IMMOBILIA</t>
  </si>
  <si>
    <t>19 rue docteur Mazet</t>
  </si>
  <si>
    <t>19 rue Elisee Reclus</t>
  </si>
  <si>
    <t>19 rue raoul blanchard</t>
  </si>
  <si>
    <t>2, 4, 6, RUE GREUZE</t>
  </si>
  <si>
    <t>CHP IMMO</t>
  </si>
  <si>
    <t>2/4 RUE CHARLES TARTARI</t>
  </si>
  <si>
    <t>2 place Jacqueline Marval</t>
  </si>
  <si>
    <t>ZENITH REGIE</t>
  </si>
  <si>
    <t>2 PLACE VICTOR HUGO</t>
  </si>
  <si>
    <t>2 RUE CHARLES TARTARI</t>
  </si>
  <si>
    <t>2 RUE DE LA PORTELLE</t>
  </si>
  <si>
    <t>SDC LA PORTELLE CHEZ FONCIA VALLEE</t>
  </si>
  <si>
    <t>2 rue de Miribel</t>
  </si>
  <si>
    <t>2 rue montorge</t>
  </si>
  <si>
    <t>2 RUE SAINT JOSEPH</t>
  </si>
  <si>
    <t>SDC 2 SAINT JOSEPH Chez FONCIA</t>
  </si>
  <si>
    <t>2 SAINT JACQUES</t>
  </si>
  <si>
    <t>20 REY</t>
  </si>
  <si>
    <t>20 Rue Diderot</t>
  </si>
  <si>
    <t>22 BOULEVARD EDOUARD REY - MS138330</t>
  </si>
  <si>
    <t>GRENOBLE 22 EDOUARD REY Notaires associ</t>
  </si>
  <si>
    <t>24 rue Emile Gueymard</t>
  </si>
  <si>
    <t>FONCIA GRESIVAUDAN</t>
  </si>
  <si>
    <t>25 ROSE SAGE</t>
  </si>
  <si>
    <t>25 rue Jean Macé</t>
  </si>
  <si>
    <t>26 BIS EMILE GUEYMARD - MS46416</t>
  </si>
  <si>
    <t>28 Edouard Rey</t>
  </si>
  <si>
    <t>29 boulevard gambetta</t>
  </si>
  <si>
    <t>3 5 7 RUE ERNEST IMBERT</t>
  </si>
  <si>
    <t>SDC ERNEST IMBERT CHEZ FONCIA VALLEE</t>
  </si>
  <si>
    <t>3 avenue Malherbe</t>
  </si>
  <si>
    <t>3 place Saint andré</t>
  </si>
  <si>
    <t>FONCIA - AGDA BUGEY IMMOBILIER</t>
  </si>
  <si>
    <t>3 PLACE TILLEULS</t>
  </si>
  <si>
    <t>SDC 3 TILLEULS Chez HEURTIER</t>
  </si>
  <si>
    <t>3 Route de Clemencière</t>
  </si>
  <si>
    <t>SDC 3 CLEMENCIERE Chez ORALIA FAURE IMM</t>
  </si>
  <si>
    <t>3 rue des turenne</t>
  </si>
  <si>
    <t>3 rue docteur Bally</t>
  </si>
  <si>
    <t>30 HUMBERT II</t>
  </si>
  <si>
    <t>33 COURS JEAN JAURES</t>
  </si>
  <si>
    <t>FONCIA GRESIVAUDAN - VERCORS IMMOBILIER</t>
  </si>
  <si>
    <t>33 rue lachmann</t>
  </si>
  <si>
    <t>35 bd Joseph Vallier</t>
  </si>
  <si>
    <t>35 RUE ALSACE LORRAINE</t>
  </si>
  <si>
    <t>GERIMM - Service Syndic</t>
  </si>
  <si>
    <t>35 ZOLA</t>
  </si>
  <si>
    <t>36 ALSACE LORRAINE</t>
  </si>
  <si>
    <t>4-6 rue Henri Le Chatelier</t>
  </si>
  <si>
    <t>4 avenue Alsace Lorraine</t>
  </si>
  <si>
    <t>4 Place Claveyson</t>
  </si>
  <si>
    <t>4 rue Alexandre 1er de Yougoslavie</t>
  </si>
  <si>
    <t>GIGNOUX-LEMAIRE</t>
  </si>
  <si>
    <t>4 RUE MONTORGE</t>
  </si>
  <si>
    <t>40 bis rue Mortillet</t>
  </si>
  <si>
    <t>41 bis Abbé Grégoire</t>
  </si>
  <si>
    <t>FONCIA GLUGLIASCO</t>
  </si>
  <si>
    <t>43 rue Felix Viallet</t>
  </si>
  <si>
    <t>S.A.R.L Les 2 DAUPHINS</t>
  </si>
  <si>
    <t>45 rue Mallifaud</t>
  </si>
  <si>
    <t>SDC 45 MALLIFAUD chez TACTIC IMMO</t>
  </si>
  <si>
    <t>47 BD JOSEPH VALLIER</t>
  </si>
  <si>
    <t>47 FELIX VIALLET</t>
  </si>
  <si>
    <t>49 Vallier</t>
  </si>
  <si>
    <t>5-6 pl. de l'Hôtel de Ville</t>
  </si>
  <si>
    <t>CITYA CHAMBERY</t>
  </si>
  <si>
    <t>5 avenue Felix Viallet</t>
  </si>
  <si>
    <t>5 BASTILLE</t>
  </si>
  <si>
    <t>5 BUFFON</t>
  </si>
  <si>
    <t>SDC 5 BUFFON Chez FONCIA</t>
  </si>
  <si>
    <t>5 et 7 RUE LE CHATELIER</t>
  </si>
  <si>
    <t>SDC 5/7 HENRI LE CHATELIER Chez AGENCE BE</t>
  </si>
  <si>
    <t>5 RAOUL BLANCHARD</t>
  </si>
  <si>
    <t>5 rue dominique villars</t>
  </si>
  <si>
    <t>5 rue François Coppée</t>
  </si>
  <si>
    <t>50 avenue Alsace Lorraine</t>
  </si>
  <si>
    <t>50 JOSEPH VALLIER</t>
  </si>
  <si>
    <t>54 cours BERRIAT</t>
  </si>
  <si>
    <t>55 avenue Alsace Lorraine</t>
  </si>
  <si>
    <t>57 place Saint Bruno</t>
  </si>
  <si>
    <t>SDC 57 PLACE ST BRUNO Chez citya henry</t>
  </si>
  <si>
    <t>6/18 RUE DU FOURNET FIANCEY</t>
  </si>
  <si>
    <t>Agence Matray Immobilier</t>
  </si>
  <si>
    <t>6 agutte sembat</t>
  </si>
  <si>
    <t>6 PLACE SAINT BRUNO</t>
  </si>
  <si>
    <t>SDC 6 SAINT BRUNO Chez FONCIA</t>
  </si>
  <si>
    <t>6 rue des Pautes</t>
  </si>
  <si>
    <t>6 Rue Félix Poulat</t>
  </si>
  <si>
    <t>6 rue Marx Dormoy</t>
  </si>
  <si>
    <t>6 VILLARS</t>
  </si>
  <si>
    <t>ALPES RHONE</t>
  </si>
  <si>
    <t>60 rue Thiers</t>
  </si>
  <si>
    <t>65 RUE BIZANET</t>
  </si>
  <si>
    <t>SDC 65 BIZANET Chez CITYA AUDRAS &amp; DELAUNOIS</t>
  </si>
  <si>
    <t>7 ARAGO</t>
  </si>
  <si>
    <t>FONCIA ARCH IMMOBILIER</t>
  </si>
  <si>
    <t>7 DUBAYET</t>
  </si>
  <si>
    <t>7 GABRIEL PERI</t>
  </si>
  <si>
    <t>SDC 7 GABRIEL PERI Chez AGENCE BE</t>
  </si>
  <si>
    <t>7 rue casimir brenier</t>
  </si>
  <si>
    <t>7 rue de Sault</t>
  </si>
  <si>
    <t>SDC 7 SAULT Chez CITYA AUDRAS &amp; DELAUNOIS</t>
  </si>
  <si>
    <t>7 rue montorge</t>
  </si>
  <si>
    <t>7 rue Vicat</t>
  </si>
  <si>
    <t>74 THIERS</t>
  </si>
  <si>
    <t>8 CHARREL - MS227971</t>
  </si>
  <si>
    <t>SDC 8 CHARREL - NEXITY</t>
  </si>
  <si>
    <t>8 rue de Bonne</t>
  </si>
  <si>
    <t>SDC 8 BONNE Chez CITYA AUDRAS ET DELAUNOIS</t>
  </si>
  <si>
    <t>8 RUE DES TERREAUX</t>
  </si>
  <si>
    <t>SDC 8 TERREAUX chez FONCIA VALLEE</t>
  </si>
  <si>
    <t>8 RUE EMILE GUEYMARD</t>
  </si>
  <si>
    <t>FONCIA ECHIROLLES</t>
  </si>
  <si>
    <t>80 COURS DE LA LIBERATION</t>
  </si>
  <si>
    <t>83 cours Berriat</t>
  </si>
  <si>
    <t>SCI THEMIS 83 COURS BERRIAT</t>
  </si>
  <si>
    <t>86 Cours Berriat</t>
  </si>
  <si>
    <t>9 Avenue rhin et danube</t>
  </si>
  <si>
    <t>9 avenue Saint Roch</t>
  </si>
  <si>
    <t>9 rue andré maginot</t>
  </si>
  <si>
    <t>CITYA DAUPHINE</t>
  </si>
  <si>
    <t>9 RUE DU DAUPHINE</t>
  </si>
  <si>
    <t>96 avenue de la République</t>
  </si>
  <si>
    <t>ABBE GREGOIRE</t>
  </si>
  <si>
    <t>Patricia BENOIT / SC GAPARALA</t>
  </si>
  <si>
    <t>ABEILLE ASSURANCE - Locaux</t>
  </si>
  <si>
    <t>ABEILLE ASSURANCE</t>
  </si>
  <si>
    <t>ACCADIA</t>
  </si>
  <si>
    <t>AFUL LE CHORUS</t>
  </si>
  <si>
    <t>AFUL Les Côteaux de Beaurevoir</t>
  </si>
  <si>
    <t>Agence CITYA CHAMBERY</t>
  </si>
  <si>
    <t>Akane</t>
  </si>
  <si>
    <t>SAVOIE IMMO LAC</t>
  </si>
  <si>
    <t>ALLIANCE TEXTILE  1 &amp; 2</t>
  </si>
  <si>
    <t>AMPHITEA A</t>
  </si>
  <si>
    <t>CABINET HEURTIER GRESIVAUDAN</t>
  </si>
  <si>
    <t>ARIANA</t>
  </si>
  <si>
    <t>FONCIA AGDA ANDREOLETY</t>
  </si>
  <si>
    <t>ASL Le Mail</t>
  </si>
  <si>
    <t>ATRIUM</t>
  </si>
  <si>
    <t>AZOLLA</t>
  </si>
  <si>
    <t>SDC AZOLLA Chez SAVOIE IMMO LAC</t>
  </si>
  <si>
    <t>BAJATIERE</t>
  </si>
  <si>
    <t>SDC BAJATIERE Chez FONCIA</t>
  </si>
  <si>
    <t>BARBILLON</t>
  </si>
  <si>
    <t>BASILIC AND CO</t>
  </si>
  <si>
    <t>BERRIAT 58</t>
  </si>
  <si>
    <t>AGIL IMMOBILIER</t>
  </si>
  <si>
    <t>BOIS FLEURI</t>
  </si>
  <si>
    <t>SDC BOIS FLEURI Chez CITYA AUDRAS ET DELAUNOIS</t>
  </si>
  <si>
    <t>Bureaux AQUAREX EQUIPEMENT</t>
  </si>
  <si>
    <t>AQUAREX EQUIPEMENT</t>
  </si>
  <si>
    <t>BUREAUX AVOCATS</t>
  </si>
  <si>
    <t>SCP LE RAY - BELLINA - DOYEN</t>
  </si>
  <si>
    <t>Bureaux de Moirans</t>
  </si>
  <si>
    <t>CIOLFI</t>
  </si>
  <si>
    <t>Bureaux DS SMITH PACKAGING DPE</t>
  </si>
  <si>
    <t>DS SMITH PACKAGING DPF</t>
  </si>
  <si>
    <t>BUREAUX IMMO DE FRANCE</t>
  </si>
  <si>
    <t>Bureaux PATRICK GAILLARD ET ASSOCIES</t>
  </si>
  <si>
    <t>PATRICK GAILLARD ET ASSOCIES</t>
  </si>
  <si>
    <t>CABINET BPH LOCAUX</t>
  </si>
  <si>
    <t>CABINET BPH</t>
  </si>
  <si>
    <t>CABINET D'ANESTHESIE</t>
  </si>
  <si>
    <t>SCM Cabinet d'anesthésie des Cèdres</t>
  </si>
  <si>
    <t>CABINET DE TULLINS</t>
  </si>
  <si>
    <t>SELARL COTRAIT FANNY</t>
  </si>
  <si>
    <t>CABINET DENTAIRE PETIT NICOLAS</t>
  </si>
  <si>
    <t>CAPUCHE MALHERBE</t>
  </si>
  <si>
    <t>SDC CAPUCHE MALHERBE Chez AUDRAS et DELAUNOIS</t>
  </si>
  <si>
    <t>CASSIOPEE GROUPE PI INVESTISSEMENTS</t>
  </si>
  <si>
    <t>PI DOYEN CHEZ FONCIA</t>
  </si>
  <si>
    <t>Centre d'ophtalmologie du dauphine</t>
  </si>
  <si>
    <t>SCM COD</t>
  </si>
  <si>
    <t>CENTRE GARE</t>
  </si>
  <si>
    <t>CITYA VOIRON</t>
  </si>
  <si>
    <t>CENTRE OSTEO ARTICULAIRE DES CEDRES</t>
  </si>
  <si>
    <t>Chapeaux de Paille</t>
  </si>
  <si>
    <t>CHATEAU ALLIERES</t>
  </si>
  <si>
    <t>SDC CHATEAU D'ALLIERES Chez FONCIA</t>
  </si>
  <si>
    <t>CHATEAU DE GAVANIERE</t>
  </si>
  <si>
    <t>PHILIPPE IMMOBIIER</t>
  </si>
  <si>
    <t>CHATELET LES BAINS</t>
  </si>
  <si>
    <t>Chorus 2 Django Miles Sydney</t>
  </si>
  <si>
    <t>CHORUS PARK 1</t>
  </si>
  <si>
    <t>Chorus Park 2</t>
  </si>
  <si>
    <t>CIEL</t>
  </si>
  <si>
    <t>CITY LODGE</t>
  </si>
  <si>
    <t>PELLISSIER RONZINO NEXITY CS 70023</t>
  </si>
  <si>
    <t>Clinique vétérinaire</t>
  </si>
  <si>
    <t>Coeur Village 2</t>
  </si>
  <si>
    <t>COPROPRIETE 5 RUE MADELEINE</t>
  </si>
  <si>
    <t>SYNDIC DES COPROPRIETAIRES</t>
  </si>
  <si>
    <t>COTE PARC</t>
  </si>
  <si>
    <t>CRAFT BUREAUX</t>
  </si>
  <si>
    <t>SDC CRAFT BUREAUX DP1 C/O Advenis Prope</t>
  </si>
  <si>
    <t>WALTER GRENOBLE</t>
  </si>
  <si>
    <t>Craft Logements</t>
  </si>
  <si>
    <t>SDC CRAFT LOGEMENTS Chez FONCIA</t>
  </si>
  <si>
    <t>Craft Stationnements</t>
  </si>
  <si>
    <t>SDC CRAFT STATIONNEMENT Chez FONCIA</t>
  </si>
  <si>
    <t>DAUPHIN 55</t>
  </si>
  <si>
    <t>SDC DAUPHIN 55 Chez TACTIC IMMO</t>
  </si>
  <si>
    <t>DEMEURE DE LAUSSY</t>
  </si>
  <si>
    <t>DEMEURE DE LAUSSY SDC</t>
  </si>
  <si>
    <t>DIVERCITE</t>
  </si>
  <si>
    <t>DOMAINE DE BEAUREVOIR A - MS209943</t>
  </si>
  <si>
    <t>Domaine de Beaurevoir bat E</t>
  </si>
  <si>
    <t>DOMAINE DE BERIVIERE</t>
  </si>
  <si>
    <t>IMMOBILIERE BERLIOZ</t>
  </si>
  <si>
    <t>DOMAINE DU SQUARE N°1</t>
  </si>
  <si>
    <t>DRAC CASANOVA</t>
  </si>
  <si>
    <t>FONCIA AGDA FF IMMOBILIER</t>
  </si>
  <si>
    <t>ELIJANE</t>
  </si>
  <si>
    <t>SDC ELIJANE Chez FONCIA VALLEE</t>
  </si>
  <si>
    <t>ERMITAGE 1</t>
  </si>
  <si>
    <t>ERMITAGE</t>
  </si>
  <si>
    <t>ESCURIAL - MS40861</t>
  </si>
  <si>
    <t>ESPRIT LIBRE</t>
  </si>
  <si>
    <t>ESPRIT VENCE</t>
  </si>
  <si>
    <t>ESSENCIA</t>
  </si>
  <si>
    <t>SDC ESSENCIA Chez FONCIA</t>
  </si>
  <si>
    <t>EURYDICE C</t>
  </si>
  <si>
    <t>SDC EURYDICE Chez FONCIA</t>
  </si>
  <si>
    <t>EXPERT ET PARTENAIRE</t>
  </si>
  <si>
    <t>FLORIANES - CABINET GYNECOLOGIE</t>
  </si>
  <si>
    <t>DOCTEUR HACQUES-PABION</t>
  </si>
  <si>
    <t>FONCIA</t>
  </si>
  <si>
    <t>FORTUNE FERRINI</t>
  </si>
  <si>
    <t>FRANCOIS VILLON - MS45294</t>
  </si>
  <si>
    <t>SDC FRANCOIS VILLON Chez LAMY IMMOBILIER</t>
  </si>
  <si>
    <t>Gambetta Belledonne</t>
  </si>
  <si>
    <t>TACTIC IMMO</t>
  </si>
  <si>
    <t>Garages Chenonceaux</t>
  </si>
  <si>
    <t>GINKGO</t>
  </si>
  <si>
    <t>GROUPE JEAN JAURES</t>
  </si>
  <si>
    <t>HEURTIER IMMOBILIER SDC GROUPE JAURES</t>
  </si>
  <si>
    <t>HACHE</t>
  </si>
  <si>
    <t>HARMONIE</t>
  </si>
  <si>
    <t>HBZ</t>
  </si>
  <si>
    <t>HERMITAGE</t>
  </si>
  <si>
    <t>SDC HERMITAGE Chez HEURTIER</t>
  </si>
  <si>
    <t>Heurtier Grésivaudan</t>
  </si>
  <si>
    <t>HORIZON ROUGE</t>
  </si>
  <si>
    <t>SDC HORIZON ROUGE Chez FONCIA</t>
  </si>
  <si>
    <t>Hôtel Franquière et Pont Neuf</t>
  </si>
  <si>
    <t>SDC 2 BELGRADE Chez SYNDIC ECO 38</t>
  </si>
  <si>
    <t>ILOT GAUTHIER - REPUBLIQUE</t>
  </si>
  <si>
    <t>AGENCE MADRIGAL</t>
  </si>
  <si>
    <t>Immeuble 46 d'Alembert</t>
  </si>
  <si>
    <t>Immeuble 8 Paul Bert</t>
  </si>
  <si>
    <t>Immeuble Groupe Lafontaine</t>
  </si>
  <si>
    <t>Immeuble Les Terrasses Azur Bâtiment A</t>
  </si>
  <si>
    <t>IRVOY</t>
  </si>
  <si>
    <t>JARDIN SECRET</t>
  </si>
  <si>
    <t>JEAN JAURES</t>
  </si>
  <si>
    <t>JOSS'RESIDENCE</t>
  </si>
  <si>
    <t>Monsieur LAUNAY Jean-Bernard</t>
  </si>
  <si>
    <t>L'ALBOUSSIERE</t>
  </si>
  <si>
    <t>Monsieur GONTHIER Loïc</t>
  </si>
  <si>
    <t>L'ALLEE DU PARC</t>
  </si>
  <si>
    <t>L'Alténa</t>
  </si>
  <si>
    <t>SDC ALTENA Chez CITYA AUDRAS &amp; DELAUNOIS</t>
  </si>
  <si>
    <t>L'ANCIEN CHAMP DE MARS</t>
  </si>
  <si>
    <t>L'APTAR</t>
  </si>
  <si>
    <t>B2C IMMOBILIER</t>
  </si>
  <si>
    <t>L'ARPEGE</t>
  </si>
  <si>
    <t>L'ECRIN DU VERNON</t>
  </si>
  <si>
    <t>SDC ECRIN DU VERNON chez foncia le Connétable</t>
  </si>
  <si>
    <t>L'EMBELLIE</t>
  </si>
  <si>
    <t>IMMOSQUARE</t>
  </si>
  <si>
    <t>L'EMINENCE</t>
  </si>
  <si>
    <t>L'EMPIRE</t>
  </si>
  <si>
    <t>L'ENTRE 2 PARCS</t>
  </si>
  <si>
    <t>SDC ENTRE 2 PARCS BAT B Chez IMMOSQUARE</t>
  </si>
  <si>
    <t>SDC ENTRE 2 PARCS Chez IMMOSQUARE</t>
  </si>
  <si>
    <t>L'ENTRE 2 PARCS BAT A</t>
  </si>
  <si>
    <t>L'ESPADON</t>
  </si>
  <si>
    <t>CITYA COLLET BEILLON</t>
  </si>
  <si>
    <t>L'ESPLANADE A</t>
  </si>
  <si>
    <t>HEURTIER IMMOBILIER SDC L'ESPLANADE A</t>
  </si>
  <si>
    <t>L'HERMES</t>
  </si>
  <si>
    <t>SDC HERMES Chez CITYA</t>
  </si>
  <si>
    <t>L'HERMITAGE</t>
  </si>
  <si>
    <t>L'ILOT VERT</t>
  </si>
  <si>
    <t>L'OPTIMUM II</t>
  </si>
  <si>
    <t>SDC OPTIMUM Chez FONCIA VALLEE</t>
  </si>
  <si>
    <t>L'OREE DES COLLINES</t>
  </si>
  <si>
    <t>L'ORIGAMI</t>
  </si>
  <si>
    <t>L'ORPIERRE</t>
  </si>
  <si>
    <t>ORPI AFG IMMOBILIER</t>
  </si>
  <si>
    <t>L'OXFORD II</t>
  </si>
  <si>
    <t>LA BASTIDE</t>
  </si>
  <si>
    <t>LA CANOPEE C</t>
  </si>
  <si>
    <t>SDC CANOPEE C Chez SAVOISIENNE</t>
  </si>
  <si>
    <t>LA CHABAUDIERE</t>
  </si>
  <si>
    <t>LA CLOSERIE</t>
  </si>
  <si>
    <t>LA COUPOLE DAUPHINOISE</t>
  </si>
  <si>
    <t>SDC LA COUPOLE Chez FONCIA</t>
  </si>
  <si>
    <t>LA FONTAINE GALANTE</t>
  </si>
  <si>
    <t>GiGNOUX LEMAIRE</t>
  </si>
  <si>
    <t>LA MARELLE 2</t>
  </si>
  <si>
    <t>LA MARELLE 3</t>
  </si>
  <si>
    <t>la PARENTHESE</t>
  </si>
  <si>
    <t>LA PETITE CHARTREUSE</t>
  </si>
  <si>
    <t>LA PETITE SAONE</t>
  </si>
  <si>
    <t>LA PLEIADE</t>
  </si>
  <si>
    <t>LA SURE 1</t>
  </si>
  <si>
    <t>SDC LA SURE CHEZ FONCIA VALLEE</t>
  </si>
  <si>
    <t>LA VILLA DES MONTS</t>
  </si>
  <si>
    <t>SDC Villa des Monts chez CHAMBERY Syndic</t>
  </si>
  <si>
    <t>LASERS VISION</t>
  </si>
  <si>
    <t>SCM LASERS VISION</t>
  </si>
  <si>
    <t>LE BARASSI</t>
  </si>
  <si>
    <t>LE BEAUSEJOUR</t>
  </si>
  <si>
    <t>LE BEL ALP'</t>
  </si>
  <si>
    <t>LE BELLAGIO</t>
  </si>
  <si>
    <t>LE BELLECROIX</t>
  </si>
  <si>
    <t>LE BELVEDERE II</t>
  </si>
  <si>
    <t>Syndicat des copropriétaires le Belvédère II</t>
  </si>
  <si>
    <t>LE BOSTON I</t>
  </si>
  <si>
    <t>SDC LE BOSTON Chez FONCIA</t>
  </si>
  <si>
    <t>Le Bougainville</t>
  </si>
  <si>
    <t>SAVOISIENNE SYNDIC</t>
  </si>
  <si>
    <t>LE BOURG</t>
  </si>
  <si>
    <t>APPIMMO</t>
  </si>
  <si>
    <t>LE BOURG NEUF</t>
  </si>
  <si>
    <t>LE CALTEX</t>
  </si>
  <si>
    <t>LE CALYCÉ</t>
  </si>
  <si>
    <t>HEURTIER IMMOBILIER SDC CALYCE</t>
  </si>
  <si>
    <t>LE CARRE COLONIAL - MS223395</t>
  </si>
  <si>
    <t>LE CARRE DODE</t>
  </si>
  <si>
    <t>LE CARRE VERT</t>
  </si>
  <si>
    <t>SDC LE CARRE VERT chez FONCIA VALLEE</t>
  </si>
  <si>
    <t>LE CASTEL</t>
  </si>
  <si>
    <t>LE CEZANNE ET LE RODIN</t>
  </si>
  <si>
    <t>LE CHAMBORD</t>
  </si>
  <si>
    <t>SDC LE CHAMBORD CHEZ FONCIA VALLEE</t>
  </si>
  <si>
    <t>LE CHAMBORD BAT D</t>
  </si>
  <si>
    <t>Le Chamrousse A et B</t>
  </si>
  <si>
    <t>SDC LE CHAMROUSSE - AGENCE BE</t>
  </si>
  <si>
    <t>LE CHARLES MARIE</t>
  </si>
  <si>
    <t>LE  CHARMANT SOM</t>
  </si>
  <si>
    <t>BOYER TORROLION</t>
  </si>
  <si>
    <t>LE CHENONCEAU</t>
  </si>
  <si>
    <t>LE CHENONCEAUX</t>
  </si>
  <si>
    <t>LE CLAIREFONTAINE</t>
  </si>
  <si>
    <t>LE CLAIRVAL</t>
  </si>
  <si>
    <t>LE CLOS DES NOYERS</t>
  </si>
  <si>
    <t>LE CLOS DES SAGES</t>
  </si>
  <si>
    <t>LE CLOS DU MAY</t>
  </si>
  <si>
    <t>SDC CLOS DU MAY CHEZ OFNCIA VALLEE</t>
  </si>
  <si>
    <t>Le clos michel</t>
  </si>
  <si>
    <t>LE CLOS VICTORINE</t>
  </si>
  <si>
    <t>Le Clos Victorine II</t>
  </si>
  <si>
    <t>SDC CLOS VICTORINE 2 Chez FONCIA</t>
  </si>
  <si>
    <t>LE COEUR DES ARTS</t>
  </si>
  <si>
    <t>LE COLUMBIA</t>
  </si>
  <si>
    <t>LE COQ HARDI</t>
  </si>
  <si>
    <t>FONCIA MALHERBE IMMOBILIER</t>
  </si>
  <si>
    <t>LE D'ESTREE BAT A-B-C-D</t>
  </si>
  <si>
    <t>SDC LES D'ESTREES CHEZ FONCIA VALLEE</t>
  </si>
  <si>
    <t>LE DEBUSSY</t>
  </si>
  <si>
    <t>LE DODICI</t>
  </si>
  <si>
    <t>SDC LE DODICI Chez FONCIA</t>
  </si>
  <si>
    <t>LE DOMAINE D'ALTHAIS</t>
  </si>
  <si>
    <t>LE DOMAINE DE BEAUREVOIR BAT B</t>
  </si>
  <si>
    <t>SDC DOMAINE DE BEAUREVOIR Chez FONCIA</t>
  </si>
  <si>
    <t>LE DOMAINE DE BEAUREVOIR BAT G</t>
  </si>
  <si>
    <t>DOMAINE DE BEAUREVOIR G Chez FONCIA</t>
  </si>
  <si>
    <t>LE DOMAINE DE BERIVIERE</t>
  </si>
  <si>
    <t>LE DOMAINE DE LA BUCLEE C</t>
  </si>
  <si>
    <t>SDC LA BUCLEE Chez FONCIA</t>
  </si>
  <si>
    <t>LE DOMAINE DES CYGNES</t>
  </si>
  <si>
    <t>SDC DOMAINE DES CYGNES Chez FONCIA</t>
  </si>
  <si>
    <t>LE DOMAINE DES SETIERS</t>
  </si>
  <si>
    <t>SDC DOMAINE DES SETIERS Chez FONCIA</t>
  </si>
  <si>
    <t>LE DUKE</t>
  </si>
  <si>
    <t>LE FERDINAND</t>
  </si>
  <si>
    <t>LE FLANDRIN</t>
  </si>
  <si>
    <t>LE FRAGONARD</t>
  </si>
  <si>
    <t>LE GAI SOLEIL</t>
  </si>
  <si>
    <t>SDC GAI SOLEIL CHEZ FONCIA VALLEE</t>
  </si>
  <si>
    <t>LE GEORGE SAND</t>
  </si>
  <si>
    <t>LE GRAND CHATELET</t>
  </si>
  <si>
    <t>LE GREENSIDE</t>
  </si>
  <si>
    <t>VERDESSE IMMOBILIER</t>
  </si>
  <si>
    <t>Le Hameau d'Avalon bât. A</t>
  </si>
  <si>
    <t>SDC HAMEAU AVALON BAT A Chez FONCIA</t>
  </si>
  <si>
    <t>Le Hameau d'Avalon bât. C</t>
  </si>
  <si>
    <t>SDC HAMEAU AVALON BAT C Chez FONCIA</t>
  </si>
  <si>
    <t>LE HAMEAU DE MATTHIEU – Bâtiment A</t>
  </si>
  <si>
    <t>SDC LE HAMEAU DE MATTHIEU chez FONCIA</t>
  </si>
  <si>
    <t>LE HAMEAU DES GRANDS CHAMPS</t>
  </si>
  <si>
    <t>SDC hameau des grands champs</t>
  </si>
  <si>
    <t>LE JARDIN DE JULIETTE</t>
  </si>
  <si>
    <t>SDC JARDIN DE JULIETTE CHEZ FONCIA VALLEE</t>
  </si>
  <si>
    <t>le jardin de l'ile</t>
  </si>
  <si>
    <t>LE JARDIN DES FLEURS</t>
  </si>
  <si>
    <t>LE JARDIN DES MUSES</t>
  </si>
  <si>
    <t>LE JARDIN DU CENTRE</t>
  </si>
  <si>
    <t>LE KALYSTO</t>
  </si>
  <si>
    <t>SDC KALYSTO Chez HEURTIER</t>
  </si>
  <si>
    <t>LE MADISON</t>
  </si>
  <si>
    <t>SQUARE HABITAT</t>
  </si>
  <si>
    <t>LE MAIL 1</t>
  </si>
  <si>
    <t>Le Majestic</t>
  </si>
  <si>
    <t>LE MANHATTAN</t>
  </si>
  <si>
    <t>LE MAUPASSANT</t>
  </si>
  <si>
    <t>SDC LE MAUPASSANT chez FONCIA</t>
  </si>
  <si>
    <t>LE METROPOLE</t>
  </si>
  <si>
    <t>LE METROPOLITAIN</t>
  </si>
  <si>
    <t>SDC METROPOLITAIN Chez IMMOSQUARE</t>
  </si>
  <si>
    <t>LE MOISSAN</t>
  </si>
  <si>
    <t>LE MONCEAU</t>
  </si>
  <si>
    <t>LE MONTFALCON</t>
  </si>
  <si>
    <t>AZ COPRO</t>
  </si>
  <si>
    <t>LE MORGAN</t>
  </si>
  <si>
    <t>SDC LE MORGAN CHEZ FONCIA VALLEE</t>
  </si>
  <si>
    <t>LE MOUCHEROTTE</t>
  </si>
  <si>
    <t>LE NARDAN</t>
  </si>
  <si>
    <t>Le Narvik</t>
  </si>
  <si>
    <t>LE NAUTILUS</t>
  </si>
  <si>
    <t>LE PANACHE</t>
  </si>
  <si>
    <t>LE PARC</t>
  </si>
  <si>
    <t>LE PARC DU CHEVALLON</t>
  </si>
  <si>
    <t>Le PARC VERLAINE</t>
  </si>
  <si>
    <t>SDC PARC VERLAINE Chez GAYA IMMOBILIER</t>
  </si>
  <si>
    <t>LE PLEIN SOLEIL</t>
  </si>
  <si>
    <t>FONCIA AGDA</t>
  </si>
  <si>
    <t>Le Plein Soleil</t>
  </si>
  <si>
    <t>SDC PLEIN SOLEIL CHEZ FONCIA</t>
  </si>
  <si>
    <t>LE PRELUDE</t>
  </si>
  <si>
    <t>LE PRETORIA</t>
  </si>
  <si>
    <t>SDC LE PRETORIA chez LAMY SAS</t>
  </si>
  <si>
    <t>LE QUADRILLE A ET B</t>
  </si>
  <si>
    <t>SDC QUADRILLE Chez HEURTIER IMMOBILIER</t>
  </si>
  <si>
    <t>LE RAPSODIE</t>
  </si>
  <si>
    <t>SDC RAPSODIE Chez FONCIA VALLEE</t>
  </si>
  <si>
    <t>Le Ravat</t>
  </si>
  <si>
    <t>SDC RAVAT CHEZ FONCIA VALLEE</t>
  </si>
  <si>
    <t>LE RENAISSANCE 2</t>
  </si>
  <si>
    <t>SDC RENAISSANCE 2 CHEZ FONCIA VALLEE</t>
  </si>
  <si>
    <t>Le Renaissance</t>
  </si>
  <si>
    <t>SDC RENAISSANCE Chez CITYA AUDRAS &amp; DELAUNOIS</t>
  </si>
  <si>
    <t>LE RHAPSODIE</t>
  </si>
  <si>
    <t>LE ROBINSON</t>
  </si>
  <si>
    <t>LE ROMANTIQUE</t>
  </si>
  <si>
    <t>Heurtier Immobilier - sdc Le Romantique</t>
  </si>
  <si>
    <t>LE ROYAL 1</t>
  </si>
  <si>
    <t>SDC ROYAL 1 chez CHP Immo</t>
  </si>
  <si>
    <t>Le Royal</t>
  </si>
  <si>
    <t>LE ROYAL</t>
  </si>
  <si>
    <t>SDC LE ROYAL chez HEURTIER</t>
  </si>
  <si>
    <t>LE SAINT FRANCOIS</t>
  </si>
  <si>
    <t>LE SAINT HUGUES</t>
  </si>
  <si>
    <t>LE SAINT OLIVE</t>
  </si>
  <si>
    <t>LE SAINT PIERRE</t>
  </si>
  <si>
    <t>SDC SAINT PIERRE CHEZ FONCIA VALLEE</t>
  </si>
  <si>
    <t>LE SAINT VINCENT</t>
  </si>
  <si>
    <t>LE SANTAL</t>
  </si>
  <si>
    <t>LE SAULE</t>
  </si>
  <si>
    <t>LE SIRIUS</t>
  </si>
  <si>
    <t>LE SORNIN</t>
  </si>
  <si>
    <t>Le Square 2</t>
  </si>
  <si>
    <t>SDC SQUARE 2 CHEZ FONCIA VALLEE</t>
  </si>
  <si>
    <t>LE SQUARE I</t>
  </si>
  <si>
    <t>LE ST HUBERT</t>
  </si>
  <si>
    <t>LE STELLA</t>
  </si>
  <si>
    <t>SDC LE STELLA CHEZ FONCIA VALLEE</t>
  </si>
  <si>
    <t>LE STENDHAL 2</t>
  </si>
  <si>
    <t>LE SULLY</t>
  </si>
  <si>
    <t>SDC LE SULLY CHEZ FONCIA VALLEE</t>
  </si>
  <si>
    <t>LE TAILLEFER</t>
  </si>
  <si>
    <t>SDC LE TAILLEFER Chez CITYA HENRY</t>
  </si>
  <si>
    <t>LE TEMPO</t>
  </si>
  <si>
    <t>VARCES IMMOBILIER</t>
  </si>
  <si>
    <t>LE TERMINUS</t>
  </si>
  <si>
    <t>LE THALASSA</t>
  </si>
  <si>
    <t>LE TRENDY</t>
  </si>
  <si>
    <t>LE TRIANON</t>
  </si>
  <si>
    <t>SDC LE TRIANON Chez LAMY</t>
  </si>
  <si>
    <t>LE VALERIANE</t>
  </si>
  <si>
    <t>SCD LE VALERIANE FONCIA GRESIVAUDAN</t>
  </si>
  <si>
    <t>LE VAUCANSON</t>
  </si>
  <si>
    <t>SDC 3 VAUCANSON Chez FONCIA</t>
  </si>
  <si>
    <t>Le Vaucanson</t>
  </si>
  <si>
    <t>LE VERCORS 1</t>
  </si>
  <si>
    <t>SDC VERCORS 1 CHEZ FONCIA VALLEE</t>
  </si>
  <si>
    <t>LE VERNEY 1</t>
  </si>
  <si>
    <t>CABINET PAUTRAT</t>
  </si>
  <si>
    <t>LE VICTOR HUGO</t>
  </si>
  <si>
    <t>SDC LE VICTOR HUGO CHEZ FONCIA VALLEE</t>
  </si>
  <si>
    <t>LE VIEUX CEDRE</t>
  </si>
  <si>
    <t>AGENCE BE</t>
  </si>
  <si>
    <t>Le Villard</t>
  </si>
  <si>
    <t>COPROPRIETE LE VILLARD - M. REBUFFET</t>
  </si>
  <si>
    <t>LE VILLARS</t>
  </si>
  <si>
    <t>LE VULCAIN</t>
  </si>
  <si>
    <t>LES ALLEES DE LA BAJATIERE</t>
  </si>
  <si>
    <t>SDC ALLEE DE LA BAJATIERE Chez FONCIA</t>
  </si>
  <si>
    <t>LES ALLEES DU PARC A et B</t>
  </si>
  <si>
    <t>LES ALLEES DU PARC E</t>
  </si>
  <si>
    <t>SDC ALLEE DU PARC E Chez FONCIA</t>
  </si>
  <si>
    <t>LES AMARYLIS / LES ALTHEAS</t>
  </si>
  <si>
    <t>LES ANCOLIES</t>
  </si>
  <si>
    <t>LES AULNES - MS44297</t>
  </si>
  <si>
    <t>Les balcons de Belledonne</t>
  </si>
  <si>
    <t>LES BALCONS DE L'OVALIE</t>
  </si>
  <si>
    <t>Les Balcons du Ciel</t>
  </si>
  <si>
    <t>SDC BALCON DU CIEL Chez HEURTIER</t>
  </si>
  <si>
    <t>LES BALCONS DU PARC</t>
  </si>
  <si>
    <t>LES BERGERS</t>
  </si>
  <si>
    <t>LES CATALPAS</t>
  </si>
  <si>
    <t>SDC LES CATALPAS Chez Foncia</t>
  </si>
  <si>
    <t>Les Cèdres</t>
  </si>
  <si>
    <t>LES CEDRES MS212037</t>
  </si>
  <si>
    <t>SDC CEDRES Chez CABINET HEURTIER</t>
  </si>
  <si>
    <t>LES CHARMILLES</t>
  </si>
  <si>
    <t>SDC CHARMILLES Chez FONCIA</t>
  </si>
  <si>
    <t>LES CHRYSALIDES</t>
  </si>
  <si>
    <t>LES CYCLAMENS</t>
  </si>
  <si>
    <t>LES DAUPHINELLES</t>
  </si>
  <si>
    <t>LES DAUPHINS</t>
  </si>
  <si>
    <t>LES ECHANSONS A ET B</t>
  </si>
  <si>
    <t>SDC ECHANSONS Chez FONCIA LE CONNETABLE</t>
  </si>
  <si>
    <t>LES ECHEVINS</t>
  </si>
  <si>
    <t>LES ECHEVINS AB</t>
  </si>
  <si>
    <t>SDC LES ECHEVINS Chez FONCIA</t>
  </si>
  <si>
    <t>LES ECOLES</t>
  </si>
  <si>
    <t>SDC LES ECOLES - 74 RUE DU DRAC</t>
  </si>
  <si>
    <t>LES ECUREUILS</t>
  </si>
  <si>
    <t>SYNDIC LES ECUREUILS AGENCE HEURTIER</t>
  </si>
  <si>
    <t>LES EMAUX</t>
  </si>
  <si>
    <t>LES ESSARTS</t>
  </si>
  <si>
    <t>LES FABRIQUES 18</t>
  </si>
  <si>
    <t>SDC 18 FABRIQUES Chez TRENTA IMMO</t>
  </si>
  <si>
    <t>LES FAUVETTES</t>
  </si>
  <si>
    <t>ATRIA SYNDIC - White Bird Service Courr</t>
  </si>
  <si>
    <t>LES FEUILLANTINES</t>
  </si>
  <si>
    <t>LES FLORALIES</t>
  </si>
  <si>
    <t>LES FLORIANES DE VIGNY</t>
  </si>
  <si>
    <t>SDC FLORIANNES DE VIGNY Chez FONCIA</t>
  </si>
  <si>
    <t>LES GIROLLES</t>
  </si>
  <si>
    <t>les glycines</t>
  </si>
  <si>
    <t>LES HAMEAUX DE BELLEDONNE</t>
  </si>
  <si>
    <t>Les Hauts du Parc</t>
  </si>
  <si>
    <t>LES JARDINS D'ARIANE</t>
  </si>
  <si>
    <t>LES JARDINS D'ELODIE</t>
  </si>
  <si>
    <t>LES JARDINS D'EVERGREEN</t>
  </si>
  <si>
    <t>LES JARDINS D'HELIOS</t>
  </si>
  <si>
    <t>LES JARDINS DE LA BAJATIERE</t>
  </si>
  <si>
    <t>SDC JARDINS DE LA BAJATIERE Chez FONCIA</t>
  </si>
  <si>
    <t>LES JARDINS DE LA BAUME</t>
  </si>
  <si>
    <t>LES JARDINS DE LA VENCE</t>
  </si>
  <si>
    <t>SDC JARDIN DE LA VENCE Chez 1 PRO IMMO</t>
  </si>
  <si>
    <t>SDC JARDIN DE VENCE BAT B Chez 1 PRO IMMO</t>
  </si>
  <si>
    <t>SDC JARDIN DE LA VENCE BAT A Chez 1 PRO IMMO</t>
  </si>
  <si>
    <t>LES JARDINS DE LEYSSAUD</t>
  </si>
  <si>
    <t>LES JARDINS DE SOSTHENE</t>
  </si>
  <si>
    <t>SYNDIC ECO 38</t>
  </si>
  <si>
    <t>LES LISERONS</t>
  </si>
  <si>
    <t>SDC LES LISERONS Chez CITYA AUDRAS &amp; DELAUNOIS</t>
  </si>
  <si>
    <t>SDC LISERONS SEYSSINET CHEZ FONCIA VALLEE</t>
  </si>
  <si>
    <t>LES LODGES BATIMENTS E ET F</t>
  </si>
  <si>
    <t>SDC LES LODGES EF Chez Immo de France</t>
  </si>
  <si>
    <t>LES NATURELLES</t>
  </si>
  <si>
    <t>SDC LES NATURELLES CHEZ FONCIA VALLEE</t>
  </si>
  <si>
    <t>LES PERVENCHES II</t>
  </si>
  <si>
    <t>LES PLATANES</t>
  </si>
  <si>
    <t>LES PORTES DE L'OVALIE</t>
  </si>
  <si>
    <t>SAGES SDC OVALIE</t>
  </si>
  <si>
    <t>LES REFLETS DE BALZAC</t>
  </si>
  <si>
    <t>Les Sables Bât B</t>
  </si>
  <si>
    <t>LES SYMPHORINES</t>
  </si>
  <si>
    <t>Les terrasses d'Azur</t>
  </si>
  <si>
    <t>LES TERRASSES DE MEYLAN - MS128447</t>
  </si>
  <si>
    <t>SDC TERRASSES DE MEYLAN - CITYA AUDRAS</t>
  </si>
  <si>
    <t>Les Terrasses de Musset</t>
  </si>
  <si>
    <t>LES TERRASSES DU MOUCHEROTTE</t>
  </si>
  <si>
    <t>SDC TERRASSES DU MOUCHEROTTE Chez FONCI</t>
  </si>
  <si>
    <t>LES TOURETTES</t>
  </si>
  <si>
    <t>SDC LES TOURETTES CHEZ FONCIA VALLEE</t>
  </si>
  <si>
    <t>LES TROIS PONTS</t>
  </si>
  <si>
    <t>LES TROIS ROSES - MS65025</t>
  </si>
  <si>
    <t>LES VOUILLANTS</t>
  </si>
  <si>
    <t>HEURTIER IMMOBILIER SDC LES VOUILLANTS</t>
  </si>
  <si>
    <t>LIBERIDELET</t>
  </si>
  <si>
    <t>SDC LIBERIDELET Chez Mme BRUNO</t>
  </si>
  <si>
    <t>LOCAUX LEXAVOUE</t>
  </si>
  <si>
    <t>SELARL Lexavoué Grenoble</t>
  </si>
  <si>
    <t>LOGIS B</t>
  </si>
  <si>
    <t>LUMIERE</t>
  </si>
  <si>
    <t>MEYLAN SUD</t>
  </si>
  <si>
    <t>MOS INTERIM</t>
  </si>
  <si>
    <t>Novae</t>
  </si>
  <si>
    <t>NURSERY</t>
  </si>
  <si>
    <t>OPALE</t>
  </si>
  <si>
    <t>OPTYM-HA IDF</t>
  </si>
  <si>
    <t>Société OPTYM-HA IDF</t>
  </si>
  <si>
    <t>PARC ET CHARTREUSE</t>
  </si>
  <si>
    <t>PARC ET COLLINE</t>
  </si>
  <si>
    <t>SDC PARC ET COLLINE Chez Citya Dauphiné</t>
  </si>
  <si>
    <t>Parcs de Chambure</t>
  </si>
  <si>
    <t>SDC PARC DE CHAMBURE Chez CITYA AUDRAS &amp; DELAUNOIS</t>
  </si>
  <si>
    <t>PETIT PRINCE</t>
  </si>
  <si>
    <t>PIERRE DE RONSARD</t>
  </si>
  <si>
    <t>SDC EGLANTIER Chez GAYA IMMOBILIER</t>
  </si>
  <si>
    <t>PRINCESSE</t>
  </si>
  <si>
    <t>SDC PRINCESSE CHEZ FONCIA VALLEE</t>
  </si>
  <si>
    <t>QUATRE SEPTEMBRE</t>
  </si>
  <si>
    <t>SDC DU 4 SEPTEMBRE Représenté par le syndic SAGE'S</t>
  </si>
  <si>
    <t>REFLET DE VENCE BAT A</t>
  </si>
  <si>
    <t>REFLET DE VENCE BAT E et F</t>
  </si>
  <si>
    <t>RESIDENCE ALINE</t>
  </si>
  <si>
    <t>CABINET HEURTIER sdc RESIDENCE ALINE</t>
  </si>
  <si>
    <t>RESIDENCE ARAGO</t>
  </si>
  <si>
    <t>SDC 24 ARAGO CHEZ FONCIA VALLEE</t>
  </si>
  <si>
    <t>RESIDENCE BEL HORIZON</t>
  </si>
  <si>
    <t>RESIDENCE DES BAINS</t>
  </si>
  <si>
    <t>SDC RESIDENCE DES BAINS Chez FONCIA</t>
  </si>
  <si>
    <t>RESIDENCE DU FAUBOURG</t>
  </si>
  <si>
    <t>PLURALIS</t>
  </si>
  <si>
    <t>RESIDENCE GRAND CIEL</t>
  </si>
  <si>
    <t>Résidence Hibiscus</t>
  </si>
  <si>
    <t>SDC HIBISCUS Chez FONCIA</t>
  </si>
  <si>
    <t>RESIDENCE LE SURIEUX</t>
  </si>
  <si>
    <t>SDC LE SURIEUX Chez FONCIA</t>
  </si>
  <si>
    <t>Résidence Les Sables</t>
  </si>
  <si>
    <t>SDC LES SABLES 1 Chez ALPES RHONE</t>
  </si>
  <si>
    <t>RESIDENCE PARC AVENIR</t>
  </si>
  <si>
    <t>SDC PARC AVENIR Chez EVIDENCE SYNDIC</t>
  </si>
  <si>
    <t>SDC PARC AVENIR Chez FONCIA</t>
  </si>
  <si>
    <t>RÉSIDENCE PARK'ALP</t>
  </si>
  <si>
    <t>RESIDENCE SAINTE ANNE</t>
  </si>
  <si>
    <t>RESIDENCE VICTOR HUGO</t>
  </si>
  <si>
    <t>SDC RESIDENCE VICTOR HUGO CHEZ FONCIA</t>
  </si>
  <si>
    <t>RUE LAZARE CARNOT 1</t>
  </si>
  <si>
    <t>SCI ELIO</t>
  </si>
  <si>
    <t>SCI TIRVOLET</t>
  </si>
  <si>
    <t>SCM COD CABINET-LOCAUX</t>
  </si>
  <si>
    <t>SDC 11 RUE NICOLAS CHORIER</t>
  </si>
  <si>
    <t>SDC 13 DOCTEUR MAZET</t>
  </si>
  <si>
    <t>SDC 2/8 BIZET JARDINS DE MOZART</t>
  </si>
  <si>
    <t>SDC 2 PLACE JEAN ACHARD</t>
  </si>
  <si>
    <t>GIGNOUX LEMAIRE</t>
  </si>
  <si>
    <t>SDC 26 28 RUE BERTHE DE BOISSIEUX</t>
  </si>
  <si>
    <t>SDC 26 BLD JOSEPH VALLIER</t>
  </si>
  <si>
    <t>SDC 6 CHEMIN DES ESSARTS</t>
  </si>
  <si>
    <t>SDC 8 RUE CHARLES TARTARI</t>
  </si>
  <si>
    <t>SDC 8 RUE GERIN</t>
  </si>
  <si>
    <t>SDC 8 RUE THIERS</t>
  </si>
  <si>
    <t>SDC 9  RUE GUETAL</t>
  </si>
  <si>
    <t>SDC 91 93 RUE ABBE GREGOIRE</t>
  </si>
  <si>
    <t>SDC CENTRAL SQUARE</t>
  </si>
  <si>
    <t>SDC EMERAUDE</t>
  </si>
  <si>
    <t>SDC LA MOYROUDE</t>
  </si>
  <si>
    <t>SDC LE CHEVALON</t>
  </si>
  <si>
    <t>SDC LE HAMEAU</t>
  </si>
  <si>
    <t>SDC LE ST JEAN</t>
  </si>
  <si>
    <t>SDC LE VIEUX MANEGE</t>
  </si>
  <si>
    <t>SERCEL</t>
  </si>
  <si>
    <t>Square Habitat Fontaine</t>
  </si>
  <si>
    <t>SQUARE HABITAT SUD RHONE ALPES</t>
  </si>
  <si>
    <t>Square Habitat Grenoble</t>
  </si>
  <si>
    <t>STRATON AUTOMATION</t>
  </si>
  <si>
    <t>SUD LANGEVIN</t>
  </si>
  <si>
    <t>TERRE DE SOINS</t>
  </si>
  <si>
    <t>TOUR BAYARD</t>
  </si>
  <si>
    <t>SDC TOUR BAYARD Chez TACTIC IMMO</t>
  </si>
  <si>
    <t>VERT HORIZON</t>
  </si>
  <si>
    <t>SDC VERT HORIZON Chez CITYA AUDRAS et DELAUNOIS</t>
  </si>
  <si>
    <t>VILLA ATHENA</t>
  </si>
  <si>
    <t>VILLA BLANCA</t>
  </si>
  <si>
    <t>SDC VILLA BLANCA Chez CITYA AUDRAS &amp; DELAUNOIS</t>
  </si>
  <si>
    <t>VILLA DAUPHINE</t>
  </si>
  <si>
    <t>VILLA FLORA</t>
  </si>
  <si>
    <t>IMMO HESTIA SDC VILLA FLORA</t>
  </si>
  <si>
    <t>VILLA JULIA</t>
  </si>
  <si>
    <t>Villa Majorelle</t>
  </si>
  <si>
    <t>VILLA NOVA TEMPORA</t>
  </si>
  <si>
    <t>SDC TEMPORAS CHEZ CABINET HEURTIER</t>
  </si>
  <si>
    <t>ZENAE</t>
  </si>
  <si>
    <t>Sans abonnement</t>
  </si>
  <si>
    <t>1 rue Vicat</t>
  </si>
  <si>
    <t>10 RUE CONDORCET-ENTRETIEN PC</t>
  </si>
  <si>
    <t>104 RUE D'ALEMBERT - Containers</t>
  </si>
  <si>
    <t>107/109 AVENUE LEON BLUM</t>
  </si>
  <si>
    <t>11 BOULEVARD GAMBETTA</t>
  </si>
  <si>
    <t>13 ELUARD</t>
  </si>
  <si>
    <t>14 CLOT BEY-ENTRETIEN GARAGE</t>
  </si>
  <si>
    <t>16 rue de Paris</t>
  </si>
  <si>
    <t>17 AVENUE DE VIZILLE</t>
  </si>
  <si>
    <t>2 rue St Hugues</t>
  </si>
  <si>
    <t>25 rue montesquieu</t>
  </si>
  <si>
    <t>46 LORRAINE</t>
  </si>
  <si>
    <t>51 THIERS</t>
  </si>
  <si>
    <t>Abbé Grégoire - Gestion des containers</t>
  </si>
  <si>
    <t>BUREAUX FONCIA ECHIROLLES</t>
  </si>
  <si>
    <t>Containers</t>
  </si>
  <si>
    <t>COTE PARC-GESTION CONTAINERS</t>
  </si>
  <si>
    <t>COTE PARC-GESTION PC</t>
  </si>
  <si>
    <t>GYMNASE</t>
  </si>
  <si>
    <t>L'ALLEE DU PARC - Containers</t>
  </si>
  <si>
    <t>L ANAPHORE</t>
  </si>
  <si>
    <t>LE CARRE D'OR - Gestion des containers</t>
  </si>
  <si>
    <t>Le Clos Victorine</t>
  </si>
  <si>
    <t>LE DODICI-GESTION CONTAINERS</t>
  </si>
  <si>
    <t>LE GRILLON</t>
  </si>
  <si>
    <t>le Hameau Les Chaberts</t>
  </si>
  <si>
    <t>LE SAINT CHARLES</t>
  </si>
  <si>
    <t>LE STAN</t>
  </si>
  <si>
    <t>LES ALLEES DU PARC C et D</t>
  </si>
  <si>
    <t>Les Jardins de Jeanne</t>
  </si>
  <si>
    <t>LES JARDINS DU MAGNOLIA</t>
  </si>
  <si>
    <t>NOTAIRES MOIRANS</t>
  </si>
  <si>
    <t>RESIDENCE L'HERMITAGE</t>
  </si>
  <si>
    <t>Vos locaux</t>
  </si>
  <si>
    <t>Contrôle des rattachements</t>
  </si>
  <si>
    <t>PRESTATIONS SANS ABONNEMENT</t>
  </si>
  <si>
    <t>ABONNEMENTS SANS PRESTATION</t>
  </si>
  <si>
    <t>Saisir le n° d'abonnement en colonne H, puis Mettre à jour (enregistré dans PARAMETRES).</t>
  </si>
  <si>
    <t>Abonnements actifs sans aucune prestation sur la période de référence.</t>
  </si>
  <si>
    <t>Projet</t>
  </si>
  <si>
    <t>Heures</t>
  </si>
  <si>
    <t>Agents</t>
  </si>
  <si>
    <t>Dernière</t>
  </si>
  <si>
    <t>N° abo à rattacher</t>
  </si>
  <si>
    <t>Client</t>
  </si>
  <si>
    <t>CA HT / mois</t>
  </si>
  <si>
    <t>Damien SERVE, Léopold WATCHI</t>
  </si>
  <si>
    <t>A SUPPRIMER</t>
  </si>
  <si>
    <t>Edwin IGBINOMWANHIA</t>
  </si>
  <si>
    <t>PR26-08-02349</t>
  </si>
  <si>
    <t>Giuseppe ESPOSTO</t>
  </si>
  <si>
    <t>PR26-08-01560</t>
  </si>
  <si>
    <t>Fabrice IBANEZ-PASCUAL</t>
  </si>
  <si>
    <t>PR26-07-01092</t>
  </si>
  <si>
    <t>Idrissa BAMBA</t>
  </si>
  <si>
    <t>PR26-08-01373</t>
  </si>
  <si>
    <t>PR26-08-02126</t>
  </si>
  <si>
    <t>Mohamed HAMAD</t>
  </si>
  <si>
    <t>PR26-07-00129</t>
  </si>
  <si>
    <t>PR26-07-00388</t>
  </si>
  <si>
    <t>Coralie BURTAIRE</t>
  </si>
  <si>
    <t>PR26-08-02108</t>
  </si>
  <si>
    <t>Youcef ZIDAN</t>
  </si>
  <si>
    <t>PR26-08-02183</t>
  </si>
  <si>
    <t>Olivier RASOLONJATOVONIRINA</t>
  </si>
  <si>
    <t>PR26-08-01562</t>
  </si>
  <si>
    <t>David FABIANO</t>
  </si>
  <si>
    <t>Jérome ZECCHIN</t>
  </si>
  <si>
    <t>PR26-08-01887</t>
  </si>
  <si>
    <t>PR26-08-01694</t>
  </si>
  <si>
    <t>PR26-07-00606</t>
  </si>
  <si>
    <t>Sébastien MEURIN</t>
  </si>
  <si>
    <t>PR26-08-02101</t>
  </si>
  <si>
    <t>PR26-07-01090</t>
  </si>
  <si>
    <t>PR26-08-01542</t>
  </si>
  <si>
    <t>PR26-08-01888</t>
  </si>
  <si>
    <t>PR26-07-00072</t>
  </si>
  <si>
    <t>Marius PINTEA</t>
  </si>
  <si>
    <t>PR26-07-00607</t>
  </si>
  <si>
    <t>PR26-08-02415</t>
  </si>
  <si>
    <t>Sébastien HUCHEDE</t>
  </si>
  <si>
    <t>PR26-08-02109</t>
  </si>
  <si>
    <t>PR26-07-00532</t>
  </si>
  <si>
    <t>PR26-08-01695</t>
  </si>
  <si>
    <t>PR26-08-02184</t>
  </si>
  <si>
    <t>PR26-08-02345</t>
  </si>
  <si>
    <t>PR26-08-01437</t>
  </si>
  <si>
    <t>Mimoun LAROUB</t>
  </si>
  <si>
    <t>PR26-08-01563</t>
  </si>
  <si>
    <t>PR26-07-00131</t>
  </si>
  <si>
    <t>PR26-07-00314</t>
  </si>
  <si>
    <t>PR26-07-00390</t>
  </si>
  <si>
    <t>PR26-07-00348</t>
  </si>
  <si>
    <t>Alexandre PIVOT TAFFUT</t>
  </si>
  <si>
    <t>PR26-07-00269</t>
  </si>
  <si>
    <t>Bruno SAN JOSE</t>
  </si>
  <si>
    <t>Léopold WATCHI</t>
  </si>
  <si>
    <t>PR26-07-00346</t>
  </si>
  <si>
    <t>PR26-08-02343</t>
  </si>
  <si>
    <t>PR26-07-01041</t>
  </si>
  <si>
    <t>PR26-07-01243</t>
  </si>
  <si>
    <t>Hamza MOQRICH</t>
  </si>
  <si>
    <t>PR26-07-00071</t>
  </si>
  <si>
    <t>PR26-07-00531</t>
  </si>
  <si>
    <t>PR26-07-00447</t>
  </si>
  <si>
    <t>PR26-07-00448</t>
  </si>
  <si>
    <t>Christopher DEPARTE</t>
  </si>
  <si>
    <t>PR26-08-01520</t>
  </si>
  <si>
    <t>Christine DUBOIS</t>
  </si>
  <si>
    <t>Damien BILLARD</t>
  </si>
  <si>
    <t>PR26-08-01992</t>
  </si>
  <si>
    <t>PR26-07-00353</t>
  </si>
  <si>
    <t>Antoine FERNANDEZ</t>
  </si>
  <si>
    <t>PR26-07-00355</t>
  </si>
  <si>
    <t>PR26-08-01516</t>
  </si>
  <si>
    <t>Romain BROUDEUR</t>
  </si>
  <si>
    <t>PR26-07-01093</t>
  </si>
  <si>
    <t>PR26-08-01374</t>
  </si>
  <si>
    <t>Stéphane LEBAILLIF</t>
  </si>
  <si>
    <t>PR26-08-02346</t>
  </si>
  <si>
    <t>PR26-08-02350</t>
  </si>
  <si>
    <t>Tournées</t>
  </si>
  <si>
    <t>Recalculer les km</t>
  </si>
  <si>
    <t>Une ligne par agent et par jour. Planning : ordre des débuts prévus. Pointés : ordre des pointages. Distances par la route.</t>
  </si>
  <si>
    <t>Date</t>
  </si>
  <si>
    <t>Départ</t>
  </si>
  <si>
    <t>Pointées</t>
  </si>
  <si>
    <t>Km / presta.</t>
  </si>
  <si>
    <t>Écart réel − planning</t>
  </si>
  <si>
    <t>Coord. ignorées</t>
  </si>
  <si>
    <t>Statut</t>
  </si>
  <si>
    <t>Inclus KPI</t>
  </si>
  <si>
    <t>Trajet (planning)</t>
  </si>
  <si>
    <t>Agence → 1er (planning)</t>
  </si>
  <si>
    <t>Domicile → 1er (planning)</t>
  </si>
  <si>
    <t>Domicile → agence (planning)</t>
  </si>
  <si>
    <t>Dernier → agence (planning)</t>
  </si>
  <si>
    <t>Dernier → domicile (planning)</t>
  </si>
  <si>
    <t>Trajet (pointé)</t>
  </si>
  <si>
    <t>Agence → 1er (pointé)</t>
  </si>
  <si>
    <t>Domicile → 1er (pointé)</t>
  </si>
  <si>
    <t>Domicile → agence (pointé)</t>
  </si>
  <si>
    <t>Dernier → agence (pointé)</t>
  </si>
  <si>
    <t>Dernier → domicile (pointé)</t>
  </si>
  <si>
    <t>OK</t>
  </si>
  <si>
    <t>Abdelkrim HAOUA</t>
  </si>
  <si>
    <t>Aghiles HADJAB</t>
  </si>
  <si>
    <t>Aghilès TALA</t>
  </si>
  <si>
    <t>Alexandre QUATELA</t>
  </si>
  <si>
    <t>Amas OMOGIATE</t>
  </si>
  <si>
    <t>Amine ALOUI</t>
  </si>
  <si>
    <t>Azeddine BETTAHAR</t>
  </si>
  <si>
    <t>Bafode GUIRASSI</t>
  </si>
  <si>
    <t>Boumedienne AFFANE</t>
  </si>
  <si>
    <t>Bruno LEITE SAMPAIO</t>
  </si>
  <si>
    <t>Christophe TOMASINO</t>
  </si>
  <si>
    <t>Eddine BELHADJ CHEMS</t>
  </si>
  <si>
    <t>Fathi AZRI</t>
  </si>
  <si>
    <t>Flore-Sophie BONNET</t>
  </si>
  <si>
    <t>Foughali BOURMEL</t>
  </si>
  <si>
    <t>Ibrahim AHMED HAHDI</t>
  </si>
  <si>
    <t>Idrissa DIAKITE</t>
  </si>
  <si>
    <t>Jérome DELOR</t>
  </si>
  <si>
    <t>Jessica DA SILVA</t>
  </si>
  <si>
    <t>Karim GHALI</t>
  </si>
  <si>
    <t>Kévin GUL</t>
  </si>
  <si>
    <t>Kévin ROHR</t>
  </si>
  <si>
    <t>Laetitia LANJUIN</t>
  </si>
  <si>
    <t>Louis Patrick BITOMO</t>
  </si>
  <si>
    <t>Lourenco ALFONSO MELLO</t>
  </si>
  <si>
    <t>Lucky OSARUMWENSE</t>
  </si>
  <si>
    <t>Luis REBELO</t>
  </si>
  <si>
    <t>Mohsen BOUSBIH</t>
  </si>
  <si>
    <t>Mourad SEBBAH</t>
  </si>
  <si>
    <t>Nabil KHATER</t>
  </si>
  <si>
    <t>Nasreddine LEZOUL</t>
  </si>
  <si>
    <t>Por Hoa UNG</t>
  </si>
  <si>
    <t>Ramzi BEN CHAABANE</t>
  </si>
  <si>
    <t>Salim ROUABAH</t>
  </si>
  <si>
    <t>Simon PETELAZ</t>
  </si>
  <si>
    <t>Sylvana BOISSEL</t>
  </si>
  <si>
    <t>Tournée remplacement n°2</t>
  </si>
  <si>
    <t>Vincent CALABRO A SUPPRIMER</t>
  </si>
  <si>
    <t>Wael BEN OTHMAN</t>
  </si>
  <si>
    <t>Willem CHOUBA</t>
  </si>
  <si>
    <t>William LEFEVRE</t>
  </si>
  <si>
    <t>Damien SERVE</t>
  </si>
  <si>
    <t>Alexandre NOUVEAU A DEFINIR</t>
  </si>
  <si>
    <t>Ali KHALFAOUI</t>
  </si>
  <si>
    <t>Magalie Dousse</t>
  </si>
  <si>
    <t>Paramètres</t>
  </si>
  <si>
    <t>Adresse</t>
  </si>
  <si>
    <t>Latitude</t>
  </si>
  <si>
    <t>Longitude</t>
  </si>
  <si>
    <t>Agence</t>
  </si>
  <si>
    <t>22 avenue de la Houille Blanche, 38170 Seyssinet-Pariset</t>
  </si>
  <si>
    <t>Onglet utilisé</t>
  </si>
  <si>
    <t>abo260926</t>
  </si>
  <si>
    <t>Retour à l'agence en fin de tournée (agents sans maison)</t>
  </si>
  <si>
    <t>Non</t>
  </si>
  <si>
    <t>Période de référence (jours)</t>
  </si>
  <si>
    <t>Heures par chantier estimées sur cette période</t>
  </si>
  <si>
    <t>Distance max. à l'agence (km)</t>
  </si>
  <si>
    <t>Au-delà, les coordonnées GPS d'une prestation sont considérées erronées</t>
  </si>
  <si>
    <t>Localiser les adresses et recalculer les km</t>
  </si>
  <si>
    <t>Rattachements manuels</t>
  </si>
  <si>
    <t>Adresse du domicile</t>
  </si>
  <si>
    <t>Départ domicile</t>
  </si>
  <si>
    <t>Projet ou chantier</t>
  </si>
  <si>
    <t>N° abonnement</t>
  </si>
  <si>
    <t>☑</t>
  </si>
  <si>
    <t>13 Rue du Moulin Perret, 38113 Veurey-Voroize</t>
  </si>
  <si>
    <t>Prestations C'Damien : mode d'emploi</t>
  </si>
  <si>
    <t>CHAQUE JOUR</t>
  </si>
  <si>
    <t>1. Coller l'extract du jour dans un nouvel onglet nommé JJMMAA (ex. 240926 pour le 24/09/2026).</t>
  </si>
  <si>
    <t>2. Cliquer sur « Mettre à jour » (DASHBOARD, CA ou CONTROLE).</t>
  </si>
  <si>
    <t>3. « Ouvrir la carte » pour voir les prestations de la période sur une carte.</t>
  </si>
  <si>
    <t>ABONNEMENTS</t>
  </si>
  <si>
    <t>Coller l'export des abonnements dans un onglet nommé aboJJMMAA (ex. abo260926), puis « Mettre à jour ». Seul le plus récent est utilisé (onglet vert).</t>
  </si>
  <si>
    <t>DASHBOARD</t>
  </si>
  <si>
    <t>À l'ouverture et après « Mettre à jour » : dernier jour de prestations. Filtres en jaune : agent, Du, Au. Raccourcis : Jour, 7 j, 30 j, Tout.</t>
  </si>
  <si>
    <t>Enregistrée = début et fin pointés.</t>
  </si>
  <si>
    <t>Par agent : cliquer ☑ / ☐. Inclure = compté dans les indicateurs. Agence matin / Agence soir = passage à l'agence avant le 1er chantier / après le dernier.</t>
  </si>
  <si>
    <t>CARTE</t>
  </si>
  <si>
    <t>S'ouvre sur la période du DASHBOARD (dernier jour par défaut). Tous les agents : un point par chantier (vert = enregistré, rouge = non enregistré). Horaires affichés : les horaires réels pointés.</t>
  </si>
  <si>
    <t>Légende (en bas à droite) : cliquer sur un élément pour le masquer ou l'afficher, sur la carte et dans la liste de gauche.</t>
  </si>
  <si>
    <t>Un agent : étapes numérotées dans l'ordre réel, trajet théorique Maison → (Agence) → chantiers → (Agence) → Maison.</t>
  </si>
  <si>
    <t>Dans le cadre « Trajet théorique » : cocher Agence matin / soir, saisir l'adresse de la maison puis Localiser. Cliquer « Enregistrer dans Excel » : Excel (resté ouvert) se met à jour en quelques secondes, comme depuis le DASHBOARD ou PARAMETRES.</t>
  </si>
  <si>
    <t>CA ET CONTROLE</t>
  </si>
  <si>
    <t>CA : une ligne par abonnement actif, montant HT et CA HT mensuel (MOIS = montant ; 4X ANS = montant × 4 / 12). Tous = total à facturer sur le mois. Recherche sur le chantier, le client, le projet ou le n°.</t>
  </si>
  <si>
    <t>Les abonnements sans prestation sont en gris, les prestations sans abonnement en orange en bas de liste : un nom qui a changé (ex. CONDORCET ENTRETIEN PC → CONDORCET) se rattache dans CONTROLE.</t>
  </si>
  <si>
    <t>Vue agent : part = heures prévues de l'agent sur le chantier / heures prévues de tous les agents sur ce chantier, sur la période.</t>
  </si>
  <si>
    <t>Rattachement prestation → abonnement : 1. manuel  2. même n° de projet  3. même chantier (nom, &lt; 500 m) qu'une prestation rattachée  4. nom du chantier = Client Intervention ou N.Ref.</t>
  </si>
  <si>
    <t>CONTROLE : saisir le n° d'abonnement en colonne H d'une prestation sans abonnement, puis « Mettre à jour ». La correction est gardée dans PARAMETRES (Rattachements manuels).</t>
  </si>
  <si>
    <t>KILOMÈTRES</t>
  </si>
  <si>
    <t>Distance par la route (OpenStreetMap) entre les chantiers successifs d'un agent sur la journée. Planning : ordre des débuts prévus. Pointés : ordre des pointages.</t>
  </si>
  <si>
    <t>Agent avec maison (PARAMETRES, adresse localisée et « Départ domicile » coché) : départ et retour à la maison, avec passage à l'agence le matin et / ou le soir si coché. Sans maison : départ de l'agence.</t>
  </si>
  <si>
    <t>TOURNEES : détail agent × jour, bouton « Recalculer les km ».</t>
  </si>
  <si>
    <t>PREMIÈRE OUVERTURE</t>
  </si>
  <si>
    <t>Cliquer sur « Activer le contenu ». Si Excel bloque les macros : clic droit sur le fichier &gt; Propriétés &gt; cocher « Débloquer » &gt; OK.</t>
  </si>
  <si>
    <t>Onglets masqués DATA, LISTES, ABOS, MODELE_CARTE, DISTANCES : ne pas modifier.</t>
  </si>
  <si>
    <t>Type</t>
  </si>
  <si>
    <t>N°</t>
  </si>
  <si>
    <t>Date début</t>
  </si>
  <si>
    <t>Date fin</t>
  </si>
  <si>
    <t>Client Facturation</t>
  </si>
  <si>
    <t>Client Intervention</t>
  </si>
  <si>
    <t>Adresse intervention</t>
  </si>
  <si>
    <t>P</t>
  </si>
  <si>
    <t>CP</t>
  </si>
  <si>
    <t>Loc. Intervention</t>
  </si>
  <si>
    <t>N.Ref.</t>
  </si>
  <si>
    <t>Mnt Htx</t>
  </si>
  <si>
    <t>Mnt Tva</t>
  </si>
  <si>
    <t>Mnt TTC</t>
  </si>
  <si>
    <t>Date Fact.</t>
  </si>
  <si>
    <t>Sel.</t>
  </si>
  <si>
    <t>Dern. Date Indexation</t>
  </si>
  <si>
    <t>CONT</t>
  </si>
  <si>
    <t>PR26-07-00260</t>
  </si>
  <si>
    <t>1 AV.DES CHEVALIERS TIREURS</t>
  </si>
  <si>
    <t>FR</t>
  </si>
  <si>
    <t>CHAMBERY</t>
  </si>
  <si>
    <t>PR26-08-02061</t>
  </si>
  <si>
    <t>r d'alboussiere,</t>
  </si>
  <si>
    <t>Moirans</t>
  </si>
  <si>
    <t>PR26-07-00018</t>
  </si>
  <si>
    <t xml:space="preserve">Centre d'ophtalmologie du dauphine </t>
  </si>
  <si>
    <t>26 rue des docteurs bonnardon</t>
  </si>
  <si>
    <t>Vizille</t>
  </si>
  <si>
    <t>PR26-07-00016</t>
  </si>
  <si>
    <t>41B r abbe gregoire</t>
  </si>
  <si>
    <t>Grenoble</t>
  </si>
  <si>
    <t>PR26-07-00022</t>
  </si>
  <si>
    <t>16 r abbe gregoire</t>
  </si>
  <si>
    <t>16 ABBE GREGOIRE</t>
  </si>
  <si>
    <t>NET</t>
  </si>
  <si>
    <t>PR26-07-00025</t>
  </si>
  <si>
    <t>364 r du 8 mai 1945</t>
  </si>
  <si>
    <t>VIZILLE</t>
  </si>
  <si>
    <t>78 r abbe gregoire</t>
  </si>
  <si>
    <t>PR26-07-00030</t>
  </si>
  <si>
    <t>448 av aristide briand</t>
  </si>
  <si>
    <t>PR26-07-00032</t>
  </si>
  <si>
    <t>93 Rue Abbé Grégoire</t>
  </si>
  <si>
    <t>GRENOBLE</t>
  </si>
  <si>
    <t>91 93 RUE ABBE GREGOIRE</t>
  </si>
  <si>
    <t>1 029,63</t>
  </si>
  <si>
    <t>1 235,56</t>
  </si>
  <si>
    <t>PR26-07-00036</t>
  </si>
  <si>
    <t>16 r abbe de la salle</t>
  </si>
  <si>
    <t>16 ABBE DE LA SALLE</t>
  </si>
  <si>
    <t>19 r elisee reclus</t>
  </si>
  <si>
    <t>19 RUE ELISEE RECLUS</t>
  </si>
  <si>
    <t>1 159,30</t>
  </si>
  <si>
    <t>PR26-07-00040</t>
  </si>
  <si>
    <t>29 r lachmann</t>
  </si>
  <si>
    <t>PR26-07-00042</t>
  </si>
  <si>
    <t>22 RUE SIMONE VEIL</t>
  </si>
  <si>
    <t xml:space="preserve"> BASSENS</t>
  </si>
  <si>
    <t>PR26-07-00043</t>
  </si>
  <si>
    <t>2 Place Jean Achard</t>
  </si>
  <si>
    <t>2 PLACE JEAN ACHARD</t>
  </si>
  <si>
    <t>PR26-08-02344</t>
  </si>
  <si>
    <t>3 et 5 r de l'ancienne poste</t>
  </si>
  <si>
    <t>Saint-Égrève</t>
  </si>
  <si>
    <t>LES JARDINS DE LA VENCE B</t>
  </si>
  <si>
    <t>PR26-07-00048</t>
  </si>
  <si>
    <t>5 r docteur butterlin</t>
  </si>
  <si>
    <t>Voiron</t>
  </si>
  <si>
    <t>L'ENTREE 2 PARC BAT A</t>
  </si>
  <si>
    <t>PR26-07-00049</t>
  </si>
  <si>
    <t>6 bd agutte sembat</t>
  </si>
  <si>
    <t>6 AGUTTE SEMBAT</t>
  </si>
  <si>
    <t>1 713,16</t>
  </si>
  <si>
    <t>2 055,79</t>
  </si>
  <si>
    <t>PR26-08-01954</t>
  </si>
  <si>
    <t>11r marceau</t>
  </si>
  <si>
    <t>PR26-07-00052</t>
  </si>
  <si>
    <t>L'ENTREE 2 PARCS BAT B</t>
  </si>
  <si>
    <t>PR26-08-01917</t>
  </si>
  <si>
    <t>L'ENTRE 2 PARCS BAT C</t>
  </si>
  <si>
    <t>PR26-08-01953</t>
  </si>
  <si>
    <t>Seyssinet</t>
  </si>
  <si>
    <t>96 AVENUE DE LA REPUBLIQUE</t>
  </si>
  <si>
    <t>1 477,96</t>
  </si>
  <si>
    <t>1 773,55</t>
  </si>
  <si>
    <t>PR26-08-01966</t>
  </si>
  <si>
    <t>13 av dugueyt jouvin</t>
  </si>
  <si>
    <t>PR26-07-00054</t>
  </si>
  <si>
    <t>ROUTE DES CHATAIGNERAIES</t>
  </si>
  <si>
    <t>Jacob Bellecombette</t>
  </si>
  <si>
    <t>AKANE</t>
  </si>
  <si>
    <t>PR26-08-01962</t>
  </si>
  <si>
    <t>11 r nicolas chorier</t>
  </si>
  <si>
    <t>PR26-07-00061</t>
  </si>
  <si>
    <t>46 r d'alembert</t>
  </si>
  <si>
    <t>IMMEUBLE 46 D'ALEMBERT</t>
  </si>
  <si>
    <t>PR26-07-00060</t>
  </si>
  <si>
    <t>6 r galilee</t>
  </si>
  <si>
    <t>Saint-Martin-d'Hères</t>
  </si>
  <si>
    <t>6 A 16 RUE GALILLEE</t>
  </si>
  <si>
    <t>2 300,00</t>
  </si>
  <si>
    <t>2 760,00</t>
  </si>
  <si>
    <t>PR26-07-01200</t>
  </si>
  <si>
    <t>10 r hector berlioz</t>
  </si>
  <si>
    <t xml:space="preserve">LE PRELUDE </t>
  </si>
  <si>
    <t>PR26-07-00068</t>
  </si>
  <si>
    <t xml:space="preserve">CABINET HEURTIER </t>
  </si>
  <si>
    <t>22 r alfred de musset</t>
  </si>
  <si>
    <t>1 120,00</t>
  </si>
  <si>
    <t>1 344,00</t>
  </si>
  <si>
    <t>PR26-08-02317</t>
  </si>
  <si>
    <t>5-9 r du rif tronchard</t>
  </si>
  <si>
    <t>SAINT EGREVE</t>
  </si>
  <si>
    <t>5 052,00</t>
  </si>
  <si>
    <t>1 010,40</t>
  </si>
  <si>
    <t>6 062,40</t>
  </si>
  <si>
    <t>PR26-08-02209</t>
  </si>
  <si>
    <t xml:space="preserve">CABINET D'ANESTHESIE </t>
  </si>
  <si>
    <t>CLINIQUE DES CEDRES 2EME ETAGE</t>
  </si>
  <si>
    <t>ECHIROLLES</t>
  </si>
  <si>
    <t>CLINIQUE DES CEDRES - 2E ETAGE</t>
  </si>
  <si>
    <t>1 311,22</t>
  </si>
  <si>
    <t>1 573,46</t>
  </si>
  <si>
    <t>PR26-07-00070</t>
  </si>
  <si>
    <t>11 et 13 rue Alphonse Daudet</t>
  </si>
  <si>
    <t>SAINT MARTIN D'HERES</t>
  </si>
  <si>
    <t>PR26-07-00076</t>
  </si>
  <si>
    <t>r pierre dalloz,</t>
  </si>
  <si>
    <t>Sassenage</t>
  </si>
  <si>
    <t>LES ALLEES DU PARC A ET B</t>
  </si>
  <si>
    <t>PR26-07-00078</t>
  </si>
  <si>
    <t>6 Chemin des Essarts</t>
  </si>
  <si>
    <t>6 CHEMINS DES ASSARTS</t>
  </si>
  <si>
    <t>PR26-07-00080</t>
  </si>
  <si>
    <t>LES ALLEES DE LA BAJATIERE 32/34/36 RUE MAURICE BARRES</t>
  </si>
  <si>
    <t>PR26-07-00084</t>
  </si>
  <si>
    <t>LES JARDINS DE LA BAJATIERE 38/40/40B/42 RUE MAURICE BARRES</t>
  </si>
  <si>
    <t>PR26-07-00082</t>
  </si>
  <si>
    <t>8 Rue de l'Isère</t>
  </si>
  <si>
    <t>CENTRAL SQUARE</t>
  </si>
  <si>
    <t>1 021,44</t>
  </si>
  <si>
    <t>1 225,73</t>
  </si>
  <si>
    <t>PR26-07-00086</t>
  </si>
  <si>
    <t>12 r george sand</t>
  </si>
  <si>
    <t>1 000,00</t>
  </si>
  <si>
    <t>1 200,00</t>
  </si>
  <si>
    <t>PR26-07-00088</t>
  </si>
  <si>
    <t>PR26-07-00092</t>
  </si>
  <si>
    <t>RUE DE L'ANCIENNE POSTE</t>
  </si>
  <si>
    <t>1 586,99</t>
  </si>
  <si>
    <t>1 904,39</t>
  </si>
  <si>
    <t>PR26-07-00093</t>
  </si>
  <si>
    <t>100 r pierre et marie curie</t>
  </si>
  <si>
    <t>PR26-07-00090</t>
  </si>
  <si>
    <t>Avenue des frères Tardy</t>
  </si>
  <si>
    <t>1 182,37</t>
  </si>
  <si>
    <t>1 418,84</t>
  </si>
  <si>
    <t>PR26-07-00096</t>
  </si>
  <si>
    <t>97 r des allies</t>
  </si>
  <si>
    <t>1 542,15</t>
  </si>
  <si>
    <t>1 850,58</t>
  </si>
  <si>
    <t>PR26-08-02300</t>
  </si>
  <si>
    <t>91 av la bruyere</t>
  </si>
  <si>
    <t>1 098,00</t>
  </si>
  <si>
    <t>1 317,60</t>
  </si>
  <si>
    <t>PR26-07-00102</t>
  </si>
  <si>
    <t>4 av alsace lorraine</t>
  </si>
  <si>
    <t>4 AVENUE ALSACE LORRAINE</t>
  </si>
  <si>
    <t>1 008,59</t>
  </si>
  <si>
    <t>PR26-07-00101</t>
  </si>
  <si>
    <t>2 che des essarts</t>
  </si>
  <si>
    <t>2 CHEMIN DES ESSARTS</t>
  </si>
  <si>
    <t>PR26-07-00105</t>
  </si>
  <si>
    <t>35 av alsace lorraine</t>
  </si>
  <si>
    <t>PR26-08-01948</t>
  </si>
  <si>
    <t xml:space="preserve"> SELARL COTRAIT FANNY</t>
  </si>
  <si>
    <t>11bis avenue de la gare</t>
  </si>
  <si>
    <t>TULLINS</t>
  </si>
  <si>
    <t>PR26-07-00027</t>
  </si>
  <si>
    <t>16 bd jules ferry</t>
  </si>
  <si>
    <t>Villard-Bonnot</t>
  </si>
  <si>
    <t>CALYCE</t>
  </si>
  <si>
    <t>PR26-07-00108</t>
  </si>
  <si>
    <t>36 av alsace lorraine</t>
  </si>
  <si>
    <t>PR26-07-00110</t>
  </si>
  <si>
    <t>1 606,70</t>
  </si>
  <si>
    <t>1 928,04</t>
  </si>
  <si>
    <t>PR26-07-00113</t>
  </si>
  <si>
    <t>50 av alsace lorraine</t>
  </si>
  <si>
    <t>50 AVENUE ALSACE LORRAINE</t>
  </si>
  <si>
    <t>PR26-07-00112</t>
  </si>
  <si>
    <t>2&amp;4 RUE DES AYGUINARDS</t>
  </si>
  <si>
    <t>MEYLAN</t>
  </si>
  <si>
    <t>PR26-07-00116</t>
  </si>
  <si>
    <t>55 av alsace lorraine</t>
  </si>
  <si>
    <t>55 AVENUE ALSACE LORRAINE</t>
  </si>
  <si>
    <t>PR26-08-02072</t>
  </si>
  <si>
    <t>22 Boulevard Édouard Rey</t>
  </si>
  <si>
    <t>NOTAIRES 22 EDOUARD REY</t>
  </si>
  <si>
    <t>1 830,00</t>
  </si>
  <si>
    <t>2 196,00</t>
  </si>
  <si>
    <t>PR26-08-02264</t>
  </si>
  <si>
    <t>28 rue Baudelaire</t>
  </si>
  <si>
    <t>PR26-07-00124</t>
  </si>
  <si>
    <t>200 all fantin latour</t>
  </si>
  <si>
    <t>Montbonnot-Saint-Martin</t>
  </si>
  <si>
    <t>PR26-07-00127</t>
  </si>
  <si>
    <t>7 RUE DE LA POSTE</t>
  </si>
  <si>
    <t>1 069,58</t>
  </si>
  <si>
    <t>1 283,50</t>
  </si>
  <si>
    <t>PR26-07-00126</t>
  </si>
  <si>
    <t>13 av general champon</t>
  </si>
  <si>
    <t>13 AVENUE GENERAL CHAMPON</t>
  </si>
  <si>
    <t>PR26-07-00122</t>
  </si>
  <si>
    <t>35 r charrel</t>
  </si>
  <si>
    <t>ALTENA</t>
  </si>
  <si>
    <t>1 820,23</t>
  </si>
  <si>
    <t>2 184,28</t>
  </si>
  <si>
    <t>PR26-07-00133</t>
  </si>
  <si>
    <t>6/8 r de l'obiou</t>
  </si>
  <si>
    <t>Fontaine</t>
  </si>
  <si>
    <t>PR26-07-00132</t>
  </si>
  <si>
    <t>56 av potie</t>
  </si>
  <si>
    <t>SAINT MARTIN D HERES</t>
  </si>
  <si>
    <t>EURYDICE</t>
  </si>
  <si>
    <t>PR26-07-00136</t>
  </si>
  <si>
    <t>36,38,40 RUE LUCIEN ANDRIEUX</t>
  </si>
  <si>
    <t>1 800,90</t>
  </si>
  <si>
    <t>2 161,08</t>
  </si>
  <si>
    <t>PR26-07-00138</t>
  </si>
  <si>
    <t>3 RUE DE L'ANCIEN CHAMP DE MARS</t>
  </si>
  <si>
    <t>LE CHAMP DE MARS</t>
  </si>
  <si>
    <t>1 439,31</t>
  </si>
  <si>
    <t>1 727,17</t>
  </si>
  <si>
    <t>PR26-07-00139</t>
  </si>
  <si>
    <t>7 r arago</t>
  </si>
  <si>
    <t>PR26-07-00140</t>
  </si>
  <si>
    <t>24 r gallien</t>
  </si>
  <si>
    <t>24 RUE GALLIEN</t>
  </si>
  <si>
    <t>PR26-07-00144</t>
  </si>
  <si>
    <t>RESIDENCE ARAGO 24 RUE ARAGO</t>
  </si>
  <si>
    <t>VOIRON</t>
  </si>
  <si>
    <t>PR26-07-00147</t>
  </si>
  <si>
    <t>44 r leon jouhaux</t>
  </si>
  <si>
    <t>PR26-07-00149</t>
  </si>
  <si>
    <t>86 Boulevard Denfert Rochereau</t>
  </si>
  <si>
    <t>PR26-07-00150</t>
  </si>
  <si>
    <t>43 r mallifaud</t>
  </si>
  <si>
    <t>PR26-07-00155</t>
  </si>
  <si>
    <t>6 r felix poulat</t>
  </si>
  <si>
    <t>6 RUE FELIX POULAT</t>
  </si>
  <si>
    <t>1 380,12</t>
  </si>
  <si>
    <t>1 656,14</t>
  </si>
  <si>
    <t>PR26-07-00159</t>
  </si>
  <si>
    <t>2 r montorge</t>
  </si>
  <si>
    <t>2 RUE MONTORGE CITYA AUDRAS ET DELAUNOIS</t>
  </si>
  <si>
    <t>2 366,00</t>
  </si>
  <si>
    <t>2 839,20</t>
  </si>
  <si>
    <t>PR26-07-00161</t>
  </si>
  <si>
    <t>19 r augereau</t>
  </si>
  <si>
    <t>19 AUGEREAU</t>
  </si>
  <si>
    <t>PR26-07-00164</t>
  </si>
  <si>
    <t>16 av felix viallet</t>
  </si>
  <si>
    <t>14/16 AVENUE FELIX VIALLET</t>
  </si>
  <si>
    <t>2 142,45</t>
  </si>
  <si>
    <t>2 570,94</t>
  </si>
  <si>
    <t>PR26-07-00166</t>
  </si>
  <si>
    <t>7 r augustin blanc</t>
  </si>
  <si>
    <t>PR26-07-00169</t>
  </si>
  <si>
    <t>47 av felix viallet</t>
  </si>
  <si>
    <t>47 AVENUE FELIX VIALLET</t>
  </si>
  <si>
    <t>PR26-07-00172</t>
  </si>
  <si>
    <t>32 r pierre brossolette</t>
  </si>
  <si>
    <t>ST MARTIN D HERES</t>
  </si>
  <si>
    <t>LES AULNES</t>
  </si>
  <si>
    <t>1 464,26</t>
  </si>
  <si>
    <t>1 757,11</t>
  </si>
  <si>
    <t>1 955,25</t>
  </si>
  <si>
    <t>2 346,30</t>
  </si>
  <si>
    <t>PR26-07-00173</t>
  </si>
  <si>
    <t>4 RUE CHARLES TARTARI</t>
  </si>
  <si>
    <t>PR26-07-00175</t>
  </si>
  <si>
    <t>124 av general leclerc</t>
  </si>
  <si>
    <t>Saint-Martin-le-Vinoux</t>
  </si>
  <si>
    <t>2 277,07</t>
  </si>
  <si>
    <t>2 732,48</t>
  </si>
  <si>
    <t>13 RUE VANCANSON</t>
  </si>
  <si>
    <t>LE CHARMANT SOM</t>
  </si>
  <si>
    <t>PR26-07-00181</t>
  </si>
  <si>
    <t>3 rue de predieu</t>
  </si>
  <si>
    <t>PR26-08-01923</t>
  </si>
  <si>
    <t>RUE DU SEXTANT PARC SUD GALAXIE</t>
  </si>
  <si>
    <t>HBZ BUREAUX</t>
  </si>
  <si>
    <t>PR26-08-01927</t>
  </si>
  <si>
    <t>3 r de la nursery</t>
  </si>
  <si>
    <t>PR26-07-00185</t>
  </si>
  <si>
    <t>LIEU DIT " SUR L'EGLISE"</t>
  </si>
  <si>
    <t>CORENC</t>
  </si>
  <si>
    <t>3 588,30</t>
  </si>
  <si>
    <t>4 305,96</t>
  </si>
  <si>
    <t>PR26-07-00193</t>
  </si>
  <si>
    <t>4 r du pont prouiller</t>
  </si>
  <si>
    <t>La Tronche</t>
  </si>
  <si>
    <t>PR26-07-00197</t>
  </si>
  <si>
    <t>93 route de Chartreuse</t>
  </si>
  <si>
    <t>Corenc</t>
  </si>
  <si>
    <t>LES BALCONS DE BELLEDONNE</t>
  </si>
  <si>
    <t>PR26-08-01924</t>
  </si>
  <si>
    <t>PR26-07-00199</t>
  </si>
  <si>
    <t>r xavier jouvin,</t>
  </si>
  <si>
    <t>Vif</t>
  </si>
  <si>
    <t>1 035,00</t>
  </si>
  <si>
    <t>1 242,00</t>
  </si>
  <si>
    <t>PR26-07-00198</t>
  </si>
  <si>
    <t>68 r de l'emaillerie</t>
  </si>
  <si>
    <t>Montferrat</t>
  </si>
  <si>
    <t>LES BALCONS DU CIEL</t>
  </si>
  <si>
    <t>PR26-07-00201</t>
  </si>
  <si>
    <t>1 r de la rouvraie</t>
  </si>
  <si>
    <t>1 121,68</t>
  </si>
  <si>
    <t>DIVERS</t>
  </si>
  <si>
    <t>PR26-08-01921</t>
  </si>
  <si>
    <t>60 r de la marelle</t>
  </si>
  <si>
    <t>La Buisse</t>
  </si>
  <si>
    <t>PR26-07-00206</t>
  </si>
  <si>
    <t>2750 av du 11 novembre</t>
  </si>
  <si>
    <t>Voreppe</t>
  </si>
  <si>
    <t>PR26-08-02286</t>
  </si>
  <si>
    <t>6 r kleber</t>
  </si>
  <si>
    <t>PR26-07-00066</t>
  </si>
  <si>
    <t>1 RUE DES TROPIQUES</t>
  </si>
  <si>
    <t>LE CASSIOPEE - BAT B</t>
  </si>
  <si>
    <t>PR26-07-00209</t>
  </si>
  <si>
    <t>3 r docteur bally</t>
  </si>
  <si>
    <t>3 RUE DOCTEUR BALLY</t>
  </si>
  <si>
    <t>1 529,69</t>
  </si>
  <si>
    <t>1 835,63</t>
  </si>
  <si>
    <t>PR26-07-00210</t>
  </si>
  <si>
    <t>49 all des romantiques</t>
  </si>
  <si>
    <t>PR26-08-01941</t>
  </si>
  <si>
    <t>10 BIS BOULEVARD GAMBETTA</t>
  </si>
  <si>
    <t>PR26-07-00073</t>
  </si>
  <si>
    <t>27 rue du drac</t>
  </si>
  <si>
    <t>PR26-07-00024</t>
  </si>
  <si>
    <t>5 RUE ALPHONSE BOUFFARD ROUPE</t>
  </si>
  <si>
    <t xml:space="preserve">CENTRE D'OPHTALMOLOGIE DU DAUPHINE </t>
  </si>
  <si>
    <t>1 333,45</t>
  </si>
  <si>
    <t>1 600,14</t>
  </si>
  <si>
    <t>PR26-07-00057</t>
  </si>
  <si>
    <t>11 av leon blum</t>
  </si>
  <si>
    <t>ERMITAGE LEON BLUM</t>
  </si>
  <si>
    <t>PR26-07-00213</t>
  </si>
  <si>
    <t>31 av gabriel peri</t>
  </si>
  <si>
    <t>PR26-07-00120</t>
  </si>
  <si>
    <t>14/16/26/28 RUE CHARLES BAUDELAIRE</t>
  </si>
  <si>
    <t>1 088,78</t>
  </si>
  <si>
    <t>PR26-08-02262</t>
  </si>
  <si>
    <t>5 r des arts</t>
  </si>
  <si>
    <t>PR26-07-00100</t>
  </si>
  <si>
    <t>5 RUE DES TROPIQUES</t>
  </si>
  <si>
    <t>BUREAUX CENTRE OSTEO ARTICULAIRE DES CEDRES</t>
  </si>
  <si>
    <t>2 430,00</t>
  </si>
  <si>
    <t>2 916,00</t>
  </si>
  <si>
    <t>PR26-07-00107</t>
  </si>
  <si>
    <t>20/22 RUE HENRI BORDEAUX</t>
  </si>
  <si>
    <t>1 503,30</t>
  </si>
  <si>
    <t>1 803,96</t>
  </si>
  <si>
    <t>PR26-07-00203</t>
  </si>
  <si>
    <t>8-10 r des aiguinards</t>
  </si>
  <si>
    <t>PR26-07-00216</t>
  </si>
  <si>
    <t>20 boulevard de l'Europe</t>
  </si>
  <si>
    <t>PR26-07-00195</t>
  </si>
  <si>
    <t>8 RUE CHARREL</t>
  </si>
  <si>
    <t>PR26-07-00183</t>
  </si>
  <si>
    <t>31-35 CHEMIN DU CHAPITRE</t>
  </si>
  <si>
    <t>1 198,36</t>
  </si>
  <si>
    <t>PR26-07-00220</t>
  </si>
  <si>
    <t>1 r des muriers</t>
  </si>
  <si>
    <t>Seyssins</t>
  </si>
  <si>
    <t>PR26-07-00218</t>
  </si>
  <si>
    <t>av de l'eygala,</t>
  </si>
  <si>
    <t>PR26-08-01925</t>
  </si>
  <si>
    <t>56 r de la marelle</t>
  </si>
  <si>
    <t>LA BUISSE</t>
  </si>
  <si>
    <t>PR26-08-01950</t>
  </si>
  <si>
    <t>10 r elisee chatin</t>
  </si>
  <si>
    <t>10 RUE ELISEE CHATIN</t>
  </si>
  <si>
    <t>PR26-07-00222</t>
  </si>
  <si>
    <t>10 av leon blum</t>
  </si>
  <si>
    <t>2 802,19</t>
  </si>
  <si>
    <t>3 362,63</t>
  </si>
  <si>
    <t>PR26-07-00224</t>
  </si>
  <si>
    <t>7 qu fortune ferrini</t>
  </si>
  <si>
    <t>LA TRONCHE</t>
  </si>
  <si>
    <t>PR26-07-00050</t>
  </si>
  <si>
    <t>31 RUE LAZARE CARNOT</t>
  </si>
  <si>
    <t>LE CARRE D'OR</t>
  </si>
  <si>
    <t>PR26-07-00226</t>
  </si>
  <si>
    <t>av paul vaillant couturier,</t>
  </si>
  <si>
    <t>Échirolles</t>
  </si>
  <si>
    <t>1 180,00</t>
  </si>
  <si>
    <t>1 416,00</t>
  </si>
  <si>
    <t>PR26-07-00228</t>
  </si>
  <si>
    <t>6 r lieutenant fiancey</t>
  </si>
  <si>
    <t>6-18 RUE DU FOURNEY FIANCEY</t>
  </si>
  <si>
    <t>1 068,00</t>
  </si>
  <si>
    <t>PR26-07-00229</t>
  </si>
  <si>
    <t>4 r pierre semard</t>
  </si>
  <si>
    <t>ST MARTIN LE VINOUX</t>
  </si>
  <si>
    <t>1 507,73</t>
  </si>
  <si>
    <t>1 809,28</t>
  </si>
  <si>
    <t>PR26-07-00232</t>
  </si>
  <si>
    <t>54 av gambetta</t>
  </si>
  <si>
    <t>PR26-07-00231</t>
  </si>
  <si>
    <t>46B r thiers</t>
  </si>
  <si>
    <t>LA FRAGONARD</t>
  </si>
  <si>
    <t>1 062,28</t>
  </si>
  <si>
    <t>PR26-07-00234</t>
  </si>
  <si>
    <t>25-55r du belvedere</t>
  </si>
  <si>
    <t>4 180,00</t>
  </si>
  <si>
    <t>5 016,00</t>
  </si>
  <si>
    <t>PR26-08-02367</t>
  </si>
  <si>
    <t>5 RUE FRANCOIS COPPEE</t>
  </si>
  <si>
    <t>PR26-07-00238</t>
  </si>
  <si>
    <t>2 r des bergers</t>
  </si>
  <si>
    <t>1 109,02</t>
  </si>
  <si>
    <t>PR26-07-00240</t>
  </si>
  <si>
    <t>40 Avenue de la Plaine Fleurie</t>
  </si>
  <si>
    <t>Meylan</t>
  </si>
  <si>
    <t xml:space="preserve">FRANCOIS VILLON </t>
  </si>
  <si>
    <t>PR26-07-00242</t>
  </si>
  <si>
    <t>8-10 r des bergers</t>
  </si>
  <si>
    <t>1 561,40</t>
  </si>
  <si>
    <t>1 873,68</t>
  </si>
  <si>
    <t>PR26-07-00246</t>
  </si>
  <si>
    <t>18 r des bergers</t>
  </si>
  <si>
    <t>18 RUE DES BERGERS</t>
  </si>
  <si>
    <t>PR26-07-00245</t>
  </si>
  <si>
    <t>7 r gabriel peri</t>
  </si>
  <si>
    <t>47 che de l'eglise</t>
  </si>
  <si>
    <t>PR26-07-00254</t>
  </si>
  <si>
    <t>15 r gabriel peri</t>
  </si>
  <si>
    <t>PR26-08-02329</t>
  </si>
  <si>
    <t>57 pl saint-bruno</t>
  </si>
  <si>
    <t>57 PLACE SAINT BRUNO</t>
  </si>
  <si>
    <t xml:space="preserve">LE CHENONCEAU </t>
  </si>
  <si>
    <t>8/10 RUE DES AYGUINARDS</t>
  </si>
  <si>
    <t>PR26-07-00258</t>
  </si>
  <si>
    <t>11 BIS COURS BERRIAT</t>
  </si>
  <si>
    <t>1 210,85</t>
  </si>
  <si>
    <t>1 453,02</t>
  </si>
  <si>
    <t>PR26-07-00261</t>
  </si>
  <si>
    <t>54 crs berriat</t>
  </si>
  <si>
    <t>54 COURS BERRIAT</t>
  </si>
  <si>
    <t>PR26-07-00265</t>
  </si>
  <si>
    <t>58 crs berriat</t>
  </si>
  <si>
    <t>PR26-07-00454</t>
  </si>
  <si>
    <t>3 pl saint-andre</t>
  </si>
  <si>
    <t xml:space="preserve">3 SAINT ANDRE </t>
  </si>
  <si>
    <t>PR26-07-00270</t>
  </si>
  <si>
    <t>83 COURS BERRIAT</t>
  </si>
  <si>
    <t>PR26-07-00273</t>
  </si>
  <si>
    <t>RUE DE HOCHE</t>
  </si>
  <si>
    <t>PR26-07-00275</t>
  </si>
  <si>
    <t>86 crs berriat</t>
  </si>
  <si>
    <t>86 COURS BERRIAT</t>
  </si>
  <si>
    <t>1 248,69</t>
  </si>
  <si>
    <t>1 498,43</t>
  </si>
  <si>
    <t>PR26-07-00274</t>
  </si>
  <si>
    <t>29 bd gambetta</t>
  </si>
  <si>
    <t>29 BOULEVARD GAMBETTA</t>
  </si>
  <si>
    <t>1 030,83</t>
  </si>
  <si>
    <t>1 237,00</t>
  </si>
  <si>
    <t>PR26-07-00278</t>
  </si>
  <si>
    <t>PR26-07-00279</t>
  </si>
  <si>
    <t>28 Rue Berthe de Boissieux</t>
  </si>
  <si>
    <t>PR26-07-00280</t>
  </si>
  <si>
    <t>66 bd gambetta</t>
  </si>
  <si>
    <t>GAMBETTA BELLEDONNE</t>
  </si>
  <si>
    <t>1 842,30</t>
  </si>
  <si>
    <t>2 210,76</t>
  </si>
  <si>
    <t>PR26-07-00284</t>
  </si>
  <si>
    <t>65 r bizanet</t>
  </si>
  <si>
    <t>PR26-07-00285</t>
  </si>
  <si>
    <t xml:space="preserve">4/6 PLACES CHARLES DE GAULLE </t>
  </si>
  <si>
    <t>SAINT MARTIN LE VINOUX</t>
  </si>
  <si>
    <t>PR26-08-02331</t>
  </si>
  <si>
    <t>2 ET 2 BIS RUE DE LA GANTERIE</t>
  </si>
  <si>
    <t>VIF</t>
  </si>
  <si>
    <t>PR26-07-00290</t>
  </si>
  <si>
    <t>8 RUE DE BONNE</t>
  </si>
  <si>
    <t>1 008,00</t>
  </si>
  <si>
    <t>PR26-07-00293</t>
  </si>
  <si>
    <t>1 r des bons enfants</t>
  </si>
  <si>
    <t>1 RUE DES BONS ENFANTS 38000 GRENOBLE</t>
  </si>
  <si>
    <t>1 082,38</t>
  </si>
  <si>
    <t>PR26-07-00299</t>
  </si>
  <si>
    <t>31 r claude genin</t>
  </si>
  <si>
    <t>1 222,61</t>
  </si>
  <si>
    <t>1 467,13</t>
  </si>
  <si>
    <t>PR26-07-00292</t>
  </si>
  <si>
    <t>6 av du granier</t>
  </si>
  <si>
    <t>1 113,49</t>
  </si>
  <si>
    <t>PR26-07-00301</t>
  </si>
  <si>
    <t>8 r gerin</t>
  </si>
  <si>
    <t>8 RUE GERIN</t>
  </si>
  <si>
    <t>PR26-07-00304</t>
  </si>
  <si>
    <t>287 et 289 Avenue de Turin</t>
  </si>
  <si>
    <t>Chambéry</t>
  </si>
  <si>
    <t>LE BOUGAINVILLE</t>
  </si>
  <si>
    <t>1 040,84</t>
  </si>
  <si>
    <t>PR26-07-00306</t>
  </si>
  <si>
    <t>r winston churchill,</t>
  </si>
  <si>
    <t>1 043,28</t>
  </si>
  <si>
    <t>PR26-07-00308</t>
  </si>
  <si>
    <t>24 all d'anjou</t>
  </si>
  <si>
    <t>7 070,09</t>
  </si>
  <si>
    <t>1 414,02</t>
  </si>
  <si>
    <t>8 484,11</t>
  </si>
  <si>
    <t>PR26-07-00310</t>
  </si>
  <si>
    <t>12/14/16 r de la liberation</t>
  </si>
  <si>
    <t>Gières</t>
  </si>
  <si>
    <t>1 056,88</t>
  </si>
  <si>
    <t>PR26-07-00312</t>
  </si>
  <si>
    <t>11 r des palettes</t>
  </si>
  <si>
    <t>7 r casimir brenier</t>
  </si>
  <si>
    <t>7 RUE CASIMIR BRENIER</t>
  </si>
  <si>
    <t>PR26-07-00317</t>
  </si>
  <si>
    <t>41 r de new-york</t>
  </si>
  <si>
    <t xml:space="preserve">LE CLAIRVAL </t>
  </si>
  <si>
    <t>PR26-07-00318</t>
  </si>
  <si>
    <t>2 r du faton</t>
  </si>
  <si>
    <t>LES GLYCINES</t>
  </si>
  <si>
    <t>PR26-07-00321</t>
  </si>
  <si>
    <t>1 all pain-loup</t>
  </si>
  <si>
    <t>PR26-07-00325</t>
  </si>
  <si>
    <t>19 bd jules ferry</t>
  </si>
  <si>
    <t>PR26-07-00323</t>
  </si>
  <si>
    <t>27 Avenue du Grand Châtelet</t>
  </si>
  <si>
    <t>1 133,92</t>
  </si>
  <si>
    <t>PR26-07-00326</t>
  </si>
  <si>
    <t>12/12/16 r chanceliere</t>
  </si>
  <si>
    <t>FONTANIL CORNILLON</t>
  </si>
  <si>
    <t>PR26-07-00327</t>
  </si>
  <si>
    <t>390 rte de grenoble</t>
  </si>
  <si>
    <t>Coublevie</t>
  </si>
  <si>
    <t>PR26-07-00331</t>
  </si>
  <si>
    <t>33 r lachmann</t>
  </si>
  <si>
    <t>33 RUE LACHMANN</t>
  </si>
  <si>
    <t>PR26-07-00451</t>
  </si>
  <si>
    <t>16 r claude debussy</t>
  </si>
  <si>
    <t>Poisat</t>
  </si>
  <si>
    <t>16 CLAUDE DEBUSSY</t>
  </si>
  <si>
    <t>PR26-07-00334</t>
  </si>
  <si>
    <t>12 r lafontaine</t>
  </si>
  <si>
    <t>Seyssinet-Pariset</t>
  </si>
  <si>
    <t>IMMEUBLE GROUPE LAFONTAINE</t>
  </si>
  <si>
    <t>PR26-07-00336</t>
  </si>
  <si>
    <t>4 pl claveyson</t>
  </si>
  <si>
    <t>CLAVEYSON</t>
  </si>
  <si>
    <t>6 Boulevard Agutte Sembat</t>
  </si>
  <si>
    <t>1 144,00</t>
  </si>
  <si>
    <t>1 372,80</t>
  </si>
  <si>
    <t>PR26-07-00339</t>
  </si>
  <si>
    <t>10 che des clos</t>
  </si>
  <si>
    <t>PR26-07-00342</t>
  </si>
  <si>
    <t>1 r lazare carnot</t>
  </si>
  <si>
    <t>PR26-07-00344</t>
  </si>
  <si>
    <t>17 pl grenette</t>
  </si>
  <si>
    <t>17 PLACE GRENETTE</t>
  </si>
  <si>
    <t>2 364,49</t>
  </si>
  <si>
    <t>2 837,39</t>
  </si>
  <si>
    <t>501 route de Chambéry</t>
  </si>
  <si>
    <t>St Ismier</t>
  </si>
  <si>
    <t>CLINIQUE VETERINAIRE</t>
  </si>
  <si>
    <t>PR26-07-00349</t>
  </si>
  <si>
    <t>2 r greuze</t>
  </si>
  <si>
    <t>1 144,07</t>
  </si>
  <si>
    <t>PR26-07-00352</t>
  </si>
  <si>
    <t>19 rue Docteur Mazet</t>
  </si>
  <si>
    <t>CABINET LEXAVOUE</t>
  </si>
  <si>
    <t>PR26-07-00350</t>
  </si>
  <si>
    <t xml:space="preserve">96 avenue la république </t>
  </si>
  <si>
    <t>LE CLOS MICHEL</t>
  </si>
  <si>
    <t>PR26-08-02348</t>
  </si>
  <si>
    <t>LES JARDINS DE LA VENCE A</t>
  </si>
  <si>
    <t>PR26-07-00359</t>
  </si>
  <si>
    <t>16 r leon porte</t>
  </si>
  <si>
    <t>NOYAREY</t>
  </si>
  <si>
    <t>PR26-07-00358</t>
  </si>
  <si>
    <t>07/10/1019</t>
  </si>
  <si>
    <t>PR26-07-00362</t>
  </si>
  <si>
    <t>33 av jean jaures</t>
  </si>
  <si>
    <t>FONTAINE</t>
  </si>
  <si>
    <t>PR26-07-00364</t>
  </si>
  <si>
    <t>3042 r du petit lac</t>
  </si>
  <si>
    <t>PR26-07-00366</t>
  </si>
  <si>
    <t>101 av aristide briand</t>
  </si>
  <si>
    <t>3 160,96</t>
  </si>
  <si>
    <t>3 793,15</t>
  </si>
  <si>
    <t>PR26-07-00369</t>
  </si>
  <si>
    <t>26/34 r de pacalaire</t>
  </si>
  <si>
    <t>1 100,00</t>
  </si>
  <si>
    <t>PR26-07-00368</t>
  </si>
  <si>
    <t>18 r guetal</t>
  </si>
  <si>
    <t>18 RUE GUETAL</t>
  </si>
  <si>
    <t>PR26-08-02088</t>
  </si>
  <si>
    <t>67 Avenue Jean Jaurès</t>
  </si>
  <si>
    <t>LE SQUARE 2</t>
  </si>
  <si>
    <t>PR26-07-00376</t>
  </si>
  <si>
    <t>107 chemin des Réservoirs</t>
  </si>
  <si>
    <t>Bernin</t>
  </si>
  <si>
    <t>PR26-07-00374</t>
  </si>
  <si>
    <t>9 Rue Guétal</t>
  </si>
  <si>
    <t>9 RUE GUETAL</t>
  </si>
  <si>
    <t>PR26-07-00377</t>
  </si>
  <si>
    <t>31 r andre rivoire</t>
  </si>
  <si>
    <t>1 212,00</t>
  </si>
  <si>
    <t>1 454,40</t>
  </si>
  <si>
    <t>PR26-07-00379</t>
  </si>
  <si>
    <t>5 Avenue des 7 Laux</t>
  </si>
  <si>
    <t>PR26-07-00382</t>
  </si>
  <si>
    <t>53 bd joseph vallier</t>
  </si>
  <si>
    <t>1 761,26</t>
  </si>
  <si>
    <t>2 113,51</t>
  </si>
  <si>
    <t>PR26-07-00381</t>
  </si>
  <si>
    <t>PR26-07-00385</t>
  </si>
  <si>
    <t>25 r jean mace</t>
  </si>
  <si>
    <t>25 RUE JEAN MACE</t>
  </si>
  <si>
    <t>1 076,51</t>
  </si>
  <si>
    <t>PR26-07-00387</t>
  </si>
  <si>
    <t>7 av des 7 laux</t>
  </si>
  <si>
    <t>PR26-07-00391</t>
  </si>
  <si>
    <t>21 r alfred de vigny</t>
  </si>
  <si>
    <t>PR26-07-00389</t>
  </si>
  <si>
    <t>14 r clot bey</t>
  </si>
  <si>
    <t>PR26-07-00394</t>
  </si>
  <si>
    <t>9 r andre maginot</t>
  </si>
  <si>
    <t>9 RUE ANDRE MAGINOT</t>
  </si>
  <si>
    <t>PR26-08-02324</t>
  </si>
  <si>
    <t>13 avenue du Granier</t>
  </si>
  <si>
    <t>3 Place Vaucanson</t>
  </si>
  <si>
    <t>PR26-07-00819</t>
  </si>
  <si>
    <t>Allée des gentianes - Allée des primevères</t>
  </si>
  <si>
    <t>ASL LE MAIL</t>
  </si>
  <si>
    <t>PR26-07-00824</t>
  </si>
  <si>
    <t>3 av malherbe</t>
  </si>
  <si>
    <t>3 AVENUE MALHERBE</t>
  </si>
  <si>
    <t>PR26-07-00831</t>
  </si>
  <si>
    <t>45 r mallifaud</t>
  </si>
  <si>
    <t>45 RUE MALLIFAUD</t>
  </si>
  <si>
    <t>PR26-07-00841</t>
  </si>
  <si>
    <t>4 r general ferrie</t>
  </si>
  <si>
    <t>PR26-07-00854</t>
  </si>
  <si>
    <t>6 r marx dormoy</t>
  </si>
  <si>
    <t>6 RUE MARX DORMOY</t>
  </si>
  <si>
    <t>PR26-07-00858</t>
  </si>
  <si>
    <t>1 Rue Camille Desmoulins</t>
  </si>
  <si>
    <t>1 RUE CAMILLE DESMOULINS-ENTRETIEN PC</t>
  </si>
  <si>
    <t>PR26-07-00860</t>
  </si>
  <si>
    <t>2-2 r guy de maupassant</t>
  </si>
  <si>
    <t>1 945,07</t>
  </si>
  <si>
    <t>2 334,08</t>
  </si>
  <si>
    <t>PR26-07-00866</t>
  </si>
  <si>
    <t>6-8-10 r aristide briand</t>
  </si>
  <si>
    <t>PR26-07-00868</t>
  </si>
  <si>
    <t>86 av la bruyere</t>
  </si>
  <si>
    <t>PR26-07-00874</t>
  </si>
  <si>
    <t>39 r abbe gregoire</t>
  </si>
  <si>
    <t>LA CLOSERIE-ENTRETIEN PC</t>
  </si>
  <si>
    <t>PR26-07-00877</t>
  </si>
  <si>
    <t>6 Rue Colonel Dumont</t>
  </si>
  <si>
    <t>PR26-07-00884</t>
  </si>
  <si>
    <t>29 av de la plaine fleurie</t>
  </si>
  <si>
    <t>2 759,40</t>
  </si>
  <si>
    <t>3 311,28</t>
  </si>
  <si>
    <t>PR26-09-02416</t>
  </si>
  <si>
    <t>22 Bd Agutte Sembat et 4 rue Hoche</t>
  </si>
  <si>
    <t>CHORUS 2 BILLIE</t>
  </si>
  <si>
    <t>6 398,29</t>
  </si>
  <si>
    <t>1 279,66</t>
  </si>
  <si>
    <t>7 677,95</t>
  </si>
  <si>
    <t>PR26-08-02352</t>
  </si>
  <si>
    <t>161 COURS DE LA LIBERATION</t>
  </si>
  <si>
    <t>PR26-07-00885</t>
  </si>
  <si>
    <t>15 ROUTE DE VOIRON</t>
  </si>
  <si>
    <t>LE COEUR DES ARTS-ENTRETIEN PC</t>
  </si>
  <si>
    <t>PR26-07-00902</t>
  </si>
  <si>
    <t>2 r de miribel</t>
  </si>
  <si>
    <t>2 RUE DE MIRIBEL</t>
  </si>
  <si>
    <t>1 142,95</t>
  </si>
  <si>
    <t>PR26-07-00903</t>
  </si>
  <si>
    <t>315 che des vergers</t>
  </si>
  <si>
    <t>COEUR VILLAGE 2-</t>
  </si>
  <si>
    <t>PR26-07-00908</t>
  </si>
  <si>
    <t>4 r henri moissan</t>
  </si>
  <si>
    <t>PR26-09-02422</t>
  </si>
  <si>
    <t>20 AVENUE ALSACE LORRAINE</t>
  </si>
  <si>
    <t>AVOCATS TIRVOLET 20 ALSACE LORRAINE</t>
  </si>
  <si>
    <t>PR26-07-00915</t>
  </si>
  <si>
    <t>16 r paul bourget</t>
  </si>
  <si>
    <t>5 206,32</t>
  </si>
  <si>
    <t>1 041,26</t>
  </si>
  <si>
    <t>6 247,58</t>
  </si>
  <si>
    <t>PR26-07-00921</t>
  </si>
  <si>
    <t>4 et 6 place de stalingrad</t>
  </si>
  <si>
    <t>DOMENE</t>
  </si>
  <si>
    <t>LE COQ HARDI-GESTION CONTAINERS</t>
  </si>
  <si>
    <t>PR26-07-00922</t>
  </si>
  <si>
    <t>6 place du Chateau</t>
  </si>
  <si>
    <t>PR26-07-00926</t>
  </si>
  <si>
    <t>77 rue Basse du Château</t>
  </si>
  <si>
    <t>PR26-07-00931</t>
  </si>
  <si>
    <t>4 r montorge</t>
  </si>
  <si>
    <t>PR26-07-00933</t>
  </si>
  <si>
    <t>7 r montorge</t>
  </si>
  <si>
    <t>7 RUE MONTORGE</t>
  </si>
  <si>
    <t>1 291,73</t>
  </si>
  <si>
    <t>1 550,08</t>
  </si>
  <si>
    <t>PR26-07-00939</t>
  </si>
  <si>
    <t>22 RUE DES PLATANES</t>
  </si>
  <si>
    <t>PR26-07-00943</t>
  </si>
  <si>
    <t>40 BIS RUE MORTILLET</t>
  </si>
  <si>
    <t>PR26-07-00940</t>
  </si>
  <si>
    <t xml:space="preserve"> COTE PARC</t>
  </si>
  <si>
    <t>67-71 bd clemenceau</t>
  </si>
  <si>
    <t>1 555,46</t>
  </si>
  <si>
    <t>1 866,55</t>
  </si>
  <si>
    <t>PR26-07-00952</t>
  </si>
  <si>
    <t>29 AV FELIX-VIALLET</t>
  </si>
  <si>
    <t>LA COUPOLE DAUPHINOISE-ENTRETIEN PC</t>
  </si>
  <si>
    <t>PR26-07-00949</t>
  </si>
  <si>
    <t>7 r docteur schweitzer</t>
  </si>
  <si>
    <t>1 024,68</t>
  </si>
  <si>
    <t>PR26-07-00958</t>
  </si>
  <si>
    <t>92 r de la moyroude</t>
  </si>
  <si>
    <t>RIVES</t>
  </si>
  <si>
    <t>1 002,67</t>
  </si>
  <si>
    <t>PR26-07-00962</t>
  </si>
  <si>
    <t>374 av honore de balzac</t>
  </si>
  <si>
    <t>PR26-07-00960</t>
  </si>
  <si>
    <t>rue Henri Tarze et rue Durand Savoyat</t>
  </si>
  <si>
    <t>CRAFT BUREAUX-GESTION PC</t>
  </si>
  <si>
    <t>2 170,00</t>
  </si>
  <si>
    <t>2 604,00</t>
  </si>
  <si>
    <t>PR26-07-00965</t>
  </si>
  <si>
    <t>1 r de narvik</t>
  </si>
  <si>
    <t>LE NARVIK</t>
  </si>
  <si>
    <t>3 937,99</t>
  </si>
  <si>
    <t>4 725,59</t>
  </si>
  <si>
    <t>PR26-07-00969</t>
  </si>
  <si>
    <t>1 qu crequi</t>
  </si>
  <si>
    <t>1 QUAI CREQUI-ENTRETIEN PC</t>
  </si>
  <si>
    <t>PR26-07-00973</t>
  </si>
  <si>
    <t>7 r de la chartreuse</t>
  </si>
  <si>
    <t>1 231,89</t>
  </si>
  <si>
    <t>1 478,27</t>
  </si>
  <si>
    <t>9 r du dauphine</t>
  </si>
  <si>
    <t>9 RUE DU DAUPHINE-GESTION CONTAINERS</t>
  </si>
  <si>
    <t>PR26-07-00978</t>
  </si>
  <si>
    <t>LES NATURELLES D BUREAUX</t>
  </si>
  <si>
    <t>1 600,00</t>
  </si>
  <si>
    <t>1 920,00</t>
  </si>
  <si>
    <t>PR26-07-00984</t>
  </si>
  <si>
    <t>78 av des martyrs</t>
  </si>
  <si>
    <t>NOVAE</t>
  </si>
  <si>
    <t>1 457,38</t>
  </si>
  <si>
    <t>1 748,86</t>
  </si>
  <si>
    <t xml:space="preserve">LES DAUPHINELLES </t>
  </si>
  <si>
    <t>334-387 r felix faure</t>
  </si>
  <si>
    <t>LES DAUPHINELLES-GESTION CONTAINERS</t>
  </si>
  <si>
    <t>PR26-07-00989</t>
  </si>
  <si>
    <t>22 r paul vallier</t>
  </si>
  <si>
    <t>PR26-07-00993</t>
  </si>
  <si>
    <t>r de la meije,</t>
  </si>
  <si>
    <t>1 129,81</t>
  </si>
  <si>
    <t>PR26-07-01000</t>
  </si>
  <si>
    <t>407 rue du docteur Marmonnier</t>
  </si>
  <si>
    <t>VILLARD BONNOT</t>
  </si>
  <si>
    <t>2 013,90</t>
  </si>
  <si>
    <t>2 416,68</t>
  </si>
  <si>
    <t>PR26-07-01003</t>
  </si>
  <si>
    <t>1 sq buffon</t>
  </si>
  <si>
    <t>Eybens</t>
  </si>
  <si>
    <t>PR26-07-00994</t>
  </si>
  <si>
    <t>2 à 10 r paul bourget</t>
  </si>
  <si>
    <t>LES DAUPHINS-GESTION CONTAINERS</t>
  </si>
  <si>
    <t>2 410,52</t>
  </si>
  <si>
    <t>2 892,62</t>
  </si>
  <si>
    <t>PR26-07-01007</t>
  </si>
  <si>
    <t>45 r guynemer</t>
  </si>
  <si>
    <t>1 434,71</t>
  </si>
  <si>
    <t>1 721,65</t>
  </si>
  <si>
    <t>PR26-07-01015</t>
  </si>
  <si>
    <t>14 r louis arago</t>
  </si>
  <si>
    <t xml:space="preserve">L'ORPIERRE </t>
  </si>
  <si>
    <t>PR26-07-01009</t>
  </si>
  <si>
    <t>15 r diderot</t>
  </si>
  <si>
    <t>15 RUE DIDEROT-ENTRETIEN PC</t>
  </si>
  <si>
    <t>PR26-07-01022</t>
  </si>
  <si>
    <t>L'OXFORD II 78 ET 78 TER, AVENUE JEAN PERROT</t>
  </si>
  <si>
    <t>1 020,00</t>
  </si>
  <si>
    <t>PR26-07-01024</t>
  </si>
  <si>
    <t>20 r diderot</t>
  </si>
  <si>
    <t>20 RUE DIDEROT</t>
  </si>
  <si>
    <t>PR26-07-01034</t>
  </si>
  <si>
    <t>10 r auguste ravier</t>
  </si>
  <si>
    <t>PR26-07-01045</t>
  </si>
  <si>
    <t>4 all raymond savignac</t>
  </si>
  <si>
    <t>1 092,96</t>
  </si>
  <si>
    <t>PR26-07-01046</t>
  </si>
  <si>
    <t xml:space="preserve">DIVERCITE </t>
  </si>
  <si>
    <t>4 rue Alban Fagot</t>
  </si>
  <si>
    <t>DIVERCITE -ENTRETIEN PC</t>
  </si>
  <si>
    <t>1 366,20</t>
  </si>
  <si>
    <t>1 639,44</t>
  </si>
  <si>
    <t>PR26-07-01055</t>
  </si>
  <si>
    <t>4 r jacques thibaud</t>
  </si>
  <si>
    <t>PR26-07-01060</t>
  </si>
  <si>
    <t xml:space="preserve">LE PANACHE </t>
  </si>
  <si>
    <t>1 090,40</t>
  </si>
  <si>
    <t>PR26-07-01309</t>
  </si>
  <si>
    <t>Rue Sadi Carnot</t>
  </si>
  <si>
    <t>Rives</t>
  </si>
  <si>
    <t xml:space="preserve">LE DODICI </t>
  </si>
  <si>
    <t>PR26-07-01066</t>
  </si>
  <si>
    <t>17 av de karben</t>
  </si>
  <si>
    <t>PARCS DE CHAMBURE</t>
  </si>
  <si>
    <t>4 900,48</t>
  </si>
  <si>
    <t>5 880,58</t>
  </si>
  <si>
    <t>PR26-07-01069</t>
  </si>
  <si>
    <t>2 à 10 r marie aimee et jacques chateauminois</t>
  </si>
  <si>
    <t>PR26-07-01078</t>
  </si>
  <si>
    <t>che de la dhuy,</t>
  </si>
  <si>
    <t>PR26-07-01084</t>
  </si>
  <si>
    <t>LE DOMAINE DE BEAUREVOIR BAT G-ENTRETIEN PC</t>
  </si>
  <si>
    <t>PR26-07-01085</t>
  </si>
  <si>
    <t>56 rte de veurey</t>
  </si>
  <si>
    <t>VOREPPE</t>
  </si>
  <si>
    <t>PR26-08-02339</t>
  </si>
  <si>
    <t>74 r du drac</t>
  </si>
  <si>
    <t xml:space="preserve">LES ECOLES </t>
  </si>
  <si>
    <t>PR26-07-01091</t>
  </si>
  <si>
    <t>Rue pierre Dalloz</t>
  </si>
  <si>
    <t xml:space="preserve">DOMAINE DE BEAUREVOIR BAT E-ENTRETIEN PC </t>
  </si>
  <si>
    <t>PR26-07-01098</t>
  </si>
  <si>
    <t>8 r paul bert</t>
  </si>
  <si>
    <t>IMMEUBLE 8 PAUL BERT</t>
  </si>
  <si>
    <t>PR26-07-01100</t>
  </si>
  <si>
    <t>RUE PIERRE DALLOZ</t>
  </si>
  <si>
    <t>SASSENAGE</t>
  </si>
  <si>
    <t>LE DOMAINE DE BEAUREVOIR BAT B-GESTION PC</t>
  </si>
  <si>
    <t>PR26-07-01101</t>
  </si>
  <si>
    <t>15 Rue Paul Eluard</t>
  </si>
  <si>
    <t>PR26-07-01108</t>
  </si>
  <si>
    <t>AFUL LES COTEAUX DE BEAUREVOIR-GESTION CONTAINERS</t>
  </si>
  <si>
    <t>PR26-07-01111</t>
  </si>
  <si>
    <t>4 Allée de la Forêt</t>
  </si>
  <si>
    <t xml:space="preserve">DOMAINE DE BEAUREVOIR A-ENTRETIEN PC </t>
  </si>
  <si>
    <t>PR26-07-01110</t>
  </si>
  <si>
    <t>15 r paul bourget</t>
  </si>
  <si>
    <t>15/17 RUE PAUL BOURGET</t>
  </si>
  <si>
    <t>1 260,73</t>
  </si>
  <si>
    <t>1 512,88</t>
  </si>
  <si>
    <t>PR26-07-01118</t>
  </si>
  <si>
    <t>46 r doyen gosse</t>
  </si>
  <si>
    <t>PR26-07-01124</t>
  </si>
  <si>
    <t>7 RUE CONDILLAC</t>
  </si>
  <si>
    <t>PR26-07-01126</t>
  </si>
  <si>
    <t>43 che des mattons</t>
  </si>
  <si>
    <t>LE DOMAINE DES CYGNES-ENTRETIEN PC</t>
  </si>
  <si>
    <t>PR26-07-01128</t>
  </si>
  <si>
    <t>2 r de dunkerque</t>
  </si>
  <si>
    <t>PR26-07-01131</t>
  </si>
  <si>
    <t>15-17 r amedee morel</t>
  </si>
  <si>
    <t>1 190,65</t>
  </si>
  <si>
    <t>PR26-07-01136</t>
  </si>
  <si>
    <t>ZI des fontaines à rives</t>
  </si>
  <si>
    <t xml:space="preserve">RIVES </t>
  </si>
  <si>
    <t>VOS BUREAUX DE RIVES-ENTRETIEN LOCAUX</t>
  </si>
  <si>
    <t>PR26-07-01137</t>
  </si>
  <si>
    <t>10 r jean moulin</t>
  </si>
  <si>
    <t xml:space="preserve">LA PETITE SAONE </t>
  </si>
  <si>
    <t>6 840,00</t>
  </si>
  <si>
    <t>1 368,00</t>
  </si>
  <si>
    <t>8 208,00</t>
  </si>
  <si>
    <t>PR26-07-01144</t>
  </si>
  <si>
    <t>6 r abbe gregoire</t>
  </si>
  <si>
    <t xml:space="preserve">LES PLATANES </t>
  </si>
  <si>
    <t>PR26-07-01153</t>
  </si>
  <si>
    <t>9 bd edgard kofler</t>
  </si>
  <si>
    <t xml:space="preserve">LA PLEIADE </t>
  </si>
  <si>
    <t>PR26-07-01163</t>
  </si>
  <si>
    <t>15 r jean moulin</t>
  </si>
  <si>
    <t xml:space="preserve">LE PLEIN SOLEIL </t>
  </si>
  <si>
    <t>PR26-07-01149</t>
  </si>
  <si>
    <t>1/3/5/7 r danielle casanova</t>
  </si>
  <si>
    <t>DRAC CASANOVA-ENTRETIEN PC</t>
  </si>
  <si>
    <t>1 178,43</t>
  </si>
  <si>
    <t>1 414,12</t>
  </si>
  <si>
    <t>PR26-07-01172</t>
  </si>
  <si>
    <t>25 all de la sylphide</t>
  </si>
  <si>
    <t>LE PLEIL SOLEIL</t>
  </si>
  <si>
    <t>PR26-07-01182</t>
  </si>
  <si>
    <t>2 r de la portelle</t>
  </si>
  <si>
    <t>PR26-07-01187</t>
  </si>
  <si>
    <t>3 r de l'ovalie</t>
  </si>
  <si>
    <t>2 283,33</t>
  </si>
  <si>
    <t>2 740,00</t>
  </si>
  <si>
    <t>PR26-07-01190</t>
  </si>
  <si>
    <t>1 r jean-baptiste pradel</t>
  </si>
  <si>
    <t>1 ET 3 RUE JEAN BAPTISTE PRADEL</t>
  </si>
  <si>
    <t>1 427,71</t>
  </si>
  <si>
    <t>1 713,25</t>
  </si>
  <si>
    <t>PR26-07-01202</t>
  </si>
  <si>
    <t>17 r de la magnanerie</t>
  </si>
  <si>
    <t>PR26-07-01204</t>
  </si>
  <si>
    <t>558 rte de l'hormet</t>
  </si>
  <si>
    <t>JARRIE</t>
  </si>
  <si>
    <t>1 275,62</t>
  </si>
  <si>
    <t>1 530,74</t>
  </si>
  <si>
    <t>PR26-07-01177</t>
  </si>
  <si>
    <t>12/14/16 r hoche</t>
  </si>
  <si>
    <t>LE DUKE-ENTRETIEN PC</t>
  </si>
  <si>
    <t>4 212,20</t>
  </si>
  <si>
    <t>5 054,64</t>
  </si>
  <si>
    <t>PR26-07-01211</t>
  </si>
  <si>
    <t>2 av des tirignons</t>
  </si>
  <si>
    <t>Goncelin</t>
  </si>
  <si>
    <t>PR26-07-01213</t>
  </si>
  <si>
    <t>8 av marie reynoard</t>
  </si>
  <si>
    <t xml:space="preserve">HARMONIE </t>
  </si>
  <si>
    <t>1 448,17</t>
  </si>
  <si>
    <t>1 737,80</t>
  </si>
  <si>
    <t>PR26-07-01219</t>
  </si>
  <si>
    <t>270 allée de la Bâtie</t>
  </si>
  <si>
    <t>Saint-Ismier</t>
  </si>
  <si>
    <t>LE HAMEAU D'AVALON BAT. A</t>
  </si>
  <si>
    <t>PR26-07-01221</t>
  </si>
  <si>
    <t>260 allée de la Bâtie</t>
  </si>
  <si>
    <t>LE HAMEAU D'AVALON BAT. C</t>
  </si>
  <si>
    <t>PR26-07-01223</t>
  </si>
  <si>
    <t xml:space="preserve">LE HAMEAU DE MATTHIEU – Bâtiment A </t>
  </si>
  <si>
    <t>Lieu dit Les Chaberts 540 Chemin de Maupertuis</t>
  </si>
  <si>
    <t>Jarrie</t>
  </si>
  <si>
    <t xml:space="preserve">LE HAMEAU DE MATTHIEU – BATIMENT A </t>
  </si>
  <si>
    <t>PR26-07-01226</t>
  </si>
  <si>
    <t>18/20/22 rue du Tenaison</t>
  </si>
  <si>
    <t>LES HAUTS DU PARC</t>
  </si>
  <si>
    <t>2 247,16</t>
  </si>
  <si>
    <t>2 696,59</t>
  </si>
  <si>
    <t>PR26-07-01224</t>
  </si>
  <si>
    <t>22 AVENUE DES DUCS DE SAVOIE</t>
  </si>
  <si>
    <t xml:space="preserve">LE CALTEX </t>
  </si>
  <si>
    <t>PR26-07-01239</t>
  </si>
  <si>
    <t>67 av alsace lorraine</t>
  </si>
  <si>
    <t>1 087,58</t>
  </si>
  <si>
    <t>PR26-07-01247</t>
  </si>
  <si>
    <t>25 all des frenes</t>
  </si>
  <si>
    <t xml:space="preserve">HERMITAGE </t>
  </si>
  <si>
    <t>1 050,81</t>
  </si>
  <si>
    <t>1 260,97</t>
  </si>
  <si>
    <t>PR26-07-01261</t>
  </si>
  <si>
    <t>8 Rue Charles Tartari</t>
  </si>
  <si>
    <t>8 RUE CHARLES TARTARI</t>
  </si>
  <si>
    <t>1 042,80</t>
  </si>
  <si>
    <t>PR26-07-01259</t>
  </si>
  <si>
    <t>1 r gerard de nerval</t>
  </si>
  <si>
    <t>3 310,18</t>
  </si>
  <si>
    <t>3 972,22</t>
  </si>
  <si>
    <t>PR26-07-01246</t>
  </si>
  <si>
    <t>2-8 r georges bizet</t>
  </si>
  <si>
    <t xml:space="preserve">LES JARDIN DE MOZART </t>
  </si>
  <si>
    <t>PR26-07-01267</t>
  </si>
  <si>
    <t>1 r george sand</t>
  </si>
  <si>
    <t>1/3 GEORGE SAND</t>
  </si>
  <si>
    <t>PR26-07-01273</t>
  </si>
  <si>
    <t>Rond Point du Raffour</t>
  </si>
  <si>
    <t>Crolles</t>
  </si>
  <si>
    <t>HEURTIER GRESIVAUDAN</t>
  </si>
  <si>
    <t>PR26-07-01276</t>
  </si>
  <si>
    <t>6 Avenue du 8 mai 1945</t>
  </si>
  <si>
    <t>RESIDENCE HIBISCUS</t>
  </si>
  <si>
    <t>PR26-07-01284</t>
  </si>
  <si>
    <t>ILOT GAUTHIER - REPUBLIQUE PLACE GAUTHIER ET RUE REPUBLIQUE</t>
  </si>
  <si>
    <t>MOIRANS</t>
  </si>
  <si>
    <t>PR26-08-02310</t>
  </si>
  <si>
    <t>21-23 rue du 140ème RIA</t>
  </si>
  <si>
    <t>1 400,00</t>
  </si>
  <si>
    <t>1 680,00</t>
  </si>
  <si>
    <t>PR26-07-01289</t>
  </si>
  <si>
    <t>9 r claude genin</t>
  </si>
  <si>
    <t>PR26-07-00557</t>
  </si>
  <si>
    <t>15 r lafontaine</t>
  </si>
  <si>
    <t>EMERAUDE 15 FONTAINE</t>
  </si>
  <si>
    <t>PR26-07-01298</t>
  </si>
  <si>
    <t>7 r irvoy</t>
  </si>
  <si>
    <t>PR26-07-01304</t>
  </si>
  <si>
    <t>10 r condorcet</t>
  </si>
  <si>
    <t>PR26-07-01310</t>
  </si>
  <si>
    <t>2 Place Jacqueline Marval</t>
  </si>
  <si>
    <t>2 PLACE JACQUELINE MARVAL</t>
  </si>
  <si>
    <t>PR26-07-01317</t>
  </si>
  <si>
    <t>1-3 r de l'oisans</t>
  </si>
  <si>
    <t>PR26-07-01326</t>
  </si>
  <si>
    <t>2,4,6,8,10,allée Roger Rahon</t>
  </si>
  <si>
    <t>SEYSSINS</t>
  </si>
  <si>
    <t>PR26-08-01334</t>
  </si>
  <si>
    <t>101-101av jean perrot</t>
  </si>
  <si>
    <t xml:space="preserve">LE QUADRILLE A ET B </t>
  </si>
  <si>
    <t>PR26-08-01341</t>
  </si>
  <si>
    <t>8 r pierre duclot</t>
  </si>
  <si>
    <t xml:space="preserve">JARDIN SECRET </t>
  </si>
  <si>
    <t>PR26-08-01345</t>
  </si>
  <si>
    <t>15 r raoul blanchard</t>
  </si>
  <si>
    <t>15 RUE RAOUL BLANCHARD</t>
  </si>
  <si>
    <t>PR26-08-01356</t>
  </si>
  <si>
    <t>19 r raoul blanchard</t>
  </si>
  <si>
    <t>19 RUE RAOUL BLANCHARD</t>
  </si>
  <si>
    <t>PR26-08-01353</t>
  </si>
  <si>
    <t>21 r jules ferry</t>
  </si>
  <si>
    <t>4 092,08</t>
  </si>
  <si>
    <t>4 910,50</t>
  </si>
  <si>
    <t>PR26-08-01365</t>
  </si>
  <si>
    <t>5 r raoul blanchard</t>
  </si>
  <si>
    <t>PR26-08-01372</t>
  </si>
  <si>
    <t>JARDINS DE LA VENCE C</t>
  </si>
  <si>
    <t>PR26-07-00549</t>
  </si>
  <si>
    <t>3 r jean-francois hache</t>
  </si>
  <si>
    <t>3 RUE JEAN-FRANCOIS HACHE</t>
  </si>
  <si>
    <t>PR26-08-01391</t>
  </si>
  <si>
    <t>72 A avenue Simone Veil</t>
  </si>
  <si>
    <t>PR26-08-01390</t>
  </si>
  <si>
    <t>33 crs jean jaures</t>
  </si>
  <si>
    <t xml:space="preserve">33 COURS JEAN JAURES </t>
  </si>
  <si>
    <t>PR26-08-01405</t>
  </si>
  <si>
    <t>4T rte de grenoble</t>
  </si>
  <si>
    <t>1 687,02</t>
  </si>
  <si>
    <t>2 024,42</t>
  </si>
  <si>
    <t>PR26-08-01402</t>
  </si>
  <si>
    <t>109 crs jean jaures</t>
  </si>
  <si>
    <t xml:space="preserve">109 COURS JEAN-JAURES </t>
  </si>
  <si>
    <t>1 488,37</t>
  </si>
  <si>
    <t>1 786,04</t>
  </si>
  <si>
    <t>PR26-08-01417</t>
  </si>
  <si>
    <t>3 r paviot</t>
  </si>
  <si>
    <t>REFLET DE VENCE BAT E ET F</t>
  </si>
  <si>
    <t>PR26-08-01485</t>
  </si>
  <si>
    <t>74/76 rue Joseph Bouchayer</t>
  </si>
  <si>
    <t>PR26-08-01441</t>
  </si>
  <si>
    <t>8 rue Brocherie</t>
  </si>
  <si>
    <t>LE RENAISSANCE</t>
  </si>
  <si>
    <t>1 195,16</t>
  </si>
  <si>
    <t>PR26-08-01436</t>
  </si>
  <si>
    <t>JOSS'RESIDENCE 25 MONTESQUIEU</t>
  </si>
  <si>
    <t>PR26-08-01448</t>
  </si>
  <si>
    <t>18 r genevoise</t>
  </si>
  <si>
    <t>PR26-08-01451</t>
  </si>
  <si>
    <t>1195 r de la republique</t>
  </si>
  <si>
    <t>RENAGE</t>
  </si>
  <si>
    <t>PR26-08-01452</t>
  </si>
  <si>
    <t>11 r jean veyrat</t>
  </si>
  <si>
    <t>11 RUE JEAN VEYRAT</t>
  </si>
  <si>
    <t>PR26-08-01459</t>
  </si>
  <si>
    <t>6 r des pautes</t>
  </si>
  <si>
    <t>6 RUE DES PAUTES</t>
  </si>
  <si>
    <t>PR26-08-01460</t>
  </si>
  <si>
    <t>4-6 r pasteur</t>
  </si>
  <si>
    <t>GIERES</t>
  </si>
  <si>
    <t>PR26-08-01466</t>
  </si>
  <si>
    <t>1 bd edouard rey</t>
  </si>
  <si>
    <t>1 BD EDOUARD REY</t>
  </si>
  <si>
    <t>1 280,00</t>
  </si>
  <si>
    <t>1 536,00</t>
  </si>
  <si>
    <t>PR26-08-01474</t>
  </si>
  <si>
    <t>20 bd edouard rey</t>
  </si>
  <si>
    <t>PR26-08-01473</t>
  </si>
  <si>
    <t>120A rte de chambery</t>
  </si>
  <si>
    <t>2 792,25</t>
  </si>
  <si>
    <t>3 350,70</t>
  </si>
  <si>
    <t>PR26-08-01475</t>
  </si>
  <si>
    <t>1 r emile augier</t>
  </si>
  <si>
    <t>1 RUE EMILE AUGIER</t>
  </si>
  <si>
    <t>PR26-08-01487</t>
  </si>
  <si>
    <t>3 all eugene sue</t>
  </si>
  <si>
    <t>PR26-08-01497</t>
  </si>
  <si>
    <t>22 r des fleurs</t>
  </si>
  <si>
    <t>PR26-08-01450</t>
  </si>
  <si>
    <t>3 Impasse de la Prairie</t>
  </si>
  <si>
    <t>PR26-08-01503</t>
  </si>
  <si>
    <t>9 av rhin et danube</t>
  </si>
  <si>
    <t>9 AVENUE RHIN ET DANUBE</t>
  </si>
  <si>
    <t>1 319,63</t>
  </si>
  <si>
    <t>1 583,56</t>
  </si>
  <si>
    <t>PR26-08-01504</t>
  </si>
  <si>
    <t>38 av du gresivaudan</t>
  </si>
  <si>
    <t xml:space="preserve">LES JARDINS D'HELIOS </t>
  </si>
  <si>
    <t>1 105,38</t>
  </si>
  <si>
    <t>PR26-08-02355</t>
  </si>
  <si>
    <t>72 Rue Abbe Gregoire</t>
  </si>
  <si>
    <t>PR26-07-01332</t>
  </si>
  <si>
    <t>5 r madeleine</t>
  </si>
  <si>
    <t>5 RUE MADELEINE</t>
  </si>
  <si>
    <t>PR26-08-01523</t>
  </si>
  <si>
    <t>19 r bizanet</t>
  </si>
  <si>
    <t>PR26-08-01531</t>
  </si>
  <si>
    <t>33 AVENUE JULES RAVAT</t>
  </si>
  <si>
    <t>PR26-08-01534</t>
  </si>
  <si>
    <t>12/14/16/18 r federico garcia lorca</t>
  </si>
  <si>
    <t>5 989,11</t>
  </si>
  <si>
    <t>1 197,82</t>
  </si>
  <si>
    <t>7 186,93</t>
  </si>
  <si>
    <t>PR26-08-01535</t>
  </si>
  <si>
    <t>43 all des romantiques</t>
  </si>
  <si>
    <t>1 118,17</t>
  </si>
  <si>
    <t>1 341,80</t>
  </si>
  <si>
    <t>PR26-08-01545</t>
  </si>
  <si>
    <t>16 r rose sage</t>
  </si>
  <si>
    <t>16 RUE ROSE SAGE</t>
  </si>
  <si>
    <t>PR26-08-01549</t>
  </si>
  <si>
    <t>25 r rose sage</t>
  </si>
  <si>
    <t>PR26-08-01541</t>
  </si>
  <si>
    <t>PR26-08-01543</t>
  </si>
  <si>
    <t>10 r de leyssaud</t>
  </si>
  <si>
    <t>PR26-08-01555</t>
  </si>
  <si>
    <t>7 Rue Pierre Brossolette</t>
  </si>
  <si>
    <t>PR26-09-02423</t>
  </si>
  <si>
    <t>RESIDENCE PARC AVENIR (FACTURATION)</t>
  </si>
  <si>
    <t>PR26-08-01557</t>
  </si>
  <si>
    <t>2, 4, 6 rue Yves Farges</t>
  </si>
  <si>
    <t>SAINT MARTHIN D'HERE</t>
  </si>
  <si>
    <t>LES CEDRES</t>
  </si>
  <si>
    <t>2 230,00</t>
  </si>
  <si>
    <t>2 676,00</t>
  </si>
  <si>
    <t>PR26-08-01565</t>
  </si>
  <si>
    <t>1 all des centaurées</t>
  </si>
  <si>
    <t>PR26-08-01570</t>
  </si>
  <si>
    <t>15 av jean jaures</t>
  </si>
  <si>
    <t>PR26-08-01919</t>
  </si>
  <si>
    <t>6 rue des aiguinards</t>
  </si>
  <si>
    <t>GARAGES CHENONCEAUX</t>
  </si>
  <si>
    <t>PR26-08-01583</t>
  </si>
  <si>
    <t>1 av lesdiguieres</t>
  </si>
  <si>
    <t>CHAMP SUR DRAC</t>
  </si>
  <si>
    <t>RESIDENCE LES SABLES</t>
  </si>
  <si>
    <t>PR26-08-01587</t>
  </si>
  <si>
    <t>122 r beyle stendhal</t>
  </si>
  <si>
    <t>LE CHEVALON</t>
  </si>
  <si>
    <t>PR26-08-01593</t>
  </si>
  <si>
    <t>9 che montrigaud</t>
  </si>
  <si>
    <t xml:space="preserve">LE CASTEL </t>
  </si>
  <si>
    <t>PR26-08-01597</t>
  </si>
  <si>
    <t>4B r des arts</t>
  </si>
  <si>
    <t>PR26-08-01610</t>
  </si>
  <si>
    <t>22 r des berards</t>
  </si>
  <si>
    <t>1 133,46</t>
  </si>
  <si>
    <t>1 360,15</t>
  </si>
  <si>
    <t>PR26-08-01608</t>
  </si>
  <si>
    <t xml:space="preserve">Les terrasses d'Azur </t>
  </si>
  <si>
    <t>13 r docteur butterlin</t>
  </si>
  <si>
    <t>TERRASSES D'AZUR A-C</t>
  </si>
  <si>
    <t>1 040,52</t>
  </si>
  <si>
    <t>1 248,62</t>
  </si>
  <si>
    <t>PR26-08-01623</t>
  </si>
  <si>
    <t>2 r du belvedere</t>
  </si>
  <si>
    <t>PR26-08-01616</t>
  </si>
  <si>
    <t>2 all du pre blanc</t>
  </si>
  <si>
    <t>LES TERRASSES DE MEYLAN</t>
  </si>
  <si>
    <t>8 377,53</t>
  </si>
  <si>
    <t>1 675,51</t>
  </si>
  <si>
    <t>10 053,04</t>
  </si>
  <si>
    <t>PR26-08-01632</t>
  </si>
  <si>
    <t>9 av saint-roch</t>
  </si>
  <si>
    <t>9 AVENUE SAINT ROCH</t>
  </si>
  <si>
    <t>1 173,00</t>
  </si>
  <si>
    <t>1 407,60</t>
  </si>
  <si>
    <t>PR26-08-01606</t>
  </si>
  <si>
    <t>194 / 196 rue de Stalingrad</t>
  </si>
  <si>
    <t>LE TEMPORAS</t>
  </si>
  <si>
    <t>PR26-08-01644</t>
  </si>
  <si>
    <t>282 av des thermes</t>
  </si>
  <si>
    <t>ST MARTIN D URIAGE</t>
  </si>
  <si>
    <t xml:space="preserve">RESIDENCE SAINTE ANNE </t>
  </si>
  <si>
    <t>PR26-08-01636</t>
  </si>
  <si>
    <t>5 r marbeuf</t>
  </si>
  <si>
    <t>21 r docteur butterlin</t>
  </si>
  <si>
    <t>LES TERRASSES AZUR BATIMENT A</t>
  </si>
  <si>
    <t>PR26-08-01646</t>
  </si>
  <si>
    <t>46 Allée des Deux Mondes</t>
  </si>
  <si>
    <t xml:space="preserve">LES TERRASSES DE MUSSET </t>
  </si>
  <si>
    <t>PR26-08-01652</t>
  </si>
  <si>
    <t>7 RUE DE SAULT</t>
  </si>
  <si>
    <t>PR26-08-01609</t>
  </si>
  <si>
    <t>PR26-08-01611</t>
  </si>
  <si>
    <t>16B r du docteur hermite</t>
  </si>
  <si>
    <t>LE ST JEAN</t>
  </si>
  <si>
    <t>PR26-08-01655</t>
  </si>
  <si>
    <t>AVENUE DE LA BREISSE</t>
  </si>
  <si>
    <t>CHARLLES LES EAUX</t>
  </si>
  <si>
    <t>PR26-08-01614</t>
  </si>
  <si>
    <t>39 r casimir brenier</t>
  </si>
  <si>
    <t>PR26-08-01617</t>
  </si>
  <si>
    <t>17 r du portail rouge</t>
  </si>
  <si>
    <t>PR26-08-01619</t>
  </si>
  <si>
    <t>16 r saint-jacques</t>
  </si>
  <si>
    <t>PR26-08-01620</t>
  </si>
  <si>
    <t>30 r humbert ii</t>
  </si>
  <si>
    <t>PR26-08-01622</t>
  </si>
  <si>
    <t>2 che du pre carre</t>
  </si>
  <si>
    <t>4 696,48</t>
  </si>
  <si>
    <t>5 635,78</t>
  </si>
  <si>
    <t>PR26-08-01625</t>
  </si>
  <si>
    <t>2 r saint-jacques</t>
  </si>
  <si>
    <t>PR26-08-01628</t>
  </si>
  <si>
    <t>1 r louise michel</t>
  </si>
  <si>
    <t>Le Versoud</t>
  </si>
  <si>
    <t xml:space="preserve">LE SAINT HUGUES </t>
  </si>
  <si>
    <t>1 136,27</t>
  </si>
  <si>
    <t>1 363,52</t>
  </si>
  <si>
    <t>PR26-08-01631</t>
  </si>
  <si>
    <t>22 r du lavoir de criel</t>
  </si>
  <si>
    <t>1 037,71</t>
  </si>
  <si>
    <t>PR26-08-01634</t>
  </si>
  <si>
    <t>12 Avenue des Ducs de Savoie</t>
  </si>
  <si>
    <t>AGENCE CITYA CHAMBERY</t>
  </si>
  <si>
    <t>2 003,19</t>
  </si>
  <si>
    <t>2 403,83</t>
  </si>
  <si>
    <t>PR26-08-01605</t>
  </si>
  <si>
    <t>6 r henri le chatelier</t>
  </si>
  <si>
    <t>4/6 RUE HENRI LE CHATELIER</t>
  </si>
  <si>
    <t>1 209,65</t>
  </si>
  <si>
    <t>1 451,58</t>
  </si>
  <si>
    <t>PR26-08-01642</t>
  </si>
  <si>
    <t>12 r saint-francois</t>
  </si>
  <si>
    <t>12 RUE SAINT FRANCOIS</t>
  </si>
  <si>
    <t>1 926,63</t>
  </si>
  <si>
    <t>2 311,96</t>
  </si>
  <si>
    <t>PR26-08-01640</t>
  </si>
  <si>
    <t>900 rte du chateau d'allieres</t>
  </si>
  <si>
    <t>Varces-Allières-et-Risset</t>
  </si>
  <si>
    <t>PR26-08-01656</t>
  </si>
  <si>
    <t>r eric tabarly,</t>
  </si>
  <si>
    <t>PR26-08-01657</t>
  </si>
  <si>
    <t>8 r des terreaux</t>
  </si>
  <si>
    <t>PR26-08-01659</t>
  </si>
  <si>
    <t>8 bd du 4 septembre</t>
  </si>
  <si>
    <t>PR26-08-01638</t>
  </si>
  <si>
    <t>2 av colonel manhes</t>
  </si>
  <si>
    <t>1 135,38</t>
  </si>
  <si>
    <t>1 362,46</t>
  </si>
  <si>
    <t>PR26-08-01604</t>
  </si>
  <si>
    <t>5 r henri le chatelier</t>
  </si>
  <si>
    <t>5/7 RUE LE CHATELIER</t>
  </si>
  <si>
    <t>PR26-08-01603</t>
  </si>
  <si>
    <t>6 pl saint-bruno</t>
  </si>
  <si>
    <t>PR26-08-01670</t>
  </si>
  <si>
    <t>8 r thiers</t>
  </si>
  <si>
    <t>8 RUE THIERS</t>
  </si>
  <si>
    <t>PR26-08-01675</t>
  </si>
  <si>
    <t>104 RUE SOMMEILLER</t>
  </si>
  <si>
    <t>PR26-08-01678</t>
  </si>
  <si>
    <t>3 pl des tilleuls</t>
  </si>
  <si>
    <t>PR26-08-01669</t>
  </si>
  <si>
    <t>60 r thiers</t>
  </si>
  <si>
    <t>60 RUE THIERS</t>
  </si>
  <si>
    <t>1 265,11</t>
  </si>
  <si>
    <t>1 518,13</t>
  </si>
  <si>
    <t>PR26-08-01684</t>
  </si>
  <si>
    <t>122 Boulevard Joliot Curie</t>
  </si>
  <si>
    <t>SQUARE HABITAT FONTAINE</t>
  </si>
  <si>
    <t>PR26-08-01688</t>
  </si>
  <si>
    <t>15 Boulevard Edouard Rey</t>
  </si>
  <si>
    <t>SQUARE HABITAT GRENOBLE</t>
  </si>
  <si>
    <t>PR26-08-01686</t>
  </si>
  <si>
    <t>82crs jean jaures</t>
  </si>
  <si>
    <t xml:space="preserve">TOUR BAYARD </t>
  </si>
  <si>
    <t>1 192,32</t>
  </si>
  <si>
    <t>PR26-08-01699</t>
  </si>
  <si>
    <t>8 et 10 Avenue Marie Curie</t>
  </si>
  <si>
    <t>1 032,00</t>
  </si>
  <si>
    <t>PR26-08-01706</t>
  </si>
  <si>
    <t xml:space="preserve">LE TRENDY </t>
  </si>
  <si>
    <t>3 415,81</t>
  </si>
  <si>
    <t>4 098,97</t>
  </si>
  <si>
    <t>PR26-08-01708</t>
  </si>
  <si>
    <t xml:space="preserve">16 RUE JEAN MACE </t>
  </si>
  <si>
    <t xml:space="preserve">LES TROIS ROSES </t>
  </si>
  <si>
    <t>1 569,51</t>
  </si>
  <si>
    <t>1 883,41</t>
  </si>
  <si>
    <t>PR26-08-01719</t>
  </si>
  <si>
    <t>18 Rue de Turenne</t>
  </si>
  <si>
    <t xml:space="preserve">18 RUE DE TURENNE </t>
  </si>
  <si>
    <t>PR26-08-01717</t>
  </si>
  <si>
    <t xml:space="preserve">3 RUE DES TURENNE </t>
  </si>
  <si>
    <t>PR26-08-01718</t>
  </si>
  <si>
    <t>2 rue Lesdiguières</t>
  </si>
  <si>
    <t>Champ sur Drac</t>
  </si>
  <si>
    <t>LES SABLES BAT B</t>
  </si>
  <si>
    <t>PR26-08-01726</t>
  </si>
  <si>
    <t>56 av aristide berges</t>
  </si>
  <si>
    <t xml:space="preserve">LE VALERIANE </t>
  </si>
  <si>
    <t>PR26-08-01727</t>
  </si>
  <si>
    <t>26 Boulevard Joseph Vallier</t>
  </si>
  <si>
    <t>26 BLD JOSEPH VALLIER</t>
  </si>
  <si>
    <t>PR26-08-01734</t>
  </si>
  <si>
    <t>12B r moyrand</t>
  </si>
  <si>
    <t>PR26-08-01742</t>
  </si>
  <si>
    <t>13 Rue Victor Hugo</t>
  </si>
  <si>
    <t xml:space="preserve">LE STELLA </t>
  </si>
  <si>
    <t>PR26-08-01741</t>
  </si>
  <si>
    <t>47 bd joseph vallier</t>
  </si>
  <si>
    <t>PR26-08-01748</t>
  </si>
  <si>
    <t>35 bd joseph vallier</t>
  </si>
  <si>
    <t>35 BD JOSEPH VALLIER</t>
  </si>
  <si>
    <t>1 984,50</t>
  </si>
  <si>
    <t>2 381,40</t>
  </si>
  <si>
    <t>PR26-08-01763</t>
  </si>
  <si>
    <t xml:space="preserve">Parc Sud Galaxie Rue du Sextant </t>
  </si>
  <si>
    <t>PR26-08-01760</t>
  </si>
  <si>
    <t>PR26-08-01756</t>
  </si>
  <si>
    <t>50 BD JOSEPH VALLIER</t>
  </si>
  <si>
    <t>2 066,21</t>
  </si>
  <si>
    <t>2 479,45</t>
  </si>
  <si>
    <t>PR26-08-01769</t>
  </si>
  <si>
    <t>14 av albert 1er de belgique</t>
  </si>
  <si>
    <t>14 AVENUE ALBERT 1ER DE BELGIQUE</t>
  </si>
  <si>
    <t>2 172,87</t>
  </si>
  <si>
    <t>2 607,44</t>
  </si>
  <si>
    <t>PR26-08-01773</t>
  </si>
  <si>
    <t>LE CHARMAN SOM</t>
  </si>
  <si>
    <t>PR26-08-01780</t>
  </si>
  <si>
    <t>52-54av d'haussez</t>
  </si>
  <si>
    <t xml:space="preserve">LE VERCORS 1 </t>
  </si>
  <si>
    <t>PR26-08-01777</t>
  </si>
  <si>
    <t>15 bd joliot curie</t>
  </si>
  <si>
    <t>PR26-08-01775</t>
  </si>
  <si>
    <t>158 QUAI CHARLES ROISSARD</t>
  </si>
  <si>
    <t xml:space="preserve">VERNEY </t>
  </si>
  <si>
    <t>1 178,34</t>
  </si>
  <si>
    <t>1 414,01</t>
  </si>
  <si>
    <t>PR26-08-01787</t>
  </si>
  <si>
    <t>26 r de la chartreuse</t>
  </si>
  <si>
    <t>2 003,43</t>
  </si>
  <si>
    <t>2 404,12</t>
  </si>
  <si>
    <t>PR26-08-01789</t>
  </si>
  <si>
    <t>18bd edgard kofler</t>
  </si>
  <si>
    <t>PR26-08-01790</t>
  </si>
  <si>
    <t>7 r vicat</t>
  </si>
  <si>
    <t>7 RUE VICAT</t>
  </si>
  <si>
    <t>PR26-08-01800</t>
  </si>
  <si>
    <t>4 av de verdun</t>
  </si>
  <si>
    <t xml:space="preserve">LA SURE 1 </t>
  </si>
  <si>
    <t>1 167,05</t>
  </si>
  <si>
    <t>PR26-08-01799</t>
  </si>
  <si>
    <t>11 pl victor hugo</t>
  </si>
  <si>
    <t>11 PLACE VICTOR HUGO</t>
  </si>
  <si>
    <t>1 050,00</t>
  </si>
  <si>
    <t>1 260,00</t>
  </si>
  <si>
    <t>PR26-08-01805</t>
  </si>
  <si>
    <t>14 Rue Victor Hugo</t>
  </si>
  <si>
    <t xml:space="preserve">LE VICTOR </t>
  </si>
  <si>
    <t>PR26-08-01811</t>
  </si>
  <si>
    <t>4 all du morvan</t>
  </si>
  <si>
    <t>8 209,04</t>
  </si>
  <si>
    <t>1 641,81</t>
  </si>
  <si>
    <t>9 850,85</t>
  </si>
  <si>
    <t>PR26-08-01818</t>
  </si>
  <si>
    <t>15 Rue Victor Hugo</t>
  </si>
  <si>
    <t>PR26-08-01826</t>
  </si>
  <si>
    <t>12-16 grande rue</t>
  </si>
  <si>
    <t>1 061,37</t>
  </si>
  <si>
    <t>1 273,64</t>
  </si>
  <si>
    <t>PR26-08-01829</t>
  </si>
  <si>
    <t>25 bd agutte sembat</t>
  </si>
  <si>
    <t>LE VIEUX MANEGE</t>
  </si>
  <si>
    <t>PR26-08-01827</t>
  </si>
  <si>
    <t>4,6,8,10 all du vieux cedre</t>
  </si>
  <si>
    <t>1 132,32</t>
  </si>
  <si>
    <t>1 358,78</t>
  </si>
  <si>
    <t>PR26-08-01843</t>
  </si>
  <si>
    <t>12 rte de chartreuse</t>
  </si>
  <si>
    <t>1 033,42</t>
  </si>
  <si>
    <t>1 240,10</t>
  </si>
  <si>
    <t>PR26-08-01844</t>
  </si>
  <si>
    <t>3 r emile zola</t>
  </si>
  <si>
    <t xml:space="preserve">VILLA ATHENA </t>
  </si>
  <si>
    <t>PR26-08-01849</t>
  </si>
  <si>
    <t>3 r soffrey calignon</t>
  </si>
  <si>
    <t>1 427,22</t>
  </si>
  <si>
    <t>1 712,66</t>
  </si>
  <si>
    <t>PR26-08-01855</t>
  </si>
  <si>
    <t>1164 Chemin des Monts Dessus</t>
  </si>
  <si>
    <t>BASSENS</t>
  </si>
  <si>
    <t>PR26-08-01848</t>
  </si>
  <si>
    <t>330 che de l'oursiere</t>
  </si>
  <si>
    <t>1 255,46</t>
  </si>
  <si>
    <t>1 506,55</t>
  </si>
  <si>
    <t>PR26-08-01861</t>
  </si>
  <si>
    <t>9 rue du grand Som</t>
  </si>
  <si>
    <t>PR26-08-02322</t>
  </si>
  <si>
    <t xml:space="preserve">CABINET BPH </t>
  </si>
  <si>
    <t>1 avenue Jeanne d'Arc</t>
  </si>
  <si>
    <t>PR26-08-01867</t>
  </si>
  <si>
    <t>Avenue du Grésivaudan</t>
  </si>
  <si>
    <t>La Terrasse</t>
  </si>
  <si>
    <t xml:space="preserve">VILLA JULIA </t>
  </si>
  <si>
    <t>PR26-08-01869</t>
  </si>
  <si>
    <t>3 av francois mitterrand</t>
  </si>
  <si>
    <t>VILLA MAJORELLE</t>
  </si>
  <si>
    <t>PR26-08-01877</t>
  </si>
  <si>
    <t>6 r dominique villars</t>
  </si>
  <si>
    <t>PR26-08-01879</t>
  </si>
  <si>
    <t xml:space="preserve">Le Villard </t>
  </si>
  <si>
    <t>1 RUE MALHERBE</t>
  </si>
  <si>
    <t>LE VILLARD</t>
  </si>
  <si>
    <t>PR26-08-01884</t>
  </si>
  <si>
    <t>5 r dominique villars</t>
  </si>
  <si>
    <t>5 RUE DOMINIQUE VILLARS</t>
  </si>
  <si>
    <t>1 313,24</t>
  </si>
  <si>
    <t>1 575,89</t>
  </si>
  <si>
    <t>PR26-08-01881</t>
  </si>
  <si>
    <t>11 r des violettes</t>
  </si>
  <si>
    <t>11 RUE DES VIOLETTES</t>
  </si>
  <si>
    <t>PR26-08-01889</t>
  </si>
  <si>
    <t>7 r dominique villars</t>
  </si>
  <si>
    <t>PR26-08-01897</t>
  </si>
  <si>
    <t>70 AVENUE DES MARTYRS</t>
  </si>
  <si>
    <t xml:space="preserve">ZENAE </t>
  </si>
  <si>
    <t>1 115,56</t>
  </si>
  <si>
    <t>PR26-08-01896</t>
  </si>
  <si>
    <t>14 r du moucherotte</t>
  </si>
  <si>
    <t xml:space="preserve">LES VOUILLANTS </t>
  </si>
  <si>
    <t>1 695,01</t>
  </si>
  <si>
    <t>2 034,01</t>
  </si>
  <si>
    <t>PR26-08-01891</t>
  </si>
  <si>
    <t>11 che montrigaud</t>
  </si>
  <si>
    <t>PR26-07-00059</t>
  </si>
  <si>
    <t>1020 rte de saint-jean</t>
  </si>
  <si>
    <t>CARRE VERT</t>
  </si>
  <si>
    <t>PR26-08-01908</t>
  </si>
  <si>
    <t>PR26-07-00256</t>
  </si>
  <si>
    <t>21-23 r docteur alphonse barral</t>
  </si>
  <si>
    <t>Tullins</t>
  </si>
  <si>
    <t>PR26-08-02354</t>
  </si>
  <si>
    <t>163 RUE EYGALA</t>
  </si>
  <si>
    <t>PR26-08-01911</t>
  </si>
  <si>
    <t>11B pl victor hugo</t>
  </si>
  <si>
    <t>11B PLACE VICTOR HUGO</t>
  </si>
  <si>
    <t>1 310,55</t>
  </si>
  <si>
    <t>1 572,66</t>
  </si>
  <si>
    <t>PR26-08-01934</t>
  </si>
  <si>
    <t>20 bd becquart castelbon</t>
  </si>
  <si>
    <t>PR26-08-01983</t>
  </si>
  <si>
    <t>20 ROUTE DU BOURG</t>
  </si>
  <si>
    <t xml:space="preserve">AIGUEBELETTE </t>
  </si>
  <si>
    <t>PR26-08-01977</t>
  </si>
  <si>
    <t>15 che de beriviere</t>
  </si>
  <si>
    <t xml:space="preserve">LE DOMAINE DE BERIVIERE </t>
  </si>
  <si>
    <t>PR26-08-01985</t>
  </si>
  <si>
    <t>17 bd edouard rey</t>
  </si>
  <si>
    <t>PR26-08-01987</t>
  </si>
  <si>
    <t xml:space="preserve">BUREAUX AVOCATS </t>
  </si>
  <si>
    <t>LE RAY BELLINA</t>
  </si>
  <si>
    <t>PR26-08-01988</t>
  </si>
  <si>
    <t>17 r des champs elysees</t>
  </si>
  <si>
    <t>PR26-08-01995</t>
  </si>
  <si>
    <t>18 r des fabriques</t>
  </si>
  <si>
    <t>PR26-08-02000</t>
  </si>
  <si>
    <t>OPHTALMO DU DAUPHINE RDC-1ER ETAGE</t>
  </si>
  <si>
    <t>PR26-08-02001</t>
  </si>
  <si>
    <t>19 r du docteur mazet</t>
  </si>
  <si>
    <t>19 RUE DOCTEUR MAZET</t>
  </si>
  <si>
    <t>1 198,72</t>
  </si>
  <si>
    <t>PR26-08-02011</t>
  </si>
  <si>
    <t>2 pl victor hugo</t>
  </si>
  <si>
    <t>PR26-08-02003</t>
  </si>
  <si>
    <t>18 et 20 avenue maréchal Randon</t>
  </si>
  <si>
    <t>LE JARDIN DE L'ILE</t>
  </si>
  <si>
    <t>PR26-08-02018</t>
  </si>
  <si>
    <t>1a Avenue de la Ridelet</t>
  </si>
  <si>
    <t>Claix</t>
  </si>
  <si>
    <t>LIBERIDELET - RIDELET</t>
  </si>
  <si>
    <t>PR26-08-02017</t>
  </si>
  <si>
    <t>23 RUE PAUL HEROULT</t>
  </si>
  <si>
    <t>BUREAUX AQUAREX EQUIPEMENT</t>
  </si>
  <si>
    <t>PR26-08-02019</t>
  </si>
  <si>
    <t>24 r emile gueymard</t>
  </si>
  <si>
    <t>24 RUE EMILE GUEYMARD</t>
  </si>
  <si>
    <t>PR26-08-02023</t>
  </si>
  <si>
    <t>6 rue Alexandre 1er de Yougoslavie</t>
  </si>
  <si>
    <t>LE MAJESTIC</t>
  </si>
  <si>
    <t>1 168,84</t>
  </si>
  <si>
    <t>PR26-08-02025</t>
  </si>
  <si>
    <t>PRINCESSE 7 RUE DE L'ANCIENNE POSTE</t>
  </si>
  <si>
    <t>PR26-08-02028</t>
  </si>
  <si>
    <t>26B r emile gueymard</t>
  </si>
  <si>
    <t xml:space="preserve">26 BIS EMILE GUEYMARD </t>
  </si>
  <si>
    <t>PR26-08-02035</t>
  </si>
  <si>
    <t>28 Boulevard Edouard Rey</t>
  </si>
  <si>
    <t>28 EDOUARD REY</t>
  </si>
  <si>
    <t>PR26-08-02034</t>
  </si>
  <si>
    <t>LE MORGAN 37 RUE GENEVOISE</t>
  </si>
  <si>
    <t>PR26-08-02041</t>
  </si>
  <si>
    <t>3 ROUTE DE CLEMENCIERE</t>
  </si>
  <si>
    <t>PR26-08-02038</t>
  </si>
  <si>
    <t>7 che de la ville</t>
  </si>
  <si>
    <t>PIERRE DE RONSARD - BAT C EGLANTIER</t>
  </si>
  <si>
    <t>1 024,73</t>
  </si>
  <si>
    <t>PR26-08-02045</t>
  </si>
  <si>
    <t>10 et 16 r eugene delacroix</t>
  </si>
  <si>
    <t xml:space="preserve">LE NAUTILUS </t>
  </si>
  <si>
    <t>1 928,21</t>
  </si>
  <si>
    <t>2 313,85</t>
  </si>
  <si>
    <t>PR26-08-02049</t>
  </si>
  <si>
    <t>3-7r ernest imbert</t>
  </si>
  <si>
    <t>PR26-08-02048</t>
  </si>
  <si>
    <t>4/4 bis/6  r capitaine belmont</t>
  </si>
  <si>
    <t xml:space="preserve">LE PARC VERLAINE </t>
  </si>
  <si>
    <t>2 188,92</t>
  </si>
  <si>
    <t>2 626,70</t>
  </si>
  <si>
    <t>PR26-08-02054</t>
  </si>
  <si>
    <t>35 r emile zola</t>
  </si>
  <si>
    <t>PR26-08-02055</t>
  </si>
  <si>
    <t>35 av d'echirolles</t>
  </si>
  <si>
    <t>1 156,93</t>
  </si>
  <si>
    <t>PR26-08-02066</t>
  </si>
  <si>
    <t>4 RUE ALEXANDRE 1ER DE YOUGOSLAVIE</t>
  </si>
  <si>
    <t>PR26-08-02064</t>
  </si>
  <si>
    <t>7A, 9B, 11C, 13D avenue Jules Ravat</t>
  </si>
  <si>
    <t>LE RAVAT</t>
  </si>
  <si>
    <t>1 629,15</t>
  </si>
  <si>
    <t>1 954,98</t>
  </si>
  <si>
    <t>PR26-08-02073</t>
  </si>
  <si>
    <t>1-5 r honore de balzac</t>
  </si>
  <si>
    <t xml:space="preserve">LE SANTAL </t>
  </si>
  <si>
    <t>1 041,29</t>
  </si>
  <si>
    <t>PR26-08-02080</t>
  </si>
  <si>
    <t>43 RUE FELIX VIALLET</t>
  </si>
  <si>
    <t>PR26-08-02075</t>
  </si>
  <si>
    <t>55/57 av jean jaures</t>
  </si>
  <si>
    <t>LE SQUARE 1</t>
  </si>
  <si>
    <t>PR26-08-02077</t>
  </si>
  <si>
    <t>61A av jules valles</t>
  </si>
  <si>
    <t>PR26-08-02086</t>
  </si>
  <si>
    <t>49 bd joseph vallier</t>
  </si>
  <si>
    <t>49 VALLIER</t>
  </si>
  <si>
    <t>PR26-08-02095</t>
  </si>
  <si>
    <t>5 pl hubert dubedout</t>
  </si>
  <si>
    <t>PR26-08-02102</t>
  </si>
  <si>
    <t>5 r buffon</t>
  </si>
  <si>
    <t>grenoble</t>
  </si>
  <si>
    <t>PR26-08-02105</t>
  </si>
  <si>
    <t>5 av felix viallet</t>
  </si>
  <si>
    <t>5 AVENUE FELIX VIALLET</t>
  </si>
  <si>
    <t>2 276,50</t>
  </si>
  <si>
    <t>2 731,80</t>
  </si>
  <si>
    <t>PR26-08-02110</t>
  </si>
  <si>
    <t>5-6 PL. DE L'HOTEL DE VILLE</t>
  </si>
  <si>
    <t>PR26-08-02111</t>
  </si>
  <si>
    <t>58 crs jean jaures</t>
  </si>
  <si>
    <t>PR26-08-02119</t>
  </si>
  <si>
    <t>7 r aubert dubayet,</t>
  </si>
  <si>
    <t>PR26-08-02124</t>
  </si>
  <si>
    <t>74 r thiers</t>
  </si>
  <si>
    <t>PR26-08-02127</t>
  </si>
  <si>
    <t>8 r barbillon</t>
  </si>
  <si>
    <t>PR26-08-02132</t>
  </si>
  <si>
    <t>16 RUE HOCHE</t>
  </si>
  <si>
    <t>ABEILLE ASSURANCE - LOCAUX</t>
  </si>
  <si>
    <t>1 all gaston leroux</t>
  </si>
  <si>
    <t>1 072,97</t>
  </si>
  <si>
    <t>34/42 rue Maurice Barrès</t>
  </si>
  <si>
    <t>BAJATIERE LES CONTAINERS</t>
  </si>
  <si>
    <t>PR26-08-02140</t>
  </si>
  <si>
    <t>19 route de la Cascade</t>
  </si>
  <si>
    <t>JACOB BELLECOMBETTE</t>
  </si>
  <si>
    <t>PR26-08-02142</t>
  </si>
  <si>
    <t>7 Rue Lesdiguières</t>
  </si>
  <si>
    <t>BUREAUX PATRICK GAILLARD ET ASSOCIES</t>
  </si>
  <si>
    <t>PR26-08-02143</t>
  </si>
  <si>
    <t>6 PLACE VICTOR HUGO</t>
  </si>
  <si>
    <t>CABINET HEURTIER - BUREAUX</t>
  </si>
  <si>
    <t>PR26-08-02145</t>
  </si>
  <si>
    <t>10 Rue Colonel Bougault</t>
  </si>
  <si>
    <t xml:space="preserve">LE CARRE COLONIAL </t>
  </si>
  <si>
    <t>PR26-08-02149</t>
  </si>
  <si>
    <t>7 r billerey</t>
  </si>
  <si>
    <t>CHAPEAUX DE PAILLE</t>
  </si>
  <si>
    <t>1 671,11</t>
  </si>
  <si>
    <t>2 005,33</t>
  </si>
  <si>
    <t>PR26-08-02156</t>
  </si>
  <si>
    <t>2 r albert recoura</t>
  </si>
  <si>
    <t>PR26-08-02161</t>
  </si>
  <si>
    <t xml:space="preserve">Rue du 140ème R.I.A. </t>
  </si>
  <si>
    <t>CHORUS PARK 2 - ENTRETIEN DES GARAGES</t>
  </si>
  <si>
    <t>PR26-08-02162</t>
  </si>
  <si>
    <t>11 r casimir brenier</t>
  </si>
  <si>
    <t>1 031,56</t>
  </si>
  <si>
    <t>1 237,87</t>
  </si>
  <si>
    <t>PR26-08-02168</t>
  </si>
  <si>
    <t>107-109 av de la republique</t>
  </si>
  <si>
    <t>PR26-08-02173</t>
  </si>
  <si>
    <t>LES ECHEVINS 12 A RUE SERAPHIN MARTIN</t>
  </si>
  <si>
    <t>PR26-08-02181</t>
  </si>
  <si>
    <t>15 Chemin de la Capuche</t>
  </si>
  <si>
    <t>PR26-08-02225</t>
  </si>
  <si>
    <t>12 PLACE PAUL MISTRAL</t>
  </si>
  <si>
    <t xml:space="preserve">IMMO DE FRANCE BUREAUX </t>
  </si>
  <si>
    <t>PR26-08-02188</t>
  </si>
  <si>
    <t>70 all de la batie</t>
  </si>
  <si>
    <t>PR26-08-02191</t>
  </si>
  <si>
    <t>14 rue Henri Tarze</t>
  </si>
  <si>
    <t>CRAFT STATIONNEMENTS</t>
  </si>
  <si>
    <t>PR26-08-02192</t>
  </si>
  <si>
    <t xml:space="preserve">CRAFT LOGEMENTS </t>
  </si>
  <si>
    <t>PR26-08-02196</t>
  </si>
  <si>
    <t>2 av marcellin berthelot</t>
  </si>
  <si>
    <t>PR26-08-02202</t>
  </si>
  <si>
    <t>26 r des arenes</t>
  </si>
  <si>
    <t>PR26-08-02206</t>
  </si>
  <si>
    <t>4 allée Gaston Leroux</t>
  </si>
  <si>
    <t>PR26-08-02207</t>
  </si>
  <si>
    <t>38 Boulevard de Campaloud</t>
  </si>
  <si>
    <t>1 064,66</t>
  </si>
  <si>
    <t>1 277,59</t>
  </si>
  <si>
    <t>PR26-08-02210</t>
  </si>
  <si>
    <t>4 r pierre termier</t>
  </si>
  <si>
    <t>PR26-08-02217</t>
  </si>
  <si>
    <t>5 Rue Sergent Bobillot</t>
  </si>
  <si>
    <t xml:space="preserve">ESCURIAL </t>
  </si>
  <si>
    <t>1 079,80</t>
  </si>
  <si>
    <t>PR26-08-02222</t>
  </si>
  <si>
    <t>2 rue de Belgrade</t>
  </si>
  <si>
    <t>HOTEL FRANQUIERE ET PONT NEUF</t>
  </si>
  <si>
    <t>PR26-08-02226</t>
  </si>
  <si>
    <t>18 r de bouvardiere</t>
  </si>
  <si>
    <t>LA PARENTHESE</t>
  </si>
  <si>
    <t>PR26-08-02229</t>
  </si>
  <si>
    <t>24 r jean jaures</t>
  </si>
  <si>
    <t>PR26-08-02234</t>
  </si>
  <si>
    <t>1278 rte de saint-jean</t>
  </si>
  <si>
    <t>1 553,71</t>
  </si>
  <si>
    <t>1 864,45</t>
  </si>
  <si>
    <t>PR26-08-02179</t>
  </si>
  <si>
    <t>66 rte de grenoble</t>
  </si>
  <si>
    <t>ST EGREVE</t>
  </si>
  <si>
    <t>1 401,40</t>
  </si>
  <si>
    <t>1 681,68</t>
  </si>
  <si>
    <t>PR26-08-02238</t>
  </si>
  <si>
    <t>2/4/6 RUE ADOLPHE PERONNET ET 6 RUE VOLTAIRE</t>
  </si>
  <si>
    <t>PR26-08-02244</t>
  </si>
  <si>
    <t>13 Rue Docteur Mazet</t>
  </si>
  <si>
    <t>PR26-08-02241</t>
  </si>
  <si>
    <t>79 av leon blum</t>
  </si>
  <si>
    <t>PR26-08-02249</t>
  </si>
  <si>
    <t>6 av victor hugo</t>
  </si>
  <si>
    <t>PR26-08-02256</t>
  </si>
  <si>
    <t>9 r dode</t>
  </si>
  <si>
    <t>PR26-08-02270</t>
  </si>
  <si>
    <t>20-22 av Albert 1er de Belgique</t>
  </si>
  <si>
    <t>LE CHAMROUSSE A ET B</t>
  </si>
  <si>
    <t>1 742,92</t>
  </si>
  <si>
    <t>2 091,50</t>
  </si>
  <si>
    <t>PR26-08-02276</t>
  </si>
  <si>
    <t>15 r des destinees</t>
  </si>
  <si>
    <t>1 252,39</t>
  </si>
  <si>
    <t>1 502,87</t>
  </si>
  <si>
    <t>PR26-08-02177</t>
  </si>
  <si>
    <t>27 r casimir brenier</t>
  </si>
  <si>
    <t>PR26-08-02281</t>
  </si>
  <si>
    <t>LE TRIANON 15 RUE DE STALINGRAD</t>
  </si>
  <si>
    <t>PR26-08-02288</t>
  </si>
  <si>
    <t xml:space="preserve">24 Avenue Marcelin Berthelot </t>
  </si>
  <si>
    <t>1 816,77</t>
  </si>
  <si>
    <t>2 180,12</t>
  </si>
  <si>
    <t>PR26-08-02134</t>
  </si>
  <si>
    <t>3 r de l'aigle</t>
  </si>
  <si>
    <t>Totaux</t>
  </si>
  <si>
    <t>469 824,09</t>
  </si>
  <si>
    <t>93 557,19</t>
  </si>
  <si>
    <t>563 381,28</t>
  </si>
  <si>
    <t>de</t>
  </si>
  <si>
    <t>à</t>
  </si>
  <si>
    <t>Pause</t>
  </si>
  <si>
    <t>Durée</t>
  </si>
  <si>
    <t>Ref. Coll.</t>
  </si>
  <si>
    <t>Nom Collaborateur</t>
  </si>
  <si>
    <t>Pause de</t>
  </si>
  <si>
    <t>Pause à</t>
  </si>
  <si>
    <t xml:space="preserve">Lourenco ALFONSO MELLO </t>
  </si>
  <si>
    <t>PR26-07-00916</t>
  </si>
  <si>
    <t>LE MONCEAU - Gestion des containers</t>
  </si>
  <si>
    <t>CONTRAT</t>
  </si>
  <si>
    <t>GESTCONT</t>
  </si>
  <si>
    <t>PR26-07-00843</t>
  </si>
  <si>
    <t>LE MANHATTAN - Gestion des containers</t>
  </si>
  <si>
    <t>PC</t>
  </si>
  <si>
    <t>PR26-08-02125</t>
  </si>
  <si>
    <t>74 THIERS - Gestion des containers</t>
  </si>
  <si>
    <t>PR26-08-02128</t>
  </si>
  <si>
    <t>8 BARBILLON - Gestion des containers</t>
  </si>
  <si>
    <t>PR26-08-01720</t>
  </si>
  <si>
    <t>3 rue des turenne - Gestion des containeres</t>
  </si>
  <si>
    <t>3 JEAN FRANCOIS HACHE</t>
  </si>
  <si>
    <t>PR26-07-01270</t>
  </si>
  <si>
    <t>1/3 GEORGE SAND  Gestion des containers</t>
  </si>
  <si>
    <t>PR26-07-00798</t>
  </si>
  <si>
    <t>LE CARRE D'OR-GESTION CONTAINERS</t>
  </si>
  <si>
    <t>PR26-08-02223</t>
  </si>
  <si>
    <t>Hôtel Franquière et Pont Neuf - Gestion containers</t>
  </si>
  <si>
    <t>PR26-07-00243</t>
  </si>
  <si>
    <t>RESIDENCE DES BAINS - Containers</t>
  </si>
  <si>
    <t>PR26-07-01102</t>
  </si>
  <si>
    <t>15/17 PAUL ELUARD - Gestion des containers</t>
  </si>
  <si>
    <t>PR26-08-02120</t>
  </si>
  <si>
    <t>7 DUBAYET - Gestion des containers</t>
  </si>
  <si>
    <t>PR26-08-02242</t>
  </si>
  <si>
    <t>L'EMBELLIE-Gestion des containers</t>
  </si>
  <si>
    <t>PR26-07-00152</t>
  </si>
  <si>
    <t>LES FAUVETTES - Gestion des containers</t>
  </si>
  <si>
    <t>PR26-07-00167</t>
  </si>
  <si>
    <t>LE SAULE - Gestion des contenaires</t>
  </si>
  <si>
    <t>PR26-07-00174</t>
  </si>
  <si>
    <t>LES AULNES - Gestion des containers</t>
  </si>
  <si>
    <t>PR26-07-01318</t>
  </si>
  <si>
    <t>LES JARDINS D'ARIANE - Gestion des containers</t>
  </si>
  <si>
    <t>PR26-07-00148</t>
  </si>
  <si>
    <t>ARIANA - Gestion des containers</t>
  </si>
  <si>
    <t>PR26-07-00156</t>
  </si>
  <si>
    <t>6 FELIX POULAT - Gestion des containers</t>
  </si>
  <si>
    <t>PR26-07-00223</t>
  </si>
  <si>
    <t>LE BEAUSEJOUR - Gestion des containers</t>
  </si>
  <si>
    <t>PR26-07-00104</t>
  </si>
  <si>
    <t>2 CHEMINS DES ESSARTS - Gestion des containers</t>
  </si>
  <si>
    <t>PR26-07-00205</t>
  </si>
  <si>
    <t>LE CHENONCEAUX - Gestion des containers</t>
  </si>
  <si>
    <t>PR26-07-00211</t>
  </si>
  <si>
    <t>3 rue docteur Bally - Gestion des containers</t>
  </si>
  <si>
    <t>PR26-07-00383</t>
  </si>
  <si>
    <t>LUMIERE - Gestion des containers</t>
  </si>
  <si>
    <t>LOCAUX</t>
  </si>
  <si>
    <t>PR26-07-00186</t>
  </si>
  <si>
    <t>LE FERDINAND- Gestion des containers</t>
  </si>
  <si>
    <t>LES JARDINS DE LA VENCE B - Gestion des containers</t>
  </si>
  <si>
    <t>PR26-07-00163</t>
  </si>
  <si>
    <t>19 Augereau - Gestion des containers</t>
  </si>
  <si>
    <t>PR26-07-00393</t>
  </si>
  <si>
    <t>LE MADISON - Gestion des containers</t>
  </si>
  <si>
    <t>PR26-07-01061</t>
  </si>
  <si>
    <t>LE PANACHE - Gestion des containers</t>
  </si>
  <si>
    <t>PR26-07-00074</t>
  </si>
  <si>
    <t>ESPRIT LIBRE - Gestion des containers</t>
  </si>
  <si>
    <t>PR26-08-02381</t>
  </si>
  <si>
    <t>16 RUE ST JACQUES-Gestion des containers</t>
  </si>
  <si>
    <t>LA CHABAUDIERE-ENTRETIEN PC</t>
  </si>
  <si>
    <t>PR26-07-00855</t>
  </si>
  <si>
    <t>6 MARX DORMOY - Gestion des containers</t>
  </si>
  <si>
    <t>PR26-08-01500</t>
  </si>
  <si>
    <t>LE JARDIN DES FLEURS - Gestion des containers</t>
  </si>
  <si>
    <t xml:space="preserve">Tour bayard </t>
  </si>
  <si>
    <t>PR26-07-00363</t>
  </si>
  <si>
    <t>GROUPE JEAN JAURES - Gestion des containers</t>
  </si>
  <si>
    <t xml:space="preserve"> A SUPPRIMER</t>
  </si>
  <si>
    <t>PR26-07-01023</t>
  </si>
  <si>
    <t>L'OXFORD II - Gestion des containers</t>
  </si>
  <si>
    <t>PR26-07-00287</t>
  </si>
  <si>
    <t>JARDINS DES CHRYSALIDES - Gestion des containers</t>
  </si>
  <si>
    <t xml:space="preserve">Les vouillants </t>
  </si>
  <si>
    <t>LES JARDINS DU MAGNOLIA-Gestion des containers</t>
  </si>
  <si>
    <t>PR26-08-02163</t>
  </si>
  <si>
    <t>LE JARDIN DU CENTRE- Gestion des containers</t>
  </si>
  <si>
    <t>PR26-08-01878</t>
  </si>
  <si>
    <t>6 DOMINIQUE VILLARS - Gestion des containers</t>
  </si>
  <si>
    <t>PR26-07-00094</t>
  </si>
  <si>
    <t>ESPRIT VENCE ABC - Gestion des containers</t>
  </si>
  <si>
    <t>PR26-07-00859</t>
  </si>
  <si>
    <t>1 RUE CAMILLE DESMOULINS - Gestion des containers</t>
  </si>
  <si>
    <t>PR26-08-02112</t>
  </si>
  <si>
    <t>58 JEAN JAURES - Gestion des containers</t>
  </si>
  <si>
    <t>PR26-08-01653</t>
  </si>
  <si>
    <t>7 SAULT - Gestion des containers</t>
  </si>
  <si>
    <t>PR26-08-01671</t>
  </si>
  <si>
    <t xml:space="preserve">60 THIERS - Gestion des containeres </t>
  </si>
  <si>
    <t>PR26-08-02263</t>
  </si>
  <si>
    <t>LE CEZANNE ET LE RODIN - Gestion des containers</t>
  </si>
  <si>
    <t xml:space="preserve">Ramzi BEN CHAABANE </t>
  </si>
  <si>
    <t>PR26-08-01883</t>
  </si>
  <si>
    <t>11 VIOLETTES - Gestion des containers</t>
  </si>
  <si>
    <t>PR26-07-01145</t>
  </si>
  <si>
    <t>LES PLATANES - Gestion des containers</t>
  </si>
  <si>
    <t>PR26-07-01307</t>
  </si>
  <si>
    <t>10 rue condorcet</t>
  </si>
  <si>
    <t>PR26-08-01585</t>
  </si>
  <si>
    <t>Résidence Les Sables - Gestion des containers</t>
  </si>
  <si>
    <t>PR26-08-01913</t>
  </si>
  <si>
    <t>11b place victor hugo - Entretien de la cour</t>
  </si>
  <si>
    <t>COURS</t>
  </si>
  <si>
    <t>LE CARRE COLONIAL</t>
  </si>
  <si>
    <t>PR26-08-02391</t>
  </si>
  <si>
    <t>VILLA NOVA TEMPORA - Gestion des containers</t>
  </si>
  <si>
    <t>PR26-07-00650</t>
  </si>
  <si>
    <t>LE CHAMP DE MARS - Gestion des containers</t>
  </si>
  <si>
    <t>PR26-08-01344</t>
  </si>
  <si>
    <t>JARDIN SECRET - Gestion containeres</t>
  </si>
  <si>
    <t>PR26-08-02067</t>
  </si>
  <si>
    <t>4 rue A. 1er de Yougoslavie - Gestion containers</t>
  </si>
  <si>
    <t>PR26-07-01240</t>
  </si>
  <si>
    <t>L'HERMES - Gestion des containers</t>
  </si>
  <si>
    <t>PR26-08-01409</t>
  </si>
  <si>
    <t>REFLET DE VENCE BAT A - Gestion des containers</t>
  </si>
  <si>
    <t>Bureaux Foncia Echirolles</t>
  </si>
  <si>
    <t>PR26-07-00165</t>
  </si>
  <si>
    <t>14/16 FELIX VIALLET - Gestion des containers</t>
  </si>
  <si>
    <t>PR26-07-00252</t>
  </si>
  <si>
    <t>LE DOMAINE DE BERIVIERE - Gestion des containers</t>
  </si>
  <si>
    <t>PR26-08-01401</t>
  </si>
  <si>
    <t>ERMITAGE-Gestion des containers</t>
  </si>
  <si>
    <t>PR26-08-01624</t>
  </si>
  <si>
    <t>Les terrasses de meylan - Gestion containeres</t>
  </si>
  <si>
    <t>PR26-08-01750</t>
  </si>
  <si>
    <t>35 JOSEPH VALLIER - Gestion des containeres</t>
  </si>
  <si>
    <t>PR26-08-01895</t>
  </si>
  <si>
    <t>LE VULCAIN-Gestion des containers</t>
  </si>
  <si>
    <t>PR26-08-02136</t>
  </si>
  <si>
    <t>L'ARPEGE - Gestion des containers</t>
  </si>
  <si>
    <t>PR26-08-02289</t>
  </si>
  <si>
    <t>LE ST HUBERT-Gestion des containers</t>
  </si>
  <si>
    <t xml:space="preserve">BUREAUX WALTER </t>
  </si>
  <si>
    <t>PR26-08-01358</t>
  </si>
  <si>
    <t>19 RAOUL BLANCHARD - Gestion des containers</t>
  </si>
  <si>
    <t>PR26-07-00259</t>
  </si>
  <si>
    <t>11 bis Cours Berriat - Containers</t>
  </si>
  <si>
    <t>PR26-07-00098</t>
  </si>
  <si>
    <t>ESSENCIA - Gestion des containers</t>
  </si>
  <si>
    <t>PR26-07-01222</t>
  </si>
  <si>
    <t>Le Hameau d'Avalon bât. C - Entretien des garages</t>
  </si>
  <si>
    <t>GARAGES</t>
  </si>
  <si>
    <t>PR26-08-02399</t>
  </si>
  <si>
    <t>LE TERMINUS-Gestion des containers</t>
  </si>
  <si>
    <t>PR26-07-00946</t>
  </si>
  <si>
    <t>40 BIS MORTILLET - Gestion des containers</t>
  </si>
  <si>
    <t>PR26-07-01067</t>
  </si>
  <si>
    <t>PARCS DE CHAMBURE - Gestion des containers</t>
  </si>
  <si>
    <t xml:space="preserve">3 rue des turenne </t>
  </si>
  <si>
    <t>PR26-07-01132</t>
  </si>
  <si>
    <t>LA PETITE CHARTREUSE - Gestion des containers</t>
  </si>
  <si>
    <t>PR26-07-01249</t>
  </si>
  <si>
    <t>HERMITAGE - Gestion des containers</t>
  </si>
  <si>
    <t>PR26-08-02046</t>
  </si>
  <si>
    <t>LE NAUTILUS - Gestion des containers</t>
  </si>
  <si>
    <t>PR26-08-02330</t>
  </si>
  <si>
    <t>57 SAINT BRUNO - Gestion des containers</t>
  </si>
  <si>
    <t>PR26-07-01152</t>
  </si>
  <si>
    <t>DRAC CASANOVA-GESTION CONTENAIRS</t>
  </si>
  <si>
    <t>PR26-07-00141</t>
  </si>
  <si>
    <t>7 ARAGO - Gestion des contenaires</t>
  </si>
  <si>
    <t>PR26-07-01290</t>
  </si>
  <si>
    <t>L'ILOT VERT - Gestion des containers</t>
  </si>
  <si>
    <t>PR26-07-00266</t>
  </si>
  <si>
    <t>BERRIAT 58 - Containers</t>
  </si>
  <si>
    <t>PR26-08-01981</t>
  </si>
  <si>
    <t>ASL LE DOMAINE DE BERIVIERE - Gestion containeres</t>
  </si>
  <si>
    <t>PR26-08-02013</t>
  </si>
  <si>
    <t>2 PLACE VICTOR HUGO - Gestion des containers</t>
  </si>
  <si>
    <t>PR26-07-00230</t>
  </si>
  <si>
    <t>LE BELLECROIX - Gestion des containers</t>
  </si>
  <si>
    <t>PR26-08-01751</t>
  </si>
  <si>
    <t>LE STENDHAL 2 - Gestion des containers</t>
  </si>
  <si>
    <t>L ANAPHORE - Containers</t>
  </si>
  <si>
    <t>PR26-08-01729</t>
  </si>
  <si>
    <t>26 BLD JOSEPH VALLIER-Gestion des containers</t>
  </si>
  <si>
    <t>PR26-08-02301</t>
  </si>
  <si>
    <t>LE JARDIN DES MUSES - Gestion des containers</t>
  </si>
  <si>
    <t>PR26-08-02182</t>
  </si>
  <si>
    <t>CIEL - Gestion des containers</t>
  </si>
  <si>
    <t>PR26-08-01537</t>
  </si>
  <si>
    <t>LE ROMANTIQUE - Gestion des containers</t>
  </si>
  <si>
    <t>PR26-07-01263</t>
  </si>
  <si>
    <t>L'HERMITAGE - Gestion des containers</t>
  </si>
  <si>
    <t>PR26-08-01442</t>
  </si>
  <si>
    <t>Le Renaissance - Gestion des containers</t>
  </si>
  <si>
    <t>PR26-07-00307</t>
  </si>
  <si>
    <t>GINKGO - Gestion des containers</t>
  </si>
  <si>
    <t>PR26-07-00272</t>
  </si>
  <si>
    <t>83 cours Berriat - Gestion des Containers</t>
  </si>
  <si>
    <t>PR26-08-02403</t>
  </si>
  <si>
    <t>CHATEAU ALLIERES-Gestion des containers</t>
  </si>
  <si>
    <t>PR26-08-02037</t>
  </si>
  <si>
    <t>28 EDOUARD REY - Gestion des containers</t>
  </si>
  <si>
    <t>PR26-08-01909</t>
  </si>
  <si>
    <t xml:space="preserve">BUREAUX WALTER - Gestion des containeres </t>
  </si>
  <si>
    <t>PR26-08-01770</t>
  </si>
  <si>
    <t>14 ALBERT 1E DE BELGIQUE - Gestion des containers</t>
  </si>
  <si>
    <t>3 rue jean françois hache</t>
  </si>
  <si>
    <t>PR26-07-00083</t>
  </si>
  <si>
    <t>CENTRAL SQUARE - Gestion des containers</t>
  </si>
  <si>
    <t>PR26-08-01707</t>
  </si>
  <si>
    <t>LE TRENDY - Gestion des containers</t>
  </si>
  <si>
    <t>PR26-08-02047</t>
  </si>
  <si>
    <t>Le nautillus - Entretien des containeres</t>
  </si>
  <si>
    <t>CLEANCONT</t>
  </si>
  <si>
    <t>PR26-07-00367</t>
  </si>
  <si>
    <t>LES LISERONS - Gestion des containers</t>
  </si>
  <si>
    <t>PR26-07-00081</t>
  </si>
  <si>
    <t>LES ALLEES DE LA BAJATIERE - Gestion des container</t>
  </si>
  <si>
    <t>ESPRIT VENCE ABC</t>
  </si>
  <si>
    <t>PR26-08-01454</t>
  </si>
  <si>
    <t>11 JEAN VEYRAT -  Gestion des containeres</t>
  </si>
  <si>
    <t>PR26-07-00942</t>
  </si>
  <si>
    <t>COTE PARC - Gestion des containers</t>
  </si>
  <si>
    <t>PR26-08-01850</t>
  </si>
  <si>
    <t>LE RAPSODIE - Gestion des containers</t>
  </si>
  <si>
    <t>PR26-08-02408</t>
  </si>
  <si>
    <t>30 HUMBERT II - Gestion des containers</t>
  </si>
  <si>
    <t>PR26-07-00954</t>
  </si>
  <si>
    <t>LA COUPOLE DAUPHINOISE-GESTION CONTAINERS</t>
  </si>
  <si>
    <t>PR26-07-01072</t>
  </si>
  <si>
    <t>LE DOMAINE D'ALTHAIS - Gestion des containers</t>
  </si>
  <si>
    <t>PR26-07-00241</t>
  </si>
  <si>
    <t>FRNCOIS VILLON - CONTAINERS</t>
  </si>
  <si>
    <t>PR26-07-01173</t>
  </si>
  <si>
    <t>LE PLEIN SOLEIL - Gestion des containers</t>
  </si>
  <si>
    <t>La PARENTHESE</t>
  </si>
  <si>
    <t>PR26-07-01165</t>
  </si>
  <si>
    <t>Le plein soleil - Gestion des containers</t>
  </si>
  <si>
    <t>PR26-07-01191</t>
  </si>
  <si>
    <t>PR26-08-01990</t>
  </si>
  <si>
    <t>17 CHAMPS ELYSEES - Gestion des containers</t>
  </si>
  <si>
    <t>PR26-07-00319</t>
  </si>
  <si>
    <t>le claival</t>
  </si>
  <si>
    <t>46 rue d'Alembert</t>
  </si>
  <si>
    <t>L'ENTREE 2 PARCS BATB - BATC</t>
  </si>
  <si>
    <t>PR26-08-02307</t>
  </si>
  <si>
    <t>LE SAINT FRANCOIS - Gestion des containers</t>
  </si>
  <si>
    <t>PR26-07-00233</t>
  </si>
  <si>
    <t>LE FRAGONARD - Gestion des containers</t>
  </si>
  <si>
    <t>PR26-09-02420</t>
  </si>
  <si>
    <t>LE DJANGO - Gestion des containers</t>
  </si>
  <si>
    <t>51 THIERS - Gestion des containers</t>
  </si>
  <si>
    <t>PR26-08-02340</t>
  </si>
  <si>
    <t>74 DRAC LES ECOLES  - Gestion des containers</t>
  </si>
  <si>
    <t>PR26-08-02074</t>
  </si>
  <si>
    <t>LE SANTAL - Gestion des containers</t>
  </si>
  <si>
    <t>PR26-07-00221</t>
  </si>
  <si>
    <t>LA BASTIDE - Gestion des contenaires</t>
  </si>
  <si>
    <t>PR26-07-01184</t>
  </si>
  <si>
    <t>LE DUKE-GESTION DES CONTAINERS</t>
  </si>
  <si>
    <t>PR26-07-00196</t>
  </si>
  <si>
    <t xml:space="preserve">8 RUE CHARREL - Gestion des containers </t>
  </si>
  <si>
    <t>PR26-07-00365</t>
  </si>
  <si>
    <t>LE CLOS DES SAGES - Gestion des containers</t>
  </si>
  <si>
    <t>PR26-07-00972</t>
  </si>
  <si>
    <t>1 QUAI CREQUI-GESTION CONTAINERS</t>
  </si>
  <si>
    <t>2 SAINT HUGUES</t>
  </si>
  <si>
    <t>PR26-07-00827</t>
  </si>
  <si>
    <t>3 avenue Malherbe - Gestion des containers</t>
  </si>
  <si>
    <t>PR26-08-02002</t>
  </si>
  <si>
    <t>19 DOCTEUR MAZET - Gestion des containers</t>
  </si>
  <si>
    <t>PR26-07-00904</t>
  </si>
  <si>
    <t>2 MIRIBEL - Gestion des containers</t>
  </si>
  <si>
    <t>PR26-07-00227</t>
  </si>
  <si>
    <t>LE BELLAGIO - Gestion des containers</t>
  </si>
  <si>
    <t>PR26-08-01494</t>
  </si>
  <si>
    <t>PR26-07-01300</t>
  </si>
  <si>
    <t>IRVOY - Gestion des containers</t>
  </si>
  <si>
    <t xml:space="preserve">Willem CHOUBA </t>
  </si>
  <si>
    <t>PR26-07-00924</t>
  </si>
  <si>
    <t xml:space="preserve">Le st charles </t>
  </si>
  <si>
    <t>PR26-07-01322</t>
  </si>
  <si>
    <t>Les terrasses de meylan</t>
  </si>
  <si>
    <t>PR26-08-01641</t>
  </si>
  <si>
    <t>LES TERRASSES DU MOUCHEROTTE-Gestion des container</t>
  </si>
  <si>
    <t>PR26-08-02413</t>
  </si>
  <si>
    <t>LE SORNIN-Gestion des containers</t>
  </si>
  <si>
    <t>PR26-07-00986</t>
  </si>
  <si>
    <t>LES DAUPHINELLES-ENTRETIEN PC</t>
  </si>
  <si>
    <t>PR26-08-02394</t>
  </si>
  <si>
    <t>LE TAILLEFER - Gestion des containers</t>
  </si>
  <si>
    <t xml:space="preserve">109 cours Jean-Jaurès </t>
  </si>
  <si>
    <t>PR26-08-02009</t>
  </si>
  <si>
    <t>LES JARDINS DE L'ILE</t>
  </si>
  <si>
    <t>JARDINS DE L'ILE - Gestion des containers</t>
  </si>
  <si>
    <t>PR26-08-01507</t>
  </si>
  <si>
    <t>LES JARDINS D'HELIOS ABC - Gestion des containeres</t>
  </si>
  <si>
    <t>PR26-07-01012</t>
  </si>
  <si>
    <t>15 RUE DIDEROT-GESTION CONTAINERS</t>
  </si>
  <si>
    <t>PR26-07-00115</t>
  </si>
  <si>
    <t>LE CHAMBORD - Gestion des containers</t>
  </si>
  <si>
    <t>PR26-07-00202</t>
  </si>
  <si>
    <t>LES BALCONS DE L'OVALIE - Gestion des containers</t>
  </si>
  <si>
    <t>PR26-07-00332</t>
  </si>
  <si>
    <t>33 LACHMANN - Gestion des containers</t>
  </si>
  <si>
    <t>PR26-07-00200</t>
  </si>
  <si>
    <t>LES BALCONS DU CIEL - Gestion des containers</t>
  </si>
  <si>
    <t>PR26-07-01119</t>
  </si>
  <si>
    <t>LES PERVENCHES II - Gestion des containers</t>
  </si>
  <si>
    <t>PR26-08-01882</t>
  </si>
  <si>
    <t>Le Villard - Entretien des containeres</t>
  </si>
  <si>
    <t>16 rue de Paris - Entretien de la cour</t>
  </si>
  <si>
    <t>Capuche malherbe</t>
  </si>
  <si>
    <t>LE GRAND CHATELET A-B-C</t>
  </si>
  <si>
    <t>OMNIA SCI ELIO</t>
  </si>
  <si>
    <t>PR26-07-00177</t>
  </si>
  <si>
    <t>4RUE CHARLES TARTARI</t>
  </si>
  <si>
    <t>JARDINS DE MOZART</t>
  </si>
  <si>
    <t>PR26-07-00333</t>
  </si>
  <si>
    <t>19 ELISEE RECLUS - Gestion des containers</t>
  </si>
  <si>
    <t>AFUL Les Côteaux de Beaurevoir- Gestion containers</t>
  </si>
  <si>
    <t>14 ALBERT 1E DE BELGIQUE</t>
  </si>
  <si>
    <t>PR26-07-00263</t>
  </si>
  <si>
    <t>54 cours BERRIAT - Containers</t>
  </si>
  <si>
    <t>1 VICAT</t>
  </si>
  <si>
    <t>PR26-07-00276</t>
  </si>
  <si>
    <t>86 Cours Berriat - Containers</t>
  </si>
  <si>
    <t>NOTAIRES MOIRANS - Gestion des containers</t>
  </si>
  <si>
    <t>PR26-07-00392</t>
  </si>
  <si>
    <t>PR26-07-00026</t>
  </si>
  <si>
    <t>LES ECHEVINS - Gestion des containers</t>
  </si>
  <si>
    <t>PR26-07-00176</t>
  </si>
  <si>
    <t>LES FEUILLANTINES - Gestion des containers</t>
  </si>
  <si>
    <t>PR26-08-01536</t>
  </si>
  <si>
    <t>Capuche malherbe - Gestion containeres</t>
  </si>
  <si>
    <t>PR26-08-01912</t>
  </si>
  <si>
    <t>11b place victor hugo - Gestion des containers</t>
  </si>
  <si>
    <t>PR26-07-00305</t>
  </si>
  <si>
    <t>LE BOUGAINVILLE - Gestion des containers</t>
  </si>
  <si>
    <t>PR26-07-00313</t>
  </si>
  <si>
    <t>le clairefontaine - Gestion des contenaires</t>
  </si>
  <si>
    <t>PR26-08-01710</t>
  </si>
  <si>
    <t>LES TROIS ROSES-Gestion des containers</t>
  </si>
  <si>
    <t>LES JARDINS DE LA VENCE A - Gestion des containers</t>
  </si>
  <si>
    <t>PR26-07-00062</t>
  </si>
  <si>
    <t>46 D'ALEMBERT - Gestion des containers</t>
  </si>
  <si>
    <t>PR26-07-01214</t>
  </si>
  <si>
    <t>HARMONIE - Gestion des containers</t>
  </si>
  <si>
    <t>PR26-07-00842</t>
  </si>
  <si>
    <t>CENTRE OSTEO - Gestion des containers</t>
  </si>
  <si>
    <t>PR26-07-00239</t>
  </si>
  <si>
    <t>LES BERGERS - Containers</t>
  </si>
  <si>
    <t>5 rue Dominique Villars</t>
  </si>
  <si>
    <t>PR26-07-00184</t>
  </si>
  <si>
    <t>LES CHARMILLES - Gestion des containers</t>
  </si>
  <si>
    <t>PR26-07-00560</t>
  </si>
  <si>
    <t>EMERAUDE 15 FONTAINE - Gestion des containers</t>
  </si>
  <si>
    <t>7 DOMINIQUE VILLARS</t>
  </si>
  <si>
    <t>PR26-07-01056</t>
  </si>
  <si>
    <t>RÉSIDENCE PARK'ALP - Gestion des containers</t>
  </si>
  <si>
    <t xml:space="preserve">LAFONTAINE 10/12 </t>
  </si>
  <si>
    <t>le Hameau Les Chaberts - Gestion containeres</t>
  </si>
  <si>
    <t>PR26-07-00219</t>
  </si>
  <si>
    <t>LA FONTAINE GALANTE-CONTAINERS</t>
  </si>
  <si>
    <t>PR26-08-01986</t>
  </si>
  <si>
    <t>17 EDOUARD REY - Gestion des containers</t>
  </si>
  <si>
    <t>17 VIZILLE - Gestion des containers</t>
  </si>
  <si>
    <t>PR26-08-01366</t>
  </si>
  <si>
    <t>5 RAOUL BLANCHARD - Gestion des containers</t>
  </si>
  <si>
    <t>PR26-08-02056</t>
  </si>
  <si>
    <t>35 ZOLA - Gestion des containers</t>
  </si>
  <si>
    <t>PR26-08-02282</t>
  </si>
  <si>
    <t>LE TRIANON - Gestion des containers</t>
  </si>
  <si>
    <t>PR26-07-01138</t>
  </si>
  <si>
    <t>LA PETITE SAONE - Gestion des containers</t>
  </si>
  <si>
    <t>PR26-07-01277</t>
  </si>
  <si>
    <t>HIBISCUS - Gestion des containers</t>
  </si>
  <si>
    <t>PR26-08-01505</t>
  </si>
  <si>
    <t>9 RHIN ET DANUBE - Gestion des containers</t>
  </si>
  <si>
    <t>PR26-08-02157</t>
  </si>
  <si>
    <t>CHATELET LES BAINS - Gestion des containers</t>
  </si>
  <si>
    <t>PR26-08-01794</t>
  </si>
  <si>
    <t>7 VICAT - Gestion des containers</t>
  </si>
  <si>
    <t>7 rue casimir brenier - Containers</t>
  </si>
  <si>
    <t>PR26-07-00031</t>
  </si>
  <si>
    <t>L'ECRIN DU VERNON - Gestion des containers</t>
  </si>
  <si>
    <t>PR26-07-01099</t>
  </si>
  <si>
    <t>8 RUE PAUL BERT - Gestion des containers</t>
  </si>
  <si>
    <t>PR26-08-01472</t>
  </si>
  <si>
    <t>1 Bd edouard Rey - Gestion des containers</t>
  </si>
  <si>
    <t>PR26-08-02030</t>
  </si>
  <si>
    <t>26 BIS EMILE GUEYMARD  - Gestion des containers</t>
  </si>
  <si>
    <t>PR26-08-02219</t>
  </si>
  <si>
    <t>ESCURIAL - Entretien espaces verts</t>
  </si>
  <si>
    <t>ESPACEVERTS</t>
  </si>
  <si>
    <t>PR26-07-00134</t>
  </si>
  <si>
    <t>LES ANCOLIES - Gestion des containers</t>
  </si>
  <si>
    <t xml:space="preserve">Les Terrasses de Musset </t>
  </si>
  <si>
    <t>PR26-08-01335</t>
  </si>
  <si>
    <t>LE QUADRILLE A ET B - Gestion des containers</t>
  </si>
  <si>
    <t>PR26-07-00893</t>
  </si>
  <si>
    <t>CHORUS MILES SYDNEY - Gestion containers</t>
  </si>
  <si>
    <t>PR26-08-02390</t>
  </si>
  <si>
    <t>Agence CITYA CHAMBERY - Gestion des containers</t>
  </si>
  <si>
    <t>PR26-08-01449</t>
  </si>
  <si>
    <t>LE RENAISSANCE 2 - Gestion des containers</t>
  </si>
  <si>
    <t>PR26-07-00966</t>
  </si>
  <si>
    <t>LE NARVIK - Gestion des containers</t>
  </si>
  <si>
    <t>LE CLOS MICHEL AB</t>
  </si>
  <si>
    <t>PR26-07-00950</t>
  </si>
  <si>
    <t>LE MOUCHEROTTE - Gestion des containers</t>
  </si>
  <si>
    <t>PR26-08-02239</t>
  </si>
  <si>
    <t>L'EMPIRE-Gestion des containers</t>
  </si>
  <si>
    <t>PR26-07-00137</t>
  </si>
  <si>
    <t>L'APTAR - Containers</t>
  </si>
  <si>
    <t>PR26-07-00689</t>
  </si>
  <si>
    <t>14/16 Viallet-Entretien de la cour</t>
  </si>
  <si>
    <t>LE STAN - Gestion des containers</t>
  </si>
  <si>
    <t>CITYA CHAMBERY AGENCE</t>
  </si>
  <si>
    <t>PR26-08-01395</t>
  </si>
  <si>
    <t>LES REFLETS DE BALZAC - Entretien local vélos</t>
  </si>
  <si>
    <t>LOCALVELO</t>
  </si>
  <si>
    <t>PR26-07-00351</t>
  </si>
  <si>
    <t>2, 4, 6, RUE GREUZE - CONTAINERS</t>
  </si>
  <si>
    <t>PR26-08-02197</t>
  </si>
  <si>
    <t>DAUPHIN 55 - Gestion des containers</t>
  </si>
  <si>
    <t>PR26-08-02287</t>
  </si>
  <si>
    <t>LE SAINT VINCENT-Gestion des containers</t>
  </si>
  <si>
    <t>remise en etat 83 berriat</t>
  </si>
  <si>
    <t>PR26-08-02271</t>
  </si>
  <si>
    <t>LE CHAMROUSSE A et B - Gestion des containers</t>
  </si>
  <si>
    <t>Mise a Blanc Le BELLAGIO</t>
  </si>
  <si>
    <t>PR26-07-00337</t>
  </si>
  <si>
    <t>19 ELISEE RECLUS</t>
  </si>
  <si>
    <t>PR26-07-00335</t>
  </si>
  <si>
    <t>LAFONTAINE 10/12  - Gestion des containers</t>
  </si>
  <si>
    <t>Sortie containers</t>
  </si>
  <si>
    <t>PR26-07-00869</t>
  </si>
  <si>
    <t>LE METROPOLE - Gestion des containers</t>
  </si>
  <si>
    <t>JARDINS DE L'ILE</t>
  </si>
  <si>
    <t>PR26-08-01526</t>
  </si>
  <si>
    <t>LE ROBINSON - Gestion des containers</t>
  </si>
  <si>
    <t>PR26-08-02382</t>
  </si>
  <si>
    <t>2 SAINT JACQUES-Gestion des containers</t>
  </si>
  <si>
    <t>CALYCE-ENTRETIEN PC</t>
  </si>
  <si>
    <t>PR26-07-00118</t>
  </si>
  <si>
    <t>55 avenue Alsace Lorraine - Containers</t>
  </si>
  <si>
    <t>PR26-08-01691</t>
  </si>
  <si>
    <t>Tour bayard - Gestion des containeres</t>
  </si>
  <si>
    <t>PR26-07-00599</t>
  </si>
  <si>
    <t>18 rue des Bergers - Entretien de la cour</t>
  </si>
  <si>
    <t>JOSS'RESIDENCE - Gestion des containers</t>
  </si>
  <si>
    <t>PR26-07-00291</t>
  </si>
  <si>
    <t>8 rue de Bonne - Containers</t>
  </si>
  <si>
    <t>PR26-08-01482</t>
  </si>
  <si>
    <t>1 EMILE AUGIER - Gestion des containers</t>
  </si>
  <si>
    <t>PR26-07-00095</t>
  </si>
  <si>
    <t>ALLIANCE TEXTILE  1 &amp; 2 - Gestion des containers</t>
  </si>
  <si>
    <t>Bureaux CENTRE OSTEO ARTICULAIRE DES CEDRES</t>
  </si>
  <si>
    <t>JARDINS DES CHRYSALIDES</t>
  </si>
  <si>
    <t>PR26-08-01779</t>
  </si>
  <si>
    <t>SUD LANGEVIN - Gestion des containers</t>
  </si>
  <si>
    <t>LE CHAMBORD BAT B ET C</t>
  </si>
  <si>
    <t>PR26-07-00886</t>
  </si>
  <si>
    <t>MEYLAN SUD - Gestion des containers</t>
  </si>
  <si>
    <t>8 TERREAUX</t>
  </si>
  <si>
    <t>PR26-08-01676</t>
  </si>
  <si>
    <t>104 SOMMEILLER - Gestion des containers</t>
  </si>
  <si>
    <t>PR26-08-02026</t>
  </si>
  <si>
    <t>Le Majestic - Gestion containeres</t>
  </si>
  <si>
    <t>PR26-08-01743</t>
  </si>
  <si>
    <t>47 BD JOSEPH VALLIER-Gestion des containers</t>
  </si>
  <si>
    <t>PR26-07-01206</t>
  </si>
  <si>
    <t>SDC LE HAMEAU - Gestion des containers</t>
  </si>
  <si>
    <t>PR26-08-02106</t>
  </si>
  <si>
    <t>5 FELIX VIALLET - Gestion des containers</t>
  </si>
  <si>
    <t>PR26-08-02250</t>
  </si>
  <si>
    <t>LE BEL ALP' - Gestion des containers</t>
  </si>
  <si>
    <t xml:space="preserve">Craft Logements </t>
  </si>
  <si>
    <t>PR26-09-02419</t>
  </si>
  <si>
    <t xml:space="preserve">LE DJANGO </t>
  </si>
  <si>
    <t>PR26-07-00891</t>
  </si>
  <si>
    <t>CHORUS MILES SYDNEY</t>
  </si>
  <si>
    <t>PR26-07-00985</t>
  </si>
  <si>
    <t>NOVAE - Gestion des containers</t>
  </si>
  <si>
    <t>Les cedres - Gestion containeres</t>
  </si>
  <si>
    <t>PR26-08-01648</t>
  </si>
  <si>
    <t>TERRASSES DE MUSSET - Gestion des containers</t>
  </si>
  <si>
    <t xml:space="preserve">10 RUE CONDORCET </t>
  </si>
  <si>
    <t>PR26-08-02356</t>
  </si>
  <si>
    <t>ABBE GREGOIRE-Gestion des containers</t>
  </si>
  <si>
    <t>PR26-08-01928</t>
  </si>
  <si>
    <t>NURSERY - Gestion des containers</t>
  </si>
  <si>
    <t>PR26-08-01737</t>
  </si>
  <si>
    <t>LE SIRIUS - Gestion des containers</t>
  </si>
  <si>
    <t>PR26-08-02135</t>
  </si>
  <si>
    <t>PR26-08-02368</t>
  </si>
  <si>
    <t>5 rue François Coppée-Gestion des containers</t>
  </si>
  <si>
    <t>PR26-08-01598</t>
  </si>
  <si>
    <t>LE COLUMBIA-Gestion des containers</t>
  </si>
  <si>
    <t>PR26-07-00909</t>
  </si>
  <si>
    <t>LE MOISSAN - Gestion des containers</t>
  </si>
  <si>
    <t>16 rue de Paris - Gestion des containers</t>
  </si>
  <si>
    <t>PR26-08-02318</t>
  </si>
  <si>
    <t>BOIS FLEURI - Gestion des containers</t>
  </si>
  <si>
    <t>PR26-08-01776</t>
  </si>
  <si>
    <t>VERNEY GARAGES-Gestion des containers</t>
  </si>
  <si>
    <t>PR26-07-00338</t>
  </si>
  <si>
    <t>4 CLAVEYSON - Gestion des containers</t>
  </si>
  <si>
    <t>GABRIEL PERI</t>
  </si>
  <si>
    <t>PR26-07-00833</t>
  </si>
  <si>
    <t>45 rue Mallifaud - Gestion des containers</t>
  </si>
  <si>
    <t>PR26-07-00849</t>
  </si>
  <si>
    <t>LA CHABAUDIERE - Gestion des containers</t>
  </si>
  <si>
    <t>PR26-07-00300</t>
  </si>
  <si>
    <t>LE BOSTON I - Gestion des containers</t>
  </si>
  <si>
    <t>PR26-07-01248</t>
  </si>
  <si>
    <t>JARDINS DE MOZART - Entretien des containers</t>
  </si>
  <si>
    <t>13 ELUARD - Gestion des containers</t>
  </si>
  <si>
    <t>PR26-08-01556</t>
  </si>
  <si>
    <t>LE ROYAL 5/7 BROSSOLETTE - Gestion des containers</t>
  </si>
  <si>
    <t>PR26-07-00037</t>
  </si>
  <si>
    <t>16 abbé de la salle - Gestion des containers</t>
  </si>
  <si>
    <t>PR26-08-01722</t>
  </si>
  <si>
    <t>18 RUE DE TURENNE-Gestion des containers</t>
  </si>
  <si>
    <t>PR26-07-00212</t>
  </si>
  <si>
    <t>LES FLORIANES DE VIGNY- Gestion des containers</t>
  </si>
  <si>
    <t>PR26-08-01963</t>
  </si>
  <si>
    <t>11 NICOLAS CHORIER - Gestion des containers</t>
  </si>
  <si>
    <t>PR26-08-02311</t>
  </si>
  <si>
    <t>HORIZON ROUGE - Gestion des containers</t>
  </si>
  <si>
    <t>09h45 : PR26-07-00284</t>
  </si>
  <si>
    <t>PR26-08-01831</t>
  </si>
  <si>
    <t>LE VIEUX MANEGE-Gestion des containers</t>
  </si>
  <si>
    <t>PR26-07-00934</t>
  </si>
  <si>
    <t>7 rue montorge - Gestion des containers</t>
  </si>
  <si>
    <t>PR26-07-00109</t>
  </si>
  <si>
    <t>36 ALSACE LORRAINE - Containers</t>
  </si>
  <si>
    <t>PR26-07-00378</t>
  </si>
  <si>
    <t>LOGIS B - Gestion des containers</t>
  </si>
  <si>
    <t>6 a 16 RUE GALILLEE</t>
  </si>
  <si>
    <t>PR26-08-01955</t>
  </si>
  <si>
    <t>11 RUE MARCEAU - Gestion des containers</t>
  </si>
  <si>
    <t>PR26-08-01635</t>
  </si>
  <si>
    <t>9 avenue Saint Roch - Gestion des containers</t>
  </si>
  <si>
    <t>PR26-07-01203</t>
  </si>
  <si>
    <t>LE PRETORIA - Gestion des containers</t>
  </si>
  <si>
    <t>PR26-07-00128</t>
  </si>
  <si>
    <t>13 AVENUE GENERAL CHAMPON - Gestion des containers</t>
  </si>
  <si>
    <t>PR26-07-00135</t>
  </si>
  <si>
    <t>PR26-07-00961</t>
  </si>
  <si>
    <t>CRAFT BUREAUX-GESTION CONTAINERS</t>
  </si>
  <si>
    <t>PR26-08-01862</t>
  </si>
  <si>
    <t>VILLA FLORA - Gestion des containers</t>
  </si>
  <si>
    <t>PR26-08-01899</t>
  </si>
  <si>
    <t>ZENAE - Gestion des containers</t>
  </si>
  <si>
    <t>PR26-07-01127</t>
  </si>
  <si>
    <t>LE DOMAINE DES CYGNES - Gestion des containers</t>
  </si>
  <si>
    <t>16 rue Abbé Gregoire</t>
  </si>
  <si>
    <t>7 CASIMIR BRENIER - Gestion des containers</t>
  </si>
  <si>
    <t>PR26-07-01311</t>
  </si>
  <si>
    <t>2 JACQUELINE MARVAL - Gestion des containers</t>
  </si>
  <si>
    <t>PR26-08-01693</t>
  </si>
  <si>
    <t xml:space="preserve">Tour bayard - Entretien des containeres </t>
  </si>
  <si>
    <t>PR26-08-01951</t>
  </si>
  <si>
    <t>10 ELISEE CHATIN - Gestion des containers</t>
  </si>
  <si>
    <t>107/109 AVENUE LEON BLUM - Containers</t>
  </si>
  <si>
    <t>46 LORRAINE - Gestion des containers</t>
  </si>
  <si>
    <t>PR26-07-00642</t>
  </si>
  <si>
    <t>ERMITAGE 1 - Gestion des containers</t>
  </si>
  <si>
    <t>PR26-07-00041</t>
  </si>
  <si>
    <t>ACCADIA - Gestion des containers</t>
  </si>
  <si>
    <t>PR26-07-00850</t>
  </si>
  <si>
    <t>LA CHABAUDIERE-ENTRETIEN DES ESPACES VERTS</t>
  </si>
  <si>
    <t>PR26-07-01008</t>
  </si>
  <si>
    <t>L'ORIGAMI - Gestion des containers</t>
  </si>
  <si>
    <t>PR26-08-01419</t>
  </si>
  <si>
    <t>REFLET DE VENCE BAT E et F - Gestion containers</t>
  </si>
  <si>
    <t>Les jardins de la vence - Entretien des containere</t>
  </si>
  <si>
    <t>PR26-08-01880</t>
  </si>
  <si>
    <t>Le Villard - Gestion des containers</t>
  </si>
  <si>
    <t>PR26-07-00255</t>
  </si>
  <si>
    <t>GABRIEL PERI - CONTAINERS</t>
  </si>
  <si>
    <t>PR26-07-00370</t>
  </si>
  <si>
    <t>18 rue Guetal - Containers</t>
  </si>
  <si>
    <t>PR26-08-02218</t>
  </si>
  <si>
    <t>ESCURIAL - Gestion des containers</t>
  </si>
  <si>
    <t>PR26-08-01493</t>
  </si>
  <si>
    <t>LE RHAPSODIE - Gestion des containers</t>
  </si>
  <si>
    <t xml:space="preserve">Le st charles - Gestion des containeres </t>
  </si>
  <si>
    <t>PR26-08-02146</t>
  </si>
  <si>
    <t>LE CARRE COLONIAL - Gestion des containers</t>
  </si>
  <si>
    <t>PR26-08-02377</t>
  </si>
  <si>
    <t>5 RUE MADELEINE-Gestion des containers</t>
  </si>
  <si>
    <t>PR26-08-02021</t>
  </si>
  <si>
    <t>24 rue Emile Gueymard - Gestion des containers</t>
  </si>
  <si>
    <t>PR26-07-00029</t>
  </si>
  <si>
    <t>LE SORNIN - Gestion des containers</t>
  </si>
  <si>
    <t>PR26-08-01942</t>
  </si>
  <si>
    <t>10 Bis Boulevard Gambetta - Gestion des containers</t>
  </si>
  <si>
    <t>PR26-07-00386</t>
  </si>
  <si>
    <t>25 rue Jean Macé - Containers</t>
  </si>
  <si>
    <t>PR26-08-01845</t>
  </si>
  <si>
    <t>VILLA BLANCA-Gestion des containers</t>
  </si>
  <si>
    <t>PR26-08-01802</t>
  </si>
  <si>
    <t>11 VICTOR HUGO - Gestion des containers</t>
  </si>
  <si>
    <t>PR26-08-01828</t>
  </si>
  <si>
    <t>LES SYMPHORINES - Gestion des containers</t>
  </si>
  <si>
    <t>PR26-07-00170</t>
  </si>
  <si>
    <t>PR26-07-01325</t>
  </si>
  <si>
    <t>LES DAUPHINELLES - Gestion des containers</t>
  </si>
  <si>
    <t>BOULEVARD GAMBETTA - CONTAINERS</t>
  </si>
  <si>
    <t>PR26-07-00820</t>
  </si>
  <si>
    <t>ASL Le Mail - Gestion des containers</t>
  </si>
  <si>
    <t xml:space="preserve">Garages chenonceaux </t>
  </si>
  <si>
    <t>PR26-08-02193</t>
  </si>
  <si>
    <t>CRAFT LOGEMENTS - Gestion des containers</t>
  </si>
  <si>
    <t>COTE PARC-ENTRETIEN PC</t>
  </si>
  <si>
    <t xml:space="preserve">Le santal </t>
  </si>
  <si>
    <t>PR26-07-00315</t>
  </si>
  <si>
    <t>LES GIROLLES - Gestion des contenaires</t>
  </si>
  <si>
    <t>PR26-08-01550</t>
  </si>
  <si>
    <t>LES JARDINS DE LEYSSAUD ABC-Gestion des containers</t>
  </si>
  <si>
    <t>8 BARBILLON</t>
  </si>
  <si>
    <t>PR26-07-00603</t>
  </si>
  <si>
    <t>RESIDENCE DES BAINS - Entretien de la cour</t>
  </si>
  <si>
    <t>PR26-08-01900</t>
  </si>
  <si>
    <t>LES VOUILLANTS - Gestion des containeres</t>
  </si>
  <si>
    <t>PR26-08-01672</t>
  </si>
  <si>
    <t>8 BIS RUE THIERS - Gestion des containers</t>
  </si>
  <si>
    <t>PR26-07-01112</t>
  </si>
  <si>
    <t>15/17 PAUL BOURGET - Gestion des containers</t>
  </si>
  <si>
    <t>17 VIZILLE</t>
  </si>
  <si>
    <t>PR26-08-01885</t>
  </si>
  <si>
    <t>5 DOMINIQUE VILLARS - Gestion des containers</t>
  </si>
  <si>
    <t>PR26-08-02150</t>
  </si>
  <si>
    <t>Chapeaux de Paille - Gestion des containers</t>
  </si>
  <si>
    <t>PR26-08-02246</t>
  </si>
  <si>
    <t>13 DOCTEUR MAZET - Gestion des containers</t>
  </si>
  <si>
    <t xml:space="preserve">Les dauphinelles - </t>
  </si>
  <si>
    <t>PR26-08-02087</t>
  </si>
  <si>
    <t>49 Vallier - Gestion des containers</t>
  </si>
  <si>
    <t>20 EDOUARD REY</t>
  </si>
  <si>
    <t>PR26-07-00023</t>
  </si>
  <si>
    <t>16 rue Abbé Gregoire - Gestion des containers</t>
  </si>
  <si>
    <t>LE CARRE D'OR-ENTRETIEN PC</t>
  </si>
  <si>
    <t>PR26-08-02277</t>
  </si>
  <si>
    <t>LE CHARLES MARIE - Gestion des containers</t>
  </si>
  <si>
    <t>PR26-08-01808</t>
  </si>
  <si>
    <t>LE VICTOR HUGO - Gestion des containeres</t>
  </si>
  <si>
    <t>PR26-07-00286</t>
  </si>
  <si>
    <t>65 RUE BIZANET - Gestion des containers</t>
  </si>
  <si>
    <t>PR26-08-02079</t>
  </si>
  <si>
    <t>L'ESPADON-Gestion des containers</t>
  </si>
  <si>
    <t>PR26-07-00990</t>
  </si>
  <si>
    <t>OPALE - Gestion des containers</t>
  </si>
  <si>
    <t>PR26-07-01319</t>
  </si>
  <si>
    <t>LES JARDINS D'ARIANE - Nettoyage des vitres</t>
  </si>
  <si>
    <t>VITRERIE</t>
  </si>
  <si>
    <t>PR26-07-00932</t>
  </si>
  <si>
    <t>4 RUE MONTORGE - Gestion des containers</t>
  </si>
  <si>
    <t>PR26-07-00130</t>
  </si>
  <si>
    <t>Alténa - Gestion des containers</t>
  </si>
  <si>
    <t>PR26-08-02096</t>
  </si>
  <si>
    <t>5 BASTILLE - Gestion des containers</t>
  </si>
  <si>
    <t>PR26-07-00103</t>
  </si>
  <si>
    <t>4 avenue Alsace Lorraine - Gestion des containers</t>
  </si>
  <si>
    <t>PR26-07-00862</t>
  </si>
  <si>
    <t>LE MAUPASSANT - Gestion des containers</t>
  </si>
  <si>
    <t>PR26-07-00303</t>
  </si>
  <si>
    <t>8 RUE GERIN - CONTAINERS</t>
  </si>
  <si>
    <t>PR26-07-00075</t>
  </si>
  <si>
    <t>LES CATALPAS - Gestion des containers</t>
  </si>
  <si>
    <t xml:space="preserve">Le nautilus </t>
  </si>
  <si>
    <t xml:space="preserve">Les jardins d'helios </t>
  </si>
  <si>
    <t>PR26-07-00106</t>
  </si>
  <si>
    <t>35 RUE ALSACE LORRAINE - Containers</t>
  </si>
  <si>
    <t>LES NATURELLES ABC</t>
  </si>
  <si>
    <t>PR26-07-00277</t>
  </si>
  <si>
    <t>29 GAMBETTA - Gestion des containers</t>
  </si>
  <si>
    <t>PR26-07-01262</t>
  </si>
  <si>
    <t>PR26-07-00282</t>
  </si>
  <si>
    <t>Gambetta Belledonne - Containers</t>
  </si>
  <si>
    <t>PR26-08-01814</t>
  </si>
  <si>
    <t>RESIDENCE LE SURIEUX - Gestion des containers</t>
  </si>
  <si>
    <t>PR26-07-00017</t>
  </si>
  <si>
    <t>Les Echansons AB</t>
  </si>
  <si>
    <t>LES ECHANSONS A ET B - Gestion des contenaires</t>
  </si>
  <si>
    <t>PR26-07-00214</t>
  </si>
  <si>
    <t>LE BARASSI - Gestion des containers</t>
  </si>
  <si>
    <t>PR26-08-01595</t>
  </si>
  <si>
    <t>LE CASTEL - Gestion des containers</t>
  </si>
  <si>
    <t>PR26-07-01129</t>
  </si>
  <si>
    <t>PETIT PRINCE - Gestion des containers</t>
  </si>
  <si>
    <t>2 place Jean Achard</t>
  </si>
  <si>
    <t>PR26-08-01477</t>
  </si>
  <si>
    <t>20 EDOUARD REY - Gestion des containers</t>
  </si>
  <si>
    <t>PR26-09-02417</t>
  </si>
  <si>
    <t>CHORUS 2 BILLIE - Gestion des containers</t>
  </si>
  <si>
    <t>PR26-07-01036</t>
  </si>
  <si>
    <t>LE PARC - Gestion des containers</t>
  </si>
  <si>
    <t>PR26-07-01047</t>
  </si>
  <si>
    <t>RESIDENCE PARC AVENIR - Gestion des containers</t>
  </si>
  <si>
    <t>PR26-07-00217</t>
  </si>
  <si>
    <t>BASILIC AND CO - Containers</t>
  </si>
  <si>
    <t>PR26-08-01920</t>
  </si>
  <si>
    <t>PR26-07-01027</t>
  </si>
  <si>
    <t>20 RUE DIDEROT - Gestion des containers</t>
  </si>
  <si>
    <t>L'HERMITAGE FONTANIL</t>
  </si>
  <si>
    <t>PR26-07-00875</t>
  </si>
  <si>
    <t>LA CLOSERIE-GESTION CONTAINERS</t>
  </si>
  <si>
    <t>PR26-07-00879</t>
  </si>
  <si>
    <t>LE METROPOLITAIN - Gestion des containers</t>
  </si>
  <si>
    <t>4/6 HENRI LE CHATELIER</t>
  </si>
  <si>
    <t>PR26-07-00069</t>
  </si>
  <si>
    <t>L'ALLEE DU PARC - Gestion des containers</t>
  </si>
  <si>
    <t>BEL HORIZON</t>
  </si>
  <si>
    <t>PR26-07-00247</t>
  </si>
  <si>
    <t>18 rue des Bergers - Containers</t>
  </si>
  <si>
    <t>PR26-08-01890</t>
  </si>
  <si>
    <t>7 DOMINIQUE VILLARS - Gestion des containers</t>
  </si>
  <si>
    <t>2 SAINT HUGUES - Gestion des containers</t>
  </si>
  <si>
    <t>PR26-07-00711</t>
  </si>
  <si>
    <t>L'APTAR - Nettoyage des vitres</t>
  </si>
  <si>
    <t>PR26-07-00997</t>
  </si>
  <si>
    <t>LES DAUPHINS-ENTRETIEN PC</t>
  </si>
  <si>
    <t>PR26-07-00384</t>
  </si>
  <si>
    <t>8 RUE EMILE GUEYMARD-CONTAINERS</t>
  </si>
  <si>
    <t>PR26-08-02027</t>
  </si>
  <si>
    <t>PRINCESSE-Gestion des containers</t>
  </si>
  <si>
    <t>PR26-07-00171</t>
  </si>
  <si>
    <t>47 AVENUE FELIX VIALLET- CONTAINERS</t>
  </si>
  <si>
    <t>PR26-07-00281</t>
  </si>
  <si>
    <t>26/28 RUE BERTHE DE BOISSIEUX - Gestion Containers</t>
  </si>
  <si>
    <t>PR26-07-01048</t>
  </si>
  <si>
    <t>RESIDENCE PARC AVENIR - Nettoyage des vitres</t>
  </si>
  <si>
    <t>PR26-08-01993</t>
  </si>
  <si>
    <t>LASERS VISION - Locaux 6 Agutte Sembat</t>
  </si>
  <si>
    <t>PR26-07-00380</t>
  </si>
  <si>
    <t>LE CLOS VICTORINE II - Gestion des containers</t>
  </si>
  <si>
    <t>Les jardins d'evergreen</t>
  </si>
  <si>
    <t>PR26-07-01225</t>
  </si>
  <si>
    <t>LE CALTEX - Gestion containers</t>
  </si>
  <si>
    <t xml:space="preserve">Le Dodici </t>
  </si>
  <si>
    <t>PR26-07-00375</t>
  </si>
  <si>
    <t>9 RUE GUETAL - Gestion des containers</t>
  </si>
  <si>
    <t>7 VICAT</t>
  </si>
  <si>
    <t>PR26-07-01327</t>
  </si>
  <si>
    <t>LES JARDINS DE LA BAUME - Gestion des containers</t>
  </si>
  <si>
    <t>PR26-08-01703</t>
  </si>
  <si>
    <t>LES TOURETTES-Nettoyage de vitres</t>
  </si>
  <si>
    <t>Agence CITYA 2 Montorge</t>
  </si>
  <si>
    <t>PR26-07-00324</t>
  </si>
  <si>
    <t>LE GRAND CHATELET - Gestion des containers</t>
  </si>
  <si>
    <t>VERNEY GARAGE</t>
  </si>
  <si>
    <t>PR26-07-00445</t>
  </si>
  <si>
    <t>2/4/6, RUE GREUZE-NETTOYAGE DES VITRES</t>
  </si>
  <si>
    <t>PR26-07-01227</t>
  </si>
  <si>
    <t>LES HAUTS DU PARC - Gestion des containers</t>
  </si>
  <si>
    <t>LE LIBERTE</t>
  </si>
  <si>
    <t>PR26-08-01347</t>
  </si>
  <si>
    <t>15 rue Raoul Blanchard - Gestion des containers</t>
  </si>
  <si>
    <t>PR26-08-01394</t>
  </si>
  <si>
    <t>33 COURS JEAN JAURES - Gestion des containeres</t>
  </si>
  <si>
    <t>LE ROYAL 5/7 BROSSOLETTE</t>
  </si>
  <si>
    <t>PR26-08-02178</t>
  </si>
  <si>
    <t>CHATEAU DE GAVANIERE - Gestion des containers</t>
  </si>
  <si>
    <t>HIBISCUS</t>
  </si>
  <si>
    <t>PR26-07-00085</t>
  </si>
  <si>
    <t>LES JARDINS DE LA BAJATIERE - Containers</t>
  </si>
  <si>
    <t>PR26-08-02407</t>
  </si>
  <si>
    <t>LE TEMPO-Gestion des containers</t>
  </si>
  <si>
    <t>PR26-07-00294</t>
  </si>
  <si>
    <t>1 BONS ENFANTS - Gestion des containers</t>
  </si>
  <si>
    <t>CABINET DENTAIRE TULLINS</t>
  </si>
  <si>
    <t>PR26-08-01832</t>
  </si>
  <si>
    <t>LE VIEUX CEDRE - Entretien des containers</t>
  </si>
  <si>
    <t>RESIDENCE D'ESTREES</t>
  </si>
  <si>
    <t xml:space="preserve">le clairval </t>
  </si>
  <si>
    <t>PR26-08-01721</t>
  </si>
  <si>
    <t>LES SABLES B - Gestion des containers</t>
  </si>
  <si>
    <t>PR26-08-02180</t>
  </si>
  <si>
    <t>LES TROIS PONTS - Gestion des containers</t>
  </si>
  <si>
    <t>9 RHIN ET DANUBE</t>
  </si>
  <si>
    <t>PR26-07-00459</t>
  </si>
  <si>
    <t>3 SAINT ANDRE  - Gestion des containers</t>
  </si>
  <si>
    <t xml:space="preserve">LE CHAMP DE MARS-GESTION PC </t>
  </si>
  <si>
    <t>PR26-07-00395</t>
  </si>
  <si>
    <t>9 ANDRE MAGINOT - Gestion des containers</t>
  </si>
  <si>
    <t>Le villard</t>
  </si>
  <si>
    <t>GARAGES JEAN VEYRAT</t>
  </si>
  <si>
    <t>PR26-08-01758</t>
  </si>
  <si>
    <t>50 JOSEPH VALLIER-Gestion des containers</t>
  </si>
  <si>
    <t>DS SMITH PACKAGING</t>
  </si>
  <si>
    <t>PR26-07-00309</t>
  </si>
  <si>
    <t>LE BOURG NEUF - Gestion des containers</t>
  </si>
  <si>
    <t>14/16 FELIX VIALLET</t>
  </si>
  <si>
    <t>PR26-08-01461</t>
  </si>
  <si>
    <t>LES JARDINS D'ELODIE - Gestion des containeres</t>
  </si>
  <si>
    <t>LE COQ HARDI - Gestion des containers</t>
  </si>
  <si>
    <t>PR26-07-00343</t>
  </si>
  <si>
    <t>RUE LAZARE CARNOT 1 - Containers</t>
  </si>
  <si>
    <t>Nombre</t>
  </si>
  <si>
    <t>PR26-08-01547</t>
  </si>
  <si>
    <t>16 RUE ROSE SAGE - Gestion des containers</t>
  </si>
  <si>
    <t>PR26-07-00712</t>
  </si>
  <si>
    <t>L'APTAR - Entretien des espaces verts</t>
  </si>
  <si>
    <t>PR26-08-01935</t>
  </si>
  <si>
    <t>LE CLOS MICHEL - Gestion des containers</t>
  </si>
  <si>
    <t>Le charman som</t>
  </si>
  <si>
    <t>PR26-07-00091</t>
  </si>
  <si>
    <t>CENTRE GARE - Gestion des containers</t>
  </si>
  <si>
    <t>PR26-08-01453</t>
  </si>
  <si>
    <t>1195 REPUBLIQUE - Gestion des containers</t>
  </si>
  <si>
    <t>PR26-08-01658</t>
  </si>
  <si>
    <t>8 TERREAUX - Gestion des containers</t>
  </si>
  <si>
    <t>1 VICAT - Gestion des containers</t>
  </si>
  <si>
    <t>6 MARX DORMOY</t>
  </si>
  <si>
    <t>6 DOMINIQUE VILLARS</t>
  </si>
  <si>
    <t xml:space="preserve"> Tournée remplacement n°2</t>
  </si>
  <si>
    <t>PR26-07-00611</t>
  </si>
  <si>
    <t>LES BERGERS - Entretien de la cour</t>
  </si>
  <si>
    <t>PR26-08-01791</t>
  </si>
  <si>
    <t>LE SULLY - Gestion des containers</t>
  </si>
  <si>
    <t>PR26-08-02169</t>
  </si>
  <si>
    <t>LES EMAUX-Gestion des containers</t>
  </si>
  <si>
    <t>163 Rue Eygala</t>
  </si>
  <si>
    <t>PR26-07-00959</t>
  </si>
  <si>
    <t>SDC LA MOYROUDE - Gestion des containers</t>
  </si>
  <si>
    <t>controle nettoyage</t>
  </si>
  <si>
    <t>controle qualite et intervention si besoin</t>
  </si>
  <si>
    <t>karcher containers</t>
  </si>
  <si>
    <t>PR26-08-01423</t>
  </si>
  <si>
    <t>PR26-08-01415</t>
  </si>
  <si>
    <t>Les jardins de Jeanne</t>
  </si>
  <si>
    <t>LE CALTEX-ENTRETIEN PC</t>
  </si>
  <si>
    <t>Estimation temps pour décapage escalier</t>
  </si>
  <si>
    <t>PR26-07-01079</t>
  </si>
  <si>
    <t>PARC ET CHARTREUSE - Gestion des containers</t>
  </si>
  <si>
    <t>DECAPAGE FOURNEY FIANCEY</t>
  </si>
  <si>
    <t>PR26-07-00408</t>
  </si>
  <si>
    <t>LE CLOS VICTORINE- Gestion des containers</t>
  </si>
  <si>
    <t>le clos des noyers</t>
  </si>
  <si>
    <t>PR26-08-02059</t>
  </si>
  <si>
    <t>PARC ET COLLINE-Gestion des containers</t>
  </si>
  <si>
    <t>PR26-08-01571</t>
  </si>
  <si>
    <t>LES JARDINS DE MONTFORT</t>
  </si>
  <si>
    <t>PR26-07-00371</t>
  </si>
  <si>
    <t>19 RAOUL BLANCHARD</t>
  </si>
  <si>
    <t>CABINET HEURTIER - Bureaux</t>
  </si>
  <si>
    <t>Vert horizon A, B, C</t>
  </si>
  <si>
    <t>LE FAUBOURG</t>
  </si>
  <si>
    <t>LES JARDINS DE LEYSSAUD ABC</t>
  </si>
  <si>
    <t>PR26-08-02081</t>
  </si>
  <si>
    <t>43 FELIX VIALLET - Gestion des containers</t>
  </si>
  <si>
    <t>PR26-08-02325</t>
  </si>
  <si>
    <t>LE DOMAINE DES SETIERS - Gestion des containers</t>
  </si>
  <si>
    <t>OMNIA HBZ BUREAUX</t>
  </si>
  <si>
    <t>Pierre de Ronsard - bat C Eglantier</t>
  </si>
  <si>
    <t>PR26-07-00604</t>
  </si>
  <si>
    <t>33 LACHMANN</t>
  </si>
  <si>
    <t xml:space="preserve">Jardin secret </t>
  </si>
  <si>
    <t>PR26-07-01320</t>
  </si>
  <si>
    <t>LES JARDINS D'ARIANE - Entretien des caves</t>
  </si>
  <si>
    <t>CAVES</t>
  </si>
  <si>
    <t>PR26-07-01004</t>
  </si>
  <si>
    <t xml:space="preserve">LE VICTOR HUGO </t>
  </si>
  <si>
    <t>PR26-08-02265</t>
  </si>
  <si>
    <t>LE CHAMBORD BAT D - Gestion des containers</t>
  </si>
  <si>
    <t>PR26-07-00320</t>
  </si>
  <si>
    <t>LES GLYCINES - Gestion des containers</t>
  </si>
  <si>
    <t>PR26-07-00749</t>
  </si>
  <si>
    <t>36 ALSACE LORRAINE - Entretien de la cour</t>
  </si>
  <si>
    <t>PR26-07-00225</t>
  </si>
  <si>
    <t>FORTUNE FERRINI - Gestion des containers</t>
  </si>
  <si>
    <t>PR26-08-02257</t>
  </si>
  <si>
    <t>LE CARRE DODE - Gestion des containers</t>
  </si>
  <si>
    <t>PR26-07-00863</t>
  </si>
  <si>
    <t>PR26-07-00089</t>
  </si>
  <si>
    <t>LES ALLEES DU PARC E - Containers</t>
  </si>
  <si>
    <t>PR26-07-00121</t>
  </si>
  <si>
    <t>LE CHAMBORD - GESTION CONTAINERS</t>
  </si>
  <si>
    <t>PR26-07-01286</t>
  </si>
  <si>
    <t>ILOT GAUTHIER - REPUBLIQUE - Gestion containers</t>
  </si>
  <si>
    <t>PR26-08-01567</t>
  </si>
  <si>
    <t>LE ROYAL 1 - Gestion des containers</t>
  </si>
  <si>
    <t>PR26-08-01939</t>
  </si>
  <si>
    <t>LE MAIL 1 - Gestion des containers</t>
  </si>
  <si>
    <t>PR26-07-01154</t>
  </si>
  <si>
    <t>LA PLEIADE - Gestion des containers</t>
  </si>
  <si>
    <t>PR26-08-02411</t>
  </si>
  <si>
    <t>78 rue abbé Grégoire</t>
  </si>
  <si>
    <t>PR26-07-00077</t>
  </si>
  <si>
    <t>LES ALLEES DU PARC A et B - Gestion des containers</t>
  </si>
  <si>
    <t>PR26-08-01822</t>
  </si>
  <si>
    <t>RESIDENCE VICTOR HUGO-Gestion des containers</t>
  </si>
  <si>
    <t>PR26-08-01627</t>
  </si>
  <si>
    <t>LE SAINT PIERRE - Gestion des containers</t>
  </si>
  <si>
    <t>PR26-08-01801</t>
  </si>
  <si>
    <t>LA SURE 1 - Gestion des containers</t>
  </si>
  <si>
    <t>LES ALLEES DU PARC C et D - Gestion des containers</t>
  </si>
  <si>
    <t>PR26-07-00142</t>
  </si>
  <si>
    <t>LE FAUBOURG - Gestion des containers</t>
  </si>
  <si>
    <t>PR26-08-01600</t>
  </si>
  <si>
    <t>LE COLUMBIA-Rinçage des containers</t>
  </si>
  <si>
    <t>RINCAGECONT</t>
  </si>
  <si>
    <t>PR26-07-00235</t>
  </si>
  <si>
    <t>LE BELVEDERE II - Gestion des containers</t>
  </si>
  <si>
    <t>PR26-08-02230</t>
  </si>
  <si>
    <t>LES CEDRES - Gestion des containers</t>
  </si>
  <si>
    <t>PR26-08-01569</t>
  </si>
  <si>
    <t>LE ROYAL 1 - Nettoyage des vitres</t>
  </si>
  <si>
    <t>nettoyage de la casquette montee 9</t>
  </si>
  <si>
    <t>PR26-08-02036</t>
  </si>
  <si>
    <t>LE MORGAN - Gestion containers</t>
  </si>
  <si>
    <t>PR26-07-00145</t>
  </si>
  <si>
    <t>RESIDENCE ARAGO - Containers</t>
  </si>
  <si>
    <t>PR26-08-01870</t>
  </si>
  <si>
    <t>VILLA MAJORELLE - Gestion des containers</t>
  </si>
  <si>
    <t>PR26-08-02020</t>
  </si>
  <si>
    <t>LIBERIDELET-Gestion des containers</t>
  </si>
  <si>
    <t>PR26-07-01017</t>
  </si>
  <si>
    <t>L'ORPIERRE - Gestion des containers</t>
  </si>
  <si>
    <t>PR26-07-00111</t>
  </si>
  <si>
    <t>LE D'ESTREES BAT A-B-C-D - Gestion des containers</t>
  </si>
  <si>
    <t>PR26-08-01701</t>
  </si>
  <si>
    <t>LES TOURETTES-Gestion des containers</t>
  </si>
  <si>
    <t>LES CYCLAMENS-ENTRETIEN PC</t>
  </si>
  <si>
    <t>PR26-07-00816</t>
  </si>
  <si>
    <t>ACCADIA - Entretien des garages</t>
  </si>
  <si>
    <t>PR26-08-02220</t>
  </si>
  <si>
    <t>ESCURIAL - Entretien des garages</t>
  </si>
  <si>
    <t>PR26-08-02040</t>
  </si>
  <si>
    <t>PIERRE DE RONSARD - bat C - Gestion containe</t>
  </si>
  <si>
    <t>PR26-08-01572</t>
  </si>
  <si>
    <t>LE ROYAL - Gestion des containers</t>
  </si>
  <si>
    <t>PR26-08-01660</t>
  </si>
  <si>
    <t>LE THALASSA-Gestion des containers</t>
  </si>
  <si>
    <t>PR26-08-01629</t>
  </si>
  <si>
    <t>Les terrasses de meylan - Entretien des containers</t>
  </si>
  <si>
    <t>PR26-08-01846</t>
  </si>
  <si>
    <t>VILLA ATHENA - Gestion des containers</t>
  </si>
  <si>
    <t>PR26-07-00341</t>
  </si>
  <si>
    <t>LE GREENSIDE - CONTAINERS</t>
  </si>
  <si>
    <t>PR26-08-02065</t>
  </si>
  <si>
    <t>LE RAVAT - Gestion des containers</t>
  </si>
  <si>
    <t>PR26-07-00512</t>
  </si>
  <si>
    <t>karcher containers vert+marron</t>
  </si>
  <si>
    <t>PR26-08-01355</t>
  </si>
  <si>
    <t>LES JARDINS DE SOSTHENE - Gestion containeres</t>
  </si>
  <si>
    <t>*STRATON AUTOMATION</t>
  </si>
  <si>
    <t>PR26-07-01201</t>
  </si>
  <si>
    <t>LE PRELUDE - Gestion des containers</t>
  </si>
  <si>
    <t>Décapage</t>
  </si>
  <si>
    <t>PR26-08-01532</t>
  </si>
  <si>
    <t>LE JARDIN DE JULIETTE - Gestion des containers</t>
  </si>
  <si>
    <t>PR26-08-02224</t>
  </si>
  <si>
    <t>Hôtel Franquière et Pont Neuf - Entretien cour</t>
  </si>
  <si>
    <t>Les Jardins de Jeanne- Gestion des containers</t>
  </si>
  <si>
    <t>PR26-08-01661</t>
  </si>
  <si>
    <t>QUATRE SEPTEMBRE - Gestion des containers</t>
  </si>
  <si>
    <t>PR26-07-00617</t>
  </si>
  <si>
    <t>LE BELVEDERE II - Rinçage des containers</t>
  </si>
  <si>
    <t>PR26-08-02050</t>
  </si>
  <si>
    <t>3 5 7 RUE ERNEST IMBERT - Gestion des containers</t>
  </si>
  <si>
    <t>PR26-07-00680</t>
  </si>
  <si>
    <t>8 CHARREL-ENTRETIEN DE LA COUR</t>
  </si>
  <si>
    <t>4 avenue Alsace Lorraine - Containers</t>
  </si>
  <si>
    <t>11 place Victor Hugo-Gestion des containers</t>
  </si>
  <si>
    <t>PR26-08-01759</t>
  </si>
  <si>
    <t>Karcher containers</t>
  </si>
  <si>
    <t>PR26-08-02221</t>
  </si>
  <si>
    <t>PR26-08-02384</t>
  </si>
  <si>
    <t>LE VERCORS 1 - Gestion des containers</t>
  </si>
  <si>
    <t>PR26-07-00567</t>
  </si>
  <si>
    <t>karcher containers+local</t>
  </si>
  <si>
    <t>PR26-08-02235</t>
  </si>
  <si>
    <t>LES AMARYLIS / LES ALTHEAS-Gestion des containers</t>
  </si>
  <si>
    <t>PR26-08-01551</t>
  </si>
  <si>
    <t>25 ROSE SAGE - Gestion des containers</t>
  </si>
  <si>
    <t>PR26-08-01914</t>
  </si>
  <si>
    <t>11b place victor hugo - Rinçage des containers</t>
  </si>
  <si>
    <t>PR26-07-00151</t>
  </si>
  <si>
    <t>ATRIUM - Gestion des containers</t>
  </si>
  <si>
    <t>PR26-07-00887</t>
  </si>
  <si>
    <t>LE COEUR DES ARTS-GESTION CONTAINERS</t>
  </si>
  <si>
    <t>PR26-08-01496</t>
  </si>
  <si>
    <t>LE RHAPSODIE - Rinçage des containers</t>
  </si>
  <si>
    <t>shampouinage moquette</t>
  </si>
  <si>
    <t>8 BIS RUE THIERS</t>
  </si>
  <si>
    <t>PR26-08-01749</t>
  </si>
  <si>
    <t>PR26-08-02076</t>
  </si>
  <si>
    <t>Le square 1 - Gestion des containeres</t>
  </si>
  <si>
    <t>LE GRILLON - Entretien cave</t>
  </si>
  <si>
    <t>ABEILLE ASSURANCE - BUREAUX</t>
  </si>
  <si>
    <t>PR26-08-01476</t>
  </si>
  <si>
    <t>LES JARDINS D'EVERGREEN - Gestion containeres</t>
  </si>
  <si>
    <t>PR26-08-01967</t>
  </si>
  <si>
    <t>13 AVENUE DUGUEYT JOUVIN - Gestion des containers</t>
  </si>
  <si>
    <t>PR26-08-01996</t>
  </si>
  <si>
    <t>LES FABRIQUES 18 - Gestion des containers</t>
  </si>
  <si>
    <t>40 BIS MORTILLET</t>
  </si>
  <si>
    <t>4 CLAVEYSON</t>
  </si>
  <si>
    <t>PR26-08-02090</t>
  </si>
  <si>
    <t>LE SQUARE 2 - Gestion des containers</t>
  </si>
  <si>
    <t>PR26-07-00087</t>
  </si>
  <si>
    <t>PR26-07-01312</t>
  </si>
  <si>
    <t>Le Dodici - Gestion containeres</t>
  </si>
  <si>
    <t>PR26-08-01349</t>
  </si>
  <si>
    <t>karcher containers gris</t>
  </si>
  <si>
    <t>PR26-09-02426</t>
  </si>
  <si>
    <t>6 PLACE SAINT BRUNO - Gestion des containers</t>
  </si>
  <si>
    <t>nettoyage au karcher containers marron</t>
  </si>
  <si>
    <t xml:space="preserve">18 FABRIQUES </t>
  </si>
  <si>
    <t xml:space="preserve">karcher containers + local </t>
  </si>
  <si>
    <t>PR26-07-00328</t>
  </si>
  <si>
    <t>RESIDENCE GRAND CIEL-CONTAINERS</t>
  </si>
  <si>
    <t>Réf agent</t>
  </si>
  <si>
    <t>Libellé RDV</t>
  </si>
  <si>
    <t>Catégorie</t>
  </si>
  <si>
    <t>Sous-catégorie</t>
  </si>
  <si>
    <t>Début prévu</t>
  </si>
  <si>
    <t>Fin prévue</t>
  </si>
  <si>
    <t>Durée prévue (h)</t>
  </si>
  <si>
    <t>Début réel (H)</t>
  </si>
  <si>
    <t>Fin réelle (I)</t>
  </si>
  <si>
    <t>Durée réelle (h)</t>
  </si>
  <si>
    <t>Enregistré iGclean (1/0)</t>
  </si>
  <si>
    <t>Importé le</t>
  </si>
  <si>
    <t>Rattachement</t>
  </si>
  <si>
    <t>Clé chantier</t>
  </si>
  <si>
    <t>P:PR26-07-00607</t>
  </si>
  <si>
    <t>Nom</t>
  </si>
  <si>
    <t>C:COTE PARC GESTION PC</t>
  </si>
  <si>
    <t>C:ABBE GREGOIRE GESTION DES CONTAINERS</t>
  </si>
  <si>
    <t>C:COTE PARC GESTION CONTAINERS</t>
  </si>
  <si>
    <t>P:PR26-08-02183</t>
  </si>
  <si>
    <t>P:PR26-07-00131</t>
  </si>
  <si>
    <t>P:PR26-08-01542</t>
  </si>
  <si>
    <t>1000</t>
  </si>
  <si>
    <t>P:PR26-07-00448</t>
  </si>
  <si>
    <t>P:PR26-07-00606</t>
  </si>
  <si>
    <t>123154</t>
  </si>
  <si>
    <t>P:PR26-08-02101</t>
  </si>
  <si>
    <t>P:PR26-08-02415</t>
  </si>
  <si>
    <t>C:VOS LOCAUX</t>
  </si>
  <si>
    <t>P:PR26-08-02349</t>
  </si>
  <si>
    <t>P:PR26-08-01562</t>
  </si>
  <si>
    <t>C:CONTAINERS</t>
  </si>
  <si>
    <t>P:PR26-08-02109</t>
  </si>
  <si>
    <t>P:PR26-08-01374</t>
  </si>
  <si>
    <t>P:PR26-08-02346</t>
  </si>
  <si>
    <t>P:PR26-08-02350</t>
  </si>
  <si>
    <t>P:PR26-07-00314</t>
  </si>
  <si>
    <t>PR26-08-02385</t>
  </si>
  <si>
    <t>2 RUE SAINT JOSEPH - Gestion des containers</t>
  </si>
  <si>
    <t>P:PR26-08-01516</t>
  </si>
  <si>
    <t>P:PR26-07-00390</t>
  </si>
  <si>
    <t>P:PR26-08-01560</t>
  </si>
  <si>
    <t>P:PR26-08-02343</t>
  </si>
  <si>
    <t>P:PR26-07-01092</t>
  </si>
  <si>
    <t>P:PR26-07-00532</t>
  </si>
  <si>
    <t>P:PR26-08-01695</t>
  </si>
  <si>
    <t>P:PR26-07-00348</t>
  </si>
  <si>
    <t>P:PR26-07-00388</t>
  </si>
  <si>
    <t>P:PR26-08-01373</t>
  </si>
  <si>
    <t>P:PR26-08-02126</t>
  </si>
  <si>
    <t>P:PR26-08-01888</t>
  </si>
  <si>
    <t>P:PR26-07-00269</t>
  </si>
  <si>
    <t>P:PR26-08-02108</t>
  </si>
  <si>
    <t>P:PR26-07-00129</t>
  </si>
  <si>
    <t>Les dauphinelles -</t>
  </si>
  <si>
    <t>C:LE CLOS VICTORINE</t>
  </si>
  <si>
    <t>P:PR26-07-01090</t>
  </si>
  <si>
    <t>C:LE CARRE D OR GESTION DES CONTAINERS</t>
  </si>
  <si>
    <t>PR26-07-00033</t>
  </si>
  <si>
    <t>91 93 RUE ABBE GREGOIRE - Gestion des Containers</t>
  </si>
  <si>
    <t>P:PR26-08-02184</t>
  </si>
  <si>
    <t>P:PR26-08-02345</t>
  </si>
  <si>
    <t>P:PR26-08-01887</t>
  </si>
  <si>
    <t>P:PR26-08-01437</t>
  </si>
  <si>
    <t>P:PR26-08-01563</t>
  </si>
  <si>
    <t>P:PR26-08-01694</t>
  </si>
  <si>
    <t>83</t>
  </si>
  <si>
    <t>78</t>
  </si>
  <si>
    <t>52</t>
  </si>
  <si>
    <t>68</t>
  </si>
  <si>
    <t>210</t>
  </si>
  <si>
    <t>23</t>
  </si>
  <si>
    <t>230</t>
  </si>
  <si>
    <t>65</t>
  </si>
  <si>
    <t>54</t>
  </si>
  <si>
    <t>39</t>
  </si>
  <si>
    <t>50</t>
  </si>
  <si>
    <t>49</t>
  </si>
  <si>
    <t>13</t>
  </si>
  <si>
    <t>73</t>
  </si>
  <si>
    <t>18 RUE DE TURENNE</t>
  </si>
  <si>
    <t>61</t>
  </si>
  <si>
    <t>100</t>
  </si>
  <si>
    <t>18</t>
  </si>
  <si>
    <t>201</t>
  </si>
  <si>
    <t>48</t>
  </si>
  <si>
    <t>74</t>
  </si>
  <si>
    <t>P:PR26-07-00346</t>
  </si>
  <si>
    <t>72</t>
  </si>
  <si>
    <t>150</t>
  </si>
  <si>
    <t>29</t>
  </si>
  <si>
    <t>82</t>
  </si>
  <si>
    <t>Tour bayard</t>
  </si>
  <si>
    <t>53</t>
  </si>
  <si>
    <t>56</t>
  </si>
  <si>
    <t>14</t>
  </si>
  <si>
    <t>91</t>
  </si>
  <si>
    <t>44</t>
  </si>
  <si>
    <t>Les vouillants</t>
  </si>
  <si>
    <t>12</t>
  </si>
  <si>
    <t>20</t>
  </si>
  <si>
    <t>76</t>
  </si>
  <si>
    <t>66</t>
  </si>
  <si>
    <t>101</t>
  </si>
  <si>
    <t>86</t>
  </si>
  <si>
    <t>10</t>
  </si>
  <si>
    <t>C:</t>
  </si>
  <si>
    <t>27</t>
  </si>
  <si>
    <t>P:PR26-07-01041</t>
  </si>
  <si>
    <t>46</t>
  </si>
  <si>
    <t>63</t>
  </si>
  <si>
    <t>22</t>
  </si>
  <si>
    <t>BUREAUX WALTER</t>
  </si>
  <si>
    <t>64</t>
  </si>
  <si>
    <t>15</t>
  </si>
  <si>
    <t>19</t>
  </si>
  <si>
    <t>75</t>
  </si>
  <si>
    <t>16</t>
  </si>
  <si>
    <t>30</t>
  </si>
  <si>
    <t>40</t>
  </si>
  <si>
    <t>103</t>
  </si>
  <si>
    <t>200</t>
  </si>
  <si>
    <t>28</t>
  </si>
  <si>
    <t>33</t>
  </si>
  <si>
    <t>41</t>
  </si>
  <si>
    <t>302</t>
  </si>
  <si>
    <t>Le st charles</t>
  </si>
  <si>
    <t>85</t>
  </si>
  <si>
    <t>102</t>
  </si>
  <si>
    <t>P:PR26-07-00072</t>
  </si>
  <si>
    <t>21</t>
  </si>
  <si>
    <t>C:25 RUE MONTESQUIEU</t>
  </si>
  <si>
    <t>P:PR26-07-00447</t>
  </si>
  <si>
    <t>LES TROIS ROSES</t>
  </si>
  <si>
    <t>FRANCOIS VILLON</t>
  </si>
  <si>
    <t>C:10 RUE CONDORCET ENTRETIEN PC</t>
  </si>
  <si>
    <t>88</t>
  </si>
  <si>
    <t>62</t>
  </si>
  <si>
    <t>43</t>
  </si>
  <si>
    <t>11</t>
  </si>
  <si>
    <t>LE DJANGO</t>
  </si>
  <si>
    <t>DOMAINE DE BEAUREVOIR BAT E-ENTRETIEN PC</t>
  </si>
  <si>
    <t>DOMAINE DE BEAUREVOIR A-ENTRETIEN PC</t>
  </si>
  <si>
    <t>LAFONTAINE 10/12</t>
  </si>
  <si>
    <t>81</t>
  </si>
  <si>
    <t>Garages chenonceaux</t>
  </si>
  <si>
    <t>17</t>
  </si>
  <si>
    <t>Le santal</t>
  </si>
  <si>
    <t>38</t>
  </si>
  <si>
    <t>301</t>
  </si>
  <si>
    <t>Le nautilus</t>
  </si>
  <si>
    <t>Les jardins d'helios</t>
  </si>
  <si>
    <t>P:PR26-07-01243</t>
  </si>
  <si>
    <t>ESCURIAL</t>
  </si>
  <si>
    <t>Le Dodici</t>
  </si>
  <si>
    <t>P:PR26-07-00071</t>
  </si>
  <si>
    <t>69</t>
  </si>
  <si>
    <t>P:PR26-07-00531</t>
  </si>
  <si>
    <t>le clairval</t>
  </si>
  <si>
    <t>LE CHAMP DE MARS-GESTION PC</t>
  </si>
  <si>
    <t>P:PR26-08-01520</t>
  </si>
  <si>
    <t>2211</t>
  </si>
  <si>
    <t>C:LE DODICI GESTION CONTAINERS</t>
  </si>
  <si>
    <t>60 THIERS - Gestion des containeres</t>
  </si>
  <si>
    <t>35</t>
  </si>
  <si>
    <t>BUREAUX WALTER - Gestion des containeres</t>
  </si>
  <si>
    <t>8 RUE CHARREL - Gestion des containers</t>
  </si>
  <si>
    <t>90</t>
  </si>
  <si>
    <t>P:PR26-07-00353</t>
  </si>
  <si>
    <t>P:PR26-07-00355</t>
  </si>
  <si>
    <t>51</t>
  </si>
  <si>
    <t>Le st charles - Gestion des containeres</t>
  </si>
  <si>
    <t>3 SAINT ANDRE</t>
  </si>
  <si>
    <t>C:LE HAMEAU LES CHABERTS</t>
  </si>
  <si>
    <t>18 FABRIQUES</t>
  </si>
  <si>
    <t>karcher containers + local</t>
  </si>
  <si>
    <t>C:L ALLEE DU PARC CONTAINERS</t>
  </si>
  <si>
    <t>P:PR26-07-01093</t>
  </si>
  <si>
    <t>221</t>
  </si>
  <si>
    <t>P:PR26-08-01992</t>
  </si>
  <si>
    <t>Tour bayard - Entretien des containeres</t>
  </si>
  <si>
    <t>C:14 CLOT BEY ENTRETIEN GARAGE</t>
  </si>
  <si>
    <t>C:104 RUE D ALEMBERT CONTAINERS</t>
  </si>
  <si>
    <t>Inclus KPI (1/0)</t>
  </si>
  <si>
    <t>Onglet intégré</t>
  </si>
  <si>
    <t>Signature</t>
  </si>
  <si>
    <t>Agence matin (1/0)</t>
  </si>
  <si>
    <t>Agence soir (1/0)</t>
  </si>
  <si>
    <t>220926</t>
  </si>
  <si>
    <t>230926</t>
  </si>
  <si>
    <t>497x31</t>
  </si>
  <si>
    <t>240926</t>
  </si>
  <si>
    <t>801x31</t>
  </si>
  <si>
    <t>210926</t>
  </si>
  <si>
    <t>Servi (période de référence)</t>
  </si>
  <si>
    <t>&lt;!DOCTYPE html&gt;
&lt;html&gt;
&lt;head&gt;
&lt;meta charset="utf-8"&gt;
&lt;title&gt;Prestations C'Damien &amp;#8212; carte&lt;/title&gt;
&lt;style&gt;
/* required styles */
.leaflet-pane,
.leaflet-tile,
.leaflet-marker-icon,
.leaflet-marker-shadow,
.leaflet-tile-container,
.leaflet-pane &gt; svg,
.leaflet-pane &gt; canvas,
.leaflet-zoom-box,
.leaflet-image-layer,
.leaflet-layer {
	position: absolute;
	left: 0;
	top: 0;
	}
.leaflet-container {
	overflow: hidden;
	}
.leaflet-tile,
.leaflet-marker-icon,
.leaflet-marker-shadow {
	-webkit-user-select: none;
	   -moz-user-select: none;
	        user-select: none;
	  -webkit-user-drag: none;
	}
/* Prevents IE11 from highlighting tiles in blue */
.leaflet-tile::selection {
	background: transparent;
}
/* Safari renders non-retina tile on retina better with this, but Chrome is worse */
.leaflet-safari .leaflet-tile {
	image-rendering: -webkit-optimize-contrast;
	}
/* hack that prevents hw layers "stretching" when loading new tiles */
.leaflet-safari .leaflet-tile-container {
	width: 1600px;
	height: 1600px;
	-webkit-transform-origin: 0 0;
	}
.leaflet-marker-icon,
.leaflet-marker-shadow {
	display: block;
	}
/* .leaflet-container svg: reset svg max-width decleration shipped in Joomla! (joomla.org) 3.x */
/* .leaflet-container img: map is broken in FF if you have max-width: 100% on tiles */
.leaflet-container .leaflet-overlay-pane svg {
	max-width: none !important;
	max-height: none !important;
	}
.leaflet-container .leaflet-marker-pane img,
.leaflet-container .leaflet-shadow-pane img,
.leaflet-container .leaflet-tile-pane img,
.leaflet-container img.leaflet-image-layer,
.leaflet-container .leaflet-tile {
	max-width: none !important;
	max-height: none !important;
	width: auto;
	padding: 0;
	}
.leaflet-container img.leaflet-tile {
	/* See: https://bugs.chromium.org/p/chromium/issues/detail?id=600120 */
	mix-blend-mode: plus-lighter;
}
.leaflet-container.leaflet-touch-zoom {
	-ms-touch-action: pan-x pan-y;
	touch-action: pan-x pan-y;
	}
.leaflet-container.leaflet-touch-drag {
	-ms-touch-action: pinch-zoom;
	/* Fallback for FF which doesn't support pinch-zoom */
	touch-action: none;
	touch-action: pinch-zoom;
}
.leaflet-container.leaflet-touch-drag.leaflet-touch-zoom {
	-ms-touch-action: none;
	touch-action: none;
}
.leaflet-container {
	-webkit-tap-highlight-color: transparent;
}
.leaflet-container a {
	-webkit-tap-highlight-color: rgba(51, 181, 229, 0.4);
}
.leaflet-tile {
	filter: inherit;
	visibility: hidden;
	}
.leaflet-tile-loaded {
	visibility: inherit;
	}
.leaflet-zoom-box {
	width: 0;
	height: 0;
	-moz-box-sizing: border-box;
	     box-sizing: border-box;
	z-index: 800;
	}
/* workaround for https://bugzilla.mozilla.org/show_bug.cgi?id=888319 */
.leaflet-overlay-pane svg {
	-moz-user-select: none;
	}
.leaflet-pane         { z-index: 400; }
.leaflet-tile-pane    { z-index: 200; }
.leaflet-overlay-pane { z-index: 400; }
.leaflet-shadow-pane  { z-index: 500; }
.leaflet-marker-pane  { z-index: 600; }
.leaflet-tooltip-pane   { z-index: 650; }
.leaflet-popup-pane   { z-index: 700; }
.leaflet-map-pane canvas { z-index: 100; }
.leaflet-map-pane svg    { z-index: 200; }
.leaflet-vml-shape {
	width: 1px;
	height: 1px;
	}
.lvml {
	behavior: url(#default#VML);
	display: inline-block;
	position: absolute;
	}
/* control positioning */
.leaflet-control {
	position: relative;
	z-index: 800;
	pointer-events: visiblePainted; /* IE 9-10 doesn't have auto */
	pointer-events: auto;
	}
.leaflet-top,
.leaflet-bottom {
	position: absolute;
	z-index: 1000;
	pointer-events: none;
	}
.leaflet-top {
	top: 0;
	}
.leaflet-right {
	right: 0;
	}
.leaflet-bottom {
	bottom: 0;
	}
.leaflet-left {
	left: 0;
	}
.leaflet-control {
	float: left;
	clear: both;
	}
.leaflet-right .leaflet-control {
	float: right;
	}
.leaflet-top .leaflet-control {
	margin-top: 10px;
	}
.leaflet-bottom .leaflet-control {
	margin-bottom: 10px;
	}
.leaflet-left .leaflet-control {
	margin-left: 10px;
	}
.leaflet-right .leaflet-control {
	margin-right: 10px;
	}
/* zoom and fade animations */
.leaflet-fade-anim .leaflet-popup {
	opacity: 0;
	-webkit-transition: opacity 0.2s linear;
	   -moz-transition: opacity 0.2s linear;
	        transition: opacity 0.2s linear;
	}
.leaflet-fade-anim .leaflet-map-pane .leaflet-popup {
	opacity: 1;
	}
.leaflet-zoom-animated {
	-webkit-transform-origin: 0 0;
	    -ms-transform-origin: 0 0;
	        transform-origin: 0 0;
	}
svg.leaflet-zoom-animated {
	will-change: transform;
}
.leaflet-zoom-anim .leaflet-zoom-animated {
	-webkit-transition: -webkit-transform 0.25s cubic-bezier(0,0,0.25,1);
	   -moz-transition:    -moz-transform 0.25s cubic-bezier(0,0,0.25,1);
	        transition:         transform 0.25s cubic-bezier(0,0,0.25,1);
	}
.leaflet-zoom-anim .leaflet-tile,
.leaflet-pan-anim .leaflet-tile {
	-webkit-transition: none;
	   -moz-transition: none;
	        transition: none;
	}
.leaflet-zoom-anim .leaflet-zoom-hide {
	visibility: hidden;
	}
/* cursors */
.leaflet-interactive {
	cursor: pointer;
	}
.leaflet-grab {
	cursor: -webkit-grab;
	cursor:    -moz-grab;
	cursor:         grab;
	}
.leaflet-crosshair,
.leaflet-crosshair .leaflet-interactive {
	cursor: crosshair;
	}
.leaflet-popup-pane,
.leaflet-control {
	cursor: auto;
	}
.leaflet-dragging .leaflet-grab,
.leaflet-dragging .leaflet-grab .leaflet-interactive,
.leaflet-dragging .leaflet-marker-draggable {
	cursor: move;
	cursor: -webkit-grabbing;
	cursor:    -moz-grabbing;
	cursor:         grabbing;
	}
/* marker &amp; overlays interactivity */
.leaflet-marker-icon,
.leaflet-marker-shadow,
.leaflet-image-layer,
.leaflet-pane &gt; svg path,
.leaflet-tile-container {
	pointer-events: none;
	}
.leaflet-marker-icon.leaflet-interactive,
.leaflet-image-layer.leaflet-interactive,
.leaflet-pane &gt; svg path.leaflet-interactive,
svg.leaflet-image-layer.leaflet-interactive path {
	pointer-events: visiblePainted; /* IE 9-10 doesn't have auto */
	pointer-events: auto;
	}
/* visual tweaks */
.leaflet-container {
	background: #ddd;
	outline-offset: 1px;
	}
.leaflet-container a {
	color: #0078A8;
	}
.leaflet-zoom-box {
	border: 2px dotted #38f;
	background: rgba(255,255,255,0.5);
	}
/* general typography */
.leaflet-container {
	font-family: "Helvetica Neue", Arial, Helvetica, sans-serif;
	font-size: 12px;
	font-size: 0.75rem;
	line-height: 1.5;
	}
/* general toolbar styles */
.leaflet-bar {
	box-shadow: 0 1px 5px rgba(0,0,0,0.65);
	border-radius: 4px;
	}
.leaflet-bar a {
	background-color: #fff;
	border-bottom: 1px solid #ccc;
	width: 26px;
	height: 26px;
	line-height: 26px;
	display: block;
	text-align: center;
	text-decoration: none;
	color: black;
	}
.leaflet-bar a,
.leaflet-control-layers-toggle {
	background-position: 50% 50%;
	background-repeat: no-repeat;
	display: block;
	}
.leaflet-bar a:hover,
.leaflet-bar a:focus {
	background-color: #f4f4f4;
	}
.leaflet-bar a:first-child {
	border-top-left-radius: 4px;
	border-top-right-radius: 4px;
	}
.leaflet-bar a:last-child {
	border-bottom-left-radius: 4px;
	border-bottom-right-radius: 4px;
	border-bottom: none;
	}
.leaflet-bar a.leaflet-disabled {
	cursor: default;
	background-color: #f4f4f4;
	color: #bbb;
	}
.leaflet-touch .leaflet-bar a {
	width: 30px;
	height: 30px;
	line-height: 30px;
	}
.leaflet-touch .leaflet-bar a:first-child {
	border-top-left-radius: 2px;
	border-top-right-radius: 2px;
	}
.leaflet-touch .leaflet-bar a:last-child {
	border-bottom-left-radius: 2px;
	border-bottom-right-radius: 2px;
	}
/* zoom control */
.leaflet-control-zoom-in,
.leaflet-control-zoom-out {
	font: bold 18px 'Lucida Console', Monaco, monospace;
	text-indent: 1px;
	}
.leaflet-touch .leaflet-control-zoom-in, .leaflet-touch .leaflet-control-zoom-out  {
	font-size: 22px;
	}
/* layers control */
.leaflet-control-layers {
	box-shadow: 0 1px 5px rgba(0,0,0,0.4);
	background: #fff;
	border-radius: 5px;
	}
.leaflet-control-layers-toggle {
	background-image: url(data:image/png;base64,iVBORw0KGgoAAAANSUhEUgAAABoAAAAaCAQAAAADQ4RFAAACf0lEQVR4AY1UM3gkARTePdvdoTxXKc+qTl3aU5U6b2Kbkz3Gtq3Zw6ziLG</t>
  </si>
  <si>
    <t>NPzrYx7946Tr6/ee/XeCQ4D3ykPtL5tHno4n0d/h3+xfuWHGLX81cn7r0iTNzjr7LrlxCqPtkbTQEHeqOrTy4Yyt3VCi/IOB0v7rVC7q45Q3Gr5K6jt+3Gl5nCoDD4MtO+j96Wu8atmhGqcNGHObuf8OM/x3AMx38+4Z2sPqzCxRFK2aF2e5Jol56XTLyggAMTL56XOMoS1W4pOyjUcGGQdZxU6qRh7B9Zp+PfpOFlqt0zyDZckPi1ttmIp03jX8gyJ8a/PG2yutpS/Vol7peZIbZcKBAEEheEIAgFbDkz5H6Zrkm2hVWGiXKiF4Ycw0RWKdtC16Q7qe3X4iOMxruonzegJzWaXFrU9utOSsLUmrc0YjeWYjCW4PDMADElpJSSQ0vQvA1Tm6/JlKnqFs1EGyZiFCqnRZTEJJJiKRYzVYzJck2Rm6P4iH+cmSY0YzimYa8l0EtTODFWhcMIMVqdsI2uiTvKmTisIDHJ3od5GILVhBCarCfVRmo4uTjkhrhzkiBV7SsaqS+TzrzM1qpGGUFt28pIySQHR6h7F6KSwGWm97ay+Z+ZqMcEjEWebE7wxCSQwpkhJqoZA5ivCdZDjJepuJ9IQjGGUmuXJdBFUygxVqVsxFsLMbDe8ZbDYVCGKxs+W080max1hFCarCfV+C1KATwcnvE9gRRuMP2prdbWGowm1KB1y+zwMMENkM755cJ2yPDtqhTI6ED1M/82yIDtC/4j4BijjeObflpO9I9MwXTCsSX8jWAFeHr05WoLTJ5G8IQVS/7vwR6ohirYM7f6HzYpogfS3R2OAAAAAElFTkSuQmCC);
	width: 36px;
	height: 36px;
	}
.leaflet-retina .leaflet-control-layers-toggle {
	background-image: url(data:image/png;base64,iVBORw0KGgoAAAANSUhEUgAAADQAAAA0CAQAAABvcdNgAAAEsklEQVR4AWL4TydIhpZK1kpWOlg0w3ZXP6D2soBtG42jeI6ZmQTHzAxiTbSJsYLjO9HhP+WOmcuhciVnmHVQcJnp7DFvScowZorad/+V/fVzMdMT2g9Cv9guXGv/7pYOrXh2U+RRR3dSd9JRx6bIFc/ekqHI29JC6pJ5ZEh1yWkhkbcFeSjxgx3L2m1cb1C7bceyxA+CNjT/Ifff+/kDk2u/w/33/IeCMOSaWZ4glosqT3DNnNZQ7Cs58/3Ce5HL78iZH/vKVIaYlqzfdLu8Vi7dnvUbEza5Idt36tquZFldl6N5Z/POLof0XLK61mZCmJSWjVF9tEjUluu74IUXvgttuVIHE7YxSkaYhJZam7yiM9Pv82JYfl9nptxZaxMJE4YSPty+vF0+Y2up9d3wwijfjZbabqm/3bZ9ecKHsiGmRflnn1MW4pjHf9oLufyn2z3y1D6n8g8TZhxyzipLNPnAUpsOiuWimg52psrTZYnOWYNDTMuWBWa0tJb4rgq1UvmutpaYEbZlwU3CLJm/ayYjHW5/h7xWLn9Hh1vepDkyf7dE7MtT5LR4e7yYpHrkhOUpEfssBLq2pPhAqoSWKUkk7EDqkmK6RrCEzqDjhNDWNE+XSMvkJRDWlZTmCW0l0PHQGRZY5t1L83kT0Y3l2SItk5JAWHl2dCOBm+fPu3fo5/3v61RMCO9Jx2EEYYhb0rmNQMX/vm7gqOEJLcXTGw3CAuRNeyaPWwjR8PRqKQ1PDA/dpv+on9Shox52WFnx0KY8onHayrJzm87i5h9xGw/tfkev0jGsQizqezUKjk12hBMKJ4kbCqGPVNXudyyrShovGw5CgxsRICxF6aRmSjlBnHRzg7Gx8fKqEubI2rahQYdR1YgDIRQO7JvQyD52hoIQx0mxa0ODtW2Iozn1le2iIRdzwWewedyZzewidueOGqlsn1MvcnQpuVwLGG3/IR1hIKxCjelIDZ8ldqWz25jWAsnldEnK0Zxro19TGVb2ffIZEsIO89EIEDvKMPrzmBOQcKQ+rroye6NgRRxqR4U8EAkz0CL6uSGOm6KQCdWjvjRiSP1BPalCRS5iQYiEIvxuBMJEWgzSoHADcVMuN7IuqqTeyUPq22qFimFtxDyBBJEwNyt6TM88blFHao/6tWWhuuOM4SAK4EI4QmFHA+SEyWlp4EQoJ13cYGzMu7yszEIBOm2rVmHUNqwAIQabISNMRstmdhNWcFLsSm+0tjJH1MdRxO5Nx0WDMhCtgD6OKgZeljJqJKc9po8juskR9XN0Y1lZ3mWjLR9JCO1jRDMd0fpYC2VnvjBSEFg7wBENc0R9HFlb0xvF1+TBEpF68d+DHR6IOWVv2BECtxo46hOFUBd/APU57WIoEwJhIi2CdpyZX0m93BZicktMj1AS9dClteUFAUNUIEygRZCtik5zSxI9MubTBH1GOiHsiLJ3OCoSZkILa9PxiN0EbvhsAo8tdAf9Seepd36lGWHmtNANTv5Jd0z4QYyeo/UEJqxKRpg5LZx6btLPsOaEmdMyxYdlc8LMaJnikDlhclqmPiQnTEpLUIZEwkRagjYkEibQErwhkTAKCLQEbUgkzJQWc/0PstHHcfEdQ+UAAAAASUVORK5CYII=);
	background-size: 26px 26px;
	}
.leaflet-touch .leaflet-control-layers-toggle {
	width: 44px;
	height: 44px;
	}
.leaflet-control-layers .leaflet-control-layers-list,
.leaflet-control-layers-expanded .leaflet-control-layers-toggle {
	display: none;
	}
.leaflet-control-layers-expanded .leaflet-control-layers-list {
	display: block;
	position: relative;
	}
.leaflet-control-layers-expanded {
	padding: 6px 10px 6px 6px;
	color: #333;
	background: #fff;
	}
.leaflet-control-layers-scrollbar {
	overflow-y: scroll;
	overflow-x: hidden;
	padding-right: 5px;
	}
.leaflet-control-layers-selector {
	margin-top: 2px;
	position: relative;
	top: 1px;
	}
.leaflet-control-layers label {
	display: block;
	font-size: 13px;
	font-size: 1.08333em;
	}
.leaflet-control-layers-separator {
	height: 0;
	border-top: 1px solid #ddd;
	margin: 5px -10px 5px -6px;
	}
/* Default icon URLs */
.leaflet-default-icon-path { /* used only in path-guessing heuristic, see L.Icon.Default */
	background-image: url(data:image/png;base64,iVBORw0KGgoAAAANSUhEUgAAABkAAAApCAYAAADAk4LOAAAFgUlEQVR4Aa1XA5BjWRTN2oW17d3YaZtr2962HUzbDNpjszW24mRt28p47v7zq/bXZtrp/lWnXr337j3nPCe85NcypgSFdugCpW5YoDAMRaIMqRi6aKq5E3YqDQO3qAwjVWrD8Ncq/RBpykd8oZUb/kaJutow8r1aP9II0WmLKLIsJyv1w/kqw9Ch2MYdB++12Onxee/QMwvf4/Dk/Lfp/i4nxTXtOoQ4pW5Aj7wpici1A9erdAN2OH64x8OSP9j3Ft3b7aWkTg/Fm91siTra0f9on5sQr9INejH6CUUUpavjFNq1B+Oadhxmnfa8RfEmN8VNAsQhPqF55xHkMzz3jSmChWU6f7/XZKNH+9+hBLOHYozuKQPxyMPUKkrX/K0uWnfFaJGS1QPRtZsOPtr3NsW0uyh6NNCOkU3Yz+bXbT3I8G3xE5EXLXtCXbbqwCO9zPQYPRTZ5vIDXD7U+w7rFDEoUUf7ibHIR4y6bLVPXrz8JVZEql13trxwue/uDivd3fkWRbS6/IA2bID4uk0UpF1N8qLlbBlXs4Ee7HLTfV1j54APvODnSfOWBqtKVvjgLKzF5YdEk5ewRkGlK0i33Eofffc7HT56jD7/6U+qH3Cx7SBLNntH5YIPvODnyfIXZYRVDPqgHtLs5ABHD3YzLuespb7t79FY34DjMwrVrcTuwlT55YMPvOBnRrJ4VXTdNnYug5ucHLBjEpt30701A3Ts+HEa73u6dT3FNWwflY86eMHPk+Yu+i6pzUpRrW7SNDg5JHR4KapmM5Wv2E8Tfcb1HoqqHMHU+uWDD7zg54mz5/2BSnizi9T1Dg4QQXLToGNCkb6tb1NU+QAlGr1++eADrzhn/u8Q2YZhQVlZ5+CAOtqfbhmaUCS1ezNFVm2imDbPmPng5wmz+gwh+oHDce0eUtQ6OGDIyR0uUhUsoO3vfDmmgOezH0mZN59x7MBi++WDL1g/eEiU3avlidO671bkLfwbw5XV2P8Pzo0ydy4t2/0eu33xYSOMOD8hTf4CrBtGMSoXfPLchX+J0ruSePw3LZeK0juPJbYzrhkH0io7B3k164hiGvawhOKMLkrQLyVpZg8rHFW7E2uHOL888IBPlNZ1FPzstSJM694fWr6RwpvcJK60+0HCILTBzZLFNdtAzJaohze60T8qBzyh5ZuOg5e7uwQppofEmf2++DYvmySqGBuKaicF1blQjhuHdvCIMvp8whTTfZzI7RldpwtSzL+F1+wkdZ2TBOW2gIF88PBTzD/gpeREAMEbxnJcaJHNHrpzji0gQCS6hdkEeYt9DF/2qPcEC8RM28Hwmr3sdNyht00byAut2k3gufWNtgtOEOFGUwcXWNDbdNbpgBGxEvKkOQsxivJx33iow0Vw5S6SVTrpVq11ysA2Rp7gTfPfktc6zhtXBBC+adRLshf6sG2RfHPZ5EAc4sVZ83yCN00Fk/4kggu40ZTvIEm5g24qtU4KjBrx/BTTH8ifVASAG7gKrnWxJDcU7x8X6Ecczhm3o6YicvsLXWfh3Ch1W0k8x0nXF+0fFxgt4phz8QvypiwCCFKMqXCnqXExjq10beH+UUA7+nG6mdG/Pu0f3LgFcGrl2s0kNNjpmoJ9o4B29CMO8dMT4Q5ox8uitF6fqsrJOr8qnwNbRzv6hSnG5wP+64C7h9lp30hKNtKdWjtdkbuPA19nJ7Tz3zR/ibgARbhb4AlhavcBebmTHcFl2fvYEnW0ox9xMxKBS8btJ+KiEbq9zA4RthQXDhPa0T9TEe69gWupwc6uBUphquXgf+/FrIjweHQS4/pduMe5ERUMHUd9xv8ZR98CxkS4F2n3EUrUZ10EYNw7BWm9x1GiPssi3GgiGRDKWRYZfXlON+dfNbM+GgIwYdwAAAAASUVORK5CYII=);
	}
/* attribution and scale controls */
.leaflet-container .leaflet-control-attribution {
	background: #fff;
	background: rgba(255, 255, 255, 0.8);
	margin: 0;
	}
.leaflet-control-attribution,
.leaflet-control-scale-line {
	padding: 0 5px;
	color: #333;
	line-height: 1.4;
	}
.leaflet-control-attribution a {
	text-decoration: none;
	}
.leaflet-control-attribution a:hover,
.leaflet-control-attribution a:focus {
	text-decoration: underline;
	}
.leaflet-attribution-flag {
	display: inline !important;
	vertical-align: baseline !important;
	width: 1em;
	height: 0.6669em;
	}
.leaflet-left .leaflet-control-scale {
	margin-left: 5px;
	}
.leaflet-bottom .leaflet-control-scale {
	margin-bottom: 5px;
	}
.leaflet-control-scale-line {
	border: 2px solid #777;
	border-top: none;
	line-height: 1.1;
	padding: 2px 5px 1px;
	white-space: nowrap;
	-moz-box-sizing: border-box;
	     box-sizing: border-box;
	background: rgba(255, 255, 255, 0.8);
	text-shadow: 1px 1px #fff;
	}
.leaflet-control-scale-line:not(:first-child) {
	border-top: 2px solid #777;
	border-bottom: none;
	margin-top: -2px;
	}
.leaflet-control-scale-line:not(:first-child):not(:last-child) {
	border-bottom: 2px solid #777;
	}
.leaflet-touch .leaflet-control-attribution,
.leaflet-touch .leaflet-control-layers,
.leaflet-touch .leaflet-bar {
	box-shadow: none;
	}
.leaflet-touch .leaflet-control-layers,
.leaflet-touch .leaflet-bar {
	border: 2px solid rgba(0,0,0,0.2);
	background-clip: padding-box;
	}
/* popup */
.leaflet-popup {
	position: absolute;
	text-align: center;
	margin-bottom: 20px;
	}
.leaflet-popup-content-wrapper {
	padding: 1px;
	text-align: left;
	border-radius: 12px;
	}
.leaflet-popup-content {
	margin: 13px 24px 13px 20px;
	line-height: 1.3;
	font-size: 13px;
	font-size: 1.08333em;
	min-height: 1px;
	}
.leaflet-popup-content p {
	margin: 17px 0;
	margin: 1.3em 0;
	}
.leaflet-popup-tip-container {
	width: 40px;
	height: 20px;
	position: absolute;
	left: 50%;
	margin-top: -1px;
	margin-left: -20px;
	overflow: hidden;
	pointer-events: none;
	}
.leaflet-popup-tip {
	width: 17px;
	height: 17px;
	padding: 1px;
	margin: -10px auto 0;
	pointer-events: auto;
	-webkit-transform: rotate(45deg);
	   -moz-transform: rotate(45deg);
	    -ms-transform: rotate(45deg);
	        transform: rotate(45deg);
	}
.leaflet-popup-content-wrapper,
.leaflet-popup-tip {
	background: white;
	color: #333;
	box-shadow: 0</t>
  </si>
  <si>
    <t xml:space="preserve"> 3px 14px rgba(0,0,0,0.4);
	}
.leaflet-container a.leaflet-popup-close-button {
	position: absolute;
	top: 0;
	right: 0;
	border: none;
	text-align: center;
	width: 24px;
	height: 24px;
	font: 16px/24px Tahoma, Verdana, sans-serif;
	color: #757575;
	text-decoration: none;
	background: transparent;
	}
.leaflet-container a.leaflet-popup-close-button:hover,
.leaflet-container a.leaflet-popup-close-button:focus {
	color: #585858;
	}
.leaflet-popup-scrolled {
	overflow: auto;
	}
.leaflet-oldie .leaflet-popup-content-wrapper {
	-ms-zoom: 1;
	}
.leaflet-oldie .leaflet-popup-tip {
	width: 24px;
	margin: 0 auto;
	-ms-filter: "progid:DXImageTransform.Microsoft.Matrix(M11=0.70710678, M12=0.70710678, M21=-0.70710678, M22=0.70710678)";
	filter: progid:DXImageTransform.Microsoft.Matrix(M11=0.70710678, M12=0.70710678, M21=-0.70710678, M22=0.70710678);
	}
.leaflet-oldie .leaflet-control-zoom,
.leaflet-oldie .leaflet-control-layers,
.leaflet-oldie .leaflet-popup-content-wrapper,
.leaflet-oldie .leaflet-popup-tip {
	border: 1px solid #999;
	}
/* div icon */
.leaflet-div-icon {
	background: #fff;
	border: 1px solid #666;
	}
/* Tooltip */
/* Base styles for the element that has a tooltip */
.leaflet-tooltip {
	position: absolute;
	padding: 6px;
	background-color: #fff;
	border: 1px solid #fff;
	border-radius: 3px;
	color: #222;
	white-space: nowrap;
	-webkit-user-select: none;
	-moz-user-select: none;
	-ms-user-select: none;
	user-select: none;
	pointer-events: none;
	box-shadow: 0 1px 3px rgba(0,0,0,0.4);
	}
.leaflet-tooltip.leaflet-interactive {
	cursor: pointer;
	pointer-events: auto;
	}
.leaflet-tooltip-top:before,
.leaflet-tooltip-bottom:before,
.leaflet-tooltip-left:before,
.leaflet-tooltip-right:before {
	position: absolute;
	pointer-events: none;
	border: 6px solid transparent;
	background: transparent;
	content: "";
	}
/* Directions */
.leaflet-tooltip-bottom {
	margin-top: 6px;
}
.leaflet-tooltip-top {
	margin-top: -6px;
}
.leaflet-tooltip-bottom:before,
.leaflet-tooltip-top:before {
	left: 50%;
	margin-left: -6px;
	}
.leaflet-tooltip-top:before {
	bottom: 0;
	margin-bottom: -12px;
	border-top-color: #fff;
	}
.leaflet-tooltip-bottom:before {
	top: 0;
	margin-top: -12px;
	margin-left: -6px;
	border-bottom-color: #fff;
	}
.leaflet-tooltip-left {
	margin-left: -6px;
}
.leaflet-tooltip-right {
	margin-left: 6px;
}
.leaflet-tooltip-left:before,
.leaflet-tooltip-right:before {
	top: 50%;
	margin-top: -6px;
	}
.leaflet-tooltip-left:before {
	right: 0;
	margin-right: -12px;
	border-left-color: #fff;
	}
.leaflet-tooltip-right:before {
	left: 0;
	margin-left: -12px;
	border-right-color: #fff;
	}
/* Printing */
@media print {
	/* Prevent printers from removing background-images of controls. */
	.leaflet-control {
		-webkit-print-color-adjust: exact;
		print-color-adjust: exact;
		}
	}
&lt;/style&gt;
&lt;script&gt;
/* @preserve
 * Leaflet 1.9.4, a JS library for interactive maps. https://leafletjs.com
 * (c) 2010-2023 Vladimir Agafonkin, (c) 2010-2011 CloudMade
 */
!function(t,e){"object"==typeof exports&amp;&amp;"undefined"!=typeof module?e(exports):"function"==typeof define&amp;&amp;define.amd?define(["exports"],e):e((t="undefined"!=typeof globalThis?globalThis:t||self).leaflet={})}(this,function(t){"use strict";function l(t){for(var e,i,n=1,o=arguments.length;n&lt;o;n++)for(e in i=arguments[n])t[e]=i[e];return t}var R=Object.create||function(t){return N.prototype=t,new N};function N(){}function a(t,e){var i,n=Array.prototype.slice;return t.bind?t.bind.apply(t,n.call(arguments,1)):(i=n.call(arguments,2),function(){return t.apply(e,i.length?i.concat(n.call(arguments)):arguments)})}var D=0;function h(t){return"_leaflet_id"in t||(t._leaflet_id=++D),t._leaflet_id}function j(t,e,i){var n,o,s=function(){n=!1,o&amp;&amp;(r.apply(i,o),o=!1)},r=function(){n?o=arguments:(t.apply(i,arguments),setTimeout(s,e),n=!0)};return r}function H(t,e,i){var n=e[1],e=e[0],o=n-e;return t===n&amp;&amp;i?t:((t-e)%o+o)%o+e}function u(){return!1}function i(t,e){return!1===e?t:(e=Math.pow(10,void 0===e?6:e),Math.round(t*e)/e)}function W(t){return t.trim?t.trim():t.replace(/^\s+|\s+$/g,"")}function F(t){return W(t).split(/\s+/)}function c(t,e){for(var i in Object.prototype.hasOwnProperty.call(t,"options")||(t.options=t.options?R(t.options):{}),e)t.options[i]=e[i];return t.options}function U(t,e,i){var n,o=[];for(n in t)o.push(encodeURIComponent(i?n.toUpperCase():n)+"="+encodeURIComponent(t[n]));return(e&amp;&amp;-1!==e.indexOf("?")?"&amp;":"?")+o.join("&amp;")}var V=/\{ *([\w_ -]+) *\}/g;function q(t,i){return t.replace(V,function(t,e){e=i[e];if(void 0===e)throw new Error("No value provided for variable "+t);return e="function"==typeof e?e(i):e})}var d=Array.isArray||function(t){return"[object Array]"===Object.prototype.toString.call(t)};function G(t,e){for(var i=0;i&lt;t.length;i++)if(t[i]===e)return i;return-1}var K="data:image/gif;base64,R0lGODlhAQABAAD/ACwAAAAAAQABAAACADs=";function Y(t){return window["webkit"+t]||window["moz"+t]||window["ms"+t]}var X=0;function J(t){var e=+new Date,i=Math.max(0,16-(e-X));return X=e+i,window.setTimeout(t,i)}var $=window.requestAnimationFrame||Y("RequestAnimationFrame")||J,Q=window.cancelAnimationFrame||Y("CancelAnimationFrame")||Y("CancelRequestAnimationFrame")||function(t){window.clearTimeout(t)};function x(t,e,i){if(!i||$!==J)return $.call(window,a(t,e));t.call(e)}function r(t){t&amp;&amp;Q.call(window,t)}var tt={__proto__:null,extend:l,create:R,bind:a,get lastId(){return D},stamp:h,throttle:j,wrapNum:H,falseFn:u,formatNum:i,trim:W,splitWords:F,setOptions:c,getParamString:U,template:q,isArray:d,indexOf:G,emptyImageUrl:K,requestFn:$,cancelFn:Q,requestAnimFrame:x,cancelAnimFrame:r};function et(){}et.extend=function(t){function e(){c(this),this.initialize&amp;&amp;this.initialize.apply(this,arguments),this.callInitHooks()}var i,n=e.__super__=this.prototype,o=R(n);for(i in(o.constructor=e).prototype=o,this)Object.prototype.hasOwnProperty.call(this,i)&amp;&amp;"prototype"!==i&amp;&amp;"__super__"!==i&amp;&amp;(e[i]=this[i]);if(t.statics&amp;&amp;l(e,t.statics),t.includes){var s=t.includes;if("undefined"!=typeof L&amp;&amp;L&amp;&amp;L.Mixin){s=d(s)?s:[s];for(var r=0;r&lt;s.length;r++)s[r]===L.Mixin.Events&amp;&amp;console.warn("Deprecated include of L.Mixin.Events: this property will be removed in future releases, please inherit from L.Evented instead.",(new Error).stack)}l.apply(null,[o].concat(t.includes))}return l(o,t),delete o.statics,delete o.includes,o.options&amp;&amp;(o.options=n.options?R(n.options):{},l(o.options,t.options)),o._initHooks=[],o.callInitHooks=function(){if(!this._initHooksCalled){n.callInitHooks&amp;&amp;n.callInitHooks.call(this),this._initHooksCalled=!0;for(var t=0,e=o._initHooks.length;t&lt;e;t++)o._initHooks[t].call(this)}},e},et.include=function(t){var e=this.prototype.options;return l(this.prototype,t),t.options&amp;&amp;(this.prototype.options=e,this.mergeOptions(t.options)),this},et.mergeOptions=function(t){return l(this.prototype.options,t),this},et.addInitHook=function(t){var e=Array.prototype.slice.call(arguments,1),i="function"==typeof t?t:function(){this[t].apply(this,e)};return this.prototype._initHooks=this.prototype._initHooks||[],this.prototype._initHooks.push(i),this};var e={on:function(t,e,i){if("object"==typeof t)for(var n in t)this._on(n,t[n],e);else for(var o=0,s=(t=F(t)).length;o&lt;s;o++)this._on(t[o],e,i);return this},off:function(t,e,i){if(arguments.length)if("object"==typeof t)for(var n in t)this._off(n,t[n],e);else{t=F(t);for(var o=1===arguments.length,s=0,r=t.length;s&lt;r;s++)o?this._off(t[s]):this._off(t[s],e,i)}else delete this._events;return this},_on:function(t,e,i,n){"function"!=typeof e?console.warn("wrong listener type: "+typeof e):!1===this._listens(t,e,i)&amp;&amp;(e={fn:e,ctx:i=i===this?void 0:i},n&amp;&amp;(e.once=!0),this._events=this._events||{},this._events[t]=this._events[t]||[],this._events[t].push(e))},_off:function(t,e,i){var n,o,s;if(this._events&amp;&amp;(n=this._events[t]))if(1===arguments.length){if(this._firingCount)for(o=0,s=n.length;o&lt;s;o++)n[o].fn=u;delete this._events[t]}else"function"!=typeof e?console.warn("wrong listener type: "+typeof e):!1!==(e=this._listens(t,</t>
  </si>
  <si>
    <t>e,i))&amp;&amp;(i=n[e],this._firingCount&amp;&amp;(i.fn=u,this._events[t]=n=n.slice()),n.splice(e,1))},fire:function(t,e,i){if(this.listens(t,i)){var n=l({},e,{type:t,target:this,sourceTarget:e&amp;&amp;e.sourceTarget||this});if(this._events){var o=this._events[t];if(o){this._firingCount=this._firingCount+1||1;for(var s=0,r=o.length;s&lt;r;s++){var a=o[s],h=a.fn;a.once&amp;&amp;this.off(t,h,a.ctx),h.call(a.ctx||this,n)}this._firingCount--}}i&amp;&amp;this._propagateEvent(n)}return this},listens:function(t,e,i,n){"string"!=typeof t&amp;&amp;console.warn('"string" type argument expected');var o=e,s=("function"!=typeof e&amp;&amp;(n=!!e,i=o=void 0),this._events&amp;&amp;this._events[t]);if(s&amp;&amp;s.length&amp;&amp;!1!==this._listens(t,o,i))return!0;if(n)for(var r in this._eventParents)if(this._eventParents[r].listens(t,e,i,n))return!0;return!1},_listens:function(t,e,i){if(this._events){var n=this._events[t]||[];if(!e)return!!n.length;i===this&amp;&amp;(i=void 0);for(var o=0,s=n.length;o&lt;s;o++)if(n[o].fn===e&amp;&amp;n[o].ctx===i)return o}return!1},once:function(t,e,i){if("object"==typeof t)for(var n in t)this._on(n,t[n],e,!0);else for(var o=0,s=(t=F(t)).length;o&lt;s;o++)this._on(t[o],e,i,!0);return this},addEventParent:function(t){return this._eventParents=this._eventParents||{},this._eventParents[h(t)]=t,this},removeEventParent:function(t){return this._eventParents&amp;&amp;delete this._eventParents[h(t)],this},_propagateEvent:function(t){for(var e in this._eventParents)this._eventParents[e].fire(t.type,l({layer:t.target,propagatedFrom:t.target},t),!0)}},it=(e.addEventListener=e.on,e.removeEventListener=e.clearAllEventListeners=e.off,e.addOneTimeEventListener=e.once,e.fireEvent=e.fire,e.hasEventListeners=e.listens,et.extend(e));function p(t,e,i){this.x=i?Math.round(t):t,this.y=i?Math.round(e):e}var nt=Math.trunc||function(t){return 0&lt;t?Math.floor(t):Math.ceil(t)};function m(t,e,i){return t instanceof p?t:d(t)?new p(t[0],t[1]):null==t?t:"object"==typeof t&amp;&amp;"x"in t&amp;&amp;"y"in t?new p(t.x,t.y):new p(t,e,i)}function f(t,e){if(t)for(var i=e?[t,e]:t,n=0,o=i.length;n&lt;o;n++)this.extend(i[n])}function _(t,e){return!t||t instanceof f?t:new f(t,e)}function s(t,e){if(t)for(var i=e?[t,e]:t,n=0,o=i.length;n&lt;o;n++)this.extend(i[n])}function g(t,e){return t instanceof s?t:new s(t,e)}function v(t,e,i){if(isNaN(t)||isNaN(e))throw new Error("Invalid LatLng object: ("+t+", "+e+")");this.lat=+t,this.lng=+e,void 0!==i&amp;&amp;(this.alt=+i)}function w(t,e,i){return t instanceof v?t:d(t)&amp;&amp;"object"!=typeof t[0]?3===t.length?new v(t[0],t[1],t[2]):2===t.length?new v(t[0],t[1]):null:null==t?t:"object"==typeof t&amp;&amp;"lat"in t?new v(t.lat,"lng"in t?t.lng:t.lon,t.alt):void 0===e?null:new v(t,e,i)}p.prototype={clone:function(){return new p(this.x,this.y)},add:function(t){return this.clone()._add(m(t))},_add:function(t){return this.x+=t.x,this.y+=t.y,this},subtract:function(t){return this.clone()._subtract(m(t))},_subtract:function(t){return this.x-=t.x,this.y-=t.y,this},divideBy:function(t){return this.clone()._divideBy(t)},_divideBy:function(t){return this.x/=t,this.y/=t,this},multiplyBy:function(t){return this.clone()._multiplyBy(t)},_multiplyBy:function(t){return this.x*=t,this.y*=t,this},scaleBy:function(t){return new p(this.x*t.x,this.y*t.y)},unscaleBy:function(t){return new p(this.x/t.x,this.y/t.y)},round:function(){return this.clone()._round()},_round:function(){return this.x=Math.round(this.x),this.y=Math.round(this.y),this},floor:function(){return this.clone()._floor()},_floor:function(){return this.x=Math.floor(this.x),this.y=Math.floor(this.y),this},ceil:function(){return this.clone()._ceil()},_ceil:function(){return this.x=Math.ceil(this.x),this.y=Math.ceil(this.y),this},trunc:function(){return this.clone()._trunc()},_trunc:function(){return this.x=nt(this.x),this.y=nt(this.y),this},distanceTo:function(t){var e=(t=m(t)).x-this.x,t=t.y-this.y;return Math.sqrt(e*e+t*t)},equals:function(t){return(t=m(t)).x===this.x&amp;&amp;t.y===this.y},contains:function(t){return t=m(t),Math.abs(t.x)&lt;=Math.abs(this.x)&amp;&amp;Math.abs(t.y)&lt;=Math.abs(this.y)},toString:function(){return"Point("+i(this.x)+", "+i(this.y)+")"}},f.prototype={extend:function(t){var e,i;if(t){if(t instanceof p||"number"==typeof t[0]||"x"in t)e=i=m(t);else if(e=(t=_(t)).min,i=t.max,!e||!i)return this;this.min||this.max?(this.min.x=Math.min(e.x,this.min.x),this.max.x=Math.max(i.x,this.max.x),this.min.y=Math.min(e.y,this.min.y),this.max.y=Math.max(i.y,this.max.y)):(this.min=e.clone(),this.max=i.clone())}return this},getCenter:function(t){return m((this.min.x+this.max.x)/2,(this.min.y+this.max.y)/2,t)},getBottomLeft:function(){return m(this.min.x,this.max.y)},getTopRight:function(){return m(this.max.x,this.min.y)},getTopLeft:function(){return this.min},getBottomRight:function(){return this.max},getSize:function(){return this.max.subtract(this.min)},contains:function(t){var e,i;return(t=("number"==typeof t[0]||t instanceof p?m:_)(t))instanceof f?(e=t.min,i=t.max):e=i=t,e.x&gt;=this.min.x&amp;&amp;i.x&lt;=this.max.x&amp;&amp;e.y&gt;=this.min.y&amp;&amp;i.y&lt;=this.max.y},intersects:function(t){t=_(t);var e=this.min,i=this.max,n=t.min,t=t.max,o=t.x&gt;=e.x&amp;&amp;n.x&lt;=i.x,t=t.y&gt;=e.y&amp;&amp;n.y&lt;=i.y;return o&amp;&amp;t},overlaps:function(t){t=_(t);var e=this.min,i=this.max,n=t.min,t=t.max,o=t.x&gt;e.x&amp;&amp;n.x&lt;i.x,t=t.y&gt;e.y&amp;&amp;n.y&lt;i.y;return o&amp;&amp;t},isValid:function(){return!(!this.min||!this.max)},pad:function(t){var e=this.min,i=this.max,n=Math.abs(e.x-i.x)*t,t=Math.abs(e.y-i.y)*t;return _(m(e.x-n,e.y-t),m(i.x+n,i.y+t))},equals:function(t){return!!t&amp;&amp;(t=_(t),this.min.equals(t.getTopLeft())&amp;&amp;this.max.equals(t.getBottomRight()))}},s.prototype={extend:function(t){var e,i,n=this._southWest,o=this._northEast;if(t instanceof v)i=e=t;else{if(!(t instanceof s))return t?this.extend(w(t)||g(t)):this;if(e=t._southWest,i=t._northEast,!e||!i)return this}return n||o?(n.lat=Math.min(e.lat,n.lat),n.lng=Math.min(e.lng,n.lng),o.lat=Math.max(i.lat,o.lat),o.lng=Math.max(i.lng,o.lng)):(this._southWest=new v(e.lat,e.lng),this._northEast=new v(i.lat,i.lng)),this},pad:function(t){var e=this._southWest,i=this._northEast,n=Math.abs(e.lat-i.lat)*t,t=Math.abs(e.lng-i.lng)*t;return new s(new v(e.lat-n,e.lng-t),new v(i.lat+n,i.lng+t))},getCenter:function(){return new v((this._southWest.lat+this._northEast.lat)/2,(this._southWest.lng+this._northEast.lng)/2)},getSouthWest:function(){return this._southWest},getNorthEast:function(){return this._northEast},getNorthWest:function(){return new v(this.getNorth(),this.getWest())},getSouthEast:function(){return new v(this.getSouth(),this.getEast())},getWest:function(){return this._southWest.lng},getSouth:function(){return this._southWest.lat},getEast:function(){return this._northEast.lng},getNorth:function(){return this._northEast.lat},contains:function(t){t=("number"==typeof t[0]||t instanceof v||"lat"in t?w:g)(t);var e,i,n=this._southWest,o=this._northEast;return t instanceof s?(e=t.getSouthWest(),i=t.getNorthEast()):e=i=t,e.lat&gt;=n.lat&amp;&amp;i.lat&lt;=o.lat&amp;&amp;e.lng&gt;=n.lng&amp;&amp;i.lng&lt;=o.lng},intersects:function(t){t=g(t);var e=this._southWest,i=this._northEast,n=t.getSouthWest(),t=t.getNorthEast(),o=t.lat&gt;=e.lat&amp;&amp;n.lat&lt;=i.lat,t=t.lng&gt;=e.lng&amp;&amp;n.lng&lt;=i.lng;return o&amp;&amp;t},overlaps:function(t){t=g(t);var e=this._southWest,i=this._northEast,n=t.getSouthWest(),t=t.getNorthEast(),o=t.lat&gt;e.lat&amp;&amp;n.lat&lt;i.lat,t=t.lng&gt;e.lng&amp;&amp;n.lng&lt;i.lng;return o&amp;&amp;t},toBBoxString:function(){return[this.getWest(),this.getSouth(),this.getEast(),this.getNorth()].join(",")},equals:function(t,e){return!!t&amp;&amp;(t=g(t),this._southWest.equals(t.getSouthWest(),e)&amp;&amp;this._northEast.equals(t.getNorthEast(),e))},isValid:function(){return!(!this._southWest||!this._northEast)}};var ot={latLngToPoint:function(t,e){t=this.projection.project(t),e=this.scale(e);return this.transformation._transform(t,e)},pointToLatLng:function(t,e){e=this.scale(e),t=this.transformation.untransform(t,e);return this.projection.unproject(t)},project:function(t){return this.projection.project(t)},unproject:function(t){return this.projection.unproject(t)},scale:function(t){return 256*Math.pow(2,t)},zoom:function(t){return Math.log(t/256)/Math.LN2},getProjectedBounds:function(t){var e;return t</t>
  </si>
  <si>
    <t>his.infinite?null:(e=this.projection.bounds,t=this.scale(t),new f(this.transformation.transform(e.min,t),this.transformation.transform(e.max,t)))},infinite:!(v.prototype={equals:function(t,e){return!!t&amp;&amp;(t=w(t),Math.max(Math.abs(this.lat-t.lat),Math.abs(this.lng-t.lng))&lt;=(void 0===e?1e-9:e))},toString:function(t){return"LatLng("+i(this.lat,t)+", "+i(this.lng,t)+")"},distanceTo:function(t){return st.distance(this,w(t))},wrap:function(){return st.wrapLatLng(this)},toBounds:function(t){var t=180*t/40075017,e=t/Math.cos(Math.PI/180*this.lat);return g([this.lat-t,this.lng-e],[this.lat+t,this.lng+e])},clone:function(){return new v(this.lat,this.lng,this.alt)}}),wrapLatLng:function(t){var e=this.wrapLng?H(t.lng,this.wrapLng,!0):t.lng;return new v(this.wrapLat?H(t.lat,this.wrapLat,!0):t.lat,e,t.alt)},wrapLatLngBounds:function(t){var e=t.getCenter(),i=this.wrapLatLng(e),n=e.lat-i.lat,e=e.lng-i.lng;return 0==n&amp;&amp;0==e?t:(i=t.getSouthWest(),t=t.getNorthEast(),new s(new v(i.lat-n,i.lng-e),new v(t.lat-n,t.lng-e)))}},st=l({},ot,{wrapLng:[-180,180],R:6371e3,distance:function(t,e){var i=Math.PI/180,n=t.lat*i,o=e.lat*i,s=Math.sin((e.lat-t.lat)*i/2),e=Math.sin((e.lng-t.lng)*i/2),t=s*s+Math.cos(n)*Math.cos(o)*e*e,i=2*Math.atan2(Math.sqrt(t),Math.sqrt(1-t));return this.R*i}}),rt=6378137,rt={R:rt,MAX_LATITUDE:85.0511287798,project:function(t){var e=Math.PI/180,i=this.MAX_LATITUDE,i=Math.max(Math.min(i,t.lat),-i),i=Math.sin(i*e);return new p(this.R*t.lng*e,this.R*Math.log((1+i)/(1-i))/2)},unproject:function(t){var e=180/Math.PI;return new v((2*Math.atan(Math.exp(t.y/this.R))-Math.PI/2)*e,t.x*e/this.R)},bounds:new f([-(rt=rt*Math.PI),-rt],[rt,rt])};function at(t,e,i,n){d(t)?(this._a=t[0],this._b=t[1],this._c=t[2],this._d=t[3]):(this._a=t,this._b=e,this._c=i,this._d=n)}function ht(t,e,i,n){return new at(t,e,i,n)}at.prototype={transform:function(t,e){return this._transform(t.clone(),e)},_transform:function(t,e){return t.x=(e=e||1)*(this._a*t.x+this._b),t.y=e*(this._c*t.y+this._d),t},untransform:function(t,e){return new p((t.x/(e=e||1)-this._b)/this._a,(t.y/e-this._d)/this._c)}};var lt=l({},st,{code:"EPSG:3857",projection:rt,transformation:ht(lt=.5/(Math.PI*rt.R),.5,-lt,.5)}),ut=l({},lt,{code:"EPSG:900913"});function ct(t){return document.createElementNS("http://www.w3.org/2000/svg",t)}function dt(t,e){for(var i,n,o,s,r="",a=0,h=t.length;a&lt;h;a++){for(i=0,n=(o=t[a]).length;i&lt;n;i++)r+=(i?"L":"M")+(s=o[i]).x+" "+s.y;r+=e?b.svg?"z":"x":""}return r||"M0 0"}var _t=document.documentElement.style,pt="ActiveXObject"in window,mt=pt&amp;&amp;!document.addEventListener,n="msLaunchUri"in navigator&amp;&amp;!("documentMode"in document),ft=y("webkit"),gt=y("android"),vt=y("android 2")||y("android 3"),yt=parseInt(/WebKit\/([0-9]+)|$/.exec(navigator.userAgent)[1],10),yt=gt&amp;&amp;y("Google")&amp;&amp;yt&lt;537&amp;&amp;!("AudioNode"in window),xt=!!window.opera,wt=!n&amp;&amp;y("chrome"),bt=y("gecko")&amp;&amp;!ft&amp;&amp;!xt&amp;&amp;!pt,Pt=!wt&amp;&amp;y("safari"),Lt=y("phantom"),o="OTransition"in _t,Tt=0===navigator.platform.indexOf("Win"),Mt=pt&amp;&amp;"transition"in _t,zt="WebKitCSSMatrix"in window&amp;&amp;"m11"in new window.WebKitCSSMatrix&amp;&amp;!vt,_t="MozPerspective"in _t,Ct=!window.L_DISABLE_3D&amp;&amp;(Mt||zt||_t)&amp;&amp;!o&amp;&amp;!Lt,Zt="undefined"!=typeof orientation||y("mobile"),St=Zt&amp;&amp;ft,Et=Zt&amp;&amp;zt,kt=!window.PointerEvent&amp;&amp;window.MSPointerEvent,Ot=!(!window.PointerEvent&amp;&amp;!kt),At="ontouchstart"in window||!!window.TouchEvent,Bt=!window.L_NO_TOUCH&amp;&amp;(At||Ot),It=Zt&amp;&amp;xt,Rt=Zt&amp;&amp;bt,Nt=1&lt;(window.devicePixelRatio||window.screen.deviceXDPI/window.screen.logicalXDPI),Dt=function(){var t=!1;try{var e=Object.defineProperty({},"passive",{get:function(){t=!0}});window.addEventListener("testPassiveEventSupport",u,e),window.removeEventListener("testPassiveEventSupport",u,e)}catch(t){}return t}(),jt=!!document.createElement("canvas").getContext,Ht=!(!document.createElementNS||!ct("svg").createSVGRect),Wt=!!Ht&amp;&amp;((Wt=document.createElement("div")).innerHTML="&lt;svg/&gt;","http://www.w3.org/2000/svg"===(Wt.firstChild&amp;&amp;Wt.firstChild.namespaceURI));function y(t){return 0&lt;=navigator.userAgent.toLowerCase().indexOf(t)}var b={ie:pt,ielt9:mt,edge:n,webkit:ft,android:gt,android23:vt,androidStock:yt,opera:xt,chrome:wt,gecko:bt,safari:Pt,phantom:Lt,opera12:o,win:Tt,ie3d:Mt,webkit3d:zt,gecko3d:_t,any3d:Ct,mobile:Zt,mobileWebkit:St,mobileWebkit3d:Et,msPointer:kt,pointer:Ot,touch:Bt,touchNative:At,mobileOpera:It,mobileGecko:Rt,retina:Nt,passiveEvents:Dt,canvas:jt,svg:Ht,vml:!Ht&amp;&amp;function(){try{var t=document.createElement("div"),e=(t.innerHTML='&lt;v:shape adj="1"/&gt;',t.firstChild);return e.style.behavior="url(#default#VML)",e&amp;&amp;"object"==typeof e.adj}catch(t){return!1}}(),inlineSvg:Wt,mac:0===navigator.platform.indexOf("Mac"),linux:0===navigator.platform.indexOf("Linux")},Ft=b.msPointer?"MSPointerDown":"pointerdown",Ut=b.msPointer?"MSPointerMove":"pointermove",Vt=b.msPointer?"MSPointerUp":"pointerup",qt=b.msPointer?"MSPointerCancel":"pointercancel",Gt={touchstart:Ft,touchmove:Ut,touchend:Vt,touchcancel:qt},Kt={touchstart:function(t,e){e.MSPOINTER_TYPE_TOUCH&amp;&amp;e.pointerType===e.MSPOINTER_TYPE_TOUCH&amp;&amp;O(e);ee(t,e)},touchmove:ee,touchend:ee,touchcancel:ee},Yt={},Xt=!1;function Jt(t,e,i){return"touchstart"!==e||Xt||(document.addEventListener(Ft,$t,!0),document.addEventListener(Ut,Qt,!0),document.addEventListener(Vt,te,!0),document.addEventListener(qt,te,!0),Xt=!0),Kt[e]?(i=Kt[e].bind(this,i),t.addEventListener(Gt[e],i,!1),i):(console.warn("wrong event specified:",e),u)}function $t(t){Yt[t.pointerId]=t}function Qt(t){Yt[t.pointerId]&amp;&amp;(Yt[t.pointerId]=t)}function te(t){delete Yt[t.pointerId]}function ee(t,e){if(e.pointerType!==(e.MSPOINTER_TYPE_MOUSE||"mouse")){for(var i in e.touches=[],Yt)e.touches.push(Yt[i]);e.changedTouches=[e],t(e)}}var ie=200;function ne(t,i){t.addEventListener("dblclick",i);var n,o=0;function e(t){var e;1!==t.detail?n=t.detail:"mouse"===t.pointerType||t.sourceCapabilities&amp;&amp;!t.sourceCapabilities.firesTouchEvents||((e=Ne(t)).some(function(t){return t instanceof HTMLLabelElement&amp;&amp;t.attributes.for})&amp;&amp;!e.some(function(t){return t instanceof HTMLInputElement||t instanceof HTMLSelectElement})||((e=Date.now())-o&lt;=ie?2===++n&amp;&amp;i(function(t){var e,i,n={};for(i in t)e=t[i],n[i]=e&amp;&amp;e.bind?e.bind(t):e;return(t=n).type="dblclick",n.detail=2,n.isTrusted=!1,n._simulated=!0,n}(t)):n=1,o=e))}return t.addEventListener("click",e),{dblclick:i,simDblclick:e}}var oe,se,re,ae,he,le,ue=we(["transform","webkitTransform","OTransform","MozTransform","msTransform"]),ce=we(["webkitTransition","transition","OTransition","MozTransition","msTransition"]),de="webkitTransition"===ce||"OTransition"===ce?ce+"End":"transitionend";function _e(t){return"string"==typeof t?document.getElementById(t):t}function pe(t,e){var i=t.style[e]||t.currentStyle&amp;&amp;t.currentStyle[e];return"auto"===(i=i&amp;&amp;"auto"!==i||!document.defaultView?i:(t=document.defaultView.getComputedStyle(t,null))?t[e]:null)?null:i}function P(t,e,i){t=document.createElement(t);return t.className=e||"",i&amp;&amp;i.appendChild(t),t}function T(t){var e=t.parentNode;e&amp;&amp;e.removeChild(t)}function me(t){for(;t.firstChild;)t.removeChild(t.firstChild)}function fe(t){var e=t.parentNode;e&amp;&amp;e.lastChild!==t&amp;&amp;e.appendChild(t)}function ge(t){var e=t.parentNode;e&amp;&amp;e.firstChild!==t&amp;&amp;e.insertBefore(t,e.firstChild)}function ve(t,e){return void 0!==t.classList?t.classList.contains(e):0&lt;(t=xe(t)).length&amp;&amp;new RegExp("(^|\\s)"+e+"(\\s|$)").test(t)}function M(t,e){var i;if(void 0!==t.classList)for(var n=F(e),o=0,s=n.length;o&lt;s;o++)t.classList.add(n[o]);else ve(t,e)||ye(t,((i=xe(t))?i+" ":"")+e)}function z(t,e){void 0!==t.classList?t.classList.remove(e):ye(t,W((" "+xe(t)+" ").replace(" "+e+" "," ")))}function ye(t,e){void 0===t.className.baseVal?t.className=e:t.className.baseVal=e}function xe(t){return void 0===(t=t.correspondingElement?t.correspondingElement:t).className.baseVal?t.className:t.className.baseVal}function C(t,e){if("opacity"in t.style)t.style.opacity=e;else if("filter"in t.style){var i=!1,n="DXImageTransform.Microsoft.Alpha";try{i=t.filters.item(n)}catch(t){if(1===e)return}e=Math.round(100*e),i?(i.Enabled=100!==e,i.Opacit</t>
  </si>
  <si>
    <t>y=e):t.style.filter+=" progid:"+n+"(opacity="+e+")"}}function we(t){for(var e=document.documentElement.style,i=0;i&lt;t.length;i++)if(t[i]in e)return t[i];return!1}function be(t,e,i){e=e||new p(0,0);t.style[ue]=(b.ie3d?"translate("+e.x+"px,"+e.y+"px)":"translate3d("+e.x+"px,"+e.y+"px,0)")+(i?" scale("+i+")":"")}function Z(t,e){t._leaflet_pos=e,b.any3d?be(t,e):(t.style.left=e.x+"px",t.style.top=e.y+"px")}function Pe(t){return t._leaflet_pos||new p(0,0)}function Le(){S(window,"dragstart",O)}function Te(){k(window,"dragstart",O)}function Me(t){for(;-1===t.tabIndex;)t=t.parentNode;t.style&amp;&amp;(ze(),le=(he=t).style.outlineStyle,t.style.outlineStyle="none",S(window,"keydown",ze))}function ze(){he&amp;&amp;(he.style.outlineStyle=le,le=he=void 0,k(window,"keydown",ze))}function Ce(t){for(;!((t=t.parentNode).offsetWidth&amp;&amp;t.offsetHeight||t===document.body););return t}function Ze(t){var e=t.getBoundingClientRect();return{x:e.width/t.offsetWidth||1,y:e.height/t.offsetHeight||1,boundingClientRect:e}}ae="onselectstart"in document?(re=function(){S(window,"selectstart",O)},function(){k(window,"selectstart",O)}):(se=we(["userSelect","WebkitUserSelect","OUserSelect","MozUserSelect","msUserSelect"]),re=function(){var t;se&amp;&amp;(t=document.documentElement.style,oe=t[se],t[se]="none")},function(){se&amp;&amp;(document.documentElement.style[se]=oe,oe=void 0)});pt={__proto__:null,TRANSFORM:ue,TRANSITION:ce,TRANSITION_END:de,get:_e,getStyle:pe,create:P,remove:T,empty:me,toFront:fe,toBack:ge,hasClass:ve,addClass:M,removeClass:z,setClass:ye,getClass:xe,setOpacity:C,testProp:we,setTransform:be,setPosition:Z,getPosition:Pe,get disableTextSelection(){return re},get enableTextSelection(){return ae},disableImageDrag:Le,enableImageDrag:Te,preventOutline:Me,restoreOutline:ze,getSizedParentNode:Ce,getScale:Ze};function S(t,e,i,n){if(e&amp;&amp;"object"==typeof e)for(var o in e)ke(t,o,e[o],i);else for(var s=0,r=(e=F(e)).length;s&lt;r;s++)ke(t,e[s],i,n);return this}var E="_leaflet_events";function k(t,e,i,n){if(1===arguments.length)Se(t),delete t[E];else if(e&amp;&amp;"object"==typeof e)for(var o in e)Oe(t,o,e[o],i);else if(e=F(e),2===arguments.length)Se(t,function(t){return-1!==G(e,t)});else for(var s=0,r=e.length;s&lt;r;s++)Oe(t,e[s],i,n);return this}function Se(t,e){for(var i in t[E]){var n=i.split(/\d/)[0];e&amp;&amp;!e(n)||Oe(t,n,null,null,i)}}var Ee={mouseenter:"mouseover",mouseleave:"mouseout",wheel:!("onwheel"in window)&amp;&amp;"mousewheel"};function ke(e,t,i,n){var o,s,r=t+h(i)+(n?"_"+h(n):"");e[E]&amp;&amp;e[E][r]||(s=o=function(t){return i.call(n||e,t||window.event)},!b.touchNative&amp;&amp;b.pointer&amp;&amp;0===t.indexOf("touch")?o=Jt(e,t,o):b.touch&amp;&amp;"dblclick"===t?o=ne(e,o):"addEventListener"in e?"touchstart"===t||"touchmove"===t||"wheel"===t||"mousewheel"===t?e.addEventListener(Ee[t]||t,o,!!b.passiveEvents&amp;&amp;{passive:!1}):"mouseenter"===t||"mouseleave"===t?e.addEventListener(Ee[t],o=function(t){t=t||window.event,We(e,t)&amp;&amp;s(t)},!1):e.addEventListener(t,s,!1):e.attachEvent("on"+t,o),e[E]=e[E]||{},e[E][r]=o)}function Oe(t,e,i,n,o){o=o||e+h(i)+(n?"_"+h(n):"");var s,r,i=t[E]&amp;&amp;t[E][o];i&amp;&amp;(!b.touchNative&amp;&amp;b.pointer&amp;&amp;0===e.indexOf("touch")?(n=t,r=i,Gt[s=e]?n.removeEventListener(Gt[s],r,!1):console.warn("wrong event specified:",s)):b.touch&amp;&amp;"dblclick"===e?(n=i,(r=t).removeEventListener("dblclick",n.dblclick),r.removeEventListener("click",n.simDblclick)):"removeEventListener"in t?t.removeEventListener(Ee[e]||e,i,!1):t.detachEvent("on"+e,i),t[E][o]=null)}function Ae(t){return t.stopPropagation?t.stopPropagation():t.originalEvent?t.originalEvent._stopped=!0:t.cancelBubble=!0,this}function Be(t){return ke(t,"wheel",Ae),this}function Ie(t){return S(t,"mousedown touchstart dblclick contextmenu",Ae),t._leaflet_disable_click=!0,this}function O(t){return t.preventDefault?t.preventDefault():t.returnValue=!1,this}function Re(t){return O(t),Ae(t),this}function Ne(t){if(t.composedPath)return t.composedPath();for(var e=[],i=t.target;i;)e.push(i),i=i.parentNode;return e}function De(t,e){var i,n;return e?(n=(i=Ze(e)).boundingClientRect,new p((t.clientX-n.left)/i.x-e.clientLeft,(t.clientY-n.top)/i.y-e.clientTop)):new p(t.clientX,t.clientY)}var je=b.linux&amp;&amp;b.chrome?window.devicePixelRatio:b.mac?3*window.devicePixelRatio:0&lt;window.devicePixelRatio?2*window.devicePixelRatio:1;function He(t){return b.edge?t.wheelDeltaY/2:t.deltaY&amp;&amp;0===t.deltaMode?-t.deltaY/je:t.deltaY&amp;&amp;1===t.deltaMode?20*-t.deltaY:t.deltaY&amp;&amp;2===t.deltaMode?60*-t.deltaY:t.deltaX||t.deltaZ?0:t.wheelDelta?(t.wheelDeltaY||t.wheelDelta)/2:t.detail&amp;&amp;Math.abs(t.detail)&lt;32765?20*-t.detail:t.detail?t.detail/-32765*60:0}function We(t,e){var i=e.relatedTarget;if(!i)return!0;try{for(;i&amp;&amp;i!==t;)i=i.parentNode}catch(t){return!1}return i!==t}var mt={__proto__:null,on:S,off:k,stopPropagation:Ae,disableScrollPropagation:Be,disableClickPropagation:Ie,preventDefault:O,stop:Re,getPropagationPath:Ne,getMousePosition:De,getWheelDelta:He,isExternalTarget:We,addListener:S,removeListener:k},Fe=it.extend({run:function(t,e,i,n){this.stop(),this._el=t,this._inProgress=!0,this._duration=i||.25,this._easeOutPower=1/Math.max(n||.5,.2),this._startPos=Pe(t),this._offset=e.subtract(this._startPos),this._startTime=+new Date,this.fire("start"),this._animate()},stop:function(){this._inProgress&amp;&amp;(this._step(!0),this._complete())},_animate:function(){this._animId=x(this._animate,this),this._step()},_step:function(t){var e=+new Date-this._startTime,i=1e3*this._duration;e&lt;i?this._runFrame(this._easeOut(e/i),t):(this._runFrame(1),this._complete())},_runFrame:function(t,e){t=this._startPos.add(this._offset.multiplyBy(t));e&amp;&amp;t._round(),Z(this._el,t),this.fire("step")},_complete:function(){r(this._animId),this._inProgress=!1,this.fire("end")},_easeOut:function(t){return 1-Math.pow(1-t,this._easeOutPower)}}),A=it.extend({options:{crs:lt,center:void 0,zoom:void 0,minZoom:void 0,maxZoom:void 0,layers:[],maxBounds:void 0,renderer:void 0,zoomAnimation:!0,zoomAnimationThreshold:4,fadeAnimation:!0,markerZoomAnimation:!0,transform3DLimit:8388608,zoomSnap:1,zoomDelta:1,trackResize:!0},initialize:function(t,e){e=c(this,e),this._handlers=[],this._layers={},this._zoomBoundLayers={},this._sizeChanged=!0,this._initContainer(t),this._initLayout(),this._onResize=a(this._onResize,this),this._initEvents(),e.maxBounds&amp;&amp;this.setMaxBounds(e.maxBounds),void 0!==e.zoom&amp;&amp;(this._zoom=this._limitZoom(e.zoom)),e.center&amp;&amp;void 0!==e.zoom&amp;&amp;this.setView(w(e.center),e.zoom,{reset:!0}),this.callInitHooks(),this._zoomAnimated=ce&amp;&amp;b.any3d&amp;&amp;!b.mobileOpera&amp;&amp;this.options.zoomAnimation,this._zoomAnimated&amp;&amp;(this._createAnimProxy(),S(this._proxy,de,this._catchTransitionEnd,this)),this._addLayers(this.options.layers)},setView:function(t,e,i){if((e=void 0===e?this._zoom:this._limitZoom(e),t=this._limitCenter(w(t),e,this.options.maxBounds),i=i||{},this._stop(),this._loaded&amp;&amp;!i.reset&amp;&amp;!0!==i)&amp;&amp;(void 0!==i.animate&amp;&amp;(i.zoom=l({animate:i.animate},i.zoom),i.pan=l({animate:i.animate,duration:i.duration},i.pan)),this._zoom!==e?this._tryAnimatedZoom&amp;&amp;this._tryAnimatedZoom(t,e,i.zoom):this._tryAnimatedPan(t,i.pan)))return clearTimeout(this._sizeTimer),this;return this._resetView(t,e,i.pan&amp;&amp;i.pan.noMoveStart),this},setZoom:function(t,e){return this._loaded?this.setView(this.getCenter(),t,{zoom:e}):(this._zoom=t,this)},zoomIn:function(t,e){return t=t||(b.any3d?this.options.zoomDelta:1),this.setZoom(this._zoom+t,e)},zoomOut:function(t,e){return t=t||(b.any3d?this.options.zoomDelta:1),this.setZoom(this._zoom-t,e)},setZoomAround:function(t,e,i){var n=this.getZoomScale(e),o=this.getSize().divideBy(2),t=(t instanceof p?t:this.latLngToContainerPoint(t)).subtract(o).multiplyBy(1-1/n),n=this.containerPointToLatLng(o.add(t));return this.setView(n,e,{zoom:i})},_getBoundsCenterZoom:function(t,e){e=e||{},t=t.getBounds?t.getBounds():g(t);var i=m(e.paddingTopLeft||e.padding||[0,0]),n=m(e.paddingBottomRight||e.padding||[0,0]),o=this.getBoundsZoom(t,!1,i.add(n));return(o="number"==typeof e.maxZoom?Math.min(e.maxZoom,o):o)===1/0?{center:t.getCenter(),zoom:o}:(e=n.subtract(i).divideBy(2),n=this.project(t.getSouthWest(),o),i=this.proje</t>
  </si>
  <si>
    <t>ct(t.getNorthEast(),o),{center:this.unproject(n.add(i).divideBy(2).add(e),o),zoom:o})},fitBounds:function(t,e){if((t=g(t)).isValid())return t=this._getBoundsCenterZoom(t,e),this.setView(t.center,t.zoom,e);throw new Error("Bounds are not valid.")},fitWorld:function(t){return this.fitBounds([[-90,-180],[90,180]],t)},panTo:function(t,e){return this.setView(t,this._zoom,{pan:e})},panBy:function(t,e){var i;return e=e||{},(t=m(t).round()).x||t.y?(!0===e.animate||this.getSize().contains(t)?(this._panAnim||(this._panAnim=new Fe,this._panAnim.on({step:this._onPanTransitionStep,end:this._onPanTransitionEnd},this)),e.noMoveStart||this.fire("movestart"),!1!==e.animate?(M(this._mapPane,"leaflet-pan-anim"),i=this._getMapPanePos().subtract(t).round(),this._panAnim.run(this._mapPane,i,e.duration||.25,e.easeLinearity)):(this._rawPanBy(t),this.fire("move").fire("moveend"))):this._resetView(this.unproject(this.project(this.getCenter()).add(t)),this.getZoom()),this):this.fire("moveend")},flyTo:function(n,o,t){if(!1===(t=t||{}).animate||!b.any3d)return this.setView(n,o,t);this._stop();var s=this.project(this.getCenter()),r=this.project(n),e=this.getSize(),a=this._zoom,h=(n=w(n),o=void 0===o?a:o,Math.max(e.x,e.y)),i=h*this.getZoomScale(a,o),l=r.distanceTo(s)||1,u=1.42,c=u*u;function d(t){t=(i*i-h*h+(t?-1:1)*c*c*l*l)/(2*(t?i:h)*c*l),t=Math.sqrt(t*t+1)-t;return t&lt;1e-9?-18:Math.log(t)}function _(t){return(Math.exp(t)-Math.exp(-t))/2}function p(t){return(Math.exp(t)+Math.exp(-t))/2}var m=d(0);function f(t){return h*(p(m)*(_(t=m+u*t)/p(t))-_(m))/c}var g=Date.now(),v=(d(1)-m)/u,y=t.duration?1e3*t.duration:1e3*v*.8;return this._moveStart(!0,t.noMoveStart),function t(){var e=(Date.now()-g)/y,i=(1-Math.pow(1-e,1.5))*v;e&lt;=1?(this._flyToFrame=x(t,this),this._move(this.unproject(s.add(r.subtract(s).multiplyBy(f(i)/l)),a),this.getScaleZoom(h/(e=i,h*(p(m)/p(m+u*e))),a),{flyTo:!0})):this._move(n,o)._moveEnd(!0)}.call(this),this},flyToBounds:function(t,e){t=this._getBoundsCenterZoom(t,e);return this.flyTo(t.center,t.zoom,e)},setMaxBounds:function(t){return t=g(t),this.listens("moveend",this._panInsideMaxBounds)&amp;&amp;this.off("moveend",this._panInsideMaxBounds),t.isValid()?(this.options.maxBounds=t,this._loaded&amp;&amp;this._panInsideMaxBounds(),this.on("moveend",this._panInsideMaxBounds)):(this.options.maxBounds=null,this)},setMinZoom:function(t){var e=this.options.minZoom;return this.options.minZoom=t,this._loaded&amp;&amp;e!==t&amp;&amp;(this.fire("zoomlevelschange"),this.getZoom()&lt;this.options.minZoom)?this.setZoom(t):this},setMaxZoom:function(t){var e=this.options.maxZoom;return this.options.maxZoom=t,this._loaded&amp;&amp;e!==t&amp;&amp;(this.fire("zoomlevelschange"),this.getZoom()&gt;this.options.maxZoom)?this.setZoom(t):this},panInsideBounds:function(t,e){this._enforcingBounds=!0;var i=this.getCenter(),t=this._limitCenter(i,this._zoom,g(t));return i.equals(t)||this.panTo(t,e),this._enforcingBounds=!1,this},panInside:function(t,e){var i=m((e=e||{}).paddingTopLeft||e.padding||[0,0]),n=m(e.paddingBottomRight||e.padding||[0,0]),o=this.project(this.getCenter()),t=this.project(t),s=this.getPixelBounds(),i=_([s.min.add(i),s.max.subtract(n)]),s=i.getSize();return i.contains(t)||(this._enforcingBounds=!0,n=t.subtract(i.getCenter()),i=i.extend(t).getSize().subtract(s),o.x+=n.x&lt;0?-i.x:i.x,o.y+=n.y&lt;0?-i.y:i.y,this.panTo(this.unproject(o),e),this._enforcingBounds=!1),this},invalidateSize:function(t){if(!this._loaded)return this;t=l({animate:!1,pan:!0},!0===t?{animate:!0}:t);var e=this.getSize(),i=(this._sizeChanged=!0,this._lastCenter=null,this.getSize()),n=e.divideBy(2).round(),o=i.divideBy(2).round(),n=n.subtract(o);return n.x||n.y?(t.animate&amp;&amp;t.pan?this.panBy(n):(t.pan&amp;&amp;this._rawPanBy(n),this.fire("move"),t.debounceMoveend?(clearTimeout(this._sizeTimer),this._sizeTimer=setTimeout(a(this.fire,this,"moveend"),200)):this.fire("moveend")),this.fire("resize",{oldSize:e,newSize:i})):this},stop:function(){return this.setZoom(this._limitZoom(this._zoom)),this.options.zoomSnap||this.fire("viewreset"),this._stop()},locate:function(t){var e,i;return t=this._locateOptions=l({timeout:1e4,watch:!1},t),"geolocation"in navigator?(e=a(this._handleGeolocationResponse,this),i=a(this._handleGeolocationError,this),t.watch?this._locationWatchId=navigator.geolocation.watchPosition(e,i,t):navigator.geolocation.getCurrentPosition(e,i,t)):this._handleGeolocationError({code:0,message:"Geolocation not supported."}),this},stopLocate:function(){return navigator.geolocation&amp;&amp;navigator.geolocation.clearWatch&amp;&amp;navigator.geolocation.clearWatch(this._locationWatchId),this._locateOptions&amp;&amp;(this._locateOptions.setView=!1),this},_handleGeolocationError:function(t){var e;this._container._leaflet_id&amp;&amp;(e=t.code,t=t.message||(1===e?"permission denied":2===e?"position unavailable":"timeout"),this._locateOptions.setView&amp;&amp;!this._loaded&amp;&amp;this.fitWorld(),this.fire("locationerror",{code:e,message:"Geolocation error: "+t+"."}))},_handleGeolocationResponse:function(t){if(this._container._leaflet_id){var e,i,n=new v(t.coords.latitude,t.coords.longitude),o=n.toBounds(2*t.coords.accuracy),s=this._locateOptions,r=(s.setView&amp;&amp;(e=this.getBoundsZoom(o),this.setView(n,s.maxZoom?Math.min(e,s.maxZoom):e)),{latlng:n,bounds:o,timestamp:t.timestamp});for(i in t.coords)"number"==typeof t.coords[i]&amp;&amp;(r[i]=t.coords[i]);this.fire("locationfound",r)}},addHandler:function(t,e){return e&amp;&amp;(e=this[t]=new e(this),this._handlers.push(e),this.options[t]&amp;&amp;e.enable()),this},remove:function(){if(this._initEvents(!0),this.options.maxBounds&amp;&amp;this.off("moveend",this._panInsideMaxBounds),this._containerId!==this._container._leaflet_id)throw new Error("Map container is being reused by another instance");try{delete this._container._leaflet_id,delete this._containerId}catch(t){this._container._leaflet_id=void 0,this._containerId=void 0}for(var t in void 0!==this._locationWatchId&amp;&amp;this.stopLocate(),this._stop(),T(this._mapPane),this._clearControlPos&amp;&amp;this._clearControlPos(),this._resizeRequest&amp;&amp;(r(this._resizeRequest),this._resizeRequest=null),this._clearHandlers(),this._loaded&amp;&amp;this.fire("unload"),this._layers)this._layers[t].remove();for(t in this._panes)T(this._panes[t]);return this._layers=[],this._panes=[],delete this._mapPane,delete this._renderer,this},createPane:function(t,e){e=P("div","leaflet-pane"+(t?" leaflet-"+t.replace("Pane","")+"-pane":""),e||this._mapPane);return t&amp;&amp;(this._panes[t]=e),e},getCenter:function(){return this._checkIfLoaded(),this._lastCenter&amp;&amp;!this._moved()?this._lastCenter.clone():this.layerPointToLatLng(this._getCenterLayerPoint())},getZoom:function(){return this._zoom},getBounds:function(){var t=this.getPixelBounds();return new s(this.unproject(t.getBottomLeft()),this.unproject(t.getTopRight()))},getMinZoom:function(){return void 0===this.options.minZoom?this._layersMinZoom||0:this.options.minZoom},getMaxZoom:function(){return void 0===this.options.maxZoom?void 0===this._layersMaxZoom?1/0:this._layersMaxZoom:this.options.maxZoom},getBoundsZoom:function(t,e,i){t=g(t),i=m(i||[0,0]);var n=this.getZoom()||0,o=this.getMinZoom(),s=this.getMaxZoom(),r=t.getNorthWest(),t=t.getSouthEast(),i=this.getSize().subtract(i),t=_(this.project(t,n),this.project(r,n)).getSize(),r=b.any3d?this.options.zoomSnap:1,a=i.x/t.x,i=i.y/t.y,t=e?Math.max(a,i):Math.min(a,i),n=this.getScaleZoom(t,n);return r&amp;&amp;(n=Math.round(n/(r/100))*(r/100),n=e?Math.ceil(n/r)*r:Math.floor(n/r)*r),Math.max(o,Math.min(s,n))},getSize:function(){return this._size&amp;&amp;!this._sizeChanged||(this._size=new p(this._container.clientWidth||0,this._container.clientHeight||0),this._sizeChanged=!1),this._size.clone()},getPixelBounds:function(t,e){t=this._getTopLeftPoint(t,e);return new f(t,t.add(this.getSize()))},getPixelOrigin:function(){return this._checkIfLoaded(),this._pixelOrigin},getPixelWorldBounds:function(t){return this.options.crs.getProjectedBounds(void 0===t?this.getZoom():t)},getPane:function(t){return"string"==typeof t?this._panes[t]:t},getPanes:function(){return this._panes},getContainer:function(){return this._container},getZoomScale:f</t>
  </si>
  <si>
    <t>unction(t,e){var i=this.options.crs;return e=void 0===e?this._zoom:e,i.scale(t)/i.scale(e)},getScaleZoom:function(t,e){var i=this.options.crs,t=(e=void 0===e?this._zoom:e,i.zoom(t*i.scale(e)));return isNaN(t)?1/0:t},project:function(t,e){return e=void 0===e?this._zoom:e,this.options.crs.latLngToPoint(w(t),e)},unproject:function(t,e){return e=void 0===e?this._zoom:e,this.options.crs.pointToLatLng(m(t),e)},layerPointToLatLng:function(t){t=m(t).add(this.getPixelOrigin());return this.unproject(t)},latLngToLayerPoint:function(t){return this.project(w(t))._round()._subtract(this.getPixelOrigin())},wrapLatLng:function(t){return this.options.crs.wrapLatLng(w(t))},wrapLatLngBounds:function(t){return this.options.crs.wrapLatLngBounds(g(t))},distance:function(t,e){return this.options.crs.distance(w(t),w(e))},containerPointToLayerPoint:function(t){return m(t).subtract(this._getMapPanePos())},layerPointToContainerPoint:function(t){return m(t).add(this._getMapPanePos())},containerPointToLatLng:function(t){t=this.containerPointToLayerPoint(m(t));return this.layerPointToLatLng(t)},latLngToContainerPoint:function(t){return this.layerPointToContainerPoint(this.latLngToLayerPoint(w(t)))},mouseEventToContainerPoint:function(t){return De(t,this._container)},mouseEventToLayerPoint:function(t){return this.containerPointToLayerPoint(this.mouseEventToContainerPoint(t))},mouseEventToLatLng:function(t){return this.layerPointToLatLng(this.mouseEventToLayerPoint(t))},_initContainer:function(t){t=this._container=_e(t);if(!t)throw new Error("Map container not found.");if(t._leaflet_id)throw new Error("Map container is already initialized.");S(t,"scroll",this._onScroll,this),this._containerId=h(t)},_initLayout:function(){var t=this._container,e=(this._fadeAnimated=this.options.fadeAnimation&amp;&amp;b.any3d,M(t,"leaflet-container"+(b.touch?" leaflet-touch":"")+(b.retina?" leaflet-retina":"")+(b.ielt9?" leaflet-oldie":"")+(b.safari?" leaflet-safari":"")+(this._fadeAnimated?" leaflet-fade-anim":"")),pe(t,"position"));"absolute"!==e&amp;&amp;"relative"!==e&amp;&amp;"fixed"!==e&amp;&amp;"sticky"!==e&amp;&amp;(t.style.position="relative"),this._initPanes(),this._initControlPos&amp;&amp;this._initControlPos()},_initPanes:function(){var t=this._panes={};this._paneRenderers={},this._mapPane=this.createPane("mapPane",this._container),Z(this._mapPane,new p(0,0)),this.createPane("tilePane"),this.createPane("overlayPane"),this.createPane("shadowPane"),this.createPane("markerPane"),this.createPane("tooltipPane"),this.createPane("popupPane"),this.options.markerZoomAnimation||(M(t.markerPane,"leaflet-zoom-hide"),M(t.shadowPane,"leaflet-zoom-hide"))},_resetView:function(t,e,i){Z(this._mapPane,new p(0,0));var n=!this._loaded,o=(this._loaded=!0,e=this._limitZoom(e),this.fire("viewprereset"),this._zoom!==e);this._moveStart(o,i)._move(t,e)._moveEnd(o),this.fire("viewreset"),n&amp;&amp;this.fire("load")},_moveStart:function(t,e){return t&amp;&amp;this.fire("zoomstart"),e||this.fire("movestart"),this},_move:function(t,e,i,n){void 0===e&amp;&amp;(e=this._zoom);var o=this._zoom!==e;return this._zoom=e,this._lastCenter=t,this._pixelOrigin=this._getNewPixelOrigin(t),n?i&amp;&amp;i.pinch&amp;&amp;this.fire("zoom",i):((o||i&amp;&amp;i.pinch)&amp;&amp;this.fire("zoom",i),this.fire("move",i)),this},_moveEnd:function(t){return t&amp;&amp;this.fire("zoomend"),this.fire("moveend")},_stop:function(){return r(this._flyToFrame),this._panAnim&amp;&amp;this._panAnim.stop(),this},_rawPanBy:function(t){Z(this._mapPane,this._getMapPanePos().subtract(t))},_getZoomSpan:function(){return this.getMaxZoom()-this.getMinZoom()},_panInsideMaxBounds:function(){this._enforcingBounds||this.panInsideBounds(this.options.maxBounds)},_checkIfLoaded:function(){if(!this._loaded)throw new Error("Set map center and zoom first.")},_initEvents:function(t){this._targets={};var e=t?k:S;e((this._targets[h(this._container)]=this)._container,"click dblclick mousedown mouseup mouseover mouseout mousemove contextmenu keypress keydown keyup",this._handleDOMEvent,this),this.options.trackResize&amp;&amp;e(window,"resize",this._onResize,this),b.any3d&amp;&amp;this.options.transform3DLimit&amp;&amp;(t?this.off:this.on).call(this,"moveend",this._onMoveEnd)},_onResize:function(){r(this._resizeRequest),this._resizeRequest=x(function(){this.invalidateSize({debounceMoveend:!0})},this)},_onScroll:function(){this._container.scrollTop=0,this._container.scrollLeft=0},_onMoveEnd:function(){var t=this._getMapPanePos();Math.max(Math.abs(t.x),Math.abs(t.y))&gt;=this.options.transform3DLimit&amp;&amp;this._resetView(this.getCenter(),this.getZoom())},_findEventTargets:function(t,e){for(var i,n=[],o="mouseout"===e||"mouseover"===e,s=t.target||t.srcElement,r=!1;s;){if((i=this._targets[h(s)])&amp;&amp;("click"===e||"preclick"===e)&amp;&amp;this._draggableMoved(i)){r=!0;break}if(i&amp;&amp;i.listens(e,!0)){if(o&amp;&amp;!We(s,t))break;if(n.push(i),o)break}if(s===this._container)break;s=s.parentNode}return n=n.length||r||o||!this.listens(e,!0)?n:[this]},_isClickDisabled:function(t){for(;t&amp;&amp;t!==this._container;){if(t._leaflet_disable_click)return!0;t=t.parentNode}},_handleDOMEvent:function(t){var e,i=t.target||t.srcElement;!this._loaded||i._leaflet_disable_events||"click"===t.type&amp;&amp;this._isClickDisabled(i)||("mousedown"===(e=t.type)&amp;&amp;Me(i),this._fireDOMEvent(t,e))},_mouseEvents:["click","dblclick","mouseover","mouseout","contextmenu"],_fireDOMEvent:function(t,e,i){"click"===t.type&amp;&amp;((a=l({},t)).type="preclick",this._fireDOMEvent(a,a.type,i));var n=this._findEventTargets(t,e);if(i){for(var o=[],s=0;s&lt;i.length;s++)i[s].listens(e,!0)&amp;&amp;o.push(i[s]);n=o.concat(n)}if(n.length){"contextmenu"===e&amp;&amp;O(t);var r,a=n[0],h={originalEvent:t};for("keypress"!==t.type&amp;&amp;"keydown"!==t.type&amp;&amp;"keyup"!==t.type&amp;&amp;(r=a.getLatLng&amp;&amp;(!a._radius||a._radius&lt;=10),h.containerPoint=r?this.latLngToContainerPoint(a.getLatLng()):this.mouseEventToContainerPoint(t),h.layerPoint=this.containerPointToLayerPoint(h.containerPoint),h.latlng=r?a.getLatLng():this.layerPointToLatLng(h.layerPoint)),s=0;s&lt;n.length;s++)if(n[s].fire(e,h,!0),h.originalEvent._stopped||!1===n[s].options.bubblingMouseEvents&amp;&amp;-1!==G(this._mouseEvents,e))return}},_draggableMoved:function(t){return(t=t.dragging&amp;&amp;t.dragging.enabled()?t:this).dragging&amp;&amp;t.dragging.moved()||this.boxZoom&amp;&amp;this.boxZoom.moved()},_clearHandlers:function(){for(var t=0,e=this._handlers.length;t&lt;e;t++)this._handlers[t].disable()},whenReady:function(t,e){return this._loaded?t.call(e||this,{target:this}):this.on("load",t,e),this},_getMapPanePos:function(){return Pe(this._mapPane)||new p(0,0)},_moved:function(){var t=this._getMapPanePos();return t&amp;&amp;!t.equals([0,0])},_getTopLeftPoint:function(t,e){return(t&amp;&amp;void 0!==e?this._getNewPixelOrigin(t,e):this.getPixelOrigin()).subtract(this._getMapPanePos())},_getNewPixelOrigin:function(t,e){var i=this.getSize()._divideBy(2);return this.project(t,e)._subtract(i)._add(this._getMapPanePos())._round()},_latLngToNewLayerPoint:function(t,e,i){i=this._getNewPixelOrigin(i,e);return this.project(t,e)._subtract(i)},_latLngBoundsToNewLayerBounds:function(t,e,i){i=this._getNewPixelOrigin(i,e);return _([this.project(t.getSouthWest(),e)._subtract(i),this.project(t.getNorthWest(),e)._subtract(i),this.project(t.getSouthEast(),e)._subtract(i),this.project(t.getNorthEast(),e)._subtract(i)])},_getCenterLayerPoint:function(){return this.containerPointToLayerPoint(this.getSize()._divideBy(2))},_getCenterOffset:function(t){return this.latLngToLayerPoint(t).subtract(this._getCenterLayerPoint())},_limitCenter:function(t,e,i){var n,o;return!i||(n=this.project(t,e),o=this.getSize().divideBy(2),o=new f(n.subtract(o),n.add(o)),o=this._getBoundsOffset(o,i,e),Math.abs(o.x)&lt;=1&amp;&amp;Math.abs(o.y)&lt;=1)?t:this.unproject(n.add(o),e)},_limitOffset:function(t,e){var i;return e?(i=new f((i=this.getPixelBounds()).min.add(t),i.max.add(t)),t.add(this._getBoundsOffset(i,e))):t},_getBoundsOffset:function(t,e,i){e=_(this.project(e.getNorthEast(),i),this.project(e.getSouthWest(),i)),i=e.min.subtract(t.min),e=e.max.subtract(t.max);return new p(this._rebound(i.x,-e.x),this._rebound(i.y,-e.y))},_rebound:function(t,e){return 0&lt;t+e?Math.round(t-e)/2:Math.max(0,Math.ceil(t</t>
  </si>
  <si>
    <t>))-Math.max(0,Math.floor(e))},_limitZoom:function(t){var e=this.getMinZoom(),i=this.getMaxZoom(),n=b.any3d?this.options.zoomSnap:1;return n&amp;&amp;(t=Math.round(t/n)*n),Math.max(e,Math.min(i,t))},_onPanTransitionStep:function(){this.fire("move")},_onPanTransitionEnd:function(){z(this._mapPane,"leaflet-pan-anim"),this.fire("moveend")},_tryAnimatedPan:function(t,e){t=this._getCenterOffset(t)._trunc();return!(!0!==(e&amp;&amp;e.animate)&amp;&amp;!this.getSize().contains(t))&amp;&amp;(this.panBy(t,e),!0)},_createAnimProxy:function(){var t=this._proxy=P("div","leaflet-proxy leaflet-zoom-animated");this._panes.mapPane.appendChild(t),this.on("zoomanim",function(t){var e=ue,i=this._proxy.style[e];be(this._proxy,this.project(t.center,t.zoom),this.getZoomScale(t.zoom,1)),i===this._proxy.style[e]&amp;&amp;this._animatingZoom&amp;&amp;this._onZoomTransitionEnd()},this),this.on("load moveend",this._animMoveEnd,this),this._on("unload",this._destroyAnimProxy,this)},_destroyAnimProxy:function(){T(this._proxy),this.off("load moveend",this._animMoveEnd,this),delete this._proxy},_animMoveEnd:function(){var t=this.getCenter(),e=this.getZoom();be(this._proxy,this.project(t,e),this.getZoomScale(e,1))},_catchTransitionEnd:function(t){this._animatingZoom&amp;&amp;0&lt;=t.propertyName.indexOf("transform")&amp;&amp;this._onZoomTransitionEnd()},_nothingToAnimate:function(){return!this._container.getElementsByClassName("leaflet-zoom-animated").length},_tryAnimatedZoom:function(t,e,i){if(!this._animatingZoom){if(i=i||{},!this._zoomAnimated||!1===i.animate||this._nothingToAnimate()||Math.abs(e-this._zoom)&gt;this.options.zoomAnimationThreshold)return!1;var n=this.getZoomScale(e),n=this._getCenterOffset(t)._divideBy(1-1/n);if(!0!==i.animate&amp;&amp;!this.getSize().contains(n))return!1;x(function(){this._moveStart(!0,i.noMoveStart||!1)._animateZoom(t,e,!0)},this)}return!0},_animateZoom:function(t,e,i,n){this._mapPane&amp;&amp;(i&amp;&amp;(this._animatingZoom=!0,this._animateToCenter=t,this._animateToZoom=e,M(this._mapPane,"leaflet-zoom-anim")),this.fire("zoomanim",{center:t,zoom:e,noUpdate:n}),this._tempFireZoomEvent||(this._tempFireZoomEvent=this._zoom!==this._animateToZoom),this._move(this._animateToCenter,this._animateToZoom,void 0,!0),setTimeout(a(this._onZoomTransitionEnd,this),250))},_onZoomTransitionEnd:function(){this._animatingZoom&amp;&amp;(this._mapPane&amp;&amp;z(this._mapPane,"leaflet-zoom-anim"),this._animatingZoom=!1,this._move(this._animateToCenter,this._animateToZoom,void 0,!0),this._tempFireZoomEvent&amp;&amp;this.fire("zoom"),delete this._tempFireZoomEvent,this.fire("move"),this._moveEnd(!0))}});function Ue(t){return new B(t)}var B=et.extend({options:{position:"topright"},initialize:function(t){c(this,t)},getPosition:function(){return this.options.position},setPosition:function(t){var e=this._map;return e&amp;&amp;e.removeControl(this),this.options.position=t,e&amp;&amp;e.addControl(this),this},getContainer:function(){return this._container},addTo:function(t){this.remove(),this._map=t;var e=this._container=this.onAdd(t),i=this.getPosition(),t=t._controlCorners[i];return M(e,"leaflet-control"),-1!==i.indexOf("bottom")?t.insertBefore(e,t.firstChild):t.appendChild(e),this._map.on("unload",this.remove,this),this},remove:function(){return this._map&amp;&amp;(T(this._container),this.onRemove&amp;&amp;this.onRemove(this._map),this._map.off("unload",this.remove,this),this._map=null),this},_refocusOnMap:function(t){this._map&amp;&amp;t&amp;&amp;0&lt;t.screenX&amp;&amp;0&lt;t.screenY&amp;&amp;this._map.getContainer().focus()}}),Ve=(A.include({addControl:function(t){return t.addTo(this),this},removeControl:function(t){return t.remove(),this},_initControlPos:function(){var i=this._controlCorners={},n="leaflet-",o=this._controlContainer=P("div",n+"control-container",this._container);function t(t,e){i[t+e]=P("div",n+t+" "+n+e,o)}t("top","left"),t("top","right"),t("bottom","left"),t("bottom","right")},_clearControlPos:function(){for(var t in this._controlCorners)T(this._controlCorners[t]);T(this._controlContainer),delete this._controlCorners,delete this._controlContainer}}),B.extend({options:{collapsed:!0,position:"topright",autoZIndex:!0,hideSingleBase:!1,sortLayers:!1,sortFunction:function(t,e,i,n){return i&lt;n?-1:n&lt;i?1:0}},initialize:function(t,e,i){for(var n in c(this,i),this._layerControlInputs=[],this._layers=[],this._lastZIndex=0,this._handlingClick=!1,this._preventClick=!1,t)this._addLayer(t[n],n);for(n in e)this._addLayer(e[n],n,!0)},onAdd:function(t){this._initLayout(),this._update(),(this._map=t).on("zoomend",this._checkDisabledLayers,this);for(var e=0;e&lt;this._layers.length;e++)this._layers[e].layer.on("add remove",this._onLayerChange,this);return this._container},addTo:function(t){return B.prototype.addTo.call(this,t),this._expandIfNotCollapsed()},onRemove:function(){this._map.off("zoomend",this._checkDisabledLayers,this);for(var t=0;t&lt;this._layers.length;t++)this._layers[t].layer.off("add remove",this._onLayerChange,this)},addBaseLayer:function(t,e){return this._addLayer(t,e),this._map?this._update():this},addOverlay:function(t,e){return this._addLayer(t,e,!0),this._map?this._update():this},removeLayer:function(t){t.off("add remove",this._onLayerChange,this);t=this._getLayer(h(t));return t&amp;&amp;this._layers.splice(this._layers.indexOf(t),1),this._map?this._update():this},expand:function(){M(this._container,"leaflet-control-layers-expanded"),this._section.style.height=null;var t=this._map.getSize().y-(this._container.offsetTop+50);return t&lt;this._section.clientHeight?(M(this._section,"leaflet-control-layers-scrollbar"),this._section.style.height=t+"px"):z(this._section,"leaflet-control-layers-scrollbar"),this._checkDisabledLayers(),this},collapse:function(){return z(this._container,"leaflet-control-layers-expanded"),this},_initLayout:function(){var t="leaflet-control-layers",e=this._container=P("div",t),i=this.options.collapsed,n=(e.setAttribute("aria-haspopup",!0),Ie(e),Be(e),this._section=P("section",t+"-list")),o=(i&amp;&amp;(this._map.on("click",this.collapse,this),S(e,{mouseenter:this._expandSafely,mouseleave:this.collapse},this)),this._layersLink=P("a",t+"-toggle",e));o.href="#",o.title="Layers",o.setAttribute("role","button"),S(o,{keydown:function(t){13===t.keyCode&amp;&amp;this._expandSafely()},click:function(t){O(t),this._expandSafely()}},this),i||this.expand(),this._baseLayersList=P("div",t+"-base",n),this._separator=P("div",t+"-separator",n),this._overlaysList=P("div",t+"-overlays",n),e.appendChild(n)},_getLayer:function(t){for(var e=0;e&lt;this._layers.length;e++)if(this._layers[e]&amp;&amp;h(this._layers[e].layer)===t)return this._layers[e]},_addLayer:function(t,e,i){this._map&amp;&amp;t.on("add remove",this._onLayerChange,this),this._layers.push({layer:t,name:e,overlay:i}),this.options.sortLayers&amp;&amp;this._layers.sort(a(function(t,e){return this.options.sortFunction(t.layer,e.layer,t.name,e.name)},this)),this.options.autoZIndex&amp;&amp;t.setZIndex&amp;&amp;(this._lastZIndex++,t.setZIndex(this._lastZIndex)),this._expandIfNotCollapsed()},_update:function(){if(this._container){me(this._baseLayersList),me(this._overlaysList),this._layerControlInputs=[];for(var t,e,i,n=0,o=0;o&lt;this._layers.length;o++)i=this._layers[o],this._addItem(i),e=e||i.overlay,t=t||!i.overlay,n+=i.overlay?0:1;this.options.hideSingleBase&amp;&amp;(this._baseLayersList.style.display=(t=t&amp;&amp;1&lt;n)?"":"none"),this._separator.style.display=e&amp;&amp;t?"":"none"}return this},_onLayerChange:function(t){this._handlingClick||this._update();var e=this._getLayer(h(t.target)),t=e.overlay?"add"===t.type?"overlayadd":"overlayremove":"add"===t.type?"baselayerchange":null;t&amp;&amp;this._map.fire(t,e)},_createRadioElement:function(t,e){t='&lt;input type="radio" class="leaflet-control-layers-selector" name="'+t+'"'+(e?' checked="checked"':"")+"/&gt;",e=document.createElement("div");return e.innerHTML=t,e.firstChild},_addItem:function(t){var e,i=document.createElement("label"),n=this._map.hasLayer(t.layer),n=(t.overlay?((e=document.createElement("input")).type="checkbox",e.className="leaflet-control-layers-selector",e.defaultChecked=n):e=this._createRadioElement("leaflet-base-layers_"+h(this),n),this._layerControlInputs.push(e),e.layerId=h(t.layer),S(e,"click",this._onIn</t>
  </si>
  <si>
    <t>putClick,this),document.createElement("span")),o=(n.innerHTML=" "+t.name,document.createElement("span"));return i.appendChild(o),o.appendChild(e),o.appendChild(n),(t.overlay?this._overlaysList:this._baseLayersList).appendChild(i),this._checkDisabledLayers(),i},_onInputClick:function(){if(!this._preventClick){var t,e,i=this._layerControlInputs,n=[],o=[];this._handlingClick=!0;for(var s=i.length-1;0&lt;=s;s--)t=i[s],e=this._getLayer(t.layerId).layer,t.checked?n.push(e):t.checked||o.push(e);for(s=0;s&lt;o.length;s++)this._map.hasLayer(o[s])&amp;&amp;this._map.removeLayer(o[s]);for(s=0;s&lt;n.length;s++)this._map.hasLayer(n[s])||this._map.addLayer(n[s]);this._handlingClick=!1,this._refocusOnMap()}},_checkDisabledLayers:function(){for(var t,e,i=this._layerControlInputs,n=this._map.getZoom(),o=i.length-1;0&lt;=o;o--)t=i[o],e=this._getLayer(t.layerId).layer,t.disabled=void 0!==e.options.minZoom&amp;&amp;n&lt;e.options.minZoom||void 0!==e.options.maxZoom&amp;&amp;n&gt;e.options.maxZoom},_expandIfNotCollapsed:function(){return this._map&amp;&amp;!this.options.collapsed&amp;&amp;this.expand(),this},_expandSafely:function(){var t=this._section,e=(this._preventClick=!0,S(t,"click",O),this.expand(),this);setTimeout(function(){k(t,"click",O),e._preventClick=!1})}})),qe=B.extend({options:{position:"topleft",zoomInText:'&lt;span aria-hidden="true"&gt;+&lt;/span&gt;',zoomInTitle:"Zoom in",zoomOutText:'&lt;span aria-hidden="true"&gt;&amp;#x2212;&lt;/span&gt;',zoomOutTitle:"Zoom out"},onAdd:function(t){var e="leaflet-control-zoom",i=P("div",e+" leaflet-bar"),n=this.options;return this._zoomInButton=this._createButton(n.zoomInText,n.zoomInTitle,e+"-in",i,this._zoomIn),this._zoomOutButton=this._createButton(n.zoomOutText,n.zoomOutTitle,e+"-out",i,this._zoomOut),this._updateDisabled(),t.on("zoomend zoomlevelschange",this._updateDisabled,this),i},onRemove:function(t){t.off("zoomend zoomlevelschange",this._updateDisabled,this)},disable:function(){return this._disabled=!0,this._updateDisabled(),this},enable:function(){return this._disabled=!1,this._updateDisabled(),this},_zoomIn:function(t){!this._disabled&amp;&amp;this._map._zoom&lt;this._map.getMaxZoom()&amp;&amp;this._map.zoomIn(this._map.options.zoomDelta*(t.shiftKey?3:1))},_zoomOut:function(t){!this._disabled&amp;&amp;this._map._zoom&gt;this._map.getMinZoom()&amp;&amp;this._map.zoomOut(this._map.options.zoomDelta*(t.shiftKey?3:1))},_createButton:function(t,e,i,n,o){i=P("a",i,n);return i.innerHTML=t,i.href="#",i.title=e,i.setAttribute("role","button"),i.setAttribute("aria-label",e),Ie(i),S(i,"click",Re),S(i,"click",o,this),S(i,"click",this._refocusOnMap,this),i},_updateDisabled:function(){var t=this._map,e="leaflet-disabled";z(this._zoomInButton,e),z(this._zoomOutButton,e),this._zoomInButton.setAttribute("aria-disabled","false"),this._zoomOutButton.setAttribute("aria-disabled","false"),!this._disabled&amp;&amp;t._zoom!==t.getMinZoom()||(M(this._zoomOutButton,e),this._zoomOutButton.setAttribute("aria-disabled","true")),!this._disabled&amp;&amp;t._zoom!==t.getMaxZoom()||(M(this._zoomInButton,e),this._zoomInButton.setAttribute("aria-disabled","true"))}}),Ge=(A.mergeOptions({zoomControl:!0}),A.addInitHook(function(){this.options.zoomControl&amp;&amp;(this.zoomControl=new qe,this.addControl(this.zoomControl))}),B.extend({options:{position:"bottomleft",maxWidth:100,metric:!0,imperial:!0},onAdd:function(t){var e="leaflet-control-scale",i=P("div",e),n=this.options;return this._addScales(n,e+"-line",i),t.on(n.updateWhenIdle?"moveend":"move",this._update,this),t.whenReady(this._update,this),i},onRemove:function(t){t.off(this.options.updateWhenIdle?"moveend":"move",this._update,this)},_addScales:function(t,e,i){t.metric&amp;&amp;(this._mScale=P("div",e,i)),t.imperial&amp;&amp;(this._iScale=P("div",e,i))},_update:function(){var t=this._map,e=t.getSize().y/2,t=t.distance(t.containerPointToLatLng([0,e]),t.containerPointToLatLng([this.options.maxWidth,e]));this._updateScales(t)},_updateScales:function(t){this.options.metric&amp;&amp;t&amp;&amp;this._updateMetric(t),this.options.imperial&amp;&amp;t&amp;&amp;this._updateImperial(t)},_updateMetric:function(t){var e=this._getRoundNum(t);this._updateScale(this._mScale,e&lt;1e3?e+" m":e/1e3+" km",e/t)},_updateImperial:function(t){var e,i,t=3.2808399*t;5280&lt;t?(i=this._getRoundNum(e=t/5280),this._updateScale(this._iScale,i+" mi",i/e)):(i=this._getRoundNum(t),this._updateScale(this._iScale,i+" ft",i/t))},_updateScale:function(t,e,i){t.style.width=Math.round(this.options.maxWidth*i)+"px",t.innerHTML=e},_getRoundNum:function(t){var e=Math.pow(10,(Math.floor(t)+"").length-1),t=t/e;return e*(t=10&lt;=t?10:5&lt;=t?5:3&lt;=t?3:2&lt;=t?2:1)}})),Ke=B.extend({options:{position:"bottomright",prefix:'&lt;a href="https://leafletjs.com" title="A JavaScript library for interactive maps"&gt;'+(b.inlineSvg?'&lt;svg aria-hidden="true" xmlns="http://www.w3.org/2000/svg" width="12" height="8" viewBox="0 0 12 8" class="leaflet-attribution-flag"&gt;&lt;path fill="#4C7BE1" d="M0 0h12v4H0z"/&gt;&lt;path fill="#FFD500" d="M0 4h12v3H0z"/&gt;&lt;path fill="#E0BC00" d="M0 7h12v1H0z"/&gt;&lt;/svg&gt; ':"")+"Leaflet&lt;/a&gt;"},initialize:function(t){c(this,t),this._attributions={}},onAdd:function(t){for(var e in(t.attributionControl=this)._container=P("div","leaflet-control-attribution"),Ie(this._container),t._layers)t._layers[e].getAttribution&amp;&amp;this.addAttribution(t._layers[e].getAttribution());return this._update(),t.on("layeradd",this._addAttribution,this),this._container},onRemove:function(t){t.off("layeradd",this._addAttribution,this)},_addAttribution:function(t){t.layer.getAttribution&amp;&amp;(this.addAttribution(t.layer.getAttribution()),t.layer.once("remove",function(){this.removeAttribution(t.layer.getAttribution())},this))},setPrefix:function(t){return this.options.prefix=t,this._update(),this},addAttribution:function(t){return t&amp;&amp;(this._attributions[t]||(this._attributions[t]=0),this._attributions[t]++,this._update()),this},removeAttribution:function(t){return t&amp;&amp;this._attributions[t]&amp;&amp;(this._attributions[t]--,this._update()),this},_update:function(){if(this._map){var t,e=[];for(t in this._attributions)this._attributions[t]&amp;&amp;e.push(t);var i=[];this.options.prefix&amp;&amp;i.push(this.options.prefix),e.length&amp;&amp;i.push(e.join(", ")),this._container.innerHTML=i.join(' &lt;span aria-hidden="true"&gt;|&lt;/span&gt; ')}}}),n=(A.mergeOptions({attributionControl:!0}),A.addInitHook(function(){this.options.attributionControl&amp;&amp;(new Ke).addTo(this)}),B.Layers=Ve,B.Zoom=qe,B.Scale=Ge,B.Attribution=Ke,Ue.layers=function(t,e,i){return new Ve(t,e,i)},Ue.zoom=function(t){return new qe(t)},Ue.scale=function(t){return new Ge(t)},Ue.attribution=function(t){return new Ke(t)},et.extend({initialize:function(t){this._map=t},enable:function(){return this._enabled||(this._enabled=!0,this.addHooks()),this},disable:function(){return this._enabled&amp;&amp;(this._enabled=!1,this.removeHooks()),this},enabled:function(){return!!this._enabled}})),ft=(n.addTo=function(t,e){return t.addHandler(e,this),this},{Events:e}),Ye=b.touch?"touchstart mousedown":"mousedown",Xe=it.extend({options:{clickTolerance:3},initialize:function(t,e,i,n){c(this,n),this._element=t,this._dragStartTarget=e||t,this._preventOutline=i},enable:function(){this._enabled||(S(this._dragStartTarget,Ye,this._onDown,this),this._enabled=!0)},disable:function(){this._enabled&amp;&amp;(Xe._dragging===this&amp;&amp;this.finishDrag(!0),k(this._dragStartTarget,Ye,this._onDown,this),this._enabled=!1,this._moved=!1)},_onDown:function(t){var e,i;this._enabled&amp;&amp;(this._moved=!1,ve(this._element,"leaflet-zoom-anim")||(t.touches&amp;&amp;1!==t.touches.length?Xe._dragging===this&amp;&amp;this.finishDrag():Xe._dragging||t.shiftKey||1!==t.which&amp;&amp;1!==t.button&amp;&amp;!t.touches||((Xe._dragging=this)._preventOutline&amp;&amp;Me(this._element),Le(),re(),this._moving||(this.fire("down"),i=t.touches?t.touches[0]:t,e=Ce(this._element),this._startPoint=new p(i.clientX,i.clientY),this._startPos=Pe(this._element),this._parentScale=Ze(e),i="mousedown"===t.type,S(document,i?"mousemove":"touchmove",this._onMove,this),S(document,i?"mouseup":"touchend touchcancel",this._onUp,this)))))},_onMove:function(t){var e;this._enabled&amp;&amp;(t.touches&amp;&amp;1&lt;t.touches.length?this._moved=!0:!(e=new p((e=t.touches&amp;&amp;1===t.touches.length?t.touches[0]:t).clien</t>
  </si>
  <si>
    <t>tX,e.clientY)._subtract(this._startPoint)).x&amp;&amp;!e.y||Math.abs(e.x)+Math.abs(e.y)&lt;this.options.clickTolerance||(e.x/=this._parentScale.x,e.y/=this._parentScale.y,O(t),this._moved||(this.fire("dragstart"),this._moved=!0,M(document.body,"leaflet-dragging"),this._lastTarget=t.target||t.srcElement,window.SVGElementInstance&amp;&amp;this._lastTarget instanceof window.SVGElementInstance&amp;&amp;(this._lastTarget=this._lastTarget.correspondingUseElement),M(this._lastTarget,"leaflet-drag-target")),this._newPos=this._startPos.add(e),this._moving=!0,this._lastEvent=t,this._updatePosition()))},_updatePosition:function(){var t={originalEvent:this._lastEvent};this.fire("predrag",t),Z(this._element,this._newPos),this.fire("drag",t)},_onUp:function(){this._enabled&amp;&amp;this.finishDrag()},finishDrag:function(t){z(document.body,"leaflet-dragging"),this._lastTarget&amp;&amp;(z(this._lastTarget,"leaflet-drag-target"),this._lastTarget=null),k(document,"mousemove touchmove",this._onMove,this),k(document,"mouseup touchend touchcancel",this._onUp,this),Te(),ae();var e=this._moved&amp;&amp;this._moving;this._moving=!1,Xe._dragging=!1,e&amp;&amp;this.fire("dragend",{noInertia:t,distance:this._newPos.distanceTo(this._startPos)})}});function Je(t,e,i){for(var n,o,s,r,a,h,l,u=[1,4,2,8],c=0,d=t.length;c&lt;d;c++)t[c]._code=si(t[c],e);for(s=0;s&lt;4;s++){for(h=u[s],n=[],c=0,o=(d=t.length)-1;c&lt;d;o=c++)r=t[c],a=t[o],r._code&amp;h?a._code&amp;h||((l=oi(a,r,h,e,i))._code=si(l,e),n.push(l)):(a._code&amp;h&amp;&amp;((l=oi(a,r,h,e,i))._code=si(l,e),n.push(l)),n.push(r));t=n}return t}function $e(t,e){var i,n,o,s,r,a,h;if(!t||0===t.length)throw new Error("latlngs not passed");I(t)||(console.warn("latlngs are not flat! Only the first ring will be used"),t=t[0]);for(var l=w([0,0]),u=g(t),c=(u.getNorthWest().distanceTo(u.getSouthWest())*u.getNorthEast().distanceTo(u.getNorthWest())&lt;1700&amp;&amp;(l=Qe(t)),t.length),d=[],_=0;_&lt;c;_++){var p=w(t[_]);d.push(e.project(w([p.lat-l.lat,p.lng-l.lng])))}for(_=r=a=h=0,i=c-1;_&lt;c;i=_++)n=d[_],o=d[i],s=n.y*o.x-o.y*n.x,a+=(n.x+o.x)*s,h+=(n.y+o.y)*s,r+=3*s;u=0===r?d[0]:[a/r,h/r],u=e.unproject(m(u));return w([u.lat+l.lat,u.lng+l.lng])}function Qe(t){for(var e=0,i=0,n=0,o=0;o&lt;t.length;o++){var s=w(t[o]);e+=s.lat,i+=s.lng,n++}return w([e/n,i/n])}var ti,gt={__proto__:null,clipPolygon:Je,polygonCenter:$e,centroid:Qe};function ei(t,e){if(e&amp;&amp;t.length){var i=t=function(t,e){for(var i=[t[0]],n=1,o=0,s=t.length;n&lt;s;n++)(function(t,e){var i=e.x-t.x,e=e.y-t.y;return i*i+e*e})(t[n],t[o])&gt;e&amp;&amp;(i.push(t[n]),o=n);o&lt;s-1&amp;&amp;i.push(t[s-1]);return i}(t,e=e*e),n=i.length,o=new(typeof Uint8Array!=void 0+""?Uint8Array:Array)(n);o[0]=o[n-1]=1,function t(e,i,n,o,s){var r,a,h,l=0;for(a=o+1;a&lt;=s-1;a++)h=ri(e[a],e[o],e[s],!0),l&lt;h&amp;&amp;(r=a,l=h);n&lt;l&amp;&amp;(i[r]=1,t(e,i,n,o,r),t(e,i,n,r,s))}(i,o,e,0,n-1);var s,r=[];for(s=0;s&lt;n;s++)o[s]&amp;&amp;r.push(i[s]);return r}return t.slice()}function ii(t,e,i){return Math.sqrt(ri(t,e,i,!0))}function ni(t,e,i,n,o){var s,r,a,h=n?ti:si(t,i),l=si(e,i);for(ti=l;;){if(!(h|l))return[t,e];if(h&amp;l)return!1;a=si(r=oi(t,e,s=h||l,i,o),i),s===h?(t=r,h=a):(e=r,l=a)}}function oi(t,e,i,n,o){var s,r,a=e.x-t.x,e=e.y-t.y,h=n.min,n=n.max;return 8&amp;i?(s=t.x+a*(n.y-t.y)/e,r=n.y):4&amp;i?(s=t.x+a*(h.y-t.y)/e,r=h.y):2&amp;i?(s=n.x,r=t.y+e*(n.x-t.x)/a):1&amp;i&amp;&amp;(s=h.x,r=t.y+e*(h.x-t.x)/a),new p(s,r,o)}function si(t,e){var i=0;return t.x&lt;e.min.x?i|=1:t.x&gt;e.max.x&amp;&amp;(i|=2),t.y&lt;e.min.y?i|=4:t.y&gt;e.max.y&amp;&amp;(i|=8),i}function ri(t,e,i,n){var o=e.x,e=e.y,s=i.x-o,r=i.y-e,a=s*s+r*r;return 0&lt;a&amp;&amp;(1&lt;(a=((t.x-o)*s+(t.y-e)*r)/a)?(o=i.x,e=i.y):0&lt;a&amp;&amp;(o+=s*a,e+=r*a)),s=t.x-o,r=t.y-e,n?s*s+r*r:new p(o,e)}function I(t){return!d(t[0])||"object"!=typeof t[0][0]&amp;&amp;void 0!==t[0][0]}function ai(t){return console.warn("Deprecated use of _flat, please use L.LineUtil.isFlat instead."),I(t)}function hi(t,e){var i,n,o,s,r,a;if(!t||0===t.length)throw new Error("latlngs not passed");I(t)||(console.warn("latlngs are not flat! Only the first ring will be used"),t=t[0]);for(var h=w([0,0]),l=g(t),u=(l.getNorthWest().distanceTo(l.getSouthWest())*l.getNorthEast().distanceTo(l.getNorthWest())&lt;1700&amp;&amp;(h=Qe(t)),t.length),c=[],d=0;d&lt;u;d++){var _=w(t[d]);c.push(e.project(w([_.lat-h.lat,_.lng-h.lng])))}for(i=d=0;d&lt;u-1;d++)i+=c[d].distanceTo(c[d+1])/2;if(0===i)a=c[0];else for(n=d=0;d&lt;u-1;d++)if(o=c[d],s=c[d+1],i&lt;(n+=r=o.distanceTo(s))){a=[s.x-(r=(n-i)/r)*(s.x-o.x),s.y-r*(s.y-o.y)];break}l=e.unproject(m(a));return w([l.lat+h.lat,l.lng+h.lng])}var vt={__proto__:null,simplify:ei,pointToSegmentDistance:ii,closestPointOnSegment:function(t,e,i){return ri(t,e,i)},clipSegment:ni,_getEdgeIntersection:oi,_getBitCode:si,_sqClosestPointOnSegment:ri,isFlat:I,_flat:ai,polylineCenter:hi},yt={project:function(t){return new p(t.lng,t.lat)},unproject:function(t){return new v(t.y,t.x)},bounds:new f([-180,-90],[180,90])},xt={R:6378137,R_MINOR:6356752.314245179,bounds:new f([-20037508.34279,-15496570.73972],[20037508.34279,18764656.23138]),project:function(t){var e=Math.PI/180,i=this.R,n=t.lat*e,o=this.R_MINOR/i,o=Math.sqrt(1-o*o),s=o*Math.sin(n),s=Math.tan(Math.PI/4-n/2)/Math.pow((1-s)/(1+s),o/2),n=-i*Math.log(Math.max(s,1e-10));return new p(t.lng*e*i,n)},unproject:function(t){for(var e,i=180/Math.PI,n=this.R,o=this.R_MINOR/n,s=Math.sqrt(1-o*o),r=Math.exp(-t.y/n),a=Math.PI/2-2*Math.atan(r),h=0,l=.1;h&lt;15&amp;&amp;1e-7&lt;Math.abs(l);h++)e=s*Math.sin(a),e=Math.pow((1-e)/(1+e),s/2),a+=l=Math.PI/2-2*Math.atan(r*e)-a;return new v(a*i,t.x*i/n)}},wt={__proto__:null,LonLat:yt,Mercator:xt,SphericalMercator:rt},Pt=l({},st,{code:"EPSG:3395",projection:xt,transformation:ht(bt=.5/(Math.PI*xt.R),.5,-bt,.5)}),li=l({},st,{code:"EPSG:4326",projection:yt,transformation:ht(1/180,1,-1/180,.5)}),Lt=l({},ot,{projection:yt,transformation:ht(1,0,-1,0),scale:function(t){return Math.pow(2,t)},zoom:function(t){return Math.log(t)/Math.LN2},distance:function(t,e){var i=e.lng-t.lng,e=e.lat-t.lat;return Math.sqrt(i*i+e*e)},infinite:!0}),o=(ot.Earth=st,ot.EPSG3395=Pt,ot.EPSG3857=lt,ot.EPSG900913=ut,ot.EPSG4326=li,ot.Simple=Lt,it.extend({options:{pane:"overlayPane",attribution:null,bubblingMouseEvents:!0},addTo:function(t){return t.addLayer(this),this},remove:function(){return this.removeFrom(this._map||this._mapToAdd)},removeFrom:function(t){return t&amp;&amp;t.removeLayer(this),this},getPane:function(t){return this._map.getPane(t?this.options[t]||t:this.options.pane)},addInteractiveTarget:function(t){return this._map._targets[h(t)]=this},removeInteractiveTarget:function(t){return delete this._map._targets[h(t)],this},getAttribution:function(){return this.options.attribution},_layerAdd:function(t){var e,i=t.target;i.hasLayer(this)&amp;&amp;(this._map=i,this._zoomAnimated=i._zoomAnimated,this.getEvents&amp;&amp;(e=this.getEvents(),i.on(e,this),this.once("remove",function(){i.off(e,this)},this)),this.onAdd(i),this.fire("add"),i.fire("layeradd",{layer:this}))}})),ui=(A.include({addLayer:function(t){var e;if(t._layerAdd)return e=h(t),this._layers[e]||((this._layers[e]=t)._mapToAdd=this,t.beforeAdd&amp;&amp;t.beforeAdd(this),this.whenReady(t._layerAdd,t)),this;throw new Error("The provided object is not a Layer.")},removeLayer:function(t){var e=h(t);return this._layers[e]&amp;&amp;(this._loaded&amp;&amp;t.onRemove(this),delete this._layers[e],this._loaded&amp;&amp;(this.fire("layerremove",{layer:t}),t.fire("remove")),t._map=t._mapToAdd=null),this},hasLayer:function(t){return h(t)in this._layers},eachLayer:function(t,e){for(var i in this._layers)t.call(e,this._layers[i]);return this},_addLayers:function(t){for(var e=0,i=(t=t?d(t)?t:[t]:[]).length;e&lt;i;e++)this.addLayer(t[e])},_addZoomLimit:function(t){isNaN(t.options.maxZoom)&amp;&amp;isNaN(t.options.minZoom)||(this._zoomBoundLayers[h(t)]=t,this._updateZoomLevels())},_removeZoomLimit:function(t){t=h(t);this._zoomBoundLayers[t]&amp;&amp;(delete this._zoomBoundLayers[t],this._updateZoomLevels())},_updateZoomLevels:function(){var t,e=1/0,i=-1/0,n=this._getZoomSpan();for(t in this._zoomBoundLayers)var o=this._zoomBoundLayers[t].options,e=void 0===o.minZoom?e:Math.min(e,o.minZoom),i=void 0===o.maxZoom?i:Math.max(i,o.maxZoom);this._layersMaxZoom=i===-1/0?void 0:i,this._layersMinZoom=e===1/0?void 0:e,n!==this._getZoomSpan()</t>
  </si>
  <si>
    <t>&amp;&amp;this.fire("zoomlevelschange"),void 0===this.options.maxZoom&amp;&amp;this._layersMaxZoom&amp;&amp;this.getZoom()&gt;this._layersMaxZoom&amp;&amp;this.setZoom(this._layersMaxZoom),void 0===this.options.minZoom&amp;&amp;this._layersMinZoom&amp;&amp;this.getZoom()&lt;this._layersMinZoom&amp;&amp;this.setZoom(this._layersMinZoom)}}),o.extend({initialize:function(t,e){var i,n;if(c(this,e),this._layers={},t)for(i=0,n=t.length;i&lt;n;i++)this.addLayer(t[i])},addLayer:function(t){var e=this.getLayerId(t);return this._layers[e]=t,this._map&amp;&amp;this._map.addLayer(t),this},removeLayer:function(t){t=t in this._layers?t:this.getLayerId(t);return this._map&amp;&amp;this._layers[t]&amp;&amp;this._map.removeLayer(this._layers[t]),delete this._layers[t],this},hasLayer:function(t){return("number"==typeof t?t:this.getLayerId(t))in this._layers},clearLayers:function(){return this.eachLayer(this.removeLayer,this)},invoke:function(t){var e,i,n=Array.prototype.slice.call(arguments,1);for(e in this._layers)(i=this._layers[e])[t]&amp;&amp;i[t].apply(i,n);return this},onAdd:function(t){this.eachLayer(t.addLayer,t)},onRemove:function(t){this.eachLayer(t.removeLayer,t)},eachLayer:function(t,e){for(var i in this._layers)t.call(e,this._layers[i]);return this},getLayer:function(t){return this._layers[t]},getLayers:function(){var t=[];return this.eachLayer(t.push,t),t},setZIndex:function(t){return this.invoke("setZIndex",t)},getLayerId:h})),ci=ui.extend({addLayer:function(t){return this.hasLayer(t)?this:(t.addEventParent(this),ui.prototype.addLayer.call(this,t),this.fire("layeradd",{layer:t}))},removeLayer:function(t){return this.hasLayer(t)?((t=t in this._layers?this._layers[t]:t).removeEventParent(this),ui.prototype.removeLayer.call(this,t),this.fire("layerremove",{layer:t})):this},setStyle:function(t){return this.invoke("setStyle",t)},bringToFront:function(){return this.invoke("bringToFront")},bringToBack:function(){return this.invoke("bringToBack")},getBounds:function(){var t,e=new s;for(t in this._layers){var i=this._layers[t];e.extend(i.getBounds?i.getBounds():i.getLatLng())}return e}}),di=et.extend({options:{popupAnchor:[0,0],tooltipAnchor:[0,0],crossOrigin:!1},initialize:function(t){c(this,t)},createIcon:function(t){return this._createIcon("icon",t)},createShadow:function(t){return this._createIcon("shadow",t)},_createIcon:function(t,e){var i=this._getIconUrl(t);if(i)return i=this._createImg(i,e&amp;&amp;"IMG"===e.tagName?e:null),this._setIconStyles(i,t),!this.options.crossOrigin&amp;&amp;""!==this.options.crossOrigin||(i.crossOrigin=!0===this.options.crossOrigin?"":this.options.crossOrigin),i;if("icon"===t)throw new Error("iconUrl not set in Icon options (see the docs).");return null},_setIconStyles:function(t,e){var i=this.options,n=i[e+"Size"],n=m(n="number"==typeof n?[n,n]:n),o=m("shadow"===e&amp;&amp;i.shadowAnchor||i.iconAnchor||n&amp;&amp;n.divideBy(2,!0));t.className="leaflet-marker-"+e+" "+(i.className||""),o&amp;&amp;(t.style.marginLeft=-o.x+"px",t.style.marginTop=-o.y+"px"),n&amp;&amp;(t.style.width=n.x+"px",t.style.height=n.y+"px")},_createImg:function(t,e){return(e=e||document.createElement("img")).src=t,e},_getIconUrl:function(t){return b.retina&amp;&amp;this.options[t+"RetinaUrl"]||this.options[t+"Url"]}});var _i=di.extend({options:{iconUrl:"marker-icon.png",iconRetinaUrl:"marker-icon-2x.png",shadowUrl:"marker-shadow.png",iconSize:[25,41],iconAnchor:[12,41],popupAnchor:[1,-34],tooltipAnchor:[16,-28],shadowSize:[41,41]},_getIconUrl:function(t){return"string"!=typeof _i.imagePath&amp;&amp;(_i.imagePath=this._detectIconPath()),(this.options.imagePath||_i.imagePath)+di.prototype._getIconUrl.call(this,t)},_stripUrl:function(t){function e(t,e,i){return(e=e.exec(t))&amp;&amp;e[i]}return(t=e(t,/^url\((['"])?(.+)\1\)$/,2))&amp;&amp;e(t,/^(.*)marker-icon\.png$/,1)},_detectIconPath:function(){var t=P("div","leaflet-default-icon-path",document.body),e=pe(t,"background-image")||pe(t,"backgroundImage");return document.body.removeChild(t),(e=this._stripUrl(e))?e:(t=document.querySelector('link[href$="leaflet.css"]'))?t.href.substring(0,t.href.length-"leaflet.css".length-1):""}}),pi=n.extend({initialize:function(t){this._marker=t},addHooks:function(){var t=this._marker._icon;this._draggable||(this._draggable=new Xe(t,t,!0)),this._draggable.on({dragstart:this._onDragStart,predrag:this._onPreDrag,drag:this._onDrag,dragend:this._onDragEnd},this).enable(),M(t,"leaflet-marker-draggable")},removeHooks:function(){this._draggable.off({dragstart:this._onDragStart,predrag:this._onPreDrag,drag:this._onDrag,dragend:this._onDragEnd},this).disable(),this._marker._icon&amp;&amp;z(this._marker._icon,"leaflet-marker-draggable")},moved:function(){return this._draggable&amp;&amp;this._draggable._moved},_adjustPan:function(t){var e=this._marker,i=e._map,n=this._marker.options.autoPanSpeed,o=this._marker.options.autoPanPadding,s=Pe(e._icon),r=i.getPixelBounds(),a=i.getPixelOrigin(),a=_(r.min._subtract(a).add(o),r.max._subtract(a).subtract(o));a.contains(s)||(o=m((Math.max(a.max.x,s.x)-a.max.x)/(r.max.x-a.max.x)-(Math.min(a.min.x,s.x)-a.min.x)/(r.min.x-a.min.x),(Math.max(a.max.y,s.y)-a.max.y)/(r.max.y-a.max.y)-(Math.min(a.min.y,s.y)-a.min.y)/(r.min.y-a.min.y)).multiplyBy(n),i.panBy(o,{animate:!1}),this._draggable._newPos._add(o),this._draggable._startPos._add(o),Z(e._icon,this._draggable._newPos),this._onDrag(t),this._panRequest=x(this._adjustPan.bind(this,t)))},_onDragStart:function(){this._oldLatLng=this._marker.getLatLng(),this._marker.closePopup&amp;&amp;this._marker.closePopup(),this._marker.fire("movestart").fire("dragstart")},_onPreDrag:function(t){this._marker.options.autoPan&amp;&amp;(r(this._panRequest),this._panRequest=x(this._adjustPan.bind(this,t)))},_onDrag:function(t){var e=this._marker,i=e._shadow,n=Pe(e._icon),o=e._map.layerPointToLatLng(n);i&amp;&amp;Z(i,n),e._latlng=o,t.latlng=o,t.oldLatLng=this._oldLatLng,e.fire("move",t).fire("drag",t)},_onDragEnd:function(t){r(this._panRequest),delete this._oldLatLng,this._marker.fire("moveend").fire("dragend",t)}}),mi=o.extend({options:{icon:new _i,interactive:!0,keyboard:!0,title:"",alt:"Marker",zIndexOffset:0,opacity:1,riseOnHover:!1,riseOffset:250,pane:"markerPane",shadowPane:"shadowPane",bubblingMouseEvents:!1,autoPanOnFocus:!0,draggable:!1,autoPan:!1,autoPanPadding:[50,50],autoPanSpeed:10},initialize:function(t,e){c(this,e),this._latlng=w(t)},onAdd:function(t){this._zoomAnimated=this._zoomAnimated&amp;&amp;t.options.markerZoomAnimation,this._zoomAnimated&amp;&amp;t.on("zoomanim",this._animateZoom,this),this._initIcon(),this.update()},onRemove:function(t){this.dragging&amp;&amp;this.dragging.enabled()&amp;&amp;(this.options.draggable=!0,this.dragging.removeHooks()),delete this.dragging,this._zoomAnimated&amp;&amp;t.off("zoomanim",this._animateZoom,this),this._removeIcon(),this._removeShadow()},getEvents:function(){return{zoom:this.update,viewreset:this.update}},getLatLng:function(){return this._latlng},setLatLng:function(t){var e=this._latlng;return this._latlng=w(t),this.update(),this.fire("move",{oldLatLng:e,latlng:this._latlng})},setZIndexOffset:function(t){return this.options.zIndexOffset=t,this.update()},getIcon:function(){return this.options.icon},setIcon:function(t){return this.options.icon=t,this._map&amp;&amp;(this._initIcon(),this.update()),this._popup&amp;&amp;this.bindPopup(this._popup,this._popup.options),this},getElement:function(){return this._icon},update:function(){var t;return this._icon&amp;&amp;this._map&amp;&amp;(t=this._map.latLngToLayerPoint(this._latlng).round(),this._setPos(t)),this},_initIcon:function(){var t=this.options,e="leaflet-zoom-"+(this._zoomAnimated?"animated":"hide"),i=t.icon.createIcon(this._icon),n=!1,i=(i!==this._icon&amp;&amp;(this._icon&amp;&amp;this._removeIcon(),n=!0,t.title&amp;&amp;(i.title=t.title),"IMG"===i.tagName&amp;&amp;(i.alt=t.alt||"")),M(i,e),t.keyboard&amp;&amp;(i.tabIndex="0",i.setAttribute("role","button")),this._icon=i,t.riseOnHover&amp;&amp;this.on({mouseover:this._bringToFront,mouseout:this._resetZIndex}),this.options.autoPanOnFocus&amp;&amp;S(i,"focus",this._panOnFocus,this),t.icon.createShadow(this._shadow)),o=!1;i!==this._shadow&amp;&amp;(this._removeShadow(),o=!0),i&amp;&amp;(M(i,e),i.alt=""),this._shadow=i,t.opacity&lt;1&amp;&amp;this._updateOpacity(),n&amp;&amp;this.getPane().appendChild(this._icon),this._initInteraction(),i&amp;&amp;</t>
  </si>
  <si>
    <t xml:space="preserve">o&amp;&amp;this.getPane(t.shadowPane).appendChild(this._shadow)},_removeIcon:function(){this.options.riseOnHover&amp;&amp;this.off({mouseover:this._bringToFront,mouseout:this._resetZIndex}),this.options.autoPanOnFocus&amp;&amp;k(this._icon,"focus",this._panOnFocus,this),T(this._icon),this.removeInteractiveTarget(this._icon),this._icon=null},_removeShadow:function(){this._shadow&amp;&amp;T(this._shadow),this._shadow=null},_setPos:function(t){this._icon&amp;&amp;Z(this._icon,t),this._shadow&amp;&amp;Z(this._shadow,t),this._zIndex=t.y+this.options.zIndexOffset,this._resetZIndex()},_updateZIndex:function(t){this._icon&amp;&amp;(this._icon.style.zIndex=this._zIndex+t)},_animateZoom:function(t){t=this._map._latLngToNewLayerPoint(this._latlng,t.zoom,t.center).round();this._setPos(t)},_initInteraction:function(){var t;this.options.interactive&amp;&amp;(M(this._icon,"leaflet-interactive"),this.addInteractiveTarget(this._icon),pi&amp;&amp;(t=this.options.draggable,this.dragging&amp;&amp;(t=this.dragging.enabled(),this.dragging.disable()),this.dragging=new pi(this),t&amp;&amp;this.dragging.enable()))},setOpacity:function(t){return this.options.opacity=t,this._map&amp;&amp;this._updateOpacity(),this},_updateOpacity:function(){var t=this.options.opacity;this._icon&amp;&amp;C(this._icon,t),this._shadow&amp;&amp;C(this._shadow,t)},_bringToFront:function(){this._updateZIndex(this.options.riseOffset)},_resetZIndex:function(){this._updateZIndex(0)},_panOnFocus:function(){var t,e,i=this._map;i&amp;&amp;(t=(e=this.options.icon.options).iconSize?m(e.iconSize):m(0,0),e=e.iconAnchor?m(e.iconAnchor):m(0,0),i.panInside(this._latlng,{paddingTopLeft:e,paddingBottomRight:t.subtract(e)}))},_getPopupAnchor:function(){return this.options.icon.options.popupAnchor},_getTooltipAnchor:function(){return this.options.icon.options.tooltipAnchor}});var fi=o.extend({options:{stroke:!0,color:"#3388ff",weight:3,opacity:1,lineCap:"round",lineJoin:"round",dashArray:null,dashOffset:null,fill:!1,fillColor:null,fillOpacity:.2,fillRule:"evenodd",interactive:!0,bubblingMouseEvents:!0},beforeAdd:function(t){this._renderer=t.getRenderer(this)},onAdd:function(){this._renderer._initPath(this),this._reset(),this._renderer._addPath(this)},onRemove:function(){this._renderer._removePath(this)},redraw:function(){return this._map&amp;&amp;this._renderer._updatePath(this),this},setStyle:function(t){return c(this,t),this._renderer&amp;&amp;(this._renderer._updateStyle(this),this.options.stroke&amp;&amp;t&amp;&amp;Object.prototype.hasOwnProperty.call(t,"weight")&amp;&amp;this._updateBounds()),this},bringToFront:function(){return this._renderer&amp;&amp;this._renderer._bringToFront(this),this},bringToBack:function(){return this._renderer&amp;&amp;this._renderer._bringToBack(this),this},getElement:function(){return this._path},_reset:function(){this._project(),this._update()},_clickTolerance:function(){return(this.options.stroke?this.options.weight/2:0)+(this._renderer.options.tolerance||0)}}),gi=fi.extend({options:{fill:!0,radius:10},initialize:function(t,e){c(this,e),this._latlng=w(t),this._radius=this.options.radius},setLatLng:function(t){var e=this._latlng;return this._latlng=w(t),this.redraw(),this.fire("move",{oldLatLng:e,latlng:this._latlng})},getLatLng:function(){return this._latlng},setRadius:function(t){return this.options.radius=this._radius=t,this.redraw()},getRadius:function(){return this._radius},setStyle:function(t){var e=t&amp;&amp;t.radius||this._radius;return fi.prototype.setStyle.call(this,t),this.setRadius(e),this},_project:function(){this._point=this._map.latLngToLayerPoint(this._latlng),this._updateBounds()},_updateBounds:function(){var t=this._radius,e=this._radiusY||t,i=this._clickTolerance(),t=[t+i,e+i];this._pxBounds=new f(this._point.subtract(t),this._point.add(t))},_update:function(){this._map&amp;&amp;this._updatePath()},_updatePath:function(){this._renderer._updateCircle(this)},_empty:function(){return this._radius&amp;&amp;!this._renderer._bounds.intersects(this._pxBounds)},_containsPoint:function(t){return t.distanceTo(this._point)&lt;=this._radius+this._clickTolerance()}});var vi=gi.extend({initialize:function(t,e,i){if(c(this,e="number"==typeof e?l({},i,{radius:e}):e),this._latlng=w(t),isNaN(this.options.radius))throw new Error("Circle radius cannot be NaN");this._mRadius=this.options.radius},setRadius:function(t){return this._mRadius=t,this.redraw()},getRadius:function(){return this._mRadius},getBounds:function(){var t=[this._radius,this._radiusY||this._radius];return new s(this._map.layerPointToLatLng(this._point.subtract(t)),this._map.layerPointToLatLng(this._point.add(t)))},setStyle:fi.prototype.setStyle,_project:function(){var t,e,i,n,o,s=this._latlng.lng,r=this._latlng.lat,a=this._map,h=a.options.crs;h.distance===st.distance?(n=Math.PI/180,o=this._mRadius/st.R/n,t=a.project([r+o,s]),e=a.project([r-o,s]),e=t.add(e).divideBy(2),i=a.unproject(e).lat,n=Math.acos((Math.cos(o*n)-Math.sin(r*n)*Math.sin(i*n))/(Math.cos(r*n)*Math.cos(i*n)))/n,!isNaN(n)&amp;&amp;0!==n||(n=o/Math.cos(Math.PI/180*r)),this._point=e.subtract(a.getPixelOrigin()),this._radius=isNaN(n)?0:e.x-a.project([i,s-n]).x,this._radiusY=e.y-t.y):(o=h.unproject(h.project(this._latlng).subtract([this._mRadius,0])),this._point=a.latLngToLayerPoint(this._latlng),this._radius=this._point.x-a.latLngToLayerPoint(o).x),this._updateBounds()}});var yi=fi.extend({options:{smoothFactor:1,noClip:!1},initialize:function(t,e){c(this,e),this._setLatLngs(t)},getLatLngs:function(){return this._latlngs},setLatLngs:function(t){return this._setLatLngs(t),this.redraw()},isEmpty:function(){return!this._latlngs.length},closestLayerPoint:function(t){for(var e=1/0,i=null,n=ri,o=0,s=this._parts.length;o&lt;s;o++)for(var r=this._parts[o],a=1,h=r.length;a&lt;h;a++){var l,u,c=n(t,l=r[a-1],u=r[a],!0);c&lt;e&amp;&amp;(e=c,i=n(t,l,u))}return i&amp;&amp;(i.distance=Math.sqrt(e)),i},getCenter:function(){if(this._map)return hi(this._defaultShape(),this._map.options.crs);throw new Error("Must add layer to map before using getCenter()")},getBounds:function(){return this._bounds},addLatLng:function(t,e){return e=e||this._defaultShape(),t=w(t),e.push(t),this._bounds.extend(t),this.redraw()},_setLatLngs:function(t){this._bounds=new s,this._latlngs=this._convertLatLngs(t)},_defaultShape:function(){return I(this._latlngs)?this._latlngs:this._latlngs[0]},_convertLatLngs:function(t){for(var e=[],i=I(t),n=0,o=t.length;n&lt;o;n++)i?(e[n]=w(t[n]),this._bounds.extend(e[n])):e[n]=this._convertLatLngs(t[n]);return e},_project:function(){var t=new f;this._rings=[],this._projectLatlngs(this._latlngs,this._rings,t),this._bounds.isValid()&amp;&amp;t.isValid()&amp;&amp;(this._rawPxBounds=t,this._updateBounds())},_updateBounds:function(){var t=this._clickTolerance(),t=new p(t,t);this._rawPxBounds&amp;&amp;(this._pxBounds=new f([this._rawPxBounds.min.subtract(t),this._rawPxBounds.max.add(t)]))},_projectLatlngs:function(t,e,i){var n,o,s=t[0]instanceof v,r=t.length;if(s){for(o=[],n=0;n&lt;r;n++)o[n]=this._map.latLngToLayerPoint(t[n]),i.extend(o[n]);e.push(o)}else for(n=0;n&lt;r;n++)this._projectLatlngs(t[n],e,i)},_clipPoints:function(){var t=this._renderer._bounds;if(this._parts=[],this._pxBounds&amp;&amp;this._pxBounds.intersects(t))if(this.options.noClip)this._parts=this._rings;else for(var e,i,n,o,s=this._parts,r=0,a=0,h=this._rings.length;r&lt;h;r++)for(e=0,i=(o=this._rings[r]).length;e&lt;i-1;e++)(n=ni(o[e],o[e+1],t,e,!0))&amp;&amp;(s[a]=s[a]||[],s[a].push(n[0]),n[1]===o[e+1]&amp;&amp;e!==i-2||(s[a].push(n[1]),a++))},_simplifyPoints:function(){for(var t=this._parts,e=this.options.smoothFactor,i=0,n=t.length;i&lt;n;i++)t[i]=ei(t[i],e)},_update:function(){this._map&amp;&amp;(this._clipPoints(),this._simplifyPoints(),this._updatePath())},_updatePath:function(){this._renderer._updatePoly(this)},_containsPoint:function(t,e){var i,n,o,s,r,a,h=this._clickTolerance();if(this._pxBounds&amp;&amp;this._pxBounds.contains(t))for(i=0,s=this._parts.length;i&lt;s;i++)for(n=0,o=(r=(a=this._parts[i]).length)-1;n&lt;r;o=n++)if((e||0!==n)&amp;&amp;ii(t,a[o],a[n])&lt;=h)return!0;return!1}});yi._flat=ai;var xi=yi.extend({options:{fill:!0},isEmpty:function(){return!this._latlngs.length||!this._latlngs[0].length},getCenter:function(){if(this._map)return $e(this._defaultShape(),this._map.options.crs);throw new Error("Must </t>
  </si>
  <si>
    <t>add layer to map before using getCenter()")},_convertLatLngs:function(t){var t=yi.prototype._convertLatLngs.call(this,t),e=t.length;return 2&lt;=e&amp;&amp;t[0]instanceof v&amp;&amp;t[0].equals(t[e-1])&amp;&amp;t.pop(),t},_setLatLngs:function(t){yi.prototype._setLatLngs.call(this,t),I(this._latlngs)&amp;&amp;(this._latlngs=[this._latlngs])},_defaultShape:function(){return(I(this._latlngs[0])?this._latlngs:this._latlngs[0])[0]},_clipPoints:function(){var t=this._renderer._bounds,e=this.options.weight,e=new p(e,e),t=new f(t.min.subtract(e),t.max.add(e));if(this._parts=[],this._pxBounds&amp;&amp;this._pxBounds.intersects(t))if(this.options.noClip)this._parts=this._rings;else for(var i,n=0,o=this._rings.length;n&lt;o;n++)(i=Je(this._rings[n],t,!0)).length&amp;&amp;this._parts.push(i)},_updatePath:function(){this._renderer._updatePoly(this,!0)},_containsPoint:function(t){var e,i,n,o,s,r,a,h,l=!1;if(!this._pxBounds||!this._pxBounds.contains(t))return!1;for(o=0,a=this._parts.length;o&lt;a;o++)for(s=0,r=(h=(e=this._parts[o]).length)-1;s&lt;h;r=s++)i=e[s],n=e[r],i.y&gt;t.y!=n.y&gt;t.y&amp;&amp;t.x&lt;(n.x-i.x)*(t.y-i.y)/(n.y-i.y)+i.x&amp;&amp;(l=!l);return l||yi.prototype._containsPoint.call(this,t,!0)}});var wi=ci.extend({initialize:function(t,e){c(this,e),this._layers={},t&amp;&amp;this.addData(t)},addData:function(t){var e,i,n,o=d(t)?t:t.features;if(o){for(e=0,i=o.length;e&lt;i;e++)((n=o[e]).geometries||n.geometry||n.features||n.coordinates)&amp;&amp;this.addData(n);return this}var s,r=this.options;return(!r.filter||r.filter(t))&amp;&amp;(s=bi(t,r))?(s.feature=Zi(t),s.defaultOptions=s.options,this.resetStyle(s),r.onEachFeature&amp;&amp;r.onEachFeature(t,s),this.addLayer(s)):this},resetStyle:function(t){return void 0===t?this.eachLayer(this.resetStyle,this):(t.options=l({},t.defaultOptions),this._setLayerStyle(t,this.options.style),this)},setStyle:function(e){return this.eachLayer(function(t){this._setLayerStyle(t,e)},this)},_setLayerStyle:function(t,e){t.setStyle&amp;&amp;("function"==typeof e&amp;&amp;(e=e(t.feature)),t.setStyle(e))}});function bi(t,e){var i,n,o,s,r="Feature"===t.type?t.geometry:t,a=r?r.coordinates:null,h=[],l=e&amp;&amp;e.pointToLayer,u=e&amp;&amp;e.coordsToLatLng||Li;if(!a&amp;&amp;!r)return null;switch(r.type){case"Point":return Pi(l,t,i=u(a),e);case"MultiPoint":for(o=0,s=a.length;o&lt;s;o++)i=u(a[o]),h.push(Pi(l,t,i,e));return new ci(h);case"LineString":case"MultiLineString":return n=Ti(a,"LineString"===r.type?0:1,u),new yi(n,e);case"Polygon":case"MultiPolygon":return n=Ti(a,"Polygon"===r.type?1:2,u),new xi(n,e);case"GeometryCollection":for(o=0,s=r.geometries.length;o&lt;s;o++){var c=bi({geometry:r.geometries[o],type:"Feature",properties:t.properties},e);c&amp;&amp;h.push(c)}return new ci(h);case"FeatureCollection":for(o=0,s=r.features.length;o&lt;s;o++){var d=bi(r.features[o],e);d&amp;&amp;h.push(d)}return new ci(h);default:throw new Error("Invalid GeoJSON object.")}}function Pi(t,e,i,n){return t?t(e,i):new mi(i,n&amp;&amp;n.markersInheritOptions&amp;&amp;n)}function Li(t){return new v(t[1],t[0],t[2])}function Ti(t,e,i){for(var n,o=[],s=0,r=t.length;s&lt;r;s++)n=e?Ti(t[s],e-1,i):(i||Li)(t[s]),o.push(n);return o}function Mi(t,e){return void 0!==(t=w(t)).alt?[i(t.lng,e),i(t.lat,e),i(t.alt,e)]:[i(t.lng,e),i(t.lat,e)]}function zi(t,e,i,n){for(var o=[],s=0,r=t.length;s&lt;r;s++)o.push(e?zi(t[s],I(t[s])?0:e-1,i,n):Mi(t[s],n));return!e&amp;&amp;i&amp;&amp;0&lt;o.length&amp;&amp;o.push(o[0].slice()),o}function Ci(t,e){return t.feature?l({},t.feature,{geometry:e}):Zi(e)}function Zi(t){return"Feature"===t.type||"FeatureCollection"===t.type?t:{type:"Feature",properties:{},geometry:t}}Tt={toGeoJSON:function(t){return Ci(this,{type:"Point",coordinates:Mi(this.getLatLng(),t)})}};function Si(t,e){return new wi(t,e)}mi.include(Tt),vi.include(Tt),gi.include(Tt),yi.include({toGeoJSON:function(t){var e=!I(this._latlngs);return Ci(this,{type:(e?"Multi":"")+"LineString",coordinates:zi(this._latlngs,e?1:0,!1,t)})}}),xi.include({toGeoJSON:function(t){var e=!I(this._latlngs),i=e&amp;&amp;!I(this._latlngs[0]),t=zi(this._latlngs,i?2:e?1:0,!0,t);return Ci(this,{type:(i?"Multi":"")+"Polygon",coordinates:t=e?t:[t]})}}),ui.include({toMultiPoint:function(e){var i=[];return this.eachLayer(function(t){i.push(t.toGeoJSON(e).geometry.coordinates)}),Ci(this,{type:"MultiPoint",coordinates:i})},toGeoJSON:function(e){var i,n,t=this.feature&amp;&amp;this.feature.geometry&amp;&amp;this.feature.geometry.type;return"MultiPoint"===t?this.toMultiPoint(e):(i="GeometryCollection"===t,n=[],this.eachLayer(function(t){t.toGeoJSON&amp;&amp;(t=t.toGeoJSON(e),i?n.push(t.geometry):"FeatureCollection"===(t=Zi(t)).type?n.push.apply(n,t.features):n.push(t))}),i?Ci(this,{geometries:n,type:"GeometryCollection"}):{type:"FeatureCollection",features:n})}});var Mt=Si,Ei=o.extend({options:{opacity:1,alt:"",interactive:!1,crossOrigin:!1,errorOverlayUrl:"",zIndex:1,className:""},initialize:function(t,e,i){this._url=t,this._bounds=g(e),c(this,i)},onAdd:function(){this._image||(this._initImage(),this.options.opacity&lt;1&amp;&amp;this._updateOpacity()),this.options.interactive&amp;&amp;(M(this._image,"leaflet-interactive"),this.addInteractiveTarget(this._image)),this.getPane().appendChild(this._image),this._reset()},onRemove:function(){T(this._image),this.options.interactive&amp;&amp;this.removeInteractiveTarget(this._image)},setOpacity:function(t){return this.options.opacity=t,this._image&amp;&amp;this._updateOpacity(),this},setStyle:function(t){return t.opacity&amp;&amp;this.setOpacity(t.opacity),this},bringToFront:function(){return this._map&amp;&amp;fe(this._image),this},bringToBack:function(){return this._map&amp;&amp;ge(this._image),this},setUrl:function(t){return this._url=t,this._image&amp;&amp;(this._image.src=t),this},setBounds:function(t){return this._bounds=g(t),this._map&amp;&amp;this._reset(),this},getEvents:function(){var t={zoom:this._reset,viewreset:this._reset};return this._zoomAnimated&amp;&amp;(t.zoomanim=this._animateZoom),t},setZIndex:function(t){return this.options.zIndex=t,this._updateZIndex(),this},getBounds:function(){return this._bounds},getElement:function(){return this._image},_initImage:function(){var t="IMG"===this._url.tagName,e=this._image=t?this._url:P("img");M(e,"leaflet-image-layer"),this._zoomAnimated&amp;&amp;M(e,"leaflet-zoom-animated"),this.options.className&amp;&amp;M(e,this.options.className),e.onselectstart=u,e.onmousemove=u,e.onload=a(this.fire,this,"load"),e.onerror=a(this._overlayOnError,this,"error"),!this.options.crossOrigin&amp;&amp;""!==this.options.crossOrigin||(e.crossOrigin=!0===this.options.crossOrigin?"":this.options.crossOrigin),this.options.zIndex&amp;&amp;this._updateZIndex(),t?this._url=e.src:(e.src=this._url,e.alt=this.options.alt)},_animateZoom:function(t){var e=this._map.getZoomScale(t.zoom),t=this._map._latLngBoundsToNewLayerBounds(this._bounds,t.zoom,t.center).min;be(this._image,t,e)},_reset:function(){var t=this._image,e=new f(this._map.latLngToLayerPoint(this._bounds.getNorthWest()),this._map.latLngToLayerPoint(this._bounds.getSouthEast())),i=e.getSize();Z(t,e.min),t.style.width=i.x+"px",t.style.height=i.y+"px"},_updateOpacity:function(){C(this._image,this.options.opacity)},_updateZIndex:function(){this._image&amp;&amp;void 0!==this.options.zIndex&amp;&amp;null!==this.options.zIndex&amp;&amp;(this._image.style.zIndex=this.options.zIndex)},_overlayOnError:function(){this.fire("error");var t=this.options.errorOverlayUrl;t&amp;&amp;this._url!==t&amp;&amp;(this._url=t,this._image.src=t)},getCenter:function(){return this._bounds.getCenter()}}),ki=Ei.extend({options:{autoplay:!0,loop:!0,keepAspectRatio:!0,muted:!1,playsInline:!0},_initImage:function(){var t="VIDEO"===this._url.tagName,e=this._image=t?this._url:P("video");if(M(e,"leaflet-image-layer"),this._zoomAnimated&amp;&amp;M(e,"leaflet-zoom-animated"),this.options.className&amp;&amp;M(e,this.options.className),e.onselectstart=u,e.onmousemove=u,e.onloadeddata=a(this.fire,this,"load"),t){for(var i=e.getElementsByTagName("source"),n=[],o=0;o&lt;i.length;o++)n.push(i[o].src);this._url=0&lt;i.length?n:[e.src]}else{d(this._url)||(this._url=[this._url]),!this.options.keepAspectRatio&amp;&amp;Object.prototype.hasOwnProperty.call(e.style,"objectFit")&amp;&amp;(e.style.objectFit="fill"),e.autoplay=!!this.options.autoplay,e.loop=!!this.options.loop,e.muted=!!this.options.muted,e.playsInline=!!this.options.playsInline;for(var s=0;s&lt;this._url.leng</t>
  </si>
  <si>
    <t>th;s++){var r=P("source");r.src=this._url[s],e.appendChild(r)}}}});var Oi=Ei.extend({_initImage:function(){var t=this._image=this._url;M(t,"leaflet-image-layer"),this._zoomAnimated&amp;&amp;M(t,"leaflet-zoom-animated"),this.options.className&amp;&amp;M(t,this.options.className),t.onselectstart=u,t.onmousemove=u}});var Ai=o.extend({options:{interactive:!1,offset:[0,0],className:"",pane:void 0,content:""},initialize:function(t,e){t&amp;&amp;(t instanceof v||d(t))?(this._latlng=w(t),c(this,e)):(c(this,t),this._source=e),this.options.content&amp;&amp;(this._content=this.options.content)},openOn:function(t){return(t=arguments.length?t:this._source._map).hasLayer(this)||t.addLayer(this),this},close:function(){return this._map&amp;&amp;this._map.removeLayer(this),this},toggle:function(t){return this._map?this.close():(arguments.length?this._source=t:t=this._source,this._prepareOpen(),this.openOn(t._map)),this},onAdd:function(t){this._zoomAnimated=t._zoomAnimated,this._container||this._initLayout(),t._fadeAnimated&amp;&amp;C(this._container,0),clearTimeout(this._removeTimeout),this.getPane().appendChild(this._container),this.update(),t._fadeAnimated&amp;&amp;C(this._container,1),this.bringToFront(),this.options.interactive&amp;&amp;(M(this._container,"leaflet-interactive"),this.addInteractiveTarget(this._container))},onRemove:function(t){t._fadeAnimated?(C(this._container,0),this._removeTimeout=setTimeout(a(T,void 0,this._container),200)):T(this._container),this.options.interactive&amp;&amp;(z(this._container,"leaflet-interactive"),this.removeInteractiveTarget(this._container))},getLatLng:function(){return this._latlng},setLatLng:function(t){return this._latlng=w(t),this._map&amp;&amp;(this._updatePosition(),this._adjustPan()),this},getContent:function(){return this._content},setContent:function(t){return this._content=t,this.update(),this},getElement:function(){return this._container},update:function(){this._map&amp;&amp;(this._container.style.visibility="hidden",this._updateContent(),this._updateLayout(),this._updatePosition(),this._container.style.visibility="",this._adjustPan())},getEvents:function(){var t={zoom:this._updatePosition,viewreset:this._updatePosition};return this._zoomAnimated&amp;&amp;(t.zoomanim=this._animateZoom),t},isOpen:function(){return!!this._map&amp;&amp;this._map.hasLayer(this)},bringToFront:function(){return this._map&amp;&amp;fe(this._container),this},bringToBack:function(){return this._map&amp;&amp;ge(this._container),this},_prepareOpen:function(t){if(!(i=this._source)._map)return!1;if(i instanceof ci){var e,i=null,n=this._source._layers;for(e in n)if(n[e]._map){i=n[e];break}if(!i)return!1;this._source=i}if(!t)if(i.getCenter)t=i.getCenter();else if(i.getLatLng)t=i.getLatLng();else{if(!i.getBounds)throw new Error("Unable to get source layer LatLng.");t=i.getBounds().getCenter()}return this.setLatLng(t),this._map&amp;&amp;this.update(),!0},_updateContent:function(){if(this._content){var t=this._contentNode,e="function"==typeof this._content?this._content(this._source||this):this._content;if("string"==typeof e)t.innerHTML=e;else{for(;t.hasChildNodes();)t.removeChild(t.firstChild);t.appendChild(e)}this.fire("contentupdate")}},_updatePosition:function(){var t,e,i;this._map&amp;&amp;(e=this._map.latLngToLayerPoint(this._latlng),t=m(this.options.offset),i=this._getAnchor(),this._zoomAnimated?Z(this._container,e.add(i)):t=t.add(e).add(i),e=this._containerBottom=-t.y,i=this._containerLeft=-Math.round(this._containerWidth/2)+t.x,this._container.style.bottom=e+"px",this._container.style.left=i+"px")},_getAnchor:function(){return[0,0]}}),Bi=(A.include({_initOverlay:function(t,e,i,n){var o=e;return o instanceof t||(o=new t(n).setContent(e)),i&amp;&amp;o.setLatLng(i),o}}),o.include({_initOverlay:function(t,e,i,n){var o=i;return o instanceof t?(c(o,n),o._source=this):(o=e&amp;&amp;!n?e:new t(n,this)).setContent(i),o}}),Ai.extend({options:{pane:"popupPane",offset:[0,7],maxWidth:300,minWidth:50,maxHeight:null,autoPan:!0,autoPanPaddingTopLeft:null,autoPanPaddingBottomRight:null,autoPanPadding:[5,5],keepInView:!1,closeButton:!0,autoClose:!0,closeOnEscapeKey:!0,className:""},openOn:function(t){return!(t=arguments.length?t:this._source._map).hasLayer(this)&amp;&amp;t._popup&amp;&amp;t._popup.options.autoClose&amp;&amp;t.removeLayer(t._popup),t._popup=this,Ai.prototype.openOn.call(this,t)},onAdd:function(t){Ai.prototype.onAdd.call(this,t),t.fire("popupopen",{popup:this}),this._source&amp;&amp;(this._source.fire("popupopen",{popup:this},!0),this._source instanceof fi||this._source.on("preclick",Ae))},onRemove:function(t){Ai.prototype.onRemove.call(this,t),t.fire("popupclose",{popup:this}),this._source&amp;&amp;(this._source.fire("popupclose",{popup:this},!0),this._source instanceof fi||this._source.off("preclick",Ae))},getEvents:function(){var t=Ai.prototype.getEvents.call(this);return(void 0!==this.options.closeOnClick?this.options.closeOnClick:this._map.options.closePopupOnClick)&amp;&amp;(t.preclick=this.close),this.options.keepInView&amp;&amp;(t.moveend=this._adjustPan),t},_initLayout:function(){var t="leaflet-popup",e=this._container=P("div",t+" "+(this.options.className||"")+" leaflet-zoom-animated"),i=this._wrapper=P("div",t+"-content-wrapper",e);this._contentNode=P("div",t+"-content",i),Ie(e),Be(this._contentNode),S(e,"contextmenu",Ae),this._tipContainer=P("div",t+"-tip-container",e),this._tip=P("div",t+"-tip",this._tipContainer),this.options.closeButton&amp;&amp;((i=this._closeButton=P("a",t+"-close-button",e)).setAttribute("role","button"),i.setAttribute("aria-label","Close popup"),i.href="#close",i.innerHTML='&lt;span aria-hidden="true"&gt;&amp;#215;&lt;/span&gt;',S(i,"click",function(t){O(t),this.close()},this))},_updateLayout:function(){var t=this._contentNode,e=t.style,i=(e.width="",e.whiteSpace="nowrap",t.offsetWidth),i=Math.min(i,this.options.maxWidth),i=(i=Math.max(i,this.options.minWidth),e.width=i+1+"px",e.whiteSpace="",e.height="",t.offsetHeight),n=this.options.maxHeight,o="leaflet-popup-scrolled";(n&amp;&amp;n&lt;i?(e.height=n+"px",M):z)(t,o),this._containerWidth=this._container.offsetWidth},_animateZoom:function(t){var t=this._map._latLngToNewLayerPoint(this._latlng,t.zoom,t.center),e=this._getAnchor();Z(this._container,t.add(e))},_adjustPan:function(){var t,e,i,n,o,s,r,a;this.options.autoPan&amp;&amp;(this._map._panAnim&amp;&amp;this._map._panAnim.stop(),this._autopanning?this._autopanning=!1:(t=this._map,e=parseInt(pe(this._container,"marginBottom"),10)||0,e=this._container.offsetHeight+e,a=this._containerWidth,(i=new p(this._containerLeft,-e-this._containerBottom))._add(Pe(this._container)),i=t.layerPointToContainerPoint(i),o=m(this.options.autoPanPadding),n=m(this.options.autoPanPaddingTopLeft||o),o=m(this.options.autoPanPaddingBottomRight||o),s=t.getSize(),r=0,i.x+a+o.x&gt;s.x&amp;&amp;(r=i.x+a-s.x+o.x),i.x-r-n.x&lt;(a=0)&amp;&amp;(r=i.x-n.x),i.y+e+o.y&gt;s.y&amp;&amp;(a=i.y+e-s.y+o.y),i.y-a-n.y&lt;0&amp;&amp;(a=i.y-n.y),(r||a)&amp;&amp;(this.options.keepInView&amp;&amp;(this._autopanning=!0),t.fire("autopanstart").panBy([r,a]))))},_getAnchor:function(){return m(this._source&amp;&amp;this._source._getPopupAnchor?this._source._getPopupAnchor():[0,0])}})),Ii=(A.mergeOptions({closePopupOnClick:!0}),A.include({openPopup:function(t,e,i){return this._initOverlay(Bi,t,e,i).openOn(this),this},closePopup:function(t){return(t=arguments.length?t:this._popup)&amp;&amp;t.close(),this}}),o.include({bindPopup:function(t,e){return this._popup=this._initOverlay(Bi,this._popup,t,e),this._popupHandlersAdded||(this.on({click:this._openPopup,keypress:this._onKeyPress,remove:this.closePopup,move:this._movePopup}),this._popupHandlersAdded=!0),this},unbindPopup:function(){return this._popup&amp;&amp;(this.off({click:this._openPopup,keypress:this._onKeyPress,remove:this.closePopup,move:this._movePopup}),this._popupHandlersAdded=!1,this._popup=null),this},openPopup:function(t){return this._popup&amp;&amp;(this instanceof ci||(this._popup._source=this),this._popup._prepareOpen(t||this._latlng)&amp;&amp;this._popup.openOn(this._map)),this},closePopup:function(){return this._popup&amp;&amp;this._popup.close(),this},togglePopup:function(){return this._popup&amp;&amp;this._popup.toggle(this),this},isPopupOpen:function(){return!!this._popup&amp;&amp;this._popup.isOpen()},setPopupContent:function(t){return this._popup&amp;&amp;this._popup</t>
  </si>
  <si>
    <t>.setContent(t),this},getPopup:function(){return this._popup},_openPopup:function(t){var e;this._popup&amp;&amp;this._map&amp;&amp;(Re(t),e=t.layer||t.target,this._popup._source!==e||e instanceof fi?(this._popup._source=e,this.openPopup(t.latlng)):this._map.hasLayer(this._popup)?this.closePopup():this.openPopup(t.latlng))},_movePopup:function(t){this._popup.setLatLng(t.latlng)},_onKeyPress:function(t){13===t.originalEvent.keyCode&amp;&amp;this._openPopup(t)}}),Ai.extend({options:{pane:"tooltipPane",offset:[0,0],direction:"auto",permanent:!1,sticky:!1,opacity:.9},onAdd:function(t){Ai.prototype.onAdd.call(this,t),this.setOpacity(this.options.opacity),t.fire("tooltipopen",{tooltip:this}),this._source&amp;&amp;(this.addEventParent(this._source),this._source.fire("tooltipopen",{tooltip:this},!0))},onRemove:function(t){Ai.prototype.onRemove.call(this,t),t.fire("tooltipclose",{tooltip:this}),this._source&amp;&amp;(this.removeEventParent(this._source),this._source.fire("tooltipclose",{tooltip:this},!0))},getEvents:function(){var t=Ai.prototype.getEvents.call(this);return this.options.permanent||(t.preclick=this.close),t},_initLayout:function(){var t="leaflet-tooltip "+(this.options.className||"")+" leaflet-zoom-"+(this._zoomAnimated?"animated":"hide");this._contentNode=this._container=P("div",t),this._container.setAttribute("role","tooltip"),this._container.setAttribute("id","leaflet-tooltip-"+h(this))},_updateLayout:function(){},_adjustPan:function(){},_setPosition:function(t){var e,i=this._map,n=this._container,o=i.latLngToContainerPoint(i.getCenter()),i=i.layerPointToContainerPoint(t),s=this.options.direction,r=n.offsetWidth,a=n.offsetHeight,h=m(this.options.offset),l=this._getAnchor(),i="top"===s?(e=r/2,a):"bottom"===s?(e=r/2,0):(e="center"===s?r/2:"right"===s?0:"left"===s?r:i.x&lt;o.x?(s="right",0):(s="left",r+2*(h.x+l.x)),a/2);t=t.subtract(m(e,i,!0)).add(h).add(l),z(n,"leaflet-tooltip-right"),z(n,"leaflet-tooltip-left"),z(n,"leaflet-tooltip-top"),z(n,"leaflet-tooltip-bottom"),M(n,"leaflet-tooltip-"+s),Z(n,t)},_updatePosition:function(){var t=this._map.latLngToLayerPoint(this._latlng);this._setPosition(t)},setOpacity:function(t){this.options.opacity=t,this._container&amp;&amp;C(this._container,t)},_animateZoom:function(t){t=this._map._latLngToNewLayerPoint(this._latlng,t.zoom,t.center);this._setPosition(t)},_getAnchor:function(){return m(this._source&amp;&amp;this._source._getTooltipAnchor&amp;&amp;!this.options.sticky?this._source._getTooltipAnchor():[0,0])}})),Ri=(A.include({openTooltip:function(t,e,i){return this._initOverlay(Ii,t,e,i).openOn(this),this},closeTooltip:function(t){return t.close(),this}}),o.include({bindTooltip:function(t,e){return this._tooltip&amp;&amp;this.isTooltipOpen()&amp;&amp;this.unbindTooltip(),this._tooltip=this._initOverlay(Ii,this._tooltip,t,e),this._initTooltipInteractions(),this._tooltip.options.permanent&amp;&amp;this._map&amp;&amp;this._map.hasLayer(this)&amp;&amp;this.openTooltip(),this},unbindTooltip:function(){return this._tooltip&amp;&amp;(this._initTooltipInteractions(!0),this.closeTooltip(),this._tooltip=null),this},_initTooltipInteractions:function(t){var e,i;!t&amp;&amp;this._tooltipHandlersAdded||(e=t?"off":"on",i={remove:this.closeTooltip,move:this._moveTooltip},this._tooltip.options.permanent?i.add=this._openTooltip:(i.mouseover=this._openTooltip,i.mouseout=this.closeTooltip,i.click=this._openTooltip,this._map?this._addFocusListeners():i.add=this._addFocusListeners),this._tooltip.options.sticky&amp;&amp;(i.mousemove=this._moveTooltip),this[e](i),this._tooltipHandlersAdded=!t)},openTooltip:function(t){return this._tooltip&amp;&amp;(this instanceof ci||(this._tooltip._source=this),this._tooltip._prepareOpen(t)&amp;&amp;(this._tooltip.openOn(this._map),this.getElement?this._setAriaDescribedByOnLayer(this):this.eachLayer&amp;&amp;this.eachLayer(this._setAriaDescribedByOnLayer,this))),this},closeTooltip:function(){if(this._tooltip)return this._tooltip.close()},toggleTooltip:function(){return this._tooltip&amp;&amp;this._tooltip.toggle(this),this},isTooltipOpen:function(){return this._tooltip.isOpen()},setTooltipContent:function(t){return this._tooltip&amp;&amp;this._tooltip.setContent(t),this},getTooltip:function(){return this._tooltip},_addFocusListeners:function(){this.getElement?this._addFocusListenersOnLayer(this):this.eachLayer&amp;&amp;this.eachLayer(this._addFocusListenersOnLayer,this)},_addFocusListenersOnLayer:function(t){var e="function"==typeof t.getElement&amp;&amp;t.getElement();e&amp;&amp;(S(e,"focus",function(){this._tooltip._source=t,this.openTooltip()},this),S(e,"blur",this.closeTooltip,this))},_setAriaDescribedByOnLayer:function(t){t="function"==typeof t.getElement&amp;&amp;t.getElement();t&amp;&amp;t.setAttribute("aria-describedby",this._tooltip._container.id)},_openTooltip:function(t){var e;this._tooltip&amp;&amp;this._map&amp;&amp;(this._map.dragging&amp;&amp;this._map.dragging.moving()&amp;&amp;!this._openOnceFlag?(this._openOnceFlag=!0,(e=this)._map.once("moveend",function(){e._openOnceFlag=!1,e._openTooltip(t)})):(this._tooltip._source=t.layer||t.target,this.openTooltip(this._tooltip.options.sticky?t.latlng:void 0)))},_moveTooltip:function(t){var e=t.latlng;this._tooltip.options.sticky&amp;&amp;t.originalEvent&amp;&amp;(t=this._map.mouseEventToContainerPoint(t.originalEvent),t=this._map.containerPointToLayerPoint(t),e=this._map.layerPointToLatLng(t)),this._tooltip.setLatLng(e)}}),di.extend({options:{iconSize:[12,12],html:!1,bgPos:null,className:"leaflet-div-icon"},createIcon:function(t){var t=t&amp;&amp;"DIV"===t.tagName?t:document.createElement("div"),e=this.options;return e.html instanceof Element?(me(t),t.appendChild(e.html)):t.innerHTML=!1!==e.html?e.html:"",e.bgPos&amp;&amp;(e=m(e.bgPos),t.style.backgroundPosition=-e.x+"px "+-e.y+"px"),this._setIconStyles(t,"icon"),t},createShadow:function(){return null}}));di.Default=_i;var Ni=o.extend({options:{tileSize:256,opacity:1,updateWhenIdle:b.mobile,updateWhenZooming:!0,updateInterval:200,zIndex:1,bounds:null,minZoom:0,maxZoom:void 0,maxNativeZoom:void 0,minNativeZoom:void 0,noWrap:!1,pane:"tilePane",className:"",keepBuffer:2},initialize:function(t){c(this,t)},onAdd:function(){this._initContainer(),this._levels={},this._tiles={},this._resetView()},beforeAdd:function(t){t._addZoomLimit(this)},onRemove:function(t){this._removeAllTiles(),T(this._container),t._removeZoomLimit(this),this._container=null,this._tileZoom=void 0},bringToFront:function(){return this._map&amp;&amp;(fe(this._container),this._setAutoZIndex(Math.max)),this},bringToBack:function(){return this._map&amp;&amp;(ge(this._container),this._setAutoZIndex(Math.min)),this},getContainer:function(){return this._container},setOpacity:function(t){return this.options.opacity=t,this._updateOpacity(),this},setZIndex:function(t){return this.options.zIndex=t,this._updateZIndex(),this},isLoading:function(){return this._loading},redraw:function(){var t;return this._map&amp;&amp;(this._removeAllTiles(),(t=this._clampZoom(this._map.getZoom()))!==this._tileZoom&amp;&amp;(this._tileZoom=t,this._updateLevels()),this._update()),this},getEvents:function(){var t={viewprereset:this._invalidateAll,viewreset:this._resetView,zoom:this._resetView,moveend:this._onMoveEnd};return this.options.updateWhenIdle||(this._onMove||(this._onMove=j(this._onMoveEnd,this.options.updateInterval,this)),t.move=this._onMove),this._zoomAnimated&amp;&amp;(t.zoomanim=this._animateZoom),t},createTile:function(){return document.createElement("div")},getTileSize:function(){var t=this.options.tileSize;return t instanceof p?t:new p(t,t)},_updateZIndex:function(){this._container&amp;&amp;void 0!==this.options.zIndex&amp;&amp;null!==this.options.zIndex&amp;&amp;(this._container.style.zIndex=this.options.zIndex)},_setAutoZIndex:function(t){for(var e,i=this.getPane().children,n=-t(-1/0,1/0),o=0,s=i.length;o&lt;s;o++)e=i[o].style.zIndex,i[o]!==this._container&amp;&amp;e&amp;&amp;(n=t(n,+e));isFinite(n)&amp;&amp;(this.options.zIndex=n+t(-1,1),this._updateZIndex())},_updateOpacity:function(){if(this._map&amp;&amp;!b.ielt9){C(this._container,this.options.opacity);var t,e=+new Date,i=!1,n=!1;for(t in this._tiles){var o,s=this._tiles[t];s.current&amp;&amp;s.loaded&amp;&amp;(o=Math.min(1,(e-s.loaded)/200),C(s.el,o),o&lt;1?i=!0:(s.active?n=!0:this._onOpaqueTile(s),s.active=!0))}n&amp;&amp;!this._noPrune&amp;&amp;this._pruneTiles(),i&amp;&amp;(r(this._</t>
  </si>
  <si>
    <t>fadeFrame),this._fadeFrame=x(this._updateOpacity,this))}},_onOpaqueTile:u,_initContainer:function(){this._container||(this._container=P("div","leaflet-layer "+(this.options.className||"")),this._updateZIndex(),this.options.opacity&lt;1&amp;&amp;this._updateOpacity(),this.getPane().appendChild(this._container))},_updateLevels:function(){var t=this._tileZoom,e=this.options.maxZoom;if(void 0!==t){for(var i in this._levels)i=Number(i),this._levels[i].el.children.length||i===t?(this._levels[i].el.style.zIndex=e-Math.abs(t-i),this._onUpdateLevel(i)):(T(this._levels[i].el),this._removeTilesAtZoom(i),this._onRemoveLevel(i),delete this._levels[i]);var n=this._levels[t],o=this._map;return n||((n=this._levels[t]={}).el=P("div","leaflet-tile-container leaflet-zoom-animated",this._container),n.el.style.zIndex=e,n.origin=o.project(o.unproject(o.getPixelOrigin()),t).round(),n.zoom=t,this._setZoomTransform(n,o.getCenter(),o.getZoom()),u(n.el.offsetWidth),this._onCreateLevel(n)),this._level=n}},_onUpdateLevel:u,_onRemoveLevel:u,_onCreateLevel:u,_pruneTiles:function(){if(this._map){var t,e,i,n=this._map.getZoom();if(n&gt;this.options.maxZoom||n&lt;this.options.minZoom)this._removeAllTiles();else{for(t in this._tiles)(i=this._tiles[t]).retain=i.current;for(t in this._tiles)(i=this._tiles[t]).current&amp;&amp;!i.active&amp;&amp;(e=i.coords,this._retainParent(e.x,e.y,e.z,e.z-5)||this._retainChildren(e.x,e.y,e.z,e.z+2));for(t in this._tiles)this._tiles[t].retain||this._removeTile(t)}}},_removeTilesAtZoom:function(t){for(var e in this._tiles)this._tiles[e].coords.z===t&amp;&amp;this._removeTile(e)},_removeAllTiles:function(){for(var t in this._tiles)this._removeTile(t)},_invalidateAll:function(){for(var t in this._levels)T(this._levels[t].el),this._onRemoveLevel(Number(t)),delete this._levels[t];this._removeAllTiles(),this._tileZoom=void 0},_retainParent:function(t,e,i,n){var t=Math.floor(t/2),e=Math.floor(e/2),i=i-1,o=new p(+t,+e),o=(o.z=i,this._tileCoordsToKey(o)),o=this._tiles[o];return o&amp;&amp;o.active?o.retain=!0:(o&amp;&amp;o.loaded&amp;&amp;(o.retain=!0),n&lt;i&amp;&amp;this._retainParent(t,e,i,n))},_retainChildren:function(t,e,i,n){for(var o=2*t;o&lt;2*t+2;o++)for(var s=2*e;s&lt;2*e+2;s++){var r=new p(o,s),r=(r.z=i+1,this._tileCoordsToKey(r)),r=this._tiles[r];r&amp;&amp;r.active?r.retain=!0:(r&amp;&amp;r.loaded&amp;&amp;(r.retain=!0),i+1&lt;n&amp;&amp;this._retainChildren(o,s,i+1,n))}},_resetView:function(t){t=t&amp;&amp;(t.pinch||t.flyTo);this._setView(this._map.getCenter(),this._map.getZoom(),t,t)},_animateZoom:function(t){this._setView(t.center,t.zoom,!0,t.noUpdate)},_clampZoom:function(t){var e=this.options;return void 0!==e.minNativeZoom&amp;&amp;t&lt;e.minNativeZoom?e.minNativeZoom:void 0!==e.maxNativeZoom&amp;&amp;e.maxNativeZoom&lt;t?e.maxNativeZoom:t},_setView:function(t,e,i,n){var o=Math.round(e),o=void 0!==this.options.maxZoom&amp;&amp;o&gt;this.options.maxZoom||void 0!==this.options.minZoom&amp;&amp;o&lt;this.options.minZoom?void 0:this._clampZoom(o),s=this.options.updateWhenZooming&amp;&amp;o!==this._tileZoom;n&amp;&amp;!s||(this._tileZoom=o,this._abortLoading&amp;&amp;this._abortLoading(),this._updateLevels(),this._resetGrid(),void 0!==o&amp;&amp;this._update(t),i||this._pruneTiles(),this._noPrune=!!i),this._setZoomTransforms(t,e)},_setZoomTransforms:function(t,e){for(var i in this._levels)this._setZoomTransform(this._levels[i],t,e)},_setZoomTransform:function(t,e,i){var n=this._map.getZoomScale(i,t.zoom),e=t.origin.multiplyBy(n).subtract(this._map._getNewPixelOrigin(e,i)).round();b.any3d?be(t.el,e,n):Z(t.el,e)},_resetGrid:function(){var t=this._map,e=t.options.crs,i=this._tileSize=this.getTileSize(),n=this._tileZoom,o=this._map.getPixelWorldBounds(this._tileZoom);o&amp;&amp;(this._globalTileRange=this._pxBoundsToTileRange(o)),this._wrapX=e.wrapLng&amp;&amp;!this.options.noWrap&amp;&amp;[Math.floor(t.project([0,e.wrapLng[0]],n).x/i.x),Math.ceil(t.project([0,e.wrapLng[1]],n).x/i.y)],this._wrapY=e.wrapLat&amp;&amp;!this.options.noWrap&amp;&amp;[Math.floor(t.project([e.wrapLat[0],0],n).y/i.x),Math.ceil(t.project([e.wrapLat[1],0],n).y/i.y)]},_onMoveEnd:function(){this._map&amp;&amp;!this._map._animatingZoom&amp;&amp;this._update()},_getTiledPixelBounds:function(t){var e=this._map,i=e._animatingZoom?Math.max(e._animateToZoom,e.getZoom()):e.getZoom(),i=e.getZoomScale(i,this._tileZoom),t=e.project(t,this._tileZoom).floor(),e=e.getSize().divideBy(2*i);return new f(t.subtract(e),t.add(e))},_update:function(t){var e=this._map;if(e){var i=this._clampZoom(e.getZoom());if(void 0===t&amp;&amp;(t=e.getCenter()),void 0!==this._tileZoom){var n,e=this._getTiledPixelBounds(t),o=this._pxBoundsToTileRange(e),s=o.getCenter(),r=[],e=this.options.keepBuffer,a=new f(o.getBottomLeft().subtract([e,-e]),o.getTopRight().add([e,-e]));if(!(isFinite(o.min.x)&amp;&amp;isFinite(o.min.y)&amp;&amp;isFinite(o.max.x)&amp;&amp;isFinite(o.max.y)))throw new Error("Attempted to load an infinite number of tiles");for(n in this._tiles){var h=this._tiles[n].coords;h.z===this._tileZoom&amp;&amp;a.contains(new p(h.x,h.y))||(this._tiles[n].current=!1)}if(1&lt;Math.abs(i-this._tileZoom))this._setView(t,i);else{for(var l=o.min.y;l&lt;=o.max.y;l++)for(var u=o.min.x;u&lt;=o.max.x;u++){var c,d=new p(u,l);d.z=this._tileZoom,this._isValidTile(d)&amp;&amp;((c=this._tiles[this._tileCoordsToKey(d)])?c.current=!0:r.push(d))}if(r.sort(function(t,e){return t.distanceTo(s)-e.distanceTo(s)}),0!==r.length){this._loading||(this._loading=!0,this.fire("loading"));for(var _=document.createDocumentFragment(),u=0;u&lt;r.length;u++)this._addTile(r[u],_);this._level.el.appendChild(_)}}}}},_isValidTile:function(t){var e=this._map.options.crs;if(!e.infinite){var i=this._globalTileRange;if(!e.wrapLng&amp;&amp;(t.x&lt;i.min.x||t.x&gt;i.max.x)||!e.wrapLat&amp;&amp;(t.y&lt;i.min.y||t.y&gt;i.max.y))return!1}return!this.options.bounds||(e=this._tileCoordsToBounds(t),g(this.options.bounds).overlaps(e))},_keyToBounds:function(t){return this._tileCoordsToBounds(this._keyToTileCoords(t))},_tileCoordsToNwSe:function(t){var e=this._map,i=this.getTileSize(),n=t.scaleBy(i),i=n.add(i);return[e.unproject(n,t.z),e.unproject(i,t.z)]},_tileCoordsToBounds:function(t){t=this._tileCoordsToNwSe(t),t=new s(t[0],t[1]);return t=this.options.noWrap?t:this._map.wrapLatLngBounds(t)},_tileCoordsToKey:function(t){return t.x+":"+t.y+":"+t.z},_keyToTileCoords:function(t){var t=t.split(":"),e=new p(+t[0],+t[1]);return e.z=+t[2],e},_removeTile:function(t){var e=this._tiles[t];e&amp;&amp;(T(e.el),delete this._tiles[t],this.fire("tileunload",{tile:e.el,coords:this._keyToTileCoords(t)}))},_initTile:function(t){M(t,"leaflet-tile");var e=this.getTileSize();t.style.width=e.x+"px",t.style.height=e.y+"px",t.onselectstart=u,t.onmousemove=u,b.ielt9&amp;&amp;this.options.opacity&lt;1&amp;&amp;C(t,this.options.opacity)},_addTile:function(t,e){var i=this._getTilePos(t),n=this._tileCoordsToKey(t),o=this.createTile(this._wrapCoords(t),a(this._tileReady,this,t));this._initTile(o),this.createTile.length&lt;2&amp;&amp;x(a(this._tileReady,this,t,null,o)),Z(o,i),this._tiles[n]={el:o,coords:t,current:!0},e.appendChild(o),this.fire("tileloadstart",{tile:o,coords:t})},_tileReady:function(t,e,i){e&amp;&amp;this.fire("tileerror",{error:e,tile:i,coords:t});var n=this._tileCoordsToKey(t);(i=this._tiles[n])&amp;&amp;(i.loaded=+new Date,this._map._fadeAnimated?(C(i.el,0),r(this._fadeFrame),this._fadeFrame=x(this._updateOpacity,this)):(i.active=!0,this._pruneTiles()),e||(M(i.el,"leaflet-tile-loaded"),this.fire("tileload",{tile:i.el,coords:t})),this._noTilesToLoad()&amp;&amp;(this._loading=!1,this.fire("load"),b.ielt9||!this._map._fadeAnimated?x(this._pruneTiles,this):setTimeout(a(this._pruneTiles,this),250)))},_getTilePos:function(t){return t.scaleBy(this.getTileSize()).subtract(this._level.origin)},_wrapCoords:function(t){var e=new p(this._wrapX?H(t.x,this._wrapX):t.x,this._wrapY?H(t.y,this._wrapY):t.y);return e.z=t.z,e},_pxBoundsToTileRange:function(t){var e=this.getTileSize();return new f(t.min.unscaleBy(e).floor(),t.max.unscaleBy(e).ceil().subtract([1,1]))},_noTilesToLoad:function(){for(var t in this._tiles)if(!this._tiles[t].loaded)return!1;return!0}});var Di=Ni.extend({options:{minZoom:0,maxZoom:18,subdomains:"abc",errorTileUrl:"",zoomOffset:0,tms:!1,zoomReverse:!1,detectRetina:!1,crossOrigin:!1,referrerPolicy:!1},initialize:function(t,e){this._url=t,(e=c(this,e)).detectRetin</t>
  </si>
  <si>
    <t>a&amp;&amp;b.retina&amp;&amp;0&lt;e.maxZoom?(e.tileSize=Math.floor(e.tileSize/2),e.zoomReverse?(e.zoomOffset--,e.minZoom=Math.min(e.maxZoom,e.minZoom+1)):(e.zoomOffset++,e.maxZoom=Math.max(e.minZoom,e.maxZoom-1)),e.minZoom=Math.max(0,e.minZoom)):e.zoomReverse?e.minZoom=Math.min(e.maxZoom,e.minZoom):e.maxZoom=Math.max(e.minZoom,e.maxZoom),"string"==typeof e.subdomains&amp;&amp;(e.subdomains=e.subdomains.split("")),this.on("tileunload",this._onTileRemove)},setUrl:function(t,e){return this._url===t&amp;&amp;void 0===e&amp;&amp;(e=!0),this._url=t,e||this.redraw(),this},createTile:function(t,e){var i=document.createElement("img");return S(i,"load",a(this._tileOnLoad,this,e,i)),S(i,"error",a(this._tileOnError,this,e,i)),!this.options.crossOrigin&amp;&amp;""!==this.options.crossOrigin||(i.crossOrigin=!0===this.options.crossOrigin?"":this.options.crossOrigin),"string"==typeof this.options.referrerPolicy&amp;&amp;(i.referrerPolicy=this.options.referrerPolicy),i.alt="",i.src=this.getTileUrl(t),i},getTileUrl:function(t){var e={r:b.retina?"@2x":"",s:this._getSubdomain(t),x:t.x,y:t.y,z:this._getZoomForUrl()};return this._map&amp;&amp;!this._map.options.crs.infinite&amp;&amp;(t=this._globalTileRange.max.y-t.y,this.options.tms&amp;&amp;(e.y=t),e["-y"]=t),q(this._url,l(e,this.options))},_tileOnLoad:function(t,e){b.ielt9?setTimeout(a(t,this,null,e),0):t(null,e)},_tileOnError:function(t,e,i){var n=this.options.errorTileUrl;n&amp;&amp;e.getAttribute("src")!==n&amp;&amp;(e.src=n),t(i,e)},_onTileRemove:function(t){t.tile.onload=null},_getZoomForUrl:function(){var t=this._tileZoom,e=this.options.maxZoom;return(t=this.options.zoomReverse?e-t:t)+this.options.zoomOffset},_getSubdomain:function(t){t=Math.abs(t.x+t.y)%this.options.subdomains.length;return this.options.subdomains[t]},_abortLoading:function(){var t,e,i;for(t in this._tiles)this._tiles[t].coords.z!==this._tileZoom&amp;&amp;((i=this._tiles[t].el).onload=u,i.onerror=u,i.complete||(i.src=K,e=this._tiles[t].coords,T(i),delete this._tiles[t],this.fire("tileabort",{tile:i,coords:e})))},_removeTile:function(t){var e=this._tiles[t];if(e)return e.el.setAttribute("src",K),Ni.prototype._removeTile.call(this,t)},_tileReady:function(t,e,i){if(this._map&amp;&amp;(!i||i.getAttribute("src")!==K))return Ni.prototype._tileReady.call(this,t,e,i)}});function ji(t,e){return new Di(t,e)}var Hi=Di.extend({defaultWmsParams:{service:"WMS",request:"GetMap",layers:"",styles:"",format:"image/jpeg",transparent:!1,version:"1.1.1"},options:{crs:null,uppercase:!1},initialize:function(t,e){this._url=t;var i,n=l({},this.defaultWmsParams);for(i in e)i in this.options||(n[i]=e[i]);var t=(e=c(this,e)).detectRetina&amp;&amp;b.retina?2:1,o=this.getTileSize();n.width=o.x*t,n.height=o.y*t,this.wmsParams=n},onAdd:function(t){this._crs=this.options.crs||t.options.crs,this._wmsVersion=parseFloat(this.wmsParams.version);var e=1.3&lt;=this._wmsVersion?"crs":"srs";this.wmsParams[e]=this._crs.code,Di.prototype.onAdd.call(this,t)},getTileUrl:function(t){var e=this._tileCoordsToNwSe(t),i=this._crs,i=_(i.project(e[0]),i.project(e[1])),e=i.min,i=i.max,e=(1.3&lt;=this._wmsVersion&amp;&amp;this._crs===li?[e.y,e.x,i.y,i.x]:[e.x,e.y,i.x,i.y]).join(","),i=Di.prototype.getTileUrl.call(this,t);return i+U(this.wmsParams,i,this.options.uppercase)+(this.options.uppercase?"&amp;BBOX=":"&amp;bbox=")+e},setParams:function(t,e){return l(this.wmsParams,t),e||this.redraw(),this}});Di.WMS=Hi,ji.wms=function(t,e){return new Hi(t,e)};var Wi=o.extend({options:{padding:.1},initialize:function(t){c(this,t),h(this),this._layers=this._layers||{}},onAdd:function(){this._container||(this._initContainer(),M(this._container,"leaflet-zoom-animated")),this.getPane().appendChild(this._container),this._update(),this.on("update",this._updatePaths,this)},onRemove:function(){this.off("update",this._updatePaths,this),this._destroyContainer()},getEvents:function(){var t={viewreset:this._reset,zoom:this._onZoom,moveend:this._update,zoomend:this._onZoomEnd};return this._zoomAnimated&amp;&amp;(t.zoomanim=this._onAnimZoom),t},_onAnimZoom:function(t){this._updateTransform(t.center,t.zoom)},_onZoom:function(){this._updateTransform(this._map.getCenter(),this._map.getZoom())},_updateTransform:function(t,e){var i=this._map.getZoomScale(e,this._zoom),n=this._map.getSize().multiplyBy(.5+this.options.padding),o=this._map.project(this._center,e),n=n.multiplyBy(-i).add(o).subtract(this._map._getNewPixelOrigin(t,e));b.any3d?be(this._container,n,i):Z(this._container,n)},_reset:function(){for(var t in this._update(),this._updateTransform(this._center,this._zoom),this._layers)this._layers[t]._reset()},_onZoomEnd:function(){for(var t in this._layers)this._layers[t]._project()},_updatePaths:function(){for(var t in this._layers)this._layers[t]._update()},_update:function(){var t=this.options.padding,e=this._map.getSize(),i=this._map.containerPointToLayerPoint(e.multiplyBy(-t)).round();this._bounds=new f(i,i.add(e.multiplyBy(1+2*t)).round()),this._center=this._map.getCenter(),this._zoom=this._map.getZoom()}}),Fi=Wi.extend({options:{tolerance:0},getEvents:function(){var t=Wi.prototype.getEvents.call(this);return t.viewprereset=this._onViewPreReset,t},_onViewPreReset:function(){this._postponeUpdatePaths=!0},onAdd:function(){Wi.prototype.onAdd.call(this),this._draw()},_initContainer:function(){var t=this._container=document.createElement("canvas");S(t,"mousemove",this._onMouseMove,this),S(t,"click dblclick mousedown mouseup contextmenu",this._onClick,this),S(t,"mouseout",this._handleMouseOut,this),t._leaflet_disable_events=!0,this._ctx=t.getContext("2d")},_destroyContainer:function(){r(this._redrawRequest),delete this._ctx,T(this._container),k(this._container),delete this._container},_updatePaths:function(){if(!this._postponeUpdatePaths){for(var t in this._redrawBounds=null,this._layers)this._layers[t]._update();this._redraw()}},_update:function(){var t,e,i,n;this._map._animatingZoom&amp;&amp;this._bounds||(Wi.prototype._update.call(this),t=this._bounds,e=this._container,i=t.getSize(),n=b.retina?2:1,Z(e,t.min),e.width=n*i.x,e.height=n*i.y,e.style.width=i.x+"px",e.style.height=i.y+"px",b.retina&amp;&amp;this._ctx.scale(2,2),this._ctx.translate(-t.min.x,-t.min.y),this.fire("update"))},_reset:function(){Wi.prototype._reset.call(this),this._postponeUpdatePaths&amp;&amp;(this._postponeUpdatePaths=!1,this._updatePaths())},_initPath:function(t){this._updateDashArray(t);t=(this._layers[h(t)]=t)._order={layer:t,prev:this._drawLast,next:null};this._drawLast&amp;&amp;(this._drawLast.next=t),this._drawLast=t,this._drawFirst=this._drawFirst||this._drawLast},_addPath:function(t){this._requestRedraw(t)},_removePath:function(t){var e=t._order,i=e.next,e=e.prev;i?i.prev=e:this._drawLast=e,e?e.next=i:this._drawFirst=i,delete t._order,delete this._layers[h(t)],this._requestRedraw(t)},_updatePath:function(t){this._extendRedrawBounds(t),t._project(),t._update(),this._requestRedraw(t)},_updateStyle:function(t){this._updateDashArray(t),this._requestRedraw(t)},_updateDashArray:function(t){if("string"==typeof t.options.dashArray){for(var e,i=t.options.dashArray.split(/[, ]+/),n=[],o=0;o&lt;i.length;o++){if(e=Number(i[o]),isNaN(e))return;n.push(e)}t.options._dashArray=n}else t.options._dashArray=t.options.dashArray},_requestRedraw:function(t){this._map&amp;&amp;(this._extendRedrawBounds(t),this._redrawRequest=this._redrawRequest||x(this._redraw,this))},_extendRedrawBounds:function(t){var e;t._pxBounds&amp;&amp;(e=(t.options.weight||0)+1,this._redrawBounds=this._redrawBounds||new f,this._redrawBounds.extend(t._pxBounds.min.subtract([e,e])),this._redrawBounds.extend(t._pxBounds.max.add([e,e])))},_redraw:function(){this._redrawRequest=null,this._redrawBounds&amp;&amp;(this._redrawBounds.min._floor(),this._redrawBounds.max._ceil()),this._clear(),this._draw(),this._redrawBounds=null},_clear:function(){var t,e=this._redrawBounds;e?(t=e.getSize(),this._ctx.clearRect(e.min.x,e.min.y,t.x,t.y)):(this._ctx.save(),this._ctx.setTransform(1,0,0,1,0,0),this._ctx.clearRect(0,0,this._container.width,this._container.height),this._ctx.restore())},_draw:function(){var t,e,i=this._redrawBounds;this._ctx.save(),i&amp;&amp;(e=i.getSize(),this._ctx.beginPath(),this._ctx.rect(i.min.x,i.mi</t>
  </si>
  <si>
    <t>n.y,e.x,e.y),this._ctx.clip()),this._drawing=!0;for(var n=this._drawFirst;n;n=n.next)t=n.layer,(!i||t._pxBounds&amp;&amp;t._pxBounds.intersects(i))&amp;&amp;t._updatePath();this._drawing=!1,this._ctx.restore()},_updatePoly:function(t,e){if(this._drawing){var i,n,o,s,r=t._parts,a=r.length,h=this._ctx;if(a){for(h.beginPath(),i=0;i&lt;a;i++){for(n=0,o=r[i].length;n&lt;o;n++)s=r[i][n],h[n?"lineTo":"moveTo"](s.x,s.y);e&amp;&amp;h.closePath()}this._fillStroke(h,t)}}},_updateCircle:function(t){var e,i,n,o;this._drawing&amp;&amp;!t._empty()&amp;&amp;(e=t._point,i=this._ctx,n=Math.max(Math.round(t._radius),1),1!=(o=(Math.max(Math.round(t._radiusY),1)||n)/n)&amp;&amp;(i.save(),i.scale(1,o)),i.beginPath(),i.arc(e.x,e.y/o,n,0,2*Math.PI,!1),1!=o&amp;&amp;i.restore(),this._fillStroke(i,t))},_fillStroke:function(t,e){var i=e.options;i.fill&amp;&amp;(t.globalAlpha=i.fillOpacity,t.fillStyle=i.fillColor||i.color,t.fill(i.fillRule||"evenodd")),i.stroke&amp;&amp;0!==i.weight&amp;&amp;(t.setLineDash&amp;&amp;t.setLineDash(e.options&amp;&amp;e.options._dashArray||[]),t.globalAlpha=i.opacity,t.lineWidth=i.weight,t.strokeStyle=i.color,t.lineCap=i.lineCap,t.lineJoin=i.lineJoin,t.stroke())},_onClick:function(t){for(var e,i,n=this._map.mouseEventToLayerPoint(t),o=this._drawFirst;o;o=o.next)(e=o.layer).options.interactive&amp;&amp;e._containsPoint(n)&amp;&amp;(("click"===t.type||"preclick"===t.type)&amp;&amp;this._map._draggableMoved(e)||(i=e));this._fireEvent(!!i&amp;&amp;[i],t)},_onMouseMove:function(t){var e;!this._map||this._map.dragging.moving()||this._map._animatingZoom||(e=this._map.mouseEventToLayerPoint(t),this._handleMouseHover(t,e))},_handleMouseOut:function(t){var e=this._hoveredLayer;e&amp;&amp;(z(this._container,"leaflet-interactive"),this._fireEvent([e],t,"mouseout"),this._hoveredLayer=null,this._mouseHoverThrottled=!1)},_handleMouseHover:function(t,e){if(!this._mouseHoverThrottled){for(var i,n,o=this._drawFirst;o;o=o.next)(i=o.layer).options.interactive&amp;&amp;i._containsPoint(e)&amp;&amp;(n=i);n!==this._hoveredLayer&amp;&amp;(this._handleMouseOut(t),n&amp;&amp;(M(this._container,"leaflet-interactive"),this._fireEvent([n],t,"mouseover"),this._hoveredLayer=n)),this._fireEvent(!!this._hoveredLayer&amp;&amp;[this._hoveredLayer],t),this._mouseHoverThrottled=!0,setTimeout(a(function(){this._mouseHoverThrottled=!1},this),32)}},_fireEvent:function(t,e,i){this._map._fireDOMEvent(e,i||e.type,t)},_bringToFront:function(t){var e,i,n=t._order;n&amp;&amp;(e=n.next,i=n.prev,e&amp;&amp;((e.prev=i)?i.next=e:e&amp;&amp;(this._drawFirst=e),n.prev=this._drawLast,(this._drawLast.next=n).next=null,this._drawLast=n,this._requestRedraw(t)))},_bringToBack:function(t){var e,i,n=t._order;n&amp;&amp;(e=n.next,(i=n.prev)&amp;&amp;((i.next=e)?e.prev=i:i&amp;&amp;(this._drawLast=i),n.prev=null,n.next=this._drawFirst,this._drawFirst.prev=n,this._drawFirst=n,this._requestRedraw(t)))}});function Ui(t){return b.canvas?new Fi(t):null}var Vi=function(){try{return document.namespaces.add("lvml","urn:schemas-microsoft-com:vml"),function(t){return document.createElement("&lt;lvml:"+t+' class="lvml"&gt;')}}catch(t){}return function(t){return document.createElement("&lt;"+t+' xmlns="urn:schemas-microsoft.com:vml" class="lvml"&gt;')}}(),zt={_initContainer:function(){this._container=P("div","leaflet-vml-container")},_update:function(){this._map._animatingZoom||(Wi.prototype._update.call(this),this.fire("update"))},_initPath:function(t){var e=t._container=Vi("shape");M(e,"leaflet-vml-shape "+(this.options.className||"")),e.coordsize="1 1",t._path=Vi("path"),e.appendChild(t._path),this._updateStyle(t),this._layers[h(t)]=t},_addPath:function(t){var e=t._container;this._container.appendChild(e),t.options.interactive&amp;&amp;t.addInteractiveTarget(e)},_removePath:function(t){var e=t._container;T(e),t.removeInteractiveTarget(e),delete this._layers[h(t)]},_updateStyle:function(t){var e=t._stroke,i=t._fill,n=t.options,o=t._container;o.stroked=!!n.stroke,o.filled=!!n.fill,n.stroke?(e=e||(t._stroke=Vi("stroke")),o.appendChild(e),e.weight=n.weight+"px",e.color=n.color,e.opacity=n.opacity,n.dashArray?e.dashStyle=d(n.dashArray)?n.dashArray.join(" "):n.dashArray.replace(/( *, *)/g," "):e.dashStyle="",e.endcap=n.lineCap.replace("butt","flat"),e.joinstyle=n.lineJoin):e&amp;&amp;(o.removeChild(e),t._stroke=null),n.fill?(i=i||(t._fill=Vi("fill")),o.appendChild(i),i.color=n.fillColor||n.color,i.opacity=n.fillOpacity):i&amp;&amp;(o.removeChild(i),t._fill=null)},_updateCircle:function(t){var e=t._point.round(),i=Math.round(t._radius),n=Math.round(t._radiusY||i);this._setPath(t,t._empty()?"M0 0":"AL "+e.x+","+e.y+" "+i+","+n+" 0,23592600")},_setPath:function(t,e){t._path.v=e},_bringToFront:function(t){fe(t._container)},_bringToBack:function(t){ge(t._container)}},qi=b.vml?Vi:ct,Gi=Wi.extend({_initContainer:function(){this._container=qi("svg"),this._container.setAttribute("pointer-events","none"),this._rootGroup=qi("g"),this._container.appendChild(this._rootGroup)},_destroyContainer:function(){T(this._container),k(this._container),delete this._container,delete this._rootGroup,delete this._svgSize},_update:function(){var t,e,i;this._map._animatingZoom&amp;&amp;this._bounds||(Wi.prototype._update.call(this),e=(t=this._bounds).getSize(),i=this._container,this._svgSize&amp;&amp;this._svgSize.equals(e)||(this._svgSize=e,i.setAttribute("width",e.x),i.setAttribute("height",e.y)),Z(i,t.min),i.setAttribute("viewBox",[t.min.x,t.min.y,e.x,e.y].join(" ")),this.fire("update"))},_initPath:function(t){var e=t._path=qi("path");t.options.className&amp;&amp;M(e,t.options.className),t.options.interactive&amp;&amp;M(e,"leaflet-interactive"),this._updateStyle(t),this._layers[h(t)]=t},_addPath:function(t){this._rootGroup||this._initContainer(),this._rootGroup.appendChild(t._path),t.addInteractiveTarget(t._path)},_removePath:function(t){T(t._path),t.removeInteractiveTarget(t._path),delete this._layers[h(t)]},_updatePath:function(t){t._project(),t._update()},_updateStyle:function(t){var e=t._path,t=t.options;e&amp;&amp;(t.stroke?(e.setAttribute("stroke",t.color),e.setAttribute("stroke-opacity",t.opacity),e.setAttribute("stroke-width",t.weight),e.setAttribute("stroke-linecap",t.lineCap),e.setAttribute("stroke-linejoin",t.lineJoin),t.dashArray?e.setAttribute("stroke-dasharray",t.dashArray):e.removeAttribute("stroke-dasharray"),t.dashOffset?e.setAttribute("stroke-dashoffset",t.dashOffset):e.removeAttribute("stroke-dashoffset")):e.setAttribute("stroke","none"),t.fill?(e.setAttribute("fill",t.fillColor||t.color),e.setAttribute("fill-opacity",t.fillOpacity),e.setAttribute("fill-rule",t.fillRule||"evenodd")):e.setAttribute("fill","none"))},_updatePoly:function(t,e){this._setPath(t,dt(t._parts,e))},_updateCircle:function(t){var e=t._point,i=Math.max(Math.round(t._radius),1),n="a"+i+","+(Math.max(Math.round(t._radiusY),1)||i)+" 0 1,0 ",e=t._empty()?"M0 0":"M"+(e.x-i)+","+e.y+n+2*i+",0 "+n+2*-i+",0 ";this._setPath(t,e)},_setPath:function(t,e){t._path.setAttribute("d",e)},_bringToFront:function(t){fe(t._path)},_bringToBack:function(t){ge(t._path)}});function Ki(t){return b.svg||b.vml?new Gi(t):null}b.vml&amp;&amp;Gi.include(zt),A.include({getRenderer:function(t){t=(t=t.options.renderer||this._getPaneRenderer(t.options.pane)||this.options.renderer||this._renderer)||(this._renderer=this._createRenderer());return this.hasLayer(t)||this.addLayer(t),t},_getPaneRenderer:function(t){var e;return"overlayPane"!==t&amp;&amp;void 0!==t&amp;&amp;(void 0===(e=this._paneRenderers[t])&amp;&amp;(e=this._createRenderer({pane:t}),this._paneRenderers[t]=e),e)},_createRenderer:function(t){return this.options.preferCanvas&amp;&amp;Ui(t)||Ki(t)}});var Yi=xi.extend({initialize:function(t,e){xi.prototype.initialize.call(this,this._boundsToLatLngs(t),e)},setBounds:function(t){return this.setLatLngs(this._boundsToLatLngs(t))},_boundsToLatLngs:function(t){return[(t=g(t)).getSouthWest(),t.getNorthWest(),t.getNorthEast(),t.getSouthEast()]}});Gi.create=qi,Gi.pointsToPath=dt,wi.geometryToLayer=bi,wi.coordsToLatLng=Li,wi.coordsToLatLngs=Ti,wi.latLngToCoords=Mi,wi.latLngsToCoords=zi,wi.getFeature=Ci,wi.asFeature=Zi,A.mergeOptions({boxZoom:!0});var _t=n.extend({initialize:function(t){this._map=t,this._container=t._container,this._pane=t._panes.overlayPane,this._resetStateTimeout=0,t.on("unload",this._destroy,this)},addHooks:funct</t>
  </si>
  <si>
    <t>ion(){S(this._container,"mousedown",this._onMouseDown,this)},removeHooks:function(){k(this._container,"mousedown",this._onMouseDown,this)},moved:function(){return this._moved},_destroy:function(){T(this._pane),delete this._pane},_resetState:function(){this._resetStateTimeout=0,this._moved=!1},_clearDeferredResetState:function(){0!==this._resetStateTimeout&amp;&amp;(clearTimeout(this._resetStateTimeout),this._resetStateTimeout=0)},_onMouseDown:function(t){if(!t.shiftKey||1!==t.which&amp;&amp;1!==t.button)return!1;this._clearDeferredResetState(),this._resetState(),re(),Le(),this._startPoint=this._map.mouseEventToContainerPoint(t),S(document,{contextmenu:Re,mousemove:this._onMouseMove,mouseup:this._onMouseUp,keydown:this._onKeyDown},this)},_onMouseMove:function(t){this._moved||(this._moved=!0,this._box=P("div","leaflet-zoom-box",this._container),M(this._container,"leaflet-crosshair"),this._map.fire("boxzoomstart")),this._point=this._map.mouseEventToContainerPoint(t);var t=new f(this._point,this._startPoint),e=t.getSize();Z(this._box,t.min),this._box.style.width=e.x+"px",this._box.style.height=e.y+"px"},_finish:function(){this._moved&amp;&amp;(T(this._box),z(this._container,"leaflet-crosshair")),ae(),Te(),k(document,{contextmenu:Re,mousemove:this._onMouseMove,mouseup:this._onMouseUp,keydown:this._onKeyDown},this)},_onMouseUp:function(t){1!==t.which&amp;&amp;1!==t.button||(this._finish(),this._moved&amp;&amp;(this._clearDeferredResetState(),this._resetStateTimeout=setTimeout(a(this._resetState,this),0),t=new s(this._map.containerPointToLatLng(this._startPoint),this._map.containerPointToLatLng(this._point)),this._map.fitBounds(t).fire("boxzoomend",{boxZoomBounds:t})))},_onKeyDown:function(t){27===t.keyCode&amp;&amp;(this._finish(),this._clearDeferredResetState(),this._resetState())}}),Ct=(A.addInitHook("addHandler","boxZoom",_t),A.mergeOptions({doubleClickZoom:!0}),n.extend({addHooks:function(){this._map.on("dblclick",this._onDoubleClick,this)},removeHooks:function(){this._map.off("dblclick",this._onDoubleClick,this)},_onDoubleClick:function(t){var e=this._map,i=e.getZoom(),n=e.options.zoomDelta,i=t.originalEvent.shiftKey?i-n:i+n;"center"===e.options.doubleClickZoom?e.setZoom(i):e.setZoomAround(t.containerPoint,i)}})),Zt=(A.addInitHook("addHandler","doubleClickZoom",Ct),A.mergeOptions({dragging:!0,inertia:!0,inertiaDeceleration:3400,inertiaMaxSpeed:1/0,easeLinearity:.2,worldCopyJump:!1,maxBoundsViscosity:0}),n.extend({addHooks:function(){var t;this._draggable||(t=this._map,this._draggable=new Xe(t._mapPane,t._container),this._draggable.on({dragstart:this._onDragStart,drag:this._onDrag,dragend:this._onDragEnd},this),this._draggable.on("predrag",this._onPreDragLimit,this),t.options.worldCopyJump&amp;&amp;(this._draggable.on("predrag",this._onPreDragWrap,this),t.on("zoomend",this._onZoomEnd,this),t.whenReady(this._onZoomEnd,this))),M(this._map._container,"leaflet-grab leaflet-touch-drag"),this._draggable.enable(),this._positions=[],this._times=[]},removeHooks:function(){z(this._map._container,"leaflet-grab"),z(this._map._container,"leaflet-touch-drag"),this._draggable.disable()},moved:function(){return this._draggable&amp;&amp;this._draggable._moved},moving:function(){return this._draggable&amp;&amp;this._draggable._moving},_onDragStart:function(){var t,e=this._map;e._stop(),this._map.options.maxBounds&amp;&amp;this._map.options.maxBoundsViscosity?(t=g(this._map.options.maxBounds),this._offsetLimit=_(this._map.latLngToContainerPoint(t.getNorthWest()).multiplyBy(-1),this._map.latLngToContainerPoint(t.getSouthEast()).multiplyBy(-1).add(this._map.getSize())),this._viscosity=Math.min(1,Math.max(0,this._map.options.maxBoundsViscosity))):this._offsetLimit=null,e.fire("movestart").fire("dragstart"),e.options.inertia&amp;&amp;(this._positions=[],this._times=[])},_onDrag:function(t){var e,i;this._map.options.inertia&amp;&amp;(e=this._lastTime=+new Date,i=this._lastPos=this._draggable._absPos||this._draggable._newPos,this._positions.push(i),this._times.push(e),this._prunePositions(e)),this._map.fire("move",t).fire("drag",t)},_prunePositions:function(t){for(;1&lt;this._positions.length&amp;&amp;50&lt;t-this._times[0];)this._positions.shift(),this._times.shift()},_onZoomEnd:function(){var t=this._map.getSize().divideBy(2),e=this._map.latLngToLayerPoint([0,0]);this._initialWorldOffset=e.subtract(t).x,this._worldWidth=this._map.getPixelWorldBounds().getSize().x},_viscousLimit:function(t,e){return t-(t-e)*this._viscosity},_onPreDragLimit:function(){var t,e;this._viscosity&amp;&amp;this._offsetLimit&amp;&amp;(t=this._draggable._newPos.subtract(this._draggable._startPos),e=this._offsetLimit,t.x&lt;e.min.x&amp;&amp;(t.x=this._viscousLimit(t.x,e.min.x)),t.y&lt;e.min.y&amp;&amp;(t.y=this._viscousLimit(t.y,e.min.y)),t.x&gt;e.max.x&amp;&amp;(t.x=this._viscousLimit(t.x,e.max.x)),t.y&gt;e.max.y&amp;&amp;(t.y=this._viscousLimit(t.y,e.max.y)),this._draggable._newPos=this._draggable._startPos.add(t))},_onPreDragWrap:function(){var t=this._worldWidth,e=Math.round(t/2),i=this._initialWorldOffset,n=this._draggable._newPos.x,o=(n-e+i)%t+e-i,n=(n+e+i)%t-e-i,t=Math.abs(o+i)&lt;Math.abs(n+i)?o:n;this._draggable._absPos=this._draggable._newPos.clone(),this._draggable._newPos.x=t},_onDragEnd:function(t){var e,i,n,o,s=this._map,r=s.options,a=!r.inertia||t.noInertia||this._times.length&lt;2;s.fire("dragend",t),!a&amp;&amp;(this._prunePositions(+new Date),t=this._lastPos.subtract(this._positions[0]),a=(this._lastTime-this._times[0])/1e3,e=r.easeLinearity,a=(t=t.multiplyBy(e/a)).distanceTo([0,0]),i=Math.min(r.inertiaMaxSpeed,a),t=t.multiplyBy(i/a),n=i/(r.inertiaDeceleration*e),(o=t.multiplyBy(-n/2).round()).x||o.y)?(o=s._limitOffset(o,s.options.maxBounds),x(function(){s.panBy(o,{duration:n,easeLinearity:e,noMoveStart:!0,animate:!0})})):s.fire("moveend")}})),St=(A.addInitHook("addHandler","dragging",Zt),A.mergeOptions({keyboard:!0,keyboardPanDelta:80}),n.extend({keyCodes:{left:[37],right:[39],down:[40],up:[38],zoomIn:[187,107,61,171],zoomOut:[189,109,54,173]},initialize:function(t){this._map=t,this._setPanDelta(t.options.keyboardPanDelta),this._setZoomDelta(t.options.zoomDelta)},addHooks:function(){var t=this._map._container;t.tabIndex&lt;=0&amp;&amp;(t.tabIndex="0"),S(t,{focus:this._onFocus,blur:this._onBlur,mousedown:this._onMouseDown},this),this._map.on({focus:this._addHooks,blur:this._removeHooks},this)},removeHooks:function(){this._removeHooks(),k(this._map._container,{focus:this._onFocus,blur:this._onBlur,mousedown:this._onMouseDown},this),this._map.off({focus:this._addHooks,blur:this._removeHooks},this)},_onMouseDown:function(){var t,e,i;this._focused||(i=document.body,t=document.documentElement,e=i.scrollTop||t.scrollTop,i=i.scrollLeft||t.scrollLeft,this._map._container.focus(),window.scrollTo(i,e))},_onFocus:function(){this._focused=!0,this._map.fire("focus")},_onBlur:function(){this._focused=!1,this._map.fire("blur")},_setPanDelta:function(t){for(var e=this._panKeys={},i=this.keyCodes,n=0,o=i.left.length;n&lt;o;n++)e[i.left[n]]=[-1*t,0];for(n=0,o=i.right.length;n&lt;o;n++)e[i.right[n]]=[t,0];for(n=0,o=i.down.length;n&lt;o;n++)e[i.down[n]]=[0,t];for(n=0,o=i.up.length;n&lt;o;n++)e[i.up[n]]=[0,-1*t]},_setZoomDelta:function(t){for(var e=this._zoomKeys={},i=this.keyCodes,n=0,o=i.zoomIn.length;n&lt;o;n++)e[i.zoomIn[n]]=t;for(n=0,o=i.zoomOut.length;n&lt;o;n++)e[i.zoomOut[n]]=-t},_addHooks:function(){S(document,"keydown",this._onKeyDown,this)},_removeHooks:function(){k(document,"keydown",this._onKeyDown,this)},_onKeyDown:function(t){if(!(t.altKey||t.ctrlKey||t.metaKey)){var e,i,n=t.keyCode,o=this._map;if(n in this._panKeys)o._panAnim&amp;&amp;o._panAnim._inProgress||(i=this._panKeys[n],t.shiftKey&amp;&amp;(i=m(i).multiplyBy(3)),o.options.maxBounds&amp;&amp;(i=o._limitOffset(m(i),o.options.maxBounds)),o.options.worldCopyJump?(e=o.wrapLatLng(o.unproject(o.project(o.getCenter()).add(i))),o.panTo(e)):o.panBy(i));else if(n in this._zoomKeys)o.setZoom(o.getZoom()+(t.shiftKey?3:1)*this._zoomKeys[n]);else{if(27!==n||!o._popup||!o._popup.options.closeOnEscapeKey)return;o.closePopup()}Re(t)}}})),Et=(A.addInitHook("addHandler","keyboard",St),A.mergeOptions({scrollWheelZoom:!0,wheelDebounceTime:40,wheelPxPerZoomLevel:60}),n.extend({addHook</t>
  </si>
  <si>
    <t>s:function(){S(this._map._container,"wheel",this._onWheelScroll,this),this._delta=0},removeHooks:function(){k(this._map._container,"wheel",this._onWheelScroll,this)},_onWheelScroll:function(t){var e=He(t),i=this._map.options.wheelDebounceTime,e=(this._delta+=e,this._lastMousePos=this._map.mouseEventToContainerPoint(t),this._startTime||(this._startTime=+new Date),Math.max(i-(+new Date-this._startTime),0));clearTimeout(this._timer),this._timer=setTimeout(a(this._performZoom,this),e),Re(t)},_performZoom:function(){var t=this._map,e=t.getZoom(),i=this._map.options.zoomSnap||0,n=(t._stop(),this._delta/(4*this._map.options.wheelPxPerZoomLevel)),n=4*Math.log(2/(1+Math.exp(-Math.abs(n))))/Math.LN2,i=i?Math.ceil(n/i)*i:n,n=t._limitZoom(e+(0&lt;this._delta?i:-i))-e;this._delta=0,this._startTime=null,n&amp;&amp;("center"===t.options.scrollWheelZoom?t.setZoom(e+n):t.setZoomAround(this._lastMousePos,e+n))}})),kt=(A.addInitHook("addHandler","scrollWheelZoom",Et),A.mergeOptions({tapHold:b.touchNative&amp;&amp;b.safari&amp;&amp;b.mobile,tapTolerance:15}),n.extend({addHooks:function(){S(this._map._container,"touchstart",this._onDown,this)},removeHooks:function(){k(this._map._container,"touchstart",this._onDown,this)},_onDown:function(t){var e;clearTimeout(this._holdTimeout),1===t.touches.length&amp;&amp;(e=t.touches[0],this._startPos=this._newPos=new p(e.clientX,e.clientY),this._holdTimeout=setTimeout(a(function(){this._cancel(),this._isTapValid()&amp;&amp;(S(document,"touchend",O),S(document,"touchend touchcancel",this._cancelClickPrevent),this._simulateEvent("contextmenu",e))},this),600),S(document,"touchend touchcancel contextmenu",this._cancel,this),S(document,"touchmove",this._onMove,this))},_cancelClickPrevent:function t(){k(document,"touchend",O),k(document,"touchend touchcancel",t)},_cancel:function(){clearTimeout(this._holdTimeout),k(document,"touchend touchcancel contextmenu",this._cancel,this),k(document,"touchmove",this._onMove,this)},_onMove:function(t){t=t.touches[0];this._newPos=new p(t.clientX,t.clientY)},_isTapValid:function(){return this._newPos.distanceTo(this._startPos)&lt;=this._map.options.tapTolerance},_simulateEvent:function(t,e){t=new MouseEvent(t,{bubbles:!0,cancelable:!0,view:window,screenX:e.screenX,screenY:e.screenY,clientX:e.clientX,clientY:e.clientY});t._simulated=!0,e.target.dispatchEvent(t)}})),Ot=(A.addInitHook("addHandler","tapHold",kt),A.mergeOptions({touchZoom:b.touch,bounceAtZoomLimits:!0}),n.extend({addHooks:function(){M(this._map._container,"leaflet-touch-zoom"),S(this._map._container,"touchstart",this._onTouchStart,this)},removeHooks:function(){z(this._map._container,"leaflet-touch-zoom"),k(this._map._container,"touchstart",this._onTouchStart,this)},_onTouchStart:function(t){var e,i,n=this._map;!t.touches||2!==t.touches.length||n._animatingZoom||this._zooming||(e=n.mouseEventToContainerPoint(t.touches[0]),i=n.mouseEventToContainerPoint(t.touches[1]),this._centerPoint=n.getSize()._divideBy(2),this._startLatLng=n.containerPointToLatLng(this._centerPoint),"center"!==n.options.touchZoom&amp;&amp;(this._pinchStartLatLng=n.containerPointToLatLng(e.add(i)._divideBy(2))),this._startDist=e.distanceTo(i),this._startZoom=n.getZoom(),this._moved=!1,this._zooming=!0,n._stop(),S(document,"touchmove",this._onTouchMove,this),S(document,"touchend touchcancel",this._onTouchEnd,this),O(t))},_onTouchMove:function(t){if(t.touches&amp;&amp;2===t.touches.length&amp;&amp;this._zooming){var e=this._map,i=e.mouseEventToContainerPoint(t.touches[0]),n=e.mouseEventToContainerPoint(t.touches[1]),o=i.distanceTo(n)/this._startDist;if(this._zoom=e.getScaleZoom(o,this._startZoom),!e.options.bounceAtZoomLimits&amp;&amp;(this._zoom&lt;e.getMinZoom()&amp;&amp;o&lt;1||this._zoom&gt;e.getMaxZoom()&amp;&amp;1&lt;o)&amp;&amp;(this._zoom=e._limitZoom(this._zoom)),"center"===e.options.touchZoom){if(this._center=this._startLatLng,1==o)return}else{i=i._add(n)._divideBy(2)._subtract(this._centerPoint);if(1==o&amp;&amp;0===i.x&amp;&amp;0===i.y)return;this._center=e.unproject(e.project(this._pinchStartLatLng,this._zoom).subtract(i),this._zoom)}this._moved||(e._moveStart(!0,!1),this._moved=!0),r(this._animRequest);n=a(e._move,e,this._center,this._zoom,{pinch:!0,round:!1},void 0);this._animRequest=x(n,this,!0),O(t)}},_onTouchEnd:function(){this._moved&amp;&amp;this._zooming?(this._zooming=!1,r(this._animRequest),k(document,"touchmove",this._onTouchMove,this),k(document,"touchend touchcancel",this._onTouchEnd,this),this._map.options.zoomAnimation?this._map._animateZoom(this._center,this._map._limitZoom(this._zoom),!0,this._map.options.zoomSnap):this._map._resetView(this._center,this._map._limitZoom(this._zoom))):this._zooming=!1}})),Xi=(A.addInitHook("addHandler","touchZoom",Ot),A.BoxZoom=_t,A.DoubleClickZoom=Ct,A.Drag=Zt,A.Keyboard=St,A.ScrollWheelZoom=Et,A.TapHold=kt,A.TouchZoom=Ot,t.Bounds=f,t.Browser=b,t.CRS=ot,t.Canvas=Fi,t.Circle=vi,t.CircleMarker=gi,t.Class=et,t.Control=B,t.DivIcon=Ri,t.DivOverlay=Ai,t.DomEvent=mt,t.DomUtil=pt,t.Draggable=Xe,t.Evented=it,t.FeatureGroup=ci,t.GeoJSON=wi,t.GridLayer=Ni,t.Handler=n,t.Icon=di,t.ImageOverlay=Ei,t.LatLng=v,t.LatLngBounds=s,t.Layer=o,t.LayerGroup=ui,t.LineUtil=vt,t.Map=A,t.Marker=mi,t.Mixin=ft,t.Path=fi,t.Point=p,t.PolyUtil=gt,t.Polygon=xi,t.Polyline=yi,t.Popup=Bi,t.PosAnimation=Fe,t.Projection=wt,t.Rectangle=Yi,t.Renderer=Wi,t.SVG=Gi,t.SVGOverlay=Oi,t.TileLayer=Di,t.Tooltip=Ii,t.Transformation=at,t.Util=tt,t.VideoOverlay=ki,t.bind=a,t.bounds=_,t.canvas=Ui,t.circle=function(t,e,i){return new vi(t,e,i)},t.circleMarker=function(t,e){return new gi(t,e)},t.control=Ue,t.divIcon=function(t){return new Ri(t)},t.extend=l,t.featureGroup=function(t,e){return new ci(t,e)},t.geoJSON=Si,t.geoJson=Mt,t.gridLayer=function(t){return new Ni(t)},t.icon=function(t){return new di(t)},t.imageOverlay=function(t,e,i){return new Ei(t,e,i)},t.latLng=w,t.latLngBounds=g,t.layerGroup=function(t,e){return new ui(t,e)},t.map=function(t,e){return new A(t,e)},t.marker=function(t,e){return new mi(t,e)},t.point=m,t.polygon=function(t,e){return new xi(t,e)},t.polyline=function(t,e){return new yi(t,e)},t.popup=function(t,e){return new Bi(t,e)},t.rectangle=function(t,e){return new Yi(t,e)},t.setOptions=c,t.stamp=h,t.svg=Ki,t.svgOverlay=function(t,e,i){return new Oi(t,e,i)},t.tileLayer=ji,t.tooltip=function(t,e){return new Ii(t,e)},t.transformation=ht,t.version="1.9.4",t.videoOverlay=function(t,e,i){return new ki(t,e,i)},window.L);t.noConflict=function(){return window.L=Xi,this},window.L=t});
&lt;/script&gt;
&lt;style&gt;
  html, body { height: 100%; margin: 0; font-family: Arial, sans-serif; font-size: 13px; color: #1f2937; }
  #wrap { display: flex; flex-direction: column; height: 100%; }
  #bar { display: flex; flex-wrap: wrap; gap: 8px 12px; align-items: flex-end; padding: 8px 12px; background: #f4f6f8; border-bottom: 1px solid #dde2e8; }
  #bar label { display: flex; flex-direction: column; font-size: 11px; font-weight: bold; color: #1f3a5f; gap: 3px; }
  #bar label.chk { flex-direction: row; align-items: center; gap: 5px; padding-bottom: 5px; font-weight: normal; color: #333; }
  #bar input, #bar select, #bar button { font: inherit; padding: 4px 6px; border: 1px solid #c9ced6; border-radius: 4px; background: #fff; }
  #bar button { color: #1f3a5f; cursor: pointer; }
  #chantier { width: 200px; } #agent { max-width: 220px; }
  #stats { margin-left: auto; font-size: 14px; color: #1f3a5f; padding-bottom: 4px; }
  #main { flex: 1; display: flex; min-height: 0; }
  #side { width: 260px; border-right: 1px solid #dde2e8; display: flex; flex-direction: column; background: #fff; }
  #side h3 { margin: 0; padding: 9px 12px; font-size: 13px; color: #1f3a5f; border-bottom: 1px solid #eee; }
  #liste { overflow-y: auto; flex: 1; }
  .item { padding: 6px 12px; border-bottom: 1px solid #f2f2f2; cursor: pointer; display: flex; gap: 8px; align-items: center; }
  .item:hover { background: #eef4fb; }
  .item .nom { flex: 1; font-size: 12px; line-height: 1.35; }
  .item .h { font-size: 11px; color: #555; }
  .item .nb { font-size: 11px; color: #888; }
  .jour { padding: 5px 12px; background: #f4f6f8; font-size: 11px; font-</t>
  </si>
  <si>
    <t>weight: bold; color: #1f3a5f; }
  #map { flex: 1; }
  .legend { background: #fff; padding: 6px 9px; border-radius: 4px; box-shadow: 0 1px 4px rgba(0,0,0,.25); font-size: 12px; line-height: 1.7; }
  .dot { display: inline-block; width: 10px; height: 10px; border-radius: 50%; flex: none; }
  .legend .dot { margin-right: 6px; vertical-align: middle; }
  .num { display: flex; align-items: center; justify-content: center; height: 22px; min-width: 22px; padding: 0 6px; box-sizing: border-box;
         border-radius: 11px; border: 2px solid #fff; color: #fff; font-weight: bold; font-size: 12px; box-shadow: 0 1px 3px rgba(0,0,0,.35); white-space: nowrap; }
  .num b { margin-right: 4px; }
  .rang { display: inline-block; min-width: 20px; text-align: center; font-weight: bold; color: #fff; border-radius: 10px; padding: 1px 4px; font-size: 11px; flex: none; }
  .tip { font-size: 12px; line-height: 1.45; }
  .tip b { color: #1f3a5f; }
  .lbl { background: rgba(255,255,255,.9); border: none; box-shadow: none; font-size: 10px; font-weight: bold; padding: 1px 3px; color: #1f3a5f; }
  .lbl:before { display: none; }
  .pop h4 { margin: 0 0 4px; color: #1f3a5f; }
  .pop table { border-collapse: collapse; font-size: 11px; }
  .pop td, .pop th { padding: 2px 6px; border-bottom: 1px solid #eee; text-align: left; white-space: nowrap; }
  .ko { color: #c62828; }
  .kmlbl { display: inline-block; transform: translate(-50%, -50%); background: #1f3a5f; color: #fff; font-size: 10px; font-weight: bold;
           padding: 1px 6px; border-radius: 8px; white-space: nowrap; box-shadow: 0 1px 2px rgba(0,0,0,.3); }
  .kmlbl.err { background: #c62828; }
  .leg.err { color: #c62828; }
  .domicile { width: 14px; height: 14px; background: #fff; border: 3px solid #1f3a5f; box-shadow: 0 1px 3px rgba(0,0,0,.45); box-sizing: border-box; }
  .carre.vide { background: #fff; border: 2px solid #1f3a5f; box-sizing: border-box; }
  .leg { padding: 2px 12px 2px 42px; font-size: 11px; color: #5b6b7f; background: #fafbfc; border-bottom: 1px solid #f2f2f2; }
  .agence { width: 14px; height: 14px; background: #1f3a5f; border: 2px solid #fff; box-shadow: 0 1px 3px rgba(0,0,0,.45); box-sizing: border-box; }
  .trait { display: inline-block; width: 14px; border-top: 3px solid #1f3a5f; margin-right: 6px; vertical-align: middle; }
  .carre { display: inline-block; width: 10px; height: 10px; background: #1f3a5f; margin-right: 6px; vertical-align: middle; }
  #bar label.chk.off { color: #aaa; }
.pin{font:600 11px Arial,sans-serif;color:#fff;background:#1f3a5f;border:2px solid #fff;border-radius:4px;padding:1px 0;box-shadow:0 1px 3px rgba(0,0,0,.45);white-space:nowrap;text-align:center}
.pin.dom{background:#b45309}
#agentBox{display:none;border-bottom:1px solid #ddd;padding:8px 10px 10px;font:13px Arial,sans-serif;background:#f7f8fa}
#agentBox .t{font-weight:600;color:#1f3a5f;margin-bottom:4px}
#agentBox label{display:block;margin:3px 0;cursor:pointer}
#agentBox .row{display:flex;gap:4px;margin-top:6px}
#agentBox input[type=text]{flex:1;min-width:0;padding:3px 5px;font:13px Arial,sans-serif;border:1px solid #bbb;border-radius:3px}
#agentBox button{padding:3px 8px;cursor:pointer}
#abSave{margin-top:8px;width:100%;background:#1f3a5f;color:#fff;border:0;padding:6px;font-weight:600;border-radius:3px;cursor:pointer}
#abSave:disabled{background:#c9d1dc;cursor:default}
#abMsg{color:#555;font-size:12px;margin-top:5px;min-height:14px}
.legend .lg{cursor:pointer;user-select:none;padding:1px 0}
.legend .lg:hover{color:#1f3a5f}
.legend .lg.off{opacity:.35;text-decoration:line-through}
&lt;/style&gt;
&lt;/head&gt;
&lt;body&gt;
&lt;div id="wrap"&gt;
  &lt;div id="bar"&gt;
    &lt;label&gt;Du &lt;input type="date" id="du"&gt;&lt;/label&gt;
    &lt;label&gt;Au &lt;input type="date" id="au"&gt;&lt;/label&gt;
    &lt;label&gt;Agent &lt;select id="agent"&gt;&lt;option&gt;Tous&lt;/option&gt;&lt;/select&gt;&lt;/label&gt;
    &lt;label&gt;Chantier &lt;input id="chantier" list="chantiers" placeholder="Tous"&gt;&lt;/label&gt;
    &lt;datalist id="chantiers"&gt;&lt;/datalist&gt;
    &lt;label class="chk"&gt;&lt;input type="checkbox" id="noms"&gt; Noms&lt;/label&gt;
    &lt;button id="recentrer"&gt;Recentrer&lt;/button&gt;
    &lt;div id="stats"&gt;&lt;/div&gt;
  &lt;/div&gt;
  &lt;div id="main"&gt;
    &lt;div id="side"&gt;&lt;h3 id="titreListe"&gt;&lt;/h3&gt;&lt;div id="agentBox"&gt;&lt;div class="t"&gt;Trajet th&amp;#233;orique&lt;/div&gt;&lt;label&gt;&lt;input type="checkbox" id="abMatin"&gt; Passage &amp;#224; l&amp;#8217;agence le matin&lt;/label&gt;&lt;label&gt;&lt;input type="checkbox" id="abSoir"&gt; Passage &amp;#224; l&amp;#8217;agence le soir&lt;/label&gt;&lt;div class="row"&gt;&lt;input type="text" id="abAdr" placeholder="Adresse de la maison"&gt;&lt;button id="abLoc"&gt;Localiser&lt;/button&gt;&lt;/div&gt;&lt;div id="abMsg"&gt;&lt;/div&gt;&lt;button id="abSave" disabled&gt;Enregistrer dans Excel&lt;/button&gt;&lt;/div&gt;&lt;div id="liste"&gt;&lt;/div&gt;&lt;/div&gt;
    &lt;div id="map"&gt;&lt;/div&gt;
  &lt;/div&gt;
&lt;/div&gt;
&lt;script&gt;
  const INIT = /*__INIT__*/null;
  const ALL = INIT.rows || [];
  // Colonnes : 0 jour, 1 agent, 2 chantier, 3 libell\u00e9, 4 type, 5 d\u00e9but pr\u00e9vu, 6 fin pr\u00e9vue, 7 d\u00e9but r\u00e9el (H), 8 fin r\u00e9elle (I), 9 enregistr\u00e9, 10 lat, 11 lon
  const C = { ok: '#2e7d32', ko: '#c62828', sortie: '#1565c0', rentree: '#7b1fa2' };
  const CONTENEURS = 'GESTCONT';
  const ZONE = { latMin: 44.8, latMax: 45.8, lonMin: 5.2, lonMax: 6.4 };
  let DATA = ALL.filter(r =&gt; (!INIT.du || r[0] &gt;= INIT.du) &amp;&amp; (!INIT.au || r[0] &lt;= INIT.au));
  let SITES = [], MARKERS = [], cadre = null;
  const $ = id =&gt; document.getElementById(id);
  const esc = s =&gt; String(s == null ? '' : s).replace(/[&amp;&lt;&gt;"']/g, c =&gt; ({ '&amp;': '&amp;amp;', '&lt;': '&amp;lt;', '&gt;': '&amp;gt;', '"': '&amp;quot;', "'": '&amp;#39;' }[c]));
  const frDate = iso =&gt; iso ? iso.slice(8, 10) + '/' + iso.slice(5, 7) : '';
  const minutes = t =&gt; { const p = t.split(':'); return +p[0] * 60 + +p[1]; };
  const plage = (a, b) =&gt; esc(a) + (b ? ' \u2013 ' + esc(b) : '');
  const dansZone = (la, lo) =&gt; la &gt;= ZONE.latMin &amp;&amp; la &lt;= ZONE.latMax &amp;&amp; lo &gt;= ZONE.lonMin &amp;&amp; lo &lt;= ZONE.lonMax;
  function distKm(a, b) {
    const R = 6371, rad = x =&gt; x * Math.PI / 180, dLa = rad(b[10] - a[10]), dLo = rad(b[11] - a[11]);
    const h = Math.sin(dLa / 2) ** 2 + Math.cos(rad(a[10])) * Math.cos(rad(b[10])) * Math.sin(dLo / 2) ** 2;
    return 2 * R * Math.asin(Math.sqrt(h));
  }
  // --- Kilom\u00e8tres (distances routi\u00e8res calcul\u00e9es par Excel, onglet DISTANCES)
  const KM = INIT.km || null;
  const AG = KM &amp;&amp; KM.ag ? KM.ag : null;
  const kmFmt = v =&gt; (Math.round(v * 10) / 10).toFixed(1).replace('.', ',') + ' km';
  const kmTot = v =&gt; Math.round(v).toLocaleString('fr-FR') + ' km';
  const ptCle = p =&gt; String(p[0]) + ',' + String(p[1]);
  function distLL(a, b) {
    const R = 6371, rad = x =&gt; x * Math.PI / 180, dLa = rad(b[0] - a[0]), dLo = rad(b[1] - a[1]);
    const h = Math.sin(dLa / 2) ** 2 + Math.cos(rad(a[0])) * Math.cos(rad(b[0])) * Math.sin(dLo / 2) ** 2;
    return 2 * R * Math.asin(Math.sqrt(h));
  }
  const AGT = (KM &amp;&amp; KM.agents) || {};
  const infoAg = ag =&gt; AGT[ag] || (AGT[ag] = [0, 0, 0, '', 0, 0]);
  const agenceDe = ag =&gt; !!(AG &amp;&amp; infoAg(ag)[0]);
  const soirDe = ag =&gt; !!(AG &amp;&amp; infoAg(ag)[1]);
  const domDe = ag =&gt; { const x = infoAg(ag); return x[2] &amp;&amp; x[4] &amp;&amp; x[5] ? [x[4], x[5]] : null; };
  // Trajet : maison -&gt; (agence le matin) -&gt; chantiers -&gt; (agence le soir) -&gt; maison ; sans maison : depuis l'agence
  function extremites(ag) {
    const d = domDe(ag), m = agenceDe(ag), s = soirDe(ag);
    if (d) return { deb: m ? [{ p: d, dom: 1 }, { p: AG, agence: 1 }] : [{ p: d, dom: 1 }],
                    fin: s ? [{ p: AG, agence: 1, soir: 1 }, { p: d, dom: 1, fin: 1 }] : [{ p: d, dom: 1, fin: 1 }] };
    return { deb: [{ p: AG, agence: 1 }], fin: (s || KM.retour) ? [{ p: AG, agence: 1, fin: 1 }] : [] };
  }
  const valide = p =&gt; !AG || distLL(AG, p) &lt;= (KM.rayon || 60);
  let tempoKm = null; const ENCOURS = {};
  function trajet(a, b) {
    if (ptCle(a) === ptCle(b)) return { km: 0, err: false };
    const L0 = KM ? KM.legs : {};
    let v = L0[ptCle(a) + '&gt;' + ptCle(b)];
    if (v == null) v = L0[ptCle(b) + '&gt;' + ptCle(a)];
    if (v == null) { manquant(a, b); return { km: 0, err: true }; }
    return { km: v, err: fa</t>
  </si>
  <si>
    <t>lse };
  }
  // Trajet inconnu d'Excel (nouvelle maison...) : distance par la route, calcul\u00e9e ici
  function manquant(a, b) {
    const k = ptCle(a) + '&gt;' + ptCle(b);
    if (!KM || ENCOURS[k]) return; ENCOURS[k] = 1;
    fetch('https://router.project-osrm.org/route/v1/driving/' + a[1] + ',' + a[0] + ';' + b[1] + ',' + b[0] + '?overview=false')
      .then(r =&gt; r.json())
      .then(d =&gt; { if (d.code !== 'Ok') throw 0; KM.legs[k] = Math.round(d.routes[0].distance) / 1000;
                   clearTimeout(tempoKm); tempoKm = setTimeout(() =&gt; render(false), 400); })
      .catch(() =&gt; {});
  }
  function totalTours(filtre) {
    const du = $('du').value, au = $('au').value; let p = 0, q = 0;
    (KM ? KM.tours : []).forEach(t =&gt; { if ((!du || t[0] &gt;= du) &amp;&amp; (!au || t[0] &lt;= au) &amp;&amp; filtre(t)) { p += t[2]; q += t[3]; } });
    return [p, q];
  }
  // Trac\u00e9 routier (OpenStreetMap) ; en cas d'\u00e9chec, la ligne droite reste affich\u00e9e
  const ROUTES = {};
  function traceRoute(pts, droite) {
    const u = [];
    pts.forEach(p =&gt; { const k = ptCle(p); if (!u.length || u[u.length - 1].k !== k) u.push({ k, p }); });
    if (u.length &lt; 2 || u.length &gt; 90) return;
    const cle = u.map(x =&gt; x.k).join(';');
    const dessine = geo =&gt; {
      if (!layer.hasLayer(droite)) return;
      layer.removeLayer(droite);
      L.polyline(geo, { color: '#1f3a5f', weight: 3.5, opacity: 0.7, interactive: false }).addTo(layer);
    };
    if (ROUTES[cle]) { if (ROUTES[cle] !== 'x') dessine(ROUTES[cle]); return; }
    fetch('https://router.project-osrm.org/route/v1/driving/' + u.map(x =&gt; x.p[1] + ',' + x.p[0]).join(';') + '?overview=full&amp;geometries=geojson')
      .then(r =&gt; r.json())
      .then(d =&gt; { if (d.code !== 'Ok') throw 0; ROUTES[cle] = d.routes[0].geometry.coordinates.map(c =&gt; [c[1], c[0]]); dessine(ROUTES[cle]); })
      .catch(() =&gt; { ROUTES[cle] = 'x'; });
  }
  // --- Carte
  const map = L.map('map', { preferCanvas: true }).setView([45.188, 5.724], 12);
  const OPT = { maxZoom: 19, referrerPolicy: 'strict-origin-when-cross-origin' };
  const plan = L.tileLayer('https://server.arcgisonline.com/ArcGIS/rest/services/World_Street_Map/MapServer/tile/{z}/{y}/{x}', Object.assign({ attribution: '&amp;copy; Esri, OpenStreetMap' }, OPT)).addTo(map);
  const osm = L.tileLayer('https://tile.openstreetmap.org/{z}/{x}/{y}.png', Object.assign({ attribution: '&amp;copy; OpenStreetMap' }, OPT));
  const sat = L.tileLayer('https://server.arcgisonline.com/ArcGIS/rest/services/World_Imagery/MapServer/tile/{z}/{y}/{x}', Object.assign({ attribution: '&amp;copy; Esri' }, OPT));
  L.control.layers({ 'Plan': plan, 'Plan OSM': osm, 'Satellite': sat }, null, { position: 'topright' }).addTo(map);
  L.control.scale({ imperial: false }).addTo(map);
  const layer = L.layerGroup().addTo(map);
  const legende = L.control({ position: 'bottomright' });
  const HIDE = {};
  legende.onAdd = () =&gt; {
    const d = L.DomUtil.create('div', 'legend'); d.id = 'legende';
    L.DomEvent.disableClickPropagation(d);
    L.DomEvent.on(d, 'click', e =&gt; { const x = e.target.closest('.lg'); if (!x) return; HIDE[x.dataset.k] = !HIDE[x.dataset.k]; render(false); });
    return d;
  };
  legende.addTo(map);
  function majLegende(tournee) {
    const it = (k, sym, t) =&gt; '&lt;div class="lg' + (HIDE[k] ? ' off' : '') + '" data-k="' + k + '" title="Afficher / masquer"&gt;' + sym + t + '&lt;/div&gt;';
    const p = (k, c, t) =&gt; it(k, '&lt;span class="dot" style="background:' + c + '"&gt;&lt;/span&gt;', t);
    const l = tournee
      ? [p('presta', C.ok, 'Prestation'), p('sortie', C.sortie, 'Sortie containers'), p('rentree', C.rentree, 'Rentr\u00e9e containers'), p('ko', C.ko, 'Non enregistr\u00e9')]
      : [p('ok', C.ok, 'Enregistr\u00e9'), p('ko', C.ko, 'Non enregistr\u00e9')];
    if (tournee &amp;&amp; KM) l.push(it('trajet', '&lt;span class="trait"&gt;&lt;/span&gt;', 'Trajet'));
    if (AG) l.push(it('agence', '&lt;span class="carre"&gt;&lt;/span&gt;', 'Agence'));
    if (tournee &amp;&amp; domDe($('agent').value)) l.push(it('maison', '&lt;span class="carre vide"&gt;&lt;/span&gt;', 'Maison'));
    $('legende').innerHTML = l.join('');
  }
  const voirTrajet = () =&gt; !HIDE.trajet;
  // --- Filtres
  $('du').value = INIT.du || ''; $('au').value = INIT.au || '';
  $('du').min = $('au').min = INIT.min || ''; $('du').max = $('au').max = INIT.max || '';
  function remplirAgents(voulu) {
    const sel = $('agent'), actuel = voulu || sel.value;
    const agents = [...new Set(DATA.map(r =&gt; r[1]))].sort((a, b) =&gt; a.localeCompare(b, 'fr'));
    sel.innerHTML = '&lt;option&gt;Tous&lt;/option&gt;' + agents.map(a =&gt; '&lt;option&gt;' + esc(a) + '&lt;/option&gt;').join('');
    sel.value = agents.includes(actuel) ? actuel : 'Tous';
    remplirChantiers();
  }
  function remplirChantiers() {
    const ag = $('agent').value;
    const ch = [...new Set(DATA.filter(r =&gt; ag === 'Tous' || r[1] === ag).map(r =&gt; r[2]))].sort((a, b) =&gt; a.localeCompare(b, 'fr'));
    $('chantiers').innerHTML = ch.map(c =&gt; '&lt;option value="' + esc(c) + '"&gt;').join('');
  }
  function recentrer() { if (cadre) map.fitBounds(cadre, { padding: [30, 30], maxZoom: 16 }); }
  function render(recadrer) {
    layer.clearLayers(); MARKERS = [];
    const tournee = $('agent').value !== 'Tous';
    majLegende(tournee);
    if (AG &amp;&amp; !HIDE.agence) L.marker(AG, { icon: L.divIcon({ className: '', iconSize: [14, 14], iconAnchor: [7, 7], html: '&lt;div class="pin"&gt;Agence&lt;/div&gt;', iconSize: [60, 20], iconAnchor: [30, 10] }), zIndexOffset: 3000 })
      .bindTooltip('&lt;div class="tip"&gt;&lt;b&gt;Agence C\u2019Damien&lt;/b&gt;&lt;br&gt;' + esc(KM.agNom || '') + '&lt;/div&gt;', { direction: 'top', offset: [0, -6] }).addTo(layer);
    if (tournee &amp;&amp; !HIDE.maison &amp;&amp; domDe($('agent').value)) L.marker(domDe($('agent').value), { icon: L.divIcon({ className: '', iconSize: [14, 14], iconAnchor: [7, 7], html: '&lt;div class="pin dom"&gt;Maison&lt;/div&gt;', iconSize: [60, 20], iconAnchor: [30, 10] }), zIndexOffset: 3000 })
      .bindTooltip('&lt;div class="tip"&gt;&lt;b&gt;Maison&lt;/b&gt;&lt;br&gt;' + esc($('agent').value) + '&lt;br&gt;' + esc(infoAg($('agent').value)[3]) + '&lt;/div&gt;', { direction: 'top', offset: [0, -6] }).addTo(layer);
    (tournee ? vueTournee : vueGenerale)();
    if (recadrer) recentrer();
  }
  // ================= Vue g\u00e9n\u00e9rale : un point par chantier =================
  function vueGenerale() {
    const ch = $('chantier').value.trim().toLowerCase();
    const rows = DATA.filter(r =&gt; (!ch || r[2].toLowerCase().includes(ch)) &amp;&amp; !(HIDE.ok &amp;&amp; r[9] === 1) &amp;&amp; !(HIDE.ko &amp;&amp; r[9] !== 1));
    const idx = {};
    rows.forEach(r =&gt; {
      const k = r[10] + ',' + r[11];
      (idx[k] = idx[k] || { lat: r[10], lon: r[11], items: [], noms: new Set() }).items.push(r);
      idx[k].noms.add(r[2]);
    });
    SITES = Object.values(idx);
    const pts = [];
    SITES.forEach((s, i) =&gt; {
      s.i = i; s.nom = [...s.noms].join(' / ');
      s.ok = s.items.some(r =&gt; r[9] === 1);
      const m = L.circleMarker([s.lat, s.lon], { radius: Math.min(6 + Math.sqrt(s.items.length) * 2, 14), color: '#fff', weight: 1.5,
        fillColor: s.ok ? C.ok : C.ko, fillOpacity: 0.9 }).addTo(layer);
      m.bindTooltip($('noms').checked ? esc(s.nom) : bulleSite(s),
        $('noms').checked ? { permanent: true, direction: 'right', offset: [8, 0], className: 'lbl' } : { direction: 'top', offset: [0, -6] });
      m.bindPopup(() =&gt; fiche(s.nom, s.items.map(r =&gt; [esc(r[1]), esc(r[4]), r[7] ? plage(r[7], r[8]) : '&lt;span class="ko"&gt;non enregistr\u00e9&lt;/span&gt;'])),
        { maxWidth: 560 });
      s.mk = m; MARKERS.push(m);
      if (dansZone(s.lat, s.lon)) pts.push([s.lat, s.lon]);
    });
    cadre = pts.length ? L.latLngBounds(pts) : null;
    const ok = rows.filter(r =&gt; r[9] === 1).length;
    $('stats').innerHTML = '&lt;b&gt;' + rows.length + '&lt;/b&gt; prestations \u00b7 &lt;b&gt;' + (rows.length ? Math.round(ok / rows.length * 100) : 0) + ' %&lt;/b&gt; enregistr\u00e9es';
    if (KM &amp;&amp; KM.tours.length) {
      const t = totalTours(x =&gt; x[4] === 1);
      const du = $('du').value, au = $('au').value;
      const nErr = KM.tours.filter(x =&gt; x[5] === 1 &amp;&amp; (!du || x[0] &gt;= du) &amp;&amp;</t>
  </si>
  <si>
    <t xml:space="preserve"> (!au || x[0] &lt;= au)).length;
      $('stats').innerHTML += ' \u00b7 &lt;b&gt;' + kmTot(t[0]) + '&lt;/b&gt; planning \u00b7 &lt;b&gt;' + kmTot(t[1]) + '&lt;/b&gt; point\u00e9s' +
        (nErr ? ' \u00b7 &lt;span class="ko"&gt;&lt;b&gt;' + nErr + '&lt;/b&gt; tourn\u00e9e' + (nErr &gt; 1 ? 's' : '') + ' en erreur&lt;/span&gt;' : '');
    }
    $('titreListe').textContent = SITES.length + ' chantiers';
    $('liste').innerHTML = SITES.slice().sort((a, b) =&gt; a.nom.localeCompare(b.nom, 'fr')).map(s =&gt;
      '&lt;div class="item" data-m="' + s.i + '"&gt;&lt;span class="dot" style="background:' + (s.ok ? C.ok : C.ko) + '"&gt;&lt;/span&gt;' +
      '&lt;span class="nom"&gt;' + esc(s.nom) + '&lt;/span&gt;&lt;span class="nb"&gt;' + s.items.length + '&lt;/span&gt;&lt;/div&gt;').join('');
  }
  function bulleSite(s) {
    const it = s.items.slice().sort((a, b) =&gt; (a[7] || a[5]).localeCompare(b[7] || b[5]));
    const lignes = it.slice(0, 6).map(r =&gt; esc(r[1]) + ' \u00b7 ' + (r[7] ? plage(r[7], r[8]) : '&lt;span class="ko"&gt;non enregistr\u00e9&lt;/span&gt;'));
    if (it.length &gt; 6) lignes.push('+ ' + (it.length - 6));
    return '&lt;div class="tip"&gt;&lt;b&gt;' + esc(s.nom) + '&lt;/b&gt;&lt;br&gt;' + lignes.join('&lt;br&gt;') + '&lt;/div&gt;';
  }
  function fiche(nom, lignes) {
    return '&lt;div class="pop"&gt;&lt;h4&gt;' + esc(nom) + '&lt;/h4&gt;&lt;table&gt;&lt;tr&gt;&lt;th&gt;Agent&lt;/th&gt;&lt;th&gt;Type&lt;/th&gt;&lt;th&gt;R\u00e9el&lt;/th&gt;&lt;/tr&gt;' +
      lignes.map(l =&gt; '&lt;tr&gt;&lt;td&gt;' + l.join('&lt;/td&gt;&lt;td&gt;') + '&lt;/td&gt;&lt;/tr&gt;').join('') + '&lt;/table&gt;&lt;/div&gt;';
  }
  // ================= Vue tourn\u00e9e : un agent, une bulle par \u00e9tape =================
  // Containers (GESTCONT) : 1er clic (H) = sortie, 2e clic (I) = rentr\u00e9e.
  function vueTournee() {
    const ag = $('agent').value, ch = $('chantier').value.trim().toLowerCase();
    const toutes = DATA.filter(r =&gt; r[1] === ag);
    const jours = [...new Set(toutes.map(r =&gt; r[0]))].sort();
    const etapes = [], manques = [];
    toutes.forEach(r =&gt; {
      const cont = r[4] === CONTENEURS;
      if (!r[7]) { manques.push({ r, quoi: r[4] || 'Prestation' }); return; }
      if (cont) {
        etapes.push({ r, type: 'sortie', h: r[7], t: minutes(r[7]) });
        if (r[8]) { let t = minutes(r[8]); if (t &lt; minutes(r[7])) t += 1440; etapes.push({ r, type: 'rentree', h: r[8], t }); }
        else manques.push({ r, quoi: 'Rentr\u00e9e containers', sortie: r[7] });
      } else etapes.push({ r, type: 'presta', h: r[7], t: minutes(r[7]) });
    });
    // Num\u00e9rotation 1, 2, 3\u2026 par jour ; clics \u00e0 la m\u00eame minute ordonn\u00e9s par proximit\u00e9
    const poids = { presta: 0, sortie: 1, rentree: 2 };
    jours.forEach(j =&gt; {
      const liste = etapes.filter(e =&gt; e.r[0] === j).sort((a, b) =&gt; a.t - b.t || poids[a.type] - poids[b.type] || a.r[5].localeCompare(b.r[5]));
      const ordre = []; let i = 0;
      while (i &lt; liste.length) {
        let k = i; while (k &lt; liste.length &amp;&amp; liste[k].t === liste[i].t) k++;
        const g = liste.slice(i, k);
        while (g.length) {
          const prec = ordre[ordre.length - 1]; let b = 0;
          if (prec) g.forEach((e, n) =&gt; { if (distKm(prec.r, e.r) &lt; distKm(prec.r, g[b].r)) b = n; });
          ordre.push(g.splice(b, 1)[0]);
        }
        i = k;
      }
      ordre.forEach((e, n) =&gt; { e.rang = n + 1; });
    });
    // Trajets du jour dans l'ordre des pointages (+ agence si coch\u00e9e dans Excel)
    const TJ = {}, avant = new Map();
    jours.forEach(j =&gt; {
      const pts = etapes.filter(e =&gt; e.r[0] === j).sort((a, b) =&gt; a.rang - b.rang)
        .filter(e =&gt; valide([e.r[10], e.r[11]])).map(e =&gt; ({ p: [e.r[10], e.r[11]], e }));
      if (AG &amp;&amp; pts.length) { const x = extremites(ag); pts.unshift(...x.deb); pts.push(...x.fin); }
      const legs = []; let total = 0, nErr = 0;
      for (let i = 1; i &lt; pts.length; i++) {
        const t = trajet(pts[i - 1].p, pts[i].p), l = { a: pts[i - 1], b: pts[i], km: t.km, err: t.err };
        legs.push(l); total += t.km; if (t.err) nErr++;
        if (pts[i].e) avant.set(pts[i].e, l);
      }
      const i1 = legs.findIndex(l =&gt; l.b.e);
      TJ[j] = { pts, legs, total, nErr, debut: i1 &lt; 0 ? [] : legs.slice(0, i1),
                retour: legs.filter(l =&gt; !l.b.e &amp;&amp; (l.b.fin || l.b.soir)) };
    });
    if (KM &amp;&amp; voirTrajet()) jours.forEach(j =&gt; {
      const T = TJ[j]; if (T.pts.length &lt; 2) return;
      const droite = L.polyline(T.pts.map(x =&gt; x.p), { color: '#1f3a5f', weight: 2.5, opacity: 0.55, dashArray: '6 6', interactive: false }).addTo(layer);
      traceRoute(T.pts.map(x =&gt; x.p), droite);
      T.legs.forEach(l =&gt; {
        if (l.km &lt;= 0 &amp;&amp; !l.err) return;
        const m = [(l.a.p[0] + l.b.p[0]) / 2, (l.a.p[1] + l.b.p[1]) / 2];
        L.marker(m, { icon: L.divIcon({ className: '', iconSize: [0, 0], html: '&lt;div class="kmlbl' + (l.err ? ' err"&gt;? km' : '"&gt;' + kmFmt(l.km)) + '&lt;/div&gt;' }),
          interactive: false, zIndexOffset: -500 }).addTo(layer);
      });
    });
    const legNom = l =&gt; { const a = l.a, b = l.b;
      if (a.dom &amp;&amp; b.agence) return 'maison \u2192 agence';
      if (a.dom) return 'maison \u2192 1er chantier';
      if (a.agence &amp;&amp; !a.soir &amp;&amp; b.e) return 'agence \u2192 1er chantier';
      if (b.soir) return 'dernier chantier \u2192 agence';
      if (a.soir &amp;&amp; b.dom) return 'agence \u2192 maison';
      if (b.dom) return 'dernier chantier \u2192 maison';
      if (b.fin) return 'retour agence';
      return ''; };
    const legTxt = l =&gt; '&lt;div class="leg' + (l.err ? ' err' : '') + '"&gt;\u2193 ' + (l.err ? '\u2026 km' : kmFmt(l.km)) + ' ' + legNom(l) + '&lt;/div&gt;';
    const totTxt = T =&gt; kmFmt(T.total) + ' point\u00e9s' + (T.nErr ? ' (incomplet)' : '');
    const garde = x =&gt; !ch || x.r[2].toLowerCase().includes(ch);
    const E = etapes.filter(garde).filter(e =&gt; !HIDE[e.type]);
    const M = HIDE.ko ? [] : manques.filter(garde);
    // Bulles empil\u00e9es par adresse : \u00e9tapes dans l'ordre, puis les non enregistr\u00e9es
    const idx = {};
    const site = r =&gt; { const k = r[10] + ',' + r[11]; return idx[k] = idx[k] || { lat: r[10], lon: r[11], nom: r[2], b: [] }; };
    E.slice().sort((a, b) =&gt; a.r[0].localeCompare(b.r[0]) || a.rang - b.rang).forEach(e =&gt; site(e.r).b.push(e));
    M.forEach(m =&gt; site(m.r).b.push(m));
    const pts = [];
    Object.values(idx).forEach(s =&gt; {
      const n = s.b.length;
      s.b.forEach((x, i) =&gt; {
        const txt = x.rang ? '&lt;b&gt;' + x.rang + '&lt;/b&gt;' + libelle(x) : '\u2718';
        const w = Math.max(22, 14 + txt.replace(/&lt;[^&gt;]+&gt;/g, '').length * 7);
        const dy = (i - (n - 1) / 2) * 24;
        const m = L.marker([s.lat, s.lon], { icon: L.divIcon({ className: '', iconSize: [w, 22], iconAnchor: [w / 2, 11 - dy],
          html: '&lt;div class="num" style="background:' + couleur(x) + '"&gt;' + txt + '&lt;/div&gt;' }), riseOnHover: true, zIndexOffset: x.rang ? 1000 - x.rang : 0 }).addTo(layer);
        if ($('noms').checked &amp;&amp; i === 0) m.bindTooltip(esc(s.nom), { permanent: true, direction: 'right', offset: [w / 2, dy], className: 'lbl' });
        else m.bindTooltip(bulleEtape(x), { direction: 'top', offset: [0, dy - 8] });
        x.mk = MARKERS.length; MARKERS.push(m);
      });
      if (dansZone(s.lat, s.lon)) pts.push([s.lat, s.lon]);
    });
    cadre = pts.length ? L.latLngBounds(pts) : null;
    // Feuille de route
    let html = '';
    jours.forEach(j =&gt; {
      const ej = E.filter(e =&gt; e.r[0] === j).sort((a, b) =&gt; a.rang - b.rang);
      const mj = M.filter(m =&gt; m.r[0] === j).sort((a, b) =&gt; a.r[5].localeCompare(b.r[5]));
      if (!ej.length &amp;&amp; !mj.length) return;
      if (jours.length &gt; 1 || KM) html += '&lt;div class="jour"&gt;' + frDate(j) + (KM ? ' \u00b7 ' + totTxt(TJ[j]) : '') + '&lt;/div&gt;';
      if (voirTrajet()) TJ[j].debut.forEach(l =&gt; { if (l.km &gt; 0 || l.err) html += legTxt(l); });
      ej.forEach(e =&gt; {
        const l = avant.get(e);
        if (voirTrajet() &amp;&amp; l &amp;&amp; (l.km &gt; 0 || l.err)) html += legTxt(l);
        html += ligne(e, '&lt;span class="rang" style="background:' + couleur(e) + '"&gt;' + e.rang + '&lt;/span&gt;', detail(e));
      });
      if (voirTrajet()) TJ[j].retour.forEach(l =&gt; { if (l.km &gt; 0 || l.err) html += legTxt(l); });
 </t>
  </si>
  <si>
    <t xml:space="preserve">     mj.forEach(m =&gt; { html += ligne(m, '&lt;span class="rang" style="background:' + C.ko + '"&gt;\u2718&lt;/span&gt;',
        m.sortie ? 'Rentr\u00e9e non point\u00e9e' : esc(m.quoi) + ' \u00b7 non enregistr\u00e9'); });
    });
    $('titreListe').textContent = ag;
    $('liste').innerHTML = html;
    $('stats').innerHTML = '&lt;b&gt;' + E.length + '&lt;/b&gt; \u00e9tapes \u00b7 &lt;b&gt;' + M.length + '&lt;/b&gt; non enregistr\u00e9e' + (M.length &gt; 1 ? 's' : '');
    if (KM) {
      let kmP = 0, nE = 0; jours.forEach(j =&gt; { kmP += TJ[j].total; nE += TJ[j].nErr; });
      const plan = totalTours(t =&gt; t[1] === ag)[0];
      $('stats').innerHTML += ' \u00b7 &lt;b&gt;' + kmFmt(kmP) + '&lt;/b&gt; point\u00e9s' + (nE ? ' &lt;span class="ko"&gt;(incomplet)&lt;/span&gt;' : '') +
        (plan ? ' \u00b7 ' + kmFmt(plan) + ' planning' : '');
    }
  }
  const libelle = e =&gt; e.type === 'sortie' ? 'Sortie' : e.type === 'rentree' ? 'Rentr\u00e9e' : esc(e.r[4]);
  const couleur = x =&gt; !x.rang ? C.ko : x.type === 'sortie' ? C.sortie : x.type === 'rentree' ? C.rentree : C.ok;
  const detail = e =&gt; e.type === 'sortie' ? 'Sortie containers \u00b7 ' + esc(e.h)
    : e.type === 'rentree' ? 'Rentr\u00e9e containers \u00b7 ' + esc(e.h)
    : esc(e.r[4] || 'Prestation') + ' \u00b7 ' + plage(e.r[7], e.r[8]);
  const ligne = (x, pastille, texte) =&gt; '&lt;div class="item" data-m="' + x.mk + '"&gt;' + pastille +
    '&lt;span class="nom"&gt;' + esc(x.r[2]) + '&lt;br&gt;&lt;span class="h"&gt;' + texte + '&lt;/span&gt;&lt;/span&gt;&lt;/div&gt;';
  function bulleEtape(x) {
    const r = x.r;
    if (!x.rang) return '&lt;div class="tip"&gt;&lt;b&gt;' + (x.sortie ? 'Rentr\u00e9e non point\u00e9e' : 'Non enregistr\u00e9 \u00b7 ' + esc(x.quoi)) + '&lt;/b&gt;&lt;br&gt;' + esc(r[2]) +
      (x.sortie ? '&lt;br&gt;Sortis \u00e0 ' + esc(x.sortie) : '') + '&lt;/div&gt;';
    return '&lt;div class="tip"&gt;&lt;b&gt;' + x.rang + ' \u00b7 ' + detail(x) + '&lt;/b&gt;&lt;br&gt;' + esc(r[2]) + '&lt;/div&gt;';
  }
  // --- \u00c9v\u00e8nements
  let tempo;
  const zoomSur = m =&gt; { map.flyTo(m.getLatLng(), Math.max(map.getZoom(), 17), { duration: 0.5 }); map.once('moveend', () =&gt; m.openTooltip()); };
  $('du').onchange = $('au').onchange = () =&gt; {
    const du = $('du').value, au = $('au').value; if (!du || !au) return;
    DATA = ALL.filter(r =&gt; r[0] &gt;= du &amp;&amp; r[0] &lt;= au); remplirAgents(); render(true);
  };
  $('agent').onchange = () =&gt; { $('chantier').value = ''; remplirChantiers(); majBox(); render(true); };
  const CHG = {};
  function majBox() {
    const ag = $('agent').value, box = $('agentBox');
    if (ag === 'Tous' || !KM || !AG) { box.style.display = 'none'; return; }
    box.style.display = 'block';
    const x = infoAg(ag);
    $('abMatin').checked = !!x[0]; $('abSoir').checked = !!x[1]; $('abAdr').value = x[3] || '';
    $('abMsg').textContent = !x[3] ? 'Pas d\u2019adresse : d\u00e9part de l\u2019agence' : (x[4] ? '' : 'Adresse non localis\u00e9e');
    $('abSave').disabled = !Object.keys(CHG).length;
  }
  function changer(ag) { CHG[ag] = 1; $('abSave').disabled = false; $('abSave').textContent = 'Enregistrer dans Excel'; }
  $('abMatin').onchange = () =&gt; { const ag = $('agent').value; infoAg(ag)[0] = $('abMatin').checked ? 1 : 0; changer(ag); render(false); };
  $('abSoir').onchange = () =&gt; { const ag = $('agent').value; infoAg(ag)[1] = $('abSoir').checked ? 1 : 0; changer(ag); render(false); };
  $('abAdr').onkeydown = e =&gt; { if (e.key === 'Enter') localiser(); };
  $('abLoc').onclick = localiser;
  function localiser() {
    const ag = $('agent').value, adr = $('abAdr').value.trim(), x = infoAg(ag);
    x.adr = 1; changer(ag);
    if (!adr) { x[2] = 0; x[3] = ''; x[4] = 0; x[5] = 0; majBox(); render(false); return; }
    $('abMsg').textContent = 'Localisation\u2026';
    fetch('https://data.geopf.fr/geocodage/search?limit=1&amp;lat=45.188&amp;lon=5.724&amp;q=' + encodeURIComponent(adr))
      .then(r =&gt; r.json())
      .then(d =&gt; { const f = d.features &amp;&amp; d.features[0]; if (!f) throw 0;
        const c = f.geometry.coordinates;
        x[2] = 1; x[3] = adr; x[4] = +c[1].toFixed(5); x[5] = +c[0].toFixed(5);
        majBox(); $('abMsg').textContent = 'Maison : ' + (f.properties.label || adr); render(true); })
      .catch(() =&gt; { x[2] = 1; x[3] = adr; x[4] = 0; x[5] = 0; majBox();
        $('abMsg').textContent = 'Adresse non trouv\u00e9e ici : Excel la localisera \u00e0 l\u2019enregistrement.'; render(false); });
  }
  $('abSave').onclick = () =&gt; {
    const L1 = ['CDAMIEN-CARTE|1'];
    Object.keys(CHG).forEach(ag =&gt; { const x = infoAg(ag);
      L1.push(['A', ag, x[0] ? 1 : 0, x[1] ? 1 : 0, x.adr ? 1 : 0, x[3] || '', x[4] || 0, x[5] || 0].map(v =&gt; encodeURIComponent(String(v))).join('|')); });
    const a = document.createElement('a');
    a.href = URL.createObjectURL(new Blob([L1.join('\r\n') + '\r\n'], { type: 'text/plain' }));
    a.download = 'carte_cdamien.txt'; document.body.appendChild(a); a.click(); a.remove();
    Object.keys(CHG).forEach(k =&gt; delete CHG[k]);
    $('abSave').disabled = true; $('abSave').textContent = 'Enregistr\u00e9';
    $('abMsg').textContent = 'Excel se met \u00e0 jour dans quelques secondes (laisser Excel ouvert).';
  };
  $('chantier').oninput = () =&gt; { clearTimeout(tempo); tempo = setTimeout(() =&gt; render(true), 250); };
  $('noms').onchange = () =&gt; render(false);
  $('recentrer').onclick = recentrer;
  $('liste').onclick = e =&gt; { const it = e.target.closest('.item'); if (it &amp;&amp; MARKERS[+it.dataset.m]) zoomSur(MARKERS[+it.dataset.m]); };
  remplirAgents(INIT.agent);
  majBox();
  render(true);
&lt;/script&gt;
&lt;/body&gt;
&lt;/html&gt;
</t>
  </si>
  <si>
    <t>Trajet</t>
  </si>
  <si>
    <t>Km</t>
  </si>
  <si>
    <t>Calculé le</t>
  </si>
  <si>
    <t>45.1788,5.6923&gt;45.19144,5.72712</t>
  </si>
  <si>
    <t>45.19144,5.72712&gt;45.19304,5.73067</t>
  </si>
  <si>
    <t>45.19304,5.73067&gt;45.16248,5.71652</t>
  </si>
  <si>
    <t>45.16248,5.71652&gt;45.20309,5.70375</t>
  </si>
  <si>
    <t>45.20309,5.70375&gt;45.36345,5.60519</t>
  </si>
  <si>
    <t>45.36345,5.60519&gt;45.18893,5.71235</t>
  </si>
  <si>
    <t>45.18893,5.71235&gt;45.21584,5.69306</t>
  </si>
  <si>
    <t>45.21584,5.69306&gt;45.18528,5.71616</t>
  </si>
  <si>
    <t>45.18528,5.71616&gt;45.19059,5.72199</t>
  </si>
  <si>
    <t>45.19059,5.72199&gt;45.18049,5.69459</t>
  </si>
  <si>
    <t>45.18049,5.69459&gt;45.18893,5.71235</t>
  </si>
  <si>
    <t>45.18893,5.71235&gt;45.19304,5.73067</t>
  </si>
  <si>
    <t>45.19304,5.73067&gt;45.20309,5.70375</t>
  </si>
  <si>
    <t>45.36345,5.60519&gt;45.21584,5.69306</t>
  </si>
  <si>
    <t>45.21584,5.69306&gt;45.19144,5.72712</t>
  </si>
  <si>
    <t>45.19144,5.72712&gt;45.56522,5.91902</t>
  </si>
  <si>
    <t>45.56522,5.91902&gt;45.15818,5.70371</t>
  </si>
  <si>
    <t>45.15818,5.70371&gt;45.21572,5.69312</t>
  </si>
  <si>
    <t>45.21572,5.69312&gt;45.1788,5.72736</t>
  </si>
  <si>
    <t>45.1788,5.72736&gt;45.18049,5.69459</t>
  </si>
  <si>
    <t>45.18049,5.69459&gt;45.21572,5.69312</t>
  </si>
  <si>
    <t>45.21572,5.69312&gt;45.0799,5.73526</t>
  </si>
  <si>
    <t>45.0799,5.73526&gt;45.18528,5.71616</t>
  </si>
  <si>
    <t>45.18528,5.71616&gt;45.1884,5.71833</t>
  </si>
  <si>
    <t>45.1884,5.71833&gt;45.20911,5.78896</t>
  </si>
  <si>
    <t>45.20911,5.78896&gt;45.17647,5.72698</t>
  </si>
  <si>
    <t>45.17647,5.72698&gt;45.1788,5.6923</t>
  </si>
  <si>
    <t>45.1788,5.6923&gt;45.16476,5.71865</t>
  </si>
  <si>
    <t>45.16476,5.71865&gt;45.19022,5.72577</t>
  </si>
  <si>
    <t>45.19022,5.72577&gt;45.18853,5.72452</t>
  </si>
  <si>
    <t>45.18853,5.72452&gt;45.16874,5.72588</t>
  </si>
  <si>
    <t>45.16874,5.72588&gt;45.17498,5.73721</t>
  </si>
  <si>
    <t>45.17498,5.73721&gt;45.18212,5.73221</t>
  </si>
  <si>
    <t>45.18212,5.73221&gt;45.18048,5.73149</t>
  </si>
  <si>
    <t>45.18048,5.73149&gt;45.18211,5.73117</t>
  </si>
  <si>
    <t>45.18211,5.73117&gt;45.18225,5.73186</t>
  </si>
  <si>
    <t>45.18225,5.73186&gt;45.18035,5.70757</t>
  </si>
  <si>
    <t>45.18035,5.70757&gt;45.16476,5.71865</t>
  </si>
  <si>
    <t>45.16476,5.71865&gt;45.18212,5.73221</t>
  </si>
  <si>
    <t>45.18212,5.73221&gt;45.19022,5.72577</t>
  </si>
  <si>
    <t>45.19022,5.72577&gt;45.18035,5.70757</t>
  </si>
  <si>
    <t>45.18035,5.70757&gt;45.17498,5.73721</t>
  </si>
  <si>
    <t>45.17498,5.73721&gt;45.16874,5.72588</t>
  </si>
  <si>
    <t>45.16874,5.72588&gt;45.18211,5.73117</t>
  </si>
  <si>
    <t>45.18211,5.73117&gt;45.16874,5.72588</t>
  </si>
  <si>
    <t>45.16874,5.72588&gt;45.18048,5.73149</t>
  </si>
  <si>
    <t>45.18048,5.73149&gt;45.18225,5.73186</t>
  </si>
  <si>
    <t>45.18225,5.73186&gt;45.1788,5.6923</t>
  </si>
  <si>
    <t>45.1788,5.6923&gt;45.1892,5.68987</t>
  </si>
  <si>
    <t>45.1892,5.68987&gt;45.1698,5.72183</t>
  </si>
  <si>
    <t>45.1698,5.72183&gt;45.17985,5.70733</t>
  </si>
  <si>
    <t>45.17985,5.70733&gt;45.18379,5.71811</t>
  </si>
  <si>
    <t>45.18379,5.71811&gt;45.18393,5.71851</t>
  </si>
  <si>
    <t>45.18393,5.71851&gt;45.18853,5.72452</t>
  </si>
  <si>
    <t>45.18853,5.72452&gt;45.19246,5.71606</t>
  </si>
  <si>
    <t>45.19246,5.71606&gt;45.18483,5.71901</t>
  </si>
  <si>
    <t>45.18483,5.71901&gt;45.17925,5.70794</t>
  </si>
  <si>
    <t>45.17925,5.70794&gt;45.1796,5.7066</t>
  </si>
  <si>
    <t>45.1796,5.7066&gt;45.19246,5.71606</t>
  </si>
  <si>
    <t>45.19246,5.71606&gt;45.1796,5.7066</t>
  </si>
  <si>
    <t>45.1796,5.7066&gt;45.18661,5.72938</t>
  </si>
  <si>
    <t>45.18661,5.72938&gt;45.1698,5.72183</t>
  </si>
  <si>
    <t>45.1698,5.72183&gt;45.17925,5.70794</t>
  </si>
  <si>
    <t>45.17925,5.70794&gt;45.1892,5.68987</t>
  </si>
  <si>
    <t>45.1892,5.68987&gt;45.17985,5.70733</t>
  </si>
  <si>
    <t>45.17985,5.70733&gt;45.19166,5.7229</t>
  </si>
  <si>
    <t>45.19166,5.7229&gt;45.19158,5.72309</t>
  </si>
  <si>
    <t>45.19158,5.72309&gt;45.1788,5.6923</t>
  </si>
  <si>
    <t>45.1788,5.6923&gt;45.20252,5.70464</t>
  </si>
  <si>
    <t>45.20252,5.70464&gt;45.20359,5.70516</t>
  </si>
  <si>
    <t>45.20359,5.70516&gt;45.18546,5.72696</t>
  </si>
  <si>
    <t>45.18546,5.72696&gt;45.21326,5.68728</t>
  </si>
  <si>
    <t>45.21326,5.68728&gt;45.20114,5.70625</t>
  </si>
  <si>
    <t>45.20114,5.70625&gt;45.19911,5.71104</t>
  </si>
  <si>
    <t>45.19911,5.71104&gt;45.18711,5.72974</t>
  </si>
  <si>
    <t>45.18711,5.72974&gt;45.18488,5.72096</t>
  </si>
  <si>
    <t>45.18488,5.72096&gt;45.18711,5.72974</t>
  </si>
  <si>
    <t>45.18711,5.72974&gt;45.20309,5.70375</t>
  </si>
  <si>
    <t>45.20309,5.70375&gt;45.20114,5.70625</t>
  </si>
  <si>
    <t>45.20114,5.70625&gt;45.19938,5.68932</t>
  </si>
  <si>
    <t>45.19938,5.68932&gt;45.18488,5.72096</t>
  </si>
  <si>
    <t>45.18488,5.72096&gt;45.19911,5.71104</t>
  </si>
  <si>
    <t>45.19911,5.71104&gt;45.20252,5.70464</t>
  </si>
  <si>
    <t>45.20252,5.70464&gt;45.1788,5.6923</t>
  </si>
  <si>
    <t>45.1788,5.6923&gt;45.18479,5.72183</t>
  </si>
  <si>
    <t>45.18479,5.72183&gt;45.18851,5.68978</t>
  </si>
  <si>
    <t>45.18851,5.68978&gt;45.18688,5.70622</t>
  </si>
  <si>
    <t>45.18688,5.70622&gt;45.19478,5.71427</t>
  </si>
  <si>
    <t>45.19478,5.71427&gt;45.18501,5.72263</t>
  </si>
  <si>
    <t>45.18501,5.72263&gt;45.18753,5.71066</t>
  </si>
  <si>
    <t>45.18753,5.71066&gt;45.19058,5.71829</t>
  </si>
  <si>
    <t>45.19058,5.71829&gt;45.16881,5.72246</t>
  </si>
  <si>
    <t>45.16881,5.72246&gt;45.18219,5.72116</t>
  </si>
  <si>
    <t>45.18219,5.72116&gt;45.16248,5.71652</t>
  </si>
  <si>
    <t>45.16248,5.71652&gt;45.18853,5.72452</t>
  </si>
  <si>
    <t>45.18853,5.72452&gt;45.18536,5.72313</t>
  </si>
  <si>
    <t>45.18536,5.72313&gt;45.19058,5.71829</t>
  </si>
  <si>
    <t>45.19058,5.71829&gt;45.18428,5.72166</t>
  </si>
  <si>
    <t>45.18428,5.72166&gt;45.18219,5.72116</t>
  </si>
  <si>
    <t>45.18219,5.72116&gt;45.18479,5.72183</t>
  </si>
  <si>
    <t>45.18479,5.72183&gt;45.16248,5.71652</t>
  </si>
  <si>
    <t>45.16248,5.71652&gt;45.18851,5.68978</t>
  </si>
  <si>
    <t>45.18851,5.68978&gt;45.18479,5.72183</t>
  </si>
  <si>
    <t>45.18479,5.72183&gt;45.18753,5.71066</t>
  </si>
  <si>
    <t>45.18753,5.71066&gt;45.18428,5.72166</t>
  </si>
  <si>
    <t>45.18428,5.72166&gt;45.19058,5.71829</t>
  </si>
  <si>
    <t>45.19058,5.71829&gt;45.18688,5.70622</t>
  </si>
  <si>
    <t>45.18688,5.70622&gt;45.16881,5.72246</t>
  </si>
  <si>
    <t>45.16881,5.72246&gt;45.18536,5.72313</t>
  </si>
  <si>
    <t>45.18536,5.72313&gt;45.18219,5.72116</t>
  </si>
  <si>
    <t>45.18219,5.72116&gt;45.18501,5.72263</t>
  </si>
  <si>
    <t>45.18501,5.72263&gt;45.19478,5.71427</t>
  </si>
  <si>
    <t>45.19478,5.71427&gt;45.18219,5.72116</t>
  </si>
  <si>
    <t>45.18219,5.72116&gt;45.1788,5.6923</t>
  </si>
  <si>
    <t>45.1788,5.6923&gt;45.35999,5.5964</t>
  </si>
  <si>
    <t>45.35999,5.5964&gt;45.3667,5.58635</t>
  </si>
  <si>
    <t>45.3667,5.58635&gt;45.36665,5.58565</t>
  </si>
  <si>
    <t>45.36665,5.58565&gt;45.37152,5.58786</t>
  </si>
  <si>
    <t>45.37152,5.58786&gt;45.36364,5.59066</t>
  </si>
  <si>
    <t>45.36364,5.59066&gt;45.1788,5.6923</t>
  </si>
  <si>
    <t>45.1788,5.6923&gt;45.19035,5.7332</t>
  </si>
  <si>
    <t>45.19035,5.7332&gt;45.18878,5.7199</t>
  </si>
  <si>
    <t>45.18878,5.7199&gt;45.17869,5.73767</t>
  </si>
  <si>
    <t>45.17869,5.73767&gt;45.18072,5.73872</t>
  </si>
  <si>
    <t>45.18072,5.73872&gt;45.19203,5.73963</t>
  </si>
  <si>
    <t>45.19203,5.73963&gt;45.1892,5.73451</t>
  </si>
  <si>
    <t>45.1892,5.73451&gt;45.18896,5.73467</t>
  </si>
  <si>
    <t>45.18896,5.73467&gt;45.16284,5.72066</t>
  </si>
  <si>
    <t>45.16284,5.72066&gt;45.17839,5.73751</t>
  </si>
  <si>
    <t>45.17839,5.73751&gt;45.18072,5.73872</t>
  </si>
  <si>
    <t>45.18072,5.73872&gt;45.17869,5.73767</t>
  </si>
  <si>
    <t>45.17869,5.73767&gt;45.1892,5.73451</t>
  </si>
  <si>
    <t>45.18896,5.73467&gt;45.17839,5.73751</t>
  </si>
  <si>
    <t>45.17839,5.73751&gt;45.16284,5.72066</t>
  </si>
  <si>
    <t>45.16284,5.72066&gt;45.18878,5.7199</t>
  </si>
  <si>
    <t>45.18878,5.7199&gt;45.19203,5.73963</t>
  </si>
  <si>
    <t>45.19203,5.73963&gt;45.16284,5.72066</t>
  </si>
  <si>
    <t>45.16284,5.72066&gt;45.1788,5.6923</t>
  </si>
  <si>
    <t>45.1788,5.6923&gt;45.17766,5.76748</t>
  </si>
  <si>
    <t>45.17766,5.76748&gt;45.17394,5.7403</t>
  </si>
  <si>
    <t>45.17394,5.7403&gt;45.36284,5.58788</t>
  </si>
  <si>
    <t>45.36284,5.58788&gt;45.14584,5.7421</t>
  </si>
  <si>
    <t>45.14584,5.7421&gt;45.14541,5.74406</t>
  </si>
  <si>
    <t>45.14541,5.74406&gt;45.36219,5.58789</t>
  </si>
  <si>
    <t>45.36219,5.58789&gt;45.17394,5.7403</t>
  </si>
  <si>
    <t>45.17394,5.7403&gt;45.17766,5.76748</t>
  </si>
  <si>
    <t>45.17766,5.76748&gt;45.1788,5.6923</t>
  </si>
  <si>
    <t>45.1788,5.6923&gt;45.37151,5.58616</t>
  </si>
  <si>
    <t>45.37151,5.58616&gt;45.1788,5.6923</t>
  </si>
  <si>
    <t>45.1788,5.6923&gt;45.17792,5.72417</t>
  </si>
  <si>
    <t>45.17792,5.72417&gt;45.18663,5.72313</t>
  </si>
  <si>
    <t>45.18663,5.72313&gt;45.19436,5.69966</t>
  </si>
  <si>
    <t>45.19436,5.69966&gt;45.18967,5.72435</t>
  </si>
  <si>
    <t>45.18967,5.72435&gt;45.18986,5.72428</t>
  </si>
  <si>
    <t>45.18986,5.72428&gt;45.19065,5.72271</t>
  </si>
  <si>
    <t>45.19065,5.72271&gt;45.1788,5.72736</t>
  </si>
  <si>
    <t>45.1788,5.72736&gt;45.18988,5.72468</t>
  </si>
  <si>
    <t>45.18988,5.72468&gt;45.18961,5.72916</t>
  </si>
  <si>
    <t>45.18961,5.72916&gt;45.18809,5.71401</t>
  </si>
  <si>
    <t>45.18809,5.71401&gt;45.1748,5.72858</t>
  </si>
  <si>
    <t>45.1748,5.72858&gt;45.19107,5.72258</t>
  </si>
  <si>
    <t>45.19107,5.72258&gt;45.19046,5.72352</t>
  </si>
  <si>
    <t>45.19046,5.72352&gt;45.18622,5.71242</t>
  </si>
  <si>
    <t>45.18622,5.71242&gt;45.18898,5.72671</t>
  </si>
  <si>
    <t>45.18898,5.72671&gt;45.19018,5.72546</t>
  </si>
  <si>
    <t>45.19018,5.72546&gt;45.19107,5.72258</t>
  </si>
  <si>
    <t>45.19107,5.72258&gt;45.19018,5.72546</t>
  </si>
  <si>
    <t>45.19018,5.72546&gt;45.18622,5.71242</t>
  </si>
  <si>
    <t>45.18622,5.71242&gt;45.18988,5.72468</t>
  </si>
  <si>
    <t>45.18988,5.72468&gt;45.1748,5.72858</t>
  </si>
  <si>
    <t>45.1748,5.72858&gt;45.19436,5.69966</t>
  </si>
  <si>
    <t>45.19436,5.69966&gt;45.1788,5.72736</t>
  </si>
  <si>
    <t>45.1788,5.72736&gt;45.18986,5.72428</t>
  </si>
  <si>
    <t>45.18986,5.72428&gt;45.17792,5.72417</t>
  </si>
  <si>
    <t>45.17792,5.72417&gt;45.18967,5.72435</t>
  </si>
  <si>
    <t>45.18967,5.72435&gt;45.19046,5.72352</t>
  </si>
  <si>
    <t>45.19046,5.72352&gt;45.18927,5.72901</t>
  </si>
  <si>
    <t>45.18927,5.72901&gt;45.18898,5.72671</t>
  </si>
  <si>
    <t>45.18898,5.72671&gt;45.18961,5.72916</t>
  </si>
  <si>
    <t>45.18961,5.72916&gt;45.19065,5.72271</t>
  </si>
  <si>
    <t>45.19065,5.72271&gt;45.1788,5.6923</t>
  </si>
  <si>
    <t>45.1788,5.6923&gt;45.22055,5.76362</t>
  </si>
  <si>
    <t>45.22055,5.76362&gt;45.19783,5.74135</t>
  </si>
  <si>
    <t>45.19783,5.74135&gt;45.17652,5.70904</t>
  </si>
  <si>
    <t>45.17652,5.70904&gt;45.19157,5.68633</t>
  </si>
  <si>
    <t>45.19157,5.68633&gt;45.16442,5.69121</t>
  </si>
  <si>
    <t>45.16442,5.69121&gt;45.18023,5.749</t>
  </si>
  <si>
    <t>45.18023,5.749&gt;45.2089,5.74858</t>
  </si>
  <si>
    <t>45.2089,5.74858&gt;45.22113,5.76748</t>
  </si>
  <si>
    <t>45.22113,5.76748&gt;45.19157,5.68633</t>
  </si>
  <si>
    <t>45.19157,5.68633&gt;45.22055,5.76362</t>
  </si>
  <si>
    <t>45.22055,5.76362&gt;45.16442,5.69121</t>
  </si>
  <si>
    <t>45.18023,5.749&gt;45.19783,5.74135</t>
  </si>
  <si>
    <t>45.17652,5.70904&gt;45.2089,5.74858</t>
  </si>
  <si>
    <t>45.2089,5.74858&gt;45.1788,5.6923</t>
  </si>
  <si>
    <t>45.1788,5.6923&gt;45.19095,5.71653</t>
  </si>
  <si>
    <t>45.19095,5.71653&gt;45.18731,5.71196</t>
  </si>
  <si>
    <t>45.18731,5.71196&gt;45.18516,5.71678</t>
  </si>
  <si>
    <t>45.18516,5.71678&gt;45.19351,5.7295</t>
  </si>
  <si>
    <t>45.19351,5.7295&gt;45.18583,5.7163</t>
  </si>
  <si>
    <t>45.18583,5.7163&gt;45.19095,5.71653</t>
  </si>
  <si>
    <t>45.19095,5.71653&gt;45.18516,5.71678</t>
  </si>
  <si>
    <t>45.18516,5.71678&gt;45.1788,5.6923</t>
  </si>
  <si>
    <t>45.1788,5.6923&gt;45.20779,5.66995</t>
  </si>
  <si>
    <t>45.20779,5.66995&gt;45.21003,5.76107</t>
  </si>
  <si>
    <t>45.21003,5.76107&gt;45.20779,5.66995</t>
  </si>
  <si>
    <t>45.20779,5.66995&gt;45.18045,5.69897</t>
  </si>
  <si>
    <t>45.18045,5.69897&gt;45.21012,5.76184</t>
  </si>
  <si>
    <t>45.21012,5.76184&gt;45.1788,5.6923</t>
  </si>
  <si>
    <t>45.1788,5.6923&gt;45.07019,5.73198</t>
  </si>
  <si>
    <t>45.07019,5.73198&gt;45.07227,5.77147</t>
  </si>
  <si>
    <t>45.07227,5.77147&gt;45.10577,5.74705</t>
  </si>
  <si>
    <t>45.10577,5.74705&gt;45.07227,5.77147</t>
  </si>
  <si>
    <t>45.10577,5.74705&gt;45.07019,5.73198</t>
  </si>
  <si>
    <t>45.07019,5.73198&gt;45.10516,5.74732</t>
  </si>
  <si>
    <t>45.10516,5.74732&gt;45.10577,5.74705</t>
  </si>
  <si>
    <t>45.10577,5.74705&gt;45.1786,5.70829</t>
  </si>
  <si>
    <t>45.1786,5.70829&gt;45.1788,5.6923</t>
  </si>
  <si>
    <t>45.1788,5.6923&gt;45.35016,5.57104</t>
  </si>
  <si>
    <t>45.35016,5.57104&gt;45.36326,5.5773</t>
  </si>
  <si>
    <t>45.36326,5.5773&gt;45.3704,5.58381</t>
  </si>
  <si>
    <t>45.3704,5.58381&gt;45.3626,5.59388</t>
  </si>
  <si>
    <t>45.3626,5.59388&gt;45.36947,5.58352</t>
  </si>
  <si>
    <t>45.36947,5.58352&gt;45.1788,5.6923</t>
  </si>
  <si>
    <t>45.35016,5.57104&gt;45.3626,5.59388</t>
  </si>
  <si>
    <t>45.3626,5.59388&gt;45.36326,5.5773</t>
  </si>
  <si>
    <t>45.36326,5.5773&gt;45.36947,5.58352</t>
  </si>
  <si>
    <t>45.36947,5.58352&gt;45.3704,5.58381</t>
  </si>
  <si>
    <t>45.3704,5.58381&gt;45.1788,5.6923</t>
  </si>
  <si>
    <t>45.1788,5.6923&gt;45.18055,5.73031</t>
  </si>
  <si>
    <t>45.18055,5.73031&gt;45.19,5.70862</t>
  </si>
  <si>
    <t>45.19,5.70862&gt;45.18227,5.72004</t>
  </si>
  <si>
    <t>45.18227,5.72004&gt;45.20566,5.77388</t>
  </si>
  <si>
    <t>45.20566,5.77388&gt;45.17367,5.70844</t>
  </si>
  <si>
    <t>45.17367,5.70844&gt;45.1805,5.73007</t>
  </si>
  <si>
    <t>45.1805,5.73007&gt;45.18668,5.72003</t>
  </si>
  <si>
    <t>45.18668,5.72003&gt;45.20566,5.77388</t>
  </si>
  <si>
    <t>45.1805,5.73007&gt;45.20282,5.76584</t>
  </si>
  <si>
    <t>45.20282,5.76584&gt;45.20566,5.77388</t>
  </si>
  <si>
    <t>45.20566,5.77388&gt;45.18055,5.73031</t>
  </si>
  <si>
    <t>45.18055,5.73031&gt;45.17367,5.70844</t>
  </si>
  <si>
    <t>45.17367,5.70844&gt;45.19,5.70862</t>
  </si>
  <si>
    <t>45.19,5.70862&gt;45.1805,5.73007</t>
  </si>
  <si>
    <t>45.18668,5.72003&gt;45.1788,5.6923</t>
  </si>
  <si>
    <t>45.1788,5.6923&gt;45.18563,5.72112</t>
  </si>
  <si>
    <t>45.18563,5.72112&gt;45.1796,5.7066</t>
  </si>
  <si>
    <t>45.1796,5.7066&gt;45.1838,5.72202</t>
  </si>
  <si>
    <t>45.1838,5.72202&gt;45.1822,5.73859</t>
  </si>
  <si>
    <t>45.1822,5.73859&gt;45.18958,5.72291</t>
  </si>
  <si>
    <t>45.18958,5.72291&gt;45.18944,5.72624</t>
  </si>
  <si>
    <t>45.18944,5.72624&gt;45.1884,5.71833</t>
  </si>
  <si>
    <t>45.1884,5.71833&gt;45.18944,5.72624</t>
  </si>
  <si>
    <t>45.18944,5.72624&gt;45.18563,5.72112</t>
  </si>
  <si>
    <t>45.1796,5.7066&gt;45.1822,5.73859</t>
  </si>
  <si>
    <t>45.1822,5.73859&gt;45.1838,5.72202</t>
  </si>
  <si>
    <t>45.1838,5.72202&gt;45.23974,5.8901</t>
  </si>
  <si>
    <t>45.23974,5.8901&gt;45.17792,5.72865</t>
  </si>
  <si>
    <t>45.17792,5.72865&gt;45.271,5.86669</t>
  </si>
  <si>
    <t>45.271,5.86669&gt;45.18563,5.72112</t>
  </si>
  <si>
    <t>45.18563,5.72112&gt;45.189,5.7186</t>
  </si>
  <si>
    <t>45.189,5.7186&gt;45.18944,5.72624</t>
  </si>
  <si>
    <t>45.18944,5.72624&gt;45.14732,5.75296</t>
  </si>
  <si>
    <t>45.14732,5.75296&gt;45.18958,5.72291</t>
  </si>
  <si>
    <t>45.18958,5.72291&gt;45.1822,5.73859</t>
  </si>
  <si>
    <t>45.1822,5.73859&gt;45.16874,5.72588</t>
  </si>
  <si>
    <t>45.16874,5.72588&gt;45.1788,5.6923</t>
  </si>
  <si>
    <t>45.1788,5.6923&gt;45.19256,5.72472</t>
  </si>
  <si>
    <t>45.19256,5.72472&gt;45.18713,5.71799</t>
  </si>
  <si>
    <t>45.18713,5.71799&gt;45.1911,5.72455</t>
  </si>
  <si>
    <t>45.1911,5.72455&gt;45.18991,5.71608</t>
  </si>
  <si>
    <t>45.18991,5.71608&gt;45.18328,5.71838</t>
  </si>
  <si>
    <t>45.18328,5.71838&gt;45.19256,5.72408</t>
  </si>
  <si>
    <t>45.19256,5.72408&gt;45.19107,5.7243</t>
  </si>
  <si>
    <t>45.19107,5.7243&gt;45.19147,5.72423</t>
  </si>
  <si>
    <t>45.19147,5.72423&gt;45.1874,5.71788</t>
  </si>
  <si>
    <t>45.1874,5.71788&gt;45.18216,5.71585</t>
  </si>
  <si>
    <t>45.18216,5.71585&gt;45.18988,5.72186</t>
  </si>
  <si>
    <t>45.18988,5.72186&gt;45.19144,5.72712</t>
  </si>
  <si>
    <t>45.19144,5.72712&gt;45.18988,5.72186</t>
  </si>
  <si>
    <t>45.18988,5.72186&gt;45.18987,5.71835</t>
  </si>
  <si>
    <t>45.18987,5.71835&gt;45.18919,5.72637</t>
  </si>
  <si>
    <t>45.18919,5.72637&gt;45.18328,5.71838</t>
  </si>
  <si>
    <t>45.18328,5.71838&gt;45.18216,5.71585</t>
  </si>
  <si>
    <t>45.18216,5.71585&gt;45.19256,5.72408</t>
  </si>
  <si>
    <t>45.19107,5.7243&gt;45.1874,5.71788</t>
  </si>
  <si>
    <t>45.1874,5.71788&gt;45.18988,5.72186</t>
  </si>
  <si>
    <t>45.19144,5.72712&gt;45.18216,5.71585</t>
  </si>
  <si>
    <t>45.19256,5.72408&gt;45.1874,5.71788</t>
  </si>
  <si>
    <t>45.1874,5.71788&gt;45.1911,5.72455</t>
  </si>
  <si>
    <t>45.1911,5.72455&gt;45.19107,5.7243</t>
  </si>
  <si>
    <t>45.19107,5.7243&gt;45.18991,5.71608</t>
  </si>
  <si>
    <t>45.18991,5.71608&gt;45.18988,5.72186</t>
  </si>
  <si>
    <t>45.18988,5.72186&gt;45.18713,5.71799</t>
  </si>
  <si>
    <t>45.18713,5.71799&gt;45.18988,5.72186</t>
  </si>
  <si>
    <t>45.18988,5.72186&gt;45.19147,5.72423</t>
  </si>
  <si>
    <t>45.19147,5.72423&gt;45.1788,5.6923</t>
  </si>
  <si>
    <t>45.1788,5.6923&gt;45.18598,5.71231</t>
  </si>
  <si>
    <t>45.18598,5.71231&gt;45.1788,5.6923</t>
  </si>
  <si>
    <t>45.1788,5.6923&gt;45.19493,5.67804</t>
  </si>
  <si>
    <t>45.19493,5.67804&gt;45.18615,5.75341</t>
  </si>
  <si>
    <t>45.18615,5.75341&gt;45.2039,5.66436</t>
  </si>
  <si>
    <t>45.2039,5.66436&gt;45.18893,5.71235</t>
  </si>
  <si>
    <t>45.18893,5.71235&gt;45.2039,5.66436</t>
  </si>
  <si>
    <t>45.2039,5.66436&gt;45.18174,5.71728</t>
  </si>
  <si>
    <t>45.18174,5.71728&gt;45.19493,5.67804</t>
  </si>
  <si>
    <t>45.19493,5.67804&gt;45.18893,5.71235</t>
  </si>
  <si>
    <t>45.18893,5.71235&gt;45.1788,5.6923</t>
  </si>
  <si>
    <t>45.1788,5.6923&gt;45.15705,5.72114</t>
  </si>
  <si>
    <t>45.15705,5.72114&gt;45.1788,5.6923</t>
  </si>
  <si>
    <t>45.1788,5.6923&gt;45.18721,5.7184</t>
  </si>
  <si>
    <t>45.18721,5.7184&gt;45.17206,5.72226</t>
  </si>
  <si>
    <t>45.17206,5.72226&gt;45.1641,5.75318</t>
  </si>
  <si>
    <t>45.1641,5.75318&gt;45.18268,5.72496</t>
  </si>
  <si>
    <t>45.18268,5.72496&gt;45.1641,5.75318</t>
  </si>
  <si>
    <t>45.1641,5.75318&gt;45.18721,5.7184</t>
  </si>
  <si>
    <t>45.18721,5.7184&gt;45.18268,5.72496</t>
  </si>
  <si>
    <t>45.18268,5.72496&gt;45.17206,5.72226</t>
  </si>
  <si>
    <t>45.17206,5.72226&gt;45.1788,5.6923</t>
  </si>
  <si>
    <t>45.1788,5.6923&gt;45.36271,5.59135</t>
  </si>
  <si>
    <t>45.36271,5.59135&gt;45.1788,5.6923</t>
  </si>
  <si>
    <t>45.1788,5.6923&gt;45.18776,5.75342</t>
  </si>
  <si>
    <t>45.18776,5.75342&gt;45.17918,5.74222</t>
  </si>
  <si>
    <t>45.17918,5.74222&gt;45.18392,5.73933</t>
  </si>
  <si>
    <t>45.18392,5.73933&gt;45.18071,5.72687</t>
  </si>
  <si>
    <t>45.18071,5.72687&gt;45.1787,5.74231</t>
  </si>
  <si>
    <t>45.1787,5.74231&gt;45.18994,5.75593</t>
  </si>
  <si>
    <t>45.18994,5.75593&gt;45.18776,5.75342</t>
  </si>
  <si>
    <t>45.18994,5.75593&gt;45.1788,5.6923</t>
  </si>
  <si>
    <t>45.1788,5.6923&gt;45.20645,5.74535</t>
  </si>
  <si>
    <t>45.20645,5.74535&gt;45.19698,5.73542</t>
  </si>
  <si>
    <t>45.19698,5.73542&gt;45.18684,5.7115</t>
  </si>
  <si>
    <t>45.18684,5.7115&gt;45.18671,5.71178</t>
  </si>
  <si>
    <t>45.18671,5.71178&gt;45.16649,5.71291</t>
  </si>
  <si>
    <t>45.16649,5.71291&gt;45.19732,5.74003</t>
  </si>
  <si>
    <t>45.19732,5.74003&gt;45.19837,5.73623</t>
  </si>
  <si>
    <t>45.19837,5.73623&gt;45.18967,5.72137</t>
  </si>
  <si>
    <t>45.18967,5.72137&gt;45.18275,5.74801</t>
  </si>
  <si>
    <t>45.18275,5.74801&gt;45.19991,5.73738</t>
  </si>
  <si>
    <t>45.19991,5.73738&gt;45.19816,5.73763</t>
  </si>
  <si>
    <t>45.19816,5.73763&gt;45.19901,5.73677</t>
  </si>
  <si>
    <t>45.19901,5.73677&gt;45.19917,5.73688</t>
  </si>
  <si>
    <t>45.19917,5.73688&gt;45.19905,5.73769</t>
  </si>
  <si>
    <t>45.19905,5.73769&gt;45.19732,5.74003</t>
  </si>
  <si>
    <t>45.19732,5.74003&gt;45.18967,5.72137</t>
  </si>
  <si>
    <t>45.18275,5.74801&gt;45.19816,5.73763</t>
  </si>
  <si>
    <t>45.19816,5.73763&gt;45.19905,5.73769</t>
  </si>
  <si>
    <t>45.19905,5.73769&gt;45.1788,5.6923</t>
  </si>
  <si>
    <t>45.1788,5.6923&gt;45.16649,5.71291</t>
  </si>
  <si>
    <t>45.16649,5.71291&gt;45.18684,5.7115</t>
  </si>
  <si>
    <t>45.18671,5.71178&gt;45.18967,5.72137</t>
  </si>
  <si>
    <t>45.18275,5.74801&gt;45.20645,5.74535</t>
  </si>
  <si>
    <t>45.20645,5.74535&gt;45.19991,5.73738</t>
  </si>
  <si>
    <t>45.19991,5.73738&gt;45.19901,5.73677</t>
  </si>
  <si>
    <t>45.19917,5.73688&gt;45.19837,5.73623</t>
  </si>
  <si>
    <t>45.19837,5.73623&gt;45.19698,5.73542</t>
  </si>
  <si>
    <t>45.19698,5.73542&gt;45.19816,5.73763</t>
  </si>
  <si>
    <t>45.19732,5.74003&gt;45.1788,5.6923</t>
  </si>
  <si>
    <t>45.1788,5.6923&gt;45.18137,5.7331</t>
  </si>
  <si>
    <t>45.18137,5.7331&gt;45.1788,5.6923</t>
  </si>
  <si>
    <t>45.1788,5.6923&gt;45.24485,5.67349</t>
  </si>
  <si>
    <t>45.24485,5.67349&gt;45.20832,5.67142</t>
  </si>
  <si>
    <t>45.20832,5.67142&gt;45.22942,5.68166</t>
  </si>
  <si>
    <t>45.22942,5.68166&gt;45.24522,5.67153</t>
  </si>
  <si>
    <t>45.24522,5.67153&gt;45.22942,5.68166</t>
  </si>
  <si>
    <t>45.22942,5.68166&gt;45.20832,5.67142</t>
  </si>
  <si>
    <t>45.20832,5.67142&gt;45.24522,5.67153</t>
  </si>
  <si>
    <t>45.20832,5.67142&gt;45.24485,5.67349</t>
  </si>
  <si>
    <t>45.24485,5.67349&gt;45.29267,5.63918</t>
  </si>
  <si>
    <t>45.29267,5.63918&gt;45.29038,5.63932</t>
  </si>
  <si>
    <t>45.29038,5.63932&gt;45.24522,5.67153</t>
  </si>
  <si>
    <t>45.24522,5.67153&gt;45.29038,5.63932</t>
  </si>
  <si>
    <t>45.29038,5.63932&gt;45.1788,5.6923</t>
  </si>
  <si>
    <t>45.1788,5.6923&gt;45.22084,5.6905</t>
  </si>
  <si>
    <t>45.22084,5.6905&gt;45.22105,5.68776</t>
  </si>
  <si>
    <t>45.22105,5.68776&gt;45.21584,5.69306</t>
  </si>
  <si>
    <t>45.21584,5.69306&gt;45.24009,5.68228</t>
  </si>
  <si>
    <t>45.24009,5.68228&gt;45.24219,5.68286</t>
  </si>
  <si>
    <t>45.24219,5.68286&gt;45.25049,5.66244</t>
  </si>
  <si>
    <t>45.25049,5.66244&gt;45.25069,5.66216</t>
  </si>
  <si>
    <t>45.25069,5.66216&gt;45.1788,5.6923</t>
  </si>
  <si>
    <t>45.1788,5.6923&gt;45.18786,5.7515</t>
  </si>
  <si>
    <t>45.18786,5.7515&gt;45.20441,5.76058</t>
  </si>
  <si>
    <t>45.20441,5.76058&gt;45.2123,5.79289</t>
  </si>
  <si>
    <t>45.2123,5.79289&gt;45.20738,5.78144</t>
  </si>
  <si>
    <t>45.20738,5.78144&gt;45.18786,5.7515</t>
  </si>
  <si>
    <t>45.20738,5.78144&gt;45.21264,5.79519</t>
  </si>
  <si>
    <t>45.21264,5.79519&gt;45.20911,5.78896</t>
  </si>
  <si>
    <t>45.20911,5.78896&gt;45.1788,5.6923</t>
  </si>
  <si>
    <t>45.1788,5.6923&gt;45.14768,5.71622</t>
  </si>
  <si>
    <t>45.14768,5.71622&gt;45.14602,5.71555</t>
  </si>
  <si>
    <t>45.14602,5.71555&gt;45.1901,5.7049</t>
  </si>
  <si>
    <t>45.1901,5.7049&gt;45.18427,5.71171</t>
  </si>
  <si>
    <t>45.18427,5.71171&gt;45.18475,5.71448</t>
  </si>
  <si>
    <t>45.18475,5.71448&gt;45.18997,5.70542</t>
  </si>
  <si>
    <t>45.18997,5.70542&gt;45.18378,5.71152</t>
  </si>
  <si>
    <t>45.18378,5.71152&gt;45.18822,5.7137</t>
  </si>
  <si>
    <t>45.18822,5.7137&gt;45.14426,5.71297</t>
  </si>
  <si>
    <t>45.14426,5.71297&gt;45.19013,5.73205</t>
  </si>
  <si>
    <t>45.19013,5.73205&gt;45.18378,5.71152</t>
  </si>
  <si>
    <t>45.18378,5.71152&gt;45.18847,5.71409</t>
  </si>
  <si>
    <t>45.18847,5.71409&gt;45.18704,5.71921</t>
  </si>
  <si>
    <t>45.18704,5.71921&gt;45.18822,5.7137</t>
  </si>
  <si>
    <t>45.18822,5.7137&gt;45.18378,5.71152</t>
  </si>
  <si>
    <t>45.18378,5.71152&gt;45.1901,5.7049</t>
  </si>
  <si>
    <t>45.1901,5.7049&gt;45.18475,5.71448</t>
  </si>
  <si>
    <t>45.18475,5.71448&gt;45.19013,5.73205</t>
  </si>
  <si>
    <t>45.18378,5.71152&gt;45.14426,5.71297</t>
  </si>
  <si>
    <t>45.14426,5.71297&gt;45.18704,5.71921</t>
  </si>
  <si>
    <t>45.18704,5.71921&gt;45.18847,5.71409</t>
  </si>
  <si>
    <t>45.18847,5.71409&gt;45.18997,5.70542</t>
  </si>
  <si>
    <t>45.18997,5.70542&gt;45.14768,5.71622</t>
  </si>
  <si>
    <t>45.14602,5.71555&gt;45.18427,5.71171</t>
  </si>
  <si>
    <t>45.18475,5.71448&gt;45.1901,5.7049</t>
  </si>
  <si>
    <t>45.1901,5.7049&gt;45.18822,5.7137</t>
  </si>
  <si>
    <t>45.18822,5.7137&gt;45.18475,5.71448</t>
  </si>
  <si>
    <t>45.18475,5.71448&gt;45.18704,5.71921</t>
  </si>
  <si>
    <t>45.18704,5.71921&gt;45.1788,5.6923</t>
  </si>
  <si>
    <t>45.1788,5.6923&gt;45.20652,5.71037</t>
  </si>
  <si>
    <t>45.20652,5.71037&gt;45.22966,5.6816</t>
  </si>
  <si>
    <t>45.22966,5.6816&gt;45.2128,5.69877</t>
  </si>
  <si>
    <t>45.2128,5.69877&gt;45.21756,5.69402</t>
  </si>
  <si>
    <t>45.21756,5.69402&gt;45.2165,5.69171</t>
  </si>
  <si>
    <t>45.2165,5.69171&gt;45.21873,5.69311</t>
  </si>
  <si>
    <t>45.21873,5.69311&gt;45.17906,5.70562</t>
  </si>
  <si>
    <t>45.17906,5.70562&gt;45.22966,5.6816</t>
  </si>
  <si>
    <t>45.22966,5.6816&gt;45.18064,5.71151</t>
  </si>
  <si>
    <t>45.18064,5.71151&gt;45.2165,5.69171</t>
  </si>
  <si>
    <t>45.2165,5.69171&gt;45.2128,5.69877</t>
  </si>
  <si>
    <t>45.21756,5.69402&gt;45.20652,5.71037</t>
  </si>
  <si>
    <t>45.20652,5.71037&gt;45.21873,5.69311</t>
  </si>
  <si>
    <t>45.17906,5.70562&gt;45.1788,5.6923</t>
  </si>
  <si>
    <t>45.1788,5.6923&gt;45.37324,5.57918</t>
  </si>
  <si>
    <t>45.37324,5.57918&gt;45.36345,5.60519</t>
  </si>
  <si>
    <t>45.36345,5.60519&gt;45.36354,5.59166</t>
  </si>
  <si>
    <t>45.36354,5.59166&gt;45.36496,5.59367</t>
  </si>
  <si>
    <t>45.36496,5.59367&gt;45.27713,5.64762</t>
  </si>
  <si>
    <t>45.27713,5.64762&gt;45.28834,5.63992</t>
  </si>
  <si>
    <t>45.28834,5.63992&gt;45.22852,5.68312</t>
  </si>
  <si>
    <t>45.22852,5.68312&gt;45.22879,5.68338</t>
  </si>
  <si>
    <t>45.22879,5.68338&gt;45.22852,5.68312</t>
  </si>
  <si>
    <t>45.22852,5.68312&gt;45.1788,5.6923</t>
  </si>
  <si>
    <t>45.1788,5.6923&gt;45.36354,5.59166</t>
  </si>
  <si>
    <t>45.36354,5.59166&gt;45.36345,5.60519</t>
  </si>
  <si>
    <t>45.36345,5.60519&gt;45.36496,5.59367</t>
  </si>
  <si>
    <t>45.36496,5.59367&gt;45.37324,5.57918</t>
  </si>
  <si>
    <t>45.37324,5.57918&gt;45.28834,5.63992</t>
  </si>
  <si>
    <t>45.28834,5.63992&gt;45.27713,5.64762</t>
  </si>
  <si>
    <t>45.27713,5.64762&gt;45.22879,5.68338</t>
  </si>
  <si>
    <t>45.22879,5.68338&gt;45.1788,5.6923</t>
  </si>
  <si>
    <t>45.1788,5.6923&gt;45.14814,5.72312</t>
  </si>
  <si>
    <t>45.14814,5.72312&gt;45.16532,5.72051</t>
  </si>
  <si>
    <t>45.16532,5.72051&gt;45.16617,5.72582</t>
  </si>
  <si>
    <t>45.16617,5.72582&gt;45.16572,5.72585</t>
  </si>
  <si>
    <t>45.16572,5.72585&gt;45.16562,5.72358</t>
  </si>
  <si>
    <t>45.16562,5.72358&gt;45.16639,5.72647</t>
  </si>
  <si>
    <t>45.16639,5.72647&gt;45.18068,5.72448</t>
  </si>
  <si>
    <t>45.18068,5.72448&gt;45.1788,5.6923</t>
  </si>
  <si>
    <t>45.27095,5.61805&gt;45.14814,5.72312</t>
  </si>
  <si>
    <t>45.27095,5.61805&gt;45.1788,5.6923</t>
  </si>
  <si>
    <t>45.18068,5.72448&gt;45.27095,5.61805</t>
  </si>
  <si>
    <t>45.1788,5.6923&gt;45.2092,5.76265</t>
  </si>
  <si>
    <t>45.2092,5.76265&gt;45.21608,5.78509</t>
  </si>
  <si>
    <t>45.21608,5.78509&gt;45.20769,5.7634</t>
  </si>
  <si>
    <t>45.20769,5.7634&gt;45.2239,5.79493</t>
  </si>
  <si>
    <t>45.2239,5.79493&gt;45.20427,5.75922</t>
  </si>
  <si>
    <t>45.20427,5.75922&gt;45.23742,5.85137</t>
  </si>
  <si>
    <t>45.23742,5.85137&gt;45.20769,5.7634</t>
  </si>
  <si>
    <t>45.2239,5.79493&gt;45.2092,5.76265</t>
  </si>
  <si>
    <t>45.2092,5.76265&gt;45.24774,5.83486</t>
  </si>
  <si>
    <t>45.24774,5.83486&gt;45.36578,5.59018</t>
  </si>
  <si>
    <t>45.36578,5.59018&gt;45.23712,5.85004</t>
  </si>
  <si>
    <t>45.23712,5.85004&gt;45.2343,5.81767</t>
  </si>
  <si>
    <t>45.2343,5.81767&gt;45.23776,5.85152</t>
  </si>
  <si>
    <t>45.23776,5.85152&gt;45.24214,5.82406</t>
  </si>
  <si>
    <t>45.24214,5.82406&gt;45.23996,5.82035</t>
  </si>
  <si>
    <t>45.23996,5.82035&gt;45.22342,5.79432</t>
  </si>
  <si>
    <t>45.22342,5.79432&gt;45.23742,5.85137</t>
  </si>
  <si>
    <t>45.23742,5.85137&gt;45.1788,5.6923</t>
  </si>
  <si>
    <t>45.1788,5.6923&gt;45.20427,5.75922</t>
  </si>
  <si>
    <t>45.20427,5.75922&gt;45.20769,5.7634</t>
  </si>
  <si>
    <t>45.20769,5.7634&gt;45.2092,5.76265</t>
  </si>
  <si>
    <t>45.21608,5.78509&gt;45.22342,5.79432</t>
  </si>
  <si>
    <t>45.22342,5.79432&gt;45.2239,5.79493</t>
  </si>
  <si>
    <t>45.2239,5.79493&gt;45.23996,5.82035</t>
  </si>
  <si>
    <t>45.23996,5.82035&gt;45.24214,5.82406</t>
  </si>
  <si>
    <t>45.24214,5.82406&gt;45.23742,5.85137</t>
  </si>
  <si>
    <t>45.23742,5.85137&gt;45.23776,5.85152</t>
  </si>
  <si>
    <t>45.23776,5.85152&gt;45.23712,5.85004</t>
  </si>
  <si>
    <t>45.23712,5.85004&gt;45.20769,5.7634</t>
  </si>
  <si>
    <t>45.2092,5.76265&gt;45.2343,5.81767</t>
  </si>
  <si>
    <t>45.2343,5.81767&gt;45.24774,5.83486</t>
  </si>
  <si>
    <t>45.24774,5.83486&gt;45.1788,5.6923</t>
  </si>
  <si>
    <t>45.1788,5.6923&gt;45.18042,5.7115</t>
  </si>
  <si>
    <t>45.18042,5.7115&gt;45.1786,5.70829</t>
  </si>
  <si>
    <t>45.1786,5.70829&gt;45.17984,5.70821</t>
  </si>
  <si>
    <t>45.17984,5.70821&gt;45.18234,5.71265</t>
  </si>
  <si>
    <t>45.18234,5.71265&gt;45.14635,5.71632</t>
  </si>
  <si>
    <t>45.14635,5.71632&gt;45.17983,5.70789</t>
  </si>
  <si>
    <t>45.17983,5.70789&gt;45.18954,5.68519</t>
  </si>
  <si>
    <t>45.18954,5.68519&gt;45.18825,5.7175</t>
  </si>
  <si>
    <t>45.18825,5.7175&gt;45.1786,5.70829</t>
  </si>
  <si>
    <t>45.17984,5.70821&gt;45.14635,5.71632</t>
  </si>
  <si>
    <t>45.18954,5.68519&gt;45.18234,5.71265</t>
  </si>
  <si>
    <t>45.18234,5.71265&gt;45.18042,5.7115</t>
  </si>
  <si>
    <t>45.18042,5.7115&gt;45.17984,5.70821</t>
  </si>
  <si>
    <t>45.17984,5.70821&gt;45.18042,5.7115</t>
  </si>
  <si>
    <t>45.1786,5.70829&gt;45.14635,5.71648</t>
  </si>
  <si>
    <t>45.14635,5.71648&gt;45.17983,5.70789</t>
  </si>
  <si>
    <t>45.17983,5.70789&gt;45.18404,5.71215</t>
  </si>
  <si>
    <t>45.18404,5.71215&gt;45.17983,5.70789</t>
  </si>
  <si>
    <t>45.17983,5.70789&gt;45.1788,5.6923</t>
  </si>
  <si>
    <t>45.1788,5.6923&gt;45.15057,5.72566</t>
  </si>
  <si>
    <t>45.15057,5.72566&gt;45.1746,5.74228</t>
  </si>
  <si>
    <t>45.1746,5.74228&gt;45.1501,5.72484</t>
  </si>
  <si>
    <t>45.1501,5.72484&gt;45.20955,5.78112</t>
  </si>
  <si>
    <t>45.20955,5.78112&gt;45.15057,5.72566</t>
  </si>
  <si>
    <t>45.15057,5.72566&gt;45.1788,5.6923</t>
  </si>
  <si>
    <t>45.1788,5.6923&gt;45.14632,5.70441</t>
  </si>
  <si>
    <t>45.14632,5.70441&gt;45.05728,5.66857</t>
  </si>
  <si>
    <t>45.05728,5.66857&gt;45.18313,5.7067</t>
  </si>
  <si>
    <t>45.18313,5.7067&gt;45.05352,5.67826</t>
  </si>
  <si>
    <t>45.05352,5.67826&gt;45.05622,5.67535</t>
  </si>
  <si>
    <t>45.05622,5.67535&gt;45.18821,5.72174</t>
  </si>
  <si>
    <t>45.18821,5.72174&gt;45.18108,5.70694</t>
  </si>
  <si>
    <t>45.18108,5.70694&gt;45.05302,5.67291</t>
  </si>
  <si>
    <t>45.05302,5.67291&gt;45.18108,5.70694</t>
  </si>
  <si>
    <t>45.18108,5.70694&gt;45.14632,5.70441</t>
  </si>
  <si>
    <t>45.05728,5.66857&gt;45.05352,5.67826</t>
  </si>
  <si>
    <t>45.05352,5.67826&gt;45.1788,5.6923</t>
  </si>
  <si>
    <t>45.1788,5.6923&gt;45.18108,5.70694</t>
  </si>
  <si>
    <t>45.18108,5.70694&gt;45.18313,5.7067</t>
  </si>
  <si>
    <t>45.18313,5.7067&gt;45.18821,5.72174</t>
  </si>
  <si>
    <t>45.18821,5.72174&gt;45.05352,5.67826</t>
  </si>
  <si>
    <t>45.05352,5.67826&gt;45.05302,5.67291</t>
  </si>
  <si>
    <t>45.05302,5.67291&gt;45.05622,5.67535</t>
  </si>
  <si>
    <t>45.05622,5.67535&gt;45.05728,5.66857</t>
  </si>
  <si>
    <t>45.05728,5.66857&gt;45.14632,5.70441</t>
  </si>
  <si>
    <t>45.14632,5.70441&gt;45.18108,5.70694</t>
  </si>
  <si>
    <t>45.18108,5.70694&gt;45.05352,5.67826</t>
  </si>
  <si>
    <t>45.05302,5.67291&gt;45.05728,5.66857</t>
  </si>
  <si>
    <t>45.05728,5.66857&gt;45.1788,5.6923</t>
  </si>
  <si>
    <t>45.1788,5.6923&gt;45.36667,5.5943</t>
  </si>
  <si>
    <t>45.36667,5.5943&gt;45.36604,5.59331</t>
  </si>
  <si>
    <t>45.36604,5.59331&gt;45.36704,5.5944</t>
  </si>
  <si>
    <t>45.36704,5.5944&gt;45.36477,5.59595</t>
  </si>
  <si>
    <t>45.36477,5.59595&gt;45.36667,5.5943</t>
  </si>
  <si>
    <t>45.36667,5.5943&gt;45.30049,5.48657</t>
  </si>
  <si>
    <t>45.30049,5.48657&gt;45.36448,5.60007</t>
  </si>
  <si>
    <t>45.36448,5.60007&gt;45.3635,5.58751</t>
  </si>
  <si>
    <t>45.3635,5.58751&gt;45.36799,5.58428</t>
  </si>
  <si>
    <t>45.36799,5.58428&gt;45.36864,5.58511</t>
  </si>
  <si>
    <t>45.36864,5.58511&gt;45.37602,5.58226</t>
  </si>
  <si>
    <t>45.37602,5.58226&gt;45.32807,5.56625</t>
  </si>
  <si>
    <t>45.32807,5.56625&gt;45.1788,5.6923</t>
  </si>
  <si>
    <t>45.1788,5.6923&gt;45.30049,5.48657</t>
  </si>
  <si>
    <t>45.30049,5.48657&gt;45.32807,5.56625</t>
  </si>
  <si>
    <t>45.32807,5.56625&gt;45.3635,5.58751</t>
  </si>
  <si>
    <t>45.3635,5.58751&gt;45.36704,5.5944</t>
  </si>
  <si>
    <t>45.36704,5.5944&gt;45.36667,5.5943</t>
  </si>
  <si>
    <t>45.36604,5.59331&gt;45.36477,5.59595</t>
  </si>
  <si>
    <t>45.36477,5.59595&gt;45.36448,5.60007</t>
  </si>
  <si>
    <t>45.36448,5.60007&gt;45.36864,5.58511</t>
  </si>
  <si>
    <t>45.36864,5.58511&gt;45.36799,5.58428</t>
  </si>
  <si>
    <t>45.36799,5.58428&gt;45.1788,5.6923</t>
  </si>
  <si>
    <t>45.1788,5.6923&gt;45.18297,5.71948</t>
  </si>
  <si>
    <t>45.18297,5.71948&gt;45.17765,5.73147</t>
  </si>
  <si>
    <t>45.17765,5.73147&gt;45.18229,5.71597</t>
  </si>
  <si>
    <t>45.18229,5.71597&gt;45.21043,5.66713</t>
  </si>
  <si>
    <t>45.21043,5.66713&gt;45.19834,5.68295</t>
  </si>
  <si>
    <t>45.19834,5.68295&gt;45.1873,5.71911</t>
  </si>
  <si>
    <t>45.1873,5.71911&gt;45.18204,5.72571</t>
  </si>
  <si>
    <t>45.18204,5.72571&gt;45.1873,5.71911</t>
  </si>
  <si>
    <t>45.1873,5.71911&gt;45.15868,5.75748</t>
  </si>
  <si>
    <t>45.15868,5.75748&gt;45.21043,5.66713</t>
  </si>
  <si>
    <t>45.21043,5.66713&gt;45.18297,5.71948</t>
  </si>
  <si>
    <t>45.18297,5.71948&gt;45.19834,5.68295</t>
  </si>
  <si>
    <t>45.19834,5.68295&gt;45.17765,5.73147</t>
  </si>
  <si>
    <t>45.18229,5.71597&gt;45.1788,5.6923</t>
  </si>
  <si>
    <t>45.1788,5.6923&gt;45.19834,5.68295</t>
  </si>
  <si>
    <t>45.19834,5.68295&gt;45.21043,5.66713</t>
  </si>
  <si>
    <t>45.21043,5.66713&gt;45.18229,5.71597</t>
  </si>
  <si>
    <t>45.18229,5.71597&gt;45.1873,5.71911</t>
  </si>
  <si>
    <t>45.1873,5.71911&gt;45.18297,5.71948</t>
  </si>
  <si>
    <t>45.18297,5.71948&gt;45.18204,5.72571</t>
  </si>
  <si>
    <t>45.18204,5.72571&gt;45.17765,5.73147</t>
  </si>
  <si>
    <t>45.17765,5.73147&gt;45.15868,5.75748</t>
  </si>
  <si>
    <t>45.19834,5.68295&gt;45.1788,5.6923</t>
  </si>
  <si>
    <t>45.1788,5.6923&gt;45.18607,5.72848</t>
  </si>
  <si>
    <t>45.18607,5.72848&gt;45.18639,5.72809</t>
  </si>
  <si>
    <t>45.18639,5.72809&gt;45.18645,5.72803</t>
  </si>
  <si>
    <t>45.18645,5.72803&gt;45.20651,5.66291</t>
  </si>
  <si>
    <t>45.20651,5.66291&gt;45.18651,5.72796</t>
  </si>
  <si>
    <t>45.18651,5.72796&gt;45.19694,5.69791</t>
  </si>
  <si>
    <t>45.19694,5.69791&gt;45.17792,5.72865</t>
  </si>
  <si>
    <t>45.17792,5.72865&gt;45.18691,5.7276</t>
  </si>
  <si>
    <t>45.18691,5.7276&gt;45.1788,5.6923</t>
  </si>
  <si>
    <t>45.1788,5.6923&gt;45.15736,5.7147</t>
  </si>
  <si>
    <t>45.15736,5.7147&gt;45.1788,5.6923</t>
  </si>
  <si>
    <t>45.1788,5.6923&gt;45.18093,5.70685</t>
  </si>
  <si>
    <t>45.18093,5.70685&gt;45.10537,5.66483</t>
  </si>
  <si>
    <t>45.10537,5.66483&gt;45.1776,5.72908</t>
  </si>
  <si>
    <t>45.1776,5.72908&gt;45.18107,5.71174</t>
  </si>
  <si>
    <t>45.18107,5.71174&gt;45.18807,5.72544</t>
  </si>
  <si>
    <t>45.18807,5.72544&gt;45.17777,5.728</t>
  </si>
  <si>
    <t>45.17777,5.728&gt;45.17795,5.71249</t>
  </si>
  <si>
    <t>45.17795,5.71249&gt;45.16861,5.71143</t>
  </si>
  <si>
    <t>45.16861,5.71143&gt;45.18624,5.72137</t>
  </si>
  <si>
    <t>45.18624,5.72137&gt;45.17795,5.71249</t>
  </si>
  <si>
    <t>45.17795,5.71249&gt;45.1776,5.72908</t>
  </si>
  <si>
    <t>45.1776,5.72908&gt;45.16861,5.71143</t>
  </si>
  <si>
    <t>45.18624,5.72137&gt;45.18807,5.72544</t>
  </si>
  <si>
    <t>45.18807,5.72544&gt;45.17795,5.71249</t>
  </si>
  <si>
    <t>45.17795,5.71249&gt;45.18093,5.70685</t>
  </si>
  <si>
    <t>45.18093,5.70685&gt;45.17777,5.728</t>
  </si>
  <si>
    <t>45.17777,5.728&gt;45.18696,5.70833</t>
  </si>
  <si>
    <t>45.18696,5.70833&gt;45.1776,5.72908</t>
  </si>
  <si>
    <t>45.18107,5.71174&gt;45.16853,5.71188</t>
  </si>
  <si>
    <t>45.16853,5.71188&gt;45.18624,5.72137</t>
  </si>
  <si>
    <t>45.18624,5.72137&gt;45.1788,5.6923</t>
  </si>
  <si>
    <t>45.1788,5.6923&gt;45.19698,5.73542</t>
  </si>
  <si>
    <t>45.19698,5.73542&gt;45.18598,5.71231</t>
  </si>
  <si>
    <t>45.1788,5.6923&gt;45.21189,5.64993</t>
  </si>
  <si>
    <t>45.21189,5.64993&gt;45.18428,5.72056</t>
  </si>
  <si>
    <t>45.18428,5.72056&gt;45.21208,5.74643</t>
  </si>
  <si>
    <t>45.21208,5.74643&gt;45.18428,5.72056</t>
  </si>
  <si>
    <t>45.18428,5.72056&gt;45.21189,5.64993</t>
  </si>
  <si>
    <t>45.21189,5.64993&gt;45.21208,5.74643</t>
  </si>
  <si>
    <t>45.21208,5.74643&gt;45.1788,5.6923</t>
  </si>
  <si>
    <t>45.1788,5.6923&gt;45.19058,5.69709</t>
  </si>
  <si>
    <t>45.19058,5.69709&gt;45.18917,5.72716</t>
  </si>
  <si>
    <t>45.18917,5.72716&gt;45.18957,5.71286</t>
  </si>
  <si>
    <t>45.18957,5.71286&gt;45.17977,5.71043</t>
  </si>
  <si>
    <t>45.17977,5.71043&gt;45.18209,5.7468</t>
  </si>
  <si>
    <t>45.18209,5.7468&gt;45.17445,5.72841</t>
  </si>
  <si>
    <t>45.17445,5.72841&gt;45.1743,5.73832</t>
  </si>
  <si>
    <t>45.1743,5.73832&gt;45.17647,5.72698</t>
  </si>
  <si>
    <t>45.17647,5.72698&gt;45.18853,5.72452</t>
  </si>
  <si>
    <t>45.18853,5.72452&gt;45.18168,5.7454</t>
  </si>
  <si>
    <t>45.18168,5.7454&gt;45.18648,5.72849</t>
  </si>
  <si>
    <t>45.18648,5.72849&gt;45.17994,5.7227</t>
  </si>
  <si>
    <t>45.17994,5.7227&gt;45.18751,5.71174</t>
  </si>
  <si>
    <t>45.18751,5.71174&gt;45.17647,5.72698</t>
  </si>
  <si>
    <t>45.17647,5.72698&gt;45.18648,5.72849</t>
  </si>
  <si>
    <t>45.18648,5.72849&gt;45.14963,5.72605</t>
  </si>
  <si>
    <t>45.14963,5.72605&gt;45.1743,5.73832</t>
  </si>
  <si>
    <t>45.1743,5.73832&gt;45.1901,5.72453</t>
  </si>
  <si>
    <t>45.1901,5.72453&gt;45.18168,5.7454</t>
  </si>
  <si>
    <t>45.18168,5.7454&gt;45.14963,5.72605</t>
  </si>
  <si>
    <t>45.14963,5.72605&gt;45.18957,5.71286</t>
  </si>
  <si>
    <t>45.17977,5.71043&gt;45.18917,5.72716</t>
  </si>
  <si>
    <t>45.18917,5.72716&gt;45.17994,5.7227</t>
  </si>
  <si>
    <t>45.17994,5.7227&gt;45.18853,5.72452</t>
  </si>
  <si>
    <t>45.18853,5.72452&gt;45.17629,5.69713</t>
  </si>
  <si>
    <t>45.17629,5.69713&gt;45.1788,5.6923</t>
  </si>
  <si>
    <t>45.1788,5.6923&gt;45.18134,5.71349</t>
  </si>
  <si>
    <t>45.18134,5.71349&gt;45.1788,5.6923</t>
  </si>
  <si>
    <t>45.1788,5.6923&gt;45.19007,5.728</t>
  </si>
  <si>
    <t>45.19007,5.728&gt;45.17571,5.75337</t>
  </si>
  <si>
    <t>45.17571,5.75337&gt;45.18962,5.72801</t>
  </si>
  <si>
    <t>45.18962,5.72801&gt;45.19007,5.72767</t>
  </si>
  <si>
    <t>45.19007,5.72767&gt;45.18986,5.72926</t>
  </si>
  <si>
    <t>45.18986,5.72926&gt;45.18137,5.7331</t>
  </si>
  <si>
    <t>45.18137,5.7331&gt;45.16339,5.68509</t>
  </si>
  <si>
    <t>45.16339,5.68509&gt;45.19002,5.72817</t>
  </si>
  <si>
    <t>45.19002,5.72817&gt;45.18772,5.7223</t>
  </si>
  <si>
    <t>45.18772,5.7223&gt;45.18919,5.72295</t>
  </si>
  <si>
    <t>45.18919,5.72295&gt;45.18828,5.71718</t>
  </si>
  <si>
    <t>45.18828,5.71718&gt;45.17065,5.75864</t>
  </si>
  <si>
    <t>45.17065,5.75864&gt;45.18925,5.72001</t>
  </si>
  <si>
    <t>45.18925,5.72001&gt;45.18828,5.71718</t>
  </si>
  <si>
    <t>45.18828,5.71718&gt;45.17571,5.75337</t>
  </si>
  <si>
    <t>45.17571,5.75337&gt;45.16339,5.68509</t>
  </si>
  <si>
    <t>45.16339,5.68509&gt;45.18962,5.72801</t>
  </si>
  <si>
    <t>45.18962,5.72801&gt;45.18986,5.72926</t>
  </si>
  <si>
    <t>45.18986,5.72926&gt;45.19007,5.72767</t>
  </si>
  <si>
    <t>45.19007,5.72767&gt;45.18772,5.7223</t>
  </si>
  <si>
    <t>45.18772,5.7223&gt;45.17571,5.75337</t>
  </si>
  <si>
    <t>45.17571,5.75337&gt;45.18925,5.72001</t>
  </si>
  <si>
    <t>45.18925,5.72001&gt;45.18962,5.72801</t>
  </si>
  <si>
    <t>45.18962,5.72801&gt;45.17065,5.75864</t>
  </si>
  <si>
    <t>45.17065,5.75864&gt;45.18828,5.71718</t>
  </si>
  <si>
    <t>45.18828,5.71718&gt;45.18986,5.72926</t>
  </si>
  <si>
    <t>45.18137,5.7331&gt;45.17571,5.75337</t>
  </si>
  <si>
    <t>45.17571,5.75337&gt;45.1788,5.6923</t>
  </si>
  <si>
    <t>45.1788,5.6923&gt;45.36547,5.58764</t>
  </si>
  <si>
    <t>45.36547,5.58764&gt;45.36835,5.58156</t>
  </si>
  <si>
    <t>45.36835,5.58156&gt;45.36423,5.59638</t>
  </si>
  <si>
    <t>45.36423,5.59638&gt;45.37591,5.58412</t>
  </si>
  <si>
    <t>45.37591,5.58412&gt;45.36569,5.5859</t>
  </si>
  <si>
    <t>45.36569,5.5859&gt;45.1788,5.6923</t>
  </si>
  <si>
    <t>45.1788,5.6923&gt;45.1884,5.72502</t>
  </si>
  <si>
    <t>45.1884,5.72502&gt;45.17047,5.73473</t>
  </si>
  <si>
    <t>45.17047,5.73473&gt;45.18458,5.7204</t>
  </si>
  <si>
    <t>45.18458,5.7204&gt;45.17038,5.73956</t>
  </si>
  <si>
    <t>45.17038,5.73956&gt;45.14548,5.7043</t>
  </si>
  <si>
    <t>45.14548,5.7043&gt;45.17037,5.7396</t>
  </si>
  <si>
    <t>45.17037,5.7396&gt;45.18817,5.72489</t>
  </si>
  <si>
    <t>45.18817,5.72489&gt;45.19229,5.72209</t>
  </si>
  <si>
    <t>45.19229,5.72209&gt;45.19125,5.72592</t>
  </si>
  <si>
    <t>45.19125,5.72592&gt;45.17037,5.7396</t>
  </si>
  <si>
    <t>45.17037,5.7396&gt;45.18195,5.7219</t>
  </si>
  <si>
    <t>45.18195,5.7219&gt;45.18458,5.7204</t>
  </si>
  <si>
    <t>45.17038,5.73956&gt;45.17037,5.7396</t>
  </si>
  <si>
    <t>45.19229,5.72209&gt;45.14548,5.7043</t>
  </si>
  <si>
    <t>45.14548,5.7043&gt;45.19125,5.72592</t>
  </si>
  <si>
    <t>45.18195,5.7219&gt;45.17047,5.73473</t>
  </si>
  <si>
    <t>45.17047,5.73473&gt;45.1884,5.72502</t>
  </si>
  <si>
    <t>45.1884,5.72502&gt;45.18195,5.7219</t>
  </si>
  <si>
    <t>45.18195,5.7219&gt;45.14548,5.7043</t>
  </si>
  <si>
    <t>45.14548,5.7043&gt;45.17047,5.73473</t>
  </si>
  <si>
    <t>45.1884,5.72502&gt;45.17037,5.7396</t>
  </si>
  <si>
    <t>45.17037,5.7396&gt;45.18458,5.7204</t>
  </si>
  <si>
    <t>45.17038,5.73956&gt;45.18817,5.72489</t>
  </si>
  <si>
    <t>45.18817,5.72489&gt;45.36354,5.59166</t>
  </si>
  <si>
    <t>45.36354,5.59166&gt;45.18817,5.72489</t>
  </si>
  <si>
    <t>45.18817,5.72489&gt;45.14548,5.7043</t>
  </si>
  <si>
    <t>45.14548,5.7043&gt;45.18458,5.7204</t>
  </si>
  <si>
    <t>45.18458,5.7204&gt;45.1788,5.6923</t>
  </si>
  <si>
    <t>45.1788,5.6923&gt;45.19104,5.71604</t>
  </si>
  <si>
    <t>45.19104,5.71604&gt;45.19339,5.71562</t>
  </si>
  <si>
    <t>45.19339,5.71562&gt;45.19319,5.71461</t>
  </si>
  <si>
    <t>45.19319,5.71461&gt;45.19188,5.7192</t>
  </si>
  <si>
    <t>45.19188,5.7192&gt;45.19201,5.71964</t>
  </si>
  <si>
    <t>45.19201,5.71964&gt;45.19292,5.71494</t>
  </si>
  <si>
    <t>45.19292,5.71494&gt;45.19188,5.7192</t>
  </si>
  <si>
    <t>45.19188,5.7192&gt;45.18976,5.71676</t>
  </si>
  <si>
    <t>45.18976,5.71676&gt;45.19355,5.71516</t>
  </si>
  <si>
    <t>45.19355,5.71516&gt;45.18218,5.72694</t>
  </si>
  <si>
    <t>45.18218,5.72694&gt;45.19185,5.71533</t>
  </si>
  <si>
    <t>45.19185,5.71533&gt;45.19182,5.71873</t>
  </si>
  <si>
    <t>45.19182,5.71873&gt;45.19339,5.71562</t>
  </si>
  <si>
    <t>45.19319,5.71461&gt;45.1901,5.71687</t>
  </si>
  <si>
    <t>45.1901,5.71687&gt;45.19292,5.71494</t>
  </si>
  <si>
    <t>45.19292,5.71494&gt;45.1901,5.71687</t>
  </si>
  <si>
    <t>45.1901,5.71687&gt;45.19201,5.71964</t>
  </si>
  <si>
    <t>45.19201,5.71964&gt;45.19339,5.71562</t>
  </si>
  <si>
    <t>45.19339,5.71562&gt;45.18976,5.71676</t>
  </si>
  <si>
    <t>45.18976,5.71676&gt;45.19182,5.71873</t>
  </si>
  <si>
    <t>45.19182,5.71873&gt;45.19355,5.71516</t>
  </si>
  <si>
    <t>45.19355,5.71516&gt;45.19292,5.71494</t>
  </si>
  <si>
    <t>45.19292,5.71494&gt;45.1788,5.6923</t>
  </si>
  <si>
    <t>45.1788,5.6923&gt;45.35008,5.50474</t>
  </si>
  <si>
    <t>45.35008,5.50474&gt;45.36472,5.60319</t>
  </si>
  <si>
    <t>45.36472,5.60319&gt;45.3671,5.58884</t>
  </si>
  <si>
    <t>45.3671,5.58884&gt;45.36816,5.58753</t>
  </si>
  <si>
    <t>45.36816,5.58753&gt;45.366,5.59238</t>
  </si>
  <si>
    <t>45.366,5.59238&gt;45.35008,5.59829</t>
  </si>
  <si>
    <t>45.35008,5.59829&gt;45.1788,5.6923</t>
  </si>
  <si>
    <t>45.1788,5.6923&gt;45.3671,5.58884</t>
  </si>
  <si>
    <t>45.3671,5.58884&gt;45.35008,5.50474</t>
  </si>
  <si>
    <t>45.35008,5.50474&gt;45.366,5.59238</t>
  </si>
  <si>
    <t>45.366,5.59238&gt;45.36816,5.58753</t>
  </si>
  <si>
    <t>45.36816,5.58753&gt;45.36472,5.60319</t>
  </si>
  <si>
    <t>45.36472,5.60319&gt;45.35008,5.59829</t>
  </si>
  <si>
    <t>45.1788,5.6923&gt;45.17894,5.70989</t>
  </si>
  <si>
    <t>45.17894,5.70989&gt;45.17906,5.69402</t>
  </si>
  <si>
    <t>45.17906,5.69402&gt;45.17692,5.71322</t>
  </si>
  <si>
    <t>45.17692,5.71322&gt;45.18759,5.72304</t>
  </si>
  <si>
    <t>45.18759,5.72304&gt;45.17906,5.69402</t>
  </si>
  <si>
    <t>45.17692,5.71322&gt;45.17787,5.69675</t>
  </si>
  <si>
    <t>45.17787,5.69675&gt;45.1788,5.6923</t>
  </si>
  <si>
    <t>45.1788,5.6923&gt;45.17906,5.69402</t>
  </si>
  <si>
    <t>45.17906,5.69402&gt;45.17894,5.70989</t>
  </si>
  <si>
    <t>45.17894,5.70989&gt;45.17692,5.71322</t>
  </si>
  <si>
    <t>45.18759,5.72304&gt;45.17787,5.69675</t>
  </si>
  <si>
    <t>45.17787,5.69675&gt;45.17906,5.69402</t>
  </si>
  <si>
    <t>45.17692,5.71322&gt;45.1788,5.6923</t>
  </si>
  <si>
    <t>45.1788,5.6923&gt;45.18703,5.71319</t>
  </si>
  <si>
    <t>45.18703,5.71319&gt;45.1904,5.72543</t>
  </si>
  <si>
    <t>45.1904,5.72543&gt;45.16678,5.72706</t>
  </si>
  <si>
    <t>45.16678,5.72706&gt;45.18778,5.69203</t>
  </si>
  <si>
    <t>45.18778,5.69203&gt;45.14442,5.72058</t>
  </si>
  <si>
    <t>45.14442,5.72058&gt;45.16478,5.72524</t>
  </si>
  <si>
    <t>45.16478,5.72524&gt;45.18598,5.71231</t>
  </si>
  <si>
    <t>45.18598,5.71231&gt;45.16708,5.72471</t>
  </si>
  <si>
    <t>45.16708,5.72471&gt;45.18703,5.71319</t>
  </si>
  <si>
    <t>45.18703,5.71319&gt;45.16708,5.72471</t>
  </si>
  <si>
    <t>45.16708,5.72471&gt;45.14442,5.72058</t>
  </si>
  <si>
    <t>45.14442,5.72058&gt;45.1904,5.72543</t>
  </si>
  <si>
    <t>45.1904,5.72543&gt;45.16478,5.72524</t>
  </si>
  <si>
    <t>45.16478,5.72524&gt;45.18703,5.71319</t>
  </si>
  <si>
    <t>45.18703,5.71319&gt;45.16678,5.72706</t>
  </si>
  <si>
    <t>45.16678,5.72706&gt;45.14442,5.72058</t>
  </si>
  <si>
    <t>45.14442,5.72058&gt;45.1788,5.6923</t>
  </si>
  <si>
    <t>45.1788,5.6923&gt;45.36686,5.58305</t>
  </si>
  <si>
    <t>45.36686,5.58305&gt;45.3657,5.59392</t>
  </si>
  <si>
    <t>45.3657,5.59392&gt;45.36758,5.58004</t>
  </si>
  <si>
    <t>45.36758,5.58004&gt;45.36651,5.57925</t>
  </si>
  <si>
    <t>45.36651,5.57925&gt;45.36736,5.58492</t>
  </si>
  <si>
    <t>45.36736,5.58492&gt;45.32611,5.56328</t>
  </si>
  <si>
    <t>45.32611,5.56328&gt;45.1788,5.6923</t>
  </si>
  <si>
    <t>45.1788,5.6923&gt;45.3657,5.59392</t>
  </si>
  <si>
    <t>45.3657,5.59392&gt;45.36686,5.58305</t>
  </si>
  <si>
    <t>45.36686,5.58305&gt;45.36651,5.57925</t>
  </si>
  <si>
    <t>45.36651,5.57925&gt;45.36758,5.58004</t>
  </si>
  <si>
    <t>45.36758,5.58004&gt;45.1788,5.6923</t>
  </si>
  <si>
    <t>45.1788,5.6923&gt;45.56998,5.93314</t>
  </si>
  <si>
    <t>45.56998,5.93314&gt;45.56805,5.92297</t>
  </si>
  <si>
    <t>45.56805,5.92297&gt;45.56945,5.92077</t>
  </si>
  <si>
    <t>45.56945,5.92077&gt;45.57029,5.91843</t>
  </si>
  <si>
    <t>45.57029,5.91843&gt;45.56584,5.89366</t>
  </si>
  <si>
    <t>45.56584,5.89366&gt;45.56858,5.92171</t>
  </si>
  <si>
    <t>45.56858,5.92171&gt;45.57029,5.91843</t>
  </si>
  <si>
    <t>45.56584,5.89366&gt;45.33765,5.97755</t>
  </si>
  <si>
    <t>45.33765,5.97755&gt;45.56805,5.92297</t>
  </si>
  <si>
    <t>45.56805,5.92297&gt;45.23924,5.88905</t>
  </si>
  <si>
    <t>45.23924,5.88905&gt;45.5651,5.91904</t>
  </si>
  <si>
    <t>45.5651,5.91904&gt;45.3223,5.92951</t>
  </si>
  <si>
    <t>45.3223,5.92951&gt;45.55561,5.91263</t>
  </si>
  <si>
    <t>45.55561,5.91263&gt;45.55776,5.91454</t>
  </si>
  <si>
    <t>45.55776,5.91454&gt;45.57029,5.91843</t>
  </si>
  <si>
    <t>45.56584,5.89366&gt;45.56522,5.91902</t>
  </si>
  <si>
    <t>45.56522,5.91902&gt;45.1788,5.6923</t>
  </si>
  <si>
    <t>45.1788,5.6923&gt;45.18822,5.7137</t>
  </si>
  <si>
    <t>45.18822,5.7137&gt;45.34962,5.50057</t>
  </si>
  <si>
    <t>45.34962,5.50057&gt;45.1788,5.6923</t>
  </si>
  <si>
    <t>45.18822,5.7137&gt;45.1788,5.6923</t>
  </si>
  <si>
    <t>45.15057,5.72566&gt;45.19924,5.71151</t>
  </si>
  <si>
    <t>45.19924,5.71151&gt;45.18311,5.72787</t>
  </si>
  <si>
    <t>45.18311,5.72787&gt;45.20098,5.71006</t>
  </si>
  <si>
    <t>45.20098,5.71006&gt;45.18364,5.72157</t>
  </si>
  <si>
    <t>45.18364,5.72157&gt;45.15057,5.72566</t>
  </si>
  <si>
    <t>45.1788,5.6923&gt;45.18364,5.72157</t>
  </si>
  <si>
    <t>45.15057,5.72566&gt;45.20098,5.71006</t>
  </si>
  <si>
    <t>45.20098,5.71006&gt;45.19924,5.71151</t>
  </si>
  <si>
    <t>45.19924,5.71151&gt;45.18364,5.72157</t>
  </si>
  <si>
    <t>45.18364,5.72157&gt;45.18311,5.72787</t>
  </si>
  <si>
    <t>45.18311,5.72787&gt;45.1788,5.6923</t>
  </si>
  <si>
    <t>45.1788,5.6923&gt;45.3635,5.58751</t>
  </si>
  <si>
    <t>45.3635,5.58751&gt;45.3663,5.58981</t>
  </si>
  <si>
    <t>45.3663,5.58981&gt;45.37372,5.58344</t>
  </si>
  <si>
    <t>45.37372,5.58344&gt;45.32661,5.57838</t>
  </si>
  <si>
    <t>45.32661,5.57838&gt;45.1788,5.6923</t>
  </si>
  <si>
    <t>45.1788,5.6923&gt;45.3663,5.58981</t>
  </si>
  <si>
    <t>45.3663,5.58981&gt;45.3635,5.58751</t>
  </si>
  <si>
    <t>45.3635,5.58751&gt;45.37372,5.58344</t>
  </si>
  <si>
    <t>45.37372,5.58344&gt;45.1788,5.6923</t>
  </si>
  <si>
    <t>45.1788,5.6923&gt;45.1812,5.68937</t>
  </si>
  <si>
    <t>45.1812,5.68937&gt;45.19235,5.73161</t>
  </si>
  <si>
    <t>45.19235,5.73161&gt;45.18128,5.68899</t>
  </si>
  <si>
    <t>45.18128,5.68899&gt;45.18926,5.6904</t>
  </si>
  <si>
    <t>45.18926,5.6904&gt;45.20653,5.39945</t>
  </si>
  <si>
    <t>45.20653,5.39945&gt;45.18812,5.72873</t>
  </si>
  <si>
    <t>45.18812,5.72873&gt;45.18985,5.7289</t>
  </si>
  <si>
    <t>45.18985,5.7289&gt;45.19063,5.72752</t>
  </si>
  <si>
    <t>45.19063,5.72752&gt;45.19289,5.72888</t>
  </si>
  <si>
    <t>45.19289,5.72888&gt;45.19289,5.72913</t>
  </si>
  <si>
    <t>45.19289,5.72913&gt;45.19153,5.73102</t>
  </si>
  <si>
    <t>45.19153,5.73102&gt;45.19227,5.73212</t>
  </si>
  <si>
    <t>45.19227,5.73212&gt;45.19235,5.73161</t>
  </si>
  <si>
    <t>45.19235,5.73161&gt;45.18841,5.7258</t>
  </si>
  <si>
    <t>45.18841,5.7258&gt;45.17962,5.69161</t>
  </si>
  <si>
    <t>45.17962,5.69161&gt;45.1812,5.68937</t>
  </si>
  <si>
    <t>45.1812,5.68937&gt;45.18128,5.68899</t>
  </si>
  <si>
    <t>45.18926,5.6904&gt;45.1788,5.6923</t>
  </si>
  <si>
    <t>45.1788,5.6923&gt;45.18812,5.72873</t>
  </si>
  <si>
    <t>45.18985,5.7289&gt;45.19289,5.72888</t>
  </si>
  <si>
    <t>45.19235,5.73161&gt;45.19063,5.72752</t>
  </si>
  <si>
    <t>45.19063,5.72752&gt;45.18841,5.7258</t>
  </si>
  <si>
    <t>45.20653,5.39945&gt;45.1788,5.6923</t>
  </si>
  <si>
    <t>45.1788,5.6923&gt;45.18005,5.79113</t>
  </si>
  <si>
    <t>45.18005,5.79113&gt;45.1818,5.79598</t>
  </si>
  <si>
    <t>45.1818,5.79598&gt;45.18404,5.71215</t>
  </si>
  <si>
    <t>45.18404,5.71215&gt;45.18005,5.79113</t>
  </si>
  <si>
    <t>45.1818,5.79598&gt;45.1788,5.6923</t>
  </si>
  <si>
    <t>45.1788,5.6923&gt;45.08056,5.76985</t>
  </si>
  <si>
    <t>45.08056,5.76985&gt;45.08152,5.77284</t>
  </si>
  <si>
    <t>45.08152,5.77284&gt;45.08596,5.77468</t>
  </si>
  <si>
    <t>45.08596,5.77468&gt;45.08024,5.73636</t>
  </si>
  <si>
    <t>45.08024,5.73636&gt;45.0799,5.73526</t>
  </si>
  <si>
    <t>45.0799,5.73526&gt;45.08152,5.77284</t>
  </si>
  <si>
    <t>45.08596,5.77468&gt;45.1788,5.6923</t>
  </si>
  <si>
    <t>45.1788,5.6923&gt;45.18382,5.80022</t>
  </si>
  <si>
    <t>45.18382,5.80022&gt;45.18712,5.80872</t>
  </si>
  <si>
    <t>45.18712,5.80872&gt;45.183,5.79013</t>
  </si>
  <si>
    <t>45.183,5.79013&gt;45.20189,5.83885</t>
  </si>
  <si>
    <t>45.20189,5.83885&gt;45.14149,5.82854</t>
  </si>
  <si>
    <t>45.14149,5.82854&gt;45.20189,5.83885</t>
  </si>
  <si>
    <t>45.20189,5.83885&gt;45.183,5.79013</t>
  </si>
  <si>
    <t>45.183,5.79013&gt;45.18382,5.80022</t>
  </si>
  <si>
    <t>45.18712,5.80872&gt;45.1788,5.6923</t>
  </si>
  <si>
    <t>45.1788,5.6923&gt;45.18311,5.72787</t>
  </si>
  <si>
    <t>45.18311,5.72787&gt;45.19144,5.72736</t>
  </si>
  <si>
    <t>45.19144,5.72736&gt;45.14854,5.70459</t>
  </si>
  <si>
    <t>45.14854,5.70459&gt;45.1788,5.6923</t>
  </si>
  <si>
    <t>45.1788,5.6923&gt;45.1918,5.73027</t>
  </si>
  <si>
    <t>45.1918,5.73027&gt;45.18442,5.71954</t>
  </si>
  <si>
    <t>45.18442,5.71954&gt;45.1661,5.72656</t>
  </si>
  <si>
    <t>45.1661,5.72656&gt;45.14854,5.70459</t>
  </si>
  <si>
    <t>45.14854,5.70459&gt;45.18815,5.72353</t>
  </si>
  <si>
    <t>45.18815,5.72353&gt;45.19674,5.73751</t>
  </si>
  <si>
    <t>45.19674,5.73751&gt;45.167,5.72815</t>
  </si>
  <si>
    <t>45.167,5.72815&gt;45.18728,5.7463</t>
  </si>
  <si>
    <t>45.18728,5.7463&gt;45.18579,5.7279</t>
  </si>
  <si>
    <t>45.18579,5.7279&gt;45.16771,5.7282</t>
  </si>
  <si>
    <t>45.16771,5.7282&gt;45.167,5.72815</t>
  </si>
  <si>
    <t>45.167,5.72815&gt;45.14854,5.70459</t>
  </si>
  <si>
    <t>45.14854,5.70459&gt;45.1661,5.72656</t>
  </si>
  <si>
    <t>45.1661,5.72656&gt;45.18728,5.7463</t>
  </si>
  <si>
    <t>45.18728,5.7463&gt;45.18442,5.71954</t>
  </si>
  <si>
    <t>45.18442,5.71954&gt;45.19674,5.73751</t>
  </si>
  <si>
    <t>45.19674,5.73751&gt;45.16771,5.7282</t>
  </si>
  <si>
    <t>45.16771,5.7282&gt;45.18579,5.7279</t>
  </si>
  <si>
    <t>45.18579,5.7279&gt;45.19674,5.73751</t>
  </si>
  <si>
    <t>45.19674,5.73751&gt;45.1788,5.6923</t>
  </si>
  <si>
    <t>45.1788,5.6923&gt;45.18728,5.7463</t>
  </si>
  <si>
    <t>45.18579,5.7279&gt;45.18815,5.72353</t>
  </si>
  <si>
    <t>45.18815,5.72353&gt;45.1918,5.73027</t>
  </si>
  <si>
    <t>45.18442,5.71954&gt;45.167,5.72815</t>
  </si>
  <si>
    <t>45.167,5.72815&gt;45.18442,5.71954</t>
  </si>
  <si>
    <t>45.18442,5.71954&gt;45.18579,5.7279</t>
  </si>
  <si>
    <t>45.16771,5.7282&gt;45.1661,5.72656</t>
  </si>
  <si>
    <t>45.14854,5.70459&gt;45.19674,5.73751</t>
  </si>
  <si>
    <t>45.19674,5.73751&gt;45.18442,5.71954</t>
  </si>
  <si>
    <t>45.18442,5.71954&gt;45.18728,5.7463</t>
  </si>
  <si>
    <t>45.18728,5.7463&gt;45.16771,5.7282</t>
  </si>
  <si>
    <t>45.167,5.72815&gt;45.1661,5.72656</t>
  </si>
  <si>
    <t>45.14854,5.70459&gt;45.16771,5.7282</t>
  </si>
  <si>
    <t>45.16771,5.7282&gt;45.1788,5.6923</t>
  </si>
  <si>
    <t>45.1788,5.6923&gt;45.19351,5.7295</t>
  </si>
  <si>
    <t>45.19351,5.7295&gt;45.21071,5.66627</t>
  </si>
  <si>
    <t>45.21071,5.66627&gt;45.19304,5.73067</t>
  </si>
  <si>
    <t>45.16248,5.71652&gt;45.18731,5.71196</t>
  </si>
  <si>
    <t>45.18731,5.71196&gt;45.20309,5.70375</t>
  </si>
  <si>
    <t>45.20309,5.70375&gt;45.20979,5.77763</t>
  </si>
  <si>
    <t>45.20979,5.77763&gt;45.18695,5.72848</t>
  </si>
  <si>
    <t>45.18695,5.72848&gt;45.36345,5.60519</t>
  </si>
  <si>
    <t>45.18893,5.71235&gt;45.18516,5.71678</t>
  </si>
  <si>
    <t>45.18516,5.71678&gt;45.21584,5.69306</t>
  </si>
  <si>
    <t>45.21584,5.69306&gt;45.21022,5.78245</t>
  </si>
  <si>
    <t>45.21022,5.78245&gt;45.18528,5.71616</t>
  </si>
  <si>
    <t>45.19059,5.72199&gt;45.18893,5.71235</t>
  </si>
  <si>
    <t>45.19304,5.73067&gt;45.18731,5.71196</t>
  </si>
  <si>
    <t>45.20309,5.70375&gt;45.18695,5.72848</t>
  </si>
  <si>
    <t>45.18695,5.72848&gt;45.21071,5.66627</t>
  </si>
  <si>
    <t>45.21071,5.66627&gt;45.36345,5.60519</t>
  </si>
  <si>
    <t>45.36345,5.60519&gt;45.18516,5.71678</t>
  </si>
  <si>
    <t>45.21584,5.69306&gt;45.19351,5.7295</t>
  </si>
  <si>
    <t>45.21071,5.66627&gt;45.15818,5.70371</t>
  </si>
  <si>
    <t>45.15818,5.70371&gt;45.27531,5.64928</t>
  </si>
  <si>
    <t>45.27531,5.64928&gt;45.21022,5.78245</t>
  </si>
  <si>
    <t>45.20911,5.78896&gt;45.18516,5.71678</t>
  </si>
  <si>
    <t>45.18516,5.71678&gt;45.18731,5.71196</t>
  </si>
  <si>
    <t>45.18731,5.71196&gt;45.18695,5.72848</t>
  </si>
  <si>
    <t>45.18695,5.72848&gt;45.18731,5.71196</t>
  </si>
  <si>
    <t>45.18731,5.71196&gt;45.1788,5.6923</t>
  </si>
  <si>
    <t>45.1788,5.6923&gt;45.18225,5.73186</t>
  </si>
  <si>
    <t>45.18225,5.73186&gt;45.16476,5.71865</t>
  </si>
  <si>
    <t>45.16476,5.71865&gt;45.17498,5.73721</t>
  </si>
  <si>
    <t>45.17498,5.73721&gt;45.18853,5.72452</t>
  </si>
  <si>
    <t>45.18853,5.72452&gt;45.19022,5.72577</t>
  </si>
  <si>
    <t>45.19022,5.72577&gt;45.18049,5.73149</t>
  </si>
  <si>
    <t>45.18049,5.73149&gt;45.16874,5.72588</t>
  </si>
  <si>
    <t>45.18211,5.73117&gt;45.18035,5.70757</t>
  </si>
  <si>
    <t>45.18035,5.70757&gt;45.18212,5.73221</t>
  </si>
  <si>
    <t>45.18212,5.73221&gt;45.16253,5.71703</t>
  </si>
  <si>
    <t>45.16253,5.71703&gt;45.18212,5.73221</t>
  </si>
  <si>
    <t>45.18212,5.73221&gt;45.18035,5.70757</t>
  </si>
  <si>
    <t>45.16874,5.72588&gt;45.18049,5.73149</t>
  </si>
  <si>
    <t>45.18049,5.73149&gt;45.18211,5.73117</t>
  </si>
  <si>
    <t>45.1788,5.6923&gt;45.18379,5.71811</t>
  </si>
  <si>
    <t>45.18379,5.71811&gt;45.18483,5.71901</t>
  </si>
  <si>
    <t>45.18483,5.71901&gt;45.18393,5.71851</t>
  </si>
  <si>
    <t>45.18853,5.72452&gt;45.17925,5.70795</t>
  </si>
  <si>
    <t>45.17925,5.70795&gt;45.1892,5.68987</t>
  </si>
  <si>
    <t>45.17985,5.70733&gt;45.1796,5.7066</t>
  </si>
  <si>
    <t>45.1796,5.7066&gt;45.1698,5.72183</t>
  </si>
  <si>
    <t>45.1698,5.72183&gt;45.19246,5.71606</t>
  </si>
  <si>
    <t>45.1698,5.72183&gt;45.18661,5.72938</t>
  </si>
  <si>
    <t>45.18661,5.72938&gt;45.19166,5.7229</t>
  </si>
  <si>
    <t>45.19166,5.7229&gt;45.17925,5.70795</t>
  </si>
  <si>
    <t>45.17925,5.70795&gt;45.17985,5.70733</t>
  </si>
  <si>
    <t>45.17985,5.70733&gt;45.1788,5.6923</t>
  </si>
  <si>
    <t>45.1788,5.6923&gt;45.20359,5.70516</t>
  </si>
  <si>
    <t>45.20359,5.70516&gt;45.20252,5.70464</t>
  </si>
  <si>
    <t>45.20252,5.70464&gt;45.18546,5.72696</t>
  </si>
  <si>
    <t>45.19938,5.68932&gt;45.20252,5.70464</t>
  </si>
  <si>
    <t>45.1788,5.6923&gt;45.37152,5.58786</t>
  </si>
  <si>
    <t>45.37152,5.58786&gt;45.37056,5.58298</t>
  </si>
  <si>
    <t>45.37056,5.58298&gt;45.36364,5.59066</t>
  </si>
  <si>
    <t>45.18479,5.72183&gt;45.18501,5.72263</t>
  </si>
  <si>
    <t>45.18501,5.72263&gt;45.19058,5.71829</t>
  </si>
  <si>
    <t>45.19058,5.71829&gt;45.18851,5.68978</t>
  </si>
  <si>
    <t>45.18851,5.68978&gt;45.18688,5.70623</t>
  </si>
  <si>
    <t>45.18688,5.70623&gt;45.19478,5.71427</t>
  </si>
  <si>
    <t>45.19478,5.71427&gt;45.16881,5.72246</t>
  </si>
  <si>
    <t>45.18219,5.72116&gt;45.18753,5.71066</t>
  </si>
  <si>
    <t>45.18428,5.72166&gt;45.18536,5.72313</t>
  </si>
  <si>
    <t>45.18536,5.72313&gt;45.16248,5.71652</t>
  </si>
  <si>
    <t>45.18853,5.72452&gt;45.19058,5.71829</t>
  </si>
  <si>
    <t>45.19058,5.71829&gt;45.19478,5.71427</t>
  </si>
  <si>
    <t>45.18428,5.72166&gt;45.18688,5.70623</t>
  </si>
  <si>
    <t>45.18688,5.70623&gt;45.18479,5.72183</t>
  </si>
  <si>
    <t>45.18851,5.68978&gt;45.18219,5.72116</t>
  </si>
  <si>
    <t>45.18219,5.72116&gt;45.19478,5.71427</t>
  </si>
  <si>
    <t>45.19478,5.71427&gt;45.1788,5.6923</t>
  </si>
  <si>
    <t>45.1788,5.6923&gt;45.19203,5.73963</t>
  </si>
  <si>
    <t>45.19203,5.73963&gt;45.19035,5.7332</t>
  </si>
  <si>
    <t>45.18896,5.73467&gt;45.16283,5.72066</t>
  </si>
  <si>
    <t>45.16283,5.72066&gt;45.17839,5.73751</t>
  </si>
  <si>
    <t>45.17839,5.73751&gt;45.19035,5.7332</t>
  </si>
  <si>
    <t>45.17869,5.73767&gt;45.19203,5.73963</t>
  </si>
  <si>
    <t>45.18896,5.73467&gt;45.19203,5.73963</t>
  </si>
  <si>
    <t>45.19203,5.73963&gt;45.18072,5.73872</t>
  </si>
  <si>
    <t>45.18072,5.73872&gt;45.1892,5.73451</t>
  </si>
  <si>
    <t>45.18896,5.73467&gt;45.19035,5.7332</t>
  </si>
  <si>
    <t>45.19035,5.7332&gt;45.16283,5.72066</t>
  </si>
  <si>
    <t>45.16283,5.72066&gt;45.18878,5.7199</t>
  </si>
  <si>
    <t>45.18878,5.7199&gt;45.16283,5.72066</t>
  </si>
  <si>
    <t>45.16283,5.72066&gt;45.17869,5.73767</t>
  </si>
  <si>
    <t>45.18072,5.73872&gt;45.1788,5.6923</t>
  </si>
  <si>
    <t>45.17766,5.76748&gt;45.14584,5.7421</t>
  </si>
  <si>
    <t>45.14584,5.7421&gt;45.17394,5.7403</t>
  </si>
  <si>
    <t>45.17394,5.7403&gt;45.14541,5.74406</t>
  </si>
  <si>
    <t>45.14541,5.74406&gt;45.14584,5.7421</t>
  </si>
  <si>
    <t>45.14541,5.74406&gt;45.17394,5.7403</t>
  </si>
  <si>
    <t>45.1788,5.6923&gt;45.19065,5.72271</t>
  </si>
  <si>
    <t>45.1788,5.72736&gt;45.18967,5.72435</t>
  </si>
  <si>
    <t>45.18967,5.72435&gt;45.19107,5.72258</t>
  </si>
  <si>
    <t>45.19107,5.72258&gt;45.18987,5.72468</t>
  </si>
  <si>
    <t>45.18987,5.72468&gt;45.18809,5.71401</t>
  </si>
  <si>
    <t>45.18809,5.71401&gt;45.18961,5.72916</t>
  </si>
  <si>
    <t>45.18961,5.72916&gt;45.17481,5.72858</t>
  </si>
  <si>
    <t>45.17481,5.72858&gt;45.18663,5.72313</t>
  </si>
  <si>
    <t>45.18663,5.72313&gt;45.18898,5.72671</t>
  </si>
  <si>
    <t>45.18898,5.72671&gt;45.19436,5.69966</t>
  </si>
  <si>
    <t>45.19436,5.69966&gt;45.18986,5.72427</t>
  </si>
  <si>
    <t>45.18986,5.72427&gt;45.19046,5.72352</t>
  </si>
  <si>
    <t>45.18622,5.71242&gt;45.17793,5.72417</t>
  </si>
  <si>
    <t>45.17793,5.72417&gt;45.19018,5.72546</t>
  </si>
  <si>
    <t>45.19018,5.72546&gt;45.19436,5.69966</t>
  </si>
  <si>
    <t>45.18986,5.72427&gt;45.17793,5.72417</t>
  </si>
  <si>
    <t>45.17793,5.72417&gt;45.18961,5.72916</t>
  </si>
  <si>
    <t>45.18961,5.72916&gt;45.18967,5.72435</t>
  </si>
  <si>
    <t>45.19046,5.72352&gt;45.18809,5.71401</t>
  </si>
  <si>
    <t>45.18809,5.71401&gt;45.19065,5.72271</t>
  </si>
  <si>
    <t>45.22055,5.76362&gt;45.17652,5.70904</t>
  </si>
  <si>
    <t>45.17652,5.70904&gt;45.18067,5.71539</t>
  </si>
  <si>
    <t>45.18067,5.71539&gt;45.19783,5.74135</t>
  </si>
  <si>
    <t>45.19783,5.74135&gt;45.19157,5.68633</t>
  </si>
  <si>
    <t>45.19157,5.68633&gt;45.17652,5.70904</t>
  </si>
  <si>
    <t>45.18067,5.71539&gt;45.19157,5.68633</t>
  </si>
  <si>
    <t>45.22055,5.76362&gt;45.18067,5.71539</t>
  </si>
  <si>
    <t>45.18067,5.71539&gt;45.17652,5.70904</t>
  </si>
  <si>
    <t>45.17652,5.70904&gt;45.1788,5.6923</t>
  </si>
  <si>
    <t>45.19095,5.71653&gt;45.18583,5.7163</t>
  </si>
  <si>
    <t>45.19095,5.71653&gt;45.1788,5.6923</t>
  </si>
  <si>
    <t>45.20779,5.66995&gt;45.19065,5.72271</t>
  </si>
  <si>
    <t>45.19065,5.72271&gt;45.21012,5.76184</t>
  </si>
  <si>
    <t>45.35016,5.57104&gt;45.36994,5.58408</t>
  </si>
  <si>
    <t>45.36994,5.58408&gt;45.36793,5.58501</t>
  </si>
  <si>
    <t>45.36793,5.58501&gt;45.36327,5.5773</t>
  </si>
  <si>
    <t>45.36327,5.5773&gt;45.3626,5.59388</t>
  </si>
  <si>
    <t>45.36947,5.58352&gt;45.35188,5.60534</t>
  </si>
  <si>
    <t>45.35188,5.60534&gt;45.35126,5.60074</t>
  </si>
  <si>
    <t>45.35126,5.60074&gt;45.1788,5.6923</t>
  </si>
  <si>
    <t>45.36947,5.58352&gt;45.36793,5.58501</t>
  </si>
  <si>
    <t>45.36327,5.5773&gt;45.35126,5.60074</t>
  </si>
  <si>
    <t>45.18055,5.73031&gt;45.18227,5.72004</t>
  </si>
  <si>
    <t>45.1884,5.71833&gt;45.18563,5.72112</t>
  </si>
  <si>
    <t>45.1838,5.72202&gt;45.18944,5.72624</t>
  </si>
  <si>
    <t>45.14732,5.75296&gt;45.18933,5.7237</t>
  </si>
  <si>
    <t>45.18933,5.7237&gt;45.1891,5.73012</t>
  </si>
  <si>
    <t>45.1891,5.73012&gt;45.18958,5.72291</t>
  </si>
  <si>
    <t>45.18958,5.72291&gt;45.1788,5.6923</t>
  </si>
  <si>
    <t>45.1788,5.6923&gt;45.18713,5.71799</t>
  </si>
  <si>
    <t>45.18713,5.71799&gt;45.18328,5.71838</t>
  </si>
  <si>
    <t>45.18328,5.71838&gt;45.1911,5.72455</t>
  </si>
  <si>
    <t>45.1911,5.72455&gt;45.19256,5.72408</t>
  </si>
  <si>
    <t>45.18991,5.71608&gt;45.19147,5.72423</t>
  </si>
  <si>
    <t>45.19147,5.72423&gt;45.19256,5.72473</t>
  </si>
  <si>
    <t>45.19256,5.72473&gt;45.1874,5.71788</t>
  </si>
  <si>
    <t>45.1874,5.71788&gt;45.19042,5.7171</t>
  </si>
  <si>
    <t>45.19042,5.7171&gt;45.18216,5.71585</t>
  </si>
  <si>
    <t>45.18328,5.71838&gt;45.18713,5.71799</t>
  </si>
  <si>
    <t>45.18713,5.71799&gt;45.18216,5.71585</t>
  </si>
  <si>
    <t>45.19256,5.72408&gt;45.18991,5.71608</t>
  </si>
  <si>
    <t>45.18991,5.71608&gt;45.19107,5.7243</t>
  </si>
  <si>
    <t>45.18216,5.71585&gt;45.19256,5.72473</t>
  </si>
  <si>
    <t>45.19256,5.72473&gt;45.1911,5.72455</t>
  </si>
  <si>
    <t>45.1911,5.72455&gt;45.19013,5.73205</t>
  </si>
  <si>
    <t>45.19013,5.73205&gt;45.19107,5.7243</t>
  </si>
  <si>
    <t>45.1788,5.6923&gt;45.18625,5.75358</t>
  </si>
  <si>
    <t>45.18625,5.75358&gt;45.2039,5.66436</t>
  </si>
  <si>
    <t>45.2039,5.66436&gt;45.19493,5.67804</t>
  </si>
  <si>
    <t>45.19493,5.67804&gt;45.18175,5.71728</t>
  </si>
  <si>
    <t>45.18175,5.71728&gt;45.18893,5.71235</t>
  </si>
  <si>
    <t>45.18893,5.71235&gt;45.18625,5.75358</t>
  </si>
  <si>
    <t>45.18625,5.75358&gt;45.18175,5.71728</t>
  </si>
  <si>
    <t>45.2039,5.66436&gt;45.18175,5.71728</t>
  </si>
  <si>
    <t>45.18175,5.71728&gt;45.19493,5.67804</t>
  </si>
  <si>
    <t>45.19493,5.67804&gt;45.24867,5.62928</t>
  </si>
  <si>
    <t>45.24867,5.62928&gt;45.18893,5.71235</t>
  </si>
  <si>
    <t>45.1788,5.6923&gt;45.17206,5.72226</t>
  </si>
  <si>
    <t>45.17206,5.72226&gt;45.18268,5.72496</t>
  </si>
  <si>
    <t>45.18268,5.72496&gt;45.18721,5.7184</t>
  </si>
  <si>
    <t>45.18721,5.7184&gt;45.1641,5.75318</t>
  </si>
  <si>
    <t>45.1641,5.75318&gt;45.17206,5.72226</t>
  </si>
  <si>
    <t>45.1641,5.75318&gt;45.1788,5.6923</t>
  </si>
  <si>
    <t>45.18071,5.72687&gt;45.17869,5.74231</t>
  </si>
  <si>
    <t>45.17869,5.74231&gt;45.18994,5.75593</t>
  </si>
  <si>
    <t>45.19698,5.73542&gt;45.18671,5.71178</t>
  </si>
  <si>
    <t>45.19901,5.73677&gt;45.19917,5.73687</t>
  </si>
  <si>
    <t>45.19917,5.73687&gt;45.19905,5.73769</t>
  </si>
  <si>
    <t>45.19905,5.73769&gt;45.18967,5.72137</t>
  </si>
  <si>
    <t>45.18967,5.72137&gt;45.19901,5.73677</t>
  </si>
  <si>
    <t>45.19901,5.73677&gt;45.20645,5.74535</t>
  </si>
  <si>
    <t>45.20645,5.74535&gt;45.1788,5.6923</t>
  </si>
  <si>
    <t>45.1788,5.6923&gt;45.19837,5.73623</t>
  </si>
  <si>
    <t>45.19837,5.73623&gt;45.19732,5.74003</t>
  </si>
  <si>
    <t>45.19732,5.74003&gt;45.19698,5.73542</t>
  </si>
  <si>
    <t>45.19698,5.73542&gt;45.19917,5.73687</t>
  </si>
  <si>
    <t>45.19917,5.73687&gt;45.19901,5.73677</t>
  </si>
  <si>
    <t>45.19901,5.73677&gt;45.19991,5.73738</t>
  </si>
  <si>
    <t>45.18967,5.72137&gt;45.18671,5.71178</t>
  </si>
  <si>
    <t>45.16649,5.71291&gt;45.18275,5.74801</t>
  </si>
  <si>
    <t>45.18275,5.74801&gt;45.1788,5.6923</t>
  </si>
  <si>
    <t>45.18137,5.7331&gt;45.19007,5.72767</t>
  </si>
  <si>
    <t>45.19007,5.72767&gt;45.17571,5.75337</t>
  </si>
  <si>
    <t>45.17571,5.75337&gt;45.19007,5.728</t>
  </si>
  <si>
    <t>45.19007,5.728&gt;45.18962,5.72801</t>
  </si>
  <si>
    <t>45.18986,5.72926&gt;45.19002,5.72817</t>
  </si>
  <si>
    <t>45.19007,5.72767&gt;45.19002,5.72817</t>
  </si>
  <si>
    <t>45.19002,5.72817&gt;45.18137,5.7331</t>
  </si>
  <si>
    <t>45.19007,5.72767&gt;45.18137,5.7331</t>
  </si>
  <si>
    <t>45.18137,5.7331&gt;45.18772,5.7223</t>
  </si>
  <si>
    <t>45.19007,5.728&gt;45.17065,5.75864</t>
  </si>
  <si>
    <t>45.1788,5.6923&gt;45.20832,5.67142</t>
  </si>
  <si>
    <t>45.22942,5.68166&gt;45.24485,5.67349</t>
  </si>
  <si>
    <t>45.24485,5.67349&gt;45.22942,5.68166</t>
  </si>
  <si>
    <t>45.24485,5.67349&gt;45.24522,5.67153</t>
  </si>
  <si>
    <t>45.24522,5.67153&gt;45.1788,5.6923</t>
  </si>
  <si>
    <t>45.24219,5.68286&gt;45.27592,5.64918</t>
  </si>
  <si>
    <t>45.27592,5.64918&gt;45.32617,5.56472</t>
  </si>
  <si>
    <t>45.32617,5.56472&gt;45.23262,5.67948</t>
  </si>
  <si>
    <t>45.23262,5.67948&gt;45.1788,5.6923</t>
  </si>
  <si>
    <t>45.1788,5.6923&gt;45.21264,5.79519</t>
  </si>
  <si>
    <t>45.21264,5.79519&gt;45.18786,5.7515</t>
  </si>
  <si>
    <t>45.20738,5.78144&gt;45.20441,5.76058</t>
  </si>
  <si>
    <t>45.20441,5.76058&gt;45.21264,5.79519</t>
  </si>
  <si>
    <t>45.21264,5.79519&gt;45.22162,5.78436</t>
  </si>
  <si>
    <t>45.22162,5.78436&gt;45.20738,5.78144</t>
  </si>
  <si>
    <t>45.20738,5.78144&gt;45.1788,5.6923</t>
  </si>
  <si>
    <t>45.14768,5.71622&gt;45.1901,5.7049</t>
  </si>
  <si>
    <t>45.1901,5.7049&gt;45.14602,5.71555</t>
  </si>
  <si>
    <t>45.18475,5.71448&gt;45.18378,5.71152</t>
  </si>
  <si>
    <t>45.18822,5.7137&gt;45.19013,5.73205</t>
  </si>
  <si>
    <t>45.19013,5.73205&gt;45.14426,5.71297</t>
  </si>
  <si>
    <t>45.14426,5.71297&gt;45.18378,5.71152</t>
  </si>
  <si>
    <t>45.18378,5.71152&gt;45.18997,5.70542</t>
  </si>
  <si>
    <t>45.18997,5.70542&gt;45.18847,5.71409</t>
  </si>
  <si>
    <t>45.14602,5.71555&gt;45.18475,5.71448</t>
  </si>
  <si>
    <t>45.14426,5.71297&gt;45.14702,5.71656</t>
  </si>
  <si>
    <t>45.14702,5.71656&gt;45.18704,5.71921</t>
  </si>
  <si>
    <t>45.18704,5.71921&gt;45.18997,5.70542</t>
  </si>
  <si>
    <t>45.1788,5.6923&gt;45.21756,5.69402</t>
  </si>
  <si>
    <t>45.21756,5.69402&gt;45.21873,5.69311</t>
  </si>
  <si>
    <t>45.17906,5.70562&gt;45.18064,5.71151</t>
  </si>
  <si>
    <t>45.18064,5.71151&gt;45.20652,5.71037</t>
  </si>
  <si>
    <t>45.20652,5.71037&gt;45.2128,5.69877</t>
  </si>
  <si>
    <t>45.2128,5.69877&gt;45.2165,5.69171</t>
  </si>
  <si>
    <t>45.2165,5.69171&gt;45.18064,5.71151</t>
  </si>
  <si>
    <t>45.18064,5.71151&gt;45.17906,5.70562</t>
  </si>
  <si>
    <t>45.18064,5.71151&gt;45.21756,5.69402</t>
  </si>
  <si>
    <t>45.20652,5.71037&gt;45.1788,5.6923</t>
  </si>
  <si>
    <t>45.1788,5.6923&gt;45.36345,5.60519</t>
  </si>
  <si>
    <t>45.36496,5.59367&gt;45.33466,5.62117</t>
  </si>
  <si>
    <t>45.33466,5.62117&gt;45.28834,5.63992</t>
  </si>
  <si>
    <t>45.1788,5.6923&gt;45.36496,5.59367</t>
  </si>
  <si>
    <t>45.36496,5.59367&gt;45.36345,5.60519</t>
  </si>
  <si>
    <t>45.36345,5.60519&gt;45.33466,5.62117</t>
  </si>
  <si>
    <t>45.1788,5.6923&gt;45.21608,5.78509</t>
  </si>
  <si>
    <t>45.21608,5.78509&gt;45.2092,5.76265</t>
  </si>
  <si>
    <t>45.2092,5.76265&gt;45.20769,5.7634</t>
  </si>
  <si>
    <t>45.20769,5.7634&gt;45.21608,5.78509</t>
  </si>
  <si>
    <t>45.22342,5.79432&gt;45.20427,5.75921</t>
  </si>
  <si>
    <t>45.20427,5.75921&gt;45.20769,5.7634</t>
  </si>
  <si>
    <t>45.2239,5.79493&gt;45.36578,5.59018</t>
  </si>
  <si>
    <t>45.36578,5.59018&gt;45.23996,5.82035</t>
  </si>
  <si>
    <t>45.22342,5.79432&gt;45.2092,5.76265</t>
  </si>
  <si>
    <t>45.2092,5.76265&gt;45.1788,5.6923</t>
  </si>
  <si>
    <t>45.1788,5.6923&gt;45.20427,5.75921</t>
  </si>
  <si>
    <t>45.21608,5.78509&gt;45.2239,5.79493</t>
  </si>
  <si>
    <t>45.22342,5.79432&gt;45.20769,5.7634</t>
  </si>
  <si>
    <t>45.22342,5.79432&gt;45.1788,5.6923</t>
  </si>
  <si>
    <t>45.18042,5.7115&gt;45.18234,5.71265</t>
  </si>
  <si>
    <t>45.18234,5.71265&gt;45.1786,5.70829</t>
  </si>
  <si>
    <t>45.18042,5.7115&gt;45.18825,5.7175</t>
  </si>
  <si>
    <t>45.18404,5.71215&gt;45.1788,5.6923</t>
  </si>
  <si>
    <t>45.1788,5.6923&gt;45.1746,5.74228</t>
  </si>
  <si>
    <t>45.1746,5.74228&gt;45.20955,5.78112</t>
  </si>
  <si>
    <t>45.20955,5.78112&gt;45.1746,5.74228</t>
  </si>
  <si>
    <t>45.1746,5.74228&gt;45.15057,5.72566</t>
  </si>
  <si>
    <t>45.15057,5.72566&gt;45.1501,5.72484</t>
  </si>
  <si>
    <t>45.1501,5.72484&gt;45.1788,5.6923</t>
  </si>
  <si>
    <t>45.1501,5.72484&gt;45.1746,5.74228</t>
  </si>
  <si>
    <t>45.20955,5.78112&gt;45.1788,5.6923</t>
  </si>
  <si>
    <t>45.14632,5.70441&gt;45.18313,5.7067</t>
  </si>
  <si>
    <t>45.18108,5.70694&gt;45.05154,5.6676</t>
  </si>
  <si>
    <t>45.05154,5.6676&gt;45.14632,5.70441</t>
  </si>
  <si>
    <t>45.14632,5.70441&gt;45.05622,5.67535</t>
  </si>
  <si>
    <t>45.05622,5.67535&gt;45.1788,5.6923</t>
  </si>
  <si>
    <t>45.18821,5.72174&gt;45.14632,5.70441</t>
  </si>
  <si>
    <t>45.14632,5.70441&gt;45.05154,5.6676</t>
  </si>
  <si>
    <t>45.05154,5.6676&gt;45.05622,5.67535</t>
  </si>
  <si>
    <t>45.1788,5.6923&gt;45.36579,5.59285</t>
  </si>
  <si>
    <t>45.36579,5.59285&gt;45.36604,5.59331</t>
  </si>
  <si>
    <t>45.36604,5.59331&gt;45.36579,5.59285</t>
  </si>
  <si>
    <t>45.36579,5.59285&gt;45.36592,5.5931</t>
  </si>
  <si>
    <t>45.36592,5.5931&gt;45.36523,5.59401</t>
  </si>
  <si>
    <t>45.36523,5.59401&gt;45.36477,5.59595</t>
  </si>
  <si>
    <t>45.36477,5.59595&gt;45.36578,5.59018</t>
  </si>
  <si>
    <t>45.36578,5.59018&gt;45.36864,5.58511</t>
  </si>
  <si>
    <t>45.36864,5.58511&gt;45.36523,5.59401</t>
  </si>
  <si>
    <t>45.36523,5.59401&gt;45.30049,5.48657</t>
  </si>
  <si>
    <t>45.30049,5.48657&gt;45.36303,5.58219</t>
  </si>
  <si>
    <t>45.36303,5.58219&gt;45.37602,5.58226</t>
  </si>
  <si>
    <t>45.1788,5.6923&gt;45.36477,5.59595</t>
  </si>
  <si>
    <t>45.36477,5.59595&gt;45.30049,5.48657</t>
  </si>
  <si>
    <t>45.32807,5.56625&gt;45.36592,5.5931</t>
  </si>
  <si>
    <t>45.36592,5.5931&gt;45.36579,5.59285</t>
  </si>
  <si>
    <t>45.36579,5.59285&gt;45.36578,5.59018</t>
  </si>
  <si>
    <t>45.36578,5.59018&gt;45.37602,5.58226</t>
  </si>
  <si>
    <t>45.37602,5.58226&gt;45.36864,5.58511</t>
  </si>
  <si>
    <t>45.36864,5.58511&gt;45.36303,5.58219</t>
  </si>
  <si>
    <t>45.36303,5.58219&gt;45.1788,5.6923</t>
  </si>
  <si>
    <t>45.18297,5.71948&gt;45.21043,5.66713</t>
  </si>
  <si>
    <t>45.21043,5.66713&gt;45.17765,5.73147</t>
  </si>
  <si>
    <t>45.17765,5.73147&gt;45.19834,5.68295</t>
  </si>
  <si>
    <t>45.19834,5.68295&gt;45.18229,5.71597</t>
  </si>
  <si>
    <t>45.18229,5.71597&gt;45.18204,5.72571</t>
  </si>
  <si>
    <t>45.18204,5.72571&gt;45.18731,5.71911</t>
  </si>
  <si>
    <t>45.18731,5.71911&gt;45.17765,5.73147</t>
  </si>
  <si>
    <t>45.17765,5.73147&gt;45.18297,5.71948</t>
  </si>
  <si>
    <t>45.18297,5.71948&gt;45.1788,5.6923</t>
  </si>
  <si>
    <t>45.18229,5.71597&gt;45.18731,5.71911</t>
  </si>
  <si>
    <t>45.18731,5.71911&gt;45.18297,5.71948</t>
  </si>
  <si>
    <t>45.18297,5.71948&gt;45.18731,5.71911</t>
  </si>
  <si>
    <t>45.18731,5.71911&gt;45.1788,5.6923</t>
  </si>
  <si>
    <t>45.1788,5.6923&gt;45.1776,5.72908</t>
  </si>
  <si>
    <t>45.17777,5.728&gt;45.18093,5.70685</t>
  </si>
  <si>
    <t>45.10537,5.66483&gt;45.17795,5.71249</t>
  </si>
  <si>
    <t>45.1776,5.72908&gt;45.10537,5.66483</t>
  </si>
  <si>
    <t>45.10537,5.66483&gt;45.18093,5.70685</t>
  </si>
  <si>
    <t>45.17777,5.728&gt;45.1776,5.72908</t>
  </si>
  <si>
    <t>45.10537,5.66483&gt;45.1788,5.6923</t>
  </si>
  <si>
    <t>45.1788,5.6923&gt;45.22852,5.68312</t>
  </si>
  <si>
    <t>45.18428,5.72056&gt;45.1788,5.6923</t>
  </si>
  <si>
    <t>45.19058,5.69709&gt;45.17431,5.73832</t>
  </si>
  <si>
    <t>45.17431,5.73832&gt;45.18957,5.71286</t>
  </si>
  <si>
    <t>45.17977,5.71043&gt;45.17445,5.72841</t>
  </si>
  <si>
    <t>45.17445,5.72841&gt;45.18168,5.7454</t>
  </si>
  <si>
    <t>45.18168,5.7454&gt;45.18853,5.72452</t>
  </si>
  <si>
    <t>45.18853,5.72452&gt;45.18648,5.72849</t>
  </si>
  <si>
    <t>45.18648,5.72849&gt;45.17647,5.72698</t>
  </si>
  <si>
    <t>45.17647,5.72698&gt;45.18917,5.72716</t>
  </si>
  <si>
    <t>45.18917,5.72716&gt;45.18209,5.7468</t>
  </si>
  <si>
    <t>45.18209,5.7468&gt;45.17994,5.7227</t>
  </si>
  <si>
    <t>45.18751,5.71174&gt;45.17629,5.69713</t>
  </si>
  <si>
    <t>45.17629,5.69713&gt;45.18648,5.72849</t>
  </si>
  <si>
    <t>45.18648,5.72849&gt;45.17431,5.73832</t>
  </si>
  <si>
    <t>45.17431,5.73832&gt;45.18168,5.7454</t>
  </si>
  <si>
    <t>45.18168,5.7454&gt;45.18957,5.71286</t>
  </si>
  <si>
    <t>45.18957,5.71286&gt;45.17445,5.72841</t>
  </si>
  <si>
    <t>45.17445,5.72841&gt;45.17977,5.71043</t>
  </si>
  <si>
    <t>45.17977,5.71043&gt;45.18853,5.72452</t>
  </si>
  <si>
    <t>45.18853,5.72452&gt;45.18209,5.7468</t>
  </si>
  <si>
    <t>45.18209,5.7468&gt;45.1788,5.6923</t>
  </si>
  <si>
    <t>45.1788,5.6923&gt;45.36076,5.59911</t>
  </si>
  <si>
    <t>45.36076,5.59911&gt;45.36835,5.58156</t>
  </si>
  <si>
    <t>45.36423,5.59638&gt;45.36569,5.5859</t>
  </si>
  <si>
    <t>45.1788,5.6923&gt;45.18195,5.7219</t>
  </si>
  <si>
    <t>45.18195,5.7219&gt;45.1884,5.72502</t>
  </si>
  <si>
    <t>45.1884,5.72502&gt;45.18458,5.7204</t>
  </si>
  <si>
    <t>45.18817,5.72489&gt;45.1788,5.6923</t>
  </si>
  <si>
    <t>45.1788,5.6923&gt;45.19188,5.7192</t>
  </si>
  <si>
    <t>45.19188,5.7192&gt;45.19339,5.71562</t>
  </si>
  <si>
    <t>45.19319,5.71461&gt;45.19293,5.71494</t>
  </si>
  <si>
    <t>45.19293,5.71494&gt;45.19201,5.71964</t>
  </si>
  <si>
    <t>45.19201,5.71964&gt;45.19104,5.71604</t>
  </si>
  <si>
    <t>45.19104,5.71604&gt;45.19188,5.7192</t>
  </si>
  <si>
    <t>45.18976,5.71676&gt;45.19355,5.71515</t>
  </si>
  <si>
    <t>45.19355,5.71515&gt;45.18218,5.72694</t>
  </si>
  <si>
    <t>45.19293,5.71494&gt;45.1901,5.71687</t>
  </si>
  <si>
    <t>45.1901,5.71687&gt;45.19188,5.7192</t>
  </si>
  <si>
    <t>45.19188,5.7192&gt;45.1901,5.71687</t>
  </si>
  <si>
    <t>45.19182,5.71873&gt;45.19185,5.71533</t>
  </si>
  <si>
    <t>45.19185,5.71533&gt;45.19355,5.71515</t>
  </si>
  <si>
    <t>45.19355,5.71515&gt;45.19293,5.71494</t>
  </si>
  <si>
    <t>45.19293,5.71494&gt;45.19104,5.71604</t>
  </si>
  <si>
    <t>45.19104,5.71604&gt;45.1788,5.6923</t>
  </si>
  <si>
    <t>45.3671,5.58884&gt;45.36415,5.59069</t>
  </si>
  <si>
    <t>45.36415,5.59069&gt;45.36236,5.59838</t>
  </si>
  <si>
    <t>45.36236,5.59838&gt;45.33449,5.61672</t>
  </si>
  <si>
    <t>45.33449,5.61672&gt;45.366,5.59238</t>
  </si>
  <si>
    <t>45.366,5.59238&gt;45.1788,5.6923</t>
  </si>
  <si>
    <t>45.366,5.59238&gt;45.36415,5.59069</t>
  </si>
  <si>
    <t>45.36415,5.59069&gt;45.36472,5.60319</t>
  </si>
  <si>
    <t>45.36472,5.60319&gt;45.36236,5.59838</t>
  </si>
  <si>
    <t>45.33449,5.61672&gt;45.1788,5.6923</t>
  </si>
  <si>
    <t>45.1788,5.6923&gt;45.17787,5.69675</t>
  </si>
  <si>
    <t>45.17787,5.69675&gt;45.17894,5.70989</t>
  </si>
  <si>
    <t>45.17894,5.70989&gt;45.17693,5.71322</t>
  </si>
  <si>
    <t>45.17693,5.71322&gt;45.18759,5.72304</t>
  </si>
  <si>
    <t>45.18759,5.72304&gt;45.18853,5.72452</t>
  </si>
  <si>
    <t>45.18853,5.72452&gt;45.17693,5.71322</t>
  </si>
  <si>
    <t>45.17693,5.71322&gt;45.1788,5.6923</t>
  </si>
  <si>
    <t>45.1788,5.6923&gt;45.16478,5.72524</t>
  </si>
  <si>
    <t>45.18703,5.71319&gt;45.19039,5.72543</t>
  </si>
  <si>
    <t>45.19039,5.72543&gt;45.16678,5.72706</t>
  </si>
  <si>
    <t>45.14442,5.72058&gt;45.16708,5.72471</t>
  </si>
  <si>
    <t>45.16708,5.72471&gt;45.18778,5.69203</t>
  </si>
  <si>
    <t>45.18778,5.69203&gt;45.19039,5.72543</t>
  </si>
  <si>
    <t>45.19039,5.72543&gt;45.16478,5.72524</t>
  </si>
  <si>
    <t>45.16478,5.72524&gt;45.16678,5.72706</t>
  </si>
  <si>
    <t>45.16678,5.72706&gt;45.1788,5.6923</t>
  </si>
  <si>
    <t>45.1788,5.6923&gt;45.14442,5.72058</t>
  </si>
  <si>
    <t>45.14442,5.72058&gt;45.18778,5.69203</t>
  </si>
  <si>
    <t>45.18778,5.69203&gt;45.18703,5.71319</t>
  </si>
  <si>
    <t>45.19039,5.72543&gt;45.16708,5.72471</t>
  </si>
  <si>
    <t>45.16708,5.72471&gt;45.16678,5.72706</t>
  </si>
  <si>
    <t>45.16678,5.72706&gt;45.16478,5.72524</t>
  </si>
  <si>
    <t>45.16478,5.72524&gt;45.19039,5.72543</t>
  </si>
  <si>
    <t>45.19039,5.72543&gt;45.18703,5.71319</t>
  </si>
  <si>
    <t>45.18703,5.71319&gt;45.18778,5.69203</t>
  </si>
  <si>
    <t>45.18778,5.69203&gt;45.16478,5.72524</t>
  </si>
  <si>
    <t>45.16478,5.72524&gt;45.14442,5.72058</t>
  </si>
  <si>
    <t>45.16478,5.72524&gt;45.1788,5.6923</t>
  </si>
  <si>
    <t>45.1788,5.6923&gt;45.3675,5.58521</t>
  </si>
  <si>
    <t>45.3675,5.58521&gt;45.36736,5.58492</t>
  </si>
  <si>
    <t>45.36736,5.58492&gt;45.1788,5.6923</t>
  </si>
  <si>
    <t>45.56945,5.92077&gt;45.56584,5.89366</t>
  </si>
  <si>
    <t>45.56584,5.89366&gt;45.57029,5.91843</t>
  </si>
  <si>
    <t>45.57029,5.91843&gt;45.56858,5.92171</t>
  </si>
  <si>
    <t>45.57029,5.91843&gt;45.55526,5.97471</t>
  </si>
  <si>
    <t>45.55526,5.97471&gt;45.26981,5.87176</t>
  </si>
  <si>
    <t>45.26981,5.87176&gt;45.56612,5.92086</t>
  </si>
  <si>
    <t>45.56612,5.92086&gt;45.56858,5.92171</t>
  </si>
  <si>
    <t>45.56858,5.92171&gt;45.56805,5.92297</t>
  </si>
  <si>
    <t>45.56805,5.92297&gt;45.56998,5.93314</t>
  </si>
  <si>
    <t>45.56998,5.93314&gt;45.1788,5.6923</t>
  </si>
  <si>
    <t>45.1788,5.6923&gt;45.33116,5.48679</t>
  </si>
  <si>
    <t>45.33116,5.48679&gt;45.35226,5.50663</t>
  </si>
  <si>
    <t>45.35226,5.50663&gt;45.21071,5.66627</t>
  </si>
  <si>
    <t>45.21071,5.66627&gt;45.20652,5.71037</t>
  </si>
  <si>
    <t>45.20652,5.71037&gt;45.33116,5.48679</t>
  </si>
  <si>
    <t>45.33116,5.48679&gt;45.22942,5.68166</t>
  </si>
  <si>
    <t>45.22942,5.68166&gt;45.35226,5.50663</t>
  </si>
  <si>
    <t>45.35226,5.50663&gt;45.22942,5.68166</t>
  </si>
  <si>
    <t>45.22942,5.68166&gt;45.22879,5.68338</t>
  </si>
  <si>
    <t>45.22879,5.68338&gt;45.35226,5.50663</t>
  </si>
  <si>
    <t>45.35226,5.50663&gt;45.20652,5.71037</t>
  </si>
  <si>
    <t>45.20652,5.71037&gt;45.24522,5.67153</t>
  </si>
  <si>
    <t>45.24522,5.67153&gt;45.17047,5.73473</t>
  </si>
  <si>
    <t>45.17047,5.73473&gt;45.1788,5.6923</t>
  </si>
  <si>
    <t>45.1788,5.6923&gt;45.21071,5.66627</t>
  </si>
  <si>
    <t>45.20652,5.71037&gt;45.22879,5.68338</t>
  </si>
  <si>
    <t>45.22879,5.68338&gt;45.22942,5.68166</t>
  </si>
  <si>
    <t>45.22942,5.68166&gt;45.20652,5.71037</t>
  </si>
  <si>
    <t>45.1788,5.6923&gt;45.19924,5.71151</t>
  </si>
  <si>
    <t>45.19924,5.71151&gt;45.20098,5.71006</t>
  </si>
  <si>
    <t>45.1788,5.6923&gt;45.32661,5.57838</t>
  </si>
  <si>
    <t>45.32661,5.57838&gt;45.36918,5.582</t>
  </si>
  <si>
    <t>45.36918,5.582&gt;45.37372,5.58344</t>
  </si>
  <si>
    <t>45.1788,5.6923&gt;45.19235,5.73161</t>
  </si>
  <si>
    <t>45.19235,5.73161&gt;45.1812,5.68937</t>
  </si>
  <si>
    <t>45.18128,5.68899&gt;45.17962,5.69161</t>
  </si>
  <si>
    <t>45.17962,5.69161&gt;45.18926,5.6904</t>
  </si>
  <si>
    <t>45.18841,5.7258&gt;45.1812,5.68937</t>
  </si>
  <si>
    <t>45.1812,5.68937&gt;45.1788,5.6923</t>
  </si>
  <si>
    <t>45.19153,5.73102&gt;45.19235,5.73161</t>
  </si>
  <si>
    <t>45.18841,5.7258&gt;45.19227,5.73212</t>
  </si>
  <si>
    <t>45.19063,5.72752&gt;45.20653,5.39945</t>
  </si>
  <si>
    <t>45.20653,5.39945&gt;45.1812,5.68937</t>
  </si>
  <si>
    <t>45.1812,5.68937&gt;45.18926,5.6904</t>
  </si>
  <si>
    <t>45.18005,5.79113&gt;45.1788,5.6923</t>
  </si>
  <si>
    <t>45.1788,5.6923&gt;45.08152,5.77283</t>
  </si>
  <si>
    <t>45.08152,5.77283&gt;45.08056,5.76985</t>
  </si>
  <si>
    <t>45.08056,5.76985&gt;45.1788,5.6923</t>
  </si>
  <si>
    <t>45.1788,5.6923&gt;45.20189,5.83885</t>
  </si>
  <si>
    <t>45.20189,5.83885&gt;45.21482,5.85823</t>
  </si>
  <si>
    <t>45.21482,5.85823&gt;45.23403,5.88231</t>
  </si>
  <si>
    <t>45.23403,5.88231&gt;45.1788,5.6923</t>
  </si>
  <si>
    <t>45.1788,5.6923&gt;45.22416,5.69078</t>
  </si>
  <si>
    <t>45.22416,5.69078&gt;45.19144,5.72736</t>
  </si>
  <si>
    <t>45.19144,5.72736&gt;45.1788,5.6923</t>
  </si>
  <si>
    <t>45.1788,5.6923&gt;45.19144,5.72736</t>
  </si>
  <si>
    <t>45.19144,5.72736&gt;45.22416,5.69078</t>
  </si>
  <si>
    <t>45.22416,5.69078&gt;45.1788,5.6923</t>
  </si>
  <si>
    <t>45.1788,5.6923&gt;45.18442,5.71954</t>
  </si>
  <si>
    <t>45.1661,5.72656&gt;45.1918,5.73027</t>
  </si>
  <si>
    <t>45.1918,5.73027&gt;45.14855,5.70459</t>
  </si>
  <si>
    <t>45.14855,5.70459&gt;45.18815,5.72353</t>
  </si>
  <si>
    <t>45.18815,5.72353&gt;45.18728,5.7463</t>
  </si>
  <si>
    <t>45.18728,5.7463&gt;45.167,5.72815</t>
  </si>
  <si>
    <t>45.167,5.72815&gt;45.19674,5.73751</t>
  </si>
  <si>
    <t>45.19674,5.73751&gt;45.18579,5.72791</t>
  </si>
  <si>
    <t>45.18579,5.72791&gt;45.16771,5.7282</t>
  </si>
  <si>
    <t>45.167,5.72815&gt;45.14855,5.70459</t>
  </si>
  <si>
    <t>45.14855,5.70459&gt;45.1661,5.72656</t>
  </si>
  <si>
    <t>45.1661,5.72656&gt;45.18442,5.71954</t>
  </si>
  <si>
    <t>45.16771,5.7282&gt;45.18579,5.72791</t>
  </si>
  <si>
    <t>45.18579,5.72791&gt;45.1918,5.73027</t>
  </si>
  <si>
    <t>45.1918,5.73027&gt;45.1788,5.6923</t>
  </si>
  <si>
    <t>45.1788,5.6923&gt;45.14855,5.70459</t>
  </si>
  <si>
    <t>45.14855,5.70459&gt;45.18442,5.71954</t>
  </si>
  <si>
    <t>45.18442,5.71954&gt;45.18815,5.72353</t>
  </si>
  <si>
    <t>45.1918,5.73027&gt;45.19674,5.73751</t>
  </si>
  <si>
    <t>45.18579,5.72791&gt;45.18728,5.7463</t>
  </si>
  <si>
    <t>45.167,5.72815&gt;45.1918,5.73027</t>
  </si>
  <si>
    <t>45.18442,5.71954&gt;45.16771,5.7282</t>
  </si>
  <si>
    <t>45.1661,5.72656&gt;45.14855,5.70459</t>
  </si>
  <si>
    <t>45.14855,5.70459&gt;45.1788,5.6923</t>
  </si>
  <si>
    <t>45.1788,5.6923&gt;45.18049,5.69459</t>
  </si>
  <si>
    <t>45.18049,5.69459&gt;45.56522,5.91902</t>
  </si>
  <si>
    <t>45.1788,5.72736&gt;45.21572,5.69312</t>
  </si>
  <si>
    <t>45.1788,5.6923&gt;45.1796,5.7066</t>
  </si>
  <si>
    <t>45.1796,5.7066&gt;45.18379,5.71811</t>
  </si>
  <si>
    <t>45.18379,5.71811&gt;45.18661,5.72938</t>
  </si>
  <si>
    <t>45.19166,5.7229&gt;45.1788,5.6923</t>
  </si>
  <si>
    <t>45.1788,5.6923&gt;45.18711,5.72974</t>
  </si>
  <si>
    <t>45.1788,5.6923&gt;45.16248,5.71652</t>
  </si>
  <si>
    <t>45.18851,5.68978&gt;45.18753,5.71066</t>
  </si>
  <si>
    <t>45.1788,5.6923&gt;45.37056,5.58298</t>
  </si>
  <si>
    <t>45.36364,5.59066&gt;45.37152,5.58786</t>
  </si>
  <si>
    <t>45.37152,5.58786&gt;45.35999,5.5964</t>
  </si>
  <si>
    <t>45.35999,5.5964&gt;45.36665,5.58565</t>
  </si>
  <si>
    <t>45.37152,5.58786&gt;45.3667,5.58635</t>
  </si>
  <si>
    <t>45.3667,5.58635&gt;45.36364,5.59066</t>
  </si>
  <si>
    <t>45.17869,5.73767&gt;45.18896,5.73467</t>
  </si>
  <si>
    <t>45.18896,5.73467&gt;45.1892,5.73451</t>
  </si>
  <si>
    <t>45.1892,5.73451&gt;45.17839,5.73751</t>
  </si>
  <si>
    <t>45.18878,5.7199&gt;45.1788,5.6923</t>
  </si>
  <si>
    <t>45.1788,5.6923&gt;45.18072,5.73872</t>
  </si>
  <si>
    <t>45.1892,5.73451&gt;45.19203,5.73963</t>
  </si>
  <si>
    <t>45.19203,5.73963&gt;45.1788,5.6923</t>
  </si>
  <si>
    <t>45.1788,5.6923&gt;45.14584,5.7421</t>
  </si>
  <si>
    <t>45.14541,5.74406&gt;45.36284,5.58788</t>
  </si>
  <si>
    <t>45.1788,5.6923&gt;45.36284,5.58788</t>
  </si>
  <si>
    <t>45.14541,5.74406&gt;45.1788,5.6923</t>
  </si>
  <si>
    <t>45.1788,5.6923&gt;45.19107,5.72258</t>
  </si>
  <si>
    <t>45.1748,5.72858&gt;45.1788,5.72736</t>
  </si>
  <si>
    <t>45.1788,5.72736&gt;45.19436,5.69966</t>
  </si>
  <si>
    <t>45.19436,5.69966&gt;45.18986,5.72428</t>
  </si>
  <si>
    <t>45.18967,5.72435&gt;45.18898,5.72671</t>
  </si>
  <si>
    <t>45.18898,5.72671&gt;45.19046,5.72352</t>
  </si>
  <si>
    <t>45.18927,5.72901&gt;45.18961,5.72916</t>
  </si>
  <si>
    <t>45.18622,5.71242&gt;45.1788,5.6923</t>
  </si>
  <si>
    <t>45.22055,5.76362&gt;45.2089,5.74858</t>
  </si>
  <si>
    <t>45.1788,5.6923&gt;45.18583,5.7163</t>
  </si>
  <si>
    <t>45.07019,5.73198&gt;45.1788,5.6923</t>
  </si>
  <si>
    <t>45.1788,5.6923&gt;45.36947,5.58352</t>
  </si>
  <si>
    <t>45.36947,5.58352&gt;45.36994,5.58408</t>
  </si>
  <si>
    <t>45.36994,5.58408&gt;45.35016,5.57104</t>
  </si>
  <si>
    <t>45.35016,5.57104&gt;45.3704,5.58381</t>
  </si>
  <si>
    <t>45.3704,5.58381&gt;45.36947,5.58352</t>
  </si>
  <si>
    <t>45.36994,5.58408&gt;45.36326,5.5773</t>
  </si>
  <si>
    <t>45.36326,5.5773&gt;45.3626,5.59388</t>
  </si>
  <si>
    <t>45.3704,5.58381&gt;45.36994,5.58408</t>
  </si>
  <si>
    <t>45.36994,5.58408&gt;45.36947,5.58352</t>
  </si>
  <si>
    <t>45.1788,5.6923&gt;45.20282,5.76584</t>
  </si>
  <si>
    <t>45.20566,5.77388&gt;45.20282,5.76584</t>
  </si>
  <si>
    <t>45.20282,5.76584&gt;45.1788,5.6923</t>
  </si>
  <si>
    <t>45.1788,5.6923&gt;45.1822,5.73859</t>
  </si>
  <si>
    <t>45.1788,5.6923&gt;45.18216,5.71585</t>
  </si>
  <si>
    <t>45.18216,5.71585&gt;45.1874,5.71788</t>
  </si>
  <si>
    <t>45.1911,5.72455&gt;45.1874,5.71788</t>
  </si>
  <si>
    <t>45.1874,5.71788&gt;45.19107,5.7243</t>
  </si>
  <si>
    <t>45.18713,5.71799&gt;45.19256,5.72472</t>
  </si>
  <si>
    <t>45.19256,5.72472&gt;45.18987,5.71835</t>
  </si>
  <si>
    <t>45.18987,5.71835&gt;45.18988,5.72186</t>
  </si>
  <si>
    <t>45.19147,5.72423&gt;45.19256,5.72472</t>
  </si>
  <si>
    <t>45.18987,5.71835&gt;45.1788,5.6923</t>
  </si>
  <si>
    <t>45.1788,5.6923&gt;45.2039,5.66436</t>
  </si>
  <si>
    <t>45.2039,5.66436&gt;45.1788,5.6923</t>
  </si>
  <si>
    <t>45.18268,5.72496&gt;45.1788,5.6923</t>
  </si>
  <si>
    <t>45.1788,5.6923&gt;45.19329,5.74486</t>
  </si>
  <si>
    <t>45.19329,5.74486&gt;45.19816,5.73763</t>
  </si>
  <si>
    <t>45.19816,5.73763&gt;45.19917,5.73688</t>
  </si>
  <si>
    <t>45.19917,5.73688&gt;45.20645,5.74535</t>
  </si>
  <si>
    <t>45.20645,5.74535&gt;45.19905,5.73769</t>
  </si>
  <si>
    <t>45.19905,5.73769&gt;45.18671,5.71178</t>
  </si>
  <si>
    <t>45.16649,5.71291&gt;45.19917,5.73688</t>
  </si>
  <si>
    <t>45.19917,5.73688&gt;45.19732,5.74003</t>
  </si>
  <si>
    <t>45.18967,5.72137&gt;45.18684,5.7115</t>
  </si>
  <si>
    <t>45.18684,5.7115&gt;45.1788,5.6923</t>
  </si>
  <si>
    <t>45.19329,5.74486&gt;45.1788,5.6923</t>
  </si>
  <si>
    <t>45.1788,5.6923&gt;45.21584,5.69306</t>
  </si>
  <si>
    <t>45.21584,5.69306&gt;45.22105,5.68776</t>
  </si>
  <si>
    <t>45.22105,5.68776&gt;45.24219,5.68286</t>
  </si>
  <si>
    <t>45.18786,5.7515&gt;45.20911,5.78896</t>
  </si>
  <si>
    <t>45.20911,5.78896&gt;45.20441,5.76058</t>
  </si>
  <si>
    <t>45.20911,5.78896&gt;45.2123,5.79289</t>
  </si>
  <si>
    <t>45.20911,5.78896&gt;45.21264,5.79519</t>
  </si>
  <si>
    <t>45.21264,5.79519&gt;45.1788,5.6923</t>
  </si>
  <si>
    <t>45.1788,5.6923&gt;45.18704,5.71921</t>
  </si>
  <si>
    <t>45.18378,5.71152&gt;45.14768,5.71622</t>
  </si>
  <si>
    <t>45.18847,5.71409&gt;45.1788,5.6923</t>
  </si>
  <si>
    <t>45.1788,5.6923&gt;45.22966,5.6816</t>
  </si>
  <si>
    <t>45.22966,5.6816&gt;45.1788,5.6923</t>
  </si>
  <si>
    <t>45.36354,5.59166&gt;45.36741,5.58615</t>
  </si>
  <si>
    <t>45.36741,5.58615&gt;45.36496,5.59367</t>
  </si>
  <si>
    <t>45.28834,5.63992&gt;45.36354,5.59166</t>
  </si>
  <si>
    <t>45.36354,5.59166&gt;45.1788,5.6923</t>
  </si>
  <si>
    <t>45.36496,5.59367&gt;45.36354,5.59166</t>
  </si>
  <si>
    <t>45.36741,5.58615&gt;45.37324,5.57918</t>
  </si>
  <si>
    <t>45.27713,5.64762&gt;45.1788,5.6923</t>
  </si>
  <si>
    <t>45.14814,5.72312&gt;45.16562,5.72358</t>
  </si>
  <si>
    <t>45.16562,5.72358&gt;45.16572,5.72585</t>
  </si>
  <si>
    <t>45.16572,5.72585&gt;45.16617,5.72582</t>
  </si>
  <si>
    <t>45.16617,5.72582&gt;45.16639,5.72647</t>
  </si>
  <si>
    <t>45.16639,5.72647&gt;45.16532,5.72051</t>
  </si>
  <si>
    <t>45.16532,5.72051&gt;45.18068,5.72448</t>
  </si>
  <si>
    <t>45.1788,5.6923&gt;45.22342,5.79432</t>
  </si>
  <si>
    <t>45.2092,5.76265&gt;45.2239,5.79493</t>
  </si>
  <si>
    <t>45.2239,5.79493&gt;45.23712,5.85004</t>
  </si>
  <si>
    <t>45.23712,5.85004&gt;45.36578,5.59018</t>
  </si>
  <si>
    <t>45.36578,5.59018&gt;45.2343,5.81767</t>
  </si>
  <si>
    <t>45.24214,5.82406&gt;45.24774,5.83486</t>
  </si>
  <si>
    <t>45.24774,5.83486&gt;45.22342,5.79432</t>
  </si>
  <si>
    <t>45.22342,5.79432&gt;45.23996,5.82035</t>
  </si>
  <si>
    <t>45.23996,5.82035&gt;45.1788,5.6923</t>
  </si>
  <si>
    <t>45.20427,5.75922&gt;45.2239,5.79493</t>
  </si>
  <si>
    <t>45.2239,5.79493&gt;45.22342,5.79432</t>
  </si>
  <si>
    <t>45.23996,5.82035&gt;45.24774,5.83486</t>
  </si>
  <si>
    <t>45.24774,5.83486&gt;45.24214,5.82406</t>
  </si>
  <si>
    <t>45.24214,5.82406&gt;45.23712,5.85004</t>
  </si>
  <si>
    <t>45.23712,5.85004&gt;45.23776,5.85152</t>
  </si>
  <si>
    <t>45.23776,5.85152&gt;45.2239,5.79493</t>
  </si>
  <si>
    <t>45.2343,5.81767&gt;45.23742,5.85137</t>
  </si>
  <si>
    <t>45.1788,5.6923&gt;45.18234,5.71265</t>
  </si>
  <si>
    <t>45.18234,5.71265&gt;45.17984,5.70821</t>
  </si>
  <si>
    <t>45.18404,5.71215&gt;45.18954,5.68519</t>
  </si>
  <si>
    <t>45.18954,5.68519&gt;45.1788,5.6923</t>
  </si>
  <si>
    <t>45.15057,5.72566&gt;45.20955,5.78112</t>
  </si>
  <si>
    <t>45.1788,5.6923&gt;45.05622,5.67535</t>
  </si>
  <si>
    <t>45.05622,5.67535&gt;45.14632,5.70441</t>
  </si>
  <si>
    <t>45.14632,5.70441&gt;45.05352,5.67826</t>
  </si>
  <si>
    <t>45.05352,5.67826&gt;45.12053,5.69238</t>
  </si>
  <si>
    <t>45.12053,5.69238&gt;45.05302,5.67291</t>
  </si>
  <si>
    <t>45.05728,5.66857&gt;45.05302,5.67291</t>
  </si>
  <si>
    <t>45.05302,5.67291&gt;45.05148,5.66793</t>
  </si>
  <si>
    <t>45.05148,5.66793&gt;45.18108,5.70694</t>
  </si>
  <si>
    <t>45.14632,5.70441&gt;45.12053,5.69238</t>
  </si>
  <si>
    <t>45.12053,5.69238&gt;45.05352,5.67826</t>
  </si>
  <si>
    <t>45.05622,5.67535&gt;45.05302,5.67291</t>
  </si>
  <si>
    <t>45.18108,5.70694&gt;45.1788,5.6923</t>
  </si>
  <si>
    <t>45.1788,5.6923&gt;45.36604,5.59331</t>
  </si>
  <si>
    <t>45.36477,5.59595&gt;45.35881,5.58212</t>
  </si>
  <si>
    <t>45.35881,5.58212&gt;45.36448,5.60007</t>
  </si>
  <si>
    <t>45.3635,5.58751&gt;45.32807,5.56625</t>
  </si>
  <si>
    <t>45.32807,5.56625&gt;45.30049,5.48657</t>
  </si>
  <si>
    <t>45.30049,5.48657&gt;45.36864,5.58511</t>
  </si>
  <si>
    <t>45.36799,5.58428&gt;45.36653,5.59523</t>
  </si>
  <si>
    <t>45.36653,5.59523&gt;45.1788,5.6923</t>
  </si>
  <si>
    <t>45.1788,5.6923&gt;45.36653,5.59523</t>
  </si>
  <si>
    <t>45.36653,5.59523&gt;45.30049,5.48657</t>
  </si>
  <si>
    <t>45.30049,5.48657&gt;45.36604,5.59331</t>
  </si>
  <si>
    <t>45.36604,5.59331&gt;45.3635,5.58751</t>
  </si>
  <si>
    <t>45.3635,5.58751&gt;45.36477,5.59595</t>
  </si>
  <si>
    <t>45.36477,5.59595&gt;45.32807,5.56625</t>
  </si>
  <si>
    <t>45.32807,5.56625&gt;45.35881,5.58212</t>
  </si>
  <si>
    <t>45.35881,5.58212&gt;45.36864,5.58511</t>
  </si>
  <si>
    <t>45.36864,5.58511&gt;45.36448,5.60007</t>
  </si>
  <si>
    <t>45.36448,5.60007&gt;45.1788,5.6923</t>
  </si>
  <si>
    <t>45.1788,5.6923&gt;45.21043,5.66713</t>
  </si>
  <si>
    <t>45.21043,5.66713&gt;45.18204,5.72571</t>
  </si>
  <si>
    <t>45.1788,5.6923&gt;45.20651,5.66291</t>
  </si>
  <si>
    <t>45.20651,5.66291&gt;45.19694,5.69791</t>
  </si>
  <si>
    <t>45.19694,5.69791&gt;45.18607,5.72848</t>
  </si>
  <si>
    <t>45.18607,5.72848&gt;45.18645,5.72803</t>
  </si>
  <si>
    <t>45.18645,5.72803&gt;45.18691,5.7276</t>
  </si>
  <si>
    <t>45.18691,5.7276&gt;45.17792,5.72865</t>
  </si>
  <si>
    <t>45.17792,5.72865&gt;45.1788,5.6923</t>
  </si>
  <si>
    <t>45.1788,5.6923&gt;45.10537,5.66483</t>
  </si>
  <si>
    <t>45.10537,5.66483&gt;45.18807,5.72544</t>
  </si>
  <si>
    <t>45.1776,5.72908&gt;45.1788,5.6923</t>
  </si>
  <si>
    <t>45.1788,5.6923&gt;45.18807,5.72544</t>
  </si>
  <si>
    <t>45.17795,5.71249&gt;45.10537,5.66483</t>
  </si>
  <si>
    <t>45.1788,5.6923&gt;45.17629,5.69713</t>
  </si>
  <si>
    <t>45.17629,5.69713&gt;45.17647,5.72698</t>
  </si>
  <si>
    <t>45.1743,5.73832&gt;45.18168,5.7454</t>
  </si>
  <si>
    <t>45.18168,5.7454&gt;45.17629,5.69713</t>
  </si>
  <si>
    <t>45.17629,5.69713&gt;45.14963,5.72605</t>
  </si>
  <si>
    <t>45.18917,5.72716&gt;45.18853,5.72452</t>
  </si>
  <si>
    <t>45.18853,5.72452&gt;45.1788,5.6923</t>
  </si>
  <si>
    <t>45.1788,5.6923&gt;45.1743,5.73832</t>
  </si>
  <si>
    <t>45.1743,5.73832&gt;45.17629,5.69713</t>
  </si>
  <si>
    <t>45.14963,5.72605&gt;45.18168,5.7454</t>
  </si>
  <si>
    <t>45.18168,5.7454&gt;45.1788,5.6923</t>
  </si>
  <si>
    <t>45.1788,5.6923&gt;45.19002,5.72817</t>
  </si>
  <si>
    <t>45.19002,5.72817&gt;45.19007,5.72767</t>
  </si>
  <si>
    <t>45.17065,5.75864&gt;45.19007,5.728</t>
  </si>
  <si>
    <t>45.19007,5.728&gt;45.18828,5.71718</t>
  </si>
  <si>
    <t>45.1788,5.6923&gt;45.14548,5.7043</t>
  </si>
  <si>
    <t>45.14548,5.7043&gt;45.1881,5.73043</t>
  </si>
  <si>
    <t>45.1881,5.73043&gt;45.14548,5.7043</t>
  </si>
  <si>
    <t>45.14548,5.7043&gt;45.18195,5.7219</t>
  </si>
  <si>
    <t>45.1788,5.6923&gt;45.1901,5.71687</t>
  </si>
  <si>
    <t>45.36472,5.60319&gt;45.36415,5.59069</t>
  </si>
  <si>
    <t>45.36415,5.59069&gt;45.3671,5.58884</t>
  </si>
  <si>
    <t>45.3671,5.58884&gt;45.36236,5.59838</t>
  </si>
  <si>
    <t>45.36236,5.59838&gt;45.366,5.59238</t>
  </si>
  <si>
    <t>45.36816,5.58753&gt;45.35008,5.59829</t>
  </si>
  <si>
    <t>45.35008,5.59829&gt;45.36816,5.58753</t>
  </si>
  <si>
    <t>45.36816,5.58753&gt;45.1788,5.6923</t>
  </si>
  <si>
    <t>45.17906,5.69402&gt;45.17787,5.69675</t>
  </si>
  <si>
    <t>45.17787,5.69675&gt;45.17692,5.71322</t>
  </si>
  <si>
    <t>45.17906,5.69402&gt;45.1788,5.6923</t>
  </si>
  <si>
    <t>45.1788,5.6923&gt;45.16708,5.72471</t>
  </si>
  <si>
    <t>45.16678,5.72706&gt;45.1904,5.72543</t>
  </si>
  <si>
    <t>45.1904,5.72543&gt;45.18703,5.71319</t>
  </si>
  <si>
    <t>45.18703,5.71319&gt;45.14442,5.72058</t>
  </si>
  <si>
    <t>45.36271,5.59135&gt;45.3675,5.58521</t>
  </si>
  <si>
    <t>45.3675,5.58521&gt;45.36686,5.58305</t>
  </si>
  <si>
    <t>45.36686,5.58305&gt;45.3675,5.58521</t>
  </si>
  <si>
    <t>45.3675,5.58521&gt;45.3657,5.59392</t>
  </si>
  <si>
    <t>45.36758,5.58004&gt;45.36271,5.59135</t>
  </si>
  <si>
    <t>45.3675,5.58521&gt;45.36651,5.57925</t>
  </si>
  <si>
    <t>45.36651,5.57925&gt;45.1788,5.6923</t>
  </si>
  <si>
    <t>45.36686,5.58305&gt;45.36758,5.58004</t>
  </si>
  <si>
    <t>45.36758,5.58004&gt;45.3675,5.58521</t>
  </si>
  <si>
    <t>45.3675,5.58521&gt;45.36271,5.59135</t>
  </si>
  <si>
    <t>45.1788,5.6923&gt;45.56805,5.92297</t>
  </si>
  <si>
    <t>45.23924,5.88905&gt;45.57486,5.91223</t>
  </si>
  <si>
    <t>45.57486,5.91223&gt;45.3223,5.92951</t>
  </si>
  <si>
    <t>45.3223,5.92951&gt;45.55776,5.91454</t>
  </si>
  <si>
    <t>45.57029,5.91843&gt;45.1788,5.6923</t>
  </si>
  <si>
    <t>45.1788,5.6923&gt;45.18128,5.68899</t>
  </si>
  <si>
    <t>45.18128,5.68899&gt;45.24522,5.67153</t>
  </si>
  <si>
    <t>45.24522,5.67153&gt;45.34962,5.50057</t>
  </si>
  <si>
    <t>45.37372,5.58344&gt;45.36918,5.582</t>
  </si>
  <si>
    <t>45.36918,5.582&gt;45.3663,5.58981</t>
  </si>
  <si>
    <t>45.3663,5.58981&gt;45.1788,5.6923</t>
  </si>
  <si>
    <t>45.1788,5.6923&gt;45.36918,5.582</t>
  </si>
  <si>
    <t>45.36918,5.582&gt;45.3635,5.58751</t>
  </si>
  <si>
    <t>45.1788,5.6923&gt;45.17962,5.69161</t>
  </si>
  <si>
    <t>45.18128,5.68899&gt;45.20653,5.39945</t>
  </si>
  <si>
    <t>45.19063,5.72752&gt;45.19153,5.73102</t>
  </si>
  <si>
    <t>45.1788,5.6923&gt;45.18985,5.7289</t>
  </si>
  <si>
    <t>45.18985,5.7289&gt;45.18812,5.72873</t>
  </si>
  <si>
    <t>45.18812,5.72873&gt;45.19153,5.73102</t>
  </si>
  <si>
    <t>45.19235,5.73161&gt;45.19227,5.73212</t>
  </si>
  <si>
    <t>45.19227,5.73212&gt;45.19063,5.72752</t>
  </si>
  <si>
    <t>45.18841,5.7258&gt;45.18926,5.6904</t>
  </si>
  <si>
    <t>45.18926,5.6904&gt;45.18128,5.68899</t>
  </si>
  <si>
    <t>45.18128,5.68899&gt;45.1812,5.68937</t>
  </si>
  <si>
    <t>45.17962,5.69161&gt;45.20653,5.39945</t>
  </si>
  <si>
    <t>45.1788,5.6923&gt;45.08152,5.77284</t>
  </si>
  <si>
    <t>45.08596,5.77468&gt;45.08056,5.76985</t>
  </si>
  <si>
    <t>45.08152,5.77284&gt;45.0799,5.73526</t>
  </si>
  <si>
    <t>45.0799,5.73526&gt;45.08024,5.73636</t>
  </si>
  <si>
    <t>45.08024,5.73636&gt;45.08596,5.77468</t>
  </si>
  <si>
    <t>45.20189,5.83885&gt;45.18382,5.80022</t>
  </si>
  <si>
    <t>45.18382,5.80022&gt;45.14149,5.82854</t>
  </si>
  <si>
    <t>45.14149,5.82854&gt;45.18712,5.80872</t>
  </si>
  <si>
    <t>45.183,5.79013&gt;45.1788,5.6923</t>
  </si>
  <si>
    <t>45.14854,5.70459&gt;45.16532,5.72051</t>
  </si>
  <si>
    <t>45.16532,5.72051&gt;45.1788,5.6923</t>
  </si>
  <si>
    <t>45.19144,5.72736&gt;45.16532,5.72051</t>
  </si>
  <si>
    <t>45.16532,5.72051&gt;45.14854,5.70459</t>
  </si>
  <si>
    <t>45.1788,5.6923&gt;45.14854,5.70459</t>
  </si>
  <si>
    <t>45.14854,5.70459&gt;45.167,5.72815</t>
  </si>
  <si>
    <t>45.18579,5.7279&gt;45.1788,5.6923</t>
  </si>
  <si>
    <t>45.18728,5.7463&gt;45.14854,5.70459</t>
  </si>
  <si>
    <t>45.14854,5.70459&gt;45.18442,5.71954</t>
  </si>
  <si>
    <t>45.19674,5.73751&gt;45.1661,5.72656</t>
  </si>
  <si>
    <t>45.1661,5.72656&gt;45.167,5.72815</t>
  </si>
  <si>
    <t>45.20309,5.70375&gt;45.18893,5.71235</t>
  </si>
  <si>
    <t>45.18893,5.71235&gt;45.36345,5.60519</t>
  </si>
  <si>
    <t>45.15818,5.70371&gt;45.18528,5.71616</t>
  </si>
  <si>
    <t>45.18035,5.70757&gt;45.16253,5.71703</t>
  </si>
  <si>
    <t>45.18211,5.73117&gt;45.18048,5.73149</t>
  </si>
  <si>
    <t>45.19166,5.7229&gt;45.17925,5.70794</t>
  </si>
  <si>
    <t>45.17925,5.70794&gt;45.17985,5.70733</t>
  </si>
  <si>
    <t>45.1788,5.6923&gt;45.1698,5.72183</t>
  </si>
  <si>
    <t>45.17985,5.70733&gt;45.19246,5.71606</t>
  </si>
  <si>
    <t>45.19246,5.71606&gt;45.1698,5.72183</t>
  </si>
  <si>
    <t>45.1788,5.6923&gt;45.18851,5.68978</t>
  </si>
  <si>
    <t>45.18479,5.72183&gt;45.18688,5.70622</t>
  </si>
  <si>
    <t>45.18219,5.72116&gt;45.18536,5.72313</t>
  </si>
  <si>
    <t>45.18851,5.68978&gt;45.16881,5.72246</t>
  </si>
  <si>
    <t>45.37056,5.58298&gt;45.35999,5.5964</t>
  </si>
  <si>
    <t>45.3667,5.58635&gt;45.36702,5.58526</t>
  </si>
  <si>
    <t>45.36702,5.58526&gt;45.36364,5.59066</t>
  </si>
  <si>
    <t>45.36364,5.59066&gt;45.37056,5.58298</t>
  </si>
  <si>
    <t>45.37056,5.58298&gt;45.37152,5.58786</t>
  </si>
  <si>
    <t>45.17839,5.73751&gt;45.19203,5.73963</t>
  </si>
  <si>
    <t>45.18072,5.73872&gt;45.19035,5.7332</t>
  </si>
  <si>
    <t>45.19035,5.7332&gt;45.18896,5.73467</t>
  </si>
  <si>
    <t>45.1892,5.73451&gt;45.16284,5.72066</t>
  </si>
  <si>
    <t>45.37151,5.58616&gt;45.35681,5.59458</t>
  </si>
  <si>
    <t>45.35681,5.59458&gt;45.37151,5.58616</t>
  </si>
  <si>
    <t>45.1788,5.6923&gt;45.18663,5.72313</t>
  </si>
  <si>
    <t>45.18622,5.71242&gt;45.17792,5.72417</t>
  </si>
  <si>
    <t>45.17792,5.72417&gt;45.18898,5.72671</t>
  </si>
  <si>
    <t>45.19018,5.72546&gt;45.18809,5.71401</t>
  </si>
  <si>
    <t>45.18809,5.71401&gt;45.19107,5.72258</t>
  </si>
  <si>
    <t>45.17792,5.72417&gt;45.18961,5.72916</t>
  </si>
  <si>
    <t>45.19046,5.72352&gt;45.19065,5.72271</t>
  </si>
  <si>
    <t>45.1788,5.6923&gt;45.18967,5.72435</t>
  </si>
  <si>
    <t>45.18986,5.72428&gt;45.19018,5.72546</t>
  </si>
  <si>
    <t>45.19018,5.72546&gt;45.18898,5.72671</t>
  </si>
  <si>
    <t>45.18961,5.72916&gt;45.19046,5.72352</t>
  </si>
  <si>
    <t>45.19065,5.72271&gt;45.19107,5.72258</t>
  </si>
  <si>
    <t>45.19107,5.72258&gt;45.18663,5.72313</t>
  </si>
  <si>
    <t>45.18663,5.72313&gt;45.1748,5.72858</t>
  </si>
  <si>
    <t>45.1748,5.72858&gt;45.17792,5.72417</t>
  </si>
  <si>
    <t>45.17792,5.72417&gt;45.18622,5.71242</t>
  </si>
  <si>
    <t>45.18622,5.71242&gt;45.19436,5.69966</t>
  </si>
  <si>
    <t>45.19436,5.69966&gt;45.1788,5.6923</t>
  </si>
  <si>
    <t>45.1788,5.6923&gt;45.16442,5.69121</t>
  </si>
  <si>
    <t>45.16442,5.69121&gt;45.19783,5.74135</t>
  </si>
  <si>
    <t>45.19157,5.68633&gt;45.18023,5.749</t>
  </si>
  <si>
    <t>45.18023,5.749&gt;45.19157,5.68633</t>
  </si>
  <si>
    <t>45.22055,5.76362&gt;45.18023,5.749</t>
  </si>
  <si>
    <t>45.18023,5.749&gt;45.17652,5.70904</t>
  </si>
  <si>
    <t>45.1788,5.6923&gt;45.19157,5.68633</t>
  </si>
  <si>
    <t>45.19157,5.68633&gt;45.19783,5.74135</t>
  </si>
  <si>
    <t>45.19783,5.74135&gt;45.1788,5.6923</t>
  </si>
  <si>
    <t>45.1788,5.6923&gt;45.18731,5.71196</t>
  </si>
  <si>
    <t>45.18731,5.71196&gt;45.19095,5.71653</t>
  </si>
  <si>
    <t>45.18583,5.7163&gt;45.18731,5.71196</t>
  </si>
  <si>
    <t>45.19351,5.7295&gt;45.1788,5.6923</t>
  </si>
  <si>
    <t>45.21012,5.76184&gt;45.19803,5.69346</t>
  </si>
  <si>
    <t>45.19803,5.69346&gt;45.1788,5.6923</t>
  </si>
  <si>
    <t>45.1788,5.6923&gt;45.07227,5.77147</t>
  </si>
  <si>
    <t>45.36994,5.58408&gt;45.35188,5.60534</t>
  </si>
  <si>
    <t>45.35188,5.60534&gt;45.35016,5.57104</t>
  </si>
  <si>
    <t>45.3704,5.58381&gt;45.35397,5.59804</t>
  </si>
  <si>
    <t>45.35397,5.59804&gt;45.35188,5.60534</t>
  </si>
  <si>
    <t>45.35188,5.60534&gt;45.36947,5.58352</t>
  </si>
  <si>
    <t>45.36793,5.58501&gt;45.36326,5.5773</t>
  </si>
  <si>
    <t>45.35016,5.57104&gt;45.36947,5.58352</t>
  </si>
  <si>
    <t>45.36793,5.58501&gt;45.3626,5.59388</t>
  </si>
  <si>
    <t>45.36994,5.58408&gt;45.3704,5.58381</t>
  </si>
  <si>
    <t>45.3704,5.58381&gt;45.35188,5.60534</t>
  </si>
  <si>
    <t>45.35188,5.60534&gt;45.1788,5.6923</t>
  </si>
  <si>
    <t>45.18668,5.72003&gt;45.17367,5.70844</t>
  </si>
  <si>
    <t>45.17367,5.70844&gt;45.1788,5.6923</t>
  </si>
  <si>
    <t>45.19,5.70862&gt;45.1788,5.6923</t>
  </si>
  <si>
    <t>45.1838,5.72202&gt;45.18563,5.72112</t>
  </si>
  <si>
    <t>45.18563,5.72112&gt;45.18944,5.72624</t>
  </si>
  <si>
    <t>45.14732,5.75296&gt;45.1891,5.73012</t>
  </si>
  <si>
    <t>45.1788,5.6923&gt;45.1911,5.72455</t>
  </si>
  <si>
    <t>45.18328,5.71838&gt;45.19256,5.72472</t>
  </si>
  <si>
    <t>45.18713,5.71799&gt;45.19256,5.72408</t>
  </si>
  <si>
    <t>45.19256,5.72408&gt;45.19147,5.72423</t>
  </si>
  <si>
    <t>45.19147,5.72423&gt;45.19107,5.7243</t>
  </si>
  <si>
    <t>45.19144,5.72712&gt;45.19147,5.72423</t>
  </si>
  <si>
    <t>45.19147,5.72423&gt;45.18216,5.71585</t>
  </si>
  <si>
    <t>45.18216,5.71585&gt;45.19256,5.72472</t>
  </si>
  <si>
    <t>45.19256,5.72472&gt;45.1911,5.72455</t>
  </si>
  <si>
    <t>45.18988,5.72186&gt;45.18328,5.71838</t>
  </si>
  <si>
    <t>45.18216,5.71585&gt;45.1788,5.6923</t>
  </si>
  <si>
    <t>45.19698,5.73542&gt;45.16649,5.71291</t>
  </si>
  <si>
    <t>45.19732,5.74003&gt;45.18671,5.71178</t>
  </si>
  <si>
    <t>45.18671,5.71178&gt;45.19837,5.73623</t>
  </si>
  <si>
    <t>45.19905,5.73769&gt;45.19837,5.73623</t>
  </si>
  <si>
    <t>45.19991,5.73738&gt;45.1788,5.6923</t>
  </si>
  <si>
    <t>45.19837,5.73623&gt;45.19816,5.73763</t>
  </si>
  <si>
    <t>45.19816,5.73763&gt;45.19732,5.74003</t>
  </si>
  <si>
    <t>45.19732,5.74003&gt;45.19905,5.73769</t>
  </si>
  <si>
    <t>45.19905,5.73769&gt;45.19991,5.73738</t>
  </si>
  <si>
    <t>45.19991,5.73738&gt;45.19917,5.73688</t>
  </si>
  <si>
    <t>45.19917,5.73688&gt;45.19901,5.73677</t>
  </si>
  <si>
    <t>45.19901,5.73677&gt;45.19698,5.73542</t>
  </si>
  <si>
    <t>45.19698,5.73542&gt;45.20645,5.74535</t>
  </si>
  <si>
    <t>45.20645,5.74535&gt;45.18275,5.74801</t>
  </si>
  <si>
    <t>45.18275,5.74801&gt;45.18967,5.72137</t>
  </si>
  <si>
    <t>45.16649,5.71291&gt;45.1788,5.6923</t>
  </si>
  <si>
    <t>45.22942,5.68166&gt;45.32817,5.5679</t>
  </si>
  <si>
    <t>45.32817,5.5679&gt;45.20832,5.67142</t>
  </si>
  <si>
    <t>45.1788,5.6923&gt;45.24522,5.67153</t>
  </si>
  <si>
    <t>45.24522,5.67153&gt;45.24485,5.67349</t>
  </si>
  <si>
    <t>45.24522,5.67153&gt;45.20832,5.67142</t>
  </si>
  <si>
    <t>45.20832,5.67142&gt;45.1788,5.6923</t>
  </si>
  <si>
    <t>45.24009,5.68228&gt;45.32617,5.56472</t>
  </si>
  <si>
    <t>45.32617,5.56472&gt;45.24219,5.68286</t>
  </si>
  <si>
    <t>45.27592,5.64918&gt;45.23262,5.67948</t>
  </si>
  <si>
    <t>45.21264,5.79519&gt;45.23358,5.86298</t>
  </si>
  <si>
    <t>45.23358,5.86298&gt;45.20738,5.78144</t>
  </si>
  <si>
    <t>45.18475,5.71448&gt;45.18822,5.7137</t>
  </si>
  <si>
    <t>45.14768,5.71622&gt;45.1788,5.6923</t>
  </si>
  <si>
    <t>45.2165,5.69171&gt;45.17906,5.70562</t>
  </si>
  <si>
    <t>45.17906,5.70562&gt;45.21873,5.69311</t>
  </si>
  <si>
    <t>45.21873,5.69311&gt;45.19668,5.71897</t>
  </si>
  <si>
    <t>45.19668,5.71897&gt;45.22966,5.6816</t>
  </si>
  <si>
    <t>45.18064,5.71151&gt;45.2128,5.69877</t>
  </si>
  <si>
    <t>45.20652,5.71037&gt;45.17906,5.70562</t>
  </si>
  <si>
    <t>45.36741,5.58615&gt;45.36398,5.59284</t>
  </si>
  <si>
    <t>45.36398,5.59284&gt;45.36496,5.59367</t>
  </si>
  <si>
    <t>45.1788,5.6923&gt;45.33466,5.62117</t>
  </si>
  <si>
    <t>45.33466,5.62117&gt;45.36496,5.59367</t>
  </si>
  <si>
    <t>45.36354,5.59166&gt;45.36398,5.59284</t>
  </si>
  <si>
    <t>45.36398,5.59284&gt;45.36741,5.58615</t>
  </si>
  <si>
    <t>45.36741,5.58615&gt;45.28834,5.63992</t>
  </si>
  <si>
    <t>45.16572,5.72585&gt;45.16639,5.72647</t>
  </si>
  <si>
    <t>45.18068,5.72448&gt;45.16639,5.72647</t>
  </si>
  <si>
    <t>45.16639,5.72647&gt;45.16562,5.72358</t>
  </si>
  <si>
    <t>45.16639,5.72647&gt;45.16617,5.72582</t>
  </si>
  <si>
    <t>45.16617,5.72582&gt;45.16532,5.72051</t>
  </si>
  <si>
    <t>45.16532,5.72051&gt;45.27095,5.61805</t>
  </si>
  <si>
    <t>45.20769,5.7634&gt;45.23996,5.82035</t>
  </si>
  <si>
    <t>45.23996,5.82035&gt;45.20427,5.75922</t>
  </si>
  <si>
    <t>45.36578,5.59018&gt;45.22342,5.79432</t>
  </si>
  <si>
    <t>45.23996,5.82035&gt;45.2092,5.76265</t>
  </si>
  <si>
    <t>45.23996,5.82035&gt;45.20769,5.7634</t>
  </si>
  <si>
    <t>45.2092,5.76265&gt;45.23996,5.82035</t>
  </si>
  <si>
    <t>45.23996,5.82035&gt;45.23712,5.85004</t>
  </si>
  <si>
    <t>45.23712,5.85004&gt;45.1788,5.6923</t>
  </si>
  <si>
    <t>45.18404,5.71215&gt;45.14635,5.71632</t>
  </si>
  <si>
    <t>45.14635,5.71632&gt;45.1788,5.6923</t>
  </si>
  <si>
    <t>45.18108,5.70694&gt;45.12053,5.69238</t>
  </si>
  <si>
    <t>45.05302,5.67291&gt;45.18821,5.72174</t>
  </si>
  <si>
    <t>45.05728,5.66857&gt;45.12053,5.69238</t>
  </si>
  <si>
    <t>45.12053,5.69238&gt;45.18821,5.72174</t>
  </si>
  <si>
    <t>45.1788,5.6923&gt;45.36578,5.59018</t>
  </si>
  <si>
    <t>45.36578,5.59018&gt;45.36579,5.59285</t>
  </si>
  <si>
    <t>45.36592,5.5931&gt;45.36667,5.5943</t>
  </si>
  <si>
    <t>45.36604,5.59331&gt;45.35881,5.58212</t>
  </si>
  <si>
    <t>45.35881,5.58212&gt;45.36578,5.59018</t>
  </si>
  <si>
    <t>45.36477,5.59595&gt;45.36523,5.59401</t>
  </si>
  <si>
    <t>45.36477,5.59595&gt;45.36704,5.5944</t>
  </si>
  <si>
    <t>45.36704,5.5944&gt;45.36864,5.58511</t>
  </si>
  <si>
    <t>45.36799,5.58428&gt;45.36302,5.5822</t>
  </si>
  <si>
    <t>45.36302,5.5822&gt;45.37602,5.58226</t>
  </si>
  <si>
    <t>45.32807,5.56625&gt;45.36653,5.59523</t>
  </si>
  <si>
    <t>45.36667,5.5943&gt;45.36704,5.5944</t>
  </si>
  <si>
    <t>45.36667,5.5943&gt;45.36799,5.58428</t>
  </si>
  <si>
    <t>45.36799,5.58428&gt;45.37602,5.58226</t>
  </si>
  <si>
    <t>45.37602,5.58226&gt;45.36578,5.59018</t>
  </si>
  <si>
    <t>45.36578,5.59018&gt;45.36477,5.59595</t>
  </si>
  <si>
    <t>45.36523,5.59401&gt;45.36592,5.5931</t>
  </si>
  <si>
    <t>45.36592,5.5931&gt;45.36604,5.59331</t>
  </si>
  <si>
    <t>45.36604,5.59331&gt;45.36864,5.58511</t>
  </si>
  <si>
    <t>45.36302,5.5822&gt;45.35881,5.58212</t>
  </si>
  <si>
    <t>45.35881,5.58212&gt;45.1788,5.6923</t>
  </si>
  <si>
    <t>45.1873,5.71911&gt;45.17765,5.73147</t>
  </si>
  <si>
    <t>45.18297,5.71948&gt;45.18229,5.71597</t>
  </si>
  <si>
    <t>45.18645,5.72803&gt;45.18651,5.72796</t>
  </si>
  <si>
    <t>45.18093,5.70685&gt;45.18107,5.71174</t>
  </si>
  <si>
    <t>45.18107,5.71174&gt;45.1776,5.72908</t>
  </si>
  <si>
    <t>45.1776,5.72908&gt;45.18807,5.72544</t>
  </si>
  <si>
    <t>45.17777,5.728&gt;45.10537,5.66483</t>
  </si>
  <si>
    <t>45.18624,5.72137&gt;45.1776,5.72908</t>
  </si>
  <si>
    <t>45.1776,5.72908&gt;45.17795,5.71249</t>
  </si>
  <si>
    <t>45.19698,5.73542&gt;45.1788,5.6923</t>
  </si>
  <si>
    <t>45.21208,5.74643&gt;45.21189,5.64993</t>
  </si>
  <si>
    <t>45.21189,5.64993&gt;45.1788,5.6923</t>
  </si>
  <si>
    <t>45.1743,5.73832&gt;45.18853,5.72452</t>
  </si>
  <si>
    <t>45.18853,5.72452&gt;45.17647,5.72698</t>
  </si>
  <si>
    <t>45.17647,5.72698&gt;45.18168,5.7454</t>
  </si>
  <si>
    <t>45.18751,5.71174&gt;45.18648,5.72849</t>
  </si>
  <si>
    <t>45.18648,5.72849&gt;45.1743,5.73832</t>
  </si>
  <si>
    <t>45.17977,5.71043&gt;45.19058,5.69709</t>
  </si>
  <si>
    <t>45.19058,5.69709&gt;45.18853,5.72452</t>
  </si>
  <si>
    <t>45.1788,5.6923&gt;45.18957,5.71286</t>
  </si>
  <si>
    <t>45.18957,5.71286&gt;45.18751,5.71174</t>
  </si>
  <si>
    <t>45.18751,5.71174&gt;45.19058,5.69709</t>
  </si>
  <si>
    <t>45.19058,5.69709&gt;45.17977,5.71043</t>
  </si>
  <si>
    <t>45.17977,5.71043&gt;45.17994,5.7227</t>
  </si>
  <si>
    <t>45.17994,5.7227&gt;45.17647,5.72698</t>
  </si>
  <si>
    <t>45.17647,5.72698&gt;45.17445,5.72841</t>
  </si>
  <si>
    <t>45.18168,5.7454&gt;45.18209,5.7468</t>
  </si>
  <si>
    <t>45.18209,5.7468&gt;45.18648,5.72849</t>
  </si>
  <si>
    <t>45.18648,5.72849&gt;45.18917,5.72716</t>
  </si>
  <si>
    <t>45.18853,5.72452&gt;45.18917,5.72716</t>
  </si>
  <si>
    <t>45.18917,5.72716&gt;45.18648,5.72849</t>
  </si>
  <si>
    <t>45.18648,5.72849&gt;45.18853,5.72452</t>
  </si>
  <si>
    <t>45.18853,5.72452&gt;45.17977,5.71043</t>
  </si>
  <si>
    <t>45.17977,5.71043&gt;45.18751,5.71174</t>
  </si>
  <si>
    <t>45.18751,5.71174&gt;45.18957,5.71286</t>
  </si>
  <si>
    <t>45.18957,5.71286&gt;45.19058,5.69709</t>
  </si>
  <si>
    <t>45.19058,5.69709&gt;45.17445,5.72841</t>
  </si>
  <si>
    <t>45.17445,5.72841&gt;45.17647,5.72698</t>
  </si>
  <si>
    <t>45.17647,5.72698&gt;45.1743,5.73832</t>
  </si>
  <si>
    <t>45.18168,5.7454&gt;45.1743,5.73832</t>
  </si>
  <si>
    <t>45.1743,5.73832&gt;45.18209,5.7468</t>
  </si>
  <si>
    <t>45.17994,5.7227&gt;45.1788,5.6923</t>
  </si>
  <si>
    <t>45.18828,5.71718&gt;45.18137,5.7331</t>
  </si>
  <si>
    <t>45.1788,5.6923&gt;45.19007,5.72767</t>
  </si>
  <si>
    <t>45.19007,5.72767&gt;45.19007,5.728</t>
  </si>
  <si>
    <t>45.19007,5.728&gt;45.18137,5.7331</t>
  </si>
  <si>
    <t>45.19007,5.72767&gt;45.1788,5.6923</t>
  </si>
  <si>
    <t>45.17037,5.7396&gt;45.14548,5.7043</t>
  </si>
  <si>
    <t>45.14548,5.7043&gt;45.18817,5.72489</t>
  </si>
  <si>
    <t>45.17038,5.73956&gt;45.19125,5.72592</t>
  </si>
  <si>
    <t>45.19125,5.72592&gt;45.18817,5.72489</t>
  </si>
  <si>
    <t>45.19229,5.72209&gt;45.36354,5.59166</t>
  </si>
  <si>
    <t>45.18458,5.7204&gt;45.1884,5.72502</t>
  </si>
  <si>
    <t>45.18458,5.7204&gt;45.18195,5.7219</t>
  </si>
  <si>
    <t>45.1884,5.72502&gt;45.1788,5.6923</t>
  </si>
  <si>
    <t>45.19355,5.71516&gt;45.19104,5.71604</t>
  </si>
  <si>
    <t>45.1788,5.6923&gt;45.19339,5.71562</t>
  </si>
  <si>
    <t>45.19339,5.71562&gt;45.19104,5.71604</t>
  </si>
  <si>
    <t>45.19104,5.71604&gt;45.19201,5.71964</t>
  </si>
  <si>
    <t>45.19339,5.71562&gt;45.19188,5.7192</t>
  </si>
  <si>
    <t>45.19188,5.7192&gt;45.19355,5.71516</t>
  </si>
  <si>
    <t>45.19355,5.71516&gt;45.1788,5.6923</t>
  </si>
  <si>
    <t>45.35008,5.50474&gt;45.36415,5.59069</t>
  </si>
  <si>
    <t>45.36472,5.60319&gt;45.36816,5.58753</t>
  </si>
  <si>
    <t>45.33449,5.61672&gt;45.35008,5.59829</t>
  </si>
  <si>
    <t>45.35008,5.59829&gt;45.366,5.59238</t>
  </si>
  <si>
    <t>45.35008,5.50474&gt;45.36816,5.58753</t>
  </si>
  <si>
    <t>45.36816,5.58753&gt;45.3671,5.58884</t>
  </si>
  <si>
    <t>45.18853,5.72452&gt;45.17692,5.71322</t>
  </si>
  <si>
    <t>45.18778,5.69203&gt;45.1878,5.71359</t>
  </si>
  <si>
    <t>45.1878,5.71359&gt;45.14442,5.72058</t>
  </si>
  <si>
    <t>45.16708,5.72471&gt;45.1878,5.71359</t>
  </si>
  <si>
    <t>45.1878,5.71359&gt;45.18778,5.69203</t>
  </si>
  <si>
    <t>45.18778,5.69203&gt;45.1904,5.72543</t>
  </si>
  <si>
    <t>45.1904,5.72543&gt;45.18778,5.69203</t>
  </si>
  <si>
    <t>45.16478,5.72524&gt;45.1904,5.72543</t>
  </si>
  <si>
    <t>45.18703,5.71319&gt;45.1878,5.71359</t>
  </si>
  <si>
    <t>45.18778,5.69203&gt;45.16678,5.72706</t>
  </si>
  <si>
    <t>45.16708,5.72471&gt;45.16478,5.72524</t>
  </si>
  <si>
    <t>45.36271,5.59135&gt;45.36686,5.58305</t>
  </si>
  <si>
    <t>45.36736,5.58492&gt;45.36271,5.59135</t>
  </si>
  <si>
    <t>45.3675,5.58521&gt;45.1788,5.6923</t>
  </si>
  <si>
    <t>45.55526,5.97471&gt;45.58259,5.9298</t>
  </si>
  <si>
    <t>45.58259,5.9298&gt;45.26981,5.87176</t>
  </si>
  <si>
    <t>45.26981,5.87176&gt;45.56805,5.92297</t>
  </si>
  <si>
    <t>45.56805,5.92297&gt;45.53754,5.8152</t>
  </si>
  <si>
    <t>45.53754,5.8152&gt;45.56998,5.93314</t>
  </si>
  <si>
    <t>45.56998,5.93314&gt;45.55561,5.91263</t>
  </si>
  <si>
    <t>45.55561,5.91263&gt;45.1788,5.6923</t>
  </si>
  <si>
    <t>45.1788,5.6923&gt;45.34962,5.50057</t>
  </si>
  <si>
    <t>45.34962,5.50057&gt;45.18137,5.7331</t>
  </si>
  <si>
    <t>45.18137,5.7331&gt;45.1918,5.73027</t>
  </si>
  <si>
    <t>45.1918,5.73027&gt;45.17977,5.71043</t>
  </si>
  <si>
    <t>45.17977,5.71043&gt;45.18234,5.71265</t>
  </si>
  <si>
    <t>45.17984,5.70821&gt;45.35226,5.50663</t>
  </si>
  <si>
    <t>45.35226,5.50663&gt;45.18168,5.7454</t>
  </si>
  <si>
    <t>45.18168,5.7454&gt;45.18219,5.72116</t>
  </si>
  <si>
    <t>45.18219,5.72116&gt;45.18661,5.72938</t>
  </si>
  <si>
    <t>45.18661,5.72938&gt;45.18711,5.72974</t>
  </si>
  <si>
    <t>45.18711,5.72974&gt;45.18128,5.68899</t>
  </si>
  <si>
    <t>45.1918,5.73027&gt;45.17984,5.70821</t>
  </si>
  <si>
    <t>45.17984,5.70821&gt;45.17977,5.71043</t>
  </si>
  <si>
    <t>45.18234,5.71265&gt;45.18137,5.7331</t>
  </si>
  <si>
    <t>45.18137,5.7331&gt;45.18219,5.72116</t>
  </si>
  <si>
    <t>45.18219,5.72116&gt;45.18168,5.7454</t>
  </si>
  <si>
    <t>45.18168,5.7454&gt;45.18128,5.68899</t>
  </si>
  <si>
    <t>45.18364,5.72157&gt;45.18534,5.72658</t>
  </si>
  <si>
    <t>45.18534,5.72658&gt;45.15057,5.72566</t>
  </si>
  <si>
    <t>45.15057,5.72566&gt;45.18534,5.72658</t>
  </si>
  <si>
    <t>45.18534,5.72658&gt;45.19924,5.71151</t>
  </si>
  <si>
    <t>45.37372,5.58344&gt;45.36761,5.59243</t>
  </si>
  <si>
    <t>45.36761,5.59243&gt;45.37372,5.58344</t>
  </si>
  <si>
    <t>45.18985,5.7289&gt;45.19235,5.73161</t>
  </si>
  <si>
    <t>45.18841,5.7258&gt;45.18812,5.72873</t>
  </si>
  <si>
    <t>45.19153,5.73102&gt;45.19289,5.72888</t>
  </si>
  <si>
    <t>45.19289,5.72913&gt;45.20653,5.39945</t>
  </si>
  <si>
    <t>45.1788,5.6923&gt;45.27531,5.64928</t>
  </si>
  <si>
    <t>45.27531,5.64928&gt;45.1788,5.6923</t>
  </si>
  <si>
    <t>45.1788,5.6923&gt;45.08024,5.73636</t>
  </si>
  <si>
    <t>45.08152,5.77284&gt;45.1788,5.6923</t>
  </si>
  <si>
    <t>45.1788,5.6923&gt;45.21482,5.85823</t>
  </si>
  <si>
    <t>45.21482,5.85823&gt;45.20189,5.83885</t>
  </si>
  <si>
    <t>45.20189,5.83885&gt;45.1788,5.6923</t>
  </si>
  <si>
    <t>45.167,5.72815&gt;45.18579,5.7279</t>
  </si>
  <si>
    <t>45.18579,5.7279&gt;45.18728,5.7463</t>
  </si>
  <si>
    <t>45.18728,5.7463&gt;45.18815,5.72353</t>
  </si>
  <si>
    <t>45.19674,5.73751&gt;45.18579,5.7279</t>
  </si>
  <si>
    <t>45.18579,5.7279&gt;45.18442,5.71954</t>
  </si>
  <si>
    <t>45.167,5.72815&gt;45.16771,5.7282</t>
  </si>
  <si>
    <t>réelle</t>
  </si>
  <si>
    <t>Durée corrigée</t>
  </si>
  <si>
    <t>Ecart</t>
  </si>
  <si>
    <t>Client du projet</t>
  </si>
  <si>
    <t>Libellé rendez-vous</t>
  </si>
  <si>
    <t>Pre</t>
  </si>
  <si>
    <t>Lat. Prj.</t>
  </si>
  <si>
    <t>Long. Prj.</t>
  </si>
  <si>
    <t>Lat. GSM In</t>
  </si>
  <si>
    <t>Long. GSM In</t>
  </si>
  <si>
    <t>Lat. GSM Out</t>
  </si>
  <si>
    <t>Long. GSM Out</t>
  </si>
  <si>
    <t>Lat. Pause In</t>
  </si>
  <si>
    <t>Long. Pause In</t>
  </si>
  <si>
    <t>Lat. Pause Out</t>
  </si>
  <si>
    <t>Long. Pause Out</t>
  </si>
  <si>
    <t>Sous-Catégorie</t>
  </si>
  <si>
    <t>S-S-Catégorie</t>
  </si>
  <si>
    <t>PR26-07-00446</t>
  </si>
  <si>
    <t>2, 4, 6, RUE GREUZE-ENTRETIEN DES GARAGES</t>
  </si>
  <si>
    <t>LA COUPOLE - Gestion des containers</t>
  </si>
  <si>
    <t>11 BIS VICTOR HUGO - Gestion des containers</t>
  </si>
  <si>
    <t>24 EMILE GUEYMARD - Gestion des containers</t>
  </si>
  <si>
    <t>1/3 JEAN BAPTISTE PRADEL - Gestion des containers</t>
  </si>
  <si>
    <t>Redaoui KHIER</t>
  </si>
  <si>
    <t>PR26-08-02304</t>
  </si>
  <si>
    <t>Le Majestic - Entretien des garages</t>
  </si>
  <si>
    <t>GAMBETTA BELLADONNE</t>
  </si>
  <si>
    <t>Walid MANA</t>
  </si>
  <si>
    <t>55 ALSACE LORRAINE - Gestion des containers</t>
  </si>
  <si>
    <t>10 CONDORCET</t>
  </si>
  <si>
    <t>3 MALHERBE - Gestion des containers</t>
  </si>
  <si>
    <t>1 EDOUARD REY ABC - Gestion des containers</t>
  </si>
  <si>
    <t>1/3 JEAN BAPTISTE PRADEL</t>
  </si>
  <si>
    <t xml:space="preserve">74 DRAC LES ECOLES </t>
  </si>
  <si>
    <t>GYMNASE - Gestion des containers</t>
  </si>
  <si>
    <t>55 ALSACE LORRAINE</t>
  </si>
  <si>
    <t>3 MALHERBE</t>
  </si>
  <si>
    <t>44/46 LORRAINE - Gestion des containers</t>
  </si>
  <si>
    <t>LE HAMEAU - LES CHABERTS</t>
  </si>
  <si>
    <t>PR26-08-02363</t>
  </si>
  <si>
    <t>4/6 HENRI LE CHATELIER - Gestion des containers</t>
  </si>
  <si>
    <t>TERRASSES DE MUSSET</t>
  </si>
  <si>
    <t>LE HAMEAU - LES CHABERTS - Gestion des containers</t>
  </si>
  <si>
    <t>BASILIC AND CO - Gestion des containers</t>
  </si>
  <si>
    <t>36 ALSACE LORRAINE - Gestion des containers</t>
  </si>
  <si>
    <t>16 ABBE DE LA SALLE - Gestion des containers</t>
  </si>
  <si>
    <t>4 ALSACE LORRAINE</t>
  </si>
  <si>
    <t>PR26-07-01052</t>
  </si>
  <si>
    <t>RESIDENCE PARC AVENIR - Entretien local vélos</t>
  </si>
  <si>
    <t>PR26-08-02261</t>
  </si>
  <si>
    <t>Nettoyage garage</t>
  </si>
  <si>
    <t>15 DIDEROT</t>
  </si>
  <si>
    <t>LE VILLARD - Gestion des containers</t>
  </si>
  <si>
    <t>11 BIS VICTOR HUGO</t>
  </si>
  <si>
    <t>Tour bayard - Gestion des containers</t>
  </si>
  <si>
    <t>16 ABBE GREGOIRE - Gestion des containers</t>
  </si>
  <si>
    <t>GAMBETTA BELLADONNE - Gestion des containers</t>
  </si>
  <si>
    <t>1 EDOUARD REY ABC</t>
  </si>
  <si>
    <t>PR26-07-00571</t>
  </si>
  <si>
    <t>13-15 PERI-ENTRETIEN DES CAVES</t>
  </si>
  <si>
    <t>49 VALLIER - Gestion des containers</t>
  </si>
  <si>
    <t>PR26-07-00427</t>
  </si>
  <si>
    <t>LOGIS B - Entretien de la cour</t>
  </si>
  <si>
    <t>24 EMILE GUEYMARD</t>
  </si>
  <si>
    <t>LE CLOS VICTORINE II</t>
  </si>
  <si>
    <t>VERNEY - Gestion des containers</t>
  </si>
  <si>
    <t>3 TURENNE - Gestion des containers</t>
  </si>
  <si>
    <t>PR26-08-02107</t>
  </si>
  <si>
    <t>5 avenue Felix Viallet - Entretien des caves</t>
  </si>
  <si>
    <t xml:space="preserve">LE SAINT CHARLES - Gestion des containeres </t>
  </si>
  <si>
    <t>PR26-07-00641</t>
  </si>
  <si>
    <t>karcher poubelles</t>
  </si>
  <si>
    <t>reunion avec agent pour tournee voiron</t>
  </si>
  <si>
    <t>CAPUCHE MALHERBE - Gestion containeres</t>
  </si>
  <si>
    <t>LE CLAIRVAL - Gestion des containers</t>
  </si>
  <si>
    <t xml:space="preserve">LES ECHEVINS </t>
  </si>
  <si>
    <t>26 JOSEPH VALLIER - Gestion des containers</t>
  </si>
  <si>
    <t>29 GAMBETTA</t>
  </si>
  <si>
    <t>PR26-08-01902</t>
  </si>
  <si>
    <t>ZENAE - Nettoyage des vitres</t>
  </si>
  <si>
    <t>PR26-08-01336</t>
  </si>
  <si>
    <t>LE CHEVALON-ENTRETIEN PC</t>
  </si>
  <si>
    <t>10 CONDORCET - Gestion des containers</t>
  </si>
  <si>
    <t>PR26-07-00525</t>
  </si>
  <si>
    <t>LE KALYSTO - Nettoyage des vitres</t>
  </si>
  <si>
    <t>netoyage + local</t>
  </si>
  <si>
    <t>LES TERRASSES DE MEYLAN - Gestion des containers</t>
  </si>
  <si>
    <t>BERRIAT 58 - Gestion des containers</t>
  </si>
  <si>
    <t>mise en cire</t>
  </si>
  <si>
    <t>83 BERRIAT - Gestion des Containers</t>
  </si>
  <si>
    <t>PR26-07-00360</t>
  </si>
  <si>
    <t>LE LIBERTE - Gestion des containers</t>
  </si>
  <si>
    <t>PR26-07-00929</t>
  </si>
  <si>
    <t>LE MONTFALCON - Entretien de la cour</t>
  </si>
  <si>
    <t>2 Rue Montorge CITYA AUDRAS ET DELAUNOIS</t>
  </si>
  <si>
    <t>15 DIDEROT - Gestion des containers</t>
  </si>
  <si>
    <t>LA FONTAINE GALANTE- Gestion des containers</t>
  </si>
  <si>
    <t>37</t>
  </si>
  <si>
    <t>853x31</t>
  </si>
  <si>
    <t>Jardin secret</t>
  </si>
  <si>
    <t>721x31</t>
  </si>
  <si>
    <t>45.56522,5.91902&gt;45.18137,5.7331</t>
  </si>
  <si>
    <t>45.18137,5.7331&gt;45.15818,5.70371</t>
  </si>
  <si>
    <t>45.18661,5.72938&gt;45.19246,5.71606</t>
  </si>
  <si>
    <t>45.22055,5.76362&gt;45.178,5.70658</t>
  </si>
  <si>
    <t>45.178,5.70658&gt;45.19783,5.74135</t>
  </si>
  <si>
    <t>45.19783,5.74135&gt;45.178,5.70658</t>
  </si>
  <si>
    <t>45.178,5.70658&gt;45.17652,5.70904</t>
  </si>
  <si>
    <t>45.18475,5.71448&gt;45.1788,5.6923</t>
  </si>
  <si>
    <t>45.20651,5.66291&gt;45.18691,5.7276</t>
  </si>
  <si>
    <t>45.18691,5.7276&gt;45.19694,5.69791</t>
  </si>
  <si>
    <t>45.1788,5.6923&gt;45.18962,5.72801</t>
  </si>
  <si>
    <t>45.18962,5.72801&gt;45.19007,5.728</t>
  </si>
  <si>
    <t>45.17571,5.75337&gt;45.19007,5.72767</t>
  </si>
  <si>
    <t>45.18137,5.7331&gt;45.18919,5.72295</t>
  </si>
  <si>
    <t>45.18919,5.72295&gt;45.16339,5.68509</t>
  </si>
  <si>
    <t>45.18772,5.7223&gt;45.18828,5.71718</t>
  </si>
  <si>
    <t>45.16339,5.68509&gt;45.18986,5.72926</t>
  </si>
  <si>
    <t>45.18962,5.72801&gt;45.18925,5.72001</t>
  </si>
  <si>
    <t>45.18925,5.72001&gt;45.17065,5.75864</t>
  </si>
  <si>
    <t>45.1788,5.6923&gt;45.17047,5.73473</t>
  </si>
  <si>
    <t>45.19229,5.72209&gt;45.1884,5.72502</t>
  </si>
  <si>
    <t>45.1884,5.72502&gt;45.19125,5.72592</t>
  </si>
  <si>
    <t>45.17047,5.73473&gt;45.18195,5.7219</t>
  </si>
  <si>
    <t>45.14548,5.7043&gt;45.1788,5.6923</t>
  </si>
  <si>
    <t>45.18005,5.79113&gt;45.18404,5.71215</t>
  </si>
  <si>
    <t>45.19022,5.72577&gt;45.18048,5.73149</t>
  </si>
  <si>
    <t>45.18048,5.73149&gt;45.16874,5.72588</t>
  </si>
  <si>
    <t>45.18853,5.72452&gt;45.17925,5.70794</t>
  </si>
  <si>
    <t>45.1892,5.68987&gt;45.18661,5.72938</t>
  </si>
  <si>
    <t>45.18661,5.72938&gt;45.17985,5.70733</t>
  </si>
  <si>
    <t>45.18479,5.72183&gt;45.19478,5.71427</t>
  </si>
  <si>
    <t>45.18688,5.70622&gt;45.18753,5.71066</t>
  </si>
  <si>
    <t>45.18753,5.71066&gt;45.16881,5.72246</t>
  </si>
  <si>
    <t>45.1788,5.6923&gt;45.17869,5.73767</t>
  </si>
  <si>
    <t>45.18896,5.73467&gt;45.18072,5.73872</t>
  </si>
  <si>
    <t>45.19035,5.7332&gt;45.1892,5.73451</t>
  </si>
  <si>
    <t>45.1892,5.73451&gt;45.18878,5.7199</t>
  </si>
  <si>
    <t>45.18878,5.7199&gt;45.16284,5.72066</t>
  </si>
  <si>
    <t>45.19107,5.72258&gt;45.18988,5.72468</t>
  </si>
  <si>
    <t>45.18988,5.72468&gt;45.18809,5.71401</t>
  </si>
  <si>
    <t>45.18961,5.72916&gt;45.1748,5.72858</t>
  </si>
  <si>
    <t>45.1748,5.72858&gt;45.18663,5.72313</t>
  </si>
  <si>
    <t>45.18986,5.72428&gt;45.19046,5.72352</t>
  </si>
  <si>
    <t>45.17792,5.72417&gt;45.19018,5.72546</t>
  </si>
  <si>
    <t>45.18023,5.749&gt;45.178,5.70658</t>
  </si>
  <si>
    <t>45.1788,5.6923&gt;45.18516,5.71678</t>
  </si>
  <si>
    <t>45.19351,5.7295&gt;45.18731,5.71196</t>
  </si>
  <si>
    <t>45.36326,5.5773&gt;45.35126,5.60074</t>
  </si>
  <si>
    <t>45.20566,5.77388&gt;45.19,5.70862</t>
  </si>
  <si>
    <t>45.19,5.70862&gt;45.17367,5.70844</t>
  </si>
  <si>
    <t>45.1788,5.6923&gt;45.18328,5.71838</t>
  </si>
  <si>
    <t>45.18991,5.71608&gt;45.19256,5.72408</t>
  </si>
  <si>
    <t>45.19256,5.72472&gt;45.1874,5.71788</t>
  </si>
  <si>
    <t>45.18713,5.71799&gt;45.19144,5.72712</t>
  </si>
  <si>
    <t>45.1788,5.6923&gt;45.18615,5.75341</t>
  </si>
  <si>
    <t>45.19698,5.73542&gt;45.19917,5.73688</t>
  </si>
  <si>
    <t>45.2128,5.69877&gt;45.17906,5.70562</t>
  </si>
  <si>
    <t>45.17906,5.70562&gt;45.2165,5.69171</t>
  </si>
  <si>
    <t>45.2165,5.69171&gt;45.22966,5.6816</t>
  </si>
  <si>
    <t>45.22966,5.6816&gt;45.21756,5.69402</t>
  </si>
  <si>
    <t>45.21873,5.69311&gt;45.22966,5.6816</t>
  </si>
  <si>
    <t>45.16562,5.72358&gt;45.16617,5.72582</t>
  </si>
  <si>
    <t>45.16617,5.72582&gt;45.18068,5.72448</t>
  </si>
  <si>
    <t>45.18068,5.72448&gt;45.16532,5.72051</t>
  </si>
  <si>
    <t>45.16532,5.72051&gt;45.16639,5.72647</t>
  </si>
  <si>
    <t>45.16639,5.72647&gt;45.16572,5.72585</t>
  </si>
  <si>
    <t>45.22342,5.79432&gt;45.20427,5.75922</t>
  </si>
  <si>
    <t>45.30049,5.48657&gt;45.36302,5.5822</t>
  </si>
  <si>
    <t>45.36864,5.58511&gt;45.36302,5.5822</t>
  </si>
  <si>
    <t>45.36302,5.5822&gt;45.1788,5.6923</t>
  </si>
  <si>
    <t>45.18297,5.71948&gt;45.1873,5.71911</t>
  </si>
  <si>
    <t>45.1873,5.71911&gt;45.1788,5.6923</t>
  </si>
  <si>
    <t>45.18598,5.71231&gt;45.27166,5.86756</t>
  </si>
  <si>
    <t>45.27166,5.86756&gt;45.1788,5.6923</t>
  </si>
  <si>
    <t>45.19058,5.69709&gt;45.1743,5.73832</t>
  </si>
  <si>
    <t>45.1743,5.73832&gt;45.18957,5.71286</t>
  </si>
  <si>
    <t>45.17977,5.71043&gt;45.17647,5.72698</t>
  </si>
  <si>
    <t>45.18168,5.7454&gt;45.17994,5.7227</t>
  </si>
  <si>
    <t>45.18209,5.7468&gt;45.18751,5.71174</t>
  </si>
  <si>
    <t>45.19007,5.72767&gt;45.18962,5.72801</t>
  </si>
  <si>
    <t>45.18986,5.72926&gt;45.18919,5.72295</t>
  </si>
  <si>
    <t>45.18919,5.72295&gt;45.18137,5.7331</t>
  </si>
  <si>
    <t>45.18137,5.7331&gt;45.19002,5.72817</t>
  </si>
  <si>
    <t>45.17571,5.75337&gt;45.18986,5.72926</t>
  </si>
  <si>
    <t>45.17037,5.7396&gt;45.1884,5.72502</t>
  </si>
  <si>
    <t>45.19188,5.7192&gt;45.19292,5.71494</t>
  </si>
  <si>
    <t>45.19292,5.71494&gt;45.19201,5.71964</t>
  </si>
  <si>
    <t>45.19319,5.71461&gt;45.19292,5.71494</t>
  </si>
  <si>
    <t>45.19185,5.71533&gt;45.19355,5.71516</t>
  </si>
  <si>
    <t>45.19292,5.71494&gt;45.19104,5.71604</t>
  </si>
  <si>
    <t>45.1904,5.72543&gt;45.16708,5.72471</t>
  </si>
  <si>
    <t>45.20652,5.71037&gt;45.17047,5.73473</t>
  </si>
  <si>
    <t>45.08152,5.77284&gt;45.08056,5.76985</t>
  </si>
  <si>
    <t>45.1918,5.73027&gt;45.14854,5.70459</t>
  </si>
  <si>
    <t>45.18579,5.7279&gt;45.1918,5.73027</t>
  </si>
  <si>
    <t>P:PR26-08-01571</t>
  </si>
  <si>
    <t>202</t>
  </si>
  <si>
    <t>303</t>
  </si>
  <si>
    <t>74 DRAC LES ECOLES</t>
  </si>
  <si>
    <t>80</t>
  </si>
  <si>
    <t>LE SAINT CHARLES - Gestion des containeres</t>
  </si>
  <si>
    <t>051026</t>
  </si>
  <si>
    <t>803x31</t>
  </si>
  <si>
    <t>45.19144,5.72712&gt;45.16248,5.71652</t>
  </si>
  <si>
    <t>45.16248,5.71652&gt;45.19304,5.73067</t>
  </si>
  <si>
    <t>45.18893,5.71235&gt;45.1796,5.7066</t>
  </si>
  <si>
    <t>45.1796,5.7066&gt;45.36345,5.60519</t>
  </si>
  <si>
    <t>45.36345,5.60519&gt;45.2239,5.79493</t>
  </si>
  <si>
    <t>45.2239,5.79493&gt;45.21584,5.69306</t>
  </si>
  <si>
    <t>45.18528,5.71616&gt;45.18893,5.71235</t>
  </si>
  <si>
    <t>45.20309,5.70375&gt;45.1796,5.7066</t>
  </si>
  <si>
    <t>45.1788,5.72736&gt;45.17792,5.72865</t>
  </si>
  <si>
    <t>45.17792,5.72865&gt;45.21572,5.69312</t>
  </si>
  <si>
    <t>45.18528,5.71616&gt;45.36578,5.59018</t>
  </si>
  <si>
    <t>45.36578,5.59018&gt;45.1884,5.71833</t>
  </si>
  <si>
    <t>45.20911,5.78896&gt;45.1786,5.70829</t>
  </si>
  <si>
    <t>45.1786,5.70829&gt;45.17647,5.72698</t>
  </si>
  <si>
    <t>45.19022,5.72577&gt;45.17498,5.73721</t>
  </si>
  <si>
    <t>45.16874,5.72588&gt;45.18212,5.73221</t>
  </si>
  <si>
    <t>45.17498,5.73721&gt;45.18211,5.73117</t>
  </si>
  <si>
    <t>45.1788,5.6923&gt;45.19022,5.72577</t>
  </si>
  <si>
    <t>45.18035,5.70757&gt;45.18211,5.73117</t>
  </si>
  <si>
    <t>45.18225,5.73186&gt;45.18212,5.73221</t>
  </si>
  <si>
    <t>45.18212,5.73221&gt;45.18225,5.73186</t>
  </si>
  <si>
    <t>45.18225,5.73186&gt;45.18048,5.73149</t>
  </si>
  <si>
    <t>45.18048,5.73149&gt;45.18853,5.72452</t>
  </si>
  <si>
    <t>45.16874,5.72588&gt;45.16476,5.71865</t>
  </si>
  <si>
    <t>45.19022,5.72577&gt;45.18212,5.73221</t>
  </si>
  <si>
    <t>45.18225,5.73186&gt;45.18211,5.73117</t>
  </si>
  <si>
    <t>45.16874,5.72588&gt;45.18853,5.72452</t>
  </si>
  <si>
    <t>45.18853,5.72452&gt;45.16476,5.71865</t>
  </si>
  <si>
    <t>45.17498,5.73721&gt;45.18035,5.70757</t>
  </si>
  <si>
    <t>45.18035,5.70757&gt;45.1788,5.6923</t>
  </si>
  <si>
    <t>45.1788,5.6923&gt;45.18483,5.71901</t>
  </si>
  <si>
    <t>45.18483,5.71901&gt;45.1698,5.72183</t>
  </si>
  <si>
    <t>45.1698,5.72183&gt;45.18379,5.71811</t>
  </si>
  <si>
    <t>45.18379,5.71811&gt;45.17985,5.70733</t>
  </si>
  <si>
    <t>45.17985,5.70733&gt;45.18393,5.71851</t>
  </si>
  <si>
    <t>45.19246,5.71606&gt;45.17925,5.70794</t>
  </si>
  <si>
    <t>45.1796,5.7066&gt;45.18483,5.71901</t>
  </si>
  <si>
    <t>45.1788,5.6923&gt;45.17925,5.70794</t>
  </si>
  <si>
    <t>45.19246,5.71606&gt;45.18853,5.72452</t>
  </si>
  <si>
    <t>45.18853,5.72452&gt;45.19166,5.7229</t>
  </si>
  <si>
    <t>45.19166,5.7229&gt;45.18393,5.71851</t>
  </si>
  <si>
    <t>45.18393,5.71851&gt;45.18379,5.71811</t>
  </si>
  <si>
    <t>45.18379,5.71811&gt;45.1698,5.72183</t>
  </si>
  <si>
    <t>45.1796,5.7066&gt;45.18853,5.72452</t>
  </si>
  <si>
    <t>45.19246,5.71606&gt;45.18393,5.71851</t>
  </si>
  <si>
    <t>45.1698,5.72183&gt;45.1788,5.6923</t>
  </si>
  <si>
    <t>45.20359,5.70516&gt;45.18661,5.72938</t>
  </si>
  <si>
    <t>45.18661,5.72938&gt;45.18546,5.72696</t>
  </si>
  <si>
    <t>45.19911,5.71104&gt;45.17894,5.70989</t>
  </si>
  <si>
    <t>45.17894,5.70989&gt;45.18711,5.72974</t>
  </si>
  <si>
    <t>45.20114,5.70625&gt;45.18661,5.72938</t>
  </si>
  <si>
    <t>45.18661,5.72938&gt;45.19938,5.68932</t>
  </si>
  <si>
    <t>45.20252,5.70464&gt;45.20114,5.70625</t>
  </si>
  <si>
    <t>45.20114,5.70625&gt;45.1788,5.6923</t>
  </si>
  <si>
    <t>45.1788,5.6923&gt;45.19058,5.71829</t>
  </si>
  <si>
    <t>45.18753,5.71066&gt;45.18219,5.72116</t>
  </si>
  <si>
    <t>45.18219,5.72116&gt;45.18851,5.68978</t>
  </si>
  <si>
    <t>45.18479,5.72183&gt;45.16881,5.72246</t>
  </si>
  <si>
    <t>45.18536,5.72313&gt;45.18853,5.72452</t>
  </si>
  <si>
    <t>45.18853,5.72452&gt;45.18428,5.72166</t>
  </si>
  <si>
    <t>45.18428,5.72166&gt;45.18851,5.68978</t>
  </si>
  <si>
    <t>45.18428,5.72166&gt;45.18688,5.70622</t>
  </si>
  <si>
    <t>45.18536,5.72313&gt;45.18501,5.72263</t>
  </si>
  <si>
    <t>45.18501,5.72263&gt;45.18219,5.72116</t>
  </si>
  <si>
    <t>45.1788,5.6923&gt;45.36364,5.59066</t>
  </si>
  <si>
    <t>45.36364,5.59066&gt;45.3667,5.58635</t>
  </si>
  <si>
    <t>45.35999,5.5964&gt;45.1788,5.6923</t>
  </si>
  <si>
    <t>45.17839,5.73751&gt;45.18878,5.7199</t>
  </si>
  <si>
    <t>45.1788,5.6923&gt;45.16284,5.72066</t>
  </si>
  <si>
    <t>45.1892,5.73451&gt;45.18072,5.73872</t>
  </si>
  <si>
    <t>45.17869,5.73767&gt;45.17839,5.73751</t>
  </si>
  <si>
    <t>45.17839,5.73751&gt;45.17869,5.73767</t>
  </si>
  <si>
    <t>45.17869,5.73767&gt;45.1788,5.6923</t>
  </si>
  <si>
    <t>45.1788,5.6923&gt;45.19436,5.69966</t>
  </si>
  <si>
    <t>45.18663,5.72313&gt;45.19018,5.72546</t>
  </si>
  <si>
    <t>45.19107,5.72258&gt;45.18622,5.71242</t>
  </si>
  <si>
    <t>45.18622,5.71242&gt;45.19018,5.72546</t>
  </si>
  <si>
    <t>45.19018,5.72546&gt;45.18988,5.72468</t>
  </si>
  <si>
    <t>45.19436,5.69966&gt;45.18622,5.71242</t>
  </si>
  <si>
    <t>45.18622,5.71242&gt;45.18663,5.72313</t>
  </si>
  <si>
    <t>45.18663,5.72313&gt;45.18961,5.72916</t>
  </si>
  <si>
    <t>45.18809,5.71401&gt;45.19018,5.72546</t>
  </si>
  <si>
    <t>45.18988,5.72468&gt;45.18986,5.72428</t>
  </si>
  <si>
    <t>45.18986,5.72428&gt;45.18967,5.72435</t>
  </si>
  <si>
    <t>45.18967,5.72435&gt;45.19065,5.72271</t>
  </si>
  <si>
    <t>45.19046,5.72352&gt;45.18988,5.72468</t>
  </si>
  <si>
    <t>45.18967,5.72435&gt;45.18663,5.72313</t>
  </si>
  <si>
    <t>45.18961,5.72916&gt;45.19018,5.72546</t>
  </si>
  <si>
    <t>45.19018,5.72546&gt;45.19065,5.72271</t>
  </si>
  <si>
    <t>45.18622,5.71242&gt;45.18809,5.71401</t>
  </si>
  <si>
    <t>45.18809,5.71401&gt;45.19436,5.69966</t>
  </si>
  <si>
    <t>45.1788,5.72736&gt;45.1748,5.72858</t>
  </si>
  <si>
    <t>45.17792,5.72417&gt;45.1788,5.72736</t>
  </si>
  <si>
    <t>45.17792,5.72417&gt;45.1788,5.6923</t>
  </si>
  <si>
    <t>45.19157,5.68633&gt;45.178,5.70658</t>
  </si>
  <si>
    <t>45.178,5.70658&gt;45.22055,5.76362</t>
  </si>
  <si>
    <t>45.17652,5.70904&gt;45.16442,5.69121</t>
  </si>
  <si>
    <t>45.2089,5.74858&gt;45.19157,5.68633</t>
  </si>
  <si>
    <t>45.19783,5.74135&gt;45.18023,5.749</t>
  </si>
  <si>
    <t>45.178,5.70658&gt;45.2089,5.74858</t>
  </si>
  <si>
    <t>45.2089,5.74858&gt;45.17652,5.70904</t>
  </si>
  <si>
    <t>45.16442,5.69121&gt;45.19157,5.68633</t>
  </si>
  <si>
    <t>45.2089,5.74858&gt;45.22055,5.76362</t>
  </si>
  <si>
    <t>45.19157,5.68633&gt;45.1788,5.6923</t>
  </si>
  <si>
    <t>45.19095,5.71653&gt;45.18695,5.72848</t>
  </si>
  <si>
    <t>45.18695,5.72848&gt;45.18516,5.71678</t>
  </si>
  <si>
    <t>45.1788,5.6923&gt;45.21003,5.76107</t>
  </si>
  <si>
    <t>45.21003,5.76107&gt;45.18045,5.69897</t>
  </si>
  <si>
    <t>45.18045,5.69897&gt;45.20779,5.66995</t>
  </si>
  <si>
    <t>45.21003,5.76107&gt;45.21012,5.76184</t>
  </si>
  <si>
    <t>45.07019,5.73198&gt;45.10577,5.74705</t>
  </si>
  <si>
    <t>45.10577,5.74705&gt;45.10516,5.74732</t>
  </si>
  <si>
    <t>45.10516,5.74732&gt;45.07019,5.73198</t>
  </si>
  <si>
    <t>45.1805,5.73007&gt;45.20566,5.77388</t>
  </si>
  <si>
    <t>45.20566,5.77388&gt;45.18227,5.72004</t>
  </si>
  <si>
    <t>45.18227,5.72004&gt;45.18668,5.72003</t>
  </si>
  <si>
    <t>45.18668,5.72003&gt;45.18227,5.72004</t>
  </si>
  <si>
    <t>45.20282,5.76584&gt;45.18668,5.72003</t>
  </si>
  <si>
    <t>45.1788,5.6923&gt;45.19,5.70862</t>
  </si>
  <si>
    <t>45.19,5.70862&gt;45.18668,5.72003</t>
  </si>
  <si>
    <t>45.18227,5.72004&gt;45.17367,5.70844</t>
  </si>
  <si>
    <t>45.1805,5.73007&gt;45.18055,5.73031</t>
  </si>
  <si>
    <t>45.18055,5.73031&gt;45.1805,5.73007</t>
  </si>
  <si>
    <t>45.17367,5.70844&gt;45.20282,5.76584</t>
  </si>
  <si>
    <t>45.20566,5.77388&gt;45.1788,5.6923</t>
  </si>
  <si>
    <t>45.1822,5.73859&gt;45.18563,5.72112</t>
  </si>
  <si>
    <t>45.18563,5.72112&gt;45.1838,5.72202</t>
  </si>
  <si>
    <t>45.1838,5.72202&gt;45.18958,5.72291</t>
  </si>
  <si>
    <t>45.18944,5.72624&gt;45.1838,5.72202</t>
  </si>
  <si>
    <t>45.18563,5.72112&gt;45.23974,5.8901</t>
  </si>
  <si>
    <t>45.23974,5.8901&gt;45.271,5.86669</t>
  </si>
  <si>
    <t>45.271,5.86669&gt;45.189,5.7186</t>
  </si>
  <si>
    <t>45.18958,5.72291&gt;45.1884,5.71833</t>
  </si>
  <si>
    <t>45.1884,5.71833&gt;45.16874,5.72588</t>
  </si>
  <si>
    <t>45.16874,5.72588&gt;45.23974,5.8901</t>
  </si>
  <si>
    <t>45.23974,5.8901&gt;45.1788,5.6923</t>
  </si>
  <si>
    <t>45.19256,5.72472&gt;45.18216,5.71585</t>
  </si>
  <si>
    <t>45.18216,5.71585&gt;45.1911,5.72455</t>
  </si>
  <si>
    <t>45.1911,5.72455&gt;45.18713,5.71799</t>
  </si>
  <si>
    <t>45.18713,5.71799&gt;45.18991,5.71608</t>
  </si>
  <si>
    <t>45.18328,5.71838&gt;45.1874,5.71788</t>
  </si>
  <si>
    <t>45.1874,5.71788&gt;45.18987,5.71835</t>
  </si>
  <si>
    <t>45.18987,5.71835&gt;45.19256,5.72408</t>
  </si>
  <si>
    <t>45.19107,5.7243&gt;45.19144,5.72712</t>
  </si>
  <si>
    <t>45.18988,5.72186&gt;45.18919,5.72637</t>
  </si>
  <si>
    <t>45.19107,5.7243&gt;45.18988,5.72186</t>
  </si>
  <si>
    <t>45.18991,5.71608&gt;45.18713,5.71799</t>
  </si>
  <si>
    <t>45.19107,5.7243&gt;45.1788,5.6923</t>
  </si>
  <si>
    <t>45.18615,5.75341&gt;45.18893,5.71235</t>
  </si>
  <si>
    <t>45.18893,5.71235&gt;45.18615,5.75341</t>
  </si>
  <si>
    <t>45.18893,5.71235&gt;45.18174,5.71728</t>
  </si>
  <si>
    <t>45.18174,5.71728&gt;45.1788,5.6923</t>
  </si>
  <si>
    <t>45.36271,5.59135&gt;45.18824,5.75391</t>
  </si>
  <si>
    <t>45.18824,5.75391&gt;45.1788,5.6923</t>
  </si>
  <si>
    <t>45.1788,5.6923&gt;45.17918,5.74222</t>
  </si>
  <si>
    <t>45.18392,5.73933&gt;45.18994,5.75593</t>
  </si>
  <si>
    <t>45.18994,5.75593&gt;45.18071,5.72687</t>
  </si>
  <si>
    <t>45.1787,5.74231&gt;45.1788,5.6923</t>
  </si>
  <si>
    <t>45.17918,5.74222&gt;45.1787,5.74231</t>
  </si>
  <si>
    <t>45.1787,5.74231&gt;45.18392,5.73933</t>
  </si>
  <si>
    <t>45.18071,5.72687&gt;45.18392,5.73933</t>
  </si>
  <si>
    <t>45.18392,5.73933&gt;45.17918,5.74222</t>
  </si>
  <si>
    <t>45.1787,5.74231&gt;45.18071,5.72687</t>
  </si>
  <si>
    <t>45.18071,5.72687&gt;45.1788,5.6923</t>
  </si>
  <si>
    <t>45.20645,5.74535&gt;45.18684,5.7115</t>
  </si>
  <si>
    <t>45.18684,5.7115&gt;45.19698,5.73542</t>
  </si>
  <si>
    <t>45.19905,5.73769&gt;45.19816,5.73763</t>
  </si>
  <si>
    <t>45.19816,5.73763&gt;45.19698,5.73542</t>
  </si>
  <si>
    <t>45.19698,5.73542&gt;45.19732,5.74003</t>
  </si>
  <si>
    <t>45.19837,5.73623&gt;45.19991,5.73738</t>
  </si>
  <si>
    <t>45.19917,5.73688&gt;45.1788,5.6923</t>
  </si>
  <si>
    <t>45.24485,5.67349&gt;45.29038,5.63932</t>
  </si>
  <si>
    <t>45.20832,5.67142&gt;45.29038,5.63932</t>
  </si>
  <si>
    <t>45.25049,5.66244&gt;45.1788,5.6923</t>
  </si>
  <si>
    <t>45.1788,5.6923&gt;45.24219,5.68286</t>
  </si>
  <si>
    <t>45.24219,5.68286&gt;45.24009,5.68228</t>
  </si>
  <si>
    <t>45.24009,5.68228&gt;45.22084,5.6905</t>
  </si>
  <si>
    <t>45.22084,5.6905&gt;45.21584,5.69306</t>
  </si>
  <si>
    <t>45.22105,5.68776&gt;45.22084,5.6905</t>
  </si>
  <si>
    <t>45.21584,5.69306&gt;45.25049,5.66244</t>
  </si>
  <si>
    <t>45.25049,5.66244&gt;45.24219,5.68286</t>
  </si>
  <si>
    <t>45.24009,5.68228&gt;45.1788,5.6923</t>
  </si>
  <si>
    <t>45.1788,5.6923&gt;45.20441,5.76058</t>
  </si>
  <si>
    <t>45.20441,5.76058&gt;45.20738,5.78144</t>
  </si>
  <si>
    <t>45.20738,5.78144&gt;45.2123,5.79289</t>
  </si>
  <si>
    <t>45.2123,5.79289&gt;45.1788,5.6923</t>
  </si>
  <si>
    <t>45.14602,5.71555&gt;45.19013,5.73205</t>
  </si>
  <si>
    <t>45.18378,5.71152&gt;45.18427,5.71171</t>
  </si>
  <si>
    <t>45.18427,5.71171&gt;45.14426,5.71297</t>
  </si>
  <si>
    <t>45.14426,5.71297&gt;45.18997,5.70542</t>
  </si>
  <si>
    <t>45.18997,5.70542&gt;45.18822,5.7137</t>
  </si>
  <si>
    <t>45.18822,5.7137&gt;45.1901,5.7049</t>
  </si>
  <si>
    <t>45.1901,5.7049&gt;45.18847,5.71409</t>
  </si>
  <si>
    <t>45.18997,5.70542&gt;45.1901,5.7049</t>
  </si>
  <si>
    <t>45.1901,5.7049&gt;45.14768,5.71622</t>
  </si>
  <si>
    <t>45.18427,5.71171&gt;45.18822,5.7137</t>
  </si>
  <si>
    <t>45.1788,5.6923&gt;45.18997,5.70542</t>
  </si>
  <si>
    <t>45.21873,5.69311&gt;45.18064,5.71151</t>
  </si>
  <si>
    <t>45.18064,5.71151&gt;45.22966,5.6816</t>
  </si>
  <si>
    <t>45.22966,5.6816&gt;45.2165,5.69171</t>
  </si>
  <si>
    <t>45.2128,5.69877&gt;45.18064,5.71151</t>
  </si>
  <si>
    <t>45.1788,5.6923&gt;45.17906,5.70562</t>
  </si>
  <si>
    <t>45.20652,5.71037&gt;45.21756,5.69402</t>
  </si>
  <si>
    <t>45.21756,5.69402&gt;45.17906,5.70562</t>
  </si>
  <si>
    <t>45.2128,5.69877&gt;45.20652,5.71037</t>
  </si>
  <si>
    <t>45.20652,5.71037&gt;45.2165,5.69171</t>
  </si>
  <si>
    <t>45.2165,5.69171&gt;45.21756,5.69402</t>
  </si>
  <si>
    <t>45.27713,5.64762&gt;45.19059,5.72199</t>
  </si>
  <si>
    <t>45.19059,5.72199&gt;45.28834,5.63992</t>
  </si>
  <si>
    <t>45.1788,5.6923&gt;45.22879,5.68338</t>
  </si>
  <si>
    <t>45.22879,5.68338&gt;45.27713,5.64762</t>
  </si>
  <si>
    <t>45.27713,5.64762&gt;45.36345,5.60519</t>
  </si>
  <si>
    <t>45.28834,5.63992&gt;45.22879,5.68338</t>
  </si>
  <si>
    <t>45.16532,5.72051&gt;45.16562,5.72358</t>
  </si>
  <si>
    <t>45.16572,5.72585&gt;45.18068,5.72448</t>
  </si>
  <si>
    <t>45.20769,5.7634&gt;45.20427,5.75922</t>
  </si>
  <si>
    <t>45.2239,5.79493&gt;45.20769,5.7634</t>
  </si>
  <si>
    <t>45.20769,5.7634&gt;45.23742,5.85137</t>
  </si>
  <si>
    <t>45.23742,5.85137&gt;45.24774,5.83486</t>
  </si>
  <si>
    <t>45.24774,5.83486&gt;45.20914,5.76281</t>
  </si>
  <si>
    <t>45.20914,5.76281&gt;45.23712,5.85004</t>
  </si>
  <si>
    <t>45.23712,5.85004&gt;45.22342,5.79432</t>
  </si>
  <si>
    <t>45.22342,5.79432&gt;45.2343,5.81767</t>
  </si>
  <si>
    <t>45.2343,5.81767&gt;45.24214,5.82406</t>
  </si>
  <si>
    <t>45.24214,5.82406&gt;45.23776,5.85152</t>
  </si>
  <si>
    <t>45.23776,5.85152&gt;45.23996,5.82035</t>
  </si>
  <si>
    <t>45.2092,5.76265&gt;45.23742,5.85137</t>
  </si>
  <si>
    <t>45.23776,5.85152&gt;45.23742,5.85137</t>
  </si>
  <si>
    <t>45.23742,5.85137&gt;45.21608,5.78509</t>
  </si>
  <si>
    <t>45.21608,5.78509&gt;45.20914,5.76281</t>
  </si>
  <si>
    <t>45.20914,5.76281&gt;45.20769,5.7634</t>
  </si>
  <si>
    <t>45.1788,5.6923&gt;45.17984,5.70821</t>
  </si>
  <si>
    <t>45.14635,5.71632&gt;45.18954,5.68519</t>
  </si>
  <si>
    <t>45.18954,5.68519&gt;45.17983,5.70789</t>
  </si>
  <si>
    <t>45.18404,5.71215&gt;45.18042,5.7115</t>
  </si>
  <si>
    <t>45.1786,5.70829&gt;45.18825,5.7175</t>
  </si>
  <si>
    <t>45.18825,5.7175&gt;45.18234,5.71265</t>
  </si>
  <si>
    <t>45.14635,5.71648&gt;45.19144,5.72736</t>
  </si>
  <si>
    <t>45.19144,5.72736&gt;45.17983,5.70789</t>
  </si>
  <si>
    <t>45.1788,5.6923&gt;45.18954,5.68519</t>
  </si>
  <si>
    <t>45.17983,5.70789&gt;45.17984,5.70821</t>
  </si>
  <si>
    <t>45.17984,5.70821&gt;45.1786,5.70829</t>
  </si>
  <si>
    <t>45.1786,5.70829&gt;45.18042,5.7115</t>
  </si>
  <si>
    <t>45.18234,5.71265&gt;45.18404,5.71215</t>
  </si>
  <si>
    <t>45.18404,5.71215&gt;45.18825,5.7175</t>
  </si>
  <si>
    <t>45.18825,5.7175&gt;45.18042,5.7115</t>
  </si>
  <si>
    <t>45.18042,5.7115&gt;45.18404,5.71215</t>
  </si>
  <si>
    <t>45.1786,5.70829&gt;45.17983,5.70789</t>
  </si>
  <si>
    <t>45.17983,5.70789&gt;45.18234,5.71265</t>
  </si>
  <si>
    <t>45.14635,5.71632&gt;45.14635,5.71648</t>
  </si>
  <si>
    <t>45.14635,5.71648&gt;45.14635,5.71632</t>
  </si>
  <si>
    <t>45.14635,5.71632&gt;45.18234,5.71265</t>
  </si>
  <si>
    <t>45.05302,5.67291&gt;45.18313,5.7067</t>
  </si>
  <si>
    <t>45.18313,5.7067&gt;45.05302,5.67291</t>
  </si>
  <si>
    <t>45.18313,5.7067&gt;45.18108,5.70694</t>
  </si>
  <si>
    <t>45.36604,5.59331&gt;45.3657,5.59392</t>
  </si>
  <si>
    <t>45.3657,5.59392&gt;45.36704,5.5944</t>
  </si>
  <si>
    <t>45.36604,5.59331&gt;45.36667,5.5943</t>
  </si>
  <si>
    <t>45.36704,5.5944&gt;45.3657,5.59392</t>
  </si>
  <si>
    <t>45.3657,5.59392&gt;45.36799,5.58428</t>
  </si>
  <si>
    <t>45.15868,5.75748&gt;45.19834,5.68295</t>
  </si>
  <si>
    <t>45.10537,5.66483&gt;45.18107,5.71174</t>
  </si>
  <si>
    <t>45.17795,5.71249&gt;45.17777,5.728</t>
  </si>
  <si>
    <t>45.17777,5.728&gt;45.16861,5.71143</t>
  </si>
  <si>
    <t>45.18107,5.71174&gt;45.16861,5.71143</t>
  </si>
  <si>
    <t>45.16861,5.71143&gt;45.16853,5.71188</t>
  </si>
  <si>
    <t>45.1788,5.6923&gt;45.18917,5.72716</t>
  </si>
  <si>
    <t>45.18209,5.7468&gt;45.18168,5.7454</t>
  </si>
  <si>
    <t>45.1788,5.6923&gt;45.18751,5.71174</t>
  </si>
  <si>
    <t>45.18853,5.72452&gt;45.14963,5.72605</t>
  </si>
  <si>
    <t>45.14963,5.72605&gt;45.17977,5.71043</t>
  </si>
  <si>
    <t>45.17977,5.71043&gt;45.18648,5.72849</t>
  </si>
  <si>
    <t>45.18853,5.72452&gt;45.18751,5.71174</t>
  </si>
  <si>
    <t>45.18957,5.71286&gt;45.17647,5.72698</t>
  </si>
  <si>
    <t>45.17994,5.7227&gt;45.19058,5.69709</t>
  </si>
  <si>
    <t>45.19058,5.69709&gt;45.1788,5.6923</t>
  </si>
  <si>
    <t>45.18134,5.71349&gt;45.21071,5.66627</t>
  </si>
  <si>
    <t>45.21071,5.66627&gt;45.18134,5.71349</t>
  </si>
  <si>
    <t>45.19007,5.728&gt;45.19007,5.72767</t>
  </si>
  <si>
    <t>45.17571,5.75337&gt;45.18919,5.72295</t>
  </si>
  <si>
    <t>45.18828,5.71718&gt;45.16339,5.68509</t>
  </si>
  <si>
    <t>45.18772,5.7223&gt;45.17065,5.75864</t>
  </si>
  <si>
    <t>45.18925,5.72001&gt;45.16339,5.68509</t>
  </si>
  <si>
    <t>45.16339,5.68509&gt;45.18772,5.7223</t>
  </si>
  <si>
    <t>45.18772,5.7223&gt;45.19007,5.72767</t>
  </si>
  <si>
    <t>45.18962,5.72801&gt;45.17571,5.75337</t>
  </si>
  <si>
    <t>45.18919,5.72295&gt;45.18925,5.72001</t>
  </si>
  <si>
    <t>45.17065,5.75864&gt;45.18137,5.7331</t>
  </si>
  <si>
    <t>45.18137,5.7331&gt;45.18986,5.72926</t>
  </si>
  <si>
    <t>45.18986,5.72926&gt;45.1788,5.6923</t>
  </si>
  <si>
    <t>45.1788,5.6923&gt;45.16339,5.68509</t>
  </si>
  <si>
    <t>45.16339,5.68509&gt;45.17065,5.75864</t>
  </si>
  <si>
    <t>45.17065,5.75864&gt;45.17571,5.75337</t>
  </si>
  <si>
    <t>45.17571,5.75337&gt;45.18137,5.7331</t>
  </si>
  <si>
    <t>45.18772,5.7223&gt;45.18925,5.72001</t>
  </si>
  <si>
    <t>45.18925,5.72001&gt;45.18919,5.72295</t>
  </si>
  <si>
    <t>45.18919,5.72295&gt;45.18986,5.72926</t>
  </si>
  <si>
    <t>45.18986,5.72926&gt;45.18962,5.72801</t>
  </si>
  <si>
    <t>45.19002,5.72817&gt;45.19007,5.728</t>
  </si>
  <si>
    <t>45.18919,5.72295&gt;45.17571,5.75337</t>
  </si>
  <si>
    <t>45.16339,5.68509&gt;45.1788,5.6923</t>
  </si>
  <si>
    <t>45.1788,5.6923&gt;45.18817,5.72489</t>
  </si>
  <si>
    <t>45.18817,5.72489&gt;45.18458,5.7204</t>
  </si>
  <si>
    <t>45.17038,5.73956&gt;45.19229,5.72209</t>
  </si>
  <si>
    <t>45.17038,5.73956&gt;45.1884,5.72502</t>
  </si>
  <si>
    <t>45.1884,5.72502&gt;45.18817,5.72489</t>
  </si>
  <si>
    <t>45.18817,5.72489&gt;45.17047,5.73473</t>
  </si>
  <si>
    <t>45.17047,5.73473&gt;45.19229,5.72209</t>
  </si>
  <si>
    <t>45.19229,5.72209&gt;45.17037,5.7396</t>
  </si>
  <si>
    <t>45.17037,5.7396&gt;45.36354,5.59166</t>
  </si>
  <si>
    <t>45.18458,5.7204&gt;45.18817,5.72489</t>
  </si>
  <si>
    <t>45.18817,5.72489&gt;45.1884,5.72502</t>
  </si>
  <si>
    <t>45.1884,5.72502&gt;45.19229,5.72209</t>
  </si>
  <si>
    <t>45.19125,5.72592&gt;45.1884,5.72502</t>
  </si>
  <si>
    <t>45.17047,5.73473&gt;45.17038,5.73956</t>
  </si>
  <si>
    <t>45.19125,5.72592&gt;45.19229,5.72209</t>
  </si>
  <si>
    <t>45.19229,5.72209&gt;45.18458,5.7204</t>
  </si>
  <si>
    <t>45.17037,5.7396&gt;45.1788,5.6923</t>
  </si>
  <si>
    <t>45.19339,5.71562&gt;45.19292,5.71494</t>
  </si>
  <si>
    <t>45.19292,5.71494&gt;45.18976,5.71676</t>
  </si>
  <si>
    <t>45.18976,5.71676&gt;45.19104,5.71604</t>
  </si>
  <si>
    <t>45.19104,5.71604&gt;45.18218,5.72694</t>
  </si>
  <si>
    <t>45.18218,5.72694&gt;45.19188,5.7192</t>
  </si>
  <si>
    <t>45.19201,5.71964&gt;45.19185,5.71533</t>
  </si>
  <si>
    <t>45.19182,5.71873&gt;45.1901,5.71687</t>
  </si>
  <si>
    <t>45.1901,5.71687&gt;45.18218,5.72694</t>
  </si>
  <si>
    <t>45.18218,5.72694&gt;45.1901,5.71687</t>
  </si>
  <si>
    <t>45.1901,5.71687&gt;45.18976,5.71676</t>
  </si>
  <si>
    <t>45.18976,5.71676&gt;45.19201,5.71964</t>
  </si>
  <si>
    <t>45.19292,5.71494&gt;45.19182,5.71873</t>
  </si>
  <si>
    <t>45.19182,5.71873&gt;45.1788,5.6923</t>
  </si>
  <si>
    <t>45.1788,5.6923&gt;45.18218,5.72694</t>
  </si>
  <si>
    <t>45.18976,5.71676&gt;45.19339,5.71562</t>
  </si>
  <si>
    <t>45.19339,5.71562&gt;45.19201,5.71964</t>
  </si>
  <si>
    <t>45.19201,5.71964&gt;45.19188,5.7192</t>
  </si>
  <si>
    <t>45.19188,5.7192&gt;45.19182,5.71873</t>
  </si>
  <si>
    <t>45.19182,5.71873&gt;45.19104,5.71604</t>
  </si>
  <si>
    <t>45.19104,5.71604&gt;45.19185,5.71533</t>
  </si>
  <si>
    <t>45.19185,5.71533&gt;45.19292,5.71494</t>
  </si>
  <si>
    <t>45.19201,5.71964&gt;45.18218,5.72694</t>
  </si>
  <si>
    <t>45.18218,5.72694&gt;45.19182,5.71873</t>
  </si>
  <si>
    <t>45.19339,5.71562&gt;45.1788,5.6923</t>
  </si>
  <si>
    <t>45.18049,5.69459&gt;45.17906,5.69402</t>
  </si>
  <si>
    <t>45.18703,5.71319&gt;45.16478,5.72524</t>
  </si>
  <si>
    <t>45.16478,5.72524&gt;45.1878,5.71359</t>
  </si>
  <si>
    <t>45.1878,5.71359&gt;45.1904,5.72543</t>
  </si>
  <si>
    <t>45.14442,5.72058&gt;45.18598,5.71231</t>
  </si>
  <si>
    <t>45.16678,5.72706&gt;45.16708,5.72471</t>
  </si>
  <si>
    <t>45.1878,5.71359&gt;45.16708,5.72471</t>
  </si>
  <si>
    <t>45.1904,5.72543&gt;45.1878,5.71359</t>
  </si>
  <si>
    <t>45.1878,5.71359&gt;45.18703,5.71319</t>
  </si>
  <si>
    <t>45.36758,5.58004&gt;45.36736,5.58492</t>
  </si>
  <si>
    <t>45.56805,5.92297&gt;45.57029,5.91843</t>
  </si>
  <si>
    <t>45.57029,5.91843&gt;45.56945,5.92077</t>
  </si>
  <si>
    <t>45.56858,5.92171&gt;45.56584,5.89366</t>
  </si>
  <si>
    <t>45.1788,5.6923&gt;45.56858,5.92171</t>
  </si>
  <si>
    <t>45.56858,5.92171&gt;45.56945,5.92077</t>
  </si>
  <si>
    <t>45.57029,5.91843&gt;45.56805,5.92297</t>
  </si>
  <si>
    <t>45.56584,5.89366&gt;45.55776,5.91454</t>
  </si>
  <si>
    <t>45.55776,5.91454&gt;45.55561,5.91263</t>
  </si>
  <si>
    <t>45.55561,5.91263&gt;45.56805,5.92297</t>
  </si>
  <si>
    <t>45.56805,5.92297&gt;45.56858,5.92171</t>
  </si>
  <si>
    <t>45.56945,5.92077&gt;45.33765,5.97755</t>
  </si>
  <si>
    <t>45.33765,5.97755&gt;45.3223,5.92951</t>
  </si>
  <si>
    <t>45.3223,5.92951&gt;45.23924,5.88905</t>
  </si>
  <si>
    <t>45.23924,5.88905&gt;45.1788,5.6923</t>
  </si>
  <si>
    <t>45.34962,5.50057&gt;45.36758,5.58004</t>
  </si>
  <si>
    <t>45.36651,5.57925&gt;45.18137,5.7331</t>
  </si>
  <si>
    <t>45.18137,5.7331&gt;45.19056,5.72015</t>
  </si>
  <si>
    <t>45.19056,5.72015&gt;45.1698,5.72183</t>
  </si>
  <si>
    <t>45.19235,5.73161&gt;45.17236,5.71373</t>
  </si>
  <si>
    <t>45.17236,5.71373&gt;45.18128,5.68899</t>
  </si>
  <si>
    <t>45.18926,5.6904&gt;45.17236,5.71373</t>
  </si>
  <si>
    <t>45.17236,5.71373&gt;45.18812,5.72873</t>
  </si>
  <si>
    <t>45.0799,5.73526&gt;45.08596,5.77468</t>
  </si>
  <si>
    <t>45.08596,5.77468&gt;45.08152,5.77284</t>
  </si>
  <si>
    <t>45.08056,5.76985&gt;45.08596,5.77468</t>
  </si>
  <si>
    <t>45.18382,5.80022&gt;45.18005,5.79113</t>
  </si>
  <si>
    <t>45.18005,5.79113&gt;45.183,5.79013</t>
  </si>
  <si>
    <t>45.183,5.79013&gt;45.18712,5.80872</t>
  </si>
  <si>
    <t>45.18712,5.80872&gt;45.1818,5.79598</t>
  </si>
  <si>
    <t>45.1818,5.79598&gt;45.20189,5.83885</t>
  </si>
  <si>
    <t>45.18382,5.80022&gt;45.1818,5.79598</t>
  </si>
  <si>
    <t>45.1818,5.79598&gt;45.18712,5.80872</t>
  </si>
  <si>
    <t>45.18712,5.80872&gt;45.18005,5.79113</t>
  </si>
  <si>
    <t>45.1788,5.6923&gt;45.183,5.79013</t>
  </si>
  <si>
    <t>45.183,5.79013&gt;45.18005,5.79113</t>
  </si>
  <si>
    <t>45.1818,5.79598&gt;45.18382,5.80022</t>
  </si>
  <si>
    <t>45.18712,5.80872&gt;45.20189,5.83885</t>
  </si>
  <si>
    <t>45.20189,5.83885&gt;45.18005,5.79113</t>
  </si>
  <si>
    <t>45.19144,5.72736&gt;45.56584,5.89366</t>
  </si>
  <si>
    <t>45.56584,5.89366&gt;45.1788,5.6923</t>
  </si>
  <si>
    <t>45.1788,5.6923&gt;45.56584,5.89366</t>
  </si>
  <si>
    <t>45.56584,5.89366&gt;45.19144,5.72736</t>
  </si>
  <si>
    <t>45.18815,5.72353&gt;45.18442,5.71954</t>
  </si>
  <si>
    <t>45.19674,5.73751&gt;45.18728,5.7463</t>
  </si>
  <si>
    <t>45.1661,5.72656&gt;45.18815,5.72353</t>
  </si>
  <si>
    <t>45.18815,5.72353&gt;45.18579,5.7279</t>
  </si>
  <si>
    <t>45.1661,5.72656&gt;45.16771,5.7282</t>
  </si>
  <si>
    <t>45.18442,5.71954&gt;45.14854,5.70459</t>
  </si>
  <si>
    <t>45.16771,5.7282&gt;45.14854,5.70459</t>
  </si>
  <si>
    <t>C:LE CHEVALON ENTRETIEN PC</t>
  </si>
  <si>
    <t>Edwin IGBINOMWANHIA, A SUPPRIMER</t>
  </si>
  <si>
    <t>Jérome ZECCHIN, A SUPPRIMER</t>
  </si>
  <si>
    <t>Bruno SAN JOSE, A SUPPRIMER</t>
  </si>
  <si>
    <t>Christopher DEPARTE, A SUPPRIMER</t>
  </si>
  <si>
    <t>17 451 € HT / mois</t>
  </si>
  <si>
    <t>PR26-08-02305</t>
  </si>
  <si>
    <t>Le Majestic - Entretien de la cour</t>
  </si>
  <si>
    <t>PR26-08-02069</t>
  </si>
  <si>
    <t>4 rue A. 1er de Yougoslavie - Entretien garages</t>
  </si>
  <si>
    <t>PR26-08-02319</t>
  </si>
  <si>
    <t>BOIS FLEURI - Entretien des caves</t>
  </si>
  <si>
    <t>11 VIOLETTES</t>
  </si>
  <si>
    <t>RESIDENCE 6 PAUTES</t>
  </si>
  <si>
    <t>PR26-07-00768</t>
  </si>
  <si>
    <t>ALLIANCE TEXTILE 1 &amp; 2 - Entretien des caves</t>
  </si>
  <si>
    <t>5 FELIX VIALLET</t>
  </si>
  <si>
    <t>PR26-07-01197</t>
  </si>
  <si>
    <t>9 DAUPHINE</t>
  </si>
  <si>
    <t>PR26-07-00691</t>
  </si>
  <si>
    <t>19 Augereau - Entretien des caves</t>
  </si>
  <si>
    <t>PR26-08-01803</t>
  </si>
  <si>
    <t>LA SURE 1 - Entretien des caves</t>
  </si>
  <si>
    <t>PR26-07-01199</t>
  </si>
  <si>
    <t>9 DAUPHINE - Gestion des containers</t>
  </si>
  <si>
    <t>Nettoyage grille garage + vitres</t>
  </si>
  <si>
    <t>PR26-08-01815</t>
  </si>
  <si>
    <t>RESIDENCE LE SURIEUX - Entretien des caves</t>
  </si>
  <si>
    <t>Quentin NORMAND</t>
  </si>
  <si>
    <t>104 SOMMEILLER</t>
  </si>
  <si>
    <t>145</t>
  </si>
  <si>
    <t>061026</t>
  </si>
  <si>
    <t>668x31</t>
  </si>
  <si>
    <t>071026</t>
  </si>
  <si>
    <t>45.18225,5.73186&gt;45.17498,5.73721</t>
  </si>
  <si>
    <t>45.17498,5.73721&gt;45.16476,5.71865</t>
  </si>
  <si>
    <t>45.16476,5.71865&gt;45.18853,5.72452</t>
  </si>
  <si>
    <t>45.18853,5.72452&gt;45.16253,5.71703</t>
  </si>
  <si>
    <t>45.16253,5.71703&gt;45.16476,5.71865</t>
  </si>
  <si>
    <t>45.19022,5.72577&gt;45.18211,5.73117</t>
  </si>
  <si>
    <t>45.1698,5.72183&gt;45.19166,5.7229</t>
  </si>
  <si>
    <t>45.19166,5.7229&gt;45.18483,5.71901</t>
  </si>
  <si>
    <t>45.18379,5.71811&gt;45.17925,5.70794</t>
  </si>
  <si>
    <t>45.19166,5.7229&gt;45.19246,5.71606</t>
  </si>
  <si>
    <t>45.18661,5.72938&gt;45.20252,5.70464</t>
  </si>
  <si>
    <t>45.18546,5.72696&gt;45.17894,5.70989</t>
  </si>
  <si>
    <t>45.17894,5.70989&gt;45.21326,5.68728</t>
  </si>
  <si>
    <t>45.1788,5.6923&gt;45.19478,5.71427</t>
  </si>
  <si>
    <t>45.18501,5.72263&gt;45.18688,5.70622</t>
  </si>
  <si>
    <t>45.16881,5.72246&gt;45.19058,5.71829</t>
  </si>
  <si>
    <t>45.18851,5.68978&gt;45.18536,5.72313</t>
  </si>
  <si>
    <t>45.18428,5.72166&gt;45.18753,5.71066</t>
  </si>
  <si>
    <t>45.18753,5.71066&gt;45.18851,5.68978</t>
  </si>
  <si>
    <t>45.37152,5.58786&gt;45.1788,5.6923</t>
  </si>
  <si>
    <t>45.17839,5.73751&gt;45.1788,5.6923</t>
  </si>
  <si>
    <t>45.1748,5.72858&gt;45.18961,5.72916</t>
  </si>
  <si>
    <t>45.18961,5.72916&gt;45.19436,5.69966</t>
  </si>
  <si>
    <t>45.18809,5.71401&gt;45.17792,5.72417</t>
  </si>
  <si>
    <t>45.19107,5.72258&gt;45.19065,5.72271</t>
  </si>
  <si>
    <t>45.19065,5.72271&gt;45.19046,5.72352</t>
  </si>
  <si>
    <t>45.19046,5.72352&gt;45.18986,5.72428</t>
  </si>
  <si>
    <t>45.18986,5.72428&gt;45.18988,5.72468</t>
  </si>
  <si>
    <t>45.18988,5.72468&gt;45.18967,5.72435</t>
  </si>
  <si>
    <t>45.18986,5.72428&gt;45.18663,5.72313</t>
  </si>
  <si>
    <t>45.19436,5.69966&gt;45.1748,5.72858</t>
  </si>
  <si>
    <t>45.1788,5.72736&gt;45.17792,5.72417</t>
  </si>
  <si>
    <t>45.1788,5.6923&gt;45.2089,5.74858</t>
  </si>
  <si>
    <t>45.2089,5.74858&gt;45.178,5.70658</t>
  </si>
  <si>
    <t>45.178,5.70658&gt;45.18023,5.749</t>
  </si>
  <si>
    <t>45.17652,5.70904&gt;45.19783,5.74135</t>
  </si>
  <si>
    <t>45.19783,5.74135&gt;45.22055,5.76362</t>
  </si>
  <si>
    <t>45.18516,5.71678&gt;45.18695,5.72848</t>
  </si>
  <si>
    <t>45.18695,5.72848&gt;45.19351,5.7295</t>
  </si>
  <si>
    <t>45.18731,5.71196&gt;45.18853,5.72452</t>
  </si>
  <si>
    <t>45.18853,5.72452&gt;45.19095,5.71653</t>
  </si>
  <si>
    <t>45.19065,5.72271&gt;45.20779,5.66995</t>
  </si>
  <si>
    <t>45.20779,5.66995&gt;45.21012,5.76184</t>
  </si>
  <si>
    <t>45.07227,5.77147&gt;45.1788,5.6923</t>
  </si>
  <si>
    <t>45.35126,5.60074&gt;45.36947,5.58352</t>
  </si>
  <si>
    <t>45.1805,5.73007&gt;45.18227,5.72004</t>
  </si>
  <si>
    <t>45.20566,5.77388&gt;45.18668,5.72003</t>
  </si>
  <si>
    <t>45.18227,5.72004&gt;45.1788,5.6923</t>
  </si>
  <si>
    <t>45.17367,5.70844&gt;45.18668,5.72003</t>
  </si>
  <si>
    <t>45.18227,5.72004&gt;45.20282,5.76584</t>
  </si>
  <si>
    <t>45.18563,5.72112&gt;45.18958,5.72291</t>
  </si>
  <si>
    <t>45.1884,5.71833&gt;45.1838,5.72202</t>
  </si>
  <si>
    <t>45.18944,5.72624&gt;45.1891,5.73012</t>
  </si>
  <si>
    <t>45.1891,5.73012&gt;45.14732,5.75296</t>
  </si>
  <si>
    <t>45.18328,5.71838&gt;45.18987,5.71835</t>
  </si>
  <si>
    <t>45.18987,5.71835&gt;45.1911,5.72455</t>
  </si>
  <si>
    <t>45.18991,5.71608&gt;45.1874,5.71788</t>
  </si>
  <si>
    <t>45.1874,5.71788&gt;45.19144,5.72712</t>
  </si>
  <si>
    <t>45.19144,5.72712&gt;45.19256,5.72408</t>
  </si>
  <si>
    <t>45.19107,5.7243&gt;45.19256,5.72472</t>
  </si>
  <si>
    <t>45.19256,5.72472&gt;45.18988,5.72186</t>
  </si>
  <si>
    <t>45.18713,5.71799&gt;45.18919,5.72637</t>
  </si>
  <si>
    <t>45.18988,5.72186&gt;45.18216,5.71585</t>
  </si>
  <si>
    <t>45.19256,5.72472&gt;45.19013,5.73205</t>
  </si>
  <si>
    <t>45.19013,5.73205&gt;45.1911,5.72455</t>
  </si>
  <si>
    <t>45.19107,5.7243&gt;45.18713,5.71799</t>
  </si>
  <si>
    <t>45.18988,5.72186&gt;45.1911,5.72455</t>
  </si>
  <si>
    <t>45.19493,5.67804&gt;45.2039,5.66436</t>
  </si>
  <si>
    <t>45.18615,5.75341&gt;45.18174,5.71728</t>
  </si>
  <si>
    <t>45.18174,5.71728&gt;45.18893,5.71235</t>
  </si>
  <si>
    <t>45.18893,5.71235&gt;45.19493,5.67804</t>
  </si>
  <si>
    <t>45.24867,5.62928&gt;45.2039,5.66436</t>
  </si>
  <si>
    <t>45.15705,5.72114&gt;45.1569,5.72186</t>
  </si>
  <si>
    <t>45.1569,5.72186&gt;45.1788,5.6923</t>
  </si>
  <si>
    <t>45.17206,5.72226&gt;45.18721,5.7184</t>
  </si>
  <si>
    <t>45.18721,5.7184&gt;45.1788,5.6923</t>
  </si>
  <si>
    <t>45.18071,5.72687&gt;45.17918,5.74222</t>
  </si>
  <si>
    <t>45.19991,5.73738&gt;45.19698,5.73542</t>
  </si>
  <si>
    <t>45.1788,5.6923&gt;45.19732,5.74003</t>
  </si>
  <si>
    <t>45.19732,5.74003&gt;45.19816,5.73763</t>
  </si>
  <si>
    <t>45.19816,5.73763&gt;45.20645,5.74535</t>
  </si>
  <si>
    <t>45.20645,5.74535&gt;45.19901,5.73677</t>
  </si>
  <si>
    <t>45.19901,5.73677&gt;45.19905,5.73769</t>
  </si>
  <si>
    <t>45.19698,5.73542&gt;45.19837,5.73623</t>
  </si>
  <si>
    <t>45.19917,5.73688&gt;45.18967,5.72137</t>
  </si>
  <si>
    <t>45.18671,5.71178&gt;45.18684,5.7115</t>
  </si>
  <si>
    <t>45.18684,5.7115&gt;45.16649,5.71291</t>
  </si>
  <si>
    <t>45.20832,5.67142&gt;45.32817,5.5679</t>
  </si>
  <si>
    <t>45.32817,5.5679&gt;45.24485,5.67349</t>
  </si>
  <si>
    <t>45.32817,5.5679&gt;45.1788,5.6923</t>
  </si>
  <si>
    <t>45.24219,5.68286&gt;45.32617,5.56472</t>
  </si>
  <si>
    <t>45.32617,5.56472&gt;45.27592,5.64918</t>
  </si>
  <si>
    <t>45.23262,5.67948&gt;45.24009,5.68228</t>
  </si>
  <si>
    <t>45.24219,5.68286&gt;45.21584,5.69306</t>
  </si>
  <si>
    <t>45.21584,5.69306&gt;45.22084,5.6905</t>
  </si>
  <si>
    <t>45.22105,5.68776&gt;45.1788,5.6923</t>
  </si>
  <si>
    <t>45.21264,5.79519&gt;45.20441,5.76058</t>
  </si>
  <si>
    <t>45.19013,5.73205&gt;45.1901,5.7049</t>
  </si>
  <si>
    <t>45.1901,5.7049&gt;45.18378,5.71152</t>
  </si>
  <si>
    <t>45.14768,5.71622&gt;45.14426,5.71297</t>
  </si>
  <si>
    <t>45.14426,5.71297&gt;45.14602,5.71555</t>
  </si>
  <si>
    <t>45.18427,5.71171&gt;45.18997,5.70542</t>
  </si>
  <si>
    <t>45.18704,5.71921&gt;45.14702,5.71656</t>
  </si>
  <si>
    <t>45.14602,5.71555&gt;45.18704,5.71921</t>
  </si>
  <si>
    <t>45.21756,5.69402&gt;45.18064,5.71151</t>
  </si>
  <si>
    <t>45.18064,5.71151&gt;45.21873,5.69311</t>
  </si>
  <si>
    <t>45.21873,5.69311&gt;45.2165,5.69171</t>
  </si>
  <si>
    <t>45.16562,5.72358&gt;45.16532,5.72051</t>
  </si>
  <si>
    <t>45.2092,5.76265&gt;45.22342,5.79432</t>
  </si>
  <si>
    <t>45.1788,5.6923&gt;45.1786,5.70829</t>
  </si>
  <si>
    <t>45.1788,5.6923&gt;45.14635,5.71632</t>
  </si>
  <si>
    <t>45.17984,5.70821&gt;45.17983,5.70789</t>
  </si>
  <si>
    <t>45.17983,5.70789&gt;45.1786,5.70829</t>
  </si>
  <si>
    <t>45.18404,5.71215&gt;45.1786,5.70829</t>
  </si>
  <si>
    <t>45.1786,5.70829&gt;45.18404,5.71215</t>
  </si>
  <si>
    <t>45.18825,5.7175&gt;45.14635,5.71648</t>
  </si>
  <si>
    <t>45.18234,5.71265&gt;45.18954,5.68519</t>
  </si>
  <si>
    <t>45.1501,5.72484&gt;45.15057,5.72566</t>
  </si>
  <si>
    <t>45.36579,5.59285&gt;45.30049,5.48657</t>
  </si>
  <si>
    <t>45.32807,5.56625&gt;45.36579,5.59285</t>
  </si>
  <si>
    <t>45.36523,5.59401&gt;45.37602,5.58226</t>
  </si>
  <si>
    <t>45.36302,5.5822&gt;45.36578,5.59018</t>
  </si>
  <si>
    <t>45.36578,5.59018&gt;45.1788,5.6923</t>
  </si>
  <si>
    <t>45.18204,5.72571&gt;45.18297,5.71948</t>
  </si>
  <si>
    <t>45.10537,5.66483&gt;45.16861,5.71143</t>
  </si>
  <si>
    <t>45.19058,5.69709&gt;45.18957,5.71286</t>
  </si>
  <si>
    <t>45.18957,5.71286&gt;45.1743,5.73832</t>
  </si>
  <si>
    <t>45.1743,5.73832&gt;45.17977,5.71043</t>
  </si>
  <si>
    <t>45.18168,5.7454&gt;45.17445,5.72841</t>
  </si>
  <si>
    <t>45.17445,5.72841&gt;45.17994,5.7227</t>
  </si>
  <si>
    <t>45.17445,5.72841&gt;45.18957,5.71286</t>
  </si>
  <si>
    <t>45.19058,5.69709&gt;45.17629,5.69713</t>
  </si>
  <si>
    <t>45.17629,5.69713&gt;45.17977,5.71043</t>
  </si>
  <si>
    <t>45.18648,5.72849&gt;45.18957,5.71286</t>
  </si>
  <si>
    <t>45.17994,5.7227&gt;45.17629,5.69713</t>
  </si>
  <si>
    <t>45.1788,5.6923&gt;45.18986,5.72926</t>
  </si>
  <si>
    <t>45.18986,5.72926&gt;45.19007,5.728</t>
  </si>
  <si>
    <t>45.18962,5.72801&gt;45.18919,5.72295</t>
  </si>
  <si>
    <t>45.18137,5.7331&gt;45.18828,5.71718</t>
  </si>
  <si>
    <t>45.17571,5.75337&gt;45.19002,5.72817</t>
  </si>
  <si>
    <t>45.18925,5.72001&gt;45.19002,5.72817</t>
  </si>
  <si>
    <t>45.18137,5.7331&gt;45.17065,5.75864</t>
  </si>
  <si>
    <t>45.17571,5.75337&gt;45.18772,5.7223</t>
  </si>
  <si>
    <t>45.19007,5.728&gt;45.19002,5.72817</t>
  </si>
  <si>
    <t>45.17037,5.7396&gt;45.18465,5.71627</t>
  </si>
  <si>
    <t>45.18465,5.71627&gt;45.1884,5.72502</t>
  </si>
  <si>
    <t>45.17038,5.73956&gt;45.17047,5.73473</t>
  </si>
  <si>
    <t>45.17047,5.73473&gt;45.18465,5.71627</t>
  </si>
  <si>
    <t>45.18465,5.71627&gt;45.1788,5.6923</t>
  </si>
  <si>
    <t>45.18817,5.72489&gt;45.19125,5.72592</t>
  </si>
  <si>
    <t>45.19125,5.72592&gt;45.18458,5.7204</t>
  </si>
  <si>
    <t>45.17037,5.7396&gt;45.17038,5.73956</t>
  </si>
  <si>
    <t>45.18195,5.7219&gt;45.1788,5.6923</t>
  </si>
  <si>
    <t>45.1788,5.6923&gt;45.18976,5.71676</t>
  </si>
  <si>
    <t>45.19292,5.71494&gt;45.18218,5.72694</t>
  </si>
  <si>
    <t>45.19185,5.71533&gt;45.19104,5.71604</t>
  </si>
  <si>
    <t>45.18976,5.71676&gt;45.19292,5.71494</t>
  </si>
  <si>
    <t>45.366,5.59238&gt;45.36236,5.59838</t>
  </si>
  <si>
    <t>45.33449,5.61672&gt;45.36472,5.60319</t>
  </si>
  <si>
    <t>45.36415,5.59069&gt;45.1788,5.6923</t>
  </si>
  <si>
    <t>45.17692,5.71322&gt;45.18853,5.72452</t>
  </si>
  <si>
    <t>45.1788,5.6923&gt;45.1904,5.72543</t>
  </si>
  <si>
    <t>45.1878,5.71359&gt;45.16678,5.72706</t>
  </si>
  <si>
    <t>45.18778,5.69203&gt;45.16708,5.72471</t>
  </si>
  <si>
    <t>45.16478,5.72524&gt;45.16708,5.72471</t>
  </si>
  <si>
    <t>45.56858,5.92171&gt;45.55526,5.97471</t>
  </si>
  <si>
    <t>45.56998,5.93314&gt;45.56945,5.92077</t>
  </si>
  <si>
    <t>45.56945,5.92077&gt;45.1788,5.6923</t>
  </si>
  <si>
    <t>45.1788,5.6923&gt;45.55526,5.97471</t>
  </si>
  <si>
    <t>45.55526,5.97471&gt;45.56858,5.92171</t>
  </si>
  <si>
    <t>45.57029,5.91843&gt;45.56612,5.92086</t>
  </si>
  <si>
    <t>45.57029,5.91843&gt;45.26981,5.87176</t>
  </si>
  <si>
    <t>45.26981,5.87176&gt;45.1788,5.6923</t>
  </si>
  <si>
    <t>45.35226,5.50663&gt;45.33116,5.48679</t>
  </si>
  <si>
    <t>45.35226,5.50663&gt;45.1788,5.6923</t>
  </si>
  <si>
    <t>45.19235,5.73161&gt;45.17962,5.69161</t>
  </si>
  <si>
    <t>45.08056,5.76985&gt;45.18027,5.73074</t>
  </si>
  <si>
    <t>45.18027,5.73074&gt;45.1788,5.6923</t>
  </si>
  <si>
    <t>45.21482,5.85823&gt;45.18005,5.79113</t>
  </si>
  <si>
    <t>45.18005,5.79113&gt;45.23403,5.88231</t>
  </si>
  <si>
    <t>45.18005,5.79113&gt;45.21482,5.85823</t>
  </si>
  <si>
    <t>45.23403,5.88231&gt;45.20189,5.83885</t>
  </si>
  <si>
    <t>45.1788,5.6923&gt;45.19042,5.7171</t>
  </si>
  <si>
    <t>45.19042,5.7171&gt;45.1661,5.72656</t>
  </si>
  <si>
    <t>45.1661,5.72656&gt;45.19147,5.72423</t>
  </si>
  <si>
    <t>45.19147,5.72423&gt;45.1918,5.73027</t>
  </si>
  <si>
    <t>45.18815,5.72353&gt;45.167,5.72815</t>
  </si>
  <si>
    <t>45.14854,5.70459&gt;45.19147,5.72423</t>
  </si>
  <si>
    <t>45.19147,5.72423&gt;45.18815,5.72353</t>
  </si>
  <si>
    <t>45.16771,5.7282&gt;45.1918,5.73027</t>
  </si>
  <si>
    <t>45.1918,5.73027&gt;45.18579,5.7279</t>
  </si>
  <si>
    <t>45.14854,5.70459&gt;45.18728,5.7463</t>
  </si>
  <si>
    <t>45.18728,5.7463&gt;45.19042,5.7171</t>
  </si>
  <si>
    <t>45.19042,5.7171&gt;45.18815,5.72353</t>
  </si>
  <si>
    <t>45.18579,5.7279&gt;45.1661,5.72656</t>
  </si>
  <si>
    <t>45.19674,5.73751&gt;45.18815,5.72353</t>
  </si>
  <si>
    <t>45.18815,5.72353&gt;45.19042,5.7171</t>
  </si>
  <si>
    <t>45.19042,5.7171&gt;45.18579,5.7279</t>
  </si>
  <si>
    <t>45.14854,5.70459&gt;45.1918,5.73027</t>
  </si>
  <si>
    <t>45.1918,5.73027&gt;45.18728,5.7463</t>
  </si>
  <si>
    <t>45.18728,5.7463&gt;45.1788,5.6923</t>
  </si>
  <si>
    <t>45.1788,5.6923&gt;45.2239,5.79493</t>
  </si>
  <si>
    <t>45.2239,5.79493&gt;45.56522,5.91902</t>
  </si>
  <si>
    <t>45.16874,5.72588&gt;45.18225,5.73186</t>
  </si>
  <si>
    <t>45.16476,5.71865&gt;45.1788,5.6923</t>
  </si>
  <si>
    <t>45.18483,5.71901&gt;45.18379,5.71811</t>
  </si>
  <si>
    <t>45.17925,5.70794&gt;45.19166,5.7229</t>
  </si>
  <si>
    <t>45.19166,5.7229&gt;45.17985,5.70733</t>
  </si>
  <si>
    <t>45.1796,5.7066&gt;45.19166,5.7229</t>
  </si>
  <si>
    <t>45.19166,5.7229&gt;45.1698,5.72183</t>
  </si>
  <si>
    <t>45.18753,5.71066&gt;45.18688,5.70622</t>
  </si>
  <si>
    <t>45.36665,5.58565&gt;45.35999,5.5964</t>
  </si>
  <si>
    <t>45.1788,5.6923&gt;45.18878,5.7199</t>
  </si>
  <si>
    <t>45.18072,5.73872&gt;45.18896,5.73467</t>
  </si>
  <si>
    <t>45.18896,5.73467&gt;45.17869,5.73767</t>
  </si>
  <si>
    <t>45.19203,5.73963&gt;45.18896,5.73467</t>
  </si>
  <si>
    <t>45.1892,5.73451&gt;45.1788,5.6923</t>
  </si>
  <si>
    <t>45.19018,5.72546&gt;45.18663,5.72313</t>
  </si>
  <si>
    <t>45.18663,5.72313&gt;45.18988,5.72468</t>
  </si>
  <si>
    <t>45.1788,5.6923&gt;45.18622,5.71242</t>
  </si>
  <si>
    <t>45.18622,5.71242&gt;45.18967,5.72435</t>
  </si>
  <si>
    <t>45.18988,5.72468&gt;45.19065,5.72271</t>
  </si>
  <si>
    <t>45.19046,5.72352&gt;45.18961,5.72916</t>
  </si>
  <si>
    <t>45.18961,5.72916&gt;45.18927,5.72901</t>
  </si>
  <si>
    <t>45.18927,5.72901&gt;45.19018,5.72546</t>
  </si>
  <si>
    <t>45.18663,5.72313&gt;45.17792,5.72417</t>
  </si>
  <si>
    <t>45.22055,5.76362&gt;45.19157,5.68633</t>
  </si>
  <si>
    <t>45.17652,5.70904&gt;45.18023,5.749</t>
  </si>
  <si>
    <t>45.178,5.70658&gt;45.1788,5.6923</t>
  </si>
  <si>
    <t>45.20779,5.66995&gt;45.1788,5.6923</t>
  </si>
  <si>
    <t>45.36326,5.5773&gt;45.1788,5.6923</t>
  </si>
  <si>
    <t>45.20282,5.76584&gt;45.18227,5.72004</t>
  </si>
  <si>
    <t>45.18055,5.73031&gt;45.20282,5.76584</t>
  </si>
  <si>
    <t>45.18987,5.71835&gt;45.19256,5.72472</t>
  </si>
  <si>
    <t>45.18988,5.72186&gt;45.19256,5.72472</t>
  </si>
  <si>
    <t>45.19256,5.72472&gt;45.1788,5.6923</t>
  </si>
  <si>
    <t>45.1788,5.6923&gt;45.18824,5.75391</t>
  </si>
  <si>
    <t>45.1788,5.6923&gt;45.18392,5.73933</t>
  </si>
  <si>
    <t>45.1787,5.74231&gt;45.17918,5.74222</t>
  </si>
  <si>
    <t>45.17918,5.74222&gt;45.1788,5.6923</t>
  </si>
  <si>
    <t>45.1788,5.6923&gt;45.19816,5.73763</t>
  </si>
  <si>
    <t>45.19816,5.73763&gt;45.19329,5.74486</t>
  </si>
  <si>
    <t>45.19329,5.74486&gt;45.20645,5.74535</t>
  </si>
  <si>
    <t>45.20645,5.74535&gt;45.19732,5.74003</t>
  </si>
  <si>
    <t>45.19905,5.73769&gt;45.19917,5.73688</t>
  </si>
  <si>
    <t>45.29038,5.63932&gt;45.24485,5.67349</t>
  </si>
  <si>
    <t>45.20738,5.78144&gt;45.20911,5.78896</t>
  </si>
  <si>
    <t>45.1788,5.6923&gt;45.18847,5.71409</t>
  </si>
  <si>
    <t>45.18704,5.71921&gt;45.18378,5.71152</t>
  </si>
  <si>
    <t>45.14602,5.71555&gt;45.07227,5.77147</t>
  </si>
  <si>
    <t>45.07227,5.77147&gt;45.18822,5.7137</t>
  </si>
  <si>
    <t>45.18997,5.70542&gt;45.1788,5.6923</t>
  </si>
  <si>
    <t>45.2165,5.69171&gt;45.20652,5.71037</t>
  </si>
  <si>
    <t>45.21756,5.69402&gt;45.1788,5.6923</t>
  </si>
  <si>
    <t>45.36496,5.59367&gt;45.22852,5.68312</t>
  </si>
  <si>
    <t>45.22852,5.68312&gt;45.27713,5.64762</t>
  </si>
  <si>
    <t>45.22852,5.68312&gt;45.19059,5.72199</t>
  </si>
  <si>
    <t>45.19059,5.72199&gt;45.27713,5.64762</t>
  </si>
  <si>
    <t>45.27713,5.64762&gt;45.36354,5.59166</t>
  </si>
  <si>
    <t>45.22852,5.68312&gt;45.36345,5.60519</t>
  </si>
  <si>
    <t>45.37324,5.57918&gt;45.1788,5.6923</t>
  </si>
  <si>
    <t>45.16572,5.72585&gt;45.16532,5.72051</t>
  </si>
  <si>
    <t>45.23742,5.85137&gt;45.22342,5.79432</t>
  </si>
  <si>
    <t>45.22342,5.79432&gt;45.23712,5.85004</t>
  </si>
  <si>
    <t>45.23776,5.85152&gt;45.24774,5.83486</t>
  </si>
  <si>
    <t>45.24774,5.83486&gt;45.23996,5.82035</t>
  </si>
  <si>
    <t>45.23776,5.85152&gt;45.22342,5.79432</t>
  </si>
  <si>
    <t>45.18954,5.68519&gt;45.18404,5.71215</t>
  </si>
  <si>
    <t>45.17983,5.70789&gt;45.14635,5.71648</t>
  </si>
  <si>
    <t>45.14635,5.71648&gt;45.1788,5.6923</t>
  </si>
  <si>
    <t>45.20955,5.78112&gt;45.1501,5.72484</t>
  </si>
  <si>
    <t>45.1746,5.74228&gt;45.1788,5.6923</t>
  </si>
  <si>
    <t>45.36477,5.59595&gt;45.3657,5.59392</t>
  </si>
  <si>
    <t>45.3657,5.59392&gt;45.36477,5.59595</t>
  </si>
  <si>
    <t>45.30049,5.48657&gt;45.3657,5.59392</t>
  </si>
  <si>
    <t>45.3657,5.59392&gt;45.36864,5.58511</t>
  </si>
  <si>
    <t>45.36864,5.58511&gt;45.3635,5.58751</t>
  </si>
  <si>
    <t>45.3635,5.58751&gt;45.3657,5.59392</t>
  </si>
  <si>
    <t>45.3657,5.59392&gt;45.36604,5.59331</t>
  </si>
  <si>
    <t>45.36604,5.59331&gt;45.36448,5.60007</t>
  </si>
  <si>
    <t>45.36448,5.60007&gt;45.35881,5.58212</t>
  </si>
  <si>
    <t>45.1788,5.6923&gt;45.18229,5.71597</t>
  </si>
  <si>
    <t>45.17977,5.71043&gt;45.18957,5.71286</t>
  </si>
  <si>
    <t>45.1743,5.73832&gt;45.1788,5.6923</t>
  </si>
  <si>
    <t>45.19007,5.728&gt;45.18986,5.72926</t>
  </si>
  <si>
    <t>45.18986,5.72926&gt;45.17065,5.75864</t>
  </si>
  <si>
    <t>45.19229,5.72209&gt;45.1788,5.6923</t>
  </si>
  <si>
    <t>45.18458,5.7204&gt;45.17047,5.73473</t>
  </si>
  <si>
    <t>45.19182,5.71873&gt;45.19188,5.7192</t>
  </si>
  <si>
    <t>45.19188,5.7192&gt;45.1788,5.6923</t>
  </si>
  <si>
    <t>45.18976,5.71676&gt;45.1901,5.71687</t>
  </si>
  <si>
    <t>45.19182,5.71873&gt;45.19201,5.71964</t>
  </si>
  <si>
    <t>45.18218,5.72694&gt;45.19339,5.71562</t>
  </si>
  <si>
    <t>45.1788,5.6923&gt;45.36415,5.59069</t>
  </si>
  <si>
    <t>45.36415,5.59069&gt;45.35008,5.50474</t>
  </si>
  <si>
    <t>45.3671,5.58884&gt;45.366,5.59238</t>
  </si>
  <si>
    <t>45.366,5.59238&gt;45.36472,5.60319</t>
  </si>
  <si>
    <t>45.36472,5.60319&gt;45.1788,5.6923</t>
  </si>
  <si>
    <t>45.17906,5.69402&gt;45.18049,5.69459</t>
  </si>
  <si>
    <t>45.18049,5.69459&gt;45.17787,5.69675</t>
  </si>
  <si>
    <t>45.1788,5.6923&gt;45.16678,5.72706</t>
  </si>
  <si>
    <t>45.18703,5.71319&gt;45.1788,5.6923</t>
  </si>
  <si>
    <t>45.16708,5.72471&gt;45.1904,5.72543</t>
  </si>
  <si>
    <t>45.3675,5.58521&gt;45.36758,5.58004</t>
  </si>
  <si>
    <t>45.3675,5.58521&gt;45.30979,5.49523</t>
  </si>
  <si>
    <t>45.30979,5.49523&gt;45.36651,5.57925</t>
  </si>
  <si>
    <t>45.23924,5.88905&gt;45.3223,5.92951</t>
  </si>
  <si>
    <t>45.1788,5.6923&gt;45.36758,5.58004</t>
  </si>
  <si>
    <t>45.36758,5.58004&gt;45.34962,5.50057</t>
  </si>
  <si>
    <t>45.34962,5.50057&gt;45.36651,5.57925</t>
  </si>
  <si>
    <t>45.20098,5.71006&gt;45.1788,5.6923</t>
  </si>
  <si>
    <t>45.3635,5.58751&gt;45.1788,5.6923</t>
  </si>
  <si>
    <t>45.1812,5.68937&gt;45.17962,5.69161</t>
  </si>
  <si>
    <t>45.17962,5.69161&gt;45.18128,5.68899</t>
  </si>
  <si>
    <t>45.18128,5.68899&gt;45.17236,5.71373</t>
  </si>
  <si>
    <t>45.08152,5.77284&gt;45.08024,5.73636</t>
  </si>
  <si>
    <t>45.0799,5.73526&gt;45.1788,5.6923</t>
  </si>
  <si>
    <t>45.183,5.79013&gt;45.1818,5.79598</t>
  </si>
  <si>
    <t>45.1818,5.79598&gt;45.18005,5.79113</t>
  </si>
  <si>
    <t>45.20189,5.83885&gt;45.18712,5.80872</t>
  </si>
  <si>
    <t>45.18712,5.80872&gt;45.18382,5.80022</t>
  </si>
  <si>
    <t>45.183,5.79013&gt;45.14149,5.82854</t>
  </si>
  <si>
    <t>45.14149,5.82854&gt;45.18005,5.79113</t>
  </si>
  <si>
    <t>45.18005,5.79113&gt;45.18382,5.80022</t>
  </si>
  <si>
    <t>45.20189,5.83885&gt;45.1818,5.79598</t>
  </si>
  <si>
    <t>45.1818,5.79598&gt;45.183,5.79013</t>
  </si>
  <si>
    <t>45.19144,5.72736&gt;45.36364,5.59066</t>
  </si>
  <si>
    <t>45.18815,5.72353&gt;45.19147,5.72423</t>
  </si>
  <si>
    <t>45.19147,5.72423&gt;45.19674,5.73751</t>
  </si>
  <si>
    <t>45.18728,5.7463&gt;45.19147,5.72423</t>
  </si>
  <si>
    <t>45.19147,5.72423&gt;45.18579,5.7279</t>
  </si>
  <si>
    <t>45.1788,5.6923&gt;45.36835,5.58156</t>
  </si>
  <si>
    <t>45.36835,5.58156&gt;45.37152,5.58786</t>
  </si>
  <si>
    <t>45.36076,5.59911&gt;45.36569,5.5859</t>
  </si>
  <si>
    <t>45.36736,5.58492&gt;45.36423,5.59638</t>
  </si>
  <si>
    <t>45.36423,5.59638&gt;45.1788,5.6923</t>
  </si>
  <si>
    <t>Période de référence : 10/09 - 07/10/2026   |   93% des prestations rattachées   |   66 chantier(s) sans abonnement   |   42 abonnement(s) sans prestation (17 451 € / mois)</t>
  </si>
  <si>
    <t>Données du 21/09/2026 au 07/10/2026 (4994 prestations)   |   Abonnements : abo260926   |   Mis à jour le 07/10/2026 13:48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</si>
</sst>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d/mm/yyyy"/>
    <numFmt numFmtId="167" formatCode="#0.00"/>
    <numFmt numFmtId="168" formatCode="##0.000000"/>
    <numFmt numFmtId="169" formatCode="dd/mm/yyyy\ hh:mm"/>
    <numFmt numFmtId="170" formatCode="0.0"/>
    <numFmt numFmtId="171" formatCode="#,##0.0"/>
    <numFmt numFmtId="172" formatCode="\+#,##0.0;\-#,##0.0;0"/>
    <numFmt numFmtId="173" formatCode="0.00000"/>
    <numFmt numFmtId="176" formatCode="dd/mm"/>
    <numFmt numFmtId="177" formatCode="#,##0&quot; €&quot;"/>
    <numFmt numFmtId="178" formatCode="#,##0.00&quot; €&quot;"/>
    <numFmt numFmtId="179" formatCode="hh:mm"/>
  </numFmts>
  <fonts count="30" x14ac:knownFonts="1">
    <font>
      <sz val="11"/>
      <color theme="1"/>
      <name val="Calibri"/>
      <family val="2"/>
      <scheme val="minor"/>
    </font>
    <font>
      <b/>
      <sz val="18"/>
      <color rgb="FF1F3A5F"/>
      <name val="Arial"/>
    </font>
    <font>
      <i/>
      <sz val="9"/>
      <color rgb="FF666666"/>
      <name val="Arial"/>
    </font>
    <font>
      <b/>
      <sz val="11"/>
      <name val="Arial"/>
    </font>
    <font>
      <b/>
      <sz val="12"/>
      <color rgb="FF1F3A5F"/>
      <name val="Arial"/>
    </font>
    <font>
      <sz val="9"/>
      <name val="Arial"/>
    </font>
    <font>
      <sz val="10"/>
      <name val="Arial"/>
    </font>
    <font>
      <b/>
      <sz val="11"/>
      <color rgb="FFFFFFFF"/>
      <name val="Arial"/>
    </font>
    <font>
      <b/>
      <sz val="10"/>
      <color rgb="FFFFFFFF"/>
      <name val="Arial"/>
    </font>
    <font>
      <b/>
      <sz val="10"/>
      <color rgb="FF1F3A5F"/>
      <name val="Arial"/>
    </font>
    <font>
      <sz val="9"/>
      <color rgb="FF666666"/>
      <name val="Arial"/>
    </font>
    <font>
      <b/>
      <sz val="9"/>
      <color rgb="FFFFFFFF"/>
      <name val="Arial"/>
    </font>
    <font>
      <sz val="12"/>
      <color rgb="FF1F3A5F"/>
      <name val="Arial"/>
    </font>
    <font>
      <b/>
      <sz val="9"/>
      <name val="Arial"/>
    </font>
    <font>
      <sz val="7"/>
      <color rgb="FF1F2833"/>
      <name val="Segoe UI"/>
      <family val="2"/>
    </font>
    <font>
      <b/>
      <sz val="11"/>
      <name val="Calibri"/>
    </font>
    <font>
      <b/>
      <sz val="16"/>
      <color rgb="FF1F2937"/>
      <name val="Arial"/>
    </font>
    <font>
      <b/>
      <sz val="10"/>
      <color rgb="FFFFFFFF"/>
      <name val="Arial"/>
    </font>
    <font>
      <b/>
      <sz val="10"/>
      <color rgb="FF1F3A5F"/>
      <name val="Arial"/>
    </font>
    <font>
      <sz val="9"/>
      <color rgb="FF6B7280"/>
      <name val="Arial"/>
    </font>
    <font>
      <b/>
      <sz val="10"/>
      <color rgb="FF1F2937"/>
      <name val="Arial"/>
    </font>
    <font>
      <sz val="9"/>
      <color rgb="FF1F3A5F"/>
      <name val="Arial"/>
    </font>
    <font>
      <b/>
      <sz val="20"/>
      <color rgb="FF1F2937"/>
      <name val="Arial"/>
    </font>
    <font>
      <b/>
      <sz val="9"/>
      <color rgb="FF1F3A5F"/>
      <name val="Arial"/>
    </font>
    <font>
      <b/>
      <sz val="9"/>
      <color rgb="FF374151"/>
      <name val="Arial"/>
    </font>
    <font>
      <sz val="10"/>
      <color rgb="FF1F2937"/>
      <name val="Arial"/>
    </font>
    <font>
      <sz val="11"/>
      <color rgb="FF1F3A5F"/>
      <name val="Segoe UI Symbol"/>
    </font>
    <font>
      <b/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b/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4C2"/>
      </patternFill>
    </fill>
    <fill>
      <patternFill patternType="solid">
        <fgColor rgb="FF1F3A5F"/>
      </patternFill>
    </fill>
    <fill>
      <patternFill patternType="solid">
        <fgColor rgb="FF8A96A8"/>
      </patternFill>
    </fill>
    <fill>
      <patternFill patternType="solid">
        <fgColor rgb="FF1F3A5F"/>
        <bgColor rgb="FF1F3A5F"/>
      </patternFill>
    </fill>
    <fill>
      <patternFill patternType="solid">
        <fgColor rgb="FFFFFFFF"/>
        <bgColor rgb="FFFFFFFF"/>
      </patternFill>
    </fill>
    <fill>
      <patternFill patternType="solid">
        <fgColor rgb="FFFFF6D5"/>
        <bgColor rgb="FFFFF6D5"/>
      </patternFill>
    </fill>
    <fill>
      <patternFill patternType="solid">
        <fgColor rgb="FFEEF1F5"/>
        <bgColor rgb="FFEEF1F5"/>
      </patternFill>
    </fill>
    <fill>
      <patternFill patternType="solid">
        <fgColor rgb="FFF4F6F9"/>
        <bgColor rgb="FFF4F6F9"/>
      </patternFill>
    </fill>
  </fills>
  <borders count="8">
    <border>
      <left/>
      <right/>
      <top/>
      <bottom/>
      <diagonal/>
    </border>
    <border>
      <left style="thin">
        <color rgb="FFC9CED6"/>
      </left>
      <right style="thin">
        <color rgb="FFC9CED6"/>
      </right>
      <top style="thin">
        <color rgb="FFC9CED6"/>
      </top>
      <bottom style="thin">
        <color rgb="FFC9CED6"/>
      </bottom>
      <diagonal/>
    </border>
    <border>
      <left/>
      <right/>
      <top/>
      <bottom style="hair">
        <color rgb="FFDDDDDD"/>
      </bottom>
      <diagonal/>
    </border>
    <border>
      <left style="thin">
        <color rgb="FF1F3A5F"/>
      </left>
      <right style="thin">
        <color rgb="FF1F3A5F"/>
      </right>
      <top style="thin">
        <color rgb="FF1F3A5F"/>
      </top>
      <bottom style="thin">
        <color rgb="FF1F3A5F"/>
      </bottom>
      <diagonal/>
    </border>
    <border>
      <left style="thin">
        <color rgb="FFD6C98F"/>
      </left>
      <right style="thin">
        <color rgb="FFD6C98F"/>
      </right>
      <top style="thin">
        <color rgb="FFD6C98F"/>
      </top>
      <bottom style="thin">
        <color rgb="FFD6C98F"/>
      </bottom>
      <diagonal/>
    </border>
    <border>
      <left style="thin">
        <color rgb="FFC9D1DC"/>
      </left>
      <right style="thin">
        <color rgb="FFC9D1DC"/>
      </right>
      <top style="thin">
        <color rgb="FFC9D1DC"/>
      </top>
      <bottom style="thin">
        <color rgb="FFC9D1DC"/>
      </bottom>
      <diagonal/>
    </border>
    <border>
      <left/>
      <right/>
      <top/>
      <bottom style="medium">
        <color rgb="FF1F3A5F"/>
      </bottom>
      <diagonal/>
    </border>
    <border>
      <left/>
      <right/>
      <top/>
      <bottom style="thin">
        <color rgb="FFE5E7EB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5" fillId="0" borderId="2" xfId="0" applyFont="1" applyBorder="1" applyAlignment="1">
      <alignment horizontal="center"/>
    </xf>
    <xf numFmtId="164" fontId="0" fillId="0" borderId="0" xfId="0" applyNumberFormat="1"/>
    <xf numFmtId="0" fontId="6" fillId="0" borderId="2" xfId="0" applyFont="1" applyBorder="1"/>
    <xf numFmtId="14" fontId="0" fillId="0" borderId="0" xfId="0" applyNumberFormat="1"/>
    <xf numFmtId="20" fontId="0" fillId="0" borderId="0" xfId="0" applyNumberFormat="1"/>
    <xf numFmtId="167" fontId="0" fillId="0" borderId="0" xfId="0" applyNumberFormat="1"/>
    <xf numFmtId="168" fontId="0" fillId="0" borderId="0" xfId="0" applyNumberFormat="1"/>
    <xf numFmtId="164" fontId="6" fillId="0" borderId="0" xfId="0" applyNumberFormat="1" applyFont="1"/>
    <xf numFmtId="0" fontId="6" fillId="0" borderId="0" xfId="0" applyFont="1"/>
    <xf numFmtId="2" fontId="6" fillId="0" borderId="0" xfId="0" applyNumberFormat="1" applyFont="1"/>
    <xf numFmtId="169" fontId="6" fillId="0" borderId="0" xfId="0" applyNumberFormat="1" applyFont="1"/>
    <xf numFmtId="49" fontId="0" fillId="0" borderId="0" xfId="0" applyNumberFormat="1"/>
    <xf numFmtId="0" fontId="11" fillId="3" borderId="0" xfId="0" applyFont="1" applyFill="1" applyAlignment="1">
      <alignment horizontal="center" vertical="center" wrapText="1"/>
    </xf>
    <xf numFmtId="0" fontId="11" fillId="4" borderId="0" xfId="0" applyFont="1" applyFill="1" applyAlignment="1">
      <alignment horizontal="center" vertical="center" wrapText="1"/>
    </xf>
    <xf numFmtId="164" fontId="5" fillId="0" borderId="2" xfId="0" applyNumberFormat="1" applyFont="1" applyBorder="1" applyAlignment="1">
      <alignment horizontal="center"/>
    </xf>
    <xf numFmtId="0" fontId="5" fillId="0" borderId="2" xfId="0" applyFont="1" applyBorder="1" applyAlignment="1">
      <alignment horizontal="left"/>
    </xf>
    <xf numFmtId="1" fontId="5" fillId="0" borderId="2" xfId="0" applyNumberFormat="1" applyFont="1" applyBorder="1" applyAlignment="1">
      <alignment horizontal="center"/>
    </xf>
    <xf numFmtId="171" fontId="13" fillId="0" borderId="2" xfId="0" applyNumberFormat="1" applyFont="1" applyBorder="1" applyAlignment="1">
      <alignment horizontal="center"/>
    </xf>
    <xf numFmtId="171" fontId="5" fillId="0" borderId="2" xfId="0" applyNumberFormat="1" applyFont="1" applyBorder="1" applyAlignment="1">
      <alignment horizontal="center"/>
    </xf>
    <xf numFmtId="170" fontId="5" fillId="0" borderId="2" xfId="0" applyNumberFormat="1" applyFont="1" applyBorder="1" applyAlignment="1">
      <alignment horizontal="center"/>
    </xf>
    <xf numFmtId="172" fontId="5" fillId="0" borderId="2" xfId="0" applyNumberFormat="1" applyFont="1" applyBorder="1" applyAlignment="1">
      <alignment horizontal="center"/>
    </xf>
    <xf numFmtId="1" fontId="10" fillId="0" borderId="2" xfId="0" applyNumberFormat="1" applyFont="1" applyBorder="1" applyAlignment="1">
      <alignment horizontal="center"/>
    </xf>
    <xf numFmtId="170" fontId="10" fillId="0" borderId="2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173" fontId="10" fillId="0" borderId="2" xfId="0" applyNumberFormat="1" applyFont="1" applyBorder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12" fillId="0" borderId="2" xfId="0" applyFont="1" applyBorder="1" applyAlignment="1">
      <alignment horizontal="center"/>
    </xf>
    <xf numFmtId="0" fontId="3" fillId="0" borderId="0" xfId="0" applyFont="1"/>
    <xf numFmtId="0" fontId="14" fillId="0" borderId="1" xfId="0" applyFont="1" applyBorder="1"/>
    <xf numFmtId="0" fontId="6" fillId="2" borderId="0" xfId="0" applyFont="1" applyFill="1" applyAlignment="1">
      <alignment horizontal="left" vertical="center"/>
    </xf>
    <xf numFmtId="22" fontId="0" fillId="0" borderId="0" xfId="0" applyNumberFormat="1"/>
    <xf numFmtId="0" fontId="1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 indent="1"/>
    </xf>
    <xf numFmtId="0" fontId="19" fillId="0" borderId="0" xfId="0" applyFont="1" applyAlignment="1">
      <alignment horizontal="right" vertical="center"/>
    </xf>
    <xf numFmtId="164" fontId="20" fillId="7" borderId="4" xfId="0" applyNumberFormat="1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176" fontId="0" fillId="0" borderId="0" xfId="0" applyNumberFormat="1"/>
    <xf numFmtId="9" fontId="0" fillId="0" borderId="0" xfId="0" applyNumberFormat="1"/>
    <xf numFmtId="0" fontId="24" fillId="0" borderId="6" xfId="0" applyFont="1" applyBorder="1" applyAlignment="1">
      <alignment horizontal="left" wrapText="1"/>
    </xf>
    <xf numFmtId="0" fontId="24" fillId="0" borderId="6" xfId="0" applyFont="1" applyBorder="1" applyAlignment="1">
      <alignment horizontal="center" wrapText="1"/>
    </xf>
    <xf numFmtId="0" fontId="24" fillId="0" borderId="6" xfId="0" applyFont="1" applyBorder="1" applyAlignment="1">
      <alignment horizontal="right" wrapText="1"/>
    </xf>
    <xf numFmtId="0" fontId="20" fillId="0" borderId="7" xfId="0" applyFont="1" applyBorder="1" applyAlignment="1">
      <alignment horizontal="left" vertical="center"/>
    </xf>
    <xf numFmtId="0" fontId="26" fillId="0" borderId="7" xfId="0" applyFont="1" applyBorder="1" applyAlignment="1">
      <alignment horizontal="center" vertical="center"/>
    </xf>
    <xf numFmtId="1" fontId="25" fillId="0" borderId="7" xfId="0" applyNumberFormat="1" applyFont="1" applyBorder="1" applyAlignment="1">
      <alignment horizontal="right" vertical="center"/>
    </xf>
    <xf numFmtId="3" fontId="25" fillId="0" borderId="7" xfId="0" applyNumberFormat="1" applyFont="1" applyBorder="1" applyAlignment="1">
      <alignment horizontal="right" vertical="center"/>
    </xf>
    <xf numFmtId="9" fontId="25" fillId="0" borderId="7" xfId="0" applyNumberFormat="1" applyFont="1" applyBorder="1" applyAlignment="1">
      <alignment horizontal="right" vertical="center"/>
    </xf>
    <xf numFmtId="171" fontId="25" fillId="0" borderId="7" xfId="0" applyNumberFormat="1" applyFont="1" applyBorder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1" fontId="25" fillId="0" borderId="0" xfId="0" applyNumberFormat="1" applyFont="1" applyAlignment="1">
      <alignment horizontal="right" vertical="center"/>
    </xf>
    <xf numFmtId="3" fontId="25" fillId="0" borderId="0" xfId="0" applyNumberFormat="1" applyFont="1" applyAlignment="1">
      <alignment horizontal="right" vertical="center"/>
    </xf>
    <xf numFmtId="9" fontId="25" fillId="0" borderId="0" xfId="0" applyNumberFormat="1" applyFont="1" applyAlignment="1">
      <alignment horizontal="right" vertical="center"/>
    </xf>
    <xf numFmtId="171" fontId="25" fillId="0" borderId="0" xfId="0" applyNumberFormat="1" applyFont="1" applyAlignment="1">
      <alignment horizontal="right" vertical="center"/>
    </xf>
    <xf numFmtId="1" fontId="25" fillId="0" borderId="7" xfId="0" applyNumberFormat="1" applyFont="1" applyBorder="1" applyAlignment="1">
      <alignment horizontal="left" vertical="center"/>
    </xf>
    <xf numFmtId="0" fontId="25" fillId="0" borderId="7" xfId="0" applyFont="1" applyBorder="1" applyAlignment="1">
      <alignment horizontal="left" vertical="center"/>
    </xf>
    <xf numFmtId="178" fontId="25" fillId="0" borderId="7" xfId="0" applyNumberFormat="1" applyFont="1" applyBorder="1" applyAlignment="1">
      <alignment horizontal="right" vertical="center"/>
    </xf>
    <xf numFmtId="1" fontId="25" fillId="0" borderId="0" xfId="0" applyNumberFormat="1" applyFont="1" applyAlignment="1">
      <alignment horizontal="left" vertical="center"/>
    </xf>
    <xf numFmtId="0" fontId="25" fillId="0" borderId="0" xfId="0" applyFont="1" applyAlignment="1">
      <alignment horizontal="left" vertical="center"/>
    </xf>
    <xf numFmtId="178" fontId="25" fillId="0" borderId="0" xfId="0" applyNumberFormat="1" applyFont="1" applyAlignment="1">
      <alignment horizontal="right" vertical="center"/>
    </xf>
    <xf numFmtId="0" fontId="19" fillId="0" borderId="0" xfId="0" applyFont="1"/>
    <xf numFmtId="164" fontId="25" fillId="0" borderId="7" xfId="0" applyNumberFormat="1" applyFont="1" applyBorder="1" applyAlignment="1">
      <alignment horizontal="right" vertical="center"/>
    </xf>
    <xf numFmtId="1" fontId="25" fillId="7" borderId="7" xfId="0" applyNumberFormat="1" applyFont="1" applyFill="1" applyBorder="1" applyAlignment="1">
      <alignment horizontal="center" vertical="center"/>
    </xf>
    <xf numFmtId="164" fontId="25" fillId="0" borderId="0" xfId="0" applyNumberFormat="1" applyFont="1" applyAlignment="1">
      <alignment horizontal="right" vertical="center"/>
    </xf>
    <xf numFmtId="1" fontId="25" fillId="7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top" wrapText="1"/>
    </xf>
    <xf numFmtId="0" fontId="25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0" fontId="15" fillId="0" borderId="0" xfId="0" applyFont="1"/>
    <xf numFmtId="0" fontId="19" fillId="9" borderId="0" xfId="0" applyFont="1" applyFill="1" applyAlignment="1">
      <alignment horizontal="left" vertical="top" indent="1"/>
    </xf>
    <xf numFmtId="0" fontId="0" fillId="9" borderId="0" xfId="0" applyFill="1"/>
    <xf numFmtId="0" fontId="19" fillId="9" borderId="0" xfId="0" applyFont="1" applyFill="1" applyAlignment="1">
      <alignment horizontal="left" indent="1"/>
    </xf>
    <xf numFmtId="0" fontId="17" fillId="5" borderId="3" xfId="0" applyFont="1" applyFill="1" applyBorder="1" applyAlignment="1">
      <alignment horizontal="center" vertical="center"/>
    </xf>
    <xf numFmtId="0" fontId="0" fillId="5" borderId="3" xfId="0" applyFill="1" applyBorder="1"/>
    <xf numFmtId="3" fontId="22" fillId="9" borderId="0" xfId="0" applyNumberFormat="1" applyFont="1" applyFill="1" applyAlignment="1">
      <alignment horizontal="left" vertical="center" indent="1"/>
    </xf>
    <xf numFmtId="9" fontId="22" fillId="9" borderId="0" xfId="0" applyNumberFormat="1" applyFont="1" applyFill="1" applyAlignment="1">
      <alignment horizontal="left" vertical="center" indent="1"/>
    </xf>
    <xf numFmtId="0" fontId="20" fillId="7" borderId="4" xfId="0" applyFont="1" applyFill="1" applyBorder="1" applyAlignment="1">
      <alignment horizontal="left" vertical="center"/>
    </xf>
    <xf numFmtId="0" fontId="0" fillId="7" borderId="4" xfId="0" applyFill="1" applyBorder="1"/>
    <xf numFmtId="0" fontId="18" fillId="6" borderId="3" xfId="0" applyFont="1" applyFill="1" applyBorder="1" applyAlignment="1">
      <alignment horizontal="center" vertical="center"/>
    </xf>
    <xf numFmtId="0" fontId="0" fillId="0" borderId="3" xfId="0" applyBorder="1"/>
    <xf numFmtId="177" fontId="22" fillId="9" borderId="0" xfId="0" applyNumberFormat="1" applyFont="1" applyFill="1" applyAlignment="1">
      <alignment horizontal="left" vertical="center" indent="1"/>
    </xf>
    <xf numFmtId="0" fontId="7" fillId="3" borderId="0" xfId="0" applyFont="1" applyFill="1" applyAlignment="1">
      <alignment horizontal="center" vertical="center"/>
    </xf>
    <xf numFmtId="0" fontId="0" fillId="0" borderId="0" xfId="0"/>
    <xf numFmtId="0" fontId="6" fillId="0" borderId="0" xfId="0" quotePrefix="1" applyFont="1"/>
    <xf numFmtId="179" fontId="6" fillId="0" borderId="0" xfId="0" applyNumberFormat="1" applyFont="1"/>
    <xf numFmtId="179" fontId="0" fillId="0" borderId="0" xfId="0" applyNumberFormat="1"/>
    <xf numFmtId="2" fontId="0" fillId="0" borderId="0" xfId="0" applyNumberFormat="1"/>
    <xf numFmtId="169" fontId="0" fillId="0" borderId="0" xfId="0" applyNumberFormat="1"/>
    <xf numFmtId="0" fontId="28" fillId="3" borderId="0" xfId="0" applyNumberFormat="1" applyFont="1" applyFill="1"/>
    <xf numFmtId="0" fontId="28" fillId="3" borderId="0" xfId="0" applyFont="1" applyFill="1"/>
    <xf numFmtId="0" fontId="29" fillId="0" borderId="0" xfId="0" applyFont="1"/>
    <xf numFmtId="0" fontId="27" fillId="0" borderId="0" xfId="0" applyFont="1"/>
    <xf numFmtId="0" fontId="0" fillId="0" borderId="0" xfId="0" quotePrefix="1"/>
  </cellXfs>
  <cellStyles count="1">
    <cellStyle name="Normal" xfId="0" builtinId="0"/>
  </cellStyles>
  <dxfs count="9">
    <dxf>
      <font>
        <b/>
        <color rgb="FFC62828"/>
      </font>
    </dxf>
    <dxf>
      <font>
        <i/>
        <color rgb="FF8A96A8"/>
      </font>
    </dxf>
    <dxf>
      <font>
        <b/>
        <color rgb="FFC62828"/>
      </font>
    </dxf>
    <dxf>
      <font>
        <b/>
        <color rgb="FFC62828"/>
      </font>
    </dxf>
    <dxf>
      <font>
        <color rgb="FF2E7D32"/>
      </font>
    </dxf>
    <dxf>
      <font>
        <color rgb="FFC62828"/>
      </font>
    </dxf>
    <dxf>
      <font>
        <color rgb="FF9CA3AF"/>
      </font>
    </dxf>
    <dxf>
      <font>
        <color rgb="FFB45309"/>
      </font>
    </dxf>
    <dxf>
      <font>
        <color rgb="FFA0A6A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v>Prestations</c:v>
          </c:tx>
          <c:spPr>
            <a:solidFill>
              <a:srgbClr val="B8C2D0"/>
            </a:solidFill>
            <a:ln>
              <a:noFill/>
              <a:prstDash val="solid"/>
            </a:ln>
          </c:spPr>
          <c:invertIfNegative val="1"/>
          <c:cat>
            <c:numRef>
              <c:f>DASHBOARD!$AA$35:$AA$41</c:f>
              <c:numCache>
                <c:formatCode>General</c:formatCode>
                <c:ptCount val="7"/>
                <c:pt idx="0">
                  <c:v>46286</c:v>
                </c:pt>
                <c:pt idx="1">
                  <c:v>46287</c:v>
                </c:pt>
                <c:pt idx="2">
                  <c:v>46288</c:v>
                </c:pt>
                <c:pt idx="3">
                  <c:v>46289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</c:numCache>
            </c:numRef>
          </c:cat>
          <c:val>
            <c:numRef>
              <c:f>DASHBOARD!$AB$35:$AB$41</c:f>
              <c:numCache>
                <c:formatCode>General</c:formatCode>
                <c:ptCount val="7"/>
                <c:pt idx="0">
                  <c:v>802</c:v>
                </c:pt>
                <c:pt idx="1">
                  <c:v>680</c:v>
                </c:pt>
                <c:pt idx="2">
                  <c:v>473</c:v>
                </c:pt>
                <c:pt idx="3">
                  <c:v>763</c:v>
                </c:pt>
                <c:pt idx="4">
                  <c:v>741</c:v>
                </c:pt>
                <c:pt idx="5">
                  <c:v>619</c:v>
                </c:pt>
                <c:pt idx="6">
                  <c:v>619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AF4-4E5B-92FF-81CC4B6FA867}"/>
            </c:ext>
          </c:extLst>
        </c:ser>
        <c:ser>
          <c:idx val="1"/>
          <c:order val="1"/>
          <c:tx>
            <c:v>Enregistrées</c:v>
          </c:tx>
          <c:spPr>
            <a:solidFill>
              <a:srgbClr val="1F3A5F"/>
            </a:solidFill>
            <a:ln>
              <a:noFill/>
              <a:prstDash val="solid"/>
            </a:ln>
          </c:spPr>
          <c:invertIfNegative val="1"/>
          <c:cat>
            <c:numRef>
              <c:f>DASHBOARD!$AA$35:$AA$41</c:f>
              <c:numCache>
                <c:formatCode>General</c:formatCode>
                <c:ptCount val="7"/>
                <c:pt idx="0">
                  <c:v>46286</c:v>
                </c:pt>
                <c:pt idx="1">
                  <c:v>46287</c:v>
                </c:pt>
                <c:pt idx="2">
                  <c:v>46288</c:v>
                </c:pt>
                <c:pt idx="3">
                  <c:v>46289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</c:numCache>
            </c:numRef>
          </c:cat>
          <c:val>
            <c:numRef>
              <c:f>DASHBOARD!$AC$35:$AC$41</c:f>
              <c:numCache>
                <c:formatCode>General</c:formatCode>
                <c:ptCount val="7"/>
                <c:pt idx="0">
                  <c:v>149</c:v>
                </c:pt>
                <c:pt idx="1">
                  <c:v>156</c:v>
                </c:pt>
                <c:pt idx="2">
                  <c:v>154</c:v>
                </c:pt>
                <c:pt idx="3">
                  <c:v>253</c:v>
                </c:pt>
                <c:pt idx="4">
                  <c:v>438</c:v>
                </c:pt>
                <c:pt idx="5">
                  <c:v>386</c:v>
                </c:pt>
                <c:pt idx="6">
                  <c:v>386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5AF4-4E5B-92FF-81CC4B6FA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0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dd/mm" sourceLinked="0"/>
        <c:majorTickMark val="none"/>
        <c:minorTickMark val="none"/>
        <c:tickLblPos val="nextTo"/>
        <c:spPr>
          <a:ln>
            <a:solidFill>
              <a:srgbClr val="BFC5CD"/>
            </a:solidFill>
            <a:prstDash val="solid"/>
          </a:ln>
        </c:sp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>
              <a:solidFill>
                <a:srgbClr val="E5E7EB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  <a:prstDash val="solid"/>
          </a:ln>
        </c:spPr>
        <c:crossAx val="10"/>
        <c:crosses val="autoZero"/>
        <c:crossBetween val="between"/>
      </c:valAx>
    </c:plotArea>
    <c:legend>
      <c:legendPos val="b"/>
      <c:overlay val="1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tx>
            <c:v>Taux d'enregistrement</c:v>
          </c:tx>
          <c:spPr>
            <a:ln w="28000">
              <a:solidFill>
                <a:srgbClr val="1F3A5F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1F3A5F"/>
              </a:solidFill>
              <a:ln>
                <a:solidFill>
                  <a:srgbClr val="1F3A5F"/>
                </a:solidFill>
                <a:prstDash val="solid"/>
              </a:ln>
            </c:spPr>
          </c:marker>
          <c:cat>
            <c:numRef>
              <c:f>DASHBOARD!$AA$35:$AA$41</c:f>
              <c:numCache>
                <c:formatCode>General</c:formatCode>
                <c:ptCount val="7"/>
                <c:pt idx="0">
                  <c:v>46286</c:v>
                </c:pt>
                <c:pt idx="1">
                  <c:v>46287</c:v>
                </c:pt>
                <c:pt idx="2">
                  <c:v>46288</c:v>
                </c:pt>
                <c:pt idx="3">
                  <c:v>46289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</c:numCache>
            </c:numRef>
          </c:cat>
          <c:val>
            <c:numRef>
              <c:f>DASHBOARD!$AD$35:$AD$41</c:f>
              <c:numCache>
                <c:formatCode>0%</c:formatCode>
                <c:ptCount val="7"/>
                <c:pt idx="0">
                  <c:v>0.185785536159601</c:v>
                </c:pt>
                <c:pt idx="1">
                  <c:v>0.22941176470588234</c:v>
                </c:pt>
                <c:pt idx="2">
                  <c:v>0.32558139534883723</c:v>
                </c:pt>
                <c:pt idx="3">
                  <c:v>0.33158584534731322</c:v>
                </c:pt>
                <c:pt idx="4">
                  <c:v>0.59109311740890691</c:v>
                </c:pt>
                <c:pt idx="5">
                  <c:v>0.62358642972536349</c:v>
                </c:pt>
                <c:pt idx="6">
                  <c:v>0.62358642972536349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AB-49E7-80D3-B98943D32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dd/mm" sourceLinked="0"/>
        <c:majorTickMark val="none"/>
        <c:minorTickMark val="none"/>
        <c:tickLblPos val="nextTo"/>
        <c:spPr>
          <a:ln>
            <a:solidFill>
              <a:srgbClr val="BFC5CD"/>
            </a:solidFill>
            <a:prstDash val="solid"/>
          </a:ln>
        </c:sp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E5E7EB"/>
              </a:solidFill>
              <a:prstDash val="solid"/>
            </a:ln>
          </c:spPr>
        </c:majorGridlines>
        <c:numFmt formatCode="0%" sourceLinked="0"/>
        <c:majorTickMark val="none"/>
        <c:minorTickMark val="none"/>
        <c:tickLblPos val="nextTo"/>
        <c:spPr>
          <a:ln>
            <a:noFill/>
            <a:prstDash val="solid"/>
          </a:ln>
        </c:spPr>
        <c:crossAx val="10"/>
        <c:crosses val="autoZero"/>
        <c:crossBetween val="between"/>
        <c:majorUnit val="0.25"/>
      </c:valAx>
    </c:plotArea>
    <c:legend>
      <c:legendPos val="b"/>
      <c:overlay val="0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558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8</xdr:col>
      <xdr:colOff>0</xdr:colOff>
      <xdr:row>9</xdr:row>
      <xdr:rowOff>0</xdr:rowOff>
    </xdr:from>
    <xdr:ext cx="558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board">
    <pageSetUpPr fitToPage="1"/>
  </sheetPr>
  <dimension ref="B1:AF328"/>
  <sheetViews>
    <sheetView showGridLines="0" tabSelected="1" workbookViewId="0">
      <pane ySplit="3" topLeftCell="A25" activePane="bottomLeft" state="frozen"/>
      <selection pane="bottomLeft" activeCell="C28" sqref="C28"/>
    </sheetView>
  </sheetViews>
  <sheetFormatPr baseColWidth="10" defaultColWidth="8.88671875" defaultRowHeight="14.4" x14ac:dyDescent="0.3"/>
  <cols>
    <col min="1" max="1" width="2" customWidth="1"/>
    <col min="2" max="2" width="26" customWidth="1"/>
    <col min="3" max="15" width="11" customWidth="1"/>
    <col min="16" max="16" width="2" customWidth="1"/>
    <col min="27" max="32" width="13" hidden="1" customWidth="1"/>
  </cols>
  <sheetData>
    <row r="1" spans="2:32" ht="30" customHeight="1" x14ac:dyDescent="0.3">
      <c r="B1" s="36" t="s">
        <v>0</v>
      </c>
      <c r="J1" s="78" t="s">
        <v>1</v>
      </c>
      <c r="K1" s="79"/>
      <c r="M1" s="84" t="s">
        <v>2</v>
      </c>
      <c r="N1" s="85"/>
      <c r="O1" s="85"/>
      <c r="AA1" t="s">
        <v>3</v>
      </c>
    </row>
    <row r="2" spans="2:32" ht="16.05" customHeight="1" x14ac:dyDescent="0.3">
      <c r="B2" s="37" t="s">
        <v>6912</v>
      </c>
      <c r="AA2" t="str">
        <f>IF($C$3="Tous","&lt;&gt;",$C$3)</f>
        <v>&lt;&gt;</v>
      </c>
    </row>
    <row r="3" spans="2:32" ht="22.05" customHeight="1" x14ac:dyDescent="0.3">
      <c r="B3" s="38" t="s">
        <v>4</v>
      </c>
      <c r="C3" s="82" t="s">
        <v>5</v>
      </c>
      <c r="D3" s="83"/>
      <c r="E3" s="83"/>
      <c r="G3" s="39" t="s">
        <v>6</v>
      </c>
      <c r="H3" s="40">
        <v>46302</v>
      </c>
      <c r="J3" s="39" t="s">
        <v>7</v>
      </c>
      <c r="K3" s="40">
        <v>46302</v>
      </c>
      <c r="L3" s="41" t="s">
        <v>8</v>
      </c>
      <c r="M3" s="41" t="s">
        <v>9</v>
      </c>
      <c r="N3" s="41" t="s">
        <v>10</v>
      </c>
      <c r="O3" s="41" t="s">
        <v>11</v>
      </c>
      <c r="AA3">
        <f>IF($C$3="Tous",1,"&lt;&gt;-1")</f>
        <v>1</v>
      </c>
    </row>
    <row r="5" spans="2:32" ht="18" customHeight="1" x14ac:dyDescent="0.3">
      <c r="B5" s="77" t="s">
        <v>12</v>
      </c>
      <c r="C5" s="76"/>
      <c r="D5" s="77" t="s">
        <v>13</v>
      </c>
      <c r="E5" s="76"/>
      <c r="F5" s="77" t="s">
        <v>14</v>
      </c>
      <c r="G5" s="76"/>
      <c r="H5" s="77" t="s">
        <v>15</v>
      </c>
      <c r="I5" s="76"/>
      <c r="J5" s="77" t="s">
        <v>16</v>
      </c>
      <c r="K5" s="76"/>
      <c r="L5" s="77" t="s">
        <v>17</v>
      </c>
      <c r="M5" s="76"/>
      <c r="N5" s="77" t="s">
        <v>18</v>
      </c>
      <c r="O5" s="76"/>
    </row>
    <row r="6" spans="2:32" ht="30" customHeight="1" x14ac:dyDescent="0.3">
      <c r="B6" s="80">
        <f>COUNTIFS(DATA!$A:$A,"&gt;="&amp;$H$3,DATA!$A:$A,"&lt;="&amp;$K$3,DATA!$C:$C,$AA$2,DATA!$S:$S,$AA$3)</f>
        <v>619</v>
      </c>
      <c r="C6" s="76"/>
      <c r="D6" s="81">
        <f>IF(B6=0,"",COUNTIFS(DATA!$A:$A,"&gt;="&amp;$H$3,DATA!$A:$A,"&lt;="&amp;$K$3,DATA!$C:$C,$AA$2,DATA!$S:$S,$AA$3,DATA!$O:$O,1)/B6)</f>
        <v>0.62358642972536349</v>
      </c>
      <c r="E6" s="76"/>
      <c r="F6" s="80">
        <f>IF($C$3="Tous",SUMPRODUCT(--(LISTES!$C$3:$C$302=1),--(COUNTIFS(DATA!$C:$C,LISTES!$A$3:$A$302,DATA!$A:$A,"&gt;="&amp;$H$3,DATA!$A:$A,"&lt;="&amp;$K$3)&gt;0)),IF(B6&gt;0,1,0))</f>
        <v>58</v>
      </c>
      <c r="G6" s="76"/>
      <c r="H6" s="80">
        <f>SUMIFS(DATA!$K:$K,DATA!$A:$A,"&gt;="&amp;$H$3,DATA!$A:$A,"&lt;="&amp;$K$3,DATA!$C:$C,$AA$2,DATA!$S:$S,$AA$3)</f>
        <v>362.18999999999937</v>
      </c>
      <c r="I6" s="76"/>
      <c r="J6" s="80">
        <f>SUMIFS(DATA!$N:$N,DATA!$A:$A,"&gt;="&amp;$H$3,DATA!$A:$A,"&lt;="&amp;$K$3,DATA!$C:$C,$AA$2,DATA!$S:$S,$AA$3,DATA!$O:$O,1)</f>
        <v>770.90000000000009</v>
      </c>
      <c r="K6" s="76"/>
      <c r="L6" s="80">
        <f>SUMIFS(TOURNEES!$F:$F,TOURNEES!$A:$A,"&gt;="&amp;$H$3,TOURNEES!$A:$A,"&lt;="&amp;$K$3,TOURNEES!$B:$B,$AA$2,TOURNEES!$L:$L,$AA$3)</f>
        <v>2296.5600000000004</v>
      </c>
      <c r="M6" s="76"/>
      <c r="N6" s="80">
        <v>396</v>
      </c>
      <c r="O6" s="76"/>
    </row>
    <row r="7" spans="2:32" ht="18" customHeight="1" x14ac:dyDescent="0.3">
      <c r="B7" s="75"/>
      <c r="C7" s="76"/>
      <c r="D7" s="75" t="str">
        <f>IF(B6=0,"",COUNTIFS(DATA!$A:$A,"&gt;="&amp;$H$3,DATA!$A:$A,"&lt;="&amp;$K$3,DATA!$C:$C,$AA$2,DATA!$S:$S,$AA$3,DATA!$O:$O,1)&amp;" sur "&amp;B6)</f>
        <v>386 sur 619</v>
      </c>
      <c r="E7" s="76"/>
      <c r="F7" s="75" t="str">
        <f>SUM(LISTES!$C$3:$C$302)&amp;" / "&amp;COUNTA(LISTES!$A$3:$A$302)&amp;" inclus"</f>
        <v>65 / 71 inclus</v>
      </c>
      <c r="G7" s="76"/>
      <c r="H7" s="75"/>
      <c r="I7" s="76"/>
      <c r="J7" s="75"/>
      <c r="K7" s="76"/>
      <c r="L7" s="75" t="str">
        <f>IF(COUNTIFS(TOURNEES!$K:$K,"&lt;&gt;OK",TOURNEES!$A:$A,"&gt;="&amp;$H$3,TOURNEES!$A:$A,"&lt;="&amp;$K$3,TOURNEES!$B:$B,$AA$2,TOURNEES!$L:$L,$AA$3)&gt;0,COUNTIFS(TOURNEES!$K:$K,"&lt;&gt;OK",TOURNEES!$A:$A,"&gt;="&amp;$H$3,TOURNEES!$A:$A,"&lt;="&amp;$K$3,TOURNEES!$B:$B,$AA$2,TOURNEES!$L:$L,$AA$3)&amp;" tournée(s) sans km","pointés : "&amp;ROUND(SUMIFS(TOURNEES!$G:$G,TOURNEES!$A:$A,"&gt;="&amp;$H$3,TOURNEES!$A:$A,"&lt;="&amp;$K$3,TOURNEES!$B:$B,$AA$2,TOURNEES!$L:$L,$AA$3),0)&amp;" km")</f>
        <v>pointés : 1337 km</v>
      </c>
      <c r="M7" s="76"/>
      <c r="N7" s="75" t="str">
        <f>IF(B6=0,"",ROUND(COUNTIFS(DATA!$A:$A,"&gt;="&amp;$H$3,DATA!$A:$A,"&lt;="&amp;$K$3,DATA!$C:$C,$AA$2,DATA!$S:$S,$AA$3,DATA!$T:$T,"&lt;&gt;")/B6*100,0)&amp;" % rattachés")</f>
        <v>96 % rattachés</v>
      </c>
      <c r="O7" s="76"/>
    </row>
    <row r="9" spans="2:32" x14ac:dyDescent="0.3">
      <c r="B9" s="42" t="str">
        <f>"30 DERNIERS JOURS D'ACTIVITÉ, JUSQU'AU "&amp;TEXT(DAY($K$3),"00")&amp;"/"&amp;TEXT(MONTH($K$3),"00")</f>
        <v>30 DERNIERS JOURS D'ACTIVITÉ, JUSQU'AU 07/10</v>
      </c>
    </row>
    <row r="11" spans="2:32" x14ac:dyDescent="0.3">
      <c r="AA11" t="s">
        <v>8</v>
      </c>
      <c r="AB11" t="s">
        <v>12</v>
      </c>
      <c r="AC11" t="s">
        <v>13</v>
      </c>
      <c r="AD11" t="s">
        <v>19</v>
      </c>
      <c r="AF11" t="s">
        <v>20</v>
      </c>
    </row>
    <row r="12" spans="2:32" x14ac:dyDescent="0.3">
      <c r="AA12" s="43" t="str">
        <f>IF(INDEX($AF$12:$AF$41,30)=0,"",INDEX($AF$12:$AF$41,30))</f>
        <v/>
      </c>
      <c r="AB12" t="str">
        <f>IF(AA12="","",COUNTIFS(DATA!$A:$A,AA12,DATA!$C:$C,$AA$2,DATA!$S:$S,$AA$3))</f>
        <v/>
      </c>
      <c r="AC12" t="str">
        <f>IF(AA12="","",COUNTIFS(DATA!$A:$A,AA12,DATA!$C:$C,$AA$2,DATA!$S:$S,$AA$3,DATA!$O:$O,1))</f>
        <v/>
      </c>
      <c r="AD12" s="44" t="str">
        <f t="shared" ref="AD12:AD41" si="0">IF(OR(AA12="",N(AB12)=0),"",AC12/AB12)</f>
        <v/>
      </c>
      <c r="AF12">
        <f>IFERROR(_xlfn.MAXIFS(DATA!$A:$A,DATA!$A:$A,"&lt;="&amp;$K$3),0)</f>
        <v>46302</v>
      </c>
    </row>
    <row r="13" spans="2:32" x14ac:dyDescent="0.3">
      <c r="AA13" s="43" t="str">
        <f>IF(INDEX($AF$12:$AF$41,29)=0,"",INDEX($AF$12:$AF$41,29))</f>
        <v/>
      </c>
      <c r="AB13" t="str">
        <f>IF(AA13="","",COUNTIFS(DATA!$A:$A,AA13,DATA!$C:$C,$AA$2,DATA!$S:$S,$AA$3))</f>
        <v/>
      </c>
      <c r="AC13" t="str">
        <f>IF(AA13="","",COUNTIFS(DATA!$A:$A,AA13,DATA!$C:$C,$AA$2,DATA!$S:$S,$AA$3,DATA!$O:$O,1))</f>
        <v/>
      </c>
      <c r="AD13" s="44" t="str">
        <f t="shared" si="0"/>
        <v/>
      </c>
      <c r="AF13">
        <f>IF(AF12=0,0,_xlfn.MAXIFS(DATA!$A:$A,DATA!$A:$A,"&lt;"&amp;AF12))</f>
        <v>46301</v>
      </c>
    </row>
    <row r="14" spans="2:32" x14ac:dyDescent="0.3">
      <c r="AA14" s="43" t="str">
        <f>IF(INDEX($AF$12:$AF$41,28)=0,"",INDEX($AF$12:$AF$41,28))</f>
        <v/>
      </c>
      <c r="AB14" t="str">
        <f>IF(AA14="","",COUNTIFS(DATA!$A:$A,AA14,DATA!$C:$C,$AA$2,DATA!$S:$S,$AA$3))</f>
        <v/>
      </c>
      <c r="AC14" t="str">
        <f>IF(AA14="","",COUNTIFS(DATA!$A:$A,AA14,DATA!$C:$C,$AA$2,DATA!$S:$S,$AA$3,DATA!$O:$O,1))</f>
        <v/>
      </c>
      <c r="AD14" s="44" t="str">
        <f t="shared" si="0"/>
        <v/>
      </c>
      <c r="AF14">
        <f>IF(AF13=0,0,_xlfn.MAXIFS(DATA!$A:$A,DATA!$A:$A,"&lt;"&amp;AF13))</f>
        <v>46300</v>
      </c>
    </row>
    <row r="15" spans="2:32" x14ac:dyDescent="0.3">
      <c r="AA15" s="43" t="str">
        <f>IF(INDEX($AF$12:$AF$41,27)=0,"",INDEX($AF$12:$AF$41,27))</f>
        <v/>
      </c>
      <c r="AB15" t="str">
        <f>IF(AA15="","",COUNTIFS(DATA!$A:$A,AA15,DATA!$C:$C,$AA$2,DATA!$S:$S,$AA$3))</f>
        <v/>
      </c>
      <c r="AC15" t="str">
        <f>IF(AA15="","",COUNTIFS(DATA!$A:$A,AA15,DATA!$C:$C,$AA$2,DATA!$S:$S,$AA$3,DATA!$O:$O,1))</f>
        <v/>
      </c>
      <c r="AD15" s="44" t="str">
        <f t="shared" si="0"/>
        <v/>
      </c>
      <c r="AF15">
        <f>IF(AF14=0,0,_xlfn.MAXIFS(DATA!$A:$A,DATA!$A:$A,"&lt;"&amp;AF14))</f>
        <v>46289</v>
      </c>
    </row>
    <row r="16" spans="2:32" x14ac:dyDescent="0.3">
      <c r="AA16" s="43" t="str">
        <f>IF(INDEX($AF$12:$AF$41,26)=0,"",INDEX($AF$12:$AF$41,26))</f>
        <v/>
      </c>
      <c r="AB16" t="str">
        <f>IF(AA16="","",COUNTIFS(DATA!$A:$A,AA16,DATA!$C:$C,$AA$2,DATA!$S:$S,$AA$3))</f>
        <v/>
      </c>
      <c r="AC16" t="str">
        <f>IF(AA16="","",COUNTIFS(DATA!$A:$A,AA16,DATA!$C:$C,$AA$2,DATA!$S:$S,$AA$3,DATA!$O:$O,1))</f>
        <v/>
      </c>
      <c r="AD16" s="44" t="str">
        <f t="shared" si="0"/>
        <v/>
      </c>
      <c r="AF16">
        <f>IF(AF15=0,0,_xlfn.MAXIFS(DATA!$A:$A,DATA!$A:$A,"&lt;"&amp;AF15))</f>
        <v>46288</v>
      </c>
    </row>
    <row r="17" spans="2:32" x14ac:dyDescent="0.3">
      <c r="AA17" s="43" t="str">
        <f>IF(INDEX($AF$12:$AF$41,25)=0,"",INDEX($AF$12:$AF$41,25))</f>
        <v/>
      </c>
      <c r="AB17" t="str">
        <f>IF(AA17="","",COUNTIFS(DATA!$A:$A,AA17,DATA!$C:$C,$AA$2,DATA!$S:$S,$AA$3))</f>
        <v/>
      </c>
      <c r="AC17" t="str">
        <f>IF(AA17="","",COUNTIFS(DATA!$A:$A,AA17,DATA!$C:$C,$AA$2,DATA!$S:$S,$AA$3,DATA!$O:$O,1))</f>
        <v/>
      </c>
      <c r="AD17" s="44" t="str">
        <f t="shared" si="0"/>
        <v/>
      </c>
      <c r="AF17">
        <f>IF(AF16=0,0,_xlfn.MAXIFS(DATA!$A:$A,DATA!$A:$A,"&lt;"&amp;AF16))</f>
        <v>46287</v>
      </c>
    </row>
    <row r="18" spans="2:32" x14ac:dyDescent="0.3">
      <c r="AA18" s="43" t="str">
        <f>IF(INDEX($AF$12:$AF$41,24)=0,"",INDEX($AF$12:$AF$41,24))</f>
        <v/>
      </c>
      <c r="AB18" t="str">
        <f>IF(AA18="","",COUNTIFS(DATA!$A:$A,AA18,DATA!$C:$C,$AA$2,DATA!$S:$S,$AA$3))</f>
        <v/>
      </c>
      <c r="AC18" t="str">
        <f>IF(AA18="","",COUNTIFS(DATA!$A:$A,AA18,DATA!$C:$C,$AA$2,DATA!$S:$S,$AA$3,DATA!$O:$O,1))</f>
        <v/>
      </c>
      <c r="AD18" s="44" t="str">
        <f t="shared" si="0"/>
        <v/>
      </c>
      <c r="AF18">
        <f>IF(AF17=0,0,_xlfn.MAXIFS(DATA!$A:$A,DATA!$A:$A,"&lt;"&amp;AF17))</f>
        <v>46286</v>
      </c>
    </row>
    <row r="19" spans="2:32" x14ac:dyDescent="0.3">
      <c r="AA19" s="43" t="str">
        <f>IF(INDEX($AF$12:$AF$41,23)=0,"",INDEX($AF$12:$AF$41,23))</f>
        <v/>
      </c>
      <c r="AB19" t="str">
        <f>IF(AA19="","",COUNTIFS(DATA!$A:$A,AA19,DATA!$C:$C,$AA$2,DATA!$S:$S,$AA$3))</f>
        <v/>
      </c>
      <c r="AC19" t="str">
        <f>IF(AA19="","",COUNTIFS(DATA!$A:$A,AA19,DATA!$C:$C,$AA$2,DATA!$S:$S,$AA$3,DATA!$O:$O,1))</f>
        <v/>
      </c>
      <c r="AD19" s="44" t="str">
        <f t="shared" si="0"/>
        <v/>
      </c>
      <c r="AF19">
        <f>IF(AF18=0,0,_xlfn.MAXIFS(DATA!$A:$A,DATA!$A:$A,"&lt;"&amp;AF18))</f>
        <v>0</v>
      </c>
    </row>
    <row r="20" spans="2:32" x14ac:dyDescent="0.3">
      <c r="AA20" s="43" t="str">
        <f>IF(INDEX($AF$12:$AF$41,22)=0,"",INDEX($AF$12:$AF$41,22))</f>
        <v/>
      </c>
      <c r="AB20" t="str">
        <f>IF(AA20="","",COUNTIFS(DATA!$A:$A,AA20,DATA!$C:$C,$AA$2,DATA!$S:$S,$AA$3))</f>
        <v/>
      </c>
      <c r="AC20" t="str">
        <f>IF(AA20="","",COUNTIFS(DATA!$A:$A,AA20,DATA!$C:$C,$AA$2,DATA!$S:$S,$AA$3,DATA!$O:$O,1))</f>
        <v/>
      </c>
      <c r="AD20" s="44" t="str">
        <f t="shared" si="0"/>
        <v/>
      </c>
      <c r="AF20">
        <f>IF(AF19=0,0,_xlfn.MAXIFS(DATA!$A:$A,DATA!$A:$A,"&lt;"&amp;AF19))</f>
        <v>0</v>
      </c>
    </row>
    <row r="21" spans="2:32" x14ac:dyDescent="0.3">
      <c r="AA21" s="43" t="str">
        <f>IF(INDEX($AF$12:$AF$41,21)=0,"",INDEX($AF$12:$AF$41,21))</f>
        <v/>
      </c>
      <c r="AB21" t="str">
        <f>IF(AA21="","",COUNTIFS(DATA!$A:$A,AA21,DATA!$C:$C,$AA$2,DATA!$S:$S,$AA$3))</f>
        <v/>
      </c>
      <c r="AC21" t="str">
        <f>IF(AA21="","",COUNTIFS(DATA!$A:$A,AA21,DATA!$C:$C,$AA$2,DATA!$S:$S,$AA$3,DATA!$O:$O,1))</f>
        <v/>
      </c>
      <c r="AD21" s="44" t="str">
        <f t="shared" si="0"/>
        <v/>
      </c>
      <c r="AF21">
        <f>IF(AF20=0,0,_xlfn.MAXIFS(DATA!$A:$A,DATA!$A:$A,"&lt;"&amp;AF20))</f>
        <v>0</v>
      </c>
    </row>
    <row r="22" spans="2:32" x14ac:dyDescent="0.3">
      <c r="AA22" s="43" t="str">
        <f>IF(INDEX($AF$12:$AF$41,20)=0,"",INDEX($AF$12:$AF$41,20))</f>
        <v/>
      </c>
      <c r="AB22" t="str">
        <f>IF(AA22="","",COUNTIFS(DATA!$A:$A,AA22,DATA!$C:$C,$AA$2,DATA!$S:$S,$AA$3))</f>
        <v/>
      </c>
      <c r="AC22" t="str">
        <f>IF(AA22="","",COUNTIFS(DATA!$A:$A,AA22,DATA!$C:$C,$AA$2,DATA!$S:$S,$AA$3,DATA!$O:$O,1))</f>
        <v/>
      </c>
      <c r="AD22" s="44" t="str">
        <f t="shared" si="0"/>
        <v/>
      </c>
      <c r="AF22">
        <f>IF(AF21=0,0,_xlfn.MAXIFS(DATA!$A:$A,DATA!$A:$A,"&lt;"&amp;AF21))</f>
        <v>0</v>
      </c>
    </row>
    <row r="23" spans="2:32" x14ac:dyDescent="0.3">
      <c r="AA23" s="43" t="str">
        <f>IF(INDEX($AF$12:$AF$41,19)=0,"",INDEX($AF$12:$AF$41,19))</f>
        <v/>
      </c>
      <c r="AB23" t="str">
        <f>IF(AA23="","",COUNTIFS(DATA!$A:$A,AA23,DATA!$C:$C,$AA$2,DATA!$S:$S,$AA$3))</f>
        <v/>
      </c>
      <c r="AC23" t="str">
        <f>IF(AA23="","",COUNTIFS(DATA!$A:$A,AA23,DATA!$C:$C,$AA$2,DATA!$S:$S,$AA$3,DATA!$O:$O,1))</f>
        <v/>
      </c>
      <c r="AD23" s="44" t="str">
        <f t="shared" si="0"/>
        <v/>
      </c>
      <c r="AF23">
        <f>IF(AF22=0,0,_xlfn.MAXIFS(DATA!$A:$A,DATA!$A:$A,"&lt;"&amp;AF22))</f>
        <v>0</v>
      </c>
    </row>
    <row r="24" spans="2:32" x14ac:dyDescent="0.3">
      <c r="AA24" s="43" t="str">
        <f>IF(INDEX($AF$12:$AF$41,18)=0,"",INDEX($AF$12:$AF$41,18))</f>
        <v/>
      </c>
      <c r="AB24" t="str">
        <f>IF(AA24="","",COUNTIFS(DATA!$A:$A,AA24,DATA!$C:$C,$AA$2,DATA!$S:$S,$AA$3))</f>
        <v/>
      </c>
      <c r="AC24" t="str">
        <f>IF(AA24="","",COUNTIFS(DATA!$A:$A,AA24,DATA!$C:$C,$AA$2,DATA!$S:$S,$AA$3,DATA!$O:$O,1))</f>
        <v/>
      </c>
      <c r="AD24" s="44" t="str">
        <f t="shared" si="0"/>
        <v/>
      </c>
      <c r="AF24">
        <f>IF(AF23=0,0,_xlfn.MAXIFS(DATA!$A:$A,DATA!$A:$A,"&lt;"&amp;AF23))</f>
        <v>0</v>
      </c>
    </row>
    <row r="25" spans="2:32" x14ac:dyDescent="0.3">
      <c r="AA25" s="43" t="str">
        <f>IF(INDEX($AF$12:$AF$41,17)=0,"",INDEX($AF$12:$AF$41,17))</f>
        <v/>
      </c>
      <c r="AB25" t="str">
        <f>IF(AA25="","",COUNTIFS(DATA!$A:$A,AA25,DATA!$C:$C,$AA$2,DATA!$S:$S,$AA$3))</f>
        <v/>
      </c>
      <c r="AC25" t="str">
        <f>IF(AA25="","",COUNTIFS(DATA!$A:$A,AA25,DATA!$C:$C,$AA$2,DATA!$S:$S,$AA$3,DATA!$O:$O,1))</f>
        <v/>
      </c>
      <c r="AD25" s="44" t="str">
        <f t="shared" si="0"/>
        <v/>
      </c>
      <c r="AF25">
        <f>IF(AF24=0,0,_xlfn.MAXIFS(DATA!$A:$A,DATA!$A:$A,"&lt;"&amp;AF24))</f>
        <v>0</v>
      </c>
    </row>
    <row r="26" spans="2:32" x14ac:dyDescent="0.3">
      <c r="AA26" s="43" t="str">
        <f>IF(INDEX($AF$12:$AF$41,16)=0,"",INDEX($AF$12:$AF$41,16))</f>
        <v/>
      </c>
      <c r="AB26" t="str">
        <f>IF(AA26="","",COUNTIFS(DATA!$A:$A,AA26,DATA!$C:$C,$AA$2,DATA!$S:$S,$AA$3))</f>
        <v/>
      </c>
      <c r="AC26" t="str">
        <f>IF(AA26="","",COUNTIFS(DATA!$A:$A,AA26,DATA!$C:$C,$AA$2,DATA!$S:$S,$AA$3,DATA!$O:$O,1))</f>
        <v/>
      </c>
      <c r="AD26" s="44" t="str">
        <f t="shared" si="0"/>
        <v/>
      </c>
      <c r="AF26">
        <f>IF(AF25=0,0,_xlfn.MAXIFS(DATA!$A:$A,DATA!$A:$A,"&lt;"&amp;AF25))</f>
        <v>0</v>
      </c>
    </row>
    <row r="27" spans="2:32" x14ac:dyDescent="0.3">
      <c r="B27" s="42" t="s">
        <v>21</v>
      </c>
      <c r="N27" s="41" t="s">
        <v>22</v>
      </c>
      <c r="O27" s="41" t="s">
        <v>23</v>
      </c>
      <c r="AA27" s="43" t="str">
        <f>IF(INDEX($AF$12:$AF$41,15)=0,"",INDEX($AF$12:$AF$41,15))</f>
        <v/>
      </c>
      <c r="AB27" t="str">
        <f>IF(AA27="","",COUNTIFS(DATA!$A:$A,AA27,DATA!$C:$C,$AA$2,DATA!$S:$S,$AA$3))</f>
        <v/>
      </c>
      <c r="AC27" t="str">
        <f>IF(AA27="","",COUNTIFS(DATA!$A:$A,AA27,DATA!$C:$C,$AA$2,DATA!$S:$S,$AA$3,DATA!$O:$O,1))</f>
        <v/>
      </c>
      <c r="AD27" s="44" t="str">
        <f t="shared" si="0"/>
        <v/>
      </c>
      <c r="AF27">
        <f>IF(AF26=0,0,_xlfn.MAXIFS(DATA!$A:$A,DATA!$A:$A,"&lt;"&amp;AF26))</f>
        <v>0</v>
      </c>
    </row>
    <row r="28" spans="2:32" ht="28.05" customHeight="1" x14ac:dyDescent="0.3">
      <c r="B28" s="45" t="s">
        <v>4</v>
      </c>
      <c r="C28" s="46" t="s">
        <v>24</v>
      </c>
      <c r="D28" s="46" t="s">
        <v>25</v>
      </c>
      <c r="E28" s="46" t="s">
        <v>26</v>
      </c>
      <c r="F28" s="47" t="s">
        <v>27</v>
      </c>
      <c r="G28" s="47" t="s">
        <v>12</v>
      </c>
      <c r="H28" s="47" t="s">
        <v>13</v>
      </c>
      <c r="I28" s="47" t="s">
        <v>19</v>
      </c>
      <c r="J28" s="47" t="s">
        <v>28</v>
      </c>
      <c r="K28" s="47" t="s">
        <v>29</v>
      </c>
      <c r="L28" s="47" t="s">
        <v>30</v>
      </c>
      <c r="M28" s="47" t="s">
        <v>31</v>
      </c>
      <c r="N28" s="47" t="s">
        <v>32</v>
      </c>
      <c r="O28" s="47" t="s">
        <v>33</v>
      </c>
      <c r="AA28" s="43" t="str">
        <f>IF(INDEX($AF$12:$AF$41,14)=0,"",INDEX($AF$12:$AF$41,14))</f>
        <v/>
      </c>
      <c r="AB28" t="str">
        <f>IF(AA28="","",COUNTIFS(DATA!$A:$A,AA28,DATA!$C:$C,$AA$2,DATA!$S:$S,$AA$3))</f>
        <v/>
      </c>
      <c r="AC28" t="str">
        <f>IF(AA28="","",COUNTIFS(DATA!$A:$A,AA28,DATA!$C:$C,$AA$2,DATA!$S:$S,$AA$3,DATA!$O:$O,1))</f>
        <v/>
      </c>
      <c r="AD28" s="44" t="str">
        <f t="shared" si="0"/>
        <v/>
      </c>
      <c r="AF28">
        <f>IF(AF27=0,0,_xlfn.MAXIFS(DATA!$A:$A,DATA!$A:$A,"&lt;"&amp;AF27))</f>
        <v>0</v>
      </c>
    </row>
    <row r="29" spans="2:32" ht="16.8" x14ac:dyDescent="0.3">
      <c r="B29" s="48" t="str">
        <f>IF(LISTES!A3="","",LISTES!A3)</f>
        <v>A SUPPRIMER</v>
      </c>
      <c r="C29" s="49" t="str">
        <f>IF($B29="","",IF(LISTES!C3=1,"☑","☐"))</f>
        <v>☐</v>
      </c>
      <c r="D29" s="49" t="str">
        <f>IF($B29="","",IF(LISTES!F3=1,"☑","☐"))</f>
        <v>☐</v>
      </c>
      <c r="E29" s="49" t="str">
        <f>IF($B29="","",IF(LISTES!G3=1,"☑","☐"))</f>
        <v>☐</v>
      </c>
      <c r="F29" s="50">
        <f>IF($B29="","",COUNTIFS(TOURNEES!$B:$B,$B29,TOURNEES!$A:$A,"&gt;="&amp;$H$3,TOURNEES!$A:$A,"&lt;="&amp;$K$3))</f>
        <v>1</v>
      </c>
      <c r="G29" s="51">
        <f>IF($B29="","",COUNTIFS(DATA!$C:$C,$B29,DATA!$A:$A,"&gt;="&amp;$H$3,DATA!$A:$A,"&lt;="&amp;$K$3))</f>
        <v>25</v>
      </c>
      <c r="H29" s="51">
        <f>IF($B29="","",COUNTIFS(DATA!$C:$C,$B29,DATA!$A:$A,"&gt;="&amp;$H$3,DATA!$A:$A,"&lt;="&amp;$K$3,DATA!$O:$O,1))</f>
        <v>0</v>
      </c>
      <c r="I29" s="52">
        <f t="shared" ref="I29:I92" si="1">IF(OR($B29="",N(G29)=0),"",H29/G29)</f>
        <v>0</v>
      </c>
      <c r="J29" s="53">
        <f>IF($B29="","",SUMIFS(DATA!$K:$K,DATA!$C:$C,$B29,DATA!$A:$A,"&gt;="&amp;$H$3,DATA!$A:$A,"&lt;="&amp;$K$3))</f>
        <v>11.11</v>
      </c>
      <c r="K29" s="53">
        <f>IF($B29="","",SUMIFS(DATA!$N:$N,DATA!$C:$C,$B29,DATA!$A:$A,"&gt;="&amp;$H$3,DATA!$A:$A,"&lt;="&amp;$K$3,DATA!$O:$O,1))</f>
        <v>0</v>
      </c>
      <c r="L29" s="51">
        <f>IF($B29="","",SUMIFS(TOURNEES!$F:$F,TOURNEES!$B:$B,$B29,TOURNEES!$A:$A,"&gt;="&amp;$H$3,TOURNEES!$A:$A,"&lt;="&amp;$K$3))</f>
        <v>334.13</v>
      </c>
      <c r="M29" s="51">
        <f>IF($B29="","",SUMIFS(TOURNEES!$G:$G,TOURNEES!$B:$B,$B29,TOURNEES!$A:$A,"&gt;="&amp;$H$3,TOURNEES!$A:$A,"&lt;="&amp;$K$3))</f>
        <v>0</v>
      </c>
      <c r="N29" s="51">
        <f t="shared" ref="N29:N92" si="2">IF(OR($B29="",N(F29)=0),"",L29/F29)</f>
        <v>334.13</v>
      </c>
      <c r="O29" s="51">
        <v>16</v>
      </c>
      <c r="AA29" s="43" t="str">
        <f>IF(INDEX($AF$12:$AF$41,13)=0,"",INDEX($AF$12:$AF$41,13))</f>
        <v/>
      </c>
      <c r="AB29" t="str">
        <f>IF(AA29="","",COUNTIFS(DATA!$A:$A,AA29,DATA!$C:$C,$AA$2,DATA!$S:$S,$AA$3))</f>
        <v/>
      </c>
      <c r="AC29" t="str">
        <f>IF(AA29="","",COUNTIFS(DATA!$A:$A,AA29,DATA!$C:$C,$AA$2,DATA!$S:$S,$AA$3,DATA!$O:$O,1))</f>
        <v/>
      </c>
      <c r="AD29" s="44" t="str">
        <f t="shared" si="0"/>
        <v/>
      </c>
      <c r="AF29">
        <f>IF(AF28=0,0,_xlfn.MAXIFS(DATA!$A:$A,DATA!$A:$A,"&lt;"&amp;AF28))</f>
        <v>0</v>
      </c>
    </row>
    <row r="30" spans="2:32" ht="16.8" x14ac:dyDescent="0.3">
      <c r="B30" s="48" t="str">
        <f>IF(LISTES!A4="","",LISTES!A4)</f>
        <v>Abdelkrim HAOUA</v>
      </c>
      <c r="C30" s="49" t="str">
        <f>IF($B30="","",IF(LISTES!C4=1,"☑","☐"))</f>
        <v>☑</v>
      </c>
      <c r="D30" s="49" t="str">
        <f>IF($B30="","",IF(LISTES!F4=1,"☑","☐"))</f>
        <v>☐</v>
      </c>
      <c r="E30" s="49" t="str">
        <f>IF($B30="","",IF(LISTES!G4=1,"☑","☐"))</f>
        <v>☐</v>
      </c>
      <c r="F30" s="50">
        <f>IF($B30="","",COUNTIFS(TOURNEES!$B:$B,$B30,TOURNEES!$A:$A,"&gt;="&amp;$H$3,TOURNEES!$A:$A,"&lt;="&amp;$K$3))</f>
        <v>1</v>
      </c>
      <c r="G30" s="51">
        <f>IF($B30="","",COUNTIFS(DATA!$C:$C,$B30,DATA!$A:$A,"&gt;="&amp;$H$3,DATA!$A:$A,"&lt;="&amp;$K$3))</f>
        <v>19</v>
      </c>
      <c r="H30" s="51">
        <f>IF($B30="","",COUNTIFS(DATA!$C:$C,$B30,DATA!$A:$A,"&gt;="&amp;$H$3,DATA!$A:$A,"&lt;="&amp;$K$3,DATA!$O:$O,1))</f>
        <v>19</v>
      </c>
      <c r="I30" s="52">
        <f t="shared" si="1"/>
        <v>1</v>
      </c>
      <c r="J30" s="53">
        <f>IF($B30="","",SUMIFS(DATA!$K:$K,DATA!$C:$C,$B30,DATA!$A:$A,"&gt;="&amp;$H$3,DATA!$A:$A,"&lt;="&amp;$K$3))</f>
        <v>10.780000000000001</v>
      </c>
      <c r="K30" s="53">
        <f>IF($B30="","",SUMIFS(DATA!$N:$N,DATA!$C:$C,$B30,DATA!$A:$A,"&gt;="&amp;$H$3,DATA!$A:$A,"&lt;="&amp;$K$3,DATA!$O:$O,1))</f>
        <v>60.210000000000008</v>
      </c>
      <c r="L30" s="51">
        <f>IF($B30="","",SUMIFS(TOURNEES!$F:$F,TOURNEES!$B:$B,$B30,TOURNEES!$A:$A,"&gt;="&amp;$H$3,TOURNEES!$A:$A,"&lt;="&amp;$K$3))</f>
        <v>40.89</v>
      </c>
      <c r="M30" s="51">
        <f>IF($B30="","",SUMIFS(TOURNEES!$G:$G,TOURNEES!$B:$B,$B30,TOURNEES!$A:$A,"&gt;="&amp;$H$3,TOURNEES!$A:$A,"&lt;="&amp;$K$3))</f>
        <v>35.700000000000003</v>
      </c>
      <c r="N30" s="51">
        <f t="shared" si="2"/>
        <v>40.89</v>
      </c>
      <c r="O30" s="51">
        <v>10</v>
      </c>
      <c r="AA30" s="43" t="str">
        <f>IF(INDEX($AF$12:$AF$41,12)=0,"",INDEX($AF$12:$AF$41,12))</f>
        <v/>
      </c>
      <c r="AB30" t="str">
        <f>IF(AA30="","",COUNTIFS(DATA!$A:$A,AA30,DATA!$C:$C,$AA$2,DATA!$S:$S,$AA$3))</f>
        <v/>
      </c>
      <c r="AC30" t="str">
        <f>IF(AA30="","",COUNTIFS(DATA!$A:$A,AA30,DATA!$C:$C,$AA$2,DATA!$S:$S,$AA$3,DATA!$O:$O,1))</f>
        <v/>
      </c>
      <c r="AD30" s="44" t="str">
        <f t="shared" si="0"/>
        <v/>
      </c>
      <c r="AF30">
        <f>IF(AF29=0,0,_xlfn.MAXIFS(DATA!$A:$A,DATA!$A:$A,"&lt;"&amp;AF29))</f>
        <v>0</v>
      </c>
    </row>
    <row r="31" spans="2:32" ht="16.8" x14ac:dyDescent="0.3">
      <c r="B31" s="48" t="str">
        <f>IF(LISTES!A5="","",LISTES!A5)</f>
        <v>Aghiles HADJAB</v>
      </c>
      <c r="C31" s="49" t="str">
        <f>IF($B31="","",IF(LISTES!C5=1,"☑","☐"))</f>
        <v>☑</v>
      </c>
      <c r="D31" s="49" t="str">
        <f>IF($B31="","",IF(LISTES!F5=1,"☑","☐"))</f>
        <v>☐</v>
      </c>
      <c r="E31" s="49" t="str">
        <f>IF($B31="","",IF(LISTES!G5=1,"☑","☐"))</f>
        <v>☐</v>
      </c>
      <c r="F31" s="50">
        <f>IF($B31="","",COUNTIFS(TOURNEES!$B:$B,$B31,TOURNEES!$A:$A,"&gt;="&amp;$H$3,TOURNEES!$A:$A,"&lt;="&amp;$K$3))</f>
        <v>1</v>
      </c>
      <c r="G31" s="51">
        <f>IF($B31="","",COUNTIFS(DATA!$C:$C,$B31,DATA!$A:$A,"&gt;="&amp;$H$3,DATA!$A:$A,"&lt;="&amp;$K$3))</f>
        <v>16</v>
      </c>
      <c r="H31" s="51">
        <f>IF($B31="","",COUNTIFS(DATA!$C:$C,$B31,DATA!$A:$A,"&gt;="&amp;$H$3,DATA!$A:$A,"&lt;="&amp;$K$3,DATA!$O:$O,1))</f>
        <v>12</v>
      </c>
      <c r="I31" s="52">
        <f t="shared" si="1"/>
        <v>0.75</v>
      </c>
      <c r="J31" s="53">
        <f>IF($B31="","",SUMIFS(DATA!$K:$K,DATA!$C:$C,$B31,DATA!$A:$A,"&gt;="&amp;$H$3,DATA!$A:$A,"&lt;="&amp;$K$3))</f>
        <v>7.7100000000000009</v>
      </c>
      <c r="K31" s="53">
        <f>IF($B31="","",SUMIFS(DATA!$N:$N,DATA!$C:$C,$B31,DATA!$A:$A,"&gt;="&amp;$H$3,DATA!$A:$A,"&lt;="&amp;$K$3,DATA!$O:$O,1))</f>
        <v>61.78</v>
      </c>
      <c r="L31" s="51">
        <f>IF($B31="","",SUMIFS(TOURNEES!$F:$F,TOURNEES!$B:$B,$B31,TOURNEES!$A:$A,"&gt;="&amp;$H$3,TOURNEES!$A:$A,"&lt;="&amp;$K$3))</f>
        <v>24.56</v>
      </c>
      <c r="M31" s="51">
        <f>IF($B31="","",SUMIFS(TOURNEES!$G:$G,TOURNEES!$B:$B,$B31,TOURNEES!$A:$A,"&gt;="&amp;$H$3,TOURNEES!$A:$A,"&lt;="&amp;$K$3))</f>
        <v>21.75</v>
      </c>
      <c r="N31" s="51">
        <f t="shared" si="2"/>
        <v>24.56</v>
      </c>
      <c r="O31" s="51">
        <v>9</v>
      </c>
      <c r="AA31" s="43" t="str">
        <f>IF(INDEX($AF$12:$AF$41,11)=0,"",INDEX($AF$12:$AF$41,11))</f>
        <v/>
      </c>
      <c r="AB31" t="str">
        <f>IF(AA31="","",COUNTIFS(DATA!$A:$A,AA31,DATA!$C:$C,$AA$2,DATA!$S:$S,$AA$3))</f>
        <v/>
      </c>
      <c r="AC31" t="str">
        <f>IF(AA31="","",COUNTIFS(DATA!$A:$A,AA31,DATA!$C:$C,$AA$2,DATA!$S:$S,$AA$3,DATA!$O:$O,1))</f>
        <v/>
      </c>
      <c r="AD31" s="44" t="str">
        <f t="shared" si="0"/>
        <v/>
      </c>
      <c r="AF31">
        <f>IF(AF30=0,0,_xlfn.MAXIFS(DATA!$A:$A,DATA!$A:$A,"&lt;"&amp;AF30))</f>
        <v>0</v>
      </c>
    </row>
    <row r="32" spans="2:32" ht="16.8" x14ac:dyDescent="0.3">
      <c r="B32" s="48" t="str">
        <f>IF(LISTES!A6="","",LISTES!A6)</f>
        <v>Aghilès TALA</v>
      </c>
      <c r="C32" s="49" t="str">
        <f>IF($B32="","",IF(LISTES!C6=1,"☑","☐"))</f>
        <v>☐</v>
      </c>
      <c r="D32" s="49" t="str">
        <f>IF($B32="","",IF(LISTES!F6=1,"☑","☐"))</f>
        <v>☐</v>
      </c>
      <c r="E32" s="49" t="str">
        <f>IF($B32="","",IF(LISTES!G6=1,"☑","☐"))</f>
        <v>☐</v>
      </c>
      <c r="F32" s="50">
        <f>IF($B32="","",COUNTIFS(TOURNEES!$B:$B,$B32,TOURNEES!$A:$A,"&gt;="&amp;$H$3,TOURNEES!$A:$A,"&lt;="&amp;$K$3))</f>
        <v>1</v>
      </c>
      <c r="G32" s="51">
        <f>IF($B32="","",COUNTIFS(DATA!$C:$C,$B32,DATA!$A:$A,"&gt;="&amp;$H$3,DATA!$A:$A,"&lt;="&amp;$K$3))</f>
        <v>17</v>
      </c>
      <c r="H32" s="51">
        <f>IF($B32="","",COUNTIFS(DATA!$C:$C,$B32,DATA!$A:$A,"&gt;="&amp;$H$3,DATA!$A:$A,"&lt;="&amp;$K$3,DATA!$O:$O,1))</f>
        <v>0</v>
      </c>
      <c r="I32" s="52">
        <f t="shared" si="1"/>
        <v>0</v>
      </c>
      <c r="J32" s="53">
        <f>IF($B32="","",SUMIFS(DATA!$K:$K,DATA!$C:$C,$B32,DATA!$A:$A,"&gt;="&amp;$H$3,DATA!$A:$A,"&lt;="&amp;$K$3))</f>
        <v>7.870000000000001</v>
      </c>
      <c r="K32" s="53">
        <f>IF($B32="","",SUMIFS(DATA!$N:$N,DATA!$C:$C,$B32,DATA!$A:$A,"&gt;="&amp;$H$3,DATA!$A:$A,"&lt;="&amp;$K$3,DATA!$O:$O,1))</f>
        <v>0</v>
      </c>
      <c r="L32" s="51">
        <f>IF($B32="","",SUMIFS(TOURNEES!$F:$F,TOURNEES!$B:$B,$B32,TOURNEES!$A:$A,"&gt;="&amp;$H$3,TOURNEES!$A:$A,"&lt;="&amp;$K$3))</f>
        <v>50.31</v>
      </c>
      <c r="M32" s="51">
        <f>IF($B32="","",SUMIFS(TOURNEES!$G:$G,TOURNEES!$B:$B,$B32,TOURNEES!$A:$A,"&gt;="&amp;$H$3,TOURNEES!$A:$A,"&lt;="&amp;$K$3))</f>
        <v>0</v>
      </c>
      <c r="N32" s="51">
        <f t="shared" si="2"/>
        <v>50.31</v>
      </c>
      <c r="O32" s="51">
        <v>11</v>
      </c>
      <c r="AA32" s="43" t="str">
        <f>IF(INDEX($AF$12:$AF$41,10)=0,"",INDEX($AF$12:$AF$41,10))</f>
        <v/>
      </c>
      <c r="AB32" t="str">
        <f>IF(AA32="","",COUNTIFS(DATA!$A:$A,AA32,DATA!$C:$C,$AA$2,DATA!$S:$S,$AA$3))</f>
        <v/>
      </c>
      <c r="AC32" t="str">
        <f>IF(AA32="","",COUNTIFS(DATA!$A:$A,AA32,DATA!$C:$C,$AA$2,DATA!$S:$S,$AA$3,DATA!$O:$O,1))</f>
        <v/>
      </c>
      <c r="AD32" s="44" t="str">
        <f t="shared" si="0"/>
        <v/>
      </c>
      <c r="AF32">
        <f>IF(AF31=0,0,_xlfn.MAXIFS(DATA!$A:$A,DATA!$A:$A,"&lt;"&amp;AF31))</f>
        <v>0</v>
      </c>
    </row>
    <row r="33" spans="2:32" ht="16.8" x14ac:dyDescent="0.3">
      <c r="B33" s="48" t="str">
        <f>IF(LISTES!A7="","",LISTES!A7)</f>
        <v>Alexandre PIVOT TAFFUT</v>
      </c>
      <c r="C33" s="49" t="str">
        <f>IF($B33="","",IF(LISTES!C7=1,"☑","☐"))</f>
        <v>☑</v>
      </c>
      <c r="D33" s="49" t="str">
        <f>IF($B33="","",IF(LISTES!F7=1,"☑","☐"))</f>
        <v>☐</v>
      </c>
      <c r="E33" s="49" t="str">
        <f>IF($B33="","",IF(LISTES!G7=1,"☑","☐"))</f>
        <v>☐</v>
      </c>
      <c r="F33" s="50">
        <f>IF($B33="","",COUNTIFS(TOURNEES!$B:$B,$B33,TOURNEES!$A:$A,"&gt;="&amp;$H$3,TOURNEES!$A:$A,"&lt;="&amp;$K$3))</f>
        <v>1</v>
      </c>
      <c r="G33" s="51">
        <f>IF($B33="","",COUNTIFS(DATA!$C:$C,$B33,DATA!$A:$A,"&gt;="&amp;$H$3,DATA!$A:$A,"&lt;="&amp;$K$3))</f>
        <v>17</v>
      </c>
      <c r="H33" s="51">
        <f>IF($B33="","",COUNTIFS(DATA!$C:$C,$B33,DATA!$A:$A,"&gt;="&amp;$H$3,DATA!$A:$A,"&lt;="&amp;$K$3,DATA!$O:$O,1))</f>
        <v>0</v>
      </c>
      <c r="I33" s="52">
        <f t="shared" si="1"/>
        <v>0</v>
      </c>
      <c r="J33" s="53">
        <f>IF($B33="","",SUMIFS(DATA!$K:$K,DATA!$C:$C,$B33,DATA!$A:$A,"&gt;="&amp;$H$3,DATA!$A:$A,"&lt;="&amp;$K$3))</f>
        <v>6.7900000000000009</v>
      </c>
      <c r="K33" s="53">
        <f>IF($B33="","",SUMIFS(DATA!$N:$N,DATA!$C:$C,$B33,DATA!$A:$A,"&gt;="&amp;$H$3,DATA!$A:$A,"&lt;="&amp;$K$3,DATA!$O:$O,1))</f>
        <v>0</v>
      </c>
      <c r="L33" s="51">
        <f>IF($B33="","",SUMIFS(TOURNEES!$F:$F,TOURNEES!$B:$B,$B33,TOURNEES!$A:$A,"&gt;="&amp;$H$3,TOURNEES!$A:$A,"&lt;="&amp;$K$3))</f>
        <v>38.82</v>
      </c>
      <c r="M33" s="51">
        <f>IF($B33="","",SUMIFS(TOURNEES!$G:$G,TOURNEES!$B:$B,$B33,TOURNEES!$A:$A,"&gt;="&amp;$H$3,TOURNEES!$A:$A,"&lt;="&amp;$K$3))</f>
        <v>0</v>
      </c>
      <c r="N33" s="51">
        <f t="shared" si="2"/>
        <v>38.82</v>
      </c>
      <c r="O33" s="51">
        <v>12</v>
      </c>
      <c r="AA33" s="43" t="str">
        <f>IF(INDEX($AF$12:$AF$41,9)=0,"",INDEX($AF$12:$AF$41,9))</f>
        <v/>
      </c>
      <c r="AB33" t="str">
        <f>IF(AA33="","",COUNTIFS(DATA!$A:$A,AA33,DATA!$C:$C,$AA$2,DATA!$S:$S,$AA$3))</f>
        <v/>
      </c>
      <c r="AC33" t="str">
        <f>IF(AA33="","",COUNTIFS(DATA!$A:$A,AA33,DATA!$C:$C,$AA$2,DATA!$S:$S,$AA$3,DATA!$O:$O,1))</f>
        <v/>
      </c>
      <c r="AD33" s="44" t="str">
        <f t="shared" si="0"/>
        <v/>
      </c>
      <c r="AF33">
        <f>IF(AF32=0,0,_xlfn.MAXIFS(DATA!$A:$A,DATA!$A:$A,"&lt;"&amp;AF32))</f>
        <v>0</v>
      </c>
    </row>
    <row r="34" spans="2:32" ht="16.8" x14ac:dyDescent="0.3">
      <c r="B34" s="48" t="str">
        <f>IF(LISTES!A8="","",LISTES!A8)</f>
        <v>Alexandre QUATELA</v>
      </c>
      <c r="C34" s="49" t="str">
        <f>IF($B34="","",IF(LISTES!C8=1,"☑","☐"))</f>
        <v>☑</v>
      </c>
      <c r="D34" s="49" t="str">
        <f>IF($B34="","",IF(LISTES!F8=1,"☑","☐"))</f>
        <v>☐</v>
      </c>
      <c r="E34" s="49" t="str">
        <f>IF($B34="","",IF(LISTES!G8=1,"☑","☐"))</f>
        <v>☐</v>
      </c>
      <c r="F34" s="50">
        <f>IF($B34="","",COUNTIFS(TOURNEES!$B:$B,$B34,TOURNEES!$A:$A,"&gt;="&amp;$H$3,TOURNEES!$A:$A,"&lt;="&amp;$K$3))</f>
        <v>1</v>
      </c>
      <c r="G34" s="51">
        <f>IF($B34="","",COUNTIFS(DATA!$C:$C,$B34,DATA!$A:$A,"&gt;="&amp;$H$3,DATA!$A:$A,"&lt;="&amp;$K$3))</f>
        <v>4</v>
      </c>
      <c r="H34" s="51">
        <f>IF($B34="","",COUNTIFS(DATA!$C:$C,$B34,DATA!$A:$A,"&gt;="&amp;$H$3,DATA!$A:$A,"&lt;="&amp;$K$3,DATA!$O:$O,1))</f>
        <v>3</v>
      </c>
      <c r="I34" s="52">
        <f t="shared" si="1"/>
        <v>0.75</v>
      </c>
      <c r="J34" s="53">
        <f>IF($B34="","",SUMIFS(DATA!$K:$K,DATA!$C:$C,$B34,DATA!$A:$A,"&gt;="&amp;$H$3,DATA!$A:$A,"&lt;="&amp;$K$3))</f>
        <v>8.5</v>
      </c>
      <c r="K34" s="53">
        <f>IF($B34="","",SUMIFS(DATA!$N:$N,DATA!$C:$C,$B34,DATA!$A:$A,"&gt;="&amp;$H$3,DATA!$A:$A,"&lt;="&amp;$K$3,DATA!$O:$O,1))</f>
        <v>5.8100000000000005</v>
      </c>
      <c r="L34" s="51">
        <f>IF($B34="","",SUMIFS(TOURNEES!$F:$F,TOURNEES!$B:$B,$B34,TOURNEES!$A:$A,"&gt;="&amp;$H$3,TOURNEES!$A:$A,"&lt;="&amp;$K$3))</f>
        <v>29.67</v>
      </c>
      <c r="M34" s="51">
        <f>IF($B34="","",SUMIFS(TOURNEES!$G:$G,TOURNEES!$B:$B,$B34,TOURNEES!$A:$A,"&gt;="&amp;$H$3,TOURNEES!$A:$A,"&lt;="&amp;$K$3))</f>
        <v>28.650000000000002</v>
      </c>
      <c r="N34" s="51">
        <f t="shared" si="2"/>
        <v>29.67</v>
      </c>
      <c r="O34" s="51">
        <v>4</v>
      </c>
      <c r="AA34" s="43" t="str">
        <f>IF(INDEX($AF$12:$AF$41,8)=0,"",INDEX($AF$12:$AF$41,8))</f>
        <v/>
      </c>
      <c r="AB34" t="str">
        <f>IF(AA34="","",COUNTIFS(DATA!$A:$A,AA34,DATA!$C:$C,$AA$2,DATA!$S:$S,$AA$3))</f>
        <v/>
      </c>
      <c r="AC34" t="str">
        <f>IF(AA34="","",COUNTIFS(DATA!$A:$A,AA34,DATA!$C:$C,$AA$2,DATA!$S:$S,$AA$3,DATA!$O:$O,1))</f>
        <v/>
      </c>
      <c r="AD34" s="44" t="str">
        <f t="shared" si="0"/>
        <v/>
      </c>
      <c r="AF34">
        <f>IF(AF33=0,0,_xlfn.MAXIFS(DATA!$A:$A,DATA!$A:$A,"&lt;"&amp;AF33))</f>
        <v>0</v>
      </c>
    </row>
    <row r="35" spans="2:32" ht="16.8" x14ac:dyDescent="0.3">
      <c r="B35" s="48" t="str">
        <f>IF(LISTES!A9="","",LISTES!A9)</f>
        <v>Amas OMOGIATE</v>
      </c>
      <c r="C35" s="49" t="str">
        <f>IF($B35="","",IF(LISTES!C9=1,"☑","☐"))</f>
        <v>☑</v>
      </c>
      <c r="D35" s="49" t="str">
        <f>IF($B35="","",IF(LISTES!F9=1,"☑","☐"))</f>
        <v>☐</v>
      </c>
      <c r="E35" s="49" t="str">
        <f>IF($B35="","",IF(LISTES!G9=1,"☑","☐"))</f>
        <v>☐</v>
      </c>
      <c r="F35" s="50">
        <f>IF($B35="","",COUNTIFS(TOURNEES!$B:$B,$B35,TOURNEES!$A:$A,"&gt;="&amp;$H$3,TOURNEES!$A:$A,"&lt;="&amp;$K$3))</f>
        <v>1</v>
      </c>
      <c r="G35" s="51">
        <f>IF($B35="","",COUNTIFS(DATA!$C:$C,$B35,DATA!$A:$A,"&gt;="&amp;$H$3,DATA!$A:$A,"&lt;="&amp;$K$3))</f>
        <v>16</v>
      </c>
      <c r="H35" s="51">
        <f>IF($B35="","",COUNTIFS(DATA!$C:$C,$B35,DATA!$A:$A,"&gt;="&amp;$H$3,DATA!$A:$A,"&lt;="&amp;$K$3,DATA!$O:$O,1))</f>
        <v>10</v>
      </c>
      <c r="I35" s="52">
        <f t="shared" si="1"/>
        <v>0.625</v>
      </c>
      <c r="J35" s="53">
        <f>IF($B35="","",SUMIFS(DATA!$K:$K,DATA!$C:$C,$B35,DATA!$A:$A,"&gt;="&amp;$H$3,DATA!$A:$A,"&lt;="&amp;$K$3))</f>
        <v>6.7100000000000009</v>
      </c>
      <c r="K35" s="53">
        <f>IF($B35="","",SUMIFS(DATA!$N:$N,DATA!$C:$C,$B35,DATA!$A:$A,"&gt;="&amp;$H$3,DATA!$A:$A,"&lt;="&amp;$K$3,DATA!$O:$O,1))</f>
        <v>5.4700000000000006</v>
      </c>
      <c r="L35" s="51">
        <f>IF($B35="","",SUMIFS(TOURNEES!$F:$F,TOURNEES!$B:$B,$B35,TOURNEES!$A:$A,"&gt;="&amp;$H$3,TOURNEES!$A:$A,"&lt;="&amp;$K$3))</f>
        <v>34.04</v>
      </c>
      <c r="M35" s="51">
        <f>IF($B35="","",SUMIFS(TOURNEES!$G:$G,TOURNEES!$B:$B,$B35,TOURNEES!$A:$A,"&gt;="&amp;$H$3,TOURNEES!$A:$A,"&lt;="&amp;$K$3))</f>
        <v>13.84</v>
      </c>
      <c r="N35" s="51">
        <f t="shared" si="2"/>
        <v>34.04</v>
      </c>
      <c r="O35" s="51">
        <v>9</v>
      </c>
      <c r="AA35" s="43">
        <f>IF(INDEX($AF$12:$AF$41,7)=0,"",INDEX($AF$12:$AF$41,7))</f>
        <v>46286</v>
      </c>
      <c r="AB35">
        <f>IF(AA35="","",COUNTIFS(DATA!$A:$A,AA35,DATA!$C:$C,$AA$2,DATA!$S:$S,$AA$3))</f>
        <v>802</v>
      </c>
      <c r="AC35">
        <f>IF(AA35="","",COUNTIFS(DATA!$A:$A,AA35,DATA!$C:$C,$AA$2,DATA!$S:$S,$AA$3,DATA!$O:$O,1))</f>
        <v>149</v>
      </c>
      <c r="AD35" s="44">
        <f t="shared" si="0"/>
        <v>0.185785536159601</v>
      </c>
      <c r="AF35">
        <f>IF(AF34=0,0,_xlfn.MAXIFS(DATA!$A:$A,DATA!$A:$A,"&lt;"&amp;AF34))</f>
        <v>0</v>
      </c>
    </row>
    <row r="36" spans="2:32" ht="16.8" x14ac:dyDescent="0.3">
      <c r="B36" s="48" t="str">
        <f>IF(LISTES!A10="","",LISTES!A10)</f>
        <v>Amine ALOUI</v>
      </c>
      <c r="C36" s="49" t="str">
        <f>IF($B36="","",IF(LISTES!C10=1,"☑","☐"))</f>
        <v>☑</v>
      </c>
      <c r="D36" s="49" t="str">
        <f>IF($B36="","",IF(LISTES!F10=1,"☑","☐"))</f>
        <v>☐</v>
      </c>
      <c r="E36" s="49" t="str">
        <f>IF($B36="","",IF(LISTES!G10=1,"☑","☐"))</f>
        <v>☐</v>
      </c>
      <c r="F36" s="50">
        <f>IF($B36="","",COUNTIFS(TOURNEES!$B:$B,$B36,TOURNEES!$A:$A,"&gt;="&amp;$H$3,TOURNEES!$A:$A,"&lt;="&amp;$K$3))</f>
        <v>1</v>
      </c>
      <c r="G36" s="51">
        <f>IF($B36="","",COUNTIFS(DATA!$C:$C,$B36,DATA!$A:$A,"&gt;="&amp;$H$3,DATA!$A:$A,"&lt;="&amp;$K$3))</f>
        <v>8</v>
      </c>
      <c r="H36" s="51">
        <f>IF($B36="","",COUNTIFS(DATA!$C:$C,$B36,DATA!$A:$A,"&gt;="&amp;$H$3,DATA!$A:$A,"&lt;="&amp;$K$3,DATA!$O:$O,1))</f>
        <v>0</v>
      </c>
      <c r="I36" s="52">
        <f t="shared" si="1"/>
        <v>0</v>
      </c>
      <c r="J36" s="53">
        <f>IF($B36="","",SUMIFS(DATA!$K:$K,DATA!$C:$C,$B36,DATA!$A:$A,"&gt;="&amp;$H$3,DATA!$A:$A,"&lt;="&amp;$K$3))</f>
        <v>4.07</v>
      </c>
      <c r="K36" s="53">
        <f>IF($B36="","",SUMIFS(DATA!$N:$N,DATA!$C:$C,$B36,DATA!$A:$A,"&gt;="&amp;$H$3,DATA!$A:$A,"&lt;="&amp;$K$3,DATA!$O:$O,1))</f>
        <v>0</v>
      </c>
      <c r="L36" s="51">
        <f>IF($B36="","",SUMIFS(TOURNEES!$F:$F,TOURNEES!$B:$B,$B36,TOURNEES!$A:$A,"&gt;="&amp;$H$3,TOURNEES!$A:$A,"&lt;="&amp;$K$3))</f>
        <v>29.33</v>
      </c>
      <c r="M36" s="51">
        <f>IF($B36="","",SUMIFS(TOURNEES!$G:$G,TOURNEES!$B:$B,$B36,TOURNEES!$A:$A,"&gt;="&amp;$H$3,TOURNEES!$A:$A,"&lt;="&amp;$K$3))</f>
        <v>0</v>
      </c>
      <c r="N36" s="51">
        <f t="shared" si="2"/>
        <v>29.33</v>
      </c>
      <c r="O36" s="51">
        <v>4</v>
      </c>
      <c r="AA36" s="43">
        <f>IF(INDEX($AF$12:$AF$41,6)=0,"",INDEX($AF$12:$AF$41,6))</f>
        <v>46287</v>
      </c>
      <c r="AB36">
        <f>IF(AA36="","",COUNTIFS(DATA!$A:$A,AA36,DATA!$C:$C,$AA$2,DATA!$S:$S,$AA$3))</f>
        <v>680</v>
      </c>
      <c r="AC36">
        <f>IF(AA36="","",COUNTIFS(DATA!$A:$A,AA36,DATA!$C:$C,$AA$2,DATA!$S:$S,$AA$3,DATA!$O:$O,1))</f>
        <v>156</v>
      </c>
      <c r="AD36" s="44">
        <f t="shared" si="0"/>
        <v>0.22941176470588234</v>
      </c>
      <c r="AF36">
        <f>IF(AF35=0,0,_xlfn.MAXIFS(DATA!$A:$A,DATA!$A:$A,"&lt;"&amp;AF35))</f>
        <v>0</v>
      </c>
    </row>
    <row r="37" spans="2:32" ht="16.8" x14ac:dyDescent="0.3">
      <c r="B37" s="48" t="str">
        <f>IF(LISTES!A11="","",LISTES!A11)</f>
        <v>Antoine FERNANDEZ</v>
      </c>
      <c r="C37" s="49" t="str">
        <f>IF($B37="","",IF(LISTES!C11=1,"☑","☐"))</f>
        <v>☑</v>
      </c>
      <c r="D37" s="49" t="str">
        <f>IF($B37="","",IF(LISTES!F11=1,"☑","☐"))</f>
        <v>☐</v>
      </c>
      <c r="E37" s="49" t="str">
        <f>IF($B37="","",IF(LISTES!G11=1,"☑","☐"))</f>
        <v>☐</v>
      </c>
      <c r="F37" s="50">
        <f>IF($B37="","",COUNTIFS(TOURNEES!$B:$B,$B37,TOURNEES!$A:$A,"&gt;="&amp;$H$3,TOURNEES!$A:$A,"&lt;="&amp;$K$3))</f>
        <v>0</v>
      </c>
      <c r="G37" s="51">
        <f>IF($B37="","",COUNTIFS(DATA!$C:$C,$B37,DATA!$A:$A,"&gt;="&amp;$H$3,DATA!$A:$A,"&lt;="&amp;$K$3))</f>
        <v>0</v>
      </c>
      <c r="H37" s="51">
        <f>IF($B37="","",COUNTIFS(DATA!$C:$C,$B37,DATA!$A:$A,"&gt;="&amp;$H$3,DATA!$A:$A,"&lt;="&amp;$K$3,DATA!$O:$O,1))</f>
        <v>0</v>
      </c>
      <c r="I37" s="52" t="str">
        <f t="shared" si="1"/>
        <v/>
      </c>
      <c r="J37" s="53">
        <f>IF($B37="","",SUMIFS(DATA!$K:$K,DATA!$C:$C,$B37,DATA!$A:$A,"&gt;="&amp;$H$3,DATA!$A:$A,"&lt;="&amp;$K$3))</f>
        <v>0</v>
      </c>
      <c r="K37" s="53">
        <f>IF($B37="","",SUMIFS(DATA!$N:$N,DATA!$C:$C,$B37,DATA!$A:$A,"&gt;="&amp;$H$3,DATA!$A:$A,"&lt;="&amp;$K$3,DATA!$O:$O,1))</f>
        <v>0</v>
      </c>
      <c r="L37" s="51">
        <f>IF($B37="","",SUMIFS(TOURNEES!$F:$F,TOURNEES!$B:$B,$B37,TOURNEES!$A:$A,"&gt;="&amp;$H$3,TOURNEES!$A:$A,"&lt;="&amp;$K$3))</f>
        <v>0</v>
      </c>
      <c r="M37" s="51">
        <f>IF($B37="","",SUMIFS(TOURNEES!$G:$G,TOURNEES!$B:$B,$B37,TOURNEES!$A:$A,"&gt;="&amp;$H$3,TOURNEES!$A:$A,"&lt;="&amp;$K$3))</f>
        <v>0</v>
      </c>
      <c r="N37" s="51" t="str">
        <f t="shared" si="2"/>
        <v/>
      </c>
      <c r="O37" s="51">
        <v>0</v>
      </c>
      <c r="AA37" s="43">
        <f>IF(INDEX($AF$12:$AF$41,5)=0,"",INDEX($AF$12:$AF$41,5))</f>
        <v>46288</v>
      </c>
      <c r="AB37">
        <f>IF(AA37="","",COUNTIFS(DATA!$A:$A,AA37,DATA!$C:$C,$AA$2,DATA!$S:$S,$AA$3))</f>
        <v>473</v>
      </c>
      <c r="AC37">
        <f>IF(AA37="","",COUNTIFS(DATA!$A:$A,AA37,DATA!$C:$C,$AA$2,DATA!$S:$S,$AA$3,DATA!$O:$O,1))</f>
        <v>154</v>
      </c>
      <c r="AD37" s="44">
        <f t="shared" si="0"/>
        <v>0.32558139534883723</v>
      </c>
      <c r="AF37">
        <f>IF(AF36=0,0,_xlfn.MAXIFS(DATA!$A:$A,DATA!$A:$A,"&lt;"&amp;AF36))</f>
        <v>0</v>
      </c>
    </row>
    <row r="38" spans="2:32" ht="16.8" x14ac:dyDescent="0.3">
      <c r="B38" s="48" t="str">
        <f>IF(LISTES!A12="","",LISTES!A12)</f>
        <v>Azeddine BETTAHAR</v>
      </c>
      <c r="C38" s="49" t="str">
        <f>IF($B38="","",IF(LISTES!C12=1,"☑","☐"))</f>
        <v>☑</v>
      </c>
      <c r="D38" s="49" t="str">
        <f>IF($B38="","",IF(LISTES!F12=1,"☑","☐"))</f>
        <v>☐</v>
      </c>
      <c r="E38" s="49" t="str">
        <f>IF($B38="","",IF(LISTES!G12=1,"☑","☐"))</f>
        <v>☐</v>
      </c>
      <c r="F38" s="50">
        <f>IF($B38="","",COUNTIFS(TOURNEES!$B:$B,$B38,TOURNEES!$A:$A,"&gt;="&amp;$H$3,TOURNEES!$A:$A,"&lt;="&amp;$K$3))</f>
        <v>1</v>
      </c>
      <c r="G38" s="51">
        <f>IF($B38="","",COUNTIFS(DATA!$C:$C,$B38,DATA!$A:$A,"&gt;="&amp;$H$3,DATA!$A:$A,"&lt;="&amp;$K$3))</f>
        <v>25</v>
      </c>
      <c r="H38" s="51">
        <f>IF($B38="","",COUNTIFS(DATA!$C:$C,$B38,DATA!$A:$A,"&gt;="&amp;$H$3,DATA!$A:$A,"&lt;="&amp;$K$3,DATA!$O:$O,1))</f>
        <v>20</v>
      </c>
      <c r="I38" s="52">
        <f t="shared" si="1"/>
        <v>0.8</v>
      </c>
      <c r="J38" s="53">
        <f>IF($B38="","",SUMIFS(DATA!$K:$K,DATA!$C:$C,$B38,DATA!$A:$A,"&gt;="&amp;$H$3,DATA!$A:$A,"&lt;="&amp;$K$3))</f>
        <v>10.840000000000002</v>
      </c>
      <c r="K38" s="53">
        <f>IF($B38="","",SUMIFS(DATA!$N:$N,DATA!$C:$C,$B38,DATA!$A:$A,"&gt;="&amp;$H$3,DATA!$A:$A,"&lt;="&amp;$K$3,DATA!$O:$O,1))</f>
        <v>64.059999999999988</v>
      </c>
      <c r="L38" s="51">
        <f>IF($B38="","",SUMIFS(TOURNEES!$F:$F,TOURNEES!$B:$B,$B38,TOURNEES!$A:$A,"&gt;="&amp;$H$3,TOURNEES!$A:$A,"&lt;="&amp;$K$3))</f>
        <v>42.88</v>
      </c>
      <c r="M38" s="51">
        <f>IF($B38="","",SUMIFS(TOURNEES!$G:$G,TOURNEES!$B:$B,$B38,TOURNEES!$A:$A,"&gt;="&amp;$H$3,TOURNEES!$A:$A,"&lt;="&amp;$K$3))</f>
        <v>26.73</v>
      </c>
      <c r="N38" s="51">
        <f t="shared" si="2"/>
        <v>42.88</v>
      </c>
      <c r="O38" s="51">
        <v>15</v>
      </c>
      <c r="AA38" s="43">
        <f>IF(INDEX($AF$12:$AF$41,4)=0,"",INDEX($AF$12:$AF$41,4))</f>
        <v>46289</v>
      </c>
      <c r="AB38">
        <f>IF(AA38="","",COUNTIFS(DATA!$A:$A,AA38,DATA!$C:$C,$AA$2,DATA!$S:$S,$AA$3))</f>
        <v>763</v>
      </c>
      <c r="AC38">
        <f>IF(AA38="","",COUNTIFS(DATA!$A:$A,AA38,DATA!$C:$C,$AA$2,DATA!$S:$S,$AA$3,DATA!$O:$O,1))</f>
        <v>253</v>
      </c>
      <c r="AD38" s="44">
        <f t="shared" si="0"/>
        <v>0.33158584534731322</v>
      </c>
      <c r="AF38">
        <f>IF(AF37=0,0,_xlfn.MAXIFS(DATA!$A:$A,DATA!$A:$A,"&lt;"&amp;AF37))</f>
        <v>0</v>
      </c>
    </row>
    <row r="39" spans="2:32" ht="16.8" x14ac:dyDescent="0.3">
      <c r="B39" s="48" t="str">
        <f>IF(LISTES!A13="","",LISTES!A13)</f>
        <v>Bafode GUIRASSI</v>
      </c>
      <c r="C39" s="49" t="str">
        <f>IF($B39="","",IF(LISTES!C13=1,"☑","☐"))</f>
        <v>☑</v>
      </c>
      <c r="D39" s="49" t="str">
        <f>IF($B39="","",IF(LISTES!F13=1,"☑","☐"))</f>
        <v>☐</v>
      </c>
      <c r="E39" s="49" t="str">
        <f>IF($B39="","",IF(LISTES!G13=1,"☑","☐"))</f>
        <v>☐</v>
      </c>
      <c r="F39" s="50">
        <f>IF($B39="","",COUNTIFS(TOURNEES!$B:$B,$B39,TOURNEES!$A:$A,"&gt;="&amp;$H$3,TOURNEES!$A:$A,"&lt;="&amp;$K$3))</f>
        <v>1</v>
      </c>
      <c r="G39" s="51">
        <f>IF($B39="","",COUNTIFS(DATA!$C:$C,$B39,DATA!$A:$A,"&gt;="&amp;$H$3,DATA!$A:$A,"&lt;="&amp;$K$3))</f>
        <v>12</v>
      </c>
      <c r="H39" s="51">
        <f>IF($B39="","",COUNTIFS(DATA!$C:$C,$B39,DATA!$A:$A,"&gt;="&amp;$H$3,DATA!$A:$A,"&lt;="&amp;$K$3,DATA!$O:$O,1))</f>
        <v>12</v>
      </c>
      <c r="I39" s="52">
        <f t="shared" si="1"/>
        <v>1</v>
      </c>
      <c r="J39" s="53">
        <f>IF($B39="","",SUMIFS(DATA!$K:$K,DATA!$C:$C,$B39,DATA!$A:$A,"&gt;="&amp;$H$3,DATA!$A:$A,"&lt;="&amp;$K$3))</f>
        <v>7.1400000000000006</v>
      </c>
      <c r="K39" s="53">
        <f>IF($B39="","",SUMIFS(DATA!$N:$N,DATA!$C:$C,$B39,DATA!$A:$A,"&gt;="&amp;$H$3,DATA!$A:$A,"&lt;="&amp;$K$3,DATA!$O:$O,1))</f>
        <v>31.4</v>
      </c>
      <c r="L39" s="51">
        <f>IF($B39="","",SUMIFS(TOURNEES!$F:$F,TOURNEES!$B:$B,$B39,TOURNEES!$A:$A,"&gt;="&amp;$H$3,TOURNEES!$A:$A,"&lt;="&amp;$K$3))</f>
        <v>78.28</v>
      </c>
      <c r="M39" s="51">
        <f>IF($B39="","",SUMIFS(TOURNEES!$G:$G,TOURNEES!$B:$B,$B39,TOURNEES!$A:$A,"&gt;="&amp;$H$3,TOURNEES!$A:$A,"&lt;="&amp;$K$3))</f>
        <v>46.650000000000006</v>
      </c>
      <c r="N39" s="51">
        <f t="shared" si="2"/>
        <v>78.28</v>
      </c>
      <c r="O39" s="51">
        <v>7</v>
      </c>
      <c r="AA39" s="43">
        <f>IF(INDEX($AF$12:$AF$41,3)=0,"",INDEX($AF$12:$AF$41,3))</f>
        <v>46300</v>
      </c>
      <c r="AB39">
        <f>IF(AA39="","",COUNTIFS(DATA!$A:$A,AA39,DATA!$C:$C,$AA$2,DATA!$S:$S,$AA$3))</f>
        <v>741</v>
      </c>
      <c r="AC39">
        <f>IF(AA39="","",COUNTIFS(DATA!$A:$A,AA39,DATA!$C:$C,$AA$2,DATA!$S:$S,$AA$3,DATA!$O:$O,1))</f>
        <v>438</v>
      </c>
      <c r="AD39" s="44">
        <f t="shared" si="0"/>
        <v>0.59109311740890691</v>
      </c>
      <c r="AF39">
        <f>IF(AF38=0,0,_xlfn.MAXIFS(DATA!$A:$A,DATA!$A:$A,"&lt;"&amp;AF38))</f>
        <v>0</v>
      </c>
    </row>
    <row r="40" spans="2:32" ht="16.8" x14ac:dyDescent="0.3">
      <c r="B40" s="48" t="str">
        <f>IF(LISTES!A14="","",LISTES!A14)</f>
        <v>Boumedienne AFFANE</v>
      </c>
      <c r="C40" s="49" t="str">
        <f>IF($B40="","",IF(LISTES!C14=1,"☑","☐"))</f>
        <v>☑</v>
      </c>
      <c r="D40" s="49" t="str">
        <f>IF($B40="","",IF(LISTES!F14=1,"☑","☐"))</f>
        <v>☐</v>
      </c>
      <c r="E40" s="49" t="str">
        <f>IF($B40="","",IF(LISTES!G14=1,"☑","☐"))</f>
        <v>☐</v>
      </c>
      <c r="F40" s="50">
        <f>IF($B40="","",COUNTIFS(TOURNEES!$B:$B,$B40,TOURNEES!$A:$A,"&gt;="&amp;$H$3,TOURNEES!$A:$A,"&lt;="&amp;$K$3))</f>
        <v>1</v>
      </c>
      <c r="G40" s="51">
        <f>IF($B40="","",COUNTIFS(DATA!$C:$C,$B40,DATA!$A:$A,"&gt;="&amp;$H$3,DATA!$A:$A,"&lt;="&amp;$K$3))</f>
        <v>11</v>
      </c>
      <c r="H40" s="51">
        <f>IF($B40="","",COUNTIFS(DATA!$C:$C,$B40,DATA!$A:$A,"&gt;="&amp;$H$3,DATA!$A:$A,"&lt;="&amp;$K$3,DATA!$O:$O,1))</f>
        <v>0</v>
      </c>
      <c r="I40" s="52">
        <f t="shared" si="1"/>
        <v>0</v>
      </c>
      <c r="J40" s="53">
        <f>IF($B40="","",SUMIFS(DATA!$K:$K,DATA!$C:$C,$B40,DATA!$A:$A,"&gt;="&amp;$H$3,DATA!$A:$A,"&lt;="&amp;$K$3))</f>
        <v>3.6300000000000003</v>
      </c>
      <c r="K40" s="53">
        <f>IF($B40="","",SUMIFS(DATA!$N:$N,DATA!$C:$C,$B40,DATA!$A:$A,"&gt;="&amp;$H$3,DATA!$A:$A,"&lt;="&amp;$K$3,DATA!$O:$O,1))</f>
        <v>0</v>
      </c>
      <c r="L40" s="51">
        <f>IF($B40="","",SUMIFS(TOURNEES!$F:$F,TOURNEES!$B:$B,$B40,TOURNEES!$A:$A,"&gt;="&amp;$H$3,TOURNEES!$A:$A,"&lt;="&amp;$K$3))</f>
        <v>15.55</v>
      </c>
      <c r="M40" s="51">
        <f>IF($B40="","",SUMIFS(TOURNEES!$G:$G,TOURNEES!$B:$B,$B40,TOURNEES!$A:$A,"&gt;="&amp;$H$3,TOURNEES!$A:$A,"&lt;="&amp;$K$3))</f>
        <v>0</v>
      </c>
      <c r="N40" s="51">
        <f t="shared" si="2"/>
        <v>15.55</v>
      </c>
      <c r="O40" s="51">
        <v>7</v>
      </c>
      <c r="AA40" s="43">
        <f>IF(INDEX($AF$12:$AF$41,2)=0,"",INDEX($AF$12:$AF$41,2))</f>
        <v>46301</v>
      </c>
      <c r="AB40">
        <f>IF(AA40="","",COUNTIFS(DATA!$A:$A,AA40,DATA!$C:$C,$AA$2,DATA!$S:$S,$AA$3))</f>
        <v>619</v>
      </c>
      <c r="AC40">
        <f>IF(AA40="","",COUNTIFS(DATA!$A:$A,AA40,DATA!$C:$C,$AA$2,DATA!$S:$S,$AA$3,DATA!$O:$O,1))</f>
        <v>386</v>
      </c>
      <c r="AD40" s="44">
        <f t="shared" si="0"/>
        <v>0.62358642972536349</v>
      </c>
      <c r="AF40">
        <f>IF(AF39=0,0,_xlfn.MAXIFS(DATA!$A:$A,DATA!$A:$A,"&lt;"&amp;AF39))</f>
        <v>0</v>
      </c>
    </row>
    <row r="41" spans="2:32" ht="16.8" x14ac:dyDescent="0.3">
      <c r="B41" s="48" t="str">
        <f>IF(LISTES!A15="","",LISTES!A15)</f>
        <v>Bruno LEITE SAMPAIO</v>
      </c>
      <c r="C41" s="49" t="str">
        <f>IF($B41="","",IF(LISTES!C15=1,"☑","☐"))</f>
        <v>☑</v>
      </c>
      <c r="D41" s="49" t="str">
        <f>IF($B41="","",IF(LISTES!F15=1,"☑","☐"))</f>
        <v>☐</v>
      </c>
      <c r="E41" s="49" t="str">
        <f>IF($B41="","",IF(LISTES!G15=1,"☑","☐"))</f>
        <v>☐</v>
      </c>
      <c r="F41" s="50">
        <f>IF($B41="","",COUNTIFS(TOURNEES!$B:$B,$B41,TOURNEES!$A:$A,"&gt;="&amp;$H$3,TOURNEES!$A:$A,"&lt;="&amp;$K$3))</f>
        <v>1</v>
      </c>
      <c r="G41" s="51">
        <f>IF($B41="","",COUNTIFS(DATA!$C:$C,$B41,DATA!$A:$A,"&gt;="&amp;$H$3,DATA!$A:$A,"&lt;="&amp;$K$3))</f>
        <v>3</v>
      </c>
      <c r="H41" s="51">
        <f>IF($B41="","",COUNTIFS(DATA!$C:$C,$B41,DATA!$A:$A,"&gt;="&amp;$H$3,DATA!$A:$A,"&lt;="&amp;$K$3,DATA!$O:$O,1))</f>
        <v>3</v>
      </c>
      <c r="I41" s="52">
        <f t="shared" si="1"/>
        <v>1</v>
      </c>
      <c r="J41" s="53">
        <f>IF($B41="","",SUMIFS(DATA!$K:$K,DATA!$C:$C,$B41,DATA!$A:$A,"&gt;="&amp;$H$3,DATA!$A:$A,"&lt;="&amp;$K$3))</f>
        <v>2.66</v>
      </c>
      <c r="K41" s="53">
        <f>IF($B41="","",SUMIFS(DATA!$N:$N,DATA!$C:$C,$B41,DATA!$A:$A,"&gt;="&amp;$H$3,DATA!$A:$A,"&lt;="&amp;$K$3,DATA!$O:$O,1))</f>
        <v>9.17</v>
      </c>
      <c r="L41" s="51">
        <f>IF($B41="","",SUMIFS(TOURNEES!$F:$F,TOURNEES!$B:$B,$B41,TOURNEES!$A:$A,"&gt;="&amp;$H$3,TOURNEES!$A:$A,"&lt;="&amp;$K$3))</f>
        <v>16.46</v>
      </c>
      <c r="M41" s="51">
        <f>IF($B41="","",SUMIFS(TOURNEES!$G:$G,TOURNEES!$B:$B,$B41,TOURNEES!$A:$A,"&gt;="&amp;$H$3,TOURNEES!$A:$A,"&lt;="&amp;$K$3))</f>
        <v>32.519999999999996</v>
      </c>
      <c r="N41" s="51">
        <f t="shared" si="2"/>
        <v>16.46</v>
      </c>
      <c r="O41" s="51">
        <v>3</v>
      </c>
      <c r="AA41" s="43">
        <f>IF(INDEX($AF$12:$AF$41,1)=0,"",INDEX($AF$12:$AF$41,1))</f>
        <v>46302</v>
      </c>
      <c r="AB41">
        <f>IF(AA41="","",COUNTIFS(DATA!$A:$A,AA41,DATA!$C:$C,$AA$2,DATA!$S:$S,$AA$3))</f>
        <v>619</v>
      </c>
      <c r="AC41">
        <f>IF(AA41="","",COUNTIFS(DATA!$A:$A,AA41,DATA!$C:$C,$AA$2,DATA!$S:$S,$AA$3,DATA!$O:$O,1))</f>
        <v>386</v>
      </c>
      <c r="AD41" s="44">
        <f t="shared" si="0"/>
        <v>0.62358642972536349</v>
      </c>
      <c r="AF41">
        <f>IF(AF40=0,0,_xlfn.MAXIFS(DATA!$A:$A,DATA!$A:$A,"&lt;"&amp;AF40))</f>
        <v>0</v>
      </c>
    </row>
    <row r="42" spans="2:32" ht="16.8" x14ac:dyDescent="0.3">
      <c r="B42" s="48" t="str">
        <f>IF(LISTES!A16="","",LISTES!A16)</f>
        <v>Bruno SAN JOSE</v>
      </c>
      <c r="C42" s="49" t="str">
        <f>IF($B42="","",IF(LISTES!C16=1,"☑","☐"))</f>
        <v>☑</v>
      </c>
      <c r="D42" s="49" t="str">
        <f>IF($B42="","",IF(LISTES!F16=1,"☑","☐"))</f>
        <v>☐</v>
      </c>
      <c r="E42" s="49" t="str">
        <f>IF($B42="","",IF(LISTES!G16=1,"☑","☐"))</f>
        <v>☐</v>
      </c>
      <c r="F42" s="50">
        <f>IF($B42="","",COUNTIFS(TOURNEES!$B:$B,$B42,TOURNEES!$A:$A,"&gt;="&amp;$H$3,TOURNEES!$A:$A,"&lt;="&amp;$K$3))</f>
        <v>1</v>
      </c>
      <c r="G42" s="51">
        <f>IF($B42="","",COUNTIFS(DATA!$C:$C,$B42,DATA!$A:$A,"&gt;="&amp;$H$3,DATA!$A:$A,"&lt;="&amp;$K$3))</f>
        <v>1</v>
      </c>
      <c r="H42" s="51">
        <f>IF($B42="","",COUNTIFS(DATA!$C:$C,$B42,DATA!$A:$A,"&gt;="&amp;$H$3,DATA!$A:$A,"&lt;="&amp;$K$3,DATA!$O:$O,1))</f>
        <v>0</v>
      </c>
      <c r="I42" s="52">
        <f t="shared" si="1"/>
        <v>0</v>
      </c>
      <c r="J42" s="53">
        <f>IF($B42="","",SUMIFS(DATA!$K:$K,DATA!$C:$C,$B42,DATA!$A:$A,"&gt;="&amp;$H$3,DATA!$A:$A,"&lt;="&amp;$K$3))</f>
        <v>2.17</v>
      </c>
      <c r="K42" s="53">
        <f>IF($B42="","",SUMIFS(DATA!$N:$N,DATA!$C:$C,$B42,DATA!$A:$A,"&gt;="&amp;$H$3,DATA!$A:$A,"&lt;="&amp;$K$3,DATA!$O:$O,1))</f>
        <v>0</v>
      </c>
      <c r="L42" s="51">
        <f>IF($B42="","",SUMIFS(TOURNEES!$F:$F,TOURNEES!$B:$B,$B42,TOURNEES!$A:$A,"&gt;="&amp;$H$3,TOURNEES!$A:$A,"&lt;="&amp;$K$3))</f>
        <v>17.059999999999999</v>
      </c>
      <c r="M42" s="51">
        <f>IF($B42="","",SUMIFS(TOURNEES!$G:$G,TOURNEES!$B:$B,$B42,TOURNEES!$A:$A,"&gt;="&amp;$H$3,TOURNEES!$A:$A,"&lt;="&amp;$K$3))</f>
        <v>0</v>
      </c>
      <c r="N42" s="51">
        <f t="shared" si="2"/>
        <v>17.059999999999999</v>
      </c>
      <c r="O42" s="51">
        <v>1</v>
      </c>
    </row>
    <row r="43" spans="2:32" ht="16.8" x14ac:dyDescent="0.3">
      <c r="B43" s="48" t="str">
        <f>IF(LISTES!A17="","",LISTES!A17)</f>
        <v>Christine DUBOIS</v>
      </c>
      <c r="C43" s="49" t="str">
        <f>IF($B43="","",IF(LISTES!C17=1,"☑","☐"))</f>
        <v>☑</v>
      </c>
      <c r="D43" s="49" t="str">
        <f>IF($B43="","",IF(LISTES!F17=1,"☑","☐"))</f>
        <v>☐</v>
      </c>
      <c r="E43" s="49" t="str">
        <f>IF($B43="","",IF(LISTES!G17=1,"☑","☐"))</f>
        <v>☐</v>
      </c>
      <c r="F43" s="50">
        <f>IF($B43="","",COUNTIFS(TOURNEES!$B:$B,$B43,TOURNEES!$A:$A,"&gt;="&amp;$H$3,TOURNEES!$A:$A,"&lt;="&amp;$K$3))</f>
        <v>1</v>
      </c>
      <c r="G43" s="51">
        <f>IF($B43="","",COUNTIFS(DATA!$C:$C,$B43,DATA!$A:$A,"&gt;="&amp;$H$3,DATA!$A:$A,"&lt;="&amp;$K$3))</f>
        <v>9</v>
      </c>
      <c r="H43" s="51">
        <f>IF($B43="","",COUNTIFS(DATA!$C:$C,$B43,DATA!$A:$A,"&gt;="&amp;$H$3,DATA!$A:$A,"&lt;="&amp;$K$3,DATA!$O:$O,1))</f>
        <v>6</v>
      </c>
      <c r="I43" s="52">
        <f t="shared" si="1"/>
        <v>0.66666666666666663</v>
      </c>
      <c r="J43" s="53">
        <f>IF($B43="","",SUMIFS(DATA!$K:$K,DATA!$C:$C,$B43,DATA!$A:$A,"&gt;="&amp;$H$3,DATA!$A:$A,"&lt;="&amp;$K$3))</f>
        <v>5.5600000000000005</v>
      </c>
      <c r="K43" s="53">
        <f>IF($B43="","",SUMIFS(DATA!$N:$N,DATA!$C:$C,$B43,DATA!$A:$A,"&gt;="&amp;$H$3,DATA!$A:$A,"&lt;="&amp;$K$3,DATA!$O:$O,1))</f>
        <v>8.33</v>
      </c>
      <c r="L43" s="51">
        <f>IF($B43="","",SUMIFS(TOURNEES!$F:$F,TOURNEES!$B:$B,$B43,TOURNEES!$A:$A,"&gt;="&amp;$H$3,TOURNEES!$A:$A,"&lt;="&amp;$K$3))</f>
        <v>41.38</v>
      </c>
      <c r="M43" s="51">
        <f>IF($B43="","",SUMIFS(TOURNEES!$G:$G,TOURNEES!$B:$B,$B43,TOURNEES!$A:$A,"&gt;="&amp;$H$3,TOURNEES!$A:$A,"&lt;="&amp;$K$3))</f>
        <v>35.260000000000005</v>
      </c>
      <c r="N43" s="51">
        <f t="shared" si="2"/>
        <v>41.38</v>
      </c>
      <c r="O43" s="51">
        <v>8</v>
      </c>
    </row>
    <row r="44" spans="2:32" ht="16.8" x14ac:dyDescent="0.3">
      <c r="B44" s="48" t="str">
        <f>IF(LISTES!A18="","",LISTES!A18)</f>
        <v>Christophe TOMASINO</v>
      </c>
      <c r="C44" s="49" t="str">
        <f>IF($B44="","",IF(LISTES!C18=1,"☑","☐"))</f>
        <v>☑</v>
      </c>
      <c r="D44" s="49" t="str">
        <f>IF($B44="","",IF(LISTES!F18=1,"☑","☐"))</f>
        <v>☐</v>
      </c>
      <c r="E44" s="49" t="str">
        <f>IF($B44="","",IF(LISTES!G18=1,"☑","☐"))</f>
        <v>☐</v>
      </c>
      <c r="F44" s="50">
        <f>IF($B44="","",COUNTIFS(TOURNEES!$B:$B,$B44,TOURNEES!$A:$A,"&gt;="&amp;$H$3,TOURNEES!$A:$A,"&lt;="&amp;$K$3))</f>
        <v>1</v>
      </c>
      <c r="G44" s="51">
        <f>IF($B44="","",COUNTIFS(DATA!$C:$C,$B44,DATA!$A:$A,"&gt;="&amp;$H$3,DATA!$A:$A,"&lt;="&amp;$K$3))</f>
        <v>15</v>
      </c>
      <c r="H44" s="51">
        <f>IF($B44="","",COUNTIFS(DATA!$C:$C,$B44,DATA!$A:$A,"&gt;="&amp;$H$3,DATA!$A:$A,"&lt;="&amp;$K$3,DATA!$O:$O,1))</f>
        <v>15</v>
      </c>
      <c r="I44" s="52">
        <f t="shared" si="1"/>
        <v>1</v>
      </c>
      <c r="J44" s="53">
        <f>IF($B44="","",SUMIFS(DATA!$K:$K,DATA!$C:$C,$B44,DATA!$A:$A,"&gt;="&amp;$H$3,DATA!$A:$A,"&lt;="&amp;$K$3))</f>
        <v>9.6300000000000008</v>
      </c>
      <c r="K44" s="53">
        <f>IF($B44="","",SUMIFS(DATA!$N:$N,DATA!$C:$C,$B44,DATA!$A:$A,"&gt;="&amp;$H$3,DATA!$A:$A,"&lt;="&amp;$K$3,DATA!$O:$O,1))</f>
        <v>27.7</v>
      </c>
      <c r="L44" s="51">
        <f>IF($B44="","",SUMIFS(TOURNEES!$F:$F,TOURNEES!$B:$B,$B44,TOURNEES!$A:$A,"&gt;="&amp;$H$3,TOURNEES!$A:$A,"&lt;="&amp;$K$3))</f>
        <v>54.57</v>
      </c>
      <c r="M44" s="51">
        <f>IF($B44="","",SUMIFS(TOURNEES!$G:$G,TOURNEES!$B:$B,$B44,TOURNEES!$A:$A,"&gt;="&amp;$H$3,TOURNEES!$A:$A,"&lt;="&amp;$K$3))</f>
        <v>29.75</v>
      </c>
      <c r="N44" s="51">
        <f t="shared" si="2"/>
        <v>54.57</v>
      </c>
      <c r="O44" s="51">
        <v>8</v>
      </c>
    </row>
    <row r="45" spans="2:32" ht="16.8" x14ac:dyDescent="0.3">
      <c r="B45" s="48" t="str">
        <f>IF(LISTES!A19="","",LISTES!A19)</f>
        <v>Christopher DEPARTE</v>
      </c>
      <c r="C45" s="49" t="str">
        <f>IF($B45="","",IF(LISTES!C19=1,"☑","☐"))</f>
        <v>☑</v>
      </c>
      <c r="D45" s="49" t="str">
        <f>IF($B45="","",IF(LISTES!F19=1,"☑","☐"))</f>
        <v>☐</v>
      </c>
      <c r="E45" s="49" t="str">
        <f>IF($B45="","",IF(LISTES!G19=1,"☑","☐"))</f>
        <v>☐</v>
      </c>
      <c r="F45" s="50">
        <f>IF($B45="","",COUNTIFS(TOURNEES!$B:$B,$B45,TOURNEES!$A:$A,"&gt;="&amp;$H$3,TOURNEES!$A:$A,"&lt;="&amp;$K$3))</f>
        <v>1</v>
      </c>
      <c r="G45" s="51">
        <f>IF($B45="","",COUNTIFS(DATA!$C:$C,$B45,DATA!$A:$A,"&gt;="&amp;$H$3,DATA!$A:$A,"&lt;="&amp;$K$3))</f>
        <v>14</v>
      </c>
      <c r="H45" s="51">
        <f>IF($B45="","",COUNTIFS(DATA!$C:$C,$B45,DATA!$A:$A,"&gt;="&amp;$H$3,DATA!$A:$A,"&lt;="&amp;$K$3,DATA!$O:$O,1))</f>
        <v>0</v>
      </c>
      <c r="I45" s="52">
        <f t="shared" si="1"/>
        <v>0</v>
      </c>
      <c r="J45" s="53">
        <f>IF($B45="","",SUMIFS(DATA!$K:$K,DATA!$C:$C,$B45,DATA!$A:$A,"&gt;="&amp;$H$3,DATA!$A:$A,"&lt;="&amp;$K$3))</f>
        <v>8.92</v>
      </c>
      <c r="K45" s="53">
        <f>IF($B45="","",SUMIFS(DATA!$N:$N,DATA!$C:$C,$B45,DATA!$A:$A,"&gt;="&amp;$H$3,DATA!$A:$A,"&lt;="&amp;$K$3,DATA!$O:$O,1))</f>
        <v>0</v>
      </c>
      <c r="L45" s="51">
        <f>IF($B45="","",SUMIFS(TOURNEES!$F:$F,TOURNEES!$B:$B,$B45,TOURNEES!$A:$A,"&gt;="&amp;$H$3,TOURNEES!$A:$A,"&lt;="&amp;$K$3))</f>
        <v>27.06</v>
      </c>
      <c r="M45" s="51">
        <f>IF($B45="","",SUMIFS(TOURNEES!$G:$G,TOURNEES!$B:$B,$B45,TOURNEES!$A:$A,"&gt;="&amp;$H$3,TOURNEES!$A:$A,"&lt;="&amp;$K$3))</f>
        <v>0</v>
      </c>
      <c r="N45" s="51">
        <f t="shared" si="2"/>
        <v>27.06</v>
      </c>
      <c r="O45" s="51">
        <v>7</v>
      </c>
    </row>
    <row r="46" spans="2:32" ht="16.8" x14ac:dyDescent="0.3">
      <c r="B46" s="48" t="str">
        <f>IF(LISTES!A20="","",LISTES!A20)</f>
        <v>Coralie BURTAIRE</v>
      </c>
      <c r="C46" s="49" t="str">
        <f>IF($B46="","",IF(LISTES!C20=1,"☑","☐"))</f>
        <v>☑</v>
      </c>
      <c r="D46" s="49" t="str">
        <f>IF($B46="","",IF(LISTES!F20=1,"☑","☐"))</f>
        <v>☐</v>
      </c>
      <c r="E46" s="49" t="str">
        <f>IF($B46="","",IF(LISTES!G20=1,"☑","☐"))</f>
        <v>☐</v>
      </c>
      <c r="F46" s="50">
        <f>IF($B46="","",COUNTIFS(TOURNEES!$B:$B,$B46,TOURNEES!$A:$A,"&gt;="&amp;$H$3,TOURNEES!$A:$A,"&lt;="&amp;$K$3))</f>
        <v>1</v>
      </c>
      <c r="G46" s="51">
        <f>IF($B46="","",COUNTIFS(DATA!$C:$C,$B46,DATA!$A:$A,"&gt;="&amp;$H$3,DATA!$A:$A,"&lt;="&amp;$K$3))</f>
        <v>29</v>
      </c>
      <c r="H46" s="51">
        <f>IF($B46="","",COUNTIFS(DATA!$C:$C,$B46,DATA!$A:$A,"&gt;="&amp;$H$3,DATA!$A:$A,"&lt;="&amp;$K$3,DATA!$O:$O,1))</f>
        <v>0</v>
      </c>
      <c r="I46" s="52">
        <f t="shared" si="1"/>
        <v>0</v>
      </c>
      <c r="J46" s="53">
        <f>IF($B46="","",SUMIFS(DATA!$K:$K,DATA!$C:$C,$B46,DATA!$A:$A,"&gt;="&amp;$H$3,DATA!$A:$A,"&lt;="&amp;$K$3))</f>
        <v>12.23</v>
      </c>
      <c r="K46" s="53">
        <f>IF($B46="","",SUMIFS(DATA!$N:$N,DATA!$C:$C,$B46,DATA!$A:$A,"&gt;="&amp;$H$3,DATA!$A:$A,"&lt;="&amp;$K$3,DATA!$O:$O,1))</f>
        <v>0</v>
      </c>
      <c r="L46" s="51">
        <f>IF($B46="","",SUMIFS(TOURNEES!$F:$F,TOURNEES!$B:$B,$B46,TOURNEES!$A:$A,"&gt;="&amp;$H$3,TOURNEES!$A:$A,"&lt;="&amp;$K$3))</f>
        <v>28.68</v>
      </c>
      <c r="M46" s="51">
        <f>IF($B46="","",SUMIFS(TOURNEES!$G:$G,TOURNEES!$B:$B,$B46,TOURNEES!$A:$A,"&gt;="&amp;$H$3,TOURNEES!$A:$A,"&lt;="&amp;$K$3))</f>
        <v>0</v>
      </c>
      <c r="N46" s="51">
        <f t="shared" si="2"/>
        <v>28.68</v>
      </c>
      <c r="O46" s="51">
        <v>16</v>
      </c>
    </row>
    <row r="47" spans="2:32" ht="16.8" x14ac:dyDescent="0.3">
      <c r="B47" s="48" t="str">
        <f>IF(LISTES!A21="","",LISTES!A21)</f>
        <v>Damien BILLARD</v>
      </c>
      <c r="C47" s="49" t="str">
        <f>IF($B47="","",IF(LISTES!C21=1,"☑","☐"))</f>
        <v>☑</v>
      </c>
      <c r="D47" s="49" t="str">
        <f>IF($B47="","",IF(LISTES!F21=1,"☑","☐"))</f>
        <v>☐</v>
      </c>
      <c r="E47" s="49" t="str">
        <f>IF($B47="","",IF(LISTES!G21=1,"☑","☐"))</f>
        <v>☐</v>
      </c>
      <c r="F47" s="50">
        <f>IF($B47="","",COUNTIFS(TOURNEES!$B:$B,$B47,TOURNEES!$A:$A,"&gt;="&amp;$H$3,TOURNEES!$A:$A,"&lt;="&amp;$K$3))</f>
        <v>0</v>
      </c>
      <c r="G47" s="51">
        <f>IF($B47="","",COUNTIFS(DATA!$C:$C,$B47,DATA!$A:$A,"&gt;="&amp;$H$3,DATA!$A:$A,"&lt;="&amp;$K$3))</f>
        <v>0</v>
      </c>
      <c r="H47" s="51">
        <f>IF($B47="","",COUNTIFS(DATA!$C:$C,$B47,DATA!$A:$A,"&gt;="&amp;$H$3,DATA!$A:$A,"&lt;="&amp;$K$3,DATA!$O:$O,1))</f>
        <v>0</v>
      </c>
      <c r="I47" s="52" t="str">
        <f t="shared" si="1"/>
        <v/>
      </c>
      <c r="J47" s="53">
        <f>IF($B47="","",SUMIFS(DATA!$K:$K,DATA!$C:$C,$B47,DATA!$A:$A,"&gt;="&amp;$H$3,DATA!$A:$A,"&lt;="&amp;$K$3))</f>
        <v>0</v>
      </c>
      <c r="K47" s="53">
        <f>IF($B47="","",SUMIFS(DATA!$N:$N,DATA!$C:$C,$B47,DATA!$A:$A,"&gt;="&amp;$H$3,DATA!$A:$A,"&lt;="&amp;$K$3,DATA!$O:$O,1))</f>
        <v>0</v>
      </c>
      <c r="L47" s="51">
        <f>IF($B47="","",SUMIFS(TOURNEES!$F:$F,TOURNEES!$B:$B,$B47,TOURNEES!$A:$A,"&gt;="&amp;$H$3,TOURNEES!$A:$A,"&lt;="&amp;$K$3))</f>
        <v>0</v>
      </c>
      <c r="M47" s="51">
        <f>IF($B47="","",SUMIFS(TOURNEES!$G:$G,TOURNEES!$B:$B,$B47,TOURNEES!$A:$A,"&gt;="&amp;$H$3,TOURNEES!$A:$A,"&lt;="&amp;$K$3))</f>
        <v>0</v>
      </c>
      <c r="N47" s="51" t="str">
        <f t="shared" si="2"/>
        <v/>
      </c>
      <c r="O47" s="51">
        <v>0</v>
      </c>
    </row>
    <row r="48" spans="2:32" ht="16.8" x14ac:dyDescent="0.3">
      <c r="B48" s="48" t="str">
        <f>IF(LISTES!A22="","",LISTES!A22)</f>
        <v>Damien SERVE</v>
      </c>
      <c r="C48" s="49" t="str">
        <f>IF($B48="","",IF(LISTES!C22=1,"☑","☐"))</f>
        <v>☐</v>
      </c>
      <c r="D48" s="49" t="str">
        <f>IF($B48="","",IF(LISTES!F22=1,"☑","☐"))</f>
        <v>☐</v>
      </c>
      <c r="E48" s="49" t="str">
        <f>IF($B48="","",IF(LISTES!G22=1,"☑","☐"))</f>
        <v>☐</v>
      </c>
      <c r="F48" s="50">
        <f>IF($B48="","",COUNTIFS(TOURNEES!$B:$B,$B48,TOURNEES!$A:$A,"&gt;="&amp;$H$3,TOURNEES!$A:$A,"&lt;="&amp;$K$3))</f>
        <v>0</v>
      </c>
      <c r="G48" s="51">
        <f>IF($B48="","",COUNTIFS(DATA!$C:$C,$B48,DATA!$A:$A,"&gt;="&amp;$H$3,DATA!$A:$A,"&lt;="&amp;$K$3))</f>
        <v>0</v>
      </c>
      <c r="H48" s="51">
        <f>IF($B48="","",COUNTIFS(DATA!$C:$C,$B48,DATA!$A:$A,"&gt;="&amp;$H$3,DATA!$A:$A,"&lt;="&amp;$K$3,DATA!$O:$O,1))</f>
        <v>0</v>
      </c>
      <c r="I48" s="52" t="str">
        <f t="shared" si="1"/>
        <v/>
      </c>
      <c r="J48" s="53">
        <f>IF($B48="","",SUMIFS(DATA!$K:$K,DATA!$C:$C,$B48,DATA!$A:$A,"&gt;="&amp;$H$3,DATA!$A:$A,"&lt;="&amp;$K$3))</f>
        <v>0</v>
      </c>
      <c r="K48" s="53">
        <f>IF($B48="","",SUMIFS(DATA!$N:$N,DATA!$C:$C,$B48,DATA!$A:$A,"&gt;="&amp;$H$3,DATA!$A:$A,"&lt;="&amp;$K$3,DATA!$O:$O,1))</f>
        <v>0</v>
      </c>
      <c r="L48" s="51">
        <f>IF($B48="","",SUMIFS(TOURNEES!$F:$F,TOURNEES!$B:$B,$B48,TOURNEES!$A:$A,"&gt;="&amp;$H$3,TOURNEES!$A:$A,"&lt;="&amp;$K$3))</f>
        <v>0</v>
      </c>
      <c r="M48" s="51">
        <f>IF($B48="","",SUMIFS(TOURNEES!$G:$G,TOURNEES!$B:$B,$B48,TOURNEES!$A:$A,"&gt;="&amp;$H$3,TOURNEES!$A:$A,"&lt;="&amp;$K$3))</f>
        <v>0</v>
      </c>
      <c r="N48" s="51" t="str">
        <f t="shared" si="2"/>
        <v/>
      </c>
      <c r="O48" s="51">
        <v>0</v>
      </c>
    </row>
    <row r="49" spans="2:15" ht="16.8" x14ac:dyDescent="0.3">
      <c r="B49" s="48" t="str">
        <f>IF(LISTES!A23="","",LISTES!A23)</f>
        <v>David FABIANO</v>
      </c>
      <c r="C49" s="49" t="str">
        <f>IF($B49="","",IF(LISTES!C23=1,"☑","☐"))</f>
        <v>☑</v>
      </c>
      <c r="D49" s="49" t="str">
        <f>IF($B49="","",IF(LISTES!F23=1,"☑","☐"))</f>
        <v>☐</v>
      </c>
      <c r="E49" s="49" t="str">
        <f>IF($B49="","",IF(LISTES!G23=1,"☑","☐"))</f>
        <v>☐</v>
      </c>
      <c r="F49" s="50">
        <f>IF($B49="","",COUNTIFS(TOURNEES!$B:$B,$B49,TOURNEES!$A:$A,"&gt;="&amp;$H$3,TOURNEES!$A:$A,"&lt;="&amp;$K$3))</f>
        <v>1</v>
      </c>
      <c r="G49" s="51">
        <f>IF($B49="","",COUNTIFS(DATA!$C:$C,$B49,DATA!$A:$A,"&gt;="&amp;$H$3,DATA!$A:$A,"&lt;="&amp;$K$3))</f>
        <v>10</v>
      </c>
      <c r="H49" s="51">
        <f>IF($B49="","",COUNTIFS(DATA!$C:$C,$B49,DATA!$A:$A,"&gt;="&amp;$H$3,DATA!$A:$A,"&lt;="&amp;$K$3,DATA!$O:$O,1))</f>
        <v>10</v>
      </c>
      <c r="I49" s="52">
        <f t="shared" si="1"/>
        <v>1</v>
      </c>
      <c r="J49" s="53">
        <f>IF($B49="","",SUMIFS(DATA!$K:$K,DATA!$C:$C,$B49,DATA!$A:$A,"&gt;="&amp;$H$3,DATA!$A:$A,"&lt;="&amp;$K$3))</f>
        <v>8.73</v>
      </c>
      <c r="K49" s="53">
        <f>IF($B49="","",SUMIFS(DATA!$N:$N,DATA!$C:$C,$B49,DATA!$A:$A,"&gt;="&amp;$H$3,DATA!$A:$A,"&lt;="&amp;$K$3,DATA!$O:$O,1))</f>
        <v>7.54</v>
      </c>
      <c r="L49" s="51">
        <f>IF($B49="","",SUMIFS(TOURNEES!$F:$F,TOURNEES!$B:$B,$B49,TOURNEES!$A:$A,"&gt;="&amp;$H$3,TOURNEES!$A:$A,"&lt;="&amp;$K$3))</f>
        <v>54.1</v>
      </c>
      <c r="M49" s="51">
        <f>IF($B49="","",SUMIFS(TOURNEES!$G:$G,TOURNEES!$B:$B,$B49,TOURNEES!$A:$A,"&gt;="&amp;$H$3,TOURNEES!$A:$A,"&lt;="&amp;$K$3))</f>
        <v>28.13</v>
      </c>
      <c r="N49" s="51">
        <f t="shared" si="2"/>
        <v>54.1</v>
      </c>
      <c r="O49" s="51">
        <v>7</v>
      </c>
    </row>
    <row r="50" spans="2:15" ht="16.8" x14ac:dyDescent="0.3">
      <c r="B50" s="48" t="str">
        <f>IF(LISTES!A24="","",LISTES!A24)</f>
        <v>Eddine BELHADJ CHEMS</v>
      </c>
      <c r="C50" s="49" t="str">
        <f>IF($B50="","",IF(LISTES!C24=1,"☑","☐"))</f>
        <v>☑</v>
      </c>
      <c r="D50" s="49" t="str">
        <f>IF($B50="","",IF(LISTES!F24=1,"☑","☐"))</f>
        <v>☐</v>
      </c>
      <c r="E50" s="49" t="str">
        <f>IF($B50="","",IF(LISTES!G24=1,"☑","☐"))</f>
        <v>☐</v>
      </c>
      <c r="F50" s="50">
        <f>IF($B50="","",COUNTIFS(TOURNEES!$B:$B,$B50,TOURNEES!$A:$A,"&gt;="&amp;$H$3,TOURNEES!$A:$A,"&lt;="&amp;$K$3))</f>
        <v>1</v>
      </c>
      <c r="G50" s="51">
        <f>IF($B50="","",COUNTIFS(DATA!$C:$C,$B50,DATA!$A:$A,"&gt;="&amp;$H$3,DATA!$A:$A,"&lt;="&amp;$K$3))</f>
        <v>3</v>
      </c>
      <c r="H50" s="51">
        <f>IF($B50="","",COUNTIFS(DATA!$C:$C,$B50,DATA!$A:$A,"&gt;="&amp;$H$3,DATA!$A:$A,"&lt;="&amp;$K$3,DATA!$O:$O,1))</f>
        <v>0</v>
      </c>
      <c r="I50" s="52">
        <f t="shared" si="1"/>
        <v>0</v>
      </c>
      <c r="J50" s="53">
        <f>IF($B50="","",SUMIFS(DATA!$K:$K,DATA!$C:$C,$B50,DATA!$A:$A,"&gt;="&amp;$H$3,DATA!$A:$A,"&lt;="&amp;$K$3))</f>
        <v>4.16</v>
      </c>
      <c r="K50" s="53">
        <f>IF($B50="","",SUMIFS(DATA!$N:$N,DATA!$C:$C,$B50,DATA!$A:$A,"&gt;="&amp;$H$3,DATA!$A:$A,"&lt;="&amp;$K$3,DATA!$O:$O,1))</f>
        <v>0</v>
      </c>
      <c r="L50" s="51">
        <f>IF($B50="","",SUMIFS(TOURNEES!$F:$F,TOURNEES!$B:$B,$B50,TOURNEES!$A:$A,"&gt;="&amp;$H$3,TOURNEES!$A:$A,"&lt;="&amp;$K$3))</f>
        <v>4.4799999999999995</v>
      </c>
      <c r="M50" s="51">
        <f>IF($B50="","",SUMIFS(TOURNEES!$G:$G,TOURNEES!$B:$B,$B50,TOURNEES!$A:$A,"&gt;="&amp;$H$3,TOURNEES!$A:$A,"&lt;="&amp;$K$3))</f>
        <v>0</v>
      </c>
      <c r="N50" s="51">
        <f t="shared" si="2"/>
        <v>4.4799999999999995</v>
      </c>
      <c r="O50" s="51">
        <v>1</v>
      </c>
    </row>
    <row r="51" spans="2:15" ht="16.8" x14ac:dyDescent="0.3">
      <c r="B51" s="48" t="str">
        <f>IF(LISTES!A25="","",LISTES!A25)</f>
        <v>Edwin IGBINOMWANHIA</v>
      </c>
      <c r="C51" s="49" t="str">
        <f>IF($B51="","",IF(LISTES!C25=1,"☑","☐"))</f>
        <v>☑</v>
      </c>
      <c r="D51" s="49" t="str">
        <f>IF($B51="","",IF(LISTES!F25=1,"☑","☐"))</f>
        <v>☐</v>
      </c>
      <c r="E51" s="49" t="str">
        <f>IF($B51="","",IF(LISTES!G25=1,"☑","☐"))</f>
        <v>☐</v>
      </c>
      <c r="F51" s="50">
        <f>IF($B51="","",COUNTIFS(TOURNEES!$B:$B,$B51,TOURNEES!$A:$A,"&gt;="&amp;$H$3,TOURNEES!$A:$A,"&lt;="&amp;$K$3))</f>
        <v>1</v>
      </c>
      <c r="G51" s="51">
        <f>IF($B51="","",COUNTIFS(DATA!$C:$C,$B51,DATA!$A:$A,"&gt;="&amp;$H$3,DATA!$A:$A,"&lt;="&amp;$K$3))</f>
        <v>8</v>
      </c>
      <c r="H51" s="51">
        <f>IF($B51="","",COUNTIFS(DATA!$C:$C,$B51,DATA!$A:$A,"&gt;="&amp;$H$3,DATA!$A:$A,"&lt;="&amp;$K$3,DATA!$O:$O,1))</f>
        <v>4</v>
      </c>
      <c r="I51" s="52">
        <f t="shared" si="1"/>
        <v>0.5</v>
      </c>
      <c r="J51" s="53">
        <f>IF($B51="","",SUMIFS(DATA!$K:$K,DATA!$C:$C,$B51,DATA!$A:$A,"&gt;="&amp;$H$3,DATA!$A:$A,"&lt;="&amp;$K$3))</f>
        <v>5.5600000000000005</v>
      </c>
      <c r="K51" s="53">
        <f>IF($B51="","",SUMIFS(DATA!$N:$N,DATA!$C:$C,$B51,DATA!$A:$A,"&gt;="&amp;$H$3,DATA!$A:$A,"&lt;="&amp;$K$3,DATA!$O:$O,1))</f>
        <v>6.19</v>
      </c>
      <c r="L51" s="51">
        <f>IF($B51="","",SUMIFS(TOURNEES!$F:$F,TOURNEES!$B:$B,$B51,TOURNEES!$A:$A,"&gt;="&amp;$H$3,TOURNEES!$A:$A,"&lt;="&amp;$K$3))</f>
        <v>27.89</v>
      </c>
      <c r="M51" s="51">
        <f>IF($B51="","",SUMIFS(TOURNEES!$G:$G,TOURNEES!$B:$B,$B51,TOURNEES!$A:$A,"&gt;="&amp;$H$3,TOURNEES!$A:$A,"&lt;="&amp;$K$3))</f>
        <v>14.23</v>
      </c>
      <c r="N51" s="51">
        <f t="shared" si="2"/>
        <v>27.89</v>
      </c>
      <c r="O51" s="51">
        <v>4</v>
      </c>
    </row>
    <row r="52" spans="2:15" ht="16.8" x14ac:dyDescent="0.3">
      <c r="B52" s="48" t="str">
        <f>IF(LISTES!A26="","",LISTES!A26)</f>
        <v>Fabrice IBANEZ-PASCUAL</v>
      </c>
      <c r="C52" s="49" t="str">
        <f>IF($B52="","",IF(LISTES!C26=1,"☑","☐"))</f>
        <v>☑</v>
      </c>
      <c r="D52" s="49" t="str">
        <f>IF($B52="","",IF(LISTES!F26=1,"☑","☐"))</f>
        <v>☐</v>
      </c>
      <c r="E52" s="49" t="str">
        <f>IF($B52="","",IF(LISTES!G26=1,"☑","☐"))</f>
        <v>☐</v>
      </c>
      <c r="F52" s="50">
        <f>IF($B52="","",COUNTIFS(TOURNEES!$B:$B,$B52,TOURNEES!$A:$A,"&gt;="&amp;$H$3,TOURNEES!$A:$A,"&lt;="&amp;$K$3))</f>
        <v>1</v>
      </c>
      <c r="G52" s="51">
        <f>IF($B52="","",COUNTIFS(DATA!$C:$C,$B52,DATA!$A:$A,"&gt;="&amp;$H$3,DATA!$A:$A,"&lt;="&amp;$K$3))</f>
        <v>2</v>
      </c>
      <c r="H52" s="51">
        <f>IF($B52="","",COUNTIFS(DATA!$C:$C,$B52,DATA!$A:$A,"&gt;="&amp;$H$3,DATA!$A:$A,"&lt;="&amp;$K$3,DATA!$O:$O,1))</f>
        <v>0</v>
      </c>
      <c r="I52" s="52">
        <f t="shared" si="1"/>
        <v>0</v>
      </c>
      <c r="J52" s="53">
        <f>IF($B52="","",SUMIFS(DATA!$K:$K,DATA!$C:$C,$B52,DATA!$A:$A,"&gt;="&amp;$H$3,DATA!$A:$A,"&lt;="&amp;$K$3))</f>
        <v>1.4100000000000001</v>
      </c>
      <c r="K52" s="53">
        <f>IF($B52="","",SUMIFS(DATA!$N:$N,DATA!$C:$C,$B52,DATA!$A:$A,"&gt;="&amp;$H$3,DATA!$A:$A,"&lt;="&amp;$K$3,DATA!$O:$O,1))</f>
        <v>0</v>
      </c>
      <c r="L52" s="51">
        <f>IF($B52="","",SUMIFS(TOURNEES!$F:$F,TOURNEES!$B:$B,$B52,TOURNEES!$A:$A,"&gt;="&amp;$H$3,TOURNEES!$A:$A,"&lt;="&amp;$K$3))</f>
        <v>55.709999999999994</v>
      </c>
      <c r="M52" s="51">
        <f>IF($B52="","",SUMIFS(TOURNEES!$G:$G,TOURNEES!$B:$B,$B52,TOURNEES!$A:$A,"&gt;="&amp;$H$3,TOURNEES!$A:$A,"&lt;="&amp;$K$3))</f>
        <v>0</v>
      </c>
      <c r="N52" s="51">
        <f t="shared" si="2"/>
        <v>55.709999999999994</v>
      </c>
      <c r="O52" s="51">
        <v>2</v>
      </c>
    </row>
    <row r="53" spans="2:15" ht="16.8" x14ac:dyDescent="0.3">
      <c r="B53" s="48" t="str">
        <f>IF(LISTES!A27="","",LISTES!A27)</f>
        <v>Fathi AZRI</v>
      </c>
      <c r="C53" s="49" t="str">
        <f>IF($B53="","",IF(LISTES!C27=1,"☑","☐"))</f>
        <v>☑</v>
      </c>
      <c r="D53" s="49" t="str">
        <f>IF($B53="","",IF(LISTES!F27=1,"☑","☐"))</f>
        <v>☐</v>
      </c>
      <c r="E53" s="49" t="str">
        <f>IF($B53="","",IF(LISTES!G27=1,"☑","☐"))</f>
        <v>☐</v>
      </c>
      <c r="F53" s="50">
        <f>IF($B53="","",COUNTIFS(TOURNEES!$B:$B,$B53,TOURNEES!$A:$A,"&gt;="&amp;$H$3,TOURNEES!$A:$A,"&lt;="&amp;$K$3))</f>
        <v>1</v>
      </c>
      <c r="G53" s="51">
        <f>IF($B53="","",COUNTIFS(DATA!$C:$C,$B53,DATA!$A:$A,"&gt;="&amp;$H$3,DATA!$A:$A,"&lt;="&amp;$K$3))</f>
        <v>11</v>
      </c>
      <c r="H53" s="51">
        <f>IF($B53="","",COUNTIFS(DATA!$C:$C,$B53,DATA!$A:$A,"&gt;="&amp;$H$3,DATA!$A:$A,"&lt;="&amp;$K$3,DATA!$O:$O,1))</f>
        <v>8</v>
      </c>
      <c r="I53" s="52">
        <f t="shared" si="1"/>
        <v>0.72727272727272729</v>
      </c>
      <c r="J53" s="53">
        <f>IF($B53="","",SUMIFS(DATA!$K:$K,DATA!$C:$C,$B53,DATA!$A:$A,"&gt;="&amp;$H$3,DATA!$A:$A,"&lt;="&amp;$K$3))</f>
        <v>4.7200000000000006</v>
      </c>
      <c r="K53" s="53">
        <f>IF($B53="","",SUMIFS(DATA!$N:$N,DATA!$C:$C,$B53,DATA!$A:$A,"&gt;="&amp;$H$3,DATA!$A:$A,"&lt;="&amp;$K$3,DATA!$O:$O,1))</f>
        <v>16.959999999999997</v>
      </c>
      <c r="L53" s="51">
        <f>IF($B53="","",SUMIFS(TOURNEES!$F:$F,TOURNEES!$B:$B,$B53,TOURNEES!$A:$A,"&gt;="&amp;$H$3,TOURNEES!$A:$A,"&lt;="&amp;$K$3))</f>
        <v>18.96</v>
      </c>
      <c r="M53" s="51">
        <f>IF($B53="","",SUMIFS(TOURNEES!$G:$G,TOURNEES!$B:$B,$B53,TOURNEES!$A:$A,"&gt;="&amp;$H$3,TOURNEES!$A:$A,"&lt;="&amp;$K$3))</f>
        <v>9.43</v>
      </c>
      <c r="N53" s="51">
        <f t="shared" si="2"/>
        <v>18.96</v>
      </c>
      <c r="O53" s="51">
        <v>6</v>
      </c>
    </row>
    <row r="54" spans="2:15" ht="16.8" x14ac:dyDescent="0.3">
      <c r="B54" s="48" t="str">
        <f>IF(LISTES!A28="","",LISTES!A28)</f>
        <v>Flore-Sophie BONNET</v>
      </c>
      <c r="C54" s="49" t="str">
        <f>IF($B54="","",IF(LISTES!C28=1,"☑","☐"))</f>
        <v>☑</v>
      </c>
      <c r="D54" s="49" t="str">
        <f>IF($B54="","",IF(LISTES!F28=1,"☑","☐"))</f>
        <v>☐</v>
      </c>
      <c r="E54" s="49" t="str">
        <f>IF($B54="","",IF(LISTES!G28=1,"☑","☐"))</f>
        <v>☐</v>
      </c>
      <c r="F54" s="50">
        <f>IF($B54="","",COUNTIFS(TOURNEES!$B:$B,$B54,TOURNEES!$A:$A,"&gt;="&amp;$H$3,TOURNEES!$A:$A,"&lt;="&amp;$K$3))</f>
        <v>1</v>
      </c>
      <c r="G54" s="51">
        <f>IF($B54="","",COUNTIFS(DATA!$C:$C,$B54,DATA!$A:$A,"&gt;="&amp;$H$3,DATA!$A:$A,"&lt;="&amp;$K$3))</f>
        <v>17</v>
      </c>
      <c r="H54" s="51">
        <f>IF($B54="","",COUNTIFS(DATA!$C:$C,$B54,DATA!$A:$A,"&gt;="&amp;$H$3,DATA!$A:$A,"&lt;="&amp;$K$3,DATA!$O:$O,1))</f>
        <v>15</v>
      </c>
      <c r="I54" s="52">
        <f t="shared" si="1"/>
        <v>0.88235294117647056</v>
      </c>
      <c r="J54" s="53">
        <f>IF($B54="","",SUMIFS(DATA!$K:$K,DATA!$C:$C,$B54,DATA!$A:$A,"&gt;="&amp;$H$3,DATA!$A:$A,"&lt;="&amp;$K$3))</f>
        <v>8.4600000000000009</v>
      </c>
      <c r="K54" s="53">
        <f>IF($B54="","",SUMIFS(DATA!$N:$N,DATA!$C:$C,$B54,DATA!$A:$A,"&gt;="&amp;$H$3,DATA!$A:$A,"&lt;="&amp;$K$3,DATA!$O:$O,1))</f>
        <v>2.9400000000000004</v>
      </c>
      <c r="L54" s="51">
        <f>IF($B54="","",SUMIFS(TOURNEES!$F:$F,TOURNEES!$B:$B,$B54,TOURNEES!$A:$A,"&gt;="&amp;$H$3,TOURNEES!$A:$A,"&lt;="&amp;$K$3))</f>
        <v>32.94</v>
      </c>
      <c r="M54" s="51">
        <f>IF($B54="","",SUMIFS(TOURNEES!$G:$G,TOURNEES!$B:$B,$B54,TOURNEES!$A:$A,"&gt;="&amp;$H$3,TOURNEES!$A:$A,"&lt;="&amp;$K$3))</f>
        <v>22.27</v>
      </c>
      <c r="N54" s="51">
        <f t="shared" si="2"/>
        <v>32.94</v>
      </c>
      <c r="O54" s="51">
        <v>14</v>
      </c>
    </row>
    <row r="55" spans="2:15" ht="16.8" x14ac:dyDescent="0.3">
      <c r="B55" s="48" t="str">
        <f>IF(LISTES!A29="","",LISTES!A29)</f>
        <v>Foughali BOURMEL</v>
      </c>
      <c r="C55" s="49" t="str">
        <f>IF($B55="","",IF(LISTES!C29=1,"☑","☐"))</f>
        <v>☑</v>
      </c>
      <c r="D55" s="49" t="str">
        <f>IF($B55="","",IF(LISTES!F29=1,"☑","☐"))</f>
        <v>☐</v>
      </c>
      <c r="E55" s="49" t="str">
        <f>IF($B55="","",IF(LISTES!G29=1,"☑","☐"))</f>
        <v>☐</v>
      </c>
      <c r="F55" s="50">
        <f>IF($B55="","",COUNTIFS(TOURNEES!$B:$B,$B55,TOURNEES!$A:$A,"&gt;="&amp;$H$3,TOURNEES!$A:$A,"&lt;="&amp;$K$3))</f>
        <v>0</v>
      </c>
      <c r="G55" s="51">
        <f>IF($B55="","",COUNTIFS(DATA!$C:$C,$B55,DATA!$A:$A,"&gt;="&amp;$H$3,DATA!$A:$A,"&lt;="&amp;$K$3))</f>
        <v>0</v>
      </c>
      <c r="H55" s="51">
        <f>IF($B55="","",COUNTIFS(DATA!$C:$C,$B55,DATA!$A:$A,"&gt;="&amp;$H$3,DATA!$A:$A,"&lt;="&amp;$K$3,DATA!$O:$O,1))</f>
        <v>0</v>
      </c>
      <c r="I55" s="52" t="str">
        <f t="shared" si="1"/>
        <v/>
      </c>
      <c r="J55" s="53">
        <f>IF($B55="","",SUMIFS(DATA!$K:$K,DATA!$C:$C,$B55,DATA!$A:$A,"&gt;="&amp;$H$3,DATA!$A:$A,"&lt;="&amp;$K$3))</f>
        <v>0</v>
      </c>
      <c r="K55" s="53">
        <f>IF($B55="","",SUMIFS(DATA!$N:$N,DATA!$C:$C,$B55,DATA!$A:$A,"&gt;="&amp;$H$3,DATA!$A:$A,"&lt;="&amp;$K$3,DATA!$O:$O,1))</f>
        <v>0</v>
      </c>
      <c r="L55" s="51">
        <f>IF($B55="","",SUMIFS(TOURNEES!$F:$F,TOURNEES!$B:$B,$B55,TOURNEES!$A:$A,"&gt;="&amp;$H$3,TOURNEES!$A:$A,"&lt;="&amp;$K$3))</f>
        <v>0</v>
      </c>
      <c r="M55" s="51">
        <f>IF($B55="","",SUMIFS(TOURNEES!$G:$G,TOURNEES!$B:$B,$B55,TOURNEES!$A:$A,"&gt;="&amp;$H$3,TOURNEES!$A:$A,"&lt;="&amp;$K$3))</f>
        <v>0</v>
      </c>
      <c r="N55" s="51" t="str">
        <f t="shared" si="2"/>
        <v/>
      </c>
      <c r="O55" s="51">
        <v>0</v>
      </c>
    </row>
    <row r="56" spans="2:15" ht="16.8" x14ac:dyDescent="0.3">
      <c r="B56" s="48" t="str">
        <f>IF(LISTES!A30="","",LISTES!A30)</f>
        <v>Giuseppe ESPOSTO</v>
      </c>
      <c r="C56" s="49" t="str">
        <f>IF($B56="","",IF(LISTES!C30=1,"☑","☐"))</f>
        <v>☑</v>
      </c>
      <c r="D56" s="49" t="str">
        <f>IF($B56="","",IF(LISTES!F30=1,"☑","☐"))</f>
        <v>☐</v>
      </c>
      <c r="E56" s="49" t="str">
        <f>IF($B56="","",IF(LISTES!G30=1,"☑","☐"))</f>
        <v>☐</v>
      </c>
      <c r="F56" s="50">
        <f>IF($B56="","",COUNTIFS(TOURNEES!$B:$B,$B56,TOURNEES!$A:$A,"&gt;="&amp;$H$3,TOURNEES!$A:$A,"&lt;="&amp;$K$3))</f>
        <v>1</v>
      </c>
      <c r="G56" s="51">
        <f>IF($B56="","",COUNTIFS(DATA!$C:$C,$B56,DATA!$A:$A,"&gt;="&amp;$H$3,DATA!$A:$A,"&lt;="&amp;$K$3))</f>
        <v>14</v>
      </c>
      <c r="H56" s="51">
        <f>IF($B56="","",COUNTIFS(DATA!$C:$C,$B56,DATA!$A:$A,"&gt;="&amp;$H$3,DATA!$A:$A,"&lt;="&amp;$K$3,DATA!$O:$O,1))</f>
        <v>9</v>
      </c>
      <c r="I56" s="52">
        <f t="shared" si="1"/>
        <v>0.6428571428571429</v>
      </c>
      <c r="J56" s="53">
        <f>IF($B56="","",SUMIFS(DATA!$K:$K,DATA!$C:$C,$B56,DATA!$A:$A,"&gt;="&amp;$H$3,DATA!$A:$A,"&lt;="&amp;$K$3))</f>
        <v>7.26</v>
      </c>
      <c r="K56" s="53">
        <f>IF($B56="","",SUMIFS(DATA!$N:$N,DATA!$C:$C,$B56,DATA!$A:$A,"&gt;="&amp;$H$3,DATA!$A:$A,"&lt;="&amp;$K$3,DATA!$O:$O,1))</f>
        <v>7.75</v>
      </c>
      <c r="L56" s="51">
        <f>IF($B56="","",SUMIFS(TOURNEES!$F:$F,TOURNEES!$B:$B,$B56,TOURNEES!$A:$A,"&gt;="&amp;$H$3,TOURNEES!$A:$A,"&lt;="&amp;$K$3))</f>
        <v>70.800000000000011</v>
      </c>
      <c r="M56" s="51">
        <f>IF($B56="","",SUMIFS(TOURNEES!$G:$G,TOURNEES!$B:$B,$B56,TOURNEES!$A:$A,"&gt;="&amp;$H$3,TOURNEES!$A:$A,"&lt;="&amp;$K$3))</f>
        <v>40.200000000000003</v>
      </c>
      <c r="N56" s="51">
        <f t="shared" si="2"/>
        <v>70.800000000000011</v>
      </c>
      <c r="O56" s="51">
        <v>7</v>
      </c>
    </row>
    <row r="57" spans="2:15" ht="16.8" x14ac:dyDescent="0.3">
      <c r="B57" s="48" t="str">
        <f>IF(LISTES!A31="","",LISTES!A31)</f>
        <v>Hamza MOQRICH</v>
      </c>
      <c r="C57" s="49" t="str">
        <f>IF($B57="","",IF(LISTES!C31=1,"☑","☐"))</f>
        <v>☑</v>
      </c>
      <c r="D57" s="49" t="str">
        <f>IF($B57="","",IF(LISTES!F31=1,"☑","☐"))</f>
        <v>☐</v>
      </c>
      <c r="E57" s="49" t="str">
        <f>IF($B57="","",IF(LISTES!G31=1,"☑","☐"))</f>
        <v>☐</v>
      </c>
      <c r="F57" s="50">
        <f>IF($B57="","",COUNTIFS(TOURNEES!$B:$B,$B57,TOURNEES!$A:$A,"&gt;="&amp;$H$3,TOURNEES!$A:$A,"&lt;="&amp;$K$3))</f>
        <v>1</v>
      </c>
      <c r="G57" s="51">
        <f>IF($B57="","",COUNTIFS(DATA!$C:$C,$B57,DATA!$A:$A,"&gt;="&amp;$H$3,DATA!$A:$A,"&lt;="&amp;$K$3))</f>
        <v>10</v>
      </c>
      <c r="H57" s="51">
        <f>IF($B57="","",COUNTIFS(DATA!$C:$C,$B57,DATA!$A:$A,"&gt;="&amp;$H$3,DATA!$A:$A,"&lt;="&amp;$K$3,DATA!$O:$O,1))</f>
        <v>10</v>
      </c>
      <c r="I57" s="52">
        <f t="shared" si="1"/>
        <v>1</v>
      </c>
      <c r="J57" s="53">
        <f>IF($B57="","",SUMIFS(DATA!$K:$K,DATA!$C:$C,$B57,DATA!$A:$A,"&gt;="&amp;$H$3,DATA!$A:$A,"&lt;="&amp;$K$3))</f>
        <v>6.48</v>
      </c>
      <c r="K57" s="53">
        <f>IF($B57="","",SUMIFS(DATA!$N:$N,DATA!$C:$C,$B57,DATA!$A:$A,"&gt;="&amp;$H$3,DATA!$A:$A,"&lt;="&amp;$K$3,DATA!$O:$O,1))</f>
        <v>67.97</v>
      </c>
      <c r="L57" s="51">
        <f>IF($B57="","",SUMIFS(TOURNEES!$F:$F,TOURNEES!$B:$B,$B57,TOURNEES!$A:$A,"&gt;="&amp;$H$3,TOURNEES!$A:$A,"&lt;="&amp;$K$3))</f>
        <v>46.64</v>
      </c>
      <c r="M57" s="51">
        <f>IF($B57="","",SUMIFS(TOURNEES!$G:$G,TOURNEES!$B:$B,$B57,TOURNEES!$A:$A,"&gt;="&amp;$H$3,TOURNEES!$A:$A,"&lt;="&amp;$K$3))</f>
        <v>53.06</v>
      </c>
      <c r="N57" s="51">
        <f t="shared" si="2"/>
        <v>46.64</v>
      </c>
      <c r="O57" s="51">
        <v>8</v>
      </c>
    </row>
    <row r="58" spans="2:15" ht="16.8" x14ac:dyDescent="0.3">
      <c r="B58" s="48" t="str">
        <f>IF(LISTES!A32="","",LISTES!A32)</f>
        <v>Ibrahim AHMED HAHDI</v>
      </c>
      <c r="C58" s="49" t="str">
        <f>IF($B58="","",IF(LISTES!C32=1,"☑","☐"))</f>
        <v>☑</v>
      </c>
      <c r="D58" s="49" t="str">
        <f>IF($B58="","",IF(LISTES!F32=1,"☑","☐"))</f>
        <v>☐</v>
      </c>
      <c r="E58" s="49" t="str">
        <f>IF($B58="","",IF(LISTES!G32=1,"☑","☐"))</f>
        <v>☐</v>
      </c>
      <c r="F58" s="50">
        <f>IF($B58="","",COUNTIFS(TOURNEES!$B:$B,$B58,TOURNEES!$A:$A,"&gt;="&amp;$H$3,TOURNEES!$A:$A,"&lt;="&amp;$K$3))</f>
        <v>1</v>
      </c>
      <c r="G58" s="51">
        <f>IF($B58="","",COUNTIFS(DATA!$C:$C,$B58,DATA!$A:$A,"&gt;="&amp;$H$3,DATA!$A:$A,"&lt;="&amp;$K$3))</f>
        <v>8</v>
      </c>
      <c r="H58" s="51">
        <f>IF($B58="","",COUNTIFS(DATA!$C:$C,$B58,DATA!$A:$A,"&gt;="&amp;$H$3,DATA!$A:$A,"&lt;="&amp;$K$3,DATA!$O:$O,1))</f>
        <v>0</v>
      </c>
      <c r="I58" s="52">
        <f t="shared" si="1"/>
        <v>0</v>
      </c>
      <c r="J58" s="53">
        <f>IF($B58="","",SUMIFS(DATA!$K:$K,DATA!$C:$C,$B58,DATA!$A:$A,"&gt;="&amp;$H$3,DATA!$A:$A,"&lt;="&amp;$K$3))</f>
        <v>7.73</v>
      </c>
      <c r="K58" s="53">
        <f>IF($B58="","",SUMIFS(DATA!$N:$N,DATA!$C:$C,$B58,DATA!$A:$A,"&gt;="&amp;$H$3,DATA!$A:$A,"&lt;="&amp;$K$3,DATA!$O:$O,1))</f>
        <v>0</v>
      </c>
      <c r="L58" s="51">
        <f>IF($B58="","",SUMIFS(TOURNEES!$F:$F,TOURNEES!$B:$B,$B58,TOURNEES!$A:$A,"&gt;="&amp;$H$3,TOURNEES!$A:$A,"&lt;="&amp;$K$3))</f>
        <v>31.54</v>
      </c>
      <c r="M58" s="51">
        <f>IF($B58="","",SUMIFS(TOURNEES!$G:$G,TOURNEES!$B:$B,$B58,TOURNEES!$A:$A,"&gt;="&amp;$H$3,TOURNEES!$A:$A,"&lt;="&amp;$K$3))</f>
        <v>0</v>
      </c>
      <c r="N58" s="51">
        <f t="shared" si="2"/>
        <v>31.54</v>
      </c>
      <c r="O58" s="51">
        <v>5</v>
      </c>
    </row>
    <row r="59" spans="2:15" ht="16.8" x14ac:dyDescent="0.3">
      <c r="B59" s="48" t="str">
        <f>IF(LISTES!A33="","",LISTES!A33)</f>
        <v>Idrissa BAMBA</v>
      </c>
      <c r="C59" s="49" t="str">
        <f>IF($B59="","",IF(LISTES!C33=1,"☑","☐"))</f>
        <v>☑</v>
      </c>
      <c r="D59" s="49" t="str">
        <f>IF($B59="","",IF(LISTES!F33=1,"☑","☐"))</f>
        <v>☐</v>
      </c>
      <c r="E59" s="49" t="str">
        <f>IF($B59="","",IF(LISTES!G33=1,"☑","☐"))</f>
        <v>☐</v>
      </c>
      <c r="F59" s="50">
        <f>IF($B59="","",COUNTIFS(TOURNEES!$B:$B,$B59,TOURNEES!$A:$A,"&gt;="&amp;$H$3,TOURNEES!$A:$A,"&lt;="&amp;$K$3))</f>
        <v>1</v>
      </c>
      <c r="G59" s="51">
        <f>IF($B59="","",COUNTIFS(DATA!$C:$C,$B59,DATA!$A:$A,"&gt;="&amp;$H$3,DATA!$A:$A,"&lt;="&amp;$K$3))</f>
        <v>17</v>
      </c>
      <c r="H59" s="51">
        <f>IF($B59="","",COUNTIFS(DATA!$C:$C,$B59,DATA!$A:$A,"&gt;="&amp;$H$3,DATA!$A:$A,"&lt;="&amp;$K$3,DATA!$O:$O,1))</f>
        <v>0</v>
      </c>
      <c r="I59" s="52">
        <f t="shared" si="1"/>
        <v>0</v>
      </c>
      <c r="J59" s="53">
        <f>IF($B59="","",SUMIFS(DATA!$K:$K,DATA!$C:$C,$B59,DATA!$A:$A,"&gt;="&amp;$H$3,DATA!$A:$A,"&lt;="&amp;$K$3))</f>
        <v>7.63</v>
      </c>
      <c r="K59" s="53">
        <f>IF($B59="","",SUMIFS(DATA!$N:$N,DATA!$C:$C,$B59,DATA!$A:$A,"&gt;="&amp;$H$3,DATA!$A:$A,"&lt;="&amp;$K$3,DATA!$O:$O,1))</f>
        <v>0</v>
      </c>
      <c r="L59" s="51">
        <f>IF($B59="","",SUMIFS(TOURNEES!$F:$F,TOURNEES!$B:$B,$B59,TOURNEES!$A:$A,"&gt;="&amp;$H$3,TOURNEES!$A:$A,"&lt;="&amp;$K$3))</f>
        <v>49.39</v>
      </c>
      <c r="M59" s="51">
        <f>IF($B59="","",SUMIFS(TOURNEES!$G:$G,TOURNEES!$B:$B,$B59,TOURNEES!$A:$A,"&gt;="&amp;$H$3,TOURNEES!$A:$A,"&lt;="&amp;$K$3))</f>
        <v>0</v>
      </c>
      <c r="N59" s="51">
        <f t="shared" si="2"/>
        <v>49.39</v>
      </c>
      <c r="O59" s="51">
        <v>12</v>
      </c>
    </row>
    <row r="60" spans="2:15" ht="16.8" x14ac:dyDescent="0.3">
      <c r="B60" s="48" t="str">
        <f>IF(LISTES!A34="","",LISTES!A34)</f>
        <v>Idrissa DIAKITE</v>
      </c>
      <c r="C60" s="49" t="str">
        <f>IF($B60="","",IF(LISTES!C34=1,"☑","☐"))</f>
        <v>☑</v>
      </c>
      <c r="D60" s="49" t="str">
        <f>IF($B60="","",IF(LISTES!F34=1,"☑","☐"))</f>
        <v>☐</v>
      </c>
      <c r="E60" s="49" t="str">
        <f>IF($B60="","",IF(LISTES!G34=1,"☑","☐"))</f>
        <v>☐</v>
      </c>
      <c r="F60" s="50">
        <f>IF($B60="","",COUNTIFS(TOURNEES!$B:$B,$B60,TOURNEES!$A:$A,"&gt;="&amp;$H$3,TOURNEES!$A:$A,"&lt;="&amp;$K$3))</f>
        <v>1</v>
      </c>
      <c r="G60" s="51">
        <f>IF($B60="","",COUNTIFS(DATA!$C:$C,$B60,DATA!$A:$A,"&gt;="&amp;$H$3,DATA!$A:$A,"&lt;="&amp;$K$3))</f>
        <v>14</v>
      </c>
      <c r="H60" s="51">
        <f>IF($B60="","",COUNTIFS(DATA!$C:$C,$B60,DATA!$A:$A,"&gt;="&amp;$H$3,DATA!$A:$A,"&lt;="&amp;$K$3,DATA!$O:$O,1))</f>
        <v>14</v>
      </c>
      <c r="I60" s="52">
        <f t="shared" si="1"/>
        <v>1</v>
      </c>
      <c r="J60" s="53">
        <f>IF($B60="","",SUMIFS(DATA!$K:$K,DATA!$C:$C,$B60,DATA!$A:$A,"&gt;="&amp;$H$3,DATA!$A:$A,"&lt;="&amp;$K$3))</f>
        <v>8.9700000000000006</v>
      </c>
      <c r="K60" s="53">
        <f>IF($B60="","",SUMIFS(DATA!$N:$N,DATA!$C:$C,$B60,DATA!$A:$A,"&gt;="&amp;$H$3,DATA!$A:$A,"&lt;="&amp;$K$3,DATA!$O:$O,1))</f>
        <v>6.2799999999999994</v>
      </c>
      <c r="L60" s="51">
        <f>IF($B60="","",SUMIFS(TOURNEES!$F:$F,TOURNEES!$B:$B,$B60,TOURNEES!$A:$A,"&gt;="&amp;$H$3,TOURNEES!$A:$A,"&lt;="&amp;$K$3))</f>
        <v>62.86</v>
      </c>
      <c r="M60" s="51">
        <f>IF($B60="","",SUMIFS(TOURNEES!$G:$G,TOURNEES!$B:$B,$B60,TOURNEES!$A:$A,"&gt;="&amp;$H$3,TOURNEES!$A:$A,"&lt;="&amp;$K$3))</f>
        <v>34.08</v>
      </c>
      <c r="N60" s="51">
        <f t="shared" si="2"/>
        <v>62.86</v>
      </c>
      <c r="O60" s="51">
        <v>8</v>
      </c>
    </row>
    <row r="61" spans="2:15" ht="16.8" x14ac:dyDescent="0.3">
      <c r="B61" s="48" t="str">
        <f>IF(LISTES!A35="","",LISTES!A35)</f>
        <v>Jérome DELOR</v>
      </c>
      <c r="C61" s="49" t="str">
        <f>IF($B61="","",IF(LISTES!C35=1,"☑","☐"))</f>
        <v>☑</v>
      </c>
      <c r="D61" s="49" t="str">
        <f>IF($B61="","",IF(LISTES!F35=1,"☑","☐"))</f>
        <v>☑</v>
      </c>
      <c r="E61" s="49" t="str">
        <f>IF($B61="","",IF(LISTES!G35=1,"☑","☐"))</f>
        <v>☐</v>
      </c>
      <c r="F61" s="50">
        <f>IF($B61="","",COUNTIFS(TOURNEES!$B:$B,$B61,TOURNEES!$A:$A,"&gt;="&amp;$H$3,TOURNEES!$A:$A,"&lt;="&amp;$K$3))</f>
        <v>1</v>
      </c>
      <c r="G61" s="51">
        <f>IF($B61="","",COUNTIFS(DATA!$C:$C,$B61,DATA!$A:$A,"&gt;="&amp;$H$3,DATA!$A:$A,"&lt;="&amp;$K$3))</f>
        <v>13</v>
      </c>
      <c r="H61" s="51">
        <f>IF($B61="","",COUNTIFS(DATA!$C:$C,$B61,DATA!$A:$A,"&gt;="&amp;$H$3,DATA!$A:$A,"&lt;="&amp;$K$3,DATA!$O:$O,1))</f>
        <v>13</v>
      </c>
      <c r="I61" s="52">
        <f t="shared" si="1"/>
        <v>1</v>
      </c>
      <c r="J61" s="53">
        <f>IF($B61="","",SUMIFS(DATA!$K:$K,DATA!$C:$C,$B61,DATA!$A:$A,"&gt;="&amp;$H$3,DATA!$A:$A,"&lt;="&amp;$K$3))</f>
        <v>5.98</v>
      </c>
      <c r="K61" s="53">
        <f>IF($B61="","",SUMIFS(DATA!$N:$N,DATA!$C:$C,$B61,DATA!$A:$A,"&gt;="&amp;$H$3,DATA!$A:$A,"&lt;="&amp;$K$3,DATA!$O:$O,1))</f>
        <v>39.61</v>
      </c>
      <c r="L61" s="51">
        <f>IF($B61="","",SUMIFS(TOURNEES!$F:$F,TOURNEES!$B:$B,$B61,TOURNEES!$A:$A,"&gt;="&amp;$H$3,TOURNEES!$A:$A,"&lt;="&amp;$K$3))</f>
        <v>42.67</v>
      </c>
      <c r="M61" s="51">
        <f>IF($B61="","",SUMIFS(TOURNEES!$G:$G,TOURNEES!$B:$B,$B61,TOURNEES!$A:$A,"&gt;="&amp;$H$3,TOURNEES!$A:$A,"&lt;="&amp;$K$3))</f>
        <v>48.17</v>
      </c>
      <c r="N61" s="51">
        <f t="shared" si="2"/>
        <v>42.67</v>
      </c>
      <c r="O61" s="51">
        <v>7</v>
      </c>
    </row>
    <row r="62" spans="2:15" ht="16.8" x14ac:dyDescent="0.3">
      <c r="B62" s="48" t="str">
        <f>IF(LISTES!A36="","",LISTES!A36)</f>
        <v>Jérome ZECCHIN</v>
      </c>
      <c r="C62" s="49" t="str">
        <f>IF($B62="","",IF(LISTES!C36=1,"☑","☐"))</f>
        <v>☑</v>
      </c>
      <c r="D62" s="49" t="str">
        <f>IF($B62="","",IF(LISTES!F36=1,"☑","☐"))</f>
        <v>☐</v>
      </c>
      <c r="E62" s="49" t="str">
        <f>IF($B62="","",IF(LISTES!G36=1,"☑","☐"))</f>
        <v>☐</v>
      </c>
      <c r="F62" s="50">
        <f>IF($B62="","",COUNTIFS(TOURNEES!$B:$B,$B62,TOURNEES!$A:$A,"&gt;="&amp;$H$3,TOURNEES!$A:$A,"&lt;="&amp;$K$3))</f>
        <v>1</v>
      </c>
      <c r="G62" s="51">
        <f>IF($B62="","",COUNTIFS(DATA!$C:$C,$B62,DATA!$A:$A,"&gt;="&amp;$H$3,DATA!$A:$A,"&lt;="&amp;$K$3))</f>
        <v>11</v>
      </c>
      <c r="H62" s="51">
        <f>IF($B62="","",COUNTIFS(DATA!$C:$C,$B62,DATA!$A:$A,"&gt;="&amp;$H$3,DATA!$A:$A,"&lt;="&amp;$K$3,DATA!$O:$O,1))</f>
        <v>11</v>
      </c>
      <c r="I62" s="52">
        <f t="shared" si="1"/>
        <v>1</v>
      </c>
      <c r="J62" s="53">
        <f>IF($B62="","",SUMIFS(DATA!$K:$K,DATA!$C:$C,$B62,DATA!$A:$A,"&gt;="&amp;$H$3,DATA!$A:$A,"&lt;="&amp;$K$3))</f>
        <v>7.0600000000000005</v>
      </c>
      <c r="K62" s="53">
        <f>IF($B62="","",SUMIFS(DATA!$N:$N,DATA!$C:$C,$B62,DATA!$A:$A,"&gt;="&amp;$H$3,DATA!$A:$A,"&lt;="&amp;$K$3,DATA!$O:$O,1))</f>
        <v>7.07</v>
      </c>
      <c r="L62" s="51">
        <f>IF($B62="","",SUMIFS(TOURNEES!$F:$F,TOURNEES!$B:$B,$B62,TOURNEES!$A:$A,"&gt;="&amp;$H$3,TOURNEES!$A:$A,"&lt;="&amp;$K$3))</f>
        <v>35.32</v>
      </c>
      <c r="M62" s="51">
        <f>IF($B62="","",SUMIFS(TOURNEES!$G:$G,TOURNEES!$B:$B,$B62,TOURNEES!$A:$A,"&gt;="&amp;$H$3,TOURNEES!$A:$A,"&lt;="&amp;$K$3))</f>
        <v>25.799999999999997</v>
      </c>
      <c r="N62" s="51">
        <f t="shared" si="2"/>
        <v>35.32</v>
      </c>
      <c r="O62" s="51">
        <v>7</v>
      </c>
    </row>
    <row r="63" spans="2:15" ht="16.8" x14ac:dyDescent="0.3">
      <c r="B63" s="48" t="str">
        <f>IF(LISTES!A37="","",LISTES!A37)</f>
        <v>Jessica DA SILVA</v>
      </c>
      <c r="C63" s="49" t="str">
        <f>IF($B63="","",IF(LISTES!C37=1,"☑","☐"))</f>
        <v>☑</v>
      </c>
      <c r="D63" s="49" t="str">
        <f>IF($B63="","",IF(LISTES!F37=1,"☑","☐"))</f>
        <v>☐</v>
      </c>
      <c r="E63" s="49" t="str">
        <f>IF($B63="","",IF(LISTES!G37=1,"☑","☐"))</f>
        <v>☐</v>
      </c>
      <c r="F63" s="50">
        <f>IF($B63="","",COUNTIFS(TOURNEES!$B:$B,$B63,TOURNEES!$A:$A,"&gt;="&amp;$H$3,TOURNEES!$A:$A,"&lt;="&amp;$K$3))</f>
        <v>1</v>
      </c>
      <c r="G63" s="51">
        <f>IF($B63="","",COUNTIFS(DATA!$C:$C,$B63,DATA!$A:$A,"&gt;="&amp;$H$3,DATA!$A:$A,"&lt;="&amp;$K$3))</f>
        <v>7</v>
      </c>
      <c r="H63" s="51">
        <f>IF($B63="","",COUNTIFS(DATA!$C:$C,$B63,DATA!$A:$A,"&gt;="&amp;$H$3,DATA!$A:$A,"&lt;="&amp;$K$3,DATA!$O:$O,1))</f>
        <v>6</v>
      </c>
      <c r="I63" s="52">
        <f t="shared" si="1"/>
        <v>0.8571428571428571</v>
      </c>
      <c r="J63" s="53">
        <f>IF($B63="","",SUMIFS(DATA!$K:$K,DATA!$C:$C,$B63,DATA!$A:$A,"&gt;="&amp;$H$3,DATA!$A:$A,"&lt;="&amp;$K$3))</f>
        <v>3.24</v>
      </c>
      <c r="K63" s="53">
        <f>IF($B63="","",SUMIFS(DATA!$N:$N,DATA!$C:$C,$B63,DATA!$A:$A,"&gt;="&amp;$H$3,DATA!$A:$A,"&lt;="&amp;$K$3,DATA!$O:$O,1))</f>
        <v>4.9399999999999995</v>
      </c>
      <c r="L63" s="51">
        <f>IF($B63="","",SUMIFS(TOURNEES!$F:$F,TOURNEES!$B:$B,$B63,TOURNEES!$A:$A,"&gt;="&amp;$H$3,TOURNEES!$A:$A,"&lt;="&amp;$K$3))</f>
        <v>48.82</v>
      </c>
      <c r="M63" s="51">
        <f>IF($B63="","",SUMIFS(TOURNEES!$G:$G,TOURNEES!$B:$B,$B63,TOURNEES!$A:$A,"&gt;="&amp;$H$3,TOURNEES!$A:$A,"&lt;="&amp;$K$3))</f>
        <v>49.14</v>
      </c>
      <c r="N63" s="51">
        <f t="shared" si="2"/>
        <v>48.82</v>
      </c>
      <c r="O63" s="51">
        <v>6</v>
      </c>
    </row>
    <row r="64" spans="2:15" ht="16.8" x14ac:dyDescent="0.3">
      <c r="B64" s="48" t="str">
        <f>IF(LISTES!A38="","",LISTES!A38)</f>
        <v>Karim GHALI</v>
      </c>
      <c r="C64" s="49" t="str">
        <f>IF($B64="","",IF(LISTES!C38=1,"☑","☐"))</f>
        <v>☑</v>
      </c>
      <c r="D64" s="49" t="str">
        <f>IF($B64="","",IF(LISTES!F38=1,"☑","☐"))</f>
        <v>☐</v>
      </c>
      <c r="E64" s="49" t="str">
        <f>IF($B64="","",IF(LISTES!G38=1,"☑","☐"))</f>
        <v>☐</v>
      </c>
      <c r="F64" s="50">
        <f>IF($B64="","",COUNTIFS(TOURNEES!$B:$B,$B64,TOURNEES!$A:$A,"&gt;="&amp;$H$3,TOURNEES!$A:$A,"&lt;="&amp;$K$3))</f>
        <v>1</v>
      </c>
      <c r="G64" s="51">
        <f>IF($B64="","",COUNTIFS(DATA!$C:$C,$B64,DATA!$A:$A,"&gt;="&amp;$H$3,DATA!$A:$A,"&lt;="&amp;$K$3))</f>
        <v>18</v>
      </c>
      <c r="H64" s="51">
        <f>IF($B64="","",COUNTIFS(DATA!$C:$C,$B64,DATA!$A:$A,"&gt;="&amp;$H$3,DATA!$A:$A,"&lt;="&amp;$K$3,DATA!$O:$O,1))</f>
        <v>16</v>
      </c>
      <c r="I64" s="52">
        <f t="shared" si="1"/>
        <v>0.88888888888888884</v>
      </c>
      <c r="J64" s="53">
        <f>IF($B64="","",SUMIFS(DATA!$K:$K,DATA!$C:$C,$B64,DATA!$A:$A,"&gt;="&amp;$H$3,DATA!$A:$A,"&lt;="&amp;$K$3))</f>
        <v>8.4500000000000011</v>
      </c>
      <c r="K64" s="53">
        <f>IF($B64="","",SUMIFS(DATA!$N:$N,DATA!$C:$C,$B64,DATA!$A:$A,"&gt;="&amp;$H$3,DATA!$A:$A,"&lt;="&amp;$K$3,DATA!$O:$O,1))</f>
        <v>36.07</v>
      </c>
      <c r="L64" s="51">
        <f>IF($B64="","",SUMIFS(TOURNEES!$F:$F,TOURNEES!$B:$B,$B64,TOURNEES!$A:$A,"&gt;="&amp;$H$3,TOURNEES!$A:$A,"&lt;="&amp;$K$3))</f>
        <v>41.81</v>
      </c>
      <c r="M64" s="51">
        <f>IF($B64="","",SUMIFS(TOURNEES!$G:$G,TOURNEES!$B:$B,$B64,TOURNEES!$A:$A,"&gt;="&amp;$H$3,TOURNEES!$A:$A,"&lt;="&amp;$K$3))</f>
        <v>39.4</v>
      </c>
      <c r="N64" s="51">
        <f t="shared" si="2"/>
        <v>41.81</v>
      </c>
      <c r="O64" s="51">
        <v>10</v>
      </c>
    </row>
    <row r="65" spans="2:15" ht="16.8" x14ac:dyDescent="0.3">
      <c r="B65" s="48" t="str">
        <f>IF(LISTES!A39="","",LISTES!A39)</f>
        <v>Kévin GUL</v>
      </c>
      <c r="C65" s="49" t="str">
        <f>IF($B65="","",IF(LISTES!C39=1,"☑","☐"))</f>
        <v>☑</v>
      </c>
      <c r="D65" s="49" t="str">
        <f>IF($B65="","",IF(LISTES!F39=1,"☑","☐"))</f>
        <v>☐</v>
      </c>
      <c r="E65" s="49" t="str">
        <f>IF($B65="","",IF(LISTES!G39=1,"☑","☐"))</f>
        <v>☐</v>
      </c>
      <c r="F65" s="50">
        <f>IF($B65="","",COUNTIFS(TOURNEES!$B:$B,$B65,TOURNEES!$A:$A,"&gt;="&amp;$H$3,TOURNEES!$A:$A,"&lt;="&amp;$K$3))</f>
        <v>1</v>
      </c>
      <c r="G65" s="51">
        <f>IF($B65="","",COUNTIFS(DATA!$C:$C,$B65,DATA!$A:$A,"&gt;="&amp;$H$3,DATA!$A:$A,"&lt;="&amp;$K$3))</f>
        <v>5</v>
      </c>
      <c r="H65" s="51">
        <f>IF($B65="","",COUNTIFS(DATA!$C:$C,$B65,DATA!$A:$A,"&gt;="&amp;$H$3,DATA!$A:$A,"&lt;="&amp;$K$3,DATA!$O:$O,1))</f>
        <v>5</v>
      </c>
      <c r="I65" s="52">
        <f t="shared" si="1"/>
        <v>1</v>
      </c>
      <c r="J65" s="53">
        <f>IF($B65="","",SUMIFS(DATA!$K:$K,DATA!$C:$C,$B65,DATA!$A:$A,"&gt;="&amp;$H$3,DATA!$A:$A,"&lt;="&amp;$K$3))</f>
        <v>3.66</v>
      </c>
      <c r="K65" s="53">
        <f>IF($B65="","",SUMIFS(DATA!$N:$N,DATA!$C:$C,$B65,DATA!$A:$A,"&gt;="&amp;$H$3,DATA!$A:$A,"&lt;="&amp;$K$3,DATA!$O:$O,1))</f>
        <v>5.4</v>
      </c>
      <c r="L65" s="51">
        <f>IF($B65="","",SUMIFS(TOURNEES!$F:$F,TOURNEES!$B:$B,$B65,TOURNEES!$A:$A,"&gt;="&amp;$H$3,TOURNEES!$A:$A,"&lt;="&amp;$K$3))</f>
        <v>26.229999999999997</v>
      </c>
      <c r="M65" s="51">
        <f>IF($B65="","",SUMIFS(TOURNEES!$G:$G,TOURNEES!$B:$B,$B65,TOURNEES!$A:$A,"&gt;="&amp;$H$3,TOURNEES!$A:$A,"&lt;="&amp;$K$3))</f>
        <v>18.71</v>
      </c>
      <c r="N65" s="51">
        <f t="shared" si="2"/>
        <v>26.229999999999997</v>
      </c>
      <c r="O65" s="51">
        <v>4</v>
      </c>
    </row>
    <row r="66" spans="2:15" ht="16.8" x14ac:dyDescent="0.3">
      <c r="B66" s="48" t="str">
        <f>IF(LISTES!A40="","",LISTES!A40)</f>
        <v>Kévin ROHR</v>
      </c>
      <c r="C66" s="49" t="str">
        <f>IF($B66="","",IF(LISTES!C40=1,"☑","☐"))</f>
        <v>☑</v>
      </c>
      <c r="D66" s="49" t="str">
        <f>IF($B66="","",IF(LISTES!F40=1,"☑","☐"))</f>
        <v>☐</v>
      </c>
      <c r="E66" s="49" t="str">
        <f>IF($B66="","",IF(LISTES!G40=1,"☑","☐"))</f>
        <v>☐</v>
      </c>
      <c r="F66" s="50">
        <f>IF($B66="","",COUNTIFS(TOURNEES!$B:$B,$B66,TOURNEES!$A:$A,"&gt;="&amp;$H$3,TOURNEES!$A:$A,"&lt;="&amp;$K$3))</f>
        <v>1</v>
      </c>
      <c r="G66" s="51">
        <f>IF($B66="","",COUNTIFS(DATA!$C:$C,$B66,DATA!$A:$A,"&gt;="&amp;$H$3,DATA!$A:$A,"&lt;="&amp;$K$3))</f>
        <v>7</v>
      </c>
      <c r="H66" s="51">
        <f>IF($B66="","",COUNTIFS(DATA!$C:$C,$B66,DATA!$A:$A,"&gt;="&amp;$H$3,DATA!$A:$A,"&lt;="&amp;$K$3,DATA!$O:$O,1))</f>
        <v>6</v>
      </c>
      <c r="I66" s="52">
        <f t="shared" si="1"/>
        <v>0.8571428571428571</v>
      </c>
      <c r="J66" s="53">
        <f>IF($B66="","",SUMIFS(DATA!$K:$K,DATA!$C:$C,$B66,DATA!$A:$A,"&gt;="&amp;$H$3,DATA!$A:$A,"&lt;="&amp;$K$3))</f>
        <v>7.4</v>
      </c>
      <c r="K66" s="53">
        <f>IF($B66="","",SUMIFS(DATA!$N:$N,DATA!$C:$C,$B66,DATA!$A:$A,"&gt;="&amp;$H$3,DATA!$A:$A,"&lt;="&amp;$K$3,DATA!$O:$O,1))</f>
        <v>2.19</v>
      </c>
      <c r="L66" s="51">
        <f>IF($B66="","",SUMIFS(TOURNEES!$F:$F,TOURNEES!$B:$B,$B66,TOURNEES!$A:$A,"&gt;="&amp;$H$3,TOURNEES!$A:$A,"&lt;="&amp;$K$3))</f>
        <v>58.66</v>
      </c>
      <c r="M66" s="51">
        <f>IF($B66="","",SUMIFS(TOURNEES!$G:$G,TOURNEES!$B:$B,$B66,TOURNEES!$A:$A,"&gt;="&amp;$H$3,TOURNEES!$A:$A,"&lt;="&amp;$K$3))</f>
        <v>22.229999999999997</v>
      </c>
      <c r="N66" s="51">
        <f t="shared" si="2"/>
        <v>58.66</v>
      </c>
      <c r="O66" s="51">
        <v>6</v>
      </c>
    </row>
    <row r="67" spans="2:15" ht="16.8" x14ac:dyDescent="0.3">
      <c r="B67" s="48" t="str">
        <f>IF(LISTES!A41="","",LISTES!A41)</f>
        <v>Laetitia LANJUIN</v>
      </c>
      <c r="C67" s="49" t="str">
        <f>IF($B67="","",IF(LISTES!C41=1,"☑","☐"))</f>
        <v>☑</v>
      </c>
      <c r="D67" s="49" t="str">
        <f>IF($B67="","",IF(LISTES!F41=1,"☑","☐"))</f>
        <v>☐</v>
      </c>
      <c r="E67" s="49" t="str">
        <f>IF($B67="","",IF(LISTES!G41=1,"☑","☐"))</f>
        <v>☐</v>
      </c>
      <c r="F67" s="50">
        <f>IF($B67="","",COUNTIFS(TOURNEES!$B:$B,$B67,TOURNEES!$A:$A,"&gt;="&amp;$H$3,TOURNEES!$A:$A,"&lt;="&amp;$K$3))</f>
        <v>1</v>
      </c>
      <c r="G67" s="51">
        <f>IF($B67="","",COUNTIFS(DATA!$C:$C,$B67,DATA!$A:$A,"&gt;="&amp;$H$3,DATA!$A:$A,"&lt;="&amp;$K$3))</f>
        <v>13</v>
      </c>
      <c r="H67" s="51">
        <f>IF($B67="","",COUNTIFS(DATA!$C:$C,$B67,DATA!$A:$A,"&gt;="&amp;$H$3,DATA!$A:$A,"&lt;="&amp;$K$3,DATA!$O:$O,1))</f>
        <v>10</v>
      </c>
      <c r="I67" s="52">
        <f t="shared" si="1"/>
        <v>0.76923076923076927</v>
      </c>
      <c r="J67" s="53">
        <f>IF($B67="","",SUMIFS(DATA!$K:$K,DATA!$C:$C,$B67,DATA!$A:$A,"&gt;="&amp;$H$3,DATA!$A:$A,"&lt;="&amp;$K$3))</f>
        <v>7.41</v>
      </c>
      <c r="K67" s="53">
        <f>IF($B67="","",SUMIFS(DATA!$N:$N,DATA!$C:$C,$B67,DATA!$A:$A,"&gt;="&amp;$H$3,DATA!$A:$A,"&lt;="&amp;$K$3,DATA!$O:$O,1))</f>
        <v>10.009999999999998</v>
      </c>
      <c r="L67" s="51">
        <f>IF($B67="","",SUMIFS(TOURNEES!$F:$F,TOURNEES!$B:$B,$B67,TOURNEES!$A:$A,"&gt;="&amp;$H$3,TOURNEES!$A:$A,"&lt;="&amp;$K$3))</f>
        <v>69.53</v>
      </c>
      <c r="M67" s="51">
        <f>IF($B67="","",SUMIFS(TOURNEES!$G:$G,TOURNEES!$B:$B,$B67,TOURNEES!$A:$A,"&gt;="&amp;$H$3,TOURNEES!$A:$A,"&lt;="&amp;$K$3))</f>
        <v>62.61</v>
      </c>
      <c r="N67" s="51">
        <f t="shared" si="2"/>
        <v>69.53</v>
      </c>
      <c r="O67" s="51">
        <v>11</v>
      </c>
    </row>
    <row r="68" spans="2:15" ht="16.8" x14ac:dyDescent="0.3">
      <c r="B68" s="48" t="str">
        <f>IF(LISTES!A42="","",LISTES!A42)</f>
        <v>Léopold WATCHI</v>
      </c>
      <c r="C68" s="49" t="str">
        <f>IF($B68="","",IF(LISTES!C42=1,"☑","☐"))</f>
        <v>☐</v>
      </c>
      <c r="D68" s="49" t="str">
        <f>IF($B68="","",IF(LISTES!F42=1,"☑","☐"))</f>
        <v>☐</v>
      </c>
      <c r="E68" s="49" t="str">
        <f>IF($B68="","",IF(LISTES!G42=1,"☑","☐"))</f>
        <v>☐</v>
      </c>
      <c r="F68" s="50">
        <f>IF($B68="","",COUNTIFS(TOURNEES!$B:$B,$B68,TOURNEES!$A:$A,"&gt;="&amp;$H$3,TOURNEES!$A:$A,"&lt;="&amp;$K$3))</f>
        <v>1</v>
      </c>
      <c r="G68" s="51">
        <f>IF($B68="","",COUNTIFS(DATA!$C:$C,$B68,DATA!$A:$A,"&gt;="&amp;$H$3,DATA!$A:$A,"&lt;="&amp;$K$3))</f>
        <v>2</v>
      </c>
      <c r="H68" s="51">
        <f>IF($B68="","",COUNTIFS(DATA!$C:$C,$B68,DATA!$A:$A,"&gt;="&amp;$H$3,DATA!$A:$A,"&lt;="&amp;$K$3,DATA!$O:$O,1))</f>
        <v>0</v>
      </c>
      <c r="I68" s="52">
        <f t="shared" si="1"/>
        <v>0</v>
      </c>
      <c r="J68" s="53">
        <f>IF($B68="","",SUMIFS(DATA!$K:$K,DATA!$C:$C,$B68,DATA!$A:$A,"&gt;="&amp;$H$3,DATA!$A:$A,"&lt;="&amp;$K$3))</f>
        <v>4</v>
      </c>
      <c r="K68" s="53">
        <f>IF($B68="","",SUMIFS(DATA!$N:$N,DATA!$C:$C,$B68,DATA!$A:$A,"&gt;="&amp;$H$3,DATA!$A:$A,"&lt;="&amp;$K$3,DATA!$O:$O,1))</f>
        <v>0</v>
      </c>
      <c r="L68" s="51">
        <f>IF($B68="","",SUMIFS(TOURNEES!$F:$F,TOURNEES!$B:$B,$B68,TOURNEES!$A:$A,"&gt;="&amp;$H$3,TOURNEES!$A:$A,"&lt;="&amp;$K$3))</f>
        <v>2.2999999999999998</v>
      </c>
      <c r="M68" s="51">
        <f>IF($B68="","",SUMIFS(TOURNEES!$G:$G,TOURNEES!$B:$B,$B68,TOURNEES!$A:$A,"&gt;="&amp;$H$3,TOURNEES!$A:$A,"&lt;="&amp;$K$3))</f>
        <v>0</v>
      </c>
      <c r="N68" s="51">
        <f t="shared" si="2"/>
        <v>2.2999999999999998</v>
      </c>
      <c r="O68" s="51">
        <v>2</v>
      </c>
    </row>
    <row r="69" spans="2:15" ht="16.8" x14ac:dyDescent="0.3">
      <c r="B69" s="48" t="str">
        <f>IF(LISTES!A43="","",LISTES!A43)</f>
        <v>Louis Patrick BITOMO</v>
      </c>
      <c r="C69" s="49" t="str">
        <f>IF($B69="","",IF(LISTES!C43=1,"☑","☐"))</f>
        <v>☑</v>
      </c>
      <c r="D69" s="49" t="str">
        <f>IF($B69="","",IF(LISTES!F43=1,"☑","☐"))</f>
        <v>☐</v>
      </c>
      <c r="E69" s="49" t="str">
        <f>IF($B69="","",IF(LISTES!G43=1,"☑","☐"))</f>
        <v>☐</v>
      </c>
      <c r="F69" s="50">
        <f>IF($B69="","",COUNTIFS(TOURNEES!$B:$B,$B69,TOURNEES!$A:$A,"&gt;="&amp;$H$3,TOURNEES!$A:$A,"&lt;="&amp;$K$3))</f>
        <v>1</v>
      </c>
      <c r="G69" s="51">
        <f>IF($B69="","",COUNTIFS(DATA!$C:$C,$B69,DATA!$A:$A,"&gt;="&amp;$H$3,DATA!$A:$A,"&lt;="&amp;$K$3))</f>
        <v>11</v>
      </c>
      <c r="H69" s="51">
        <f>IF($B69="","",COUNTIFS(DATA!$C:$C,$B69,DATA!$A:$A,"&gt;="&amp;$H$3,DATA!$A:$A,"&lt;="&amp;$K$3,DATA!$O:$O,1))</f>
        <v>10</v>
      </c>
      <c r="I69" s="52">
        <f t="shared" si="1"/>
        <v>0.90909090909090906</v>
      </c>
      <c r="J69" s="53">
        <f>IF($B69="","",SUMIFS(DATA!$K:$K,DATA!$C:$C,$B69,DATA!$A:$A,"&gt;="&amp;$H$3,DATA!$A:$A,"&lt;="&amp;$K$3))</f>
        <v>3.7200000000000006</v>
      </c>
      <c r="K69" s="53">
        <f>IF($B69="","",SUMIFS(DATA!$N:$N,DATA!$C:$C,$B69,DATA!$A:$A,"&gt;="&amp;$H$3,DATA!$A:$A,"&lt;="&amp;$K$3,DATA!$O:$O,1))</f>
        <v>3.8300000000000005</v>
      </c>
      <c r="L69" s="51">
        <f>IF($B69="","",SUMIFS(TOURNEES!$F:$F,TOURNEES!$B:$B,$B69,TOURNEES!$A:$A,"&gt;="&amp;$H$3,TOURNEES!$A:$A,"&lt;="&amp;$K$3))</f>
        <v>34.29</v>
      </c>
      <c r="M69" s="51">
        <f>IF($B69="","",SUMIFS(TOURNEES!$G:$G,TOURNEES!$B:$B,$B69,TOURNEES!$A:$A,"&gt;="&amp;$H$3,TOURNEES!$A:$A,"&lt;="&amp;$K$3))</f>
        <v>15.88</v>
      </c>
      <c r="N69" s="51">
        <f t="shared" si="2"/>
        <v>34.29</v>
      </c>
      <c r="O69" s="51">
        <v>7</v>
      </c>
    </row>
    <row r="70" spans="2:15" ht="16.8" x14ac:dyDescent="0.3">
      <c r="B70" s="48" t="str">
        <f>IF(LISTES!A44="","",LISTES!A44)</f>
        <v>Lourenco ALFONSO MELLO</v>
      </c>
      <c r="C70" s="49" t="str">
        <f>IF($B70="","",IF(LISTES!C44=1,"☑","☐"))</f>
        <v>☑</v>
      </c>
      <c r="D70" s="49" t="str">
        <f>IF($B70="","",IF(LISTES!F44=1,"☑","☐"))</f>
        <v>☐</v>
      </c>
      <c r="E70" s="49" t="str">
        <f>IF($B70="","",IF(LISTES!G44=1,"☑","☐"))</f>
        <v>☐</v>
      </c>
      <c r="F70" s="50">
        <f>IF($B70="","",COUNTIFS(TOURNEES!$B:$B,$B70,TOURNEES!$A:$A,"&gt;="&amp;$H$3,TOURNEES!$A:$A,"&lt;="&amp;$K$3))</f>
        <v>1</v>
      </c>
      <c r="G70" s="51">
        <f>IF($B70="","",COUNTIFS(DATA!$C:$C,$B70,DATA!$A:$A,"&gt;="&amp;$H$3,DATA!$A:$A,"&lt;="&amp;$K$3))</f>
        <v>11</v>
      </c>
      <c r="H70" s="51">
        <f>IF($B70="","",COUNTIFS(DATA!$C:$C,$B70,DATA!$A:$A,"&gt;="&amp;$H$3,DATA!$A:$A,"&lt;="&amp;$K$3,DATA!$O:$O,1))</f>
        <v>0</v>
      </c>
      <c r="I70" s="52">
        <f t="shared" si="1"/>
        <v>0</v>
      </c>
      <c r="J70" s="53">
        <f>IF($B70="","",SUMIFS(DATA!$K:$K,DATA!$C:$C,$B70,DATA!$A:$A,"&gt;="&amp;$H$3,DATA!$A:$A,"&lt;="&amp;$K$3))</f>
        <v>4.4800000000000004</v>
      </c>
      <c r="K70" s="53">
        <f>IF($B70="","",SUMIFS(DATA!$N:$N,DATA!$C:$C,$B70,DATA!$A:$A,"&gt;="&amp;$H$3,DATA!$A:$A,"&lt;="&amp;$K$3,DATA!$O:$O,1))</f>
        <v>0</v>
      </c>
      <c r="L70" s="51">
        <f>IF($B70="","",SUMIFS(TOURNEES!$F:$F,TOURNEES!$B:$B,$B70,TOURNEES!$A:$A,"&gt;="&amp;$H$3,TOURNEES!$A:$A,"&lt;="&amp;$K$3))</f>
        <v>28.439999999999998</v>
      </c>
      <c r="M70" s="51">
        <f>IF($B70="","",SUMIFS(TOURNEES!$G:$G,TOURNEES!$B:$B,$B70,TOURNEES!$A:$A,"&gt;="&amp;$H$3,TOURNEES!$A:$A,"&lt;="&amp;$K$3))</f>
        <v>0</v>
      </c>
      <c r="N70" s="51">
        <f t="shared" si="2"/>
        <v>28.439999999999998</v>
      </c>
      <c r="O70" s="51">
        <v>4</v>
      </c>
    </row>
    <row r="71" spans="2:15" ht="16.8" x14ac:dyDescent="0.3">
      <c r="B71" s="48" t="str">
        <f>IF(LISTES!A45="","",LISTES!A45)</f>
        <v>Lucky OSARUMWENSE</v>
      </c>
      <c r="C71" s="49" t="str">
        <f>IF($B71="","",IF(LISTES!C45=1,"☑","☐"))</f>
        <v>☑</v>
      </c>
      <c r="D71" s="49" t="str">
        <f>IF($B71="","",IF(LISTES!F45=1,"☑","☐"))</f>
        <v>☐</v>
      </c>
      <c r="E71" s="49" t="str">
        <f>IF($B71="","",IF(LISTES!G45=1,"☑","☐"))</f>
        <v>☐</v>
      </c>
      <c r="F71" s="50">
        <f>IF($B71="","",COUNTIFS(TOURNEES!$B:$B,$B71,TOURNEES!$A:$A,"&gt;="&amp;$H$3,TOURNEES!$A:$A,"&lt;="&amp;$K$3))</f>
        <v>0</v>
      </c>
      <c r="G71" s="51">
        <f>IF($B71="","",COUNTIFS(DATA!$C:$C,$B71,DATA!$A:$A,"&gt;="&amp;$H$3,DATA!$A:$A,"&lt;="&amp;$K$3))</f>
        <v>0</v>
      </c>
      <c r="H71" s="51">
        <f>IF($B71="","",COUNTIFS(DATA!$C:$C,$B71,DATA!$A:$A,"&gt;="&amp;$H$3,DATA!$A:$A,"&lt;="&amp;$K$3,DATA!$O:$O,1))</f>
        <v>0</v>
      </c>
      <c r="I71" s="52" t="str">
        <f t="shared" si="1"/>
        <v/>
      </c>
      <c r="J71" s="53">
        <f>IF($B71="","",SUMIFS(DATA!$K:$K,DATA!$C:$C,$B71,DATA!$A:$A,"&gt;="&amp;$H$3,DATA!$A:$A,"&lt;="&amp;$K$3))</f>
        <v>0</v>
      </c>
      <c r="K71" s="53">
        <f>IF($B71="","",SUMIFS(DATA!$N:$N,DATA!$C:$C,$B71,DATA!$A:$A,"&gt;="&amp;$H$3,DATA!$A:$A,"&lt;="&amp;$K$3,DATA!$O:$O,1))</f>
        <v>0</v>
      </c>
      <c r="L71" s="51">
        <f>IF($B71="","",SUMIFS(TOURNEES!$F:$F,TOURNEES!$B:$B,$B71,TOURNEES!$A:$A,"&gt;="&amp;$H$3,TOURNEES!$A:$A,"&lt;="&amp;$K$3))</f>
        <v>0</v>
      </c>
      <c r="M71" s="51">
        <f>IF($B71="","",SUMIFS(TOURNEES!$G:$G,TOURNEES!$B:$B,$B71,TOURNEES!$A:$A,"&gt;="&amp;$H$3,TOURNEES!$A:$A,"&lt;="&amp;$K$3))</f>
        <v>0</v>
      </c>
      <c r="N71" s="51" t="str">
        <f t="shared" si="2"/>
        <v/>
      </c>
      <c r="O71" s="51">
        <v>0</v>
      </c>
    </row>
    <row r="72" spans="2:15" ht="16.8" x14ac:dyDescent="0.3">
      <c r="B72" s="48" t="str">
        <f>IF(LISTES!A46="","",LISTES!A46)</f>
        <v>Luis REBELO</v>
      </c>
      <c r="C72" s="49" t="str">
        <f>IF($B72="","",IF(LISTES!C46=1,"☑","☐"))</f>
        <v>☑</v>
      </c>
      <c r="D72" s="49" t="str">
        <f>IF($B72="","",IF(LISTES!F46=1,"☑","☐"))</f>
        <v>☐</v>
      </c>
      <c r="E72" s="49" t="str">
        <f>IF($B72="","",IF(LISTES!G46=1,"☑","☐"))</f>
        <v>☐</v>
      </c>
      <c r="F72" s="50">
        <f>IF($B72="","",COUNTIFS(TOURNEES!$B:$B,$B72,TOURNEES!$A:$A,"&gt;="&amp;$H$3,TOURNEES!$A:$A,"&lt;="&amp;$K$3))</f>
        <v>1</v>
      </c>
      <c r="G72" s="51">
        <f>IF($B72="","",COUNTIFS(DATA!$C:$C,$B72,DATA!$A:$A,"&gt;="&amp;$H$3,DATA!$A:$A,"&lt;="&amp;$K$3))</f>
        <v>15</v>
      </c>
      <c r="H72" s="51">
        <f>IF($B72="","",COUNTIFS(DATA!$C:$C,$B72,DATA!$A:$A,"&gt;="&amp;$H$3,DATA!$A:$A,"&lt;="&amp;$K$3,DATA!$O:$O,1))</f>
        <v>0</v>
      </c>
      <c r="I72" s="52">
        <f t="shared" si="1"/>
        <v>0</v>
      </c>
      <c r="J72" s="53">
        <f>IF($B72="","",SUMIFS(DATA!$K:$K,DATA!$C:$C,$B72,DATA!$A:$A,"&gt;="&amp;$H$3,DATA!$A:$A,"&lt;="&amp;$K$3))</f>
        <v>8.56</v>
      </c>
      <c r="K72" s="53">
        <f>IF($B72="","",SUMIFS(DATA!$N:$N,DATA!$C:$C,$B72,DATA!$A:$A,"&gt;="&amp;$H$3,DATA!$A:$A,"&lt;="&amp;$K$3,DATA!$O:$O,1))</f>
        <v>0</v>
      </c>
      <c r="L72" s="51">
        <f>IF($B72="","",SUMIFS(TOURNEES!$F:$F,TOURNEES!$B:$B,$B72,TOURNEES!$A:$A,"&gt;="&amp;$H$3,TOURNEES!$A:$A,"&lt;="&amp;$K$3))</f>
        <v>75.510000000000005</v>
      </c>
      <c r="M72" s="51">
        <f>IF($B72="","",SUMIFS(TOURNEES!$G:$G,TOURNEES!$B:$B,$B72,TOURNEES!$A:$A,"&gt;="&amp;$H$3,TOURNEES!$A:$A,"&lt;="&amp;$K$3))</f>
        <v>0</v>
      </c>
      <c r="N72" s="51">
        <f t="shared" si="2"/>
        <v>75.510000000000005</v>
      </c>
      <c r="O72" s="51">
        <v>9</v>
      </c>
    </row>
    <row r="73" spans="2:15" ht="16.8" x14ac:dyDescent="0.3">
      <c r="B73" s="48" t="str">
        <f>IF(LISTES!A47="","",LISTES!A47)</f>
        <v>Magalie Dousse</v>
      </c>
      <c r="C73" s="49" t="str">
        <f>IF($B73="","",IF(LISTES!C47=1,"☑","☐"))</f>
        <v>☑</v>
      </c>
      <c r="D73" s="49" t="str">
        <f>IF($B73="","",IF(LISTES!F47=1,"☑","☐"))</f>
        <v>☐</v>
      </c>
      <c r="E73" s="49" t="str">
        <f>IF($B73="","",IF(LISTES!G47=1,"☑","☐"))</f>
        <v>☐</v>
      </c>
      <c r="F73" s="50">
        <f>IF($B73="","",COUNTIFS(TOURNEES!$B:$B,$B73,TOURNEES!$A:$A,"&gt;="&amp;$H$3,TOURNEES!$A:$A,"&lt;="&amp;$K$3))</f>
        <v>0</v>
      </c>
      <c r="G73" s="51">
        <f>IF($B73="","",COUNTIFS(DATA!$C:$C,$B73,DATA!$A:$A,"&gt;="&amp;$H$3,DATA!$A:$A,"&lt;="&amp;$K$3))</f>
        <v>0</v>
      </c>
      <c r="H73" s="51">
        <f>IF($B73="","",COUNTIFS(DATA!$C:$C,$B73,DATA!$A:$A,"&gt;="&amp;$H$3,DATA!$A:$A,"&lt;="&amp;$K$3,DATA!$O:$O,1))</f>
        <v>0</v>
      </c>
      <c r="I73" s="52" t="str">
        <f t="shared" si="1"/>
        <v/>
      </c>
      <c r="J73" s="53">
        <f>IF($B73="","",SUMIFS(DATA!$K:$K,DATA!$C:$C,$B73,DATA!$A:$A,"&gt;="&amp;$H$3,DATA!$A:$A,"&lt;="&amp;$K$3))</f>
        <v>0</v>
      </c>
      <c r="K73" s="53">
        <f>IF($B73="","",SUMIFS(DATA!$N:$N,DATA!$C:$C,$B73,DATA!$A:$A,"&gt;="&amp;$H$3,DATA!$A:$A,"&lt;="&amp;$K$3,DATA!$O:$O,1))</f>
        <v>0</v>
      </c>
      <c r="L73" s="51">
        <f>IF($B73="","",SUMIFS(TOURNEES!$F:$F,TOURNEES!$B:$B,$B73,TOURNEES!$A:$A,"&gt;="&amp;$H$3,TOURNEES!$A:$A,"&lt;="&amp;$K$3))</f>
        <v>0</v>
      </c>
      <c r="M73" s="51">
        <f>IF($B73="","",SUMIFS(TOURNEES!$G:$G,TOURNEES!$B:$B,$B73,TOURNEES!$A:$A,"&gt;="&amp;$H$3,TOURNEES!$A:$A,"&lt;="&amp;$K$3))</f>
        <v>0</v>
      </c>
      <c r="N73" s="51" t="str">
        <f t="shared" si="2"/>
        <v/>
      </c>
      <c r="O73" s="51">
        <v>0</v>
      </c>
    </row>
    <row r="74" spans="2:15" ht="16.8" x14ac:dyDescent="0.3">
      <c r="B74" s="48" t="str">
        <f>IF(LISTES!A48="","",LISTES!A48)</f>
        <v>Marius PINTEA</v>
      </c>
      <c r="C74" s="49" t="str">
        <f>IF($B74="","",IF(LISTES!C48=1,"☑","☐"))</f>
        <v>☑</v>
      </c>
      <c r="D74" s="49" t="str">
        <f>IF($B74="","",IF(LISTES!F48=1,"☑","☐"))</f>
        <v>☐</v>
      </c>
      <c r="E74" s="49" t="str">
        <f>IF($B74="","",IF(LISTES!G48=1,"☑","☐"))</f>
        <v>☐</v>
      </c>
      <c r="F74" s="50">
        <f>IF($B74="","",COUNTIFS(TOURNEES!$B:$B,$B74,TOURNEES!$A:$A,"&gt;="&amp;$H$3,TOURNEES!$A:$A,"&lt;="&amp;$K$3))</f>
        <v>0</v>
      </c>
      <c r="G74" s="51">
        <f>IF($B74="","",COUNTIFS(DATA!$C:$C,$B74,DATA!$A:$A,"&gt;="&amp;$H$3,DATA!$A:$A,"&lt;="&amp;$K$3))</f>
        <v>0</v>
      </c>
      <c r="H74" s="51">
        <f>IF($B74="","",COUNTIFS(DATA!$C:$C,$B74,DATA!$A:$A,"&gt;="&amp;$H$3,DATA!$A:$A,"&lt;="&amp;$K$3,DATA!$O:$O,1))</f>
        <v>0</v>
      </c>
      <c r="I74" s="52" t="str">
        <f t="shared" si="1"/>
        <v/>
      </c>
      <c r="J74" s="53">
        <f>IF($B74="","",SUMIFS(DATA!$K:$K,DATA!$C:$C,$B74,DATA!$A:$A,"&gt;="&amp;$H$3,DATA!$A:$A,"&lt;="&amp;$K$3))</f>
        <v>0</v>
      </c>
      <c r="K74" s="53">
        <f>IF($B74="","",SUMIFS(DATA!$N:$N,DATA!$C:$C,$B74,DATA!$A:$A,"&gt;="&amp;$H$3,DATA!$A:$A,"&lt;="&amp;$K$3,DATA!$O:$O,1))</f>
        <v>0</v>
      </c>
      <c r="L74" s="51">
        <f>IF($B74="","",SUMIFS(TOURNEES!$F:$F,TOURNEES!$B:$B,$B74,TOURNEES!$A:$A,"&gt;="&amp;$H$3,TOURNEES!$A:$A,"&lt;="&amp;$K$3))</f>
        <v>0</v>
      </c>
      <c r="M74" s="51">
        <f>IF($B74="","",SUMIFS(TOURNEES!$G:$G,TOURNEES!$B:$B,$B74,TOURNEES!$A:$A,"&gt;="&amp;$H$3,TOURNEES!$A:$A,"&lt;="&amp;$K$3))</f>
        <v>0</v>
      </c>
      <c r="N74" s="51" t="str">
        <f t="shared" si="2"/>
        <v/>
      </c>
      <c r="O74" s="51">
        <v>0</v>
      </c>
    </row>
    <row r="75" spans="2:15" ht="16.8" x14ac:dyDescent="0.3">
      <c r="B75" s="48" t="str">
        <f>IF(LISTES!A49="","",LISTES!A49)</f>
        <v>Mimoun LAROUB</v>
      </c>
      <c r="C75" s="49" t="str">
        <f>IF($B75="","",IF(LISTES!C49=1,"☑","☐"))</f>
        <v>☑</v>
      </c>
      <c r="D75" s="49" t="str">
        <f>IF($B75="","",IF(LISTES!F49=1,"☑","☐"))</f>
        <v>☐</v>
      </c>
      <c r="E75" s="49" t="str">
        <f>IF($B75="","",IF(LISTES!G49=1,"☑","☐"))</f>
        <v>☐</v>
      </c>
      <c r="F75" s="50">
        <f>IF($B75="","",COUNTIFS(TOURNEES!$B:$B,$B75,TOURNEES!$A:$A,"&gt;="&amp;$H$3,TOURNEES!$A:$A,"&lt;="&amp;$K$3))</f>
        <v>1</v>
      </c>
      <c r="G75" s="51">
        <f>IF($B75="","",COUNTIFS(DATA!$C:$C,$B75,DATA!$A:$A,"&gt;="&amp;$H$3,DATA!$A:$A,"&lt;="&amp;$K$3))</f>
        <v>22</v>
      </c>
      <c r="H75" s="51">
        <f>IF($B75="","",COUNTIFS(DATA!$C:$C,$B75,DATA!$A:$A,"&gt;="&amp;$H$3,DATA!$A:$A,"&lt;="&amp;$K$3,DATA!$O:$O,1))</f>
        <v>20</v>
      </c>
      <c r="I75" s="52">
        <f t="shared" si="1"/>
        <v>0.90909090909090906</v>
      </c>
      <c r="J75" s="53">
        <f>IF($B75="","",SUMIFS(DATA!$K:$K,DATA!$C:$C,$B75,DATA!$A:$A,"&gt;="&amp;$H$3,DATA!$A:$A,"&lt;="&amp;$K$3))</f>
        <v>10.280000000000001</v>
      </c>
      <c r="K75" s="53">
        <f>IF($B75="","",SUMIFS(DATA!$N:$N,DATA!$C:$C,$B75,DATA!$A:$A,"&gt;="&amp;$H$3,DATA!$A:$A,"&lt;="&amp;$K$3,DATA!$O:$O,1))</f>
        <v>83.86999999999999</v>
      </c>
      <c r="L75" s="51">
        <f>IF($B75="","",SUMIFS(TOURNEES!$F:$F,TOURNEES!$B:$B,$B75,TOURNEES!$A:$A,"&gt;="&amp;$H$3,TOURNEES!$A:$A,"&lt;="&amp;$K$3))</f>
        <v>47.39</v>
      </c>
      <c r="M75" s="51">
        <f>IF($B75="","",SUMIFS(TOURNEES!$G:$G,TOURNEES!$B:$B,$B75,TOURNEES!$A:$A,"&gt;="&amp;$H$3,TOURNEES!$A:$A,"&lt;="&amp;$K$3))</f>
        <v>39.020000000000003</v>
      </c>
      <c r="N75" s="51">
        <f t="shared" si="2"/>
        <v>47.39</v>
      </c>
      <c r="O75" s="51">
        <v>14</v>
      </c>
    </row>
    <row r="76" spans="2:15" ht="16.8" x14ac:dyDescent="0.3">
      <c r="B76" s="48" t="str">
        <f>IF(LISTES!A50="","",LISTES!A50)</f>
        <v>Mohamed HAMAD</v>
      </c>
      <c r="C76" s="49" t="str">
        <f>IF($B76="","",IF(LISTES!C50=1,"☑","☐"))</f>
        <v>☑</v>
      </c>
      <c r="D76" s="49" t="str">
        <f>IF($B76="","",IF(LISTES!F50=1,"☑","☐"))</f>
        <v>☐</v>
      </c>
      <c r="E76" s="49" t="str">
        <f>IF($B76="","",IF(LISTES!G50=1,"☑","☐"))</f>
        <v>☐</v>
      </c>
      <c r="F76" s="50">
        <f>IF($B76="","",COUNTIFS(TOURNEES!$B:$B,$B76,TOURNEES!$A:$A,"&gt;="&amp;$H$3,TOURNEES!$A:$A,"&lt;="&amp;$K$3))</f>
        <v>1</v>
      </c>
      <c r="G76" s="51">
        <f>IF($B76="","",COUNTIFS(DATA!$C:$C,$B76,DATA!$A:$A,"&gt;="&amp;$H$3,DATA!$A:$A,"&lt;="&amp;$K$3))</f>
        <v>3</v>
      </c>
      <c r="H76" s="51">
        <f>IF($B76="","",COUNTIFS(DATA!$C:$C,$B76,DATA!$A:$A,"&gt;="&amp;$H$3,DATA!$A:$A,"&lt;="&amp;$K$3,DATA!$O:$O,1))</f>
        <v>0</v>
      </c>
      <c r="I76" s="52">
        <f t="shared" si="1"/>
        <v>0</v>
      </c>
      <c r="J76" s="53">
        <f>IF($B76="","",SUMIFS(DATA!$K:$K,DATA!$C:$C,$B76,DATA!$A:$A,"&gt;="&amp;$H$3,DATA!$A:$A,"&lt;="&amp;$K$3))</f>
        <v>3.16</v>
      </c>
      <c r="K76" s="53">
        <f>IF($B76="","",SUMIFS(DATA!$N:$N,DATA!$C:$C,$B76,DATA!$A:$A,"&gt;="&amp;$H$3,DATA!$A:$A,"&lt;="&amp;$K$3,DATA!$O:$O,1))</f>
        <v>0</v>
      </c>
      <c r="L76" s="51">
        <f>IF($B76="","",SUMIFS(TOURNEES!$F:$F,TOURNEES!$B:$B,$B76,TOURNEES!$A:$A,"&gt;="&amp;$H$3,TOURNEES!$A:$A,"&lt;="&amp;$K$3))</f>
        <v>17.47</v>
      </c>
      <c r="M76" s="51">
        <f>IF($B76="","",SUMIFS(TOURNEES!$G:$G,TOURNEES!$B:$B,$B76,TOURNEES!$A:$A,"&gt;="&amp;$H$3,TOURNEES!$A:$A,"&lt;="&amp;$K$3))</f>
        <v>0</v>
      </c>
      <c r="N76" s="51">
        <f t="shared" si="2"/>
        <v>17.47</v>
      </c>
      <c r="O76" s="51">
        <v>3</v>
      </c>
    </row>
    <row r="77" spans="2:15" ht="16.8" x14ac:dyDescent="0.3">
      <c r="B77" s="48" t="str">
        <f>IF(LISTES!A51="","",LISTES!A51)</f>
        <v>Mohsen BOUSBIH</v>
      </c>
      <c r="C77" s="49" t="str">
        <f>IF($B77="","",IF(LISTES!C51=1,"☑","☐"))</f>
        <v>☑</v>
      </c>
      <c r="D77" s="49" t="str">
        <f>IF($B77="","",IF(LISTES!F51=1,"☑","☐"))</f>
        <v>☐</v>
      </c>
      <c r="E77" s="49" t="str">
        <f>IF($B77="","",IF(LISTES!G51=1,"☑","☐"))</f>
        <v>☐</v>
      </c>
      <c r="F77" s="50">
        <f>IF($B77="","",COUNTIFS(TOURNEES!$B:$B,$B77,TOURNEES!$A:$A,"&gt;="&amp;$H$3,TOURNEES!$A:$A,"&lt;="&amp;$K$3))</f>
        <v>1</v>
      </c>
      <c r="G77" s="51">
        <f>IF($B77="","",COUNTIFS(DATA!$C:$C,$B77,DATA!$A:$A,"&gt;="&amp;$H$3,DATA!$A:$A,"&lt;="&amp;$K$3))</f>
        <v>19</v>
      </c>
      <c r="H77" s="51">
        <f>IF($B77="","",COUNTIFS(DATA!$C:$C,$B77,DATA!$A:$A,"&gt;="&amp;$H$3,DATA!$A:$A,"&lt;="&amp;$K$3,DATA!$O:$O,1))</f>
        <v>16</v>
      </c>
      <c r="I77" s="52">
        <f t="shared" si="1"/>
        <v>0.84210526315789469</v>
      </c>
      <c r="J77" s="53">
        <f>IF($B77="","",SUMIFS(DATA!$K:$K,DATA!$C:$C,$B77,DATA!$A:$A,"&gt;="&amp;$H$3,DATA!$A:$A,"&lt;="&amp;$K$3))</f>
        <v>7.4600000000000009</v>
      </c>
      <c r="K77" s="53">
        <f>IF($B77="","",SUMIFS(DATA!$N:$N,DATA!$C:$C,$B77,DATA!$A:$A,"&gt;="&amp;$H$3,DATA!$A:$A,"&lt;="&amp;$K$3,DATA!$O:$O,1))</f>
        <v>5.2299999999999995</v>
      </c>
      <c r="L77" s="51">
        <f>IF($B77="","",SUMIFS(TOURNEES!$F:$F,TOURNEES!$B:$B,$B77,TOURNEES!$A:$A,"&gt;="&amp;$H$3,TOURNEES!$A:$A,"&lt;="&amp;$K$3))</f>
        <v>42.54</v>
      </c>
      <c r="M77" s="51">
        <f>IF($B77="","",SUMIFS(TOURNEES!$G:$G,TOURNEES!$B:$B,$B77,TOURNEES!$A:$A,"&gt;="&amp;$H$3,TOURNEES!$A:$A,"&lt;="&amp;$K$3))</f>
        <v>19.43</v>
      </c>
      <c r="N77" s="51">
        <f t="shared" si="2"/>
        <v>42.54</v>
      </c>
      <c r="O77" s="51">
        <v>12</v>
      </c>
    </row>
    <row r="78" spans="2:15" ht="16.8" x14ac:dyDescent="0.3">
      <c r="B78" s="48" t="str">
        <f>IF(LISTES!A52="","",LISTES!A52)</f>
        <v>Mourad SEBBAH</v>
      </c>
      <c r="C78" s="49" t="str">
        <f>IF($B78="","",IF(LISTES!C52=1,"☑","☐"))</f>
        <v>☑</v>
      </c>
      <c r="D78" s="49" t="str">
        <f>IF($B78="","",IF(LISTES!F52=1,"☑","☐"))</f>
        <v>☐</v>
      </c>
      <c r="E78" s="49" t="str">
        <f>IF($B78="","",IF(LISTES!G52=1,"☑","☐"))</f>
        <v>☐</v>
      </c>
      <c r="F78" s="50">
        <f>IF($B78="","",COUNTIFS(TOURNEES!$B:$B,$B78,TOURNEES!$A:$A,"&gt;="&amp;$H$3,TOURNEES!$A:$A,"&lt;="&amp;$K$3))</f>
        <v>1</v>
      </c>
      <c r="G78" s="51">
        <f>IF($B78="","",COUNTIFS(DATA!$C:$C,$B78,DATA!$A:$A,"&gt;="&amp;$H$3,DATA!$A:$A,"&lt;="&amp;$K$3))</f>
        <v>2</v>
      </c>
      <c r="H78" s="51">
        <f>IF($B78="","",COUNTIFS(DATA!$C:$C,$B78,DATA!$A:$A,"&gt;="&amp;$H$3,DATA!$A:$A,"&lt;="&amp;$K$3,DATA!$O:$O,1))</f>
        <v>0</v>
      </c>
      <c r="I78" s="52">
        <f t="shared" si="1"/>
        <v>0</v>
      </c>
      <c r="J78" s="53">
        <f>IF($B78="","",SUMIFS(DATA!$K:$K,DATA!$C:$C,$B78,DATA!$A:$A,"&gt;="&amp;$H$3,DATA!$A:$A,"&lt;="&amp;$K$3))</f>
        <v>3.66</v>
      </c>
      <c r="K78" s="53">
        <f>IF($B78="","",SUMIFS(DATA!$N:$N,DATA!$C:$C,$B78,DATA!$A:$A,"&gt;="&amp;$H$3,DATA!$A:$A,"&lt;="&amp;$K$3,DATA!$O:$O,1))</f>
        <v>0</v>
      </c>
      <c r="L78" s="51">
        <f>IF($B78="","",SUMIFS(TOURNEES!$F:$F,TOURNEES!$B:$B,$B78,TOURNEES!$A:$A,"&gt;="&amp;$H$3,TOURNEES!$A:$A,"&lt;="&amp;$K$3))</f>
        <v>4.42</v>
      </c>
      <c r="M78" s="51">
        <f>IF($B78="","",SUMIFS(TOURNEES!$G:$G,TOURNEES!$B:$B,$B78,TOURNEES!$A:$A,"&gt;="&amp;$H$3,TOURNEES!$A:$A,"&lt;="&amp;$K$3))</f>
        <v>0</v>
      </c>
      <c r="N78" s="51">
        <f t="shared" si="2"/>
        <v>4.42</v>
      </c>
      <c r="O78" s="51">
        <v>1</v>
      </c>
    </row>
    <row r="79" spans="2:15" ht="16.8" x14ac:dyDescent="0.3">
      <c r="B79" s="48" t="str">
        <f>IF(LISTES!A53="","",LISTES!A53)</f>
        <v>Nabil KHATER</v>
      </c>
      <c r="C79" s="49" t="str">
        <f>IF($B79="","",IF(LISTES!C53=1,"☑","☐"))</f>
        <v>☑</v>
      </c>
      <c r="D79" s="49" t="str">
        <f>IF($B79="","",IF(LISTES!F53=1,"☑","☐"))</f>
        <v>☐</v>
      </c>
      <c r="E79" s="49" t="str">
        <f>IF($B79="","",IF(LISTES!G53=1,"☑","☐"))</f>
        <v>☐</v>
      </c>
      <c r="F79" s="50">
        <f>IF($B79="","",COUNTIFS(TOURNEES!$B:$B,$B79,TOURNEES!$A:$A,"&gt;="&amp;$H$3,TOURNEES!$A:$A,"&lt;="&amp;$K$3))</f>
        <v>1</v>
      </c>
      <c r="G79" s="51">
        <f>IF($B79="","",COUNTIFS(DATA!$C:$C,$B79,DATA!$A:$A,"&gt;="&amp;$H$3,DATA!$A:$A,"&lt;="&amp;$K$3))</f>
        <v>2</v>
      </c>
      <c r="H79" s="51">
        <f>IF($B79="","",COUNTIFS(DATA!$C:$C,$B79,DATA!$A:$A,"&gt;="&amp;$H$3,DATA!$A:$A,"&lt;="&amp;$K$3,DATA!$O:$O,1))</f>
        <v>0</v>
      </c>
      <c r="I79" s="52">
        <f t="shared" si="1"/>
        <v>0</v>
      </c>
      <c r="J79" s="53">
        <f>IF($B79="","",SUMIFS(DATA!$K:$K,DATA!$C:$C,$B79,DATA!$A:$A,"&gt;="&amp;$H$3,DATA!$A:$A,"&lt;="&amp;$K$3))</f>
        <v>3.58</v>
      </c>
      <c r="K79" s="53">
        <f>IF($B79="","",SUMIFS(DATA!$N:$N,DATA!$C:$C,$B79,DATA!$A:$A,"&gt;="&amp;$H$3,DATA!$A:$A,"&lt;="&amp;$K$3,DATA!$O:$O,1))</f>
        <v>0</v>
      </c>
      <c r="L79" s="51">
        <f>IF($B79="","",SUMIFS(TOURNEES!$F:$F,TOURNEES!$B:$B,$B79,TOURNEES!$A:$A,"&gt;="&amp;$H$3,TOURNEES!$A:$A,"&lt;="&amp;$K$3))</f>
        <v>27.6</v>
      </c>
      <c r="M79" s="51">
        <f>IF($B79="","",SUMIFS(TOURNEES!$G:$G,TOURNEES!$B:$B,$B79,TOURNEES!$A:$A,"&gt;="&amp;$H$3,TOURNEES!$A:$A,"&lt;="&amp;$K$3))</f>
        <v>0</v>
      </c>
      <c r="N79" s="51">
        <f t="shared" si="2"/>
        <v>27.6</v>
      </c>
      <c r="O79" s="51">
        <v>2</v>
      </c>
    </row>
    <row r="80" spans="2:15" ht="16.8" x14ac:dyDescent="0.3">
      <c r="B80" s="48" t="str">
        <f>IF(LISTES!A54="","",LISTES!A54)</f>
        <v>Nasreddine LEZOUL</v>
      </c>
      <c r="C80" s="49" t="str">
        <f>IF($B80="","",IF(LISTES!C54=1,"☑","☐"))</f>
        <v>☑</v>
      </c>
      <c r="D80" s="49" t="str">
        <f>IF($B80="","",IF(LISTES!F54=1,"☑","☐"))</f>
        <v>☐</v>
      </c>
      <c r="E80" s="49" t="str">
        <f>IF($B80="","",IF(LISTES!G54=1,"☑","☐"))</f>
        <v>☐</v>
      </c>
      <c r="F80" s="50">
        <f>IF($B80="","",COUNTIFS(TOURNEES!$B:$B,$B80,TOURNEES!$A:$A,"&gt;="&amp;$H$3,TOURNEES!$A:$A,"&lt;="&amp;$K$3))</f>
        <v>1</v>
      </c>
      <c r="G80" s="51">
        <f>IF($B80="","",COUNTIFS(DATA!$C:$C,$B80,DATA!$A:$A,"&gt;="&amp;$H$3,DATA!$A:$A,"&lt;="&amp;$K$3))</f>
        <v>20</v>
      </c>
      <c r="H80" s="51">
        <f>IF($B80="","",COUNTIFS(DATA!$C:$C,$B80,DATA!$A:$A,"&gt;="&amp;$H$3,DATA!$A:$A,"&lt;="&amp;$K$3,DATA!$O:$O,1))</f>
        <v>18</v>
      </c>
      <c r="I80" s="52">
        <f t="shared" si="1"/>
        <v>0.9</v>
      </c>
      <c r="J80" s="53">
        <f>IF($B80="","",SUMIFS(DATA!$K:$K,DATA!$C:$C,$B80,DATA!$A:$A,"&gt;="&amp;$H$3,DATA!$A:$A,"&lt;="&amp;$K$3))</f>
        <v>9.0300000000000011</v>
      </c>
      <c r="K80" s="53">
        <f>IF($B80="","",SUMIFS(DATA!$N:$N,DATA!$C:$C,$B80,DATA!$A:$A,"&gt;="&amp;$H$3,DATA!$A:$A,"&lt;="&amp;$K$3,DATA!$O:$O,1))</f>
        <v>21.53</v>
      </c>
      <c r="L80" s="51">
        <f>IF($B80="","",SUMIFS(TOURNEES!$F:$F,TOURNEES!$B:$B,$B80,TOURNEES!$A:$A,"&gt;="&amp;$H$3,TOURNEES!$A:$A,"&lt;="&amp;$K$3))</f>
        <v>55.68</v>
      </c>
      <c r="M80" s="51">
        <f>IF($B80="","",SUMIFS(TOURNEES!$G:$G,TOURNEES!$B:$B,$B80,TOURNEES!$A:$A,"&gt;="&amp;$H$3,TOURNEES!$A:$A,"&lt;="&amp;$K$3))</f>
        <v>23.06</v>
      </c>
      <c r="N80" s="51">
        <f t="shared" si="2"/>
        <v>55.68</v>
      </c>
      <c r="O80" s="51">
        <v>11</v>
      </c>
    </row>
    <row r="81" spans="2:15" ht="16.8" x14ac:dyDescent="0.3">
      <c r="B81" s="48" t="str">
        <f>IF(LISTES!A55="","",LISTES!A55)</f>
        <v>Olivier RASOLONJATOVONIRINA</v>
      </c>
      <c r="C81" s="49" t="str">
        <f>IF($B81="","",IF(LISTES!C55=1,"☑","☐"))</f>
        <v>☑</v>
      </c>
      <c r="D81" s="49" t="str">
        <f>IF($B81="","",IF(LISTES!F55=1,"☑","☐"))</f>
        <v>☐</v>
      </c>
      <c r="E81" s="49" t="str">
        <f>IF($B81="","",IF(LISTES!G55=1,"☑","☐"))</f>
        <v>☐</v>
      </c>
      <c r="F81" s="50">
        <f>IF($B81="","",COUNTIFS(TOURNEES!$B:$B,$B81,TOURNEES!$A:$A,"&gt;="&amp;$H$3,TOURNEES!$A:$A,"&lt;="&amp;$K$3))</f>
        <v>1</v>
      </c>
      <c r="G81" s="51">
        <f>IF($B81="","",COUNTIFS(DATA!$C:$C,$B81,DATA!$A:$A,"&gt;="&amp;$H$3,DATA!$A:$A,"&lt;="&amp;$K$3))</f>
        <v>19</v>
      </c>
      <c r="H81" s="51">
        <f>IF($B81="","",COUNTIFS(DATA!$C:$C,$B81,DATA!$A:$A,"&gt;="&amp;$H$3,DATA!$A:$A,"&lt;="&amp;$K$3,DATA!$O:$O,1))</f>
        <v>19</v>
      </c>
      <c r="I81" s="52">
        <f t="shared" si="1"/>
        <v>1</v>
      </c>
      <c r="J81" s="53">
        <f>IF($B81="","",SUMIFS(DATA!$K:$K,DATA!$C:$C,$B81,DATA!$A:$A,"&gt;="&amp;$H$3,DATA!$A:$A,"&lt;="&amp;$K$3))</f>
        <v>9.2100000000000009</v>
      </c>
      <c r="K81" s="53">
        <f>IF($B81="","",SUMIFS(DATA!$N:$N,DATA!$C:$C,$B81,DATA!$A:$A,"&gt;="&amp;$H$3,DATA!$A:$A,"&lt;="&amp;$K$3,DATA!$O:$O,1))</f>
        <v>5.339999999999999</v>
      </c>
      <c r="L81" s="51">
        <f>IF($B81="","",SUMIFS(TOURNEES!$F:$F,TOURNEES!$B:$B,$B81,TOURNEES!$A:$A,"&gt;="&amp;$H$3,TOURNEES!$A:$A,"&lt;="&amp;$K$3))</f>
        <v>17.850000000000001</v>
      </c>
      <c r="M81" s="51">
        <f>IF($B81="","",SUMIFS(TOURNEES!$G:$G,TOURNEES!$B:$B,$B81,TOURNEES!$A:$A,"&gt;="&amp;$H$3,TOURNEES!$A:$A,"&lt;="&amp;$K$3))</f>
        <v>16.309999999999999</v>
      </c>
      <c r="N81" s="51">
        <f t="shared" si="2"/>
        <v>17.850000000000001</v>
      </c>
      <c r="O81" s="51">
        <v>11</v>
      </c>
    </row>
    <row r="82" spans="2:15" ht="16.8" x14ac:dyDescent="0.3">
      <c r="B82" s="48" t="str">
        <f>IF(LISTES!A56="","",LISTES!A56)</f>
        <v>Por Hoa UNG</v>
      </c>
      <c r="C82" s="49" t="str">
        <f>IF($B82="","",IF(LISTES!C56=1,"☑","☐"))</f>
        <v>☑</v>
      </c>
      <c r="D82" s="49" t="str">
        <f>IF($B82="","",IF(LISTES!F56=1,"☑","☐"))</f>
        <v>☐</v>
      </c>
      <c r="E82" s="49" t="str">
        <f>IF($B82="","",IF(LISTES!G56=1,"☑","☐"))</f>
        <v>☐</v>
      </c>
      <c r="F82" s="50">
        <f>IF($B82="","",COUNTIFS(TOURNEES!$B:$B,$B82,TOURNEES!$A:$A,"&gt;="&amp;$H$3,TOURNEES!$A:$A,"&lt;="&amp;$K$3))</f>
        <v>1</v>
      </c>
      <c r="G82" s="51">
        <f>IF($B82="","",COUNTIFS(DATA!$C:$C,$B82,DATA!$A:$A,"&gt;="&amp;$H$3,DATA!$A:$A,"&lt;="&amp;$K$3))</f>
        <v>7</v>
      </c>
      <c r="H82" s="51">
        <f>IF($B82="","",COUNTIFS(DATA!$C:$C,$B82,DATA!$A:$A,"&gt;="&amp;$H$3,DATA!$A:$A,"&lt;="&amp;$K$3,DATA!$O:$O,1))</f>
        <v>7</v>
      </c>
      <c r="I82" s="52">
        <f t="shared" si="1"/>
        <v>1</v>
      </c>
      <c r="J82" s="53">
        <f>IF($B82="","",SUMIFS(DATA!$K:$K,DATA!$C:$C,$B82,DATA!$A:$A,"&gt;="&amp;$H$3,DATA!$A:$A,"&lt;="&amp;$K$3))</f>
        <v>5.67</v>
      </c>
      <c r="K82" s="53">
        <f>IF($B82="","",SUMIFS(DATA!$N:$N,DATA!$C:$C,$B82,DATA!$A:$A,"&gt;="&amp;$H$3,DATA!$A:$A,"&lt;="&amp;$K$3,DATA!$O:$O,1))</f>
        <v>7.2799999999999994</v>
      </c>
      <c r="L82" s="51">
        <f>IF($B82="","",SUMIFS(TOURNEES!$F:$F,TOURNEES!$B:$B,$B82,TOURNEES!$A:$A,"&gt;="&amp;$H$3,TOURNEES!$A:$A,"&lt;="&amp;$K$3))</f>
        <v>53.18</v>
      </c>
      <c r="M82" s="51">
        <f>IF($B82="","",SUMIFS(TOURNEES!$G:$G,TOURNEES!$B:$B,$B82,TOURNEES!$A:$A,"&gt;="&amp;$H$3,TOURNEES!$A:$A,"&lt;="&amp;$K$3))</f>
        <v>62.849999999999994</v>
      </c>
      <c r="N82" s="51">
        <f t="shared" si="2"/>
        <v>53.18</v>
      </c>
      <c r="O82" s="51">
        <v>7</v>
      </c>
    </row>
    <row r="83" spans="2:15" ht="16.8" x14ac:dyDescent="0.3">
      <c r="B83" s="48" t="str">
        <f>IF(LISTES!A57="","",LISTES!A57)</f>
        <v>Quentin NORMAND</v>
      </c>
      <c r="C83" s="49" t="str">
        <f>IF($B83="","",IF(LISTES!C57=1,"☑","☐"))</f>
        <v>☐</v>
      </c>
      <c r="D83" s="49" t="str">
        <f>IF($B83="","",IF(LISTES!F57=1,"☑","☐"))</f>
        <v>☐</v>
      </c>
      <c r="E83" s="49" t="str">
        <f>IF($B83="","",IF(LISTES!G57=1,"☑","☐"))</f>
        <v>☐</v>
      </c>
      <c r="F83" s="50">
        <f>IF($B83="","",COUNTIFS(TOURNEES!$B:$B,$B83,TOURNEES!$A:$A,"&gt;="&amp;$H$3,TOURNEES!$A:$A,"&lt;="&amp;$K$3))</f>
        <v>1</v>
      </c>
      <c r="G83" s="51">
        <f>IF($B83="","",COUNTIFS(DATA!$C:$C,$B83,DATA!$A:$A,"&gt;="&amp;$H$3,DATA!$A:$A,"&lt;="&amp;$K$3))</f>
        <v>1</v>
      </c>
      <c r="H83" s="51">
        <f>IF($B83="","",COUNTIFS(DATA!$C:$C,$B83,DATA!$A:$A,"&gt;="&amp;$H$3,DATA!$A:$A,"&lt;="&amp;$K$3,DATA!$O:$O,1))</f>
        <v>0</v>
      </c>
      <c r="I83" s="52">
        <f t="shared" si="1"/>
        <v>0</v>
      </c>
      <c r="J83" s="53">
        <f>IF($B83="","",SUMIFS(DATA!$K:$K,DATA!$C:$C,$B83,DATA!$A:$A,"&gt;="&amp;$H$3,DATA!$A:$A,"&lt;="&amp;$K$3))</f>
        <v>0.33</v>
      </c>
      <c r="K83" s="53">
        <f>IF($B83="","",SUMIFS(DATA!$N:$N,DATA!$C:$C,$B83,DATA!$A:$A,"&gt;="&amp;$H$3,DATA!$A:$A,"&lt;="&amp;$K$3,DATA!$O:$O,1))</f>
        <v>0</v>
      </c>
      <c r="L83" s="51">
        <f>IF($B83="","",SUMIFS(TOURNEES!$F:$F,TOURNEES!$B:$B,$B83,TOURNEES!$A:$A,"&gt;="&amp;$H$3,TOURNEES!$A:$A,"&lt;="&amp;$K$3))</f>
        <v>7.37</v>
      </c>
      <c r="M83" s="51">
        <f>IF($B83="","",SUMIFS(TOURNEES!$G:$G,TOURNEES!$B:$B,$B83,TOURNEES!$A:$A,"&gt;="&amp;$H$3,TOURNEES!$A:$A,"&lt;="&amp;$K$3))</f>
        <v>0</v>
      </c>
      <c r="N83" s="51">
        <f t="shared" si="2"/>
        <v>7.37</v>
      </c>
      <c r="O83" s="51">
        <v>1</v>
      </c>
    </row>
    <row r="84" spans="2:15" ht="16.8" x14ac:dyDescent="0.3">
      <c r="B84" s="48" t="str">
        <f>IF(LISTES!A58="","",LISTES!A58)</f>
        <v>Ramzi BEN CHAABANE</v>
      </c>
      <c r="C84" s="49" t="str">
        <f>IF($B84="","",IF(LISTES!C58=1,"☑","☐"))</f>
        <v>☑</v>
      </c>
      <c r="D84" s="49" t="str">
        <f>IF($B84="","",IF(LISTES!F58=1,"☑","☐"))</f>
        <v>☐</v>
      </c>
      <c r="E84" s="49" t="str">
        <f>IF($B84="","",IF(LISTES!G58=1,"☑","☐"))</f>
        <v>☐</v>
      </c>
      <c r="F84" s="50">
        <f>IF($B84="","",COUNTIFS(TOURNEES!$B:$B,$B84,TOURNEES!$A:$A,"&gt;="&amp;$H$3,TOURNEES!$A:$A,"&lt;="&amp;$K$3))</f>
        <v>1</v>
      </c>
      <c r="G84" s="51">
        <f>IF($B84="","",COUNTIFS(DATA!$C:$C,$B84,DATA!$A:$A,"&gt;="&amp;$H$3,DATA!$A:$A,"&lt;="&amp;$K$3))</f>
        <v>5</v>
      </c>
      <c r="H84" s="51">
        <f>IF($B84="","",COUNTIFS(DATA!$C:$C,$B84,DATA!$A:$A,"&gt;="&amp;$H$3,DATA!$A:$A,"&lt;="&amp;$K$3,DATA!$O:$O,1))</f>
        <v>4</v>
      </c>
      <c r="I84" s="52">
        <f t="shared" si="1"/>
        <v>0.8</v>
      </c>
      <c r="J84" s="53">
        <f>IF($B84="","",SUMIFS(DATA!$K:$K,DATA!$C:$C,$B84,DATA!$A:$A,"&gt;="&amp;$H$3,DATA!$A:$A,"&lt;="&amp;$K$3))</f>
        <v>4.41</v>
      </c>
      <c r="K84" s="53">
        <f>IF($B84="","",SUMIFS(DATA!$N:$N,DATA!$C:$C,$B84,DATA!$A:$A,"&gt;="&amp;$H$3,DATA!$A:$A,"&lt;="&amp;$K$3,DATA!$O:$O,1))</f>
        <v>1.03</v>
      </c>
      <c r="L84" s="51">
        <f>IF($B84="","",SUMIFS(TOURNEES!$F:$F,TOURNEES!$B:$B,$B84,TOURNEES!$A:$A,"&gt;="&amp;$H$3,TOURNEES!$A:$A,"&lt;="&amp;$K$3))</f>
        <v>6.88</v>
      </c>
      <c r="M84" s="51">
        <f>IF($B84="","",SUMIFS(TOURNEES!$G:$G,TOURNEES!$B:$B,$B84,TOURNEES!$A:$A,"&gt;="&amp;$H$3,TOURNEES!$A:$A,"&lt;="&amp;$K$3))</f>
        <v>6.55</v>
      </c>
      <c r="N84" s="51">
        <f t="shared" si="2"/>
        <v>6.88</v>
      </c>
      <c r="O84" s="51">
        <v>4</v>
      </c>
    </row>
    <row r="85" spans="2:15" ht="16.8" x14ac:dyDescent="0.3">
      <c r="B85" s="48" t="str">
        <f>IF(LISTES!A59="","",LISTES!A59)</f>
        <v>Redaoui KHIER</v>
      </c>
      <c r="C85" s="49" t="str">
        <f>IF($B85="","",IF(LISTES!C59=1,"☑","☐"))</f>
        <v>☑</v>
      </c>
      <c r="D85" s="49" t="str">
        <f>IF($B85="","",IF(LISTES!F59=1,"☑","☐"))</f>
        <v>☐</v>
      </c>
      <c r="E85" s="49" t="str">
        <f>IF($B85="","",IF(LISTES!G59=1,"☑","☐"))</f>
        <v>☐</v>
      </c>
      <c r="F85" s="50">
        <f>IF($B85="","",COUNTIFS(TOURNEES!$B:$B,$B85,TOURNEES!$A:$A,"&gt;="&amp;$H$3,TOURNEES!$A:$A,"&lt;="&amp;$K$3))</f>
        <v>1</v>
      </c>
      <c r="G85" s="51">
        <f>IF($B85="","",COUNTIFS(DATA!$C:$C,$B85,DATA!$A:$A,"&gt;="&amp;$H$3,DATA!$A:$A,"&lt;="&amp;$K$3))</f>
        <v>2</v>
      </c>
      <c r="H85" s="51">
        <f>IF($B85="","",COUNTIFS(DATA!$C:$C,$B85,DATA!$A:$A,"&gt;="&amp;$H$3,DATA!$A:$A,"&lt;="&amp;$K$3,DATA!$O:$O,1))</f>
        <v>0</v>
      </c>
      <c r="I85" s="52">
        <f t="shared" si="1"/>
        <v>0</v>
      </c>
      <c r="J85" s="53">
        <f>IF($B85="","",SUMIFS(DATA!$K:$K,DATA!$C:$C,$B85,DATA!$A:$A,"&gt;="&amp;$H$3,DATA!$A:$A,"&lt;="&amp;$K$3))</f>
        <v>0.66</v>
      </c>
      <c r="K85" s="53">
        <f>IF($B85="","",SUMIFS(DATA!$N:$N,DATA!$C:$C,$B85,DATA!$A:$A,"&gt;="&amp;$H$3,DATA!$A:$A,"&lt;="&amp;$K$3,DATA!$O:$O,1))</f>
        <v>0</v>
      </c>
      <c r="L85" s="51">
        <f>IF($B85="","",SUMIFS(TOURNEES!$F:$F,TOURNEES!$B:$B,$B85,TOURNEES!$A:$A,"&gt;="&amp;$H$3,TOURNEES!$A:$A,"&lt;="&amp;$K$3))</f>
        <v>15.830000000000002</v>
      </c>
      <c r="M85" s="51">
        <f>IF($B85="","",SUMIFS(TOURNEES!$G:$G,TOURNEES!$B:$B,$B85,TOURNEES!$A:$A,"&gt;="&amp;$H$3,TOURNEES!$A:$A,"&lt;="&amp;$K$3))</f>
        <v>0</v>
      </c>
      <c r="N85" s="51">
        <f t="shared" si="2"/>
        <v>15.830000000000002</v>
      </c>
      <c r="O85" s="51">
        <v>2</v>
      </c>
    </row>
    <row r="86" spans="2:15" ht="16.8" x14ac:dyDescent="0.3">
      <c r="B86" s="48" t="str">
        <f>IF(LISTES!A60="","",LISTES!A60)</f>
        <v>Romain BROUDEUR</v>
      </c>
      <c r="C86" s="49" t="str">
        <f>IF($B86="","",IF(LISTES!C60=1,"☑","☐"))</f>
        <v>☑</v>
      </c>
      <c r="D86" s="49" t="str">
        <f>IF($B86="","",IF(LISTES!F60=1,"☑","☐"))</f>
        <v>☐</v>
      </c>
      <c r="E86" s="49" t="str">
        <f>IF($B86="","",IF(LISTES!G60=1,"☑","☐"))</f>
        <v>☐</v>
      </c>
      <c r="F86" s="50">
        <f>IF($B86="","",COUNTIFS(TOURNEES!$B:$B,$B86,TOURNEES!$A:$A,"&gt;="&amp;$H$3,TOURNEES!$A:$A,"&lt;="&amp;$K$3))</f>
        <v>1</v>
      </c>
      <c r="G86" s="51">
        <f>IF($B86="","",COUNTIFS(DATA!$C:$C,$B86,DATA!$A:$A,"&gt;="&amp;$H$3,DATA!$A:$A,"&lt;="&amp;$K$3))</f>
        <v>12</v>
      </c>
      <c r="H86" s="51">
        <f>IF($B86="","",COUNTIFS(DATA!$C:$C,$B86,DATA!$A:$A,"&gt;="&amp;$H$3,DATA!$A:$A,"&lt;="&amp;$K$3,DATA!$O:$O,1))</f>
        <v>12</v>
      </c>
      <c r="I86" s="52">
        <f t="shared" si="1"/>
        <v>1</v>
      </c>
      <c r="J86" s="53">
        <f>IF($B86="","",SUMIFS(DATA!$K:$K,DATA!$C:$C,$B86,DATA!$A:$A,"&gt;="&amp;$H$3,DATA!$A:$A,"&lt;="&amp;$K$3))</f>
        <v>6.4700000000000006</v>
      </c>
      <c r="K86" s="53">
        <f>IF($B86="","",SUMIFS(DATA!$N:$N,DATA!$C:$C,$B86,DATA!$A:$A,"&gt;="&amp;$H$3,DATA!$A:$A,"&lt;="&amp;$K$3,DATA!$O:$O,1))</f>
        <v>25.860000000000003</v>
      </c>
      <c r="L86" s="51">
        <f>IF($B86="","",SUMIFS(TOURNEES!$F:$F,TOURNEES!$B:$B,$B86,TOURNEES!$A:$A,"&gt;="&amp;$H$3,TOURNEES!$A:$A,"&lt;="&amp;$K$3))</f>
        <v>43.190000000000005</v>
      </c>
      <c r="M86" s="51">
        <f>IF($B86="","",SUMIFS(TOURNEES!$G:$G,TOURNEES!$B:$B,$B86,TOURNEES!$A:$A,"&gt;="&amp;$H$3,TOURNEES!$A:$A,"&lt;="&amp;$K$3))</f>
        <v>36.53</v>
      </c>
      <c r="N86" s="51">
        <f t="shared" si="2"/>
        <v>43.190000000000005</v>
      </c>
      <c r="O86" s="51">
        <v>8</v>
      </c>
    </row>
    <row r="87" spans="2:15" ht="16.8" x14ac:dyDescent="0.3">
      <c r="B87" s="48" t="str">
        <f>IF(LISTES!A61="","",LISTES!A61)</f>
        <v>Salim ROUABAH</v>
      </c>
      <c r="C87" s="49" t="str">
        <f>IF($B87="","",IF(LISTES!C61=1,"☑","☐"))</f>
        <v>☑</v>
      </c>
      <c r="D87" s="49" t="str">
        <f>IF($B87="","",IF(LISTES!F61=1,"☑","☐"))</f>
        <v>☐</v>
      </c>
      <c r="E87" s="49" t="str">
        <f>IF($B87="","",IF(LISTES!G61=1,"☑","☐"))</f>
        <v>☐</v>
      </c>
      <c r="F87" s="50">
        <f>IF($B87="","",COUNTIFS(TOURNEES!$B:$B,$B87,TOURNEES!$A:$A,"&gt;="&amp;$H$3,TOURNEES!$A:$A,"&lt;="&amp;$K$3))</f>
        <v>1</v>
      </c>
      <c r="G87" s="51">
        <f>IF($B87="","",COUNTIFS(DATA!$C:$C,$B87,DATA!$A:$A,"&gt;="&amp;$H$3,DATA!$A:$A,"&lt;="&amp;$K$3))</f>
        <v>3</v>
      </c>
      <c r="H87" s="51">
        <f>IF($B87="","",COUNTIFS(DATA!$C:$C,$B87,DATA!$A:$A,"&gt;="&amp;$H$3,DATA!$A:$A,"&lt;="&amp;$K$3,DATA!$O:$O,1))</f>
        <v>2</v>
      </c>
      <c r="I87" s="52">
        <f t="shared" si="1"/>
        <v>0.66666666666666663</v>
      </c>
      <c r="J87" s="53">
        <f>IF($B87="","",SUMIFS(DATA!$K:$K,DATA!$C:$C,$B87,DATA!$A:$A,"&gt;="&amp;$H$3,DATA!$A:$A,"&lt;="&amp;$K$3))</f>
        <v>2.75</v>
      </c>
      <c r="K87" s="53">
        <f>IF($B87="","",SUMIFS(DATA!$N:$N,DATA!$C:$C,$B87,DATA!$A:$A,"&gt;="&amp;$H$3,DATA!$A:$A,"&lt;="&amp;$K$3,DATA!$O:$O,1))</f>
        <v>2.25</v>
      </c>
      <c r="L87" s="51">
        <f>IF($B87="","",SUMIFS(TOURNEES!$F:$F,TOURNEES!$B:$B,$B87,TOURNEES!$A:$A,"&gt;="&amp;$H$3,TOURNEES!$A:$A,"&lt;="&amp;$K$3))</f>
        <v>28.71</v>
      </c>
      <c r="M87" s="51">
        <f>IF($B87="","",SUMIFS(TOURNEES!$G:$G,TOURNEES!$B:$B,$B87,TOURNEES!$A:$A,"&gt;="&amp;$H$3,TOURNEES!$A:$A,"&lt;="&amp;$K$3))</f>
        <v>27.310000000000002</v>
      </c>
      <c r="N87" s="51">
        <f t="shared" si="2"/>
        <v>28.71</v>
      </c>
      <c r="O87" s="51">
        <v>3</v>
      </c>
    </row>
    <row r="88" spans="2:15" ht="16.8" x14ac:dyDescent="0.3">
      <c r="B88" s="48" t="str">
        <f>IF(LISTES!A62="","",LISTES!A62)</f>
        <v>Sébastien HUCHEDE</v>
      </c>
      <c r="C88" s="49" t="str">
        <f>IF($B88="","",IF(LISTES!C62=1,"☑","☐"))</f>
        <v>☑</v>
      </c>
      <c r="D88" s="49" t="str">
        <f>IF($B88="","",IF(LISTES!F62=1,"☑","☐"))</f>
        <v>☐</v>
      </c>
      <c r="E88" s="49" t="str">
        <f>IF($B88="","",IF(LISTES!G62=1,"☑","☐"))</f>
        <v>☐</v>
      </c>
      <c r="F88" s="50">
        <f>IF($B88="","",COUNTIFS(TOURNEES!$B:$B,$B88,TOURNEES!$A:$A,"&gt;="&amp;$H$3,TOURNEES!$A:$A,"&lt;="&amp;$K$3))</f>
        <v>1</v>
      </c>
      <c r="G88" s="51">
        <f>IF($B88="","",COUNTIFS(DATA!$C:$C,$B88,DATA!$A:$A,"&gt;="&amp;$H$3,DATA!$A:$A,"&lt;="&amp;$K$3))</f>
        <v>4</v>
      </c>
      <c r="H88" s="51">
        <f>IF($B88="","",COUNTIFS(DATA!$C:$C,$B88,DATA!$A:$A,"&gt;="&amp;$H$3,DATA!$A:$A,"&lt;="&amp;$K$3,DATA!$O:$O,1))</f>
        <v>3</v>
      </c>
      <c r="I88" s="52">
        <f t="shared" si="1"/>
        <v>0.75</v>
      </c>
      <c r="J88" s="53">
        <f>IF($B88="","",SUMIFS(DATA!$K:$K,DATA!$C:$C,$B88,DATA!$A:$A,"&gt;="&amp;$H$3,DATA!$A:$A,"&lt;="&amp;$K$3))</f>
        <v>5.58</v>
      </c>
      <c r="K88" s="53">
        <f>IF($B88="","",SUMIFS(DATA!$N:$N,DATA!$C:$C,$B88,DATA!$A:$A,"&gt;="&amp;$H$3,DATA!$A:$A,"&lt;="&amp;$K$3,DATA!$O:$O,1))</f>
        <v>6.84</v>
      </c>
      <c r="L88" s="51">
        <f>IF($B88="","",SUMIFS(TOURNEES!$F:$F,TOURNEES!$B:$B,$B88,TOURNEES!$A:$A,"&gt;="&amp;$H$3,TOURNEES!$A:$A,"&lt;="&amp;$K$3))</f>
        <v>35.159999999999997</v>
      </c>
      <c r="M88" s="51">
        <f>IF($B88="","",SUMIFS(TOURNEES!$G:$G,TOURNEES!$B:$B,$B88,TOURNEES!$A:$A,"&gt;="&amp;$H$3,TOURNEES!$A:$A,"&lt;="&amp;$K$3))</f>
        <v>35.159999999999997</v>
      </c>
      <c r="N88" s="51">
        <f t="shared" si="2"/>
        <v>35.159999999999997</v>
      </c>
      <c r="O88" s="51">
        <v>4</v>
      </c>
    </row>
    <row r="89" spans="2:15" ht="16.8" x14ac:dyDescent="0.3">
      <c r="B89" s="48" t="str">
        <f>IF(LISTES!A63="","",LISTES!A63)</f>
        <v>Sébastien MEURIN</v>
      </c>
      <c r="C89" s="49" t="str">
        <f>IF($B89="","",IF(LISTES!C63=1,"☑","☐"))</f>
        <v>☑</v>
      </c>
      <c r="D89" s="49" t="str">
        <f>IF($B89="","",IF(LISTES!F63=1,"☑","☐"))</f>
        <v>☐</v>
      </c>
      <c r="E89" s="49" t="str">
        <f>IF($B89="","",IF(LISTES!G63=1,"☑","☐"))</f>
        <v>☐</v>
      </c>
      <c r="F89" s="50">
        <f>IF($B89="","",COUNTIFS(TOURNEES!$B:$B,$B89,TOURNEES!$A:$A,"&gt;="&amp;$H$3,TOURNEES!$A:$A,"&lt;="&amp;$K$3))</f>
        <v>1</v>
      </c>
      <c r="G89" s="51">
        <f>IF($B89="","",COUNTIFS(DATA!$C:$C,$B89,DATA!$A:$A,"&gt;="&amp;$H$3,DATA!$A:$A,"&lt;="&amp;$K$3))</f>
        <v>19</v>
      </c>
      <c r="H89" s="51">
        <f>IF($B89="","",COUNTIFS(DATA!$C:$C,$B89,DATA!$A:$A,"&gt;="&amp;$H$3,DATA!$A:$A,"&lt;="&amp;$K$3,DATA!$O:$O,1))</f>
        <v>0</v>
      </c>
      <c r="I89" s="52">
        <f t="shared" si="1"/>
        <v>0</v>
      </c>
      <c r="J89" s="53">
        <f>IF($B89="","",SUMIFS(DATA!$K:$K,DATA!$C:$C,$B89,DATA!$A:$A,"&gt;="&amp;$H$3,DATA!$A:$A,"&lt;="&amp;$K$3))</f>
        <v>10.889999999999999</v>
      </c>
      <c r="K89" s="53">
        <f>IF($B89="","",SUMIFS(DATA!$N:$N,DATA!$C:$C,$B89,DATA!$A:$A,"&gt;="&amp;$H$3,DATA!$A:$A,"&lt;="&amp;$K$3,DATA!$O:$O,1))</f>
        <v>0</v>
      </c>
      <c r="L89" s="51">
        <f>IF($B89="","",SUMIFS(TOURNEES!$F:$F,TOURNEES!$B:$B,$B89,TOURNEES!$A:$A,"&gt;="&amp;$H$3,TOURNEES!$A:$A,"&lt;="&amp;$K$3))</f>
        <v>30.580000000000002</v>
      </c>
      <c r="M89" s="51">
        <f>IF($B89="","",SUMIFS(TOURNEES!$G:$G,TOURNEES!$B:$B,$B89,TOURNEES!$A:$A,"&gt;="&amp;$H$3,TOURNEES!$A:$A,"&lt;="&amp;$K$3))</f>
        <v>0</v>
      </c>
      <c r="N89" s="51">
        <f t="shared" si="2"/>
        <v>30.580000000000002</v>
      </c>
      <c r="O89" s="51">
        <v>17</v>
      </c>
    </row>
    <row r="90" spans="2:15" ht="16.8" x14ac:dyDescent="0.3">
      <c r="B90" s="48" t="str">
        <f>IF(LISTES!A64="","",LISTES!A64)</f>
        <v>Simon PETELAZ</v>
      </c>
      <c r="C90" s="49" t="str">
        <f>IF($B90="","",IF(LISTES!C64=1,"☑","☐"))</f>
        <v>☑</v>
      </c>
      <c r="D90" s="49" t="str">
        <f>IF($B90="","",IF(LISTES!F64=1,"☑","☐"))</f>
        <v>☐</v>
      </c>
      <c r="E90" s="49" t="str">
        <f>IF($B90="","",IF(LISTES!G64=1,"☑","☐"))</f>
        <v>☐</v>
      </c>
      <c r="F90" s="50">
        <f>IF($B90="","",COUNTIFS(TOURNEES!$B:$B,$B90,TOURNEES!$A:$A,"&gt;="&amp;$H$3,TOURNEES!$A:$A,"&lt;="&amp;$K$3))</f>
        <v>1</v>
      </c>
      <c r="G90" s="51">
        <f>IF($B90="","",COUNTIFS(DATA!$C:$C,$B90,DATA!$A:$A,"&gt;="&amp;$H$3,DATA!$A:$A,"&lt;="&amp;$K$3))</f>
        <v>13</v>
      </c>
      <c r="H90" s="51">
        <f>IF($B90="","",COUNTIFS(DATA!$C:$C,$B90,DATA!$A:$A,"&gt;="&amp;$H$3,DATA!$A:$A,"&lt;="&amp;$K$3,DATA!$O:$O,1))</f>
        <v>7</v>
      </c>
      <c r="I90" s="52">
        <f t="shared" si="1"/>
        <v>0.53846153846153844</v>
      </c>
      <c r="J90" s="53">
        <f>IF($B90="","",SUMIFS(DATA!$K:$K,DATA!$C:$C,$B90,DATA!$A:$A,"&gt;="&amp;$H$3,DATA!$A:$A,"&lt;="&amp;$K$3))</f>
        <v>9.14</v>
      </c>
      <c r="K90" s="53">
        <f>IF($B90="","",SUMIFS(DATA!$N:$N,DATA!$C:$C,$B90,DATA!$A:$A,"&gt;="&amp;$H$3,DATA!$A:$A,"&lt;="&amp;$K$3,DATA!$O:$O,1))</f>
        <v>10.43</v>
      </c>
      <c r="L90" s="51">
        <f>IF($B90="","",SUMIFS(TOURNEES!$F:$F,TOURNEES!$B:$B,$B90,TOURNEES!$A:$A,"&gt;="&amp;$H$3,TOURNEES!$A:$A,"&lt;="&amp;$K$3))</f>
        <v>162.15</v>
      </c>
      <c r="M90" s="51">
        <f>IF($B90="","",SUMIFS(TOURNEES!$G:$G,TOURNEES!$B:$B,$B90,TOURNEES!$A:$A,"&gt;="&amp;$H$3,TOURNEES!$A:$A,"&lt;="&amp;$K$3))</f>
        <v>107.83</v>
      </c>
      <c r="N90" s="51">
        <f t="shared" si="2"/>
        <v>162.15</v>
      </c>
      <c r="O90" s="51">
        <v>9</v>
      </c>
    </row>
    <row r="91" spans="2:15" ht="16.8" x14ac:dyDescent="0.3">
      <c r="B91" s="48" t="str">
        <f>IF(LISTES!A65="","",LISTES!A65)</f>
        <v>Stéphane LEBAILLIF</v>
      </c>
      <c r="C91" s="49" t="str">
        <f>IF($B91="","",IF(LISTES!C65=1,"☑","☐"))</f>
        <v>☑</v>
      </c>
      <c r="D91" s="49" t="str">
        <f>IF($B91="","",IF(LISTES!F65=1,"☑","☐"))</f>
        <v>☐</v>
      </c>
      <c r="E91" s="49" t="str">
        <f>IF($B91="","",IF(LISTES!G65=1,"☑","☐"))</f>
        <v>☐</v>
      </c>
      <c r="F91" s="50">
        <f>IF($B91="","",COUNTIFS(TOURNEES!$B:$B,$B91,TOURNEES!$A:$A,"&gt;="&amp;$H$3,TOURNEES!$A:$A,"&lt;="&amp;$K$3))</f>
        <v>1</v>
      </c>
      <c r="G91" s="51">
        <f>IF($B91="","",COUNTIFS(DATA!$C:$C,$B91,DATA!$A:$A,"&gt;="&amp;$H$3,DATA!$A:$A,"&lt;="&amp;$K$3))</f>
        <v>4</v>
      </c>
      <c r="H91" s="51">
        <f>IF($B91="","",COUNTIFS(DATA!$C:$C,$B91,DATA!$A:$A,"&gt;="&amp;$H$3,DATA!$A:$A,"&lt;="&amp;$K$3,DATA!$O:$O,1))</f>
        <v>0</v>
      </c>
      <c r="I91" s="52">
        <f t="shared" si="1"/>
        <v>0</v>
      </c>
      <c r="J91" s="53">
        <f>IF($B91="","",SUMIFS(DATA!$K:$K,DATA!$C:$C,$B91,DATA!$A:$A,"&gt;="&amp;$H$3,DATA!$A:$A,"&lt;="&amp;$K$3))</f>
        <v>2</v>
      </c>
      <c r="K91" s="53">
        <f>IF($B91="","",SUMIFS(DATA!$N:$N,DATA!$C:$C,$B91,DATA!$A:$A,"&gt;="&amp;$H$3,DATA!$A:$A,"&lt;="&amp;$K$3,DATA!$O:$O,1))</f>
        <v>0</v>
      </c>
      <c r="L91" s="51">
        <f>IF($B91="","",SUMIFS(TOURNEES!$F:$F,TOURNEES!$B:$B,$B91,TOURNEES!$A:$A,"&gt;="&amp;$H$3,TOURNEES!$A:$A,"&lt;="&amp;$K$3))</f>
        <v>44.28</v>
      </c>
      <c r="M91" s="51">
        <f>IF($B91="","",SUMIFS(TOURNEES!$G:$G,TOURNEES!$B:$B,$B91,TOURNEES!$A:$A,"&gt;="&amp;$H$3,TOURNEES!$A:$A,"&lt;="&amp;$K$3))</f>
        <v>0</v>
      </c>
      <c r="N91" s="51">
        <f t="shared" si="2"/>
        <v>44.28</v>
      </c>
      <c r="O91" s="51">
        <v>2</v>
      </c>
    </row>
    <row r="92" spans="2:15" ht="16.8" x14ac:dyDescent="0.3">
      <c r="B92" s="48" t="str">
        <f>IF(LISTES!A66="","",LISTES!A66)</f>
        <v>Sylvana BOISSEL</v>
      </c>
      <c r="C92" s="49" t="str">
        <f>IF($B92="","",IF(LISTES!C66=1,"☑","☐"))</f>
        <v>☑</v>
      </c>
      <c r="D92" s="49" t="str">
        <f>IF($B92="","",IF(LISTES!F66=1,"☑","☐"))</f>
        <v>☐</v>
      </c>
      <c r="E92" s="49" t="str">
        <f>IF($B92="","",IF(LISTES!G66=1,"☑","☐"))</f>
        <v>☐</v>
      </c>
      <c r="F92" s="50">
        <f>IF($B92="","",COUNTIFS(TOURNEES!$B:$B,$B92,TOURNEES!$A:$A,"&gt;="&amp;$H$3,TOURNEES!$A:$A,"&lt;="&amp;$K$3))</f>
        <v>1</v>
      </c>
      <c r="G92" s="51">
        <f>IF($B92="","",COUNTIFS(DATA!$C:$C,$B92,DATA!$A:$A,"&gt;="&amp;$H$3,DATA!$A:$A,"&lt;="&amp;$K$3))</f>
        <v>9</v>
      </c>
      <c r="H92" s="51">
        <f>IF($B92="","",COUNTIFS(DATA!$C:$C,$B92,DATA!$A:$A,"&gt;="&amp;$H$3,DATA!$A:$A,"&lt;="&amp;$K$3,DATA!$O:$O,1))</f>
        <v>5</v>
      </c>
      <c r="I92" s="52">
        <f t="shared" si="1"/>
        <v>0.55555555555555558</v>
      </c>
      <c r="J92" s="53">
        <f>IF($B92="","",SUMIFS(DATA!$K:$K,DATA!$C:$C,$B92,DATA!$A:$A,"&gt;="&amp;$H$3,DATA!$A:$A,"&lt;="&amp;$K$3))</f>
        <v>3.8200000000000003</v>
      </c>
      <c r="K92" s="53">
        <f>IF($B92="","",SUMIFS(DATA!$N:$N,DATA!$C:$C,$B92,DATA!$A:$A,"&gt;="&amp;$H$3,DATA!$A:$A,"&lt;="&amp;$K$3,DATA!$O:$O,1))</f>
        <v>8.35</v>
      </c>
      <c r="L92" s="51">
        <f>IF($B92="","",SUMIFS(TOURNEES!$F:$F,TOURNEES!$B:$B,$B92,TOURNEES!$A:$A,"&gt;="&amp;$H$3,TOURNEES!$A:$A,"&lt;="&amp;$K$3))</f>
        <v>16.71</v>
      </c>
      <c r="M92" s="51">
        <f>IF($B92="","",SUMIFS(TOURNEES!$G:$G,TOURNEES!$B:$B,$B92,TOURNEES!$A:$A,"&gt;="&amp;$H$3,TOURNEES!$A:$A,"&lt;="&amp;$K$3))</f>
        <v>18.12</v>
      </c>
      <c r="N92" s="51">
        <f t="shared" si="2"/>
        <v>16.71</v>
      </c>
      <c r="O92" s="51">
        <v>5</v>
      </c>
    </row>
    <row r="93" spans="2:15" ht="16.8" x14ac:dyDescent="0.3">
      <c r="B93" s="48" t="str">
        <f>IF(LISTES!A67="","",LISTES!A67)</f>
        <v>Tournée remplacement n°2</v>
      </c>
      <c r="C93" s="49" t="str">
        <f>IF($B93="","",IF(LISTES!C67=1,"☑","☐"))</f>
        <v>☐</v>
      </c>
      <c r="D93" s="49" t="str">
        <f>IF($B93="","",IF(LISTES!F67=1,"☑","☐"))</f>
        <v>☐</v>
      </c>
      <c r="E93" s="49" t="str">
        <f>IF($B93="","",IF(LISTES!G67=1,"☑","☐"))</f>
        <v>☐</v>
      </c>
      <c r="F93" s="50">
        <f>IF($B93="","",COUNTIFS(TOURNEES!$B:$B,$B93,TOURNEES!$A:$A,"&gt;="&amp;$H$3,TOURNEES!$A:$A,"&lt;="&amp;$K$3))</f>
        <v>1</v>
      </c>
      <c r="G93" s="51">
        <f>IF($B93="","",COUNTIFS(DATA!$C:$C,$B93,DATA!$A:$A,"&gt;="&amp;$H$3,DATA!$A:$A,"&lt;="&amp;$K$3))</f>
        <v>1</v>
      </c>
      <c r="H93" s="51">
        <f>IF($B93="","",COUNTIFS(DATA!$C:$C,$B93,DATA!$A:$A,"&gt;="&amp;$H$3,DATA!$A:$A,"&lt;="&amp;$K$3,DATA!$O:$O,1))</f>
        <v>0</v>
      </c>
      <c r="I93" s="52">
        <f t="shared" ref="I93:I156" si="3">IF(OR($B93="",N(G93)=0),"",H93/G93)</f>
        <v>0</v>
      </c>
      <c r="J93" s="53">
        <f>IF($B93="","",SUMIFS(DATA!$K:$K,DATA!$C:$C,$B93,DATA!$A:$A,"&gt;="&amp;$H$3,DATA!$A:$A,"&lt;="&amp;$K$3))</f>
        <v>1.08</v>
      </c>
      <c r="K93" s="53">
        <f>IF($B93="","",SUMIFS(DATA!$N:$N,DATA!$C:$C,$B93,DATA!$A:$A,"&gt;="&amp;$H$3,DATA!$A:$A,"&lt;="&amp;$K$3,DATA!$O:$O,1))</f>
        <v>0</v>
      </c>
      <c r="L93" s="51">
        <f>IF($B93="","",SUMIFS(TOURNEES!$F:$F,TOURNEES!$B:$B,$B93,TOURNEES!$A:$A,"&gt;="&amp;$H$3,TOURNEES!$A:$A,"&lt;="&amp;$K$3))</f>
        <v>16.100000000000001</v>
      </c>
      <c r="M93" s="51">
        <f>IF($B93="","",SUMIFS(TOURNEES!$G:$G,TOURNEES!$B:$B,$B93,TOURNEES!$A:$A,"&gt;="&amp;$H$3,TOURNEES!$A:$A,"&lt;="&amp;$K$3))</f>
        <v>0</v>
      </c>
      <c r="N93" s="51">
        <f t="shared" ref="N93:N156" si="4">IF(OR($B93="",N(F93)=0),"",L93/F93)</f>
        <v>16.100000000000001</v>
      </c>
      <c r="O93" s="51">
        <v>1</v>
      </c>
    </row>
    <row r="94" spans="2:15" ht="16.8" x14ac:dyDescent="0.3">
      <c r="B94" s="48" t="str">
        <f>IF(LISTES!A68="","",LISTES!A68)</f>
        <v>Vincent CALABRO A SUPPRIMER</v>
      </c>
      <c r="C94" s="49" t="str">
        <f>IF($B94="","",IF(LISTES!C68=1,"☑","☐"))</f>
        <v>☑</v>
      </c>
      <c r="D94" s="49" t="str">
        <f>IF($B94="","",IF(LISTES!F68=1,"☑","☐"))</f>
        <v>☐</v>
      </c>
      <c r="E94" s="49" t="str">
        <f>IF($B94="","",IF(LISTES!G68=1,"☑","☐"))</f>
        <v>☐</v>
      </c>
      <c r="F94" s="50">
        <f>IF($B94="","",COUNTIFS(TOURNEES!$B:$B,$B94,TOURNEES!$A:$A,"&gt;="&amp;$H$3,TOURNEES!$A:$A,"&lt;="&amp;$K$3))</f>
        <v>0</v>
      </c>
      <c r="G94" s="51">
        <f>IF($B94="","",COUNTIFS(DATA!$C:$C,$B94,DATA!$A:$A,"&gt;="&amp;$H$3,DATA!$A:$A,"&lt;="&amp;$K$3))</f>
        <v>0</v>
      </c>
      <c r="H94" s="51">
        <f>IF($B94="","",COUNTIFS(DATA!$C:$C,$B94,DATA!$A:$A,"&gt;="&amp;$H$3,DATA!$A:$A,"&lt;="&amp;$K$3,DATA!$O:$O,1))</f>
        <v>0</v>
      </c>
      <c r="I94" s="52" t="str">
        <f t="shared" si="3"/>
        <v/>
      </c>
      <c r="J94" s="53">
        <f>IF($B94="","",SUMIFS(DATA!$K:$K,DATA!$C:$C,$B94,DATA!$A:$A,"&gt;="&amp;$H$3,DATA!$A:$A,"&lt;="&amp;$K$3))</f>
        <v>0</v>
      </c>
      <c r="K94" s="53">
        <f>IF($B94="","",SUMIFS(DATA!$N:$N,DATA!$C:$C,$B94,DATA!$A:$A,"&gt;="&amp;$H$3,DATA!$A:$A,"&lt;="&amp;$K$3,DATA!$O:$O,1))</f>
        <v>0</v>
      </c>
      <c r="L94" s="51">
        <f>IF($B94="","",SUMIFS(TOURNEES!$F:$F,TOURNEES!$B:$B,$B94,TOURNEES!$A:$A,"&gt;="&amp;$H$3,TOURNEES!$A:$A,"&lt;="&amp;$K$3))</f>
        <v>0</v>
      </c>
      <c r="M94" s="51">
        <f>IF($B94="","",SUMIFS(TOURNEES!$G:$G,TOURNEES!$B:$B,$B94,TOURNEES!$A:$A,"&gt;="&amp;$H$3,TOURNEES!$A:$A,"&lt;="&amp;$K$3))</f>
        <v>0</v>
      </c>
      <c r="N94" s="51" t="str">
        <f t="shared" si="4"/>
        <v/>
      </c>
      <c r="O94" s="51">
        <v>0</v>
      </c>
    </row>
    <row r="95" spans="2:15" ht="16.8" x14ac:dyDescent="0.3">
      <c r="B95" s="48" t="str">
        <f>IF(LISTES!A69="","",LISTES!A69)</f>
        <v>Wael BEN OTHMAN</v>
      </c>
      <c r="C95" s="49" t="str">
        <f>IF($B95="","",IF(LISTES!C69=1,"☑","☐"))</f>
        <v>☑</v>
      </c>
      <c r="D95" s="49" t="str">
        <f>IF($B95="","",IF(LISTES!F69=1,"☑","☐"))</f>
        <v>☐</v>
      </c>
      <c r="E95" s="49" t="str">
        <f>IF($B95="","",IF(LISTES!G69=1,"☑","☐"))</f>
        <v>☐</v>
      </c>
      <c r="F95" s="50">
        <f>IF($B95="","",COUNTIFS(TOURNEES!$B:$B,$B95,TOURNEES!$A:$A,"&gt;="&amp;$H$3,TOURNEES!$A:$A,"&lt;="&amp;$K$3))</f>
        <v>1</v>
      </c>
      <c r="G95" s="51">
        <f>IF($B95="","",COUNTIFS(DATA!$C:$C,$B95,DATA!$A:$A,"&gt;="&amp;$H$3,DATA!$A:$A,"&lt;="&amp;$K$3))</f>
        <v>3</v>
      </c>
      <c r="H95" s="51">
        <f>IF($B95="","",COUNTIFS(DATA!$C:$C,$B95,DATA!$A:$A,"&gt;="&amp;$H$3,DATA!$A:$A,"&lt;="&amp;$K$3,DATA!$O:$O,1))</f>
        <v>3</v>
      </c>
      <c r="I95" s="52">
        <f t="shared" si="3"/>
        <v>1</v>
      </c>
      <c r="J95" s="53">
        <f>IF($B95="","",SUMIFS(DATA!$K:$K,DATA!$C:$C,$B95,DATA!$A:$A,"&gt;="&amp;$H$3,DATA!$A:$A,"&lt;="&amp;$K$3))</f>
        <v>3.83</v>
      </c>
      <c r="K95" s="53">
        <f>IF($B95="","",SUMIFS(DATA!$N:$N,DATA!$C:$C,$B95,DATA!$A:$A,"&gt;="&amp;$H$3,DATA!$A:$A,"&lt;="&amp;$K$3,DATA!$O:$O,1))</f>
        <v>3.3200000000000003</v>
      </c>
      <c r="L95" s="51">
        <f>IF($B95="","",SUMIFS(TOURNEES!$F:$F,TOURNEES!$B:$B,$B95,TOURNEES!$A:$A,"&gt;="&amp;$H$3,TOURNEES!$A:$A,"&lt;="&amp;$K$3))</f>
        <v>34.53</v>
      </c>
      <c r="M95" s="51">
        <f>IF($B95="","",SUMIFS(TOURNEES!$G:$G,TOURNEES!$B:$B,$B95,TOURNEES!$A:$A,"&gt;="&amp;$H$3,TOURNEES!$A:$A,"&lt;="&amp;$K$3))</f>
        <v>34.53</v>
      </c>
      <c r="N95" s="51">
        <f t="shared" si="4"/>
        <v>34.53</v>
      </c>
      <c r="O95" s="51">
        <v>2</v>
      </c>
    </row>
    <row r="96" spans="2:15" ht="16.8" x14ac:dyDescent="0.3">
      <c r="B96" s="48" t="str">
        <f>IF(LISTES!A70="","",LISTES!A70)</f>
        <v>Walid MANA</v>
      </c>
      <c r="C96" s="49" t="str">
        <f>IF($B96="","",IF(LISTES!C70=1,"☑","☐"))</f>
        <v>☑</v>
      </c>
      <c r="D96" s="49" t="str">
        <f>IF($B96="","",IF(LISTES!F70=1,"☑","☐"))</f>
        <v>☐</v>
      </c>
      <c r="E96" s="49" t="str">
        <f>IF($B96="","",IF(LISTES!G70=1,"☑","☐"))</f>
        <v>☐</v>
      </c>
      <c r="F96" s="50">
        <f>IF($B96="","",COUNTIFS(TOURNEES!$B:$B,$B96,TOURNEES!$A:$A,"&gt;="&amp;$H$3,TOURNEES!$A:$A,"&lt;="&amp;$K$3))</f>
        <v>1</v>
      </c>
      <c r="G96" s="51">
        <f>IF($B96="","",COUNTIFS(DATA!$C:$C,$B96,DATA!$A:$A,"&gt;="&amp;$H$3,DATA!$A:$A,"&lt;="&amp;$K$3))</f>
        <v>2</v>
      </c>
      <c r="H96" s="51">
        <f>IF($B96="","",COUNTIFS(DATA!$C:$C,$B96,DATA!$A:$A,"&gt;="&amp;$H$3,DATA!$A:$A,"&lt;="&amp;$K$3,DATA!$O:$O,1))</f>
        <v>0</v>
      </c>
      <c r="I96" s="52">
        <f t="shared" si="3"/>
        <v>0</v>
      </c>
      <c r="J96" s="53">
        <f>IF($B96="","",SUMIFS(DATA!$K:$K,DATA!$C:$C,$B96,DATA!$A:$A,"&gt;="&amp;$H$3,DATA!$A:$A,"&lt;="&amp;$K$3))</f>
        <v>3.33</v>
      </c>
      <c r="K96" s="53">
        <f>IF($B96="","",SUMIFS(DATA!$N:$N,DATA!$C:$C,$B96,DATA!$A:$A,"&gt;="&amp;$H$3,DATA!$A:$A,"&lt;="&amp;$K$3,DATA!$O:$O,1))</f>
        <v>0</v>
      </c>
      <c r="L96" s="51">
        <f>IF($B96="","",SUMIFS(TOURNEES!$F:$F,TOURNEES!$B:$B,$B96,TOURNEES!$A:$A,"&gt;="&amp;$H$3,TOURNEES!$A:$A,"&lt;="&amp;$K$3))</f>
        <v>4.29</v>
      </c>
      <c r="M96" s="51">
        <f>IF($B96="","",SUMIFS(TOURNEES!$G:$G,TOURNEES!$B:$B,$B96,TOURNEES!$A:$A,"&gt;="&amp;$H$3,TOURNEES!$A:$A,"&lt;="&amp;$K$3))</f>
        <v>0</v>
      </c>
      <c r="N96" s="51">
        <f t="shared" si="4"/>
        <v>4.29</v>
      </c>
      <c r="O96" s="51">
        <v>1</v>
      </c>
    </row>
    <row r="97" spans="2:15" ht="16.8" x14ac:dyDescent="0.3">
      <c r="B97" s="48" t="str">
        <f>IF(LISTES!A71="","",LISTES!A71)</f>
        <v>Willem CHOUBA</v>
      </c>
      <c r="C97" s="49" t="str">
        <f>IF($B97="","",IF(LISTES!C71=1,"☑","☐"))</f>
        <v>☑</v>
      </c>
      <c r="D97" s="49" t="str">
        <f>IF($B97="","",IF(LISTES!F71=1,"☑","☐"))</f>
        <v>☐</v>
      </c>
      <c r="E97" s="49" t="str">
        <f>IF($B97="","",IF(LISTES!G71=1,"☑","☐"))</f>
        <v>☐</v>
      </c>
      <c r="F97" s="50">
        <f>IF($B97="","",COUNTIFS(TOURNEES!$B:$B,$B97,TOURNEES!$A:$A,"&gt;="&amp;$H$3,TOURNEES!$A:$A,"&lt;="&amp;$K$3))</f>
        <v>1</v>
      </c>
      <c r="G97" s="51">
        <f>IF($B97="","",COUNTIFS(DATA!$C:$C,$B97,DATA!$A:$A,"&gt;="&amp;$H$3,DATA!$A:$A,"&lt;="&amp;$K$3))</f>
        <v>4</v>
      </c>
      <c r="H97" s="51">
        <f>IF($B97="","",COUNTIFS(DATA!$C:$C,$B97,DATA!$A:$A,"&gt;="&amp;$H$3,DATA!$A:$A,"&lt;="&amp;$K$3,DATA!$O:$O,1))</f>
        <v>4</v>
      </c>
      <c r="I97" s="52">
        <f t="shared" si="3"/>
        <v>1</v>
      </c>
      <c r="J97" s="53">
        <f>IF($B97="","",SUMIFS(DATA!$K:$K,DATA!$C:$C,$B97,DATA!$A:$A,"&gt;="&amp;$H$3,DATA!$A:$A,"&lt;="&amp;$K$3))</f>
        <v>3.0700000000000003</v>
      </c>
      <c r="K97" s="53">
        <f>IF($B97="","",SUMIFS(DATA!$N:$N,DATA!$C:$C,$B97,DATA!$A:$A,"&gt;="&amp;$H$3,DATA!$A:$A,"&lt;="&amp;$K$3,DATA!$O:$O,1))</f>
        <v>12.2</v>
      </c>
      <c r="L97" s="51">
        <f>IF($B97="","",SUMIFS(TOURNEES!$F:$F,TOURNEES!$B:$B,$B97,TOURNEES!$A:$A,"&gt;="&amp;$H$3,TOURNEES!$A:$A,"&lt;="&amp;$K$3))</f>
        <v>44.29</v>
      </c>
      <c r="M97" s="51">
        <f>IF($B97="","",SUMIFS(TOURNEES!$G:$G,TOURNEES!$B:$B,$B97,TOURNEES!$A:$A,"&gt;="&amp;$H$3,TOURNEES!$A:$A,"&lt;="&amp;$K$3))</f>
        <v>39.86</v>
      </c>
      <c r="N97" s="51">
        <f t="shared" si="4"/>
        <v>44.29</v>
      </c>
      <c r="O97" s="51">
        <v>4</v>
      </c>
    </row>
    <row r="98" spans="2:15" ht="16.8" x14ac:dyDescent="0.3">
      <c r="B98" s="48" t="str">
        <f>IF(LISTES!A72="","",LISTES!A72)</f>
        <v>William LEFEVRE</v>
      </c>
      <c r="C98" s="49" t="str">
        <f>IF($B98="","",IF(LISTES!C72=1,"☑","☐"))</f>
        <v>☑</v>
      </c>
      <c r="D98" s="49" t="str">
        <f>IF($B98="","",IF(LISTES!F72=1,"☑","☐"))</f>
        <v>☐</v>
      </c>
      <c r="E98" s="49" t="str">
        <f>IF($B98="","",IF(LISTES!G72=1,"☑","☐"))</f>
        <v>☐</v>
      </c>
      <c r="F98" s="50">
        <f>IF($B98="","",COUNTIFS(TOURNEES!$B:$B,$B98,TOURNEES!$A:$A,"&gt;="&amp;$H$3,TOURNEES!$A:$A,"&lt;="&amp;$K$3))</f>
        <v>1</v>
      </c>
      <c r="G98" s="51">
        <f>IF($B98="","",COUNTIFS(DATA!$C:$C,$B98,DATA!$A:$A,"&gt;="&amp;$H$3,DATA!$A:$A,"&lt;="&amp;$K$3))</f>
        <v>2</v>
      </c>
      <c r="H98" s="51">
        <f>IF($B98="","",COUNTIFS(DATA!$C:$C,$B98,DATA!$A:$A,"&gt;="&amp;$H$3,DATA!$A:$A,"&lt;="&amp;$K$3,DATA!$O:$O,1))</f>
        <v>2</v>
      </c>
      <c r="I98" s="52">
        <f t="shared" si="3"/>
        <v>1</v>
      </c>
      <c r="J98" s="53">
        <f>IF($B98="","",SUMIFS(DATA!$K:$K,DATA!$C:$C,$B98,DATA!$A:$A,"&gt;="&amp;$H$3,DATA!$A:$A,"&lt;="&amp;$K$3))</f>
        <v>5.5</v>
      </c>
      <c r="K98" s="53">
        <f>IF($B98="","",SUMIFS(DATA!$N:$N,DATA!$C:$C,$B98,DATA!$A:$A,"&gt;="&amp;$H$3,DATA!$A:$A,"&lt;="&amp;$K$3,DATA!$O:$O,1))</f>
        <v>5.42</v>
      </c>
      <c r="L98" s="51">
        <f>IF($B98="","",SUMIFS(TOURNEES!$F:$F,TOURNEES!$B:$B,$B98,TOURNEES!$A:$A,"&gt;="&amp;$H$3,TOURNEES!$A:$A,"&lt;="&amp;$K$3))</f>
        <v>67.290000000000006</v>
      </c>
      <c r="M98" s="51">
        <f>IF($B98="","",SUMIFS(TOURNEES!$G:$G,TOURNEES!$B:$B,$B98,TOURNEES!$A:$A,"&gt;="&amp;$H$3,TOURNEES!$A:$A,"&lt;="&amp;$K$3))</f>
        <v>67.290000000000006</v>
      </c>
      <c r="N98" s="51">
        <f t="shared" si="4"/>
        <v>67.290000000000006</v>
      </c>
      <c r="O98" s="51">
        <v>2</v>
      </c>
    </row>
    <row r="99" spans="2:15" ht="16.8" x14ac:dyDescent="0.3">
      <c r="B99" s="48" t="str">
        <f>IF(LISTES!A73="","",LISTES!A73)</f>
        <v>Youcef ZIDAN</v>
      </c>
      <c r="C99" s="49" t="str">
        <f>IF($B99="","",IF(LISTES!C73=1,"☑","☐"))</f>
        <v>☑</v>
      </c>
      <c r="D99" s="49" t="str">
        <f>IF($B99="","",IF(LISTES!F73=1,"☑","☐"))</f>
        <v>☐</v>
      </c>
      <c r="E99" s="49" t="str">
        <f>IF($B99="","",IF(LISTES!G73=1,"☑","☐"))</f>
        <v>☐</v>
      </c>
      <c r="F99" s="50">
        <f>IF($B99="","",COUNTIFS(TOURNEES!$B:$B,$B99,TOURNEES!$A:$A,"&gt;="&amp;$H$3,TOURNEES!$A:$A,"&lt;="&amp;$K$3))</f>
        <v>1</v>
      </c>
      <c r="G99" s="51">
        <f>IF($B99="","",COUNTIFS(DATA!$C:$C,$B99,DATA!$A:$A,"&gt;="&amp;$H$3,DATA!$A:$A,"&lt;="&amp;$K$3))</f>
        <v>19</v>
      </c>
      <c r="H99" s="51">
        <f>IF($B99="","",COUNTIFS(DATA!$C:$C,$B99,DATA!$A:$A,"&gt;="&amp;$H$3,DATA!$A:$A,"&lt;="&amp;$K$3,DATA!$O:$O,1))</f>
        <v>17</v>
      </c>
      <c r="I99" s="52">
        <f t="shared" si="3"/>
        <v>0.89473684210526316</v>
      </c>
      <c r="J99" s="53">
        <f>IF($B99="","",SUMIFS(DATA!$K:$K,DATA!$C:$C,$B99,DATA!$A:$A,"&gt;="&amp;$H$3,DATA!$A:$A,"&lt;="&amp;$K$3))</f>
        <v>10.28</v>
      </c>
      <c r="K99" s="53">
        <f>IF($B99="","",SUMIFS(DATA!$N:$N,DATA!$C:$C,$B99,DATA!$A:$A,"&gt;="&amp;$H$3,DATA!$A:$A,"&lt;="&amp;$K$3,DATA!$O:$O,1))</f>
        <v>73.27</v>
      </c>
      <c r="L99" s="51">
        <f>IF($B99="","",SUMIFS(TOURNEES!$F:$F,TOURNEES!$B:$B,$B99,TOURNEES!$A:$A,"&gt;="&amp;$H$3,TOURNEES!$A:$A,"&lt;="&amp;$K$3))</f>
        <v>60.72</v>
      </c>
      <c r="M99" s="51">
        <f>IF($B99="","",SUMIFS(TOURNEES!$G:$G,TOURNEES!$B:$B,$B99,TOURNEES!$A:$A,"&gt;="&amp;$H$3,TOURNEES!$A:$A,"&lt;="&amp;$K$3))</f>
        <v>49.21</v>
      </c>
      <c r="N99" s="51">
        <f t="shared" si="4"/>
        <v>60.72</v>
      </c>
      <c r="O99" s="51">
        <v>12</v>
      </c>
    </row>
    <row r="100" spans="2:15" ht="16.8" x14ac:dyDescent="0.3">
      <c r="B100" s="48" t="str">
        <f>IF(LISTES!A74="","",LISTES!A74)</f>
        <v/>
      </c>
      <c r="C100" s="49" t="str">
        <f>IF($B100="","",IF(LISTES!C74=1,"☑","☐"))</f>
        <v/>
      </c>
      <c r="D100" s="49" t="str">
        <f>IF($B100="","",IF(LISTES!F74=1,"☑","☐"))</f>
        <v/>
      </c>
      <c r="E100" s="49" t="str">
        <f>IF($B100="","",IF(LISTES!G74=1,"☑","☐"))</f>
        <v/>
      </c>
      <c r="F100" s="50" t="str">
        <f>IF($B100="","",COUNTIFS(TOURNEES!$B:$B,$B100,TOURNEES!$A:$A,"&gt;="&amp;$H$3,TOURNEES!$A:$A,"&lt;="&amp;$K$3))</f>
        <v/>
      </c>
      <c r="G100" s="51" t="str">
        <f>IF($B100="","",COUNTIFS(DATA!$C:$C,$B100,DATA!$A:$A,"&gt;="&amp;$H$3,DATA!$A:$A,"&lt;="&amp;$K$3))</f>
        <v/>
      </c>
      <c r="H100" s="51" t="str">
        <f>IF($B100="","",COUNTIFS(DATA!$C:$C,$B100,DATA!$A:$A,"&gt;="&amp;$H$3,DATA!$A:$A,"&lt;="&amp;$K$3,DATA!$O:$O,1))</f>
        <v/>
      </c>
      <c r="I100" s="52" t="str">
        <f t="shared" si="3"/>
        <v/>
      </c>
      <c r="J100" s="53" t="str">
        <f>IF($B100="","",SUMIFS(DATA!$K:$K,DATA!$C:$C,$B100,DATA!$A:$A,"&gt;="&amp;$H$3,DATA!$A:$A,"&lt;="&amp;$K$3))</f>
        <v/>
      </c>
      <c r="K100" s="53" t="str">
        <f>IF($B100="","",SUMIFS(DATA!$N:$N,DATA!$C:$C,$B100,DATA!$A:$A,"&gt;="&amp;$H$3,DATA!$A:$A,"&lt;="&amp;$K$3,DATA!$O:$O,1))</f>
        <v/>
      </c>
      <c r="L100" s="51" t="str">
        <f>IF($B100="","",SUMIFS(TOURNEES!$F:$F,TOURNEES!$B:$B,$B100,TOURNEES!$A:$A,"&gt;="&amp;$H$3,TOURNEES!$A:$A,"&lt;="&amp;$K$3))</f>
        <v/>
      </c>
      <c r="M100" s="51" t="str">
        <f>IF($B100="","",SUMIFS(TOURNEES!$G:$G,TOURNEES!$B:$B,$B100,TOURNEES!$A:$A,"&gt;="&amp;$H$3,TOURNEES!$A:$A,"&lt;="&amp;$K$3))</f>
        <v/>
      </c>
      <c r="N100" s="51" t="str">
        <f t="shared" si="4"/>
        <v/>
      </c>
      <c r="O100" s="51"/>
    </row>
    <row r="101" spans="2:15" ht="16.8" x14ac:dyDescent="0.3">
      <c r="B101" s="48" t="str">
        <f>IF(LISTES!A75="","",LISTES!A75)</f>
        <v/>
      </c>
      <c r="C101" s="49" t="str">
        <f>IF($B101="","",IF(LISTES!C75=1,"☑","☐"))</f>
        <v/>
      </c>
      <c r="D101" s="49" t="str">
        <f>IF($B101="","",IF(LISTES!F75=1,"☑","☐"))</f>
        <v/>
      </c>
      <c r="E101" s="49" t="str">
        <f>IF($B101="","",IF(LISTES!G75=1,"☑","☐"))</f>
        <v/>
      </c>
      <c r="F101" s="50" t="str">
        <f>IF($B101="","",COUNTIFS(TOURNEES!$B:$B,$B101,TOURNEES!$A:$A,"&gt;="&amp;$H$3,TOURNEES!$A:$A,"&lt;="&amp;$K$3))</f>
        <v/>
      </c>
      <c r="G101" s="51" t="str">
        <f>IF($B101="","",COUNTIFS(DATA!$C:$C,$B101,DATA!$A:$A,"&gt;="&amp;$H$3,DATA!$A:$A,"&lt;="&amp;$K$3))</f>
        <v/>
      </c>
      <c r="H101" s="51" t="str">
        <f>IF($B101="","",COUNTIFS(DATA!$C:$C,$B101,DATA!$A:$A,"&gt;="&amp;$H$3,DATA!$A:$A,"&lt;="&amp;$K$3,DATA!$O:$O,1))</f>
        <v/>
      </c>
      <c r="I101" s="52" t="str">
        <f t="shared" si="3"/>
        <v/>
      </c>
      <c r="J101" s="53" t="str">
        <f>IF($B101="","",SUMIFS(DATA!$K:$K,DATA!$C:$C,$B101,DATA!$A:$A,"&gt;="&amp;$H$3,DATA!$A:$A,"&lt;="&amp;$K$3))</f>
        <v/>
      </c>
      <c r="K101" s="53" t="str">
        <f>IF($B101="","",SUMIFS(DATA!$N:$N,DATA!$C:$C,$B101,DATA!$A:$A,"&gt;="&amp;$H$3,DATA!$A:$A,"&lt;="&amp;$K$3,DATA!$O:$O,1))</f>
        <v/>
      </c>
      <c r="L101" s="51" t="str">
        <f>IF($B101="","",SUMIFS(TOURNEES!$F:$F,TOURNEES!$B:$B,$B101,TOURNEES!$A:$A,"&gt;="&amp;$H$3,TOURNEES!$A:$A,"&lt;="&amp;$K$3))</f>
        <v/>
      </c>
      <c r="M101" s="51" t="str">
        <f>IF($B101="","",SUMIFS(TOURNEES!$G:$G,TOURNEES!$B:$B,$B101,TOURNEES!$A:$A,"&gt;="&amp;$H$3,TOURNEES!$A:$A,"&lt;="&amp;$K$3))</f>
        <v/>
      </c>
      <c r="N101" s="51" t="str">
        <f t="shared" si="4"/>
        <v/>
      </c>
      <c r="O101" s="51"/>
    </row>
    <row r="102" spans="2:15" ht="16.8" x14ac:dyDescent="0.3">
      <c r="B102" s="48" t="str">
        <f>IF(LISTES!A76="","",LISTES!A76)</f>
        <v/>
      </c>
      <c r="C102" s="49" t="str">
        <f>IF($B102="","",IF(LISTES!C76=1,"☑","☐"))</f>
        <v/>
      </c>
      <c r="D102" s="49" t="str">
        <f>IF($B102="","",IF(LISTES!F76=1,"☑","☐"))</f>
        <v/>
      </c>
      <c r="E102" s="49" t="str">
        <f>IF($B102="","",IF(LISTES!G76=1,"☑","☐"))</f>
        <v/>
      </c>
      <c r="F102" s="50" t="str">
        <f>IF($B102="","",COUNTIFS(TOURNEES!$B:$B,$B102,TOURNEES!$A:$A,"&gt;="&amp;$H$3,TOURNEES!$A:$A,"&lt;="&amp;$K$3))</f>
        <v/>
      </c>
      <c r="G102" s="51" t="str">
        <f>IF($B102="","",COUNTIFS(DATA!$C:$C,$B102,DATA!$A:$A,"&gt;="&amp;$H$3,DATA!$A:$A,"&lt;="&amp;$K$3))</f>
        <v/>
      </c>
      <c r="H102" s="51" t="str">
        <f>IF($B102="","",COUNTIFS(DATA!$C:$C,$B102,DATA!$A:$A,"&gt;="&amp;$H$3,DATA!$A:$A,"&lt;="&amp;$K$3,DATA!$O:$O,1))</f>
        <v/>
      </c>
      <c r="I102" s="52" t="str">
        <f t="shared" si="3"/>
        <v/>
      </c>
      <c r="J102" s="53" t="str">
        <f>IF($B102="","",SUMIFS(DATA!$K:$K,DATA!$C:$C,$B102,DATA!$A:$A,"&gt;="&amp;$H$3,DATA!$A:$A,"&lt;="&amp;$K$3))</f>
        <v/>
      </c>
      <c r="K102" s="53" t="str">
        <f>IF($B102="","",SUMIFS(DATA!$N:$N,DATA!$C:$C,$B102,DATA!$A:$A,"&gt;="&amp;$H$3,DATA!$A:$A,"&lt;="&amp;$K$3,DATA!$O:$O,1))</f>
        <v/>
      </c>
      <c r="L102" s="51" t="str">
        <f>IF($B102="","",SUMIFS(TOURNEES!$F:$F,TOURNEES!$B:$B,$B102,TOURNEES!$A:$A,"&gt;="&amp;$H$3,TOURNEES!$A:$A,"&lt;="&amp;$K$3))</f>
        <v/>
      </c>
      <c r="M102" s="51" t="str">
        <f>IF($B102="","",SUMIFS(TOURNEES!$G:$G,TOURNEES!$B:$B,$B102,TOURNEES!$A:$A,"&gt;="&amp;$H$3,TOURNEES!$A:$A,"&lt;="&amp;$K$3))</f>
        <v/>
      </c>
      <c r="N102" s="51" t="str">
        <f t="shared" si="4"/>
        <v/>
      </c>
      <c r="O102" s="51"/>
    </row>
    <row r="103" spans="2:15" ht="16.8" x14ac:dyDescent="0.3">
      <c r="B103" s="48" t="str">
        <f>IF(LISTES!A77="","",LISTES!A77)</f>
        <v/>
      </c>
      <c r="C103" s="49" t="str">
        <f>IF($B103="","",IF(LISTES!C77=1,"☑","☐"))</f>
        <v/>
      </c>
      <c r="D103" s="49" t="str">
        <f>IF($B103="","",IF(LISTES!F77=1,"☑","☐"))</f>
        <v/>
      </c>
      <c r="E103" s="49" t="str">
        <f>IF($B103="","",IF(LISTES!G77=1,"☑","☐"))</f>
        <v/>
      </c>
      <c r="F103" s="50" t="str">
        <f>IF($B103="","",COUNTIFS(TOURNEES!$B:$B,$B103,TOURNEES!$A:$A,"&gt;="&amp;$H$3,TOURNEES!$A:$A,"&lt;="&amp;$K$3))</f>
        <v/>
      </c>
      <c r="G103" s="51" t="str">
        <f>IF($B103="","",COUNTIFS(DATA!$C:$C,$B103,DATA!$A:$A,"&gt;="&amp;$H$3,DATA!$A:$A,"&lt;="&amp;$K$3))</f>
        <v/>
      </c>
      <c r="H103" s="51" t="str">
        <f>IF($B103="","",COUNTIFS(DATA!$C:$C,$B103,DATA!$A:$A,"&gt;="&amp;$H$3,DATA!$A:$A,"&lt;="&amp;$K$3,DATA!$O:$O,1))</f>
        <v/>
      </c>
      <c r="I103" s="52" t="str">
        <f t="shared" si="3"/>
        <v/>
      </c>
      <c r="J103" s="53" t="str">
        <f>IF($B103="","",SUMIFS(DATA!$K:$K,DATA!$C:$C,$B103,DATA!$A:$A,"&gt;="&amp;$H$3,DATA!$A:$A,"&lt;="&amp;$K$3))</f>
        <v/>
      </c>
      <c r="K103" s="53" t="str">
        <f>IF($B103="","",SUMIFS(DATA!$N:$N,DATA!$C:$C,$B103,DATA!$A:$A,"&gt;="&amp;$H$3,DATA!$A:$A,"&lt;="&amp;$K$3,DATA!$O:$O,1))</f>
        <v/>
      </c>
      <c r="L103" s="51" t="str">
        <f>IF($B103="","",SUMIFS(TOURNEES!$F:$F,TOURNEES!$B:$B,$B103,TOURNEES!$A:$A,"&gt;="&amp;$H$3,TOURNEES!$A:$A,"&lt;="&amp;$K$3))</f>
        <v/>
      </c>
      <c r="M103" s="51" t="str">
        <f>IF($B103="","",SUMIFS(TOURNEES!$G:$G,TOURNEES!$B:$B,$B103,TOURNEES!$A:$A,"&gt;="&amp;$H$3,TOURNEES!$A:$A,"&lt;="&amp;$K$3))</f>
        <v/>
      </c>
      <c r="N103" s="51" t="str">
        <f t="shared" si="4"/>
        <v/>
      </c>
      <c r="O103" s="51"/>
    </row>
    <row r="104" spans="2:15" ht="16.8" x14ac:dyDescent="0.3">
      <c r="B104" s="48" t="str">
        <f>IF(LISTES!A78="","",LISTES!A78)</f>
        <v/>
      </c>
      <c r="C104" s="49" t="str">
        <f>IF($B104="","",IF(LISTES!C78=1,"☑","☐"))</f>
        <v/>
      </c>
      <c r="D104" s="49" t="str">
        <f>IF($B104="","",IF(LISTES!F78=1,"☑","☐"))</f>
        <v/>
      </c>
      <c r="E104" s="49" t="str">
        <f>IF($B104="","",IF(LISTES!G78=1,"☑","☐"))</f>
        <v/>
      </c>
      <c r="F104" s="50" t="str">
        <f>IF($B104="","",COUNTIFS(TOURNEES!$B:$B,$B104,TOURNEES!$A:$A,"&gt;="&amp;$H$3,TOURNEES!$A:$A,"&lt;="&amp;$K$3))</f>
        <v/>
      </c>
      <c r="G104" s="51" t="str">
        <f>IF($B104="","",COUNTIFS(DATA!$C:$C,$B104,DATA!$A:$A,"&gt;="&amp;$H$3,DATA!$A:$A,"&lt;="&amp;$K$3))</f>
        <v/>
      </c>
      <c r="H104" s="51" t="str">
        <f>IF($B104="","",COUNTIFS(DATA!$C:$C,$B104,DATA!$A:$A,"&gt;="&amp;$H$3,DATA!$A:$A,"&lt;="&amp;$K$3,DATA!$O:$O,1))</f>
        <v/>
      </c>
      <c r="I104" s="52" t="str">
        <f t="shared" si="3"/>
        <v/>
      </c>
      <c r="J104" s="53" t="str">
        <f>IF($B104="","",SUMIFS(DATA!$K:$K,DATA!$C:$C,$B104,DATA!$A:$A,"&gt;="&amp;$H$3,DATA!$A:$A,"&lt;="&amp;$K$3))</f>
        <v/>
      </c>
      <c r="K104" s="53" t="str">
        <f>IF($B104="","",SUMIFS(DATA!$N:$N,DATA!$C:$C,$B104,DATA!$A:$A,"&gt;="&amp;$H$3,DATA!$A:$A,"&lt;="&amp;$K$3,DATA!$O:$O,1))</f>
        <v/>
      </c>
      <c r="L104" s="51" t="str">
        <f>IF($B104="","",SUMIFS(TOURNEES!$F:$F,TOURNEES!$B:$B,$B104,TOURNEES!$A:$A,"&gt;="&amp;$H$3,TOURNEES!$A:$A,"&lt;="&amp;$K$3))</f>
        <v/>
      </c>
      <c r="M104" s="51" t="str">
        <f>IF($B104="","",SUMIFS(TOURNEES!$G:$G,TOURNEES!$B:$B,$B104,TOURNEES!$A:$A,"&gt;="&amp;$H$3,TOURNEES!$A:$A,"&lt;="&amp;$K$3))</f>
        <v/>
      </c>
      <c r="N104" s="51" t="str">
        <f t="shared" si="4"/>
        <v/>
      </c>
      <c r="O104" s="51"/>
    </row>
    <row r="105" spans="2:15" ht="16.8" x14ac:dyDescent="0.3">
      <c r="B105" s="48" t="str">
        <f>IF(LISTES!A79="","",LISTES!A79)</f>
        <v/>
      </c>
      <c r="C105" s="49" t="str">
        <f>IF($B105="","",IF(LISTES!C79=1,"☑","☐"))</f>
        <v/>
      </c>
      <c r="D105" s="49" t="str">
        <f>IF($B105="","",IF(LISTES!F79=1,"☑","☐"))</f>
        <v/>
      </c>
      <c r="E105" s="49" t="str">
        <f>IF($B105="","",IF(LISTES!G79=1,"☑","☐"))</f>
        <v/>
      </c>
      <c r="F105" s="50" t="str">
        <f>IF($B105="","",COUNTIFS(TOURNEES!$B:$B,$B105,TOURNEES!$A:$A,"&gt;="&amp;$H$3,TOURNEES!$A:$A,"&lt;="&amp;$K$3))</f>
        <v/>
      </c>
      <c r="G105" s="51" t="str">
        <f>IF($B105="","",COUNTIFS(DATA!$C:$C,$B105,DATA!$A:$A,"&gt;="&amp;$H$3,DATA!$A:$A,"&lt;="&amp;$K$3))</f>
        <v/>
      </c>
      <c r="H105" s="51" t="str">
        <f>IF($B105="","",COUNTIFS(DATA!$C:$C,$B105,DATA!$A:$A,"&gt;="&amp;$H$3,DATA!$A:$A,"&lt;="&amp;$K$3,DATA!$O:$O,1))</f>
        <v/>
      </c>
      <c r="I105" s="52" t="str">
        <f t="shared" si="3"/>
        <v/>
      </c>
      <c r="J105" s="53" t="str">
        <f>IF($B105="","",SUMIFS(DATA!$K:$K,DATA!$C:$C,$B105,DATA!$A:$A,"&gt;="&amp;$H$3,DATA!$A:$A,"&lt;="&amp;$K$3))</f>
        <v/>
      </c>
      <c r="K105" s="53" t="str">
        <f>IF($B105="","",SUMIFS(DATA!$N:$N,DATA!$C:$C,$B105,DATA!$A:$A,"&gt;="&amp;$H$3,DATA!$A:$A,"&lt;="&amp;$K$3,DATA!$O:$O,1))</f>
        <v/>
      </c>
      <c r="L105" s="51" t="str">
        <f>IF($B105="","",SUMIFS(TOURNEES!$F:$F,TOURNEES!$B:$B,$B105,TOURNEES!$A:$A,"&gt;="&amp;$H$3,TOURNEES!$A:$A,"&lt;="&amp;$K$3))</f>
        <v/>
      </c>
      <c r="M105" s="51" t="str">
        <f>IF($B105="","",SUMIFS(TOURNEES!$G:$G,TOURNEES!$B:$B,$B105,TOURNEES!$A:$A,"&gt;="&amp;$H$3,TOURNEES!$A:$A,"&lt;="&amp;$K$3))</f>
        <v/>
      </c>
      <c r="N105" s="51" t="str">
        <f t="shared" si="4"/>
        <v/>
      </c>
      <c r="O105" s="51"/>
    </row>
    <row r="106" spans="2:15" ht="16.8" x14ac:dyDescent="0.3">
      <c r="B106" s="48" t="str">
        <f>IF(LISTES!A80="","",LISTES!A80)</f>
        <v/>
      </c>
      <c r="C106" s="49" t="str">
        <f>IF($B106="","",IF(LISTES!C80=1,"☑","☐"))</f>
        <v/>
      </c>
      <c r="D106" s="49" t="str">
        <f>IF($B106="","",IF(LISTES!F80=1,"☑","☐"))</f>
        <v/>
      </c>
      <c r="E106" s="49" t="str">
        <f>IF($B106="","",IF(LISTES!G80=1,"☑","☐"))</f>
        <v/>
      </c>
      <c r="F106" s="50" t="str">
        <f>IF($B106="","",COUNTIFS(TOURNEES!$B:$B,$B106,TOURNEES!$A:$A,"&gt;="&amp;$H$3,TOURNEES!$A:$A,"&lt;="&amp;$K$3))</f>
        <v/>
      </c>
      <c r="G106" s="51" t="str">
        <f>IF($B106="","",COUNTIFS(DATA!$C:$C,$B106,DATA!$A:$A,"&gt;="&amp;$H$3,DATA!$A:$A,"&lt;="&amp;$K$3))</f>
        <v/>
      </c>
      <c r="H106" s="51" t="str">
        <f>IF($B106="","",COUNTIFS(DATA!$C:$C,$B106,DATA!$A:$A,"&gt;="&amp;$H$3,DATA!$A:$A,"&lt;="&amp;$K$3,DATA!$O:$O,1))</f>
        <v/>
      </c>
      <c r="I106" s="52" t="str">
        <f t="shared" si="3"/>
        <v/>
      </c>
      <c r="J106" s="53" t="str">
        <f>IF($B106="","",SUMIFS(DATA!$K:$K,DATA!$C:$C,$B106,DATA!$A:$A,"&gt;="&amp;$H$3,DATA!$A:$A,"&lt;="&amp;$K$3))</f>
        <v/>
      </c>
      <c r="K106" s="53" t="str">
        <f>IF($B106="","",SUMIFS(DATA!$N:$N,DATA!$C:$C,$B106,DATA!$A:$A,"&gt;="&amp;$H$3,DATA!$A:$A,"&lt;="&amp;$K$3,DATA!$O:$O,1))</f>
        <v/>
      </c>
      <c r="L106" s="51" t="str">
        <f>IF($B106="","",SUMIFS(TOURNEES!$F:$F,TOURNEES!$B:$B,$B106,TOURNEES!$A:$A,"&gt;="&amp;$H$3,TOURNEES!$A:$A,"&lt;="&amp;$K$3))</f>
        <v/>
      </c>
      <c r="M106" s="51" t="str">
        <f>IF($B106="","",SUMIFS(TOURNEES!$G:$G,TOURNEES!$B:$B,$B106,TOURNEES!$A:$A,"&gt;="&amp;$H$3,TOURNEES!$A:$A,"&lt;="&amp;$K$3))</f>
        <v/>
      </c>
      <c r="N106" s="51" t="str">
        <f t="shared" si="4"/>
        <v/>
      </c>
      <c r="O106" s="51"/>
    </row>
    <row r="107" spans="2:15" ht="16.8" x14ac:dyDescent="0.3">
      <c r="B107" s="48" t="str">
        <f>IF(LISTES!A81="","",LISTES!A81)</f>
        <v/>
      </c>
      <c r="C107" s="49" t="str">
        <f>IF($B107="","",IF(LISTES!C81=1,"☑","☐"))</f>
        <v/>
      </c>
      <c r="D107" s="49" t="str">
        <f>IF($B107="","",IF(LISTES!F81=1,"☑","☐"))</f>
        <v/>
      </c>
      <c r="E107" s="49" t="str">
        <f>IF($B107="","",IF(LISTES!G81=1,"☑","☐"))</f>
        <v/>
      </c>
      <c r="F107" s="50" t="str">
        <f>IF($B107="","",COUNTIFS(TOURNEES!$B:$B,$B107,TOURNEES!$A:$A,"&gt;="&amp;$H$3,TOURNEES!$A:$A,"&lt;="&amp;$K$3))</f>
        <v/>
      </c>
      <c r="G107" s="51" t="str">
        <f>IF($B107="","",COUNTIFS(DATA!$C:$C,$B107,DATA!$A:$A,"&gt;="&amp;$H$3,DATA!$A:$A,"&lt;="&amp;$K$3))</f>
        <v/>
      </c>
      <c r="H107" s="51" t="str">
        <f>IF($B107="","",COUNTIFS(DATA!$C:$C,$B107,DATA!$A:$A,"&gt;="&amp;$H$3,DATA!$A:$A,"&lt;="&amp;$K$3,DATA!$O:$O,1))</f>
        <v/>
      </c>
      <c r="I107" s="52" t="str">
        <f t="shared" si="3"/>
        <v/>
      </c>
      <c r="J107" s="53" t="str">
        <f>IF($B107="","",SUMIFS(DATA!$K:$K,DATA!$C:$C,$B107,DATA!$A:$A,"&gt;="&amp;$H$3,DATA!$A:$A,"&lt;="&amp;$K$3))</f>
        <v/>
      </c>
      <c r="K107" s="53" t="str">
        <f>IF($B107="","",SUMIFS(DATA!$N:$N,DATA!$C:$C,$B107,DATA!$A:$A,"&gt;="&amp;$H$3,DATA!$A:$A,"&lt;="&amp;$K$3,DATA!$O:$O,1))</f>
        <v/>
      </c>
      <c r="L107" s="51" t="str">
        <f>IF($B107="","",SUMIFS(TOURNEES!$F:$F,TOURNEES!$B:$B,$B107,TOURNEES!$A:$A,"&gt;="&amp;$H$3,TOURNEES!$A:$A,"&lt;="&amp;$K$3))</f>
        <v/>
      </c>
      <c r="M107" s="51" t="str">
        <f>IF($B107="","",SUMIFS(TOURNEES!$G:$G,TOURNEES!$B:$B,$B107,TOURNEES!$A:$A,"&gt;="&amp;$H$3,TOURNEES!$A:$A,"&lt;="&amp;$K$3))</f>
        <v/>
      </c>
      <c r="N107" s="51" t="str">
        <f t="shared" si="4"/>
        <v/>
      </c>
      <c r="O107" s="51"/>
    </row>
    <row r="108" spans="2:15" ht="16.8" x14ac:dyDescent="0.3">
      <c r="B108" s="48" t="str">
        <f>IF(LISTES!A82="","",LISTES!A82)</f>
        <v/>
      </c>
      <c r="C108" s="49" t="str">
        <f>IF($B108="","",IF(LISTES!C82=1,"☑","☐"))</f>
        <v/>
      </c>
      <c r="D108" s="49" t="str">
        <f>IF($B108="","",IF(LISTES!F82=1,"☑","☐"))</f>
        <v/>
      </c>
      <c r="E108" s="49" t="str">
        <f>IF($B108="","",IF(LISTES!G82=1,"☑","☐"))</f>
        <v/>
      </c>
      <c r="F108" s="50" t="str">
        <f>IF($B108="","",COUNTIFS(TOURNEES!$B:$B,$B108,TOURNEES!$A:$A,"&gt;="&amp;$H$3,TOURNEES!$A:$A,"&lt;="&amp;$K$3))</f>
        <v/>
      </c>
      <c r="G108" s="51" t="str">
        <f>IF($B108="","",COUNTIFS(DATA!$C:$C,$B108,DATA!$A:$A,"&gt;="&amp;$H$3,DATA!$A:$A,"&lt;="&amp;$K$3))</f>
        <v/>
      </c>
      <c r="H108" s="51" t="str">
        <f>IF($B108="","",COUNTIFS(DATA!$C:$C,$B108,DATA!$A:$A,"&gt;="&amp;$H$3,DATA!$A:$A,"&lt;="&amp;$K$3,DATA!$O:$O,1))</f>
        <v/>
      </c>
      <c r="I108" s="52" t="str">
        <f t="shared" si="3"/>
        <v/>
      </c>
      <c r="J108" s="53" t="str">
        <f>IF($B108="","",SUMIFS(DATA!$K:$K,DATA!$C:$C,$B108,DATA!$A:$A,"&gt;="&amp;$H$3,DATA!$A:$A,"&lt;="&amp;$K$3))</f>
        <v/>
      </c>
      <c r="K108" s="53" t="str">
        <f>IF($B108="","",SUMIFS(DATA!$N:$N,DATA!$C:$C,$B108,DATA!$A:$A,"&gt;="&amp;$H$3,DATA!$A:$A,"&lt;="&amp;$K$3,DATA!$O:$O,1))</f>
        <v/>
      </c>
      <c r="L108" s="51" t="str">
        <f>IF($B108="","",SUMIFS(TOURNEES!$F:$F,TOURNEES!$B:$B,$B108,TOURNEES!$A:$A,"&gt;="&amp;$H$3,TOURNEES!$A:$A,"&lt;="&amp;$K$3))</f>
        <v/>
      </c>
      <c r="M108" s="51" t="str">
        <f>IF($B108="","",SUMIFS(TOURNEES!$G:$G,TOURNEES!$B:$B,$B108,TOURNEES!$A:$A,"&gt;="&amp;$H$3,TOURNEES!$A:$A,"&lt;="&amp;$K$3))</f>
        <v/>
      </c>
      <c r="N108" s="51" t="str">
        <f t="shared" si="4"/>
        <v/>
      </c>
      <c r="O108" s="51"/>
    </row>
    <row r="109" spans="2:15" ht="16.8" x14ac:dyDescent="0.3">
      <c r="B109" s="54" t="str">
        <f>IF(LISTES!A83="","",LISTES!A83)</f>
        <v/>
      </c>
      <c r="C109" s="55" t="str">
        <f>IF($B109="","",IF(LISTES!C83=1,"☑","☐"))</f>
        <v/>
      </c>
      <c r="D109" s="55" t="str">
        <f>IF($B109="","",IF(LISTES!F83=1,"☑","☐"))</f>
        <v/>
      </c>
      <c r="E109" s="55" t="str">
        <f>IF($B109="","",IF(LISTES!G83=1,"☑","☐"))</f>
        <v/>
      </c>
      <c r="F109" s="56" t="str">
        <f>IF($B109="","",COUNTIFS(TOURNEES!$B:$B,$B109,TOURNEES!$A:$A,"&gt;="&amp;$H$3,TOURNEES!$A:$A,"&lt;="&amp;$K$3))</f>
        <v/>
      </c>
      <c r="G109" s="57" t="str">
        <f>IF($B109="","",COUNTIFS(DATA!$C:$C,$B109,DATA!$A:$A,"&gt;="&amp;$H$3,DATA!$A:$A,"&lt;="&amp;$K$3))</f>
        <v/>
      </c>
      <c r="H109" s="57" t="str">
        <f>IF($B109="","",COUNTIFS(DATA!$C:$C,$B109,DATA!$A:$A,"&gt;="&amp;$H$3,DATA!$A:$A,"&lt;="&amp;$K$3,DATA!$O:$O,1))</f>
        <v/>
      </c>
      <c r="I109" s="58" t="str">
        <f t="shared" si="3"/>
        <v/>
      </c>
      <c r="J109" s="59" t="str">
        <f>IF($B109="","",SUMIFS(DATA!$K:$K,DATA!$C:$C,$B109,DATA!$A:$A,"&gt;="&amp;$H$3,DATA!$A:$A,"&lt;="&amp;$K$3))</f>
        <v/>
      </c>
      <c r="K109" s="59" t="str">
        <f>IF($B109="","",SUMIFS(DATA!$N:$N,DATA!$C:$C,$B109,DATA!$A:$A,"&gt;="&amp;$H$3,DATA!$A:$A,"&lt;="&amp;$K$3,DATA!$O:$O,1))</f>
        <v/>
      </c>
      <c r="L109" s="57" t="str">
        <f>IF($B109="","",SUMIFS(TOURNEES!$F:$F,TOURNEES!$B:$B,$B109,TOURNEES!$A:$A,"&gt;="&amp;$H$3,TOURNEES!$A:$A,"&lt;="&amp;$K$3))</f>
        <v/>
      </c>
      <c r="M109" s="57" t="str">
        <f>IF($B109="","",SUMIFS(TOURNEES!$G:$G,TOURNEES!$B:$B,$B109,TOURNEES!$A:$A,"&gt;="&amp;$H$3,TOURNEES!$A:$A,"&lt;="&amp;$K$3))</f>
        <v/>
      </c>
      <c r="N109" s="57" t="str">
        <f t="shared" si="4"/>
        <v/>
      </c>
      <c r="O109" s="57"/>
    </row>
    <row r="110" spans="2:15" ht="16.8" x14ac:dyDescent="0.3">
      <c r="B110" s="54" t="str">
        <f>IF(LISTES!A84="","",LISTES!A84)</f>
        <v/>
      </c>
      <c r="C110" s="55" t="str">
        <f>IF($B110="","",IF(LISTES!C84=1,"☑","☐"))</f>
        <v/>
      </c>
      <c r="D110" s="55" t="str">
        <f>IF($B110="","",IF(LISTES!F84=1,"☑","☐"))</f>
        <v/>
      </c>
      <c r="E110" s="55" t="str">
        <f>IF($B110="","",IF(LISTES!G84=1,"☑","☐"))</f>
        <v/>
      </c>
      <c r="F110" s="56" t="str">
        <f>IF($B110="","",COUNTIFS(TOURNEES!$B:$B,$B110,TOURNEES!$A:$A,"&gt;="&amp;$H$3,TOURNEES!$A:$A,"&lt;="&amp;$K$3))</f>
        <v/>
      </c>
      <c r="G110" s="57" t="str">
        <f>IF($B110="","",COUNTIFS(DATA!$C:$C,$B110,DATA!$A:$A,"&gt;="&amp;$H$3,DATA!$A:$A,"&lt;="&amp;$K$3))</f>
        <v/>
      </c>
      <c r="H110" s="57" t="str">
        <f>IF($B110="","",COUNTIFS(DATA!$C:$C,$B110,DATA!$A:$A,"&gt;="&amp;$H$3,DATA!$A:$A,"&lt;="&amp;$K$3,DATA!$O:$O,1))</f>
        <v/>
      </c>
      <c r="I110" s="58" t="str">
        <f t="shared" si="3"/>
        <v/>
      </c>
      <c r="J110" s="59" t="str">
        <f>IF($B110="","",SUMIFS(DATA!$K:$K,DATA!$C:$C,$B110,DATA!$A:$A,"&gt;="&amp;$H$3,DATA!$A:$A,"&lt;="&amp;$K$3))</f>
        <v/>
      </c>
      <c r="K110" s="59" t="str">
        <f>IF($B110="","",SUMIFS(DATA!$N:$N,DATA!$C:$C,$B110,DATA!$A:$A,"&gt;="&amp;$H$3,DATA!$A:$A,"&lt;="&amp;$K$3,DATA!$O:$O,1))</f>
        <v/>
      </c>
      <c r="L110" s="57" t="str">
        <f>IF($B110="","",SUMIFS(TOURNEES!$F:$F,TOURNEES!$B:$B,$B110,TOURNEES!$A:$A,"&gt;="&amp;$H$3,TOURNEES!$A:$A,"&lt;="&amp;$K$3))</f>
        <v/>
      </c>
      <c r="M110" s="57" t="str">
        <f>IF($B110="","",SUMIFS(TOURNEES!$G:$G,TOURNEES!$B:$B,$B110,TOURNEES!$A:$A,"&gt;="&amp;$H$3,TOURNEES!$A:$A,"&lt;="&amp;$K$3))</f>
        <v/>
      </c>
      <c r="N110" s="57" t="str">
        <f t="shared" si="4"/>
        <v/>
      </c>
      <c r="O110" s="57"/>
    </row>
    <row r="111" spans="2:15" ht="16.8" x14ac:dyDescent="0.3">
      <c r="B111" s="54" t="str">
        <f>IF(LISTES!A85="","",LISTES!A85)</f>
        <v/>
      </c>
      <c r="C111" s="55" t="str">
        <f>IF($B111="","",IF(LISTES!C85=1,"☑","☐"))</f>
        <v/>
      </c>
      <c r="D111" s="55" t="str">
        <f>IF($B111="","",IF(LISTES!F85=1,"☑","☐"))</f>
        <v/>
      </c>
      <c r="E111" s="55" t="str">
        <f>IF($B111="","",IF(LISTES!G85=1,"☑","☐"))</f>
        <v/>
      </c>
      <c r="F111" s="56" t="str">
        <f>IF($B111="","",COUNTIFS(TOURNEES!$B:$B,$B111,TOURNEES!$A:$A,"&gt;="&amp;$H$3,TOURNEES!$A:$A,"&lt;="&amp;$K$3))</f>
        <v/>
      </c>
      <c r="G111" s="57" t="str">
        <f>IF($B111="","",COUNTIFS(DATA!$C:$C,$B111,DATA!$A:$A,"&gt;="&amp;$H$3,DATA!$A:$A,"&lt;="&amp;$K$3))</f>
        <v/>
      </c>
      <c r="H111" s="57" t="str">
        <f>IF($B111="","",COUNTIFS(DATA!$C:$C,$B111,DATA!$A:$A,"&gt;="&amp;$H$3,DATA!$A:$A,"&lt;="&amp;$K$3,DATA!$O:$O,1))</f>
        <v/>
      </c>
      <c r="I111" s="58" t="str">
        <f t="shared" si="3"/>
        <v/>
      </c>
      <c r="J111" s="59" t="str">
        <f>IF($B111="","",SUMIFS(DATA!$K:$K,DATA!$C:$C,$B111,DATA!$A:$A,"&gt;="&amp;$H$3,DATA!$A:$A,"&lt;="&amp;$K$3))</f>
        <v/>
      </c>
      <c r="K111" s="59" t="str">
        <f>IF($B111="","",SUMIFS(DATA!$N:$N,DATA!$C:$C,$B111,DATA!$A:$A,"&gt;="&amp;$H$3,DATA!$A:$A,"&lt;="&amp;$K$3,DATA!$O:$O,1))</f>
        <v/>
      </c>
      <c r="L111" s="57" t="str">
        <f>IF($B111="","",SUMIFS(TOURNEES!$F:$F,TOURNEES!$B:$B,$B111,TOURNEES!$A:$A,"&gt;="&amp;$H$3,TOURNEES!$A:$A,"&lt;="&amp;$K$3))</f>
        <v/>
      </c>
      <c r="M111" s="57" t="str">
        <f>IF($B111="","",SUMIFS(TOURNEES!$G:$G,TOURNEES!$B:$B,$B111,TOURNEES!$A:$A,"&gt;="&amp;$H$3,TOURNEES!$A:$A,"&lt;="&amp;$K$3))</f>
        <v/>
      </c>
      <c r="N111" s="57" t="str">
        <f t="shared" si="4"/>
        <v/>
      </c>
      <c r="O111" s="57"/>
    </row>
    <row r="112" spans="2:15" ht="16.8" x14ac:dyDescent="0.3">
      <c r="B112" s="54" t="str">
        <f>IF(LISTES!A86="","",LISTES!A86)</f>
        <v/>
      </c>
      <c r="C112" s="55" t="str">
        <f>IF($B112="","",IF(LISTES!C86=1,"☑","☐"))</f>
        <v/>
      </c>
      <c r="D112" s="55" t="str">
        <f>IF($B112="","",IF(LISTES!F86=1,"☑","☐"))</f>
        <v/>
      </c>
      <c r="E112" s="55" t="str">
        <f>IF($B112="","",IF(LISTES!G86=1,"☑","☐"))</f>
        <v/>
      </c>
      <c r="F112" s="56" t="str">
        <f>IF($B112="","",COUNTIFS(TOURNEES!$B:$B,$B112,TOURNEES!$A:$A,"&gt;="&amp;$H$3,TOURNEES!$A:$A,"&lt;="&amp;$K$3))</f>
        <v/>
      </c>
      <c r="G112" s="57" t="str">
        <f>IF($B112="","",COUNTIFS(DATA!$C:$C,$B112,DATA!$A:$A,"&gt;="&amp;$H$3,DATA!$A:$A,"&lt;="&amp;$K$3))</f>
        <v/>
      </c>
      <c r="H112" s="57" t="str">
        <f>IF($B112="","",COUNTIFS(DATA!$C:$C,$B112,DATA!$A:$A,"&gt;="&amp;$H$3,DATA!$A:$A,"&lt;="&amp;$K$3,DATA!$O:$O,1))</f>
        <v/>
      </c>
      <c r="I112" s="58" t="str">
        <f t="shared" si="3"/>
        <v/>
      </c>
      <c r="J112" s="59" t="str">
        <f>IF($B112="","",SUMIFS(DATA!$K:$K,DATA!$C:$C,$B112,DATA!$A:$A,"&gt;="&amp;$H$3,DATA!$A:$A,"&lt;="&amp;$K$3))</f>
        <v/>
      </c>
      <c r="K112" s="59" t="str">
        <f>IF($B112="","",SUMIFS(DATA!$N:$N,DATA!$C:$C,$B112,DATA!$A:$A,"&gt;="&amp;$H$3,DATA!$A:$A,"&lt;="&amp;$K$3,DATA!$O:$O,1))</f>
        <v/>
      </c>
      <c r="L112" s="57" t="str">
        <f>IF($B112="","",SUMIFS(TOURNEES!$F:$F,TOURNEES!$B:$B,$B112,TOURNEES!$A:$A,"&gt;="&amp;$H$3,TOURNEES!$A:$A,"&lt;="&amp;$K$3))</f>
        <v/>
      </c>
      <c r="M112" s="57" t="str">
        <f>IF($B112="","",SUMIFS(TOURNEES!$G:$G,TOURNEES!$B:$B,$B112,TOURNEES!$A:$A,"&gt;="&amp;$H$3,TOURNEES!$A:$A,"&lt;="&amp;$K$3))</f>
        <v/>
      </c>
      <c r="N112" s="57" t="str">
        <f t="shared" si="4"/>
        <v/>
      </c>
      <c r="O112" s="57"/>
    </row>
    <row r="113" spans="2:15" ht="16.8" x14ac:dyDescent="0.3">
      <c r="B113" s="54" t="str">
        <f>IF(LISTES!A87="","",LISTES!A87)</f>
        <v/>
      </c>
      <c r="C113" s="55" t="str">
        <f>IF($B113="","",IF(LISTES!C87=1,"☑","☐"))</f>
        <v/>
      </c>
      <c r="D113" s="55" t="str">
        <f>IF($B113="","",IF(LISTES!F87=1,"☑","☐"))</f>
        <v/>
      </c>
      <c r="E113" s="55" t="str">
        <f>IF($B113="","",IF(LISTES!G87=1,"☑","☐"))</f>
        <v/>
      </c>
      <c r="F113" s="56" t="str">
        <f>IF($B113="","",COUNTIFS(TOURNEES!$B:$B,$B113,TOURNEES!$A:$A,"&gt;="&amp;$H$3,TOURNEES!$A:$A,"&lt;="&amp;$K$3))</f>
        <v/>
      </c>
      <c r="G113" s="57" t="str">
        <f>IF($B113="","",COUNTIFS(DATA!$C:$C,$B113,DATA!$A:$A,"&gt;="&amp;$H$3,DATA!$A:$A,"&lt;="&amp;$K$3))</f>
        <v/>
      </c>
      <c r="H113" s="57" t="str">
        <f>IF($B113="","",COUNTIFS(DATA!$C:$C,$B113,DATA!$A:$A,"&gt;="&amp;$H$3,DATA!$A:$A,"&lt;="&amp;$K$3,DATA!$O:$O,1))</f>
        <v/>
      </c>
      <c r="I113" s="58" t="str">
        <f t="shared" si="3"/>
        <v/>
      </c>
      <c r="J113" s="59" t="str">
        <f>IF($B113="","",SUMIFS(DATA!$K:$K,DATA!$C:$C,$B113,DATA!$A:$A,"&gt;="&amp;$H$3,DATA!$A:$A,"&lt;="&amp;$K$3))</f>
        <v/>
      </c>
      <c r="K113" s="59" t="str">
        <f>IF($B113="","",SUMIFS(DATA!$N:$N,DATA!$C:$C,$B113,DATA!$A:$A,"&gt;="&amp;$H$3,DATA!$A:$A,"&lt;="&amp;$K$3,DATA!$O:$O,1))</f>
        <v/>
      </c>
      <c r="L113" s="57" t="str">
        <f>IF($B113="","",SUMIFS(TOURNEES!$F:$F,TOURNEES!$B:$B,$B113,TOURNEES!$A:$A,"&gt;="&amp;$H$3,TOURNEES!$A:$A,"&lt;="&amp;$K$3))</f>
        <v/>
      </c>
      <c r="M113" s="57" t="str">
        <f>IF($B113="","",SUMIFS(TOURNEES!$G:$G,TOURNEES!$B:$B,$B113,TOURNEES!$A:$A,"&gt;="&amp;$H$3,TOURNEES!$A:$A,"&lt;="&amp;$K$3))</f>
        <v/>
      </c>
      <c r="N113" s="57" t="str">
        <f t="shared" si="4"/>
        <v/>
      </c>
      <c r="O113" s="57"/>
    </row>
    <row r="114" spans="2:15" ht="16.8" x14ac:dyDescent="0.3">
      <c r="B114" s="54" t="str">
        <f>IF(LISTES!A88="","",LISTES!A88)</f>
        <v/>
      </c>
      <c r="C114" s="55" t="str">
        <f>IF($B114="","",IF(LISTES!C88=1,"☑","☐"))</f>
        <v/>
      </c>
      <c r="D114" s="55" t="str">
        <f>IF($B114="","",IF(LISTES!F88=1,"☑","☐"))</f>
        <v/>
      </c>
      <c r="E114" s="55" t="str">
        <f>IF($B114="","",IF(LISTES!G88=1,"☑","☐"))</f>
        <v/>
      </c>
      <c r="F114" s="56" t="str">
        <f>IF($B114="","",COUNTIFS(TOURNEES!$B:$B,$B114,TOURNEES!$A:$A,"&gt;="&amp;$H$3,TOURNEES!$A:$A,"&lt;="&amp;$K$3))</f>
        <v/>
      </c>
      <c r="G114" s="57" t="str">
        <f>IF($B114="","",COUNTIFS(DATA!$C:$C,$B114,DATA!$A:$A,"&gt;="&amp;$H$3,DATA!$A:$A,"&lt;="&amp;$K$3))</f>
        <v/>
      </c>
      <c r="H114" s="57" t="str">
        <f>IF($B114="","",COUNTIFS(DATA!$C:$C,$B114,DATA!$A:$A,"&gt;="&amp;$H$3,DATA!$A:$A,"&lt;="&amp;$K$3,DATA!$O:$O,1))</f>
        <v/>
      </c>
      <c r="I114" s="58" t="str">
        <f t="shared" si="3"/>
        <v/>
      </c>
      <c r="J114" s="59" t="str">
        <f>IF($B114="","",SUMIFS(DATA!$K:$K,DATA!$C:$C,$B114,DATA!$A:$A,"&gt;="&amp;$H$3,DATA!$A:$A,"&lt;="&amp;$K$3))</f>
        <v/>
      </c>
      <c r="K114" s="59" t="str">
        <f>IF($B114="","",SUMIFS(DATA!$N:$N,DATA!$C:$C,$B114,DATA!$A:$A,"&gt;="&amp;$H$3,DATA!$A:$A,"&lt;="&amp;$K$3,DATA!$O:$O,1))</f>
        <v/>
      </c>
      <c r="L114" s="57" t="str">
        <f>IF($B114="","",SUMIFS(TOURNEES!$F:$F,TOURNEES!$B:$B,$B114,TOURNEES!$A:$A,"&gt;="&amp;$H$3,TOURNEES!$A:$A,"&lt;="&amp;$K$3))</f>
        <v/>
      </c>
      <c r="M114" s="57" t="str">
        <f>IF($B114="","",SUMIFS(TOURNEES!$G:$G,TOURNEES!$B:$B,$B114,TOURNEES!$A:$A,"&gt;="&amp;$H$3,TOURNEES!$A:$A,"&lt;="&amp;$K$3))</f>
        <v/>
      </c>
      <c r="N114" s="57" t="str">
        <f t="shared" si="4"/>
        <v/>
      </c>
      <c r="O114" s="57"/>
    </row>
    <row r="115" spans="2:15" ht="16.8" x14ac:dyDescent="0.3">
      <c r="B115" s="54" t="str">
        <f>IF(LISTES!A89="","",LISTES!A89)</f>
        <v/>
      </c>
      <c r="C115" s="55" t="str">
        <f>IF($B115="","",IF(LISTES!C89=1,"☑","☐"))</f>
        <v/>
      </c>
      <c r="D115" s="55" t="str">
        <f>IF($B115="","",IF(LISTES!F89=1,"☑","☐"))</f>
        <v/>
      </c>
      <c r="E115" s="55" t="str">
        <f>IF($B115="","",IF(LISTES!G89=1,"☑","☐"))</f>
        <v/>
      </c>
      <c r="F115" s="56" t="str">
        <f>IF($B115="","",COUNTIFS(TOURNEES!$B:$B,$B115,TOURNEES!$A:$A,"&gt;="&amp;$H$3,TOURNEES!$A:$A,"&lt;="&amp;$K$3))</f>
        <v/>
      </c>
      <c r="G115" s="57" t="str">
        <f>IF($B115="","",COUNTIFS(DATA!$C:$C,$B115,DATA!$A:$A,"&gt;="&amp;$H$3,DATA!$A:$A,"&lt;="&amp;$K$3))</f>
        <v/>
      </c>
      <c r="H115" s="57" t="str">
        <f>IF($B115="","",COUNTIFS(DATA!$C:$C,$B115,DATA!$A:$A,"&gt;="&amp;$H$3,DATA!$A:$A,"&lt;="&amp;$K$3,DATA!$O:$O,1))</f>
        <v/>
      </c>
      <c r="I115" s="58" t="str">
        <f t="shared" si="3"/>
        <v/>
      </c>
      <c r="J115" s="59" t="str">
        <f>IF($B115="","",SUMIFS(DATA!$K:$K,DATA!$C:$C,$B115,DATA!$A:$A,"&gt;="&amp;$H$3,DATA!$A:$A,"&lt;="&amp;$K$3))</f>
        <v/>
      </c>
      <c r="K115" s="59" t="str">
        <f>IF($B115="","",SUMIFS(DATA!$N:$N,DATA!$C:$C,$B115,DATA!$A:$A,"&gt;="&amp;$H$3,DATA!$A:$A,"&lt;="&amp;$K$3,DATA!$O:$O,1))</f>
        <v/>
      </c>
      <c r="L115" s="57" t="str">
        <f>IF($B115="","",SUMIFS(TOURNEES!$F:$F,TOURNEES!$B:$B,$B115,TOURNEES!$A:$A,"&gt;="&amp;$H$3,TOURNEES!$A:$A,"&lt;="&amp;$K$3))</f>
        <v/>
      </c>
      <c r="M115" s="57" t="str">
        <f>IF($B115="","",SUMIFS(TOURNEES!$G:$G,TOURNEES!$B:$B,$B115,TOURNEES!$A:$A,"&gt;="&amp;$H$3,TOURNEES!$A:$A,"&lt;="&amp;$K$3))</f>
        <v/>
      </c>
      <c r="N115" s="57" t="str">
        <f t="shared" si="4"/>
        <v/>
      </c>
      <c r="O115" s="57"/>
    </row>
    <row r="116" spans="2:15" ht="16.8" x14ac:dyDescent="0.3">
      <c r="B116" s="54" t="str">
        <f>IF(LISTES!A90="","",LISTES!A90)</f>
        <v/>
      </c>
      <c r="C116" s="55" t="str">
        <f>IF($B116="","",IF(LISTES!C90=1,"☑","☐"))</f>
        <v/>
      </c>
      <c r="D116" s="55" t="str">
        <f>IF($B116="","",IF(LISTES!F90=1,"☑","☐"))</f>
        <v/>
      </c>
      <c r="E116" s="55" t="str">
        <f>IF($B116="","",IF(LISTES!G90=1,"☑","☐"))</f>
        <v/>
      </c>
      <c r="F116" s="56" t="str">
        <f>IF($B116="","",COUNTIFS(TOURNEES!$B:$B,$B116,TOURNEES!$A:$A,"&gt;="&amp;$H$3,TOURNEES!$A:$A,"&lt;="&amp;$K$3))</f>
        <v/>
      </c>
      <c r="G116" s="57" t="str">
        <f>IF($B116="","",COUNTIFS(DATA!$C:$C,$B116,DATA!$A:$A,"&gt;="&amp;$H$3,DATA!$A:$A,"&lt;="&amp;$K$3))</f>
        <v/>
      </c>
      <c r="H116" s="57" t="str">
        <f>IF($B116="","",COUNTIFS(DATA!$C:$C,$B116,DATA!$A:$A,"&gt;="&amp;$H$3,DATA!$A:$A,"&lt;="&amp;$K$3,DATA!$O:$O,1))</f>
        <v/>
      </c>
      <c r="I116" s="58" t="str">
        <f t="shared" si="3"/>
        <v/>
      </c>
      <c r="J116" s="59" t="str">
        <f>IF($B116="","",SUMIFS(DATA!$K:$K,DATA!$C:$C,$B116,DATA!$A:$A,"&gt;="&amp;$H$3,DATA!$A:$A,"&lt;="&amp;$K$3))</f>
        <v/>
      </c>
      <c r="K116" s="59" t="str">
        <f>IF($B116="","",SUMIFS(DATA!$N:$N,DATA!$C:$C,$B116,DATA!$A:$A,"&gt;="&amp;$H$3,DATA!$A:$A,"&lt;="&amp;$K$3,DATA!$O:$O,1))</f>
        <v/>
      </c>
      <c r="L116" s="57" t="str">
        <f>IF($B116="","",SUMIFS(TOURNEES!$F:$F,TOURNEES!$B:$B,$B116,TOURNEES!$A:$A,"&gt;="&amp;$H$3,TOURNEES!$A:$A,"&lt;="&amp;$K$3))</f>
        <v/>
      </c>
      <c r="M116" s="57" t="str">
        <f>IF($B116="","",SUMIFS(TOURNEES!$G:$G,TOURNEES!$B:$B,$B116,TOURNEES!$A:$A,"&gt;="&amp;$H$3,TOURNEES!$A:$A,"&lt;="&amp;$K$3))</f>
        <v/>
      </c>
      <c r="N116" s="57" t="str">
        <f t="shared" si="4"/>
        <v/>
      </c>
      <c r="O116" s="57"/>
    </row>
    <row r="117" spans="2:15" ht="16.8" x14ac:dyDescent="0.3">
      <c r="B117" s="54" t="str">
        <f>IF(LISTES!A91="","",LISTES!A91)</f>
        <v/>
      </c>
      <c r="C117" s="55" t="str">
        <f>IF($B117="","",IF(LISTES!C91=1,"☑","☐"))</f>
        <v/>
      </c>
      <c r="D117" s="55" t="str">
        <f>IF($B117="","",IF(LISTES!F91=1,"☑","☐"))</f>
        <v/>
      </c>
      <c r="E117" s="55" t="str">
        <f>IF($B117="","",IF(LISTES!G91=1,"☑","☐"))</f>
        <v/>
      </c>
      <c r="F117" s="56" t="str">
        <f>IF($B117="","",COUNTIFS(TOURNEES!$B:$B,$B117,TOURNEES!$A:$A,"&gt;="&amp;$H$3,TOURNEES!$A:$A,"&lt;="&amp;$K$3))</f>
        <v/>
      </c>
      <c r="G117" s="57" t="str">
        <f>IF($B117="","",COUNTIFS(DATA!$C:$C,$B117,DATA!$A:$A,"&gt;="&amp;$H$3,DATA!$A:$A,"&lt;="&amp;$K$3))</f>
        <v/>
      </c>
      <c r="H117" s="57" t="str">
        <f>IF($B117="","",COUNTIFS(DATA!$C:$C,$B117,DATA!$A:$A,"&gt;="&amp;$H$3,DATA!$A:$A,"&lt;="&amp;$K$3,DATA!$O:$O,1))</f>
        <v/>
      </c>
      <c r="I117" s="58" t="str">
        <f t="shared" si="3"/>
        <v/>
      </c>
      <c r="J117" s="59" t="str">
        <f>IF($B117="","",SUMIFS(DATA!$K:$K,DATA!$C:$C,$B117,DATA!$A:$A,"&gt;="&amp;$H$3,DATA!$A:$A,"&lt;="&amp;$K$3))</f>
        <v/>
      </c>
      <c r="K117" s="59" t="str">
        <f>IF($B117="","",SUMIFS(DATA!$N:$N,DATA!$C:$C,$B117,DATA!$A:$A,"&gt;="&amp;$H$3,DATA!$A:$A,"&lt;="&amp;$K$3,DATA!$O:$O,1))</f>
        <v/>
      </c>
      <c r="L117" s="57" t="str">
        <f>IF($B117="","",SUMIFS(TOURNEES!$F:$F,TOURNEES!$B:$B,$B117,TOURNEES!$A:$A,"&gt;="&amp;$H$3,TOURNEES!$A:$A,"&lt;="&amp;$K$3))</f>
        <v/>
      </c>
      <c r="M117" s="57" t="str">
        <f>IF($B117="","",SUMIFS(TOURNEES!$G:$G,TOURNEES!$B:$B,$B117,TOURNEES!$A:$A,"&gt;="&amp;$H$3,TOURNEES!$A:$A,"&lt;="&amp;$K$3))</f>
        <v/>
      </c>
      <c r="N117" s="57" t="str">
        <f t="shared" si="4"/>
        <v/>
      </c>
      <c r="O117" s="57"/>
    </row>
    <row r="118" spans="2:15" ht="16.8" x14ac:dyDescent="0.3">
      <c r="B118" s="54" t="str">
        <f>IF(LISTES!A92="","",LISTES!A92)</f>
        <v/>
      </c>
      <c r="C118" s="55" t="str">
        <f>IF($B118="","",IF(LISTES!C92=1,"☑","☐"))</f>
        <v/>
      </c>
      <c r="D118" s="55" t="str">
        <f>IF($B118="","",IF(LISTES!F92=1,"☑","☐"))</f>
        <v/>
      </c>
      <c r="E118" s="55" t="str">
        <f>IF($B118="","",IF(LISTES!G92=1,"☑","☐"))</f>
        <v/>
      </c>
      <c r="F118" s="56" t="str">
        <f>IF($B118="","",COUNTIFS(TOURNEES!$B:$B,$B118,TOURNEES!$A:$A,"&gt;="&amp;$H$3,TOURNEES!$A:$A,"&lt;="&amp;$K$3))</f>
        <v/>
      </c>
      <c r="G118" s="57" t="str">
        <f>IF($B118="","",COUNTIFS(DATA!$C:$C,$B118,DATA!$A:$A,"&gt;="&amp;$H$3,DATA!$A:$A,"&lt;="&amp;$K$3))</f>
        <v/>
      </c>
      <c r="H118" s="57" t="str">
        <f>IF($B118="","",COUNTIFS(DATA!$C:$C,$B118,DATA!$A:$A,"&gt;="&amp;$H$3,DATA!$A:$A,"&lt;="&amp;$K$3,DATA!$O:$O,1))</f>
        <v/>
      </c>
      <c r="I118" s="58" t="str">
        <f t="shared" si="3"/>
        <v/>
      </c>
      <c r="J118" s="59" t="str">
        <f>IF($B118="","",SUMIFS(DATA!$K:$K,DATA!$C:$C,$B118,DATA!$A:$A,"&gt;="&amp;$H$3,DATA!$A:$A,"&lt;="&amp;$K$3))</f>
        <v/>
      </c>
      <c r="K118" s="59" t="str">
        <f>IF($B118="","",SUMIFS(DATA!$N:$N,DATA!$C:$C,$B118,DATA!$A:$A,"&gt;="&amp;$H$3,DATA!$A:$A,"&lt;="&amp;$K$3,DATA!$O:$O,1))</f>
        <v/>
      </c>
      <c r="L118" s="57" t="str">
        <f>IF($B118="","",SUMIFS(TOURNEES!$F:$F,TOURNEES!$B:$B,$B118,TOURNEES!$A:$A,"&gt;="&amp;$H$3,TOURNEES!$A:$A,"&lt;="&amp;$K$3))</f>
        <v/>
      </c>
      <c r="M118" s="57" t="str">
        <f>IF($B118="","",SUMIFS(TOURNEES!$G:$G,TOURNEES!$B:$B,$B118,TOURNEES!$A:$A,"&gt;="&amp;$H$3,TOURNEES!$A:$A,"&lt;="&amp;$K$3))</f>
        <v/>
      </c>
      <c r="N118" s="57" t="str">
        <f t="shared" si="4"/>
        <v/>
      </c>
      <c r="O118" s="57"/>
    </row>
    <row r="119" spans="2:15" ht="16.8" x14ac:dyDescent="0.3">
      <c r="B119" s="54" t="str">
        <f>IF(LISTES!A93="","",LISTES!A93)</f>
        <v/>
      </c>
      <c r="C119" s="55" t="str">
        <f>IF($B119="","",IF(LISTES!C93=1,"☑","☐"))</f>
        <v/>
      </c>
      <c r="D119" s="55" t="str">
        <f>IF($B119="","",IF(LISTES!F93=1,"☑","☐"))</f>
        <v/>
      </c>
      <c r="E119" s="55" t="str">
        <f>IF($B119="","",IF(LISTES!G93=1,"☑","☐"))</f>
        <v/>
      </c>
      <c r="F119" s="56" t="str">
        <f>IF($B119="","",COUNTIFS(TOURNEES!$B:$B,$B119,TOURNEES!$A:$A,"&gt;="&amp;$H$3,TOURNEES!$A:$A,"&lt;="&amp;$K$3))</f>
        <v/>
      </c>
      <c r="G119" s="57" t="str">
        <f>IF($B119="","",COUNTIFS(DATA!$C:$C,$B119,DATA!$A:$A,"&gt;="&amp;$H$3,DATA!$A:$A,"&lt;="&amp;$K$3))</f>
        <v/>
      </c>
      <c r="H119" s="57" t="str">
        <f>IF($B119="","",COUNTIFS(DATA!$C:$C,$B119,DATA!$A:$A,"&gt;="&amp;$H$3,DATA!$A:$A,"&lt;="&amp;$K$3,DATA!$O:$O,1))</f>
        <v/>
      </c>
      <c r="I119" s="58" t="str">
        <f t="shared" si="3"/>
        <v/>
      </c>
      <c r="J119" s="59" t="str">
        <f>IF($B119="","",SUMIFS(DATA!$K:$K,DATA!$C:$C,$B119,DATA!$A:$A,"&gt;="&amp;$H$3,DATA!$A:$A,"&lt;="&amp;$K$3))</f>
        <v/>
      </c>
      <c r="K119" s="59" t="str">
        <f>IF($B119="","",SUMIFS(DATA!$N:$N,DATA!$C:$C,$B119,DATA!$A:$A,"&gt;="&amp;$H$3,DATA!$A:$A,"&lt;="&amp;$K$3,DATA!$O:$O,1))</f>
        <v/>
      </c>
      <c r="L119" s="57" t="str">
        <f>IF($B119="","",SUMIFS(TOURNEES!$F:$F,TOURNEES!$B:$B,$B119,TOURNEES!$A:$A,"&gt;="&amp;$H$3,TOURNEES!$A:$A,"&lt;="&amp;$K$3))</f>
        <v/>
      </c>
      <c r="M119" s="57" t="str">
        <f>IF($B119="","",SUMIFS(TOURNEES!$G:$G,TOURNEES!$B:$B,$B119,TOURNEES!$A:$A,"&gt;="&amp;$H$3,TOURNEES!$A:$A,"&lt;="&amp;$K$3))</f>
        <v/>
      </c>
      <c r="N119" s="57" t="str">
        <f t="shared" si="4"/>
        <v/>
      </c>
      <c r="O119" s="57"/>
    </row>
    <row r="120" spans="2:15" ht="16.8" x14ac:dyDescent="0.3">
      <c r="B120" s="54" t="str">
        <f>IF(LISTES!A94="","",LISTES!A94)</f>
        <v/>
      </c>
      <c r="C120" s="55" t="str">
        <f>IF($B120="","",IF(LISTES!C94=1,"☑","☐"))</f>
        <v/>
      </c>
      <c r="D120" s="55" t="str">
        <f>IF($B120="","",IF(LISTES!F94=1,"☑","☐"))</f>
        <v/>
      </c>
      <c r="E120" s="55" t="str">
        <f>IF($B120="","",IF(LISTES!G94=1,"☑","☐"))</f>
        <v/>
      </c>
      <c r="F120" s="56" t="str">
        <f>IF($B120="","",COUNTIFS(TOURNEES!$B:$B,$B120,TOURNEES!$A:$A,"&gt;="&amp;$H$3,TOURNEES!$A:$A,"&lt;="&amp;$K$3))</f>
        <v/>
      </c>
      <c r="G120" s="57" t="str">
        <f>IF($B120="","",COUNTIFS(DATA!$C:$C,$B120,DATA!$A:$A,"&gt;="&amp;$H$3,DATA!$A:$A,"&lt;="&amp;$K$3))</f>
        <v/>
      </c>
      <c r="H120" s="57" t="str">
        <f>IF($B120="","",COUNTIFS(DATA!$C:$C,$B120,DATA!$A:$A,"&gt;="&amp;$H$3,DATA!$A:$A,"&lt;="&amp;$K$3,DATA!$O:$O,1))</f>
        <v/>
      </c>
      <c r="I120" s="58" t="str">
        <f t="shared" si="3"/>
        <v/>
      </c>
      <c r="J120" s="59" t="str">
        <f>IF($B120="","",SUMIFS(DATA!$K:$K,DATA!$C:$C,$B120,DATA!$A:$A,"&gt;="&amp;$H$3,DATA!$A:$A,"&lt;="&amp;$K$3))</f>
        <v/>
      </c>
      <c r="K120" s="59" t="str">
        <f>IF($B120="","",SUMIFS(DATA!$N:$N,DATA!$C:$C,$B120,DATA!$A:$A,"&gt;="&amp;$H$3,DATA!$A:$A,"&lt;="&amp;$K$3,DATA!$O:$O,1))</f>
        <v/>
      </c>
      <c r="L120" s="57" t="str">
        <f>IF($B120="","",SUMIFS(TOURNEES!$F:$F,TOURNEES!$B:$B,$B120,TOURNEES!$A:$A,"&gt;="&amp;$H$3,TOURNEES!$A:$A,"&lt;="&amp;$K$3))</f>
        <v/>
      </c>
      <c r="M120" s="57" t="str">
        <f>IF($B120="","",SUMIFS(TOURNEES!$G:$G,TOURNEES!$B:$B,$B120,TOURNEES!$A:$A,"&gt;="&amp;$H$3,TOURNEES!$A:$A,"&lt;="&amp;$K$3))</f>
        <v/>
      </c>
      <c r="N120" s="57" t="str">
        <f t="shared" si="4"/>
        <v/>
      </c>
      <c r="O120" s="57"/>
    </row>
    <row r="121" spans="2:15" ht="16.8" x14ac:dyDescent="0.3">
      <c r="B121" s="54" t="str">
        <f>IF(LISTES!A95="","",LISTES!A95)</f>
        <v/>
      </c>
      <c r="C121" s="55" t="str">
        <f>IF($B121="","",IF(LISTES!C95=1,"☑","☐"))</f>
        <v/>
      </c>
      <c r="D121" s="55" t="str">
        <f>IF($B121="","",IF(LISTES!F95=1,"☑","☐"))</f>
        <v/>
      </c>
      <c r="E121" s="55" t="str">
        <f>IF($B121="","",IF(LISTES!G95=1,"☑","☐"))</f>
        <v/>
      </c>
      <c r="F121" s="56" t="str">
        <f>IF($B121="","",COUNTIFS(TOURNEES!$B:$B,$B121,TOURNEES!$A:$A,"&gt;="&amp;$H$3,TOURNEES!$A:$A,"&lt;="&amp;$K$3))</f>
        <v/>
      </c>
      <c r="G121" s="57" t="str">
        <f>IF($B121="","",COUNTIFS(DATA!$C:$C,$B121,DATA!$A:$A,"&gt;="&amp;$H$3,DATA!$A:$A,"&lt;="&amp;$K$3))</f>
        <v/>
      </c>
      <c r="H121" s="57" t="str">
        <f>IF($B121="","",COUNTIFS(DATA!$C:$C,$B121,DATA!$A:$A,"&gt;="&amp;$H$3,DATA!$A:$A,"&lt;="&amp;$K$3,DATA!$O:$O,1))</f>
        <v/>
      </c>
      <c r="I121" s="58" t="str">
        <f t="shared" si="3"/>
        <v/>
      </c>
      <c r="J121" s="59" t="str">
        <f>IF($B121="","",SUMIFS(DATA!$K:$K,DATA!$C:$C,$B121,DATA!$A:$A,"&gt;="&amp;$H$3,DATA!$A:$A,"&lt;="&amp;$K$3))</f>
        <v/>
      </c>
      <c r="K121" s="59" t="str">
        <f>IF($B121="","",SUMIFS(DATA!$N:$N,DATA!$C:$C,$B121,DATA!$A:$A,"&gt;="&amp;$H$3,DATA!$A:$A,"&lt;="&amp;$K$3,DATA!$O:$O,1))</f>
        <v/>
      </c>
      <c r="L121" s="57" t="str">
        <f>IF($B121="","",SUMIFS(TOURNEES!$F:$F,TOURNEES!$B:$B,$B121,TOURNEES!$A:$A,"&gt;="&amp;$H$3,TOURNEES!$A:$A,"&lt;="&amp;$K$3))</f>
        <v/>
      </c>
      <c r="M121" s="57" t="str">
        <f>IF($B121="","",SUMIFS(TOURNEES!$G:$G,TOURNEES!$B:$B,$B121,TOURNEES!$A:$A,"&gt;="&amp;$H$3,TOURNEES!$A:$A,"&lt;="&amp;$K$3))</f>
        <v/>
      </c>
      <c r="N121" s="57" t="str">
        <f t="shared" si="4"/>
        <v/>
      </c>
      <c r="O121" s="57"/>
    </row>
    <row r="122" spans="2:15" ht="16.8" x14ac:dyDescent="0.3">
      <c r="B122" s="54" t="str">
        <f>IF(LISTES!A96="","",LISTES!A96)</f>
        <v/>
      </c>
      <c r="C122" s="55" t="str">
        <f>IF($B122="","",IF(LISTES!C96=1,"☑","☐"))</f>
        <v/>
      </c>
      <c r="D122" s="55" t="str">
        <f>IF($B122="","",IF(LISTES!F96=1,"☑","☐"))</f>
        <v/>
      </c>
      <c r="E122" s="55" t="str">
        <f>IF($B122="","",IF(LISTES!G96=1,"☑","☐"))</f>
        <v/>
      </c>
      <c r="F122" s="56" t="str">
        <f>IF($B122="","",COUNTIFS(TOURNEES!$B:$B,$B122,TOURNEES!$A:$A,"&gt;="&amp;$H$3,TOURNEES!$A:$A,"&lt;="&amp;$K$3))</f>
        <v/>
      </c>
      <c r="G122" s="57" t="str">
        <f>IF($B122="","",COUNTIFS(DATA!$C:$C,$B122,DATA!$A:$A,"&gt;="&amp;$H$3,DATA!$A:$A,"&lt;="&amp;$K$3))</f>
        <v/>
      </c>
      <c r="H122" s="57" t="str">
        <f>IF($B122="","",COUNTIFS(DATA!$C:$C,$B122,DATA!$A:$A,"&gt;="&amp;$H$3,DATA!$A:$A,"&lt;="&amp;$K$3,DATA!$O:$O,1))</f>
        <v/>
      </c>
      <c r="I122" s="58" t="str">
        <f t="shared" si="3"/>
        <v/>
      </c>
      <c r="J122" s="59" t="str">
        <f>IF($B122="","",SUMIFS(DATA!$K:$K,DATA!$C:$C,$B122,DATA!$A:$A,"&gt;="&amp;$H$3,DATA!$A:$A,"&lt;="&amp;$K$3))</f>
        <v/>
      </c>
      <c r="K122" s="59" t="str">
        <f>IF($B122="","",SUMIFS(DATA!$N:$N,DATA!$C:$C,$B122,DATA!$A:$A,"&gt;="&amp;$H$3,DATA!$A:$A,"&lt;="&amp;$K$3,DATA!$O:$O,1))</f>
        <v/>
      </c>
      <c r="L122" s="57" t="str">
        <f>IF($B122="","",SUMIFS(TOURNEES!$F:$F,TOURNEES!$B:$B,$B122,TOURNEES!$A:$A,"&gt;="&amp;$H$3,TOURNEES!$A:$A,"&lt;="&amp;$K$3))</f>
        <v/>
      </c>
      <c r="M122" s="57" t="str">
        <f>IF($B122="","",SUMIFS(TOURNEES!$G:$G,TOURNEES!$B:$B,$B122,TOURNEES!$A:$A,"&gt;="&amp;$H$3,TOURNEES!$A:$A,"&lt;="&amp;$K$3))</f>
        <v/>
      </c>
      <c r="N122" s="57" t="str">
        <f t="shared" si="4"/>
        <v/>
      </c>
      <c r="O122" s="57"/>
    </row>
    <row r="123" spans="2:15" ht="16.8" x14ac:dyDescent="0.3">
      <c r="B123" s="54" t="str">
        <f>IF(LISTES!A97="","",LISTES!A97)</f>
        <v/>
      </c>
      <c r="C123" s="55" t="str">
        <f>IF($B123="","",IF(LISTES!C97=1,"☑","☐"))</f>
        <v/>
      </c>
      <c r="D123" s="55" t="str">
        <f>IF($B123="","",IF(LISTES!F97=1,"☑","☐"))</f>
        <v/>
      </c>
      <c r="E123" s="55" t="str">
        <f>IF($B123="","",IF(LISTES!G97=1,"☑","☐"))</f>
        <v/>
      </c>
      <c r="F123" s="56" t="str">
        <f>IF($B123="","",COUNTIFS(TOURNEES!$B:$B,$B123,TOURNEES!$A:$A,"&gt;="&amp;$H$3,TOURNEES!$A:$A,"&lt;="&amp;$K$3))</f>
        <v/>
      </c>
      <c r="G123" s="57" t="str">
        <f>IF($B123="","",COUNTIFS(DATA!$C:$C,$B123,DATA!$A:$A,"&gt;="&amp;$H$3,DATA!$A:$A,"&lt;="&amp;$K$3))</f>
        <v/>
      </c>
      <c r="H123" s="57" t="str">
        <f>IF($B123="","",COUNTIFS(DATA!$C:$C,$B123,DATA!$A:$A,"&gt;="&amp;$H$3,DATA!$A:$A,"&lt;="&amp;$K$3,DATA!$O:$O,1))</f>
        <v/>
      </c>
      <c r="I123" s="58" t="str">
        <f t="shared" si="3"/>
        <v/>
      </c>
      <c r="J123" s="59" t="str">
        <f>IF($B123="","",SUMIFS(DATA!$K:$K,DATA!$C:$C,$B123,DATA!$A:$A,"&gt;="&amp;$H$3,DATA!$A:$A,"&lt;="&amp;$K$3))</f>
        <v/>
      </c>
      <c r="K123" s="59" t="str">
        <f>IF($B123="","",SUMIFS(DATA!$N:$N,DATA!$C:$C,$B123,DATA!$A:$A,"&gt;="&amp;$H$3,DATA!$A:$A,"&lt;="&amp;$K$3,DATA!$O:$O,1))</f>
        <v/>
      </c>
      <c r="L123" s="57" t="str">
        <f>IF($B123="","",SUMIFS(TOURNEES!$F:$F,TOURNEES!$B:$B,$B123,TOURNEES!$A:$A,"&gt;="&amp;$H$3,TOURNEES!$A:$A,"&lt;="&amp;$K$3))</f>
        <v/>
      </c>
      <c r="M123" s="57" t="str">
        <f>IF($B123="","",SUMIFS(TOURNEES!$G:$G,TOURNEES!$B:$B,$B123,TOURNEES!$A:$A,"&gt;="&amp;$H$3,TOURNEES!$A:$A,"&lt;="&amp;$K$3))</f>
        <v/>
      </c>
      <c r="N123" s="57" t="str">
        <f t="shared" si="4"/>
        <v/>
      </c>
      <c r="O123" s="57"/>
    </row>
    <row r="124" spans="2:15" ht="16.8" x14ac:dyDescent="0.3">
      <c r="B124" s="54" t="str">
        <f>IF(LISTES!A98="","",LISTES!A98)</f>
        <v/>
      </c>
      <c r="C124" s="55" t="str">
        <f>IF($B124="","",IF(LISTES!C98=1,"☑","☐"))</f>
        <v/>
      </c>
      <c r="D124" s="55" t="str">
        <f>IF($B124="","",IF(LISTES!F98=1,"☑","☐"))</f>
        <v/>
      </c>
      <c r="E124" s="55" t="str">
        <f>IF($B124="","",IF(LISTES!G98=1,"☑","☐"))</f>
        <v/>
      </c>
      <c r="F124" s="56" t="str">
        <f>IF($B124="","",COUNTIFS(TOURNEES!$B:$B,$B124,TOURNEES!$A:$A,"&gt;="&amp;$H$3,TOURNEES!$A:$A,"&lt;="&amp;$K$3))</f>
        <v/>
      </c>
      <c r="G124" s="57" t="str">
        <f>IF($B124="","",COUNTIFS(DATA!$C:$C,$B124,DATA!$A:$A,"&gt;="&amp;$H$3,DATA!$A:$A,"&lt;="&amp;$K$3))</f>
        <v/>
      </c>
      <c r="H124" s="57" t="str">
        <f>IF($B124="","",COUNTIFS(DATA!$C:$C,$B124,DATA!$A:$A,"&gt;="&amp;$H$3,DATA!$A:$A,"&lt;="&amp;$K$3,DATA!$O:$O,1))</f>
        <v/>
      </c>
      <c r="I124" s="58" t="str">
        <f t="shared" si="3"/>
        <v/>
      </c>
      <c r="J124" s="59" t="str">
        <f>IF($B124="","",SUMIFS(DATA!$K:$K,DATA!$C:$C,$B124,DATA!$A:$A,"&gt;="&amp;$H$3,DATA!$A:$A,"&lt;="&amp;$K$3))</f>
        <v/>
      </c>
      <c r="K124" s="59" t="str">
        <f>IF($B124="","",SUMIFS(DATA!$N:$N,DATA!$C:$C,$B124,DATA!$A:$A,"&gt;="&amp;$H$3,DATA!$A:$A,"&lt;="&amp;$K$3,DATA!$O:$O,1))</f>
        <v/>
      </c>
      <c r="L124" s="57" t="str">
        <f>IF($B124="","",SUMIFS(TOURNEES!$F:$F,TOURNEES!$B:$B,$B124,TOURNEES!$A:$A,"&gt;="&amp;$H$3,TOURNEES!$A:$A,"&lt;="&amp;$K$3))</f>
        <v/>
      </c>
      <c r="M124" s="57" t="str">
        <f>IF($B124="","",SUMIFS(TOURNEES!$G:$G,TOURNEES!$B:$B,$B124,TOURNEES!$A:$A,"&gt;="&amp;$H$3,TOURNEES!$A:$A,"&lt;="&amp;$K$3))</f>
        <v/>
      </c>
      <c r="N124" s="57" t="str">
        <f t="shared" si="4"/>
        <v/>
      </c>
      <c r="O124" s="57"/>
    </row>
    <row r="125" spans="2:15" ht="16.8" x14ac:dyDescent="0.3">
      <c r="B125" s="54" t="str">
        <f>IF(LISTES!A99="","",LISTES!A99)</f>
        <v/>
      </c>
      <c r="C125" s="55" t="str">
        <f>IF($B125="","",IF(LISTES!C99=1,"☑","☐"))</f>
        <v/>
      </c>
      <c r="D125" s="55" t="str">
        <f>IF($B125="","",IF(LISTES!F99=1,"☑","☐"))</f>
        <v/>
      </c>
      <c r="E125" s="55" t="str">
        <f>IF($B125="","",IF(LISTES!G99=1,"☑","☐"))</f>
        <v/>
      </c>
      <c r="F125" s="56" t="str">
        <f>IF($B125="","",COUNTIFS(TOURNEES!$B:$B,$B125,TOURNEES!$A:$A,"&gt;="&amp;$H$3,TOURNEES!$A:$A,"&lt;="&amp;$K$3))</f>
        <v/>
      </c>
      <c r="G125" s="57" t="str">
        <f>IF($B125="","",COUNTIFS(DATA!$C:$C,$B125,DATA!$A:$A,"&gt;="&amp;$H$3,DATA!$A:$A,"&lt;="&amp;$K$3))</f>
        <v/>
      </c>
      <c r="H125" s="57" t="str">
        <f>IF($B125="","",COUNTIFS(DATA!$C:$C,$B125,DATA!$A:$A,"&gt;="&amp;$H$3,DATA!$A:$A,"&lt;="&amp;$K$3,DATA!$O:$O,1))</f>
        <v/>
      </c>
      <c r="I125" s="58" t="str">
        <f t="shared" si="3"/>
        <v/>
      </c>
      <c r="J125" s="59" t="str">
        <f>IF($B125="","",SUMIFS(DATA!$K:$K,DATA!$C:$C,$B125,DATA!$A:$A,"&gt;="&amp;$H$3,DATA!$A:$A,"&lt;="&amp;$K$3))</f>
        <v/>
      </c>
      <c r="K125" s="59" t="str">
        <f>IF($B125="","",SUMIFS(DATA!$N:$N,DATA!$C:$C,$B125,DATA!$A:$A,"&gt;="&amp;$H$3,DATA!$A:$A,"&lt;="&amp;$K$3,DATA!$O:$O,1))</f>
        <v/>
      </c>
      <c r="L125" s="57" t="str">
        <f>IF($B125="","",SUMIFS(TOURNEES!$F:$F,TOURNEES!$B:$B,$B125,TOURNEES!$A:$A,"&gt;="&amp;$H$3,TOURNEES!$A:$A,"&lt;="&amp;$K$3))</f>
        <v/>
      </c>
      <c r="M125" s="57" t="str">
        <f>IF($B125="","",SUMIFS(TOURNEES!$G:$G,TOURNEES!$B:$B,$B125,TOURNEES!$A:$A,"&gt;="&amp;$H$3,TOURNEES!$A:$A,"&lt;="&amp;$K$3))</f>
        <v/>
      </c>
      <c r="N125" s="57" t="str">
        <f t="shared" si="4"/>
        <v/>
      </c>
      <c r="O125" s="57"/>
    </row>
    <row r="126" spans="2:15" ht="16.8" x14ac:dyDescent="0.3">
      <c r="B126" s="54" t="str">
        <f>IF(LISTES!A100="","",LISTES!A100)</f>
        <v/>
      </c>
      <c r="C126" s="55" t="str">
        <f>IF($B126="","",IF(LISTES!C100=1,"☑","☐"))</f>
        <v/>
      </c>
      <c r="D126" s="55" t="str">
        <f>IF($B126="","",IF(LISTES!F100=1,"☑","☐"))</f>
        <v/>
      </c>
      <c r="E126" s="55" t="str">
        <f>IF($B126="","",IF(LISTES!G100=1,"☑","☐"))</f>
        <v/>
      </c>
      <c r="F126" s="56" t="str">
        <f>IF($B126="","",COUNTIFS(TOURNEES!$B:$B,$B126,TOURNEES!$A:$A,"&gt;="&amp;$H$3,TOURNEES!$A:$A,"&lt;="&amp;$K$3))</f>
        <v/>
      </c>
      <c r="G126" s="57" t="str">
        <f>IF($B126="","",COUNTIFS(DATA!$C:$C,$B126,DATA!$A:$A,"&gt;="&amp;$H$3,DATA!$A:$A,"&lt;="&amp;$K$3))</f>
        <v/>
      </c>
      <c r="H126" s="57" t="str">
        <f>IF($B126="","",COUNTIFS(DATA!$C:$C,$B126,DATA!$A:$A,"&gt;="&amp;$H$3,DATA!$A:$A,"&lt;="&amp;$K$3,DATA!$O:$O,1))</f>
        <v/>
      </c>
      <c r="I126" s="58" t="str">
        <f t="shared" si="3"/>
        <v/>
      </c>
      <c r="J126" s="59" t="str">
        <f>IF($B126="","",SUMIFS(DATA!$K:$K,DATA!$C:$C,$B126,DATA!$A:$A,"&gt;="&amp;$H$3,DATA!$A:$A,"&lt;="&amp;$K$3))</f>
        <v/>
      </c>
      <c r="K126" s="59" t="str">
        <f>IF($B126="","",SUMIFS(DATA!$N:$N,DATA!$C:$C,$B126,DATA!$A:$A,"&gt;="&amp;$H$3,DATA!$A:$A,"&lt;="&amp;$K$3,DATA!$O:$O,1))</f>
        <v/>
      </c>
      <c r="L126" s="57" t="str">
        <f>IF($B126="","",SUMIFS(TOURNEES!$F:$F,TOURNEES!$B:$B,$B126,TOURNEES!$A:$A,"&gt;="&amp;$H$3,TOURNEES!$A:$A,"&lt;="&amp;$K$3))</f>
        <v/>
      </c>
      <c r="M126" s="57" t="str">
        <f>IF($B126="","",SUMIFS(TOURNEES!$G:$G,TOURNEES!$B:$B,$B126,TOURNEES!$A:$A,"&gt;="&amp;$H$3,TOURNEES!$A:$A,"&lt;="&amp;$K$3))</f>
        <v/>
      </c>
      <c r="N126" s="57" t="str">
        <f t="shared" si="4"/>
        <v/>
      </c>
      <c r="O126" s="57"/>
    </row>
    <row r="127" spans="2:15" ht="16.8" x14ac:dyDescent="0.3">
      <c r="B127" s="54" t="str">
        <f>IF(LISTES!A101="","",LISTES!A101)</f>
        <v/>
      </c>
      <c r="C127" s="55" t="str">
        <f>IF($B127="","",IF(LISTES!C101=1,"☑","☐"))</f>
        <v/>
      </c>
      <c r="D127" s="55" t="str">
        <f>IF($B127="","",IF(LISTES!F101=1,"☑","☐"))</f>
        <v/>
      </c>
      <c r="E127" s="55" t="str">
        <f>IF($B127="","",IF(LISTES!G101=1,"☑","☐"))</f>
        <v/>
      </c>
      <c r="F127" s="56" t="str">
        <f>IF($B127="","",COUNTIFS(TOURNEES!$B:$B,$B127,TOURNEES!$A:$A,"&gt;="&amp;$H$3,TOURNEES!$A:$A,"&lt;="&amp;$K$3))</f>
        <v/>
      </c>
      <c r="G127" s="57" t="str">
        <f>IF($B127="","",COUNTIFS(DATA!$C:$C,$B127,DATA!$A:$A,"&gt;="&amp;$H$3,DATA!$A:$A,"&lt;="&amp;$K$3))</f>
        <v/>
      </c>
      <c r="H127" s="57" t="str">
        <f>IF($B127="","",COUNTIFS(DATA!$C:$C,$B127,DATA!$A:$A,"&gt;="&amp;$H$3,DATA!$A:$A,"&lt;="&amp;$K$3,DATA!$O:$O,1))</f>
        <v/>
      </c>
      <c r="I127" s="58" t="str">
        <f t="shared" si="3"/>
        <v/>
      </c>
      <c r="J127" s="59" t="str">
        <f>IF($B127="","",SUMIFS(DATA!$K:$K,DATA!$C:$C,$B127,DATA!$A:$A,"&gt;="&amp;$H$3,DATA!$A:$A,"&lt;="&amp;$K$3))</f>
        <v/>
      </c>
      <c r="K127" s="59" t="str">
        <f>IF($B127="","",SUMIFS(DATA!$N:$N,DATA!$C:$C,$B127,DATA!$A:$A,"&gt;="&amp;$H$3,DATA!$A:$A,"&lt;="&amp;$K$3,DATA!$O:$O,1))</f>
        <v/>
      </c>
      <c r="L127" s="57" t="str">
        <f>IF($B127="","",SUMIFS(TOURNEES!$F:$F,TOURNEES!$B:$B,$B127,TOURNEES!$A:$A,"&gt;="&amp;$H$3,TOURNEES!$A:$A,"&lt;="&amp;$K$3))</f>
        <v/>
      </c>
      <c r="M127" s="57" t="str">
        <f>IF($B127="","",SUMIFS(TOURNEES!$G:$G,TOURNEES!$B:$B,$B127,TOURNEES!$A:$A,"&gt;="&amp;$H$3,TOURNEES!$A:$A,"&lt;="&amp;$K$3))</f>
        <v/>
      </c>
      <c r="N127" s="57" t="str">
        <f t="shared" si="4"/>
        <v/>
      </c>
      <c r="O127" s="57"/>
    </row>
    <row r="128" spans="2:15" ht="16.8" x14ac:dyDescent="0.3">
      <c r="B128" s="54" t="str">
        <f>IF(LISTES!A102="","",LISTES!A102)</f>
        <v/>
      </c>
      <c r="C128" s="55" t="str">
        <f>IF($B128="","",IF(LISTES!C102=1,"☑","☐"))</f>
        <v/>
      </c>
      <c r="D128" s="55" t="str">
        <f>IF($B128="","",IF(LISTES!F102=1,"☑","☐"))</f>
        <v/>
      </c>
      <c r="E128" s="55" t="str">
        <f>IF($B128="","",IF(LISTES!G102=1,"☑","☐"))</f>
        <v/>
      </c>
      <c r="F128" s="56" t="str">
        <f>IF($B128="","",COUNTIFS(TOURNEES!$B:$B,$B128,TOURNEES!$A:$A,"&gt;="&amp;$H$3,TOURNEES!$A:$A,"&lt;="&amp;$K$3))</f>
        <v/>
      </c>
      <c r="G128" s="57" t="str">
        <f>IF($B128="","",COUNTIFS(DATA!$C:$C,$B128,DATA!$A:$A,"&gt;="&amp;$H$3,DATA!$A:$A,"&lt;="&amp;$K$3))</f>
        <v/>
      </c>
      <c r="H128" s="57" t="str">
        <f>IF($B128="","",COUNTIFS(DATA!$C:$C,$B128,DATA!$A:$A,"&gt;="&amp;$H$3,DATA!$A:$A,"&lt;="&amp;$K$3,DATA!$O:$O,1))</f>
        <v/>
      </c>
      <c r="I128" s="58" t="str">
        <f t="shared" si="3"/>
        <v/>
      </c>
      <c r="J128" s="59" t="str">
        <f>IF($B128="","",SUMIFS(DATA!$K:$K,DATA!$C:$C,$B128,DATA!$A:$A,"&gt;="&amp;$H$3,DATA!$A:$A,"&lt;="&amp;$K$3))</f>
        <v/>
      </c>
      <c r="K128" s="59" t="str">
        <f>IF($B128="","",SUMIFS(DATA!$N:$N,DATA!$C:$C,$B128,DATA!$A:$A,"&gt;="&amp;$H$3,DATA!$A:$A,"&lt;="&amp;$K$3,DATA!$O:$O,1))</f>
        <v/>
      </c>
      <c r="L128" s="57" t="str">
        <f>IF($B128="","",SUMIFS(TOURNEES!$F:$F,TOURNEES!$B:$B,$B128,TOURNEES!$A:$A,"&gt;="&amp;$H$3,TOURNEES!$A:$A,"&lt;="&amp;$K$3))</f>
        <v/>
      </c>
      <c r="M128" s="57" t="str">
        <f>IF($B128="","",SUMIFS(TOURNEES!$G:$G,TOURNEES!$B:$B,$B128,TOURNEES!$A:$A,"&gt;="&amp;$H$3,TOURNEES!$A:$A,"&lt;="&amp;$K$3))</f>
        <v/>
      </c>
      <c r="N128" s="57" t="str">
        <f t="shared" si="4"/>
        <v/>
      </c>
      <c r="O128" s="57"/>
    </row>
    <row r="129" spans="2:15" ht="16.8" x14ac:dyDescent="0.3">
      <c r="B129" s="54" t="str">
        <f>IF(LISTES!A103="","",LISTES!A103)</f>
        <v/>
      </c>
      <c r="C129" s="55" t="str">
        <f>IF($B129="","",IF(LISTES!C103=1,"☑","☐"))</f>
        <v/>
      </c>
      <c r="D129" s="55" t="str">
        <f>IF($B129="","",IF(LISTES!F103=1,"☑","☐"))</f>
        <v/>
      </c>
      <c r="E129" s="55" t="str">
        <f>IF($B129="","",IF(LISTES!G103=1,"☑","☐"))</f>
        <v/>
      </c>
      <c r="F129" s="56" t="str">
        <f>IF($B129="","",COUNTIFS(TOURNEES!$B:$B,$B129,TOURNEES!$A:$A,"&gt;="&amp;$H$3,TOURNEES!$A:$A,"&lt;="&amp;$K$3))</f>
        <v/>
      </c>
      <c r="G129" s="57" t="str">
        <f>IF($B129="","",COUNTIFS(DATA!$C:$C,$B129,DATA!$A:$A,"&gt;="&amp;$H$3,DATA!$A:$A,"&lt;="&amp;$K$3))</f>
        <v/>
      </c>
      <c r="H129" s="57" t="str">
        <f>IF($B129="","",COUNTIFS(DATA!$C:$C,$B129,DATA!$A:$A,"&gt;="&amp;$H$3,DATA!$A:$A,"&lt;="&amp;$K$3,DATA!$O:$O,1))</f>
        <v/>
      </c>
      <c r="I129" s="58" t="str">
        <f t="shared" si="3"/>
        <v/>
      </c>
      <c r="J129" s="59" t="str">
        <f>IF($B129="","",SUMIFS(DATA!$K:$K,DATA!$C:$C,$B129,DATA!$A:$A,"&gt;="&amp;$H$3,DATA!$A:$A,"&lt;="&amp;$K$3))</f>
        <v/>
      </c>
      <c r="K129" s="59" t="str">
        <f>IF($B129="","",SUMIFS(DATA!$N:$N,DATA!$C:$C,$B129,DATA!$A:$A,"&gt;="&amp;$H$3,DATA!$A:$A,"&lt;="&amp;$K$3,DATA!$O:$O,1))</f>
        <v/>
      </c>
      <c r="L129" s="57" t="str">
        <f>IF($B129="","",SUMIFS(TOURNEES!$F:$F,TOURNEES!$B:$B,$B129,TOURNEES!$A:$A,"&gt;="&amp;$H$3,TOURNEES!$A:$A,"&lt;="&amp;$K$3))</f>
        <v/>
      </c>
      <c r="M129" s="57" t="str">
        <f>IF($B129="","",SUMIFS(TOURNEES!$G:$G,TOURNEES!$B:$B,$B129,TOURNEES!$A:$A,"&gt;="&amp;$H$3,TOURNEES!$A:$A,"&lt;="&amp;$K$3))</f>
        <v/>
      </c>
      <c r="N129" s="57" t="str">
        <f t="shared" si="4"/>
        <v/>
      </c>
      <c r="O129" s="57"/>
    </row>
    <row r="130" spans="2:15" ht="16.8" x14ac:dyDescent="0.3">
      <c r="B130" s="54" t="str">
        <f>IF(LISTES!A104="","",LISTES!A104)</f>
        <v/>
      </c>
      <c r="C130" s="55" t="str">
        <f>IF($B130="","",IF(LISTES!C104=1,"☑","☐"))</f>
        <v/>
      </c>
      <c r="D130" s="55" t="str">
        <f>IF($B130="","",IF(LISTES!F104=1,"☑","☐"))</f>
        <v/>
      </c>
      <c r="E130" s="55" t="str">
        <f>IF($B130="","",IF(LISTES!G104=1,"☑","☐"))</f>
        <v/>
      </c>
      <c r="F130" s="56" t="str">
        <f>IF($B130="","",COUNTIFS(TOURNEES!$B:$B,$B130,TOURNEES!$A:$A,"&gt;="&amp;$H$3,TOURNEES!$A:$A,"&lt;="&amp;$K$3))</f>
        <v/>
      </c>
      <c r="G130" s="57" t="str">
        <f>IF($B130="","",COUNTIFS(DATA!$C:$C,$B130,DATA!$A:$A,"&gt;="&amp;$H$3,DATA!$A:$A,"&lt;="&amp;$K$3))</f>
        <v/>
      </c>
      <c r="H130" s="57" t="str">
        <f>IF($B130="","",COUNTIFS(DATA!$C:$C,$B130,DATA!$A:$A,"&gt;="&amp;$H$3,DATA!$A:$A,"&lt;="&amp;$K$3,DATA!$O:$O,1))</f>
        <v/>
      </c>
      <c r="I130" s="58" t="str">
        <f t="shared" si="3"/>
        <v/>
      </c>
      <c r="J130" s="59" t="str">
        <f>IF($B130="","",SUMIFS(DATA!$K:$K,DATA!$C:$C,$B130,DATA!$A:$A,"&gt;="&amp;$H$3,DATA!$A:$A,"&lt;="&amp;$K$3))</f>
        <v/>
      </c>
      <c r="K130" s="59" t="str">
        <f>IF($B130="","",SUMIFS(DATA!$N:$N,DATA!$C:$C,$B130,DATA!$A:$A,"&gt;="&amp;$H$3,DATA!$A:$A,"&lt;="&amp;$K$3,DATA!$O:$O,1))</f>
        <v/>
      </c>
      <c r="L130" s="57" t="str">
        <f>IF($B130="","",SUMIFS(TOURNEES!$F:$F,TOURNEES!$B:$B,$B130,TOURNEES!$A:$A,"&gt;="&amp;$H$3,TOURNEES!$A:$A,"&lt;="&amp;$K$3))</f>
        <v/>
      </c>
      <c r="M130" s="57" t="str">
        <f>IF($B130="","",SUMIFS(TOURNEES!$G:$G,TOURNEES!$B:$B,$B130,TOURNEES!$A:$A,"&gt;="&amp;$H$3,TOURNEES!$A:$A,"&lt;="&amp;$K$3))</f>
        <v/>
      </c>
      <c r="N130" s="57" t="str">
        <f t="shared" si="4"/>
        <v/>
      </c>
      <c r="O130" s="57"/>
    </row>
    <row r="131" spans="2:15" ht="16.8" x14ac:dyDescent="0.3">
      <c r="B131" s="54" t="str">
        <f>IF(LISTES!A105="","",LISTES!A105)</f>
        <v/>
      </c>
      <c r="C131" s="55" t="str">
        <f>IF($B131="","",IF(LISTES!C105=1,"☑","☐"))</f>
        <v/>
      </c>
      <c r="D131" s="55" t="str">
        <f>IF($B131="","",IF(LISTES!F105=1,"☑","☐"))</f>
        <v/>
      </c>
      <c r="E131" s="55" t="str">
        <f>IF($B131="","",IF(LISTES!G105=1,"☑","☐"))</f>
        <v/>
      </c>
      <c r="F131" s="56" t="str">
        <f>IF($B131="","",COUNTIFS(TOURNEES!$B:$B,$B131,TOURNEES!$A:$A,"&gt;="&amp;$H$3,TOURNEES!$A:$A,"&lt;="&amp;$K$3))</f>
        <v/>
      </c>
      <c r="G131" s="57" t="str">
        <f>IF($B131="","",COUNTIFS(DATA!$C:$C,$B131,DATA!$A:$A,"&gt;="&amp;$H$3,DATA!$A:$A,"&lt;="&amp;$K$3))</f>
        <v/>
      </c>
      <c r="H131" s="57" t="str">
        <f>IF($B131="","",COUNTIFS(DATA!$C:$C,$B131,DATA!$A:$A,"&gt;="&amp;$H$3,DATA!$A:$A,"&lt;="&amp;$K$3,DATA!$O:$O,1))</f>
        <v/>
      </c>
      <c r="I131" s="58" t="str">
        <f t="shared" si="3"/>
        <v/>
      </c>
      <c r="J131" s="59" t="str">
        <f>IF($B131="","",SUMIFS(DATA!$K:$K,DATA!$C:$C,$B131,DATA!$A:$A,"&gt;="&amp;$H$3,DATA!$A:$A,"&lt;="&amp;$K$3))</f>
        <v/>
      </c>
      <c r="K131" s="59" t="str">
        <f>IF($B131="","",SUMIFS(DATA!$N:$N,DATA!$C:$C,$B131,DATA!$A:$A,"&gt;="&amp;$H$3,DATA!$A:$A,"&lt;="&amp;$K$3,DATA!$O:$O,1))</f>
        <v/>
      </c>
      <c r="L131" s="57" t="str">
        <f>IF($B131="","",SUMIFS(TOURNEES!$F:$F,TOURNEES!$B:$B,$B131,TOURNEES!$A:$A,"&gt;="&amp;$H$3,TOURNEES!$A:$A,"&lt;="&amp;$K$3))</f>
        <v/>
      </c>
      <c r="M131" s="57" t="str">
        <f>IF($B131="","",SUMIFS(TOURNEES!$G:$G,TOURNEES!$B:$B,$B131,TOURNEES!$A:$A,"&gt;="&amp;$H$3,TOURNEES!$A:$A,"&lt;="&amp;$K$3))</f>
        <v/>
      </c>
      <c r="N131" s="57" t="str">
        <f t="shared" si="4"/>
        <v/>
      </c>
      <c r="O131" s="57"/>
    </row>
    <row r="132" spans="2:15" ht="16.8" x14ac:dyDescent="0.3">
      <c r="B132" s="54" t="str">
        <f>IF(LISTES!A106="","",LISTES!A106)</f>
        <v/>
      </c>
      <c r="C132" s="55" t="str">
        <f>IF($B132="","",IF(LISTES!C106=1,"☑","☐"))</f>
        <v/>
      </c>
      <c r="D132" s="55" t="str">
        <f>IF($B132="","",IF(LISTES!F106=1,"☑","☐"))</f>
        <v/>
      </c>
      <c r="E132" s="55" t="str">
        <f>IF($B132="","",IF(LISTES!G106=1,"☑","☐"))</f>
        <v/>
      </c>
      <c r="F132" s="56" t="str">
        <f>IF($B132="","",COUNTIFS(TOURNEES!$B:$B,$B132,TOURNEES!$A:$A,"&gt;="&amp;$H$3,TOURNEES!$A:$A,"&lt;="&amp;$K$3))</f>
        <v/>
      </c>
      <c r="G132" s="57" t="str">
        <f>IF($B132="","",COUNTIFS(DATA!$C:$C,$B132,DATA!$A:$A,"&gt;="&amp;$H$3,DATA!$A:$A,"&lt;="&amp;$K$3))</f>
        <v/>
      </c>
      <c r="H132" s="57" t="str">
        <f>IF($B132="","",COUNTIFS(DATA!$C:$C,$B132,DATA!$A:$A,"&gt;="&amp;$H$3,DATA!$A:$A,"&lt;="&amp;$K$3,DATA!$O:$O,1))</f>
        <v/>
      </c>
      <c r="I132" s="58" t="str">
        <f t="shared" si="3"/>
        <v/>
      </c>
      <c r="J132" s="59" t="str">
        <f>IF($B132="","",SUMIFS(DATA!$K:$K,DATA!$C:$C,$B132,DATA!$A:$A,"&gt;="&amp;$H$3,DATA!$A:$A,"&lt;="&amp;$K$3))</f>
        <v/>
      </c>
      <c r="K132" s="59" t="str">
        <f>IF($B132="","",SUMIFS(DATA!$N:$N,DATA!$C:$C,$B132,DATA!$A:$A,"&gt;="&amp;$H$3,DATA!$A:$A,"&lt;="&amp;$K$3,DATA!$O:$O,1))</f>
        <v/>
      </c>
      <c r="L132" s="57" t="str">
        <f>IF($B132="","",SUMIFS(TOURNEES!$F:$F,TOURNEES!$B:$B,$B132,TOURNEES!$A:$A,"&gt;="&amp;$H$3,TOURNEES!$A:$A,"&lt;="&amp;$K$3))</f>
        <v/>
      </c>
      <c r="M132" s="57" t="str">
        <f>IF($B132="","",SUMIFS(TOURNEES!$G:$G,TOURNEES!$B:$B,$B132,TOURNEES!$A:$A,"&gt;="&amp;$H$3,TOURNEES!$A:$A,"&lt;="&amp;$K$3))</f>
        <v/>
      </c>
      <c r="N132" s="57" t="str">
        <f t="shared" si="4"/>
        <v/>
      </c>
      <c r="O132" s="57"/>
    </row>
    <row r="133" spans="2:15" ht="16.8" x14ac:dyDescent="0.3">
      <c r="B133" s="54" t="str">
        <f>IF(LISTES!A107="","",LISTES!A107)</f>
        <v/>
      </c>
      <c r="C133" s="55" t="str">
        <f>IF($B133="","",IF(LISTES!C107=1,"☑","☐"))</f>
        <v/>
      </c>
      <c r="D133" s="55" t="str">
        <f>IF($B133="","",IF(LISTES!F107=1,"☑","☐"))</f>
        <v/>
      </c>
      <c r="E133" s="55" t="str">
        <f>IF($B133="","",IF(LISTES!G107=1,"☑","☐"))</f>
        <v/>
      </c>
      <c r="F133" s="56" t="str">
        <f>IF($B133="","",COUNTIFS(TOURNEES!$B:$B,$B133,TOURNEES!$A:$A,"&gt;="&amp;$H$3,TOURNEES!$A:$A,"&lt;="&amp;$K$3))</f>
        <v/>
      </c>
      <c r="G133" s="57" t="str">
        <f>IF($B133="","",COUNTIFS(DATA!$C:$C,$B133,DATA!$A:$A,"&gt;="&amp;$H$3,DATA!$A:$A,"&lt;="&amp;$K$3))</f>
        <v/>
      </c>
      <c r="H133" s="57" t="str">
        <f>IF($B133="","",COUNTIFS(DATA!$C:$C,$B133,DATA!$A:$A,"&gt;="&amp;$H$3,DATA!$A:$A,"&lt;="&amp;$K$3,DATA!$O:$O,1))</f>
        <v/>
      </c>
      <c r="I133" s="58" t="str">
        <f t="shared" si="3"/>
        <v/>
      </c>
      <c r="J133" s="59" t="str">
        <f>IF($B133="","",SUMIFS(DATA!$K:$K,DATA!$C:$C,$B133,DATA!$A:$A,"&gt;="&amp;$H$3,DATA!$A:$A,"&lt;="&amp;$K$3))</f>
        <v/>
      </c>
      <c r="K133" s="59" t="str">
        <f>IF($B133="","",SUMIFS(DATA!$N:$N,DATA!$C:$C,$B133,DATA!$A:$A,"&gt;="&amp;$H$3,DATA!$A:$A,"&lt;="&amp;$K$3,DATA!$O:$O,1))</f>
        <v/>
      </c>
      <c r="L133" s="57" t="str">
        <f>IF($B133="","",SUMIFS(TOURNEES!$F:$F,TOURNEES!$B:$B,$B133,TOURNEES!$A:$A,"&gt;="&amp;$H$3,TOURNEES!$A:$A,"&lt;="&amp;$K$3))</f>
        <v/>
      </c>
      <c r="M133" s="57" t="str">
        <f>IF($B133="","",SUMIFS(TOURNEES!$G:$G,TOURNEES!$B:$B,$B133,TOURNEES!$A:$A,"&gt;="&amp;$H$3,TOURNEES!$A:$A,"&lt;="&amp;$K$3))</f>
        <v/>
      </c>
      <c r="N133" s="57" t="str">
        <f t="shared" si="4"/>
        <v/>
      </c>
      <c r="O133" s="57"/>
    </row>
    <row r="134" spans="2:15" ht="16.8" x14ac:dyDescent="0.3">
      <c r="B134" s="54" t="str">
        <f>IF(LISTES!A108="","",LISTES!A108)</f>
        <v/>
      </c>
      <c r="C134" s="55" t="str">
        <f>IF($B134="","",IF(LISTES!C108=1,"☑","☐"))</f>
        <v/>
      </c>
      <c r="D134" s="55" t="str">
        <f>IF($B134="","",IF(LISTES!F108=1,"☑","☐"))</f>
        <v/>
      </c>
      <c r="E134" s="55" t="str">
        <f>IF($B134="","",IF(LISTES!G108=1,"☑","☐"))</f>
        <v/>
      </c>
      <c r="F134" s="56" t="str">
        <f>IF($B134="","",COUNTIFS(TOURNEES!$B:$B,$B134,TOURNEES!$A:$A,"&gt;="&amp;$H$3,TOURNEES!$A:$A,"&lt;="&amp;$K$3))</f>
        <v/>
      </c>
      <c r="G134" s="57" t="str">
        <f>IF($B134="","",COUNTIFS(DATA!$C:$C,$B134,DATA!$A:$A,"&gt;="&amp;$H$3,DATA!$A:$A,"&lt;="&amp;$K$3))</f>
        <v/>
      </c>
      <c r="H134" s="57" t="str">
        <f>IF($B134="","",COUNTIFS(DATA!$C:$C,$B134,DATA!$A:$A,"&gt;="&amp;$H$3,DATA!$A:$A,"&lt;="&amp;$K$3,DATA!$O:$O,1))</f>
        <v/>
      </c>
      <c r="I134" s="58" t="str">
        <f t="shared" si="3"/>
        <v/>
      </c>
      <c r="J134" s="59" t="str">
        <f>IF($B134="","",SUMIFS(DATA!$K:$K,DATA!$C:$C,$B134,DATA!$A:$A,"&gt;="&amp;$H$3,DATA!$A:$A,"&lt;="&amp;$K$3))</f>
        <v/>
      </c>
      <c r="K134" s="59" t="str">
        <f>IF($B134="","",SUMIFS(DATA!$N:$N,DATA!$C:$C,$B134,DATA!$A:$A,"&gt;="&amp;$H$3,DATA!$A:$A,"&lt;="&amp;$K$3,DATA!$O:$O,1))</f>
        <v/>
      </c>
      <c r="L134" s="57" t="str">
        <f>IF($B134="","",SUMIFS(TOURNEES!$F:$F,TOURNEES!$B:$B,$B134,TOURNEES!$A:$A,"&gt;="&amp;$H$3,TOURNEES!$A:$A,"&lt;="&amp;$K$3))</f>
        <v/>
      </c>
      <c r="M134" s="57" t="str">
        <f>IF($B134="","",SUMIFS(TOURNEES!$G:$G,TOURNEES!$B:$B,$B134,TOURNEES!$A:$A,"&gt;="&amp;$H$3,TOURNEES!$A:$A,"&lt;="&amp;$K$3))</f>
        <v/>
      </c>
      <c r="N134" s="57" t="str">
        <f t="shared" si="4"/>
        <v/>
      </c>
      <c r="O134" s="57"/>
    </row>
    <row r="135" spans="2:15" ht="16.8" x14ac:dyDescent="0.3">
      <c r="B135" s="54" t="str">
        <f>IF(LISTES!A109="","",LISTES!A109)</f>
        <v/>
      </c>
      <c r="C135" s="55" t="str">
        <f>IF($B135="","",IF(LISTES!C109=1,"☑","☐"))</f>
        <v/>
      </c>
      <c r="D135" s="55" t="str">
        <f>IF($B135="","",IF(LISTES!F109=1,"☑","☐"))</f>
        <v/>
      </c>
      <c r="E135" s="55" t="str">
        <f>IF($B135="","",IF(LISTES!G109=1,"☑","☐"))</f>
        <v/>
      </c>
      <c r="F135" s="56" t="str">
        <f>IF($B135="","",COUNTIFS(TOURNEES!$B:$B,$B135,TOURNEES!$A:$A,"&gt;="&amp;$H$3,TOURNEES!$A:$A,"&lt;="&amp;$K$3))</f>
        <v/>
      </c>
      <c r="G135" s="57" t="str">
        <f>IF($B135="","",COUNTIFS(DATA!$C:$C,$B135,DATA!$A:$A,"&gt;="&amp;$H$3,DATA!$A:$A,"&lt;="&amp;$K$3))</f>
        <v/>
      </c>
      <c r="H135" s="57" t="str">
        <f>IF($B135="","",COUNTIFS(DATA!$C:$C,$B135,DATA!$A:$A,"&gt;="&amp;$H$3,DATA!$A:$A,"&lt;="&amp;$K$3,DATA!$O:$O,1))</f>
        <v/>
      </c>
      <c r="I135" s="58" t="str">
        <f t="shared" si="3"/>
        <v/>
      </c>
      <c r="J135" s="59" t="str">
        <f>IF($B135="","",SUMIFS(DATA!$K:$K,DATA!$C:$C,$B135,DATA!$A:$A,"&gt;="&amp;$H$3,DATA!$A:$A,"&lt;="&amp;$K$3))</f>
        <v/>
      </c>
      <c r="K135" s="59" t="str">
        <f>IF($B135="","",SUMIFS(DATA!$N:$N,DATA!$C:$C,$B135,DATA!$A:$A,"&gt;="&amp;$H$3,DATA!$A:$A,"&lt;="&amp;$K$3,DATA!$O:$O,1))</f>
        <v/>
      </c>
      <c r="L135" s="57" t="str">
        <f>IF($B135="","",SUMIFS(TOURNEES!$F:$F,TOURNEES!$B:$B,$B135,TOURNEES!$A:$A,"&gt;="&amp;$H$3,TOURNEES!$A:$A,"&lt;="&amp;$K$3))</f>
        <v/>
      </c>
      <c r="M135" s="57" t="str">
        <f>IF($B135="","",SUMIFS(TOURNEES!$G:$G,TOURNEES!$B:$B,$B135,TOURNEES!$A:$A,"&gt;="&amp;$H$3,TOURNEES!$A:$A,"&lt;="&amp;$K$3))</f>
        <v/>
      </c>
      <c r="N135" s="57" t="str">
        <f t="shared" si="4"/>
        <v/>
      </c>
      <c r="O135" s="57"/>
    </row>
    <row r="136" spans="2:15" ht="16.8" x14ac:dyDescent="0.3">
      <c r="B136" s="54" t="str">
        <f>IF(LISTES!A110="","",LISTES!A110)</f>
        <v/>
      </c>
      <c r="C136" s="55" t="str">
        <f>IF($B136="","",IF(LISTES!C110=1,"☑","☐"))</f>
        <v/>
      </c>
      <c r="D136" s="55" t="str">
        <f>IF($B136="","",IF(LISTES!F110=1,"☑","☐"))</f>
        <v/>
      </c>
      <c r="E136" s="55" t="str">
        <f>IF($B136="","",IF(LISTES!G110=1,"☑","☐"))</f>
        <v/>
      </c>
      <c r="F136" s="56" t="str">
        <f>IF($B136="","",COUNTIFS(TOURNEES!$B:$B,$B136,TOURNEES!$A:$A,"&gt;="&amp;$H$3,TOURNEES!$A:$A,"&lt;="&amp;$K$3))</f>
        <v/>
      </c>
      <c r="G136" s="57" t="str">
        <f>IF($B136="","",COUNTIFS(DATA!$C:$C,$B136,DATA!$A:$A,"&gt;="&amp;$H$3,DATA!$A:$A,"&lt;="&amp;$K$3))</f>
        <v/>
      </c>
      <c r="H136" s="57" t="str">
        <f>IF($B136="","",COUNTIFS(DATA!$C:$C,$B136,DATA!$A:$A,"&gt;="&amp;$H$3,DATA!$A:$A,"&lt;="&amp;$K$3,DATA!$O:$O,1))</f>
        <v/>
      </c>
      <c r="I136" s="58" t="str">
        <f t="shared" si="3"/>
        <v/>
      </c>
      <c r="J136" s="59" t="str">
        <f>IF($B136="","",SUMIFS(DATA!$K:$K,DATA!$C:$C,$B136,DATA!$A:$A,"&gt;="&amp;$H$3,DATA!$A:$A,"&lt;="&amp;$K$3))</f>
        <v/>
      </c>
      <c r="K136" s="59" t="str">
        <f>IF($B136="","",SUMIFS(DATA!$N:$N,DATA!$C:$C,$B136,DATA!$A:$A,"&gt;="&amp;$H$3,DATA!$A:$A,"&lt;="&amp;$K$3,DATA!$O:$O,1))</f>
        <v/>
      </c>
      <c r="L136" s="57" t="str">
        <f>IF($B136="","",SUMIFS(TOURNEES!$F:$F,TOURNEES!$B:$B,$B136,TOURNEES!$A:$A,"&gt;="&amp;$H$3,TOURNEES!$A:$A,"&lt;="&amp;$K$3))</f>
        <v/>
      </c>
      <c r="M136" s="57" t="str">
        <f>IF($B136="","",SUMIFS(TOURNEES!$G:$G,TOURNEES!$B:$B,$B136,TOURNEES!$A:$A,"&gt;="&amp;$H$3,TOURNEES!$A:$A,"&lt;="&amp;$K$3))</f>
        <v/>
      </c>
      <c r="N136" s="57" t="str">
        <f t="shared" si="4"/>
        <v/>
      </c>
      <c r="O136" s="57"/>
    </row>
    <row r="137" spans="2:15" ht="16.8" x14ac:dyDescent="0.3">
      <c r="B137" s="54" t="str">
        <f>IF(LISTES!A111="","",LISTES!A111)</f>
        <v/>
      </c>
      <c r="C137" s="55" t="str">
        <f>IF($B137="","",IF(LISTES!C111=1,"☑","☐"))</f>
        <v/>
      </c>
      <c r="D137" s="55" t="str">
        <f>IF($B137="","",IF(LISTES!F111=1,"☑","☐"))</f>
        <v/>
      </c>
      <c r="E137" s="55" t="str">
        <f>IF($B137="","",IF(LISTES!G111=1,"☑","☐"))</f>
        <v/>
      </c>
      <c r="F137" s="56" t="str">
        <f>IF($B137="","",COUNTIFS(TOURNEES!$B:$B,$B137,TOURNEES!$A:$A,"&gt;="&amp;$H$3,TOURNEES!$A:$A,"&lt;="&amp;$K$3))</f>
        <v/>
      </c>
      <c r="G137" s="57" t="str">
        <f>IF($B137="","",COUNTIFS(DATA!$C:$C,$B137,DATA!$A:$A,"&gt;="&amp;$H$3,DATA!$A:$A,"&lt;="&amp;$K$3))</f>
        <v/>
      </c>
      <c r="H137" s="57" t="str">
        <f>IF($B137="","",COUNTIFS(DATA!$C:$C,$B137,DATA!$A:$A,"&gt;="&amp;$H$3,DATA!$A:$A,"&lt;="&amp;$K$3,DATA!$O:$O,1))</f>
        <v/>
      </c>
      <c r="I137" s="58" t="str">
        <f t="shared" si="3"/>
        <v/>
      </c>
      <c r="J137" s="59" t="str">
        <f>IF($B137="","",SUMIFS(DATA!$K:$K,DATA!$C:$C,$B137,DATA!$A:$A,"&gt;="&amp;$H$3,DATA!$A:$A,"&lt;="&amp;$K$3))</f>
        <v/>
      </c>
      <c r="K137" s="59" t="str">
        <f>IF($B137="","",SUMIFS(DATA!$N:$N,DATA!$C:$C,$B137,DATA!$A:$A,"&gt;="&amp;$H$3,DATA!$A:$A,"&lt;="&amp;$K$3,DATA!$O:$O,1))</f>
        <v/>
      </c>
      <c r="L137" s="57" t="str">
        <f>IF($B137="","",SUMIFS(TOURNEES!$F:$F,TOURNEES!$B:$B,$B137,TOURNEES!$A:$A,"&gt;="&amp;$H$3,TOURNEES!$A:$A,"&lt;="&amp;$K$3))</f>
        <v/>
      </c>
      <c r="M137" s="57" t="str">
        <f>IF($B137="","",SUMIFS(TOURNEES!$G:$G,TOURNEES!$B:$B,$B137,TOURNEES!$A:$A,"&gt;="&amp;$H$3,TOURNEES!$A:$A,"&lt;="&amp;$K$3))</f>
        <v/>
      </c>
      <c r="N137" s="57" t="str">
        <f t="shared" si="4"/>
        <v/>
      </c>
      <c r="O137" s="57"/>
    </row>
    <row r="138" spans="2:15" ht="16.8" x14ac:dyDescent="0.3">
      <c r="B138" s="54" t="str">
        <f>IF(LISTES!A112="","",LISTES!A112)</f>
        <v/>
      </c>
      <c r="C138" s="55" t="str">
        <f>IF($B138="","",IF(LISTES!C112=1,"☑","☐"))</f>
        <v/>
      </c>
      <c r="D138" s="55" t="str">
        <f>IF($B138="","",IF(LISTES!F112=1,"☑","☐"))</f>
        <v/>
      </c>
      <c r="E138" s="55" t="str">
        <f>IF($B138="","",IF(LISTES!G112=1,"☑","☐"))</f>
        <v/>
      </c>
      <c r="F138" s="56" t="str">
        <f>IF($B138="","",COUNTIFS(TOURNEES!$B:$B,$B138,TOURNEES!$A:$A,"&gt;="&amp;$H$3,TOURNEES!$A:$A,"&lt;="&amp;$K$3))</f>
        <v/>
      </c>
      <c r="G138" s="57" t="str">
        <f>IF($B138="","",COUNTIFS(DATA!$C:$C,$B138,DATA!$A:$A,"&gt;="&amp;$H$3,DATA!$A:$A,"&lt;="&amp;$K$3))</f>
        <v/>
      </c>
      <c r="H138" s="57" t="str">
        <f>IF($B138="","",COUNTIFS(DATA!$C:$C,$B138,DATA!$A:$A,"&gt;="&amp;$H$3,DATA!$A:$A,"&lt;="&amp;$K$3,DATA!$O:$O,1))</f>
        <v/>
      </c>
      <c r="I138" s="58" t="str">
        <f t="shared" si="3"/>
        <v/>
      </c>
      <c r="J138" s="59" t="str">
        <f>IF($B138="","",SUMIFS(DATA!$K:$K,DATA!$C:$C,$B138,DATA!$A:$A,"&gt;="&amp;$H$3,DATA!$A:$A,"&lt;="&amp;$K$3))</f>
        <v/>
      </c>
      <c r="K138" s="59" t="str">
        <f>IF($B138="","",SUMIFS(DATA!$N:$N,DATA!$C:$C,$B138,DATA!$A:$A,"&gt;="&amp;$H$3,DATA!$A:$A,"&lt;="&amp;$K$3,DATA!$O:$O,1))</f>
        <v/>
      </c>
      <c r="L138" s="57" t="str">
        <f>IF($B138="","",SUMIFS(TOURNEES!$F:$F,TOURNEES!$B:$B,$B138,TOURNEES!$A:$A,"&gt;="&amp;$H$3,TOURNEES!$A:$A,"&lt;="&amp;$K$3))</f>
        <v/>
      </c>
      <c r="M138" s="57" t="str">
        <f>IF($B138="","",SUMIFS(TOURNEES!$G:$G,TOURNEES!$B:$B,$B138,TOURNEES!$A:$A,"&gt;="&amp;$H$3,TOURNEES!$A:$A,"&lt;="&amp;$K$3))</f>
        <v/>
      </c>
      <c r="N138" s="57" t="str">
        <f t="shared" si="4"/>
        <v/>
      </c>
      <c r="O138" s="57"/>
    </row>
    <row r="139" spans="2:15" ht="16.8" x14ac:dyDescent="0.3">
      <c r="B139" s="54" t="str">
        <f>IF(LISTES!A113="","",LISTES!A113)</f>
        <v/>
      </c>
      <c r="C139" s="55" t="str">
        <f>IF($B139="","",IF(LISTES!C113=1,"☑","☐"))</f>
        <v/>
      </c>
      <c r="D139" s="55" t="str">
        <f>IF($B139="","",IF(LISTES!F113=1,"☑","☐"))</f>
        <v/>
      </c>
      <c r="E139" s="55" t="str">
        <f>IF($B139="","",IF(LISTES!G113=1,"☑","☐"))</f>
        <v/>
      </c>
      <c r="F139" s="56" t="str">
        <f>IF($B139="","",COUNTIFS(TOURNEES!$B:$B,$B139,TOURNEES!$A:$A,"&gt;="&amp;$H$3,TOURNEES!$A:$A,"&lt;="&amp;$K$3))</f>
        <v/>
      </c>
      <c r="G139" s="57" t="str">
        <f>IF($B139="","",COUNTIFS(DATA!$C:$C,$B139,DATA!$A:$A,"&gt;="&amp;$H$3,DATA!$A:$A,"&lt;="&amp;$K$3))</f>
        <v/>
      </c>
      <c r="H139" s="57" t="str">
        <f>IF($B139="","",COUNTIFS(DATA!$C:$C,$B139,DATA!$A:$A,"&gt;="&amp;$H$3,DATA!$A:$A,"&lt;="&amp;$K$3,DATA!$O:$O,1))</f>
        <v/>
      </c>
      <c r="I139" s="58" t="str">
        <f t="shared" si="3"/>
        <v/>
      </c>
      <c r="J139" s="59" t="str">
        <f>IF($B139="","",SUMIFS(DATA!$K:$K,DATA!$C:$C,$B139,DATA!$A:$A,"&gt;="&amp;$H$3,DATA!$A:$A,"&lt;="&amp;$K$3))</f>
        <v/>
      </c>
      <c r="K139" s="59" t="str">
        <f>IF($B139="","",SUMIFS(DATA!$N:$N,DATA!$C:$C,$B139,DATA!$A:$A,"&gt;="&amp;$H$3,DATA!$A:$A,"&lt;="&amp;$K$3,DATA!$O:$O,1))</f>
        <v/>
      </c>
      <c r="L139" s="57" t="str">
        <f>IF($B139="","",SUMIFS(TOURNEES!$F:$F,TOURNEES!$B:$B,$B139,TOURNEES!$A:$A,"&gt;="&amp;$H$3,TOURNEES!$A:$A,"&lt;="&amp;$K$3))</f>
        <v/>
      </c>
      <c r="M139" s="57" t="str">
        <f>IF($B139="","",SUMIFS(TOURNEES!$G:$G,TOURNEES!$B:$B,$B139,TOURNEES!$A:$A,"&gt;="&amp;$H$3,TOURNEES!$A:$A,"&lt;="&amp;$K$3))</f>
        <v/>
      </c>
      <c r="N139" s="57" t="str">
        <f t="shared" si="4"/>
        <v/>
      </c>
      <c r="O139" s="57"/>
    </row>
    <row r="140" spans="2:15" ht="16.8" x14ac:dyDescent="0.3">
      <c r="B140" s="54" t="str">
        <f>IF(LISTES!A114="","",LISTES!A114)</f>
        <v/>
      </c>
      <c r="C140" s="55" t="str">
        <f>IF($B140="","",IF(LISTES!C114=1,"☑","☐"))</f>
        <v/>
      </c>
      <c r="D140" s="55" t="str">
        <f>IF($B140="","",IF(LISTES!F114=1,"☑","☐"))</f>
        <v/>
      </c>
      <c r="E140" s="55" t="str">
        <f>IF($B140="","",IF(LISTES!G114=1,"☑","☐"))</f>
        <v/>
      </c>
      <c r="F140" s="56" t="str">
        <f>IF($B140="","",COUNTIFS(TOURNEES!$B:$B,$B140,TOURNEES!$A:$A,"&gt;="&amp;$H$3,TOURNEES!$A:$A,"&lt;="&amp;$K$3))</f>
        <v/>
      </c>
      <c r="G140" s="57" t="str">
        <f>IF($B140="","",COUNTIFS(DATA!$C:$C,$B140,DATA!$A:$A,"&gt;="&amp;$H$3,DATA!$A:$A,"&lt;="&amp;$K$3))</f>
        <v/>
      </c>
      <c r="H140" s="57" t="str">
        <f>IF($B140="","",COUNTIFS(DATA!$C:$C,$B140,DATA!$A:$A,"&gt;="&amp;$H$3,DATA!$A:$A,"&lt;="&amp;$K$3,DATA!$O:$O,1))</f>
        <v/>
      </c>
      <c r="I140" s="58" t="str">
        <f t="shared" si="3"/>
        <v/>
      </c>
      <c r="J140" s="59" t="str">
        <f>IF($B140="","",SUMIFS(DATA!$K:$K,DATA!$C:$C,$B140,DATA!$A:$A,"&gt;="&amp;$H$3,DATA!$A:$A,"&lt;="&amp;$K$3))</f>
        <v/>
      </c>
      <c r="K140" s="59" t="str">
        <f>IF($B140="","",SUMIFS(DATA!$N:$N,DATA!$C:$C,$B140,DATA!$A:$A,"&gt;="&amp;$H$3,DATA!$A:$A,"&lt;="&amp;$K$3,DATA!$O:$O,1))</f>
        <v/>
      </c>
      <c r="L140" s="57" t="str">
        <f>IF($B140="","",SUMIFS(TOURNEES!$F:$F,TOURNEES!$B:$B,$B140,TOURNEES!$A:$A,"&gt;="&amp;$H$3,TOURNEES!$A:$A,"&lt;="&amp;$K$3))</f>
        <v/>
      </c>
      <c r="M140" s="57" t="str">
        <f>IF($B140="","",SUMIFS(TOURNEES!$G:$G,TOURNEES!$B:$B,$B140,TOURNEES!$A:$A,"&gt;="&amp;$H$3,TOURNEES!$A:$A,"&lt;="&amp;$K$3))</f>
        <v/>
      </c>
      <c r="N140" s="57" t="str">
        <f t="shared" si="4"/>
        <v/>
      </c>
      <c r="O140" s="57"/>
    </row>
    <row r="141" spans="2:15" ht="16.8" x14ac:dyDescent="0.3">
      <c r="B141" s="54" t="str">
        <f>IF(LISTES!A115="","",LISTES!A115)</f>
        <v/>
      </c>
      <c r="C141" s="55" t="str">
        <f>IF($B141="","",IF(LISTES!C115=1,"☑","☐"))</f>
        <v/>
      </c>
      <c r="D141" s="55" t="str">
        <f>IF($B141="","",IF(LISTES!F115=1,"☑","☐"))</f>
        <v/>
      </c>
      <c r="E141" s="55" t="str">
        <f>IF($B141="","",IF(LISTES!G115=1,"☑","☐"))</f>
        <v/>
      </c>
      <c r="F141" s="56" t="str">
        <f>IF($B141="","",COUNTIFS(TOURNEES!$B:$B,$B141,TOURNEES!$A:$A,"&gt;="&amp;$H$3,TOURNEES!$A:$A,"&lt;="&amp;$K$3))</f>
        <v/>
      </c>
      <c r="G141" s="57" t="str">
        <f>IF($B141="","",COUNTIFS(DATA!$C:$C,$B141,DATA!$A:$A,"&gt;="&amp;$H$3,DATA!$A:$A,"&lt;="&amp;$K$3))</f>
        <v/>
      </c>
      <c r="H141" s="57" t="str">
        <f>IF($B141="","",COUNTIFS(DATA!$C:$C,$B141,DATA!$A:$A,"&gt;="&amp;$H$3,DATA!$A:$A,"&lt;="&amp;$K$3,DATA!$O:$O,1))</f>
        <v/>
      </c>
      <c r="I141" s="58" t="str">
        <f t="shared" si="3"/>
        <v/>
      </c>
      <c r="J141" s="59" t="str">
        <f>IF($B141="","",SUMIFS(DATA!$K:$K,DATA!$C:$C,$B141,DATA!$A:$A,"&gt;="&amp;$H$3,DATA!$A:$A,"&lt;="&amp;$K$3))</f>
        <v/>
      </c>
      <c r="K141" s="59" t="str">
        <f>IF($B141="","",SUMIFS(DATA!$N:$N,DATA!$C:$C,$B141,DATA!$A:$A,"&gt;="&amp;$H$3,DATA!$A:$A,"&lt;="&amp;$K$3,DATA!$O:$O,1))</f>
        <v/>
      </c>
      <c r="L141" s="57" t="str">
        <f>IF($B141="","",SUMIFS(TOURNEES!$F:$F,TOURNEES!$B:$B,$B141,TOURNEES!$A:$A,"&gt;="&amp;$H$3,TOURNEES!$A:$A,"&lt;="&amp;$K$3))</f>
        <v/>
      </c>
      <c r="M141" s="57" t="str">
        <f>IF($B141="","",SUMIFS(TOURNEES!$G:$G,TOURNEES!$B:$B,$B141,TOURNEES!$A:$A,"&gt;="&amp;$H$3,TOURNEES!$A:$A,"&lt;="&amp;$K$3))</f>
        <v/>
      </c>
      <c r="N141" s="57" t="str">
        <f t="shared" si="4"/>
        <v/>
      </c>
      <c r="O141" s="57"/>
    </row>
    <row r="142" spans="2:15" ht="16.8" x14ac:dyDescent="0.3">
      <c r="B142" s="54" t="str">
        <f>IF(LISTES!A116="","",LISTES!A116)</f>
        <v/>
      </c>
      <c r="C142" s="55" t="str">
        <f>IF($B142="","",IF(LISTES!C116=1,"☑","☐"))</f>
        <v/>
      </c>
      <c r="D142" s="55" t="str">
        <f>IF($B142="","",IF(LISTES!F116=1,"☑","☐"))</f>
        <v/>
      </c>
      <c r="E142" s="55" t="str">
        <f>IF($B142="","",IF(LISTES!G116=1,"☑","☐"))</f>
        <v/>
      </c>
      <c r="F142" s="56" t="str">
        <f>IF($B142="","",COUNTIFS(TOURNEES!$B:$B,$B142,TOURNEES!$A:$A,"&gt;="&amp;$H$3,TOURNEES!$A:$A,"&lt;="&amp;$K$3))</f>
        <v/>
      </c>
      <c r="G142" s="57" t="str">
        <f>IF($B142="","",COUNTIFS(DATA!$C:$C,$B142,DATA!$A:$A,"&gt;="&amp;$H$3,DATA!$A:$A,"&lt;="&amp;$K$3))</f>
        <v/>
      </c>
      <c r="H142" s="57" t="str">
        <f>IF($B142="","",COUNTIFS(DATA!$C:$C,$B142,DATA!$A:$A,"&gt;="&amp;$H$3,DATA!$A:$A,"&lt;="&amp;$K$3,DATA!$O:$O,1))</f>
        <v/>
      </c>
      <c r="I142" s="58" t="str">
        <f t="shared" si="3"/>
        <v/>
      </c>
      <c r="J142" s="59" t="str">
        <f>IF($B142="","",SUMIFS(DATA!$K:$K,DATA!$C:$C,$B142,DATA!$A:$A,"&gt;="&amp;$H$3,DATA!$A:$A,"&lt;="&amp;$K$3))</f>
        <v/>
      </c>
      <c r="K142" s="59" t="str">
        <f>IF($B142="","",SUMIFS(DATA!$N:$N,DATA!$C:$C,$B142,DATA!$A:$A,"&gt;="&amp;$H$3,DATA!$A:$A,"&lt;="&amp;$K$3,DATA!$O:$O,1))</f>
        <v/>
      </c>
      <c r="L142" s="57" t="str">
        <f>IF($B142="","",SUMIFS(TOURNEES!$F:$F,TOURNEES!$B:$B,$B142,TOURNEES!$A:$A,"&gt;="&amp;$H$3,TOURNEES!$A:$A,"&lt;="&amp;$K$3))</f>
        <v/>
      </c>
      <c r="M142" s="57" t="str">
        <f>IF($B142="","",SUMIFS(TOURNEES!$G:$G,TOURNEES!$B:$B,$B142,TOURNEES!$A:$A,"&gt;="&amp;$H$3,TOURNEES!$A:$A,"&lt;="&amp;$K$3))</f>
        <v/>
      </c>
      <c r="N142" s="57" t="str">
        <f t="shared" si="4"/>
        <v/>
      </c>
      <c r="O142" s="57"/>
    </row>
    <row r="143" spans="2:15" ht="16.8" x14ac:dyDescent="0.3">
      <c r="B143" s="54" t="str">
        <f>IF(LISTES!A117="","",LISTES!A117)</f>
        <v/>
      </c>
      <c r="C143" s="55" t="str">
        <f>IF($B143="","",IF(LISTES!C117=1,"☑","☐"))</f>
        <v/>
      </c>
      <c r="D143" s="55" t="str">
        <f>IF($B143="","",IF(LISTES!F117=1,"☑","☐"))</f>
        <v/>
      </c>
      <c r="E143" s="55" t="str">
        <f>IF($B143="","",IF(LISTES!G117=1,"☑","☐"))</f>
        <v/>
      </c>
      <c r="F143" s="56" t="str">
        <f>IF($B143="","",COUNTIFS(TOURNEES!$B:$B,$B143,TOURNEES!$A:$A,"&gt;="&amp;$H$3,TOURNEES!$A:$A,"&lt;="&amp;$K$3))</f>
        <v/>
      </c>
      <c r="G143" s="57" t="str">
        <f>IF($B143="","",COUNTIFS(DATA!$C:$C,$B143,DATA!$A:$A,"&gt;="&amp;$H$3,DATA!$A:$A,"&lt;="&amp;$K$3))</f>
        <v/>
      </c>
      <c r="H143" s="57" t="str">
        <f>IF($B143="","",COUNTIFS(DATA!$C:$C,$B143,DATA!$A:$A,"&gt;="&amp;$H$3,DATA!$A:$A,"&lt;="&amp;$K$3,DATA!$O:$O,1))</f>
        <v/>
      </c>
      <c r="I143" s="58" t="str">
        <f t="shared" si="3"/>
        <v/>
      </c>
      <c r="J143" s="59" t="str">
        <f>IF($B143="","",SUMIFS(DATA!$K:$K,DATA!$C:$C,$B143,DATA!$A:$A,"&gt;="&amp;$H$3,DATA!$A:$A,"&lt;="&amp;$K$3))</f>
        <v/>
      </c>
      <c r="K143" s="59" t="str">
        <f>IF($B143="","",SUMIFS(DATA!$N:$N,DATA!$C:$C,$B143,DATA!$A:$A,"&gt;="&amp;$H$3,DATA!$A:$A,"&lt;="&amp;$K$3,DATA!$O:$O,1))</f>
        <v/>
      </c>
      <c r="L143" s="57" t="str">
        <f>IF($B143="","",SUMIFS(TOURNEES!$F:$F,TOURNEES!$B:$B,$B143,TOURNEES!$A:$A,"&gt;="&amp;$H$3,TOURNEES!$A:$A,"&lt;="&amp;$K$3))</f>
        <v/>
      </c>
      <c r="M143" s="57" t="str">
        <f>IF($B143="","",SUMIFS(TOURNEES!$G:$G,TOURNEES!$B:$B,$B143,TOURNEES!$A:$A,"&gt;="&amp;$H$3,TOURNEES!$A:$A,"&lt;="&amp;$K$3))</f>
        <v/>
      </c>
      <c r="N143" s="57" t="str">
        <f t="shared" si="4"/>
        <v/>
      </c>
      <c r="O143" s="57"/>
    </row>
    <row r="144" spans="2:15" ht="16.8" x14ac:dyDescent="0.3">
      <c r="B144" s="54" t="str">
        <f>IF(LISTES!A118="","",LISTES!A118)</f>
        <v/>
      </c>
      <c r="C144" s="55" t="str">
        <f>IF($B144="","",IF(LISTES!C118=1,"☑","☐"))</f>
        <v/>
      </c>
      <c r="D144" s="55" t="str">
        <f>IF($B144="","",IF(LISTES!F118=1,"☑","☐"))</f>
        <v/>
      </c>
      <c r="E144" s="55" t="str">
        <f>IF($B144="","",IF(LISTES!G118=1,"☑","☐"))</f>
        <v/>
      </c>
      <c r="F144" s="56" t="str">
        <f>IF($B144="","",COUNTIFS(TOURNEES!$B:$B,$B144,TOURNEES!$A:$A,"&gt;="&amp;$H$3,TOURNEES!$A:$A,"&lt;="&amp;$K$3))</f>
        <v/>
      </c>
      <c r="G144" s="57" t="str">
        <f>IF($B144="","",COUNTIFS(DATA!$C:$C,$B144,DATA!$A:$A,"&gt;="&amp;$H$3,DATA!$A:$A,"&lt;="&amp;$K$3))</f>
        <v/>
      </c>
      <c r="H144" s="57" t="str">
        <f>IF($B144="","",COUNTIFS(DATA!$C:$C,$B144,DATA!$A:$A,"&gt;="&amp;$H$3,DATA!$A:$A,"&lt;="&amp;$K$3,DATA!$O:$O,1))</f>
        <v/>
      </c>
      <c r="I144" s="58" t="str">
        <f t="shared" si="3"/>
        <v/>
      </c>
      <c r="J144" s="59" t="str">
        <f>IF($B144="","",SUMIFS(DATA!$K:$K,DATA!$C:$C,$B144,DATA!$A:$A,"&gt;="&amp;$H$3,DATA!$A:$A,"&lt;="&amp;$K$3))</f>
        <v/>
      </c>
      <c r="K144" s="59" t="str">
        <f>IF($B144="","",SUMIFS(DATA!$N:$N,DATA!$C:$C,$B144,DATA!$A:$A,"&gt;="&amp;$H$3,DATA!$A:$A,"&lt;="&amp;$K$3,DATA!$O:$O,1))</f>
        <v/>
      </c>
      <c r="L144" s="57" t="str">
        <f>IF($B144="","",SUMIFS(TOURNEES!$F:$F,TOURNEES!$B:$B,$B144,TOURNEES!$A:$A,"&gt;="&amp;$H$3,TOURNEES!$A:$A,"&lt;="&amp;$K$3))</f>
        <v/>
      </c>
      <c r="M144" s="57" t="str">
        <f>IF($B144="","",SUMIFS(TOURNEES!$G:$G,TOURNEES!$B:$B,$B144,TOURNEES!$A:$A,"&gt;="&amp;$H$3,TOURNEES!$A:$A,"&lt;="&amp;$K$3))</f>
        <v/>
      </c>
      <c r="N144" s="57" t="str">
        <f t="shared" si="4"/>
        <v/>
      </c>
      <c r="O144" s="57"/>
    </row>
    <row r="145" spans="2:15" ht="16.8" x14ac:dyDescent="0.3">
      <c r="B145" s="54" t="str">
        <f>IF(LISTES!A119="","",LISTES!A119)</f>
        <v/>
      </c>
      <c r="C145" s="55" t="str">
        <f>IF($B145="","",IF(LISTES!C119=1,"☑","☐"))</f>
        <v/>
      </c>
      <c r="D145" s="55" t="str">
        <f>IF($B145="","",IF(LISTES!F119=1,"☑","☐"))</f>
        <v/>
      </c>
      <c r="E145" s="55" t="str">
        <f>IF($B145="","",IF(LISTES!G119=1,"☑","☐"))</f>
        <v/>
      </c>
      <c r="F145" s="56" t="str">
        <f>IF($B145="","",COUNTIFS(TOURNEES!$B:$B,$B145,TOURNEES!$A:$A,"&gt;="&amp;$H$3,TOURNEES!$A:$A,"&lt;="&amp;$K$3))</f>
        <v/>
      </c>
      <c r="G145" s="57" t="str">
        <f>IF($B145="","",COUNTIFS(DATA!$C:$C,$B145,DATA!$A:$A,"&gt;="&amp;$H$3,DATA!$A:$A,"&lt;="&amp;$K$3))</f>
        <v/>
      </c>
      <c r="H145" s="57" t="str">
        <f>IF($B145="","",COUNTIFS(DATA!$C:$C,$B145,DATA!$A:$A,"&gt;="&amp;$H$3,DATA!$A:$A,"&lt;="&amp;$K$3,DATA!$O:$O,1))</f>
        <v/>
      </c>
      <c r="I145" s="58" t="str">
        <f t="shared" si="3"/>
        <v/>
      </c>
      <c r="J145" s="59" t="str">
        <f>IF($B145="","",SUMIFS(DATA!$K:$K,DATA!$C:$C,$B145,DATA!$A:$A,"&gt;="&amp;$H$3,DATA!$A:$A,"&lt;="&amp;$K$3))</f>
        <v/>
      </c>
      <c r="K145" s="59" t="str">
        <f>IF($B145="","",SUMIFS(DATA!$N:$N,DATA!$C:$C,$B145,DATA!$A:$A,"&gt;="&amp;$H$3,DATA!$A:$A,"&lt;="&amp;$K$3,DATA!$O:$O,1))</f>
        <v/>
      </c>
      <c r="L145" s="57" t="str">
        <f>IF($B145="","",SUMIFS(TOURNEES!$F:$F,TOURNEES!$B:$B,$B145,TOURNEES!$A:$A,"&gt;="&amp;$H$3,TOURNEES!$A:$A,"&lt;="&amp;$K$3))</f>
        <v/>
      </c>
      <c r="M145" s="57" t="str">
        <f>IF($B145="","",SUMIFS(TOURNEES!$G:$G,TOURNEES!$B:$B,$B145,TOURNEES!$A:$A,"&gt;="&amp;$H$3,TOURNEES!$A:$A,"&lt;="&amp;$K$3))</f>
        <v/>
      </c>
      <c r="N145" s="57" t="str">
        <f t="shared" si="4"/>
        <v/>
      </c>
      <c r="O145" s="57"/>
    </row>
    <row r="146" spans="2:15" ht="16.8" x14ac:dyDescent="0.3">
      <c r="B146" s="54" t="str">
        <f>IF(LISTES!A120="","",LISTES!A120)</f>
        <v/>
      </c>
      <c r="C146" s="55" t="str">
        <f>IF($B146="","",IF(LISTES!C120=1,"☑","☐"))</f>
        <v/>
      </c>
      <c r="D146" s="55" t="str">
        <f>IF($B146="","",IF(LISTES!F120=1,"☑","☐"))</f>
        <v/>
      </c>
      <c r="E146" s="55" t="str">
        <f>IF($B146="","",IF(LISTES!G120=1,"☑","☐"))</f>
        <v/>
      </c>
      <c r="F146" s="56" t="str">
        <f>IF($B146="","",COUNTIFS(TOURNEES!$B:$B,$B146,TOURNEES!$A:$A,"&gt;="&amp;$H$3,TOURNEES!$A:$A,"&lt;="&amp;$K$3))</f>
        <v/>
      </c>
      <c r="G146" s="57" t="str">
        <f>IF($B146="","",COUNTIFS(DATA!$C:$C,$B146,DATA!$A:$A,"&gt;="&amp;$H$3,DATA!$A:$A,"&lt;="&amp;$K$3))</f>
        <v/>
      </c>
      <c r="H146" s="57" t="str">
        <f>IF($B146="","",COUNTIFS(DATA!$C:$C,$B146,DATA!$A:$A,"&gt;="&amp;$H$3,DATA!$A:$A,"&lt;="&amp;$K$3,DATA!$O:$O,1))</f>
        <v/>
      </c>
      <c r="I146" s="58" t="str">
        <f t="shared" si="3"/>
        <v/>
      </c>
      <c r="J146" s="59" t="str">
        <f>IF($B146="","",SUMIFS(DATA!$K:$K,DATA!$C:$C,$B146,DATA!$A:$A,"&gt;="&amp;$H$3,DATA!$A:$A,"&lt;="&amp;$K$3))</f>
        <v/>
      </c>
      <c r="K146" s="59" t="str">
        <f>IF($B146="","",SUMIFS(DATA!$N:$N,DATA!$C:$C,$B146,DATA!$A:$A,"&gt;="&amp;$H$3,DATA!$A:$A,"&lt;="&amp;$K$3,DATA!$O:$O,1))</f>
        <v/>
      </c>
      <c r="L146" s="57" t="str">
        <f>IF($B146="","",SUMIFS(TOURNEES!$F:$F,TOURNEES!$B:$B,$B146,TOURNEES!$A:$A,"&gt;="&amp;$H$3,TOURNEES!$A:$A,"&lt;="&amp;$K$3))</f>
        <v/>
      </c>
      <c r="M146" s="57" t="str">
        <f>IF($B146="","",SUMIFS(TOURNEES!$G:$G,TOURNEES!$B:$B,$B146,TOURNEES!$A:$A,"&gt;="&amp;$H$3,TOURNEES!$A:$A,"&lt;="&amp;$K$3))</f>
        <v/>
      </c>
      <c r="N146" s="57" t="str">
        <f t="shared" si="4"/>
        <v/>
      </c>
      <c r="O146" s="57"/>
    </row>
    <row r="147" spans="2:15" ht="16.8" x14ac:dyDescent="0.3">
      <c r="B147" s="54" t="str">
        <f>IF(LISTES!A121="","",LISTES!A121)</f>
        <v/>
      </c>
      <c r="C147" s="55" t="str">
        <f>IF($B147="","",IF(LISTES!C121=1,"☑","☐"))</f>
        <v/>
      </c>
      <c r="D147" s="55" t="str">
        <f>IF($B147="","",IF(LISTES!F121=1,"☑","☐"))</f>
        <v/>
      </c>
      <c r="E147" s="55" t="str">
        <f>IF($B147="","",IF(LISTES!G121=1,"☑","☐"))</f>
        <v/>
      </c>
      <c r="F147" s="56" t="str">
        <f>IF($B147="","",COUNTIFS(TOURNEES!$B:$B,$B147,TOURNEES!$A:$A,"&gt;="&amp;$H$3,TOURNEES!$A:$A,"&lt;="&amp;$K$3))</f>
        <v/>
      </c>
      <c r="G147" s="57" t="str">
        <f>IF($B147="","",COUNTIFS(DATA!$C:$C,$B147,DATA!$A:$A,"&gt;="&amp;$H$3,DATA!$A:$A,"&lt;="&amp;$K$3))</f>
        <v/>
      </c>
      <c r="H147" s="57" t="str">
        <f>IF($B147="","",COUNTIFS(DATA!$C:$C,$B147,DATA!$A:$A,"&gt;="&amp;$H$3,DATA!$A:$A,"&lt;="&amp;$K$3,DATA!$O:$O,1))</f>
        <v/>
      </c>
      <c r="I147" s="58" t="str">
        <f t="shared" si="3"/>
        <v/>
      </c>
      <c r="J147" s="59" t="str">
        <f>IF($B147="","",SUMIFS(DATA!$K:$K,DATA!$C:$C,$B147,DATA!$A:$A,"&gt;="&amp;$H$3,DATA!$A:$A,"&lt;="&amp;$K$3))</f>
        <v/>
      </c>
      <c r="K147" s="59" t="str">
        <f>IF($B147="","",SUMIFS(DATA!$N:$N,DATA!$C:$C,$B147,DATA!$A:$A,"&gt;="&amp;$H$3,DATA!$A:$A,"&lt;="&amp;$K$3,DATA!$O:$O,1))</f>
        <v/>
      </c>
      <c r="L147" s="57" t="str">
        <f>IF($B147="","",SUMIFS(TOURNEES!$F:$F,TOURNEES!$B:$B,$B147,TOURNEES!$A:$A,"&gt;="&amp;$H$3,TOURNEES!$A:$A,"&lt;="&amp;$K$3))</f>
        <v/>
      </c>
      <c r="M147" s="57" t="str">
        <f>IF($B147="","",SUMIFS(TOURNEES!$G:$G,TOURNEES!$B:$B,$B147,TOURNEES!$A:$A,"&gt;="&amp;$H$3,TOURNEES!$A:$A,"&lt;="&amp;$K$3))</f>
        <v/>
      </c>
      <c r="N147" s="57" t="str">
        <f t="shared" si="4"/>
        <v/>
      </c>
      <c r="O147" s="57"/>
    </row>
    <row r="148" spans="2:15" ht="16.8" x14ac:dyDescent="0.3">
      <c r="B148" s="54" t="str">
        <f>IF(LISTES!A122="","",LISTES!A122)</f>
        <v/>
      </c>
      <c r="C148" s="55" t="str">
        <f>IF($B148="","",IF(LISTES!C122=1,"☑","☐"))</f>
        <v/>
      </c>
      <c r="D148" s="55" t="str">
        <f>IF($B148="","",IF(LISTES!F122=1,"☑","☐"))</f>
        <v/>
      </c>
      <c r="E148" s="55" t="str">
        <f>IF($B148="","",IF(LISTES!G122=1,"☑","☐"))</f>
        <v/>
      </c>
      <c r="F148" s="56" t="str">
        <f>IF($B148="","",COUNTIFS(TOURNEES!$B:$B,$B148,TOURNEES!$A:$A,"&gt;="&amp;$H$3,TOURNEES!$A:$A,"&lt;="&amp;$K$3))</f>
        <v/>
      </c>
      <c r="G148" s="57" t="str">
        <f>IF($B148="","",COUNTIFS(DATA!$C:$C,$B148,DATA!$A:$A,"&gt;="&amp;$H$3,DATA!$A:$A,"&lt;="&amp;$K$3))</f>
        <v/>
      </c>
      <c r="H148" s="57" t="str">
        <f>IF($B148="","",COUNTIFS(DATA!$C:$C,$B148,DATA!$A:$A,"&gt;="&amp;$H$3,DATA!$A:$A,"&lt;="&amp;$K$3,DATA!$O:$O,1))</f>
        <v/>
      </c>
      <c r="I148" s="58" t="str">
        <f t="shared" si="3"/>
        <v/>
      </c>
      <c r="J148" s="59" t="str">
        <f>IF($B148="","",SUMIFS(DATA!$K:$K,DATA!$C:$C,$B148,DATA!$A:$A,"&gt;="&amp;$H$3,DATA!$A:$A,"&lt;="&amp;$K$3))</f>
        <v/>
      </c>
      <c r="K148" s="59" t="str">
        <f>IF($B148="","",SUMIFS(DATA!$N:$N,DATA!$C:$C,$B148,DATA!$A:$A,"&gt;="&amp;$H$3,DATA!$A:$A,"&lt;="&amp;$K$3,DATA!$O:$O,1))</f>
        <v/>
      </c>
      <c r="L148" s="57" t="str">
        <f>IF($B148="","",SUMIFS(TOURNEES!$F:$F,TOURNEES!$B:$B,$B148,TOURNEES!$A:$A,"&gt;="&amp;$H$3,TOURNEES!$A:$A,"&lt;="&amp;$K$3))</f>
        <v/>
      </c>
      <c r="M148" s="57" t="str">
        <f>IF($B148="","",SUMIFS(TOURNEES!$G:$G,TOURNEES!$B:$B,$B148,TOURNEES!$A:$A,"&gt;="&amp;$H$3,TOURNEES!$A:$A,"&lt;="&amp;$K$3))</f>
        <v/>
      </c>
      <c r="N148" s="57" t="str">
        <f t="shared" si="4"/>
        <v/>
      </c>
      <c r="O148" s="57"/>
    </row>
    <row r="149" spans="2:15" ht="16.8" x14ac:dyDescent="0.3">
      <c r="B149" s="54" t="str">
        <f>IF(LISTES!A123="","",LISTES!A123)</f>
        <v/>
      </c>
      <c r="C149" s="55" t="str">
        <f>IF($B149="","",IF(LISTES!C123=1,"☑","☐"))</f>
        <v/>
      </c>
      <c r="D149" s="55" t="str">
        <f>IF($B149="","",IF(LISTES!F123=1,"☑","☐"))</f>
        <v/>
      </c>
      <c r="E149" s="55" t="str">
        <f>IF($B149="","",IF(LISTES!G123=1,"☑","☐"))</f>
        <v/>
      </c>
      <c r="F149" s="56" t="str">
        <f>IF($B149="","",COUNTIFS(TOURNEES!$B:$B,$B149,TOURNEES!$A:$A,"&gt;="&amp;$H$3,TOURNEES!$A:$A,"&lt;="&amp;$K$3))</f>
        <v/>
      </c>
      <c r="G149" s="57" t="str">
        <f>IF($B149="","",COUNTIFS(DATA!$C:$C,$B149,DATA!$A:$A,"&gt;="&amp;$H$3,DATA!$A:$A,"&lt;="&amp;$K$3))</f>
        <v/>
      </c>
      <c r="H149" s="57" t="str">
        <f>IF($B149="","",COUNTIFS(DATA!$C:$C,$B149,DATA!$A:$A,"&gt;="&amp;$H$3,DATA!$A:$A,"&lt;="&amp;$K$3,DATA!$O:$O,1))</f>
        <v/>
      </c>
      <c r="I149" s="58" t="str">
        <f t="shared" si="3"/>
        <v/>
      </c>
      <c r="J149" s="59" t="str">
        <f>IF($B149="","",SUMIFS(DATA!$K:$K,DATA!$C:$C,$B149,DATA!$A:$A,"&gt;="&amp;$H$3,DATA!$A:$A,"&lt;="&amp;$K$3))</f>
        <v/>
      </c>
      <c r="K149" s="59" t="str">
        <f>IF($B149="","",SUMIFS(DATA!$N:$N,DATA!$C:$C,$B149,DATA!$A:$A,"&gt;="&amp;$H$3,DATA!$A:$A,"&lt;="&amp;$K$3,DATA!$O:$O,1))</f>
        <v/>
      </c>
      <c r="L149" s="57" t="str">
        <f>IF($B149="","",SUMIFS(TOURNEES!$F:$F,TOURNEES!$B:$B,$B149,TOURNEES!$A:$A,"&gt;="&amp;$H$3,TOURNEES!$A:$A,"&lt;="&amp;$K$3))</f>
        <v/>
      </c>
      <c r="M149" s="57" t="str">
        <f>IF($B149="","",SUMIFS(TOURNEES!$G:$G,TOURNEES!$B:$B,$B149,TOURNEES!$A:$A,"&gt;="&amp;$H$3,TOURNEES!$A:$A,"&lt;="&amp;$K$3))</f>
        <v/>
      </c>
      <c r="N149" s="57" t="str">
        <f t="shared" si="4"/>
        <v/>
      </c>
      <c r="O149" s="57"/>
    </row>
    <row r="150" spans="2:15" ht="16.8" x14ac:dyDescent="0.3">
      <c r="B150" s="54" t="str">
        <f>IF(LISTES!A124="","",LISTES!A124)</f>
        <v/>
      </c>
      <c r="C150" s="55" t="str">
        <f>IF($B150="","",IF(LISTES!C124=1,"☑","☐"))</f>
        <v/>
      </c>
      <c r="D150" s="55" t="str">
        <f>IF($B150="","",IF(LISTES!F124=1,"☑","☐"))</f>
        <v/>
      </c>
      <c r="E150" s="55" t="str">
        <f>IF($B150="","",IF(LISTES!G124=1,"☑","☐"))</f>
        <v/>
      </c>
      <c r="F150" s="56" t="str">
        <f>IF($B150="","",COUNTIFS(TOURNEES!$B:$B,$B150,TOURNEES!$A:$A,"&gt;="&amp;$H$3,TOURNEES!$A:$A,"&lt;="&amp;$K$3))</f>
        <v/>
      </c>
      <c r="G150" s="57" t="str">
        <f>IF($B150="","",COUNTIFS(DATA!$C:$C,$B150,DATA!$A:$A,"&gt;="&amp;$H$3,DATA!$A:$A,"&lt;="&amp;$K$3))</f>
        <v/>
      </c>
      <c r="H150" s="57" t="str">
        <f>IF($B150="","",COUNTIFS(DATA!$C:$C,$B150,DATA!$A:$A,"&gt;="&amp;$H$3,DATA!$A:$A,"&lt;="&amp;$K$3,DATA!$O:$O,1))</f>
        <v/>
      </c>
      <c r="I150" s="58" t="str">
        <f t="shared" si="3"/>
        <v/>
      </c>
      <c r="J150" s="59" t="str">
        <f>IF($B150="","",SUMIFS(DATA!$K:$K,DATA!$C:$C,$B150,DATA!$A:$A,"&gt;="&amp;$H$3,DATA!$A:$A,"&lt;="&amp;$K$3))</f>
        <v/>
      </c>
      <c r="K150" s="59" t="str">
        <f>IF($B150="","",SUMIFS(DATA!$N:$N,DATA!$C:$C,$B150,DATA!$A:$A,"&gt;="&amp;$H$3,DATA!$A:$A,"&lt;="&amp;$K$3,DATA!$O:$O,1))</f>
        <v/>
      </c>
      <c r="L150" s="57" t="str">
        <f>IF($B150="","",SUMIFS(TOURNEES!$F:$F,TOURNEES!$B:$B,$B150,TOURNEES!$A:$A,"&gt;="&amp;$H$3,TOURNEES!$A:$A,"&lt;="&amp;$K$3))</f>
        <v/>
      </c>
      <c r="M150" s="57" t="str">
        <f>IF($B150="","",SUMIFS(TOURNEES!$G:$G,TOURNEES!$B:$B,$B150,TOURNEES!$A:$A,"&gt;="&amp;$H$3,TOURNEES!$A:$A,"&lt;="&amp;$K$3))</f>
        <v/>
      </c>
      <c r="N150" s="57" t="str">
        <f t="shared" si="4"/>
        <v/>
      </c>
      <c r="O150" s="57"/>
    </row>
    <row r="151" spans="2:15" ht="16.8" x14ac:dyDescent="0.3">
      <c r="B151" s="54" t="str">
        <f>IF(LISTES!A125="","",LISTES!A125)</f>
        <v/>
      </c>
      <c r="C151" s="55" t="str">
        <f>IF($B151="","",IF(LISTES!C125=1,"☑","☐"))</f>
        <v/>
      </c>
      <c r="D151" s="55" t="str">
        <f>IF($B151="","",IF(LISTES!F125=1,"☑","☐"))</f>
        <v/>
      </c>
      <c r="E151" s="55" t="str">
        <f>IF($B151="","",IF(LISTES!G125=1,"☑","☐"))</f>
        <v/>
      </c>
      <c r="F151" s="56" t="str">
        <f>IF($B151="","",COUNTIFS(TOURNEES!$B:$B,$B151,TOURNEES!$A:$A,"&gt;="&amp;$H$3,TOURNEES!$A:$A,"&lt;="&amp;$K$3))</f>
        <v/>
      </c>
      <c r="G151" s="57" t="str">
        <f>IF($B151="","",COUNTIFS(DATA!$C:$C,$B151,DATA!$A:$A,"&gt;="&amp;$H$3,DATA!$A:$A,"&lt;="&amp;$K$3))</f>
        <v/>
      </c>
      <c r="H151" s="57" t="str">
        <f>IF($B151="","",COUNTIFS(DATA!$C:$C,$B151,DATA!$A:$A,"&gt;="&amp;$H$3,DATA!$A:$A,"&lt;="&amp;$K$3,DATA!$O:$O,1))</f>
        <v/>
      </c>
      <c r="I151" s="58" t="str">
        <f t="shared" si="3"/>
        <v/>
      </c>
      <c r="J151" s="59" t="str">
        <f>IF($B151="","",SUMIFS(DATA!$K:$K,DATA!$C:$C,$B151,DATA!$A:$A,"&gt;="&amp;$H$3,DATA!$A:$A,"&lt;="&amp;$K$3))</f>
        <v/>
      </c>
      <c r="K151" s="59" t="str">
        <f>IF($B151="","",SUMIFS(DATA!$N:$N,DATA!$C:$C,$B151,DATA!$A:$A,"&gt;="&amp;$H$3,DATA!$A:$A,"&lt;="&amp;$K$3,DATA!$O:$O,1))</f>
        <v/>
      </c>
      <c r="L151" s="57" t="str">
        <f>IF($B151="","",SUMIFS(TOURNEES!$F:$F,TOURNEES!$B:$B,$B151,TOURNEES!$A:$A,"&gt;="&amp;$H$3,TOURNEES!$A:$A,"&lt;="&amp;$K$3))</f>
        <v/>
      </c>
      <c r="M151" s="57" t="str">
        <f>IF($B151="","",SUMIFS(TOURNEES!$G:$G,TOURNEES!$B:$B,$B151,TOURNEES!$A:$A,"&gt;="&amp;$H$3,TOURNEES!$A:$A,"&lt;="&amp;$K$3))</f>
        <v/>
      </c>
      <c r="N151" s="57" t="str">
        <f t="shared" si="4"/>
        <v/>
      </c>
      <c r="O151" s="57"/>
    </row>
    <row r="152" spans="2:15" ht="16.8" x14ac:dyDescent="0.3">
      <c r="B152" s="54" t="str">
        <f>IF(LISTES!A126="","",LISTES!A126)</f>
        <v/>
      </c>
      <c r="C152" s="55" t="str">
        <f>IF($B152="","",IF(LISTES!C126=1,"☑","☐"))</f>
        <v/>
      </c>
      <c r="D152" s="55" t="str">
        <f>IF($B152="","",IF(LISTES!F126=1,"☑","☐"))</f>
        <v/>
      </c>
      <c r="E152" s="55" t="str">
        <f>IF($B152="","",IF(LISTES!G126=1,"☑","☐"))</f>
        <v/>
      </c>
      <c r="F152" s="56" t="str">
        <f>IF($B152="","",COUNTIFS(TOURNEES!$B:$B,$B152,TOURNEES!$A:$A,"&gt;="&amp;$H$3,TOURNEES!$A:$A,"&lt;="&amp;$K$3))</f>
        <v/>
      </c>
      <c r="G152" s="57" t="str">
        <f>IF($B152="","",COUNTIFS(DATA!$C:$C,$B152,DATA!$A:$A,"&gt;="&amp;$H$3,DATA!$A:$A,"&lt;="&amp;$K$3))</f>
        <v/>
      </c>
      <c r="H152" s="57" t="str">
        <f>IF($B152="","",COUNTIFS(DATA!$C:$C,$B152,DATA!$A:$A,"&gt;="&amp;$H$3,DATA!$A:$A,"&lt;="&amp;$K$3,DATA!$O:$O,1))</f>
        <v/>
      </c>
      <c r="I152" s="58" t="str">
        <f t="shared" si="3"/>
        <v/>
      </c>
      <c r="J152" s="59" t="str">
        <f>IF($B152="","",SUMIFS(DATA!$K:$K,DATA!$C:$C,$B152,DATA!$A:$A,"&gt;="&amp;$H$3,DATA!$A:$A,"&lt;="&amp;$K$3))</f>
        <v/>
      </c>
      <c r="K152" s="59" t="str">
        <f>IF($B152="","",SUMIFS(DATA!$N:$N,DATA!$C:$C,$B152,DATA!$A:$A,"&gt;="&amp;$H$3,DATA!$A:$A,"&lt;="&amp;$K$3,DATA!$O:$O,1))</f>
        <v/>
      </c>
      <c r="L152" s="57" t="str">
        <f>IF($B152="","",SUMIFS(TOURNEES!$F:$F,TOURNEES!$B:$B,$B152,TOURNEES!$A:$A,"&gt;="&amp;$H$3,TOURNEES!$A:$A,"&lt;="&amp;$K$3))</f>
        <v/>
      </c>
      <c r="M152" s="57" t="str">
        <f>IF($B152="","",SUMIFS(TOURNEES!$G:$G,TOURNEES!$B:$B,$B152,TOURNEES!$A:$A,"&gt;="&amp;$H$3,TOURNEES!$A:$A,"&lt;="&amp;$K$3))</f>
        <v/>
      </c>
      <c r="N152" s="57" t="str">
        <f t="shared" si="4"/>
        <v/>
      </c>
      <c r="O152" s="57"/>
    </row>
    <row r="153" spans="2:15" ht="16.8" x14ac:dyDescent="0.3">
      <c r="B153" s="54" t="str">
        <f>IF(LISTES!A127="","",LISTES!A127)</f>
        <v/>
      </c>
      <c r="C153" s="55" t="str">
        <f>IF($B153="","",IF(LISTES!C127=1,"☑","☐"))</f>
        <v/>
      </c>
      <c r="D153" s="55" t="str">
        <f>IF($B153="","",IF(LISTES!F127=1,"☑","☐"))</f>
        <v/>
      </c>
      <c r="E153" s="55" t="str">
        <f>IF($B153="","",IF(LISTES!G127=1,"☑","☐"))</f>
        <v/>
      </c>
      <c r="F153" s="56" t="str">
        <f>IF($B153="","",COUNTIFS(TOURNEES!$B:$B,$B153,TOURNEES!$A:$A,"&gt;="&amp;$H$3,TOURNEES!$A:$A,"&lt;="&amp;$K$3))</f>
        <v/>
      </c>
      <c r="G153" s="57" t="str">
        <f>IF($B153="","",COUNTIFS(DATA!$C:$C,$B153,DATA!$A:$A,"&gt;="&amp;$H$3,DATA!$A:$A,"&lt;="&amp;$K$3))</f>
        <v/>
      </c>
      <c r="H153" s="57" t="str">
        <f>IF($B153="","",COUNTIFS(DATA!$C:$C,$B153,DATA!$A:$A,"&gt;="&amp;$H$3,DATA!$A:$A,"&lt;="&amp;$K$3,DATA!$O:$O,1))</f>
        <v/>
      </c>
      <c r="I153" s="58" t="str">
        <f t="shared" si="3"/>
        <v/>
      </c>
      <c r="J153" s="59" t="str">
        <f>IF($B153="","",SUMIFS(DATA!$K:$K,DATA!$C:$C,$B153,DATA!$A:$A,"&gt;="&amp;$H$3,DATA!$A:$A,"&lt;="&amp;$K$3))</f>
        <v/>
      </c>
      <c r="K153" s="59" t="str">
        <f>IF($B153="","",SUMIFS(DATA!$N:$N,DATA!$C:$C,$B153,DATA!$A:$A,"&gt;="&amp;$H$3,DATA!$A:$A,"&lt;="&amp;$K$3,DATA!$O:$O,1))</f>
        <v/>
      </c>
      <c r="L153" s="57" t="str">
        <f>IF($B153="","",SUMIFS(TOURNEES!$F:$F,TOURNEES!$B:$B,$B153,TOURNEES!$A:$A,"&gt;="&amp;$H$3,TOURNEES!$A:$A,"&lt;="&amp;$K$3))</f>
        <v/>
      </c>
      <c r="M153" s="57" t="str">
        <f>IF($B153="","",SUMIFS(TOURNEES!$G:$G,TOURNEES!$B:$B,$B153,TOURNEES!$A:$A,"&gt;="&amp;$H$3,TOURNEES!$A:$A,"&lt;="&amp;$K$3))</f>
        <v/>
      </c>
      <c r="N153" s="57" t="str">
        <f t="shared" si="4"/>
        <v/>
      </c>
      <c r="O153" s="57"/>
    </row>
    <row r="154" spans="2:15" ht="16.8" x14ac:dyDescent="0.3">
      <c r="B154" s="54" t="str">
        <f>IF(LISTES!A128="","",LISTES!A128)</f>
        <v/>
      </c>
      <c r="C154" s="55" t="str">
        <f>IF($B154="","",IF(LISTES!C128=1,"☑","☐"))</f>
        <v/>
      </c>
      <c r="D154" s="55" t="str">
        <f>IF($B154="","",IF(LISTES!F128=1,"☑","☐"))</f>
        <v/>
      </c>
      <c r="E154" s="55" t="str">
        <f>IF($B154="","",IF(LISTES!G128=1,"☑","☐"))</f>
        <v/>
      </c>
      <c r="F154" s="56" t="str">
        <f>IF($B154="","",COUNTIFS(TOURNEES!$B:$B,$B154,TOURNEES!$A:$A,"&gt;="&amp;$H$3,TOURNEES!$A:$A,"&lt;="&amp;$K$3))</f>
        <v/>
      </c>
      <c r="G154" s="57" t="str">
        <f>IF($B154="","",COUNTIFS(DATA!$C:$C,$B154,DATA!$A:$A,"&gt;="&amp;$H$3,DATA!$A:$A,"&lt;="&amp;$K$3))</f>
        <v/>
      </c>
      <c r="H154" s="57" t="str">
        <f>IF($B154="","",COUNTIFS(DATA!$C:$C,$B154,DATA!$A:$A,"&gt;="&amp;$H$3,DATA!$A:$A,"&lt;="&amp;$K$3,DATA!$O:$O,1))</f>
        <v/>
      </c>
      <c r="I154" s="58" t="str">
        <f t="shared" si="3"/>
        <v/>
      </c>
      <c r="J154" s="59" t="str">
        <f>IF($B154="","",SUMIFS(DATA!$K:$K,DATA!$C:$C,$B154,DATA!$A:$A,"&gt;="&amp;$H$3,DATA!$A:$A,"&lt;="&amp;$K$3))</f>
        <v/>
      </c>
      <c r="K154" s="59" t="str">
        <f>IF($B154="","",SUMIFS(DATA!$N:$N,DATA!$C:$C,$B154,DATA!$A:$A,"&gt;="&amp;$H$3,DATA!$A:$A,"&lt;="&amp;$K$3,DATA!$O:$O,1))</f>
        <v/>
      </c>
      <c r="L154" s="57" t="str">
        <f>IF($B154="","",SUMIFS(TOURNEES!$F:$F,TOURNEES!$B:$B,$B154,TOURNEES!$A:$A,"&gt;="&amp;$H$3,TOURNEES!$A:$A,"&lt;="&amp;$K$3))</f>
        <v/>
      </c>
      <c r="M154" s="57" t="str">
        <f>IF($B154="","",SUMIFS(TOURNEES!$G:$G,TOURNEES!$B:$B,$B154,TOURNEES!$A:$A,"&gt;="&amp;$H$3,TOURNEES!$A:$A,"&lt;="&amp;$K$3))</f>
        <v/>
      </c>
      <c r="N154" s="57" t="str">
        <f t="shared" si="4"/>
        <v/>
      </c>
      <c r="O154" s="57"/>
    </row>
    <row r="155" spans="2:15" ht="16.8" x14ac:dyDescent="0.3">
      <c r="B155" s="54" t="str">
        <f>IF(LISTES!A129="","",LISTES!A129)</f>
        <v/>
      </c>
      <c r="C155" s="55" t="str">
        <f>IF($B155="","",IF(LISTES!C129=1,"☑","☐"))</f>
        <v/>
      </c>
      <c r="D155" s="55" t="str">
        <f>IF($B155="","",IF(LISTES!F129=1,"☑","☐"))</f>
        <v/>
      </c>
      <c r="E155" s="55" t="str">
        <f>IF($B155="","",IF(LISTES!G129=1,"☑","☐"))</f>
        <v/>
      </c>
      <c r="F155" s="56" t="str">
        <f>IF($B155="","",COUNTIFS(TOURNEES!$B:$B,$B155,TOURNEES!$A:$A,"&gt;="&amp;$H$3,TOURNEES!$A:$A,"&lt;="&amp;$K$3))</f>
        <v/>
      </c>
      <c r="G155" s="57" t="str">
        <f>IF($B155="","",COUNTIFS(DATA!$C:$C,$B155,DATA!$A:$A,"&gt;="&amp;$H$3,DATA!$A:$A,"&lt;="&amp;$K$3))</f>
        <v/>
      </c>
      <c r="H155" s="57" t="str">
        <f>IF($B155="","",COUNTIFS(DATA!$C:$C,$B155,DATA!$A:$A,"&gt;="&amp;$H$3,DATA!$A:$A,"&lt;="&amp;$K$3,DATA!$O:$O,1))</f>
        <v/>
      </c>
      <c r="I155" s="58" t="str">
        <f t="shared" si="3"/>
        <v/>
      </c>
      <c r="J155" s="59" t="str">
        <f>IF($B155="","",SUMIFS(DATA!$K:$K,DATA!$C:$C,$B155,DATA!$A:$A,"&gt;="&amp;$H$3,DATA!$A:$A,"&lt;="&amp;$K$3))</f>
        <v/>
      </c>
      <c r="K155" s="59" t="str">
        <f>IF($B155="","",SUMIFS(DATA!$N:$N,DATA!$C:$C,$B155,DATA!$A:$A,"&gt;="&amp;$H$3,DATA!$A:$A,"&lt;="&amp;$K$3,DATA!$O:$O,1))</f>
        <v/>
      </c>
      <c r="L155" s="57" t="str">
        <f>IF($B155="","",SUMIFS(TOURNEES!$F:$F,TOURNEES!$B:$B,$B155,TOURNEES!$A:$A,"&gt;="&amp;$H$3,TOURNEES!$A:$A,"&lt;="&amp;$K$3))</f>
        <v/>
      </c>
      <c r="M155" s="57" t="str">
        <f>IF($B155="","",SUMIFS(TOURNEES!$G:$G,TOURNEES!$B:$B,$B155,TOURNEES!$A:$A,"&gt;="&amp;$H$3,TOURNEES!$A:$A,"&lt;="&amp;$K$3))</f>
        <v/>
      </c>
      <c r="N155" s="57" t="str">
        <f t="shared" si="4"/>
        <v/>
      </c>
      <c r="O155" s="57"/>
    </row>
    <row r="156" spans="2:15" ht="16.8" x14ac:dyDescent="0.3">
      <c r="B156" s="54" t="str">
        <f>IF(LISTES!A130="","",LISTES!A130)</f>
        <v/>
      </c>
      <c r="C156" s="55" t="str">
        <f>IF($B156="","",IF(LISTES!C130=1,"☑","☐"))</f>
        <v/>
      </c>
      <c r="D156" s="55" t="str">
        <f>IF($B156="","",IF(LISTES!F130=1,"☑","☐"))</f>
        <v/>
      </c>
      <c r="E156" s="55" t="str">
        <f>IF($B156="","",IF(LISTES!G130=1,"☑","☐"))</f>
        <v/>
      </c>
      <c r="F156" s="56" t="str">
        <f>IF($B156="","",COUNTIFS(TOURNEES!$B:$B,$B156,TOURNEES!$A:$A,"&gt;="&amp;$H$3,TOURNEES!$A:$A,"&lt;="&amp;$K$3))</f>
        <v/>
      </c>
      <c r="G156" s="57" t="str">
        <f>IF($B156="","",COUNTIFS(DATA!$C:$C,$B156,DATA!$A:$A,"&gt;="&amp;$H$3,DATA!$A:$A,"&lt;="&amp;$K$3))</f>
        <v/>
      </c>
      <c r="H156" s="57" t="str">
        <f>IF($B156="","",COUNTIFS(DATA!$C:$C,$B156,DATA!$A:$A,"&gt;="&amp;$H$3,DATA!$A:$A,"&lt;="&amp;$K$3,DATA!$O:$O,1))</f>
        <v/>
      </c>
      <c r="I156" s="58" t="str">
        <f t="shared" si="3"/>
        <v/>
      </c>
      <c r="J156" s="59" t="str">
        <f>IF($B156="","",SUMIFS(DATA!$K:$K,DATA!$C:$C,$B156,DATA!$A:$A,"&gt;="&amp;$H$3,DATA!$A:$A,"&lt;="&amp;$K$3))</f>
        <v/>
      </c>
      <c r="K156" s="59" t="str">
        <f>IF($B156="","",SUMIFS(DATA!$N:$N,DATA!$C:$C,$B156,DATA!$A:$A,"&gt;="&amp;$H$3,DATA!$A:$A,"&lt;="&amp;$K$3,DATA!$O:$O,1))</f>
        <v/>
      </c>
      <c r="L156" s="57" t="str">
        <f>IF($B156="","",SUMIFS(TOURNEES!$F:$F,TOURNEES!$B:$B,$B156,TOURNEES!$A:$A,"&gt;="&amp;$H$3,TOURNEES!$A:$A,"&lt;="&amp;$K$3))</f>
        <v/>
      </c>
      <c r="M156" s="57" t="str">
        <f>IF($B156="","",SUMIFS(TOURNEES!$G:$G,TOURNEES!$B:$B,$B156,TOURNEES!$A:$A,"&gt;="&amp;$H$3,TOURNEES!$A:$A,"&lt;="&amp;$K$3))</f>
        <v/>
      </c>
      <c r="N156" s="57" t="str">
        <f t="shared" si="4"/>
        <v/>
      </c>
      <c r="O156" s="57"/>
    </row>
    <row r="157" spans="2:15" ht="16.8" x14ac:dyDescent="0.3">
      <c r="B157" s="54" t="str">
        <f>IF(LISTES!A131="","",LISTES!A131)</f>
        <v/>
      </c>
      <c r="C157" s="55" t="str">
        <f>IF($B157="","",IF(LISTES!C131=1,"☑","☐"))</f>
        <v/>
      </c>
      <c r="D157" s="55" t="str">
        <f>IF($B157="","",IF(LISTES!F131=1,"☑","☐"))</f>
        <v/>
      </c>
      <c r="E157" s="55" t="str">
        <f>IF($B157="","",IF(LISTES!G131=1,"☑","☐"))</f>
        <v/>
      </c>
      <c r="F157" s="56" t="str">
        <f>IF($B157="","",COUNTIFS(TOURNEES!$B:$B,$B157,TOURNEES!$A:$A,"&gt;="&amp;$H$3,TOURNEES!$A:$A,"&lt;="&amp;$K$3))</f>
        <v/>
      </c>
      <c r="G157" s="57" t="str">
        <f>IF($B157="","",COUNTIFS(DATA!$C:$C,$B157,DATA!$A:$A,"&gt;="&amp;$H$3,DATA!$A:$A,"&lt;="&amp;$K$3))</f>
        <v/>
      </c>
      <c r="H157" s="57" t="str">
        <f>IF($B157="","",COUNTIFS(DATA!$C:$C,$B157,DATA!$A:$A,"&gt;="&amp;$H$3,DATA!$A:$A,"&lt;="&amp;$K$3,DATA!$O:$O,1))</f>
        <v/>
      </c>
      <c r="I157" s="58" t="str">
        <f t="shared" ref="I157:I220" si="5">IF(OR($B157="",N(G157)=0),"",H157/G157)</f>
        <v/>
      </c>
      <c r="J157" s="59" t="str">
        <f>IF($B157="","",SUMIFS(DATA!$K:$K,DATA!$C:$C,$B157,DATA!$A:$A,"&gt;="&amp;$H$3,DATA!$A:$A,"&lt;="&amp;$K$3))</f>
        <v/>
      </c>
      <c r="K157" s="59" t="str">
        <f>IF($B157="","",SUMIFS(DATA!$N:$N,DATA!$C:$C,$B157,DATA!$A:$A,"&gt;="&amp;$H$3,DATA!$A:$A,"&lt;="&amp;$K$3,DATA!$O:$O,1))</f>
        <v/>
      </c>
      <c r="L157" s="57" t="str">
        <f>IF($B157="","",SUMIFS(TOURNEES!$F:$F,TOURNEES!$B:$B,$B157,TOURNEES!$A:$A,"&gt;="&amp;$H$3,TOURNEES!$A:$A,"&lt;="&amp;$K$3))</f>
        <v/>
      </c>
      <c r="M157" s="57" t="str">
        <f>IF($B157="","",SUMIFS(TOURNEES!$G:$G,TOURNEES!$B:$B,$B157,TOURNEES!$A:$A,"&gt;="&amp;$H$3,TOURNEES!$A:$A,"&lt;="&amp;$K$3))</f>
        <v/>
      </c>
      <c r="N157" s="57" t="str">
        <f t="shared" ref="N157:N220" si="6">IF(OR($B157="",N(F157)=0),"",L157/F157)</f>
        <v/>
      </c>
      <c r="O157" s="57"/>
    </row>
    <row r="158" spans="2:15" ht="16.8" x14ac:dyDescent="0.3">
      <c r="B158" s="54" t="str">
        <f>IF(LISTES!A132="","",LISTES!A132)</f>
        <v/>
      </c>
      <c r="C158" s="55" t="str">
        <f>IF($B158="","",IF(LISTES!C132=1,"☑","☐"))</f>
        <v/>
      </c>
      <c r="D158" s="55" t="str">
        <f>IF($B158="","",IF(LISTES!F132=1,"☑","☐"))</f>
        <v/>
      </c>
      <c r="E158" s="55" t="str">
        <f>IF($B158="","",IF(LISTES!G132=1,"☑","☐"))</f>
        <v/>
      </c>
      <c r="F158" s="56" t="str">
        <f>IF($B158="","",COUNTIFS(TOURNEES!$B:$B,$B158,TOURNEES!$A:$A,"&gt;="&amp;$H$3,TOURNEES!$A:$A,"&lt;="&amp;$K$3))</f>
        <v/>
      </c>
      <c r="G158" s="57" t="str">
        <f>IF($B158="","",COUNTIFS(DATA!$C:$C,$B158,DATA!$A:$A,"&gt;="&amp;$H$3,DATA!$A:$A,"&lt;="&amp;$K$3))</f>
        <v/>
      </c>
      <c r="H158" s="57" t="str">
        <f>IF($B158="","",COUNTIFS(DATA!$C:$C,$B158,DATA!$A:$A,"&gt;="&amp;$H$3,DATA!$A:$A,"&lt;="&amp;$K$3,DATA!$O:$O,1))</f>
        <v/>
      </c>
      <c r="I158" s="58" t="str">
        <f t="shared" si="5"/>
        <v/>
      </c>
      <c r="J158" s="59" t="str">
        <f>IF($B158="","",SUMIFS(DATA!$K:$K,DATA!$C:$C,$B158,DATA!$A:$A,"&gt;="&amp;$H$3,DATA!$A:$A,"&lt;="&amp;$K$3))</f>
        <v/>
      </c>
      <c r="K158" s="59" t="str">
        <f>IF($B158="","",SUMIFS(DATA!$N:$N,DATA!$C:$C,$B158,DATA!$A:$A,"&gt;="&amp;$H$3,DATA!$A:$A,"&lt;="&amp;$K$3,DATA!$O:$O,1))</f>
        <v/>
      </c>
      <c r="L158" s="57" t="str">
        <f>IF($B158="","",SUMIFS(TOURNEES!$F:$F,TOURNEES!$B:$B,$B158,TOURNEES!$A:$A,"&gt;="&amp;$H$3,TOURNEES!$A:$A,"&lt;="&amp;$K$3))</f>
        <v/>
      </c>
      <c r="M158" s="57" t="str">
        <f>IF($B158="","",SUMIFS(TOURNEES!$G:$G,TOURNEES!$B:$B,$B158,TOURNEES!$A:$A,"&gt;="&amp;$H$3,TOURNEES!$A:$A,"&lt;="&amp;$K$3))</f>
        <v/>
      </c>
      <c r="N158" s="57" t="str">
        <f t="shared" si="6"/>
        <v/>
      </c>
      <c r="O158" s="57"/>
    </row>
    <row r="159" spans="2:15" ht="16.8" x14ac:dyDescent="0.3">
      <c r="B159" s="54" t="str">
        <f>IF(LISTES!A133="","",LISTES!A133)</f>
        <v/>
      </c>
      <c r="C159" s="55" t="str">
        <f>IF($B159="","",IF(LISTES!C133=1,"☑","☐"))</f>
        <v/>
      </c>
      <c r="D159" s="55" t="str">
        <f>IF($B159="","",IF(LISTES!F133=1,"☑","☐"))</f>
        <v/>
      </c>
      <c r="E159" s="55" t="str">
        <f>IF($B159="","",IF(LISTES!G133=1,"☑","☐"))</f>
        <v/>
      </c>
      <c r="F159" s="56" t="str">
        <f>IF($B159="","",COUNTIFS(TOURNEES!$B:$B,$B159,TOURNEES!$A:$A,"&gt;="&amp;$H$3,TOURNEES!$A:$A,"&lt;="&amp;$K$3))</f>
        <v/>
      </c>
      <c r="G159" s="57" t="str">
        <f>IF($B159="","",COUNTIFS(DATA!$C:$C,$B159,DATA!$A:$A,"&gt;="&amp;$H$3,DATA!$A:$A,"&lt;="&amp;$K$3))</f>
        <v/>
      </c>
      <c r="H159" s="57" t="str">
        <f>IF($B159="","",COUNTIFS(DATA!$C:$C,$B159,DATA!$A:$A,"&gt;="&amp;$H$3,DATA!$A:$A,"&lt;="&amp;$K$3,DATA!$O:$O,1))</f>
        <v/>
      </c>
      <c r="I159" s="58" t="str">
        <f t="shared" si="5"/>
        <v/>
      </c>
      <c r="J159" s="59" t="str">
        <f>IF($B159="","",SUMIFS(DATA!$K:$K,DATA!$C:$C,$B159,DATA!$A:$A,"&gt;="&amp;$H$3,DATA!$A:$A,"&lt;="&amp;$K$3))</f>
        <v/>
      </c>
      <c r="K159" s="59" t="str">
        <f>IF($B159="","",SUMIFS(DATA!$N:$N,DATA!$C:$C,$B159,DATA!$A:$A,"&gt;="&amp;$H$3,DATA!$A:$A,"&lt;="&amp;$K$3,DATA!$O:$O,1))</f>
        <v/>
      </c>
      <c r="L159" s="57" t="str">
        <f>IF($B159="","",SUMIFS(TOURNEES!$F:$F,TOURNEES!$B:$B,$B159,TOURNEES!$A:$A,"&gt;="&amp;$H$3,TOURNEES!$A:$A,"&lt;="&amp;$K$3))</f>
        <v/>
      </c>
      <c r="M159" s="57" t="str">
        <f>IF($B159="","",SUMIFS(TOURNEES!$G:$G,TOURNEES!$B:$B,$B159,TOURNEES!$A:$A,"&gt;="&amp;$H$3,TOURNEES!$A:$A,"&lt;="&amp;$K$3))</f>
        <v/>
      </c>
      <c r="N159" s="57" t="str">
        <f t="shared" si="6"/>
        <v/>
      </c>
      <c r="O159" s="57"/>
    </row>
    <row r="160" spans="2:15" ht="16.8" x14ac:dyDescent="0.3">
      <c r="B160" s="54" t="str">
        <f>IF(LISTES!A134="","",LISTES!A134)</f>
        <v/>
      </c>
      <c r="C160" s="55" t="str">
        <f>IF($B160="","",IF(LISTES!C134=1,"☑","☐"))</f>
        <v/>
      </c>
      <c r="D160" s="55" t="str">
        <f>IF($B160="","",IF(LISTES!F134=1,"☑","☐"))</f>
        <v/>
      </c>
      <c r="E160" s="55" t="str">
        <f>IF($B160="","",IF(LISTES!G134=1,"☑","☐"))</f>
        <v/>
      </c>
      <c r="F160" s="56" t="str">
        <f>IF($B160="","",COUNTIFS(TOURNEES!$B:$B,$B160,TOURNEES!$A:$A,"&gt;="&amp;$H$3,TOURNEES!$A:$A,"&lt;="&amp;$K$3))</f>
        <v/>
      </c>
      <c r="G160" s="57" t="str">
        <f>IF($B160="","",COUNTIFS(DATA!$C:$C,$B160,DATA!$A:$A,"&gt;="&amp;$H$3,DATA!$A:$A,"&lt;="&amp;$K$3))</f>
        <v/>
      </c>
      <c r="H160" s="57" t="str">
        <f>IF($B160="","",COUNTIFS(DATA!$C:$C,$B160,DATA!$A:$A,"&gt;="&amp;$H$3,DATA!$A:$A,"&lt;="&amp;$K$3,DATA!$O:$O,1))</f>
        <v/>
      </c>
      <c r="I160" s="58" t="str">
        <f t="shared" si="5"/>
        <v/>
      </c>
      <c r="J160" s="59" t="str">
        <f>IF($B160="","",SUMIFS(DATA!$K:$K,DATA!$C:$C,$B160,DATA!$A:$A,"&gt;="&amp;$H$3,DATA!$A:$A,"&lt;="&amp;$K$3))</f>
        <v/>
      </c>
      <c r="K160" s="59" t="str">
        <f>IF($B160="","",SUMIFS(DATA!$N:$N,DATA!$C:$C,$B160,DATA!$A:$A,"&gt;="&amp;$H$3,DATA!$A:$A,"&lt;="&amp;$K$3,DATA!$O:$O,1))</f>
        <v/>
      </c>
      <c r="L160" s="57" t="str">
        <f>IF($B160="","",SUMIFS(TOURNEES!$F:$F,TOURNEES!$B:$B,$B160,TOURNEES!$A:$A,"&gt;="&amp;$H$3,TOURNEES!$A:$A,"&lt;="&amp;$K$3))</f>
        <v/>
      </c>
      <c r="M160" s="57" t="str">
        <f>IF($B160="","",SUMIFS(TOURNEES!$G:$G,TOURNEES!$B:$B,$B160,TOURNEES!$A:$A,"&gt;="&amp;$H$3,TOURNEES!$A:$A,"&lt;="&amp;$K$3))</f>
        <v/>
      </c>
      <c r="N160" s="57" t="str">
        <f t="shared" si="6"/>
        <v/>
      </c>
      <c r="O160" s="57"/>
    </row>
    <row r="161" spans="2:15" ht="16.8" x14ac:dyDescent="0.3">
      <c r="B161" s="54" t="str">
        <f>IF(LISTES!A135="","",LISTES!A135)</f>
        <v/>
      </c>
      <c r="C161" s="55" t="str">
        <f>IF($B161="","",IF(LISTES!C135=1,"☑","☐"))</f>
        <v/>
      </c>
      <c r="D161" s="55" t="str">
        <f>IF($B161="","",IF(LISTES!F135=1,"☑","☐"))</f>
        <v/>
      </c>
      <c r="E161" s="55" t="str">
        <f>IF($B161="","",IF(LISTES!G135=1,"☑","☐"))</f>
        <v/>
      </c>
      <c r="F161" s="56" t="str">
        <f>IF($B161="","",COUNTIFS(TOURNEES!$B:$B,$B161,TOURNEES!$A:$A,"&gt;="&amp;$H$3,TOURNEES!$A:$A,"&lt;="&amp;$K$3))</f>
        <v/>
      </c>
      <c r="G161" s="57" t="str">
        <f>IF($B161="","",COUNTIFS(DATA!$C:$C,$B161,DATA!$A:$A,"&gt;="&amp;$H$3,DATA!$A:$A,"&lt;="&amp;$K$3))</f>
        <v/>
      </c>
      <c r="H161" s="57" t="str">
        <f>IF($B161="","",COUNTIFS(DATA!$C:$C,$B161,DATA!$A:$A,"&gt;="&amp;$H$3,DATA!$A:$A,"&lt;="&amp;$K$3,DATA!$O:$O,1))</f>
        <v/>
      </c>
      <c r="I161" s="58" t="str">
        <f t="shared" si="5"/>
        <v/>
      </c>
      <c r="J161" s="59" t="str">
        <f>IF($B161="","",SUMIFS(DATA!$K:$K,DATA!$C:$C,$B161,DATA!$A:$A,"&gt;="&amp;$H$3,DATA!$A:$A,"&lt;="&amp;$K$3))</f>
        <v/>
      </c>
      <c r="K161" s="59" t="str">
        <f>IF($B161="","",SUMIFS(DATA!$N:$N,DATA!$C:$C,$B161,DATA!$A:$A,"&gt;="&amp;$H$3,DATA!$A:$A,"&lt;="&amp;$K$3,DATA!$O:$O,1))</f>
        <v/>
      </c>
      <c r="L161" s="57" t="str">
        <f>IF($B161="","",SUMIFS(TOURNEES!$F:$F,TOURNEES!$B:$B,$B161,TOURNEES!$A:$A,"&gt;="&amp;$H$3,TOURNEES!$A:$A,"&lt;="&amp;$K$3))</f>
        <v/>
      </c>
      <c r="M161" s="57" t="str">
        <f>IF($B161="","",SUMIFS(TOURNEES!$G:$G,TOURNEES!$B:$B,$B161,TOURNEES!$A:$A,"&gt;="&amp;$H$3,TOURNEES!$A:$A,"&lt;="&amp;$K$3))</f>
        <v/>
      </c>
      <c r="N161" s="57" t="str">
        <f t="shared" si="6"/>
        <v/>
      </c>
      <c r="O161" s="57"/>
    </row>
    <row r="162" spans="2:15" ht="16.8" x14ac:dyDescent="0.3">
      <c r="B162" s="54" t="str">
        <f>IF(LISTES!A136="","",LISTES!A136)</f>
        <v/>
      </c>
      <c r="C162" s="55" t="str">
        <f>IF($B162="","",IF(LISTES!C136=1,"☑","☐"))</f>
        <v/>
      </c>
      <c r="D162" s="55" t="str">
        <f>IF($B162="","",IF(LISTES!F136=1,"☑","☐"))</f>
        <v/>
      </c>
      <c r="E162" s="55" t="str">
        <f>IF($B162="","",IF(LISTES!G136=1,"☑","☐"))</f>
        <v/>
      </c>
      <c r="F162" s="56" t="str">
        <f>IF($B162="","",COUNTIFS(TOURNEES!$B:$B,$B162,TOURNEES!$A:$A,"&gt;="&amp;$H$3,TOURNEES!$A:$A,"&lt;="&amp;$K$3))</f>
        <v/>
      </c>
      <c r="G162" s="57" t="str">
        <f>IF($B162="","",COUNTIFS(DATA!$C:$C,$B162,DATA!$A:$A,"&gt;="&amp;$H$3,DATA!$A:$A,"&lt;="&amp;$K$3))</f>
        <v/>
      </c>
      <c r="H162" s="57" t="str">
        <f>IF($B162="","",COUNTIFS(DATA!$C:$C,$B162,DATA!$A:$A,"&gt;="&amp;$H$3,DATA!$A:$A,"&lt;="&amp;$K$3,DATA!$O:$O,1))</f>
        <v/>
      </c>
      <c r="I162" s="58" t="str">
        <f t="shared" si="5"/>
        <v/>
      </c>
      <c r="J162" s="59" t="str">
        <f>IF($B162="","",SUMIFS(DATA!$K:$K,DATA!$C:$C,$B162,DATA!$A:$A,"&gt;="&amp;$H$3,DATA!$A:$A,"&lt;="&amp;$K$3))</f>
        <v/>
      </c>
      <c r="K162" s="59" t="str">
        <f>IF($B162="","",SUMIFS(DATA!$N:$N,DATA!$C:$C,$B162,DATA!$A:$A,"&gt;="&amp;$H$3,DATA!$A:$A,"&lt;="&amp;$K$3,DATA!$O:$O,1))</f>
        <v/>
      </c>
      <c r="L162" s="57" t="str">
        <f>IF($B162="","",SUMIFS(TOURNEES!$F:$F,TOURNEES!$B:$B,$B162,TOURNEES!$A:$A,"&gt;="&amp;$H$3,TOURNEES!$A:$A,"&lt;="&amp;$K$3))</f>
        <v/>
      </c>
      <c r="M162" s="57" t="str">
        <f>IF($B162="","",SUMIFS(TOURNEES!$G:$G,TOURNEES!$B:$B,$B162,TOURNEES!$A:$A,"&gt;="&amp;$H$3,TOURNEES!$A:$A,"&lt;="&amp;$K$3))</f>
        <v/>
      </c>
      <c r="N162" s="57" t="str">
        <f t="shared" si="6"/>
        <v/>
      </c>
      <c r="O162" s="57"/>
    </row>
    <row r="163" spans="2:15" ht="16.8" x14ac:dyDescent="0.3">
      <c r="B163" s="54" t="str">
        <f>IF(LISTES!A137="","",LISTES!A137)</f>
        <v/>
      </c>
      <c r="C163" s="55" t="str">
        <f>IF($B163="","",IF(LISTES!C137=1,"☑","☐"))</f>
        <v/>
      </c>
      <c r="D163" s="55" t="str">
        <f>IF($B163="","",IF(LISTES!F137=1,"☑","☐"))</f>
        <v/>
      </c>
      <c r="E163" s="55" t="str">
        <f>IF($B163="","",IF(LISTES!G137=1,"☑","☐"))</f>
        <v/>
      </c>
      <c r="F163" s="56" t="str">
        <f>IF($B163="","",COUNTIFS(TOURNEES!$B:$B,$B163,TOURNEES!$A:$A,"&gt;="&amp;$H$3,TOURNEES!$A:$A,"&lt;="&amp;$K$3))</f>
        <v/>
      </c>
      <c r="G163" s="57" t="str">
        <f>IF($B163="","",COUNTIFS(DATA!$C:$C,$B163,DATA!$A:$A,"&gt;="&amp;$H$3,DATA!$A:$A,"&lt;="&amp;$K$3))</f>
        <v/>
      </c>
      <c r="H163" s="57" t="str">
        <f>IF($B163="","",COUNTIFS(DATA!$C:$C,$B163,DATA!$A:$A,"&gt;="&amp;$H$3,DATA!$A:$A,"&lt;="&amp;$K$3,DATA!$O:$O,1))</f>
        <v/>
      </c>
      <c r="I163" s="58" t="str">
        <f t="shared" si="5"/>
        <v/>
      </c>
      <c r="J163" s="59" t="str">
        <f>IF($B163="","",SUMIFS(DATA!$K:$K,DATA!$C:$C,$B163,DATA!$A:$A,"&gt;="&amp;$H$3,DATA!$A:$A,"&lt;="&amp;$K$3))</f>
        <v/>
      </c>
      <c r="K163" s="59" t="str">
        <f>IF($B163="","",SUMIFS(DATA!$N:$N,DATA!$C:$C,$B163,DATA!$A:$A,"&gt;="&amp;$H$3,DATA!$A:$A,"&lt;="&amp;$K$3,DATA!$O:$O,1))</f>
        <v/>
      </c>
      <c r="L163" s="57" t="str">
        <f>IF($B163="","",SUMIFS(TOURNEES!$F:$F,TOURNEES!$B:$B,$B163,TOURNEES!$A:$A,"&gt;="&amp;$H$3,TOURNEES!$A:$A,"&lt;="&amp;$K$3))</f>
        <v/>
      </c>
      <c r="M163" s="57" t="str">
        <f>IF($B163="","",SUMIFS(TOURNEES!$G:$G,TOURNEES!$B:$B,$B163,TOURNEES!$A:$A,"&gt;="&amp;$H$3,TOURNEES!$A:$A,"&lt;="&amp;$K$3))</f>
        <v/>
      </c>
      <c r="N163" s="57" t="str">
        <f t="shared" si="6"/>
        <v/>
      </c>
      <c r="O163" s="57"/>
    </row>
    <row r="164" spans="2:15" ht="16.8" x14ac:dyDescent="0.3">
      <c r="B164" s="54" t="str">
        <f>IF(LISTES!A138="","",LISTES!A138)</f>
        <v/>
      </c>
      <c r="C164" s="55" t="str">
        <f>IF($B164="","",IF(LISTES!C138=1,"☑","☐"))</f>
        <v/>
      </c>
      <c r="D164" s="55" t="str">
        <f>IF($B164="","",IF(LISTES!F138=1,"☑","☐"))</f>
        <v/>
      </c>
      <c r="E164" s="55" t="str">
        <f>IF($B164="","",IF(LISTES!G138=1,"☑","☐"))</f>
        <v/>
      </c>
      <c r="F164" s="56" t="str">
        <f>IF($B164="","",COUNTIFS(TOURNEES!$B:$B,$B164,TOURNEES!$A:$A,"&gt;="&amp;$H$3,TOURNEES!$A:$A,"&lt;="&amp;$K$3))</f>
        <v/>
      </c>
      <c r="G164" s="57" t="str">
        <f>IF($B164="","",COUNTIFS(DATA!$C:$C,$B164,DATA!$A:$A,"&gt;="&amp;$H$3,DATA!$A:$A,"&lt;="&amp;$K$3))</f>
        <v/>
      </c>
      <c r="H164" s="57" t="str">
        <f>IF($B164="","",COUNTIFS(DATA!$C:$C,$B164,DATA!$A:$A,"&gt;="&amp;$H$3,DATA!$A:$A,"&lt;="&amp;$K$3,DATA!$O:$O,1))</f>
        <v/>
      </c>
      <c r="I164" s="58" t="str">
        <f t="shared" si="5"/>
        <v/>
      </c>
      <c r="J164" s="59" t="str">
        <f>IF($B164="","",SUMIFS(DATA!$K:$K,DATA!$C:$C,$B164,DATA!$A:$A,"&gt;="&amp;$H$3,DATA!$A:$A,"&lt;="&amp;$K$3))</f>
        <v/>
      </c>
      <c r="K164" s="59" t="str">
        <f>IF($B164="","",SUMIFS(DATA!$N:$N,DATA!$C:$C,$B164,DATA!$A:$A,"&gt;="&amp;$H$3,DATA!$A:$A,"&lt;="&amp;$K$3,DATA!$O:$O,1))</f>
        <v/>
      </c>
      <c r="L164" s="57" t="str">
        <f>IF($B164="","",SUMIFS(TOURNEES!$F:$F,TOURNEES!$B:$B,$B164,TOURNEES!$A:$A,"&gt;="&amp;$H$3,TOURNEES!$A:$A,"&lt;="&amp;$K$3))</f>
        <v/>
      </c>
      <c r="M164" s="57" t="str">
        <f>IF($B164="","",SUMIFS(TOURNEES!$G:$G,TOURNEES!$B:$B,$B164,TOURNEES!$A:$A,"&gt;="&amp;$H$3,TOURNEES!$A:$A,"&lt;="&amp;$K$3))</f>
        <v/>
      </c>
      <c r="N164" s="57" t="str">
        <f t="shared" si="6"/>
        <v/>
      </c>
      <c r="O164" s="57"/>
    </row>
    <row r="165" spans="2:15" ht="16.8" x14ac:dyDescent="0.3">
      <c r="B165" s="54" t="str">
        <f>IF(LISTES!A139="","",LISTES!A139)</f>
        <v/>
      </c>
      <c r="C165" s="55" t="str">
        <f>IF($B165="","",IF(LISTES!C139=1,"☑","☐"))</f>
        <v/>
      </c>
      <c r="D165" s="55" t="str">
        <f>IF($B165="","",IF(LISTES!F139=1,"☑","☐"))</f>
        <v/>
      </c>
      <c r="E165" s="55" t="str">
        <f>IF($B165="","",IF(LISTES!G139=1,"☑","☐"))</f>
        <v/>
      </c>
      <c r="F165" s="56" t="str">
        <f>IF($B165="","",COUNTIFS(TOURNEES!$B:$B,$B165,TOURNEES!$A:$A,"&gt;="&amp;$H$3,TOURNEES!$A:$A,"&lt;="&amp;$K$3))</f>
        <v/>
      </c>
      <c r="G165" s="57" t="str">
        <f>IF($B165="","",COUNTIFS(DATA!$C:$C,$B165,DATA!$A:$A,"&gt;="&amp;$H$3,DATA!$A:$A,"&lt;="&amp;$K$3))</f>
        <v/>
      </c>
      <c r="H165" s="57" t="str">
        <f>IF($B165="","",COUNTIFS(DATA!$C:$C,$B165,DATA!$A:$A,"&gt;="&amp;$H$3,DATA!$A:$A,"&lt;="&amp;$K$3,DATA!$O:$O,1))</f>
        <v/>
      </c>
      <c r="I165" s="58" t="str">
        <f t="shared" si="5"/>
        <v/>
      </c>
      <c r="J165" s="59" t="str">
        <f>IF($B165="","",SUMIFS(DATA!$K:$K,DATA!$C:$C,$B165,DATA!$A:$A,"&gt;="&amp;$H$3,DATA!$A:$A,"&lt;="&amp;$K$3))</f>
        <v/>
      </c>
      <c r="K165" s="59" t="str">
        <f>IF($B165="","",SUMIFS(DATA!$N:$N,DATA!$C:$C,$B165,DATA!$A:$A,"&gt;="&amp;$H$3,DATA!$A:$A,"&lt;="&amp;$K$3,DATA!$O:$O,1))</f>
        <v/>
      </c>
      <c r="L165" s="57" t="str">
        <f>IF($B165="","",SUMIFS(TOURNEES!$F:$F,TOURNEES!$B:$B,$B165,TOURNEES!$A:$A,"&gt;="&amp;$H$3,TOURNEES!$A:$A,"&lt;="&amp;$K$3))</f>
        <v/>
      </c>
      <c r="M165" s="57" t="str">
        <f>IF($B165="","",SUMIFS(TOURNEES!$G:$G,TOURNEES!$B:$B,$B165,TOURNEES!$A:$A,"&gt;="&amp;$H$3,TOURNEES!$A:$A,"&lt;="&amp;$K$3))</f>
        <v/>
      </c>
      <c r="N165" s="57" t="str">
        <f t="shared" si="6"/>
        <v/>
      </c>
      <c r="O165" s="57"/>
    </row>
    <row r="166" spans="2:15" ht="16.8" x14ac:dyDescent="0.3">
      <c r="B166" s="54" t="str">
        <f>IF(LISTES!A140="","",LISTES!A140)</f>
        <v/>
      </c>
      <c r="C166" s="55" t="str">
        <f>IF($B166="","",IF(LISTES!C140=1,"☑","☐"))</f>
        <v/>
      </c>
      <c r="D166" s="55" t="str">
        <f>IF($B166="","",IF(LISTES!F140=1,"☑","☐"))</f>
        <v/>
      </c>
      <c r="E166" s="55" t="str">
        <f>IF($B166="","",IF(LISTES!G140=1,"☑","☐"))</f>
        <v/>
      </c>
      <c r="F166" s="56" t="str">
        <f>IF($B166="","",COUNTIFS(TOURNEES!$B:$B,$B166,TOURNEES!$A:$A,"&gt;="&amp;$H$3,TOURNEES!$A:$A,"&lt;="&amp;$K$3))</f>
        <v/>
      </c>
      <c r="G166" s="57" t="str">
        <f>IF($B166="","",COUNTIFS(DATA!$C:$C,$B166,DATA!$A:$A,"&gt;="&amp;$H$3,DATA!$A:$A,"&lt;="&amp;$K$3))</f>
        <v/>
      </c>
      <c r="H166" s="57" t="str">
        <f>IF($B166="","",COUNTIFS(DATA!$C:$C,$B166,DATA!$A:$A,"&gt;="&amp;$H$3,DATA!$A:$A,"&lt;="&amp;$K$3,DATA!$O:$O,1))</f>
        <v/>
      </c>
      <c r="I166" s="58" t="str">
        <f t="shared" si="5"/>
        <v/>
      </c>
      <c r="J166" s="59" t="str">
        <f>IF($B166="","",SUMIFS(DATA!$K:$K,DATA!$C:$C,$B166,DATA!$A:$A,"&gt;="&amp;$H$3,DATA!$A:$A,"&lt;="&amp;$K$3))</f>
        <v/>
      </c>
      <c r="K166" s="59" t="str">
        <f>IF($B166="","",SUMIFS(DATA!$N:$N,DATA!$C:$C,$B166,DATA!$A:$A,"&gt;="&amp;$H$3,DATA!$A:$A,"&lt;="&amp;$K$3,DATA!$O:$O,1))</f>
        <v/>
      </c>
      <c r="L166" s="57" t="str">
        <f>IF($B166="","",SUMIFS(TOURNEES!$F:$F,TOURNEES!$B:$B,$B166,TOURNEES!$A:$A,"&gt;="&amp;$H$3,TOURNEES!$A:$A,"&lt;="&amp;$K$3))</f>
        <v/>
      </c>
      <c r="M166" s="57" t="str">
        <f>IF($B166="","",SUMIFS(TOURNEES!$G:$G,TOURNEES!$B:$B,$B166,TOURNEES!$A:$A,"&gt;="&amp;$H$3,TOURNEES!$A:$A,"&lt;="&amp;$K$3))</f>
        <v/>
      </c>
      <c r="N166" s="57" t="str">
        <f t="shared" si="6"/>
        <v/>
      </c>
      <c r="O166" s="57"/>
    </row>
    <row r="167" spans="2:15" ht="16.8" x14ac:dyDescent="0.3">
      <c r="B167" s="54" t="str">
        <f>IF(LISTES!A141="","",LISTES!A141)</f>
        <v/>
      </c>
      <c r="C167" s="55" t="str">
        <f>IF($B167="","",IF(LISTES!C141=1,"☑","☐"))</f>
        <v/>
      </c>
      <c r="D167" s="55" t="str">
        <f>IF($B167="","",IF(LISTES!F141=1,"☑","☐"))</f>
        <v/>
      </c>
      <c r="E167" s="55" t="str">
        <f>IF($B167="","",IF(LISTES!G141=1,"☑","☐"))</f>
        <v/>
      </c>
      <c r="F167" s="56" t="str">
        <f>IF($B167="","",COUNTIFS(TOURNEES!$B:$B,$B167,TOURNEES!$A:$A,"&gt;="&amp;$H$3,TOURNEES!$A:$A,"&lt;="&amp;$K$3))</f>
        <v/>
      </c>
      <c r="G167" s="57" t="str">
        <f>IF($B167="","",COUNTIFS(DATA!$C:$C,$B167,DATA!$A:$A,"&gt;="&amp;$H$3,DATA!$A:$A,"&lt;="&amp;$K$3))</f>
        <v/>
      </c>
      <c r="H167" s="57" t="str">
        <f>IF($B167="","",COUNTIFS(DATA!$C:$C,$B167,DATA!$A:$A,"&gt;="&amp;$H$3,DATA!$A:$A,"&lt;="&amp;$K$3,DATA!$O:$O,1))</f>
        <v/>
      </c>
      <c r="I167" s="58" t="str">
        <f t="shared" si="5"/>
        <v/>
      </c>
      <c r="J167" s="59" t="str">
        <f>IF($B167="","",SUMIFS(DATA!$K:$K,DATA!$C:$C,$B167,DATA!$A:$A,"&gt;="&amp;$H$3,DATA!$A:$A,"&lt;="&amp;$K$3))</f>
        <v/>
      </c>
      <c r="K167" s="59" t="str">
        <f>IF($B167="","",SUMIFS(DATA!$N:$N,DATA!$C:$C,$B167,DATA!$A:$A,"&gt;="&amp;$H$3,DATA!$A:$A,"&lt;="&amp;$K$3,DATA!$O:$O,1))</f>
        <v/>
      </c>
      <c r="L167" s="57" t="str">
        <f>IF($B167="","",SUMIFS(TOURNEES!$F:$F,TOURNEES!$B:$B,$B167,TOURNEES!$A:$A,"&gt;="&amp;$H$3,TOURNEES!$A:$A,"&lt;="&amp;$K$3))</f>
        <v/>
      </c>
      <c r="M167" s="57" t="str">
        <f>IF($B167="","",SUMIFS(TOURNEES!$G:$G,TOURNEES!$B:$B,$B167,TOURNEES!$A:$A,"&gt;="&amp;$H$3,TOURNEES!$A:$A,"&lt;="&amp;$K$3))</f>
        <v/>
      </c>
      <c r="N167" s="57" t="str">
        <f t="shared" si="6"/>
        <v/>
      </c>
      <c r="O167" s="57"/>
    </row>
    <row r="168" spans="2:15" ht="16.8" x14ac:dyDescent="0.3">
      <c r="B168" s="54" t="str">
        <f>IF(LISTES!A142="","",LISTES!A142)</f>
        <v/>
      </c>
      <c r="C168" s="55" t="str">
        <f>IF($B168="","",IF(LISTES!C142=1,"☑","☐"))</f>
        <v/>
      </c>
      <c r="D168" s="55" t="str">
        <f>IF($B168="","",IF(LISTES!F142=1,"☑","☐"))</f>
        <v/>
      </c>
      <c r="E168" s="55" t="str">
        <f>IF($B168="","",IF(LISTES!G142=1,"☑","☐"))</f>
        <v/>
      </c>
      <c r="F168" s="56" t="str">
        <f>IF($B168="","",COUNTIFS(TOURNEES!$B:$B,$B168,TOURNEES!$A:$A,"&gt;="&amp;$H$3,TOURNEES!$A:$A,"&lt;="&amp;$K$3))</f>
        <v/>
      </c>
      <c r="G168" s="57" t="str">
        <f>IF($B168="","",COUNTIFS(DATA!$C:$C,$B168,DATA!$A:$A,"&gt;="&amp;$H$3,DATA!$A:$A,"&lt;="&amp;$K$3))</f>
        <v/>
      </c>
      <c r="H168" s="57" t="str">
        <f>IF($B168="","",COUNTIFS(DATA!$C:$C,$B168,DATA!$A:$A,"&gt;="&amp;$H$3,DATA!$A:$A,"&lt;="&amp;$K$3,DATA!$O:$O,1))</f>
        <v/>
      </c>
      <c r="I168" s="58" t="str">
        <f t="shared" si="5"/>
        <v/>
      </c>
      <c r="J168" s="59" t="str">
        <f>IF($B168="","",SUMIFS(DATA!$K:$K,DATA!$C:$C,$B168,DATA!$A:$A,"&gt;="&amp;$H$3,DATA!$A:$A,"&lt;="&amp;$K$3))</f>
        <v/>
      </c>
      <c r="K168" s="59" t="str">
        <f>IF($B168="","",SUMIFS(DATA!$N:$N,DATA!$C:$C,$B168,DATA!$A:$A,"&gt;="&amp;$H$3,DATA!$A:$A,"&lt;="&amp;$K$3,DATA!$O:$O,1))</f>
        <v/>
      </c>
      <c r="L168" s="57" t="str">
        <f>IF($B168="","",SUMIFS(TOURNEES!$F:$F,TOURNEES!$B:$B,$B168,TOURNEES!$A:$A,"&gt;="&amp;$H$3,TOURNEES!$A:$A,"&lt;="&amp;$K$3))</f>
        <v/>
      </c>
      <c r="M168" s="57" t="str">
        <f>IF($B168="","",SUMIFS(TOURNEES!$G:$G,TOURNEES!$B:$B,$B168,TOURNEES!$A:$A,"&gt;="&amp;$H$3,TOURNEES!$A:$A,"&lt;="&amp;$K$3))</f>
        <v/>
      </c>
      <c r="N168" s="57" t="str">
        <f t="shared" si="6"/>
        <v/>
      </c>
      <c r="O168" s="57"/>
    </row>
    <row r="169" spans="2:15" ht="16.8" x14ac:dyDescent="0.3">
      <c r="B169" s="54" t="str">
        <f>IF(LISTES!A143="","",LISTES!A143)</f>
        <v/>
      </c>
      <c r="C169" s="55" t="str">
        <f>IF($B169="","",IF(LISTES!C143=1,"☑","☐"))</f>
        <v/>
      </c>
      <c r="D169" s="55" t="str">
        <f>IF($B169="","",IF(LISTES!F143=1,"☑","☐"))</f>
        <v/>
      </c>
      <c r="E169" s="55" t="str">
        <f>IF($B169="","",IF(LISTES!G143=1,"☑","☐"))</f>
        <v/>
      </c>
      <c r="F169" s="56" t="str">
        <f>IF($B169="","",COUNTIFS(TOURNEES!$B:$B,$B169,TOURNEES!$A:$A,"&gt;="&amp;$H$3,TOURNEES!$A:$A,"&lt;="&amp;$K$3))</f>
        <v/>
      </c>
      <c r="G169" s="57" t="str">
        <f>IF($B169="","",COUNTIFS(DATA!$C:$C,$B169,DATA!$A:$A,"&gt;="&amp;$H$3,DATA!$A:$A,"&lt;="&amp;$K$3))</f>
        <v/>
      </c>
      <c r="H169" s="57" t="str">
        <f>IF($B169="","",COUNTIFS(DATA!$C:$C,$B169,DATA!$A:$A,"&gt;="&amp;$H$3,DATA!$A:$A,"&lt;="&amp;$K$3,DATA!$O:$O,1))</f>
        <v/>
      </c>
      <c r="I169" s="58" t="str">
        <f t="shared" si="5"/>
        <v/>
      </c>
      <c r="J169" s="59" t="str">
        <f>IF($B169="","",SUMIFS(DATA!$K:$K,DATA!$C:$C,$B169,DATA!$A:$A,"&gt;="&amp;$H$3,DATA!$A:$A,"&lt;="&amp;$K$3))</f>
        <v/>
      </c>
      <c r="K169" s="59" t="str">
        <f>IF($B169="","",SUMIFS(DATA!$N:$N,DATA!$C:$C,$B169,DATA!$A:$A,"&gt;="&amp;$H$3,DATA!$A:$A,"&lt;="&amp;$K$3,DATA!$O:$O,1))</f>
        <v/>
      </c>
      <c r="L169" s="57" t="str">
        <f>IF($B169="","",SUMIFS(TOURNEES!$F:$F,TOURNEES!$B:$B,$B169,TOURNEES!$A:$A,"&gt;="&amp;$H$3,TOURNEES!$A:$A,"&lt;="&amp;$K$3))</f>
        <v/>
      </c>
      <c r="M169" s="57" t="str">
        <f>IF($B169="","",SUMIFS(TOURNEES!$G:$G,TOURNEES!$B:$B,$B169,TOURNEES!$A:$A,"&gt;="&amp;$H$3,TOURNEES!$A:$A,"&lt;="&amp;$K$3))</f>
        <v/>
      </c>
      <c r="N169" s="57" t="str">
        <f t="shared" si="6"/>
        <v/>
      </c>
      <c r="O169" s="57"/>
    </row>
    <row r="170" spans="2:15" ht="16.8" x14ac:dyDescent="0.3">
      <c r="B170" s="54" t="str">
        <f>IF(LISTES!A144="","",LISTES!A144)</f>
        <v/>
      </c>
      <c r="C170" s="55" t="str">
        <f>IF($B170="","",IF(LISTES!C144=1,"☑","☐"))</f>
        <v/>
      </c>
      <c r="D170" s="55" t="str">
        <f>IF($B170="","",IF(LISTES!F144=1,"☑","☐"))</f>
        <v/>
      </c>
      <c r="E170" s="55" t="str">
        <f>IF($B170="","",IF(LISTES!G144=1,"☑","☐"))</f>
        <v/>
      </c>
      <c r="F170" s="56" t="str">
        <f>IF($B170="","",COUNTIFS(TOURNEES!$B:$B,$B170,TOURNEES!$A:$A,"&gt;="&amp;$H$3,TOURNEES!$A:$A,"&lt;="&amp;$K$3))</f>
        <v/>
      </c>
      <c r="G170" s="57" t="str">
        <f>IF($B170="","",COUNTIFS(DATA!$C:$C,$B170,DATA!$A:$A,"&gt;="&amp;$H$3,DATA!$A:$A,"&lt;="&amp;$K$3))</f>
        <v/>
      </c>
      <c r="H170" s="57" t="str">
        <f>IF($B170="","",COUNTIFS(DATA!$C:$C,$B170,DATA!$A:$A,"&gt;="&amp;$H$3,DATA!$A:$A,"&lt;="&amp;$K$3,DATA!$O:$O,1))</f>
        <v/>
      </c>
      <c r="I170" s="58" t="str">
        <f t="shared" si="5"/>
        <v/>
      </c>
      <c r="J170" s="59" t="str">
        <f>IF($B170="","",SUMIFS(DATA!$K:$K,DATA!$C:$C,$B170,DATA!$A:$A,"&gt;="&amp;$H$3,DATA!$A:$A,"&lt;="&amp;$K$3))</f>
        <v/>
      </c>
      <c r="K170" s="59" t="str">
        <f>IF($B170="","",SUMIFS(DATA!$N:$N,DATA!$C:$C,$B170,DATA!$A:$A,"&gt;="&amp;$H$3,DATA!$A:$A,"&lt;="&amp;$K$3,DATA!$O:$O,1))</f>
        <v/>
      </c>
      <c r="L170" s="57" t="str">
        <f>IF($B170="","",SUMIFS(TOURNEES!$F:$F,TOURNEES!$B:$B,$B170,TOURNEES!$A:$A,"&gt;="&amp;$H$3,TOURNEES!$A:$A,"&lt;="&amp;$K$3))</f>
        <v/>
      </c>
      <c r="M170" s="57" t="str">
        <f>IF($B170="","",SUMIFS(TOURNEES!$G:$G,TOURNEES!$B:$B,$B170,TOURNEES!$A:$A,"&gt;="&amp;$H$3,TOURNEES!$A:$A,"&lt;="&amp;$K$3))</f>
        <v/>
      </c>
      <c r="N170" s="57" t="str">
        <f t="shared" si="6"/>
        <v/>
      </c>
      <c r="O170" s="57"/>
    </row>
    <row r="171" spans="2:15" ht="16.8" x14ac:dyDescent="0.3">
      <c r="B171" s="54" t="str">
        <f>IF(LISTES!A145="","",LISTES!A145)</f>
        <v/>
      </c>
      <c r="C171" s="55" t="str">
        <f>IF($B171="","",IF(LISTES!C145=1,"☑","☐"))</f>
        <v/>
      </c>
      <c r="D171" s="55" t="str">
        <f>IF($B171="","",IF(LISTES!F145=1,"☑","☐"))</f>
        <v/>
      </c>
      <c r="E171" s="55" t="str">
        <f>IF($B171="","",IF(LISTES!G145=1,"☑","☐"))</f>
        <v/>
      </c>
      <c r="F171" s="56" t="str">
        <f>IF($B171="","",COUNTIFS(TOURNEES!$B:$B,$B171,TOURNEES!$A:$A,"&gt;="&amp;$H$3,TOURNEES!$A:$A,"&lt;="&amp;$K$3))</f>
        <v/>
      </c>
      <c r="G171" s="57" t="str">
        <f>IF($B171="","",COUNTIFS(DATA!$C:$C,$B171,DATA!$A:$A,"&gt;="&amp;$H$3,DATA!$A:$A,"&lt;="&amp;$K$3))</f>
        <v/>
      </c>
      <c r="H171" s="57" t="str">
        <f>IF($B171="","",COUNTIFS(DATA!$C:$C,$B171,DATA!$A:$A,"&gt;="&amp;$H$3,DATA!$A:$A,"&lt;="&amp;$K$3,DATA!$O:$O,1))</f>
        <v/>
      </c>
      <c r="I171" s="58" t="str">
        <f t="shared" si="5"/>
        <v/>
      </c>
      <c r="J171" s="59" t="str">
        <f>IF($B171="","",SUMIFS(DATA!$K:$K,DATA!$C:$C,$B171,DATA!$A:$A,"&gt;="&amp;$H$3,DATA!$A:$A,"&lt;="&amp;$K$3))</f>
        <v/>
      </c>
      <c r="K171" s="59" t="str">
        <f>IF($B171="","",SUMIFS(DATA!$N:$N,DATA!$C:$C,$B171,DATA!$A:$A,"&gt;="&amp;$H$3,DATA!$A:$A,"&lt;="&amp;$K$3,DATA!$O:$O,1))</f>
        <v/>
      </c>
      <c r="L171" s="57" t="str">
        <f>IF($B171="","",SUMIFS(TOURNEES!$F:$F,TOURNEES!$B:$B,$B171,TOURNEES!$A:$A,"&gt;="&amp;$H$3,TOURNEES!$A:$A,"&lt;="&amp;$K$3))</f>
        <v/>
      </c>
      <c r="M171" s="57" t="str">
        <f>IF($B171="","",SUMIFS(TOURNEES!$G:$G,TOURNEES!$B:$B,$B171,TOURNEES!$A:$A,"&gt;="&amp;$H$3,TOURNEES!$A:$A,"&lt;="&amp;$K$3))</f>
        <v/>
      </c>
      <c r="N171" s="57" t="str">
        <f t="shared" si="6"/>
        <v/>
      </c>
      <c r="O171" s="57"/>
    </row>
    <row r="172" spans="2:15" ht="16.8" x14ac:dyDescent="0.3">
      <c r="B172" s="54" t="str">
        <f>IF(LISTES!A146="","",LISTES!A146)</f>
        <v/>
      </c>
      <c r="C172" s="55" t="str">
        <f>IF($B172="","",IF(LISTES!C146=1,"☑","☐"))</f>
        <v/>
      </c>
      <c r="D172" s="55" t="str">
        <f>IF($B172="","",IF(LISTES!F146=1,"☑","☐"))</f>
        <v/>
      </c>
      <c r="E172" s="55" t="str">
        <f>IF($B172="","",IF(LISTES!G146=1,"☑","☐"))</f>
        <v/>
      </c>
      <c r="F172" s="56" t="str">
        <f>IF($B172="","",COUNTIFS(TOURNEES!$B:$B,$B172,TOURNEES!$A:$A,"&gt;="&amp;$H$3,TOURNEES!$A:$A,"&lt;="&amp;$K$3))</f>
        <v/>
      </c>
      <c r="G172" s="57" t="str">
        <f>IF($B172="","",COUNTIFS(DATA!$C:$C,$B172,DATA!$A:$A,"&gt;="&amp;$H$3,DATA!$A:$A,"&lt;="&amp;$K$3))</f>
        <v/>
      </c>
      <c r="H172" s="57" t="str">
        <f>IF($B172="","",COUNTIFS(DATA!$C:$C,$B172,DATA!$A:$A,"&gt;="&amp;$H$3,DATA!$A:$A,"&lt;="&amp;$K$3,DATA!$O:$O,1))</f>
        <v/>
      </c>
      <c r="I172" s="58" t="str">
        <f t="shared" si="5"/>
        <v/>
      </c>
      <c r="J172" s="59" t="str">
        <f>IF($B172="","",SUMIFS(DATA!$K:$K,DATA!$C:$C,$B172,DATA!$A:$A,"&gt;="&amp;$H$3,DATA!$A:$A,"&lt;="&amp;$K$3))</f>
        <v/>
      </c>
      <c r="K172" s="59" t="str">
        <f>IF($B172="","",SUMIFS(DATA!$N:$N,DATA!$C:$C,$B172,DATA!$A:$A,"&gt;="&amp;$H$3,DATA!$A:$A,"&lt;="&amp;$K$3,DATA!$O:$O,1))</f>
        <v/>
      </c>
      <c r="L172" s="57" t="str">
        <f>IF($B172="","",SUMIFS(TOURNEES!$F:$F,TOURNEES!$B:$B,$B172,TOURNEES!$A:$A,"&gt;="&amp;$H$3,TOURNEES!$A:$A,"&lt;="&amp;$K$3))</f>
        <v/>
      </c>
      <c r="M172" s="57" t="str">
        <f>IF($B172="","",SUMIFS(TOURNEES!$G:$G,TOURNEES!$B:$B,$B172,TOURNEES!$A:$A,"&gt;="&amp;$H$3,TOURNEES!$A:$A,"&lt;="&amp;$K$3))</f>
        <v/>
      </c>
      <c r="N172" s="57" t="str">
        <f t="shared" si="6"/>
        <v/>
      </c>
      <c r="O172" s="57"/>
    </row>
    <row r="173" spans="2:15" ht="16.8" x14ac:dyDescent="0.3">
      <c r="B173" s="54" t="str">
        <f>IF(LISTES!A147="","",LISTES!A147)</f>
        <v/>
      </c>
      <c r="C173" s="55" t="str">
        <f>IF($B173="","",IF(LISTES!C147=1,"☑","☐"))</f>
        <v/>
      </c>
      <c r="D173" s="55" t="str">
        <f>IF($B173="","",IF(LISTES!F147=1,"☑","☐"))</f>
        <v/>
      </c>
      <c r="E173" s="55" t="str">
        <f>IF($B173="","",IF(LISTES!G147=1,"☑","☐"))</f>
        <v/>
      </c>
      <c r="F173" s="56" t="str">
        <f>IF($B173="","",COUNTIFS(TOURNEES!$B:$B,$B173,TOURNEES!$A:$A,"&gt;="&amp;$H$3,TOURNEES!$A:$A,"&lt;="&amp;$K$3))</f>
        <v/>
      </c>
      <c r="G173" s="57" t="str">
        <f>IF($B173="","",COUNTIFS(DATA!$C:$C,$B173,DATA!$A:$A,"&gt;="&amp;$H$3,DATA!$A:$A,"&lt;="&amp;$K$3))</f>
        <v/>
      </c>
      <c r="H173" s="57" t="str">
        <f>IF($B173="","",COUNTIFS(DATA!$C:$C,$B173,DATA!$A:$A,"&gt;="&amp;$H$3,DATA!$A:$A,"&lt;="&amp;$K$3,DATA!$O:$O,1))</f>
        <v/>
      </c>
      <c r="I173" s="58" t="str">
        <f t="shared" si="5"/>
        <v/>
      </c>
      <c r="J173" s="59" t="str">
        <f>IF($B173="","",SUMIFS(DATA!$K:$K,DATA!$C:$C,$B173,DATA!$A:$A,"&gt;="&amp;$H$3,DATA!$A:$A,"&lt;="&amp;$K$3))</f>
        <v/>
      </c>
      <c r="K173" s="59" t="str">
        <f>IF($B173="","",SUMIFS(DATA!$N:$N,DATA!$C:$C,$B173,DATA!$A:$A,"&gt;="&amp;$H$3,DATA!$A:$A,"&lt;="&amp;$K$3,DATA!$O:$O,1))</f>
        <v/>
      </c>
      <c r="L173" s="57" t="str">
        <f>IF($B173="","",SUMIFS(TOURNEES!$F:$F,TOURNEES!$B:$B,$B173,TOURNEES!$A:$A,"&gt;="&amp;$H$3,TOURNEES!$A:$A,"&lt;="&amp;$K$3))</f>
        <v/>
      </c>
      <c r="M173" s="57" t="str">
        <f>IF($B173="","",SUMIFS(TOURNEES!$G:$G,TOURNEES!$B:$B,$B173,TOURNEES!$A:$A,"&gt;="&amp;$H$3,TOURNEES!$A:$A,"&lt;="&amp;$K$3))</f>
        <v/>
      </c>
      <c r="N173" s="57" t="str">
        <f t="shared" si="6"/>
        <v/>
      </c>
      <c r="O173" s="57"/>
    </row>
    <row r="174" spans="2:15" ht="16.8" x14ac:dyDescent="0.3">
      <c r="B174" s="54" t="str">
        <f>IF(LISTES!A148="","",LISTES!A148)</f>
        <v/>
      </c>
      <c r="C174" s="55" t="str">
        <f>IF($B174="","",IF(LISTES!C148=1,"☑","☐"))</f>
        <v/>
      </c>
      <c r="D174" s="55" t="str">
        <f>IF($B174="","",IF(LISTES!F148=1,"☑","☐"))</f>
        <v/>
      </c>
      <c r="E174" s="55" t="str">
        <f>IF($B174="","",IF(LISTES!G148=1,"☑","☐"))</f>
        <v/>
      </c>
      <c r="F174" s="56" t="str">
        <f>IF($B174="","",COUNTIFS(TOURNEES!$B:$B,$B174,TOURNEES!$A:$A,"&gt;="&amp;$H$3,TOURNEES!$A:$A,"&lt;="&amp;$K$3))</f>
        <v/>
      </c>
      <c r="G174" s="57" t="str">
        <f>IF($B174="","",COUNTIFS(DATA!$C:$C,$B174,DATA!$A:$A,"&gt;="&amp;$H$3,DATA!$A:$A,"&lt;="&amp;$K$3))</f>
        <v/>
      </c>
      <c r="H174" s="57" t="str">
        <f>IF($B174="","",COUNTIFS(DATA!$C:$C,$B174,DATA!$A:$A,"&gt;="&amp;$H$3,DATA!$A:$A,"&lt;="&amp;$K$3,DATA!$O:$O,1))</f>
        <v/>
      </c>
      <c r="I174" s="58" t="str">
        <f t="shared" si="5"/>
        <v/>
      </c>
      <c r="J174" s="59" t="str">
        <f>IF($B174="","",SUMIFS(DATA!$K:$K,DATA!$C:$C,$B174,DATA!$A:$A,"&gt;="&amp;$H$3,DATA!$A:$A,"&lt;="&amp;$K$3))</f>
        <v/>
      </c>
      <c r="K174" s="59" t="str">
        <f>IF($B174="","",SUMIFS(DATA!$N:$N,DATA!$C:$C,$B174,DATA!$A:$A,"&gt;="&amp;$H$3,DATA!$A:$A,"&lt;="&amp;$K$3,DATA!$O:$O,1))</f>
        <v/>
      </c>
      <c r="L174" s="57" t="str">
        <f>IF($B174="","",SUMIFS(TOURNEES!$F:$F,TOURNEES!$B:$B,$B174,TOURNEES!$A:$A,"&gt;="&amp;$H$3,TOURNEES!$A:$A,"&lt;="&amp;$K$3))</f>
        <v/>
      </c>
      <c r="M174" s="57" t="str">
        <f>IF($B174="","",SUMIFS(TOURNEES!$G:$G,TOURNEES!$B:$B,$B174,TOURNEES!$A:$A,"&gt;="&amp;$H$3,TOURNEES!$A:$A,"&lt;="&amp;$K$3))</f>
        <v/>
      </c>
      <c r="N174" s="57" t="str">
        <f t="shared" si="6"/>
        <v/>
      </c>
      <c r="O174" s="57"/>
    </row>
    <row r="175" spans="2:15" ht="16.8" x14ac:dyDescent="0.3">
      <c r="B175" s="54" t="str">
        <f>IF(LISTES!A149="","",LISTES!A149)</f>
        <v/>
      </c>
      <c r="C175" s="55" t="str">
        <f>IF($B175="","",IF(LISTES!C149=1,"☑","☐"))</f>
        <v/>
      </c>
      <c r="D175" s="55" t="str">
        <f>IF($B175="","",IF(LISTES!F149=1,"☑","☐"))</f>
        <v/>
      </c>
      <c r="E175" s="55" t="str">
        <f>IF($B175="","",IF(LISTES!G149=1,"☑","☐"))</f>
        <v/>
      </c>
      <c r="F175" s="56" t="str">
        <f>IF($B175="","",COUNTIFS(TOURNEES!$B:$B,$B175,TOURNEES!$A:$A,"&gt;="&amp;$H$3,TOURNEES!$A:$A,"&lt;="&amp;$K$3))</f>
        <v/>
      </c>
      <c r="G175" s="57" t="str">
        <f>IF($B175="","",COUNTIFS(DATA!$C:$C,$B175,DATA!$A:$A,"&gt;="&amp;$H$3,DATA!$A:$A,"&lt;="&amp;$K$3))</f>
        <v/>
      </c>
      <c r="H175" s="57" t="str">
        <f>IF($B175="","",COUNTIFS(DATA!$C:$C,$B175,DATA!$A:$A,"&gt;="&amp;$H$3,DATA!$A:$A,"&lt;="&amp;$K$3,DATA!$O:$O,1))</f>
        <v/>
      </c>
      <c r="I175" s="58" t="str">
        <f t="shared" si="5"/>
        <v/>
      </c>
      <c r="J175" s="59" t="str">
        <f>IF($B175="","",SUMIFS(DATA!$K:$K,DATA!$C:$C,$B175,DATA!$A:$A,"&gt;="&amp;$H$3,DATA!$A:$A,"&lt;="&amp;$K$3))</f>
        <v/>
      </c>
      <c r="K175" s="59" t="str">
        <f>IF($B175="","",SUMIFS(DATA!$N:$N,DATA!$C:$C,$B175,DATA!$A:$A,"&gt;="&amp;$H$3,DATA!$A:$A,"&lt;="&amp;$K$3,DATA!$O:$O,1))</f>
        <v/>
      </c>
      <c r="L175" s="57" t="str">
        <f>IF($B175="","",SUMIFS(TOURNEES!$F:$F,TOURNEES!$B:$B,$B175,TOURNEES!$A:$A,"&gt;="&amp;$H$3,TOURNEES!$A:$A,"&lt;="&amp;$K$3))</f>
        <v/>
      </c>
      <c r="M175" s="57" t="str">
        <f>IF($B175="","",SUMIFS(TOURNEES!$G:$G,TOURNEES!$B:$B,$B175,TOURNEES!$A:$A,"&gt;="&amp;$H$3,TOURNEES!$A:$A,"&lt;="&amp;$K$3))</f>
        <v/>
      </c>
      <c r="N175" s="57" t="str">
        <f t="shared" si="6"/>
        <v/>
      </c>
      <c r="O175" s="57"/>
    </row>
    <row r="176" spans="2:15" ht="16.8" x14ac:dyDescent="0.3">
      <c r="B176" s="54" t="str">
        <f>IF(LISTES!A150="","",LISTES!A150)</f>
        <v/>
      </c>
      <c r="C176" s="55" t="str">
        <f>IF($B176="","",IF(LISTES!C150=1,"☑","☐"))</f>
        <v/>
      </c>
      <c r="D176" s="55" t="str">
        <f>IF($B176="","",IF(LISTES!F150=1,"☑","☐"))</f>
        <v/>
      </c>
      <c r="E176" s="55" t="str">
        <f>IF($B176="","",IF(LISTES!G150=1,"☑","☐"))</f>
        <v/>
      </c>
      <c r="F176" s="56" t="str">
        <f>IF($B176="","",COUNTIFS(TOURNEES!$B:$B,$B176,TOURNEES!$A:$A,"&gt;="&amp;$H$3,TOURNEES!$A:$A,"&lt;="&amp;$K$3))</f>
        <v/>
      </c>
      <c r="G176" s="57" t="str">
        <f>IF($B176="","",COUNTIFS(DATA!$C:$C,$B176,DATA!$A:$A,"&gt;="&amp;$H$3,DATA!$A:$A,"&lt;="&amp;$K$3))</f>
        <v/>
      </c>
      <c r="H176" s="57" t="str">
        <f>IF($B176="","",COUNTIFS(DATA!$C:$C,$B176,DATA!$A:$A,"&gt;="&amp;$H$3,DATA!$A:$A,"&lt;="&amp;$K$3,DATA!$O:$O,1))</f>
        <v/>
      </c>
      <c r="I176" s="58" t="str">
        <f t="shared" si="5"/>
        <v/>
      </c>
      <c r="J176" s="59" t="str">
        <f>IF($B176="","",SUMIFS(DATA!$K:$K,DATA!$C:$C,$B176,DATA!$A:$A,"&gt;="&amp;$H$3,DATA!$A:$A,"&lt;="&amp;$K$3))</f>
        <v/>
      </c>
      <c r="K176" s="59" t="str">
        <f>IF($B176="","",SUMIFS(DATA!$N:$N,DATA!$C:$C,$B176,DATA!$A:$A,"&gt;="&amp;$H$3,DATA!$A:$A,"&lt;="&amp;$K$3,DATA!$O:$O,1))</f>
        <v/>
      </c>
      <c r="L176" s="57" t="str">
        <f>IF($B176="","",SUMIFS(TOURNEES!$F:$F,TOURNEES!$B:$B,$B176,TOURNEES!$A:$A,"&gt;="&amp;$H$3,TOURNEES!$A:$A,"&lt;="&amp;$K$3))</f>
        <v/>
      </c>
      <c r="M176" s="57" t="str">
        <f>IF($B176="","",SUMIFS(TOURNEES!$G:$G,TOURNEES!$B:$B,$B176,TOURNEES!$A:$A,"&gt;="&amp;$H$3,TOURNEES!$A:$A,"&lt;="&amp;$K$3))</f>
        <v/>
      </c>
      <c r="N176" s="57" t="str">
        <f t="shared" si="6"/>
        <v/>
      </c>
      <c r="O176" s="57"/>
    </row>
    <row r="177" spans="2:15" ht="16.8" x14ac:dyDescent="0.3">
      <c r="B177" s="54" t="str">
        <f>IF(LISTES!A151="","",LISTES!A151)</f>
        <v/>
      </c>
      <c r="C177" s="55" t="str">
        <f>IF($B177="","",IF(LISTES!C151=1,"☑","☐"))</f>
        <v/>
      </c>
      <c r="D177" s="55" t="str">
        <f>IF($B177="","",IF(LISTES!F151=1,"☑","☐"))</f>
        <v/>
      </c>
      <c r="E177" s="55" t="str">
        <f>IF($B177="","",IF(LISTES!G151=1,"☑","☐"))</f>
        <v/>
      </c>
      <c r="F177" s="56" t="str">
        <f>IF($B177="","",COUNTIFS(TOURNEES!$B:$B,$B177,TOURNEES!$A:$A,"&gt;="&amp;$H$3,TOURNEES!$A:$A,"&lt;="&amp;$K$3))</f>
        <v/>
      </c>
      <c r="G177" s="57" t="str">
        <f>IF($B177="","",COUNTIFS(DATA!$C:$C,$B177,DATA!$A:$A,"&gt;="&amp;$H$3,DATA!$A:$A,"&lt;="&amp;$K$3))</f>
        <v/>
      </c>
      <c r="H177" s="57" t="str">
        <f>IF($B177="","",COUNTIFS(DATA!$C:$C,$B177,DATA!$A:$A,"&gt;="&amp;$H$3,DATA!$A:$A,"&lt;="&amp;$K$3,DATA!$O:$O,1))</f>
        <v/>
      </c>
      <c r="I177" s="58" t="str">
        <f t="shared" si="5"/>
        <v/>
      </c>
      <c r="J177" s="59" t="str">
        <f>IF($B177="","",SUMIFS(DATA!$K:$K,DATA!$C:$C,$B177,DATA!$A:$A,"&gt;="&amp;$H$3,DATA!$A:$A,"&lt;="&amp;$K$3))</f>
        <v/>
      </c>
      <c r="K177" s="59" t="str">
        <f>IF($B177="","",SUMIFS(DATA!$N:$N,DATA!$C:$C,$B177,DATA!$A:$A,"&gt;="&amp;$H$3,DATA!$A:$A,"&lt;="&amp;$K$3,DATA!$O:$O,1))</f>
        <v/>
      </c>
      <c r="L177" s="57" t="str">
        <f>IF($B177="","",SUMIFS(TOURNEES!$F:$F,TOURNEES!$B:$B,$B177,TOURNEES!$A:$A,"&gt;="&amp;$H$3,TOURNEES!$A:$A,"&lt;="&amp;$K$3))</f>
        <v/>
      </c>
      <c r="M177" s="57" t="str">
        <f>IF($B177="","",SUMIFS(TOURNEES!$G:$G,TOURNEES!$B:$B,$B177,TOURNEES!$A:$A,"&gt;="&amp;$H$3,TOURNEES!$A:$A,"&lt;="&amp;$K$3))</f>
        <v/>
      </c>
      <c r="N177" s="57" t="str">
        <f t="shared" si="6"/>
        <v/>
      </c>
      <c r="O177" s="57"/>
    </row>
    <row r="178" spans="2:15" ht="16.8" x14ac:dyDescent="0.3">
      <c r="B178" s="54" t="str">
        <f>IF(LISTES!A152="","",LISTES!A152)</f>
        <v/>
      </c>
      <c r="C178" s="55" t="str">
        <f>IF($B178="","",IF(LISTES!C152=1,"☑","☐"))</f>
        <v/>
      </c>
      <c r="D178" s="55" t="str">
        <f>IF($B178="","",IF(LISTES!F152=1,"☑","☐"))</f>
        <v/>
      </c>
      <c r="E178" s="55" t="str">
        <f>IF($B178="","",IF(LISTES!G152=1,"☑","☐"))</f>
        <v/>
      </c>
      <c r="F178" s="56" t="str">
        <f>IF($B178="","",COUNTIFS(TOURNEES!$B:$B,$B178,TOURNEES!$A:$A,"&gt;="&amp;$H$3,TOURNEES!$A:$A,"&lt;="&amp;$K$3))</f>
        <v/>
      </c>
      <c r="G178" s="57" t="str">
        <f>IF($B178="","",COUNTIFS(DATA!$C:$C,$B178,DATA!$A:$A,"&gt;="&amp;$H$3,DATA!$A:$A,"&lt;="&amp;$K$3))</f>
        <v/>
      </c>
      <c r="H178" s="57" t="str">
        <f>IF($B178="","",COUNTIFS(DATA!$C:$C,$B178,DATA!$A:$A,"&gt;="&amp;$H$3,DATA!$A:$A,"&lt;="&amp;$K$3,DATA!$O:$O,1))</f>
        <v/>
      </c>
      <c r="I178" s="58" t="str">
        <f t="shared" si="5"/>
        <v/>
      </c>
      <c r="J178" s="59" t="str">
        <f>IF($B178="","",SUMIFS(DATA!$K:$K,DATA!$C:$C,$B178,DATA!$A:$A,"&gt;="&amp;$H$3,DATA!$A:$A,"&lt;="&amp;$K$3))</f>
        <v/>
      </c>
      <c r="K178" s="59" t="str">
        <f>IF($B178="","",SUMIFS(DATA!$N:$N,DATA!$C:$C,$B178,DATA!$A:$A,"&gt;="&amp;$H$3,DATA!$A:$A,"&lt;="&amp;$K$3,DATA!$O:$O,1))</f>
        <v/>
      </c>
      <c r="L178" s="57" t="str">
        <f>IF($B178="","",SUMIFS(TOURNEES!$F:$F,TOURNEES!$B:$B,$B178,TOURNEES!$A:$A,"&gt;="&amp;$H$3,TOURNEES!$A:$A,"&lt;="&amp;$K$3))</f>
        <v/>
      </c>
      <c r="M178" s="57" t="str">
        <f>IF($B178="","",SUMIFS(TOURNEES!$G:$G,TOURNEES!$B:$B,$B178,TOURNEES!$A:$A,"&gt;="&amp;$H$3,TOURNEES!$A:$A,"&lt;="&amp;$K$3))</f>
        <v/>
      </c>
      <c r="N178" s="57" t="str">
        <f t="shared" si="6"/>
        <v/>
      </c>
      <c r="O178" s="57"/>
    </row>
    <row r="179" spans="2:15" ht="16.8" x14ac:dyDescent="0.3">
      <c r="B179" s="54" t="str">
        <f>IF(LISTES!A153="","",LISTES!A153)</f>
        <v/>
      </c>
      <c r="C179" s="55" t="str">
        <f>IF($B179="","",IF(LISTES!C153=1,"☑","☐"))</f>
        <v/>
      </c>
      <c r="D179" s="55" t="str">
        <f>IF($B179="","",IF(LISTES!F153=1,"☑","☐"))</f>
        <v/>
      </c>
      <c r="E179" s="55" t="str">
        <f>IF($B179="","",IF(LISTES!G153=1,"☑","☐"))</f>
        <v/>
      </c>
      <c r="F179" s="56" t="str">
        <f>IF($B179="","",COUNTIFS(TOURNEES!$B:$B,$B179,TOURNEES!$A:$A,"&gt;="&amp;$H$3,TOURNEES!$A:$A,"&lt;="&amp;$K$3))</f>
        <v/>
      </c>
      <c r="G179" s="57" t="str">
        <f>IF($B179="","",COUNTIFS(DATA!$C:$C,$B179,DATA!$A:$A,"&gt;="&amp;$H$3,DATA!$A:$A,"&lt;="&amp;$K$3))</f>
        <v/>
      </c>
      <c r="H179" s="57" t="str">
        <f>IF($B179="","",COUNTIFS(DATA!$C:$C,$B179,DATA!$A:$A,"&gt;="&amp;$H$3,DATA!$A:$A,"&lt;="&amp;$K$3,DATA!$O:$O,1))</f>
        <v/>
      </c>
      <c r="I179" s="58" t="str">
        <f t="shared" si="5"/>
        <v/>
      </c>
      <c r="J179" s="59" t="str">
        <f>IF($B179="","",SUMIFS(DATA!$K:$K,DATA!$C:$C,$B179,DATA!$A:$A,"&gt;="&amp;$H$3,DATA!$A:$A,"&lt;="&amp;$K$3))</f>
        <v/>
      </c>
      <c r="K179" s="59" t="str">
        <f>IF($B179="","",SUMIFS(DATA!$N:$N,DATA!$C:$C,$B179,DATA!$A:$A,"&gt;="&amp;$H$3,DATA!$A:$A,"&lt;="&amp;$K$3,DATA!$O:$O,1))</f>
        <v/>
      </c>
      <c r="L179" s="57" t="str">
        <f>IF($B179="","",SUMIFS(TOURNEES!$F:$F,TOURNEES!$B:$B,$B179,TOURNEES!$A:$A,"&gt;="&amp;$H$3,TOURNEES!$A:$A,"&lt;="&amp;$K$3))</f>
        <v/>
      </c>
      <c r="M179" s="57" t="str">
        <f>IF($B179="","",SUMIFS(TOURNEES!$G:$G,TOURNEES!$B:$B,$B179,TOURNEES!$A:$A,"&gt;="&amp;$H$3,TOURNEES!$A:$A,"&lt;="&amp;$K$3))</f>
        <v/>
      </c>
      <c r="N179" s="57" t="str">
        <f t="shared" si="6"/>
        <v/>
      </c>
      <c r="O179" s="57"/>
    </row>
    <row r="180" spans="2:15" ht="16.8" x14ac:dyDescent="0.3">
      <c r="B180" s="54" t="str">
        <f>IF(LISTES!A154="","",LISTES!A154)</f>
        <v/>
      </c>
      <c r="C180" s="55" t="str">
        <f>IF($B180="","",IF(LISTES!C154=1,"☑","☐"))</f>
        <v/>
      </c>
      <c r="D180" s="55" t="str">
        <f>IF($B180="","",IF(LISTES!F154=1,"☑","☐"))</f>
        <v/>
      </c>
      <c r="E180" s="55" t="str">
        <f>IF($B180="","",IF(LISTES!G154=1,"☑","☐"))</f>
        <v/>
      </c>
      <c r="F180" s="56" t="str">
        <f>IF($B180="","",COUNTIFS(TOURNEES!$B:$B,$B180,TOURNEES!$A:$A,"&gt;="&amp;$H$3,TOURNEES!$A:$A,"&lt;="&amp;$K$3))</f>
        <v/>
      </c>
      <c r="G180" s="57" t="str">
        <f>IF($B180="","",COUNTIFS(DATA!$C:$C,$B180,DATA!$A:$A,"&gt;="&amp;$H$3,DATA!$A:$A,"&lt;="&amp;$K$3))</f>
        <v/>
      </c>
      <c r="H180" s="57" t="str">
        <f>IF($B180="","",COUNTIFS(DATA!$C:$C,$B180,DATA!$A:$A,"&gt;="&amp;$H$3,DATA!$A:$A,"&lt;="&amp;$K$3,DATA!$O:$O,1))</f>
        <v/>
      </c>
      <c r="I180" s="58" t="str">
        <f t="shared" si="5"/>
        <v/>
      </c>
      <c r="J180" s="59" t="str">
        <f>IF($B180="","",SUMIFS(DATA!$K:$K,DATA!$C:$C,$B180,DATA!$A:$A,"&gt;="&amp;$H$3,DATA!$A:$A,"&lt;="&amp;$K$3))</f>
        <v/>
      </c>
      <c r="K180" s="59" t="str">
        <f>IF($B180="","",SUMIFS(DATA!$N:$N,DATA!$C:$C,$B180,DATA!$A:$A,"&gt;="&amp;$H$3,DATA!$A:$A,"&lt;="&amp;$K$3,DATA!$O:$O,1))</f>
        <v/>
      </c>
      <c r="L180" s="57" t="str">
        <f>IF($B180="","",SUMIFS(TOURNEES!$F:$F,TOURNEES!$B:$B,$B180,TOURNEES!$A:$A,"&gt;="&amp;$H$3,TOURNEES!$A:$A,"&lt;="&amp;$K$3))</f>
        <v/>
      </c>
      <c r="M180" s="57" t="str">
        <f>IF($B180="","",SUMIFS(TOURNEES!$G:$G,TOURNEES!$B:$B,$B180,TOURNEES!$A:$A,"&gt;="&amp;$H$3,TOURNEES!$A:$A,"&lt;="&amp;$K$3))</f>
        <v/>
      </c>
      <c r="N180" s="57" t="str">
        <f t="shared" si="6"/>
        <v/>
      </c>
      <c r="O180" s="57"/>
    </row>
    <row r="181" spans="2:15" ht="16.8" x14ac:dyDescent="0.3">
      <c r="B181" s="54" t="str">
        <f>IF(LISTES!A155="","",LISTES!A155)</f>
        <v/>
      </c>
      <c r="C181" s="55" t="str">
        <f>IF($B181="","",IF(LISTES!C155=1,"☑","☐"))</f>
        <v/>
      </c>
      <c r="D181" s="55" t="str">
        <f>IF($B181="","",IF(LISTES!F155=1,"☑","☐"))</f>
        <v/>
      </c>
      <c r="E181" s="55" t="str">
        <f>IF($B181="","",IF(LISTES!G155=1,"☑","☐"))</f>
        <v/>
      </c>
      <c r="F181" s="56" t="str">
        <f>IF($B181="","",COUNTIFS(TOURNEES!$B:$B,$B181,TOURNEES!$A:$A,"&gt;="&amp;$H$3,TOURNEES!$A:$A,"&lt;="&amp;$K$3))</f>
        <v/>
      </c>
      <c r="G181" s="57" t="str">
        <f>IF($B181="","",COUNTIFS(DATA!$C:$C,$B181,DATA!$A:$A,"&gt;="&amp;$H$3,DATA!$A:$A,"&lt;="&amp;$K$3))</f>
        <v/>
      </c>
      <c r="H181" s="57" t="str">
        <f>IF($B181="","",COUNTIFS(DATA!$C:$C,$B181,DATA!$A:$A,"&gt;="&amp;$H$3,DATA!$A:$A,"&lt;="&amp;$K$3,DATA!$O:$O,1))</f>
        <v/>
      </c>
      <c r="I181" s="58" t="str">
        <f t="shared" si="5"/>
        <v/>
      </c>
      <c r="J181" s="59" t="str">
        <f>IF($B181="","",SUMIFS(DATA!$K:$K,DATA!$C:$C,$B181,DATA!$A:$A,"&gt;="&amp;$H$3,DATA!$A:$A,"&lt;="&amp;$K$3))</f>
        <v/>
      </c>
      <c r="K181" s="59" t="str">
        <f>IF($B181="","",SUMIFS(DATA!$N:$N,DATA!$C:$C,$B181,DATA!$A:$A,"&gt;="&amp;$H$3,DATA!$A:$A,"&lt;="&amp;$K$3,DATA!$O:$O,1))</f>
        <v/>
      </c>
      <c r="L181" s="57" t="str">
        <f>IF($B181="","",SUMIFS(TOURNEES!$F:$F,TOURNEES!$B:$B,$B181,TOURNEES!$A:$A,"&gt;="&amp;$H$3,TOURNEES!$A:$A,"&lt;="&amp;$K$3))</f>
        <v/>
      </c>
      <c r="M181" s="57" t="str">
        <f>IF($B181="","",SUMIFS(TOURNEES!$G:$G,TOURNEES!$B:$B,$B181,TOURNEES!$A:$A,"&gt;="&amp;$H$3,TOURNEES!$A:$A,"&lt;="&amp;$K$3))</f>
        <v/>
      </c>
      <c r="N181" s="57" t="str">
        <f t="shared" si="6"/>
        <v/>
      </c>
      <c r="O181" s="57"/>
    </row>
    <row r="182" spans="2:15" ht="16.8" x14ac:dyDescent="0.3">
      <c r="B182" s="54" t="str">
        <f>IF(LISTES!A156="","",LISTES!A156)</f>
        <v/>
      </c>
      <c r="C182" s="55" t="str">
        <f>IF($B182="","",IF(LISTES!C156=1,"☑","☐"))</f>
        <v/>
      </c>
      <c r="D182" s="55" t="str">
        <f>IF($B182="","",IF(LISTES!F156=1,"☑","☐"))</f>
        <v/>
      </c>
      <c r="E182" s="55" t="str">
        <f>IF($B182="","",IF(LISTES!G156=1,"☑","☐"))</f>
        <v/>
      </c>
      <c r="F182" s="56" t="str">
        <f>IF($B182="","",COUNTIFS(TOURNEES!$B:$B,$B182,TOURNEES!$A:$A,"&gt;="&amp;$H$3,TOURNEES!$A:$A,"&lt;="&amp;$K$3))</f>
        <v/>
      </c>
      <c r="G182" s="57" t="str">
        <f>IF($B182="","",COUNTIFS(DATA!$C:$C,$B182,DATA!$A:$A,"&gt;="&amp;$H$3,DATA!$A:$A,"&lt;="&amp;$K$3))</f>
        <v/>
      </c>
      <c r="H182" s="57" t="str">
        <f>IF($B182="","",COUNTIFS(DATA!$C:$C,$B182,DATA!$A:$A,"&gt;="&amp;$H$3,DATA!$A:$A,"&lt;="&amp;$K$3,DATA!$O:$O,1))</f>
        <v/>
      </c>
      <c r="I182" s="58" t="str">
        <f t="shared" si="5"/>
        <v/>
      </c>
      <c r="J182" s="59" t="str">
        <f>IF($B182="","",SUMIFS(DATA!$K:$K,DATA!$C:$C,$B182,DATA!$A:$A,"&gt;="&amp;$H$3,DATA!$A:$A,"&lt;="&amp;$K$3))</f>
        <v/>
      </c>
      <c r="K182" s="59" t="str">
        <f>IF($B182="","",SUMIFS(DATA!$N:$N,DATA!$C:$C,$B182,DATA!$A:$A,"&gt;="&amp;$H$3,DATA!$A:$A,"&lt;="&amp;$K$3,DATA!$O:$O,1))</f>
        <v/>
      </c>
      <c r="L182" s="57" t="str">
        <f>IF($B182="","",SUMIFS(TOURNEES!$F:$F,TOURNEES!$B:$B,$B182,TOURNEES!$A:$A,"&gt;="&amp;$H$3,TOURNEES!$A:$A,"&lt;="&amp;$K$3))</f>
        <v/>
      </c>
      <c r="M182" s="57" t="str">
        <f>IF($B182="","",SUMIFS(TOURNEES!$G:$G,TOURNEES!$B:$B,$B182,TOURNEES!$A:$A,"&gt;="&amp;$H$3,TOURNEES!$A:$A,"&lt;="&amp;$K$3))</f>
        <v/>
      </c>
      <c r="N182" s="57" t="str">
        <f t="shared" si="6"/>
        <v/>
      </c>
      <c r="O182" s="57"/>
    </row>
    <row r="183" spans="2:15" ht="16.8" x14ac:dyDescent="0.3">
      <c r="B183" s="54" t="str">
        <f>IF(LISTES!A157="","",LISTES!A157)</f>
        <v/>
      </c>
      <c r="C183" s="55" t="str">
        <f>IF($B183="","",IF(LISTES!C157=1,"☑","☐"))</f>
        <v/>
      </c>
      <c r="D183" s="55" t="str">
        <f>IF($B183="","",IF(LISTES!F157=1,"☑","☐"))</f>
        <v/>
      </c>
      <c r="E183" s="55" t="str">
        <f>IF($B183="","",IF(LISTES!G157=1,"☑","☐"))</f>
        <v/>
      </c>
      <c r="F183" s="56" t="str">
        <f>IF($B183="","",COUNTIFS(TOURNEES!$B:$B,$B183,TOURNEES!$A:$A,"&gt;="&amp;$H$3,TOURNEES!$A:$A,"&lt;="&amp;$K$3))</f>
        <v/>
      </c>
      <c r="G183" s="57" t="str">
        <f>IF($B183="","",COUNTIFS(DATA!$C:$C,$B183,DATA!$A:$A,"&gt;="&amp;$H$3,DATA!$A:$A,"&lt;="&amp;$K$3))</f>
        <v/>
      </c>
      <c r="H183" s="57" t="str">
        <f>IF($B183="","",COUNTIFS(DATA!$C:$C,$B183,DATA!$A:$A,"&gt;="&amp;$H$3,DATA!$A:$A,"&lt;="&amp;$K$3,DATA!$O:$O,1))</f>
        <v/>
      </c>
      <c r="I183" s="58" t="str">
        <f t="shared" si="5"/>
        <v/>
      </c>
      <c r="J183" s="59" t="str">
        <f>IF($B183="","",SUMIFS(DATA!$K:$K,DATA!$C:$C,$B183,DATA!$A:$A,"&gt;="&amp;$H$3,DATA!$A:$A,"&lt;="&amp;$K$3))</f>
        <v/>
      </c>
      <c r="K183" s="59" t="str">
        <f>IF($B183="","",SUMIFS(DATA!$N:$N,DATA!$C:$C,$B183,DATA!$A:$A,"&gt;="&amp;$H$3,DATA!$A:$A,"&lt;="&amp;$K$3,DATA!$O:$O,1))</f>
        <v/>
      </c>
      <c r="L183" s="57" t="str">
        <f>IF($B183="","",SUMIFS(TOURNEES!$F:$F,TOURNEES!$B:$B,$B183,TOURNEES!$A:$A,"&gt;="&amp;$H$3,TOURNEES!$A:$A,"&lt;="&amp;$K$3))</f>
        <v/>
      </c>
      <c r="M183" s="57" t="str">
        <f>IF($B183="","",SUMIFS(TOURNEES!$G:$G,TOURNEES!$B:$B,$B183,TOURNEES!$A:$A,"&gt;="&amp;$H$3,TOURNEES!$A:$A,"&lt;="&amp;$K$3))</f>
        <v/>
      </c>
      <c r="N183" s="57" t="str">
        <f t="shared" si="6"/>
        <v/>
      </c>
      <c r="O183" s="57"/>
    </row>
    <row r="184" spans="2:15" ht="16.8" x14ac:dyDescent="0.3">
      <c r="B184" s="54" t="str">
        <f>IF(LISTES!A158="","",LISTES!A158)</f>
        <v/>
      </c>
      <c r="C184" s="55" t="str">
        <f>IF($B184="","",IF(LISTES!C158=1,"☑","☐"))</f>
        <v/>
      </c>
      <c r="D184" s="55" t="str">
        <f>IF($B184="","",IF(LISTES!F158=1,"☑","☐"))</f>
        <v/>
      </c>
      <c r="E184" s="55" t="str">
        <f>IF($B184="","",IF(LISTES!G158=1,"☑","☐"))</f>
        <v/>
      </c>
      <c r="F184" s="56" t="str">
        <f>IF($B184="","",COUNTIFS(TOURNEES!$B:$B,$B184,TOURNEES!$A:$A,"&gt;="&amp;$H$3,TOURNEES!$A:$A,"&lt;="&amp;$K$3))</f>
        <v/>
      </c>
      <c r="G184" s="57" t="str">
        <f>IF($B184="","",COUNTIFS(DATA!$C:$C,$B184,DATA!$A:$A,"&gt;="&amp;$H$3,DATA!$A:$A,"&lt;="&amp;$K$3))</f>
        <v/>
      </c>
      <c r="H184" s="57" t="str">
        <f>IF($B184="","",COUNTIFS(DATA!$C:$C,$B184,DATA!$A:$A,"&gt;="&amp;$H$3,DATA!$A:$A,"&lt;="&amp;$K$3,DATA!$O:$O,1))</f>
        <v/>
      </c>
      <c r="I184" s="58" t="str">
        <f t="shared" si="5"/>
        <v/>
      </c>
      <c r="J184" s="59" t="str">
        <f>IF($B184="","",SUMIFS(DATA!$K:$K,DATA!$C:$C,$B184,DATA!$A:$A,"&gt;="&amp;$H$3,DATA!$A:$A,"&lt;="&amp;$K$3))</f>
        <v/>
      </c>
      <c r="K184" s="59" t="str">
        <f>IF($B184="","",SUMIFS(DATA!$N:$N,DATA!$C:$C,$B184,DATA!$A:$A,"&gt;="&amp;$H$3,DATA!$A:$A,"&lt;="&amp;$K$3,DATA!$O:$O,1))</f>
        <v/>
      </c>
      <c r="L184" s="57" t="str">
        <f>IF($B184="","",SUMIFS(TOURNEES!$F:$F,TOURNEES!$B:$B,$B184,TOURNEES!$A:$A,"&gt;="&amp;$H$3,TOURNEES!$A:$A,"&lt;="&amp;$K$3))</f>
        <v/>
      </c>
      <c r="M184" s="57" t="str">
        <f>IF($B184="","",SUMIFS(TOURNEES!$G:$G,TOURNEES!$B:$B,$B184,TOURNEES!$A:$A,"&gt;="&amp;$H$3,TOURNEES!$A:$A,"&lt;="&amp;$K$3))</f>
        <v/>
      </c>
      <c r="N184" s="57" t="str">
        <f t="shared" si="6"/>
        <v/>
      </c>
      <c r="O184" s="57"/>
    </row>
    <row r="185" spans="2:15" ht="16.8" x14ac:dyDescent="0.3">
      <c r="B185" s="54" t="str">
        <f>IF(LISTES!A159="","",LISTES!A159)</f>
        <v/>
      </c>
      <c r="C185" s="55" t="str">
        <f>IF($B185="","",IF(LISTES!C159=1,"☑","☐"))</f>
        <v/>
      </c>
      <c r="D185" s="55" t="str">
        <f>IF($B185="","",IF(LISTES!F159=1,"☑","☐"))</f>
        <v/>
      </c>
      <c r="E185" s="55" t="str">
        <f>IF($B185="","",IF(LISTES!G159=1,"☑","☐"))</f>
        <v/>
      </c>
      <c r="F185" s="56" t="str">
        <f>IF($B185="","",COUNTIFS(TOURNEES!$B:$B,$B185,TOURNEES!$A:$A,"&gt;="&amp;$H$3,TOURNEES!$A:$A,"&lt;="&amp;$K$3))</f>
        <v/>
      </c>
      <c r="G185" s="57" t="str">
        <f>IF($B185="","",COUNTIFS(DATA!$C:$C,$B185,DATA!$A:$A,"&gt;="&amp;$H$3,DATA!$A:$A,"&lt;="&amp;$K$3))</f>
        <v/>
      </c>
      <c r="H185" s="57" t="str">
        <f>IF($B185="","",COUNTIFS(DATA!$C:$C,$B185,DATA!$A:$A,"&gt;="&amp;$H$3,DATA!$A:$A,"&lt;="&amp;$K$3,DATA!$O:$O,1))</f>
        <v/>
      </c>
      <c r="I185" s="58" t="str">
        <f t="shared" si="5"/>
        <v/>
      </c>
      <c r="J185" s="59" t="str">
        <f>IF($B185="","",SUMIFS(DATA!$K:$K,DATA!$C:$C,$B185,DATA!$A:$A,"&gt;="&amp;$H$3,DATA!$A:$A,"&lt;="&amp;$K$3))</f>
        <v/>
      </c>
      <c r="K185" s="59" t="str">
        <f>IF($B185="","",SUMIFS(DATA!$N:$N,DATA!$C:$C,$B185,DATA!$A:$A,"&gt;="&amp;$H$3,DATA!$A:$A,"&lt;="&amp;$K$3,DATA!$O:$O,1))</f>
        <v/>
      </c>
      <c r="L185" s="57" t="str">
        <f>IF($B185="","",SUMIFS(TOURNEES!$F:$F,TOURNEES!$B:$B,$B185,TOURNEES!$A:$A,"&gt;="&amp;$H$3,TOURNEES!$A:$A,"&lt;="&amp;$K$3))</f>
        <v/>
      </c>
      <c r="M185" s="57" t="str">
        <f>IF($B185="","",SUMIFS(TOURNEES!$G:$G,TOURNEES!$B:$B,$B185,TOURNEES!$A:$A,"&gt;="&amp;$H$3,TOURNEES!$A:$A,"&lt;="&amp;$K$3))</f>
        <v/>
      </c>
      <c r="N185" s="57" t="str">
        <f t="shared" si="6"/>
        <v/>
      </c>
      <c r="O185" s="57"/>
    </row>
    <row r="186" spans="2:15" ht="16.8" x14ac:dyDescent="0.3">
      <c r="B186" s="54" t="str">
        <f>IF(LISTES!A160="","",LISTES!A160)</f>
        <v/>
      </c>
      <c r="C186" s="55" t="str">
        <f>IF($B186="","",IF(LISTES!C160=1,"☑","☐"))</f>
        <v/>
      </c>
      <c r="D186" s="55" t="str">
        <f>IF($B186="","",IF(LISTES!F160=1,"☑","☐"))</f>
        <v/>
      </c>
      <c r="E186" s="55" t="str">
        <f>IF($B186="","",IF(LISTES!G160=1,"☑","☐"))</f>
        <v/>
      </c>
      <c r="F186" s="56" t="str">
        <f>IF($B186="","",COUNTIFS(TOURNEES!$B:$B,$B186,TOURNEES!$A:$A,"&gt;="&amp;$H$3,TOURNEES!$A:$A,"&lt;="&amp;$K$3))</f>
        <v/>
      </c>
      <c r="G186" s="57" t="str">
        <f>IF($B186="","",COUNTIFS(DATA!$C:$C,$B186,DATA!$A:$A,"&gt;="&amp;$H$3,DATA!$A:$A,"&lt;="&amp;$K$3))</f>
        <v/>
      </c>
      <c r="H186" s="57" t="str">
        <f>IF($B186="","",COUNTIFS(DATA!$C:$C,$B186,DATA!$A:$A,"&gt;="&amp;$H$3,DATA!$A:$A,"&lt;="&amp;$K$3,DATA!$O:$O,1))</f>
        <v/>
      </c>
      <c r="I186" s="58" t="str">
        <f t="shared" si="5"/>
        <v/>
      </c>
      <c r="J186" s="59" t="str">
        <f>IF($B186="","",SUMIFS(DATA!$K:$K,DATA!$C:$C,$B186,DATA!$A:$A,"&gt;="&amp;$H$3,DATA!$A:$A,"&lt;="&amp;$K$3))</f>
        <v/>
      </c>
      <c r="K186" s="59" t="str">
        <f>IF($B186="","",SUMIFS(DATA!$N:$N,DATA!$C:$C,$B186,DATA!$A:$A,"&gt;="&amp;$H$3,DATA!$A:$A,"&lt;="&amp;$K$3,DATA!$O:$O,1))</f>
        <v/>
      </c>
      <c r="L186" s="57" t="str">
        <f>IF($B186="","",SUMIFS(TOURNEES!$F:$F,TOURNEES!$B:$B,$B186,TOURNEES!$A:$A,"&gt;="&amp;$H$3,TOURNEES!$A:$A,"&lt;="&amp;$K$3))</f>
        <v/>
      </c>
      <c r="M186" s="57" t="str">
        <f>IF($B186="","",SUMIFS(TOURNEES!$G:$G,TOURNEES!$B:$B,$B186,TOURNEES!$A:$A,"&gt;="&amp;$H$3,TOURNEES!$A:$A,"&lt;="&amp;$K$3))</f>
        <v/>
      </c>
      <c r="N186" s="57" t="str">
        <f t="shared" si="6"/>
        <v/>
      </c>
      <c r="O186" s="57"/>
    </row>
    <row r="187" spans="2:15" ht="16.8" x14ac:dyDescent="0.3">
      <c r="B187" s="54" t="str">
        <f>IF(LISTES!A161="","",LISTES!A161)</f>
        <v/>
      </c>
      <c r="C187" s="55" t="str">
        <f>IF($B187="","",IF(LISTES!C161=1,"☑","☐"))</f>
        <v/>
      </c>
      <c r="D187" s="55" t="str">
        <f>IF($B187="","",IF(LISTES!F161=1,"☑","☐"))</f>
        <v/>
      </c>
      <c r="E187" s="55" t="str">
        <f>IF($B187="","",IF(LISTES!G161=1,"☑","☐"))</f>
        <v/>
      </c>
      <c r="F187" s="56" t="str">
        <f>IF($B187="","",COUNTIFS(TOURNEES!$B:$B,$B187,TOURNEES!$A:$A,"&gt;="&amp;$H$3,TOURNEES!$A:$A,"&lt;="&amp;$K$3))</f>
        <v/>
      </c>
      <c r="G187" s="57" t="str">
        <f>IF($B187="","",COUNTIFS(DATA!$C:$C,$B187,DATA!$A:$A,"&gt;="&amp;$H$3,DATA!$A:$A,"&lt;="&amp;$K$3))</f>
        <v/>
      </c>
      <c r="H187" s="57" t="str">
        <f>IF($B187="","",COUNTIFS(DATA!$C:$C,$B187,DATA!$A:$A,"&gt;="&amp;$H$3,DATA!$A:$A,"&lt;="&amp;$K$3,DATA!$O:$O,1))</f>
        <v/>
      </c>
      <c r="I187" s="58" t="str">
        <f t="shared" si="5"/>
        <v/>
      </c>
      <c r="J187" s="59" t="str">
        <f>IF($B187="","",SUMIFS(DATA!$K:$K,DATA!$C:$C,$B187,DATA!$A:$A,"&gt;="&amp;$H$3,DATA!$A:$A,"&lt;="&amp;$K$3))</f>
        <v/>
      </c>
      <c r="K187" s="59" t="str">
        <f>IF($B187="","",SUMIFS(DATA!$N:$N,DATA!$C:$C,$B187,DATA!$A:$A,"&gt;="&amp;$H$3,DATA!$A:$A,"&lt;="&amp;$K$3,DATA!$O:$O,1))</f>
        <v/>
      </c>
      <c r="L187" s="57" t="str">
        <f>IF($B187="","",SUMIFS(TOURNEES!$F:$F,TOURNEES!$B:$B,$B187,TOURNEES!$A:$A,"&gt;="&amp;$H$3,TOURNEES!$A:$A,"&lt;="&amp;$K$3))</f>
        <v/>
      </c>
      <c r="M187" s="57" t="str">
        <f>IF($B187="","",SUMIFS(TOURNEES!$G:$G,TOURNEES!$B:$B,$B187,TOURNEES!$A:$A,"&gt;="&amp;$H$3,TOURNEES!$A:$A,"&lt;="&amp;$K$3))</f>
        <v/>
      </c>
      <c r="N187" s="57" t="str">
        <f t="shared" si="6"/>
        <v/>
      </c>
      <c r="O187" s="57"/>
    </row>
    <row r="188" spans="2:15" ht="16.8" x14ac:dyDescent="0.3">
      <c r="B188" s="54" t="str">
        <f>IF(LISTES!A162="","",LISTES!A162)</f>
        <v/>
      </c>
      <c r="C188" s="55" t="str">
        <f>IF($B188="","",IF(LISTES!C162=1,"☑","☐"))</f>
        <v/>
      </c>
      <c r="D188" s="55" t="str">
        <f>IF($B188="","",IF(LISTES!F162=1,"☑","☐"))</f>
        <v/>
      </c>
      <c r="E188" s="55" t="str">
        <f>IF($B188="","",IF(LISTES!G162=1,"☑","☐"))</f>
        <v/>
      </c>
      <c r="F188" s="56" t="str">
        <f>IF($B188="","",COUNTIFS(TOURNEES!$B:$B,$B188,TOURNEES!$A:$A,"&gt;="&amp;$H$3,TOURNEES!$A:$A,"&lt;="&amp;$K$3))</f>
        <v/>
      </c>
      <c r="G188" s="57" t="str">
        <f>IF($B188="","",COUNTIFS(DATA!$C:$C,$B188,DATA!$A:$A,"&gt;="&amp;$H$3,DATA!$A:$A,"&lt;="&amp;$K$3))</f>
        <v/>
      </c>
      <c r="H188" s="57" t="str">
        <f>IF($B188="","",COUNTIFS(DATA!$C:$C,$B188,DATA!$A:$A,"&gt;="&amp;$H$3,DATA!$A:$A,"&lt;="&amp;$K$3,DATA!$O:$O,1))</f>
        <v/>
      </c>
      <c r="I188" s="58" t="str">
        <f t="shared" si="5"/>
        <v/>
      </c>
      <c r="J188" s="59" t="str">
        <f>IF($B188="","",SUMIFS(DATA!$K:$K,DATA!$C:$C,$B188,DATA!$A:$A,"&gt;="&amp;$H$3,DATA!$A:$A,"&lt;="&amp;$K$3))</f>
        <v/>
      </c>
      <c r="K188" s="59" t="str">
        <f>IF($B188="","",SUMIFS(DATA!$N:$N,DATA!$C:$C,$B188,DATA!$A:$A,"&gt;="&amp;$H$3,DATA!$A:$A,"&lt;="&amp;$K$3,DATA!$O:$O,1))</f>
        <v/>
      </c>
      <c r="L188" s="57" t="str">
        <f>IF($B188="","",SUMIFS(TOURNEES!$F:$F,TOURNEES!$B:$B,$B188,TOURNEES!$A:$A,"&gt;="&amp;$H$3,TOURNEES!$A:$A,"&lt;="&amp;$K$3))</f>
        <v/>
      </c>
      <c r="M188" s="57" t="str">
        <f>IF($B188="","",SUMIFS(TOURNEES!$G:$G,TOURNEES!$B:$B,$B188,TOURNEES!$A:$A,"&gt;="&amp;$H$3,TOURNEES!$A:$A,"&lt;="&amp;$K$3))</f>
        <v/>
      </c>
      <c r="N188" s="57" t="str">
        <f t="shared" si="6"/>
        <v/>
      </c>
      <c r="O188" s="57"/>
    </row>
    <row r="189" spans="2:15" ht="16.8" x14ac:dyDescent="0.3">
      <c r="B189" s="54" t="str">
        <f>IF(LISTES!A163="","",LISTES!A163)</f>
        <v/>
      </c>
      <c r="C189" s="55" t="str">
        <f>IF($B189="","",IF(LISTES!C163=1,"☑","☐"))</f>
        <v/>
      </c>
      <c r="D189" s="55" t="str">
        <f>IF($B189="","",IF(LISTES!F163=1,"☑","☐"))</f>
        <v/>
      </c>
      <c r="E189" s="55" t="str">
        <f>IF($B189="","",IF(LISTES!G163=1,"☑","☐"))</f>
        <v/>
      </c>
      <c r="F189" s="56" t="str">
        <f>IF($B189="","",COUNTIFS(TOURNEES!$B:$B,$B189,TOURNEES!$A:$A,"&gt;="&amp;$H$3,TOURNEES!$A:$A,"&lt;="&amp;$K$3))</f>
        <v/>
      </c>
      <c r="G189" s="57" t="str">
        <f>IF($B189="","",COUNTIFS(DATA!$C:$C,$B189,DATA!$A:$A,"&gt;="&amp;$H$3,DATA!$A:$A,"&lt;="&amp;$K$3))</f>
        <v/>
      </c>
      <c r="H189" s="57" t="str">
        <f>IF($B189="","",COUNTIFS(DATA!$C:$C,$B189,DATA!$A:$A,"&gt;="&amp;$H$3,DATA!$A:$A,"&lt;="&amp;$K$3,DATA!$O:$O,1))</f>
        <v/>
      </c>
      <c r="I189" s="58" t="str">
        <f t="shared" si="5"/>
        <v/>
      </c>
      <c r="J189" s="59" t="str">
        <f>IF($B189="","",SUMIFS(DATA!$K:$K,DATA!$C:$C,$B189,DATA!$A:$A,"&gt;="&amp;$H$3,DATA!$A:$A,"&lt;="&amp;$K$3))</f>
        <v/>
      </c>
      <c r="K189" s="59" t="str">
        <f>IF($B189="","",SUMIFS(DATA!$N:$N,DATA!$C:$C,$B189,DATA!$A:$A,"&gt;="&amp;$H$3,DATA!$A:$A,"&lt;="&amp;$K$3,DATA!$O:$O,1))</f>
        <v/>
      </c>
      <c r="L189" s="57" t="str">
        <f>IF($B189="","",SUMIFS(TOURNEES!$F:$F,TOURNEES!$B:$B,$B189,TOURNEES!$A:$A,"&gt;="&amp;$H$3,TOURNEES!$A:$A,"&lt;="&amp;$K$3))</f>
        <v/>
      </c>
      <c r="M189" s="57" t="str">
        <f>IF($B189="","",SUMIFS(TOURNEES!$G:$G,TOURNEES!$B:$B,$B189,TOURNEES!$A:$A,"&gt;="&amp;$H$3,TOURNEES!$A:$A,"&lt;="&amp;$K$3))</f>
        <v/>
      </c>
      <c r="N189" s="57" t="str">
        <f t="shared" si="6"/>
        <v/>
      </c>
      <c r="O189" s="57"/>
    </row>
    <row r="190" spans="2:15" ht="16.8" x14ac:dyDescent="0.3">
      <c r="B190" s="54" t="str">
        <f>IF(LISTES!A164="","",LISTES!A164)</f>
        <v/>
      </c>
      <c r="C190" s="55" t="str">
        <f>IF($B190="","",IF(LISTES!C164=1,"☑","☐"))</f>
        <v/>
      </c>
      <c r="D190" s="55" t="str">
        <f>IF($B190="","",IF(LISTES!F164=1,"☑","☐"))</f>
        <v/>
      </c>
      <c r="E190" s="55" t="str">
        <f>IF($B190="","",IF(LISTES!G164=1,"☑","☐"))</f>
        <v/>
      </c>
      <c r="F190" s="56" t="str">
        <f>IF($B190="","",COUNTIFS(TOURNEES!$B:$B,$B190,TOURNEES!$A:$A,"&gt;="&amp;$H$3,TOURNEES!$A:$A,"&lt;="&amp;$K$3))</f>
        <v/>
      </c>
      <c r="G190" s="57" t="str">
        <f>IF($B190="","",COUNTIFS(DATA!$C:$C,$B190,DATA!$A:$A,"&gt;="&amp;$H$3,DATA!$A:$A,"&lt;="&amp;$K$3))</f>
        <v/>
      </c>
      <c r="H190" s="57" t="str">
        <f>IF($B190="","",COUNTIFS(DATA!$C:$C,$B190,DATA!$A:$A,"&gt;="&amp;$H$3,DATA!$A:$A,"&lt;="&amp;$K$3,DATA!$O:$O,1))</f>
        <v/>
      </c>
      <c r="I190" s="58" t="str">
        <f t="shared" si="5"/>
        <v/>
      </c>
      <c r="J190" s="59" t="str">
        <f>IF($B190="","",SUMIFS(DATA!$K:$K,DATA!$C:$C,$B190,DATA!$A:$A,"&gt;="&amp;$H$3,DATA!$A:$A,"&lt;="&amp;$K$3))</f>
        <v/>
      </c>
      <c r="K190" s="59" t="str">
        <f>IF($B190="","",SUMIFS(DATA!$N:$N,DATA!$C:$C,$B190,DATA!$A:$A,"&gt;="&amp;$H$3,DATA!$A:$A,"&lt;="&amp;$K$3,DATA!$O:$O,1))</f>
        <v/>
      </c>
      <c r="L190" s="57" t="str">
        <f>IF($B190="","",SUMIFS(TOURNEES!$F:$F,TOURNEES!$B:$B,$B190,TOURNEES!$A:$A,"&gt;="&amp;$H$3,TOURNEES!$A:$A,"&lt;="&amp;$K$3))</f>
        <v/>
      </c>
      <c r="M190" s="57" t="str">
        <f>IF($B190="","",SUMIFS(TOURNEES!$G:$G,TOURNEES!$B:$B,$B190,TOURNEES!$A:$A,"&gt;="&amp;$H$3,TOURNEES!$A:$A,"&lt;="&amp;$K$3))</f>
        <v/>
      </c>
      <c r="N190" s="57" t="str">
        <f t="shared" si="6"/>
        <v/>
      </c>
      <c r="O190" s="57"/>
    </row>
    <row r="191" spans="2:15" ht="16.8" x14ac:dyDescent="0.3">
      <c r="B191" s="54" t="str">
        <f>IF(LISTES!A165="","",LISTES!A165)</f>
        <v/>
      </c>
      <c r="C191" s="55" t="str">
        <f>IF($B191="","",IF(LISTES!C165=1,"☑","☐"))</f>
        <v/>
      </c>
      <c r="D191" s="55" t="str">
        <f>IF($B191="","",IF(LISTES!F165=1,"☑","☐"))</f>
        <v/>
      </c>
      <c r="E191" s="55" t="str">
        <f>IF($B191="","",IF(LISTES!G165=1,"☑","☐"))</f>
        <v/>
      </c>
      <c r="F191" s="56" t="str">
        <f>IF($B191="","",COUNTIFS(TOURNEES!$B:$B,$B191,TOURNEES!$A:$A,"&gt;="&amp;$H$3,TOURNEES!$A:$A,"&lt;="&amp;$K$3))</f>
        <v/>
      </c>
      <c r="G191" s="57" t="str">
        <f>IF($B191="","",COUNTIFS(DATA!$C:$C,$B191,DATA!$A:$A,"&gt;="&amp;$H$3,DATA!$A:$A,"&lt;="&amp;$K$3))</f>
        <v/>
      </c>
      <c r="H191" s="57" t="str">
        <f>IF($B191="","",COUNTIFS(DATA!$C:$C,$B191,DATA!$A:$A,"&gt;="&amp;$H$3,DATA!$A:$A,"&lt;="&amp;$K$3,DATA!$O:$O,1))</f>
        <v/>
      </c>
      <c r="I191" s="58" t="str">
        <f t="shared" si="5"/>
        <v/>
      </c>
      <c r="J191" s="59" t="str">
        <f>IF($B191="","",SUMIFS(DATA!$K:$K,DATA!$C:$C,$B191,DATA!$A:$A,"&gt;="&amp;$H$3,DATA!$A:$A,"&lt;="&amp;$K$3))</f>
        <v/>
      </c>
      <c r="K191" s="59" t="str">
        <f>IF($B191="","",SUMIFS(DATA!$N:$N,DATA!$C:$C,$B191,DATA!$A:$A,"&gt;="&amp;$H$3,DATA!$A:$A,"&lt;="&amp;$K$3,DATA!$O:$O,1))</f>
        <v/>
      </c>
      <c r="L191" s="57" t="str">
        <f>IF($B191="","",SUMIFS(TOURNEES!$F:$F,TOURNEES!$B:$B,$B191,TOURNEES!$A:$A,"&gt;="&amp;$H$3,TOURNEES!$A:$A,"&lt;="&amp;$K$3))</f>
        <v/>
      </c>
      <c r="M191" s="57" t="str">
        <f>IF($B191="","",SUMIFS(TOURNEES!$G:$G,TOURNEES!$B:$B,$B191,TOURNEES!$A:$A,"&gt;="&amp;$H$3,TOURNEES!$A:$A,"&lt;="&amp;$K$3))</f>
        <v/>
      </c>
      <c r="N191" s="57" t="str">
        <f t="shared" si="6"/>
        <v/>
      </c>
      <c r="O191" s="57"/>
    </row>
    <row r="192" spans="2:15" ht="16.8" x14ac:dyDescent="0.3">
      <c r="B192" s="54" t="str">
        <f>IF(LISTES!A166="","",LISTES!A166)</f>
        <v/>
      </c>
      <c r="C192" s="55" t="str">
        <f>IF($B192="","",IF(LISTES!C166=1,"☑","☐"))</f>
        <v/>
      </c>
      <c r="D192" s="55" t="str">
        <f>IF($B192="","",IF(LISTES!F166=1,"☑","☐"))</f>
        <v/>
      </c>
      <c r="E192" s="55" t="str">
        <f>IF($B192="","",IF(LISTES!G166=1,"☑","☐"))</f>
        <v/>
      </c>
      <c r="F192" s="56" t="str">
        <f>IF($B192="","",COUNTIFS(TOURNEES!$B:$B,$B192,TOURNEES!$A:$A,"&gt;="&amp;$H$3,TOURNEES!$A:$A,"&lt;="&amp;$K$3))</f>
        <v/>
      </c>
      <c r="G192" s="57" t="str">
        <f>IF($B192="","",COUNTIFS(DATA!$C:$C,$B192,DATA!$A:$A,"&gt;="&amp;$H$3,DATA!$A:$A,"&lt;="&amp;$K$3))</f>
        <v/>
      </c>
      <c r="H192" s="57" t="str">
        <f>IF($B192="","",COUNTIFS(DATA!$C:$C,$B192,DATA!$A:$A,"&gt;="&amp;$H$3,DATA!$A:$A,"&lt;="&amp;$K$3,DATA!$O:$O,1))</f>
        <v/>
      </c>
      <c r="I192" s="58" t="str">
        <f t="shared" si="5"/>
        <v/>
      </c>
      <c r="J192" s="59" t="str">
        <f>IF($B192="","",SUMIFS(DATA!$K:$K,DATA!$C:$C,$B192,DATA!$A:$A,"&gt;="&amp;$H$3,DATA!$A:$A,"&lt;="&amp;$K$3))</f>
        <v/>
      </c>
      <c r="K192" s="59" t="str">
        <f>IF($B192="","",SUMIFS(DATA!$N:$N,DATA!$C:$C,$B192,DATA!$A:$A,"&gt;="&amp;$H$3,DATA!$A:$A,"&lt;="&amp;$K$3,DATA!$O:$O,1))</f>
        <v/>
      </c>
      <c r="L192" s="57" t="str">
        <f>IF($B192="","",SUMIFS(TOURNEES!$F:$F,TOURNEES!$B:$B,$B192,TOURNEES!$A:$A,"&gt;="&amp;$H$3,TOURNEES!$A:$A,"&lt;="&amp;$K$3))</f>
        <v/>
      </c>
      <c r="M192" s="57" t="str">
        <f>IF($B192="","",SUMIFS(TOURNEES!$G:$G,TOURNEES!$B:$B,$B192,TOURNEES!$A:$A,"&gt;="&amp;$H$3,TOURNEES!$A:$A,"&lt;="&amp;$K$3))</f>
        <v/>
      </c>
      <c r="N192" s="57" t="str">
        <f t="shared" si="6"/>
        <v/>
      </c>
      <c r="O192" s="57"/>
    </row>
    <row r="193" spans="2:15" ht="16.8" x14ac:dyDescent="0.3">
      <c r="B193" s="54" t="str">
        <f>IF(LISTES!A167="","",LISTES!A167)</f>
        <v/>
      </c>
      <c r="C193" s="55" t="str">
        <f>IF($B193="","",IF(LISTES!C167=1,"☑","☐"))</f>
        <v/>
      </c>
      <c r="D193" s="55" t="str">
        <f>IF($B193="","",IF(LISTES!F167=1,"☑","☐"))</f>
        <v/>
      </c>
      <c r="E193" s="55" t="str">
        <f>IF($B193="","",IF(LISTES!G167=1,"☑","☐"))</f>
        <v/>
      </c>
      <c r="F193" s="56" t="str">
        <f>IF($B193="","",COUNTIFS(TOURNEES!$B:$B,$B193,TOURNEES!$A:$A,"&gt;="&amp;$H$3,TOURNEES!$A:$A,"&lt;="&amp;$K$3))</f>
        <v/>
      </c>
      <c r="G193" s="57" t="str">
        <f>IF($B193="","",COUNTIFS(DATA!$C:$C,$B193,DATA!$A:$A,"&gt;="&amp;$H$3,DATA!$A:$A,"&lt;="&amp;$K$3))</f>
        <v/>
      </c>
      <c r="H193" s="57" t="str">
        <f>IF($B193="","",COUNTIFS(DATA!$C:$C,$B193,DATA!$A:$A,"&gt;="&amp;$H$3,DATA!$A:$A,"&lt;="&amp;$K$3,DATA!$O:$O,1))</f>
        <v/>
      </c>
      <c r="I193" s="58" t="str">
        <f t="shared" si="5"/>
        <v/>
      </c>
      <c r="J193" s="59" t="str">
        <f>IF($B193="","",SUMIFS(DATA!$K:$K,DATA!$C:$C,$B193,DATA!$A:$A,"&gt;="&amp;$H$3,DATA!$A:$A,"&lt;="&amp;$K$3))</f>
        <v/>
      </c>
      <c r="K193" s="59" t="str">
        <f>IF($B193="","",SUMIFS(DATA!$N:$N,DATA!$C:$C,$B193,DATA!$A:$A,"&gt;="&amp;$H$3,DATA!$A:$A,"&lt;="&amp;$K$3,DATA!$O:$O,1))</f>
        <v/>
      </c>
      <c r="L193" s="57" t="str">
        <f>IF($B193="","",SUMIFS(TOURNEES!$F:$F,TOURNEES!$B:$B,$B193,TOURNEES!$A:$A,"&gt;="&amp;$H$3,TOURNEES!$A:$A,"&lt;="&amp;$K$3))</f>
        <v/>
      </c>
      <c r="M193" s="57" t="str">
        <f>IF($B193="","",SUMIFS(TOURNEES!$G:$G,TOURNEES!$B:$B,$B193,TOURNEES!$A:$A,"&gt;="&amp;$H$3,TOURNEES!$A:$A,"&lt;="&amp;$K$3))</f>
        <v/>
      </c>
      <c r="N193" s="57" t="str">
        <f t="shared" si="6"/>
        <v/>
      </c>
      <c r="O193" s="57"/>
    </row>
    <row r="194" spans="2:15" ht="16.8" x14ac:dyDescent="0.3">
      <c r="B194" s="54" t="str">
        <f>IF(LISTES!A168="","",LISTES!A168)</f>
        <v/>
      </c>
      <c r="C194" s="55" t="str">
        <f>IF($B194="","",IF(LISTES!C168=1,"☑","☐"))</f>
        <v/>
      </c>
      <c r="D194" s="55" t="str">
        <f>IF($B194="","",IF(LISTES!F168=1,"☑","☐"))</f>
        <v/>
      </c>
      <c r="E194" s="55" t="str">
        <f>IF($B194="","",IF(LISTES!G168=1,"☑","☐"))</f>
        <v/>
      </c>
      <c r="F194" s="56" t="str">
        <f>IF($B194="","",COUNTIFS(TOURNEES!$B:$B,$B194,TOURNEES!$A:$A,"&gt;="&amp;$H$3,TOURNEES!$A:$A,"&lt;="&amp;$K$3))</f>
        <v/>
      </c>
      <c r="G194" s="57" t="str">
        <f>IF($B194="","",COUNTIFS(DATA!$C:$C,$B194,DATA!$A:$A,"&gt;="&amp;$H$3,DATA!$A:$A,"&lt;="&amp;$K$3))</f>
        <v/>
      </c>
      <c r="H194" s="57" t="str">
        <f>IF($B194="","",COUNTIFS(DATA!$C:$C,$B194,DATA!$A:$A,"&gt;="&amp;$H$3,DATA!$A:$A,"&lt;="&amp;$K$3,DATA!$O:$O,1))</f>
        <v/>
      </c>
      <c r="I194" s="58" t="str">
        <f t="shared" si="5"/>
        <v/>
      </c>
      <c r="J194" s="59" t="str">
        <f>IF($B194="","",SUMIFS(DATA!$K:$K,DATA!$C:$C,$B194,DATA!$A:$A,"&gt;="&amp;$H$3,DATA!$A:$A,"&lt;="&amp;$K$3))</f>
        <v/>
      </c>
      <c r="K194" s="59" t="str">
        <f>IF($B194="","",SUMIFS(DATA!$N:$N,DATA!$C:$C,$B194,DATA!$A:$A,"&gt;="&amp;$H$3,DATA!$A:$A,"&lt;="&amp;$K$3,DATA!$O:$O,1))</f>
        <v/>
      </c>
      <c r="L194" s="57" t="str">
        <f>IF($B194="","",SUMIFS(TOURNEES!$F:$F,TOURNEES!$B:$B,$B194,TOURNEES!$A:$A,"&gt;="&amp;$H$3,TOURNEES!$A:$A,"&lt;="&amp;$K$3))</f>
        <v/>
      </c>
      <c r="M194" s="57" t="str">
        <f>IF($B194="","",SUMIFS(TOURNEES!$G:$G,TOURNEES!$B:$B,$B194,TOURNEES!$A:$A,"&gt;="&amp;$H$3,TOURNEES!$A:$A,"&lt;="&amp;$K$3))</f>
        <v/>
      </c>
      <c r="N194" s="57" t="str">
        <f t="shared" si="6"/>
        <v/>
      </c>
      <c r="O194" s="57"/>
    </row>
    <row r="195" spans="2:15" ht="16.8" x14ac:dyDescent="0.3">
      <c r="B195" s="54" t="str">
        <f>IF(LISTES!A169="","",LISTES!A169)</f>
        <v/>
      </c>
      <c r="C195" s="55" t="str">
        <f>IF($B195="","",IF(LISTES!C169=1,"☑","☐"))</f>
        <v/>
      </c>
      <c r="D195" s="55" t="str">
        <f>IF($B195="","",IF(LISTES!F169=1,"☑","☐"))</f>
        <v/>
      </c>
      <c r="E195" s="55" t="str">
        <f>IF($B195="","",IF(LISTES!G169=1,"☑","☐"))</f>
        <v/>
      </c>
      <c r="F195" s="56" t="str">
        <f>IF($B195="","",COUNTIFS(TOURNEES!$B:$B,$B195,TOURNEES!$A:$A,"&gt;="&amp;$H$3,TOURNEES!$A:$A,"&lt;="&amp;$K$3))</f>
        <v/>
      </c>
      <c r="G195" s="57" t="str">
        <f>IF($B195="","",COUNTIFS(DATA!$C:$C,$B195,DATA!$A:$A,"&gt;="&amp;$H$3,DATA!$A:$A,"&lt;="&amp;$K$3))</f>
        <v/>
      </c>
      <c r="H195" s="57" t="str">
        <f>IF($B195="","",COUNTIFS(DATA!$C:$C,$B195,DATA!$A:$A,"&gt;="&amp;$H$3,DATA!$A:$A,"&lt;="&amp;$K$3,DATA!$O:$O,1))</f>
        <v/>
      </c>
      <c r="I195" s="58" t="str">
        <f t="shared" si="5"/>
        <v/>
      </c>
      <c r="J195" s="59" t="str">
        <f>IF($B195="","",SUMIFS(DATA!$K:$K,DATA!$C:$C,$B195,DATA!$A:$A,"&gt;="&amp;$H$3,DATA!$A:$A,"&lt;="&amp;$K$3))</f>
        <v/>
      </c>
      <c r="K195" s="59" t="str">
        <f>IF($B195="","",SUMIFS(DATA!$N:$N,DATA!$C:$C,$B195,DATA!$A:$A,"&gt;="&amp;$H$3,DATA!$A:$A,"&lt;="&amp;$K$3,DATA!$O:$O,1))</f>
        <v/>
      </c>
      <c r="L195" s="57" t="str">
        <f>IF($B195="","",SUMIFS(TOURNEES!$F:$F,TOURNEES!$B:$B,$B195,TOURNEES!$A:$A,"&gt;="&amp;$H$3,TOURNEES!$A:$A,"&lt;="&amp;$K$3))</f>
        <v/>
      </c>
      <c r="M195" s="57" t="str">
        <f>IF($B195="","",SUMIFS(TOURNEES!$G:$G,TOURNEES!$B:$B,$B195,TOURNEES!$A:$A,"&gt;="&amp;$H$3,TOURNEES!$A:$A,"&lt;="&amp;$K$3))</f>
        <v/>
      </c>
      <c r="N195" s="57" t="str">
        <f t="shared" si="6"/>
        <v/>
      </c>
      <c r="O195" s="57"/>
    </row>
    <row r="196" spans="2:15" ht="16.8" x14ac:dyDescent="0.3">
      <c r="B196" s="54" t="str">
        <f>IF(LISTES!A170="","",LISTES!A170)</f>
        <v/>
      </c>
      <c r="C196" s="55" t="str">
        <f>IF($B196="","",IF(LISTES!C170=1,"☑","☐"))</f>
        <v/>
      </c>
      <c r="D196" s="55" t="str">
        <f>IF($B196="","",IF(LISTES!F170=1,"☑","☐"))</f>
        <v/>
      </c>
      <c r="E196" s="55" t="str">
        <f>IF($B196="","",IF(LISTES!G170=1,"☑","☐"))</f>
        <v/>
      </c>
      <c r="F196" s="56" t="str">
        <f>IF($B196="","",COUNTIFS(TOURNEES!$B:$B,$B196,TOURNEES!$A:$A,"&gt;="&amp;$H$3,TOURNEES!$A:$A,"&lt;="&amp;$K$3))</f>
        <v/>
      </c>
      <c r="G196" s="57" t="str">
        <f>IF($B196="","",COUNTIFS(DATA!$C:$C,$B196,DATA!$A:$A,"&gt;="&amp;$H$3,DATA!$A:$A,"&lt;="&amp;$K$3))</f>
        <v/>
      </c>
      <c r="H196" s="57" t="str">
        <f>IF($B196="","",COUNTIFS(DATA!$C:$C,$B196,DATA!$A:$A,"&gt;="&amp;$H$3,DATA!$A:$A,"&lt;="&amp;$K$3,DATA!$O:$O,1))</f>
        <v/>
      </c>
      <c r="I196" s="58" t="str">
        <f t="shared" si="5"/>
        <v/>
      </c>
      <c r="J196" s="59" t="str">
        <f>IF($B196="","",SUMIFS(DATA!$K:$K,DATA!$C:$C,$B196,DATA!$A:$A,"&gt;="&amp;$H$3,DATA!$A:$A,"&lt;="&amp;$K$3))</f>
        <v/>
      </c>
      <c r="K196" s="59" t="str">
        <f>IF($B196="","",SUMIFS(DATA!$N:$N,DATA!$C:$C,$B196,DATA!$A:$A,"&gt;="&amp;$H$3,DATA!$A:$A,"&lt;="&amp;$K$3,DATA!$O:$O,1))</f>
        <v/>
      </c>
      <c r="L196" s="57" t="str">
        <f>IF($B196="","",SUMIFS(TOURNEES!$F:$F,TOURNEES!$B:$B,$B196,TOURNEES!$A:$A,"&gt;="&amp;$H$3,TOURNEES!$A:$A,"&lt;="&amp;$K$3))</f>
        <v/>
      </c>
      <c r="M196" s="57" t="str">
        <f>IF($B196="","",SUMIFS(TOURNEES!$G:$G,TOURNEES!$B:$B,$B196,TOURNEES!$A:$A,"&gt;="&amp;$H$3,TOURNEES!$A:$A,"&lt;="&amp;$K$3))</f>
        <v/>
      </c>
      <c r="N196" s="57" t="str">
        <f t="shared" si="6"/>
        <v/>
      </c>
      <c r="O196" s="57"/>
    </row>
    <row r="197" spans="2:15" ht="16.8" x14ac:dyDescent="0.3">
      <c r="B197" s="54" t="str">
        <f>IF(LISTES!A171="","",LISTES!A171)</f>
        <v/>
      </c>
      <c r="C197" s="55" t="str">
        <f>IF($B197="","",IF(LISTES!C171=1,"☑","☐"))</f>
        <v/>
      </c>
      <c r="D197" s="55" t="str">
        <f>IF($B197="","",IF(LISTES!F171=1,"☑","☐"))</f>
        <v/>
      </c>
      <c r="E197" s="55" t="str">
        <f>IF($B197="","",IF(LISTES!G171=1,"☑","☐"))</f>
        <v/>
      </c>
      <c r="F197" s="56" t="str">
        <f>IF($B197="","",COUNTIFS(TOURNEES!$B:$B,$B197,TOURNEES!$A:$A,"&gt;="&amp;$H$3,TOURNEES!$A:$A,"&lt;="&amp;$K$3))</f>
        <v/>
      </c>
      <c r="G197" s="57" t="str">
        <f>IF($B197="","",COUNTIFS(DATA!$C:$C,$B197,DATA!$A:$A,"&gt;="&amp;$H$3,DATA!$A:$A,"&lt;="&amp;$K$3))</f>
        <v/>
      </c>
      <c r="H197" s="57" t="str">
        <f>IF($B197="","",COUNTIFS(DATA!$C:$C,$B197,DATA!$A:$A,"&gt;="&amp;$H$3,DATA!$A:$A,"&lt;="&amp;$K$3,DATA!$O:$O,1))</f>
        <v/>
      </c>
      <c r="I197" s="58" t="str">
        <f t="shared" si="5"/>
        <v/>
      </c>
      <c r="J197" s="59" t="str">
        <f>IF($B197="","",SUMIFS(DATA!$K:$K,DATA!$C:$C,$B197,DATA!$A:$A,"&gt;="&amp;$H$3,DATA!$A:$A,"&lt;="&amp;$K$3))</f>
        <v/>
      </c>
      <c r="K197" s="59" t="str">
        <f>IF($B197="","",SUMIFS(DATA!$N:$N,DATA!$C:$C,$B197,DATA!$A:$A,"&gt;="&amp;$H$3,DATA!$A:$A,"&lt;="&amp;$K$3,DATA!$O:$O,1))</f>
        <v/>
      </c>
      <c r="L197" s="57" t="str">
        <f>IF($B197="","",SUMIFS(TOURNEES!$F:$F,TOURNEES!$B:$B,$B197,TOURNEES!$A:$A,"&gt;="&amp;$H$3,TOURNEES!$A:$A,"&lt;="&amp;$K$3))</f>
        <v/>
      </c>
      <c r="M197" s="57" t="str">
        <f>IF($B197="","",SUMIFS(TOURNEES!$G:$G,TOURNEES!$B:$B,$B197,TOURNEES!$A:$A,"&gt;="&amp;$H$3,TOURNEES!$A:$A,"&lt;="&amp;$K$3))</f>
        <v/>
      </c>
      <c r="N197" s="57" t="str">
        <f t="shared" si="6"/>
        <v/>
      </c>
      <c r="O197" s="57"/>
    </row>
    <row r="198" spans="2:15" ht="16.8" x14ac:dyDescent="0.3">
      <c r="B198" s="54" t="str">
        <f>IF(LISTES!A172="","",LISTES!A172)</f>
        <v/>
      </c>
      <c r="C198" s="55" t="str">
        <f>IF($B198="","",IF(LISTES!C172=1,"☑","☐"))</f>
        <v/>
      </c>
      <c r="D198" s="55" t="str">
        <f>IF($B198="","",IF(LISTES!F172=1,"☑","☐"))</f>
        <v/>
      </c>
      <c r="E198" s="55" t="str">
        <f>IF($B198="","",IF(LISTES!G172=1,"☑","☐"))</f>
        <v/>
      </c>
      <c r="F198" s="56" t="str">
        <f>IF($B198="","",COUNTIFS(TOURNEES!$B:$B,$B198,TOURNEES!$A:$A,"&gt;="&amp;$H$3,TOURNEES!$A:$A,"&lt;="&amp;$K$3))</f>
        <v/>
      </c>
      <c r="G198" s="57" t="str">
        <f>IF($B198="","",COUNTIFS(DATA!$C:$C,$B198,DATA!$A:$A,"&gt;="&amp;$H$3,DATA!$A:$A,"&lt;="&amp;$K$3))</f>
        <v/>
      </c>
      <c r="H198" s="57" t="str">
        <f>IF($B198="","",COUNTIFS(DATA!$C:$C,$B198,DATA!$A:$A,"&gt;="&amp;$H$3,DATA!$A:$A,"&lt;="&amp;$K$3,DATA!$O:$O,1))</f>
        <v/>
      </c>
      <c r="I198" s="58" t="str">
        <f t="shared" si="5"/>
        <v/>
      </c>
      <c r="J198" s="59" t="str">
        <f>IF($B198="","",SUMIFS(DATA!$K:$K,DATA!$C:$C,$B198,DATA!$A:$A,"&gt;="&amp;$H$3,DATA!$A:$A,"&lt;="&amp;$K$3))</f>
        <v/>
      </c>
      <c r="K198" s="59" t="str">
        <f>IF($B198="","",SUMIFS(DATA!$N:$N,DATA!$C:$C,$B198,DATA!$A:$A,"&gt;="&amp;$H$3,DATA!$A:$A,"&lt;="&amp;$K$3,DATA!$O:$O,1))</f>
        <v/>
      </c>
      <c r="L198" s="57" t="str">
        <f>IF($B198="","",SUMIFS(TOURNEES!$F:$F,TOURNEES!$B:$B,$B198,TOURNEES!$A:$A,"&gt;="&amp;$H$3,TOURNEES!$A:$A,"&lt;="&amp;$K$3))</f>
        <v/>
      </c>
      <c r="M198" s="57" t="str">
        <f>IF($B198="","",SUMIFS(TOURNEES!$G:$G,TOURNEES!$B:$B,$B198,TOURNEES!$A:$A,"&gt;="&amp;$H$3,TOURNEES!$A:$A,"&lt;="&amp;$K$3))</f>
        <v/>
      </c>
      <c r="N198" s="57" t="str">
        <f t="shared" si="6"/>
        <v/>
      </c>
      <c r="O198" s="57"/>
    </row>
    <row r="199" spans="2:15" ht="16.8" x14ac:dyDescent="0.3">
      <c r="B199" s="54" t="str">
        <f>IF(LISTES!A173="","",LISTES!A173)</f>
        <v/>
      </c>
      <c r="C199" s="55" t="str">
        <f>IF($B199="","",IF(LISTES!C173=1,"☑","☐"))</f>
        <v/>
      </c>
      <c r="D199" s="55" t="str">
        <f>IF($B199="","",IF(LISTES!F173=1,"☑","☐"))</f>
        <v/>
      </c>
      <c r="E199" s="55" t="str">
        <f>IF($B199="","",IF(LISTES!G173=1,"☑","☐"))</f>
        <v/>
      </c>
      <c r="F199" s="56" t="str">
        <f>IF($B199="","",COUNTIFS(TOURNEES!$B:$B,$B199,TOURNEES!$A:$A,"&gt;="&amp;$H$3,TOURNEES!$A:$A,"&lt;="&amp;$K$3))</f>
        <v/>
      </c>
      <c r="G199" s="57" t="str">
        <f>IF($B199="","",COUNTIFS(DATA!$C:$C,$B199,DATA!$A:$A,"&gt;="&amp;$H$3,DATA!$A:$A,"&lt;="&amp;$K$3))</f>
        <v/>
      </c>
      <c r="H199" s="57" t="str">
        <f>IF($B199="","",COUNTIFS(DATA!$C:$C,$B199,DATA!$A:$A,"&gt;="&amp;$H$3,DATA!$A:$A,"&lt;="&amp;$K$3,DATA!$O:$O,1))</f>
        <v/>
      </c>
      <c r="I199" s="58" t="str">
        <f t="shared" si="5"/>
        <v/>
      </c>
      <c r="J199" s="59" t="str">
        <f>IF($B199="","",SUMIFS(DATA!$K:$K,DATA!$C:$C,$B199,DATA!$A:$A,"&gt;="&amp;$H$3,DATA!$A:$A,"&lt;="&amp;$K$3))</f>
        <v/>
      </c>
      <c r="K199" s="59" t="str">
        <f>IF($B199="","",SUMIFS(DATA!$N:$N,DATA!$C:$C,$B199,DATA!$A:$A,"&gt;="&amp;$H$3,DATA!$A:$A,"&lt;="&amp;$K$3,DATA!$O:$O,1))</f>
        <v/>
      </c>
      <c r="L199" s="57" t="str">
        <f>IF($B199="","",SUMIFS(TOURNEES!$F:$F,TOURNEES!$B:$B,$B199,TOURNEES!$A:$A,"&gt;="&amp;$H$3,TOURNEES!$A:$A,"&lt;="&amp;$K$3))</f>
        <v/>
      </c>
      <c r="M199" s="57" t="str">
        <f>IF($B199="","",SUMIFS(TOURNEES!$G:$G,TOURNEES!$B:$B,$B199,TOURNEES!$A:$A,"&gt;="&amp;$H$3,TOURNEES!$A:$A,"&lt;="&amp;$K$3))</f>
        <v/>
      </c>
      <c r="N199" s="57" t="str">
        <f t="shared" si="6"/>
        <v/>
      </c>
      <c r="O199" s="57"/>
    </row>
    <row r="200" spans="2:15" ht="16.8" x14ac:dyDescent="0.3">
      <c r="B200" s="54" t="str">
        <f>IF(LISTES!A174="","",LISTES!A174)</f>
        <v/>
      </c>
      <c r="C200" s="55" t="str">
        <f>IF($B200="","",IF(LISTES!C174=1,"☑","☐"))</f>
        <v/>
      </c>
      <c r="D200" s="55" t="str">
        <f>IF($B200="","",IF(LISTES!F174=1,"☑","☐"))</f>
        <v/>
      </c>
      <c r="E200" s="55" t="str">
        <f>IF($B200="","",IF(LISTES!G174=1,"☑","☐"))</f>
        <v/>
      </c>
      <c r="F200" s="56" t="str">
        <f>IF($B200="","",COUNTIFS(TOURNEES!$B:$B,$B200,TOURNEES!$A:$A,"&gt;="&amp;$H$3,TOURNEES!$A:$A,"&lt;="&amp;$K$3))</f>
        <v/>
      </c>
      <c r="G200" s="57" t="str">
        <f>IF($B200="","",COUNTIFS(DATA!$C:$C,$B200,DATA!$A:$A,"&gt;="&amp;$H$3,DATA!$A:$A,"&lt;="&amp;$K$3))</f>
        <v/>
      </c>
      <c r="H200" s="57" t="str">
        <f>IF($B200="","",COUNTIFS(DATA!$C:$C,$B200,DATA!$A:$A,"&gt;="&amp;$H$3,DATA!$A:$A,"&lt;="&amp;$K$3,DATA!$O:$O,1))</f>
        <v/>
      </c>
      <c r="I200" s="58" t="str">
        <f t="shared" si="5"/>
        <v/>
      </c>
      <c r="J200" s="59" t="str">
        <f>IF($B200="","",SUMIFS(DATA!$K:$K,DATA!$C:$C,$B200,DATA!$A:$A,"&gt;="&amp;$H$3,DATA!$A:$A,"&lt;="&amp;$K$3))</f>
        <v/>
      </c>
      <c r="K200" s="59" t="str">
        <f>IF($B200="","",SUMIFS(DATA!$N:$N,DATA!$C:$C,$B200,DATA!$A:$A,"&gt;="&amp;$H$3,DATA!$A:$A,"&lt;="&amp;$K$3,DATA!$O:$O,1))</f>
        <v/>
      </c>
      <c r="L200" s="57" t="str">
        <f>IF($B200="","",SUMIFS(TOURNEES!$F:$F,TOURNEES!$B:$B,$B200,TOURNEES!$A:$A,"&gt;="&amp;$H$3,TOURNEES!$A:$A,"&lt;="&amp;$K$3))</f>
        <v/>
      </c>
      <c r="M200" s="57" t="str">
        <f>IF($B200="","",SUMIFS(TOURNEES!$G:$G,TOURNEES!$B:$B,$B200,TOURNEES!$A:$A,"&gt;="&amp;$H$3,TOURNEES!$A:$A,"&lt;="&amp;$K$3))</f>
        <v/>
      </c>
      <c r="N200" s="57" t="str">
        <f t="shared" si="6"/>
        <v/>
      </c>
      <c r="O200" s="57"/>
    </row>
    <row r="201" spans="2:15" ht="16.8" x14ac:dyDescent="0.3">
      <c r="B201" s="54" t="str">
        <f>IF(LISTES!A175="","",LISTES!A175)</f>
        <v/>
      </c>
      <c r="C201" s="55" t="str">
        <f>IF($B201="","",IF(LISTES!C175=1,"☑","☐"))</f>
        <v/>
      </c>
      <c r="D201" s="55" t="str">
        <f>IF($B201="","",IF(LISTES!F175=1,"☑","☐"))</f>
        <v/>
      </c>
      <c r="E201" s="55" t="str">
        <f>IF($B201="","",IF(LISTES!G175=1,"☑","☐"))</f>
        <v/>
      </c>
      <c r="F201" s="56" t="str">
        <f>IF($B201="","",COUNTIFS(TOURNEES!$B:$B,$B201,TOURNEES!$A:$A,"&gt;="&amp;$H$3,TOURNEES!$A:$A,"&lt;="&amp;$K$3))</f>
        <v/>
      </c>
      <c r="G201" s="57" t="str">
        <f>IF($B201="","",COUNTIFS(DATA!$C:$C,$B201,DATA!$A:$A,"&gt;="&amp;$H$3,DATA!$A:$A,"&lt;="&amp;$K$3))</f>
        <v/>
      </c>
      <c r="H201" s="57" t="str">
        <f>IF($B201="","",COUNTIFS(DATA!$C:$C,$B201,DATA!$A:$A,"&gt;="&amp;$H$3,DATA!$A:$A,"&lt;="&amp;$K$3,DATA!$O:$O,1))</f>
        <v/>
      </c>
      <c r="I201" s="58" t="str">
        <f t="shared" si="5"/>
        <v/>
      </c>
      <c r="J201" s="59" t="str">
        <f>IF($B201="","",SUMIFS(DATA!$K:$K,DATA!$C:$C,$B201,DATA!$A:$A,"&gt;="&amp;$H$3,DATA!$A:$A,"&lt;="&amp;$K$3))</f>
        <v/>
      </c>
      <c r="K201" s="59" t="str">
        <f>IF($B201="","",SUMIFS(DATA!$N:$N,DATA!$C:$C,$B201,DATA!$A:$A,"&gt;="&amp;$H$3,DATA!$A:$A,"&lt;="&amp;$K$3,DATA!$O:$O,1))</f>
        <v/>
      </c>
      <c r="L201" s="57" t="str">
        <f>IF($B201="","",SUMIFS(TOURNEES!$F:$F,TOURNEES!$B:$B,$B201,TOURNEES!$A:$A,"&gt;="&amp;$H$3,TOURNEES!$A:$A,"&lt;="&amp;$K$3))</f>
        <v/>
      </c>
      <c r="M201" s="57" t="str">
        <f>IF($B201="","",SUMIFS(TOURNEES!$G:$G,TOURNEES!$B:$B,$B201,TOURNEES!$A:$A,"&gt;="&amp;$H$3,TOURNEES!$A:$A,"&lt;="&amp;$K$3))</f>
        <v/>
      </c>
      <c r="N201" s="57" t="str">
        <f t="shared" si="6"/>
        <v/>
      </c>
      <c r="O201" s="57"/>
    </row>
    <row r="202" spans="2:15" ht="16.8" x14ac:dyDescent="0.3">
      <c r="B202" s="54" t="str">
        <f>IF(LISTES!A176="","",LISTES!A176)</f>
        <v/>
      </c>
      <c r="C202" s="55" t="str">
        <f>IF($B202="","",IF(LISTES!C176=1,"☑","☐"))</f>
        <v/>
      </c>
      <c r="D202" s="55" t="str">
        <f>IF($B202="","",IF(LISTES!F176=1,"☑","☐"))</f>
        <v/>
      </c>
      <c r="E202" s="55" t="str">
        <f>IF($B202="","",IF(LISTES!G176=1,"☑","☐"))</f>
        <v/>
      </c>
      <c r="F202" s="56" t="str">
        <f>IF($B202="","",COUNTIFS(TOURNEES!$B:$B,$B202,TOURNEES!$A:$A,"&gt;="&amp;$H$3,TOURNEES!$A:$A,"&lt;="&amp;$K$3))</f>
        <v/>
      </c>
      <c r="G202" s="57" t="str">
        <f>IF($B202="","",COUNTIFS(DATA!$C:$C,$B202,DATA!$A:$A,"&gt;="&amp;$H$3,DATA!$A:$A,"&lt;="&amp;$K$3))</f>
        <v/>
      </c>
      <c r="H202" s="57" t="str">
        <f>IF($B202="","",COUNTIFS(DATA!$C:$C,$B202,DATA!$A:$A,"&gt;="&amp;$H$3,DATA!$A:$A,"&lt;="&amp;$K$3,DATA!$O:$O,1))</f>
        <v/>
      </c>
      <c r="I202" s="58" t="str">
        <f t="shared" si="5"/>
        <v/>
      </c>
      <c r="J202" s="59" t="str">
        <f>IF($B202="","",SUMIFS(DATA!$K:$K,DATA!$C:$C,$B202,DATA!$A:$A,"&gt;="&amp;$H$3,DATA!$A:$A,"&lt;="&amp;$K$3))</f>
        <v/>
      </c>
      <c r="K202" s="59" t="str">
        <f>IF($B202="","",SUMIFS(DATA!$N:$N,DATA!$C:$C,$B202,DATA!$A:$A,"&gt;="&amp;$H$3,DATA!$A:$A,"&lt;="&amp;$K$3,DATA!$O:$O,1))</f>
        <v/>
      </c>
      <c r="L202" s="57" t="str">
        <f>IF($B202="","",SUMIFS(TOURNEES!$F:$F,TOURNEES!$B:$B,$B202,TOURNEES!$A:$A,"&gt;="&amp;$H$3,TOURNEES!$A:$A,"&lt;="&amp;$K$3))</f>
        <v/>
      </c>
      <c r="M202" s="57" t="str">
        <f>IF($B202="","",SUMIFS(TOURNEES!$G:$G,TOURNEES!$B:$B,$B202,TOURNEES!$A:$A,"&gt;="&amp;$H$3,TOURNEES!$A:$A,"&lt;="&amp;$K$3))</f>
        <v/>
      </c>
      <c r="N202" s="57" t="str">
        <f t="shared" si="6"/>
        <v/>
      </c>
      <c r="O202" s="57"/>
    </row>
    <row r="203" spans="2:15" ht="16.8" x14ac:dyDescent="0.3">
      <c r="B203" s="54" t="str">
        <f>IF(LISTES!A177="","",LISTES!A177)</f>
        <v/>
      </c>
      <c r="C203" s="55" t="str">
        <f>IF($B203="","",IF(LISTES!C177=1,"☑","☐"))</f>
        <v/>
      </c>
      <c r="D203" s="55" t="str">
        <f>IF($B203="","",IF(LISTES!F177=1,"☑","☐"))</f>
        <v/>
      </c>
      <c r="E203" s="55" t="str">
        <f>IF($B203="","",IF(LISTES!G177=1,"☑","☐"))</f>
        <v/>
      </c>
      <c r="F203" s="56" t="str">
        <f>IF($B203="","",COUNTIFS(TOURNEES!$B:$B,$B203,TOURNEES!$A:$A,"&gt;="&amp;$H$3,TOURNEES!$A:$A,"&lt;="&amp;$K$3))</f>
        <v/>
      </c>
      <c r="G203" s="57" t="str">
        <f>IF($B203="","",COUNTIFS(DATA!$C:$C,$B203,DATA!$A:$A,"&gt;="&amp;$H$3,DATA!$A:$A,"&lt;="&amp;$K$3))</f>
        <v/>
      </c>
      <c r="H203" s="57" t="str">
        <f>IF($B203="","",COUNTIFS(DATA!$C:$C,$B203,DATA!$A:$A,"&gt;="&amp;$H$3,DATA!$A:$A,"&lt;="&amp;$K$3,DATA!$O:$O,1))</f>
        <v/>
      </c>
      <c r="I203" s="58" t="str">
        <f t="shared" si="5"/>
        <v/>
      </c>
      <c r="J203" s="59" t="str">
        <f>IF($B203="","",SUMIFS(DATA!$K:$K,DATA!$C:$C,$B203,DATA!$A:$A,"&gt;="&amp;$H$3,DATA!$A:$A,"&lt;="&amp;$K$3))</f>
        <v/>
      </c>
      <c r="K203" s="59" t="str">
        <f>IF($B203="","",SUMIFS(DATA!$N:$N,DATA!$C:$C,$B203,DATA!$A:$A,"&gt;="&amp;$H$3,DATA!$A:$A,"&lt;="&amp;$K$3,DATA!$O:$O,1))</f>
        <v/>
      </c>
      <c r="L203" s="57" t="str">
        <f>IF($B203="","",SUMIFS(TOURNEES!$F:$F,TOURNEES!$B:$B,$B203,TOURNEES!$A:$A,"&gt;="&amp;$H$3,TOURNEES!$A:$A,"&lt;="&amp;$K$3))</f>
        <v/>
      </c>
      <c r="M203" s="57" t="str">
        <f>IF($B203="","",SUMIFS(TOURNEES!$G:$G,TOURNEES!$B:$B,$B203,TOURNEES!$A:$A,"&gt;="&amp;$H$3,TOURNEES!$A:$A,"&lt;="&amp;$K$3))</f>
        <v/>
      </c>
      <c r="N203" s="57" t="str">
        <f t="shared" si="6"/>
        <v/>
      </c>
      <c r="O203" s="57"/>
    </row>
    <row r="204" spans="2:15" ht="16.8" x14ac:dyDescent="0.3">
      <c r="B204" s="54" t="str">
        <f>IF(LISTES!A178="","",LISTES!A178)</f>
        <v/>
      </c>
      <c r="C204" s="55" t="str">
        <f>IF($B204="","",IF(LISTES!C178=1,"☑","☐"))</f>
        <v/>
      </c>
      <c r="D204" s="55" t="str">
        <f>IF($B204="","",IF(LISTES!F178=1,"☑","☐"))</f>
        <v/>
      </c>
      <c r="E204" s="55" t="str">
        <f>IF($B204="","",IF(LISTES!G178=1,"☑","☐"))</f>
        <v/>
      </c>
      <c r="F204" s="56" t="str">
        <f>IF($B204="","",COUNTIFS(TOURNEES!$B:$B,$B204,TOURNEES!$A:$A,"&gt;="&amp;$H$3,TOURNEES!$A:$A,"&lt;="&amp;$K$3))</f>
        <v/>
      </c>
      <c r="G204" s="57" t="str">
        <f>IF($B204="","",COUNTIFS(DATA!$C:$C,$B204,DATA!$A:$A,"&gt;="&amp;$H$3,DATA!$A:$A,"&lt;="&amp;$K$3))</f>
        <v/>
      </c>
      <c r="H204" s="57" t="str">
        <f>IF($B204="","",COUNTIFS(DATA!$C:$C,$B204,DATA!$A:$A,"&gt;="&amp;$H$3,DATA!$A:$A,"&lt;="&amp;$K$3,DATA!$O:$O,1))</f>
        <v/>
      </c>
      <c r="I204" s="58" t="str">
        <f t="shared" si="5"/>
        <v/>
      </c>
      <c r="J204" s="59" t="str">
        <f>IF($B204="","",SUMIFS(DATA!$K:$K,DATA!$C:$C,$B204,DATA!$A:$A,"&gt;="&amp;$H$3,DATA!$A:$A,"&lt;="&amp;$K$3))</f>
        <v/>
      </c>
      <c r="K204" s="59" t="str">
        <f>IF($B204="","",SUMIFS(DATA!$N:$N,DATA!$C:$C,$B204,DATA!$A:$A,"&gt;="&amp;$H$3,DATA!$A:$A,"&lt;="&amp;$K$3,DATA!$O:$O,1))</f>
        <v/>
      </c>
      <c r="L204" s="57" t="str">
        <f>IF($B204="","",SUMIFS(TOURNEES!$F:$F,TOURNEES!$B:$B,$B204,TOURNEES!$A:$A,"&gt;="&amp;$H$3,TOURNEES!$A:$A,"&lt;="&amp;$K$3))</f>
        <v/>
      </c>
      <c r="M204" s="57" t="str">
        <f>IF($B204="","",SUMIFS(TOURNEES!$G:$G,TOURNEES!$B:$B,$B204,TOURNEES!$A:$A,"&gt;="&amp;$H$3,TOURNEES!$A:$A,"&lt;="&amp;$K$3))</f>
        <v/>
      </c>
      <c r="N204" s="57" t="str">
        <f t="shared" si="6"/>
        <v/>
      </c>
      <c r="O204" s="57"/>
    </row>
    <row r="205" spans="2:15" ht="16.8" x14ac:dyDescent="0.3">
      <c r="B205" s="54" t="str">
        <f>IF(LISTES!A179="","",LISTES!A179)</f>
        <v/>
      </c>
      <c r="C205" s="55" t="str">
        <f>IF($B205="","",IF(LISTES!C179=1,"☑","☐"))</f>
        <v/>
      </c>
      <c r="D205" s="55" t="str">
        <f>IF($B205="","",IF(LISTES!F179=1,"☑","☐"))</f>
        <v/>
      </c>
      <c r="E205" s="55" t="str">
        <f>IF($B205="","",IF(LISTES!G179=1,"☑","☐"))</f>
        <v/>
      </c>
      <c r="F205" s="56" t="str">
        <f>IF($B205="","",COUNTIFS(TOURNEES!$B:$B,$B205,TOURNEES!$A:$A,"&gt;="&amp;$H$3,TOURNEES!$A:$A,"&lt;="&amp;$K$3))</f>
        <v/>
      </c>
      <c r="G205" s="57" t="str">
        <f>IF($B205="","",COUNTIFS(DATA!$C:$C,$B205,DATA!$A:$A,"&gt;="&amp;$H$3,DATA!$A:$A,"&lt;="&amp;$K$3))</f>
        <v/>
      </c>
      <c r="H205" s="57" t="str">
        <f>IF($B205="","",COUNTIFS(DATA!$C:$C,$B205,DATA!$A:$A,"&gt;="&amp;$H$3,DATA!$A:$A,"&lt;="&amp;$K$3,DATA!$O:$O,1))</f>
        <v/>
      </c>
      <c r="I205" s="58" t="str">
        <f t="shared" si="5"/>
        <v/>
      </c>
      <c r="J205" s="59" t="str">
        <f>IF($B205="","",SUMIFS(DATA!$K:$K,DATA!$C:$C,$B205,DATA!$A:$A,"&gt;="&amp;$H$3,DATA!$A:$A,"&lt;="&amp;$K$3))</f>
        <v/>
      </c>
      <c r="K205" s="59" t="str">
        <f>IF($B205="","",SUMIFS(DATA!$N:$N,DATA!$C:$C,$B205,DATA!$A:$A,"&gt;="&amp;$H$3,DATA!$A:$A,"&lt;="&amp;$K$3,DATA!$O:$O,1))</f>
        <v/>
      </c>
      <c r="L205" s="57" t="str">
        <f>IF($B205="","",SUMIFS(TOURNEES!$F:$F,TOURNEES!$B:$B,$B205,TOURNEES!$A:$A,"&gt;="&amp;$H$3,TOURNEES!$A:$A,"&lt;="&amp;$K$3))</f>
        <v/>
      </c>
      <c r="M205" s="57" t="str">
        <f>IF($B205="","",SUMIFS(TOURNEES!$G:$G,TOURNEES!$B:$B,$B205,TOURNEES!$A:$A,"&gt;="&amp;$H$3,TOURNEES!$A:$A,"&lt;="&amp;$K$3))</f>
        <v/>
      </c>
      <c r="N205" s="57" t="str">
        <f t="shared" si="6"/>
        <v/>
      </c>
      <c r="O205" s="57"/>
    </row>
    <row r="206" spans="2:15" ht="16.8" x14ac:dyDescent="0.3">
      <c r="B206" s="54" t="str">
        <f>IF(LISTES!A180="","",LISTES!A180)</f>
        <v/>
      </c>
      <c r="C206" s="55" t="str">
        <f>IF($B206="","",IF(LISTES!C180=1,"☑","☐"))</f>
        <v/>
      </c>
      <c r="D206" s="55" t="str">
        <f>IF($B206="","",IF(LISTES!F180=1,"☑","☐"))</f>
        <v/>
      </c>
      <c r="E206" s="55" t="str">
        <f>IF($B206="","",IF(LISTES!G180=1,"☑","☐"))</f>
        <v/>
      </c>
      <c r="F206" s="56" t="str">
        <f>IF($B206="","",COUNTIFS(TOURNEES!$B:$B,$B206,TOURNEES!$A:$A,"&gt;="&amp;$H$3,TOURNEES!$A:$A,"&lt;="&amp;$K$3))</f>
        <v/>
      </c>
      <c r="G206" s="57" t="str">
        <f>IF($B206="","",COUNTIFS(DATA!$C:$C,$B206,DATA!$A:$A,"&gt;="&amp;$H$3,DATA!$A:$A,"&lt;="&amp;$K$3))</f>
        <v/>
      </c>
      <c r="H206" s="57" t="str">
        <f>IF($B206="","",COUNTIFS(DATA!$C:$C,$B206,DATA!$A:$A,"&gt;="&amp;$H$3,DATA!$A:$A,"&lt;="&amp;$K$3,DATA!$O:$O,1))</f>
        <v/>
      </c>
      <c r="I206" s="58" t="str">
        <f t="shared" si="5"/>
        <v/>
      </c>
      <c r="J206" s="59" t="str">
        <f>IF($B206="","",SUMIFS(DATA!$K:$K,DATA!$C:$C,$B206,DATA!$A:$A,"&gt;="&amp;$H$3,DATA!$A:$A,"&lt;="&amp;$K$3))</f>
        <v/>
      </c>
      <c r="K206" s="59" t="str">
        <f>IF($B206="","",SUMIFS(DATA!$N:$N,DATA!$C:$C,$B206,DATA!$A:$A,"&gt;="&amp;$H$3,DATA!$A:$A,"&lt;="&amp;$K$3,DATA!$O:$O,1))</f>
        <v/>
      </c>
      <c r="L206" s="57" t="str">
        <f>IF($B206="","",SUMIFS(TOURNEES!$F:$F,TOURNEES!$B:$B,$B206,TOURNEES!$A:$A,"&gt;="&amp;$H$3,TOURNEES!$A:$A,"&lt;="&amp;$K$3))</f>
        <v/>
      </c>
      <c r="M206" s="57" t="str">
        <f>IF($B206="","",SUMIFS(TOURNEES!$G:$G,TOURNEES!$B:$B,$B206,TOURNEES!$A:$A,"&gt;="&amp;$H$3,TOURNEES!$A:$A,"&lt;="&amp;$K$3))</f>
        <v/>
      </c>
      <c r="N206" s="57" t="str">
        <f t="shared" si="6"/>
        <v/>
      </c>
      <c r="O206" s="57"/>
    </row>
    <row r="207" spans="2:15" ht="16.8" x14ac:dyDescent="0.3">
      <c r="B207" s="54" t="str">
        <f>IF(LISTES!A181="","",LISTES!A181)</f>
        <v/>
      </c>
      <c r="C207" s="55" t="str">
        <f>IF($B207="","",IF(LISTES!C181=1,"☑","☐"))</f>
        <v/>
      </c>
      <c r="D207" s="55" t="str">
        <f>IF($B207="","",IF(LISTES!F181=1,"☑","☐"))</f>
        <v/>
      </c>
      <c r="E207" s="55" t="str">
        <f>IF($B207="","",IF(LISTES!G181=1,"☑","☐"))</f>
        <v/>
      </c>
      <c r="F207" s="56" t="str">
        <f>IF($B207="","",COUNTIFS(TOURNEES!$B:$B,$B207,TOURNEES!$A:$A,"&gt;="&amp;$H$3,TOURNEES!$A:$A,"&lt;="&amp;$K$3))</f>
        <v/>
      </c>
      <c r="G207" s="57" t="str">
        <f>IF($B207="","",COUNTIFS(DATA!$C:$C,$B207,DATA!$A:$A,"&gt;="&amp;$H$3,DATA!$A:$A,"&lt;="&amp;$K$3))</f>
        <v/>
      </c>
      <c r="H207" s="57" t="str">
        <f>IF($B207="","",COUNTIFS(DATA!$C:$C,$B207,DATA!$A:$A,"&gt;="&amp;$H$3,DATA!$A:$A,"&lt;="&amp;$K$3,DATA!$O:$O,1))</f>
        <v/>
      </c>
      <c r="I207" s="58" t="str">
        <f t="shared" si="5"/>
        <v/>
      </c>
      <c r="J207" s="59" t="str">
        <f>IF($B207="","",SUMIFS(DATA!$K:$K,DATA!$C:$C,$B207,DATA!$A:$A,"&gt;="&amp;$H$3,DATA!$A:$A,"&lt;="&amp;$K$3))</f>
        <v/>
      </c>
      <c r="K207" s="59" t="str">
        <f>IF($B207="","",SUMIFS(DATA!$N:$N,DATA!$C:$C,$B207,DATA!$A:$A,"&gt;="&amp;$H$3,DATA!$A:$A,"&lt;="&amp;$K$3,DATA!$O:$O,1))</f>
        <v/>
      </c>
      <c r="L207" s="57" t="str">
        <f>IF($B207="","",SUMIFS(TOURNEES!$F:$F,TOURNEES!$B:$B,$B207,TOURNEES!$A:$A,"&gt;="&amp;$H$3,TOURNEES!$A:$A,"&lt;="&amp;$K$3))</f>
        <v/>
      </c>
      <c r="M207" s="57" t="str">
        <f>IF($B207="","",SUMIFS(TOURNEES!$G:$G,TOURNEES!$B:$B,$B207,TOURNEES!$A:$A,"&gt;="&amp;$H$3,TOURNEES!$A:$A,"&lt;="&amp;$K$3))</f>
        <v/>
      </c>
      <c r="N207" s="57" t="str">
        <f t="shared" si="6"/>
        <v/>
      </c>
      <c r="O207" s="57"/>
    </row>
    <row r="208" spans="2:15" ht="16.8" x14ac:dyDescent="0.3">
      <c r="B208" s="54" t="str">
        <f>IF(LISTES!A182="","",LISTES!A182)</f>
        <v/>
      </c>
      <c r="C208" s="55" t="str">
        <f>IF($B208="","",IF(LISTES!C182=1,"☑","☐"))</f>
        <v/>
      </c>
      <c r="D208" s="55" t="str">
        <f>IF($B208="","",IF(LISTES!F182=1,"☑","☐"))</f>
        <v/>
      </c>
      <c r="E208" s="55" t="str">
        <f>IF($B208="","",IF(LISTES!G182=1,"☑","☐"))</f>
        <v/>
      </c>
      <c r="F208" s="56" t="str">
        <f>IF($B208="","",COUNTIFS(TOURNEES!$B:$B,$B208,TOURNEES!$A:$A,"&gt;="&amp;$H$3,TOURNEES!$A:$A,"&lt;="&amp;$K$3))</f>
        <v/>
      </c>
      <c r="G208" s="57" t="str">
        <f>IF($B208="","",COUNTIFS(DATA!$C:$C,$B208,DATA!$A:$A,"&gt;="&amp;$H$3,DATA!$A:$A,"&lt;="&amp;$K$3))</f>
        <v/>
      </c>
      <c r="H208" s="57" t="str">
        <f>IF($B208="","",COUNTIFS(DATA!$C:$C,$B208,DATA!$A:$A,"&gt;="&amp;$H$3,DATA!$A:$A,"&lt;="&amp;$K$3,DATA!$O:$O,1))</f>
        <v/>
      </c>
      <c r="I208" s="58" t="str">
        <f t="shared" si="5"/>
        <v/>
      </c>
      <c r="J208" s="59" t="str">
        <f>IF($B208="","",SUMIFS(DATA!$K:$K,DATA!$C:$C,$B208,DATA!$A:$A,"&gt;="&amp;$H$3,DATA!$A:$A,"&lt;="&amp;$K$3))</f>
        <v/>
      </c>
      <c r="K208" s="59" t="str">
        <f>IF($B208="","",SUMIFS(DATA!$N:$N,DATA!$C:$C,$B208,DATA!$A:$A,"&gt;="&amp;$H$3,DATA!$A:$A,"&lt;="&amp;$K$3,DATA!$O:$O,1))</f>
        <v/>
      </c>
      <c r="L208" s="57" t="str">
        <f>IF($B208="","",SUMIFS(TOURNEES!$F:$F,TOURNEES!$B:$B,$B208,TOURNEES!$A:$A,"&gt;="&amp;$H$3,TOURNEES!$A:$A,"&lt;="&amp;$K$3))</f>
        <v/>
      </c>
      <c r="M208" s="57" t="str">
        <f>IF($B208="","",SUMIFS(TOURNEES!$G:$G,TOURNEES!$B:$B,$B208,TOURNEES!$A:$A,"&gt;="&amp;$H$3,TOURNEES!$A:$A,"&lt;="&amp;$K$3))</f>
        <v/>
      </c>
      <c r="N208" s="57" t="str">
        <f t="shared" si="6"/>
        <v/>
      </c>
      <c r="O208" s="57"/>
    </row>
    <row r="209" spans="2:15" ht="16.8" x14ac:dyDescent="0.3">
      <c r="B209" s="54" t="str">
        <f>IF(LISTES!A183="","",LISTES!A183)</f>
        <v/>
      </c>
      <c r="C209" s="55" t="str">
        <f>IF($B209="","",IF(LISTES!C183=1,"☑","☐"))</f>
        <v/>
      </c>
      <c r="D209" s="55" t="str">
        <f>IF($B209="","",IF(LISTES!F183=1,"☑","☐"))</f>
        <v/>
      </c>
      <c r="E209" s="55" t="str">
        <f>IF($B209="","",IF(LISTES!G183=1,"☑","☐"))</f>
        <v/>
      </c>
      <c r="F209" s="56" t="str">
        <f>IF($B209="","",COUNTIFS(TOURNEES!$B:$B,$B209,TOURNEES!$A:$A,"&gt;="&amp;$H$3,TOURNEES!$A:$A,"&lt;="&amp;$K$3))</f>
        <v/>
      </c>
      <c r="G209" s="57" t="str">
        <f>IF($B209="","",COUNTIFS(DATA!$C:$C,$B209,DATA!$A:$A,"&gt;="&amp;$H$3,DATA!$A:$A,"&lt;="&amp;$K$3))</f>
        <v/>
      </c>
      <c r="H209" s="57" t="str">
        <f>IF($B209="","",COUNTIFS(DATA!$C:$C,$B209,DATA!$A:$A,"&gt;="&amp;$H$3,DATA!$A:$A,"&lt;="&amp;$K$3,DATA!$O:$O,1))</f>
        <v/>
      </c>
      <c r="I209" s="58" t="str">
        <f t="shared" si="5"/>
        <v/>
      </c>
      <c r="J209" s="59" t="str">
        <f>IF($B209="","",SUMIFS(DATA!$K:$K,DATA!$C:$C,$B209,DATA!$A:$A,"&gt;="&amp;$H$3,DATA!$A:$A,"&lt;="&amp;$K$3))</f>
        <v/>
      </c>
      <c r="K209" s="59" t="str">
        <f>IF($B209="","",SUMIFS(DATA!$N:$N,DATA!$C:$C,$B209,DATA!$A:$A,"&gt;="&amp;$H$3,DATA!$A:$A,"&lt;="&amp;$K$3,DATA!$O:$O,1))</f>
        <v/>
      </c>
      <c r="L209" s="57" t="str">
        <f>IF($B209="","",SUMIFS(TOURNEES!$F:$F,TOURNEES!$B:$B,$B209,TOURNEES!$A:$A,"&gt;="&amp;$H$3,TOURNEES!$A:$A,"&lt;="&amp;$K$3))</f>
        <v/>
      </c>
      <c r="M209" s="57" t="str">
        <f>IF($B209="","",SUMIFS(TOURNEES!$G:$G,TOURNEES!$B:$B,$B209,TOURNEES!$A:$A,"&gt;="&amp;$H$3,TOURNEES!$A:$A,"&lt;="&amp;$K$3))</f>
        <v/>
      </c>
      <c r="N209" s="57" t="str">
        <f t="shared" si="6"/>
        <v/>
      </c>
      <c r="O209" s="57"/>
    </row>
    <row r="210" spans="2:15" ht="16.8" x14ac:dyDescent="0.3">
      <c r="B210" s="54" t="str">
        <f>IF(LISTES!A184="","",LISTES!A184)</f>
        <v/>
      </c>
      <c r="C210" s="55" t="str">
        <f>IF($B210="","",IF(LISTES!C184=1,"☑","☐"))</f>
        <v/>
      </c>
      <c r="D210" s="55" t="str">
        <f>IF($B210="","",IF(LISTES!F184=1,"☑","☐"))</f>
        <v/>
      </c>
      <c r="E210" s="55" t="str">
        <f>IF($B210="","",IF(LISTES!G184=1,"☑","☐"))</f>
        <v/>
      </c>
      <c r="F210" s="56" t="str">
        <f>IF($B210="","",COUNTIFS(TOURNEES!$B:$B,$B210,TOURNEES!$A:$A,"&gt;="&amp;$H$3,TOURNEES!$A:$A,"&lt;="&amp;$K$3))</f>
        <v/>
      </c>
      <c r="G210" s="57" t="str">
        <f>IF($B210="","",COUNTIFS(DATA!$C:$C,$B210,DATA!$A:$A,"&gt;="&amp;$H$3,DATA!$A:$A,"&lt;="&amp;$K$3))</f>
        <v/>
      </c>
      <c r="H210" s="57" t="str">
        <f>IF($B210="","",COUNTIFS(DATA!$C:$C,$B210,DATA!$A:$A,"&gt;="&amp;$H$3,DATA!$A:$A,"&lt;="&amp;$K$3,DATA!$O:$O,1))</f>
        <v/>
      </c>
      <c r="I210" s="58" t="str">
        <f t="shared" si="5"/>
        <v/>
      </c>
      <c r="J210" s="59" t="str">
        <f>IF($B210="","",SUMIFS(DATA!$K:$K,DATA!$C:$C,$B210,DATA!$A:$A,"&gt;="&amp;$H$3,DATA!$A:$A,"&lt;="&amp;$K$3))</f>
        <v/>
      </c>
      <c r="K210" s="59" t="str">
        <f>IF($B210="","",SUMIFS(DATA!$N:$N,DATA!$C:$C,$B210,DATA!$A:$A,"&gt;="&amp;$H$3,DATA!$A:$A,"&lt;="&amp;$K$3,DATA!$O:$O,1))</f>
        <v/>
      </c>
      <c r="L210" s="57" t="str">
        <f>IF($B210="","",SUMIFS(TOURNEES!$F:$F,TOURNEES!$B:$B,$B210,TOURNEES!$A:$A,"&gt;="&amp;$H$3,TOURNEES!$A:$A,"&lt;="&amp;$K$3))</f>
        <v/>
      </c>
      <c r="M210" s="57" t="str">
        <f>IF($B210="","",SUMIFS(TOURNEES!$G:$G,TOURNEES!$B:$B,$B210,TOURNEES!$A:$A,"&gt;="&amp;$H$3,TOURNEES!$A:$A,"&lt;="&amp;$K$3))</f>
        <v/>
      </c>
      <c r="N210" s="57" t="str">
        <f t="shared" si="6"/>
        <v/>
      </c>
      <c r="O210" s="57"/>
    </row>
    <row r="211" spans="2:15" ht="16.8" x14ac:dyDescent="0.3">
      <c r="B211" s="54" t="str">
        <f>IF(LISTES!A185="","",LISTES!A185)</f>
        <v/>
      </c>
      <c r="C211" s="55" t="str">
        <f>IF($B211="","",IF(LISTES!C185=1,"☑","☐"))</f>
        <v/>
      </c>
      <c r="D211" s="55" t="str">
        <f>IF($B211="","",IF(LISTES!F185=1,"☑","☐"))</f>
        <v/>
      </c>
      <c r="E211" s="55" t="str">
        <f>IF($B211="","",IF(LISTES!G185=1,"☑","☐"))</f>
        <v/>
      </c>
      <c r="F211" s="56" t="str">
        <f>IF($B211="","",COUNTIFS(TOURNEES!$B:$B,$B211,TOURNEES!$A:$A,"&gt;="&amp;$H$3,TOURNEES!$A:$A,"&lt;="&amp;$K$3))</f>
        <v/>
      </c>
      <c r="G211" s="57" t="str">
        <f>IF($B211="","",COUNTIFS(DATA!$C:$C,$B211,DATA!$A:$A,"&gt;="&amp;$H$3,DATA!$A:$A,"&lt;="&amp;$K$3))</f>
        <v/>
      </c>
      <c r="H211" s="57" t="str">
        <f>IF($B211="","",COUNTIFS(DATA!$C:$C,$B211,DATA!$A:$A,"&gt;="&amp;$H$3,DATA!$A:$A,"&lt;="&amp;$K$3,DATA!$O:$O,1))</f>
        <v/>
      </c>
      <c r="I211" s="58" t="str">
        <f t="shared" si="5"/>
        <v/>
      </c>
      <c r="J211" s="59" t="str">
        <f>IF($B211="","",SUMIFS(DATA!$K:$K,DATA!$C:$C,$B211,DATA!$A:$A,"&gt;="&amp;$H$3,DATA!$A:$A,"&lt;="&amp;$K$3))</f>
        <v/>
      </c>
      <c r="K211" s="59" t="str">
        <f>IF($B211="","",SUMIFS(DATA!$N:$N,DATA!$C:$C,$B211,DATA!$A:$A,"&gt;="&amp;$H$3,DATA!$A:$A,"&lt;="&amp;$K$3,DATA!$O:$O,1))</f>
        <v/>
      </c>
      <c r="L211" s="57" t="str">
        <f>IF($B211="","",SUMIFS(TOURNEES!$F:$F,TOURNEES!$B:$B,$B211,TOURNEES!$A:$A,"&gt;="&amp;$H$3,TOURNEES!$A:$A,"&lt;="&amp;$K$3))</f>
        <v/>
      </c>
      <c r="M211" s="57" t="str">
        <f>IF($B211="","",SUMIFS(TOURNEES!$G:$G,TOURNEES!$B:$B,$B211,TOURNEES!$A:$A,"&gt;="&amp;$H$3,TOURNEES!$A:$A,"&lt;="&amp;$K$3))</f>
        <v/>
      </c>
      <c r="N211" s="57" t="str">
        <f t="shared" si="6"/>
        <v/>
      </c>
      <c r="O211" s="57"/>
    </row>
    <row r="212" spans="2:15" ht="16.8" x14ac:dyDescent="0.3">
      <c r="B212" s="54" t="str">
        <f>IF(LISTES!A186="","",LISTES!A186)</f>
        <v/>
      </c>
      <c r="C212" s="55" t="str">
        <f>IF($B212="","",IF(LISTES!C186=1,"☑","☐"))</f>
        <v/>
      </c>
      <c r="D212" s="55" t="str">
        <f>IF($B212="","",IF(LISTES!F186=1,"☑","☐"))</f>
        <v/>
      </c>
      <c r="E212" s="55" t="str">
        <f>IF($B212="","",IF(LISTES!G186=1,"☑","☐"))</f>
        <v/>
      </c>
      <c r="F212" s="56" t="str">
        <f>IF($B212="","",COUNTIFS(TOURNEES!$B:$B,$B212,TOURNEES!$A:$A,"&gt;="&amp;$H$3,TOURNEES!$A:$A,"&lt;="&amp;$K$3))</f>
        <v/>
      </c>
      <c r="G212" s="57" t="str">
        <f>IF($B212="","",COUNTIFS(DATA!$C:$C,$B212,DATA!$A:$A,"&gt;="&amp;$H$3,DATA!$A:$A,"&lt;="&amp;$K$3))</f>
        <v/>
      </c>
      <c r="H212" s="57" t="str">
        <f>IF($B212="","",COUNTIFS(DATA!$C:$C,$B212,DATA!$A:$A,"&gt;="&amp;$H$3,DATA!$A:$A,"&lt;="&amp;$K$3,DATA!$O:$O,1))</f>
        <v/>
      </c>
      <c r="I212" s="58" t="str">
        <f t="shared" si="5"/>
        <v/>
      </c>
      <c r="J212" s="59" t="str">
        <f>IF($B212="","",SUMIFS(DATA!$K:$K,DATA!$C:$C,$B212,DATA!$A:$A,"&gt;="&amp;$H$3,DATA!$A:$A,"&lt;="&amp;$K$3))</f>
        <v/>
      </c>
      <c r="K212" s="59" t="str">
        <f>IF($B212="","",SUMIFS(DATA!$N:$N,DATA!$C:$C,$B212,DATA!$A:$A,"&gt;="&amp;$H$3,DATA!$A:$A,"&lt;="&amp;$K$3,DATA!$O:$O,1))</f>
        <v/>
      </c>
      <c r="L212" s="57" t="str">
        <f>IF($B212="","",SUMIFS(TOURNEES!$F:$F,TOURNEES!$B:$B,$B212,TOURNEES!$A:$A,"&gt;="&amp;$H$3,TOURNEES!$A:$A,"&lt;="&amp;$K$3))</f>
        <v/>
      </c>
      <c r="M212" s="57" t="str">
        <f>IF($B212="","",SUMIFS(TOURNEES!$G:$G,TOURNEES!$B:$B,$B212,TOURNEES!$A:$A,"&gt;="&amp;$H$3,TOURNEES!$A:$A,"&lt;="&amp;$K$3))</f>
        <v/>
      </c>
      <c r="N212" s="57" t="str">
        <f t="shared" si="6"/>
        <v/>
      </c>
      <c r="O212" s="57"/>
    </row>
    <row r="213" spans="2:15" ht="16.8" x14ac:dyDescent="0.3">
      <c r="B213" s="54" t="str">
        <f>IF(LISTES!A187="","",LISTES!A187)</f>
        <v/>
      </c>
      <c r="C213" s="55" t="str">
        <f>IF($B213="","",IF(LISTES!C187=1,"☑","☐"))</f>
        <v/>
      </c>
      <c r="D213" s="55" t="str">
        <f>IF($B213="","",IF(LISTES!F187=1,"☑","☐"))</f>
        <v/>
      </c>
      <c r="E213" s="55" t="str">
        <f>IF($B213="","",IF(LISTES!G187=1,"☑","☐"))</f>
        <v/>
      </c>
      <c r="F213" s="56" t="str">
        <f>IF($B213="","",COUNTIFS(TOURNEES!$B:$B,$B213,TOURNEES!$A:$A,"&gt;="&amp;$H$3,TOURNEES!$A:$A,"&lt;="&amp;$K$3))</f>
        <v/>
      </c>
      <c r="G213" s="57" t="str">
        <f>IF($B213="","",COUNTIFS(DATA!$C:$C,$B213,DATA!$A:$A,"&gt;="&amp;$H$3,DATA!$A:$A,"&lt;="&amp;$K$3))</f>
        <v/>
      </c>
      <c r="H213" s="57" t="str">
        <f>IF($B213="","",COUNTIFS(DATA!$C:$C,$B213,DATA!$A:$A,"&gt;="&amp;$H$3,DATA!$A:$A,"&lt;="&amp;$K$3,DATA!$O:$O,1))</f>
        <v/>
      </c>
      <c r="I213" s="58" t="str">
        <f t="shared" si="5"/>
        <v/>
      </c>
      <c r="J213" s="59" t="str">
        <f>IF($B213="","",SUMIFS(DATA!$K:$K,DATA!$C:$C,$B213,DATA!$A:$A,"&gt;="&amp;$H$3,DATA!$A:$A,"&lt;="&amp;$K$3))</f>
        <v/>
      </c>
      <c r="K213" s="59" t="str">
        <f>IF($B213="","",SUMIFS(DATA!$N:$N,DATA!$C:$C,$B213,DATA!$A:$A,"&gt;="&amp;$H$3,DATA!$A:$A,"&lt;="&amp;$K$3,DATA!$O:$O,1))</f>
        <v/>
      </c>
      <c r="L213" s="57" t="str">
        <f>IF($B213="","",SUMIFS(TOURNEES!$F:$F,TOURNEES!$B:$B,$B213,TOURNEES!$A:$A,"&gt;="&amp;$H$3,TOURNEES!$A:$A,"&lt;="&amp;$K$3))</f>
        <v/>
      </c>
      <c r="M213" s="57" t="str">
        <f>IF($B213="","",SUMIFS(TOURNEES!$G:$G,TOURNEES!$B:$B,$B213,TOURNEES!$A:$A,"&gt;="&amp;$H$3,TOURNEES!$A:$A,"&lt;="&amp;$K$3))</f>
        <v/>
      </c>
      <c r="N213" s="57" t="str">
        <f t="shared" si="6"/>
        <v/>
      </c>
      <c r="O213" s="57"/>
    </row>
    <row r="214" spans="2:15" ht="16.8" x14ac:dyDescent="0.3">
      <c r="B214" s="54" t="str">
        <f>IF(LISTES!A188="","",LISTES!A188)</f>
        <v/>
      </c>
      <c r="C214" s="55" t="str">
        <f>IF($B214="","",IF(LISTES!C188=1,"☑","☐"))</f>
        <v/>
      </c>
      <c r="D214" s="55" t="str">
        <f>IF($B214="","",IF(LISTES!F188=1,"☑","☐"))</f>
        <v/>
      </c>
      <c r="E214" s="55" t="str">
        <f>IF($B214="","",IF(LISTES!G188=1,"☑","☐"))</f>
        <v/>
      </c>
      <c r="F214" s="56" t="str">
        <f>IF($B214="","",COUNTIFS(TOURNEES!$B:$B,$B214,TOURNEES!$A:$A,"&gt;="&amp;$H$3,TOURNEES!$A:$A,"&lt;="&amp;$K$3))</f>
        <v/>
      </c>
      <c r="G214" s="57" t="str">
        <f>IF($B214="","",COUNTIFS(DATA!$C:$C,$B214,DATA!$A:$A,"&gt;="&amp;$H$3,DATA!$A:$A,"&lt;="&amp;$K$3))</f>
        <v/>
      </c>
      <c r="H214" s="57" t="str">
        <f>IF($B214="","",COUNTIFS(DATA!$C:$C,$B214,DATA!$A:$A,"&gt;="&amp;$H$3,DATA!$A:$A,"&lt;="&amp;$K$3,DATA!$O:$O,1))</f>
        <v/>
      </c>
      <c r="I214" s="58" t="str">
        <f t="shared" si="5"/>
        <v/>
      </c>
      <c r="J214" s="59" t="str">
        <f>IF($B214="","",SUMIFS(DATA!$K:$K,DATA!$C:$C,$B214,DATA!$A:$A,"&gt;="&amp;$H$3,DATA!$A:$A,"&lt;="&amp;$K$3))</f>
        <v/>
      </c>
      <c r="K214" s="59" t="str">
        <f>IF($B214="","",SUMIFS(DATA!$N:$N,DATA!$C:$C,$B214,DATA!$A:$A,"&gt;="&amp;$H$3,DATA!$A:$A,"&lt;="&amp;$K$3,DATA!$O:$O,1))</f>
        <v/>
      </c>
      <c r="L214" s="57" t="str">
        <f>IF($B214="","",SUMIFS(TOURNEES!$F:$F,TOURNEES!$B:$B,$B214,TOURNEES!$A:$A,"&gt;="&amp;$H$3,TOURNEES!$A:$A,"&lt;="&amp;$K$3))</f>
        <v/>
      </c>
      <c r="M214" s="57" t="str">
        <f>IF($B214="","",SUMIFS(TOURNEES!$G:$G,TOURNEES!$B:$B,$B214,TOURNEES!$A:$A,"&gt;="&amp;$H$3,TOURNEES!$A:$A,"&lt;="&amp;$K$3))</f>
        <v/>
      </c>
      <c r="N214" s="57" t="str">
        <f t="shared" si="6"/>
        <v/>
      </c>
      <c r="O214" s="57"/>
    </row>
    <row r="215" spans="2:15" ht="16.8" x14ac:dyDescent="0.3">
      <c r="B215" s="54" t="str">
        <f>IF(LISTES!A189="","",LISTES!A189)</f>
        <v/>
      </c>
      <c r="C215" s="55" t="str">
        <f>IF($B215="","",IF(LISTES!C189=1,"☑","☐"))</f>
        <v/>
      </c>
      <c r="D215" s="55" t="str">
        <f>IF($B215="","",IF(LISTES!F189=1,"☑","☐"))</f>
        <v/>
      </c>
      <c r="E215" s="55" t="str">
        <f>IF($B215="","",IF(LISTES!G189=1,"☑","☐"))</f>
        <v/>
      </c>
      <c r="F215" s="56" t="str">
        <f>IF($B215="","",COUNTIFS(TOURNEES!$B:$B,$B215,TOURNEES!$A:$A,"&gt;="&amp;$H$3,TOURNEES!$A:$A,"&lt;="&amp;$K$3))</f>
        <v/>
      </c>
      <c r="G215" s="57" t="str">
        <f>IF($B215="","",COUNTIFS(DATA!$C:$C,$B215,DATA!$A:$A,"&gt;="&amp;$H$3,DATA!$A:$A,"&lt;="&amp;$K$3))</f>
        <v/>
      </c>
      <c r="H215" s="57" t="str">
        <f>IF($B215="","",COUNTIFS(DATA!$C:$C,$B215,DATA!$A:$A,"&gt;="&amp;$H$3,DATA!$A:$A,"&lt;="&amp;$K$3,DATA!$O:$O,1))</f>
        <v/>
      </c>
      <c r="I215" s="58" t="str">
        <f t="shared" si="5"/>
        <v/>
      </c>
      <c r="J215" s="59" t="str">
        <f>IF($B215="","",SUMIFS(DATA!$K:$K,DATA!$C:$C,$B215,DATA!$A:$A,"&gt;="&amp;$H$3,DATA!$A:$A,"&lt;="&amp;$K$3))</f>
        <v/>
      </c>
      <c r="K215" s="59" t="str">
        <f>IF($B215="","",SUMIFS(DATA!$N:$N,DATA!$C:$C,$B215,DATA!$A:$A,"&gt;="&amp;$H$3,DATA!$A:$A,"&lt;="&amp;$K$3,DATA!$O:$O,1))</f>
        <v/>
      </c>
      <c r="L215" s="57" t="str">
        <f>IF($B215="","",SUMIFS(TOURNEES!$F:$F,TOURNEES!$B:$B,$B215,TOURNEES!$A:$A,"&gt;="&amp;$H$3,TOURNEES!$A:$A,"&lt;="&amp;$K$3))</f>
        <v/>
      </c>
      <c r="M215" s="57" t="str">
        <f>IF($B215="","",SUMIFS(TOURNEES!$G:$G,TOURNEES!$B:$B,$B215,TOURNEES!$A:$A,"&gt;="&amp;$H$3,TOURNEES!$A:$A,"&lt;="&amp;$K$3))</f>
        <v/>
      </c>
      <c r="N215" s="57" t="str">
        <f t="shared" si="6"/>
        <v/>
      </c>
      <c r="O215" s="57"/>
    </row>
    <row r="216" spans="2:15" ht="16.8" x14ac:dyDescent="0.3">
      <c r="B216" s="54" t="str">
        <f>IF(LISTES!A190="","",LISTES!A190)</f>
        <v/>
      </c>
      <c r="C216" s="55" t="str">
        <f>IF($B216="","",IF(LISTES!C190=1,"☑","☐"))</f>
        <v/>
      </c>
      <c r="D216" s="55" t="str">
        <f>IF($B216="","",IF(LISTES!F190=1,"☑","☐"))</f>
        <v/>
      </c>
      <c r="E216" s="55" t="str">
        <f>IF($B216="","",IF(LISTES!G190=1,"☑","☐"))</f>
        <v/>
      </c>
      <c r="F216" s="56" t="str">
        <f>IF($B216="","",COUNTIFS(TOURNEES!$B:$B,$B216,TOURNEES!$A:$A,"&gt;="&amp;$H$3,TOURNEES!$A:$A,"&lt;="&amp;$K$3))</f>
        <v/>
      </c>
      <c r="G216" s="57" t="str">
        <f>IF($B216="","",COUNTIFS(DATA!$C:$C,$B216,DATA!$A:$A,"&gt;="&amp;$H$3,DATA!$A:$A,"&lt;="&amp;$K$3))</f>
        <v/>
      </c>
      <c r="H216" s="57" t="str">
        <f>IF($B216="","",COUNTIFS(DATA!$C:$C,$B216,DATA!$A:$A,"&gt;="&amp;$H$3,DATA!$A:$A,"&lt;="&amp;$K$3,DATA!$O:$O,1))</f>
        <v/>
      </c>
      <c r="I216" s="58" t="str">
        <f t="shared" si="5"/>
        <v/>
      </c>
      <c r="J216" s="59" t="str">
        <f>IF($B216="","",SUMIFS(DATA!$K:$K,DATA!$C:$C,$B216,DATA!$A:$A,"&gt;="&amp;$H$3,DATA!$A:$A,"&lt;="&amp;$K$3))</f>
        <v/>
      </c>
      <c r="K216" s="59" t="str">
        <f>IF($B216="","",SUMIFS(DATA!$N:$N,DATA!$C:$C,$B216,DATA!$A:$A,"&gt;="&amp;$H$3,DATA!$A:$A,"&lt;="&amp;$K$3,DATA!$O:$O,1))</f>
        <v/>
      </c>
      <c r="L216" s="57" t="str">
        <f>IF($B216="","",SUMIFS(TOURNEES!$F:$F,TOURNEES!$B:$B,$B216,TOURNEES!$A:$A,"&gt;="&amp;$H$3,TOURNEES!$A:$A,"&lt;="&amp;$K$3))</f>
        <v/>
      </c>
      <c r="M216" s="57" t="str">
        <f>IF($B216="","",SUMIFS(TOURNEES!$G:$G,TOURNEES!$B:$B,$B216,TOURNEES!$A:$A,"&gt;="&amp;$H$3,TOURNEES!$A:$A,"&lt;="&amp;$K$3))</f>
        <v/>
      </c>
      <c r="N216" s="57" t="str">
        <f t="shared" si="6"/>
        <v/>
      </c>
      <c r="O216" s="57"/>
    </row>
    <row r="217" spans="2:15" ht="16.8" x14ac:dyDescent="0.3">
      <c r="B217" s="54" t="str">
        <f>IF(LISTES!A191="","",LISTES!A191)</f>
        <v/>
      </c>
      <c r="C217" s="55" t="str">
        <f>IF($B217="","",IF(LISTES!C191=1,"☑","☐"))</f>
        <v/>
      </c>
      <c r="D217" s="55" t="str">
        <f>IF($B217="","",IF(LISTES!F191=1,"☑","☐"))</f>
        <v/>
      </c>
      <c r="E217" s="55" t="str">
        <f>IF($B217="","",IF(LISTES!G191=1,"☑","☐"))</f>
        <v/>
      </c>
      <c r="F217" s="56" t="str">
        <f>IF($B217="","",COUNTIFS(TOURNEES!$B:$B,$B217,TOURNEES!$A:$A,"&gt;="&amp;$H$3,TOURNEES!$A:$A,"&lt;="&amp;$K$3))</f>
        <v/>
      </c>
      <c r="G217" s="57" t="str">
        <f>IF($B217="","",COUNTIFS(DATA!$C:$C,$B217,DATA!$A:$A,"&gt;="&amp;$H$3,DATA!$A:$A,"&lt;="&amp;$K$3))</f>
        <v/>
      </c>
      <c r="H217" s="57" t="str">
        <f>IF($B217="","",COUNTIFS(DATA!$C:$C,$B217,DATA!$A:$A,"&gt;="&amp;$H$3,DATA!$A:$A,"&lt;="&amp;$K$3,DATA!$O:$O,1))</f>
        <v/>
      </c>
      <c r="I217" s="58" t="str">
        <f t="shared" si="5"/>
        <v/>
      </c>
      <c r="J217" s="59" t="str">
        <f>IF($B217="","",SUMIFS(DATA!$K:$K,DATA!$C:$C,$B217,DATA!$A:$A,"&gt;="&amp;$H$3,DATA!$A:$A,"&lt;="&amp;$K$3))</f>
        <v/>
      </c>
      <c r="K217" s="59" t="str">
        <f>IF($B217="","",SUMIFS(DATA!$N:$N,DATA!$C:$C,$B217,DATA!$A:$A,"&gt;="&amp;$H$3,DATA!$A:$A,"&lt;="&amp;$K$3,DATA!$O:$O,1))</f>
        <v/>
      </c>
      <c r="L217" s="57" t="str">
        <f>IF($B217="","",SUMIFS(TOURNEES!$F:$F,TOURNEES!$B:$B,$B217,TOURNEES!$A:$A,"&gt;="&amp;$H$3,TOURNEES!$A:$A,"&lt;="&amp;$K$3))</f>
        <v/>
      </c>
      <c r="M217" s="57" t="str">
        <f>IF($B217="","",SUMIFS(TOURNEES!$G:$G,TOURNEES!$B:$B,$B217,TOURNEES!$A:$A,"&gt;="&amp;$H$3,TOURNEES!$A:$A,"&lt;="&amp;$K$3))</f>
        <v/>
      </c>
      <c r="N217" s="57" t="str">
        <f t="shared" si="6"/>
        <v/>
      </c>
      <c r="O217" s="57"/>
    </row>
    <row r="218" spans="2:15" ht="16.8" x14ac:dyDescent="0.3">
      <c r="B218" s="54" t="str">
        <f>IF(LISTES!A192="","",LISTES!A192)</f>
        <v/>
      </c>
      <c r="C218" s="55" t="str">
        <f>IF($B218="","",IF(LISTES!C192=1,"☑","☐"))</f>
        <v/>
      </c>
      <c r="D218" s="55" t="str">
        <f>IF($B218="","",IF(LISTES!F192=1,"☑","☐"))</f>
        <v/>
      </c>
      <c r="E218" s="55" t="str">
        <f>IF($B218="","",IF(LISTES!G192=1,"☑","☐"))</f>
        <v/>
      </c>
      <c r="F218" s="56" t="str">
        <f>IF($B218="","",COUNTIFS(TOURNEES!$B:$B,$B218,TOURNEES!$A:$A,"&gt;="&amp;$H$3,TOURNEES!$A:$A,"&lt;="&amp;$K$3))</f>
        <v/>
      </c>
      <c r="G218" s="57" t="str">
        <f>IF($B218="","",COUNTIFS(DATA!$C:$C,$B218,DATA!$A:$A,"&gt;="&amp;$H$3,DATA!$A:$A,"&lt;="&amp;$K$3))</f>
        <v/>
      </c>
      <c r="H218" s="57" t="str">
        <f>IF($B218="","",COUNTIFS(DATA!$C:$C,$B218,DATA!$A:$A,"&gt;="&amp;$H$3,DATA!$A:$A,"&lt;="&amp;$K$3,DATA!$O:$O,1))</f>
        <v/>
      </c>
      <c r="I218" s="58" t="str">
        <f t="shared" si="5"/>
        <v/>
      </c>
      <c r="J218" s="59" t="str">
        <f>IF($B218="","",SUMIFS(DATA!$K:$K,DATA!$C:$C,$B218,DATA!$A:$A,"&gt;="&amp;$H$3,DATA!$A:$A,"&lt;="&amp;$K$3))</f>
        <v/>
      </c>
      <c r="K218" s="59" t="str">
        <f>IF($B218="","",SUMIFS(DATA!$N:$N,DATA!$C:$C,$B218,DATA!$A:$A,"&gt;="&amp;$H$3,DATA!$A:$A,"&lt;="&amp;$K$3,DATA!$O:$O,1))</f>
        <v/>
      </c>
      <c r="L218" s="57" t="str">
        <f>IF($B218="","",SUMIFS(TOURNEES!$F:$F,TOURNEES!$B:$B,$B218,TOURNEES!$A:$A,"&gt;="&amp;$H$3,TOURNEES!$A:$A,"&lt;="&amp;$K$3))</f>
        <v/>
      </c>
      <c r="M218" s="57" t="str">
        <f>IF($B218="","",SUMIFS(TOURNEES!$G:$G,TOURNEES!$B:$B,$B218,TOURNEES!$A:$A,"&gt;="&amp;$H$3,TOURNEES!$A:$A,"&lt;="&amp;$K$3))</f>
        <v/>
      </c>
      <c r="N218" s="57" t="str">
        <f t="shared" si="6"/>
        <v/>
      </c>
      <c r="O218" s="57"/>
    </row>
    <row r="219" spans="2:15" ht="16.8" x14ac:dyDescent="0.3">
      <c r="B219" s="54" t="str">
        <f>IF(LISTES!A193="","",LISTES!A193)</f>
        <v/>
      </c>
      <c r="C219" s="55" t="str">
        <f>IF($B219="","",IF(LISTES!C193=1,"☑","☐"))</f>
        <v/>
      </c>
      <c r="D219" s="55" t="str">
        <f>IF($B219="","",IF(LISTES!F193=1,"☑","☐"))</f>
        <v/>
      </c>
      <c r="E219" s="55" t="str">
        <f>IF($B219="","",IF(LISTES!G193=1,"☑","☐"))</f>
        <v/>
      </c>
      <c r="F219" s="56" t="str">
        <f>IF($B219="","",COUNTIFS(TOURNEES!$B:$B,$B219,TOURNEES!$A:$A,"&gt;="&amp;$H$3,TOURNEES!$A:$A,"&lt;="&amp;$K$3))</f>
        <v/>
      </c>
      <c r="G219" s="57" t="str">
        <f>IF($B219="","",COUNTIFS(DATA!$C:$C,$B219,DATA!$A:$A,"&gt;="&amp;$H$3,DATA!$A:$A,"&lt;="&amp;$K$3))</f>
        <v/>
      </c>
      <c r="H219" s="57" t="str">
        <f>IF($B219="","",COUNTIFS(DATA!$C:$C,$B219,DATA!$A:$A,"&gt;="&amp;$H$3,DATA!$A:$A,"&lt;="&amp;$K$3,DATA!$O:$O,1))</f>
        <v/>
      </c>
      <c r="I219" s="58" t="str">
        <f t="shared" si="5"/>
        <v/>
      </c>
      <c r="J219" s="59" t="str">
        <f>IF($B219="","",SUMIFS(DATA!$K:$K,DATA!$C:$C,$B219,DATA!$A:$A,"&gt;="&amp;$H$3,DATA!$A:$A,"&lt;="&amp;$K$3))</f>
        <v/>
      </c>
      <c r="K219" s="59" t="str">
        <f>IF($B219="","",SUMIFS(DATA!$N:$N,DATA!$C:$C,$B219,DATA!$A:$A,"&gt;="&amp;$H$3,DATA!$A:$A,"&lt;="&amp;$K$3,DATA!$O:$O,1))</f>
        <v/>
      </c>
      <c r="L219" s="57" t="str">
        <f>IF($B219="","",SUMIFS(TOURNEES!$F:$F,TOURNEES!$B:$B,$B219,TOURNEES!$A:$A,"&gt;="&amp;$H$3,TOURNEES!$A:$A,"&lt;="&amp;$K$3))</f>
        <v/>
      </c>
      <c r="M219" s="57" t="str">
        <f>IF($B219="","",SUMIFS(TOURNEES!$G:$G,TOURNEES!$B:$B,$B219,TOURNEES!$A:$A,"&gt;="&amp;$H$3,TOURNEES!$A:$A,"&lt;="&amp;$K$3))</f>
        <v/>
      </c>
      <c r="N219" s="57" t="str">
        <f t="shared" si="6"/>
        <v/>
      </c>
      <c r="O219" s="57"/>
    </row>
    <row r="220" spans="2:15" ht="16.8" x14ac:dyDescent="0.3">
      <c r="B220" s="54" t="str">
        <f>IF(LISTES!A194="","",LISTES!A194)</f>
        <v/>
      </c>
      <c r="C220" s="55" t="str">
        <f>IF($B220="","",IF(LISTES!C194=1,"☑","☐"))</f>
        <v/>
      </c>
      <c r="D220" s="55" t="str">
        <f>IF($B220="","",IF(LISTES!F194=1,"☑","☐"))</f>
        <v/>
      </c>
      <c r="E220" s="55" t="str">
        <f>IF($B220="","",IF(LISTES!G194=1,"☑","☐"))</f>
        <v/>
      </c>
      <c r="F220" s="56" t="str">
        <f>IF($B220="","",COUNTIFS(TOURNEES!$B:$B,$B220,TOURNEES!$A:$A,"&gt;="&amp;$H$3,TOURNEES!$A:$A,"&lt;="&amp;$K$3))</f>
        <v/>
      </c>
      <c r="G220" s="57" t="str">
        <f>IF($B220="","",COUNTIFS(DATA!$C:$C,$B220,DATA!$A:$A,"&gt;="&amp;$H$3,DATA!$A:$A,"&lt;="&amp;$K$3))</f>
        <v/>
      </c>
      <c r="H220" s="57" t="str">
        <f>IF($B220="","",COUNTIFS(DATA!$C:$C,$B220,DATA!$A:$A,"&gt;="&amp;$H$3,DATA!$A:$A,"&lt;="&amp;$K$3,DATA!$O:$O,1))</f>
        <v/>
      </c>
      <c r="I220" s="58" t="str">
        <f t="shared" si="5"/>
        <v/>
      </c>
      <c r="J220" s="59" t="str">
        <f>IF($B220="","",SUMIFS(DATA!$K:$K,DATA!$C:$C,$B220,DATA!$A:$A,"&gt;="&amp;$H$3,DATA!$A:$A,"&lt;="&amp;$K$3))</f>
        <v/>
      </c>
      <c r="K220" s="59" t="str">
        <f>IF($B220="","",SUMIFS(DATA!$N:$N,DATA!$C:$C,$B220,DATA!$A:$A,"&gt;="&amp;$H$3,DATA!$A:$A,"&lt;="&amp;$K$3,DATA!$O:$O,1))</f>
        <v/>
      </c>
      <c r="L220" s="57" t="str">
        <f>IF($B220="","",SUMIFS(TOURNEES!$F:$F,TOURNEES!$B:$B,$B220,TOURNEES!$A:$A,"&gt;="&amp;$H$3,TOURNEES!$A:$A,"&lt;="&amp;$K$3))</f>
        <v/>
      </c>
      <c r="M220" s="57" t="str">
        <f>IF($B220="","",SUMIFS(TOURNEES!$G:$G,TOURNEES!$B:$B,$B220,TOURNEES!$A:$A,"&gt;="&amp;$H$3,TOURNEES!$A:$A,"&lt;="&amp;$K$3))</f>
        <v/>
      </c>
      <c r="N220" s="57" t="str">
        <f t="shared" si="6"/>
        <v/>
      </c>
      <c r="O220" s="57"/>
    </row>
    <row r="221" spans="2:15" ht="16.8" x14ac:dyDescent="0.3">
      <c r="B221" s="54" t="str">
        <f>IF(LISTES!A195="","",LISTES!A195)</f>
        <v/>
      </c>
      <c r="C221" s="55" t="str">
        <f>IF($B221="","",IF(LISTES!C195=1,"☑","☐"))</f>
        <v/>
      </c>
      <c r="D221" s="55" t="str">
        <f>IF($B221="","",IF(LISTES!F195=1,"☑","☐"))</f>
        <v/>
      </c>
      <c r="E221" s="55" t="str">
        <f>IF($B221="","",IF(LISTES!G195=1,"☑","☐"))</f>
        <v/>
      </c>
      <c r="F221" s="56" t="str">
        <f>IF($B221="","",COUNTIFS(TOURNEES!$B:$B,$B221,TOURNEES!$A:$A,"&gt;="&amp;$H$3,TOURNEES!$A:$A,"&lt;="&amp;$K$3))</f>
        <v/>
      </c>
      <c r="G221" s="57" t="str">
        <f>IF($B221="","",COUNTIFS(DATA!$C:$C,$B221,DATA!$A:$A,"&gt;="&amp;$H$3,DATA!$A:$A,"&lt;="&amp;$K$3))</f>
        <v/>
      </c>
      <c r="H221" s="57" t="str">
        <f>IF($B221="","",COUNTIFS(DATA!$C:$C,$B221,DATA!$A:$A,"&gt;="&amp;$H$3,DATA!$A:$A,"&lt;="&amp;$K$3,DATA!$O:$O,1))</f>
        <v/>
      </c>
      <c r="I221" s="58" t="str">
        <f t="shared" ref="I221:I284" si="7">IF(OR($B221="",N(G221)=0),"",H221/G221)</f>
        <v/>
      </c>
      <c r="J221" s="59" t="str">
        <f>IF($B221="","",SUMIFS(DATA!$K:$K,DATA!$C:$C,$B221,DATA!$A:$A,"&gt;="&amp;$H$3,DATA!$A:$A,"&lt;="&amp;$K$3))</f>
        <v/>
      </c>
      <c r="K221" s="59" t="str">
        <f>IF($B221="","",SUMIFS(DATA!$N:$N,DATA!$C:$C,$B221,DATA!$A:$A,"&gt;="&amp;$H$3,DATA!$A:$A,"&lt;="&amp;$K$3,DATA!$O:$O,1))</f>
        <v/>
      </c>
      <c r="L221" s="57" t="str">
        <f>IF($B221="","",SUMIFS(TOURNEES!$F:$F,TOURNEES!$B:$B,$B221,TOURNEES!$A:$A,"&gt;="&amp;$H$3,TOURNEES!$A:$A,"&lt;="&amp;$K$3))</f>
        <v/>
      </c>
      <c r="M221" s="57" t="str">
        <f>IF($B221="","",SUMIFS(TOURNEES!$G:$G,TOURNEES!$B:$B,$B221,TOURNEES!$A:$A,"&gt;="&amp;$H$3,TOURNEES!$A:$A,"&lt;="&amp;$K$3))</f>
        <v/>
      </c>
      <c r="N221" s="57" t="str">
        <f t="shared" ref="N221:N284" si="8">IF(OR($B221="",N(F221)=0),"",L221/F221)</f>
        <v/>
      </c>
      <c r="O221" s="57"/>
    </row>
    <row r="222" spans="2:15" ht="16.8" x14ac:dyDescent="0.3">
      <c r="B222" s="54" t="str">
        <f>IF(LISTES!A196="","",LISTES!A196)</f>
        <v/>
      </c>
      <c r="C222" s="55" t="str">
        <f>IF($B222="","",IF(LISTES!C196=1,"☑","☐"))</f>
        <v/>
      </c>
      <c r="D222" s="55" t="str">
        <f>IF($B222="","",IF(LISTES!F196=1,"☑","☐"))</f>
        <v/>
      </c>
      <c r="E222" s="55" t="str">
        <f>IF($B222="","",IF(LISTES!G196=1,"☑","☐"))</f>
        <v/>
      </c>
      <c r="F222" s="56" t="str">
        <f>IF($B222="","",COUNTIFS(TOURNEES!$B:$B,$B222,TOURNEES!$A:$A,"&gt;="&amp;$H$3,TOURNEES!$A:$A,"&lt;="&amp;$K$3))</f>
        <v/>
      </c>
      <c r="G222" s="57" t="str">
        <f>IF($B222="","",COUNTIFS(DATA!$C:$C,$B222,DATA!$A:$A,"&gt;="&amp;$H$3,DATA!$A:$A,"&lt;="&amp;$K$3))</f>
        <v/>
      </c>
      <c r="H222" s="57" t="str">
        <f>IF($B222="","",COUNTIFS(DATA!$C:$C,$B222,DATA!$A:$A,"&gt;="&amp;$H$3,DATA!$A:$A,"&lt;="&amp;$K$3,DATA!$O:$O,1))</f>
        <v/>
      </c>
      <c r="I222" s="58" t="str">
        <f t="shared" si="7"/>
        <v/>
      </c>
      <c r="J222" s="59" t="str">
        <f>IF($B222="","",SUMIFS(DATA!$K:$K,DATA!$C:$C,$B222,DATA!$A:$A,"&gt;="&amp;$H$3,DATA!$A:$A,"&lt;="&amp;$K$3))</f>
        <v/>
      </c>
      <c r="K222" s="59" t="str">
        <f>IF($B222="","",SUMIFS(DATA!$N:$N,DATA!$C:$C,$B222,DATA!$A:$A,"&gt;="&amp;$H$3,DATA!$A:$A,"&lt;="&amp;$K$3,DATA!$O:$O,1))</f>
        <v/>
      </c>
      <c r="L222" s="57" t="str">
        <f>IF($B222="","",SUMIFS(TOURNEES!$F:$F,TOURNEES!$B:$B,$B222,TOURNEES!$A:$A,"&gt;="&amp;$H$3,TOURNEES!$A:$A,"&lt;="&amp;$K$3))</f>
        <v/>
      </c>
      <c r="M222" s="57" t="str">
        <f>IF($B222="","",SUMIFS(TOURNEES!$G:$G,TOURNEES!$B:$B,$B222,TOURNEES!$A:$A,"&gt;="&amp;$H$3,TOURNEES!$A:$A,"&lt;="&amp;$K$3))</f>
        <v/>
      </c>
      <c r="N222" s="57" t="str">
        <f t="shared" si="8"/>
        <v/>
      </c>
      <c r="O222" s="57"/>
    </row>
    <row r="223" spans="2:15" ht="16.8" x14ac:dyDescent="0.3">
      <c r="B223" s="54" t="str">
        <f>IF(LISTES!A197="","",LISTES!A197)</f>
        <v/>
      </c>
      <c r="C223" s="55" t="str">
        <f>IF($B223="","",IF(LISTES!C197=1,"☑","☐"))</f>
        <v/>
      </c>
      <c r="D223" s="55" t="str">
        <f>IF($B223="","",IF(LISTES!F197=1,"☑","☐"))</f>
        <v/>
      </c>
      <c r="E223" s="55" t="str">
        <f>IF($B223="","",IF(LISTES!G197=1,"☑","☐"))</f>
        <v/>
      </c>
      <c r="F223" s="56" t="str">
        <f>IF($B223="","",COUNTIFS(TOURNEES!$B:$B,$B223,TOURNEES!$A:$A,"&gt;="&amp;$H$3,TOURNEES!$A:$A,"&lt;="&amp;$K$3))</f>
        <v/>
      </c>
      <c r="G223" s="57" t="str">
        <f>IF($B223="","",COUNTIFS(DATA!$C:$C,$B223,DATA!$A:$A,"&gt;="&amp;$H$3,DATA!$A:$A,"&lt;="&amp;$K$3))</f>
        <v/>
      </c>
      <c r="H223" s="57" t="str">
        <f>IF($B223="","",COUNTIFS(DATA!$C:$C,$B223,DATA!$A:$A,"&gt;="&amp;$H$3,DATA!$A:$A,"&lt;="&amp;$K$3,DATA!$O:$O,1))</f>
        <v/>
      </c>
      <c r="I223" s="58" t="str">
        <f t="shared" si="7"/>
        <v/>
      </c>
      <c r="J223" s="59" t="str">
        <f>IF($B223="","",SUMIFS(DATA!$K:$K,DATA!$C:$C,$B223,DATA!$A:$A,"&gt;="&amp;$H$3,DATA!$A:$A,"&lt;="&amp;$K$3))</f>
        <v/>
      </c>
      <c r="K223" s="59" t="str">
        <f>IF($B223="","",SUMIFS(DATA!$N:$N,DATA!$C:$C,$B223,DATA!$A:$A,"&gt;="&amp;$H$3,DATA!$A:$A,"&lt;="&amp;$K$3,DATA!$O:$O,1))</f>
        <v/>
      </c>
      <c r="L223" s="57" t="str">
        <f>IF($B223="","",SUMIFS(TOURNEES!$F:$F,TOURNEES!$B:$B,$B223,TOURNEES!$A:$A,"&gt;="&amp;$H$3,TOURNEES!$A:$A,"&lt;="&amp;$K$3))</f>
        <v/>
      </c>
      <c r="M223" s="57" t="str">
        <f>IF($B223="","",SUMIFS(TOURNEES!$G:$G,TOURNEES!$B:$B,$B223,TOURNEES!$A:$A,"&gt;="&amp;$H$3,TOURNEES!$A:$A,"&lt;="&amp;$K$3))</f>
        <v/>
      </c>
      <c r="N223" s="57" t="str">
        <f t="shared" si="8"/>
        <v/>
      </c>
      <c r="O223" s="57"/>
    </row>
    <row r="224" spans="2:15" ht="16.8" x14ac:dyDescent="0.3">
      <c r="B224" s="54" t="str">
        <f>IF(LISTES!A198="","",LISTES!A198)</f>
        <v/>
      </c>
      <c r="C224" s="55" t="str">
        <f>IF($B224="","",IF(LISTES!C198=1,"☑","☐"))</f>
        <v/>
      </c>
      <c r="D224" s="55" t="str">
        <f>IF($B224="","",IF(LISTES!F198=1,"☑","☐"))</f>
        <v/>
      </c>
      <c r="E224" s="55" t="str">
        <f>IF($B224="","",IF(LISTES!G198=1,"☑","☐"))</f>
        <v/>
      </c>
      <c r="F224" s="56" t="str">
        <f>IF($B224="","",COUNTIFS(TOURNEES!$B:$B,$B224,TOURNEES!$A:$A,"&gt;="&amp;$H$3,TOURNEES!$A:$A,"&lt;="&amp;$K$3))</f>
        <v/>
      </c>
      <c r="G224" s="57" t="str">
        <f>IF($B224="","",COUNTIFS(DATA!$C:$C,$B224,DATA!$A:$A,"&gt;="&amp;$H$3,DATA!$A:$A,"&lt;="&amp;$K$3))</f>
        <v/>
      </c>
      <c r="H224" s="57" t="str">
        <f>IF($B224="","",COUNTIFS(DATA!$C:$C,$B224,DATA!$A:$A,"&gt;="&amp;$H$3,DATA!$A:$A,"&lt;="&amp;$K$3,DATA!$O:$O,1))</f>
        <v/>
      </c>
      <c r="I224" s="58" t="str">
        <f t="shared" si="7"/>
        <v/>
      </c>
      <c r="J224" s="59" t="str">
        <f>IF($B224="","",SUMIFS(DATA!$K:$K,DATA!$C:$C,$B224,DATA!$A:$A,"&gt;="&amp;$H$3,DATA!$A:$A,"&lt;="&amp;$K$3))</f>
        <v/>
      </c>
      <c r="K224" s="59" t="str">
        <f>IF($B224="","",SUMIFS(DATA!$N:$N,DATA!$C:$C,$B224,DATA!$A:$A,"&gt;="&amp;$H$3,DATA!$A:$A,"&lt;="&amp;$K$3,DATA!$O:$O,1))</f>
        <v/>
      </c>
      <c r="L224" s="57" t="str">
        <f>IF($B224="","",SUMIFS(TOURNEES!$F:$F,TOURNEES!$B:$B,$B224,TOURNEES!$A:$A,"&gt;="&amp;$H$3,TOURNEES!$A:$A,"&lt;="&amp;$K$3))</f>
        <v/>
      </c>
      <c r="M224" s="57" t="str">
        <f>IF($B224="","",SUMIFS(TOURNEES!$G:$G,TOURNEES!$B:$B,$B224,TOURNEES!$A:$A,"&gt;="&amp;$H$3,TOURNEES!$A:$A,"&lt;="&amp;$K$3))</f>
        <v/>
      </c>
      <c r="N224" s="57" t="str">
        <f t="shared" si="8"/>
        <v/>
      </c>
      <c r="O224" s="57"/>
    </row>
    <row r="225" spans="2:15" ht="16.8" x14ac:dyDescent="0.3">
      <c r="B225" s="54" t="str">
        <f>IF(LISTES!A199="","",LISTES!A199)</f>
        <v/>
      </c>
      <c r="C225" s="55" t="str">
        <f>IF($B225="","",IF(LISTES!C199=1,"☑","☐"))</f>
        <v/>
      </c>
      <c r="D225" s="55" t="str">
        <f>IF($B225="","",IF(LISTES!F199=1,"☑","☐"))</f>
        <v/>
      </c>
      <c r="E225" s="55" t="str">
        <f>IF($B225="","",IF(LISTES!G199=1,"☑","☐"))</f>
        <v/>
      </c>
      <c r="F225" s="56" t="str">
        <f>IF($B225="","",COUNTIFS(TOURNEES!$B:$B,$B225,TOURNEES!$A:$A,"&gt;="&amp;$H$3,TOURNEES!$A:$A,"&lt;="&amp;$K$3))</f>
        <v/>
      </c>
      <c r="G225" s="57" t="str">
        <f>IF($B225="","",COUNTIFS(DATA!$C:$C,$B225,DATA!$A:$A,"&gt;="&amp;$H$3,DATA!$A:$A,"&lt;="&amp;$K$3))</f>
        <v/>
      </c>
      <c r="H225" s="57" t="str">
        <f>IF($B225="","",COUNTIFS(DATA!$C:$C,$B225,DATA!$A:$A,"&gt;="&amp;$H$3,DATA!$A:$A,"&lt;="&amp;$K$3,DATA!$O:$O,1))</f>
        <v/>
      </c>
      <c r="I225" s="58" t="str">
        <f t="shared" si="7"/>
        <v/>
      </c>
      <c r="J225" s="59" t="str">
        <f>IF($B225="","",SUMIFS(DATA!$K:$K,DATA!$C:$C,$B225,DATA!$A:$A,"&gt;="&amp;$H$3,DATA!$A:$A,"&lt;="&amp;$K$3))</f>
        <v/>
      </c>
      <c r="K225" s="59" t="str">
        <f>IF($B225="","",SUMIFS(DATA!$N:$N,DATA!$C:$C,$B225,DATA!$A:$A,"&gt;="&amp;$H$3,DATA!$A:$A,"&lt;="&amp;$K$3,DATA!$O:$O,1))</f>
        <v/>
      </c>
      <c r="L225" s="57" t="str">
        <f>IF($B225="","",SUMIFS(TOURNEES!$F:$F,TOURNEES!$B:$B,$B225,TOURNEES!$A:$A,"&gt;="&amp;$H$3,TOURNEES!$A:$A,"&lt;="&amp;$K$3))</f>
        <v/>
      </c>
      <c r="M225" s="57" t="str">
        <f>IF($B225="","",SUMIFS(TOURNEES!$G:$G,TOURNEES!$B:$B,$B225,TOURNEES!$A:$A,"&gt;="&amp;$H$3,TOURNEES!$A:$A,"&lt;="&amp;$K$3))</f>
        <v/>
      </c>
      <c r="N225" s="57" t="str">
        <f t="shared" si="8"/>
        <v/>
      </c>
      <c r="O225" s="57"/>
    </row>
    <row r="226" spans="2:15" ht="16.8" x14ac:dyDescent="0.3">
      <c r="B226" s="54" t="str">
        <f>IF(LISTES!A200="","",LISTES!A200)</f>
        <v/>
      </c>
      <c r="C226" s="55" t="str">
        <f>IF($B226="","",IF(LISTES!C200=1,"☑","☐"))</f>
        <v/>
      </c>
      <c r="D226" s="55" t="str">
        <f>IF($B226="","",IF(LISTES!F200=1,"☑","☐"))</f>
        <v/>
      </c>
      <c r="E226" s="55" t="str">
        <f>IF($B226="","",IF(LISTES!G200=1,"☑","☐"))</f>
        <v/>
      </c>
      <c r="F226" s="56" t="str">
        <f>IF($B226="","",COUNTIFS(TOURNEES!$B:$B,$B226,TOURNEES!$A:$A,"&gt;="&amp;$H$3,TOURNEES!$A:$A,"&lt;="&amp;$K$3))</f>
        <v/>
      </c>
      <c r="G226" s="57" t="str">
        <f>IF($B226="","",COUNTIFS(DATA!$C:$C,$B226,DATA!$A:$A,"&gt;="&amp;$H$3,DATA!$A:$A,"&lt;="&amp;$K$3))</f>
        <v/>
      </c>
      <c r="H226" s="57" t="str">
        <f>IF($B226="","",COUNTIFS(DATA!$C:$C,$B226,DATA!$A:$A,"&gt;="&amp;$H$3,DATA!$A:$A,"&lt;="&amp;$K$3,DATA!$O:$O,1))</f>
        <v/>
      </c>
      <c r="I226" s="58" t="str">
        <f t="shared" si="7"/>
        <v/>
      </c>
      <c r="J226" s="59" t="str">
        <f>IF($B226="","",SUMIFS(DATA!$K:$K,DATA!$C:$C,$B226,DATA!$A:$A,"&gt;="&amp;$H$3,DATA!$A:$A,"&lt;="&amp;$K$3))</f>
        <v/>
      </c>
      <c r="K226" s="59" t="str">
        <f>IF($B226="","",SUMIFS(DATA!$N:$N,DATA!$C:$C,$B226,DATA!$A:$A,"&gt;="&amp;$H$3,DATA!$A:$A,"&lt;="&amp;$K$3,DATA!$O:$O,1))</f>
        <v/>
      </c>
      <c r="L226" s="57" t="str">
        <f>IF($B226="","",SUMIFS(TOURNEES!$F:$F,TOURNEES!$B:$B,$B226,TOURNEES!$A:$A,"&gt;="&amp;$H$3,TOURNEES!$A:$A,"&lt;="&amp;$K$3))</f>
        <v/>
      </c>
      <c r="M226" s="57" t="str">
        <f>IF($B226="","",SUMIFS(TOURNEES!$G:$G,TOURNEES!$B:$B,$B226,TOURNEES!$A:$A,"&gt;="&amp;$H$3,TOURNEES!$A:$A,"&lt;="&amp;$K$3))</f>
        <v/>
      </c>
      <c r="N226" s="57" t="str">
        <f t="shared" si="8"/>
        <v/>
      </c>
      <c r="O226" s="57"/>
    </row>
    <row r="227" spans="2:15" ht="16.8" x14ac:dyDescent="0.3">
      <c r="B227" s="54" t="str">
        <f>IF(LISTES!A201="","",LISTES!A201)</f>
        <v/>
      </c>
      <c r="C227" s="55" t="str">
        <f>IF($B227="","",IF(LISTES!C201=1,"☑","☐"))</f>
        <v/>
      </c>
      <c r="D227" s="55" t="str">
        <f>IF($B227="","",IF(LISTES!F201=1,"☑","☐"))</f>
        <v/>
      </c>
      <c r="E227" s="55" t="str">
        <f>IF($B227="","",IF(LISTES!G201=1,"☑","☐"))</f>
        <v/>
      </c>
      <c r="F227" s="56" t="str">
        <f>IF($B227="","",COUNTIFS(TOURNEES!$B:$B,$B227,TOURNEES!$A:$A,"&gt;="&amp;$H$3,TOURNEES!$A:$A,"&lt;="&amp;$K$3))</f>
        <v/>
      </c>
      <c r="G227" s="57" t="str">
        <f>IF($B227="","",COUNTIFS(DATA!$C:$C,$B227,DATA!$A:$A,"&gt;="&amp;$H$3,DATA!$A:$A,"&lt;="&amp;$K$3))</f>
        <v/>
      </c>
      <c r="H227" s="57" t="str">
        <f>IF($B227="","",COUNTIFS(DATA!$C:$C,$B227,DATA!$A:$A,"&gt;="&amp;$H$3,DATA!$A:$A,"&lt;="&amp;$K$3,DATA!$O:$O,1))</f>
        <v/>
      </c>
      <c r="I227" s="58" t="str">
        <f t="shared" si="7"/>
        <v/>
      </c>
      <c r="J227" s="59" t="str">
        <f>IF($B227="","",SUMIFS(DATA!$K:$K,DATA!$C:$C,$B227,DATA!$A:$A,"&gt;="&amp;$H$3,DATA!$A:$A,"&lt;="&amp;$K$3))</f>
        <v/>
      </c>
      <c r="K227" s="59" t="str">
        <f>IF($B227="","",SUMIFS(DATA!$N:$N,DATA!$C:$C,$B227,DATA!$A:$A,"&gt;="&amp;$H$3,DATA!$A:$A,"&lt;="&amp;$K$3,DATA!$O:$O,1))</f>
        <v/>
      </c>
      <c r="L227" s="57" t="str">
        <f>IF($B227="","",SUMIFS(TOURNEES!$F:$F,TOURNEES!$B:$B,$B227,TOURNEES!$A:$A,"&gt;="&amp;$H$3,TOURNEES!$A:$A,"&lt;="&amp;$K$3))</f>
        <v/>
      </c>
      <c r="M227" s="57" t="str">
        <f>IF($B227="","",SUMIFS(TOURNEES!$G:$G,TOURNEES!$B:$B,$B227,TOURNEES!$A:$A,"&gt;="&amp;$H$3,TOURNEES!$A:$A,"&lt;="&amp;$K$3))</f>
        <v/>
      </c>
      <c r="N227" s="57" t="str">
        <f t="shared" si="8"/>
        <v/>
      </c>
      <c r="O227" s="57"/>
    </row>
    <row r="228" spans="2:15" ht="16.8" x14ac:dyDescent="0.3">
      <c r="B228" s="54" t="str">
        <f>IF(LISTES!A202="","",LISTES!A202)</f>
        <v/>
      </c>
      <c r="C228" s="55" t="str">
        <f>IF($B228="","",IF(LISTES!C202=1,"☑","☐"))</f>
        <v/>
      </c>
      <c r="D228" s="55" t="str">
        <f>IF($B228="","",IF(LISTES!F202=1,"☑","☐"))</f>
        <v/>
      </c>
      <c r="E228" s="55" t="str">
        <f>IF($B228="","",IF(LISTES!G202=1,"☑","☐"))</f>
        <v/>
      </c>
      <c r="F228" s="56" t="str">
        <f>IF($B228="","",COUNTIFS(TOURNEES!$B:$B,$B228,TOURNEES!$A:$A,"&gt;="&amp;$H$3,TOURNEES!$A:$A,"&lt;="&amp;$K$3))</f>
        <v/>
      </c>
      <c r="G228" s="57" t="str">
        <f>IF($B228="","",COUNTIFS(DATA!$C:$C,$B228,DATA!$A:$A,"&gt;="&amp;$H$3,DATA!$A:$A,"&lt;="&amp;$K$3))</f>
        <v/>
      </c>
      <c r="H228" s="57" t="str">
        <f>IF($B228="","",COUNTIFS(DATA!$C:$C,$B228,DATA!$A:$A,"&gt;="&amp;$H$3,DATA!$A:$A,"&lt;="&amp;$K$3,DATA!$O:$O,1))</f>
        <v/>
      </c>
      <c r="I228" s="58" t="str">
        <f t="shared" si="7"/>
        <v/>
      </c>
      <c r="J228" s="59" t="str">
        <f>IF($B228="","",SUMIFS(DATA!$K:$K,DATA!$C:$C,$B228,DATA!$A:$A,"&gt;="&amp;$H$3,DATA!$A:$A,"&lt;="&amp;$K$3))</f>
        <v/>
      </c>
      <c r="K228" s="59" t="str">
        <f>IF($B228="","",SUMIFS(DATA!$N:$N,DATA!$C:$C,$B228,DATA!$A:$A,"&gt;="&amp;$H$3,DATA!$A:$A,"&lt;="&amp;$K$3,DATA!$O:$O,1))</f>
        <v/>
      </c>
      <c r="L228" s="57" t="str">
        <f>IF($B228="","",SUMIFS(TOURNEES!$F:$F,TOURNEES!$B:$B,$B228,TOURNEES!$A:$A,"&gt;="&amp;$H$3,TOURNEES!$A:$A,"&lt;="&amp;$K$3))</f>
        <v/>
      </c>
      <c r="M228" s="57" t="str">
        <f>IF($B228="","",SUMIFS(TOURNEES!$G:$G,TOURNEES!$B:$B,$B228,TOURNEES!$A:$A,"&gt;="&amp;$H$3,TOURNEES!$A:$A,"&lt;="&amp;$K$3))</f>
        <v/>
      </c>
      <c r="N228" s="57" t="str">
        <f t="shared" si="8"/>
        <v/>
      </c>
      <c r="O228" s="57"/>
    </row>
    <row r="229" spans="2:15" ht="16.8" x14ac:dyDescent="0.3">
      <c r="B229" s="54" t="str">
        <f>IF(LISTES!A203="","",LISTES!A203)</f>
        <v/>
      </c>
      <c r="C229" s="55" t="str">
        <f>IF($B229="","",IF(LISTES!C203=1,"☑","☐"))</f>
        <v/>
      </c>
      <c r="D229" s="55" t="str">
        <f>IF($B229="","",IF(LISTES!F203=1,"☑","☐"))</f>
        <v/>
      </c>
      <c r="E229" s="55" t="str">
        <f>IF($B229="","",IF(LISTES!G203=1,"☑","☐"))</f>
        <v/>
      </c>
      <c r="F229" s="56" t="str">
        <f>IF($B229="","",COUNTIFS(TOURNEES!$B:$B,$B229,TOURNEES!$A:$A,"&gt;="&amp;$H$3,TOURNEES!$A:$A,"&lt;="&amp;$K$3))</f>
        <v/>
      </c>
      <c r="G229" s="57" t="str">
        <f>IF($B229="","",COUNTIFS(DATA!$C:$C,$B229,DATA!$A:$A,"&gt;="&amp;$H$3,DATA!$A:$A,"&lt;="&amp;$K$3))</f>
        <v/>
      </c>
      <c r="H229" s="57" t="str">
        <f>IF($B229="","",COUNTIFS(DATA!$C:$C,$B229,DATA!$A:$A,"&gt;="&amp;$H$3,DATA!$A:$A,"&lt;="&amp;$K$3,DATA!$O:$O,1))</f>
        <v/>
      </c>
      <c r="I229" s="58" t="str">
        <f t="shared" si="7"/>
        <v/>
      </c>
      <c r="J229" s="59" t="str">
        <f>IF($B229="","",SUMIFS(DATA!$K:$K,DATA!$C:$C,$B229,DATA!$A:$A,"&gt;="&amp;$H$3,DATA!$A:$A,"&lt;="&amp;$K$3))</f>
        <v/>
      </c>
      <c r="K229" s="59" t="str">
        <f>IF($B229="","",SUMIFS(DATA!$N:$N,DATA!$C:$C,$B229,DATA!$A:$A,"&gt;="&amp;$H$3,DATA!$A:$A,"&lt;="&amp;$K$3,DATA!$O:$O,1))</f>
        <v/>
      </c>
      <c r="L229" s="57" t="str">
        <f>IF($B229="","",SUMIFS(TOURNEES!$F:$F,TOURNEES!$B:$B,$B229,TOURNEES!$A:$A,"&gt;="&amp;$H$3,TOURNEES!$A:$A,"&lt;="&amp;$K$3))</f>
        <v/>
      </c>
      <c r="M229" s="57" t="str">
        <f>IF($B229="","",SUMIFS(TOURNEES!$G:$G,TOURNEES!$B:$B,$B229,TOURNEES!$A:$A,"&gt;="&amp;$H$3,TOURNEES!$A:$A,"&lt;="&amp;$K$3))</f>
        <v/>
      </c>
      <c r="N229" s="57" t="str">
        <f t="shared" si="8"/>
        <v/>
      </c>
      <c r="O229" s="57"/>
    </row>
    <row r="230" spans="2:15" ht="16.8" x14ac:dyDescent="0.3">
      <c r="B230" s="54" t="str">
        <f>IF(LISTES!A204="","",LISTES!A204)</f>
        <v/>
      </c>
      <c r="C230" s="55" t="str">
        <f>IF($B230="","",IF(LISTES!C204=1,"☑","☐"))</f>
        <v/>
      </c>
      <c r="D230" s="55" t="str">
        <f>IF($B230="","",IF(LISTES!F204=1,"☑","☐"))</f>
        <v/>
      </c>
      <c r="E230" s="55" t="str">
        <f>IF($B230="","",IF(LISTES!G204=1,"☑","☐"))</f>
        <v/>
      </c>
      <c r="F230" s="56" t="str">
        <f>IF($B230="","",COUNTIFS(TOURNEES!$B:$B,$B230,TOURNEES!$A:$A,"&gt;="&amp;$H$3,TOURNEES!$A:$A,"&lt;="&amp;$K$3))</f>
        <v/>
      </c>
      <c r="G230" s="57" t="str">
        <f>IF($B230="","",COUNTIFS(DATA!$C:$C,$B230,DATA!$A:$A,"&gt;="&amp;$H$3,DATA!$A:$A,"&lt;="&amp;$K$3))</f>
        <v/>
      </c>
      <c r="H230" s="57" t="str">
        <f>IF($B230="","",COUNTIFS(DATA!$C:$C,$B230,DATA!$A:$A,"&gt;="&amp;$H$3,DATA!$A:$A,"&lt;="&amp;$K$3,DATA!$O:$O,1))</f>
        <v/>
      </c>
      <c r="I230" s="58" t="str">
        <f t="shared" si="7"/>
        <v/>
      </c>
      <c r="J230" s="59" t="str">
        <f>IF($B230="","",SUMIFS(DATA!$K:$K,DATA!$C:$C,$B230,DATA!$A:$A,"&gt;="&amp;$H$3,DATA!$A:$A,"&lt;="&amp;$K$3))</f>
        <v/>
      </c>
      <c r="K230" s="59" t="str">
        <f>IF($B230="","",SUMIFS(DATA!$N:$N,DATA!$C:$C,$B230,DATA!$A:$A,"&gt;="&amp;$H$3,DATA!$A:$A,"&lt;="&amp;$K$3,DATA!$O:$O,1))</f>
        <v/>
      </c>
      <c r="L230" s="57" t="str">
        <f>IF($B230="","",SUMIFS(TOURNEES!$F:$F,TOURNEES!$B:$B,$B230,TOURNEES!$A:$A,"&gt;="&amp;$H$3,TOURNEES!$A:$A,"&lt;="&amp;$K$3))</f>
        <v/>
      </c>
      <c r="M230" s="57" t="str">
        <f>IF($B230="","",SUMIFS(TOURNEES!$G:$G,TOURNEES!$B:$B,$B230,TOURNEES!$A:$A,"&gt;="&amp;$H$3,TOURNEES!$A:$A,"&lt;="&amp;$K$3))</f>
        <v/>
      </c>
      <c r="N230" s="57" t="str">
        <f t="shared" si="8"/>
        <v/>
      </c>
      <c r="O230" s="57"/>
    </row>
    <row r="231" spans="2:15" ht="16.8" x14ac:dyDescent="0.3">
      <c r="B231" s="54" t="str">
        <f>IF(LISTES!A205="","",LISTES!A205)</f>
        <v/>
      </c>
      <c r="C231" s="55" t="str">
        <f>IF($B231="","",IF(LISTES!C205=1,"☑","☐"))</f>
        <v/>
      </c>
      <c r="D231" s="55" t="str">
        <f>IF($B231="","",IF(LISTES!F205=1,"☑","☐"))</f>
        <v/>
      </c>
      <c r="E231" s="55" t="str">
        <f>IF($B231="","",IF(LISTES!G205=1,"☑","☐"))</f>
        <v/>
      </c>
      <c r="F231" s="56" t="str">
        <f>IF($B231="","",COUNTIFS(TOURNEES!$B:$B,$B231,TOURNEES!$A:$A,"&gt;="&amp;$H$3,TOURNEES!$A:$A,"&lt;="&amp;$K$3))</f>
        <v/>
      </c>
      <c r="G231" s="57" t="str">
        <f>IF($B231="","",COUNTIFS(DATA!$C:$C,$B231,DATA!$A:$A,"&gt;="&amp;$H$3,DATA!$A:$A,"&lt;="&amp;$K$3))</f>
        <v/>
      </c>
      <c r="H231" s="57" t="str">
        <f>IF($B231="","",COUNTIFS(DATA!$C:$C,$B231,DATA!$A:$A,"&gt;="&amp;$H$3,DATA!$A:$A,"&lt;="&amp;$K$3,DATA!$O:$O,1))</f>
        <v/>
      </c>
      <c r="I231" s="58" t="str">
        <f t="shared" si="7"/>
        <v/>
      </c>
      <c r="J231" s="59" t="str">
        <f>IF($B231="","",SUMIFS(DATA!$K:$K,DATA!$C:$C,$B231,DATA!$A:$A,"&gt;="&amp;$H$3,DATA!$A:$A,"&lt;="&amp;$K$3))</f>
        <v/>
      </c>
      <c r="K231" s="59" t="str">
        <f>IF($B231="","",SUMIFS(DATA!$N:$N,DATA!$C:$C,$B231,DATA!$A:$A,"&gt;="&amp;$H$3,DATA!$A:$A,"&lt;="&amp;$K$3,DATA!$O:$O,1))</f>
        <v/>
      </c>
      <c r="L231" s="57" t="str">
        <f>IF($B231="","",SUMIFS(TOURNEES!$F:$F,TOURNEES!$B:$B,$B231,TOURNEES!$A:$A,"&gt;="&amp;$H$3,TOURNEES!$A:$A,"&lt;="&amp;$K$3))</f>
        <v/>
      </c>
      <c r="M231" s="57" t="str">
        <f>IF($B231="","",SUMIFS(TOURNEES!$G:$G,TOURNEES!$B:$B,$B231,TOURNEES!$A:$A,"&gt;="&amp;$H$3,TOURNEES!$A:$A,"&lt;="&amp;$K$3))</f>
        <v/>
      </c>
      <c r="N231" s="57" t="str">
        <f t="shared" si="8"/>
        <v/>
      </c>
      <c r="O231" s="57"/>
    </row>
    <row r="232" spans="2:15" ht="16.8" x14ac:dyDescent="0.3">
      <c r="B232" s="54" t="str">
        <f>IF(LISTES!A206="","",LISTES!A206)</f>
        <v/>
      </c>
      <c r="C232" s="55" t="str">
        <f>IF($B232="","",IF(LISTES!C206=1,"☑","☐"))</f>
        <v/>
      </c>
      <c r="D232" s="55" t="str">
        <f>IF($B232="","",IF(LISTES!F206=1,"☑","☐"))</f>
        <v/>
      </c>
      <c r="E232" s="55" t="str">
        <f>IF($B232="","",IF(LISTES!G206=1,"☑","☐"))</f>
        <v/>
      </c>
      <c r="F232" s="56" t="str">
        <f>IF($B232="","",COUNTIFS(TOURNEES!$B:$B,$B232,TOURNEES!$A:$A,"&gt;="&amp;$H$3,TOURNEES!$A:$A,"&lt;="&amp;$K$3))</f>
        <v/>
      </c>
      <c r="G232" s="57" t="str">
        <f>IF($B232="","",COUNTIFS(DATA!$C:$C,$B232,DATA!$A:$A,"&gt;="&amp;$H$3,DATA!$A:$A,"&lt;="&amp;$K$3))</f>
        <v/>
      </c>
      <c r="H232" s="57" t="str">
        <f>IF($B232="","",COUNTIFS(DATA!$C:$C,$B232,DATA!$A:$A,"&gt;="&amp;$H$3,DATA!$A:$A,"&lt;="&amp;$K$3,DATA!$O:$O,1))</f>
        <v/>
      </c>
      <c r="I232" s="58" t="str">
        <f t="shared" si="7"/>
        <v/>
      </c>
      <c r="J232" s="59" t="str">
        <f>IF($B232="","",SUMIFS(DATA!$K:$K,DATA!$C:$C,$B232,DATA!$A:$A,"&gt;="&amp;$H$3,DATA!$A:$A,"&lt;="&amp;$K$3))</f>
        <v/>
      </c>
      <c r="K232" s="59" t="str">
        <f>IF($B232="","",SUMIFS(DATA!$N:$N,DATA!$C:$C,$B232,DATA!$A:$A,"&gt;="&amp;$H$3,DATA!$A:$A,"&lt;="&amp;$K$3,DATA!$O:$O,1))</f>
        <v/>
      </c>
      <c r="L232" s="57" t="str">
        <f>IF($B232="","",SUMIFS(TOURNEES!$F:$F,TOURNEES!$B:$B,$B232,TOURNEES!$A:$A,"&gt;="&amp;$H$3,TOURNEES!$A:$A,"&lt;="&amp;$K$3))</f>
        <v/>
      </c>
      <c r="M232" s="57" t="str">
        <f>IF($B232="","",SUMIFS(TOURNEES!$G:$G,TOURNEES!$B:$B,$B232,TOURNEES!$A:$A,"&gt;="&amp;$H$3,TOURNEES!$A:$A,"&lt;="&amp;$K$3))</f>
        <v/>
      </c>
      <c r="N232" s="57" t="str">
        <f t="shared" si="8"/>
        <v/>
      </c>
      <c r="O232" s="57"/>
    </row>
    <row r="233" spans="2:15" ht="16.8" x14ac:dyDescent="0.3">
      <c r="B233" s="54" t="str">
        <f>IF(LISTES!A207="","",LISTES!A207)</f>
        <v/>
      </c>
      <c r="C233" s="55" t="str">
        <f>IF($B233="","",IF(LISTES!C207=1,"☑","☐"))</f>
        <v/>
      </c>
      <c r="D233" s="55" t="str">
        <f>IF($B233="","",IF(LISTES!F207=1,"☑","☐"))</f>
        <v/>
      </c>
      <c r="E233" s="55" t="str">
        <f>IF($B233="","",IF(LISTES!G207=1,"☑","☐"))</f>
        <v/>
      </c>
      <c r="F233" s="56" t="str">
        <f>IF($B233="","",COUNTIFS(TOURNEES!$B:$B,$B233,TOURNEES!$A:$A,"&gt;="&amp;$H$3,TOURNEES!$A:$A,"&lt;="&amp;$K$3))</f>
        <v/>
      </c>
      <c r="G233" s="57" t="str">
        <f>IF($B233="","",COUNTIFS(DATA!$C:$C,$B233,DATA!$A:$A,"&gt;="&amp;$H$3,DATA!$A:$A,"&lt;="&amp;$K$3))</f>
        <v/>
      </c>
      <c r="H233" s="57" t="str">
        <f>IF($B233="","",COUNTIFS(DATA!$C:$C,$B233,DATA!$A:$A,"&gt;="&amp;$H$3,DATA!$A:$A,"&lt;="&amp;$K$3,DATA!$O:$O,1))</f>
        <v/>
      </c>
      <c r="I233" s="58" t="str">
        <f t="shared" si="7"/>
        <v/>
      </c>
      <c r="J233" s="59" t="str">
        <f>IF($B233="","",SUMIFS(DATA!$K:$K,DATA!$C:$C,$B233,DATA!$A:$A,"&gt;="&amp;$H$3,DATA!$A:$A,"&lt;="&amp;$K$3))</f>
        <v/>
      </c>
      <c r="K233" s="59" t="str">
        <f>IF($B233="","",SUMIFS(DATA!$N:$N,DATA!$C:$C,$B233,DATA!$A:$A,"&gt;="&amp;$H$3,DATA!$A:$A,"&lt;="&amp;$K$3,DATA!$O:$O,1))</f>
        <v/>
      </c>
      <c r="L233" s="57" t="str">
        <f>IF($B233="","",SUMIFS(TOURNEES!$F:$F,TOURNEES!$B:$B,$B233,TOURNEES!$A:$A,"&gt;="&amp;$H$3,TOURNEES!$A:$A,"&lt;="&amp;$K$3))</f>
        <v/>
      </c>
      <c r="M233" s="57" t="str">
        <f>IF($B233="","",SUMIFS(TOURNEES!$G:$G,TOURNEES!$B:$B,$B233,TOURNEES!$A:$A,"&gt;="&amp;$H$3,TOURNEES!$A:$A,"&lt;="&amp;$K$3))</f>
        <v/>
      </c>
      <c r="N233" s="57" t="str">
        <f t="shared" si="8"/>
        <v/>
      </c>
      <c r="O233" s="57"/>
    </row>
    <row r="234" spans="2:15" ht="16.8" x14ac:dyDescent="0.3">
      <c r="B234" s="54" t="str">
        <f>IF(LISTES!A208="","",LISTES!A208)</f>
        <v/>
      </c>
      <c r="C234" s="55" t="str">
        <f>IF($B234="","",IF(LISTES!C208=1,"☑","☐"))</f>
        <v/>
      </c>
      <c r="D234" s="55" t="str">
        <f>IF($B234="","",IF(LISTES!F208=1,"☑","☐"))</f>
        <v/>
      </c>
      <c r="E234" s="55" t="str">
        <f>IF($B234="","",IF(LISTES!G208=1,"☑","☐"))</f>
        <v/>
      </c>
      <c r="F234" s="56" t="str">
        <f>IF($B234="","",COUNTIFS(TOURNEES!$B:$B,$B234,TOURNEES!$A:$A,"&gt;="&amp;$H$3,TOURNEES!$A:$A,"&lt;="&amp;$K$3))</f>
        <v/>
      </c>
      <c r="G234" s="57" t="str">
        <f>IF($B234="","",COUNTIFS(DATA!$C:$C,$B234,DATA!$A:$A,"&gt;="&amp;$H$3,DATA!$A:$A,"&lt;="&amp;$K$3))</f>
        <v/>
      </c>
      <c r="H234" s="57" t="str">
        <f>IF($B234="","",COUNTIFS(DATA!$C:$C,$B234,DATA!$A:$A,"&gt;="&amp;$H$3,DATA!$A:$A,"&lt;="&amp;$K$3,DATA!$O:$O,1))</f>
        <v/>
      </c>
      <c r="I234" s="58" t="str">
        <f t="shared" si="7"/>
        <v/>
      </c>
      <c r="J234" s="59" t="str">
        <f>IF($B234="","",SUMIFS(DATA!$K:$K,DATA!$C:$C,$B234,DATA!$A:$A,"&gt;="&amp;$H$3,DATA!$A:$A,"&lt;="&amp;$K$3))</f>
        <v/>
      </c>
      <c r="K234" s="59" t="str">
        <f>IF($B234="","",SUMIFS(DATA!$N:$N,DATA!$C:$C,$B234,DATA!$A:$A,"&gt;="&amp;$H$3,DATA!$A:$A,"&lt;="&amp;$K$3,DATA!$O:$O,1))</f>
        <v/>
      </c>
      <c r="L234" s="57" t="str">
        <f>IF($B234="","",SUMIFS(TOURNEES!$F:$F,TOURNEES!$B:$B,$B234,TOURNEES!$A:$A,"&gt;="&amp;$H$3,TOURNEES!$A:$A,"&lt;="&amp;$K$3))</f>
        <v/>
      </c>
      <c r="M234" s="57" t="str">
        <f>IF($B234="","",SUMIFS(TOURNEES!$G:$G,TOURNEES!$B:$B,$B234,TOURNEES!$A:$A,"&gt;="&amp;$H$3,TOURNEES!$A:$A,"&lt;="&amp;$K$3))</f>
        <v/>
      </c>
      <c r="N234" s="57" t="str">
        <f t="shared" si="8"/>
        <v/>
      </c>
      <c r="O234" s="57"/>
    </row>
    <row r="235" spans="2:15" ht="16.8" x14ac:dyDescent="0.3">
      <c r="B235" s="54" t="str">
        <f>IF(LISTES!A209="","",LISTES!A209)</f>
        <v/>
      </c>
      <c r="C235" s="55" t="str">
        <f>IF($B235="","",IF(LISTES!C209=1,"☑","☐"))</f>
        <v/>
      </c>
      <c r="D235" s="55" t="str">
        <f>IF($B235="","",IF(LISTES!F209=1,"☑","☐"))</f>
        <v/>
      </c>
      <c r="E235" s="55" t="str">
        <f>IF($B235="","",IF(LISTES!G209=1,"☑","☐"))</f>
        <v/>
      </c>
      <c r="F235" s="56" t="str">
        <f>IF($B235="","",COUNTIFS(TOURNEES!$B:$B,$B235,TOURNEES!$A:$A,"&gt;="&amp;$H$3,TOURNEES!$A:$A,"&lt;="&amp;$K$3))</f>
        <v/>
      </c>
      <c r="G235" s="57" t="str">
        <f>IF($B235="","",COUNTIFS(DATA!$C:$C,$B235,DATA!$A:$A,"&gt;="&amp;$H$3,DATA!$A:$A,"&lt;="&amp;$K$3))</f>
        <v/>
      </c>
      <c r="H235" s="57" t="str">
        <f>IF($B235="","",COUNTIFS(DATA!$C:$C,$B235,DATA!$A:$A,"&gt;="&amp;$H$3,DATA!$A:$A,"&lt;="&amp;$K$3,DATA!$O:$O,1))</f>
        <v/>
      </c>
      <c r="I235" s="58" t="str">
        <f t="shared" si="7"/>
        <v/>
      </c>
      <c r="J235" s="59" t="str">
        <f>IF($B235="","",SUMIFS(DATA!$K:$K,DATA!$C:$C,$B235,DATA!$A:$A,"&gt;="&amp;$H$3,DATA!$A:$A,"&lt;="&amp;$K$3))</f>
        <v/>
      </c>
      <c r="K235" s="59" t="str">
        <f>IF($B235="","",SUMIFS(DATA!$N:$N,DATA!$C:$C,$B235,DATA!$A:$A,"&gt;="&amp;$H$3,DATA!$A:$A,"&lt;="&amp;$K$3,DATA!$O:$O,1))</f>
        <v/>
      </c>
      <c r="L235" s="57" t="str">
        <f>IF($B235="","",SUMIFS(TOURNEES!$F:$F,TOURNEES!$B:$B,$B235,TOURNEES!$A:$A,"&gt;="&amp;$H$3,TOURNEES!$A:$A,"&lt;="&amp;$K$3))</f>
        <v/>
      </c>
      <c r="M235" s="57" t="str">
        <f>IF($B235="","",SUMIFS(TOURNEES!$G:$G,TOURNEES!$B:$B,$B235,TOURNEES!$A:$A,"&gt;="&amp;$H$3,TOURNEES!$A:$A,"&lt;="&amp;$K$3))</f>
        <v/>
      </c>
      <c r="N235" s="57" t="str">
        <f t="shared" si="8"/>
        <v/>
      </c>
      <c r="O235" s="57"/>
    </row>
    <row r="236" spans="2:15" ht="16.8" x14ac:dyDescent="0.3">
      <c r="B236" s="54" t="str">
        <f>IF(LISTES!A210="","",LISTES!A210)</f>
        <v/>
      </c>
      <c r="C236" s="55" t="str">
        <f>IF($B236="","",IF(LISTES!C210=1,"☑","☐"))</f>
        <v/>
      </c>
      <c r="D236" s="55" t="str">
        <f>IF($B236="","",IF(LISTES!F210=1,"☑","☐"))</f>
        <v/>
      </c>
      <c r="E236" s="55" t="str">
        <f>IF($B236="","",IF(LISTES!G210=1,"☑","☐"))</f>
        <v/>
      </c>
      <c r="F236" s="56" t="str">
        <f>IF($B236="","",COUNTIFS(TOURNEES!$B:$B,$B236,TOURNEES!$A:$A,"&gt;="&amp;$H$3,TOURNEES!$A:$A,"&lt;="&amp;$K$3))</f>
        <v/>
      </c>
      <c r="G236" s="57" t="str">
        <f>IF($B236="","",COUNTIFS(DATA!$C:$C,$B236,DATA!$A:$A,"&gt;="&amp;$H$3,DATA!$A:$A,"&lt;="&amp;$K$3))</f>
        <v/>
      </c>
      <c r="H236" s="57" t="str">
        <f>IF($B236="","",COUNTIFS(DATA!$C:$C,$B236,DATA!$A:$A,"&gt;="&amp;$H$3,DATA!$A:$A,"&lt;="&amp;$K$3,DATA!$O:$O,1))</f>
        <v/>
      </c>
      <c r="I236" s="58" t="str">
        <f t="shared" si="7"/>
        <v/>
      </c>
      <c r="J236" s="59" t="str">
        <f>IF($B236="","",SUMIFS(DATA!$K:$K,DATA!$C:$C,$B236,DATA!$A:$A,"&gt;="&amp;$H$3,DATA!$A:$A,"&lt;="&amp;$K$3))</f>
        <v/>
      </c>
      <c r="K236" s="59" t="str">
        <f>IF($B236="","",SUMIFS(DATA!$N:$N,DATA!$C:$C,$B236,DATA!$A:$A,"&gt;="&amp;$H$3,DATA!$A:$A,"&lt;="&amp;$K$3,DATA!$O:$O,1))</f>
        <v/>
      </c>
      <c r="L236" s="57" t="str">
        <f>IF($B236="","",SUMIFS(TOURNEES!$F:$F,TOURNEES!$B:$B,$B236,TOURNEES!$A:$A,"&gt;="&amp;$H$3,TOURNEES!$A:$A,"&lt;="&amp;$K$3))</f>
        <v/>
      </c>
      <c r="M236" s="57" t="str">
        <f>IF($B236="","",SUMIFS(TOURNEES!$G:$G,TOURNEES!$B:$B,$B236,TOURNEES!$A:$A,"&gt;="&amp;$H$3,TOURNEES!$A:$A,"&lt;="&amp;$K$3))</f>
        <v/>
      </c>
      <c r="N236" s="57" t="str">
        <f t="shared" si="8"/>
        <v/>
      </c>
      <c r="O236" s="57"/>
    </row>
    <row r="237" spans="2:15" ht="16.8" x14ac:dyDescent="0.3">
      <c r="B237" s="54" t="str">
        <f>IF(LISTES!A211="","",LISTES!A211)</f>
        <v/>
      </c>
      <c r="C237" s="55" t="str">
        <f>IF($B237="","",IF(LISTES!C211=1,"☑","☐"))</f>
        <v/>
      </c>
      <c r="D237" s="55" t="str">
        <f>IF($B237="","",IF(LISTES!F211=1,"☑","☐"))</f>
        <v/>
      </c>
      <c r="E237" s="55" t="str">
        <f>IF($B237="","",IF(LISTES!G211=1,"☑","☐"))</f>
        <v/>
      </c>
      <c r="F237" s="56" t="str">
        <f>IF($B237="","",COUNTIFS(TOURNEES!$B:$B,$B237,TOURNEES!$A:$A,"&gt;="&amp;$H$3,TOURNEES!$A:$A,"&lt;="&amp;$K$3))</f>
        <v/>
      </c>
      <c r="G237" s="57" t="str">
        <f>IF($B237="","",COUNTIFS(DATA!$C:$C,$B237,DATA!$A:$A,"&gt;="&amp;$H$3,DATA!$A:$A,"&lt;="&amp;$K$3))</f>
        <v/>
      </c>
      <c r="H237" s="57" t="str">
        <f>IF($B237="","",COUNTIFS(DATA!$C:$C,$B237,DATA!$A:$A,"&gt;="&amp;$H$3,DATA!$A:$A,"&lt;="&amp;$K$3,DATA!$O:$O,1))</f>
        <v/>
      </c>
      <c r="I237" s="58" t="str">
        <f t="shared" si="7"/>
        <v/>
      </c>
      <c r="J237" s="59" t="str">
        <f>IF($B237="","",SUMIFS(DATA!$K:$K,DATA!$C:$C,$B237,DATA!$A:$A,"&gt;="&amp;$H$3,DATA!$A:$A,"&lt;="&amp;$K$3))</f>
        <v/>
      </c>
      <c r="K237" s="59" t="str">
        <f>IF($B237="","",SUMIFS(DATA!$N:$N,DATA!$C:$C,$B237,DATA!$A:$A,"&gt;="&amp;$H$3,DATA!$A:$A,"&lt;="&amp;$K$3,DATA!$O:$O,1))</f>
        <v/>
      </c>
      <c r="L237" s="57" t="str">
        <f>IF($B237="","",SUMIFS(TOURNEES!$F:$F,TOURNEES!$B:$B,$B237,TOURNEES!$A:$A,"&gt;="&amp;$H$3,TOURNEES!$A:$A,"&lt;="&amp;$K$3))</f>
        <v/>
      </c>
      <c r="M237" s="57" t="str">
        <f>IF($B237="","",SUMIFS(TOURNEES!$G:$G,TOURNEES!$B:$B,$B237,TOURNEES!$A:$A,"&gt;="&amp;$H$3,TOURNEES!$A:$A,"&lt;="&amp;$K$3))</f>
        <v/>
      </c>
      <c r="N237" s="57" t="str">
        <f t="shared" si="8"/>
        <v/>
      </c>
      <c r="O237" s="57"/>
    </row>
    <row r="238" spans="2:15" ht="16.8" x14ac:dyDescent="0.3">
      <c r="B238" s="54" t="str">
        <f>IF(LISTES!A212="","",LISTES!A212)</f>
        <v/>
      </c>
      <c r="C238" s="55" t="str">
        <f>IF($B238="","",IF(LISTES!C212=1,"☑","☐"))</f>
        <v/>
      </c>
      <c r="D238" s="55" t="str">
        <f>IF($B238="","",IF(LISTES!F212=1,"☑","☐"))</f>
        <v/>
      </c>
      <c r="E238" s="55" t="str">
        <f>IF($B238="","",IF(LISTES!G212=1,"☑","☐"))</f>
        <v/>
      </c>
      <c r="F238" s="56" t="str">
        <f>IF($B238="","",COUNTIFS(TOURNEES!$B:$B,$B238,TOURNEES!$A:$A,"&gt;="&amp;$H$3,TOURNEES!$A:$A,"&lt;="&amp;$K$3))</f>
        <v/>
      </c>
      <c r="G238" s="57" t="str">
        <f>IF($B238="","",COUNTIFS(DATA!$C:$C,$B238,DATA!$A:$A,"&gt;="&amp;$H$3,DATA!$A:$A,"&lt;="&amp;$K$3))</f>
        <v/>
      </c>
      <c r="H238" s="57" t="str">
        <f>IF($B238="","",COUNTIFS(DATA!$C:$C,$B238,DATA!$A:$A,"&gt;="&amp;$H$3,DATA!$A:$A,"&lt;="&amp;$K$3,DATA!$O:$O,1))</f>
        <v/>
      </c>
      <c r="I238" s="58" t="str">
        <f t="shared" si="7"/>
        <v/>
      </c>
      <c r="J238" s="59" t="str">
        <f>IF($B238="","",SUMIFS(DATA!$K:$K,DATA!$C:$C,$B238,DATA!$A:$A,"&gt;="&amp;$H$3,DATA!$A:$A,"&lt;="&amp;$K$3))</f>
        <v/>
      </c>
      <c r="K238" s="59" t="str">
        <f>IF($B238="","",SUMIFS(DATA!$N:$N,DATA!$C:$C,$B238,DATA!$A:$A,"&gt;="&amp;$H$3,DATA!$A:$A,"&lt;="&amp;$K$3,DATA!$O:$O,1))</f>
        <v/>
      </c>
      <c r="L238" s="57" t="str">
        <f>IF($B238="","",SUMIFS(TOURNEES!$F:$F,TOURNEES!$B:$B,$B238,TOURNEES!$A:$A,"&gt;="&amp;$H$3,TOURNEES!$A:$A,"&lt;="&amp;$K$3))</f>
        <v/>
      </c>
      <c r="M238" s="57" t="str">
        <f>IF($B238="","",SUMIFS(TOURNEES!$G:$G,TOURNEES!$B:$B,$B238,TOURNEES!$A:$A,"&gt;="&amp;$H$3,TOURNEES!$A:$A,"&lt;="&amp;$K$3))</f>
        <v/>
      </c>
      <c r="N238" s="57" t="str">
        <f t="shared" si="8"/>
        <v/>
      </c>
      <c r="O238" s="57"/>
    </row>
    <row r="239" spans="2:15" ht="16.8" x14ac:dyDescent="0.3">
      <c r="B239" s="54" t="str">
        <f>IF(LISTES!A213="","",LISTES!A213)</f>
        <v/>
      </c>
      <c r="C239" s="55" t="str">
        <f>IF($B239="","",IF(LISTES!C213=1,"☑","☐"))</f>
        <v/>
      </c>
      <c r="D239" s="55" t="str">
        <f>IF($B239="","",IF(LISTES!F213=1,"☑","☐"))</f>
        <v/>
      </c>
      <c r="E239" s="55" t="str">
        <f>IF($B239="","",IF(LISTES!G213=1,"☑","☐"))</f>
        <v/>
      </c>
      <c r="F239" s="56" t="str">
        <f>IF($B239="","",COUNTIFS(TOURNEES!$B:$B,$B239,TOURNEES!$A:$A,"&gt;="&amp;$H$3,TOURNEES!$A:$A,"&lt;="&amp;$K$3))</f>
        <v/>
      </c>
      <c r="G239" s="57" t="str">
        <f>IF($B239="","",COUNTIFS(DATA!$C:$C,$B239,DATA!$A:$A,"&gt;="&amp;$H$3,DATA!$A:$A,"&lt;="&amp;$K$3))</f>
        <v/>
      </c>
      <c r="H239" s="57" t="str">
        <f>IF($B239="","",COUNTIFS(DATA!$C:$C,$B239,DATA!$A:$A,"&gt;="&amp;$H$3,DATA!$A:$A,"&lt;="&amp;$K$3,DATA!$O:$O,1))</f>
        <v/>
      </c>
      <c r="I239" s="58" t="str">
        <f t="shared" si="7"/>
        <v/>
      </c>
      <c r="J239" s="59" t="str">
        <f>IF($B239="","",SUMIFS(DATA!$K:$K,DATA!$C:$C,$B239,DATA!$A:$A,"&gt;="&amp;$H$3,DATA!$A:$A,"&lt;="&amp;$K$3))</f>
        <v/>
      </c>
      <c r="K239" s="59" t="str">
        <f>IF($B239="","",SUMIFS(DATA!$N:$N,DATA!$C:$C,$B239,DATA!$A:$A,"&gt;="&amp;$H$3,DATA!$A:$A,"&lt;="&amp;$K$3,DATA!$O:$O,1))</f>
        <v/>
      </c>
      <c r="L239" s="57" t="str">
        <f>IF($B239="","",SUMIFS(TOURNEES!$F:$F,TOURNEES!$B:$B,$B239,TOURNEES!$A:$A,"&gt;="&amp;$H$3,TOURNEES!$A:$A,"&lt;="&amp;$K$3))</f>
        <v/>
      </c>
      <c r="M239" s="57" t="str">
        <f>IF($B239="","",SUMIFS(TOURNEES!$G:$G,TOURNEES!$B:$B,$B239,TOURNEES!$A:$A,"&gt;="&amp;$H$3,TOURNEES!$A:$A,"&lt;="&amp;$K$3))</f>
        <v/>
      </c>
      <c r="N239" s="57" t="str">
        <f t="shared" si="8"/>
        <v/>
      </c>
      <c r="O239" s="57"/>
    </row>
    <row r="240" spans="2:15" ht="16.8" x14ac:dyDescent="0.3">
      <c r="B240" s="54" t="str">
        <f>IF(LISTES!A214="","",LISTES!A214)</f>
        <v/>
      </c>
      <c r="C240" s="55" t="str">
        <f>IF($B240="","",IF(LISTES!C214=1,"☑","☐"))</f>
        <v/>
      </c>
      <c r="D240" s="55" t="str">
        <f>IF($B240="","",IF(LISTES!F214=1,"☑","☐"))</f>
        <v/>
      </c>
      <c r="E240" s="55" t="str">
        <f>IF($B240="","",IF(LISTES!G214=1,"☑","☐"))</f>
        <v/>
      </c>
      <c r="F240" s="56" t="str">
        <f>IF($B240="","",COUNTIFS(TOURNEES!$B:$B,$B240,TOURNEES!$A:$A,"&gt;="&amp;$H$3,TOURNEES!$A:$A,"&lt;="&amp;$K$3))</f>
        <v/>
      </c>
      <c r="G240" s="57" t="str">
        <f>IF($B240="","",COUNTIFS(DATA!$C:$C,$B240,DATA!$A:$A,"&gt;="&amp;$H$3,DATA!$A:$A,"&lt;="&amp;$K$3))</f>
        <v/>
      </c>
      <c r="H240" s="57" t="str">
        <f>IF($B240="","",COUNTIFS(DATA!$C:$C,$B240,DATA!$A:$A,"&gt;="&amp;$H$3,DATA!$A:$A,"&lt;="&amp;$K$3,DATA!$O:$O,1))</f>
        <v/>
      </c>
      <c r="I240" s="58" t="str">
        <f t="shared" si="7"/>
        <v/>
      </c>
      <c r="J240" s="59" t="str">
        <f>IF($B240="","",SUMIFS(DATA!$K:$K,DATA!$C:$C,$B240,DATA!$A:$A,"&gt;="&amp;$H$3,DATA!$A:$A,"&lt;="&amp;$K$3))</f>
        <v/>
      </c>
      <c r="K240" s="59" t="str">
        <f>IF($B240="","",SUMIFS(DATA!$N:$N,DATA!$C:$C,$B240,DATA!$A:$A,"&gt;="&amp;$H$3,DATA!$A:$A,"&lt;="&amp;$K$3,DATA!$O:$O,1))</f>
        <v/>
      </c>
      <c r="L240" s="57" t="str">
        <f>IF($B240="","",SUMIFS(TOURNEES!$F:$F,TOURNEES!$B:$B,$B240,TOURNEES!$A:$A,"&gt;="&amp;$H$3,TOURNEES!$A:$A,"&lt;="&amp;$K$3))</f>
        <v/>
      </c>
      <c r="M240" s="57" t="str">
        <f>IF($B240="","",SUMIFS(TOURNEES!$G:$G,TOURNEES!$B:$B,$B240,TOURNEES!$A:$A,"&gt;="&amp;$H$3,TOURNEES!$A:$A,"&lt;="&amp;$K$3))</f>
        <v/>
      </c>
      <c r="N240" s="57" t="str">
        <f t="shared" si="8"/>
        <v/>
      </c>
      <c r="O240" s="57"/>
    </row>
    <row r="241" spans="2:15" ht="16.8" x14ac:dyDescent="0.3">
      <c r="B241" s="54" t="str">
        <f>IF(LISTES!A215="","",LISTES!A215)</f>
        <v/>
      </c>
      <c r="C241" s="55" t="str">
        <f>IF($B241="","",IF(LISTES!C215=1,"☑","☐"))</f>
        <v/>
      </c>
      <c r="D241" s="55" t="str">
        <f>IF($B241="","",IF(LISTES!F215=1,"☑","☐"))</f>
        <v/>
      </c>
      <c r="E241" s="55" t="str">
        <f>IF($B241="","",IF(LISTES!G215=1,"☑","☐"))</f>
        <v/>
      </c>
      <c r="F241" s="56" t="str">
        <f>IF($B241="","",COUNTIFS(TOURNEES!$B:$B,$B241,TOURNEES!$A:$A,"&gt;="&amp;$H$3,TOURNEES!$A:$A,"&lt;="&amp;$K$3))</f>
        <v/>
      </c>
      <c r="G241" s="57" t="str">
        <f>IF($B241="","",COUNTIFS(DATA!$C:$C,$B241,DATA!$A:$A,"&gt;="&amp;$H$3,DATA!$A:$A,"&lt;="&amp;$K$3))</f>
        <v/>
      </c>
      <c r="H241" s="57" t="str">
        <f>IF($B241="","",COUNTIFS(DATA!$C:$C,$B241,DATA!$A:$A,"&gt;="&amp;$H$3,DATA!$A:$A,"&lt;="&amp;$K$3,DATA!$O:$O,1))</f>
        <v/>
      </c>
      <c r="I241" s="58" t="str">
        <f t="shared" si="7"/>
        <v/>
      </c>
      <c r="J241" s="59" t="str">
        <f>IF($B241="","",SUMIFS(DATA!$K:$K,DATA!$C:$C,$B241,DATA!$A:$A,"&gt;="&amp;$H$3,DATA!$A:$A,"&lt;="&amp;$K$3))</f>
        <v/>
      </c>
      <c r="K241" s="59" t="str">
        <f>IF($B241="","",SUMIFS(DATA!$N:$N,DATA!$C:$C,$B241,DATA!$A:$A,"&gt;="&amp;$H$3,DATA!$A:$A,"&lt;="&amp;$K$3,DATA!$O:$O,1))</f>
        <v/>
      </c>
      <c r="L241" s="57" t="str">
        <f>IF($B241="","",SUMIFS(TOURNEES!$F:$F,TOURNEES!$B:$B,$B241,TOURNEES!$A:$A,"&gt;="&amp;$H$3,TOURNEES!$A:$A,"&lt;="&amp;$K$3))</f>
        <v/>
      </c>
      <c r="M241" s="57" t="str">
        <f>IF($B241="","",SUMIFS(TOURNEES!$G:$G,TOURNEES!$B:$B,$B241,TOURNEES!$A:$A,"&gt;="&amp;$H$3,TOURNEES!$A:$A,"&lt;="&amp;$K$3))</f>
        <v/>
      </c>
      <c r="N241" s="57" t="str">
        <f t="shared" si="8"/>
        <v/>
      </c>
      <c r="O241" s="57"/>
    </row>
    <row r="242" spans="2:15" ht="16.8" x14ac:dyDescent="0.3">
      <c r="B242" s="54" t="str">
        <f>IF(LISTES!A216="","",LISTES!A216)</f>
        <v/>
      </c>
      <c r="C242" s="55" t="str">
        <f>IF($B242="","",IF(LISTES!C216=1,"☑","☐"))</f>
        <v/>
      </c>
      <c r="D242" s="55" t="str">
        <f>IF($B242="","",IF(LISTES!F216=1,"☑","☐"))</f>
        <v/>
      </c>
      <c r="E242" s="55" t="str">
        <f>IF($B242="","",IF(LISTES!G216=1,"☑","☐"))</f>
        <v/>
      </c>
      <c r="F242" s="56" t="str">
        <f>IF($B242="","",COUNTIFS(TOURNEES!$B:$B,$B242,TOURNEES!$A:$A,"&gt;="&amp;$H$3,TOURNEES!$A:$A,"&lt;="&amp;$K$3))</f>
        <v/>
      </c>
      <c r="G242" s="57" t="str">
        <f>IF($B242="","",COUNTIFS(DATA!$C:$C,$B242,DATA!$A:$A,"&gt;="&amp;$H$3,DATA!$A:$A,"&lt;="&amp;$K$3))</f>
        <v/>
      </c>
      <c r="H242" s="57" t="str">
        <f>IF($B242="","",COUNTIFS(DATA!$C:$C,$B242,DATA!$A:$A,"&gt;="&amp;$H$3,DATA!$A:$A,"&lt;="&amp;$K$3,DATA!$O:$O,1))</f>
        <v/>
      </c>
      <c r="I242" s="58" t="str">
        <f t="shared" si="7"/>
        <v/>
      </c>
      <c r="J242" s="59" t="str">
        <f>IF($B242="","",SUMIFS(DATA!$K:$K,DATA!$C:$C,$B242,DATA!$A:$A,"&gt;="&amp;$H$3,DATA!$A:$A,"&lt;="&amp;$K$3))</f>
        <v/>
      </c>
      <c r="K242" s="59" t="str">
        <f>IF($B242="","",SUMIFS(DATA!$N:$N,DATA!$C:$C,$B242,DATA!$A:$A,"&gt;="&amp;$H$3,DATA!$A:$A,"&lt;="&amp;$K$3,DATA!$O:$O,1))</f>
        <v/>
      </c>
      <c r="L242" s="57" t="str">
        <f>IF($B242="","",SUMIFS(TOURNEES!$F:$F,TOURNEES!$B:$B,$B242,TOURNEES!$A:$A,"&gt;="&amp;$H$3,TOURNEES!$A:$A,"&lt;="&amp;$K$3))</f>
        <v/>
      </c>
      <c r="M242" s="57" t="str">
        <f>IF($B242="","",SUMIFS(TOURNEES!$G:$G,TOURNEES!$B:$B,$B242,TOURNEES!$A:$A,"&gt;="&amp;$H$3,TOURNEES!$A:$A,"&lt;="&amp;$K$3))</f>
        <v/>
      </c>
      <c r="N242" s="57" t="str">
        <f t="shared" si="8"/>
        <v/>
      </c>
      <c r="O242" s="57"/>
    </row>
    <row r="243" spans="2:15" ht="16.8" x14ac:dyDescent="0.3">
      <c r="B243" s="54" t="str">
        <f>IF(LISTES!A217="","",LISTES!A217)</f>
        <v/>
      </c>
      <c r="C243" s="55" t="str">
        <f>IF($B243="","",IF(LISTES!C217=1,"☑","☐"))</f>
        <v/>
      </c>
      <c r="D243" s="55" t="str">
        <f>IF($B243="","",IF(LISTES!F217=1,"☑","☐"))</f>
        <v/>
      </c>
      <c r="E243" s="55" t="str">
        <f>IF($B243="","",IF(LISTES!G217=1,"☑","☐"))</f>
        <v/>
      </c>
      <c r="F243" s="56" t="str">
        <f>IF($B243="","",COUNTIFS(TOURNEES!$B:$B,$B243,TOURNEES!$A:$A,"&gt;="&amp;$H$3,TOURNEES!$A:$A,"&lt;="&amp;$K$3))</f>
        <v/>
      </c>
      <c r="G243" s="57" t="str">
        <f>IF($B243="","",COUNTIFS(DATA!$C:$C,$B243,DATA!$A:$A,"&gt;="&amp;$H$3,DATA!$A:$A,"&lt;="&amp;$K$3))</f>
        <v/>
      </c>
      <c r="H243" s="57" t="str">
        <f>IF($B243="","",COUNTIFS(DATA!$C:$C,$B243,DATA!$A:$A,"&gt;="&amp;$H$3,DATA!$A:$A,"&lt;="&amp;$K$3,DATA!$O:$O,1))</f>
        <v/>
      </c>
      <c r="I243" s="58" t="str">
        <f t="shared" si="7"/>
        <v/>
      </c>
      <c r="J243" s="59" t="str">
        <f>IF($B243="","",SUMIFS(DATA!$K:$K,DATA!$C:$C,$B243,DATA!$A:$A,"&gt;="&amp;$H$3,DATA!$A:$A,"&lt;="&amp;$K$3))</f>
        <v/>
      </c>
      <c r="K243" s="59" t="str">
        <f>IF($B243="","",SUMIFS(DATA!$N:$N,DATA!$C:$C,$B243,DATA!$A:$A,"&gt;="&amp;$H$3,DATA!$A:$A,"&lt;="&amp;$K$3,DATA!$O:$O,1))</f>
        <v/>
      </c>
      <c r="L243" s="57" t="str">
        <f>IF($B243="","",SUMIFS(TOURNEES!$F:$F,TOURNEES!$B:$B,$B243,TOURNEES!$A:$A,"&gt;="&amp;$H$3,TOURNEES!$A:$A,"&lt;="&amp;$K$3))</f>
        <v/>
      </c>
      <c r="M243" s="57" t="str">
        <f>IF($B243="","",SUMIFS(TOURNEES!$G:$G,TOURNEES!$B:$B,$B243,TOURNEES!$A:$A,"&gt;="&amp;$H$3,TOURNEES!$A:$A,"&lt;="&amp;$K$3))</f>
        <v/>
      </c>
      <c r="N243" s="57" t="str">
        <f t="shared" si="8"/>
        <v/>
      </c>
      <c r="O243" s="57"/>
    </row>
    <row r="244" spans="2:15" ht="16.8" x14ac:dyDescent="0.3">
      <c r="B244" s="54" t="str">
        <f>IF(LISTES!A218="","",LISTES!A218)</f>
        <v/>
      </c>
      <c r="C244" s="55" t="str">
        <f>IF($B244="","",IF(LISTES!C218=1,"☑","☐"))</f>
        <v/>
      </c>
      <c r="D244" s="55" t="str">
        <f>IF($B244="","",IF(LISTES!F218=1,"☑","☐"))</f>
        <v/>
      </c>
      <c r="E244" s="55" t="str">
        <f>IF($B244="","",IF(LISTES!G218=1,"☑","☐"))</f>
        <v/>
      </c>
      <c r="F244" s="56" t="str">
        <f>IF($B244="","",COUNTIFS(TOURNEES!$B:$B,$B244,TOURNEES!$A:$A,"&gt;="&amp;$H$3,TOURNEES!$A:$A,"&lt;="&amp;$K$3))</f>
        <v/>
      </c>
      <c r="G244" s="57" t="str">
        <f>IF($B244="","",COUNTIFS(DATA!$C:$C,$B244,DATA!$A:$A,"&gt;="&amp;$H$3,DATA!$A:$A,"&lt;="&amp;$K$3))</f>
        <v/>
      </c>
      <c r="H244" s="57" t="str">
        <f>IF($B244="","",COUNTIFS(DATA!$C:$C,$B244,DATA!$A:$A,"&gt;="&amp;$H$3,DATA!$A:$A,"&lt;="&amp;$K$3,DATA!$O:$O,1))</f>
        <v/>
      </c>
      <c r="I244" s="58" t="str">
        <f t="shared" si="7"/>
        <v/>
      </c>
      <c r="J244" s="59" t="str">
        <f>IF($B244="","",SUMIFS(DATA!$K:$K,DATA!$C:$C,$B244,DATA!$A:$A,"&gt;="&amp;$H$3,DATA!$A:$A,"&lt;="&amp;$K$3))</f>
        <v/>
      </c>
      <c r="K244" s="59" t="str">
        <f>IF($B244="","",SUMIFS(DATA!$N:$N,DATA!$C:$C,$B244,DATA!$A:$A,"&gt;="&amp;$H$3,DATA!$A:$A,"&lt;="&amp;$K$3,DATA!$O:$O,1))</f>
        <v/>
      </c>
      <c r="L244" s="57" t="str">
        <f>IF($B244="","",SUMIFS(TOURNEES!$F:$F,TOURNEES!$B:$B,$B244,TOURNEES!$A:$A,"&gt;="&amp;$H$3,TOURNEES!$A:$A,"&lt;="&amp;$K$3))</f>
        <v/>
      </c>
      <c r="M244" s="57" t="str">
        <f>IF($B244="","",SUMIFS(TOURNEES!$G:$G,TOURNEES!$B:$B,$B244,TOURNEES!$A:$A,"&gt;="&amp;$H$3,TOURNEES!$A:$A,"&lt;="&amp;$K$3))</f>
        <v/>
      </c>
      <c r="N244" s="57" t="str">
        <f t="shared" si="8"/>
        <v/>
      </c>
      <c r="O244" s="57"/>
    </row>
    <row r="245" spans="2:15" ht="16.8" x14ac:dyDescent="0.3">
      <c r="B245" s="54" t="str">
        <f>IF(LISTES!A219="","",LISTES!A219)</f>
        <v/>
      </c>
      <c r="C245" s="55" t="str">
        <f>IF($B245="","",IF(LISTES!C219=1,"☑","☐"))</f>
        <v/>
      </c>
      <c r="D245" s="55" t="str">
        <f>IF($B245="","",IF(LISTES!F219=1,"☑","☐"))</f>
        <v/>
      </c>
      <c r="E245" s="55" t="str">
        <f>IF($B245="","",IF(LISTES!G219=1,"☑","☐"))</f>
        <v/>
      </c>
      <c r="F245" s="56" t="str">
        <f>IF($B245="","",COUNTIFS(TOURNEES!$B:$B,$B245,TOURNEES!$A:$A,"&gt;="&amp;$H$3,TOURNEES!$A:$A,"&lt;="&amp;$K$3))</f>
        <v/>
      </c>
      <c r="G245" s="57" t="str">
        <f>IF($B245="","",COUNTIFS(DATA!$C:$C,$B245,DATA!$A:$A,"&gt;="&amp;$H$3,DATA!$A:$A,"&lt;="&amp;$K$3))</f>
        <v/>
      </c>
      <c r="H245" s="57" t="str">
        <f>IF($B245="","",COUNTIFS(DATA!$C:$C,$B245,DATA!$A:$A,"&gt;="&amp;$H$3,DATA!$A:$A,"&lt;="&amp;$K$3,DATA!$O:$O,1))</f>
        <v/>
      </c>
      <c r="I245" s="58" t="str">
        <f t="shared" si="7"/>
        <v/>
      </c>
      <c r="J245" s="59" t="str">
        <f>IF($B245="","",SUMIFS(DATA!$K:$K,DATA!$C:$C,$B245,DATA!$A:$A,"&gt;="&amp;$H$3,DATA!$A:$A,"&lt;="&amp;$K$3))</f>
        <v/>
      </c>
      <c r="K245" s="59" t="str">
        <f>IF($B245="","",SUMIFS(DATA!$N:$N,DATA!$C:$C,$B245,DATA!$A:$A,"&gt;="&amp;$H$3,DATA!$A:$A,"&lt;="&amp;$K$3,DATA!$O:$O,1))</f>
        <v/>
      </c>
      <c r="L245" s="57" t="str">
        <f>IF($B245="","",SUMIFS(TOURNEES!$F:$F,TOURNEES!$B:$B,$B245,TOURNEES!$A:$A,"&gt;="&amp;$H$3,TOURNEES!$A:$A,"&lt;="&amp;$K$3))</f>
        <v/>
      </c>
      <c r="M245" s="57" t="str">
        <f>IF($B245="","",SUMIFS(TOURNEES!$G:$G,TOURNEES!$B:$B,$B245,TOURNEES!$A:$A,"&gt;="&amp;$H$3,TOURNEES!$A:$A,"&lt;="&amp;$K$3))</f>
        <v/>
      </c>
      <c r="N245" s="57" t="str">
        <f t="shared" si="8"/>
        <v/>
      </c>
      <c r="O245" s="57"/>
    </row>
    <row r="246" spans="2:15" ht="16.8" x14ac:dyDescent="0.3">
      <c r="B246" s="54" t="str">
        <f>IF(LISTES!A220="","",LISTES!A220)</f>
        <v/>
      </c>
      <c r="C246" s="55" t="str">
        <f>IF($B246="","",IF(LISTES!C220=1,"☑","☐"))</f>
        <v/>
      </c>
      <c r="D246" s="55" t="str">
        <f>IF($B246="","",IF(LISTES!F220=1,"☑","☐"))</f>
        <v/>
      </c>
      <c r="E246" s="55" t="str">
        <f>IF($B246="","",IF(LISTES!G220=1,"☑","☐"))</f>
        <v/>
      </c>
      <c r="F246" s="56" t="str">
        <f>IF($B246="","",COUNTIFS(TOURNEES!$B:$B,$B246,TOURNEES!$A:$A,"&gt;="&amp;$H$3,TOURNEES!$A:$A,"&lt;="&amp;$K$3))</f>
        <v/>
      </c>
      <c r="G246" s="57" t="str">
        <f>IF($B246="","",COUNTIFS(DATA!$C:$C,$B246,DATA!$A:$A,"&gt;="&amp;$H$3,DATA!$A:$A,"&lt;="&amp;$K$3))</f>
        <v/>
      </c>
      <c r="H246" s="57" t="str">
        <f>IF($B246="","",COUNTIFS(DATA!$C:$C,$B246,DATA!$A:$A,"&gt;="&amp;$H$3,DATA!$A:$A,"&lt;="&amp;$K$3,DATA!$O:$O,1))</f>
        <v/>
      </c>
      <c r="I246" s="58" t="str">
        <f t="shared" si="7"/>
        <v/>
      </c>
      <c r="J246" s="59" t="str">
        <f>IF($B246="","",SUMIFS(DATA!$K:$K,DATA!$C:$C,$B246,DATA!$A:$A,"&gt;="&amp;$H$3,DATA!$A:$A,"&lt;="&amp;$K$3))</f>
        <v/>
      </c>
      <c r="K246" s="59" t="str">
        <f>IF($B246="","",SUMIFS(DATA!$N:$N,DATA!$C:$C,$B246,DATA!$A:$A,"&gt;="&amp;$H$3,DATA!$A:$A,"&lt;="&amp;$K$3,DATA!$O:$O,1))</f>
        <v/>
      </c>
      <c r="L246" s="57" t="str">
        <f>IF($B246="","",SUMIFS(TOURNEES!$F:$F,TOURNEES!$B:$B,$B246,TOURNEES!$A:$A,"&gt;="&amp;$H$3,TOURNEES!$A:$A,"&lt;="&amp;$K$3))</f>
        <v/>
      </c>
      <c r="M246" s="57" t="str">
        <f>IF($B246="","",SUMIFS(TOURNEES!$G:$G,TOURNEES!$B:$B,$B246,TOURNEES!$A:$A,"&gt;="&amp;$H$3,TOURNEES!$A:$A,"&lt;="&amp;$K$3))</f>
        <v/>
      </c>
      <c r="N246" s="57" t="str">
        <f t="shared" si="8"/>
        <v/>
      </c>
      <c r="O246" s="57"/>
    </row>
    <row r="247" spans="2:15" ht="16.8" x14ac:dyDescent="0.3">
      <c r="B247" s="54" t="str">
        <f>IF(LISTES!A221="","",LISTES!A221)</f>
        <v/>
      </c>
      <c r="C247" s="55" t="str">
        <f>IF($B247="","",IF(LISTES!C221=1,"☑","☐"))</f>
        <v/>
      </c>
      <c r="D247" s="55" t="str">
        <f>IF($B247="","",IF(LISTES!F221=1,"☑","☐"))</f>
        <v/>
      </c>
      <c r="E247" s="55" t="str">
        <f>IF($B247="","",IF(LISTES!G221=1,"☑","☐"))</f>
        <v/>
      </c>
      <c r="F247" s="56" t="str">
        <f>IF($B247="","",COUNTIFS(TOURNEES!$B:$B,$B247,TOURNEES!$A:$A,"&gt;="&amp;$H$3,TOURNEES!$A:$A,"&lt;="&amp;$K$3))</f>
        <v/>
      </c>
      <c r="G247" s="57" t="str">
        <f>IF($B247="","",COUNTIFS(DATA!$C:$C,$B247,DATA!$A:$A,"&gt;="&amp;$H$3,DATA!$A:$A,"&lt;="&amp;$K$3))</f>
        <v/>
      </c>
      <c r="H247" s="57" t="str">
        <f>IF($B247="","",COUNTIFS(DATA!$C:$C,$B247,DATA!$A:$A,"&gt;="&amp;$H$3,DATA!$A:$A,"&lt;="&amp;$K$3,DATA!$O:$O,1))</f>
        <v/>
      </c>
      <c r="I247" s="58" t="str">
        <f t="shared" si="7"/>
        <v/>
      </c>
      <c r="J247" s="59" t="str">
        <f>IF($B247="","",SUMIFS(DATA!$K:$K,DATA!$C:$C,$B247,DATA!$A:$A,"&gt;="&amp;$H$3,DATA!$A:$A,"&lt;="&amp;$K$3))</f>
        <v/>
      </c>
      <c r="K247" s="59" t="str">
        <f>IF($B247="","",SUMIFS(DATA!$N:$N,DATA!$C:$C,$B247,DATA!$A:$A,"&gt;="&amp;$H$3,DATA!$A:$A,"&lt;="&amp;$K$3,DATA!$O:$O,1))</f>
        <v/>
      </c>
      <c r="L247" s="57" t="str">
        <f>IF($B247="","",SUMIFS(TOURNEES!$F:$F,TOURNEES!$B:$B,$B247,TOURNEES!$A:$A,"&gt;="&amp;$H$3,TOURNEES!$A:$A,"&lt;="&amp;$K$3))</f>
        <v/>
      </c>
      <c r="M247" s="57" t="str">
        <f>IF($B247="","",SUMIFS(TOURNEES!$G:$G,TOURNEES!$B:$B,$B247,TOURNEES!$A:$A,"&gt;="&amp;$H$3,TOURNEES!$A:$A,"&lt;="&amp;$K$3))</f>
        <v/>
      </c>
      <c r="N247" s="57" t="str">
        <f t="shared" si="8"/>
        <v/>
      </c>
      <c r="O247" s="57"/>
    </row>
    <row r="248" spans="2:15" ht="16.8" x14ac:dyDescent="0.3">
      <c r="B248" s="54" t="str">
        <f>IF(LISTES!A222="","",LISTES!A222)</f>
        <v/>
      </c>
      <c r="C248" s="55" t="str">
        <f>IF($B248="","",IF(LISTES!C222=1,"☑","☐"))</f>
        <v/>
      </c>
      <c r="D248" s="55" t="str">
        <f>IF($B248="","",IF(LISTES!F222=1,"☑","☐"))</f>
        <v/>
      </c>
      <c r="E248" s="55" t="str">
        <f>IF($B248="","",IF(LISTES!G222=1,"☑","☐"))</f>
        <v/>
      </c>
      <c r="F248" s="56" t="str">
        <f>IF($B248="","",COUNTIFS(TOURNEES!$B:$B,$B248,TOURNEES!$A:$A,"&gt;="&amp;$H$3,TOURNEES!$A:$A,"&lt;="&amp;$K$3))</f>
        <v/>
      </c>
      <c r="G248" s="57" t="str">
        <f>IF($B248="","",COUNTIFS(DATA!$C:$C,$B248,DATA!$A:$A,"&gt;="&amp;$H$3,DATA!$A:$A,"&lt;="&amp;$K$3))</f>
        <v/>
      </c>
      <c r="H248" s="57" t="str">
        <f>IF($B248="","",COUNTIFS(DATA!$C:$C,$B248,DATA!$A:$A,"&gt;="&amp;$H$3,DATA!$A:$A,"&lt;="&amp;$K$3,DATA!$O:$O,1))</f>
        <v/>
      </c>
      <c r="I248" s="58" t="str">
        <f t="shared" si="7"/>
        <v/>
      </c>
      <c r="J248" s="59" t="str">
        <f>IF($B248="","",SUMIFS(DATA!$K:$K,DATA!$C:$C,$B248,DATA!$A:$A,"&gt;="&amp;$H$3,DATA!$A:$A,"&lt;="&amp;$K$3))</f>
        <v/>
      </c>
      <c r="K248" s="59" t="str">
        <f>IF($B248="","",SUMIFS(DATA!$N:$N,DATA!$C:$C,$B248,DATA!$A:$A,"&gt;="&amp;$H$3,DATA!$A:$A,"&lt;="&amp;$K$3,DATA!$O:$O,1))</f>
        <v/>
      </c>
      <c r="L248" s="57" t="str">
        <f>IF($B248="","",SUMIFS(TOURNEES!$F:$F,TOURNEES!$B:$B,$B248,TOURNEES!$A:$A,"&gt;="&amp;$H$3,TOURNEES!$A:$A,"&lt;="&amp;$K$3))</f>
        <v/>
      </c>
      <c r="M248" s="57" t="str">
        <f>IF($B248="","",SUMIFS(TOURNEES!$G:$G,TOURNEES!$B:$B,$B248,TOURNEES!$A:$A,"&gt;="&amp;$H$3,TOURNEES!$A:$A,"&lt;="&amp;$K$3))</f>
        <v/>
      </c>
      <c r="N248" s="57" t="str">
        <f t="shared" si="8"/>
        <v/>
      </c>
      <c r="O248" s="57"/>
    </row>
    <row r="249" spans="2:15" ht="16.8" x14ac:dyDescent="0.3">
      <c r="B249" s="54" t="str">
        <f>IF(LISTES!A223="","",LISTES!A223)</f>
        <v/>
      </c>
      <c r="C249" s="55" t="str">
        <f>IF($B249="","",IF(LISTES!C223=1,"☑","☐"))</f>
        <v/>
      </c>
      <c r="D249" s="55" t="str">
        <f>IF($B249="","",IF(LISTES!F223=1,"☑","☐"))</f>
        <v/>
      </c>
      <c r="E249" s="55" t="str">
        <f>IF($B249="","",IF(LISTES!G223=1,"☑","☐"))</f>
        <v/>
      </c>
      <c r="F249" s="56" t="str">
        <f>IF($B249="","",COUNTIFS(TOURNEES!$B:$B,$B249,TOURNEES!$A:$A,"&gt;="&amp;$H$3,TOURNEES!$A:$A,"&lt;="&amp;$K$3))</f>
        <v/>
      </c>
      <c r="G249" s="57" t="str">
        <f>IF($B249="","",COUNTIFS(DATA!$C:$C,$B249,DATA!$A:$A,"&gt;="&amp;$H$3,DATA!$A:$A,"&lt;="&amp;$K$3))</f>
        <v/>
      </c>
      <c r="H249" s="57" t="str">
        <f>IF($B249="","",COUNTIFS(DATA!$C:$C,$B249,DATA!$A:$A,"&gt;="&amp;$H$3,DATA!$A:$A,"&lt;="&amp;$K$3,DATA!$O:$O,1))</f>
        <v/>
      </c>
      <c r="I249" s="58" t="str">
        <f t="shared" si="7"/>
        <v/>
      </c>
      <c r="J249" s="59" t="str">
        <f>IF($B249="","",SUMIFS(DATA!$K:$K,DATA!$C:$C,$B249,DATA!$A:$A,"&gt;="&amp;$H$3,DATA!$A:$A,"&lt;="&amp;$K$3))</f>
        <v/>
      </c>
      <c r="K249" s="59" t="str">
        <f>IF($B249="","",SUMIFS(DATA!$N:$N,DATA!$C:$C,$B249,DATA!$A:$A,"&gt;="&amp;$H$3,DATA!$A:$A,"&lt;="&amp;$K$3,DATA!$O:$O,1))</f>
        <v/>
      </c>
      <c r="L249" s="57" t="str">
        <f>IF($B249="","",SUMIFS(TOURNEES!$F:$F,TOURNEES!$B:$B,$B249,TOURNEES!$A:$A,"&gt;="&amp;$H$3,TOURNEES!$A:$A,"&lt;="&amp;$K$3))</f>
        <v/>
      </c>
      <c r="M249" s="57" t="str">
        <f>IF($B249="","",SUMIFS(TOURNEES!$G:$G,TOURNEES!$B:$B,$B249,TOURNEES!$A:$A,"&gt;="&amp;$H$3,TOURNEES!$A:$A,"&lt;="&amp;$K$3))</f>
        <v/>
      </c>
      <c r="N249" s="57" t="str">
        <f t="shared" si="8"/>
        <v/>
      </c>
      <c r="O249" s="57"/>
    </row>
    <row r="250" spans="2:15" ht="16.8" x14ac:dyDescent="0.3">
      <c r="B250" s="54" t="str">
        <f>IF(LISTES!A224="","",LISTES!A224)</f>
        <v/>
      </c>
      <c r="C250" s="55" t="str">
        <f>IF($B250="","",IF(LISTES!C224=1,"☑","☐"))</f>
        <v/>
      </c>
      <c r="D250" s="55" t="str">
        <f>IF($B250="","",IF(LISTES!F224=1,"☑","☐"))</f>
        <v/>
      </c>
      <c r="E250" s="55" t="str">
        <f>IF($B250="","",IF(LISTES!G224=1,"☑","☐"))</f>
        <v/>
      </c>
      <c r="F250" s="56" t="str">
        <f>IF($B250="","",COUNTIFS(TOURNEES!$B:$B,$B250,TOURNEES!$A:$A,"&gt;="&amp;$H$3,TOURNEES!$A:$A,"&lt;="&amp;$K$3))</f>
        <v/>
      </c>
      <c r="G250" s="57" t="str">
        <f>IF($B250="","",COUNTIFS(DATA!$C:$C,$B250,DATA!$A:$A,"&gt;="&amp;$H$3,DATA!$A:$A,"&lt;="&amp;$K$3))</f>
        <v/>
      </c>
      <c r="H250" s="57" t="str">
        <f>IF($B250="","",COUNTIFS(DATA!$C:$C,$B250,DATA!$A:$A,"&gt;="&amp;$H$3,DATA!$A:$A,"&lt;="&amp;$K$3,DATA!$O:$O,1))</f>
        <v/>
      </c>
      <c r="I250" s="58" t="str">
        <f t="shared" si="7"/>
        <v/>
      </c>
      <c r="J250" s="59" t="str">
        <f>IF($B250="","",SUMIFS(DATA!$K:$K,DATA!$C:$C,$B250,DATA!$A:$A,"&gt;="&amp;$H$3,DATA!$A:$A,"&lt;="&amp;$K$3))</f>
        <v/>
      </c>
      <c r="K250" s="59" t="str">
        <f>IF($B250="","",SUMIFS(DATA!$N:$N,DATA!$C:$C,$B250,DATA!$A:$A,"&gt;="&amp;$H$3,DATA!$A:$A,"&lt;="&amp;$K$3,DATA!$O:$O,1))</f>
        <v/>
      </c>
      <c r="L250" s="57" t="str">
        <f>IF($B250="","",SUMIFS(TOURNEES!$F:$F,TOURNEES!$B:$B,$B250,TOURNEES!$A:$A,"&gt;="&amp;$H$3,TOURNEES!$A:$A,"&lt;="&amp;$K$3))</f>
        <v/>
      </c>
      <c r="M250" s="57" t="str">
        <f>IF($B250="","",SUMIFS(TOURNEES!$G:$G,TOURNEES!$B:$B,$B250,TOURNEES!$A:$A,"&gt;="&amp;$H$3,TOURNEES!$A:$A,"&lt;="&amp;$K$3))</f>
        <v/>
      </c>
      <c r="N250" s="57" t="str">
        <f t="shared" si="8"/>
        <v/>
      </c>
      <c r="O250" s="57"/>
    </row>
    <row r="251" spans="2:15" ht="16.8" x14ac:dyDescent="0.3">
      <c r="B251" s="54" t="str">
        <f>IF(LISTES!A225="","",LISTES!A225)</f>
        <v/>
      </c>
      <c r="C251" s="55" t="str">
        <f>IF($B251="","",IF(LISTES!C225=1,"☑","☐"))</f>
        <v/>
      </c>
      <c r="D251" s="55" t="str">
        <f>IF($B251="","",IF(LISTES!F225=1,"☑","☐"))</f>
        <v/>
      </c>
      <c r="E251" s="55" t="str">
        <f>IF($B251="","",IF(LISTES!G225=1,"☑","☐"))</f>
        <v/>
      </c>
      <c r="F251" s="56" t="str">
        <f>IF($B251="","",COUNTIFS(TOURNEES!$B:$B,$B251,TOURNEES!$A:$A,"&gt;="&amp;$H$3,TOURNEES!$A:$A,"&lt;="&amp;$K$3))</f>
        <v/>
      </c>
      <c r="G251" s="57" t="str">
        <f>IF($B251="","",COUNTIFS(DATA!$C:$C,$B251,DATA!$A:$A,"&gt;="&amp;$H$3,DATA!$A:$A,"&lt;="&amp;$K$3))</f>
        <v/>
      </c>
      <c r="H251" s="57" t="str">
        <f>IF($B251="","",COUNTIFS(DATA!$C:$C,$B251,DATA!$A:$A,"&gt;="&amp;$H$3,DATA!$A:$A,"&lt;="&amp;$K$3,DATA!$O:$O,1))</f>
        <v/>
      </c>
      <c r="I251" s="58" t="str">
        <f t="shared" si="7"/>
        <v/>
      </c>
      <c r="J251" s="59" t="str">
        <f>IF($B251="","",SUMIFS(DATA!$K:$K,DATA!$C:$C,$B251,DATA!$A:$A,"&gt;="&amp;$H$3,DATA!$A:$A,"&lt;="&amp;$K$3))</f>
        <v/>
      </c>
      <c r="K251" s="59" t="str">
        <f>IF($B251="","",SUMIFS(DATA!$N:$N,DATA!$C:$C,$B251,DATA!$A:$A,"&gt;="&amp;$H$3,DATA!$A:$A,"&lt;="&amp;$K$3,DATA!$O:$O,1))</f>
        <v/>
      </c>
      <c r="L251" s="57" t="str">
        <f>IF($B251="","",SUMIFS(TOURNEES!$F:$F,TOURNEES!$B:$B,$B251,TOURNEES!$A:$A,"&gt;="&amp;$H$3,TOURNEES!$A:$A,"&lt;="&amp;$K$3))</f>
        <v/>
      </c>
      <c r="M251" s="57" t="str">
        <f>IF($B251="","",SUMIFS(TOURNEES!$G:$G,TOURNEES!$B:$B,$B251,TOURNEES!$A:$A,"&gt;="&amp;$H$3,TOURNEES!$A:$A,"&lt;="&amp;$K$3))</f>
        <v/>
      </c>
      <c r="N251" s="57" t="str">
        <f t="shared" si="8"/>
        <v/>
      </c>
      <c r="O251" s="57"/>
    </row>
    <row r="252" spans="2:15" ht="16.8" x14ac:dyDescent="0.3">
      <c r="B252" s="54" t="str">
        <f>IF(LISTES!A226="","",LISTES!A226)</f>
        <v/>
      </c>
      <c r="C252" s="55" t="str">
        <f>IF($B252="","",IF(LISTES!C226=1,"☑","☐"))</f>
        <v/>
      </c>
      <c r="D252" s="55" t="str">
        <f>IF($B252="","",IF(LISTES!F226=1,"☑","☐"))</f>
        <v/>
      </c>
      <c r="E252" s="55" t="str">
        <f>IF($B252="","",IF(LISTES!G226=1,"☑","☐"))</f>
        <v/>
      </c>
      <c r="F252" s="56" t="str">
        <f>IF($B252="","",COUNTIFS(TOURNEES!$B:$B,$B252,TOURNEES!$A:$A,"&gt;="&amp;$H$3,TOURNEES!$A:$A,"&lt;="&amp;$K$3))</f>
        <v/>
      </c>
      <c r="G252" s="57" t="str">
        <f>IF($B252="","",COUNTIFS(DATA!$C:$C,$B252,DATA!$A:$A,"&gt;="&amp;$H$3,DATA!$A:$A,"&lt;="&amp;$K$3))</f>
        <v/>
      </c>
      <c r="H252" s="57" t="str">
        <f>IF($B252="","",COUNTIFS(DATA!$C:$C,$B252,DATA!$A:$A,"&gt;="&amp;$H$3,DATA!$A:$A,"&lt;="&amp;$K$3,DATA!$O:$O,1))</f>
        <v/>
      </c>
      <c r="I252" s="58" t="str">
        <f t="shared" si="7"/>
        <v/>
      </c>
      <c r="J252" s="59" t="str">
        <f>IF($B252="","",SUMIFS(DATA!$K:$K,DATA!$C:$C,$B252,DATA!$A:$A,"&gt;="&amp;$H$3,DATA!$A:$A,"&lt;="&amp;$K$3))</f>
        <v/>
      </c>
      <c r="K252" s="59" t="str">
        <f>IF($B252="","",SUMIFS(DATA!$N:$N,DATA!$C:$C,$B252,DATA!$A:$A,"&gt;="&amp;$H$3,DATA!$A:$A,"&lt;="&amp;$K$3,DATA!$O:$O,1))</f>
        <v/>
      </c>
      <c r="L252" s="57" t="str">
        <f>IF($B252="","",SUMIFS(TOURNEES!$F:$F,TOURNEES!$B:$B,$B252,TOURNEES!$A:$A,"&gt;="&amp;$H$3,TOURNEES!$A:$A,"&lt;="&amp;$K$3))</f>
        <v/>
      </c>
      <c r="M252" s="57" t="str">
        <f>IF($B252="","",SUMIFS(TOURNEES!$G:$G,TOURNEES!$B:$B,$B252,TOURNEES!$A:$A,"&gt;="&amp;$H$3,TOURNEES!$A:$A,"&lt;="&amp;$K$3))</f>
        <v/>
      </c>
      <c r="N252" s="57" t="str">
        <f t="shared" si="8"/>
        <v/>
      </c>
      <c r="O252" s="57"/>
    </row>
    <row r="253" spans="2:15" ht="16.8" x14ac:dyDescent="0.3">
      <c r="B253" s="54" t="str">
        <f>IF(LISTES!A227="","",LISTES!A227)</f>
        <v/>
      </c>
      <c r="C253" s="55" t="str">
        <f>IF($B253="","",IF(LISTES!C227=1,"☑","☐"))</f>
        <v/>
      </c>
      <c r="D253" s="55" t="str">
        <f>IF($B253="","",IF(LISTES!F227=1,"☑","☐"))</f>
        <v/>
      </c>
      <c r="E253" s="55" t="str">
        <f>IF($B253="","",IF(LISTES!G227=1,"☑","☐"))</f>
        <v/>
      </c>
      <c r="F253" s="56" t="str">
        <f>IF($B253="","",COUNTIFS(TOURNEES!$B:$B,$B253,TOURNEES!$A:$A,"&gt;="&amp;$H$3,TOURNEES!$A:$A,"&lt;="&amp;$K$3))</f>
        <v/>
      </c>
      <c r="G253" s="57" t="str">
        <f>IF($B253="","",COUNTIFS(DATA!$C:$C,$B253,DATA!$A:$A,"&gt;="&amp;$H$3,DATA!$A:$A,"&lt;="&amp;$K$3))</f>
        <v/>
      </c>
      <c r="H253" s="57" t="str">
        <f>IF($B253="","",COUNTIFS(DATA!$C:$C,$B253,DATA!$A:$A,"&gt;="&amp;$H$3,DATA!$A:$A,"&lt;="&amp;$K$3,DATA!$O:$O,1))</f>
        <v/>
      </c>
      <c r="I253" s="58" t="str">
        <f t="shared" si="7"/>
        <v/>
      </c>
      <c r="J253" s="59" t="str">
        <f>IF($B253="","",SUMIFS(DATA!$K:$K,DATA!$C:$C,$B253,DATA!$A:$A,"&gt;="&amp;$H$3,DATA!$A:$A,"&lt;="&amp;$K$3))</f>
        <v/>
      </c>
      <c r="K253" s="59" t="str">
        <f>IF($B253="","",SUMIFS(DATA!$N:$N,DATA!$C:$C,$B253,DATA!$A:$A,"&gt;="&amp;$H$3,DATA!$A:$A,"&lt;="&amp;$K$3,DATA!$O:$O,1))</f>
        <v/>
      </c>
      <c r="L253" s="57" t="str">
        <f>IF($B253="","",SUMIFS(TOURNEES!$F:$F,TOURNEES!$B:$B,$B253,TOURNEES!$A:$A,"&gt;="&amp;$H$3,TOURNEES!$A:$A,"&lt;="&amp;$K$3))</f>
        <v/>
      </c>
      <c r="M253" s="57" t="str">
        <f>IF($B253="","",SUMIFS(TOURNEES!$G:$G,TOURNEES!$B:$B,$B253,TOURNEES!$A:$A,"&gt;="&amp;$H$3,TOURNEES!$A:$A,"&lt;="&amp;$K$3))</f>
        <v/>
      </c>
      <c r="N253" s="57" t="str">
        <f t="shared" si="8"/>
        <v/>
      </c>
      <c r="O253" s="57"/>
    </row>
    <row r="254" spans="2:15" ht="16.8" x14ac:dyDescent="0.3">
      <c r="B254" s="54" t="str">
        <f>IF(LISTES!A228="","",LISTES!A228)</f>
        <v/>
      </c>
      <c r="C254" s="55" t="str">
        <f>IF($B254="","",IF(LISTES!C228=1,"☑","☐"))</f>
        <v/>
      </c>
      <c r="D254" s="55" t="str">
        <f>IF($B254="","",IF(LISTES!F228=1,"☑","☐"))</f>
        <v/>
      </c>
      <c r="E254" s="55" t="str">
        <f>IF($B254="","",IF(LISTES!G228=1,"☑","☐"))</f>
        <v/>
      </c>
      <c r="F254" s="56" t="str">
        <f>IF($B254="","",COUNTIFS(TOURNEES!$B:$B,$B254,TOURNEES!$A:$A,"&gt;="&amp;$H$3,TOURNEES!$A:$A,"&lt;="&amp;$K$3))</f>
        <v/>
      </c>
      <c r="G254" s="57" t="str">
        <f>IF($B254="","",COUNTIFS(DATA!$C:$C,$B254,DATA!$A:$A,"&gt;="&amp;$H$3,DATA!$A:$A,"&lt;="&amp;$K$3))</f>
        <v/>
      </c>
      <c r="H254" s="57" t="str">
        <f>IF($B254="","",COUNTIFS(DATA!$C:$C,$B254,DATA!$A:$A,"&gt;="&amp;$H$3,DATA!$A:$A,"&lt;="&amp;$K$3,DATA!$O:$O,1))</f>
        <v/>
      </c>
      <c r="I254" s="58" t="str">
        <f t="shared" si="7"/>
        <v/>
      </c>
      <c r="J254" s="59" t="str">
        <f>IF($B254="","",SUMIFS(DATA!$K:$K,DATA!$C:$C,$B254,DATA!$A:$A,"&gt;="&amp;$H$3,DATA!$A:$A,"&lt;="&amp;$K$3))</f>
        <v/>
      </c>
      <c r="K254" s="59" t="str">
        <f>IF($B254="","",SUMIFS(DATA!$N:$N,DATA!$C:$C,$B254,DATA!$A:$A,"&gt;="&amp;$H$3,DATA!$A:$A,"&lt;="&amp;$K$3,DATA!$O:$O,1))</f>
        <v/>
      </c>
      <c r="L254" s="57" t="str">
        <f>IF($B254="","",SUMIFS(TOURNEES!$F:$F,TOURNEES!$B:$B,$B254,TOURNEES!$A:$A,"&gt;="&amp;$H$3,TOURNEES!$A:$A,"&lt;="&amp;$K$3))</f>
        <v/>
      </c>
      <c r="M254" s="57" t="str">
        <f>IF($B254="","",SUMIFS(TOURNEES!$G:$G,TOURNEES!$B:$B,$B254,TOURNEES!$A:$A,"&gt;="&amp;$H$3,TOURNEES!$A:$A,"&lt;="&amp;$K$3))</f>
        <v/>
      </c>
      <c r="N254" s="57" t="str">
        <f t="shared" si="8"/>
        <v/>
      </c>
      <c r="O254" s="57"/>
    </row>
    <row r="255" spans="2:15" ht="16.8" x14ac:dyDescent="0.3">
      <c r="B255" s="54" t="str">
        <f>IF(LISTES!A229="","",LISTES!A229)</f>
        <v/>
      </c>
      <c r="C255" s="55" t="str">
        <f>IF($B255="","",IF(LISTES!C229=1,"☑","☐"))</f>
        <v/>
      </c>
      <c r="D255" s="55" t="str">
        <f>IF($B255="","",IF(LISTES!F229=1,"☑","☐"))</f>
        <v/>
      </c>
      <c r="E255" s="55" t="str">
        <f>IF($B255="","",IF(LISTES!G229=1,"☑","☐"))</f>
        <v/>
      </c>
      <c r="F255" s="56" t="str">
        <f>IF($B255="","",COUNTIFS(TOURNEES!$B:$B,$B255,TOURNEES!$A:$A,"&gt;="&amp;$H$3,TOURNEES!$A:$A,"&lt;="&amp;$K$3))</f>
        <v/>
      </c>
      <c r="G255" s="57" t="str">
        <f>IF($B255="","",COUNTIFS(DATA!$C:$C,$B255,DATA!$A:$A,"&gt;="&amp;$H$3,DATA!$A:$A,"&lt;="&amp;$K$3))</f>
        <v/>
      </c>
      <c r="H255" s="57" t="str">
        <f>IF($B255="","",COUNTIFS(DATA!$C:$C,$B255,DATA!$A:$A,"&gt;="&amp;$H$3,DATA!$A:$A,"&lt;="&amp;$K$3,DATA!$O:$O,1))</f>
        <v/>
      </c>
      <c r="I255" s="58" t="str">
        <f t="shared" si="7"/>
        <v/>
      </c>
      <c r="J255" s="59" t="str">
        <f>IF($B255="","",SUMIFS(DATA!$K:$K,DATA!$C:$C,$B255,DATA!$A:$A,"&gt;="&amp;$H$3,DATA!$A:$A,"&lt;="&amp;$K$3))</f>
        <v/>
      </c>
      <c r="K255" s="59" t="str">
        <f>IF($B255="","",SUMIFS(DATA!$N:$N,DATA!$C:$C,$B255,DATA!$A:$A,"&gt;="&amp;$H$3,DATA!$A:$A,"&lt;="&amp;$K$3,DATA!$O:$O,1))</f>
        <v/>
      </c>
      <c r="L255" s="57" t="str">
        <f>IF($B255="","",SUMIFS(TOURNEES!$F:$F,TOURNEES!$B:$B,$B255,TOURNEES!$A:$A,"&gt;="&amp;$H$3,TOURNEES!$A:$A,"&lt;="&amp;$K$3))</f>
        <v/>
      </c>
      <c r="M255" s="57" t="str">
        <f>IF($B255="","",SUMIFS(TOURNEES!$G:$G,TOURNEES!$B:$B,$B255,TOURNEES!$A:$A,"&gt;="&amp;$H$3,TOURNEES!$A:$A,"&lt;="&amp;$K$3))</f>
        <v/>
      </c>
      <c r="N255" s="57" t="str">
        <f t="shared" si="8"/>
        <v/>
      </c>
      <c r="O255" s="57"/>
    </row>
    <row r="256" spans="2:15" ht="16.8" x14ac:dyDescent="0.3">
      <c r="B256" s="54" t="str">
        <f>IF(LISTES!A230="","",LISTES!A230)</f>
        <v/>
      </c>
      <c r="C256" s="55" t="str">
        <f>IF($B256="","",IF(LISTES!C230=1,"☑","☐"))</f>
        <v/>
      </c>
      <c r="D256" s="55" t="str">
        <f>IF($B256="","",IF(LISTES!F230=1,"☑","☐"))</f>
        <v/>
      </c>
      <c r="E256" s="55" t="str">
        <f>IF($B256="","",IF(LISTES!G230=1,"☑","☐"))</f>
        <v/>
      </c>
      <c r="F256" s="56" t="str">
        <f>IF($B256="","",COUNTIFS(TOURNEES!$B:$B,$B256,TOURNEES!$A:$A,"&gt;="&amp;$H$3,TOURNEES!$A:$A,"&lt;="&amp;$K$3))</f>
        <v/>
      </c>
      <c r="G256" s="57" t="str">
        <f>IF($B256="","",COUNTIFS(DATA!$C:$C,$B256,DATA!$A:$A,"&gt;="&amp;$H$3,DATA!$A:$A,"&lt;="&amp;$K$3))</f>
        <v/>
      </c>
      <c r="H256" s="57" t="str">
        <f>IF($B256="","",COUNTIFS(DATA!$C:$C,$B256,DATA!$A:$A,"&gt;="&amp;$H$3,DATA!$A:$A,"&lt;="&amp;$K$3,DATA!$O:$O,1))</f>
        <v/>
      </c>
      <c r="I256" s="58" t="str">
        <f t="shared" si="7"/>
        <v/>
      </c>
      <c r="J256" s="59" t="str">
        <f>IF($B256="","",SUMIFS(DATA!$K:$K,DATA!$C:$C,$B256,DATA!$A:$A,"&gt;="&amp;$H$3,DATA!$A:$A,"&lt;="&amp;$K$3))</f>
        <v/>
      </c>
      <c r="K256" s="59" t="str">
        <f>IF($B256="","",SUMIFS(DATA!$N:$N,DATA!$C:$C,$B256,DATA!$A:$A,"&gt;="&amp;$H$3,DATA!$A:$A,"&lt;="&amp;$K$3,DATA!$O:$O,1))</f>
        <v/>
      </c>
      <c r="L256" s="57" t="str">
        <f>IF($B256="","",SUMIFS(TOURNEES!$F:$F,TOURNEES!$B:$B,$B256,TOURNEES!$A:$A,"&gt;="&amp;$H$3,TOURNEES!$A:$A,"&lt;="&amp;$K$3))</f>
        <v/>
      </c>
      <c r="M256" s="57" t="str">
        <f>IF($B256="","",SUMIFS(TOURNEES!$G:$G,TOURNEES!$B:$B,$B256,TOURNEES!$A:$A,"&gt;="&amp;$H$3,TOURNEES!$A:$A,"&lt;="&amp;$K$3))</f>
        <v/>
      </c>
      <c r="N256" s="57" t="str">
        <f t="shared" si="8"/>
        <v/>
      </c>
      <c r="O256" s="57"/>
    </row>
    <row r="257" spans="2:15" ht="16.8" x14ac:dyDescent="0.3">
      <c r="B257" s="54" t="str">
        <f>IF(LISTES!A231="","",LISTES!A231)</f>
        <v/>
      </c>
      <c r="C257" s="55" t="str">
        <f>IF($B257="","",IF(LISTES!C231=1,"☑","☐"))</f>
        <v/>
      </c>
      <c r="D257" s="55" t="str">
        <f>IF($B257="","",IF(LISTES!F231=1,"☑","☐"))</f>
        <v/>
      </c>
      <c r="E257" s="55" t="str">
        <f>IF($B257="","",IF(LISTES!G231=1,"☑","☐"))</f>
        <v/>
      </c>
      <c r="F257" s="56" t="str">
        <f>IF($B257="","",COUNTIFS(TOURNEES!$B:$B,$B257,TOURNEES!$A:$A,"&gt;="&amp;$H$3,TOURNEES!$A:$A,"&lt;="&amp;$K$3))</f>
        <v/>
      </c>
      <c r="G257" s="57" t="str">
        <f>IF($B257="","",COUNTIFS(DATA!$C:$C,$B257,DATA!$A:$A,"&gt;="&amp;$H$3,DATA!$A:$A,"&lt;="&amp;$K$3))</f>
        <v/>
      </c>
      <c r="H257" s="57" t="str">
        <f>IF($B257="","",COUNTIFS(DATA!$C:$C,$B257,DATA!$A:$A,"&gt;="&amp;$H$3,DATA!$A:$A,"&lt;="&amp;$K$3,DATA!$O:$O,1))</f>
        <v/>
      </c>
      <c r="I257" s="58" t="str">
        <f t="shared" si="7"/>
        <v/>
      </c>
      <c r="J257" s="59" t="str">
        <f>IF($B257="","",SUMIFS(DATA!$K:$K,DATA!$C:$C,$B257,DATA!$A:$A,"&gt;="&amp;$H$3,DATA!$A:$A,"&lt;="&amp;$K$3))</f>
        <v/>
      </c>
      <c r="K257" s="59" t="str">
        <f>IF($B257="","",SUMIFS(DATA!$N:$N,DATA!$C:$C,$B257,DATA!$A:$A,"&gt;="&amp;$H$3,DATA!$A:$A,"&lt;="&amp;$K$3,DATA!$O:$O,1))</f>
        <v/>
      </c>
      <c r="L257" s="57" t="str">
        <f>IF($B257="","",SUMIFS(TOURNEES!$F:$F,TOURNEES!$B:$B,$B257,TOURNEES!$A:$A,"&gt;="&amp;$H$3,TOURNEES!$A:$A,"&lt;="&amp;$K$3))</f>
        <v/>
      </c>
      <c r="M257" s="57" t="str">
        <f>IF($B257="","",SUMIFS(TOURNEES!$G:$G,TOURNEES!$B:$B,$B257,TOURNEES!$A:$A,"&gt;="&amp;$H$3,TOURNEES!$A:$A,"&lt;="&amp;$K$3))</f>
        <v/>
      </c>
      <c r="N257" s="57" t="str">
        <f t="shared" si="8"/>
        <v/>
      </c>
      <c r="O257" s="57"/>
    </row>
    <row r="258" spans="2:15" ht="16.8" x14ac:dyDescent="0.3">
      <c r="B258" s="54" t="str">
        <f>IF(LISTES!A232="","",LISTES!A232)</f>
        <v/>
      </c>
      <c r="C258" s="55" t="str">
        <f>IF($B258="","",IF(LISTES!C232=1,"☑","☐"))</f>
        <v/>
      </c>
      <c r="D258" s="55" t="str">
        <f>IF($B258="","",IF(LISTES!F232=1,"☑","☐"))</f>
        <v/>
      </c>
      <c r="E258" s="55" t="str">
        <f>IF($B258="","",IF(LISTES!G232=1,"☑","☐"))</f>
        <v/>
      </c>
      <c r="F258" s="56" t="str">
        <f>IF($B258="","",COUNTIFS(TOURNEES!$B:$B,$B258,TOURNEES!$A:$A,"&gt;="&amp;$H$3,TOURNEES!$A:$A,"&lt;="&amp;$K$3))</f>
        <v/>
      </c>
      <c r="G258" s="57" t="str">
        <f>IF($B258="","",COUNTIFS(DATA!$C:$C,$B258,DATA!$A:$A,"&gt;="&amp;$H$3,DATA!$A:$A,"&lt;="&amp;$K$3))</f>
        <v/>
      </c>
      <c r="H258" s="57" t="str">
        <f>IF($B258="","",COUNTIFS(DATA!$C:$C,$B258,DATA!$A:$A,"&gt;="&amp;$H$3,DATA!$A:$A,"&lt;="&amp;$K$3,DATA!$O:$O,1))</f>
        <v/>
      </c>
      <c r="I258" s="58" t="str">
        <f t="shared" si="7"/>
        <v/>
      </c>
      <c r="J258" s="59" t="str">
        <f>IF($B258="","",SUMIFS(DATA!$K:$K,DATA!$C:$C,$B258,DATA!$A:$A,"&gt;="&amp;$H$3,DATA!$A:$A,"&lt;="&amp;$K$3))</f>
        <v/>
      </c>
      <c r="K258" s="59" t="str">
        <f>IF($B258="","",SUMIFS(DATA!$N:$N,DATA!$C:$C,$B258,DATA!$A:$A,"&gt;="&amp;$H$3,DATA!$A:$A,"&lt;="&amp;$K$3,DATA!$O:$O,1))</f>
        <v/>
      </c>
      <c r="L258" s="57" t="str">
        <f>IF($B258="","",SUMIFS(TOURNEES!$F:$F,TOURNEES!$B:$B,$B258,TOURNEES!$A:$A,"&gt;="&amp;$H$3,TOURNEES!$A:$A,"&lt;="&amp;$K$3))</f>
        <v/>
      </c>
      <c r="M258" s="57" t="str">
        <f>IF($B258="","",SUMIFS(TOURNEES!$G:$G,TOURNEES!$B:$B,$B258,TOURNEES!$A:$A,"&gt;="&amp;$H$3,TOURNEES!$A:$A,"&lt;="&amp;$K$3))</f>
        <v/>
      </c>
      <c r="N258" s="57" t="str">
        <f t="shared" si="8"/>
        <v/>
      </c>
      <c r="O258" s="57"/>
    </row>
    <row r="259" spans="2:15" ht="16.8" x14ac:dyDescent="0.3">
      <c r="B259" s="54" t="str">
        <f>IF(LISTES!A233="","",LISTES!A233)</f>
        <v/>
      </c>
      <c r="C259" s="55" t="str">
        <f>IF($B259="","",IF(LISTES!C233=1,"☑","☐"))</f>
        <v/>
      </c>
      <c r="D259" s="55" t="str">
        <f>IF($B259="","",IF(LISTES!F233=1,"☑","☐"))</f>
        <v/>
      </c>
      <c r="E259" s="55" t="str">
        <f>IF($B259="","",IF(LISTES!G233=1,"☑","☐"))</f>
        <v/>
      </c>
      <c r="F259" s="56" t="str">
        <f>IF($B259="","",COUNTIFS(TOURNEES!$B:$B,$B259,TOURNEES!$A:$A,"&gt;="&amp;$H$3,TOURNEES!$A:$A,"&lt;="&amp;$K$3))</f>
        <v/>
      </c>
      <c r="G259" s="57" t="str">
        <f>IF($B259="","",COUNTIFS(DATA!$C:$C,$B259,DATA!$A:$A,"&gt;="&amp;$H$3,DATA!$A:$A,"&lt;="&amp;$K$3))</f>
        <v/>
      </c>
      <c r="H259" s="57" t="str">
        <f>IF($B259="","",COUNTIFS(DATA!$C:$C,$B259,DATA!$A:$A,"&gt;="&amp;$H$3,DATA!$A:$A,"&lt;="&amp;$K$3,DATA!$O:$O,1))</f>
        <v/>
      </c>
      <c r="I259" s="58" t="str">
        <f t="shared" si="7"/>
        <v/>
      </c>
      <c r="J259" s="59" t="str">
        <f>IF($B259="","",SUMIFS(DATA!$K:$K,DATA!$C:$C,$B259,DATA!$A:$A,"&gt;="&amp;$H$3,DATA!$A:$A,"&lt;="&amp;$K$3))</f>
        <v/>
      </c>
      <c r="K259" s="59" t="str">
        <f>IF($B259="","",SUMIFS(DATA!$N:$N,DATA!$C:$C,$B259,DATA!$A:$A,"&gt;="&amp;$H$3,DATA!$A:$A,"&lt;="&amp;$K$3,DATA!$O:$O,1))</f>
        <v/>
      </c>
      <c r="L259" s="57" t="str">
        <f>IF($B259="","",SUMIFS(TOURNEES!$F:$F,TOURNEES!$B:$B,$B259,TOURNEES!$A:$A,"&gt;="&amp;$H$3,TOURNEES!$A:$A,"&lt;="&amp;$K$3))</f>
        <v/>
      </c>
      <c r="M259" s="57" t="str">
        <f>IF($B259="","",SUMIFS(TOURNEES!$G:$G,TOURNEES!$B:$B,$B259,TOURNEES!$A:$A,"&gt;="&amp;$H$3,TOURNEES!$A:$A,"&lt;="&amp;$K$3))</f>
        <v/>
      </c>
      <c r="N259" s="57" t="str">
        <f t="shared" si="8"/>
        <v/>
      </c>
      <c r="O259" s="57"/>
    </row>
    <row r="260" spans="2:15" ht="16.8" x14ac:dyDescent="0.3">
      <c r="B260" s="54" t="str">
        <f>IF(LISTES!A234="","",LISTES!A234)</f>
        <v/>
      </c>
      <c r="C260" s="55" t="str">
        <f>IF($B260="","",IF(LISTES!C234=1,"☑","☐"))</f>
        <v/>
      </c>
      <c r="D260" s="55" t="str">
        <f>IF($B260="","",IF(LISTES!F234=1,"☑","☐"))</f>
        <v/>
      </c>
      <c r="E260" s="55" t="str">
        <f>IF($B260="","",IF(LISTES!G234=1,"☑","☐"))</f>
        <v/>
      </c>
      <c r="F260" s="56" t="str">
        <f>IF($B260="","",COUNTIFS(TOURNEES!$B:$B,$B260,TOURNEES!$A:$A,"&gt;="&amp;$H$3,TOURNEES!$A:$A,"&lt;="&amp;$K$3))</f>
        <v/>
      </c>
      <c r="G260" s="57" t="str">
        <f>IF($B260="","",COUNTIFS(DATA!$C:$C,$B260,DATA!$A:$A,"&gt;="&amp;$H$3,DATA!$A:$A,"&lt;="&amp;$K$3))</f>
        <v/>
      </c>
      <c r="H260" s="57" t="str">
        <f>IF($B260="","",COUNTIFS(DATA!$C:$C,$B260,DATA!$A:$A,"&gt;="&amp;$H$3,DATA!$A:$A,"&lt;="&amp;$K$3,DATA!$O:$O,1))</f>
        <v/>
      </c>
      <c r="I260" s="58" t="str">
        <f t="shared" si="7"/>
        <v/>
      </c>
      <c r="J260" s="59" t="str">
        <f>IF($B260="","",SUMIFS(DATA!$K:$K,DATA!$C:$C,$B260,DATA!$A:$A,"&gt;="&amp;$H$3,DATA!$A:$A,"&lt;="&amp;$K$3))</f>
        <v/>
      </c>
      <c r="K260" s="59" t="str">
        <f>IF($B260="","",SUMIFS(DATA!$N:$N,DATA!$C:$C,$B260,DATA!$A:$A,"&gt;="&amp;$H$3,DATA!$A:$A,"&lt;="&amp;$K$3,DATA!$O:$O,1))</f>
        <v/>
      </c>
      <c r="L260" s="57" t="str">
        <f>IF($B260="","",SUMIFS(TOURNEES!$F:$F,TOURNEES!$B:$B,$B260,TOURNEES!$A:$A,"&gt;="&amp;$H$3,TOURNEES!$A:$A,"&lt;="&amp;$K$3))</f>
        <v/>
      </c>
      <c r="M260" s="57" t="str">
        <f>IF($B260="","",SUMIFS(TOURNEES!$G:$G,TOURNEES!$B:$B,$B260,TOURNEES!$A:$A,"&gt;="&amp;$H$3,TOURNEES!$A:$A,"&lt;="&amp;$K$3))</f>
        <v/>
      </c>
      <c r="N260" s="57" t="str">
        <f t="shared" si="8"/>
        <v/>
      </c>
      <c r="O260" s="57"/>
    </row>
    <row r="261" spans="2:15" ht="16.8" x14ac:dyDescent="0.3">
      <c r="B261" s="54" t="str">
        <f>IF(LISTES!A235="","",LISTES!A235)</f>
        <v/>
      </c>
      <c r="C261" s="55" t="str">
        <f>IF($B261="","",IF(LISTES!C235=1,"☑","☐"))</f>
        <v/>
      </c>
      <c r="D261" s="55" t="str">
        <f>IF($B261="","",IF(LISTES!F235=1,"☑","☐"))</f>
        <v/>
      </c>
      <c r="E261" s="55" t="str">
        <f>IF($B261="","",IF(LISTES!G235=1,"☑","☐"))</f>
        <v/>
      </c>
      <c r="F261" s="56" t="str">
        <f>IF($B261="","",COUNTIFS(TOURNEES!$B:$B,$B261,TOURNEES!$A:$A,"&gt;="&amp;$H$3,TOURNEES!$A:$A,"&lt;="&amp;$K$3))</f>
        <v/>
      </c>
      <c r="G261" s="57" t="str">
        <f>IF($B261="","",COUNTIFS(DATA!$C:$C,$B261,DATA!$A:$A,"&gt;="&amp;$H$3,DATA!$A:$A,"&lt;="&amp;$K$3))</f>
        <v/>
      </c>
      <c r="H261" s="57" t="str">
        <f>IF($B261="","",COUNTIFS(DATA!$C:$C,$B261,DATA!$A:$A,"&gt;="&amp;$H$3,DATA!$A:$A,"&lt;="&amp;$K$3,DATA!$O:$O,1))</f>
        <v/>
      </c>
      <c r="I261" s="58" t="str">
        <f t="shared" si="7"/>
        <v/>
      </c>
      <c r="J261" s="59" t="str">
        <f>IF($B261="","",SUMIFS(DATA!$K:$K,DATA!$C:$C,$B261,DATA!$A:$A,"&gt;="&amp;$H$3,DATA!$A:$A,"&lt;="&amp;$K$3))</f>
        <v/>
      </c>
      <c r="K261" s="59" t="str">
        <f>IF($B261="","",SUMIFS(DATA!$N:$N,DATA!$C:$C,$B261,DATA!$A:$A,"&gt;="&amp;$H$3,DATA!$A:$A,"&lt;="&amp;$K$3,DATA!$O:$O,1))</f>
        <v/>
      </c>
      <c r="L261" s="57" t="str">
        <f>IF($B261="","",SUMIFS(TOURNEES!$F:$F,TOURNEES!$B:$B,$B261,TOURNEES!$A:$A,"&gt;="&amp;$H$3,TOURNEES!$A:$A,"&lt;="&amp;$K$3))</f>
        <v/>
      </c>
      <c r="M261" s="57" t="str">
        <f>IF($B261="","",SUMIFS(TOURNEES!$G:$G,TOURNEES!$B:$B,$B261,TOURNEES!$A:$A,"&gt;="&amp;$H$3,TOURNEES!$A:$A,"&lt;="&amp;$K$3))</f>
        <v/>
      </c>
      <c r="N261" s="57" t="str">
        <f t="shared" si="8"/>
        <v/>
      </c>
      <c r="O261" s="57"/>
    </row>
    <row r="262" spans="2:15" ht="16.8" x14ac:dyDescent="0.3">
      <c r="B262" s="54" t="str">
        <f>IF(LISTES!A236="","",LISTES!A236)</f>
        <v/>
      </c>
      <c r="C262" s="55" t="str">
        <f>IF($B262="","",IF(LISTES!C236=1,"☑","☐"))</f>
        <v/>
      </c>
      <c r="D262" s="55" t="str">
        <f>IF($B262="","",IF(LISTES!F236=1,"☑","☐"))</f>
        <v/>
      </c>
      <c r="E262" s="55" t="str">
        <f>IF($B262="","",IF(LISTES!G236=1,"☑","☐"))</f>
        <v/>
      </c>
      <c r="F262" s="56" t="str">
        <f>IF($B262="","",COUNTIFS(TOURNEES!$B:$B,$B262,TOURNEES!$A:$A,"&gt;="&amp;$H$3,TOURNEES!$A:$A,"&lt;="&amp;$K$3))</f>
        <v/>
      </c>
      <c r="G262" s="57" t="str">
        <f>IF($B262="","",COUNTIFS(DATA!$C:$C,$B262,DATA!$A:$A,"&gt;="&amp;$H$3,DATA!$A:$A,"&lt;="&amp;$K$3))</f>
        <v/>
      </c>
      <c r="H262" s="57" t="str">
        <f>IF($B262="","",COUNTIFS(DATA!$C:$C,$B262,DATA!$A:$A,"&gt;="&amp;$H$3,DATA!$A:$A,"&lt;="&amp;$K$3,DATA!$O:$O,1))</f>
        <v/>
      </c>
      <c r="I262" s="58" t="str">
        <f t="shared" si="7"/>
        <v/>
      </c>
      <c r="J262" s="59" t="str">
        <f>IF($B262="","",SUMIFS(DATA!$K:$K,DATA!$C:$C,$B262,DATA!$A:$A,"&gt;="&amp;$H$3,DATA!$A:$A,"&lt;="&amp;$K$3))</f>
        <v/>
      </c>
      <c r="K262" s="59" t="str">
        <f>IF($B262="","",SUMIFS(DATA!$N:$N,DATA!$C:$C,$B262,DATA!$A:$A,"&gt;="&amp;$H$3,DATA!$A:$A,"&lt;="&amp;$K$3,DATA!$O:$O,1))</f>
        <v/>
      </c>
      <c r="L262" s="57" t="str">
        <f>IF($B262="","",SUMIFS(TOURNEES!$F:$F,TOURNEES!$B:$B,$B262,TOURNEES!$A:$A,"&gt;="&amp;$H$3,TOURNEES!$A:$A,"&lt;="&amp;$K$3))</f>
        <v/>
      </c>
      <c r="M262" s="57" t="str">
        <f>IF($B262="","",SUMIFS(TOURNEES!$G:$G,TOURNEES!$B:$B,$B262,TOURNEES!$A:$A,"&gt;="&amp;$H$3,TOURNEES!$A:$A,"&lt;="&amp;$K$3))</f>
        <v/>
      </c>
      <c r="N262" s="57" t="str">
        <f t="shared" si="8"/>
        <v/>
      </c>
      <c r="O262" s="57"/>
    </row>
    <row r="263" spans="2:15" ht="16.8" x14ac:dyDescent="0.3">
      <c r="B263" s="54" t="str">
        <f>IF(LISTES!A237="","",LISTES!A237)</f>
        <v/>
      </c>
      <c r="C263" s="55" t="str">
        <f>IF($B263="","",IF(LISTES!C237=1,"☑","☐"))</f>
        <v/>
      </c>
      <c r="D263" s="55" t="str">
        <f>IF($B263="","",IF(LISTES!F237=1,"☑","☐"))</f>
        <v/>
      </c>
      <c r="E263" s="55" t="str">
        <f>IF($B263="","",IF(LISTES!G237=1,"☑","☐"))</f>
        <v/>
      </c>
      <c r="F263" s="56" t="str">
        <f>IF($B263="","",COUNTIFS(TOURNEES!$B:$B,$B263,TOURNEES!$A:$A,"&gt;="&amp;$H$3,TOURNEES!$A:$A,"&lt;="&amp;$K$3))</f>
        <v/>
      </c>
      <c r="G263" s="57" t="str">
        <f>IF($B263="","",COUNTIFS(DATA!$C:$C,$B263,DATA!$A:$A,"&gt;="&amp;$H$3,DATA!$A:$A,"&lt;="&amp;$K$3))</f>
        <v/>
      </c>
      <c r="H263" s="57" t="str">
        <f>IF($B263="","",COUNTIFS(DATA!$C:$C,$B263,DATA!$A:$A,"&gt;="&amp;$H$3,DATA!$A:$A,"&lt;="&amp;$K$3,DATA!$O:$O,1))</f>
        <v/>
      </c>
      <c r="I263" s="58" t="str">
        <f t="shared" si="7"/>
        <v/>
      </c>
      <c r="J263" s="59" t="str">
        <f>IF($B263="","",SUMIFS(DATA!$K:$K,DATA!$C:$C,$B263,DATA!$A:$A,"&gt;="&amp;$H$3,DATA!$A:$A,"&lt;="&amp;$K$3))</f>
        <v/>
      </c>
      <c r="K263" s="59" t="str">
        <f>IF($B263="","",SUMIFS(DATA!$N:$N,DATA!$C:$C,$B263,DATA!$A:$A,"&gt;="&amp;$H$3,DATA!$A:$A,"&lt;="&amp;$K$3,DATA!$O:$O,1))</f>
        <v/>
      </c>
      <c r="L263" s="57" t="str">
        <f>IF($B263="","",SUMIFS(TOURNEES!$F:$F,TOURNEES!$B:$B,$B263,TOURNEES!$A:$A,"&gt;="&amp;$H$3,TOURNEES!$A:$A,"&lt;="&amp;$K$3))</f>
        <v/>
      </c>
      <c r="M263" s="57" t="str">
        <f>IF($B263="","",SUMIFS(TOURNEES!$G:$G,TOURNEES!$B:$B,$B263,TOURNEES!$A:$A,"&gt;="&amp;$H$3,TOURNEES!$A:$A,"&lt;="&amp;$K$3))</f>
        <v/>
      </c>
      <c r="N263" s="57" t="str">
        <f t="shared" si="8"/>
        <v/>
      </c>
      <c r="O263" s="57"/>
    </row>
    <row r="264" spans="2:15" ht="16.8" x14ac:dyDescent="0.3">
      <c r="B264" s="54" t="str">
        <f>IF(LISTES!A238="","",LISTES!A238)</f>
        <v/>
      </c>
      <c r="C264" s="55" t="str">
        <f>IF($B264="","",IF(LISTES!C238=1,"☑","☐"))</f>
        <v/>
      </c>
      <c r="D264" s="55" t="str">
        <f>IF($B264="","",IF(LISTES!F238=1,"☑","☐"))</f>
        <v/>
      </c>
      <c r="E264" s="55" t="str">
        <f>IF($B264="","",IF(LISTES!G238=1,"☑","☐"))</f>
        <v/>
      </c>
      <c r="F264" s="56" t="str">
        <f>IF($B264="","",COUNTIFS(TOURNEES!$B:$B,$B264,TOURNEES!$A:$A,"&gt;="&amp;$H$3,TOURNEES!$A:$A,"&lt;="&amp;$K$3))</f>
        <v/>
      </c>
      <c r="G264" s="57" t="str">
        <f>IF($B264="","",COUNTIFS(DATA!$C:$C,$B264,DATA!$A:$A,"&gt;="&amp;$H$3,DATA!$A:$A,"&lt;="&amp;$K$3))</f>
        <v/>
      </c>
      <c r="H264" s="57" t="str">
        <f>IF($B264="","",COUNTIFS(DATA!$C:$C,$B264,DATA!$A:$A,"&gt;="&amp;$H$3,DATA!$A:$A,"&lt;="&amp;$K$3,DATA!$O:$O,1))</f>
        <v/>
      </c>
      <c r="I264" s="58" t="str">
        <f t="shared" si="7"/>
        <v/>
      </c>
      <c r="J264" s="59" t="str">
        <f>IF($B264="","",SUMIFS(DATA!$K:$K,DATA!$C:$C,$B264,DATA!$A:$A,"&gt;="&amp;$H$3,DATA!$A:$A,"&lt;="&amp;$K$3))</f>
        <v/>
      </c>
      <c r="K264" s="59" t="str">
        <f>IF($B264="","",SUMIFS(DATA!$N:$N,DATA!$C:$C,$B264,DATA!$A:$A,"&gt;="&amp;$H$3,DATA!$A:$A,"&lt;="&amp;$K$3,DATA!$O:$O,1))</f>
        <v/>
      </c>
      <c r="L264" s="57" t="str">
        <f>IF($B264="","",SUMIFS(TOURNEES!$F:$F,TOURNEES!$B:$B,$B264,TOURNEES!$A:$A,"&gt;="&amp;$H$3,TOURNEES!$A:$A,"&lt;="&amp;$K$3))</f>
        <v/>
      </c>
      <c r="M264" s="57" t="str">
        <f>IF($B264="","",SUMIFS(TOURNEES!$G:$G,TOURNEES!$B:$B,$B264,TOURNEES!$A:$A,"&gt;="&amp;$H$3,TOURNEES!$A:$A,"&lt;="&amp;$K$3))</f>
        <v/>
      </c>
      <c r="N264" s="57" t="str">
        <f t="shared" si="8"/>
        <v/>
      </c>
      <c r="O264" s="57"/>
    </row>
    <row r="265" spans="2:15" ht="16.8" x14ac:dyDescent="0.3">
      <c r="B265" s="54" t="str">
        <f>IF(LISTES!A239="","",LISTES!A239)</f>
        <v/>
      </c>
      <c r="C265" s="55" t="str">
        <f>IF($B265="","",IF(LISTES!C239=1,"☑","☐"))</f>
        <v/>
      </c>
      <c r="D265" s="55" t="str">
        <f>IF($B265="","",IF(LISTES!F239=1,"☑","☐"))</f>
        <v/>
      </c>
      <c r="E265" s="55" t="str">
        <f>IF($B265="","",IF(LISTES!G239=1,"☑","☐"))</f>
        <v/>
      </c>
      <c r="F265" s="56" t="str">
        <f>IF($B265="","",COUNTIFS(TOURNEES!$B:$B,$B265,TOURNEES!$A:$A,"&gt;="&amp;$H$3,TOURNEES!$A:$A,"&lt;="&amp;$K$3))</f>
        <v/>
      </c>
      <c r="G265" s="57" t="str">
        <f>IF($B265="","",COUNTIFS(DATA!$C:$C,$B265,DATA!$A:$A,"&gt;="&amp;$H$3,DATA!$A:$A,"&lt;="&amp;$K$3))</f>
        <v/>
      </c>
      <c r="H265" s="57" t="str">
        <f>IF($B265="","",COUNTIFS(DATA!$C:$C,$B265,DATA!$A:$A,"&gt;="&amp;$H$3,DATA!$A:$A,"&lt;="&amp;$K$3,DATA!$O:$O,1))</f>
        <v/>
      </c>
      <c r="I265" s="58" t="str">
        <f t="shared" si="7"/>
        <v/>
      </c>
      <c r="J265" s="59" t="str">
        <f>IF($B265="","",SUMIFS(DATA!$K:$K,DATA!$C:$C,$B265,DATA!$A:$A,"&gt;="&amp;$H$3,DATA!$A:$A,"&lt;="&amp;$K$3))</f>
        <v/>
      </c>
      <c r="K265" s="59" t="str">
        <f>IF($B265="","",SUMIFS(DATA!$N:$N,DATA!$C:$C,$B265,DATA!$A:$A,"&gt;="&amp;$H$3,DATA!$A:$A,"&lt;="&amp;$K$3,DATA!$O:$O,1))</f>
        <v/>
      </c>
      <c r="L265" s="57" t="str">
        <f>IF($B265="","",SUMIFS(TOURNEES!$F:$F,TOURNEES!$B:$B,$B265,TOURNEES!$A:$A,"&gt;="&amp;$H$3,TOURNEES!$A:$A,"&lt;="&amp;$K$3))</f>
        <v/>
      </c>
      <c r="M265" s="57" t="str">
        <f>IF($B265="","",SUMIFS(TOURNEES!$G:$G,TOURNEES!$B:$B,$B265,TOURNEES!$A:$A,"&gt;="&amp;$H$3,TOURNEES!$A:$A,"&lt;="&amp;$K$3))</f>
        <v/>
      </c>
      <c r="N265" s="57" t="str">
        <f t="shared" si="8"/>
        <v/>
      </c>
      <c r="O265" s="57"/>
    </row>
    <row r="266" spans="2:15" ht="16.8" x14ac:dyDescent="0.3">
      <c r="B266" s="54" t="str">
        <f>IF(LISTES!A240="","",LISTES!A240)</f>
        <v/>
      </c>
      <c r="C266" s="55" t="str">
        <f>IF($B266="","",IF(LISTES!C240=1,"☑","☐"))</f>
        <v/>
      </c>
      <c r="D266" s="55" t="str">
        <f>IF($B266="","",IF(LISTES!F240=1,"☑","☐"))</f>
        <v/>
      </c>
      <c r="E266" s="55" t="str">
        <f>IF($B266="","",IF(LISTES!G240=1,"☑","☐"))</f>
        <v/>
      </c>
      <c r="F266" s="56" t="str">
        <f>IF($B266="","",COUNTIFS(TOURNEES!$B:$B,$B266,TOURNEES!$A:$A,"&gt;="&amp;$H$3,TOURNEES!$A:$A,"&lt;="&amp;$K$3))</f>
        <v/>
      </c>
      <c r="G266" s="57" t="str">
        <f>IF($B266="","",COUNTIFS(DATA!$C:$C,$B266,DATA!$A:$A,"&gt;="&amp;$H$3,DATA!$A:$A,"&lt;="&amp;$K$3))</f>
        <v/>
      </c>
      <c r="H266" s="57" t="str">
        <f>IF($B266="","",COUNTIFS(DATA!$C:$C,$B266,DATA!$A:$A,"&gt;="&amp;$H$3,DATA!$A:$A,"&lt;="&amp;$K$3,DATA!$O:$O,1))</f>
        <v/>
      </c>
      <c r="I266" s="58" t="str">
        <f t="shared" si="7"/>
        <v/>
      </c>
      <c r="J266" s="59" t="str">
        <f>IF($B266="","",SUMIFS(DATA!$K:$K,DATA!$C:$C,$B266,DATA!$A:$A,"&gt;="&amp;$H$3,DATA!$A:$A,"&lt;="&amp;$K$3))</f>
        <v/>
      </c>
      <c r="K266" s="59" t="str">
        <f>IF($B266="","",SUMIFS(DATA!$N:$N,DATA!$C:$C,$B266,DATA!$A:$A,"&gt;="&amp;$H$3,DATA!$A:$A,"&lt;="&amp;$K$3,DATA!$O:$O,1))</f>
        <v/>
      </c>
      <c r="L266" s="57" t="str">
        <f>IF($B266="","",SUMIFS(TOURNEES!$F:$F,TOURNEES!$B:$B,$B266,TOURNEES!$A:$A,"&gt;="&amp;$H$3,TOURNEES!$A:$A,"&lt;="&amp;$K$3))</f>
        <v/>
      </c>
      <c r="M266" s="57" t="str">
        <f>IF($B266="","",SUMIFS(TOURNEES!$G:$G,TOURNEES!$B:$B,$B266,TOURNEES!$A:$A,"&gt;="&amp;$H$3,TOURNEES!$A:$A,"&lt;="&amp;$K$3))</f>
        <v/>
      </c>
      <c r="N266" s="57" t="str">
        <f t="shared" si="8"/>
        <v/>
      </c>
      <c r="O266" s="57"/>
    </row>
    <row r="267" spans="2:15" ht="16.8" x14ac:dyDescent="0.3">
      <c r="B267" s="54" t="str">
        <f>IF(LISTES!A241="","",LISTES!A241)</f>
        <v/>
      </c>
      <c r="C267" s="55" t="str">
        <f>IF($B267="","",IF(LISTES!C241=1,"☑","☐"))</f>
        <v/>
      </c>
      <c r="D267" s="55" t="str">
        <f>IF($B267="","",IF(LISTES!F241=1,"☑","☐"))</f>
        <v/>
      </c>
      <c r="E267" s="55" t="str">
        <f>IF($B267="","",IF(LISTES!G241=1,"☑","☐"))</f>
        <v/>
      </c>
      <c r="F267" s="56" t="str">
        <f>IF($B267="","",COUNTIFS(TOURNEES!$B:$B,$B267,TOURNEES!$A:$A,"&gt;="&amp;$H$3,TOURNEES!$A:$A,"&lt;="&amp;$K$3))</f>
        <v/>
      </c>
      <c r="G267" s="57" t="str">
        <f>IF($B267="","",COUNTIFS(DATA!$C:$C,$B267,DATA!$A:$A,"&gt;="&amp;$H$3,DATA!$A:$A,"&lt;="&amp;$K$3))</f>
        <v/>
      </c>
      <c r="H267" s="57" t="str">
        <f>IF($B267="","",COUNTIFS(DATA!$C:$C,$B267,DATA!$A:$A,"&gt;="&amp;$H$3,DATA!$A:$A,"&lt;="&amp;$K$3,DATA!$O:$O,1))</f>
        <v/>
      </c>
      <c r="I267" s="58" t="str">
        <f t="shared" si="7"/>
        <v/>
      </c>
      <c r="J267" s="59" t="str">
        <f>IF($B267="","",SUMIFS(DATA!$K:$K,DATA!$C:$C,$B267,DATA!$A:$A,"&gt;="&amp;$H$3,DATA!$A:$A,"&lt;="&amp;$K$3))</f>
        <v/>
      </c>
      <c r="K267" s="59" t="str">
        <f>IF($B267="","",SUMIFS(DATA!$N:$N,DATA!$C:$C,$B267,DATA!$A:$A,"&gt;="&amp;$H$3,DATA!$A:$A,"&lt;="&amp;$K$3,DATA!$O:$O,1))</f>
        <v/>
      </c>
      <c r="L267" s="57" t="str">
        <f>IF($B267="","",SUMIFS(TOURNEES!$F:$F,TOURNEES!$B:$B,$B267,TOURNEES!$A:$A,"&gt;="&amp;$H$3,TOURNEES!$A:$A,"&lt;="&amp;$K$3))</f>
        <v/>
      </c>
      <c r="M267" s="57" t="str">
        <f>IF($B267="","",SUMIFS(TOURNEES!$G:$G,TOURNEES!$B:$B,$B267,TOURNEES!$A:$A,"&gt;="&amp;$H$3,TOURNEES!$A:$A,"&lt;="&amp;$K$3))</f>
        <v/>
      </c>
      <c r="N267" s="57" t="str">
        <f t="shared" si="8"/>
        <v/>
      </c>
      <c r="O267" s="57"/>
    </row>
    <row r="268" spans="2:15" ht="16.8" x14ac:dyDescent="0.3">
      <c r="B268" s="54" t="str">
        <f>IF(LISTES!A242="","",LISTES!A242)</f>
        <v/>
      </c>
      <c r="C268" s="55" t="str">
        <f>IF($B268="","",IF(LISTES!C242=1,"☑","☐"))</f>
        <v/>
      </c>
      <c r="D268" s="55" t="str">
        <f>IF($B268="","",IF(LISTES!F242=1,"☑","☐"))</f>
        <v/>
      </c>
      <c r="E268" s="55" t="str">
        <f>IF($B268="","",IF(LISTES!G242=1,"☑","☐"))</f>
        <v/>
      </c>
      <c r="F268" s="56" t="str">
        <f>IF($B268="","",COUNTIFS(TOURNEES!$B:$B,$B268,TOURNEES!$A:$A,"&gt;="&amp;$H$3,TOURNEES!$A:$A,"&lt;="&amp;$K$3))</f>
        <v/>
      </c>
      <c r="G268" s="57" t="str">
        <f>IF($B268="","",COUNTIFS(DATA!$C:$C,$B268,DATA!$A:$A,"&gt;="&amp;$H$3,DATA!$A:$A,"&lt;="&amp;$K$3))</f>
        <v/>
      </c>
      <c r="H268" s="57" t="str">
        <f>IF($B268="","",COUNTIFS(DATA!$C:$C,$B268,DATA!$A:$A,"&gt;="&amp;$H$3,DATA!$A:$A,"&lt;="&amp;$K$3,DATA!$O:$O,1))</f>
        <v/>
      </c>
      <c r="I268" s="58" t="str">
        <f t="shared" si="7"/>
        <v/>
      </c>
      <c r="J268" s="59" t="str">
        <f>IF($B268="","",SUMIFS(DATA!$K:$K,DATA!$C:$C,$B268,DATA!$A:$A,"&gt;="&amp;$H$3,DATA!$A:$A,"&lt;="&amp;$K$3))</f>
        <v/>
      </c>
      <c r="K268" s="59" t="str">
        <f>IF($B268="","",SUMIFS(DATA!$N:$N,DATA!$C:$C,$B268,DATA!$A:$A,"&gt;="&amp;$H$3,DATA!$A:$A,"&lt;="&amp;$K$3,DATA!$O:$O,1))</f>
        <v/>
      </c>
      <c r="L268" s="57" t="str">
        <f>IF($B268="","",SUMIFS(TOURNEES!$F:$F,TOURNEES!$B:$B,$B268,TOURNEES!$A:$A,"&gt;="&amp;$H$3,TOURNEES!$A:$A,"&lt;="&amp;$K$3))</f>
        <v/>
      </c>
      <c r="M268" s="57" t="str">
        <f>IF($B268="","",SUMIFS(TOURNEES!$G:$G,TOURNEES!$B:$B,$B268,TOURNEES!$A:$A,"&gt;="&amp;$H$3,TOURNEES!$A:$A,"&lt;="&amp;$K$3))</f>
        <v/>
      </c>
      <c r="N268" s="57" t="str">
        <f t="shared" si="8"/>
        <v/>
      </c>
      <c r="O268" s="57"/>
    </row>
    <row r="269" spans="2:15" ht="16.8" x14ac:dyDescent="0.3">
      <c r="B269" s="54" t="str">
        <f>IF(LISTES!A243="","",LISTES!A243)</f>
        <v/>
      </c>
      <c r="C269" s="55" t="str">
        <f>IF($B269="","",IF(LISTES!C243=1,"☑","☐"))</f>
        <v/>
      </c>
      <c r="D269" s="55" t="str">
        <f>IF($B269="","",IF(LISTES!F243=1,"☑","☐"))</f>
        <v/>
      </c>
      <c r="E269" s="55" t="str">
        <f>IF($B269="","",IF(LISTES!G243=1,"☑","☐"))</f>
        <v/>
      </c>
      <c r="F269" s="56" t="str">
        <f>IF($B269="","",COUNTIFS(TOURNEES!$B:$B,$B269,TOURNEES!$A:$A,"&gt;="&amp;$H$3,TOURNEES!$A:$A,"&lt;="&amp;$K$3))</f>
        <v/>
      </c>
      <c r="G269" s="57" t="str">
        <f>IF($B269="","",COUNTIFS(DATA!$C:$C,$B269,DATA!$A:$A,"&gt;="&amp;$H$3,DATA!$A:$A,"&lt;="&amp;$K$3))</f>
        <v/>
      </c>
      <c r="H269" s="57" t="str">
        <f>IF($B269="","",COUNTIFS(DATA!$C:$C,$B269,DATA!$A:$A,"&gt;="&amp;$H$3,DATA!$A:$A,"&lt;="&amp;$K$3,DATA!$O:$O,1))</f>
        <v/>
      </c>
      <c r="I269" s="58" t="str">
        <f t="shared" si="7"/>
        <v/>
      </c>
      <c r="J269" s="59" t="str">
        <f>IF($B269="","",SUMIFS(DATA!$K:$K,DATA!$C:$C,$B269,DATA!$A:$A,"&gt;="&amp;$H$3,DATA!$A:$A,"&lt;="&amp;$K$3))</f>
        <v/>
      </c>
      <c r="K269" s="59" t="str">
        <f>IF($B269="","",SUMIFS(DATA!$N:$N,DATA!$C:$C,$B269,DATA!$A:$A,"&gt;="&amp;$H$3,DATA!$A:$A,"&lt;="&amp;$K$3,DATA!$O:$O,1))</f>
        <v/>
      </c>
      <c r="L269" s="57" t="str">
        <f>IF($B269="","",SUMIFS(TOURNEES!$F:$F,TOURNEES!$B:$B,$B269,TOURNEES!$A:$A,"&gt;="&amp;$H$3,TOURNEES!$A:$A,"&lt;="&amp;$K$3))</f>
        <v/>
      </c>
      <c r="M269" s="57" t="str">
        <f>IF($B269="","",SUMIFS(TOURNEES!$G:$G,TOURNEES!$B:$B,$B269,TOURNEES!$A:$A,"&gt;="&amp;$H$3,TOURNEES!$A:$A,"&lt;="&amp;$K$3))</f>
        <v/>
      </c>
      <c r="N269" s="57" t="str">
        <f t="shared" si="8"/>
        <v/>
      </c>
      <c r="O269" s="57"/>
    </row>
    <row r="270" spans="2:15" ht="16.8" x14ac:dyDescent="0.3">
      <c r="B270" s="54" t="str">
        <f>IF(LISTES!A244="","",LISTES!A244)</f>
        <v/>
      </c>
      <c r="C270" s="55" t="str">
        <f>IF($B270="","",IF(LISTES!C244=1,"☑","☐"))</f>
        <v/>
      </c>
      <c r="D270" s="55" t="str">
        <f>IF($B270="","",IF(LISTES!F244=1,"☑","☐"))</f>
        <v/>
      </c>
      <c r="E270" s="55" t="str">
        <f>IF($B270="","",IF(LISTES!G244=1,"☑","☐"))</f>
        <v/>
      </c>
      <c r="F270" s="56" t="str">
        <f>IF($B270="","",COUNTIFS(TOURNEES!$B:$B,$B270,TOURNEES!$A:$A,"&gt;="&amp;$H$3,TOURNEES!$A:$A,"&lt;="&amp;$K$3))</f>
        <v/>
      </c>
      <c r="G270" s="57" t="str">
        <f>IF($B270="","",COUNTIFS(DATA!$C:$C,$B270,DATA!$A:$A,"&gt;="&amp;$H$3,DATA!$A:$A,"&lt;="&amp;$K$3))</f>
        <v/>
      </c>
      <c r="H270" s="57" t="str">
        <f>IF($B270="","",COUNTIFS(DATA!$C:$C,$B270,DATA!$A:$A,"&gt;="&amp;$H$3,DATA!$A:$A,"&lt;="&amp;$K$3,DATA!$O:$O,1))</f>
        <v/>
      </c>
      <c r="I270" s="58" t="str">
        <f t="shared" si="7"/>
        <v/>
      </c>
      <c r="J270" s="59" t="str">
        <f>IF($B270="","",SUMIFS(DATA!$K:$K,DATA!$C:$C,$B270,DATA!$A:$A,"&gt;="&amp;$H$3,DATA!$A:$A,"&lt;="&amp;$K$3))</f>
        <v/>
      </c>
      <c r="K270" s="59" t="str">
        <f>IF($B270="","",SUMIFS(DATA!$N:$N,DATA!$C:$C,$B270,DATA!$A:$A,"&gt;="&amp;$H$3,DATA!$A:$A,"&lt;="&amp;$K$3,DATA!$O:$O,1))</f>
        <v/>
      </c>
      <c r="L270" s="57" t="str">
        <f>IF($B270="","",SUMIFS(TOURNEES!$F:$F,TOURNEES!$B:$B,$B270,TOURNEES!$A:$A,"&gt;="&amp;$H$3,TOURNEES!$A:$A,"&lt;="&amp;$K$3))</f>
        <v/>
      </c>
      <c r="M270" s="57" t="str">
        <f>IF($B270="","",SUMIFS(TOURNEES!$G:$G,TOURNEES!$B:$B,$B270,TOURNEES!$A:$A,"&gt;="&amp;$H$3,TOURNEES!$A:$A,"&lt;="&amp;$K$3))</f>
        <v/>
      </c>
      <c r="N270" s="57" t="str">
        <f t="shared" si="8"/>
        <v/>
      </c>
      <c r="O270" s="57"/>
    </row>
    <row r="271" spans="2:15" ht="16.8" x14ac:dyDescent="0.3">
      <c r="B271" s="54" t="str">
        <f>IF(LISTES!A245="","",LISTES!A245)</f>
        <v/>
      </c>
      <c r="C271" s="55" t="str">
        <f>IF($B271="","",IF(LISTES!C245=1,"☑","☐"))</f>
        <v/>
      </c>
      <c r="D271" s="55" t="str">
        <f>IF($B271="","",IF(LISTES!F245=1,"☑","☐"))</f>
        <v/>
      </c>
      <c r="E271" s="55" t="str">
        <f>IF($B271="","",IF(LISTES!G245=1,"☑","☐"))</f>
        <v/>
      </c>
      <c r="F271" s="56" t="str">
        <f>IF($B271="","",COUNTIFS(TOURNEES!$B:$B,$B271,TOURNEES!$A:$A,"&gt;="&amp;$H$3,TOURNEES!$A:$A,"&lt;="&amp;$K$3))</f>
        <v/>
      </c>
      <c r="G271" s="57" t="str">
        <f>IF($B271="","",COUNTIFS(DATA!$C:$C,$B271,DATA!$A:$A,"&gt;="&amp;$H$3,DATA!$A:$A,"&lt;="&amp;$K$3))</f>
        <v/>
      </c>
      <c r="H271" s="57" t="str">
        <f>IF($B271="","",COUNTIFS(DATA!$C:$C,$B271,DATA!$A:$A,"&gt;="&amp;$H$3,DATA!$A:$A,"&lt;="&amp;$K$3,DATA!$O:$O,1))</f>
        <v/>
      </c>
      <c r="I271" s="58" t="str">
        <f t="shared" si="7"/>
        <v/>
      </c>
      <c r="J271" s="59" t="str">
        <f>IF($B271="","",SUMIFS(DATA!$K:$K,DATA!$C:$C,$B271,DATA!$A:$A,"&gt;="&amp;$H$3,DATA!$A:$A,"&lt;="&amp;$K$3))</f>
        <v/>
      </c>
      <c r="K271" s="59" t="str">
        <f>IF($B271="","",SUMIFS(DATA!$N:$N,DATA!$C:$C,$B271,DATA!$A:$A,"&gt;="&amp;$H$3,DATA!$A:$A,"&lt;="&amp;$K$3,DATA!$O:$O,1))</f>
        <v/>
      </c>
      <c r="L271" s="57" t="str">
        <f>IF($B271="","",SUMIFS(TOURNEES!$F:$F,TOURNEES!$B:$B,$B271,TOURNEES!$A:$A,"&gt;="&amp;$H$3,TOURNEES!$A:$A,"&lt;="&amp;$K$3))</f>
        <v/>
      </c>
      <c r="M271" s="57" t="str">
        <f>IF($B271="","",SUMIFS(TOURNEES!$G:$G,TOURNEES!$B:$B,$B271,TOURNEES!$A:$A,"&gt;="&amp;$H$3,TOURNEES!$A:$A,"&lt;="&amp;$K$3))</f>
        <v/>
      </c>
      <c r="N271" s="57" t="str">
        <f t="shared" si="8"/>
        <v/>
      </c>
      <c r="O271" s="57"/>
    </row>
    <row r="272" spans="2:15" ht="16.8" x14ac:dyDescent="0.3">
      <c r="B272" s="54" t="str">
        <f>IF(LISTES!A246="","",LISTES!A246)</f>
        <v/>
      </c>
      <c r="C272" s="55" t="str">
        <f>IF($B272="","",IF(LISTES!C246=1,"☑","☐"))</f>
        <v/>
      </c>
      <c r="D272" s="55" t="str">
        <f>IF($B272="","",IF(LISTES!F246=1,"☑","☐"))</f>
        <v/>
      </c>
      <c r="E272" s="55" t="str">
        <f>IF($B272="","",IF(LISTES!G246=1,"☑","☐"))</f>
        <v/>
      </c>
      <c r="F272" s="56" t="str">
        <f>IF($B272="","",COUNTIFS(TOURNEES!$B:$B,$B272,TOURNEES!$A:$A,"&gt;="&amp;$H$3,TOURNEES!$A:$A,"&lt;="&amp;$K$3))</f>
        <v/>
      </c>
      <c r="G272" s="57" t="str">
        <f>IF($B272="","",COUNTIFS(DATA!$C:$C,$B272,DATA!$A:$A,"&gt;="&amp;$H$3,DATA!$A:$A,"&lt;="&amp;$K$3))</f>
        <v/>
      </c>
      <c r="H272" s="57" t="str">
        <f>IF($B272="","",COUNTIFS(DATA!$C:$C,$B272,DATA!$A:$A,"&gt;="&amp;$H$3,DATA!$A:$A,"&lt;="&amp;$K$3,DATA!$O:$O,1))</f>
        <v/>
      </c>
      <c r="I272" s="58" t="str">
        <f t="shared" si="7"/>
        <v/>
      </c>
      <c r="J272" s="59" t="str">
        <f>IF($B272="","",SUMIFS(DATA!$K:$K,DATA!$C:$C,$B272,DATA!$A:$A,"&gt;="&amp;$H$3,DATA!$A:$A,"&lt;="&amp;$K$3))</f>
        <v/>
      </c>
      <c r="K272" s="59" t="str">
        <f>IF($B272="","",SUMIFS(DATA!$N:$N,DATA!$C:$C,$B272,DATA!$A:$A,"&gt;="&amp;$H$3,DATA!$A:$A,"&lt;="&amp;$K$3,DATA!$O:$O,1))</f>
        <v/>
      </c>
      <c r="L272" s="57" t="str">
        <f>IF($B272="","",SUMIFS(TOURNEES!$F:$F,TOURNEES!$B:$B,$B272,TOURNEES!$A:$A,"&gt;="&amp;$H$3,TOURNEES!$A:$A,"&lt;="&amp;$K$3))</f>
        <v/>
      </c>
      <c r="M272" s="57" t="str">
        <f>IF($B272="","",SUMIFS(TOURNEES!$G:$G,TOURNEES!$B:$B,$B272,TOURNEES!$A:$A,"&gt;="&amp;$H$3,TOURNEES!$A:$A,"&lt;="&amp;$K$3))</f>
        <v/>
      </c>
      <c r="N272" s="57" t="str">
        <f t="shared" si="8"/>
        <v/>
      </c>
      <c r="O272" s="57"/>
    </row>
    <row r="273" spans="2:15" ht="16.8" x14ac:dyDescent="0.3">
      <c r="B273" s="54" t="str">
        <f>IF(LISTES!A247="","",LISTES!A247)</f>
        <v/>
      </c>
      <c r="C273" s="55" t="str">
        <f>IF($B273="","",IF(LISTES!C247=1,"☑","☐"))</f>
        <v/>
      </c>
      <c r="D273" s="55" t="str">
        <f>IF($B273="","",IF(LISTES!F247=1,"☑","☐"))</f>
        <v/>
      </c>
      <c r="E273" s="55" t="str">
        <f>IF($B273="","",IF(LISTES!G247=1,"☑","☐"))</f>
        <v/>
      </c>
      <c r="F273" s="56" t="str">
        <f>IF($B273="","",COUNTIFS(TOURNEES!$B:$B,$B273,TOURNEES!$A:$A,"&gt;="&amp;$H$3,TOURNEES!$A:$A,"&lt;="&amp;$K$3))</f>
        <v/>
      </c>
      <c r="G273" s="57" t="str">
        <f>IF($B273="","",COUNTIFS(DATA!$C:$C,$B273,DATA!$A:$A,"&gt;="&amp;$H$3,DATA!$A:$A,"&lt;="&amp;$K$3))</f>
        <v/>
      </c>
      <c r="H273" s="57" t="str">
        <f>IF($B273="","",COUNTIFS(DATA!$C:$C,$B273,DATA!$A:$A,"&gt;="&amp;$H$3,DATA!$A:$A,"&lt;="&amp;$K$3,DATA!$O:$O,1))</f>
        <v/>
      </c>
      <c r="I273" s="58" t="str">
        <f t="shared" si="7"/>
        <v/>
      </c>
      <c r="J273" s="59" t="str">
        <f>IF($B273="","",SUMIFS(DATA!$K:$K,DATA!$C:$C,$B273,DATA!$A:$A,"&gt;="&amp;$H$3,DATA!$A:$A,"&lt;="&amp;$K$3))</f>
        <v/>
      </c>
      <c r="K273" s="59" t="str">
        <f>IF($B273="","",SUMIFS(DATA!$N:$N,DATA!$C:$C,$B273,DATA!$A:$A,"&gt;="&amp;$H$3,DATA!$A:$A,"&lt;="&amp;$K$3,DATA!$O:$O,1))</f>
        <v/>
      </c>
      <c r="L273" s="57" t="str">
        <f>IF($B273="","",SUMIFS(TOURNEES!$F:$F,TOURNEES!$B:$B,$B273,TOURNEES!$A:$A,"&gt;="&amp;$H$3,TOURNEES!$A:$A,"&lt;="&amp;$K$3))</f>
        <v/>
      </c>
      <c r="M273" s="57" t="str">
        <f>IF($B273="","",SUMIFS(TOURNEES!$G:$G,TOURNEES!$B:$B,$B273,TOURNEES!$A:$A,"&gt;="&amp;$H$3,TOURNEES!$A:$A,"&lt;="&amp;$K$3))</f>
        <v/>
      </c>
      <c r="N273" s="57" t="str">
        <f t="shared" si="8"/>
        <v/>
      </c>
      <c r="O273" s="57"/>
    </row>
    <row r="274" spans="2:15" ht="16.8" x14ac:dyDescent="0.3">
      <c r="B274" s="54" t="str">
        <f>IF(LISTES!A248="","",LISTES!A248)</f>
        <v/>
      </c>
      <c r="C274" s="55" t="str">
        <f>IF($B274="","",IF(LISTES!C248=1,"☑","☐"))</f>
        <v/>
      </c>
      <c r="D274" s="55" t="str">
        <f>IF($B274="","",IF(LISTES!F248=1,"☑","☐"))</f>
        <v/>
      </c>
      <c r="E274" s="55" t="str">
        <f>IF($B274="","",IF(LISTES!G248=1,"☑","☐"))</f>
        <v/>
      </c>
      <c r="F274" s="56" t="str">
        <f>IF($B274="","",COUNTIFS(TOURNEES!$B:$B,$B274,TOURNEES!$A:$A,"&gt;="&amp;$H$3,TOURNEES!$A:$A,"&lt;="&amp;$K$3))</f>
        <v/>
      </c>
      <c r="G274" s="57" t="str">
        <f>IF($B274="","",COUNTIFS(DATA!$C:$C,$B274,DATA!$A:$A,"&gt;="&amp;$H$3,DATA!$A:$A,"&lt;="&amp;$K$3))</f>
        <v/>
      </c>
      <c r="H274" s="57" t="str">
        <f>IF($B274="","",COUNTIFS(DATA!$C:$C,$B274,DATA!$A:$A,"&gt;="&amp;$H$3,DATA!$A:$A,"&lt;="&amp;$K$3,DATA!$O:$O,1))</f>
        <v/>
      </c>
      <c r="I274" s="58" t="str">
        <f t="shared" si="7"/>
        <v/>
      </c>
      <c r="J274" s="59" t="str">
        <f>IF($B274="","",SUMIFS(DATA!$K:$K,DATA!$C:$C,$B274,DATA!$A:$A,"&gt;="&amp;$H$3,DATA!$A:$A,"&lt;="&amp;$K$3))</f>
        <v/>
      </c>
      <c r="K274" s="59" t="str">
        <f>IF($B274="","",SUMIFS(DATA!$N:$N,DATA!$C:$C,$B274,DATA!$A:$A,"&gt;="&amp;$H$3,DATA!$A:$A,"&lt;="&amp;$K$3,DATA!$O:$O,1))</f>
        <v/>
      </c>
      <c r="L274" s="57" t="str">
        <f>IF($B274="","",SUMIFS(TOURNEES!$F:$F,TOURNEES!$B:$B,$B274,TOURNEES!$A:$A,"&gt;="&amp;$H$3,TOURNEES!$A:$A,"&lt;="&amp;$K$3))</f>
        <v/>
      </c>
      <c r="M274" s="57" t="str">
        <f>IF($B274="","",SUMIFS(TOURNEES!$G:$G,TOURNEES!$B:$B,$B274,TOURNEES!$A:$A,"&gt;="&amp;$H$3,TOURNEES!$A:$A,"&lt;="&amp;$K$3))</f>
        <v/>
      </c>
      <c r="N274" s="57" t="str">
        <f t="shared" si="8"/>
        <v/>
      </c>
      <c r="O274" s="57"/>
    </row>
    <row r="275" spans="2:15" ht="16.8" x14ac:dyDescent="0.3">
      <c r="B275" s="54" t="str">
        <f>IF(LISTES!A249="","",LISTES!A249)</f>
        <v/>
      </c>
      <c r="C275" s="55" t="str">
        <f>IF($B275="","",IF(LISTES!C249=1,"☑","☐"))</f>
        <v/>
      </c>
      <c r="D275" s="55" t="str">
        <f>IF($B275="","",IF(LISTES!F249=1,"☑","☐"))</f>
        <v/>
      </c>
      <c r="E275" s="55" t="str">
        <f>IF($B275="","",IF(LISTES!G249=1,"☑","☐"))</f>
        <v/>
      </c>
      <c r="F275" s="56" t="str">
        <f>IF($B275="","",COUNTIFS(TOURNEES!$B:$B,$B275,TOURNEES!$A:$A,"&gt;="&amp;$H$3,TOURNEES!$A:$A,"&lt;="&amp;$K$3))</f>
        <v/>
      </c>
      <c r="G275" s="57" t="str">
        <f>IF($B275="","",COUNTIFS(DATA!$C:$C,$B275,DATA!$A:$A,"&gt;="&amp;$H$3,DATA!$A:$A,"&lt;="&amp;$K$3))</f>
        <v/>
      </c>
      <c r="H275" s="57" t="str">
        <f>IF($B275="","",COUNTIFS(DATA!$C:$C,$B275,DATA!$A:$A,"&gt;="&amp;$H$3,DATA!$A:$A,"&lt;="&amp;$K$3,DATA!$O:$O,1))</f>
        <v/>
      </c>
      <c r="I275" s="58" t="str">
        <f t="shared" si="7"/>
        <v/>
      </c>
      <c r="J275" s="59" t="str">
        <f>IF($B275="","",SUMIFS(DATA!$K:$K,DATA!$C:$C,$B275,DATA!$A:$A,"&gt;="&amp;$H$3,DATA!$A:$A,"&lt;="&amp;$K$3))</f>
        <v/>
      </c>
      <c r="K275" s="59" t="str">
        <f>IF($B275="","",SUMIFS(DATA!$N:$N,DATA!$C:$C,$B275,DATA!$A:$A,"&gt;="&amp;$H$3,DATA!$A:$A,"&lt;="&amp;$K$3,DATA!$O:$O,1))</f>
        <v/>
      </c>
      <c r="L275" s="57" t="str">
        <f>IF($B275="","",SUMIFS(TOURNEES!$F:$F,TOURNEES!$B:$B,$B275,TOURNEES!$A:$A,"&gt;="&amp;$H$3,TOURNEES!$A:$A,"&lt;="&amp;$K$3))</f>
        <v/>
      </c>
      <c r="M275" s="57" t="str">
        <f>IF($B275="","",SUMIFS(TOURNEES!$G:$G,TOURNEES!$B:$B,$B275,TOURNEES!$A:$A,"&gt;="&amp;$H$3,TOURNEES!$A:$A,"&lt;="&amp;$K$3))</f>
        <v/>
      </c>
      <c r="N275" s="57" t="str">
        <f t="shared" si="8"/>
        <v/>
      </c>
      <c r="O275" s="57"/>
    </row>
    <row r="276" spans="2:15" ht="16.8" x14ac:dyDescent="0.3">
      <c r="B276" s="54" t="str">
        <f>IF(LISTES!A250="","",LISTES!A250)</f>
        <v/>
      </c>
      <c r="C276" s="55" t="str">
        <f>IF($B276="","",IF(LISTES!C250=1,"☑","☐"))</f>
        <v/>
      </c>
      <c r="D276" s="55" t="str">
        <f>IF($B276="","",IF(LISTES!F250=1,"☑","☐"))</f>
        <v/>
      </c>
      <c r="E276" s="55" t="str">
        <f>IF($B276="","",IF(LISTES!G250=1,"☑","☐"))</f>
        <v/>
      </c>
      <c r="F276" s="56" t="str">
        <f>IF($B276="","",COUNTIFS(TOURNEES!$B:$B,$B276,TOURNEES!$A:$A,"&gt;="&amp;$H$3,TOURNEES!$A:$A,"&lt;="&amp;$K$3))</f>
        <v/>
      </c>
      <c r="G276" s="57" t="str">
        <f>IF($B276="","",COUNTIFS(DATA!$C:$C,$B276,DATA!$A:$A,"&gt;="&amp;$H$3,DATA!$A:$A,"&lt;="&amp;$K$3))</f>
        <v/>
      </c>
      <c r="H276" s="57" t="str">
        <f>IF($B276="","",COUNTIFS(DATA!$C:$C,$B276,DATA!$A:$A,"&gt;="&amp;$H$3,DATA!$A:$A,"&lt;="&amp;$K$3,DATA!$O:$O,1))</f>
        <v/>
      </c>
      <c r="I276" s="58" t="str">
        <f t="shared" si="7"/>
        <v/>
      </c>
      <c r="J276" s="59" t="str">
        <f>IF($B276="","",SUMIFS(DATA!$K:$K,DATA!$C:$C,$B276,DATA!$A:$A,"&gt;="&amp;$H$3,DATA!$A:$A,"&lt;="&amp;$K$3))</f>
        <v/>
      </c>
      <c r="K276" s="59" t="str">
        <f>IF($B276="","",SUMIFS(DATA!$N:$N,DATA!$C:$C,$B276,DATA!$A:$A,"&gt;="&amp;$H$3,DATA!$A:$A,"&lt;="&amp;$K$3,DATA!$O:$O,1))</f>
        <v/>
      </c>
      <c r="L276" s="57" t="str">
        <f>IF($B276="","",SUMIFS(TOURNEES!$F:$F,TOURNEES!$B:$B,$B276,TOURNEES!$A:$A,"&gt;="&amp;$H$3,TOURNEES!$A:$A,"&lt;="&amp;$K$3))</f>
        <v/>
      </c>
      <c r="M276" s="57" t="str">
        <f>IF($B276="","",SUMIFS(TOURNEES!$G:$G,TOURNEES!$B:$B,$B276,TOURNEES!$A:$A,"&gt;="&amp;$H$3,TOURNEES!$A:$A,"&lt;="&amp;$K$3))</f>
        <v/>
      </c>
      <c r="N276" s="57" t="str">
        <f t="shared" si="8"/>
        <v/>
      </c>
      <c r="O276" s="57"/>
    </row>
    <row r="277" spans="2:15" ht="16.8" x14ac:dyDescent="0.3">
      <c r="B277" s="54" t="str">
        <f>IF(LISTES!A251="","",LISTES!A251)</f>
        <v/>
      </c>
      <c r="C277" s="55" t="str">
        <f>IF($B277="","",IF(LISTES!C251=1,"☑","☐"))</f>
        <v/>
      </c>
      <c r="D277" s="55" t="str">
        <f>IF($B277="","",IF(LISTES!F251=1,"☑","☐"))</f>
        <v/>
      </c>
      <c r="E277" s="55" t="str">
        <f>IF($B277="","",IF(LISTES!G251=1,"☑","☐"))</f>
        <v/>
      </c>
      <c r="F277" s="56" t="str">
        <f>IF($B277="","",COUNTIFS(TOURNEES!$B:$B,$B277,TOURNEES!$A:$A,"&gt;="&amp;$H$3,TOURNEES!$A:$A,"&lt;="&amp;$K$3))</f>
        <v/>
      </c>
      <c r="G277" s="57" t="str">
        <f>IF($B277="","",COUNTIFS(DATA!$C:$C,$B277,DATA!$A:$A,"&gt;="&amp;$H$3,DATA!$A:$A,"&lt;="&amp;$K$3))</f>
        <v/>
      </c>
      <c r="H277" s="57" t="str">
        <f>IF($B277="","",COUNTIFS(DATA!$C:$C,$B277,DATA!$A:$A,"&gt;="&amp;$H$3,DATA!$A:$A,"&lt;="&amp;$K$3,DATA!$O:$O,1))</f>
        <v/>
      </c>
      <c r="I277" s="58" t="str">
        <f t="shared" si="7"/>
        <v/>
      </c>
      <c r="J277" s="59" t="str">
        <f>IF($B277="","",SUMIFS(DATA!$K:$K,DATA!$C:$C,$B277,DATA!$A:$A,"&gt;="&amp;$H$3,DATA!$A:$A,"&lt;="&amp;$K$3))</f>
        <v/>
      </c>
      <c r="K277" s="59" t="str">
        <f>IF($B277="","",SUMIFS(DATA!$N:$N,DATA!$C:$C,$B277,DATA!$A:$A,"&gt;="&amp;$H$3,DATA!$A:$A,"&lt;="&amp;$K$3,DATA!$O:$O,1))</f>
        <v/>
      </c>
      <c r="L277" s="57" t="str">
        <f>IF($B277="","",SUMIFS(TOURNEES!$F:$F,TOURNEES!$B:$B,$B277,TOURNEES!$A:$A,"&gt;="&amp;$H$3,TOURNEES!$A:$A,"&lt;="&amp;$K$3))</f>
        <v/>
      </c>
      <c r="M277" s="57" t="str">
        <f>IF($B277="","",SUMIFS(TOURNEES!$G:$G,TOURNEES!$B:$B,$B277,TOURNEES!$A:$A,"&gt;="&amp;$H$3,TOURNEES!$A:$A,"&lt;="&amp;$K$3))</f>
        <v/>
      </c>
      <c r="N277" s="57" t="str">
        <f t="shared" si="8"/>
        <v/>
      </c>
      <c r="O277" s="57"/>
    </row>
    <row r="278" spans="2:15" ht="16.8" x14ac:dyDescent="0.3">
      <c r="B278" s="54" t="str">
        <f>IF(LISTES!A252="","",LISTES!A252)</f>
        <v/>
      </c>
      <c r="C278" s="55" t="str">
        <f>IF($B278="","",IF(LISTES!C252=1,"☑","☐"))</f>
        <v/>
      </c>
      <c r="D278" s="55" t="str">
        <f>IF($B278="","",IF(LISTES!F252=1,"☑","☐"))</f>
        <v/>
      </c>
      <c r="E278" s="55" t="str">
        <f>IF($B278="","",IF(LISTES!G252=1,"☑","☐"))</f>
        <v/>
      </c>
      <c r="F278" s="56" t="str">
        <f>IF($B278="","",COUNTIFS(TOURNEES!$B:$B,$B278,TOURNEES!$A:$A,"&gt;="&amp;$H$3,TOURNEES!$A:$A,"&lt;="&amp;$K$3))</f>
        <v/>
      </c>
      <c r="G278" s="57" t="str">
        <f>IF($B278="","",COUNTIFS(DATA!$C:$C,$B278,DATA!$A:$A,"&gt;="&amp;$H$3,DATA!$A:$A,"&lt;="&amp;$K$3))</f>
        <v/>
      </c>
      <c r="H278" s="57" t="str">
        <f>IF($B278="","",COUNTIFS(DATA!$C:$C,$B278,DATA!$A:$A,"&gt;="&amp;$H$3,DATA!$A:$A,"&lt;="&amp;$K$3,DATA!$O:$O,1))</f>
        <v/>
      </c>
      <c r="I278" s="58" t="str">
        <f t="shared" si="7"/>
        <v/>
      </c>
      <c r="J278" s="59" t="str">
        <f>IF($B278="","",SUMIFS(DATA!$K:$K,DATA!$C:$C,$B278,DATA!$A:$A,"&gt;="&amp;$H$3,DATA!$A:$A,"&lt;="&amp;$K$3))</f>
        <v/>
      </c>
      <c r="K278" s="59" t="str">
        <f>IF($B278="","",SUMIFS(DATA!$N:$N,DATA!$C:$C,$B278,DATA!$A:$A,"&gt;="&amp;$H$3,DATA!$A:$A,"&lt;="&amp;$K$3,DATA!$O:$O,1))</f>
        <v/>
      </c>
      <c r="L278" s="57" t="str">
        <f>IF($B278="","",SUMIFS(TOURNEES!$F:$F,TOURNEES!$B:$B,$B278,TOURNEES!$A:$A,"&gt;="&amp;$H$3,TOURNEES!$A:$A,"&lt;="&amp;$K$3))</f>
        <v/>
      </c>
      <c r="M278" s="57" t="str">
        <f>IF($B278="","",SUMIFS(TOURNEES!$G:$G,TOURNEES!$B:$B,$B278,TOURNEES!$A:$A,"&gt;="&amp;$H$3,TOURNEES!$A:$A,"&lt;="&amp;$K$3))</f>
        <v/>
      </c>
      <c r="N278" s="57" t="str">
        <f t="shared" si="8"/>
        <v/>
      </c>
      <c r="O278" s="57"/>
    </row>
    <row r="279" spans="2:15" ht="16.8" x14ac:dyDescent="0.3">
      <c r="B279" s="54" t="str">
        <f>IF(LISTES!A253="","",LISTES!A253)</f>
        <v/>
      </c>
      <c r="C279" s="55" t="str">
        <f>IF($B279="","",IF(LISTES!C253=1,"☑","☐"))</f>
        <v/>
      </c>
      <c r="D279" s="55" t="str">
        <f>IF($B279="","",IF(LISTES!F253=1,"☑","☐"))</f>
        <v/>
      </c>
      <c r="E279" s="55" t="str">
        <f>IF($B279="","",IF(LISTES!G253=1,"☑","☐"))</f>
        <v/>
      </c>
      <c r="F279" s="56" t="str">
        <f>IF($B279="","",COUNTIFS(TOURNEES!$B:$B,$B279,TOURNEES!$A:$A,"&gt;="&amp;$H$3,TOURNEES!$A:$A,"&lt;="&amp;$K$3))</f>
        <v/>
      </c>
      <c r="G279" s="57" t="str">
        <f>IF($B279="","",COUNTIFS(DATA!$C:$C,$B279,DATA!$A:$A,"&gt;="&amp;$H$3,DATA!$A:$A,"&lt;="&amp;$K$3))</f>
        <v/>
      </c>
      <c r="H279" s="57" t="str">
        <f>IF($B279="","",COUNTIFS(DATA!$C:$C,$B279,DATA!$A:$A,"&gt;="&amp;$H$3,DATA!$A:$A,"&lt;="&amp;$K$3,DATA!$O:$O,1))</f>
        <v/>
      </c>
      <c r="I279" s="58" t="str">
        <f t="shared" si="7"/>
        <v/>
      </c>
      <c r="J279" s="59" t="str">
        <f>IF($B279="","",SUMIFS(DATA!$K:$K,DATA!$C:$C,$B279,DATA!$A:$A,"&gt;="&amp;$H$3,DATA!$A:$A,"&lt;="&amp;$K$3))</f>
        <v/>
      </c>
      <c r="K279" s="59" t="str">
        <f>IF($B279="","",SUMIFS(DATA!$N:$N,DATA!$C:$C,$B279,DATA!$A:$A,"&gt;="&amp;$H$3,DATA!$A:$A,"&lt;="&amp;$K$3,DATA!$O:$O,1))</f>
        <v/>
      </c>
      <c r="L279" s="57" t="str">
        <f>IF($B279="","",SUMIFS(TOURNEES!$F:$F,TOURNEES!$B:$B,$B279,TOURNEES!$A:$A,"&gt;="&amp;$H$3,TOURNEES!$A:$A,"&lt;="&amp;$K$3))</f>
        <v/>
      </c>
      <c r="M279" s="57" t="str">
        <f>IF($B279="","",SUMIFS(TOURNEES!$G:$G,TOURNEES!$B:$B,$B279,TOURNEES!$A:$A,"&gt;="&amp;$H$3,TOURNEES!$A:$A,"&lt;="&amp;$K$3))</f>
        <v/>
      </c>
      <c r="N279" s="57" t="str">
        <f t="shared" si="8"/>
        <v/>
      </c>
      <c r="O279" s="57"/>
    </row>
    <row r="280" spans="2:15" ht="16.8" x14ac:dyDescent="0.3">
      <c r="B280" s="54" t="str">
        <f>IF(LISTES!A254="","",LISTES!A254)</f>
        <v/>
      </c>
      <c r="C280" s="55" t="str">
        <f>IF($B280="","",IF(LISTES!C254=1,"☑","☐"))</f>
        <v/>
      </c>
      <c r="D280" s="55" t="str">
        <f>IF($B280="","",IF(LISTES!F254=1,"☑","☐"))</f>
        <v/>
      </c>
      <c r="E280" s="55" t="str">
        <f>IF($B280="","",IF(LISTES!G254=1,"☑","☐"))</f>
        <v/>
      </c>
      <c r="F280" s="56" t="str">
        <f>IF($B280="","",COUNTIFS(TOURNEES!$B:$B,$B280,TOURNEES!$A:$A,"&gt;="&amp;$H$3,TOURNEES!$A:$A,"&lt;="&amp;$K$3))</f>
        <v/>
      </c>
      <c r="G280" s="57" t="str">
        <f>IF($B280="","",COUNTIFS(DATA!$C:$C,$B280,DATA!$A:$A,"&gt;="&amp;$H$3,DATA!$A:$A,"&lt;="&amp;$K$3))</f>
        <v/>
      </c>
      <c r="H280" s="57" t="str">
        <f>IF($B280="","",COUNTIFS(DATA!$C:$C,$B280,DATA!$A:$A,"&gt;="&amp;$H$3,DATA!$A:$A,"&lt;="&amp;$K$3,DATA!$O:$O,1))</f>
        <v/>
      </c>
      <c r="I280" s="58" t="str">
        <f t="shared" si="7"/>
        <v/>
      </c>
      <c r="J280" s="59" t="str">
        <f>IF($B280="","",SUMIFS(DATA!$K:$K,DATA!$C:$C,$B280,DATA!$A:$A,"&gt;="&amp;$H$3,DATA!$A:$A,"&lt;="&amp;$K$3))</f>
        <v/>
      </c>
      <c r="K280" s="59" t="str">
        <f>IF($B280="","",SUMIFS(DATA!$N:$N,DATA!$C:$C,$B280,DATA!$A:$A,"&gt;="&amp;$H$3,DATA!$A:$A,"&lt;="&amp;$K$3,DATA!$O:$O,1))</f>
        <v/>
      </c>
      <c r="L280" s="57" t="str">
        <f>IF($B280="","",SUMIFS(TOURNEES!$F:$F,TOURNEES!$B:$B,$B280,TOURNEES!$A:$A,"&gt;="&amp;$H$3,TOURNEES!$A:$A,"&lt;="&amp;$K$3))</f>
        <v/>
      </c>
      <c r="M280" s="57" t="str">
        <f>IF($B280="","",SUMIFS(TOURNEES!$G:$G,TOURNEES!$B:$B,$B280,TOURNEES!$A:$A,"&gt;="&amp;$H$3,TOURNEES!$A:$A,"&lt;="&amp;$K$3))</f>
        <v/>
      </c>
      <c r="N280" s="57" t="str">
        <f t="shared" si="8"/>
        <v/>
      </c>
      <c r="O280" s="57"/>
    </row>
    <row r="281" spans="2:15" ht="16.8" x14ac:dyDescent="0.3">
      <c r="B281" s="54" t="str">
        <f>IF(LISTES!A255="","",LISTES!A255)</f>
        <v/>
      </c>
      <c r="C281" s="55" t="str">
        <f>IF($B281="","",IF(LISTES!C255=1,"☑","☐"))</f>
        <v/>
      </c>
      <c r="D281" s="55" t="str">
        <f>IF($B281="","",IF(LISTES!F255=1,"☑","☐"))</f>
        <v/>
      </c>
      <c r="E281" s="55" t="str">
        <f>IF($B281="","",IF(LISTES!G255=1,"☑","☐"))</f>
        <v/>
      </c>
      <c r="F281" s="56" t="str">
        <f>IF($B281="","",COUNTIFS(TOURNEES!$B:$B,$B281,TOURNEES!$A:$A,"&gt;="&amp;$H$3,TOURNEES!$A:$A,"&lt;="&amp;$K$3))</f>
        <v/>
      </c>
      <c r="G281" s="57" t="str">
        <f>IF($B281="","",COUNTIFS(DATA!$C:$C,$B281,DATA!$A:$A,"&gt;="&amp;$H$3,DATA!$A:$A,"&lt;="&amp;$K$3))</f>
        <v/>
      </c>
      <c r="H281" s="57" t="str">
        <f>IF($B281="","",COUNTIFS(DATA!$C:$C,$B281,DATA!$A:$A,"&gt;="&amp;$H$3,DATA!$A:$A,"&lt;="&amp;$K$3,DATA!$O:$O,1))</f>
        <v/>
      </c>
      <c r="I281" s="58" t="str">
        <f t="shared" si="7"/>
        <v/>
      </c>
      <c r="J281" s="59" t="str">
        <f>IF($B281="","",SUMIFS(DATA!$K:$K,DATA!$C:$C,$B281,DATA!$A:$A,"&gt;="&amp;$H$3,DATA!$A:$A,"&lt;="&amp;$K$3))</f>
        <v/>
      </c>
      <c r="K281" s="59" t="str">
        <f>IF($B281="","",SUMIFS(DATA!$N:$N,DATA!$C:$C,$B281,DATA!$A:$A,"&gt;="&amp;$H$3,DATA!$A:$A,"&lt;="&amp;$K$3,DATA!$O:$O,1))</f>
        <v/>
      </c>
      <c r="L281" s="57" t="str">
        <f>IF($B281="","",SUMIFS(TOURNEES!$F:$F,TOURNEES!$B:$B,$B281,TOURNEES!$A:$A,"&gt;="&amp;$H$3,TOURNEES!$A:$A,"&lt;="&amp;$K$3))</f>
        <v/>
      </c>
      <c r="M281" s="57" t="str">
        <f>IF($B281="","",SUMIFS(TOURNEES!$G:$G,TOURNEES!$B:$B,$B281,TOURNEES!$A:$A,"&gt;="&amp;$H$3,TOURNEES!$A:$A,"&lt;="&amp;$K$3))</f>
        <v/>
      </c>
      <c r="N281" s="57" t="str">
        <f t="shared" si="8"/>
        <v/>
      </c>
      <c r="O281" s="57"/>
    </row>
    <row r="282" spans="2:15" ht="16.8" x14ac:dyDescent="0.3">
      <c r="B282" s="54" t="str">
        <f>IF(LISTES!A256="","",LISTES!A256)</f>
        <v/>
      </c>
      <c r="C282" s="55" t="str">
        <f>IF($B282="","",IF(LISTES!C256=1,"☑","☐"))</f>
        <v/>
      </c>
      <c r="D282" s="55" t="str">
        <f>IF($B282="","",IF(LISTES!F256=1,"☑","☐"))</f>
        <v/>
      </c>
      <c r="E282" s="55" t="str">
        <f>IF($B282="","",IF(LISTES!G256=1,"☑","☐"))</f>
        <v/>
      </c>
      <c r="F282" s="56" t="str">
        <f>IF($B282="","",COUNTIFS(TOURNEES!$B:$B,$B282,TOURNEES!$A:$A,"&gt;="&amp;$H$3,TOURNEES!$A:$A,"&lt;="&amp;$K$3))</f>
        <v/>
      </c>
      <c r="G282" s="57" t="str">
        <f>IF($B282="","",COUNTIFS(DATA!$C:$C,$B282,DATA!$A:$A,"&gt;="&amp;$H$3,DATA!$A:$A,"&lt;="&amp;$K$3))</f>
        <v/>
      </c>
      <c r="H282" s="57" t="str">
        <f>IF($B282="","",COUNTIFS(DATA!$C:$C,$B282,DATA!$A:$A,"&gt;="&amp;$H$3,DATA!$A:$A,"&lt;="&amp;$K$3,DATA!$O:$O,1))</f>
        <v/>
      </c>
      <c r="I282" s="58" t="str">
        <f t="shared" si="7"/>
        <v/>
      </c>
      <c r="J282" s="59" t="str">
        <f>IF($B282="","",SUMIFS(DATA!$K:$K,DATA!$C:$C,$B282,DATA!$A:$A,"&gt;="&amp;$H$3,DATA!$A:$A,"&lt;="&amp;$K$3))</f>
        <v/>
      </c>
      <c r="K282" s="59" t="str">
        <f>IF($B282="","",SUMIFS(DATA!$N:$N,DATA!$C:$C,$B282,DATA!$A:$A,"&gt;="&amp;$H$3,DATA!$A:$A,"&lt;="&amp;$K$3,DATA!$O:$O,1))</f>
        <v/>
      </c>
      <c r="L282" s="57" t="str">
        <f>IF($B282="","",SUMIFS(TOURNEES!$F:$F,TOURNEES!$B:$B,$B282,TOURNEES!$A:$A,"&gt;="&amp;$H$3,TOURNEES!$A:$A,"&lt;="&amp;$K$3))</f>
        <v/>
      </c>
      <c r="M282" s="57" t="str">
        <f>IF($B282="","",SUMIFS(TOURNEES!$G:$G,TOURNEES!$B:$B,$B282,TOURNEES!$A:$A,"&gt;="&amp;$H$3,TOURNEES!$A:$A,"&lt;="&amp;$K$3))</f>
        <v/>
      </c>
      <c r="N282" s="57" t="str">
        <f t="shared" si="8"/>
        <v/>
      </c>
      <c r="O282" s="57"/>
    </row>
    <row r="283" spans="2:15" ht="16.8" x14ac:dyDescent="0.3">
      <c r="B283" s="54" t="str">
        <f>IF(LISTES!A257="","",LISTES!A257)</f>
        <v/>
      </c>
      <c r="C283" s="55" t="str">
        <f>IF($B283="","",IF(LISTES!C257=1,"☑","☐"))</f>
        <v/>
      </c>
      <c r="D283" s="55" t="str">
        <f>IF($B283="","",IF(LISTES!F257=1,"☑","☐"))</f>
        <v/>
      </c>
      <c r="E283" s="55" t="str">
        <f>IF($B283="","",IF(LISTES!G257=1,"☑","☐"))</f>
        <v/>
      </c>
      <c r="F283" s="56" t="str">
        <f>IF($B283="","",COUNTIFS(TOURNEES!$B:$B,$B283,TOURNEES!$A:$A,"&gt;="&amp;$H$3,TOURNEES!$A:$A,"&lt;="&amp;$K$3))</f>
        <v/>
      </c>
      <c r="G283" s="57" t="str">
        <f>IF($B283="","",COUNTIFS(DATA!$C:$C,$B283,DATA!$A:$A,"&gt;="&amp;$H$3,DATA!$A:$A,"&lt;="&amp;$K$3))</f>
        <v/>
      </c>
      <c r="H283" s="57" t="str">
        <f>IF($B283="","",COUNTIFS(DATA!$C:$C,$B283,DATA!$A:$A,"&gt;="&amp;$H$3,DATA!$A:$A,"&lt;="&amp;$K$3,DATA!$O:$O,1))</f>
        <v/>
      </c>
      <c r="I283" s="58" t="str">
        <f t="shared" si="7"/>
        <v/>
      </c>
      <c r="J283" s="59" t="str">
        <f>IF($B283="","",SUMIFS(DATA!$K:$K,DATA!$C:$C,$B283,DATA!$A:$A,"&gt;="&amp;$H$3,DATA!$A:$A,"&lt;="&amp;$K$3))</f>
        <v/>
      </c>
      <c r="K283" s="59" t="str">
        <f>IF($B283="","",SUMIFS(DATA!$N:$N,DATA!$C:$C,$B283,DATA!$A:$A,"&gt;="&amp;$H$3,DATA!$A:$A,"&lt;="&amp;$K$3,DATA!$O:$O,1))</f>
        <v/>
      </c>
      <c r="L283" s="57" t="str">
        <f>IF($B283="","",SUMIFS(TOURNEES!$F:$F,TOURNEES!$B:$B,$B283,TOURNEES!$A:$A,"&gt;="&amp;$H$3,TOURNEES!$A:$A,"&lt;="&amp;$K$3))</f>
        <v/>
      </c>
      <c r="M283" s="57" t="str">
        <f>IF($B283="","",SUMIFS(TOURNEES!$G:$G,TOURNEES!$B:$B,$B283,TOURNEES!$A:$A,"&gt;="&amp;$H$3,TOURNEES!$A:$A,"&lt;="&amp;$K$3))</f>
        <v/>
      </c>
      <c r="N283" s="57" t="str">
        <f t="shared" si="8"/>
        <v/>
      </c>
      <c r="O283" s="57"/>
    </row>
    <row r="284" spans="2:15" ht="16.8" x14ac:dyDescent="0.3">
      <c r="B284" s="54" t="str">
        <f>IF(LISTES!A258="","",LISTES!A258)</f>
        <v/>
      </c>
      <c r="C284" s="55" t="str">
        <f>IF($B284="","",IF(LISTES!C258=1,"☑","☐"))</f>
        <v/>
      </c>
      <c r="D284" s="55" t="str">
        <f>IF($B284="","",IF(LISTES!F258=1,"☑","☐"))</f>
        <v/>
      </c>
      <c r="E284" s="55" t="str">
        <f>IF($B284="","",IF(LISTES!G258=1,"☑","☐"))</f>
        <v/>
      </c>
      <c r="F284" s="56" t="str">
        <f>IF($B284="","",COUNTIFS(TOURNEES!$B:$B,$B284,TOURNEES!$A:$A,"&gt;="&amp;$H$3,TOURNEES!$A:$A,"&lt;="&amp;$K$3))</f>
        <v/>
      </c>
      <c r="G284" s="57" t="str">
        <f>IF($B284="","",COUNTIFS(DATA!$C:$C,$B284,DATA!$A:$A,"&gt;="&amp;$H$3,DATA!$A:$A,"&lt;="&amp;$K$3))</f>
        <v/>
      </c>
      <c r="H284" s="57" t="str">
        <f>IF($B284="","",COUNTIFS(DATA!$C:$C,$B284,DATA!$A:$A,"&gt;="&amp;$H$3,DATA!$A:$A,"&lt;="&amp;$K$3,DATA!$O:$O,1))</f>
        <v/>
      </c>
      <c r="I284" s="58" t="str">
        <f t="shared" si="7"/>
        <v/>
      </c>
      <c r="J284" s="59" t="str">
        <f>IF($B284="","",SUMIFS(DATA!$K:$K,DATA!$C:$C,$B284,DATA!$A:$A,"&gt;="&amp;$H$3,DATA!$A:$A,"&lt;="&amp;$K$3))</f>
        <v/>
      </c>
      <c r="K284" s="59" t="str">
        <f>IF($B284="","",SUMIFS(DATA!$N:$N,DATA!$C:$C,$B284,DATA!$A:$A,"&gt;="&amp;$H$3,DATA!$A:$A,"&lt;="&amp;$K$3,DATA!$O:$O,1))</f>
        <v/>
      </c>
      <c r="L284" s="57" t="str">
        <f>IF($B284="","",SUMIFS(TOURNEES!$F:$F,TOURNEES!$B:$B,$B284,TOURNEES!$A:$A,"&gt;="&amp;$H$3,TOURNEES!$A:$A,"&lt;="&amp;$K$3))</f>
        <v/>
      </c>
      <c r="M284" s="57" t="str">
        <f>IF($B284="","",SUMIFS(TOURNEES!$G:$G,TOURNEES!$B:$B,$B284,TOURNEES!$A:$A,"&gt;="&amp;$H$3,TOURNEES!$A:$A,"&lt;="&amp;$K$3))</f>
        <v/>
      </c>
      <c r="N284" s="57" t="str">
        <f t="shared" si="8"/>
        <v/>
      </c>
      <c r="O284" s="57"/>
    </row>
    <row r="285" spans="2:15" ht="16.8" x14ac:dyDescent="0.3">
      <c r="B285" s="54" t="str">
        <f>IF(LISTES!A259="","",LISTES!A259)</f>
        <v/>
      </c>
      <c r="C285" s="55" t="str">
        <f>IF($B285="","",IF(LISTES!C259=1,"☑","☐"))</f>
        <v/>
      </c>
      <c r="D285" s="55" t="str">
        <f>IF($B285="","",IF(LISTES!F259=1,"☑","☐"))</f>
        <v/>
      </c>
      <c r="E285" s="55" t="str">
        <f>IF($B285="","",IF(LISTES!G259=1,"☑","☐"))</f>
        <v/>
      </c>
      <c r="F285" s="56" t="str">
        <f>IF($B285="","",COUNTIFS(TOURNEES!$B:$B,$B285,TOURNEES!$A:$A,"&gt;="&amp;$H$3,TOURNEES!$A:$A,"&lt;="&amp;$K$3))</f>
        <v/>
      </c>
      <c r="G285" s="57" t="str">
        <f>IF($B285="","",COUNTIFS(DATA!$C:$C,$B285,DATA!$A:$A,"&gt;="&amp;$H$3,DATA!$A:$A,"&lt;="&amp;$K$3))</f>
        <v/>
      </c>
      <c r="H285" s="57" t="str">
        <f>IF($B285="","",COUNTIFS(DATA!$C:$C,$B285,DATA!$A:$A,"&gt;="&amp;$H$3,DATA!$A:$A,"&lt;="&amp;$K$3,DATA!$O:$O,1))</f>
        <v/>
      </c>
      <c r="I285" s="58" t="str">
        <f t="shared" ref="I285:I348" si="9">IF(OR($B285="",N(G285)=0),"",H285/G285)</f>
        <v/>
      </c>
      <c r="J285" s="59" t="str">
        <f>IF($B285="","",SUMIFS(DATA!$K:$K,DATA!$C:$C,$B285,DATA!$A:$A,"&gt;="&amp;$H$3,DATA!$A:$A,"&lt;="&amp;$K$3))</f>
        <v/>
      </c>
      <c r="K285" s="59" t="str">
        <f>IF($B285="","",SUMIFS(DATA!$N:$N,DATA!$C:$C,$B285,DATA!$A:$A,"&gt;="&amp;$H$3,DATA!$A:$A,"&lt;="&amp;$K$3,DATA!$O:$O,1))</f>
        <v/>
      </c>
      <c r="L285" s="57" t="str">
        <f>IF($B285="","",SUMIFS(TOURNEES!$F:$F,TOURNEES!$B:$B,$B285,TOURNEES!$A:$A,"&gt;="&amp;$H$3,TOURNEES!$A:$A,"&lt;="&amp;$K$3))</f>
        <v/>
      </c>
      <c r="M285" s="57" t="str">
        <f>IF($B285="","",SUMIFS(TOURNEES!$G:$G,TOURNEES!$B:$B,$B285,TOURNEES!$A:$A,"&gt;="&amp;$H$3,TOURNEES!$A:$A,"&lt;="&amp;$K$3))</f>
        <v/>
      </c>
      <c r="N285" s="57" t="str">
        <f t="shared" ref="N285:N328" si="10">IF(OR($B285="",N(F285)=0),"",L285/F285)</f>
        <v/>
      </c>
      <c r="O285" s="57"/>
    </row>
    <row r="286" spans="2:15" ht="16.8" x14ac:dyDescent="0.3">
      <c r="B286" s="54" t="str">
        <f>IF(LISTES!A260="","",LISTES!A260)</f>
        <v/>
      </c>
      <c r="C286" s="55" t="str">
        <f>IF($B286="","",IF(LISTES!C260=1,"☑","☐"))</f>
        <v/>
      </c>
      <c r="D286" s="55" t="str">
        <f>IF($B286="","",IF(LISTES!F260=1,"☑","☐"))</f>
        <v/>
      </c>
      <c r="E286" s="55" t="str">
        <f>IF($B286="","",IF(LISTES!G260=1,"☑","☐"))</f>
        <v/>
      </c>
      <c r="F286" s="56" t="str">
        <f>IF($B286="","",COUNTIFS(TOURNEES!$B:$B,$B286,TOURNEES!$A:$A,"&gt;="&amp;$H$3,TOURNEES!$A:$A,"&lt;="&amp;$K$3))</f>
        <v/>
      </c>
      <c r="G286" s="57" t="str">
        <f>IF($B286="","",COUNTIFS(DATA!$C:$C,$B286,DATA!$A:$A,"&gt;="&amp;$H$3,DATA!$A:$A,"&lt;="&amp;$K$3))</f>
        <v/>
      </c>
      <c r="H286" s="57" t="str">
        <f>IF($B286="","",COUNTIFS(DATA!$C:$C,$B286,DATA!$A:$A,"&gt;="&amp;$H$3,DATA!$A:$A,"&lt;="&amp;$K$3,DATA!$O:$O,1))</f>
        <v/>
      </c>
      <c r="I286" s="58" t="str">
        <f t="shared" si="9"/>
        <v/>
      </c>
      <c r="J286" s="59" t="str">
        <f>IF($B286="","",SUMIFS(DATA!$K:$K,DATA!$C:$C,$B286,DATA!$A:$A,"&gt;="&amp;$H$3,DATA!$A:$A,"&lt;="&amp;$K$3))</f>
        <v/>
      </c>
      <c r="K286" s="59" t="str">
        <f>IF($B286="","",SUMIFS(DATA!$N:$N,DATA!$C:$C,$B286,DATA!$A:$A,"&gt;="&amp;$H$3,DATA!$A:$A,"&lt;="&amp;$K$3,DATA!$O:$O,1))</f>
        <v/>
      </c>
      <c r="L286" s="57" t="str">
        <f>IF($B286="","",SUMIFS(TOURNEES!$F:$F,TOURNEES!$B:$B,$B286,TOURNEES!$A:$A,"&gt;="&amp;$H$3,TOURNEES!$A:$A,"&lt;="&amp;$K$3))</f>
        <v/>
      </c>
      <c r="M286" s="57" t="str">
        <f>IF($B286="","",SUMIFS(TOURNEES!$G:$G,TOURNEES!$B:$B,$B286,TOURNEES!$A:$A,"&gt;="&amp;$H$3,TOURNEES!$A:$A,"&lt;="&amp;$K$3))</f>
        <v/>
      </c>
      <c r="N286" s="57" t="str">
        <f t="shared" si="10"/>
        <v/>
      </c>
      <c r="O286" s="57"/>
    </row>
    <row r="287" spans="2:15" ht="16.8" x14ac:dyDescent="0.3">
      <c r="B287" s="54" t="str">
        <f>IF(LISTES!A261="","",LISTES!A261)</f>
        <v/>
      </c>
      <c r="C287" s="55" t="str">
        <f>IF($B287="","",IF(LISTES!C261=1,"☑","☐"))</f>
        <v/>
      </c>
      <c r="D287" s="55" t="str">
        <f>IF($B287="","",IF(LISTES!F261=1,"☑","☐"))</f>
        <v/>
      </c>
      <c r="E287" s="55" t="str">
        <f>IF($B287="","",IF(LISTES!G261=1,"☑","☐"))</f>
        <v/>
      </c>
      <c r="F287" s="56" t="str">
        <f>IF($B287="","",COUNTIFS(TOURNEES!$B:$B,$B287,TOURNEES!$A:$A,"&gt;="&amp;$H$3,TOURNEES!$A:$A,"&lt;="&amp;$K$3))</f>
        <v/>
      </c>
      <c r="G287" s="57" t="str">
        <f>IF($B287="","",COUNTIFS(DATA!$C:$C,$B287,DATA!$A:$A,"&gt;="&amp;$H$3,DATA!$A:$A,"&lt;="&amp;$K$3))</f>
        <v/>
      </c>
      <c r="H287" s="57" t="str">
        <f>IF($B287="","",COUNTIFS(DATA!$C:$C,$B287,DATA!$A:$A,"&gt;="&amp;$H$3,DATA!$A:$A,"&lt;="&amp;$K$3,DATA!$O:$O,1))</f>
        <v/>
      </c>
      <c r="I287" s="58" t="str">
        <f t="shared" si="9"/>
        <v/>
      </c>
      <c r="J287" s="59" t="str">
        <f>IF($B287="","",SUMIFS(DATA!$K:$K,DATA!$C:$C,$B287,DATA!$A:$A,"&gt;="&amp;$H$3,DATA!$A:$A,"&lt;="&amp;$K$3))</f>
        <v/>
      </c>
      <c r="K287" s="59" t="str">
        <f>IF($B287="","",SUMIFS(DATA!$N:$N,DATA!$C:$C,$B287,DATA!$A:$A,"&gt;="&amp;$H$3,DATA!$A:$A,"&lt;="&amp;$K$3,DATA!$O:$O,1))</f>
        <v/>
      </c>
      <c r="L287" s="57" t="str">
        <f>IF($B287="","",SUMIFS(TOURNEES!$F:$F,TOURNEES!$B:$B,$B287,TOURNEES!$A:$A,"&gt;="&amp;$H$3,TOURNEES!$A:$A,"&lt;="&amp;$K$3))</f>
        <v/>
      </c>
      <c r="M287" s="57" t="str">
        <f>IF($B287="","",SUMIFS(TOURNEES!$G:$G,TOURNEES!$B:$B,$B287,TOURNEES!$A:$A,"&gt;="&amp;$H$3,TOURNEES!$A:$A,"&lt;="&amp;$K$3))</f>
        <v/>
      </c>
      <c r="N287" s="57" t="str">
        <f t="shared" si="10"/>
        <v/>
      </c>
      <c r="O287" s="57"/>
    </row>
    <row r="288" spans="2:15" ht="16.8" x14ac:dyDescent="0.3">
      <c r="B288" s="54" t="str">
        <f>IF(LISTES!A262="","",LISTES!A262)</f>
        <v/>
      </c>
      <c r="C288" s="55" t="str">
        <f>IF($B288="","",IF(LISTES!C262=1,"☑","☐"))</f>
        <v/>
      </c>
      <c r="D288" s="55" t="str">
        <f>IF($B288="","",IF(LISTES!F262=1,"☑","☐"))</f>
        <v/>
      </c>
      <c r="E288" s="55" t="str">
        <f>IF($B288="","",IF(LISTES!G262=1,"☑","☐"))</f>
        <v/>
      </c>
      <c r="F288" s="56" t="str">
        <f>IF($B288="","",COUNTIFS(TOURNEES!$B:$B,$B288,TOURNEES!$A:$A,"&gt;="&amp;$H$3,TOURNEES!$A:$A,"&lt;="&amp;$K$3))</f>
        <v/>
      </c>
      <c r="G288" s="57" t="str">
        <f>IF($B288="","",COUNTIFS(DATA!$C:$C,$B288,DATA!$A:$A,"&gt;="&amp;$H$3,DATA!$A:$A,"&lt;="&amp;$K$3))</f>
        <v/>
      </c>
      <c r="H288" s="57" t="str">
        <f>IF($B288="","",COUNTIFS(DATA!$C:$C,$B288,DATA!$A:$A,"&gt;="&amp;$H$3,DATA!$A:$A,"&lt;="&amp;$K$3,DATA!$O:$O,1))</f>
        <v/>
      </c>
      <c r="I288" s="58" t="str">
        <f t="shared" si="9"/>
        <v/>
      </c>
      <c r="J288" s="59" t="str">
        <f>IF($B288="","",SUMIFS(DATA!$K:$K,DATA!$C:$C,$B288,DATA!$A:$A,"&gt;="&amp;$H$3,DATA!$A:$A,"&lt;="&amp;$K$3))</f>
        <v/>
      </c>
      <c r="K288" s="59" t="str">
        <f>IF($B288="","",SUMIFS(DATA!$N:$N,DATA!$C:$C,$B288,DATA!$A:$A,"&gt;="&amp;$H$3,DATA!$A:$A,"&lt;="&amp;$K$3,DATA!$O:$O,1))</f>
        <v/>
      </c>
      <c r="L288" s="57" t="str">
        <f>IF($B288="","",SUMIFS(TOURNEES!$F:$F,TOURNEES!$B:$B,$B288,TOURNEES!$A:$A,"&gt;="&amp;$H$3,TOURNEES!$A:$A,"&lt;="&amp;$K$3))</f>
        <v/>
      </c>
      <c r="M288" s="57" t="str">
        <f>IF($B288="","",SUMIFS(TOURNEES!$G:$G,TOURNEES!$B:$B,$B288,TOURNEES!$A:$A,"&gt;="&amp;$H$3,TOURNEES!$A:$A,"&lt;="&amp;$K$3))</f>
        <v/>
      </c>
      <c r="N288" s="57" t="str">
        <f t="shared" si="10"/>
        <v/>
      </c>
      <c r="O288" s="57"/>
    </row>
    <row r="289" spans="2:15" ht="16.8" x14ac:dyDescent="0.3">
      <c r="B289" s="54" t="str">
        <f>IF(LISTES!A263="","",LISTES!A263)</f>
        <v/>
      </c>
      <c r="C289" s="55" t="str">
        <f>IF($B289="","",IF(LISTES!C263=1,"☑","☐"))</f>
        <v/>
      </c>
      <c r="D289" s="55" t="str">
        <f>IF($B289="","",IF(LISTES!F263=1,"☑","☐"))</f>
        <v/>
      </c>
      <c r="E289" s="55" t="str">
        <f>IF($B289="","",IF(LISTES!G263=1,"☑","☐"))</f>
        <v/>
      </c>
      <c r="F289" s="56" t="str">
        <f>IF($B289="","",COUNTIFS(TOURNEES!$B:$B,$B289,TOURNEES!$A:$A,"&gt;="&amp;$H$3,TOURNEES!$A:$A,"&lt;="&amp;$K$3))</f>
        <v/>
      </c>
      <c r="G289" s="57" t="str">
        <f>IF($B289="","",COUNTIFS(DATA!$C:$C,$B289,DATA!$A:$A,"&gt;="&amp;$H$3,DATA!$A:$A,"&lt;="&amp;$K$3))</f>
        <v/>
      </c>
      <c r="H289" s="57" t="str">
        <f>IF($B289="","",COUNTIFS(DATA!$C:$C,$B289,DATA!$A:$A,"&gt;="&amp;$H$3,DATA!$A:$A,"&lt;="&amp;$K$3,DATA!$O:$O,1))</f>
        <v/>
      </c>
      <c r="I289" s="58" t="str">
        <f t="shared" si="9"/>
        <v/>
      </c>
      <c r="J289" s="59" t="str">
        <f>IF($B289="","",SUMIFS(DATA!$K:$K,DATA!$C:$C,$B289,DATA!$A:$A,"&gt;="&amp;$H$3,DATA!$A:$A,"&lt;="&amp;$K$3))</f>
        <v/>
      </c>
      <c r="K289" s="59" t="str">
        <f>IF($B289="","",SUMIFS(DATA!$N:$N,DATA!$C:$C,$B289,DATA!$A:$A,"&gt;="&amp;$H$3,DATA!$A:$A,"&lt;="&amp;$K$3,DATA!$O:$O,1))</f>
        <v/>
      </c>
      <c r="L289" s="57" t="str">
        <f>IF($B289="","",SUMIFS(TOURNEES!$F:$F,TOURNEES!$B:$B,$B289,TOURNEES!$A:$A,"&gt;="&amp;$H$3,TOURNEES!$A:$A,"&lt;="&amp;$K$3))</f>
        <v/>
      </c>
      <c r="M289" s="57" t="str">
        <f>IF($B289="","",SUMIFS(TOURNEES!$G:$G,TOURNEES!$B:$B,$B289,TOURNEES!$A:$A,"&gt;="&amp;$H$3,TOURNEES!$A:$A,"&lt;="&amp;$K$3))</f>
        <v/>
      </c>
      <c r="N289" s="57" t="str">
        <f t="shared" si="10"/>
        <v/>
      </c>
      <c r="O289" s="57"/>
    </row>
    <row r="290" spans="2:15" ht="16.8" x14ac:dyDescent="0.3">
      <c r="B290" s="54" t="str">
        <f>IF(LISTES!A264="","",LISTES!A264)</f>
        <v/>
      </c>
      <c r="C290" s="55" t="str">
        <f>IF($B290="","",IF(LISTES!C264=1,"☑","☐"))</f>
        <v/>
      </c>
      <c r="D290" s="55" t="str">
        <f>IF($B290="","",IF(LISTES!F264=1,"☑","☐"))</f>
        <v/>
      </c>
      <c r="E290" s="55" t="str">
        <f>IF($B290="","",IF(LISTES!G264=1,"☑","☐"))</f>
        <v/>
      </c>
      <c r="F290" s="56" t="str">
        <f>IF($B290="","",COUNTIFS(TOURNEES!$B:$B,$B290,TOURNEES!$A:$A,"&gt;="&amp;$H$3,TOURNEES!$A:$A,"&lt;="&amp;$K$3))</f>
        <v/>
      </c>
      <c r="G290" s="57" t="str">
        <f>IF($B290="","",COUNTIFS(DATA!$C:$C,$B290,DATA!$A:$A,"&gt;="&amp;$H$3,DATA!$A:$A,"&lt;="&amp;$K$3))</f>
        <v/>
      </c>
      <c r="H290" s="57" t="str">
        <f>IF($B290="","",COUNTIFS(DATA!$C:$C,$B290,DATA!$A:$A,"&gt;="&amp;$H$3,DATA!$A:$A,"&lt;="&amp;$K$3,DATA!$O:$O,1))</f>
        <v/>
      </c>
      <c r="I290" s="58" t="str">
        <f t="shared" si="9"/>
        <v/>
      </c>
      <c r="J290" s="59" t="str">
        <f>IF($B290="","",SUMIFS(DATA!$K:$K,DATA!$C:$C,$B290,DATA!$A:$A,"&gt;="&amp;$H$3,DATA!$A:$A,"&lt;="&amp;$K$3))</f>
        <v/>
      </c>
      <c r="K290" s="59" t="str">
        <f>IF($B290="","",SUMIFS(DATA!$N:$N,DATA!$C:$C,$B290,DATA!$A:$A,"&gt;="&amp;$H$3,DATA!$A:$A,"&lt;="&amp;$K$3,DATA!$O:$O,1))</f>
        <v/>
      </c>
      <c r="L290" s="57" t="str">
        <f>IF($B290="","",SUMIFS(TOURNEES!$F:$F,TOURNEES!$B:$B,$B290,TOURNEES!$A:$A,"&gt;="&amp;$H$3,TOURNEES!$A:$A,"&lt;="&amp;$K$3))</f>
        <v/>
      </c>
      <c r="M290" s="57" t="str">
        <f>IF($B290="","",SUMIFS(TOURNEES!$G:$G,TOURNEES!$B:$B,$B290,TOURNEES!$A:$A,"&gt;="&amp;$H$3,TOURNEES!$A:$A,"&lt;="&amp;$K$3))</f>
        <v/>
      </c>
      <c r="N290" s="57" t="str">
        <f t="shared" si="10"/>
        <v/>
      </c>
      <c r="O290" s="57"/>
    </row>
    <row r="291" spans="2:15" ht="16.8" x14ac:dyDescent="0.3">
      <c r="B291" s="54" t="str">
        <f>IF(LISTES!A265="","",LISTES!A265)</f>
        <v/>
      </c>
      <c r="C291" s="55" t="str">
        <f>IF($B291="","",IF(LISTES!C265=1,"☑","☐"))</f>
        <v/>
      </c>
      <c r="D291" s="55" t="str">
        <f>IF($B291="","",IF(LISTES!F265=1,"☑","☐"))</f>
        <v/>
      </c>
      <c r="E291" s="55" t="str">
        <f>IF($B291="","",IF(LISTES!G265=1,"☑","☐"))</f>
        <v/>
      </c>
      <c r="F291" s="56" t="str">
        <f>IF($B291="","",COUNTIFS(TOURNEES!$B:$B,$B291,TOURNEES!$A:$A,"&gt;="&amp;$H$3,TOURNEES!$A:$A,"&lt;="&amp;$K$3))</f>
        <v/>
      </c>
      <c r="G291" s="57" t="str">
        <f>IF($B291="","",COUNTIFS(DATA!$C:$C,$B291,DATA!$A:$A,"&gt;="&amp;$H$3,DATA!$A:$A,"&lt;="&amp;$K$3))</f>
        <v/>
      </c>
      <c r="H291" s="57" t="str">
        <f>IF($B291="","",COUNTIFS(DATA!$C:$C,$B291,DATA!$A:$A,"&gt;="&amp;$H$3,DATA!$A:$A,"&lt;="&amp;$K$3,DATA!$O:$O,1))</f>
        <v/>
      </c>
      <c r="I291" s="58" t="str">
        <f t="shared" si="9"/>
        <v/>
      </c>
      <c r="J291" s="59" t="str">
        <f>IF($B291="","",SUMIFS(DATA!$K:$K,DATA!$C:$C,$B291,DATA!$A:$A,"&gt;="&amp;$H$3,DATA!$A:$A,"&lt;="&amp;$K$3))</f>
        <v/>
      </c>
      <c r="K291" s="59" t="str">
        <f>IF($B291="","",SUMIFS(DATA!$N:$N,DATA!$C:$C,$B291,DATA!$A:$A,"&gt;="&amp;$H$3,DATA!$A:$A,"&lt;="&amp;$K$3,DATA!$O:$O,1))</f>
        <v/>
      </c>
      <c r="L291" s="57" t="str">
        <f>IF($B291="","",SUMIFS(TOURNEES!$F:$F,TOURNEES!$B:$B,$B291,TOURNEES!$A:$A,"&gt;="&amp;$H$3,TOURNEES!$A:$A,"&lt;="&amp;$K$3))</f>
        <v/>
      </c>
      <c r="M291" s="57" t="str">
        <f>IF($B291="","",SUMIFS(TOURNEES!$G:$G,TOURNEES!$B:$B,$B291,TOURNEES!$A:$A,"&gt;="&amp;$H$3,TOURNEES!$A:$A,"&lt;="&amp;$K$3))</f>
        <v/>
      </c>
      <c r="N291" s="57" t="str">
        <f t="shared" si="10"/>
        <v/>
      </c>
      <c r="O291" s="57"/>
    </row>
    <row r="292" spans="2:15" ht="16.8" x14ac:dyDescent="0.3">
      <c r="B292" s="54" t="str">
        <f>IF(LISTES!A266="","",LISTES!A266)</f>
        <v/>
      </c>
      <c r="C292" s="55" t="str">
        <f>IF($B292="","",IF(LISTES!C266=1,"☑","☐"))</f>
        <v/>
      </c>
      <c r="D292" s="55" t="str">
        <f>IF($B292="","",IF(LISTES!F266=1,"☑","☐"))</f>
        <v/>
      </c>
      <c r="E292" s="55" t="str">
        <f>IF($B292="","",IF(LISTES!G266=1,"☑","☐"))</f>
        <v/>
      </c>
      <c r="F292" s="56" t="str">
        <f>IF($B292="","",COUNTIFS(TOURNEES!$B:$B,$B292,TOURNEES!$A:$A,"&gt;="&amp;$H$3,TOURNEES!$A:$A,"&lt;="&amp;$K$3))</f>
        <v/>
      </c>
      <c r="G292" s="57" t="str">
        <f>IF($B292="","",COUNTIFS(DATA!$C:$C,$B292,DATA!$A:$A,"&gt;="&amp;$H$3,DATA!$A:$A,"&lt;="&amp;$K$3))</f>
        <v/>
      </c>
      <c r="H292" s="57" t="str">
        <f>IF($B292="","",COUNTIFS(DATA!$C:$C,$B292,DATA!$A:$A,"&gt;="&amp;$H$3,DATA!$A:$A,"&lt;="&amp;$K$3,DATA!$O:$O,1))</f>
        <v/>
      </c>
      <c r="I292" s="58" t="str">
        <f t="shared" si="9"/>
        <v/>
      </c>
      <c r="J292" s="59" t="str">
        <f>IF($B292="","",SUMIFS(DATA!$K:$K,DATA!$C:$C,$B292,DATA!$A:$A,"&gt;="&amp;$H$3,DATA!$A:$A,"&lt;="&amp;$K$3))</f>
        <v/>
      </c>
      <c r="K292" s="59" t="str">
        <f>IF($B292="","",SUMIFS(DATA!$N:$N,DATA!$C:$C,$B292,DATA!$A:$A,"&gt;="&amp;$H$3,DATA!$A:$A,"&lt;="&amp;$K$3,DATA!$O:$O,1))</f>
        <v/>
      </c>
      <c r="L292" s="57" t="str">
        <f>IF($B292="","",SUMIFS(TOURNEES!$F:$F,TOURNEES!$B:$B,$B292,TOURNEES!$A:$A,"&gt;="&amp;$H$3,TOURNEES!$A:$A,"&lt;="&amp;$K$3))</f>
        <v/>
      </c>
      <c r="M292" s="57" t="str">
        <f>IF($B292="","",SUMIFS(TOURNEES!$G:$G,TOURNEES!$B:$B,$B292,TOURNEES!$A:$A,"&gt;="&amp;$H$3,TOURNEES!$A:$A,"&lt;="&amp;$K$3))</f>
        <v/>
      </c>
      <c r="N292" s="57" t="str">
        <f t="shared" si="10"/>
        <v/>
      </c>
      <c r="O292" s="57"/>
    </row>
    <row r="293" spans="2:15" ht="16.8" x14ac:dyDescent="0.3">
      <c r="B293" s="54" t="str">
        <f>IF(LISTES!A267="","",LISTES!A267)</f>
        <v/>
      </c>
      <c r="C293" s="55" t="str">
        <f>IF($B293="","",IF(LISTES!C267=1,"☑","☐"))</f>
        <v/>
      </c>
      <c r="D293" s="55" t="str">
        <f>IF($B293="","",IF(LISTES!F267=1,"☑","☐"))</f>
        <v/>
      </c>
      <c r="E293" s="55" t="str">
        <f>IF($B293="","",IF(LISTES!G267=1,"☑","☐"))</f>
        <v/>
      </c>
      <c r="F293" s="56" t="str">
        <f>IF($B293="","",COUNTIFS(TOURNEES!$B:$B,$B293,TOURNEES!$A:$A,"&gt;="&amp;$H$3,TOURNEES!$A:$A,"&lt;="&amp;$K$3))</f>
        <v/>
      </c>
      <c r="G293" s="57" t="str">
        <f>IF($B293="","",COUNTIFS(DATA!$C:$C,$B293,DATA!$A:$A,"&gt;="&amp;$H$3,DATA!$A:$A,"&lt;="&amp;$K$3))</f>
        <v/>
      </c>
      <c r="H293" s="57" t="str">
        <f>IF($B293="","",COUNTIFS(DATA!$C:$C,$B293,DATA!$A:$A,"&gt;="&amp;$H$3,DATA!$A:$A,"&lt;="&amp;$K$3,DATA!$O:$O,1))</f>
        <v/>
      </c>
      <c r="I293" s="58" t="str">
        <f t="shared" si="9"/>
        <v/>
      </c>
      <c r="J293" s="59" t="str">
        <f>IF($B293="","",SUMIFS(DATA!$K:$K,DATA!$C:$C,$B293,DATA!$A:$A,"&gt;="&amp;$H$3,DATA!$A:$A,"&lt;="&amp;$K$3))</f>
        <v/>
      </c>
      <c r="K293" s="59" t="str">
        <f>IF($B293="","",SUMIFS(DATA!$N:$N,DATA!$C:$C,$B293,DATA!$A:$A,"&gt;="&amp;$H$3,DATA!$A:$A,"&lt;="&amp;$K$3,DATA!$O:$O,1))</f>
        <v/>
      </c>
      <c r="L293" s="57" t="str">
        <f>IF($B293="","",SUMIFS(TOURNEES!$F:$F,TOURNEES!$B:$B,$B293,TOURNEES!$A:$A,"&gt;="&amp;$H$3,TOURNEES!$A:$A,"&lt;="&amp;$K$3))</f>
        <v/>
      </c>
      <c r="M293" s="57" t="str">
        <f>IF($B293="","",SUMIFS(TOURNEES!$G:$G,TOURNEES!$B:$B,$B293,TOURNEES!$A:$A,"&gt;="&amp;$H$3,TOURNEES!$A:$A,"&lt;="&amp;$K$3))</f>
        <v/>
      </c>
      <c r="N293" s="57" t="str">
        <f t="shared" si="10"/>
        <v/>
      </c>
      <c r="O293" s="57"/>
    </row>
    <row r="294" spans="2:15" ht="16.8" x14ac:dyDescent="0.3">
      <c r="B294" s="54" t="str">
        <f>IF(LISTES!A268="","",LISTES!A268)</f>
        <v/>
      </c>
      <c r="C294" s="55" t="str">
        <f>IF($B294="","",IF(LISTES!C268=1,"☑","☐"))</f>
        <v/>
      </c>
      <c r="D294" s="55" t="str">
        <f>IF($B294="","",IF(LISTES!F268=1,"☑","☐"))</f>
        <v/>
      </c>
      <c r="E294" s="55" t="str">
        <f>IF($B294="","",IF(LISTES!G268=1,"☑","☐"))</f>
        <v/>
      </c>
      <c r="F294" s="56" t="str">
        <f>IF($B294="","",COUNTIFS(TOURNEES!$B:$B,$B294,TOURNEES!$A:$A,"&gt;="&amp;$H$3,TOURNEES!$A:$A,"&lt;="&amp;$K$3))</f>
        <v/>
      </c>
      <c r="G294" s="57" t="str">
        <f>IF($B294="","",COUNTIFS(DATA!$C:$C,$B294,DATA!$A:$A,"&gt;="&amp;$H$3,DATA!$A:$A,"&lt;="&amp;$K$3))</f>
        <v/>
      </c>
      <c r="H294" s="57" t="str">
        <f>IF($B294="","",COUNTIFS(DATA!$C:$C,$B294,DATA!$A:$A,"&gt;="&amp;$H$3,DATA!$A:$A,"&lt;="&amp;$K$3,DATA!$O:$O,1))</f>
        <v/>
      </c>
      <c r="I294" s="58" t="str">
        <f t="shared" si="9"/>
        <v/>
      </c>
      <c r="J294" s="59" t="str">
        <f>IF($B294="","",SUMIFS(DATA!$K:$K,DATA!$C:$C,$B294,DATA!$A:$A,"&gt;="&amp;$H$3,DATA!$A:$A,"&lt;="&amp;$K$3))</f>
        <v/>
      </c>
      <c r="K294" s="59" t="str">
        <f>IF($B294="","",SUMIFS(DATA!$N:$N,DATA!$C:$C,$B294,DATA!$A:$A,"&gt;="&amp;$H$3,DATA!$A:$A,"&lt;="&amp;$K$3,DATA!$O:$O,1))</f>
        <v/>
      </c>
      <c r="L294" s="57" t="str">
        <f>IF($B294="","",SUMIFS(TOURNEES!$F:$F,TOURNEES!$B:$B,$B294,TOURNEES!$A:$A,"&gt;="&amp;$H$3,TOURNEES!$A:$A,"&lt;="&amp;$K$3))</f>
        <v/>
      </c>
      <c r="M294" s="57" t="str">
        <f>IF($B294="","",SUMIFS(TOURNEES!$G:$G,TOURNEES!$B:$B,$B294,TOURNEES!$A:$A,"&gt;="&amp;$H$3,TOURNEES!$A:$A,"&lt;="&amp;$K$3))</f>
        <v/>
      </c>
      <c r="N294" s="57" t="str">
        <f t="shared" si="10"/>
        <v/>
      </c>
      <c r="O294" s="57"/>
    </row>
    <row r="295" spans="2:15" ht="16.8" x14ac:dyDescent="0.3">
      <c r="B295" s="54" t="str">
        <f>IF(LISTES!A269="","",LISTES!A269)</f>
        <v/>
      </c>
      <c r="C295" s="55" t="str">
        <f>IF($B295="","",IF(LISTES!C269=1,"☑","☐"))</f>
        <v/>
      </c>
      <c r="D295" s="55" t="str">
        <f>IF($B295="","",IF(LISTES!F269=1,"☑","☐"))</f>
        <v/>
      </c>
      <c r="E295" s="55" t="str">
        <f>IF($B295="","",IF(LISTES!G269=1,"☑","☐"))</f>
        <v/>
      </c>
      <c r="F295" s="56" t="str">
        <f>IF($B295="","",COUNTIFS(TOURNEES!$B:$B,$B295,TOURNEES!$A:$A,"&gt;="&amp;$H$3,TOURNEES!$A:$A,"&lt;="&amp;$K$3))</f>
        <v/>
      </c>
      <c r="G295" s="57" t="str">
        <f>IF($B295="","",COUNTIFS(DATA!$C:$C,$B295,DATA!$A:$A,"&gt;="&amp;$H$3,DATA!$A:$A,"&lt;="&amp;$K$3))</f>
        <v/>
      </c>
      <c r="H295" s="57" t="str">
        <f>IF($B295="","",COUNTIFS(DATA!$C:$C,$B295,DATA!$A:$A,"&gt;="&amp;$H$3,DATA!$A:$A,"&lt;="&amp;$K$3,DATA!$O:$O,1))</f>
        <v/>
      </c>
      <c r="I295" s="58" t="str">
        <f t="shared" si="9"/>
        <v/>
      </c>
      <c r="J295" s="59" t="str">
        <f>IF($B295="","",SUMIFS(DATA!$K:$K,DATA!$C:$C,$B295,DATA!$A:$A,"&gt;="&amp;$H$3,DATA!$A:$A,"&lt;="&amp;$K$3))</f>
        <v/>
      </c>
      <c r="K295" s="59" t="str">
        <f>IF($B295="","",SUMIFS(DATA!$N:$N,DATA!$C:$C,$B295,DATA!$A:$A,"&gt;="&amp;$H$3,DATA!$A:$A,"&lt;="&amp;$K$3,DATA!$O:$O,1))</f>
        <v/>
      </c>
      <c r="L295" s="57" t="str">
        <f>IF($B295="","",SUMIFS(TOURNEES!$F:$F,TOURNEES!$B:$B,$B295,TOURNEES!$A:$A,"&gt;="&amp;$H$3,TOURNEES!$A:$A,"&lt;="&amp;$K$3))</f>
        <v/>
      </c>
      <c r="M295" s="57" t="str">
        <f>IF($B295="","",SUMIFS(TOURNEES!$G:$G,TOURNEES!$B:$B,$B295,TOURNEES!$A:$A,"&gt;="&amp;$H$3,TOURNEES!$A:$A,"&lt;="&amp;$K$3))</f>
        <v/>
      </c>
      <c r="N295" s="57" t="str">
        <f t="shared" si="10"/>
        <v/>
      </c>
      <c r="O295" s="57"/>
    </row>
    <row r="296" spans="2:15" ht="16.8" x14ac:dyDescent="0.3">
      <c r="B296" s="54" t="str">
        <f>IF(LISTES!A270="","",LISTES!A270)</f>
        <v/>
      </c>
      <c r="C296" s="55" t="str">
        <f>IF($B296="","",IF(LISTES!C270=1,"☑","☐"))</f>
        <v/>
      </c>
      <c r="D296" s="55" t="str">
        <f>IF($B296="","",IF(LISTES!F270=1,"☑","☐"))</f>
        <v/>
      </c>
      <c r="E296" s="55" t="str">
        <f>IF($B296="","",IF(LISTES!G270=1,"☑","☐"))</f>
        <v/>
      </c>
      <c r="F296" s="56" t="str">
        <f>IF($B296="","",COUNTIFS(TOURNEES!$B:$B,$B296,TOURNEES!$A:$A,"&gt;="&amp;$H$3,TOURNEES!$A:$A,"&lt;="&amp;$K$3))</f>
        <v/>
      </c>
      <c r="G296" s="57" t="str">
        <f>IF($B296="","",COUNTIFS(DATA!$C:$C,$B296,DATA!$A:$A,"&gt;="&amp;$H$3,DATA!$A:$A,"&lt;="&amp;$K$3))</f>
        <v/>
      </c>
      <c r="H296" s="57" t="str">
        <f>IF($B296="","",COUNTIFS(DATA!$C:$C,$B296,DATA!$A:$A,"&gt;="&amp;$H$3,DATA!$A:$A,"&lt;="&amp;$K$3,DATA!$O:$O,1))</f>
        <v/>
      </c>
      <c r="I296" s="58" t="str">
        <f t="shared" si="9"/>
        <v/>
      </c>
      <c r="J296" s="59" t="str">
        <f>IF($B296="","",SUMIFS(DATA!$K:$K,DATA!$C:$C,$B296,DATA!$A:$A,"&gt;="&amp;$H$3,DATA!$A:$A,"&lt;="&amp;$K$3))</f>
        <v/>
      </c>
      <c r="K296" s="59" t="str">
        <f>IF($B296="","",SUMIFS(DATA!$N:$N,DATA!$C:$C,$B296,DATA!$A:$A,"&gt;="&amp;$H$3,DATA!$A:$A,"&lt;="&amp;$K$3,DATA!$O:$O,1))</f>
        <v/>
      </c>
      <c r="L296" s="57" t="str">
        <f>IF($B296="","",SUMIFS(TOURNEES!$F:$F,TOURNEES!$B:$B,$B296,TOURNEES!$A:$A,"&gt;="&amp;$H$3,TOURNEES!$A:$A,"&lt;="&amp;$K$3))</f>
        <v/>
      </c>
      <c r="M296" s="57" t="str">
        <f>IF($B296="","",SUMIFS(TOURNEES!$G:$G,TOURNEES!$B:$B,$B296,TOURNEES!$A:$A,"&gt;="&amp;$H$3,TOURNEES!$A:$A,"&lt;="&amp;$K$3))</f>
        <v/>
      </c>
      <c r="N296" s="57" t="str">
        <f t="shared" si="10"/>
        <v/>
      </c>
      <c r="O296" s="57"/>
    </row>
    <row r="297" spans="2:15" ht="16.8" x14ac:dyDescent="0.3">
      <c r="B297" s="54" t="str">
        <f>IF(LISTES!A271="","",LISTES!A271)</f>
        <v/>
      </c>
      <c r="C297" s="55" t="str">
        <f>IF($B297="","",IF(LISTES!C271=1,"☑","☐"))</f>
        <v/>
      </c>
      <c r="D297" s="55" t="str">
        <f>IF($B297="","",IF(LISTES!F271=1,"☑","☐"))</f>
        <v/>
      </c>
      <c r="E297" s="55" t="str">
        <f>IF($B297="","",IF(LISTES!G271=1,"☑","☐"))</f>
        <v/>
      </c>
      <c r="F297" s="56" t="str">
        <f>IF($B297="","",COUNTIFS(TOURNEES!$B:$B,$B297,TOURNEES!$A:$A,"&gt;="&amp;$H$3,TOURNEES!$A:$A,"&lt;="&amp;$K$3))</f>
        <v/>
      </c>
      <c r="G297" s="57" t="str">
        <f>IF($B297="","",COUNTIFS(DATA!$C:$C,$B297,DATA!$A:$A,"&gt;="&amp;$H$3,DATA!$A:$A,"&lt;="&amp;$K$3))</f>
        <v/>
      </c>
      <c r="H297" s="57" t="str">
        <f>IF($B297="","",COUNTIFS(DATA!$C:$C,$B297,DATA!$A:$A,"&gt;="&amp;$H$3,DATA!$A:$A,"&lt;="&amp;$K$3,DATA!$O:$O,1))</f>
        <v/>
      </c>
      <c r="I297" s="58" t="str">
        <f t="shared" si="9"/>
        <v/>
      </c>
      <c r="J297" s="59" t="str">
        <f>IF($B297="","",SUMIFS(DATA!$K:$K,DATA!$C:$C,$B297,DATA!$A:$A,"&gt;="&amp;$H$3,DATA!$A:$A,"&lt;="&amp;$K$3))</f>
        <v/>
      </c>
      <c r="K297" s="59" t="str">
        <f>IF($B297="","",SUMIFS(DATA!$N:$N,DATA!$C:$C,$B297,DATA!$A:$A,"&gt;="&amp;$H$3,DATA!$A:$A,"&lt;="&amp;$K$3,DATA!$O:$O,1))</f>
        <v/>
      </c>
      <c r="L297" s="57" t="str">
        <f>IF($B297="","",SUMIFS(TOURNEES!$F:$F,TOURNEES!$B:$B,$B297,TOURNEES!$A:$A,"&gt;="&amp;$H$3,TOURNEES!$A:$A,"&lt;="&amp;$K$3))</f>
        <v/>
      </c>
      <c r="M297" s="57" t="str">
        <f>IF($B297="","",SUMIFS(TOURNEES!$G:$G,TOURNEES!$B:$B,$B297,TOURNEES!$A:$A,"&gt;="&amp;$H$3,TOURNEES!$A:$A,"&lt;="&amp;$K$3))</f>
        <v/>
      </c>
      <c r="N297" s="57" t="str">
        <f t="shared" si="10"/>
        <v/>
      </c>
      <c r="O297" s="57"/>
    </row>
    <row r="298" spans="2:15" ht="16.8" x14ac:dyDescent="0.3">
      <c r="B298" s="54" t="str">
        <f>IF(LISTES!A272="","",LISTES!A272)</f>
        <v/>
      </c>
      <c r="C298" s="55" t="str">
        <f>IF($B298="","",IF(LISTES!C272=1,"☑","☐"))</f>
        <v/>
      </c>
      <c r="D298" s="55" t="str">
        <f>IF($B298="","",IF(LISTES!F272=1,"☑","☐"))</f>
        <v/>
      </c>
      <c r="E298" s="55" t="str">
        <f>IF($B298="","",IF(LISTES!G272=1,"☑","☐"))</f>
        <v/>
      </c>
      <c r="F298" s="56" t="str">
        <f>IF($B298="","",COUNTIFS(TOURNEES!$B:$B,$B298,TOURNEES!$A:$A,"&gt;="&amp;$H$3,TOURNEES!$A:$A,"&lt;="&amp;$K$3))</f>
        <v/>
      </c>
      <c r="G298" s="57" t="str">
        <f>IF($B298="","",COUNTIFS(DATA!$C:$C,$B298,DATA!$A:$A,"&gt;="&amp;$H$3,DATA!$A:$A,"&lt;="&amp;$K$3))</f>
        <v/>
      </c>
      <c r="H298" s="57" t="str">
        <f>IF($B298="","",COUNTIFS(DATA!$C:$C,$B298,DATA!$A:$A,"&gt;="&amp;$H$3,DATA!$A:$A,"&lt;="&amp;$K$3,DATA!$O:$O,1))</f>
        <v/>
      </c>
      <c r="I298" s="58" t="str">
        <f t="shared" si="9"/>
        <v/>
      </c>
      <c r="J298" s="59" t="str">
        <f>IF($B298="","",SUMIFS(DATA!$K:$K,DATA!$C:$C,$B298,DATA!$A:$A,"&gt;="&amp;$H$3,DATA!$A:$A,"&lt;="&amp;$K$3))</f>
        <v/>
      </c>
      <c r="K298" s="59" t="str">
        <f>IF($B298="","",SUMIFS(DATA!$N:$N,DATA!$C:$C,$B298,DATA!$A:$A,"&gt;="&amp;$H$3,DATA!$A:$A,"&lt;="&amp;$K$3,DATA!$O:$O,1))</f>
        <v/>
      </c>
      <c r="L298" s="57" t="str">
        <f>IF($B298="","",SUMIFS(TOURNEES!$F:$F,TOURNEES!$B:$B,$B298,TOURNEES!$A:$A,"&gt;="&amp;$H$3,TOURNEES!$A:$A,"&lt;="&amp;$K$3))</f>
        <v/>
      </c>
      <c r="M298" s="57" t="str">
        <f>IF($B298="","",SUMIFS(TOURNEES!$G:$G,TOURNEES!$B:$B,$B298,TOURNEES!$A:$A,"&gt;="&amp;$H$3,TOURNEES!$A:$A,"&lt;="&amp;$K$3))</f>
        <v/>
      </c>
      <c r="N298" s="57" t="str">
        <f t="shared" si="10"/>
        <v/>
      </c>
      <c r="O298" s="57"/>
    </row>
    <row r="299" spans="2:15" ht="16.8" x14ac:dyDescent="0.3">
      <c r="B299" s="54" t="str">
        <f>IF(LISTES!A273="","",LISTES!A273)</f>
        <v/>
      </c>
      <c r="C299" s="55" t="str">
        <f>IF($B299="","",IF(LISTES!C273=1,"☑","☐"))</f>
        <v/>
      </c>
      <c r="D299" s="55" t="str">
        <f>IF($B299="","",IF(LISTES!F273=1,"☑","☐"))</f>
        <v/>
      </c>
      <c r="E299" s="55" t="str">
        <f>IF($B299="","",IF(LISTES!G273=1,"☑","☐"))</f>
        <v/>
      </c>
      <c r="F299" s="56" t="str">
        <f>IF($B299="","",COUNTIFS(TOURNEES!$B:$B,$B299,TOURNEES!$A:$A,"&gt;="&amp;$H$3,TOURNEES!$A:$A,"&lt;="&amp;$K$3))</f>
        <v/>
      </c>
      <c r="G299" s="57" t="str">
        <f>IF($B299="","",COUNTIFS(DATA!$C:$C,$B299,DATA!$A:$A,"&gt;="&amp;$H$3,DATA!$A:$A,"&lt;="&amp;$K$3))</f>
        <v/>
      </c>
      <c r="H299" s="57" t="str">
        <f>IF($B299="","",COUNTIFS(DATA!$C:$C,$B299,DATA!$A:$A,"&gt;="&amp;$H$3,DATA!$A:$A,"&lt;="&amp;$K$3,DATA!$O:$O,1))</f>
        <v/>
      </c>
      <c r="I299" s="58" t="str">
        <f t="shared" si="9"/>
        <v/>
      </c>
      <c r="J299" s="59" t="str">
        <f>IF($B299="","",SUMIFS(DATA!$K:$K,DATA!$C:$C,$B299,DATA!$A:$A,"&gt;="&amp;$H$3,DATA!$A:$A,"&lt;="&amp;$K$3))</f>
        <v/>
      </c>
      <c r="K299" s="59" t="str">
        <f>IF($B299="","",SUMIFS(DATA!$N:$N,DATA!$C:$C,$B299,DATA!$A:$A,"&gt;="&amp;$H$3,DATA!$A:$A,"&lt;="&amp;$K$3,DATA!$O:$O,1))</f>
        <v/>
      </c>
      <c r="L299" s="57" t="str">
        <f>IF($B299="","",SUMIFS(TOURNEES!$F:$F,TOURNEES!$B:$B,$B299,TOURNEES!$A:$A,"&gt;="&amp;$H$3,TOURNEES!$A:$A,"&lt;="&amp;$K$3))</f>
        <v/>
      </c>
      <c r="M299" s="57" t="str">
        <f>IF($B299="","",SUMIFS(TOURNEES!$G:$G,TOURNEES!$B:$B,$B299,TOURNEES!$A:$A,"&gt;="&amp;$H$3,TOURNEES!$A:$A,"&lt;="&amp;$K$3))</f>
        <v/>
      </c>
      <c r="N299" s="57" t="str">
        <f t="shared" si="10"/>
        <v/>
      </c>
      <c r="O299" s="57"/>
    </row>
    <row r="300" spans="2:15" ht="16.8" x14ac:dyDescent="0.3">
      <c r="B300" s="54" t="str">
        <f>IF(LISTES!A274="","",LISTES!A274)</f>
        <v/>
      </c>
      <c r="C300" s="55" t="str">
        <f>IF($B300="","",IF(LISTES!C274=1,"☑","☐"))</f>
        <v/>
      </c>
      <c r="D300" s="55" t="str">
        <f>IF($B300="","",IF(LISTES!F274=1,"☑","☐"))</f>
        <v/>
      </c>
      <c r="E300" s="55" t="str">
        <f>IF($B300="","",IF(LISTES!G274=1,"☑","☐"))</f>
        <v/>
      </c>
      <c r="F300" s="56" t="str">
        <f>IF($B300="","",COUNTIFS(TOURNEES!$B:$B,$B300,TOURNEES!$A:$A,"&gt;="&amp;$H$3,TOURNEES!$A:$A,"&lt;="&amp;$K$3))</f>
        <v/>
      </c>
      <c r="G300" s="57" t="str">
        <f>IF($B300="","",COUNTIFS(DATA!$C:$C,$B300,DATA!$A:$A,"&gt;="&amp;$H$3,DATA!$A:$A,"&lt;="&amp;$K$3))</f>
        <v/>
      </c>
      <c r="H300" s="57" t="str">
        <f>IF($B300="","",COUNTIFS(DATA!$C:$C,$B300,DATA!$A:$A,"&gt;="&amp;$H$3,DATA!$A:$A,"&lt;="&amp;$K$3,DATA!$O:$O,1))</f>
        <v/>
      </c>
      <c r="I300" s="58" t="str">
        <f t="shared" si="9"/>
        <v/>
      </c>
      <c r="J300" s="59" t="str">
        <f>IF($B300="","",SUMIFS(DATA!$K:$K,DATA!$C:$C,$B300,DATA!$A:$A,"&gt;="&amp;$H$3,DATA!$A:$A,"&lt;="&amp;$K$3))</f>
        <v/>
      </c>
      <c r="K300" s="59" t="str">
        <f>IF($B300="","",SUMIFS(DATA!$N:$N,DATA!$C:$C,$B300,DATA!$A:$A,"&gt;="&amp;$H$3,DATA!$A:$A,"&lt;="&amp;$K$3,DATA!$O:$O,1))</f>
        <v/>
      </c>
      <c r="L300" s="57" t="str">
        <f>IF($B300="","",SUMIFS(TOURNEES!$F:$F,TOURNEES!$B:$B,$B300,TOURNEES!$A:$A,"&gt;="&amp;$H$3,TOURNEES!$A:$A,"&lt;="&amp;$K$3))</f>
        <v/>
      </c>
      <c r="M300" s="57" t="str">
        <f>IF($B300="","",SUMIFS(TOURNEES!$G:$G,TOURNEES!$B:$B,$B300,TOURNEES!$A:$A,"&gt;="&amp;$H$3,TOURNEES!$A:$A,"&lt;="&amp;$K$3))</f>
        <v/>
      </c>
      <c r="N300" s="57" t="str">
        <f t="shared" si="10"/>
        <v/>
      </c>
      <c r="O300" s="57"/>
    </row>
    <row r="301" spans="2:15" ht="16.8" x14ac:dyDescent="0.3">
      <c r="B301" s="54" t="str">
        <f>IF(LISTES!A275="","",LISTES!A275)</f>
        <v/>
      </c>
      <c r="C301" s="55" t="str">
        <f>IF($B301="","",IF(LISTES!C275=1,"☑","☐"))</f>
        <v/>
      </c>
      <c r="D301" s="55" t="str">
        <f>IF($B301="","",IF(LISTES!F275=1,"☑","☐"))</f>
        <v/>
      </c>
      <c r="E301" s="55" t="str">
        <f>IF($B301="","",IF(LISTES!G275=1,"☑","☐"))</f>
        <v/>
      </c>
      <c r="F301" s="56" t="str">
        <f>IF($B301="","",COUNTIFS(TOURNEES!$B:$B,$B301,TOURNEES!$A:$A,"&gt;="&amp;$H$3,TOURNEES!$A:$A,"&lt;="&amp;$K$3))</f>
        <v/>
      </c>
      <c r="G301" s="57" t="str">
        <f>IF($B301="","",COUNTIFS(DATA!$C:$C,$B301,DATA!$A:$A,"&gt;="&amp;$H$3,DATA!$A:$A,"&lt;="&amp;$K$3))</f>
        <v/>
      </c>
      <c r="H301" s="57" t="str">
        <f>IF($B301="","",COUNTIFS(DATA!$C:$C,$B301,DATA!$A:$A,"&gt;="&amp;$H$3,DATA!$A:$A,"&lt;="&amp;$K$3,DATA!$O:$O,1))</f>
        <v/>
      </c>
      <c r="I301" s="58" t="str">
        <f t="shared" si="9"/>
        <v/>
      </c>
      <c r="J301" s="59" t="str">
        <f>IF($B301="","",SUMIFS(DATA!$K:$K,DATA!$C:$C,$B301,DATA!$A:$A,"&gt;="&amp;$H$3,DATA!$A:$A,"&lt;="&amp;$K$3))</f>
        <v/>
      </c>
      <c r="K301" s="59" t="str">
        <f>IF($B301="","",SUMIFS(DATA!$N:$N,DATA!$C:$C,$B301,DATA!$A:$A,"&gt;="&amp;$H$3,DATA!$A:$A,"&lt;="&amp;$K$3,DATA!$O:$O,1))</f>
        <v/>
      </c>
      <c r="L301" s="57" t="str">
        <f>IF($B301="","",SUMIFS(TOURNEES!$F:$F,TOURNEES!$B:$B,$B301,TOURNEES!$A:$A,"&gt;="&amp;$H$3,TOURNEES!$A:$A,"&lt;="&amp;$K$3))</f>
        <v/>
      </c>
      <c r="M301" s="57" t="str">
        <f>IF($B301="","",SUMIFS(TOURNEES!$G:$G,TOURNEES!$B:$B,$B301,TOURNEES!$A:$A,"&gt;="&amp;$H$3,TOURNEES!$A:$A,"&lt;="&amp;$K$3))</f>
        <v/>
      </c>
      <c r="N301" s="57" t="str">
        <f t="shared" si="10"/>
        <v/>
      </c>
      <c r="O301" s="57"/>
    </row>
    <row r="302" spans="2:15" ht="16.8" x14ac:dyDescent="0.3">
      <c r="B302" s="54" t="str">
        <f>IF(LISTES!A276="","",LISTES!A276)</f>
        <v/>
      </c>
      <c r="C302" s="55" t="str">
        <f>IF($B302="","",IF(LISTES!C276=1,"☑","☐"))</f>
        <v/>
      </c>
      <c r="D302" s="55" t="str">
        <f>IF($B302="","",IF(LISTES!F276=1,"☑","☐"))</f>
        <v/>
      </c>
      <c r="E302" s="55" t="str">
        <f>IF($B302="","",IF(LISTES!G276=1,"☑","☐"))</f>
        <v/>
      </c>
      <c r="F302" s="56" t="str">
        <f>IF($B302="","",COUNTIFS(TOURNEES!$B:$B,$B302,TOURNEES!$A:$A,"&gt;="&amp;$H$3,TOURNEES!$A:$A,"&lt;="&amp;$K$3))</f>
        <v/>
      </c>
      <c r="G302" s="57" t="str">
        <f>IF($B302="","",COUNTIFS(DATA!$C:$C,$B302,DATA!$A:$A,"&gt;="&amp;$H$3,DATA!$A:$A,"&lt;="&amp;$K$3))</f>
        <v/>
      </c>
      <c r="H302" s="57" t="str">
        <f>IF($B302="","",COUNTIFS(DATA!$C:$C,$B302,DATA!$A:$A,"&gt;="&amp;$H$3,DATA!$A:$A,"&lt;="&amp;$K$3,DATA!$O:$O,1))</f>
        <v/>
      </c>
      <c r="I302" s="58" t="str">
        <f t="shared" si="9"/>
        <v/>
      </c>
      <c r="J302" s="59" t="str">
        <f>IF($B302="","",SUMIFS(DATA!$K:$K,DATA!$C:$C,$B302,DATA!$A:$A,"&gt;="&amp;$H$3,DATA!$A:$A,"&lt;="&amp;$K$3))</f>
        <v/>
      </c>
      <c r="K302" s="59" t="str">
        <f>IF($B302="","",SUMIFS(DATA!$N:$N,DATA!$C:$C,$B302,DATA!$A:$A,"&gt;="&amp;$H$3,DATA!$A:$A,"&lt;="&amp;$K$3,DATA!$O:$O,1))</f>
        <v/>
      </c>
      <c r="L302" s="57" t="str">
        <f>IF($B302="","",SUMIFS(TOURNEES!$F:$F,TOURNEES!$B:$B,$B302,TOURNEES!$A:$A,"&gt;="&amp;$H$3,TOURNEES!$A:$A,"&lt;="&amp;$K$3))</f>
        <v/>
      </c>
      <c r="M302" s="57" t="str">
        <f>IF($B302="","",SUMIFS(TOURNEES!$G:$G,TOURNEES!$B:$B,$B302,TOURNEES!$A:$A,"&gt;="&amp;$H$3,TOURNEES!$A:$A,"&lt;="&amp;$K$3))</f>
        <v/>
      </c>
      <c r="N302" s="57" t="str">
        <f t="shared" si="10"/>
        <v/>
      </c>
      <c r="O302" s="57"/>
    </row>
    <row r="303" spans="2:15" ht="16.8" x14ac:dyDescent="0.3">
      <c r="B303" s="54" t="str">
        <f>IF(LISTES!A277="","",LISTES!A277)</f>
        <v/>
      </c>
      <c r="C303" s="55" t="str">
        <f>IF($B303="","",IF(LISTES!C277=1,"☑","☐"))</f>
        <v/>
      </c>
      <c r="D303" s="55" t="str">
        <f>IF($B303="","",IF(LISTES!F277=1,"☑","☐"))</f>
        <v/>
      </c>
      <c r="E303" s="55" t="str">
        <f>IF($B303="","",IF(LISTES!G277=1,"☑","☐"))</f>
        <v/>
      </c>
      <c r="F303" s="56" t="str">
        <f>IF($B303="","",COUNTIFS(TOURNEES!$B:$B,$B303,TOURNEES!$A:$A,"&gt;="&amp;$H$3,TOURNEES!$A:$A,"&lt;="&amp;$K$3))</f>
        <v/>
      </c>
      <c r="G303" s="57" t="str">
        <f>IF($B303="","",COUNTIFS(DATA!$C:$C,$B303,DATA!$A:$A,"&gt;="&amp;$H$3,DATA!$A:$A,"&lt;="&amp;$K$3))</f>
        <v/>
      </c>
      <c r="H303" s="57" t="str">
        <f>IF($B303="","",COUNTIFS(DATA!$C:$C,$B303,DATA!$A:$A,"&gt;="&amp;$H$3,DATA!$A:$A,"&lt;="&amp;$K$3,DATA!$O:$O,1))</f>
        <v/>
      </c>
      <c r="I303" s="58" t="str">
        <f t="shared" si="9"/>
        <v/>
      </c>
      <c r="J303" s="59" t="str">
        <f>IF($B303="","",SUMIFS(DATA!$K:$K,DATA!$C:$C,$B303,DATA!$A:$A,"&gt;="&amp;$H$3,DATA!$A:$A,"&lt;="&amp;$K$3))</f>
        <v/>
      </c>
      <c r="K303" s="59" t="str">
        <f>IF($B303="","",SUMIFS(DATA!$N:$N,DATA!$C:$C,$B303,DATA!$A:$A,"&gt;="&amp;$H$3,DATA!$A:$A,"&lt;="&amp;$K$3,DATA!$O:$O,1))</f>
        <v/>
      </c>
      <c r="L303" s="57" t="str">
        <f>IF($B303="","",SUMIFS(TOURNEES!$F:$F,TOURNEES!$B:$B,$B303,TOURNEES!$A:$A,"&gt;="&amp;$H$3,TOURNEES!$A:$A,"&lt;="&amp;$K$3))</f>
        <v/>
      </c>
      <c r="M303" s="57" t="str">
        <f>IF($B303="","",SUMIFS(TOURNEES!$G:$G,TOURNEES!$B:$B,$B303,TOURNEES!$A:$A,"&gt;="&amp;$H$3,TOURNEES!$A:$A,"&lt;="&amp;$K$3))</f>
        <v/>
      </c>
      <c r="N303" s="57" t="str">
        <f t="shared" si="10"/>
        <v/>
      </c>
      <c r="O303" s="57"/>
    </row>
    <row r="304" spans="2:15" ht="16.8" x14ac:dyDescent="0.3">
      <c r="B304" s="54" t="str">
        <f>IF(LISTES!A278="","",LISTES!A278)</f>
        <v/>
      </c>
      <c r="C304" s="55" t="str">
        <f>IF($B304="","",IF(LISTES!C278=1,"☑","☐"))</f>
        <v/>
      </c>
      <c r="D304" s="55" t="str">
        <f>IF($B304="","",IF(LISTES!F278=1,"☑","☐"))</f>
        <v/>
      </c>
      <c r="E304" s="55" t="str">
        <f>IF($B304="","",IF(LISTES!G278=1,"☑","☐"))</f>
        <v/>
      </c>
      <c r="F304" s="56" t="str">
        <f>IF($B304="","",COUNTIFS(TOURNEES!$B:$B,$B304,TOURNEES!$A:$A,"&gt;="&amp;$H$3,TOURNEES!$A:$A,"&lt;="&amp;$K$3))</f>
        <v/>
      </c>
      <c r="G304" s="57" t="str">
        <f>IF($B304="","",COUNTIFS(DATA!$C:$C,$B304,DATA!$A:$A,"&gt;="&amp;$H$3,DATA!$A:$A,"&lt;="&amp;$K$3))</f>
        <v/>
      </c>
      <c r="H304" s="57" t="str">
        <f>IF($B304="","",COUNTIFS(DATA!$C:$C,$B304,DATA!$A:$A,"&gt;="&amp;$H$3,DATA!$A:$A,"&lt;="&amp;$K$3,DATA!$O:$O,1))</f>
        <v/>
      </c>
      <c r="I304" s="58" t="str">
        <f t="shared" si="9"/>
        <v/>
      </c>
      <c r="J304" s="59" t="str">
        <f>IF($B304="","",SUMIFS(DATA!$K:$K,DATA!$C:$C,$B304,DATA!$A:$A,"&gt;="&amp;$H$3,DATA!$A:$A,"&lt;="&amp;$K$3))</f>
        <v/>
      </c>
      <c r="K304" s="59" t="str">
        <f>IF($B304="","",SUMIFS(DATA!$N:$N,DATA!$C:$C,$B304,DATA!$A:$A,"&gt;="&amp;$H$3,DATA!$A:$A,"&lt;="&amp;$K$3,DATA!$O:$O,1))</f>
        <v/>
      </c>
      <c r="L304" s="57" t="str">
        <f>IF($B304="","",SUMIFS(TOURNEES!$F:$F,TOURNEES!$B:$B,$B304,TOURNEES!$A:$A,"&gt;="&amp;$H$3,TOURNEES!$A:$A,"&lt;="&amp;$K$3))</f>
        <v/>
      </c>
      <c r="M304" s="57" t="str">
        <f>IF($B304="","",SUMIFS(TOURNEES!$G:$G,TOURNEES!$B:$B,$B304,TOURNEES!$A:$A,"&gt;="&amp;$H$3,TOURNEES!$A:$A,"&lt;="&amp;$K$3))</f>
        <v/>
      </c>
      <c r="N304" s="57" t="str">
        <f t="shared" si="10"/>
        <v/>
      </c>
      <c r="O304" s="57"/>
    </row>
    <row r="305" spans="2:15" ht="16.8" x14ac:dyDescent="0.3">
      <c r="B305" s="54" t="str">
        <f>IF(LISTES!A279="","",LISTES!A279)</f>
        <v/>
      </c>
      <c r="C305" s="55" t="str">
        <f>IF($B305="","",IF(LISTES!C279=1,"☑","☐"))</f>
        <v/>
      </c>
      <c r="D305" s="55" t="str">
        <f>IF($B305="","",IF(LISTES!F279=1,"☑","☐"))</f>
        <v/>
      </c>
      <c r="E305" s="55" t="str">
        <f>IF($B305="","",IF(LISTES!G279=1,"☑","☐"))</f>
        <v/>
      </c>
      <c r="F305" s="56" t="str">
        <f>IF($B305="","",COUNTIFS(TOURNEES!$B:$B,$B305,TOURNEES!$A:$A,"&gt;="&amp;$H$3,TOURNEES!$A:$A,"&lt;="&amp;$K$3))</f>
        <v/>
      </c>
      <c r="G305" s="57" t="str">
        <f>IF($B305="","",COUNTIFS(DATA!$C:$C,$B305,DATA!$A:$A,"&gt;="&amp;$H$3,DATA!$A:$A,"&lt;="&amp;$K$3))</f>
        <v/>
      </c>
      <c r="H305" s="57" t="str">
        <f>IF($B305="","",COUNTIFS(DATA!$C:$C,$B305,DATA!$A:$A,"&gt;="&amp;$H$3,DATA!$A:$A,"&lt;="&amp;$K$3,DATA!$O:$O,1))</f>
        <v/>
      </c>
      <c r="I305" s="58" t="str">
        <f t="shared" si="9"/>
        <v/>
      </c>
      <c r="J305" s="59" t="str">
        <f>IF($B305="","",SUMIFS(DATA!$K:$K,DATA!$C:$C,$B305,DATA!$A:$A,"&gt;="&amp;$H$3,DATA!$A:$A,"&lt;="&amp;$K$3))</f>
        <v/>
      </c>
      <c r="K305" s="59" t="str">
        <f>IF($B305="","",SUMIFS(DATA!$N:$N,DATA!$C:$C,$B305,DATA!$A:$A,"&gt;="&amp;$H$3,DATA!$A:$A,"&lt;="&amp;$K$3,DATA!$O:$O,1))</f>
        <v/>
      </c>
      <c r="L305" s="57" t="str">
        <f>IF($B305="","",SUMIFS(TOURNEES!$F:$F,TOURNEES!$B:$B,$B305,TOURNEES!$A:$A,"&gt;="&amp;$H$3,TOURNEES!$A:$A,"&lt;="&amp;$K$3))</f>
        <v/>
      </c>
      <c r="M305" s="57" t="str">
        <f>IF($B305="","",SUMIFS(TOURNEES!$G:$G,TOURNEES!$B:$B,$B305,TOURNEES!$A:$A,"&gt;="&amp;$H$3,TOURNEES!$A:$A,"&lt;="&amp;$K$3))</f>
        <v/>
      </c>
      <c r="N305" s="57" t="str">
        <f t="shared" si="10"/>
        <v/>
      </c>
      <c r="O305" s="57"/>
    </row>
    <row r="306" spans="2:15" ht="16.8" x14ac:dyDescent="0.3">
      <c r="B306" s="54" t="str">
        <f>IF(LISTES!A280="","",LISTES!A280)</f>
        <v/>
      </c>
      <c r="C306" s="55" t="str">
        <f>IF($B306="","",IF(LISTES!C280=1,"☑","☐"))</f>
        <v/>
      </c>
      <c r="D306" s="55" t="str">
        <f>IF($B306="","",IF(LISTES!F280=1,"☑","☐"))</f>
        <v/>
      </c>
      <c r="E306" s="55" t="str">
        <f>IF($B306="","",IF(LISTES!G280=1,"☑","☐"))</f>
        <v/>
      </c>
      <c r="F306" s="56" t="str">
        <f>IF($B306="","",COUNTIFS(TOURNEES!$B:$B,$B306,TOURNEES!$A:$A,"&gt;="&amp;$H$3,TOURNEES!$A:$A,"&lt;="&amp;$K$3))</f>
        <v/>
      </c>
      <c r="G306" s="57" t="str">
        <f>IF($B306="","",COUNTIFS(DATA!$C:$C,$B306,DATA!$A:$A,"&gt;="&amp;$H$3,DATA!$A:$A,"&lt;="&amp;$K$3))</f>
        <v/>
      </c>
      <c r="H306" s="57" t="str">
        <f>IF($B306="","",COUNTIFS(DATA!$C:$C,$B306,DATA!$A:$A,"&gt;="&amp;$H$3,DATA!$A:$A,"&lt;="&amp;$K$3,DATA!$O:$O,1))</f>
        <v/>
      </c>
      <c r="I306" s="58" t="str">
        <f t="shared" si="9"/>
        <v/>
      </c>
      <c r="J306" s="59" t="str">
        <f>IF($B306="","",SUMIFS(DATA!$K:$K,DATA!$C:$C,$B306,DATA!$A:$A,"&gt;="&amp;$H$3,DATA!$A:$A,"&lt;="&amp;$K$3))</f>
        <v/>
      </c>
      <c r="K306" s="59" t="str">
        <f>IF($B306="","",SUMIFS(DATA!$N:$N,DATA!$C:$C,$B306,DATA!$A:$A,"&gt;="&amp;$H$3,DATA!$A:$A,"&lt;="&amp;$K$3,DATA!$O:$O,1))</f>
        <v/>
      </c>
      <c r="L306" s="57" t="str">
        <f>IF($B306="","",SUMIFS(TOURNEES!$F:$F,TOURNEES!$B:$B,$B306,TOURNEES!$A:$A,"&gt;="&amp;$H$3,TOURNEES!$A:$A,"&lt;="&amp;$K$3))</f>
        <v/>
      </c>
      <c r="M306" s="57" t="str">
        <f>IF($B306="","",SUMIFS(TOURNEES!$G:$G,TOURNEES!$B:$B,$B306,TOURNEES!$A:$A,"&gt;="&amp;$H$3,TOURNEES!$A:$A,"&lt;="&amp;$K$3))</f>
        <v/>
      </c>
      <c r="N306" s="57" t="str">
        <f t="shared" si="10"/>
        <v/>
      </c>
      <c r="O306" s="57"/>
    </row>
    <row r="307" spans="2:15" ht="16.8" x14ac:dyDescent="0.3">
      <c r="B307" s="54" t="str">
        <f>IF(LISTES!A281="","",LISTES!A281)</f>
        <v/>
      </c>
      <c r="C307" s="55" t="str">
        <f>IF($B307="","",IF(LISTES!C281=1,"☑","☐"))</f>
        <v/>
      </c>
      <c r="D307" s="55" t="str">
        <f>IF($B307="","",IF(LISTES!F281=1,"☑","☐"))</f>
        <v/>
      </c>
      <c r="E307" s="55" t="str">
        <f>IF($B307="","",IF(LISTES!G281=1,"☑","☐"))</f>
        <v/>
      </c>
      <c r="F307" s="56" t="str">
        <f>IF($B307="","",COUNTIFS(TOURNEES!$B:$B,$B307,TOURNEES!$A:$A,"&gt;="&amp;$H$3,TOURNEES!$A:$A,"&lt;="&amp;$K$3))</f>
        <v/>
      </c>
      <c r="G307" s="57" t="str">
        <f>IF($B307="","",COUNTIFS(DATA!$C:$C,$B307,DATA!$A:$A,"&gt;="&amp;$H$3,DATA!$A:$A,"&lt;="&amp;$K$3))</f>
        <v/>
      </c>
      <c r="H307" s="57" t="str">
        <f>IF($B307="","",COUNTIFS(DATA!$C:$C,$B307,DATA!$A:$A,"&gt;="&amp;$H$3,DATA!$A:$A,"&lt;="&amp;$K$3,DATA!$O:$O,1))</f>
        <v/>
      </c>
      <c r="I307" s="58" t="str">
        <f t="shared" si="9"/>
        <v/>
      </c>
      <c r="J307" s="59" t="str">
        <f>IF($B307="","",SUMIFS(DATA!$K:$K,DATA!$C:$C,$B307,DATA!$A:$A,"&gt;="&amp;$H$3,DATA!$A:$A,"&lt;="&amp;$K$3))</f>
        <v/>
      </c>
      <c r="K307" s="59" t="str">
        <f>IF($B307="","",SUMIFS(DATA!$N:$N,DATA!$C:$C,$B307,DATA!$A:$A,"&gt;="&amp;$H$3,DATA!$A:$A,"&lt;="&amp;$K$3,DATA!$O:$O,1))</f>
        <v/>
      </c>
      <c r="L307" s="57" t="str">
        <f>IF($B307="","",SUMIFS(TOURNEES!$F:$F,TOURNEES!$B:$B,$B307,TOURNEES!$A:$A,"&gt;="&amp;$H$3,TOURNEES!$A:$A,"&lt;="&amp;$K$3))</f>
        <v/>
      </c>
      <c r="M307" s="57" t="str">
        <f>IF($B307="","",SUMIFS(TOURNEES!$G:$G,TOURNEES!$B:$B,$B307,TOURNEES!$A:$A,"&gt;="&amp;$H$3,TOURNEES!$A:$A,"&lt;="&amp;$K$3))</f>
        <v/>
      </c>
      <c r="N307" s="57" t="str">
        <f t="shared" si="10"/>
        <v/>
      </c>
      <c r="O307" s="57"/>
    </row>
    <row r="308" spans="2:15" ht="16.8" x14ac:dyDescent="0.3">
      <c r="B308" s="54" t="str">
        <f>IF(LISTES!A282="","",LISTES!A282)</f>
        <v/>
      </c>
      <c r="C308" s="55" t="str">
        <f>IF($B308="","",IF(LISTES!C282=1,"☑","☐"))</f>
        <v/>
      </c>
      <c r="D308" s="55" t="str">
        <f>IF($B308="","",IF(LISTES!F282=1,"☑","☐"))</f>
        <v/>
      </c>
      <c r="E308" s="55" t="str">
        <f>IF($B308="","",IF(LISTES!G282=1,"☑","☐"))</f>
        <v/>
      </c>
      <c r="F308" s="56" t="str">
        <f>IF($B308="","",COUNTIFS(TOURNEES!$B:$B,$B308,TOURNEES!$A:$A,"&gt;="&amp;$H$3,TOURNEES!$A:$A,"&lt;="&amp;$K$3))</f>
        <v/>
      </c>
      <c r="G308" s="57" t="str">
        <f>IF($B308="","",COUNTIFS(DATA!$C:$C,$B308,DATA!$A:$A,"&gt;="&amp;$H$3,DATA!$A:$A,"&lt;="&amp;$K$3))</f>
        <v/>
      </c>
      <c r="H308" s="57" t="str">
        <f>IF($B308="","",COUNTIFS(DATA!$C:$C,$B308,DATA!$A:$A,"&gt;="&amp;$H$3,DATA!$A:$A,"&lt;="&amp;$K$3,DATA!$O:$O,1))</f>
        <v/>
      </c>
      <c r="I308" s="58" t="str">
        <f t="shared" si="9"/>
        <v/>
      </c>
      <c r="J308" s="59" t="str">
        <f>IF($B308="","",SUMIFS(DATA!$K:$K,DATA!$C:$C,$B308,DATA!$A:$A,"&gt;="&amp;$H$3,DATA!$A:$A,"&lt;="&amp;$K$3))</f>
        <v/>
      </c>
      <c r="K308" s="59" t="str">
        <f>IF($B308="","",SUMIFS(DATA!$N:$N,DATA!$C:$C,$B308,DATA!$A:$A,"&gt;="&amp;$H$3,DATA!$A:$A,"&lt;="&amp;$K$3,DATA!$O:$O,1))</f>
        <v/>
      </c>
      <c r="L308" s="57" t="str">
        <f>IF($B308="","",SUMIFS(TOURNEES!$F:$F,TOURNEES!$B:$B,$B308,TOURNEES!$A:$A,"&gt;="&amp;$H$3,TOURNEES!$A:$A,"&lt;="&amp;$K$3))</f>
        <v/>
      </c>
      <c r="M308" s="57" t="str">
        <f>IF($B308="","",SUMIFS(TOURNEES!$G:$G,TOURNEES!$B:$B,$B308,TOURNEES!$A:$A,"&gt;="&amp;$H$3,TOURNEES!$A:$A,"&lt;="&amp;$K$3))</f>
        <v/>
      </c>
      <c r="N308" s="57" t="str">
        <f t="shared" si="10"/>
        <v/>
      </c>
      <c r="O308" s="57"/>
    </row>
    <row r="309" spans="2:15" ht="16.8" x14ac:dyDescent="0.3">
      <c r="B309" s="54" t="str">
        <f>IF(LISTES!A283="","",LISTES!A283)</f>
        <v/>
      </c>
      <c r="C309" s="55" t="str">
        <f>IF($B309="","",IF(LISTES!C283=1,"☑","☐"))</f>
        <v/>
      </c>
      <c r="D309" s="55" t="str">
        <f>IF($B309="","",IF(LISTES!F283=1,"☑","☐"))</f>
        <v/>
      </c>
      <c r="E309" s="55" t="str">
        <f>IF($B309="","",IF(LISTES!G283=1,"☑","☐"))</f>
        <v/>
      </c>
      <c r="F309" s="56" t="str">
        <f>IF($B309="","",COUNTIFS(TOURNEES!$B:$B,$B309,TOURNEES!$A:$A,"&gt;="&amp;$H$3,TOURNEES!$A:$A,"&lt;="&amp;$K$3))</f>
        <v/>
      </c>
      <c r="G309" s="57" t="str">
        <f>IF($B309="","",COUNTIFS(DATA!$C:$C,$B309,DATA!$A:$A,"&gt;="&amp;$H$3,DATA!$A:$A,"&lt;="&amp;$K$3))</f>
        <v/>
      </c>
      <c r="H309" s="57" t="str">
        <f>IF($B309="","",COUNTIFS(DATA!$C:$C,$B309,DATA!$A:$A,"&gt;="&amp;$H$3,DATA!$A:$A,"&lt;="&amp;$K$3,DATA!$O:$O,1))</f>
        <v/>
      </c>
      <c r="I309" s="58" t="str">
        <f t="shared" si="9"/>
        <v/>
      </c>
      <c r="J309" s="59" t="str">
        <f>IF($B309="","",SUMIFS(DATA!$K:$K,DATA!$C:$C,$B309,DATA!$A:$A,"&gt;="&amp;$H$3,DATA!$A:$A,"&lt;="&amp;$K$3))</f>
        <v/>
      </c>
      <c r="K309" s="59" t="str">
        <f>IF($B309="","",SUMIFS(DATA!$N:$N,DATA!$C:$C,$B309,DATA!$A:$A,"&gt;="&amp;$H$3,DATA!$A:$A,"&lt;="&amp;$K$3,DATA!$O:$O,1))</f>
        <v/>
      </c>
      <c r="L309" s="57" t="str">
        <f>IF($B309="","",SUMIFS(TOURNEES!$F:$F,TOURNEES!$B:$B,$B309,TOURNEES!$A:$A,"&gt;="&amp;$H$3,TOURNEES!$A:$A,"&lt;="&amp;$K$3))</f>
        <v/>
      </c>
      <c r="M309" s="57" t="str">
        <f>IF($B309="","",SUMIFS(TOURNEES!$G:$G,TOURNEES!$B:$B,$B309,TOURNEES!$A:$A,"&gt;="&amp;$H$3,TOURNEES!$A:$A,"&lt;="&amp;$K$3))</f>
        <v/>
      </c>
      <c r="N309" s="57" t="str">
        <f t="shared" si="10"/>
        <v/>
      </c>
      <c r="O309" s="57"/>
    </row>
    <row r="310" spans="2:15" ht="16.8" x14ac:dyDescent="0.3">
      <c r="B310" s="54" t="str">
        <f>IF(LISTES!A284="","",LISTES!A284)</f>
        <v/>
      </c>
      <c r="C310" s="55" t="str">
        <f>IF($B310="","",IF(LISTES!C284=1,"☑","☐"))</f>
        <v/>
      </c>
      <c r="D310" s="55" t="str">
        <f>IF($B310="","",IF(LISTES!F284=1,"☑","☐"))</f>
        <v/>
      </c>
      <c r="E310" s="55" t="str">
        <f>IF($B310="","",IF(LISTES!G284=1,"☑","☐"))</f>
        <v/>
      </c>
      <c r="F310" s="56" t="str">
        <f>IF($B310="","",COUNTIFS(TOURNEES!$B:$B,$B310,TOURNEES!$A:$A,"&gt;="&amp;$H$3,TOURNEES!$A:$A,"&lt;="&amp;$K$3))</f>
        <v/>
      </c>
      <c r="G310" s="57" t="str">
        <f>IF($B310="","",COUNTIFS(DATA!$C:$C,$B310,DATA!$A:$A,"&gt;="&amp;$H$3,DATA!$A:$A,"&lt;="&amp;$K$3))</f>
        <v/>
      </c>
      <c r="H310" s="57" t="str">
        <f>IF($B310="","",COUNTIFS(DATA!$C:$C,$B310,DATA!$A:$A,"&gt;="&amp;$H$3,DATA!$A:$A,"&lt;="&amp;$K$3,DATA!$O:$O,1))</f>
        <v/>
      </c>
      <c r="I310" s="58" t="str">
        <f t="shared" si="9"/>
        <v/>
      </c>
      <c r="J310" s="59" t="str">
        <f>IF($B310="","",SUMIFS(DATA!$K:$K,DATA!$C:$C,$B310,DATA!$A:$A,"&gt;="&amp;$H$3,DATA!$A:$A,"&lt;="&amp;$K$3))</f>
        <v/>
      </c>
      <c r="K310" s="59" t="str">
        <f>IF($B310="","",SUMIFS(DATA!$N:$N,DATA!$C:$C,$B310,DATA!$A:$A,"&gt;="&amp;$H$3,DATA!$A:$A,"&lt;="&amp;$K$3,DATA!$O:$O,1))</f>
        <v/>
      </c>
      <c r="L310" s="57" t="str">
        <f>IF($B310="","",SUMIFS(TOURNEES!$F:$F,TOURNEES!$B:$B,$B310,TOURNEES!$A:$A,"&gt;="&amp;$H$3,TOURNEES!$A:$A,"&lt;="&amp;$K$3))</f>
        <v/>
      </c>
      <c r="M310" s="57" t="str">
        <f>IF($B310="","",SUMIFS(TOURNEES!$G:$G,TOURNEES!$B:$B,$B310,TOURNEES!$A:$A,"&gt;="&amp;$H$3,TOURNEES!$A:$A,"&lt;="&amp;$K$3))</f>
        <v/>
      </c>
      <c r="N310" s="57" t="str">
        <f t="shared" si="10"/>
        <v/>
      </c>
      <c r="O310" s="57"/>
    </row>
    <row r="311" spans="2:15" ht="16.8" x14ac:dyDescent="0.3">
      <c r="B311" s="54" t="str">
        <f>IF(LISTES!A285="","",LISTES!A285)</f>
        <v/>
      </c>
      <c r="C311" s="55" t="str">
        <f>IF($B311="","",IF(LISTES!C285=1,"☑","☐"))</f>
        <v/>
      </c>
      <c r="D311" s="55" t="str">
        <f>IF($B311="","",IF(LISTES!F285=1,"☑","☐"))</f>
        <v/>
      </c>
      <c r="E311" s="55" t="str">
        <f>IF($B311="","",IF(LISTES!G285=1,"☑","☐"))</f>
        <v/>
      </c>
      <c r="F311" s="56" t="str">
        <f>IF($B311="","",COUNTIFS(TOURNEES!$B:$B,$B311,TOURNEES!$A:$A,"&gt;="&amp;$H$3,TOURNEES!$A:$A,"&lt;="&amp;$K$3))</f>
        <v/>
      </c>
      <c r="G311" s="57" t="str">
        <f>IF($B311="","",COUNTIFS(DATA!$C:$C,$B311,DATA!$A:$A,"&gt;="&amp;$H$3,DATA!$A:$A,"&lt;="&amp;$K$3))</f>
        <v/>
      </c>
      <c r="H311" s="57" t="str">
        <f>IF($B311="","",COUNTIFS(DATA!$C:$C,$B311,DATA!$A:$A,"&gt;="&amp;$H$3,DATA!$A:$A,"&lt;="&amp;$K$3,DATA!$O:$O,1))</f>
        <v/>
      </c>
      <c r="I311" s="58" t="str">
        <f t="shared" si="9"/>
        <v/>
      </c>
      <c r="J311" s="59" t="str">
        <f>IF($B311="","",SUMIFS(DATA!$K:$K,DATA!$C:$C,$B311,DATA!$A:$A,"&gt;="&amp;$H$3,DATA!$A:$A,"&lt;="&amp;$K$3))</f>
        <v/>
      </c>
      <c r="K311" s="59" t="str">
        <f>IF($B311="","",SUMIFS(DATA!$N:$N,DATA!$C:$C,$B311,DATA!$A:$A,"&gt;="&amp;$H$3,DATA!$A:$A,"&lt;="&amp;$K$3,DATA!$O:$O,1))</f>
        <v/>
      </c>
      <c r="L311" s="57" t="str">
        <f>IF($B311="","",SUMIFS(TOURNEES!$F:$F,TOURNEES!$B:$B,$B311,TOURNEES!$A:$A,"&gt;="&amp;$H$3,TOURNEES!$A:$A,"&lt;="&amp;$K$3))</f>
        <v/>
      </c>
      <c r="M311" s="57" t="str">
        <f>IF($B311="","",SUMIFS(TOURNEES!$G:$G,TOURNEES!$B:$B,$B311,TOURNEES!$A:$A,"&gt;="&amp;$H$3,TOURNEES!$A:$A,"&lt;="&amp;$K$3))</f>
        <v/>
      </c>
      <c r="N311" s="57" t="str">
        <f t="shared" si="10"/>
        <v/>
      </c>
      <c r="O311" s="57"/>
    </row>
    <row r="312" spans="2:15" ht="16.8" x14ac:dyDescent="0.3">
      <c r="B312" s="54" t="str">
        <f>IF(LISTES!A286="","",LISTES!A286)</f>
        <v/>
      </c>
      <c r="C312" s="55" t="str">
        <f>IF($B312="","",IF(LISTES!C286=1,"☑","☐"))</f>
        <v/>
      </c>
      <c r="D312" s="55" t="str">
        <f>IF($B312="","",IF(LISTES!F286=1,"☑","☐"))</f>
        <v/>
      </c>
      <c r="E312" s="55" t="str">
        <f>IF($B312="","",IF(LISTES!G286=1,"☑","☐"))</f>
        <v/>
      </c>
      <c r="F312" s="56" t="str">
        <f>IF($B312="","",COUNTIFS(TOURNEES!$B:$B,$B312,TOURNEES!$A:$A,"&gt;="&amp;$H$3,TOURNEES!$A:$A,"&lt;="&amp;$K$3))</f>
        <v/>
      </c>
      <c r="G312" s="57" t="str">
        <f>IF($B312="","",COUNTIFS(DATA!$C:$C,$B312,DATA!$A:$A,"&gt;="&amp;$H$3,DATA!$A:$A,"&lt;="&amp;$K$3))</f>
        <v/>
      </c>
      <c r="H312" s="57" t="str">
        <f>IF($B312="","",COUNTIFS(DATA!$C:$C,$B312,DATA!$A:$A,"&gt;="&amp;$H$3,DATA!$A:$A,"&lt;="&amp;$K$3,DATA!$O:$O,1))</f>
        <v/>
      </c>
      <c r="I312" s="58" t="str">
        <f t="shared" si="9"/>
        <v/>
      </c>
      <c r="J312" s="59" t="str">
        <f>IF($B312="","",SUMIFS(DATA!$K:$K,DATA!$C:$C,$B312,DATA!$A:$A,"&gt;="&amp;$H$3,DATA!$A:$A,"&lt;="&amp;$K$3))</f>
        <v/>
      </c>
      <c r="K312" s="59" t="str">
        <f>IF($B312="","",SUMIFS(DATA!$N:$N,DATA!$C:$C,$B312,DATA!$A:$A,"&gt;="&amp;$H$3,DATA!$A:$A,"&lt;="&amp;$K$3,DATA!$O:$O,1))</f>
        <v/>
      </c>
      <c r="L312" s="57" t="str">
        <f>IF($B312="","",SUMIFS(TOURNEES!$F:$F,TOURNEES!$B:$B,$B312,TOURNEES!$A:$A,"&gt;="&amp;$H$3,TOURNEES!$A:$A,"&lt;="&amp;$K$3))</f>
        <v/>
      </c>
      <c r="M312" s="57" t="str">
        <f>IF($B312="","",SUMIFS(TOURNEES!$G:$G,TOURNEES!$B:$B,$B312,TOURNEES!$A:$A,"&gt;="&amp;$H$3,TOURNEES!$A:$A,"&lt;="&amp;$K$3))</f>
        <v/>
      </c>
      <c r="N312" s="57" t="str">
        <f t="shared" si="10"/>
        <v/>
      </c>
      <c r="O312" s="57"/>
    </row>
    <row r="313" spans="2:15" ht="16.8" x14ac:dyDescent="0.3">
      <c r="B313" s="54" t="str">
        <f>IF(LISTES!A287="","",LISTES!A287)</f>
        <v/>
      </c>
      <c r="C313" s="55" t="str">
        <f>IF($B313="","",IF(LISTES!C287=1,"☑","☐"))</f>
        <v/>
      </c>
      <c r="D313" s="55" t="str">
        <f>IF($B313="","",IF(LISTES!F287=1,"☑","☐"))</f>
        <v/>
      </c>
      <c r="E313" s="55" t="str">
        <f>IF($B313="","",IF(LISTES!G287=1,"☑","☐"))</f>
        <v/>
      </c>
      <c r="F313" s="56" t="str">
        <f>IF($B313="","",COUNTIFS(TOURNEES!$B:$B,$B313,TOURNEES!$A:$A,"&gt;="&amp;$H$3,TOURNEES!$A:$A,"&lt;="&amp;$K$3))</f>
        <v/>
      </c>
      <c r="G313" s="57" t="str">
        <f>IF($B313="","",COUNTIFS(DATA!$C:$C,$B313,DATA!$A:$A,"&gt;="&amp;$H$3,DATA!$A:$A,"&lt;="&amp;$K$3))</f>
        <v/>
      </c>
      <c r="H313" s="57" t="str">
        <f>IF($B313="","",COUNTIFS(DATA!$C:$C,$B313,DATA!$A:$A,"&gt;="&amp;$H$3,DATA!$A:$A,"&lt;="&amp;$K$3,DATA!$O:$O,1))</f>
        <v/>
      </c>
      <c r="I313" s="58" t="str">
        <f t="shared" si="9"/>
        <v/>
      </c>
      <c r="J313" s="59" t="str">
        <f>IF($B313="","",SUMIFS(DATA!$K:$K,DATA!$C:$C,$B313,DATA!$A:$A,"&gt;="&amp;$H$3,DATA!$A:$A,"&lt;="&amp;$K$3))</f>
        <v/>
      </c>
      <c r="K313" s="59" t="str">
        <f>IF($B313="","",SUMIFS(DATA!$N:$N,DATA!$C:$C,$B313,DATA!$A:$A,"&gt;="&amp;$H$3,DATA!$A:$A,"&lt;="&amp;$K$3,DATA!$O:$O,1))</f>
        <v/>
      </c>
      <c r="L313" s="57" t="str">
        <f>IF($B313="","",SUMIFS(TOURNEES!$F:$F,TOURNEES!$B:$B,$B313,TOURNEES!$A:$A,"&gt;="&amp;$H$3,TOURNEES!$A:$A,"&lt;="&amp;$K$3))</f>
        <v/>
      </c>
      <c r="M313" s="57" t="str">
        <f>IF($B313="","",SUMIFS(TOURNEES!$G:$G,TOURNEES!$B:$B,$B313,TOURNEES!$A:$A,"&gt;="&amp;$H$3,TOURNEES!$A:$A,"&lt;="&amp;$K$3))</f>
        <v/>
      </c>
      <c r="N313" s="57" t="str">
        <f t="shared" si="10"/>
        <v/>
      </c>
      <c r="O313" s="57"/>
    </row>
    <row r="314" spans="2:15" ht="16.8" x14ac:dyDescent="0.3">
      <c r="B314" s="54" t="str">
        <f>IF(LISTES!A288="","",LISTES!A288)</f>
        <v/>
      </c>
      <c r="C314" s="55" t="str">
        <f>IF($B314="","",IF(LISTES!C288=1,"☑","☐"))</f>
        <v/>
      </c>
      <c r="D314" s="55" t="str">
        <f>IF($B314="","",IF(LISTES!F288=1,"☑","☐"))</f>
        <v/>
      </c>
      <c r="E314" s="55" t="str">
        <f>IF($B314="","",IF(LISTES!G288=1,"☑","☐"))</f>
        <v/>
      </c>
      <c r="F314" s="56" t="str">
        <f>IF($B314="","",COUNTIFS(TOURNEES!$B:$B,$B314,TOURNEES!$A:$A,"&gt;="&amp;$H$3,TOURNEES!$A:$A,"&lt;="&amp;$K$3))</f>
        <v/>
      </c>
      <c r="G314" s="57" t="str">
        <f>IF($B314="","",COUNTIFS(DATA!$C:$C,$B314,DATA!$A:$A,"&gt;="&amp;$H$3,DATA!$A:$A,"&lt;="&amp;$K$3))</f>
        <v/>
      </c>
      <c r="H314" s="57" t="str">
        <f>IF($B314="","",COUNTIFS(DATA!$C:$C,$B314,DATA!$A:$A,"&gt;="&amp;$H$3,DATA!$A:$A,"&lt;="&amp;$K$3,DATA!$O:$O,1))</f>
        <v/>
      </c>
      <c r="I314" s="58" t="str">
        <f t="shared" si="9"/>
        <v/>
      </c>
      <c r="J314" s="59" t="str">
        <f>IF($B314="","",SUMIFS(DATA!$K:$K,DATA!$C:$C,$B314,DATA!$A:$A,"&gt;="&amp;$H$3,DATA!$A:$A,"&lt;="&amp;$K$3))</f>
        <v/>
      </c>
      <c r="K314" s="59" t="str">
        <f>IF($B314="","",SUMIFS(DATA!$N:$N,DATA!$C:$C,$B314,DATA!$A:$A,"&gt;="&amp;$H$3,DATA!$A:$A,"&lt;="&amp;$K$3,DATA!$O:$O,1))</f>
        <v/>
      </c>
      <c r="L314" s="57" t="str">
        <f>IF($B314="","",SUMIFS(TOURNEES!$F:$F,TOURNEES!$B:$B,$B314,TOURNEES!$A:$A,"&gt;="&amp;$H$3,TOURNEES!$A:$A,"&lt;="&amp;$K$3))</f>
        <v/>
      </c>
      <c r="M314" s="57" t="str">
        <f>IF($B314="","",SUMIFS(TOURNEES!$G:$G,TOURNEES!$B:$B,$B314,TOURNEES!$A:$A,"&gt;="&amp;$H$3,TOURNEES!$A:$A,"&lt;="&amp;$K$3))</f>
        <v/>
      </c>
      <c r="N314" s="57" t="str">
        <f t="shared" si="10"/>
        <v/>
      </c>
      <c r="O314" s="57"/>
    </row>
    <row r="315" spans="2:15" ht="16.8" x14ac:dyDescent="0.3">
      <c r="B315" s="54" t="str">
        <f>IF(LISTES!A289="","",LISTES!A289)</f>
        <v/>
      </c>
      <c r="C315" s="55" t="str">
        <f>IF($B315="","",IF(LISTES!C289=1,"☑","☐"))</f>
        <v/>
      </c>
      <c r="D315" s="55" t="str">
        <f>IF($B315="","",IF(LISTES!F289=1,"☑","☐"))</f>
        <v/>
      </c>
      <c r="E315" s="55" t="str">
        <f>IF($B315="","",IF(LISTES!G289=1,"☑","☐"))</f>
        <v/>
      </c>
      <c r="F315" s="56" t="str">
        <f>IF($B315="","",COUNTIFS(TOURNEES!$B:$B,$B315,TOURNEES!$A:$A,"&gt;="&amp;$H$3,TOURNEES!$A:$A,"&lt;="&amp;$K$3))</f>
        <v/>
      </c>
      <c r="G315" s="57" t="str">
        <f>IF($B315="","",COUNTIFS(DATA!$C:$C,$B315,DATA!$A:$A,"&gt;="&amp;$H$3,DATA!$A:$A,"&lt;="&amp;$K$3))</f>
        <v/>
      </c>
      <c r="H315" s="57" t="str">
        <f>IF($B315="","",COUNTIFS(DATA!$C:$C,$B315,DATA!$A:$A,"&gt;="&amp;$H$3,DATA!$A:$A,"&lt;="&amp;$K$3,DATA!$O:$O,1))</f>
        <v/>
      </c>
      <c r="I315" s="58" t="str">
        <f t="shared" si="9"/>
        <v/>
      </c>
      <c r="J315" s="59" t="str">
        <f>IF($B315="","",SUMIFS(DATA!$K:$K,DATA!$C:$C,$B315,DATA!$A:$A,"&gt;="&amp;$H$3,DATA!$A:$A,"&lt;="&amp;$K$3))</f>
        <v/>
      </c>
      <c r="K315" s="59" t="str">
        <f>IF($B315="","",SUMIFS(DATA!$N:$N,DATA!$C:$C,$B315,DATA!$A:$A,"&gt;="&amp;$H$3,DATA!$A:$A,"&lt;="&amp;$K$3,DATA!$O:$O,1))</f>
        <v/>
      </c>
      <c r="L315" s="57" t="str">
        <f>IF($B315="","",SUMIFS(TOURNEES!$F:$F,TOURNEES!$B:$B,$B315,TOURNEES!$A:$A,"&gt;="&amp;$H$3,TOURNEES!$A:$A,"&lt;="&amp;$K$3))</f>
        <v/>
      </c>
      <c r="M315" s="57" t="str">
        <f>IF($B315="","",SUMIFS(TOURNEES!$G:$G,TOURNEES!$B:$B,$B315,TOURNEES!$A:$A,"&gt;="&amp;$H$3,TOURNEES!$A:$A,"&lt;="&amp;$K$3))</f>
        <v/>
      </c>
      <c r="N315" s="57" t="str">
        <f t="shared" si="10"/>
        <v/>
      </c>
      <c r="O315" s="57"/>
    </row>
    <row r="316" spans="2:15" ht="16.8" x14ac:dyDescent="0.3">
      <c r="B316" s="54" t="str">
        <f>IF(LISTES!A290="","",LISTES!A290)</f>
        <v/>
      </c>
      <c r="C316" s="55" t="str">
        <f>IF($B316="","",IF(LISTES!C290=1,"☑","☐"))</f>
        <v/>
      </c>
      <c r="D316" s="55" t="str">
        <f>IF($B316="","",IF(LISTES!F290=1,"☑","☐"))</f>
        <v/>
      </c>
      <c r="E316" s="55" t="str">
        <f>IF($B316="","",IF(LISTES!G290=1,"☑","☐"))</f>
        <v/>
      </c>
      <c r="F316" s="56" t="str">
        <f>IF($B316="","",COUNTIFS(TOURNEES!$B:$B,$B316,TOURNEES!$A:$A,"&gt;="&amp;$H$3,TOURNEES!$A:$A,"&lt;="&amp;$K$3))</f>
        <v/>
      </c>
      <c r="G316" s="57" t="str">
        <f>IF($B316="","",COUNTIFS(DATA!$C:$C,$B316,DATA!$A:$A,"&gt;="&amp;$H$3,DATA!$A:$A,"&lt;="&amp;$K$3))</f>
        <v/>
      </c>
      <c r="H316" s="57" t="str">
        <f>IF($B316="","",COUNTIFS(DATA!$C:$C,$B316,DATA!$A:$A,"&gt;="&amp;$H$3,DATA!$A:$A,"&lt;="&amp;$K$3,DATA!$O:$O,1))</f>
        <v/>
      </c>
      <c r="I316" s="58" t="str">
        <f t="shared" si="9"/>
        <v/>
      </c>
      <c r="J316" s="59" t="str">
        <f>IF($B316="","",SUMIFS(DATA!$K:$K,DATA!$C:$C,$B316,DATA!$A:$A,"&gt;="&amp;$H$3,DATA!$A:$A,"&lt;="&amp;$K$3))</f>
        <v/>
      </c>
      <c r="K316" s="59" t="str">
        <f>IF($B316="","",SUMIFS(DATA!$N:$N,DATA!$C:$C,$B316,DATA!$A:$A,"&gt;="&amp;$H$3,DATA!$A:$A,"&lt;="&amp;$K$3,DATA!$O:$O,1))</f>
        <v/>
      </c>
      <c r="L316" s="57" t="str">
        <f>IF($B316="","",SUMIFS(TOURNEES!$F:$F,TOURNEES!$B:$B,$B316,TOURNEES!$A:$A,"&gt;="&amp;$H$3,TOURNEES!$A:$A,"&lt;="&amp;$K$3))</f>
        <v/>
      </c>
      <c r="M316" s="57" t="str">
        <f>IF($B316="","",SUMIFS(TOURNEES!$G:$G,TOURNEES!$B:$B,$B316,TOURNEES!$A:$A,"&gt;="&amp;$H$3,TOURNEES!$A:$A,"&lt;="&amp;$K$3))</f>
        <v/>
      </c>
      <c r="N316" s="57" t="str">
        <f t="shared" si="10"/>
        <v/>
      </c>
      <c r="O316" s="57"/>
    </row>
    <row r="317" spans="2:15" ht="16.8" x14ac:dyDescent="0.3">
      <c r="B317" s="54" t="str">
        <f>IF(LISTES!A291="","",LISTES!A291)</f>
        <v/>
      </c>
      <c r="C317" s="55" t="str">
        <f>IF($B317="","",IF(LISTES!C291=1,"☑","☐"))</f>
        <v/>
      </c>
      <c r="D317" s="55" t="str">
        <f>IF($B317="","",IF(LISTES!F291=1,"☑","☐"))</f>
        <v/>
      </c>
      <c r="E317" s="55" t="str">
        <f>IF($B317="","",IF(LISTES!G291=1,"☑","☐"))</f>
        <v/>
      </c>
      <c r="F317" s="56" t="str">
        <f>IF($B317="","",COUNTIFS(TOURNEES!$B:$B,$B317,TOURNEES!$A:$A,"&gt;="&amp;$H$3,TOURNEES!$A:$A,"&lt;="&amp;$K$3))</f>
        <v/>
      </c>
      <c r="G317" s="57" t="str">
        <f>IF($B317="","",COUNTIFS(DATA!$C:$C,$B317,DATA!$A:$A,"&gt;="&amp;$H$3,DATA!$A:$A,"&lt;="&amp;$K$3))</f>
        <v/>
      </c>
      <c r="H317" s="57" t="str">
        <f>IF($B317="","",COUNTIFS(DATA!$C:$C,$B317,DATA!$A:$A,"&gt;="&amp;$H$3,DATA!$A:$A,"&lt;="&amp;$K$3,DATA!$O:$O,1))</f>
        <v/>
      </c>
      <c r="I317" s="58" t="str">
        <f t="shared" si="9"/>
        <v/>
      </c>
      <c r="J317" s="59" t="str">
        <f>IF($B317="","",SUMIFS(DATA!$K:$K,DATA!$C:$C,$B317,DATA!$A:$A,"&gt;="&amp;$H$3,DATA!$A:$A,"&lt;="&amp;$K$3))</f>
        <v/>
      </c>
      <c r="K317" s="59" t="str">
        <f>IF($B317="","",SUMIFS(DATA!$N:$N,DATA!$C:$C,$B317,DATA!$A:$A,"&gt;="&amp;$H$3,DATA!$A:$A,"&lt;="&amp;$K$3,DATA!$O:$O,1))</f>
        <v/>
      </c>
      <c r="L317" s="57" t="str">
        <f>IF($B317="","",SUMIFS(TOURNEES!$F:$F,TOURNEES!$B:$B,$B317,TOURNEES!$A:$A,"&gt;="&amp;$H$3,TOURNEES!$A:$A,"&lt;="&amp;$K$3))</f>
        <v/>
      </c>
      <c r="M317" s="57" t="str">
        <f>IF($B317="","",SUMIFS(TOURNEES!$G:$G,TOURNEES!$B:$B,$B317,TOURNEES!$A:$A,"&gt;="&amp;$H$3,TOURNEES!$A:$A,"&lt;="&amp;$K$3))</f>
        <v/>
      </c>
      <c r="N317" s="57" t="str">
        <f t="shared" si="10"/>
        <v/>
      </c>
      <c r="O317" s="57"/>
    </row>
    <row r="318" spans="2:15" ht="16.8" x14ac:dyDescent="0.3">
      <c r="B318" s="54" t="str">
        <f>IF(LISTES!A292="","",LISTES!A292)</f>
        <v/>
      </c>
      <c r="C318" s="55" t="str">
        <f>IF($B318="","",IF(LISTES!C292=1,"☑","☐"))</f>
        <v/>
      </c>
      <c r="D318" s="55" t="str">
        <f>IF($B318="","",IF(LISTES!F292=1,"☑","☐"))</f>
        <v/>
      </c>
      <c r="E318" s="55" t="str">
        <f>IF($B318="","",IF(LISTES!G292=1,"☑","☐"))</f>
        <v/>
      </c>
      <c r="F318" s="56" t="str">
        <f>IF($B318="","",COUNTIFS(TOURNEES!$B:$B,$B318,TOURNEES!$A:$A,"&gt;="&amp;$H$3,TOURNEES!$A:$A,"&lt;="&amp;$K$3))</f>
        <v/>
      </c>
      <c r="G318" s="57" t="str">
        <f>IF($B318="","",COUNTIFS(DATA!$C:$C,$B318,DATA!$A:$A,"&gt;="&amp;$H$3,DATA!$A:$A,"&lt;="&amp;$K$3))</f>
        <v/>
      </c>
      <c r="H318" s="57" t="str">
        <f>IF($B318="","",COUNTIFS(DATA!$C:$C,$B318,DATA!$A:$A,"&gt;="&amp;$H$3,DATA!$A:$A,"&lt;="&amp;$K$3,DATA!$O:$O,1))</f>
        <v/>
      </c>
      <c r="I318" s="58" t="str">
        <f t="shared" si="9"/>
        <v/>
      </c>
      <c r="J318" s="59" t="str">
        <f>IF($B318="","",SUMIFS(DATA!$K:$K,DATA!$C:$C,$B318,DATA!$A:$A,"&gt;="&amp;$H$3,DATA!$A:$A,"&lt;="&amp;$K$3))</f>
        <v/>
      </c>
      <c r="K318" s="59" t="str">
        <f>IF($B318="","",SUMIFS(DATA!$N:$N,DATA!$C:$C,$B318,DATA!$A:$A,"&gt;="&amp;$H$3,DATA!$A:$A,"&lt;="&amp;$K$3,DATA!$O:$O,1))</f>
        <v/>
      </c>
      <c r="L318" s="57" t="str">
        <f>IF($B318="","",SUMIFS(TOURNEES!$F:$F,TOURNEES!$B:$B,$B318,TOURNEES!$A:$A,"&gt;="&amp;$H$3,TOURNEES!$A:$A,"&lt;="&amp;$K$3))</f>
        <v/>
      </c>
      <c r="M318" s="57" t="str">
        <f>IF($B318="","",SUMIFS(TOURNEES!$G:$G,TOURNEES!$B:$B,$B318,TOURNEES!$A:$A,"&gt;="&amp;$H$3,TOURNEES!$A:$A,"&lt;="&amp;$K$3))</f>
        <v/>
      </c>
      <c r="N318" s="57" t="str">
        <f t="shared" si="10"/>
        <v/>
      </c>
      <c r="O318" s="57"/>
    </row>
    <row r="319" spans="2:15" ht="16.8" x14ac:dyDescent="0.3">
      <c r="B319" s="54" t="str">
        <f>IF(LISTES!A293="","",LISTES!A293)</f>
        <v/>
      </c>
      <c r="C319" s="55" t="str">
        <f>IF($B319="","",IF(LISTES!C293=1,"☑","☐"))</f>
        <v/>
      </c>
      <c r="D319" s="55" t="str">
        <f>IF($B319="","",IF(LISTES!F293=1,"☑","☐"))</f>
        <v/>
      </c>
      <c r="E319" s="55" t="str">
        <f>IF($B319="","",IF(LISTES!G293=1,"☑","☐"))</f>
        <v/>
      </c>
      <c r="F319" s="56" t="str">
        <f>IF($B319="","",COUNTIFS(TOURNEES!$B:$B,$B319,TOURNEES!$A:$A,"&gt;="&amp;$H$3,TOURNEES!$A:$A,"&lt;="&amp;$K$3))</f>
        <v/>
      </c>
      <c r="G319" s="57" t="str">
        <f>IF($B319="","",COUNTIFS(DATA!$C:$C,$B319,DATA!$A:$A,"&gt;="&amp;$H$3,DATA!$A:$A,"&lt;="&amp;$K$3))</f>
        <v/>
      </c>
      <c r="H319" s="57" t="str">
        <f>IF($B319="","",COUNTIFS(DATA!$C:$C,$B319,DATA!$A:$A,"&gt;="&amp;$H$3,DATA!$A:$A,"&lt;="&amp;$K$3,DATA!$O:$O,1))</f>
        <v/>
      </c>
      <c r="I319" s="58" t="str">
        <f t="shared" si="9"/>
        <v/>
      </c>
      <c r="J319" s="59" t="str">
        <f>IF($B319="","",SUMIFS(DATA!$K:$K,DATA!$C:$C,$B319,DATA!$A:$A,"&gt;="&amp;$H$3,DATA!$A:$A,"&lt;="&amp;$K$3))</f>
        <v/>
      </c>
      <c r="K319" s="59" t="str">
        <f>IF($B319="","",SUMIFS(DATA!$N:$N,DATA!$C:$C,$B319,DATA!$A:$A,"&gt;="&amp;$H$3,DATA!$A:$A,"&lt;="&amp;$K$3,DATA!$O:$O,1))</f>
        <v/>
      </c>
      <c r="L319" s="57" t="str">
        <f>IF($B319="","",SUMIFS(TOURNEES!$F:$F,TOURNEES!$B:$B,$B319,TOURNEES!$A:$A,"&gt;="&amp;$H$3,TOURNEES!$A:$A,"&lt;="&amp;$K$3))</f>
        <v/>
      </c>
      <c r="M319" s="57" t="str">
        <f>IF($B319="","",SUMIFS(TOURNEES!$G:$G,TOURNEES!$B:$B,$B319,TOURNEES!$A:$A,"&gt;="&amp;$H$3,TOURNEES!$A:$A,"&lt;="&amp;$K$3))</f>
        <v/>
      </c>
      <c r="N319" s="57" t="str">
        <f t="shared" si="10"/>
        <v/>
      </c>
      <c r="O319" s="57"/>
    </row>
    <row r="320" spans="2:15" ht="16.8" x14ac:dyDescent="0.3">
      <c r="B320" s="54" t="str">
        <f>IF(LISTES!A294="","",LISTES!A294)</f>
        <v/>
      </c>
      <c r="C320" s="55" t="str">
        <f>IF($B320="","",IF(LISTES!C294=1,"☑","☐"))</f>
        <v/>
      </c>
      <c r="D320" s="55" t="str">
        <f>IF($B320="","",IF(LISTES!F294=1,"☑","☐"))</f>
        <v/>
      </c>
      <c r="E320" s="55" t="str">
        <f>IF($B320="","",IF(LISTES!G294=1,"☑","☐"))</f>
        <v/>
      </c>
      <c r="F320" s="56" t="str">
        <f>IF($B320="","",COUNTIFS(TOURNEES!$B:$B,$B320,TOURNEES!$A:$A,"&gt;="&amp;$H$3,TOURNEES!$A:$A,"&lt;="&amp;$K$3))</f>
        <v/>
      </c>
      <c r="G320" s="57" t="str">
        <f>IF($B320="","",COUNTIFS(DATA!$C:$C,$B320,DATA!$A:$A,"&gt;="&amp;$H$3,DATA!$A:$A,"&lt;="&amp;$K$3))</f>
        <v/>
      </c>
      <c r="H320" s="57" t="str">
        <f>IF($B320="","",COUNTIFS(DATA!$C:$C,$B320,DATA!$A:$A,"&gt;="&amp;$H$3,DATA!$A:$A,"&lt;="&amp;$K$3,DATA!$O:$O,1))</f>
        <v/>
      </c>
      <c r="I320" s="58" t="str">
        <f t="shared" si="9"/>
        <v/>
      </c>
      <c r="J320" s="59" t="str">
        <f>IF($B320="","",SUMIFS(DATA!$K:$K,DATA!$C:$C,$B320,DATA!$A:$A,"&gt;="&amp;$H$3,DATA!$A:$A,"&lt;="&amp;$K$3))</f>
        <v/>
      </c>
      <c r="K320" s="59" t="str">
        <f>IF($B320="","",SUMIFS(DATA!$N:$N,DATA!$C:$C,$B320,DATA!$A:$A,"&gt;="&amp;$H$3,DATA!$A:$A,"&lt;="&amp;$K$3,DATA!$O:$O,1))</f>
        <v/>
      </c>
      <c r="L320" s="57" t="str">
        <f>IF($B320="","",SUMIFS(TOURNEES!$F:$F,TOURNEES!$B:$B,$B320,TOURNEES!$A:$A,"&gt;="&amp;$H$3,TOURNEES!$A:$A,"&lt;="&amp;$K$3))</f>
        <v/>
      </c>
      <c r="M320" s="57" t="str">
        <f>IF($B320="","",SUMIFS(TOURNEES!$G:$G,TOURNEES!$B:$B,$B320,TOURNEES!$A:$A,"&gt;="&amp;$H$3,TOURNEES!$A:$A,"&lt;="&amp;$K$3))</f>
        <v/>
      </c>
      <c r="N320" s="57" t="str">
        <f t="shared" si="10"/>
        <v/>
      </c>
      <c r="O320" s="57"/>
    </row>
    <row r="321" spans="2:15" ht="16.8" x14ac:dyDescent="0.3">
      <c r="B321" s="54" t="str">
        <f>IF(LISTES!A295="","",LISTES!A295)</f>
        <v/>
      </c>
      <c r="C321" s="55" t="str">
        <f>IF($B321="","",IF(LISTES!C295=1,"☑","☐"))</f>
        <v/>
      </c>
      <c r="D321" s="55" t="str">
        <f>IF($B321="","",IF(LISTES!F295=1,"☑","☐"))</f>
        <v/>
      </c>
      <c r="E321" s="55" t="str">
        <f>IF($B321="","",IF(LISTES!G295=1,"☑","☐"))</f>
        <v/>
      </c>
      <c r="F321" s="56" t="str">
        <f>IF($B321="","",COUNTIFS(TOURNEES!$B:$B,$B321,TOURNEES!$A:$A,"&gt;="&amp;$H$3,TOURNEES!$A:$A,"&lt;="&amp;$K$3))</f>
        <v/>
      </c>
      <c r="G321" s="57" t="str">
        <f>IF($B321="","",COUNTIFS(DATA!$C:$C,$B321,DATA!$A:$A,"&gt;="&amp;$H$3,DATA!$A:$A,"&lt;="&amp;$K$3))</f>
        <v/>
      </c>
      <c r="H321" s="57" t="str">
        <f>IF($B321="","",COUNTIFS(DATA!$C:$C,$B321,DATA!$A:$A,"&gt;="&amp;$H$3,DATA!$A:$A,"&lt;="&amp;$K$3,DATA!$O:$O,1))</f>
        <v/>
      </c>
      <c r="I321" s="58" t="str">
        <f t="shared" si="9"/>
        <v/>
      </c>
      <c r="J321" s="59" t="str">
        <f>IF($B321="","",SUMIFS(DATA!$K:$K,DATA!$C:$C,$B321,DATA!$A:$A,"&gt;="&amp;$H$3,DATA!$A:$A,"&lt;="&amp;$K$3))</f>
        <v/>
      </c>
      <c r="K321" s="59" t="str">
        <f>IF($B321="","",SUMIFS(DATA!$N:$N,DATA!$C:$C,$B321,DATA!$A:$A,"&gt;="&amp;$H$3,DATA!$A:$A,"&lt;="&amp;$K$3,DATA!$O:$O,1))</f>
        <v/>
      </c>
      <c r="L321" s="57" t="str">
        <f>IF($B321="","",SUMIFS(TOURNEES!$F:$F,TOURNEES!$B:$B,$B321,TOURNEES!$A:$A,"&gt;="&amp;$H$3,TOURNEES!$A:$A,"&lt;="&amp;$K$3))</f>
        <v/>
      </c>
      <c r="M321" s="57" t="str">
        <f>IF($B321="","",SUMIFS(TOURNEES!$G:$G,TOURNEES!$B:$B,$B321,TOURNEES!$A:$A,"&gt;="&amp;$H$3,TOURNEES!$A:$A,"&lt;="&amp;$K$3))</f>
        <v/>
      </c>
      <c r="N321" s="57" t="str">
        <f t="shared" si="10"/>
        <v/>
      </c>
      <c r="O321" s="57"/>
    </row>
    <row r="322" spans="2:15" ht="16.8" x14ac:dyDescent="0.3">
      <c r="B322" s="54" t="str">
        <f>IF(LISTES!A296="","",LISTES!A296)</f>
        <v/>
      </c>
      <c r="C322" s="55" t="str">
        <f>IF($B322="","",IF(LISTES!C296=1,"☑","☐"))</f>
        <v/>
      </c>
      <c r="D322" s="55" t="str">
        <f>IF($B322="","",IF(LISTES!F296=1,"☑","☐"))</f>
        <v/>
      </c>
      <c r="E322" s="55" t="str">
        <f>IF($B322="","",IF(LISTES!G296=1,"☑","☐"))</f>
        <v/>
      </c>
      <c r="F322" s="56" t="str">
        <f>IF($B322="","",COUNTIFS(TOURNEES!$B:$B,$B322,TOURNEES!$A:$A,"&gt;="&amp;$H$3,TOURNEES!$A:$A,"&lt;="&amp;$K$3))</f>
        <v/>
      </c>
      <c r="G322" s="57" t="str">
        <f>IF($B322="","",COUNTIFS(DATA!$C:$C,$B322,DATA!$A:$A,"&gt;="&amp;$H$3,DATA!$A:$A,"&lt;="&amp;$K$3))</f>
        <v/>
      </c>
      <c r="H322" s="57" t="str">
        <f>IF($B322="","",COUNTIFS(DATA!$C:$C,$B322,DATA!$A:$A,"&gt;="&amp;$H$3,DATA!$A:$A,"&lt;="&amp;$K$3,DATA!$O:$O,1))</f>
        <v/>
      </c>
      <c r="I322" s="58" t="str">
        <f t="shared" si="9"/>
        <v/>
      </c>
      <c r="J322" s="59" t="str">
        <f>IF($B322="","",SUMIFS(DATA!$K:$K,DATA!$C:$C,$B322,DATA!$A:$A,"&gt;="&amp;$H$3,DATA!$A:$A,"&lt;="&amp;$K$3))</f>
        <v/>
      </c>
      <c r="K322" s="59" t="str">
        <f>IF($B322="","",SUMIFS(DATA!$N:$N,DATA!$C:$C,$B322,DATA!$A:$A,"&gt;="&amp;$H$3,DATA!$A:$A,"&lt;="&amp;$K$3,DATA!$O:$O,1))</f>
        <v/>
      </c>
      <c r="L322" s="57" t="str">
        <f>IF($B322="","",SUMIFS(TOURNEES!$F:$F,TOURNEES!$B:$B,$B322,TOURNEES!$A:$A,"&gt;="&amp;$H$3,TOURNEES!$A:$A,"&lt;="&amp;$K$3))</f>
        <v/>
      </c>
      <c r="M322" s="57" t="str">
        <f>IF($B322="","",SUMIFS(TOURNEES!$G:$G,TOURNEES!$B:$B,$B322,TOURNEES!$A:$A,"&gt;="&amp;$H$3,TOURNEES!$A:$A,"&lt;="&amp;$K$3))</f>
        <v/>
      </c>
      <c r="N322" s="57" t="str">
        <f t="shared" si="10"/>
        <v/>
      </c>
      <c r="O322" s="57"/>
    </row>
    <row r="323" spans="2:15" ht="16.8" x14ac:dyDescent="0.3">
      <c r="B323" s="54" t="str">
        <f>IF(LISTES!A297="","",LISTES!A297)</f>
        <v/>
      </c>
      <c r="C323" s="55" t="str">
        <f>IF($B323="","",IF(LISTES!C297=1,"☑","☐"))</f>
        <v/>
      </c>
      <c r="D323" s="55" t="str">
        <f>IF($B323="","",IF(LISTES!F297=1,"☑","☐"))</f>
        <v/>
      </c>
      <c r="E323" s="55" t="str">
        <f>IF($B323="","",IF(LISTES!G297=1,"☑","☐"))</f>
        <v/>
      </c>
      <c r="F323" s="56" t="str">
        <f>IF($B323="","",COUNTIFS(TOURNEES!$B:$B,$B323,TOURNEES!$A:$A,"&gt;="&amp;$H$3,TOURNEES!$A:$A,"&lt;="&amp;$K$3))</f>
        <v/>
      </c>
      <c r="G323" s="57" t="str">
        <f>IF($B323="","",COUNTIFS(DATA!$C:$C,$B323,DATA!$A:$A,"&gt;="&amp;$H$3,DATA!$A:$A,"&lt;="&amp;$K$3))</f>
        <v/>
      </c>
      <c r="H323" s="57" t="str">
        <f>IF($B323="","",COUNTIFS(DATA!$C:$C,$B323,DATA!$A:$A,"&gt;="&amp;$H$3,DATA!$A:$A,"&lt;="&amp;$K$3,DATA!$O:$O,1))</f>
        <v/>
      </c>
      <c r="I323" s="58" t="str">
        <f t="shared" si="9"/>
        <v/>
      </c>
      <c r="J323" s="59" t="str">
        <f>IF($B323="","",SUMIFS(DATA!$K:$K,DATA!$C:$C,$B323,DATA!$A:$A,"&gt;="&amp;$H$3,DATA!$A:$A,"&lt;="&amp;$K$3))</f>
        <v/>
      </c>
      <c r="K323" s="59" t="str">
        <f>IF($B323="","",SUMIFS(DATA!$N:$N,DATA!$C:$C,$B323,DATA!$A:$A,"&gt;="&amp;$H$3,DATA!$A:$A,"&lt;="&amp;$K$3,DATA!$O:$O,1))</f>
        <v/>
      </c>
      <c r="L323" s="57" t="str">
        <f>IF($B323="","",SUMIFS(TOURNEES!$F:$F,TOURNEES!$B:$B,$B323,TOURNEES!$A:$A,"&gt;="&amp;$H$3,TOURNEES!$A:$A,"&lt;="&amp;$K$3))</f>
        <v/>
      </c>
      <c r="M323" s="57" t="str">
        <f>IF($B323="","",SUMIFS(TOURNEES!$G:$G,TOURNEES!$B:$B,$B323,TOURNEES!$A:$A,"&gt;="&amp;$H$3,TOURNEES!$A:$A,"&lt;="&amp;$K$3))</f>
        <v/>
      </c>
      <c r="N323" s="57" t="str">
        <f t="shared" si="10"/>
        <v/>
      </c>
      <c r="O323" s="57"/>
    </row>
    <row r="324" spans="2:15" ht="16.8" x14ac:dyDescent="0.3">
      <c r="B324" s="54" t="str">
        <f>IF(LISTES!A298="","",LISTES!A298)</f>
        <v/>
      </c>
      <c r="C324" s="55" t="str">
        <f>IF($B324="","",IF(LISTES!C298=1,"☑","☐"))</f>
        <v/>
      </c>
      <c r="D324" s="55" t="str">
        <f>IF($B324="","",IF(LISTES!F298=1,"☑","☐"))</f>
        <v/>
      </c>
      <c r="E324" s="55" t="str">
        <f>IF($B324="","",IF(LISTES!G298=1,"☑","☐"))</f>
        <v/>
      </c>
      <c r="F324" s="56" t="str">
        <f>IF($B324="","",COUNTIFS(TOURNEES!$B:$B,$B324,TOURNEES!$A:$A,"&gt;="&amp;$H$3,TOURNEES!$A:$A,"&lt;="&amp;$K$3))</f>
        <v/>
      </c>
      <c r="G324" s="57" t="str">
        <f>IF($B324="","",COUNTIFS(DATA!$C:$C,$B324,DATA!$A:$A,"&gt;="&amp;$H$3,DATA!$A:$A,"&lt;="&amp;$K$3))</f>
        <v/>
      </c>
      <c r="H324" s="57" t="str">
        <f>IF($B324="","",COUNTIFS(DATA!$C:$C,$B324,DATA!$A:$A,"&gt;="&amp;$H$3,DATA!$A:$A,"&lt;="&amp;$K$3,DATA!$O:$O,1))</f>
        <v/>
      </c>
      <c r="I324" s="58" t="str">
        <f t="shared" si="9"/>
        <v/>
      </c>
      <c r="J324" s="59" t="str">
        <f>IF($B324="","",SUMIFS(DATA!$K:$K,DATA!$C:$C,$B324,DATA!$A:$A,"&gt;="&amp;$H$3,DATA!$A:$A,"&lt;="&amp;$K$3))</f>
        <v/>
      </c>
      <c r="K324" s="59" t="str">
        <f>IF($B324="","",SUMIFS(DATA!$N:$N,DATA!$C:$C,$B324,DATA!$A:$A,"&gt;="&amp;$H$3,DATA!$A:$A,"&lt;="&amp;$K$3,DATA!$O:$O,1))</f>
        <v/>
      </c>
      <c r="L324" s="57" t="str">
        <f>IF($B324="","",SUMIFS(TOURNEES!$F:$F,TOURNEES!$B:$B,$B324,TOURNEES!$A:$A,"&gt;="&amp;$H$3,TOURNEES!$A:$A,"&lt;="&amp;$K$3))</f>
        <v/>
      </c>
      <c r="M324" s="57" t="str">
        <f>IF($B324="","",SUMIFS(TOURNEES!$G:$G,TOURNEES!$B:$B,$B324,TOURNEES!$A:$A,"&gt;="&amp;$H$3,TOURNEES!$A:$A,"&lt;="&amp;$K$3))</f>
        <v/>
      </c>
      <c r="N324" s="57" t="str">
        <f t="shared" si="10"/>
        <v/>
      </c>
      <c r="O324" s="57"/>
    </row>
    <row r="325" spans="2:15" ht="16.8" x14ac:dyDescent="0.3">
      <c r="B325" s="54" t="str">
        <f>IF(LISTES!A299="","",LISTES!A299)</f>
        <v/>
      </c>
      <c r="C325" s="55" t="str">
        <f>IF($B325="","",IF(LISTES!C299=1,"☑","☐"))</f>
        <v/>
      </c>
      <c r="D325" s="55" t="str">
        <f>IF($B325="","",IF(LISTES!F299=1,"☑","☐"))</f>
        <v/>
      </c>
      <c r="E325" s="55" t="str">
        <f>IF($B325="","",IF(LISTES!G299=1,"☑","☐"))</f>
        <v/>
      </c>
      <c r="F325" s="56" t="str">
        <f>IF($B325="","",COUNTIFS(TOURNEES!$B:$B,$B325,TOURNEES!$A:$A,"&gt;="&amp;$H$3,TOURNEES!$A:$A,"&lt;="&amp;$K$3))</f>
        <v/>
      </c>
      <c r="G325" s="57" t="str">
        <f>IF($B325="","",COUNTIFS(DATA!$C:$C,$B325,DATA!$A:$A,"&gt;="&amp;$H$3,DATA!$A:$A,"&lt;="&amp;$K$3))</f>
        <v/>
      </c>
      <c r="H325" s="57" t="str">
        <f>IF($B325="","",COUNTIFS(DATA!$C:$C,$B325,DATA!$A:$A,"&gt;="&amp;$H$3,DATA!$A:$A,"&lt;="&amp;$K$3,DATA!$O:$O,1))</f>
        <v/>
      </c>
      <c r="I325" s="58" t="str">
        <f t="shared" si="9"/>
        <v/>
      </c>
      <c r="J325" s="59" t="str">
        <f>IF($B325="","",SUMIFS(DATA!$K:$K,DATA!$C:$C,$B325,DATA!$A:$A,"&gt;="&amp;$H$3,DATA!$A:$A,"&lt;="&amp;$K$3))</f>
        <v/>
      </c>
      <c r="K325" s="59" t="str">
        <f>IF($B325="","",SUMIFS(DATA!$N:$N,DATA!$C:$C,$B325,DATA!$A:$A,"&gt;="&amp;$H$3,DATA!$A:$A,"&lt;="&amp;$K$3,DATA!$O:$O,1))</f>
        <v/>
      </c>
      <c r="L325" s="57" t="str">
        <f>IF($B325="","",SUMIFS(TOURNEES!$F:$F,TOURNEES!$B:$B,$B325,TOURNEES!$A:$A,"&gt;="&amp;$H$3,TOURNEES!$A:$A,"&lt;="&amp;$K$3))</f>
        <v/>
      </c>
      <c r="M325" s="57" t="str">
        <f>IF($B325="","",SUMIFS(TOURNEES!$G:$G,TOURNEES!$B:$B,$B325,TOURNEES!$A:$A,"&gt;="&amp;$H$3,TOURNEES!$A:$A,"&lt;="&amp;$K$3))</f>
        <v/>
      </c>
      <c r="N325" s="57" t="str">
        <f t="shared" si="10"/>
        <v/>
      </c>
      <c r="O325" s="57"/>
    </row>
    <row r="326" spans="2:15" ht="16.8" x14ac:dyDescent="0.3">
      <c r="B326" s="54" t="str">
        <f>IF(LISTES!A300="","",LISTES!A300)</f>
        <v/>
      </c>
      <c r="C326" s="55" t="str">
        <f>IF($B326="","",IF(LISTES!C300=1,"☑","☐"))</f>
        <v/>
      </c>
      <c r="D326" s="55" t="str">
        <f>IF($B326="","",IF(LISTES!F300=1,"☑","☐"))</f>
        <v/>
      </c>
      <c r="E326" s="55" t="str">
        <f>IF($B326="","",IF(LISTES!G300=1,"☑","☐"))</f>
        <v/>
      </c>
      <c r="F326" s="56" t="str">
        <f>IF($B326="","",COUNTIFS(TOURNEES!$B:$B,$B326,TOURNEES!$A:$A,"&gt;="&amp;$H$3,TOURNEES!$A:$A,"&lt;="&amp;$K$3))</f>
        <v/>
      </c>
      <c r="G326" s="57" t="str">
        <f>IF($B326="","",COUNTIFS(DATA!$C:$C,$B326,DATA!$A:$A,"&gt;="&amp;$H$3,DATA!$A:$A,"&lt;="&amp;$K$3))</f>
        <v/>
      </c>
      <c r="H326" s="57" t="str">
        <f>IF($B326="","",COUNTIFS(DATA!$C:$C,$B326,DATA!$A:$A,"&gt;="&amp;$H$3,DATA!$A:$A,"&lt;="&amp;$K$3,DATA!$O:$O,1))</f>
        <v/>
      </c>
      <c r="I326" s="58" t="str">
        <f t="shared" si="9"/>
        <v/>
      </c>
      <c r="J326" s="59" t="str">
        <f>IF($B326="","",SUMIFS(DATA!$K:$K,DATA!$C:$C,$B326,DATA!$A:$A,"&gt;="&amp;$H$3,DATA!$A:$A,"&lt;="&amp;$K$3))</f>
        <v/>
      </c>
      <c r="K326" s="59" t="str">
        <f>IF($B326="","",SUMIFS(DATA!$N:$N,DATA!$C:$C,$B326,DATA!$A:$A,"&gt;="&amp;$H$3,DATA!$A:$A,"&lt;="&amp;$K$3,DATA!$O:$O,1))</f>
        <v/>
      </c>
      <c r="L326" s="57" t="str">
        <f>IF($B326="","",SUMIFS(TOURNEES!$F:$F,TOURNEES!$B:$B,$B326,TOURNEES!$A:$A,"&gt;="&amp;$H$3,TOURNEES!$A:$A,"&lt;="&amp;$K$3))</f>
        <v/>
      </c>
      <c r="M326" s="57" t="str">
        <f>IF($B326="","",SUMIFS(TOURNEES!$G:$G,TOURNEES!$B:$B,$B326,TOURNEES!$A:$A,"&gt;="&amp;$H$3,TOURNEES!$A:$A,"&lt;="&amp;$K$3))</f>
        <v/>
      </c>
      <c r="N326" s="57" t="str">
        <f t="shared" si="10"/>
        <v/>
      </c>
      <c r="O326" s="57"/>
    </row>
    <row r="327" spans="2:15" ht="16.8" x14ac:dyDescent="0.3">
      <c r="B327" s="54" t="str">
        <f>IF(LISTES!A301="","",LISTES!A301)</f>
        <v/>
      </c>
      <c r="C327" s="55" t="str">
        <f>IF($B327="","",IF(LISTES!C301=1,"☑","☐"))</f>
        <v/>
      </c>
      <c r="D327" s="55" t="str">
        <f>IF($B327="","",IF(LISTES!F301=1,"☑","☐"))</f>
        <v/>
      </c>
      <c r="E327" s="55" t="str">
        <f>IF($B327="","",IF(LISTES!G301=1,"☑","☐"))</f>
        <v/>
      </c>
      <c r="F327" s="56" t="str">
        <f>IF($B327="","",COUNTIFS(TOURNEES!$B:$B,$B327,TOURNEES!$A:$A,"&gt;="&amp;$H$3,TOURNEES!$A:$A,"&lt;="&amp;$K$3))</f>
        <v/>
      </c>
      <c r="G327" s="57" t="str">
        <f>IF($B327="","",COUNTIFS(DATA!$C:$C,$B327,DATA!$A:$A,"&gt;="&amp;$H$3,DATA!$A:$A,"&lt;="&amp;$K$3))</f>
        <v/>
      </c>
      <c r="H327" s="57" t="str">
        <f>IF($B327="","",COUNTIFS(DATA!$C:$C,$B327,DATA!$A:$A,"&gt;="&amp;$H$3,DATA!$A:$A,"&lt;="&amp;$K$3,DATA!$O:$O,1))</f>
        <v/>
      </c>
      <c r="I327" s="58" t="str">
        <f t="shared" si="9"/>
        <v/>
      </c>
      <c r="J327" s="59" t="str">
        <f>IF($B327="","",SUMIFS(DATA!$K:$K,DATA!$C:$C,$B327,DATA!$A:$A,"&gt;="&amp;$H$3,DATA!$A:$A,"&lt;="&amp;$K$3))</f>
        <v/>
      </c>
      <c r="K327" s="59" t="str">
        <f>IF($B327="","",SUMIFS(DATA!$N:$N,DATA!$C:$C,$B327,DATA!$A:$A,"&gt;="&amp;$H$3,DATA!$A:$A,"&lt;="&amp;$K$3,DATA!$O:$O,1))</f>
        <v/>
      </c>
      <c r="L327" s="57" t="str">
        <f>IF($B327="","",SUMIFS(TOURNEES!$F:$F,TOURNEES!$B:$B,$B327,TOURNEES!$A:$A,"&gt;="&amp;$H$3,TOURNEES!$A:$A,"&lt;="&amp;$K$3))</f>
        <v/>
      </c>
      <c r="M327" s="57" t="str">
        <f>IF($B327="","",SUMIFS(TOURNEES!$G:$G,TOURNEES!$B:$B,$B327,TOURNEES!$A:$A,"&gt;="&amp;$H$3,TOURNEES!$A:$A,"&lt;="&amp;$K$3))</f>
        <v/>
      </c>
      <c r="N327" s="57" t="str">
        <f t="shared" si="10"/>
        <v/>
      </c>
      <c r="O327" s="57"/>
    </row>
    <row r="328" spans="2:15" ht="16.8" x14ac:dyDescent="0.3">
      <c r="B328" s="54" t="str">
        <f>IF(LISTES!A302="","",LISTES!A302)</f>
        <v/>
      </c>
      <c r="C328" s="55" t="str">
        <f>IF($B328="","",IF(LISTES!C302=1,"☑","☐"))</f>
        <v/>
      </c>
      <c r="D328" s="55" t="str">
        <f>IF($B328="","",IF(LISTES!F302=1,"☑","☐"))</f>
        <v/>
      </c>
      <c r="E328" s="55" t="str">
        <f>IF($B328="","",IF(LISTES!G302=1,"☑","☐"))</f>
        <v/>
      </c>
      <c r="F328" s="56" t="str">
        <f>IF($B328="","",COUNTIFS(TOURNEES!$B:$B,$B328,TOURNEES!$A:$A,"&gt;="&amp;$H$3,TOURNEES!$A:$A,"&lt;="&amp;$K$3))</f>
        <v/>
      </c>
      <c r="G328" s="57" t="str">
        <f>IF($B328="","",COUNTIFS(DATA!$C:$C,$B328,DATA!$A:$A,"&gt;="&amp;$H$3,DATA!$A:$A,"&lt;="&amp;$K$3))</f>
        <v/>
      </c>
      <c r="H328" s="57" t="str">
        <f>IF($B328="","",COUNTIFS(DATA!$C:$C,$B328,DATA!$A:$A,"&gt;="&amp;$H$3,DATA!$A:$A,"&lt;="&amp;$K$3,DATA!$O:$O,1))</f>
        <v/>
      </c>
      <c r="I328" s="58" t="str">
        <f t="shared" si="9"/>
        <v/>
      </c>
      <c r="J328" s="59" t="str">
        <f>IF($B328="","",SUMIFS(DATA!$K:$K,DATA!$C:$C,$B328,DATA!$A:$A,"&gt;="&amp;$H$3,DATA!$A:$A,"&lt;="&amp;$K$3))</f>
        <v/>
      </c>
      <c r="K328" s="59" t="str">
        <f>IF($B328="","",SUMIFS(DATA!$N:$N,DATA!$C:$C,$B328,DATA!$A:$A,"&gt;="&amp;$H$3,DATA!$A:$A,"&lt;="&amp;$K$3,DATA!$O:$O,1))</f>
        <v/>
      </c>
      <c r="L328" s="57" t="str">
        <f>IF($B328="","",SUMIFS(TOURNEES!$F:$F,TOURNEES!$B:$B,$B328,TOURNEES!$A:$A,"&gt;="&amp;$H$3,TOURNEES!$A:$A,"&lt;="&amp;$K$3))</f>
        <v/>
      </c>
      <c r="M328" s="57" t="str">
        <f>IF($B328="","",SUMIFS(TOURNEES!$G:$G,TOURNEES!$B:$B,$B328,TOURNEES!$A:$A,"&gt;="&amp;$H$3,TOURNEES!$A:$A,"&lt;="&amp;$K$3))</f>
        <v/>
      </c>
      <c r="N328" s="57" t="str">
        <f t="shared" si="10"/>
        <v/>
      </c>
      <c r="O328" s="57"/>
    </row>
  </sheetData>
  <mergeCells count="24">
    <mergeCell ref="M1:O1"/>
    <mergeCell ref="H5:I5"/>
    <mergeCell ref="C3:E3"/>
    <mergeCell ref="B6:C6"/>
    <mergeCell ref="L6:M6"/>
    <mergeCell ref="B5:C5"/>
    <mergeCell ref="N6:O6"/>
    <mergeCell ref="D5:E5"/>
    <mergeCell ref="L7:M7"/>
    <mergeCell ref="B7:C7"/>
    <mergeCell ref="J5:K5"/>
    <mergeCell ref="N7:O7"/>
    <mergeCell ref="J1:K1"/>
    <mergeCell ref="F6:G6"/>
    <mergeCell ref="F7:G7"/>
    <mergeCell ref="D6:E6"/>
    <mergeCell ref="H6:I6"/>
    <mergeCell ref="J6:K6"/>
    <mergeCell ref="F5:G5"/>
    <mergeCell ref="L5:M5"/>
    <mergeCell ref="N5:O5"/>
    <mergeCell ref="D7:E7"/>
    <mergeCell ref="H7:I7"/>
    <mergeCell ref="J7:K7"/>
  </mergeCells>
  <conditionalFormatting sqref="I29:I328">
    <cfRule type="colorScale" priority="1">
      <colorScale>
        <cfvo type="num" val="0"/>
        <cfvo type="num" val="0.6"/>
        <cfvo type="num" val="1"/>
        <color rgb="FFF4C7C3"/>
        <color rgb="FFFCE8B2"/>
        <color rgb="FFCDE7D1"/>
      </colorScale>
    </cfRule>
  </conditionalFormatting>
  <conditionalFormatting sqref="B29:O328">
    <cfRule type="expression" dxfId="8" priority="2">
      <formula>AND($B29&lt;&gt;"",N($G29)=0)</formula>
    </cfRule>
  </conditionalFormatting>
  <dataValidations count="1">
    <dataValidation type="date" operator="greaterThan" showErrorMessage="1" errorTitle="Date" error="Saisir une date (jj/mm/aaaa)." sqref="H3 K3" xr:uid="{00000000-0002-0000-0000-000001000000}">
      <formula1>36526</formula1>
    </dataValidation>
  </dataValidations>
  <hyperlinks>
    <hyperlink ref="J1" location="'DASHBOARD'!J1" display="Mettre à jour" xr:uid="{00000000-0004-0000-0000-000000000000}"/>
    <hyperlink ref="M1" location="'DASHBOARD'!M1" display="Ouvrir la carte" xr:uid="{00000000-0004-0000-0000-000001000000}"/>
    <hyperlink ref="L3" location="'DASHBOARD'!L3" display="Jour" xr:uid="{00000000-0004-0000-0000-000002000000}"/>
    <hyperlink ref="M3" location="'DASHBOARD'!M3" display="7 j" xr:uid="{00000000-0004-0000-0000-000003000000}"/>
    <hyperlink ref="N3" location="'DASHBOARD'!N3" display="30 j" xr:uid="{00000000-0004-0000-0000-000004000000}"/>
    <hyperlink ref="O3" location="'DASHBOARD'!O3" display="Tout" xr:uid="{00000000-0004-0000-0000-000005000000}"/>
    <hyperlink ref="N27" location="'DASHBOARD'!N27" display="Tout inclure" xr:uid="{00000000-0004-0000-0000-000006000000}"/>
    <hyperlink ref="O27" location="'DASHBOARD'!O27" display="Tout exclure" xr:uid="{00000000-0004-0000-0000-000007000000}"/>
  </hyperlinks>
  <pageMargins left="0.4" right="0.4" top="0.5" bottom="0.5" header="0.5" footer="0.5"/>
  <pageSetup paperSize="9" fitToHeight="0"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Agent" error="Choisir un agent dans la liste." xr:uid="{00000000-0002-0000-0000-000000000000}">
          <x14:formula1>
            <xm:f>LISTES!$A$2:$A$302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CA">
    <pageSetUpPr fitToPage="1"/>
  </sheetPr>
  <dimension ref="B1:J1510"/>
  <sheetViews>
    <sheetView showGridLines="0" workbookViewId="0">
      <pane ySplit="10" topLeftCell="A11" activePane="bottomLeft" state="frozen"/>
      <selection pane="bottomLeft" activeCell="I1" sqref="I1:J1"/>
    </sheetView>
  </sheetViews>
  <sheetFormatPr baseColWidth="10" defaultColWidth="8.88671875" defaultRowHeight="14.4" x14ac:dyDescent="0.3"/>
  <cols>
    <col min="1" max="1" width="2" customWidth="1"/>
    <col min="2" max="2" width="36" customWidth="1"/>
    <col min="3" max="3" width="11" customWidth="1"/>
    <col min="4" max="4" width="32" customWidth="1"/>
    <col min="5" max="5" width="10" customWidth="1"/>
    <col min="6" max="6" width="13" customWidth="1"/>
    <col min="7" max="7" width="14" customWidth="1"/>
    <col min="8" max="8" width="11" customWidth="1"/>
    <col min="9" max="9" width="10" customWidth="1"/>
    <col min="10" max="10" width="14" customWidth="1"/>
    <col min="11" max="11" width="2" customWidth="1"/>
  </cols>
  <sheetData>
    <row r="1" spans="2:10" ht="30" customHeight="1" x14ac:dyDescent="0.3">
      <c r="B1" s="36" t="s">
        <v>34</v>
      </c>
      <c r="I1" s="78" t="s">
        <v>1</v>
      </c>
      <c r="J1" s="79"/>
    </row>
    <row r="2" spans="2:10" x14ac:dyDescent="0.3">
      <c r="B2" s="37" t="s">
        <v>35</v>
      </c>
    </row>
    <row r="3" spans="2:10" ht="22.05" customHeight="1" x14ac:dyDescent="0.3">
      <c r="B3" s="37" t="s">
        <v>4</v>
      </c>
      <c r="C3" s="82" t="s">
        <v>5</v>
      </c>
      <c r="D3" s="83"/>
      <c r="F3" s="39" t="s">
        <v>6</v>
      </c>
      <c r="G3" s="40">
        <v>46286</v>
      </c>
      <c r="H3" s="39" t="s">
        <v>7</v>
      </c>
      <c r="I3" s="40">
        <v>46302</v>
      </c>
    </row>
    <row r="4" spans="2:10" ht="22.05" customHeight="1" x14ac:dyDescent="0.3">
      <c r="B4" s="37" t="s">
        <v>36</v>
      </c>
      <c r="C4" s="82"/>
      <c r="D4" s="83"/>
    </row>
    <row r="6" spans="2:10" x14ac:dyDescent="0.3">
      <c r="B6" s="77" t="s">
        <v>37</v>
      </c>
      <c r="C6" s="76"/>
      <c r="D6" s="77" t="s">
        <v>38</v>
      </c>
      <c r="E6" s="76"/>
      <c r="F6" s="77" t="s">
        <v>12</v>
      </c>
      <c r="G6" s="76"/>
      <c r="H6" s="77" t="s">
        <v>39</v>
      </c>
      <c r="I6" s="76"/>
    </row>
    <row r="7" spans="2:10" ht="30" customHeight="1" x14ac:dyDescent="0.3">
      <c r="B7" s="86">
        <v>363894.7</v>
      </c>
      <c r="C7" s="76"/>
      <c r="D7" s="80">
        <v>536</v>
      </c>
      <c r="E7" s="76"/>
      <c r="F7" s="80">
        <v>4994</v>
      </c>
      <c r="G7" s="76"/>
      <c r="H7" s="80">
        <v>42</v>
      </c>
      <c r="I7" s="76"/>
    </row>
    <row r="8" spans="2:10" x14ac:dyDescent="0.3">
      <c r="B8" s="75" t="str">
        <f>IF(C3="Tous","à facturer sur le mois","part de l'agent")</f>
        <v>à facturer sur le mois</v>
      </c>
      <c r="C8" s="76"/>
      <c r="D8" s="75" t="str">
        <f>IF(C3="Tous","actifs","où l'agent intervient")</f>
        <v>actifs</v>
      </c>
      <c r="E8" s="76"/>
      <c r="F8" s="75" t="str">
        <f>"du "&amp;TEXT(DAY(G3),"00")&amp;"/"&amp;TEXT(MONTH(G3),"00")&amp;" au "&amp;TEXT(DAY(I3),"00")&amp;"/"&amp;TEXT(MONTH(I3),"00")</f>
        <v>du 21/09 au 07/10</v>
      </c>
      <c r="G8" s="76"/>
      <c r="H8" s="75" t="s">
        <v>6546</v>
      </c>
      <c r="I8" s="76"/>
    </row>
    <row r="10" spans="2:10" ht="19.95" customHeight="1" x14ac:dyDescent="0.3">
      <c r="B10" s="45" t="s">
        <v>40</v>
      </c>
      <c r="C10" s="45" t="s">
        <v>41</v>
      </c>
      <c r="D10" s="45" t="s">
        <v>42</v>
      </c>
      <c r="E10" s="45" t="s">
        <v>43</v>
      </c>
      <c r="F10" s="47" t="s">
        <v>44</v>
      </c>
      <c r="G10" s="47" t="s">
        <v>37</v>
      </c>
      <c r="H10" s="47" t="s">
        <v>12</v>
      </c>
      <c r="I10" s="47" t="s">
        <v>45</v>
      </c>
      <c r="J10" s="47" t="s">
        <v>46</v>
      </c>
    </row>
    <row r="11" spans="2:10" x14ac:dyDescent="0.3">
      <c r="B11" s="48" t="s">
        <v>47</v>
      </c>
      <c r="C11" s="60">
        <v>20260345</v>
      </c>
      <c r="D11" s="61" t="s">
        <v>48</v>
      </c>
      <c r="E11" s="61" t="s">
        <v>49</v>
      </c>
      <c r="F11" s="62">
        <v>1280</v>
      </c>
      <c r="G11" s="62">
        <v>1280</v>
      </c>
      <c r="H11" s="51">
        <v>13</v>
      </c>
      <c r="I11" s="52"/>
      <c r="J11" s="62">
        <v>1280</v>
      </c>
    </row>
    <row r="12" spans="2:10" x14ac:dyDescent="0.3">
      <c r="B12" s="48" t="s">
        <v>50</v>
      </c>
      <c r="C12" s="60">
        <v>20260293</v>
      </c>
      <c r="D12" s="61" t="s">
        <v>51</v>
      </c>
      <c r="E12" s="61" t="s">
        <v>52</v>
      </c>
      <c r="F12" s="62">
        <v>1427.71</v>
      </c>
      <c r="G12" s="62">
        <v>475.9</v>
      </c>
      <c r="H12" s="51">
        <v>16</v>
      </c>
      <c r="I12" s="52"/>
      <c r="J12" s="62">
        <v>475.9</v>
      </c>
    </row>
    <row r="13" spans="2:10" x14ac:dyDescent="0.3">
      <c r="B13" s="48" t="s">
        <v>53</v>
      </c>
      <c r="C13" s="60">
        <v>20260243</v>
      </c>
      <c r="D13" s="61" t="s">
        <v>54</v>
      </c>
      <c r="E13" s="61" t="s">
        <v>49</v>
      </c>
      <c r="F13" s="62">
        <v>201.43</v>
      </c>
      <c r="G13" s="62">
        <v>201.43</v>
      </c>
      <c r="H13" s="51">
        <v>14</v>
      </c>
      <c r="I13" s="52"/>
      <c r="J13" s="62">
        <v>201.43</v>
      </c>
    </row>
    <row r="14" spans="2:10" x14ac:dyDescent="0.3">
      <c r="B14" s="48" t="s">
        <v>55</v>
      </c>
      <c r="C14" s="60">
        <v>20260214</v>
      </c>
      <c r="D14" s="61" t="s">
        <v>56</v>
      </c>
      <c r="E14" s="61" t="s">
        <v>49</v>
      </c>
      <c r="F14" s="62">
        <v>203.02</v>
      </c>
      <c r="G14" s="62">
        <v>203.02</v>
      </c>
      <c r="H14" s="51">
        <v>7</v>
      </c>
      <c r="I14" s="52"/>
      <c r="J14" s="62">
        <v>203.02</v>
      </c>
    </row>
    <row r="15" spans="2:10" x14ac:dyDescent="0.3">
      <c r="B15" s="48" t="s">
        <v>57</v>
      </c>
      <c r="C15" s="60">
        <v>20260154</v>
      </c>
      <c r="D15" s="61" t="s">
        <v>58</v>
      </c>
      <c r="E15" s="61" t="s">
        <v>52</v>
      </c>
      <c r="F15" s="62">
        <v>901.98</v>
      </c>
      <c r="G15" s="62">
        <v>300.66000000000003</v>
      </c>
      <c r="H15" s="51">
        <v>6</v>
      </c>
      <c r="I15" s="52"/>
      <c r="J15" s="62">
        <v>300.66000000000003</v>
      </c>
    </row>
    <row r="16" spans="2:10" x14ac:dyDescent="0.3">
      <c r="B16" s="48" t="s">
        <v>59</v>
      </c>
      <c r="C16" s="60">
        <v>20260348</v>
      </c>
      <c r="D16" s="61" t="s">
        <v>60</v>
      </c>
      <c r="E16" s="61" t="s">
        <v>49</v>
      </c>
      <c r="F16" s="62">
        <v>449.91</v>
      </c>
      <c r="G16" s="62">
        <v>449.91</v>
      </c>
      <c r="H16" s="51">
        <v>13</v>
      </c>
      <c r="I16" s="52"/>
      <c r="J16" s="62">
        <v>449.91</v>
      </c>
    </row>
    <row r="17" spans="2:10" x14ac:dyDescent="0.3">
      <c r="B17" s="48" t="s">
        <v>61</v>
      </c>
      <c r="C17" s="60">
        <v>20260477</v>
      </c>
      <c r="D17" s="61" t="s">
        <v>62</v>
      </c>
      <c r="E17" s="61" t="s">
        <v>49</v>
      </c>
      <c r="F17" s="62">
        <v>770.44</v>
      </c>
      <c r="G17" s="62">
        <v>770.44</v>
      </c>
      <c r="H17" s="51">
        <v>19</v>
      </c>
      <c r="I17" s="52"/>
      <c r="J17" s="62">
        <v>770.44</v>
      </c>
    </row>
    <row r="18" spans="2:10" x14ac:dyDescent="0.3">
      <c r="B18" s="48" t="s">
        <v>63</v>
      </c>
      <c r="C18" s="60">
        <v>20260319</v>
      </c>
      <c r="D18" s="61" t="s">
        <v>64</v>
      </c>
      <c r="E18" s="61" t="s">
        <v>49</v>
      </c>
      <c r="F18" s="62">
        <v>348.59</v>
      </c>
      <c r="G18" s="62">
        <v>348.59</v>
      </c>
      <c r="H18" s="51">
        <v>25</v>
      </c>
      <c r="I18" s="52"/>
      <c r="J18" s="62">
        <v>348.59</v>
      </c>
    </row>
    <row r="19" spans="2:10" x14ac:dyDescent="0.3">
      <c r="B19" s="48" t="s">
        <v>65</v>
      </c>
      <c r="C19" s="60">
        <v>20260479</v>
      </c>
      <c r="D19" s="61" t="s">
        <v>66</v>
      </c>
      <c r="E19" s="61" t="s">
        <v>49</v>
      </c>
      <c r="F19" s="62">
        <v>200</v>
      </c>
      <c r="G19" s="62">
        <v>200</v>
      </c>
      <c r="H19" s="51">
        <v>8</v>
      </c>
      <c r="I19" s="52"/>
      <c r="J19" s="62">
        <v>200</v>
      </c>
    </row>
    <row r="20" spans="2:10" x14ac:dyDescent="0.3">
      <c r="B20" s="48" t="s">
        <v>67</v>
      </c>
      <c r="C20" s="60">
        <v>20260409</v>
      </c>
      <c r="D20" s="61" t="s">
        <v>68</v>
      </c>
      <c r="E20" s="61" t="s">
        <v>49</v>
      </c>
      <c r="F20" s="62">
        <v>232.7</v>
      </c>
      <c r="G20" s="62">
        <v>232.7</v>
      </c>
      <c r="H20" s="51">
        <v>9</v>
      </c>
      <c r="I20" s="52"/>
      <c r="J20" s="62">
        <v>232.7</v>
      </c>
    </row>
    <row r="21" spans="2:10" x14ac:dyDescent="0.3">
      <c r="B21" s="48" t="s">
        <v>69</v>
      </c>
      <c r="C21" s="60">
        <v>20260335</v>
      </c>
      <c r="D21" s="61" t="s">
        <v>70</v>
      </c>
      <c r="E21" s="61" t="s">
        <v>52</v>
      </c>
      <c r="F21" s="62">
        <v>1488.37</v>
      </c>
      <c r="G21" s="62">
        <v>496.12</v>
      </c>
      <c r="H21" s="51">
        <v>7</v>
      </c>
      <c r="I21" s="52"/>
      <c r="J21" s="62">
        <v>496.12</v>
      </c>
    </row>
    <row r="22" spans="2:10" x14ac:dyDescent="0.3">
      <c r="B22" s="48" t="s">
        <v>71</v>
      </c>
      <c r="C22" s="60">
        <v>20260138</v>
      </c>
      <c r="D22" s="61" t="s">
        <v>70</v>
      </c>
      <c r="E22" s="61" t="s">
        <v>52</v>
      </c>
      <c r="F22" s="62">
        <v>1210.8499999999999</v>
      </c>
      <c r="G22" s="62">
        <v>403.62</v>
      </c>
      <c r="H22" s="51">
        <v>13</v>
      </c>
      <c r="I22" s="52"/>
      <c r="J22" s="62">
        <v>403.62</v>
      </c>
    </row>
    <row r="23" spans="2:10" x14ac:dyDescent="0.3">
      <c r="B23" s="48" t="s">
        <v>72</v>
      </c>
      <c r="C23" s="60">
        <v>20260441</v>
      </c>
      <c r="D23" s="61" t="s">
        <v>70</v>
      </c>
      <c r="E23" s="61" t="s">
        <v>52</v>
      </c>
      <c r="F23" s="62">
        <v>1050</v>
      </c>
      <c r="G23" s="62">
        <v>350</v>
      </c>
      <c r="H23" s="51">
        <v>14</v>
      </c>
      <c r="I23" s="52"/>
      <c r="J23" s="62">
        <v>350</v>
      </c>
    </row>
    <row r="24" spans="2:10" x14ac:dyDescent="0.3">
      <c r="B24" s="48" t="s">
        <v>73</v>
      </c>
      <c r="C24" s="60">
        <v>20260460</v>
      </c>
      <c r="D24" s="61" t="s">
        <v>74</v>
      </c>
      <c r="E24" s="61" t="s">
        <v>52</v>
      </c>
      <c r="F24" s="62">
        <v>642.89</v>
      </c>
      <c r="G24" s="62">
        <v>214.3</v>
      </c>
      <c r="H24" s="51">
        <v>10</v>
      </c>
      <c r="I24" s="52"/>
      <c r="J24" s="62">
        <v>214.3</v>
      </c>
    </row>
    <row r="25" spans="2:10" x14ac:dyDescent="0.3">
      <c r="B25" s="48" t="s">
        <v>75</v>
      </c>
      <c r="C25" s="60">
        <v>20260342</v>
      </c>
      <c r="D25" s="61" t="s">
        <v>62</v>
      </c>
      <c r="E25" s="61" t="s">
        <v>49</v>
      </c>
      <c r="F25" s="62">
        <v>400</v>
      </c>
      <c r="G25" s="62">
        <v>400</v>
      </c>
      <c r="H25" s="51">
        <v>8</v>
      </c>
      <c r="I25" s="52"/>
      <c r="J25" s="62">
        <v>400</v>
      </c>
    </row>
    <row r="26" spans="2:10" x14ac:dyDescent="0.3">
      <c r="B26" s="48" t="s">
        <v>76</v>
      </c>
      <c r="C26" s="60">
        <v>20260480</v>
      </c>
      <c r="D26" s="61" t="s">
        <v>77</v>
      </c>
      <c r="E26" s="61" t="s">
        <v>49</v>
      </c>
      <c r="F26" s="62">
        <v>500.13</v>
      </c>
      <c r="G26" s="62">
        <v>500.13</v>
      </c>
      <c r="H26" s="51">
        <v>13</v>
      </c>
      <c r="I26" s="52"/>
      <c r="J26" s="62">
        <v>500.13</v>
      </c>
    </row>
    <row r="27" spans="2:10" x14ac:dyDescent="0.3">
      <c r="B27" s="48" t="s">
        <v>78</v>
      </c>
      <c r="C27" s="60">
        <v>20260341</v>
      </c>
      <c r="D27" s="61" t="s">
        <v>79</v>
      </c>
      <c r="E27" s="61" t="s">
        <v>49</v>
      </c>
      <c r="F27" s="62">
        <v>139.57</v>
      </c>
      <c r="G27" s="62">
        <v>139.57</v>
      </c>
      <c r="H27" s="51">
        <v>6</v>
      </c>
      <c r="I27" s="52"/>
      <c r="J27" s="62">
        <v>139.57</v>
      </c>
    </row>
    <row r="28" spans="2:10" x14ac:dyDescent="0.3">
      <c r="B28" s="48" t="s">
        <v>80</v>
      </c>
      <c r="C28" s="60">
        <v>20260470</v>
      </c>
      <c r="D28" s="61" t="s">
        <v>70</v>
      </c>
      <c r="E28" s="61" t="s">
        <v>52</v>
      </c>
      <c r="F28" s="62">
        <v>1310.55</v>
      </c>
      <c r="G28" s="62">
        <v>436.85</v>
      </c>
      <c r="H28" s="51">
        <v>18</v>
      </c>
      <c r="I28" s="52"/>
      <c r="J28" s="62">
        <v>436.85</v>
      </c>
    </row>
    <row r="29" spans="2:10" x14ac:dyDescent="0.3">
      <c r="B29" s="48" t="s">
        <v>81</v>
      </c>
      <c r="C29" s="60">
        <v>20260399</v>
      </c>
      <c r="D29" s="61" t="s">
        <v>70</v>
      </c>
      <c r="E29" s="61" t="s">
        <v>52</v>
      </c>
      <c r="F29" s="62">
        <v>1926.63</v>
      </c>
      <c r="G29" s="62">
        <v>642.21</v>
      </c>
      <c r="H29" s="51">
        <v>0</v>
      </c>
      <c r="I29" s="52"/>
      <c r="J29" s="62">
        <v>642.21</v>
      </c>
    </row>
    <row r="30" spans="2:10" x14ac:dyDescent="0.3">
      <c r="B30" s="48" t="s">
        <v>82</v>
      </c>
      <c r="C30" s="60">
        <v>20260483</v>
      </c>
      <c r="D30" s="61" t="s">
        <v>83</v>
      </c>
      <c r="E30" s="61" t="s">
        <v>49</v>
      </c>
      <c r="F30" s="62">
        <v>307.85000000000002</v>
      </c>
      <c r="G30" s="62">
        <v>307.85000000000002</v>
      </c>
      <c r="H30" s="51">
        <v>5</v>
      </c>
      <c r="I30" s="52"/>
      <c r="J30" s="62">
        <v>307.85000000000002</v>
      </c>
    </row>
    <row r="31" spans="2:10" x14ac:dyDescent="0.3">
      <c r="B31" s="48" t="s">
        <v>84</v>
      </c>
      <c r="C31" s="60">
        <v>20260052</v>
      </c>
      <c r="D31" s="61" t="s">
        <v>85</v>
      </c>
      <c r="E31" s="61" t="s">
        <v>49</v>
      </c>
      <c r="F31" s="62">
        <v>480.8</v>
      </c>
      <c r="G31" s="62">
        <v>480.8</v>
      </c>
      <c r="H31" s="51">
        <v>13</v>
      </c>
      <c r="I31" s="52"/>
      <c r="J31" s="62">
        <v>480.8</v>
      </c>
    </row>
    <row r="32" spans="2:10" x14ac:dyDescent="0.3">
      <c r="B32" s="48" t="s">
        <v>86</v>
      </c>
      <c r="C32" s="60">
        <v>20260072</v>
      </c>
      <c r="D32" s="61" t="s">
        <v>87</v>
      </c>
      <c r="E32" s="61" t="s">
        <v>49</v>
      </c>
      <c r="F32" s="62">
        <v>2142.4499999999998</v>
      </c>
      <c r="G32" s="62">
        <v>2142.4499999999998</v>
      </c>
      <c r="H32" s="51">
        <v>14</v>
      </c>
      <c r="I32" s="52"/>
      <c r="J32" s="62">
        <v>2142.4499999999998</v>
      </c>
    </row>
    <row r="33" spans="2:10" x14ac:dyDescent="0.3">
      <c r="B33" s="48" t="s">
        <v>88</v>
      </c>
      <c r="C33" s="60">
        <v>20260432</v>
      </c>
      <c r="D33" s="61" t="s">
        <v>70</v>
      </c>
      <c r="E33" s="61" t="s">
        <v>52</v>
      </c>
      <c r="F33" s="62">
        <v>2172.87</v>
      </c>
      <c r="G33" s="62">
        <v>724.29</v>
      </c>
      <c r="H33" s="51">
        <v>13</v>
      </c>
      <c r="I33" s="52"/>
      <c r="J33" s="62">
        <v>724.29</v>
      </c>
    </row>
    <row r="34" spans="2:10" x14ac:dyDescent="0.3">
      <c r="B34" s="48" t="s">
        <v>89</v>
      </c>
      <c r="C34" s="60">
        <v>20260205</v>
      </c>
      <c r="D34" s="61" t="s">
        <v>90</v>
      </c>
      <c r="E34" s="61" t="s">
        <v>49</v>
      </c>
      <c r="F34" s="62">
        <v>380</v>
      </c>
      <c r="G34" s="62">
        <v>380</v>
      </c>
      <c r="H34" s="51">
        <v>13</v>
      </c>
      <c r="I34" s="52"/>
      <c r="J34" s="62">
        <v>380</v>
      </c>
    </row>
    <row r="35" spans="2:10" x14ac:dyDescent="0.3">
      <c r="B35" s="48" t="s">
        <v>91</v>
      </c>
      <c r="C35" s="60">
        <v>20260274</v>
      </c>
      <c r="D35" s="61" t="s">
        <v>92</v>
      </c>
      <c r="E35" s="61" t="s">
        <v>49</v>
      </c>
      <c r="F35" s="62">
        <v>606.01</v>
      </c>
      <c r="G35" s="62">
        <v>606.01</v>
      </c>
      <c r="H35" s="51">
        <v>5</v>
      </c>
      <c r="I35" s="52"/>
      <c r="J35" s="62">
        <v>606.01</v>
      </c>
    </row>
    <row r="36" spans="2:10" x14ac:dyDescent="0.3">
      <c r="B36" s="48" t="s">
        <v>93</v>
      </c>
      <c r="C36" s="60">
        <v>20260277</v>
      </c>
      <c r="D36" s="61" t="s">
        <v>70</v>
      </c>
      <c r="E36" s="61" t="s">
        <v>52</v>
      </c>
      <c r="F36" s="62">
        <v>1260.73</v>
      </c>
      <c r="G36" s="62">
        <v>420.24</v>
      </c>
      <c r="H36" s="51">
        <v>13</v>
      </c>
      <c r="I36" s="52"/>
      <c r="J36" s="62">
        <v>420.24</v>
      </c>
    </row>
    <row r="37" spans="2:10" x14ac:dyDescent="0.3">
      <c r="B37" s="48" t="s">
        <v>94</v>
      </c>
      <c r="C37" s="60">
        <v>20260256</v>
      </c>
      <c r="D37" s="61" t="s">
        <v>58</v>
      </c>
      <c r="E37" s="61" t="s">
        <v>52</v>
      </c>
      <c r="F37" s="62">
        <v>735.38</v>
      </c>
      <c r="G37" s="62">
        <v>245.13</v>
      </c>
      <c r="H37" s="51">
        <v>12</v>
      </c>
      <c r="I37" s="52"/>
      <c r="J37" s="62">
        <v>245.13</v>
      </c>
    </row>
    <row r="38" spans="2:10" x14ac:dyDescent="0.3">
      <c r="B38" s="48" t="s">
        <v>95</v>
      </c>
      <c r="C38" s="60">
        <v>20260135</v>
      </c>
      <c r="D38" s="61" t="s">
        <v>96</v>
      </c>
      <c r="E38" s="61" t="s">
        <v>49</v>
      </c>
      <c r="F38" s="62">
        <v>236.97</v>
      </c>
      <c r="G38" s="62">
        <v>236.97</v>
      </c>
      <c r="H38" s="51">
        <v>14</v>
      </c>
      <c r="I38" s="52"/>
      <c r="J38" s="62">
        <v>236.97</v>
      </c>
    </row>
    <row r="39" spans="2:10" x14ac:dyDescent="0.3">
      <c r="B39" s="48" t="s">
        <v>97</v>
      </c>
      <c r="C39" s="60">
        <v>20260325</v>
      </c>
      <c r="D39" s="61" t="s">
        <v>58</v>
      </c>
      <c r="E39" s="61" t="s">
        <v>52</v>
      </c>
      <c r="F39" s="62">
        <v>1030.83</v>
      </c>
      <c r="G39" s="62">
        <v>343.61</v>
      </c>
      <c r="H39" s="51">
        <v>11</v>
      </c>
      <c r="I39" s="52"/>
      <c r="J39" s="62">
        <v>343.61</v>
      </c>
    </row>
    <row r="40" spans="2:10" x14ac:dyDescent="0.3">
      <c r="B40" s="48" t="s">
        <v>98</v>
      </c>
      <c r="C40" s="60">
        <v>20260010</v>
      </c>
      <c r="D40" s="61" t="s">
        <v>85</v>
      </c>
      <c r="E40" s="61" t="s">
        <v>49</v>
      </c>
      <c r="F40" s="62">
        <v>938.04</v>
      </c>
      <c r="G40" s="62">
        <v>938.04</v>
      </c>
      <c r="H40" s="51">
        <v>13</v>
      </c>
      <c r="I40" s="52"/>
      <c r="J40" s="62">
        <v>938.04</v>
      </c>
    </row>
    <row r="41" spans="2:10" x14ac:dyDescent="0.3">
      <c r="B41" s="48" t="s">
        <v>99</v>
      </c>
      <c r="C41" s="60">
        <v>20260007</v>
      </c>
      <c r="D41" s="61" t="s">
        <v>100</v>
      </c>
      <c r="E41" s="61" t="s">
        <v>49</v>
      </c>
      <c r="F41" s="62">
        <v>212.98</v>
      </c>
      <c r="G41" s="62">
        <v>212.98</v>
      </c>
      <c r="H41" s="51">
        <v>16</v>
      </c>
      <c r="I41" s="52"/>
      <c r="J41" s="62">
        <v>212.98</v>
      </c>
    </row>
    <row r="42" spans="2:10" x14ac:dyDescent="0.3">
      <c r="B42" s="48" t="s">
        <v>101</v>
      </c>
      <c r="C42" s="60">
        <v>20260361</v>
      </c>
      <c r="D42" s="61" t="s">
        <v>102</v>
      </c>
      <c r="E42" s="61" t="s">
        <v>52</v>
      </c>
      <c r="F42" s="62">
        <v>658.72</v>
      </c>
      <c r="G42" s="62">
        <v>219.57</v>
      </c>
      <c r="H42" s="51">
        <v>8</v>
      </c>
      <c r="I42" s="52"/>
      <c r="J42" s="62">
        <v>219.57</v>
      </c>
    </row>
    <row r="43" spans="2:10" x14ac:dyDescent="0.3">
      <c r="B43" s="48" t="s">
        <v>103</v>
      </c>
      <c r="C43" s="60">
        <v>20260391</v>
      </c>
      <c r="D43" s="61" t="s">
        <v>58</v>
      </c>
      <c r="E43" s="61" t="s">
        <v>52</v>
      </c>
      <c r="F43" s="62">
        <v>558.64</v>
      </c>
      <c r="G43" s="62">
        <v>186.21</v>
      </c>
      <c r="H43" s="51">
        <v>11</v>
      </c>
      <c r="I43" s="52"/>
      <c r="J43" s="62">
        <v>186.21</v>
      </c>
    </row>
    <row r="44" spans="2:10" x14ac:dyDescent="0.3">
      <c r="B44" s="48" t="s">
        <v>104</v>
      </c>
      <c r="C44" s="60">
        <v>20260490</v>
      </c>
      <c r="D44" s="61" t="s">
        <v>56</v>
      </c>
      <c r="E44" s="61" t="s">
        <v>49</v>
      </c>
      <c r="F44" s="62">
        <v>473.93</v>
      </c>
      <c r="G44" s="62">
        <v>473.93</v>
      </c>
      <c r="H44" s="51">
        <v>16</v>
      </c>
      <c r="I44" s="52"/>
      <c r="J44" s="62">
        <v>473.93</v>
      </c>
    </row>
    <row r="45" spans="2:10" x14ac:dyDescent="0.3">
      <c r="B45" s="48" t="s">
        <v>105</v>
      </c>
      <c r="C45" s="60">
        <v>20260488</v>
      </c>
      <c r="D45" s="61" t="s">
        <v>106</v>
      </c>
      <c r="E45" s="61" t="s">
        <v>49</v>
      </c>
      <c r="F45" s="62">
        <v>398.61</v>
      </c>
      <c r="G45" s="62">
        <v>398.61</v>
      </c>
      <c r="H45" s="51">
        <v>9</v>
      </c>
      <c r="I45" s="52"/>
      <c r="J45" s="62">
        <v>398.61</v>
      </c>
    </row>
    <row r="46" spans="2:10" x14ac:dyDescent="0.3">
      <c r="B46" s="48" t="s">
        <v>107</v>
      </c>
      <c r="C46" s="60">
        <v>20260179</v>
      </c>
      <c r="D46" s="61" t="s">
        <v>70</v>
      </c>
      <c r="E46" s="61" t="s">
        <v>52</v>
      </c>
      <c r="F46" s="62">
        <v>2364.4899999999998</v>
      </c>
      <c r="G46" s="62">
        <v>788.16</v>
      </c>
      <c r="H46" s="51">
        <v>7</v>
      </c>
      <c r="I46" s="52"/>
      <c r="J46" s="62">
        <v>788.16</v>
      </c>
    </row>
    <row r="47" spans="2:10" x14ac:dyDescent="0.3">
      <c r="B47" s="48" t="s">
        <v>108</v>
      </c>
      <c r="C47" s="60">
        <v>20260420</v>
      </c>
      <c r="D47" s="61" t="s">
        <v>109</v>
      </c>
      <c r="E47" s="61" t="s">
        <v>49</v>
      </c>
      <c r="F47" s="62">
        <v>303.11</v>
      </c>
      <c r="G47" s="62">
        <v>303.11</v>
      </c>
      <c r="H47" s="51">
        <v>9</v>
      </c>
      <c r="I47" s="52"/>
      <c r="J47" s="62">
        <v>303.11</v>
      </c>
    </row>
    <row r="48" spans="2:10" x14ac:dyDescent="0.3">
      <c r="B48" s="48" t="s">
        <v>110</v>
      </c>
      <c r="C48" s="60">
        <v>20260132</v>
      </c>
      <c r="D48" s="61" t="s">
        <v>70</v>
      </c>
      <c r="E48" s="61" t="s">
        <v>52</v>
      </c>
      <c r="F48" s="62">
        <v>624.02</v>
      </c>
      <c r="G48" s="62">
        <v>208.01</v>
      </c>
      <c r="H48" s="51">
        <v>10</v>
      </c>
      <c r="I48" s="52"/>
      <c r="J48" s="62">
        <v>208.01</v>
      </c>
    </row>
    <row r="49" spans="2:10" x14ac:dyDescent="0.3">
      <c r="B49" s="48" t="s">
        <v>111</v>
      </c>
      <c r="C49" s="60">
        <v>20260193</v>
      </c>
      <c r="D49" s="61" t="s">
        <v>112</v>
      </c>
      <c r="E49" s="61" t="s">
        <v>49</v>
      </c>
      <c r="F49" s="62">
        <v>325.35000000000002</v>
      </c>
      <c r="G49" s="62">
        <v>325.35000000000002</v>
      </c>
      <c r="H49" s="51">
        <v>6</v>
      </c>
      <c r="I49" s="52"/>
      <c r="J49" s="62">
        <v>325.35000000000002</v>
      </c>
    </row>
    <row r="50" spans="2:10" x14ac:dyDescent="0.3">
      <c r="B50" s="48" t="s">
        <v>113</v>
      </c>
      <c r="C50" s="60">
        <v>20260071</v>
      </c>
      <c r="D50" s="61" t="s">
        <v>114</v>
      </c>
      <c r="E50" s="61" t="s">
        <v>49</v>
      </c>
      <c r="F50" s="62">
        <v>293.24</v>
      </c>
      <c r="G50" s="62">
        <v>293.24</v>
      </c>
      <c r="H50" s="51">
        <v>15</v>
      </c>
      <c r="I50" s="52"/>
      <c r="J50" s="62">
        <v>293.24</v>
      </c>
    </row>
    <row r="51" spans="2:10" x14ac:dyDescent="0.3">
      <c r="B51" s="48" t="s">
        <v>115</v>
      </c>
      <c r="C51" s="60">
        <v>20260494</v>
      </c>
      <c r="D51" s="61" t="s">
        <v>70</v>
      </c>
      <c r="E51" s="61" t="s">
        <v>52</v>
      </c>
      <c r="F51" s="62">
        <v>998.93</v>
      </c>
      <c r="G51" s="62">
        <v>332.98</v>
      </c>
      <c r="H51" s="51">
        <v>13</v>
      </c>
      <c r="I51" s="52"/>
      <c r="J51" s="62">
        <v>332.98</v>
      </c>
    </row>
    <row r="52" spans="2:10" x14ac:dyDescent="0.3">
      <c r="B52" s="48" t="s">
        <v>116</v>
      </c>
      <c r="C52" s="60">
        <v>20170001</v>
      </c>
      <c r="D52" s="61" t="s">
        <v>85</v>
      </c>
      <c r="E52" s="61" t="s">
        <v>49</v>
      </c>
      <c r="F52" s="62">
        <v>966.08</v>
      </c>
      <c r="G52" s="62">
        <v>966.08</v>
      </c>
      <c r="H52" s="51">
        <v>9</v>
      </c>
      <c r="I52" s="52"/>
      <c r="J52" s="62">
        <v>966.08</v>
      </c>
    </row>
    <row r="53" spans="2:10" x14ac:dyDescent="0.3">
      <c r="B53" s="48" t="s">
        <v>117</v>
      </c>
      <c r="C53" s="60">
        <v>20260326</v>
      </c>
      <c r="D53" s="61" t="s">
        <v>70</v>
      </c>
      <c r="E53" s="61" t="s">
        <v>52</v>
      </c>
      <c r="F53" s="62">
        <v>483.04</v>
      </c>
      <c r="G53" s="62">
        <v>161.01</v>
      </c>
      <c r="H53" s="51">
        <v>11</v>
      </c>
      <c r="I53" s="52"/>
      <c r="J53" s="62">
        <v>161.01</v>
      </c>
    </row>
    <row r="54" spans="2:10" x14ac:dyDescent="0.3">
      <c r="B54" s="48" t="s">
        <v>118</v>
      </c>
      <c r="C54" s="60">
        <v>20260182</v>
      </c>
      <c r="D54" s="61" t="s">
        <v>119</v>
      </c>
      <c r="E54" s="61" t="s">
        <v>49</v>
      </c>
      <c r="F54" s="62">
        <v>953.39</v>
      </c>
      <c r="G54" s="62">
        <v>953.39</v>
      </c>
      <c r="H54" s="51">
        <v>12</v>
      </c>
      <c r="I54" s="52"/>
      <c r="J54" s="62">
        <v>953.39</v>
      </c>
    </row>
    <row r="55" spans="2:10" x14ac:dyDescent="0.3">
      <c r="B55" s="48" t="s">
        <v>120</v>
      </c>
      <c r="C55" s="60">
        <v>20260077</v>
      </c>
      <c r="D55" s="61" t="s">
        <v>58</v>
      </c>
      <c r="E55" s="61" t="s">
        <v>49</v>
      </c>
      <c r="F55" s="62">
        <v>1955.25</v>
      </c>
      <c r="G55" s="62">
        <v>1955.25</v>
      </c>
      <c r="H55" s="51">
        <v>14</v>
      </c>
      <c r="I55" s="52"/>
      <c r="J55" s="62">
        <v>1955.25</v>
      </c>
    </row>
    <row r="56" spans="2:10" x14ac:dyDescent="0.3">
      <c r="B56" s="48" t="s">
        <v>121</v>
      </c>
      <c r="C56" s="60">
        <v>20260320</v>
      </c>
      <c r="D56" s="61" t="s">
        <v>122</v>
      </c>
      <c r="E56" s="61" t="s">
        <v>49</v>
      </c>
      <c r="F56" s="62">
        <v>396.66</v>
      </c>
      <c r="G56" s="62">
        <v>396.66</v>
      </c>
      <c r="H56" s="51">
        <v>9</v>
      </c>
      <c r="I56" s="52"/>
      <c r="J56" s="62">
        <v>396.66</v>
      </c>
    </row>
    <row r="57" spans="2:10" x14ac:dyDescent="0.3">
      <c r="B57" s="48" t="s">
        <v>123</v>
      </c>
      <c r="C57" s="60">
        <v>20260495</v>
      </c>
      <c r="D57" s="61" t="s">
        <v>92</v>
      </c>
      <c r="E57" s="61" t="s">
        <v>49</v>
      </c>
      <c r="F57" s="62">
        <v>701.83</v>
      </c>
      <c r="G57" s="62">
        <v>701.83</v>
      </c>
      <c r="H57" s="51">
        <v>13</v>
      </c>
      <c r="I57" s="52"/>
      <c r="J57" s="62">
        <v>701.83</v>
      </c>
    </row>
    <row r="58" spans="2:10" x14ac:dyDescent="0.3">
      <c r="B58" s="48" t="s">
        <v>124</v>
      </c>
      <c r="C58" s="60">
        <v>20260076</v>
      </c>
      <c r="D58" s="61" t="s">
        <v>85</v>
      </c>
      <c r="E58" s="61" t="s">
        <v>49</v>
      </c>
      <c r="F58" s="62">
        <v>1955.25</v>
      </c>
      <c r="G58" s="62">
        <v>1955.25</v>
      </c>
      <c r="H58" s="51">
        <v>6</v>
      </c>
      <c r="I58" s="52"/>
      <c r="J58" s="62">
        <v>1955.25</v>
      </c>
    </row>
    <row r="59" spans="2:10" x14ac:dyDescent="0.3">
      <c r="B59" s="48" t="s">
        <v>125</v>
      </c>
      <c r="C59" s="60">
        <v>20260291</v>
      </c>
      <c r="D59" s="61" t="s">
        <v>126</v>
      </c>
      <c r="E59" s="61" t="s">
        <v>49</v>
      </c>
      <c r="F59" s="62">
        <v>222.23</v>
      </c>
      <c r="G59" s="62">
        <v>222.23</v>
      </c>
      <c r="H59" s="51">
        <v>1</v>
      </c>
      <c r="I59" s="52"/>
      <c r="J59" s="62">
        <v>222.23</v>
      </c>
    </row>
    <row r="60" spans="2:10" x14ac:dyDescent="0.3">
      <c r="B60" s="48" t="s">
        <v>127</v>
      </c>
      <c r="C60" s="60">
        <v>20260224</v>
      </c>
      <c r="D60" s="61" t="s">
        <v>70</v>
      </c>
      <c r="E60" s="61" t="s">
        <v>52</v>
      </c>
      <c r="F60" s="62">
        <v>952.46</v>
      </c>
      <c r="G60" s="62">
        <v>317.49</v>
      </c>
      <c r="H60" s="51">
        <v>13</v>
      </c>
      <c r="I60" s="52"/>
      <c r="J60" s="62">
        <v>317.49</v>
      </c>
    </row>
    <row r="61" spans="2:10" x14ac:dyDescent="0.3">
      <c r="B61" s="48" t="s">
        <v>128</v>
      </c>
      <c r="C61" s="60">
        <v>20260069</v>
      </c>
      <c r="D61" s="61" t="s">
        <v>70</v>
      </c>
      <c r="E61" s="61" t="s">
        <v>52</v>
      </c>
      <c r="F61" s="62">
        <v>2366</v>
      </c>
      <c r="G61" s="62">
        <v>788.67</v>
      </c>
      <c r="H61" s="51">
        <v>10</v>
      </c>
      <c r="I61" s="52"/>
      <c r="J61" s="62">
        <v>788.67</v>
      </c>
    </row>
    <row r="62" spans="2:10" x14ac:dyDescent="0.3">
      <c r="B62" s="48" t="s">
        <v>129</v>
      </c>
      <c r="C62" s="60">
        <v>20260386</v>
      </c>
      <c r="D62" s="61" t="s">
        <v>130</v>
      </c>
      <c r="E62" s="61" t="s">
        <v>49</v>
      </c>
      <c r="F62" s="62">
        <v>448.63</v>
      </c>
      <c r="G62" s="62">
        <v>448.63</v>
      </c>
      <c r="H62" s="51">
        <v>5</v>
      </c>
      <c r="I62" s="52"/>
      <c r="J62" s="62">
        <v>448.63</v>
      </c>
    </row>
    <row r="63" spans="2:10" x14ac:dyDescent="0.3">
      <c r="B63" s="48" t="s">
        <v>131</v>
      </c>
      <c r="C63" s="60">
        <v>20260394</v>
      </c>
      <c r="D63" s="61" t="s">
        <v>56</v>
      </c>
      <c r="E63" s="61" t="s">
        <v>49</v>
      </c>
      <c r="F63" s="62">
        <v>373.53</v>
      </c>
      <c r="G63" s="62">
        <v>373.53</v>
      </c>
      <c r="H63" s="51">
        <v>13</v>
      </c>
      <c r="I63" s="52"/>
      <c r="J63" s="62">
        <v>373.53</v>
      </c>
    </row>
    <row r="64" spans="2:10" x14ac:dyDescent="0.3">
      <c r="B64" s="48" t="s">
        <v>132</v>
      </c>
      <c r="C64" s="60">
        <v>20260346</v>
      </c>
      <c r="D64" s="61" t="s">
        <v>62</v>
      </c>
      <c r="E64" s="61" t="s">
        <v>49</v>
      </c>
      <c r="F64" s="62">
        <v>462.33</v>
      </c>
      <c r="G64" s="62">
        <v>462.33</v>
      </c>
      <c r="H64" s="51">
        <v>13</v>
      </c>
      <c r="I64" s="52"/>
      <c r="J64" s="62">
        <v>462.33</v>
      </c>
    </row>
    <row r="65" spans="2:10" x14ac:dyDescent="0.3">
      <c r="B65" s="48" t="s">
        <v>133</v>
      </c>
      <c r="C65" s="60">
        <v>20260258</v>
      </c>
      <c r="D65" s="61" t="s">
        <v>62</v>
      </c>
      <c r="E65" s="61" t="s">
        <v>49</v>
      </c>
      <c r="F65" s="62">
        <v>741.24</v>
      </c>
      <c r="G65" s="62">
        <v>741.24</v>
      </c>
      <c r="H65" s="51">
        <v>13</v>
      </c>
      <c r="I65" s="52"/>
      <c r="J65" s="62">
        <v>741.24</v>
      </c>
    </row>
    <row r="66" spans="2:10" x14ac:dyDescent="0.3">
      <c r="B66" s="48" t="s">
        <v>134</v>
      </c>
      <c r="C66" s="60">
        <v>20260595</v>
      </c>
      <c r="D66" s="61" t="s">
        <v>135</v>
      </c>
      <c r="E66" s="61" t="s">
        <v>49</v>
      </c>
      <c r="F66" s="62">
        <v>1830</v>
      </c>
      <c r="G66" s="62">
        <v>1830</v>
      </c>
      <c r="H66" s="51">
        <v>0</v>
      </c>
      <c r="I66" s="52"/>
      <c r="J66" s="62">
        <v>1830</v>
      </c>
    </row>
    <row r="67" spans="2:10" x14ac:dyDescent="0.3">
      <c r="B67" s="48" t="s">
        <v>136</v>
      </c>
      <c r="C67" s="60">
        <v>20260501</v>
      </c>
      <c r="D67" s="61" t="s">
        <v>137</v>
      </c>
      <c r="E67" s="61" t="s">
        <v>52</v>
      </c>
      <c r="F67" s="62">
        <v>822.4</v>
      </c>
      <c r="G67" s="62">
        <v>274.13</v>
      </c>
      <c r="H67" s="51">
        <v>15</v>
      </c>
      <c r="I67" s="52"/>
      <c r="J67" s="62">
        <v>274.13</v>
      </c>
    </row>
    <row r="68" spans="2:10" x14ac:dyDescent="0.3">
      <c r="B68" s="48" t="s">
        <v>138</v>
      </c>
      <c r="C68" s="60">
        <v>20260362</v>
      </c>
      <c r="D68" s="61" t="s">
        <v>62</v>
      </c>
      <c r="E68" s="61" t="s">
        <v>49</v>
      </c>
      <c r="F68" s="62">
        <v>247.06</v>
      </c>
      <c r="G68" s="62">
        <v>247.06</v>
      </c>
      <c r="H68" s="51">
        <v>5</v>
      </c>
      <c r="I68" s="52"/>
      <c r="J68" s="62">
        <v>247.06</v>
      </c>
    </row>
    <row r="69" spans="2:10" x14ac:dyDescent="0.3">
      <c r="B69" s="48" t="s">
        <v>139</v>
      </c>
      <c r="C69" s="60">
        <v>20260201</v>
      </c>
      <c r="D69" s="61" t="s">
        <v>58</v>
      </c>
      <c r="E69" s="61" t="s">
        <v>52</v>
      </c>
      <c r="F69" s="62">
        <v>897.09</v>
      </c>
      <c r="G69" s="62">
        <v>299.02999999999997</v>
      </c>
      <c r="H69" s="51">
        <v>7</v>
      </c>
      <c r="I69" s="52"/>
      <c r="J69" s="62">
        <v>299.02999999999997</v>
      </c>
    </row>
    <row r="70" spans="2:10" x14ac:dyDescent="0.3">
      <c r="B70" s="48" t="s">
        <v>140</v>
      </c>
      <c r="C70" s="60">
        <v>20260504</v>
      </c>
      <c r="D70" s="61" t="s">
        <v>92</v>
      </c>
      <c r="E70" s="61" t="s">
        <v>49</v>
      </c>
      <c r="F70" s="62">
        <v>309.06</v>
      </c>
      <c r="G70" s="62">
        <v>309.06</v>
      </c>
      <c r="H70" s="51">
        <v>6</v>
      </c>
      <c r="I70" s="52"/>
      <c r="J70" s="62">
        <v>309.06</v>
      </c>
    </row>
    <row r="71" spans="2:10" x14ac:dyDescent="0.3">
      <c r="B71" s="48" t="s">
        <v>141</v>
      </c>
      <c r="C71" s="60">
        <v>20260505</v>
      </c>
      <c r="D71" s="61" t="s">
        <v>92</v>
      </c>
      <c r="E71" s="61" t="s">
        <v>49</v>
      </c>
      <c r="F71" s="62">
        <v>470.22</v>
      </c>
      <c r="G71" s="62">
        <v>470.22</v>
      </c>
      <c r="H71" s="51">
        <v>13</v>
      </c>
      <c r="I71" s="52"/>
      <c r="J71" s="62">
        <v>470.22</v>
      </c>
    </row>
    <row r="72" spans="2:10" x14ac:dyDescent="0.3">
      <c r="B72" s="48" t="s">
        <v>142</v>
      </c>
      <c r="C72" s="60">
        <v>20260146</v>
      </c>
      <c r="D72" s="61" t="s">
        <v>70</v>
      </c>
      <c r="E72" s="61" t="s">
        <v>49</v>
      </c>
      <c r="F72" s="62">
        <v>1030.83</v>
      </c>
      <c r="G72" s="62">
        <v>1030.83</v>
      </c>
      <c r="H72" s="51">
        <v>9</v>
      </c>
      <c r="I72" s="52"/>
      <c r="J72" s="62">
        <v>1030.83</v>
      </c>
    </row>
    <row r="73" spans="2:10" x14ac:dyDescent="0.3">
      <c r="B73" s="48" t="s">
        <v>143</v>
      </c>
      <c r="C73" s="60">
        <v>20260510</v>
      </c>
      <c r="D73" s="61" t="s">
        <v>144</v>
      </c>
      <c r="E73" s="61" t="s">
        <v>49</v>
      </c>
      <c r="F73" s="62">
        <v>470.45</v>
      </c>
      <c r="G73" s="62">
        <v>470.45</v>
      </c>
      <c r="H73" s="51">
        <v>4</v>
      </c>
      <c r="I73" s="52"/>
      <c r="J73" s="62">
        <v>470.45</v>
      </c>
    </row>
    <row r="74" spans="2:10" x14ac:dyDescent="0.3">
      <c r="B74" s="48" t="s">
        <v>145</v>
      </c>
      <c r="C74" s="60">
        <v>20260210</v>
      </c>
      <c r="D74" s="61" t="s">
        <v>114</v>
      </c>
      <c r="E74" s="61" t="s">
        <v>49</v>
      </c>
      <c r="F74" s="62">
        <v>328.44</v>
      </c>
      <c r="G74" s="62">
        <v>328.44</v>
      </c>
      <c r="H74" s="51">
        <v>16</v>
      </c>
      <c r="I74" s="52"/>
      <c r="J74" s="62">
        <v>328.44</v>
      </c>
    </row>
    <row r="75" spans="2:10" x14ac:dyDescent="0.3">
      <c r="B75" s="48" t="s">
        <v>146</v>
      </c>
      <c r="C75" s="60">
        <v>20260600</v>
      </c>
      <c r="D75" s="61" t="s">
        <v>147</v>
      </c>
      <c r="E75" s="61" t="s">
        <v>49</v>
      </c>
      <c r="F75" s="62">
        <v>195.69</v>
      </c>
      <c r="G75" s="62">
        <v>195.69</v>
      </c>
      <c r="H75" s="51">
        <v>6</v>
      </c>
      <c r="I75" s="52"/>
      <c r="J75" s="62">
        <v>195.69</v>
      </c>
    </row>
    <row r="76" spans="2:10" x14ac:dyDescent="0.3">
      <c r="B76" s="48" t="s">
        <v>148</v>
      </c>
      <c r="C76" s="60">
        <v>20260410</v>
      </c>
      <c r="D76" s="61" t="s">
        <v>149</v>
      </c>
      <c r="E76" s="61" t="s">
        <v>49</v>
      </c>
      <c r="F76" s="62">
        <v>503.76</v>
      </c>
      <c r="G76" s="62">
        <v>503.76</v>
      </c>
      <c r="H76" s="51">
        <v>7</v>
      </c>
      <c r="I76" s="52"/>
      <c r="J76" s="62">
        <v>503.76</v>
      </c>
    </row>
    <row r="77" spans="2:10" x14ac:dyDescent="0.3">
      <c r="B77" s="48" t="s">
        <v>150</v>
      </c>
      <c r="C77" s="60">
        <v>20260507</v>
      </c>
      <c r="D77" s="61" t="s">
        <v>151</v>
      </c>
      <c r="E77" s="61" t="s">
        <v>49</v>
      </c>
      <c r="F77" s="62">
        <v>169.07</v>
      </c>
      <c r="G77" s="62">
        <v>169.07</v>
      </c>
      <c r="H77" s="51">
        <v>1</v>
      </c>
      <c r="I77" s="52"/>
      <c r="J77" s="62">
        <v>169.07</v>
      </c>
    </row>
    <row r="78" spans="2:10" x14ac:dyDescent="0.3">
      <c r="B78" s="48" t="s">
        <v>152</v>
      </c>
      <c r="C78" s="60">
        <v>20260421</v>
      </c>
      <c r="D78" s="61" t="s">
        <v>58</v>
      </c>
      <c r="E78" s="61" t="s">
        <v>52</v>
      </c>
      <c r="F78" s="62">
        <v>733.12</v>
      </c>
      <c r="G78" s="62">
        <v>244.37</v>
      </c>
      <c r="H78" s="51">
        <v>12</v>
      </c>
      <c r="I78" s="52"/>
      <c r="J78" s="62">
        <v>244.37</v>
      </c>
    </row>
    <row r="79" spans="2:10" x14ac:dyDescent="0.3">
      <c r="B79" s="48" t="s">
        <v>153</v>
      </c>
      <c r="C79" s="60">
        <v>20260097</v>
      </c>
      <c r="D79" s="61" t="s">
        <v>70</v>
      </c>
      <c r="E79" s="61" t="s">
        <v>52</v>
      </c>
      <c r="F79" s="62">
        <v>1529.69</v>
      </c>
      <c r="G79" s="62">
        <v>509.9</v>
      </c>
      <c r="H79" s="51">
        <v>13</v>
      </c>
      <c r="I79" s="52"/>
      <c r="J79" s="62">
        <v>509.9</v>
      </c>
    </row>
    <row r="80" spans="2:10" x14ac:dyDescent="0.3">
      <c r="B80" s="48" t="s">
        <v>154</v>
      </c>
      <c r="C80" s="60">
        <v>20260392</v>
      </c>
      <c r="D80" s="61" t="s">
        <v>56</v>
      </c>
      <c r="E80" s="61" t="s">
        <v>49</v>
      </c>
      <c r="F80" s="62">
        <v>235.88</v>
      </c>
      <c r="G80" s="62">
        <v>235.88</v>
      </c>
      <c r="H80" s="51">
        <v>8</v>
      </c>
      <c r="I80" s="52"/>
      <c r="J80" s="62">
        <v>235.88</v>
      </c>
    </row>
    <row r="81" spans="2:10" x14ac:dyDescent="0.3">
      <c r="B81" s="48" t="s">
        <v>155</v>
      </c>
      <c r="C81" s="60">
        <v>20260333</v>
      </c>
      <c r="D81" s="61" t="s">
        <v>156</v>
      </c>
      <c r="E81" s="61" t="s">
        <v>49</v>
      </c>
      <c r="F81" s="62">
        <v>470</v>
      </c>
      <c r="G81" s="62">
        <v>470</v>
      </c>
      <c r="H81" s="51">
        <v>13</v>
      </c>
      <c r="I81" s="52"/>
      <c r="J81" s="62">
        <v>470</v>
      </c>
    </row>
    <row r="82" spans="2:10" x14ac:dyDescent="0.3">
      <c r="B82" s="48" t="s">
        <v>157</v>
      </c>
      <c r="C82" s="60">
        <v>20260172</v>
      </c>
      <c r="D82" s="61" t="s">
        <v>58</v>
      </c>
      <c r="E82" s="61" t="s">
        <v>52</v>
      </c>
      <c r="F82" s="62">
        <v>500.29</v>
      </c>
      <c r="G82" s="62">
        <v>166.76</v>
      </c>
      <c r="H82" s="51">
        <v>9</v>
      </c>
      <c r="I82" s="52"/>
      <c r="J82" s="62">
        <v>166.76</v>
      </c>
    </row>
    <row r="83" spans="2:10" x14ac:dyDescent="0.3">
      <c r="B83" s="48" t="s">
        <v>158</v>
      </c>
      <c r="C83" s="60">
        <v>20260428</v>
      </c>
      <c r="D83" s="61" t="s">
        <v>70</v>
      </c>
      <c r="E83" s="61" t="s">
        <v>52</v>
      </c>
      <c r="F83" s="62">
        <v>1984.5</v>
      </c>
      <c r="G83" s="62">
        <v>661.5</v>
      </c>
      <c r="H83" s="51">
        <v>14</v>
      </c>
      <c r="I83" s="52"/>
      <c r="J83" s="62">
        <v>661.5</v>
      </c>
    </row>
    <row r="84" spans="2:10" x14ac:dyDescent="0.3">
      <c r="B84" s="48" t="s">
        <v>159</v>
      </c>
      <c r="C84" s="60">
        <v>20260040</v>
      </c>
      <c r="D84" s="61" t="s">
        <v>160</v>
      </c>
      <c r="E84" s="61" t="s">
        <v>49</v>
      </c>
      <c r="F84" s="62">
        <v>290.49</v>
      </c>
      <c r="G84" s="62">
        <v>290.49</v>
      </c>
      <c r="H84" s="51">
        <v>9</v>
      </c>
      <c r="I84" s="52"/>
      <c r="J84" s="62">
        <v>290.49</v>
      </c>
    </row>
    <row r="85" spans="2:10" x14ac:dyDescent="0.3">
      <c r="B85" s="48" t="s">
        <v>161</v>
      </c>
      <c r="C85" s="60">
        <v>20260512</v>
      </c>
      <c r="D85" s="61" t="s">
        <v>62</v>
      </c>
      <c r="E85" s="61" t="s">
        <v>49</v>
      </c>
      <c r="F85" s="62">
        <v>214.29</v>
      </c>
      <c r="G85" s="62">
        <v>214.29</v>
      </c>
      <c r="H85" s="51">
        <v>9</v>
      </c>
      <c r="I85" s="52"/>
      <c r="J85" s="62">
        <v>214.29</v>
      </c>
    </row>
    <row r="86" spans="2:10" x14ac:dyDescent="0.3">
      <c r="B86" s="48" t="s">
        <v>162</v>
      </c>
      <c r="C86" s="60">
        <v>20260043</v>
      </c>
      <c r="D86" s="61" t="s">
        <v>92</v>
      </c>
      <c r="E86" s="61" t="s">
        <v>49</v>
      </c>
      <c r="F86" s="62">
        <v>264.52999999999997</v>
      </c>
      <c r="G86" s="62">
        <v>264.52999999999997</v>
      </c>
      <c r="H86" s="51">
        <v>8</v>
      </c>
      <c r="I86" s="52"/>
      <c r="J86" s="62">
        <v>264.52999999999997</v>
      </c>
    </row>
    <row r="87" spans="2:10" x14ac:dyDescent="0.3">
      <c r="B87" s="48" t="s">
        <v>163</v>
      </c>
      <c r="C87" s="60">
        <v>20260398</v>
      </c>
      <c r="D87" s="61" t="s">
        <v>58</v>
      </c>
      <c r="E87" s="61" t="s">
        <v>52</v>
      </c>
      <c r="F87" s="62">
        <v>1209.6500000000001</v>
      </c>
      <c r="G87" s="62">
        <v>403.22</v>
      </c>
      <c r="H87" s="51">
        <v>6</v>
      </c>
      <c r="I87" s="52"/>
      <c r="J87" s="62">
        <v>403.22</v>
      </c>
    </row>
    <row r="88" spans="2:10" x14ac:dyDescent="0.3">
      <c r="B88" s="48" t="s">
        <v>164</v>
      </c>
      <c r="C88" s="60">
        <v>20260038</v>
      </c>
      <c r="D88" s="61" t="s">
        <v>85</v>
      </c>
      <c r="E88" s="61" t="s">
        <v>52</v>
      </c>
      <c r="F88" s="62">
        <v>840.49</v>
      </c>
      <c r="G88" s="62">
        <v>280.16000000000003</v>
      </c>
      <c r="H88" s="51">
        <v>7</v>
      </c>
      <c r="I88" s="52"/>
      <c r="J88" s="62">
        <v>280.16000000000003</v>
      </c>
    </row>
    <row r="89" spans="2:10" x14ac:dyDescent="0.3">
      <c r="B89" s="48" t="s">
        <v>165</v>
      </c>
      <c r="C89" s="60">
        <v>20260175</v>
      </c>
      <c r="D89" s="61" t="s">
        <v>58</v>
      </c>
      <c r="E89" s="61" t="s">
        <v>49</v>
      </c>
      <c r="F89" s="62">
        <v>517.53</v>
      </c>
      <c r="G89" s="62">
        <v>517.53</v>
      </c>
      <c r="H89" s="51">
        <v>6</v>
      </c>
      <c r="I89" s="52"/>
      <c r="J89" s="62">
        <v>517.53</v>
      </c>
    </row>
    <row r="90" spans="2:10" x14ac:dyDescent="0.3">
      <c r="B90" s="48" t="s">
        <v>166</v>
      </c>
      <c r="C90" s="60">
        <v>20260515</v>
      </c>
      <c r="D90" s="61" t="s">
        <v>167</v>
      </c>
      <c r="E90" s="61" t="s">
        <v>49</v>
      </c>
      <c r="F90" s="62">
        <v>494.26</v>
      </c>
      <c r="G90" s="62">
        <v>494.26</v>
      </c>
      <c r="H90" s="51">
        <v>15</v>
      </c>
      <c r="I90" s="52"/>
      <c r="J90" s="62">
        <v>494.26</v>
      </c>
    </row>
    <row r="91" spans="2:10" x14ac:dyDescent="0.3">
      <c r="B91" s="48" t="s">
        <v>168</v>
      </c>
      <c r="C91" s="60">
        <v>20260232</v>
      </c>
      <c r="D91" s="61" t="s">
        <v>58</v>
      </c>
      <c r="E91" s="61" t="s">
        <v>52</v>
      </c>
      <c r="F91" s="62">
        <v>710.91</v>
      </c>
      <c r="G91" s="62">
        <v>236.97</v>
      </c>
      <c r="H91" s="51">
        <v>9</v>
      </c>
      <c r="I91" s="52"/>
      <c r="J91" s="62">
        <v>236.97</v>
      </c>
    </row>
    <row r="92" spans="2:10" x14ac:dyDescent="0.3">
      <c r="B92" s="48" t="s">
        <v>169</v>
      </c>
      <c r="C92" s="60">
        <v>20260235</v>
      </c>
      <c r="D92" s="61" t="s">
        <v>62</v>
      </c>
      <c r="E92" s="61" t="s">
        <v>49</v>
      </c>
      <c r="F92" s="62">
        <v>218.86</v>
      </c>
      <c r="G92" s="62">
        <v>218.86</v>
      </c>
      <c r="H92" s="51">
        <v>7</v>
      </c>
      <c r="I92" s="52"/>
      <c r="J92" s="62">
        <v>218.86</v>
      </c>
    </row>
    <row r="93" spans="2:10" x14ac:dyDescent="0.3">
      <c r="B93" s="48" t="s">
        <v>170</v>
      </c>
      <c r="C93" s="60">
        <v>20260006</v>
      </c>
      <c r="D93" s="61" t="s">
        <v>171</v>
      </c>
      <c r="E93" s="61" t="s">
        <v>49</v>
      </c>
      <c r="F93" s="62">
        <v>212.98</v>
      </c>
      <c r="G93" s="62">
        <v>212.98</v>
      </c>
      <c r="H93" s="51">
        <v>0</v>
      </c>
      <c r="I93" s="52"/>
      <c r="J93" s="62">
        <v>212.98</v>
      </c>
    </row>
    <row r="94" spans="2:10" x14ac:dyDescent="0.3">
      <c r="B94" s="48" t="s">
        <v>172</v>
      </c>
      <c r="C94" s="60">
        <v>20260519</v>
      </c>
      <c r="D94" s="61" t="s">
        <v>173</v>
      </c>
      <c r="E94" s="61" t="s">
        <v>49</v>
      </c>
      <c r="F94" s="62">
        <v>223.53</v>
      </c>
      <c r="G94" s="62">
        <v>223.53</v>
      </c>
      <c r="H94" s="51">
        <v>3</v>
      </c>
      <c r="I94" s="52"/>
      <c r="J94" s="62">
        <v>223.53</v>
      </c>
    </row>
    <row r="95" spans="2:10" x14ac:dyDescent="0.3">
      <c r="B95" s="48" t="s">
        <v>174</v>
      </c>
      <c r="C95" s="60">
        <v>20260211</v>
      </c>
      <c r="D95" s="61" t="s">
        <v>175</v>
      </c>
      <c r="E95" s="61" t="s">
        <v>49</v>
      </c>
      <c r="F95" s="62">
        <v>343.43</v>
      </c>
      <c r="G95" s="62">
        <v>343.43</v>
      </c>
      <c r="H95" s="51">
        <v>16</v>
      </c>
      <c r="I95" s="52"/>
      <c r="J95" s="62">
        <v>343.43</v>
      </c>
    </row>
    <row r="96" spans="2:10" x14ac:dyDescent="0.3">
      <c r="B96" s="48" t="s">
        <v>176</v>
      </c>
      <c r="C96" s="60">
        <v>20260427</v>
      </c>
      <c r="D96" s="61" t="s">
        <v>156</v>
      </c>
      <c r="E96" s="61" t="s">
        <v>49</v>
      </c>
      <c r="F96" s="62">
        <v>687.21</v>
      </c>
      <c r="G96" s="62">
        <v>687.21</v>
      </c>
      <c r="H96" s="51">
        <v>17</v>
      </c>
      <c r="I96" s="52"/>
      <c r="J96" s="62">
        <v>687.21</v>
      </c>
    </row>
    <row r="97" spans="2:10" x14ac:dyDescent="0.3">
      <c r="B97" s="48" t="s">
        <v>177</v>
      </c>
      <c r="C97" s="60">
        <v>20260074</v>
      </c>
      <c r="D97" s="61" t="s">
        <v>92</v>
      </c>
      <c r="E97" s="61" t="s">
        <v>49</v>
      </c>
      <c r="F97" s="62">
        <v>333.51</v>
      </c>
      <c r="G97" s="62">
        <v>333.51</v>
      </c>
      <c r="H97" s="51">
        <v>6</v>
      </c>
      <c r="I97" s="52"/>
      <c r="J97" s="62">
        <v>333.51</v>
      </c>
    </row>
    <row r="98" spans="2:10" x14ac:dyDescent="0.3">
      <c r="B98" s="48" t="s">
        <v>178</v>
      </c>
      <c r="C98" s="60">
        <v>20260522</v>
      </c>
      <c r="D98" s="61" t="s">
        <v>114</v>
      </c>
      <c r="E98" s="61" t="s">
        <v>49</v>
      </c>
      <c r="F98" s="62">
        <v>520</v>
      </c>
      <c r="G98" s="62">
        <v>520</v>
      </c>
      <c r="H98" s="51">
        <v>16</v>
      </c>
      <c r="I98" s="52"/>
      <c r="J98" s="62">
        <v>520</v>
      </c>
    </row>
    <row r="99" spans="2:10" x14ac:dyDescent="0.3">
      <c r="B99" s="48" t="s">
        <v>179</v>
      </c>
      <c r="C99" s="60">
        <v>20260527</v>
      </c>
      <c r="D99" s="61" t="s">
        <v>180</v>
      </c>
      <c r="E99" s="61" t="s">
        <v>49</v>
      </c>
      <c r="F99" s="62">
        <v>268.49</v>
      </c>
      <c r="G99" s="62">
        <v>268.49</v>
      </c>
      <c r="H99" s="51">
        <v>3</v>
      </c>
      <c r="I99" s="52"/>
      <c r="J99" s="62">
        <v>268.49</v>
      </c>
    </row>
    <row r="100" spans="2:10" x14ac:dyDescent="0.3">
      <c r="B100" s="48" t="s">
        <v>181</v>
      </c>
      <c r="C100" s="60">
        <v>20260525</v>
      </c>
      <c r="D100" s="61" t="s">
        <v>70</v>
      </c>
      <c r="E100" s="61" t="s">
        <v>52</v>
      </c>
      <c r="F100" s="62">
        <v>2276.5</v>
      </c>
      <c r="G100" s="62">
        <v>758.83</v>
      </c>
      <c r="H100" s="51">
        <v>14</v>
      </c>
      <c r="I100" s="52"/>
      <c r="J100" s="62">
        <v>758.83</v>
      </c>
    </row>
    <row r="101" spans="2:10" x14ac:dyDescent="0.3">
      <c r="B101" s="48" t="s">
        <v>182</v>
      </c>
      <c r="C101" s="60">
        <v>20260523</v>
      </c>
      <c r="D101" s="61" t="s">
        <v>92</v>
      </c>
      <c r="E101" s="61" t="s">
        <v>49</v>
      </c>
      <c r="F101" s="62">
        <v>559.23</v>
      </c>
      <c r="G101" s="62">
        <v>559.23</v>
      </c>
      <c r="H101" s="51">
        <v>13</v>
      </c>
      <c r="I101" s="52"/>
      <c r="J101" s="62">
        <v>559.23</v>
      </c>
    </row>
    <row r="102" spans="2:10" x14ac:dyDescent="0.3">
      <c r="B102" s="48" t="s">
        <v>183</v>
      </c>
      <c r="C102" s="60">
        <v>20260524</v>
      </c>
      <c r="D102" s="61" t="s">
        <v>184</v>
      </c>
      <c r="E102" s="61" t="s">
        <v>49</v>
      </c>
      <c r="F102" s="62">
        <v>96</v>
      </c>
      <c r="G102" s="62">
        <v>96</v>
      </c>
      <c r="H102" s="51">
        <v>2</v>
      </c>
      <c r="I102" s="52"/>
      <c r="J102" s="62">
        <v>96</v>
      </c>
    </row>
    <row r="103" spans="2:10" x14ac:dyDescent="0.3">
      <c r="B103" s="48" t="s">
        <v>185</v>
      </c>
      <c r="C103" s="60">
        <v>20260405</v>
      </c>
      <c r="D103" s="61" t="s">
        <v>186</v>
      </c>
      <c r="E103" s="61" t="s">
        <v>52</v>
      </c>
      <c r="F103" s="62">
        <v>1209.6500000000001</v>
      </c>
      <c r="G103" s="62">
        <v>403.22</v>
      </c>
      <c r="H103" s="51">
        <v>7</v>
      </c>
      <c r="I103" s="52"/>
      <c r="J103" s="62">
        <v>403.22</v>
      </c>
    </row>
    <row r="104" spans="2:10" x14ac:dyDescent="0.3">
      <c r="B104" s="48" t="s">
        <v>187</v>
      </c>
      <c r="C104" s="60">
        <v>20260328</v>
      </c>
      <c r="D104" s="61" t="s">
        <v>92</v>
      </c>
      <c r="E104" s="61" t="s">
        <v>49</v>
      </c>
      <c r="F104" s="62">
        <v>354.33</v>
      </c>
      <c r="G104" s="62">
        <v>354.33</v>
      </c>
      <c r="H104" s="51">
        <v>12</v>
      </c>
      <c r="I104" s="52"/>
      <c r="J104" s="62">
        <v>354.33</v>
      </c>
    </row>
    <row r="105" spans="2:10" x14ac:dyDescent="0.3">
      <c r="B105" s="48" t="s">
        <v>188</v>
      </c>
      <c r="C105" s="60">
        <v>20260459</v>
      </c>
      <c r="D105" s="61" t="s">
        <v>70</v>
      </c>
      <c r="E105" s="61" t="s">
        <v>52</v>
      </c>
      <c r="F105" s="62">
        <v>1313.24</v>
      </c>
      <c r="G105" s="62">
        <v>437.75</v>
      </c>
      <c r="H105" s="51">
        <v>13</v>
      </c>
      <c r="I105" s="52"/>
      <c r="J105" s="62">
        <v>437.75</v>
      </c>
    </row>
    <row r="106" spans="2:10" x14ac:dyDescent="0.3">
      <c r="B106" s="48" t="s">
        <v>189</v>
      </c>
      <c r="C106" s="60">
        <v>20260128</v>
      </c>
      <c r="D106" s="61" t="s">
        <v>58</v>
      </c>
      <c r="E106" s="61" t="s">
        <v>52</v>
      </c>
      <c r="F106" s="62">
        <v>700.41</v>
      </c>
      <c r="G106" s="62">
        <v>233.47</v>
      </c>
      <c r="H106" s="51">
        <v>9</v>
      </c>
      <c r="I106" s="52"/>
      <c r="J106" s="62">
        <v>233.47</v>
      </c>
    </row>
    <row r="107" spans="2:10" x14ac:dyDescent="0.3">
      <c r="B107" s="48" t="s">
        <v>189</v>
      </c>
      <c r="C107" s="60">
        <v>20260598</v>
      </c>
      <c r="D107" s="61" t="s">
        <v>58</v>
      </c>
      <c r="E107" s="61" t="s">
        <v>52</v>
      </c>
      <c r="F107" s="62">
        <v>725.41</v>
      </c>
      <c r="G107" s="62">
        <v>241.8</v>
      </c>
      <c r="H107" s="51">
        <v>9</v>
      </c>
      <c r="I107" s="52"/>
      <c r="J107" s="62">
        <v>241.8</v>
      </c>
    </row>
    <row r="108" spans="2:10" x14ac:dyDescent="0.3">
      <c r="B108" s="48" t="s">
        <v>190</v>
      </c>
      <c r="C108" s="60">
        <v>20260045</v>
      </c>
      <c r="D108" s="61" t="s">
        <v>85</v>
      </c>
      <c r="E108" s="61" t="s">
        <v>52</v>
      </c>
      <c r="F108" s="62">
        <v>578.46</v>
      </c>
      <c r="G108" s="62">
        <v>192.82</v>
      </c>
      <c r="H108" s="51">
        <v>0</v>
      </c>
      <c r="I108" s="52"/>
      <c r="J108" s="62">
        <v>192.82</v>
      </c>
    </row>
    <row r="109" spans="2:10" x14ac:dyDescent="0.3">
      <c r="B109" s="48" t="s">
        <v>191</v>
      </c>
      <c r="C109" s="60">
        <v>20260431</v>
      </c>
      <c r="D109" s="61" t="s">
        <v>70</v>
      </c>
      <c r="E109" s="61" t="s">
        <v>49</v>
      </c>
      <c r="F109" s="62">
        <v>2066.21</v>
      </c>
      <c r="G109" s="62">
        <v>2066.21</v>
      </c>
      <c r="H109" s="51">
        <v>13</v>
      </c>
      <c r="I109" s="52"/>
      <c r="J109" s="62">
        <v>2066.21</v>
      </c>
    </row>
    <row r="110" spans="2:10" x14ac:dyDescent="0.3">
      <c r="B110" s="48" t="s">
        <v>192</v>
      </c>
      <c r="C110" s="60">
        <v>20260139</v>
      </c>
      <c r="D110" s="61" t="s">
        <v>58</v>
      </c>
      <c r="E110" s="61" t="s">
        <v>49</v>
      </c>
      <c r="F110" s="62">
        <v>264.83999999999997</v>
      </c>
      <c r="G110" s="62">
        <v>264.83999999999997</v>
      </c>
      <c r="H110" s="51">
        <v>10</v>
      </c>
      <c r="I110" s="52"/>
      <c r="J110" s="62">
        <v>264.83999999999997</v>
      </c>
    </row>
    <row r="111" spans="2:10" x14ac:dyDescent="0.3">
      <c r="B111" s="48" t="s">
        <v>193</v>
      </c>
      <c r="C111" s="60">
        <v>20260047</v>
      </c>
      <c r="D111" s="61" t="s">
        <v>58</v>
      </c>
      <c r="E111" s="61" t="s">
        <v>49</v>
      </c>
      <c r="F111" s="62">
        <v>814.4</v>
      </c>
      <c r="G111" s="62">
        <v>814.4</v>
      </c>
      <c r="H111" s="51">
        <v>13</v>
      </c>
      <c r="I111" s="52"/>
      <c r="J111" s="62">
        <v>814.4</v>
      </c>
    </row>
    <row r="112" spans="2:10" x14ac:dyDescent="0.3">
      <c r="B112" s="48" t="s">
        <v>194</v>
      </c>
      <c r="C112" s="60">
        <v>20260587</v>
      </c>
      <c r="D112" s="61" t="s">
        <v>195</v>
      </c>
      <c r="E112" s="61" t="s">
        <v>49</v>
      </c>
      <c r="F112" s="62">
        <v>364.22</v>
      </c>
      <c r="G112" s="62">
        <v>364.22</v>
      </c>
      <c r="H112" s="51">
        <v>9</v>
      </c>
      <c r="I112" s="52"/>
      <c r="J112" s="62">
        <v>364.22</v>
      </c>
    </row>
    <row r="113" spans="2:10" x14ac:dyDescent="0.3">
      <c r="B113" s="48" t="s">
        <v>196</v>
      </c>
      <c r="C113" s="60">
        <v>20260123</v>
      </c>
      <c r="D113" s="61" t="s">
        <v>197</v>
      </c>
      <c r="E113" s="61" t="s">
        <v>49</v>
      </c>
      <c r="F113" s="62">
        <v>890</v>
      </c>
      <c r="G113" s="62">
        <v>890</v>
      </c>
      <c r="H113" s="51">
        <v>3</v>
      </c>
      <c r="I113" s="52"/>
      <c r="J113" s="62">
        <v>890</v>
      </c>
    </row>
    <row r="114" spans="2:10" x14ac:dyDescent="0.3">
      <c r="B114" s="48" t="s">
        <v>198</v>
      </c>
      <c r="C114" s="60">
        <v>20260015</v>
      </c>
      <c r="D114" s="61" t="s">
        <v>85</v>
      </c>
      <c r="E114" s="61" t="s">
        <v>52</v>
      </c>
      <c r="F114" s="62">
        <v>1713.16</v>
      </c>
      <c r="G114" s="62">
        <v>571.04999999999995</v>
      </c>
      <c r="H114" s="51">
        <v>7</v>
      </c>
      <c r="I114" s="52"/>
      <c r="J114" s="62">
        <v>571.04999999999995</v>
      </c>
    </row>
    <row r="115" spans="2:10" x14ac:dyDescent="0.3">
      <c r="B115" s="48" t="s">
        <v>199</v>
      </c>
      <c r="C115" s="60">
        <v>20260406</v>
      </c>
      <c r="D115" s="61" t="s">
        <v>200</v>
      </c>
      <c r="E115" s="61" t="s">
        <v>49</v>
      </c>
      <c r="F115" s="62">
        <v>260</v>
      </c>
      <c r="G115" s="62">
        <v>260</v>
      </c>
      <c r="H115" s="51">
        <v>5</v>
      </c>
      <c r="I115" s="52"/>
      <c r="J115" s="62">
        <v>260</v>
      </c>
    </row>
    <row r="116" spans="2:10" x14ac:dyDescent="0.3">
      <c r="B116" s="48" t="s">
        <v>201</v>
      </c>
      <c r="C116" s="60">
        <v>20260343</v>
      </c>
      <c r="D116" s="61" t="s">
        <v>197</v>
      </c>
      <c r="E116" s="61" t="s">
        <v>49</v>
      </c>
      <c r="F116" s="62">
        <v>160</v>
      </c>
      <c r="G116" s="62">
        <v>160</v>
      </c>
      <c r="H116" s="51">
        <v>3</v>
      </c>
      <c r="I116" s="52"/>
      <c r="J116" s="62">
        <v>160</v>
      </c>
    </row>
    <row r="117" spans="2:10" x14ac:dyDescent="0.3">
      <c r="B117" s="48" t="s">
        <v>202</v>
      </c>
      <c r="C117" s="60">
        <v>20260067</v>
      </c>
      <c r="D117" s="61" t="s">
        <v>70</v>
      </c>
      <c r="E117" s="61" t="s">
        <v>49</v>
      </c>
      <c r="F117" s="62">
        <v>1380.12</v>
      </c>
      <c r="G117" s="62">
        <v>1380.12</v>
      </c>
      <c r="H117" s="51">
        <v>9</v>
      </c>
      <c r="I117" s="52"/>
      <c r="J117" s="62">
        <v>1380.12</v>
      </c>
    </row>
    <row r="118" spans="2:10" x14ac:dyDescent="0.3">
      <c r="B118" s="48" t="s">
        <v>203</v>
      </c>
      <c r="C118" s="60">
        <v>20260213</v>
      </c>
      <c r="D118" s="61" t="s">
        <v>70</v>
      </c>
      <c r="E118" s="61" t="s">
        <v>52</v>
      </c>
      <c r="F118" s="62">
        <v>897.09</v>
      </c>
      <c r="G118" s="62">
        <v>299.02999999999997</v>
      </c>
      <c r="H118" s="51">
        <v>10</v>
      </c>
      <c r="I118" s="52"/>
      <c r="J118" s="62">
        <v>299.02999999999997</v>
      </c>
    </row>
    <row r="119" spans="2:10" x14ac:dyDescent="0.3">
      <c r="B119" s="48" t="s">
        <v>204</v>
      </c>
      <c r="C119" s="60">
        <v>20260457</v>
      </c>
      <c r="D119" s="61" t="s">
        <v>205</v>
      </c>
      <c r="E119" s="61" t="s">
        <v>49</v>
      </c>
      <c r="F119" s="62">
        <v>184.1</v>
      </c>
      <c r="G119" s="62">
        <v>184.1</v>
      </c>
      <c r="H119" s="51">
        <v>10</v>
      </c>
      <c r="I119" s="52"/>
      <c r="J119" s="62">
        <v>184.1</v>
      </c>
    </row>
    <row r="120" spans="2:10" x14ac:dyDescent="0.3">
      <c r="B120" s="48" t="s">
        <v>206</v>
      </c>
      <c r="C120" s="60">
        <v>20260411</v>
      </c>
      <c r="D120" s="61" t="s">
        <v>70</v>
      </c>
      <c r="E120" s="61" t="s">
        <v>52</v>
      </c>
      <c r="F120" s="62">
        <v>1265.1099999999999</v>
      </c>
      <c r="G120" s="62">
        <v>421.7</v>
      </c>
      <c r="H120" s="51">
        <v>6</v>
      </c>
      <c r="I120" s="52"/>
      <c r="J120" s="62">
        <v>421.7</v>
      </c>
    </row>
    <row r="121" spans="2:10" x14ac:dyDescent="0.3">
      <c r="B121" s="48" t="s">
        <v>207</v>
      </c>
      <c r="C121" s="60">
        <v>20260150</v>
      </c>
      <c r="D121" s="61" t="s">
        <v>208</v>
      </c>
      <c r="E121" s="61" t="s">
        <v>52</v>
      </c>
      <c r="F121" s="62">
        <v>500.03</v>
      </c>
      <c r="G121" s="62">
        <v>166.68</v>
      </c>
      <c r="H121" s="51">
        <v>12</v>
      </c>
      <c r="I121" s="52"/>
      <c r="J121" s="62">
        <v>166.68</v>
      </c>
    </row>
    <row r="122" spans="2:10" x14ac:dyDescent="0.3">
      <c r="B122" s="48" t="s">
        <v>209</v>
      </c>
      <c r="C122" s="60">
        <v>20260059</v>
      </c>
      <c r="D122" s="61" t="s">
        <v>210</v>
      </c>
      <c r="E122" s="61" t="s">
        <v>49</v>
      </c>
      <c r="F122" s="62">
        <v>279.31</v>
      </c>
      <c r="G122" s="62">
        <v>279.31</v>
      </c>
      <c r="H122" s="51">
        <v>13</v>
      </c>
      <c r="I122" s="52"/>
      <c r="J122" s="62">
        <v>279.31</v>
      </c>
    </row>
    <row r="123" spans="2:10" x14ac:dyDescent="0.3">
      <c r="B123" s="48" t="s">
        <v>211</v>
      </c>
      <c r="C123" s="60">
        <v>20260530</v>
      </c>
      <c r="D123" s="61" t="s">
        <v>92</v>
      </c>
      <c r="E123" s="61" t="s">
        <v>49</v>
      </c>
      <c r="F123" s="62">
        <v>240.84</v>
      </c>
      <c r="G123" s="62">
        <v>240.84</v>
      </c>
      <c r="H123" s="51">
        <v>6</v>
      </c>
      <c r="I123" s="52"/>
      <c r="J123" s="62">
        <v>240.84</v>
      </c>
    </row>
    <row r="124" spans="2:10" x14ac:dyDescent="0.3">
      <c r="B124" s="48" t="s">
        <v>212</v>
      </c>
      <c r="C124" s="60">
        <v>20260133</v>
      </c>
      <c r="D124" s="61" t="s">
        <v>213</v>
      </c>
      <c r="E124" s="61" t="s">
        <v>49</v>
      </c>
      <c r="F124" s="62">
        <v>246.28</v>
      </c>
      <c r="G124" s="62">
        <v>246.28</v>
      </c>
      <c r="H124" s="51">
        <v>3</v>
      </c>
      <c r="I124" s="52"/>
      <c r="J124" s="62">
        <v>246.28</v>
      </c>
    </row>
    <row r="125" spans="2:10" x14ac:dyDescent="0.3">
      <c r="B125" s="48" t="s">
        <v>214</v>
      </c>
      <c r="C125" s="60">
        <v>20260164</v>
      </c>
      <c r="D125" s="61" t="s">
        <v>70</v>
      </c>
      <c r="E125" s="61" t="s">
        <v>52</v>
      </c>
      <c r="F125" s="62">
        <v>750.88</v>
      </c>
      <c r="G125" s="62">
        <v>250.29</v>
      </c>
      <c r="H125" s="51">
        <v>0</v>
      </c>
      <c r="I125" s="52"/>
      <c r="J125" s="62">
        <v>250.29</v>
      </c>
    </row>
    <row r="126" spans="2:10" x14ac:dyDescent="0.3">
      <c r="B126" s="48" t="s">
        <v>214</v>
      </c>
      <c r="C126" s="60">
        <v>20260363</v>
      </c>
      <c r="D126" s="61" t="s">
        <v>70</v>
      </c>
      <c r="E126" s="61" t="s">
        <v>52</v>
      </c>
      <c r="F126" s="62">
        <v>750.88</v>
      </c>
      <c r="G126" s="62">
        <v>250.29</v>
      </c>
      <c r="H126" s="51">
        <v>0</v>
      </c>
      <c r="I126" s="52"/>
      <c r="J126" s="62">
        <v>250.29</v>
      </c>
    </row>
    <row r="127" spans="2:10" x14ac:dyDescent="0.3">
      <c r="B127" s="48" t="s">
        <v>215</v>
      </c>
      <c r="C127" s="60">
        <v>20260385</v>
      </c>
      <c r="D127" s="61" t="s">
        <v>216</v>
      </c>
      <c r="E127" s="61" t="s">
        <v>52</v>
      </c>
      <c r="F127" s="62">
        <v>812.07</v>
      </c>
      <c r="G127" s="62">
        <v>270.69</v>
      </c>
      <c r="H127" s="51">
        <v>9</v>
      </c>
      <c r="I127" s="52"/>
      <c r="J127" s="62">
        <v>270.69</v>
      </c>
    </row>
    <row r="128" spans="2:10" x14ac:dyDescent="0.3">
      <c r="B128" s="48" t="s">
        <v>217</v>
      </c>
      <c r="C128" s="60">
        <v>20260233</v>
      </c>
      <c r="D128" s="61" t="s">
        <v>156</v>
      </c>
      <c r="E128" s="61" t="s">
        <v>52</v>
      </c>
      <c r="F128" s="62">
        <v>1291.73</v>
      </c>
      <c r="G128" s="62">
        <v>430.58</v>
      </c>
      <c r="H128" s="51">
        <v>10</v>
      </c>
      <c r="I128" s="52"/>
      <c r="J128" s="62">
        <v>430.58</v>
      </c>
    </row>
    <row r="129" spans="2:10" x14ac:dyDescent="0.3">
      <c r="B129" s="48" t="s">
        <v>218</v>
      </c>
      <c r="C129" s="60">
        <v>20260439</v>
      </c>
      <c r="D129" s="61" t="s">
        <v>114</v>
      </c>
      <c r="E129" s="61" t="s">
        <v>49</v>
      </c>
      <c r="F129" s="62">
        <v>380</v>
      </c>
      <c r="G129" s="62">
        <v>380</v>
      </c>
      <c r="H129" s="51">
        <v>13</v>
      </c>
      <c r="I129" s="52"/>
      <c r="J129" s="62">
        <v>380</v>
      </c>
    </row>
    <row r="130" spans="2:10" x14ac:dyDescent="0.3">
      <c r="B130" s="48" t="s">
        <v>219</v>
      </c>
      <c r="C130" s="60">
        <v>20260531</v>
      </c>
      <c r="D130" s="61" t="s">
        <v>205</v>
      </c>
      <c r="E130" s="61" t="s">
        <v>49</v>
      </c>
      <c r="F130" s="62">
        <v>92.18</v>
      </c>
      <c r="G130" s="62">
        <v>92.18</v>
      </c>
      <c r="H130" s="51">
        <v>13</v>
      </c>
      <c r="I130" s="52"/>
      <c r="J130" s="62">
        <v>92.18</v>
      </c>
    </row>
    <row r="131" spans="2:10" x14ac:dyDescent="0.3">
      <c r="B131" s="48" t="s">
        <v>220</v>
      </c>
      <c r="C131" s="60">
        <v>20260110</v>
      </c>
      <c r="D131" s="61" t="s">
        <v>221</v>
      </c>
      <c r="E131" s="61" t="s">
        <v>49</v>
      </c>
      <c r="F131" s="62">
        <v>417.35</v>
      </c>
      <c r="G131" s="62">
        <v>417.35</v>
      </c>
      <c r="H131" s="51">
        <v>17</v>
      </c>
      <c r="I131" s="52"/>
      <c r="J131" s="62">
        <v>417.35</v>
      </c>
    </row>
    <row r="132" spans="2:10" x14ac:dyDescent="0.3">
      <c r="B132" s="48" t="s">
        <v>222</v>
      </c>
      <c r="C132" s="60">
        <v>20260153</v>
      </c>
      <c r="D132" s="61" t="s">
        <v>223</v>
      </c>
      <c r="E132" s="61" t="s">
        <v>52</v>
      </c>
      <c r="F132" s="62">
        <v>840</v>
      </c>
      <c r="G132" s="62">
        <v>280</v>
      </c>
      <c r="H132" s="51">
        <v>16</v>
      </c>
      <c r="I132" s="52"/>
      <c r="J132" s="62">
        <v>280</v>
      </c>
    </row>
    <row r="133" spans="2:10" x14ac:dyDescent="0.3">
      <c r="B133" s="48" t="s">
        <v>224</v>
      </c>
      <c r="C133" s="60">
        <v>20260402</v>
      </c>
      <c r="D133" s="61" t="s">
        <v>225</v>
      </c>
      <c r="E133" s="61" t="s">
        <v>49</v>
      </c>
      <c r="F133" s="62">
        <v>582</v>
      </c>
      <c r="G133" s="62">
        <v>582</v>
      </c>
      <c r="H133" s="51">
        <v>7</v>
      </c>
      <c r="I133" s="52"/>
      <c r="J133" s="62">
        <v>582</v>
      </c>
    </row>
    <row r="134" spans="2:10" x14ac:dyDescent="0.3">
      <c r="B134" s="48" t="s">
        <v>226</v>
      </c>
      <c r="C134" s="60">
        <v>20260200</v>
      </c>
      <c r="D134" s="61" t="s">
        <v>227</v>
      </c>
      <c r="E134" s="61" t="s">
        <v>49</v>
      </c>
      <c r="F134" s="62">
        <v>303.5</v>
      </c>
      <c r="G134" s="62">
        <v>303.5</v>
      </c>
      <c r="H134" s="51">
        <v>9</v>
      </c>
      <c r="I134" s="52"/>
      <c r="J134" s="62">
        <v>303.5</v>
      </c>
    </row>
    <row r="135" spans="2:10" x14ac:dyDescent="0.3">
      <c r="B135" s="48" t="s">
        <v>228</v>
      </c>
      <c r="C135" s="60">
        <v>20260188</v>
      </c>
      <c r="D135" s="61" t="s">
        <v>119</v>
      </c>
      <c r="E135" s="61" t="s">
        <v>49</v>
      </c>
      <c r="F135" s="62">
        <v>257.82</v>
      </c>
      <c r="G135" s="62">
        <v>257.82</v>
      </c>
      <c r="H135" s="51">
        <v>10</v>
      </c>
      <c r="I135" s="52"/>
      <c r="J135" s="62">
        <v>257.82</v>
      </c>
    </row>
    <row r="136" spans="2:10" x14ac:dyDescent="0.3">
      <c r="B136" s="48" t="s">
        <v>229</v>
      </c>
      <c r="C136" s="60">
        <v>20260143</v>
      </c>
      <c r="D136" s="61" t="s">
        <v>230</v>
      </c>
      <c r="E136" s="61" t="s">
        <v>49</v>
      </c>
      <c r="F136" s="62">
        <v>369.32</v>
      </c>
      <c r="G136" s="62">
        <v>369.32</v>
      </c>
      <c r="H136" s="51">
        <v>14</v>
      </c>
      <c r="I136" s="52"/>
      <c r="J136" s="62">
        <v>369.32</v>
      </c>
    </row>
    <row r="137" spans="2:10" x14ac:dyDescent="0.3">
      <c r="B137" s="48" t="s">
        <v>231</v>
      </c>
      <c r="C137" s="60">
        <v>20260145</v>
      </c>
      <c r="D137" s="61" t="s">
        <v>58</v>
      </c>
      <c r="E137" s="61" t="s">
        <v>52</v>
      </c>
      <c r="F137" s="62">
        <v>1248.69</v>
      </c>
      <c r="G137" s="62">
        <v>416.23</v>
      </c>
      <c r="H137" s="51">
        <v>9</v>
      </c>
      <c r="I137" s="52"/>
      <c r="J137" s="62">
        <v>416.23</v>
      </c>
    </row>
    <row r="138" spans="2:10" x14ac:dyDescent="0.3">
      <c r="B138" s="48" t="s">
        <v>232</v>
      </c>
      <c r="C138" s="60">
        <v>20260352</v>
      </c>
      <c r="D138" s="61" t="s">
        <v>58</v>
      </c>
      <c r="E138" s="61" t="s">
        <v>52</v>
      </c>
      <c r="F138" s="62">
        <v>1319.63</v>
      </c>
      <c r="G138" s="62">
        <v>439.88</v>
      </c>
      <c r="H138" s="51">
        <v>13</v>
      </c>
      <c r="I138" s="52"/>
      <c r="J138" s="62">
        <v>439.88</v>
      </c>
    </row>
    <row r="139" spans="2:10" x14ac:dyDescent="0.3">
      <c r="B139" s="48" t="s">
        <v>233</v>
      </c>
      <c r="C139" s="60">
        <v>20260379</v>
      </c>
      <c r="D139" s="61" t="s">
        <v>58</v>
      </c>
      <c r="E139" s="61" t="s">
        <v>52</v>
      </c>
      <c r="F139" s="62">
        <v>1173</v>
      </c>
      <c r="G139" s="62">
        <v>391</v>
      </c>
      <c r="H139" s="51">
        <v>13</v>
      </c>
      <c r="I139" s="52"/>
      <c r="J139" s="62">
        <v>391</v>
      </c>
    </row>
    <row r="140" spans="2:10" x14ac:dyDescent="0.3">
      <c r="B140" s="48" t="s">
        <v>234</v>
      </c>
      <c r="C140" s="60">
        <v>20260206</v>
      </c>
      <c r="D140" s="61" t="s">
        <v>235</v>
      </c>
      <c r="E140" s="61" t="s">
        <v>49</v>
      </c>
      <c r="F140" s="62">
        <v>324.85000000000002</v>
      </c>
      <c r="G140" s="62">
        <v>324.85000000000002</v>
      </c>
      <c r="H140" s="51">
        <v>9</v>
      </c>
      <c r="I140" s="52"/>
      <c r="J140" s="62">
        <v>324.85000000000002</v>
      </c>
    </row>
    <row r="141" spans="2:10" x14ac:dyDescent="0.3">
      <c r="B141" s="48" t="s">
        <v>236</v>
      </c>
      <c r="C141" s="60">
        <v>20260245</v>
      </c>
      <c r="D141" s="61" t="s">
        <v>62</v>
      </c>
      <c r="E141" s="61" t="s">
        <v>49</v>
      </c>
      <c r="F141" s="62">
        <v>213.25</v>
      </c>
      <c r="G141" s="62">
        <v>213.25</v>
      </c>
      <c r="H141" s="51">
        <v>16</v>
      </c>
      <c r="I141" s="52"/>
      <c r="J141" s="62">
        <v>213.25</v>
      </c>
    </row>
    <row r="142" spans="2:10" x14ac:dyDescent="0.3">
      <c r="B142" s="48" t="s">
        <v>237</v>
      </c>
      <c r="C142" s="60">
        <v>20260481</v>
      </c>
      <c r="D142" s="61" t="s">
        <v>70</v>
      </c>
      <c r="E142" s="61" t="s">
        <v>52</v>
      </c>
      <c r="F142" s="62">
        <v>1477.96</v>
      </c>
      <c r="G142" s="62">
        <v>492.65</v>
      </c>
      <c r="H142" s="51">
        <v>0</v>
      </c>
      <c r="I142" s="52"/>
      <c r="J142" s="62">
        <v>492.65</v>
      </c>
    </row>
    <row r="143" spans="2:10" x14ac:dyDescent="0.3">
      <c r="B143" s="48" t="s">
        <v>238</v>
      </c>
      <c r="C143" s="60">
        <v>20260597</v>
      </c>
      <c r="D143" s="61" t="s">
        <v>239</v>
      </c>
      <c r="E143" s="61" t="s">
        <v>49</v>
      </c>
      <c r="F143" s="62">
        <v>173.48</v>
      </c>
      <c r="G143" s="62">
        <v>173.48</v>
      </c>
      <c r="H143" s="51">
        <v>8</v>
      </c>
      <c r="I143" s="52"/>
      <c r="J143" s="62">
        <v>173.48</v>
      </c>
    </row>
    <row r="144" spans="2:10" x14ac:dyDescent="0.3">
      <c r="B144" s="48" t="s">
        <v>240</v>
      </c>
      <c r="C144" s="60">
        <v>20260534</v>
      </c>
      <c r="D144" s="61" t="s">
        <v>241</v>
      </c>
      <c r="E144" s="61" t="s">
        <v>49</v>
      </c>
      <c r="F144" s="62">
        <v>342.79</v>
      </c>
      <c r="G144" s="62">
        <v>342.79</v>
      </c>
      <c r="H144" s="51">
        <v>1</v>
      </c>
      <c r="I144" s="52"/>
      <c r="J144" s="62">
        <v>342.79</v>
      </c>
    </row>
    <row r="145" spans="2:10" x14ac:dyDescent="0.3">
      <c r="B145" s="48" t="s">
        <v>242</v>
      </c>
      <c r="C145" s="60">
        <v>20260011</v>
      </c>
      <c r="D145" s="61" t="s">
        <v>92</v>
      </c>
      <c r="E145" s="61" t="s">
        <v>49</v>
      </c>
      <c r="F145" s="62">
        <v>156.87</v>
      </c>
      <c r="G145" s="62">
        <v>156.87</v>
      </c>
      <c r="H145" s="51">
        <v>8</v>
      </c>
      <c r="I145" s="52"/>
      <c r="J145" s="62">
        <v>156.87</v>
      </c>
    </row>
    <row r="146" spans="2:10" x14ac:dyDescent="0.3">
      <c r="B146" s="48" t="s">
        <v>243</v>
      </c>
      <c r="C146" s="60">
        <v>20260147</v>
      </c>
      <c r="D146" s="61" t="s">
        <v>137</v>
      </c>
      <c r="E146" s="61" t="s">
        <v>52</v>
      </c>
      <c r="F146" s="62">
        <v>746.46</v>
      </c>
      <c r="G146" s="62">
        <v>248.82</v>
      </c>
      <c r="H146" s="51">
        <v>0</v>
      </c>
      <c r="I146" s="52"/>
      <c r="J146" s="62">
        <v>248.82</v>
      </c>
    </row>
    <row r="147" spans="2:10" x14ac:dyDescent="0.3">
      <c r="B147" s="48" t="s">
        <v>244</v>
      </c>
      <c r="C147" s="60">
        <v>20260275</v>
      </c>
      <c r="D147" s="61" t="s">
        <v>100</v>
      </c>
      <c r="E147" s="61" t="s">
        <v>49</v>
      </c>
      <c r="F147" s="62">
        <v>504.43</v>
      </c>
      <c r="G147" s="62">
        <v>504.43</v>
      </c>
      <c r="H147" s="51">
        <v>7</v>
      </c>
      <c r="I147" s="52"/>
      <c r="J147" s="62">
        <v>504.43</v>
      </c>
    </row>
    <row r="148" spans="2:10" x14ac:dyDescent="0.3">
      <c r="B148" s="48" t="s">
        <v>245</v>
      </c>
      <c r="C148" s="60">
        <v>20260397</v>
      </c>
      <c r="D148" s="61" t="s">
        <v>180</v>
      </c>
      <c r="E148" s="61" t="s">
        <v>49</v>
      </c>
      <c r="F148" s="62">
        <v>2003.19</v>
      </c>
      <c r="G148" s="62">
        <v>2003.19</v>
      </c>
      <c r="H148" s="51">
        <v>14</v>
      </c>
      <c r="I148" s="52"/>
      <c r="J148" s="62">
        <v>2003.19</v>
      </c>
    </row>
    <row r="149" spans="2:10" x14ac:dyDescent="0.3">
      <c r="B149" s="48" t="s">
        <v>246</v>
      </c>
      <c r="C149" s="60">
        <v>20260018</v>
      </c>
      <c r="D149" s="61" t="s">
        <v>247</v>
      </c>
      <c r="E149" s="61" t="s">
        <v>49</v>
      </c>
      <c r="F149" s="62">
        <v>776.08</v>
      </c>
      <c r="G149" s="62">
        <v>776.08</v>
      </c>
      <c r="H149" s="51">
        <v>3</v>
      </c>
      <c r="I149" s="52"/>
      <c r="J149" s="62">
        <v>776.08</v>
      </c>
    </row>
    <row r="150" spans="2:10" x14ac:dyDescent="0.3">
      <c r="B150" s="48" t="s">
        <v>248</v>
      </c>
      <c r="C150" s="60">
        <v>20260033</v>
      </c>
      <c r="D150" s="61" t="s">
        <v>210</v>
      </c>
      <c r="E150" s="61" t="s">
        <v>49</v>
      </c>
      <c r="F150" s="62">
        <v>719.31</v>
      </c>
      <c r="G150" s="62">
        <v>719.31</v>
      </c>
      <c r="H150" s="51">
        <v>8</v>
      </c>
      <c r="I150" s="52"/>
      <c r="J150" s="62">
        <v>719.31</v>
      </c>
    </row>
    <row r="151" spans="2:10" x14ac:dyDescent="0.3">
      <c r="B151" s="48" t="s">
        <v>249</v>
      </c>
      <c r="C151" s="60">
        <v>20260050</v>
      </c>
      <c r="D151" s="61" t="s">
        <v>250</v>
      </c>
      <c r="E151" s="61" t="s">
        <v>49</v>
      </c>
      <c r="F151" s="62">
        <v>588.30999999999995</v>
      </c>
      <c r="G151" s="62">
        <v>588.30999999999995</v>
      </c>
      <c r="H151" s="51">
        <v>3</v>
      </c>
      <c r="I151" s="52"/>
      <c r="J151" s="62">
        <v>588.30999999999995</v>
      </c>
    </row>
    <row r="152" spans="2:10" x14ac:dyDescent="0.3">
      <c r="B152" s="48" t="s">
        <v>251</v>
      </c>
      <c r="C152" s="60">
        <v>20260062</v>
      </c>
      <c r="D152" s="61" t="s">
        <v>252</v>
      </c>
      <c r="E152" s="61" t="s">
        <v>49</v>
      </c>
      <c r="F152" s="62">
        <v>684.24</v>
      </c>
      <c r="G152" s="62">
        <v>684.24</v>
      </c>
      <c r="H152" s="51">
        <v>13</v>
      </c>
      <c r="I152" s="52"/>
      <c r="J152" s="62">
        <v>684.24</v>
      </c>
    </row>
    <row r="153" spans="2:10" x14ac:dyDescent="0.3">
      <c r="B153" s="48" t="s">
        <v>253</v>
      </c>
      <c r="C153" s="60">
        <v>20260209</v>
      </c>
      <c r="D153" s="61" t="s">
        <v>210</v>
      </c>
      <c r="E153" s="61" t="s">
        <v>49</v>
      </c>
      <c r="F153" s="62">
        <v>172.5</v>
      </c>
      <c r="G153" s="62">
        <v>172.5</v>
      </c>
      <c r="H153" s="51">
        <v>9</v>
      </c>
      <c r="I153" s="52"/>
      <c r="J153" s="62">
        <v>172.5</v>
      </c>
    </row>
    <row r="154" spans="2:10" x14ac:dyDescent="0.3">
      <c r="B154" s="48" t="s">
        <v>254</v>
      </c>
      <c r="C154" s="60">
        <v>20260064</v>
      </c>
      <c r="D154" s="61" t="s">
        <v>92</v>
      </c>
      <c r="E154" s="61" t="s">
        <v>49</v>
      </c>
      <c r="F154" s="62">
        <v>470</v>
      </c>
      <c r="G154" s="62">
        <v>470</v>
      </c>
      <c r="H154" s="51">
        <v>4</v>
      </c>
      <c r="I154" s="52"/>
      <c r="J154" s="62">
        <v>470</v>
      </c>
    </row>
    <row r="155" spans="2:10" x14ac:dyDescent="0.3">
      <c r="B155" s="48" t="s">
        <v>255</v>
      </c>
      <c r="C155" s="60">
        <v>20260537</v>
      </c>
      <c r="D155" s="61" t="s">
        <v>256</v>
      </c>
      <c r="E155" s="61" t="s">
        <v>49</v>
      </c>
      <c r="F155" s="62">
        <v>310.5</v>
      </c>
      <c r="G155" s="62">
        <v>310.5</v>
      </c>
      <c r="H155" s="51">
        <v>3</v>
      </c>
      <c r="I155" s="52"/>
      <c r="J155" s="62">
        <v>310.5</v>
      </c>
    </row>
    <row r="156" spans="2:10" x14ac:dyDescent="0.3">
      <c r="B156" s="48" t="s">
        <v>257</v>
      </c>
      <c r="C156" s="60">
        <v>20260536</v>
      </c>
      <c r="D156" s="61" t="s">
        <v>258</v>
      </c>
      <c r="E156" s="61" t="s">
        <v>49</v>
      </c>
      <c r="F156" s="62">
        <v>70.77</v>
      </c>
      <c r="G156" s="62">
        <v>70.77</v>
      </c>
      <c r="H156" s="51">
        <v>0</v>
      </c>
      <c r="I156" s="52"/>
      <c r="J156" s="62">
        <v>70.77</v>
      </c>
    </row>
    <row r="157" spans="2:10" x14ac:dyDescent="0.3">
      <c r="B157" s="48" t="s">
        <v>259</v>
      </c>
      <c r="C157" s="60">
        <v>20260532</v>
      </c>
      <c r="D157" s="61" t="s">
        <v>235</v>
      </c>
      <c r="E157" s="61" t="s">
        <v>49</v>
      </c>
      <c r="F157" s="62">
        <v>353.5</v>
      </c>
      <c r="G157" s="62">
        <v>353.5</v>
      </c>
      <c r="H157" s="51">
        <v>13</v>
      </c>
      <c r="I157" s="52"/>
      <c r="J157" s="62">
        <v>353.5</v>
      </c>
    </row>
    <row r="158" spans="2:10" x14ac:dyDescent="0.3">
      <c r="B158" s="48" t="s">
        <v>260</v>
      </c>
      <c r="C158" s="60">
        <v>20260109</v>
      </c>
      <c r="D158" s="61" t="s">
        <v>260</v>
      </c>
      <c r="E158" s="61" t="s">
        <v>49</v>
      </c>
      <c r="F158" s="62">
        <v>142.32</v>
      </c>
      <c r="G158" s="62">
        <v>142.32</v>
      </c>
      <c r="H158" s="51">
        <v>4</v>
      </c>
      <c r="I158" s="52"/>
      <c r="J158" s="62">
        <v>142.32</v>
      </c>
    </row>
    <row r="159" spans="2:10" x14ac:dyDescent="0.3">
      <c r="B159" s="48" t="s">
        <v>261</v>
      </c>
      <c r="C159" s="60">
        <v>20260140</v>
      </c>
      <c r="D159" s="61" t="s">
        <v>262</v>
      </c>
      <c r="E159" s="61" t="s">
        <v>49</v>
      </c>
      <c r="F159" s="62">
        <v>248.4</v>
      </c>
      <c r="G159" s="62">
        <v>248.4</v>
      </c>
      <c r="H159" s="51">
        <v>14</v>
      </c>
      <c r="I159" s="52"/>
      <c r="J159" s="62">
        <v>248.4</v>
      </c>
    </row>
    <row r="160" spans="2:10" x14ac:dyDescent="0.3">
      <c r="B160" s="48" t="s">
        <v>263</v>
      </c>
      <c r="C160" s="60">
        <v>20260584</v>
      </c>
      <c r="D160" s="61" t="s">
        <v>264</v>
      </c>
      <c r="E160" s="61" t="s">
        <v>52</v>
      </c>
      <c r="F160" s="62">
        <v>5052</v>
      </c>
      <c r="G160" s="62">
        <v>1684</v>
      </c>
      <c r="H160" s="51">
        <v>22</v>
      </c>
      <c r="I160" s="52"/>
      <c r="J160" s="62">
        <v>1684</v>
      </c>
    </row>
    <row r="161" spans="2:10" x14ac:dyDescent="0.3">
      <c r="B161" s="48" t="s">
        <v>265</v>
      </c>
      <c r="C161" s="60">
        <v>20260498</v>
      </c>
      <c r="D161" s="61" t="s">
        <v>266</v>
      </c>
      <c r="E161" s="61" t="s">
        <v>49</v>
      </c>
      <c r="F161" s="62">
        <v>193.22</v>
      </c>
      <c r="G161" s="62">
        <v>193.22</v>
      </c>
      <c r="H161" s="51">
        <v>0</v>
      </c>
      <c r="I161" s="52"/>
      <c r="J161" s="62">
        <v>193.22</v>
      </c>
    </row>
    <row r="162" spans="2:10" x14ac:dyDescent="0.3">
      <c r="B162" s="48" t="s">
        <v>267</v>
      </c>
      <c r="C162" s="60">
        <v>20260489</v>
      </c>
      <c r="D162" s="61" t="s">
        <v>268</v>
      </c>
      <c r="E162" s="61" t="s">
        <v>49</v>
      </c>
      <c r="F162" s="62">
        <v>385.64</v>
      </c>
      <c r="G162" s="62">
        <v>385.64</v>
      </c>
      <c r="H162" s="51">
        <v>0</v>
      </c>
      <c r="I162" s="52"/>
      <c r="J162" s="62">
        <v>385.64</v>
      </c>
    </row>
    <row r="163" spans="2:10" x14ac:dyDescent="0.3">
      <c r="B163" s="48" t="s">
        <v>269</v>
      </c>
      <c r="C163" s="60">
        <v>20260596</v>
      </c>
      <c r="D163" s="61" t="s">
        <v>270</v>
      </c>
      <c r="E163" s="61" t="s">
        <v>49</v>
      </c>
      <c r="F163" s="62">
        <v>741.31</v>
      </c>
      <c r="G163" s="62">
        <v>741.31</v>
      </c>
      <c r="H163" s="51">
        <v>4</v>
      </c>
      <c r="I163" s="52"/>
      <c r="J163" s="62">
        <v>741.31</v>
      </c>
    </row>
    <row r="164" spans="2:10" x14ac:dyDescent="0.3">
      <c r="B164" s="48" t="s">
        <v>271</v>
      </c>
      <c r="C164" s="60">
        <v>20260283</v>
      </c>
      <c r="D164" s="61" t="s">
        <v>272</v>
      </c>
      <c r="E164" s="61" t="s">
        <v>49</v>
      </c>
      <c r="F164" s="62">
        <v>675.42</v>
      </c>
      <c r="G164" s="62">
        <v>675.42</v>
      </c>
      <c r="H164" s="51">
        <v>7</v>
      </c>
      <c r="I164" s="52"/>
      <c r="J164" s="62">
        <v>675.42</v>
      </c>
    </row>
    <row r="165" spans="2:10" x14ac:dyDescent="0.3">
      <c r="B165" s="48" t="s">
        <v>273</v>
      </c>
      <c r="C165" s="60">
        <v>20260548</v>
      </c>
      <c r="D165" s="61" t="s">
        <v>92</v>
      </c>
      <c r="E165" s="61" t="s">
        <v>49</v>
      </c>
      <c r="F165" s="62">
        <v>455.86</v>
      </c>
      <c r="G165" s="62">
        <v>455.86</v>
      </c>
      <c r="H165" s="51">
        <v>0</v>
      </c>
      <c r="I165" s="52"/>
      <c r="J165" s="62">
        <v>455.86</v>
      </c>
    </row>
    <row r="166" spans="2:10" x14ac:dyDescent="0.3">
      <c r="B166" s="48" t="s">
        <v>274</v>
      </c>
      <c r="C166" s="60">
        <v>20260538</v>
      </c>
      <c r="D166" s="61" t="s">
        <v>275</v>
      </c>
      <c r="E166" s="61" t="s">
        <v>49</v>
      </c>
      <c r="F166" s="62">
        <v>372.35</v>
      </c>
      <c r="G166" s="62">
        <v>372.35</v>
      </c>
      <c r="H166" s="51">
        <v>1</v>
      </c>
      <c r="I166" s="52"/>
      <c r="J166" s="62">
        <v>372.35</v>
      </c>
    </row>
    <row r="167" spans="2:10" x14ac:dyDescent="0.3">
      <c r="B167" s="48" t="s">
        <v>276</v>
      </c>
      <c r="C167" s="60">
        <v>20260585</v>
      </c>
      <c r="D167" s="61" t="s">
        <v>277</v>
      </c>
      <c r="E167" s="61" t="s">
        <v>49</v>
      </c>
      <c r="F167" s="62">
        <v>120</v>
      </c>
      <c r="G167" s="62">
        <v>120</v>
      </c>
      <c r="H167" s="51">
        <v>0</v>
      </c>
      <c r="I167" s="52"/>
      <c r="J167" s="62">
        <v>120</v>
      </c>
    </row>
    <row r="168" spans="2:10" x14ac:dyDescent="0.3">
      <c r="B168" s="48" t="s">
        <v>278</v>
      </c>
      <c r="C168" s="60">
        <v>20260602</v>
      </c>
      <c r="D168" s="61" t="s">
        <v>279</v>
      </c>
      <c r="E168" s="61" t="s">
        <v>49</v>
      </c>
      <c r="F168" s="62">
        <v>1311.22</v>
      </c>
      <c r="G168" s="62">
        <v>1311.22</v>
      </c>
      <c r="H168" s="51">
        <v>7</v>
      </c>
      <c r="I168" s="52"/>
      <c r="J168" s="62">
        <v>1311.22</v>
      </c>
    </row>
    <row r="169" spans="2:10" x14ac:dyDescent="0.3">
      <c r="B169" s="48" t="s">
        <v>280</v>
      </c>
      <c r="C169" s="60">
        <v>20260478</v>
      </c>
      <c r="D169" s="61" t="s">
        <v>281</v>
      </c>
      <c r="E169" s="61" t="s">
        <v>49</v>
      </c>
      <c r="F169" s="62">
        <v>592.41</v>
      </c>
      <c r="G169" s="62">
        <v>592.41</v>
      </c>
      <c r="H169" s="51">
        <v>6</v>
      </c>
      <c r="I169" s="52"/>
      <c r="J169" s="62">
        <v>592.41</v>
      </c>
    </row>
    <row r="170" spans="2:10" x14ac:dyDescent="0.3">
      <c r="B170" s="48" t="s">
        <v>282</v>
      </c>
      <c r="C170" s="60">
        <v>20260279</v>
      </c>
      <c r="D170" s="61" t="s">
        <v>282</v>
      </c>
      <c r="E170" s="61" t="s">
        <v>49</v>
      </c>
      <c r="F170" s="62">
        <v>500</v>
      </c>
      <c r="G170" s="62">
        <v>500</v>
      </c>
      <c r="H170" s="51">
        <v>4</v>
      </c>
      <c r="I170" s="52"/>
      <c r="J170" s="62">
        <v>500</v>
      </c>
    </row>
    <row r="171" spans="2:10" x14ac:dyDescent="0.3">
      <c r="B171" s="48" t="s">
        <v>62</v>
      </c>
      <c r="C171" s="60">
        <v>20260539</v>
      </c>
      <c r="D171" s="61" t="s">
        <v>62</v>
      </c>
      <c r="E171" s="61" t="s">
        <v>49</v>
      </c>
      <c r="F171" s="62">
        <v>378.95</v>
      </c>
      <c r="G171" s="62">
        <v>378.95</v>
      </c>
      <c r="H171" s="51">
        <v>1</v>
      </c>
      <c r="I171" s="52"/>
      <c r="J171" s="62">
        <v>378.95</v>
      </c>
    </row>
    <row r="172" spans="2:10" x14ac:dyDescent="0.3">
      <c r="B172" s="48" t="s">
        <v>283</v>
      </c>
      <c r="C172" s="60">
        <v>20260359</v>
      </c>
      <c r="D172" s="61" t="s">
        <v>284</v>
      </c>
      <c r="E172" s="61" t="s">
        <v>52</v>
      </c>
      <c r="F172" s="62">
        <v>5989.11</v>
      </c>
      <c r="G172" s="62">
        <v>1996.37</v>
      </c>
      <c r="H172" s="51">
        <v>17</v>
      </c>
      <c r="I172" s="52"/>
      <c r="J172" s="62">
        <v>1996.37</v>
      </c>
    </row>
    <row r="173" spans="2:10" x14ac:dyDescent="0.3">
      <c r="B173" s="48" t="s">
        <v>285</v>
      </c>
      <c r="C173" s="60">
        <v>20260096</v>
      </c>
      <c r="D173" s="61" t="s">
        <v>286</v>
      </c>
      <c r="E173" s="61" t="s">
        <v>49</v>
      </c>
      <c r="F173" s="62">
        <v>524.9</v>
      </c>
      <c r="G173" s="62">
        <v>524.9</v>
      </c>
      <c r="H173" s="51">
        <v>3</v>
      </c>
      <c r="I173" s="52"/>
      <c r="J173" s="62">
        <v>524.9</v>
      </c>
    </row>
    <row r="174" spans="2:10" x14ac:dyDescent="0.3">
      <c r="B174" s="48" t="s">
        <v>287</v>
      </c>
      <c r="C174" s="60">
        <v>20260005</v>
      </c>
      <c r="D174" s="61" t="s">
        <v>288</v>
      </c>
      <c r="E174" s="61" t="s">
        <v>49</v>
      </c>
      <c r="F174" s="62">
        <v>729.86</v>
      </c>
      <c r="G174" s="62">
        <v>729.86</v>
      </c>
      <c r="H174" s="51">
        <v>0</v>
      </c>
      <c r="I174" s="52"/>
      <c r="J174" s="62">
        <v>729.86</v>
      </c>
    </row>
    <row r="175" spans="2:10" x14ac:dyDescent="0.3">
      <c r="B175" s="48" t="s">
        <v>287</v>
      </c>
      <c r="C175" s="60">
        <v>20260101</v>
      </c>
      <c r="D175" s="61" t="s">
        <v>288</v>
      </c>
      <c r="E175" s="61" t="s">
        <v>49</v>
      </c>
      <c r="F175" s="62">
        <v>1333.45</v>
      </c>
      <c r="G175" s="62">
        <v>1333.45</v>
      </c>
      <c r="H175" s="51">
        <v>7</v>
      </c>
      <c r="I175" s="52"/>
      <c r="J175" s="62">
        <v>1333.45</v>
      </c>
    </row>
    <row r="176" spans="2:10" x14ac:dyDescent="0.3">
      <c r="B176" s="48" t="s">
        <v>289</v>
      </c>
      <c r="C176" s="60">
        <v>20260034</v>
      </c>
      <c r="D176" s="61" t="s">
        <v>290</v>
      </c>
      <c r="E176" s="61" t="s">
        <v>49</v>
      </c>
      <c r="F176" s="62">
        <v>1182.3699999999999</v>
      </c>
      <c r="G176" s="62">
        <v>1182.3699999999999</v>
      </c>
      <c r="H176" s="51">
        <v>11</v>
      </c>
      <c r="I176" s="52"/>
      <c r="J176" s="62">
        <v>1182.3699999999999</v>
      </c>
    </row>
    <row r="177" spans="2:10" x14ac:dyDescent="0.3">
      <c r="B177" s="48" t="s">
        <v>291</v>
      </c>
      <c r="C177" s="60">
        <v>20260106</v>
      </c>
      <c r="D177" s="61" t="s">
        <v>291</v>
      </c>
      <c r="E177" s="61" t="s">
        <v>49</v>
      </c>
      <c r="F177" s="62">
        <v>2430</v>
      </c>
      <c r="G177" s="62">
        <v>2430</v>
      </c>
      <c r="H177" s="51">
        <v>20</v>
      </c>
      <c r="I177" s="52"/>
      <c r="J177" s="62">
        <v>2430</v>
      </c>
    </row>
    <row r="178" spans="2:10" x14ac:dyDescent="0.3">
      <c r="B178" s="48" t="s">
        <v>292</v>
      </c>
      <c r="C178" s="60">
        <v>20260541</v>
      </c>
      <c r="D178" s="61" t="s">
        <v>70</v>
      </c>
      <c r="E178" s="61" t="s">
        <v>52</v>
      </c>
      <c r="F178" s="62">
        <v>1671.11</v>
      </c>
      <c r="G178" s="62">
        <v>557.04</v>
      </c>
      <c r="H178" s="51">
        <v>13</v>
      </c>
      <c r="I178" s="52"/>
      <c r="J178" s="62">
        <v>557.04</v>
      </c>
    </row>
    <row r="179" spans="2:10" x14ac:dyDescent="0.3">
      <c r="B179" s="48" t="s">
        <v>293</v>
      </c>
      <c r="C179" s="60">
        <v>20260400</v>
      </c>
      <c r="D179" s="61" t="s">
        <v>294</v>
      </c>
      <c r="E179" s="61" t="s">
        <v>49</v>
      </c>
      <c r="F179" s="62">
        <v>355.55</v>
      </c>
      <c r="G179" s="62">
        <v>355.55</v>
      </c>
      <c r="H179" s="51">
        <v>13</v>
      </c>
      <c r="I179" s="52"/>
      <c r="J179" s="62">
        <v>355.55</v>
      </c>
    </row>
    <row r="180" spans="2:10" x14ac:dyDescent="0.3">
      <c r="B180" s="48" t="s">
        <v>295</v>
      </c>
      <c r="C180" s="60">
        <v>20260573</v>
      </c>
      <c r="D180" s="61" t="s">
        <v>296</v>
      </c>
      <c r="E180" s="61" t="s">
        <v>49</v>
      </c>
      <c r="F180" s="62">
        <v>271.08999999999997</v>
      </c>
      <c r="G180" s="62">
        <v>271.08999999999997</v>
      </c>
      <c r="H180" s="51">
        <v>7</v>
      </c>
      <c r="I180" s="52"/>
      <c r="J180" s="62">
        <v>271.08999999999997</v>
      </c>
    </row>
    <row r="181" spans="2:10" x14ac:dyDescent="0.3">
      <c r="B181" s="48" t="s">
        <v>297</v>
      </c>
      <c r="C181" s="60">
        <v>20260542</v>
      </c>
      <c r="D181" s="61" t="s">
        <v>114</v>
      </c>
      <c r="E181" s="61" t="s">
        <v>49</v>
      </c>
      <c r="F181" s="62">
        <v>549.07000000000005</v>
      </c>
      <c r="G181" s="62">
        <v>549.07000000000005</v>
      </c>
      <c r="H181" s="51">
        <v>13</v>
      </c>
      <c r="I181" s="52"/>
      <c r="J181" s="62">
        <v>549.07000000000005</v>
      </c>
    </row>
    <row r="182" spans="2:10" x14ac:dyDescent="0.3">
      <c r="B182" s="48" t="s">
        <v>298</v>
      </c>
      <c r="C182" s="60">
        <v>20260221</v>
      </c>
      <c r="D182" s="61" t="s">
        <v>137</v>
      </c>
      <c r="E182" s="61" t="s">
        <v>52</v>
      </c>
      <c r="F182" s="62">
        <v>6398.29</v>
      </c>
      <c r="G182" s="62">
        <v>2132.7600000000002</v>
      </c>
      <c r="H182" s="51">
        <v>39</v>
      </c>
      <c r="I182" s="52"/>
      <c r="J182" s="62">
        <v>2132.7600000000002</v>
      </c>
    </row>
    <row r="183" spans="2:10" x14ac:dyDescent="0.3">
      <c r="B183" s="48" t="s">
        <v>299</v>
      </c>
      <c r="C183" s="60">
        <v>20260144</v>
      </c>
      <c r="D183" s="61" t="s">
        <v>137</v>
      </c>
      <c r="E183" s="61" t="s">
        <v>52</v>
      </c>
      <c r="F183" s="62">
        <v>711.22</v>
      </c>
      <c r="G183" s="62">
        <v>237.07</v>
      </c>
      <c r="H183" s="51">
        <v>0</v>
      </c>
      <c r="I183" s="52"/>
      <c r="J183" s="62">
        <v>237.07</v>
      </c>
    </row>
    <row r="184" spans="2:10" x14ac:dyDescent="0.3">
      <c r="B184" s="48" t="s">
        <v>300</v>
      </c>
      <c r="C184" s="60">
        <v>20260543</v>
      </c>
      <c r="D184" s="61" t="s">
        <v>137</v>
      </c>
      <c r="E184" s="61" t="s">
        <v>52</v>
      </c>
      <c r="F184" s="62">
        <v>639.80999999999995</v>
      </c>
      <c r="G184" s="62">
        <v>213.27</v>
      </c>
      <c r="H184" s="51">
        <v>0</v>
      </c>
      <c r="I184" s="52"/>
      <c r="J184" s="62">
        <v>213.27</v>
      </c>
    </row>
    <row r="185" spans="2:10" x14ac:dyDescent="0.3">
      <c r="B185" s="48" t="s">
        <v>301</v>
      </c>
      <c r="C185" s="60">
        <v>20260547</v>
      </c>
      <c r="D185" s="61" t="s">
        <v>56</v>
      </c>
      <c r="E185" s="61" t="s">
        <v>49</v>
      </c>
      <c r="F185" s="62">
        <v>598.71</v>
      </c>
      <c r="G185" s="62">
        <v>598.71</v>
      </c>
      <c r="H185" s="51">
        <v>13</v>
      </c>
      <c r="I185" s="52"/>
      <c r="J185" s="62">
        <v>598.71</v>
      </c>
    </row>
    <row r="186" spans="2:10" x14ac:dyDescent="0.3">
      <c r="B186" s="48" t="s">
        <v>302</v>
      </c>
      <c r="C186" s="60">
        <v>20260157</v>
      </c>
      <c r="D186" s="61" t="s">
        <v>303</v>
      </c>
      <c r="E186" s="61" t="s">
        <v>49</v>
      </c>
      <c r="F186" s="62">
        <v>927.91</v>
      </c>
      <c r="G186" s="62">
        <v>927.91</v>
      </c>
      <c r="H186" s="51">
        <v>0</v>
      </c>
      <c r="I186" s="52"/>
      <c r="J186" s="62">
        <v>927.91</v>
      </c>
    </row>
    <row r="187" spans="2:10" x14ac:dyDescent="0.3">
      <c r="B187" s="48" t="s">
        <v>304</v>
      </c>
      <c r="C187" s="60">
        <v>20260180</v>
      </c>
      <c r="D187" s="61" t="s">
        <v>304</v>
      </c>
      <c r="E187" s="61" t="s">
        <v>49</v>
      </c>
      <c r="F187" s="62">
        <v>800</v>
      </c>
      <c r="G187" s="62">
        <v>800</v>
      </c>
      <c r="H187" s="51">
        <v>3</v>
      </c>
      <c r="I187" s="52"/>
      <c r="J187" s="62">
        <v>800</v>
      </c>
    </row>
    <row r="188" spans="2:10" x14ac:dyDescent="0.3">
      <c r="B188" s="48" t="s">
        <v>305</v>
      </c>
      <c r="C188" s="60">
        <v>20260225</v>
      </c>
      <c r="D188" s="61" t="s">
        <v>92</v>
      </c>
      <c r="E188" s="61" t="s">
        <v>49</v>
      </c>
      <c r="F188" s="62">
        <v>291.83</v>
      </c>
      <c r="G188" s="62">
        <v>291.83</v>
      </c>
      <c r="H188" s="51">
        <v>3</v>
      </c>
      <c r="I188" s="52"/>
      <c r="J188" s="62">
        <v>291.83</v>
      </c>
    </row>
    <row r="189" spans="2:10" x14ac:dyDescent="0.3">
      <c r="B189" s="48" t="s">
        <v>306</v>
      </c>
      <c r="C189" s="60">
        <v>20260604</v>
      </c>
      <c r="D189" s="61" t="s">
        <v>307</v>
      </c>
      <c r="E189" s="61" t="s">
        <v>49</v>
      </c>
      <c r="F189" s="62">
        <v>278.52</v>
      </c>
      <c r="G189" s="62">
        <v>278.52</v>
      </c>
      <c r="H189" s="51">
        <v>7</v>
      </c>
      <c r="I189" s="52"/>
      <c r="J189" s="62">
        <v>278.52</v>
      </c>
    </row>
    <row r="190" spans="2:10" x14ac:dyDescent="0.3">
      <c r="B190" s="48" t="s">
        <v>308</v>
      </c>
      <c r="C190" s="60">
        <v>20260236</v>
      </c>
      <c r="D190" s="61" t="s">
        <v>167</v>
      </c>
      <c r="E190" s="61" t="s">
        <v>49</v>
      </c>
      <c r="F190" s="62">
        <v>1555.46</v>
      </c>
      <c r="G190" s="62">
        <v>1555.46</v>
      </c>
      <c r="H190" s="51">
        <v>13</v>
      </c>
      <c r="I190" s="52"/>
      <c r="J190" s="62">
        <v>1555.46</v>
      </c>
    </row>
    <row r="191" spans="2:10" x14ac:dyDescent="0.3">
      <c r="B191" s="48" t="s">
        <v>309</v>
      </c>
      <c r="C191" s="60">
        <v>20260241</v>
      </c>
      <c r="D191" s="61" t="s">
        <v>310</v>
      </c>
      <c r="E191" s="61" t="s">
        <v>49</v>
      </c>
      <c r="F191" s="62">
        <v>2170</v>
      </c>
      <c r="G191" s="62">
        <v>2170</v>
      </c>
      <c r="H191" s="51">
        <v>7</v>
      </c>
      <c r="I191" s="52"/>
      <c r="J191" s="62">
        <v>2170</v>
      </c>
    </row>
    <row r="192" spans="2:10" x14ac:dyDescent="0.3">
      <c r="B192" s="48" t="s">
        <v>309</v>
      </c>
      <c r="C192" s="60">
        <v>20260467</v>
      </c>
      <c r="D192" s="61" t="s">
        <v>311</v>
      </c>
      <c r="E192" s="61" t="s">
        <v>49</v>
      </c>
      <c r="F192" s="62">
        <v>650</v>
      </c>
      <c r="G192" s="62">
        <v>650</v>
      </c>
      <c r="H192" s="51">
        <v>19</v>
      </c>
      <c r="I192" s="52"/>
      <c r="J192" s="62">
        <v>650</v>
      </c>
    </row>
    <row r="193" spans="2:10" x14ac:dyDescent="0.3">
      <c r="B193" s="48" t="s">
        <v>312</v>
      </c>
      <c r="C193" s="60">
        <v>20260551</v>
      </c>
      <c r="D193" s="61" t="s">
        <v>313</v>
      </c>
      <c r="E193" s="61" t="s">
        <v>49</v>
      </c>
      <c r="F193" s="62">
        <v>714.15</v>
      </c>
      <c r="G193" s="62">
        <v>714.15</v>
      </c>
      <c r="H193" s="51">
        <v>9</v>
      </c>
      <c r="I193" s="52"/>
      <c r="J193" s="62">
        <v>714.15</v>
      </c>
    </row>
    <row r="194" spans="2:10" x14ac:dyDescent="0.3">
      <c r="B194" s="48" t="s">
        <v>314</v>
      </c>
      <c r="C194" s="60">
        <v>20260550</v>
      </c>
      <c r="D194" s="61" t="s">
        <v>315</v>
      </c>
      <c r="E194" s="61" t="s">
        <v>49</v>
      </c>
      <c r="F194" s="62">
        <v>248.4</v>
      </c>
      <c r="G194" s="62">
        <v>248.4</v>
      </c>
      <c r="H194" s="51">
        <v>0</v>
      </c>
      <c r="I194" s="52"/>
      <c r="J194" s="62">
        <v>248.4</v>
      </c>
    </row>
    <row r="195" spans="2:10" x14ac:dyDescent="0.3">
      <c r="B195" s="48" t="s">
        <v>316</v>
      </c>
      <c r="C195" s="60">
        <v>20260552</v>
      </c>
      <c r="D195" s="61" t="s">
        <v>317</v>
      </c>
      <c r="E195" s="61" t="s">
        <v>49</v>
      </c>
      <c r="F195" s="62">
        <v>575.74</v>
      </c>
      <c r="G195" s="62">
        <v>575.74</v>
      </c>
      <c r="H195" s="51">
        <v>13</v>
      </c>
      <c r="I195" s="52"/>
      <c r="J195" s="62">
        <v>575.74</v>
      </c>
    </row>
    <row r="196" spans="2:10" x14ac:dyDescent="0.3">
      <c r="B196" s="48" t="s">
        <v>318</v>
      </c>
      <c r="C196" s="60">
        <v>20260553</v>
      </c>
      <c r="D196" s="61" t="s">
        <v>319</v>
      </c>
      <c r="E196" s="61" t="s">
        <v>49</v>
      </c>
      <c r="F196" s="62">
        <v>154.62</v>
      </c>
      <c r="G196" s="62">
        <v>154.62</v>
      </c>
      <c r="H196" s="51">
        <v>0</v>
      </c>
      <c r="I196" s="52"/>
      <c r="J196" s="62">
        <v>154.62</v>
      </c>
    </row>
    <row r="197" spans="2:10" x14ac:dyDescent="0.3">
      <c r="B197" s="48" t="s">
        <v>320</v>
      </c>
      <c r="C197" s="60">
        <v>20260261</v>
      </c>
      <c r="D197" s="61" t="s">
        <v>290</v>
      </c>
      <c r="E197" s="61" t="s">
        <v>49</v>
      </c>
      <c r="F197" s="62">
        <v>1366.2</v>
      </c>
      <c r="G197" s="62">
        <v>1366.2</v>
      </c>
      <c r="H197" s="51">
        <v>7</v>
      </c>
      <c r="I197" s="52"/>
      <c r="J197" s="62">
        <v>1366.2</v>
      </c>
    </row>
    <row r="198" spans="2:10" x14ac:dyDescent="0.3">
      <c r="B198" s="48" t="s">
        <v>321</v>
      </c>
      <c r="C198" s="60">
        <v>20260276</v>
      </c>
      <c r="D198" s="61" t="s">
        <v>100</v>
      </c>
      <c r="E198" s="61" t="s">
        <v>49</v>
      </c>
      <c r="F198" s="62">
        <v>338.35</v>
      </c>
      <c r="G198" s="62">
        <v>338.35</v>
      </c>
      <c r="H198" s="51">
        <v>3</v>
      </c>
      <c r="I198" s="52"/>
      <c r="J198" s="62">
        <v>338.35</v>
      </c>
    </row>
    <row r="199" spans="2:10" x14ac:dyDescent="0.3">
      <c r="B199" s="48" t="s">
        <v>322</v>
      </c>
      <c r="C199" s="60">
        <v>20260271</v>
      </c>
      <c r="D199" s="61" t="s">
        <v>100</v>
      </c>
      <c r="E199" s="61" t="s">
        <v>49</v>
      </c>
      <c r="F199" s="62">
        <v>428.59</v>
      </c>
      <c r="G199" s="62">
        <v>428.59</v>
      </c>
      <c r="H199" s="51">
        <v>3</v>
      </c>
      <c r="I199" s="52"/>
      <c r="J199" s="62">
        <v>428.59</v>
      </c>
    </row>
    <row r="200" spans="2:10" x14ac:dyDescent="0.3">
      <c r="B200" s="48" t="s">
        <v>323</v>
      </c>
      <c r="C200" s="60">
        <v>20260134</v>
      </c>
      <c r="D200" s="61" t="s">
        <v>324</v>
      </c>
      <c r="E200" s="61" t="s">
        <v>49</v>
      </c>
      <c r="F200" s="62">
        <v>647.75</v>
      </c>
      <c r="G200" s="62">
        <v>647.75</v>
      </c>
      <c r="H200" s="51">
        <v>0</v>
      </c>
      <c r="I200" s="52"/>
      <c r="J200" s="62">
        <v>647.75</v>
      </c>
    </row>
    <row r="201" spans="2:10" x14ac:dyDescent="0.3">
      <c r="B201" s="48" t="s">
        <v>325</v>
      </c>
      <c r="C201" s="60">
        <v>20260081</v>
      </c>
      <c r="D201" s="61" t="s">
        <v>156</v>
      </c>
      <c r="E201" s="61" t="s">
        <v>52</v>
      </c>
      <c r="F201" s="62">
        <v>730.4</v>
      </c>
      <c r="G201" s="62">
        <v>243.47</v>
      </c>
      <c r="H201" s="51">
        <v>0</v>
      </c>
      <c r="I201" s="52"/>
      <c r="J201" s="62">
        <v>243.47</v>
      </c>
    </row>
    <row r="202" spans="2:10" x14ac:dyDescent="0.3">
      <c r="B202" s="48" t="s">
        <v>326</v>
      </c>
      <c r="C202" s="60">
        <v>20260288</v>
      </c>
      <c r="D202" s="61" t="s">
        <v>327</v>
      </c>
      <c r="E202" s="61" t="s">
        <v>52</v>
      </c>
      <c r="F202" s="62">
        <v>1178.43</v>
      </c>
      <c r="G202" s="62">
        <v>392.81</v>
      </c>
      <c r="H202" s="51">
        <v>13</v>
      </c>
      <c r="I202" s="52"/>
      <c r="J202" s="62">
        <v>392.81</v>
      </c>
    </row>
    <row r="203" spans="2:10" x14ac:dyDescent="0.3">
      <c r="B203" s="48" t="s">
        <v>328</v>
      </c>
      <c r="C203" s="60">
        <v>20260555</v>
      </c>
      <c r="D203" s="61" t="s">
        <v>329</v>
      </c>
      <c r="E203" s="61" t="s">
        <v>52</v>
      </c>
      <c r="F203" s="62">
        <v>1064.6600000000001</v>
      </c>
      <c r="G203" s="62">
        <v>354.89</v>
      </c>
      <c r="H203" s="51">
        <v>4</v>
      </c>
      <c r="I203" s="52"/>
      <c r="J203" s="62">
        <v>354.89</v>
      </c>
    </row>
    <row r="204" spans="2:10" x14ac:dyDescent="0.3">
      <c r="B204" s="48" t="s">
        <v>330</v>
      </c>
      <c r="C204" s="60">
        <v>20260102</v>
      </c>
      <c r="D204" s="61" t="s">
        <v>92</v>
      </c>
      <c r="E204" s="61" t="s">
        <v>49</v>
      </c>
      <c r="F204" s="62">
        <v>678.93</v>
      </c>
      <c r="G204" s="62">
        <v>678.93</v>
      </c>
      <c r="H204" s="51">
        <v>13</v>
      </c>
      <c r="I204" s="52"/>
      <c r="J204" s="62">
        <v>678.93</v>
      </c>
    </row>
    <row r="205" spans="2:10" x14ac:dyDescent="0.3">
      <c r="B205" s="48" t="s">
        <v>331</v>
      </c>
      <c r="C205" s="60">
        <v>20260020</v>
      </c>
      <c r="D205" s="61" t="s">
        <v>114</v>
      </c>
      <c r="E205" s="61" t="s">
        <v>49</v>
      </c>
      <c r="F205" s="62">
        <v>2300</v>
      </c>
      <c r="G205" s="62">
        <v>2300</v>
      </c>
      <c r="H205" s="51">
        <v>13</v>
      </c>
      <c r="I205" s="52"/>
      <c r="J205" s="62">
        <v>2300</v>
      </c>
    </row>
    <row r="206" spans="2:10" x14ac:dyDescent="0.3">
      <c r="B206" s="48" t="s">
        <v>332</v>
      </c>
      <c r="C206" s="60">
        <v>20260557</v>
      </c>
      <c r="D206" s="61" t="s">
        <v>100</v>
      </c>
      <c r="E206" s="61" t="s">
        <v>49</v>
      </c>
      <c r="F206" s="62">
        <v>899.83</v>
      </c>
      <c r="G206" s="62">
        <v>899.83</v>
      </c>
      <c r="H206" s="51">
        <v>19</v>
      </c>
      <c r="I206" s="52"/>
      <c r="J206" s="62">
        <v>899.83</v>
      </c>
    </row>
    <row r="207" spans="2:10" x14ac:dyDescent="0.3">
      <c r="B207" s="48" t="s">
        <v>333</v>
      </c>
      <c r="C207" s="60">
        <v>20260025</v>
      </c>
      <c r="D207" s="61" t="s">
        <v>92</v>
      </c>
      <c r="E207" s="61" t="s">
        <v>49</v>
      </c>
      <c r="F207" s="62">
        <v>538.20000000000005</v>
      </c>
      <c r="G207" s="62">
        <v>538.20000000000005</v>
      </c>
      <c r="H207" s="51">
        <v>13</v>
      </c>
      <c r="I207" s="52"/>
      <c r="J207" s="62">
        <v>538.20000000000005</v>
      </c>
    </row>
    <row r="208" spans="2:10" x14ac:dyDescent="0.3">
      <c r="B208" s="48" t="s">
        <v>334</v>
      </c>
      <c r="C208" s="60">
        <v>20260032</v>
      </c>
      <c r="D208" s="61" t="s">
        <v>62</v>
      </c>
      <c r="E208" s="61" t="s">
        <v>49</v>
      </c>
      <c r="F208" s="62">
        <v>1586.99</v>
      </c>
      <c r="G208" s="62">
        <v>1586.99</v>
      </c>
      <c r="H208" s="51">
        <v>13</v>
      </c>
      <c r="I208" s="52"/>
      <c r="J208" s="62">
        <v>1586.99</v>
      </c>
    </row>
    <row r="209" spans="2:10" x14ac:dyDescent="0.3">
      <c r="B209" s="48" t="s">
        <v>335</v>
      </c>
      <c r="C209" s="60">
        <v>20260036</v>
      </c>
      <c r="D209" s="61" t="s">
        <v>336</v>
      </c>
      <c r="E209" s="61" t="s">
        <v>49</v>
      </c>
      <c r="F209" s="62">
        <v>1542.15</v>
      </c>
      <c r="G209" s="62">
        <v>1542.15</v>
      </c>
      <c r="H209" s="51">
        <v>14</v>
      </c>
      <c r="I209" s="52"/>
      <c r="J209" s="62">
        <v>1542.15</v>
      </c>
    </row>
    <row r="210" spans="2:10" x14ac:dyDescent="0.3">
      <c r="B210" s="48" t="s">
        <v>337</v>
      </c>
      <c r="C210" s="60">
        <v>20260056</v>
      </c>
      <c r="D210" s="61" t="s">
        <v>338</v>
      </c>
      <c r="E210" s="61" t="s">
        <v>49</v>
      </c>
      <c r="F210" s="62">
        <v>418.3</v>
      </c>
      <c r="G210" s="62">
        <v>418.3</v>
      </c>
      <c r="H210" s="51">
        <v>13</v>
      </c>
      <c r="I210" s="52"/>
      <c r="J210" s="62">
        <v>418.3</v>
      </c>
    </row>
    <row r="211" spans="2:10" x14ac:dyDescent="0.3">
      <c r="B211" s="48" t="s">
        <v>339</v>
      </c>
      <c r="C211" s="60">
        <v>20260051</v>
      </c>
      <c r="D211" s="61" t="s">
        <v>339</v>
      </c>
      <c r="E211" s="61" t="s">
        <v>49</v>
      </c>
      <c r="F211" s="62">
        <v>1069.58</v>
      </c>
      <c r="G211" s="62">
        <v>1069.58</v>
      </c>
      <c r="H211" s="51">
        <v>3</v>
      </c>
      <c r="I211" s="52"/>
      <c r="J211" s="62">
        <v>1069.58</v>
      </c>
    </row>
    <row r="212" spans="2:10" x14ac:dyDescent="0.3">
      <c r="B212" s="48" t="s">
        <v>340</v>
      </c>
      <c r="C212" s="60">
        <v>20260554</v>
      </c>
      <c r="D212" s="61" t="s">
        <v>341</v>
      </c>
      <c r="E212" s="61" t="s">
        <v>49</v>
      </c>
      <c r="F212" s="62">
        <v>340</v>
      </c>
      <c r="G212" s="62">
        <v>340</v>
      </c>
      <c r="H212" s="51">
        <v>3</v>
      </c>
      <c r="I212" s="52"/>
      <c r="J212" s="62">
        <v>340</v>
      </c>
    </row>
    <row r="213" spans="2:10" x14ac:dyDescent="0.3">
      <c r="B213" s="48" t="s">
        <v>342</v>
      </c>
      <c r="C213" s="60">
        <v>20260121</v>
      </c>
      <c r="D213" s="61" t="s">
        <v>235</v>
      </c>
      <c r="E213" s="61" t="s">
        <v>49</v>
      </c>
      <c r="F213" s="62">
        <v>820.07</v>
      </c>
      <c r="G213" s="62">
        <v>820.07</v>
      </c>
      <c r="H213" s="51">
        <v>20</v>
      </c>
      <c r="I213" s="52"/>
      <c r="J213" s="62">
        <v>820.07</v>
      </c>
    </row>
    <row r="214" spans="2:10" x14ac:dyDescent="0.3">
      <c r="B214" s="48" t="s">
        <v>343</v>
      </c>
      <c r="C214" s="60">
        <v>20260119</v>
      </c>
      <c r="D214" s="61" t="s">
        <v>210</v>
      </c>
      <c r="E214" s="61" t="s">
        <v>49</v>
      </c>
      <c r="F214" s="62">
        <v>174.5</v>
      </c>
      <c r="G214" s="62">
        <v>174.5</v>
      </c>
      <c r="H214" s="51">
        <v>1</v>
      </c>
      <c r="I214" s="52"/>
      <c r="J214" s="62">
        <v>174.5</v>
      </c>
    </row>
    <row r="215" spans="2:10" x14ac:dyDescent="0.3">
      <c r="B215" s="48" t="s">
        <v>344</v>
      </c>
      <c r="C215" s="60">
        <v>20260130</v>
      </c>
      <c r="D215" s="61" t="s">
        <v>345</v>
      </c>
      <c r="E215" s="61" t="s">
        <v>49</v>
      </c>
      <c r="F215" s="62">
        <v>391.01</v>
      </c>
      <c r="G215" s="62">
        <v>391.01</v>
      </c>
      <c r="H215" s="51">
        <v>9</v>
      </c>
      <c r="I215" s="52"/>
      <c r="J215" s="62">
        <v>391.01</v>
      </c>
    </row>
    <row r="216" spans="2:10" x14ac:dyDescent="0.3">
      <c r="B216" s="48" t="s">
        <v>346</v>
      </c>
      <c r="C216" s="60">
        <v>20260149</v>
      </c>
      <c r="D216" s="61" t="s">
        <v>347</v>
      </c>
      <c r="E216" s="61" t="s">
        <v>49</v>
      </c>
      <c r="F216" s="62">
        <v>1842.3</v>
      </c>
      <c r="G216" s="62">
        <v>1842.3</v>
      </c>
      <c r="H216" s="51">
        <v>9</v>
      </c>
      <c r="I216" s="52"/>
      <c r="J216" s="62">
        <v>1842.3</v>
      </c>
    </row>
    <row r="217" spans="2:10" x14ac:dyDescent="0.3">
      <c r="B217" s="48" t="s">
        <v>348</v>
      </c>
      <c r="C217" s="60">
        <v>20260370</v>
      </c>
      <c r="D217" s="61" t="s">
        <v>58</v>
      </c>
      <c r="E217" s="61" t="s">
        <v>52</v>
      </c>
      <c r="F217" s="62">
        <v>138</v>
      </c>
      <c r="G217" s="62">
        <v>46</v>
      </c>
      <c r="H217" s="51">
        <v>4</v>
      </c>
      <c r="I217" s="52"/>
      <c r="J217" s="62">
        <v>46</v>
      </c>
    </row>
    <row r="218" spans="2:10" x14ac:dyDescent="0.3">
      <c r="B218" s="48" t="s">
        <v>349</v>
      </c>
      <c r="C218" s="60">
        <v>20260160</v>
      </c>
      <c r="D218" s="61" t="s">
        <v>62</v>
      </c>
      <c r="E218" s="61" t="s">
        <v>49</v>
      </c>
      <c r="F218" s="62">
        <v>869.4</v>
      </c>
      <c r="G218" s="62">
        <v>869.4</v>
      </c>
      <c r="H218" s="51">
        <v>6</v>
      </c>
      <c r="I218" s="52"/>
      <c r="J218" s="62">
        <v>869.4</v>
      </c>
    </row>
    <row r="219" spans="2:10" x14ac:dyDescent="0.3">
      <c r="B219" s="48" t="s">
        <v>350</v>
      </c>
      <c r="C219" s="60">
        <v>20260189</v>
      </c>
      <c r="D219" s="61" t="s">
        <v>351</v>
      </c>
      <c r="E219" s="61" t="s">
        <v>49</v>
      </c>
      <c r="F219" s="62">
        <v>486.39</v>
      </c>
      <c r="G219" s="62">
        <v>486.39</v>
      </c>
      <c r="H219" s="51">
        <v>7</v>
      </c>
      <c r="I219" s="52"/>
      <c r="J219" s="62">
        <v>486.39</v>
      </c>
    </row>
    <row r="220" spans="2:10" x14ac:dyDescent="0.3">
      <c r="B220" s="48" t="s">
        <v>352</v>
      </c>
      <c r="C220" s="60">
        <v>20260331</v>
      </c>
      <c r="D220" s="61" t="s">
        <v>210</v>
      </c>
      <c r="E220" s="61" t="s">
        <v>49</v>
      </c>
      <c r="F220" s="62">
        <v>328.26</v>
      </c>
      <c r="G220" s="62">
        <v>328.26</v>
      </c>
      <c r="H220" s="51">
        <v>14</v>
      </c>
      <c r="I220" s="52"/>
      <c r="J220" s="62">
        <v>328.26</v>
      </c>
    </row>
    <row r="221" spans="2:10" x14ac:dyDescent="0.3">
      <c r="B221" s="48" t="s">
        <v>353</v>
      </c>
      <c r="C221" s="60">
        <v>20260299</v>
      </c>
      <c r="D221" s="61" t="s">
        <v>156</v>
      </c>
      <c r="E221" s="61" t="s">
        <v>52</v>
      </c>
      <c r="F221" s="62">
        <v>1448.17</v>
      </c>
      <c r="G221" s="62">
        <v>482.72</v>
      </c>
      <c r="H221" s="51">
        <v>13</v>
      </c>
      <c r="I221" s="52"/>
      <c r="J221" s="62">
        <v>482.72</v>
      </c>
    </row>
    <row r="222" spans="2:10" x14ac:dyDescent="0.3">
      <c r="B222" s="48" t="s">
        <v>354</v>
      </c>
      <c r="C222" s="60">
        <v>20260472</v>
      </c>
      <c r="D222" s="61" t="s">
        <v>354</v>
      </c>
      <c r="E222" s="61" t="s">
        <v>49</v>
      </c>
      <c r="F222" s="62">
        <v>668.58</v>
      </c>
      <c r="G222" s="62">
        <v>668.58</v>
      </c>
      <c r="H222" s="51">
        <v>4</v>
      </c>
      <c r="I222" s="52"/>
      <c r="J222" s="62">
        <v>668.58</v>
      </c>
    </row>
    <row r="223" spans="2:10" x14ac:dyDescent="0.3">
      <c r="B223" s="48" t="s">
        <v>355</v>
      </c>
      <c r="C223" s="60">
        <v>20260307</v>
      </c>
      <c r="D223" s="61" t="s">
        <v>356</v>
      </c>
      <c r="E223" s="61" t="s">
        <v>49</v>
      </c>
      <c r="F223" s="62">
        <v>1050.81</v>
      </c>
      <c r="G223" s="62">
        <v>1050.81</v>
      </c>
      <c r="H223" s="51">
        <v>9</v>
      </c>
      <c r="I223" s="52"/>
      <c r="J223" s="62">
        <v>1050.81</v>
      </c>
    </row>
    <row r="224" spans="2:10" x14ac:dyDescent="0.3">
      <c r="B224" s="48" t="s">
        <v>357</v>
      </c>
      <c r="C224" s="60">
        <v>20260312</v>
      </c>
      <c r="D224" s="61" t="s">
        <v>62</v>
      </c>
      <c r="E224" s="61" t="s">
        <v>49</v>
      </c>
      <c r="F224" s="62">
        <v>290</v>
      </c>
      <c r="G224" s="62">
        <v>290</v>
      </c>
      <c r="H224" s="51">
        <v>0</v>
      </c>
      <c r="I224" s="52"/>
      <c r="J224" s="62">
        <v>290</v>
      </c>
    </row>
    <row r="225" spans="2:10" x14ac:dyDescent="0.3">
      <c r="B225" s="48" t="s">
        <v>358</v>
      </c>
      <c r="C225" s="60">
        <v>20260583</v>
      </c>
      <c r="D225" s="61" t="s">
        <v>359</v>
      </c>
      <c r="E225" s="61" t="s">
        <v>49</v>
      </c>
      <c r="F225" s="62">
        <v>1400</v>
      </c>
      <c r="G225" s="62">
        <v>1400</v>
      </c>
      <c r="H225" s="51">
        <v>13</v>
      </c>
      <c r="I225" s="52"/>
      <c r="J225" s="62">
        <v>1400</v>
      </c>
    </row>
    <row r="226" spans="2:10" x14ac:dyDescent="0.3">
      <c r="B226" s="48" t="s">
        <v>360</v>
      </c>
      <c r="C226" s="60">
        <v>20260558</v>
      </c>
      <c r="D226" s="61" t="s">
        <v>361</v>
      </c>
      <c r="E226" s="61" t="s">
        <v>49</v>
      </c>
      <c r="F226" s="62">
        <v>610.66</v>
      </c>
      <c r="G226" s="62">
        <v>610.66</v>
      </c>
      <c r="H226" s="51">
        <v>12</v>
      </c>
      <c r="I226" s="52"/>
      <c r="J226" s="62">
        <v>610.66</v>
      </c>
    </row>
    <row r="227" spans="2:10" x14ac:dyDescent="0.3">
      <c r="B227" s="48" t="s">
        <v>362</v>
      </c>
      <c r="C227" s="60">
        <v>20260314</v>
      </c>
      <c r="D227" s="61" t="s">
        <v>363</v>
      </c>
      <c r="E227" s="61" t="s">
        <v>49</v>
      </c>
      <c r="F227" s="62">
        <v>49.88</v>
      </c>
      <c r="G227" s="62">
        <v>49.88</v>
      </c>
      <c r="H227" s="51">
        <v>4</v>
      </c>
      <c r="I227" s="52"/>
      <c r="J227" s="62">
        <v>49.88</v>
      </c>
    </row>
    <row r="228" spans="2:10" x14ac:dyDescent="0.3">
      <c r="B228" s="48" t="s">
        <v>364</v>
      </c>
      <c r="C228" s="60">
        <v>20260019</v>
      </c>
      <c r="D228" s="61" t="s">
        <v>92</v>
      </c>
      <c r="E228" s="61" t="s">
        <v>49</v>
      </c>
      <c r="F228" s="62">
        <v>287.3</v>
      </c>
      <c r="G228" s="62">
        <v>287.3</v>
      </c>
      <c r="H228" s="51">
        <v>13</v>
      </c>
      <c r="I228" s="52"/>
      <c r="J228" s="62">
        <v>287.3</v>
      </c>
    </row>
    <row r="229" spans="2:10" x14ac:dyDescent="0.3">
      <c r="B229" s="48" t="s">
        <v>365</v>
      </c>
      <c r="C229" s="60">
        <v>20260272</v>
      </c>
      <c r="D229" s="61" t="s">
        <v>92</v>
      </c>
      <c r="E229" s="61" t="s">
        <v>49</v>
      </c>
      <c r="F229" s="62">
        <v>161.57</v>
      </c>
      <c r="G229" s="62">
        <v>161.57</v>
      </c>
      <c r="H229" s="51">
        <v>9</v>
      </c>
      <c r="I229" s="52"/>
      <c r="J229" s="62">
        <v>161.57</v>
      </c>
    </row>
    <row r="230" spans="2:10" x14ac:dyDescent="0.3">
      <c r="B230" s="48" t="s">
        <v>366</v>
      </c>
      <c r="C230" s="60">
        <v>20260174</v>
      </c>
      <c r="D230" s="61" t="s">
        <v>92</v>
      </c>
      <c r="E230" s="61" t="s">
        <v>49</v>
      </c>
      <c r="F230" s="62">
        <v>621.04999999999995</v>
      </c>
      <c r="G230" s="62">
        <v>621.04999999999995</v>
      </c>
      <c r="H230" s="51">
        <v>12</v>
      </c>
      <c r="I230" s="52"/>
      <c r="J230" s="62">
        <v>621.04999999999995</v>
      </c>
    </row>
    <row r="231" spans="2:10" x14ac:dyDescent="0.3">
      <c r="B231" s="48" t="s">
        <v>367</v>
      </c>
      <c r="C231" s="60">
        <v>20260383</v>
      </c>
      <c r="D231" s="61" t="s">
        <v>92</v>
      </c>
      <c r="E231" s="61" t="s">
        <v>49</v>
      </c>
      <c r="F231" s="62">
        <v>590</v>
      </c>
      <c r="G231" s="62">
        <v>590</v>
      </c>
      <c r="H231" s="51">
        <v>0</v>
      </c>
      <c r="I231" s="52"/>
      <c r="J231" s="62">
        <v>590</v>
      </c>
    </row>
    <row r="232" spans="2:10" x14ac:dyDescent="0.3">
      <c r="B232" s="48" t="s">
        <v>368</v>
      </c>
      <c r="C232" s="60">
        <v>20260318</v>
      </c>
      <c r="D232" s="61" t="s">
        <v>205</v>
      </c>
      <c r="E232" s="61" t="s">
        <v>49</v>
      </c>
      <c r="F232" s="62">
        <v>288.37</v>
      </c>
      <c r="G232" s="62">
        <v>288.37</v>
      </c>
      <c r="H232" s="51">
        <v>10</v>
      </c>
      <c r="I232" s="52"/>
      <c r="J232" s="62">
        <v>288.37</v>
      </c>
    </row>
    <row r="233" spans="2:10" x14ac:dyDescent="0.3">
      <c r="B233" s="48" t="s">
        <v>369</v>
      </c>
      <c r="C233" s="60">
        <v>20260324</v>
      </c>
      <c r="D233" s="61" t="s">
        <v>92</v>
      </c>
      <c r="E233" s="61" t="s">
        <v>49</v>
      </c>
      <c r="F233" s="62">
        <v>289.23</v>
      </c>
      <c r="G233" s="62">
        <v>289.23</v>
      </c>
      <c r="H233" s="51">
        <v>10</v>
      </c>
      <c r="I233" s="52"/>
      <c r="J233" s="62">
        <v>289.23</v>
      </c>
    </row>
    <row r="234" spans="2:10" x14ac:dyDescent="0.3">
      <c r="B234" s="48" t="s">
        <v>370</v>
      </c>
      <c r="C234" s="60">
        <v>20260528</v>
      </c>
      <c r="D234" s="61" t="s">
        <v>197</v>
      </c>
      <c r="E234" s="61" t="s">
        <v>49</v>
      </c>
      <c r="F234" s="62">
        <v>391.7</v>
      </c>
      <c r="G234" s="62">
        <v>391.7</v>
      </c>
      <c r="H234" s="51">
        <v>13</v>
      </c>
      <c r="I234" s="52"/>
      <c r="J234" s="62">
        <v>391.7</v>
      </c>
    </row>
    <row r="235" spans="2:10" x14ac:dyDescent="0.3">
      <c r="B235" s="48" t="s">
        <v>371</v>
      </c>
      <c r="C235" s="60">
        <v>20260339</v>
      </c>
      <c r="D235" s="61" t="s">
        <v>372</v>
      </c>
      <c r="E235" s="61" t="s">
        <v>49</v>
      </c>
      <c r="F235" s="62">
        <v>287.52</v>
      </c>
      <c r="G235" s="62">
        <v>287.52</v>
      </c>
      <c r="H235" s="51">
        <v>3</v>
      </c>
      <c r="I235" s="52"/>
      <c r="J235" s="62">
        <v>287.52</v>
      </c>
    </row>
    <row r="236" spans="2:10" x14ac:dyDescent="0.3">
      <c r="B236" s="48" t="s">
        <v>373</v>
      </c>
      <c r="C236" s="60">
        <v>20260513</v>
      </c>
      <c r="D236" s="61" t="s">
        <v>374</v>
      </c>
      <c r="E236" s="61" t="s">
        <v>49</v>
      </c>
      <c r="F236" s="62">
        <v>105.78</v>
      </c>
      <c r="G236" s="62">
        <v>105.78</v>
      </c>
      <c r="H236" s="51">
        <v>2</v>
      </c>
      <c r="I236" s="52"/>
      <c r="J236" s="62">
        <v>105.78</v>
      </c>
    </row>
    <row r="237" spans="2:10" x14ac:dyDescent="0.3">
      <c r="B237" s="48" t="s">
        <v>375</v>
      </c>
      <c r="C237" s="60">
        <v>20260022</v>
      </c>
      <c r="D237" s="61" t="s">
        <v>62</v>
      </c>
      <c r="E237" s="61" t="s">
        <v>49</v>
      </c>
      <c r="F237" s="62">
        <v>1120</v>
      </c>
      <c r="G237" s="62">
        <v>1120</v>
      </c>
      <c r="H237" s="51">
        <v>13</v>
      </c>
      <c r="I237" s="52"/>
      <c r="J237" s="62">
        <v>1120</v>
      </c>
    </row>
    <row r="238" spans="2:10" x14ac:dyDescent="0.3">
      <c r="B238" s="48" t="s">
        <v>376</v>
      </c>
      <c r="C238" s="60">
        <v>20260054</v>
      </c>
      <c r="D238" s="61" t="s">
        <v>377</v>
      </c>
      <c r="E238" s="61" t="s">
        <v>49</v>
      </c>
      <c r="F238" s="62">
        <v>1820.23</v>
      </c>
      <c r="G238" s="62">
        <v>1820.23</v>
      </c>
      <c r="H238" s="51">
        <v>14</v>
      </c>
      <c r="I238" s="52"/>
      <c r="J238" s="62">
        <v>1820.23</v>
      </c>
    </row>
    <row r="239" spans="2:10" x14ac:dyDescent="0.3">
      <c r="B239" s="48" t="s">
        <v>378</v>
      </c>
      <c r="C239" s="60">
        <v>20260058</v>
      </c>
      <c r="D239" s="61" t="s">
        <v>137</v>
      </c>
      <c r="E239" s="61" t="s">
        <v>49</v>
      </c>
      <c r="F239" s="62">
        <v>1439.31</v>
      </c>
      <c r="G239" s="62">
        <v>1439.31</v>
      </c>
      <c r="H239" s="51">
        <v>13</v>
      </c>
      <c r="I239" s="52"/>
      <c r="J239" s="62">
        <v>1439.31</v>
      </c>
    </row>
    <row r="240" spans="2:10" x14ac:dyDescent="0.3">
      <c r="B240" s="48" t="s">
        <v>379</v>
      </c>
      <c r="C240" s="60">
        <v>20260057</v>
      </c>
      <c r="D240" s="61" t="s">
        <v>380</v>
      </c>
      <c r="E240" s="61" t="s">
        <v>49</v>
      </c>
      <c r="F240" s="62">
        <v>1800.9</v>
      </c>
      <c r="G240" s="62">
        <v>1800.9</v>
      </c>
      <c r="H240" s="51">
        <v>15</v>
      </c>
      <c r="I240" s="52"/>
      <c r="J240" s="62">
        <v>1800.9</v>
      </c>
    </row>
    <row r="241" spans="2:10" x14ac:dyDescent="0.3">
      <c r="B241" s="48" t="s">
        <v>381</v>
      </c>
      <c r="C241" s="60">
        <v>20260535</v>
      </c>
      <c r="D241" s="61" t="s">
        <v>62</v>
      </c>
      <c r="E241" s="61" t="s">
        <v>49</v>
      </c>
      <c r="F241" s="62">
        <v>894.14</v>
      </c>
      <c r="G241" s="62">
        <v>894.14</v>
      </c>
      <c r="H241" s="51">
        <v>13</v>
      </c>
      <c r="I241" s="52"/>
      <c r="J241" s="62">
        <v>894.14</v>
      </c>
    </row>
    <row r="242" spans="2:10" x14ac:dyDescent="0.3">
      <c r="B242" s="48" t="s">
        <v>382</v>
      </c>
      <c r="C242" s="60">
        <v>20250003</v>
      </c>
      <c r="D242" s="61" t="s">
        <v>383</v>
      </c>
      <c r="E242" s="61" t="s">
        <v>49</v>
      </c>
      <c r="F242" s="62">
        <v>630</v>
      </c>
      <c r="G242" s="62">
        <v>630</v>
      </c>
      <c r="H242" s="51">
        <v>7</v>
      </c>
      <c r="I242" s="52"/>
      <c r="J242" s="62">
        <v>630</v>
      </c>
    </row>
    <row r="243" spans="2:10" x14ac:dyDescent="0.3">
      <c r="B243" s="48" t="s">
        <v>384</v>
      </c>
      <c r="C243" s="60">
        <v>20260549</v>
      </c>
      <c r="D243" s="61" t="s">
        <v>96</v>
      </c>
      <c r="E243" s="61" t="s">
        <v>49</v>
      </c>
      <c r="F243" s="62">
        <v>602.13</v>
      </c>
      <c r="G243" s="62">
        <v>602.13</v>
      </c>
      <c r="H243" s="51">
        <v>4</v>
      </c>
      <c r="I243" s="52"/>
      <c r="J243" s="62">
        <v>602.13</v>
      </c>
    </row>
    <row r="244" spans="2:10" x14ac:dyDescent="0.3">
      <c r="B244" s="48" t="s">
        <v>384</v>
      </c>
      <c r="C244" s="60">
        <v>20260566</v>
      </c>
      <c r="D244" s="61" t="s">
        <v>385</v>
      </c>
      <c r="E244" s="61" t="s">
        <v>49</v>
      </c>
      <c r="F244" s="62">
        <v>299.01</v>
      </c>
      <c r="G244" s="62">
        <v>299.01</v>
      </c>
      <c r="H244" s="51">
        <v>9</v>
      </c>
      <c r="I244" s="52"/>
      <c r="J244" s="62">
        <v>299.01</v>
      </c>
    </row>
    <row r="245" spans="2:10" x14ac:dyDescent="0.3">
      <c r="B245" s="48" t="s">
        <v>386</v>
      </c>
      <c r="C245" s="60">
        <v>20260556</v>
      </c>
      <c r="D245" s="61" t="s">
        <v>62</v>
      </c>
      <c r="E245" s="61" t="s">
        <v>49</v>
      </c>
      <c r="F245" s="62">
        <v>793.17</v>
      </c>
      <c r="G245" s="62">
        <v>793.17</v>
      </c>
      <c r="H245" s="51">
        <v>0</v>
      </c>
      <c r="I245" s="52"/>
      <c r="J245" s="62">
        <v>793.17</v>
      </c>
    </row>
    <row r="246" spans="2:10" x14ac:dyDescent="0.3">
      <c r="B246" s="48" t="s">
        <v>387</v>
      </c>
      <c r="C246" s="60">
        <v>20260564</v>
      </c>
      <c r="D246" s="61" t="s">
        <v>62</v>
      </c>
      <c r="E246" s="61" t="s">
        <v>49</v>
      </c>
      <c r="F246" s="62">
        <v>364.72</v>
      </c>
      <c r="G246" s="62">
        <v>364.72</v>
      </c>
      <c r="H246" s="51">
        <v>10</v>
      </c>
      <c r="I246" s="52"/>
      <c r="J246" s="62">
        <v>364.72</v>
      </c>
    </row>
    <row r="247" spans="2:10" x14ac:dyDescent="0.3">
      <c r="B247" s="48" t="s">
        <v>388</v>
      </c>
      <c r="C247" s="60">
        <v>20200002</v>
      </c>
      <c r="D247" s="61" t="s">
        <v>389</v>
      </c>
      <c r="E247" s="61" t="s">
        <v>49</v>
      </c>
      <c r="F247" s="62">
        <v>475.99</v>
      </c>
      <c r="G247" s="62">
        <v>475.99</v>
      </c>
      <c r="H247" s="51">
        <v>3</v>
      </c>
      <c r="I247" s="52"/>
      <c r="J247" s="62">
        <v>475.99</v>
      </c>
    </row>
    <row r="248" spans="2:10" x14ac:dyDescent="0.3">
      <c r="B248" s="48" t="s">
        <v>388</v>
      </c>
      <c r="C248" s="60">
        <v>20260016</v>
      </c>
      <c r="D248" s="61" t="s">
        <v>390</v>
      </c>
      <c r="E248" s="61" t="s">
        <v>49</v>
      </c>
      <c r="F248" s="62">
        <v>475.99</v>
      </c>
      <c r="G248" s="62">
        <v>475.99</v>
      </c>
      <c r="H248" s="51">
        <v>3</v>
      </c>
      <c r="I248" s="52"/>
      <c r="J248" s="62">
        <v>475.99</v>
      </c>
    </row>
    <row r="249" spans="2:10" x14ac:dyDescent="0.3">
      <c r="B249" s="48" t="s">
        <v>391</v>
      </c>
      <c r="C249" s="60">
        <v>20200001</v>
      </c>
      <c r="D249" s="61" t="s">
        <v>390</v>
      </c>
      <c r="E249" s="61" t="s">
        <v>49</v>
      </c>
      <c r="F249" s="62">
        <v>475.99</v>
      </c>
      <c r="G249" s="62">
        <v>475.99</v>
      </c>
      <c r="H249" s="51">
        <v>3</v>
      </c>
      <c r="I249" s="52"/>
      <c r="J249" s="62">
        <v>475.99</v>
      </c>
    </row>
    <row r="250" spans="2:10" x14ac:dyDescent="0.3">
      <c r="B250" s="48" t="s">
        <v>392</v>
      </c>
      <c r="C250" s="60">
        <v>20260521</v>
      </c>
      <c r="D250" s="61" t="s">
        <v>393</v>
      </c>
      <c r="E250" s="61" t="s">
        <v>49</v>
      </c>
      <c r="F250" s="62">
        <v>637.37</v>
      </c>
      <c r="G250" s="62">
        <v>637.37</v>
      </c>
      <c r="H250" s="51">
        <v>9</v>
      </c>
      <c r="I250" s="52"/>
      <c r="J250" s="62">
        <v>637.37</v>
      </c>
    </row>
    <row r="251" spans="2:10" x14ac:dyDescent="0.3">
      <c r="B251" s="48" t="s">
        <v>394</v>
      </c>
      <c r="C251" s="60">
        <v>20240003</v>
      </c>
      <c r="D251" s="61" t="s">
        <v>395</v>
      </c>
      <c r="E251" s="61" t="s">
        <v>49</v>
      </c>
      <c r="F251" s="62">
        <v>1000</v>
      </c>
      <c r="G251" s="62">
        <v>1000</v>
      </c>
      <c r="H251" s="51">
        <v>8</v>
      </c>
      <c r="I251" s="52"/>
      <c r="J251" s="62">
        <v>1000</v>
      </c>
    </row>
    <row r="252" spans="2:10" x14ac:dyDescent="0.3">
      <c r="B252" s="48" t="s">
        <v>396</v>
      </c>
      <c r="C252" s="60">
        <v>20260305</v>
      </c>
      <c r="D252" s="61" t="s">
        <v>397</v>
      </c>
      <c r="E252" s="61" t="s">
        <v>49</v>
      </c>
      <c r="F252" s="62">
        <v>906.32</v>
      </c>
      <c r="G252" s="62">
        <v>906.32</v>
      </c>
      <c r="H252" s="51">
        <v>13</v>
      </c>
      <c r="I252" s="52"/>
      <c r="J252" s="62">
        <v>906.32</v>
      </c>
    </row>
    <row r="253" spans="2:10" x14ac:dyDescent="0.3">
      <c r="B253" s="48" t="s">
        <v>398</v>
      </c>
      <c r="C253" s="60">
        <v>20260309</v>
      </c>
      <c r="D253" s="61" t="s">
        <v>92</v>
      </c>
      <c r="E253" s="61" t="s">
        <v>49</v>
      </c>
      <c r="F253" s="62">
        <v>3310.18</v>
      </c>
      <c r="G253" s="62">
        <v>3310.18</v>
      </c>
      <c r="H253" s="51">
        <v>14</v>
      </c>
      <c r="I253" s="52"/>
      <c r="J253" s="62">
        <v>3310.18</v>
      </c>
    </row>
    <row r="254" spans="2:10" x14ac:dyDescent="0.3">
      <c r="B254" s="48" t="s">
        <v>399</v>
      </c>
      <c r="C254" s="60">
        <v>20260316</v>
      </c>
      <c r="D254" s="61" t="s">
        <v>56</v>
      </c>
      <c r="E254" s="61" t="s">
        <v>49</v>
      </c>
      <c r="F254" s="62">
        <v>333.52</v>
      </c>
      <c r="G254" s="62">
        <v>333.52</v>
      </c>
      <c r="H254" s="51">
        <v>10</v>
      </c>
      <c r="I254" s="52"/>
      <c r="J254" s="62">
        <v>333.52</v>
      </c>
    </row>
    <row r="255" spans="2:10" x14ac:dyDescent="0.3">
      <c r="B255" s="48" t="s">
        <v>400</v>
      </c>
      <c r="C255" s="60">
        <v>20260250</v>
      </c>
      <c r="D255" s="61" t="s">
        <v>401</v>
      </c>
      <c r="E255" s="61" t="s">
        <v>52</v>
      </c>
      <c r="F255" s="62">
        <v>941.51</v>
      </c>
      <c r="G255" s="62">
        <v>313.83999999999997</v>
      </c>
      <c r="H255" s="51">
        <v>3</v>
      </c>
      <c r="I255" s="52"/>
      <c r="J255" s="62">
        <v>313.83999999999997</v>
      </c>
    </row>
    <row r="256" spans="2:10" x14ac:dyDescent="0.3">
      <c r="B256" s="48" t="s">
        <v>402</v>
      </c>
      <c r="C256" s="60">
        <v>20260252</v>
      </c>
      <c r="D256" s="61" t="s">
        <v>92</v>
      </c>
      <c r="E256" s="61" t="s">
        <v>49</v>
      </c>
      <c r="F256" s="62">
        <v>643.07000000000005</v>
      </c>
      <c r="G256" s="62">
        <v>643.07000000000005</v>
      </c>
      <c r="H256" s="51">
        <v>12</v>
      </c>
      <c r="I256" s="52"/>
      <c r="J256" s="62">
        <v>643.07000000000005</v>
      </c>
    </row>
    <row r="257" spans="2:10" x14ac:dyDescent="0.3">
      <c r="B257" s="48" t="s">
        <v>403</v>
      </c>
      <c r="C257" s="60">
        <v>20260254</v>
      </c>
      <c r="D257" s="61" t="s">
        <v>58</v>
      </c>
      <c r="E257" s="61" t="s">
        <v>52</v>
      </c>
      <c r="F257" s="62">
        <v>1434.71</v>
      </c>
      <c r="G257" s="62">
        <v>478.24</v>
      </c>
      <c r="H257" s="51">
        <v>13</v>
      </c>
      <c r="I257" s="52"/>
      <c r="J257" s="62">
        <v>478.24</v>
      </c>
    </row>
    <row r="258" spans="2:10" x14ac:dyDescent="0.3">
      <c r="B258" s="48" t="s">
        <v>404</v>
      </c>
      <c r="C258" s="60">
        <v>20260255</v>
      </c>
      <c r="D258" s="61" t="s">
        <v>405</v>
      </c>
      <c r="E258" s="61" t="s">
        <v>49</v>
      </c>
      <c r="F258" s="62">
        <v>220.21</v>
      </c>
      <c r="G258" s="62">
        <v>220.21</v>
      </c>
      <c r="H258" s="51">
        <v>8</v>
      </c>
      <c r="I258" s="52"/>
      <c r="J258" s="62">
        <v>220.21</v>
      </c>
    </row>
    <row r="259" spans="2:10" x14ac:dyDescent="0.3">
      <c r="B259" s="48" t="s">
        <v>406</v>
      </c>
      <c r="C259" s="60">
        <v>20260257</v>
      </c>
      <c r="D259" s="61" t="s">
        <v>114</v>
      </c>
      <c r="E259" s="61" t="s">
        <v>49</v>
      </c>
      <c r="F259" s="62">
        <v>850</v>
      </c>
      <c r="G259" s="62">
        <v>850</v>
      </c>
      <c r="H259" s="51">
        <v>13</v>
      </c>
      <c r="I259" s="52"/>
      <c r="J259" s="62">
        <v>850</v>
      </c>
    </row>
    <row r="260" spans="2:10" x14ac:dyDescent="0.3">
      <c r="B260" s="48" t="s">
        <v>407</v>
      </c>
      <c r="C260" s="60">
        <v>20260113</v>
      </c>
      <c r="D260" s="61" t="s">
        <v>62</v>
      </c>
      <c r="E260" s="61" t="s">
        <v>49</v>
      </c>
      <c r="F260" s="62">
        <v>604.46</v>
      </c>
      <c r="G260" s="62">
        <v>604.46</v>
      </c>
      <c r="H260" s="51">
        <v>6</v>
      </c>
      <c r="I260" s="52"/>
      <c r="J260" s="62">
        <v>604.46</v>
      </c>
    </row>
    <row r="261" spans="2:10" x14ac:dyDescent="0.3">
      <c r="B261" s="48" t="s">
        <v>408</v>
      </c>
      <c r="C261" s="60">
        <v>20260012</v>
      </c>
      <c r="D261" s="61" t="s">
        <v>409</v>
      </c>
      <c r="E261" s="61" t="s">
        <v>49</v>
      </c>
      <c r="F261" s="62">
        <v>295</v>
      </c>
      <c r="G261" s="62">
        <v>295</v>
      </c>
      <c r="H261" s="51">
        <v>0</v>
      </c>
      <c r="I261" s="52"/>
      <c r="J261" s="62">
        <v>295</v>
      </c>
    </row>
    <row r="262" spans="2:10" x14ac:dyDescent="0.3">
      <c r="B262" s="48" t="s">
        <v>410</v>
      </c>
      <c r="C262" s="60">
        <v>20260107</v>
      </c>
      <c r="D262" s="61" t="s">
        <v>180</v>
      </c>
      <c r="E262" s="61" t="s">
        <v>49</v>
      </c>
      <c r="F262" s="62">
        <v>1503.3</v>
      </c>
      <c r="G262" s="62">
        <v>1503.3</v>
      </c>
      <c r="H262" s="51">
        <v>15</v>
      </c>
      <c r="I262" s="52"/>
      <c r="J262" s="62">
        <v>1503.3</v>
      </c>
    </row>
    <row r="263" spans="2:10" x14ac:dyDescent="0.3">
      <c r="B263" s="48" t="s">
        <v>411</v>
      </c>
      <c r="C263" s="60">
        <v>20260218</v>
      </c>
      <c r="D263" s="61" t="s">
        <v>92</v>
      </c>
      <c r="E263" s="61" t="s">
        <v>49</v>
      </c>
      <c r="F263" s="62">
        <v>240</v>
      </c>
      <c r="G263" s="62">
        <v>240</v>
      </c>
      <c r="H263" s="51">
        <v>9</v>
      </c>
      <c r="I263" s="52"/>
      <c r="J263" s="62">
        <v>240</v>
      </c>
    </row>
    <row r="264" spans="2:10" x14ac:dyDescent="0.3">
      <c r="B264" s="48" t="s">
        <v>412</v>
      </c>
      <c r="C264" s="60">
        <v>20260237</v>
      </c>
      <c r="D264" s="61" t="s">
        <v>413</v>
      </c>
      <c r="E264" s="61" t="s">
        <v>49</v>
      </c>
      <c r="F264" s="62">
        <v>470.75</v>
      </c>
      <c r="G264" s="62">
        <v>470.75</v>
      </c>
      <c r="H264" s="51">
        <v>13</v>
      </c>
      <c r="I264" s="52"/>
      <c r="J264" s="62">
        <v>470.75</v>
      </c>
    </row>
    <row r="265" spans="2:10" x14ac:dyDescent="0.3">
      <c r="B265" s="48" t="s">
        <v>414</v>
      </c>
      <c r="C265" s="60">
        <v>20260114</v>
      </c>
      <c r="D265" s="61" t="s">
        <v>415</v>
      </c>
      <c r="E265" s="61" t="s">
        <v>49</v>
      </c>
      <c r="F265" s="62">
        <v>634.98</v>
      </c>
      <c r="G265" s="62">
        <v>634.98</v>
      </c>
      <c r="H265" s="51">
        <v>8</v>
      </c>
      <c r="I265" s="52"/>
      <c r="J265" s="62">
        <v>634.98</v>
      </c>
    </row>
    <row r="266" spans="2:10" x14ac:dyDescent="0.3">
      <c r="B266" s="48" t="s">
        <v>416</v>
      </c>
      <c r="C266" s="60">
        <v>20260471</v>
      </c>
      <c r="D266" s="61" t="s">
        <v>363</v>
      </c>
      <c r="E266" s="61" t="s">
        <v>49</v>
      </c>
      <c r="F266" s="62">
        <v>523.39</v>
      </c>
      <c r="G266" s="62">
        <v>523.39</v>
      </c>
      <c r="H266" s="51">
        <v>0</v>
      </c>
      <c r="I266" s="52"/>
      <c r="J266" s="62">
        <v>523.39</v>
      </c>
    </row>
    <row r="267" spans="2:10" x14ac:dyDescent="0.3">
      <c r="B267" s="48" t="s">
        <v>417</v>
      </c>
      <c r="C267" s="60">
        <v>20260474</v>
      </c>
      <c r="D267" s="61" t="s">
        <v>62</v>
      </c>
      <c r="E267" s="61" t="s">
        <v>49</v>
      </c>
      <c r="F267" s="62">
        <v>503.51</v>
      </c>
      <c r="G267" s="62">
        <v>503.51</v>
      </c>
      <c r="H267" s="51">
        <v>4</v>
      </c>
      <c r="I267" s="52"/>
      <c r="J267" s="62">
        <v>503.51</v>
      </c>
    </row>
    <row r="268" spans="2:10" x14ac:dyDescent="0.3">
      <c r="B268" s="48" t="s">
        <v>418</v>
      </c>
      <c r="C268" s="60">
        <v>20260560</v>
      </c>
      <c r="D268" s="61" t="s">
        <v>160</v>
      </c>
      <c r="E268" s="61" t="s">
        <v>49</v>
      </c>
      <c r="F268" s="62">
        <v>449.02</v>
      </c>
      <c r="G268" s="62">
        <v>449.02</v>
      </c>
      <c r="H268" s="51">
        <v>7</v>
      </c>
      <c r="I268" s="52"/>
      <c r="J268" s="62">
        <v>449.02</v>
      </c>
    </row>
    <row r="269" spans="2:10" x14ac:dyDescent="0.3">
      <c r="B269" s="48" t="s">
        <v>419</v>
      </c>
      <c r="C269" s="60">
        <v>20260282</v>
      </c>
      <c r="D269" s="61" t="s">
        <v>324</v>
      </c>
      <c r="E269" s="61" t="s">
        <v>49</v>
      </c>
      <c r="F269" s="62">
        <v>992.21</v>
      </c>
      <c r="G269" s="62">
        <v>992.21</v>
      </c>
      <c r="H269" s="51">
        <v>13</v>
      </c>
      <c r="I269" s="52"/>
      <c r="J269" s="62">
        <v>992.21</v>
      </c>
    </row>
    <row r="270" spans="2:10" x14ac:dyDescent="0.3">
      <c r="B270" s="48" t="s">
        <v>420</v>
      </c>
      <c r="C270" s="60">
        <v>20260284</v>
      </c>
      <c r="D270" s="61" t="s">
        <v>70</v>
      </c>
      <c r="E270" s="61" t="s">
        <v>52</v>
      </c>
      <c r="F270" s="62">
        <v>6840</v>
      </c>
      <c r="G270" s="62">
        <v>2280</v>
      </c>
      <c r="H270" s="51">
        <v>18</v>
      </c>
      <c r="I270" s="52"/>
      <c r="J270" s="62">
        <v>2280</v>
      </c>
    </row>
    <row r="271" spans="2:10" x14ac:dyDescent="0.3">
      <c r="B271" s="48" t="s">
        <v>421</v>
      </c>
      <c r="C271" s="60">
        <v>20260286</v>
      </c>
      <c r="D271" s="61" t="s">
        <v>62</v>
      </c>
      <c r="E271" s="61" t="s">
        <v>49</v>
      </c>
      <c r="F271" s="62">
        <v>679.71</v>
      </c>
      <c r="G271" s="62">
        <v>679.71</v>
      </c>
      <c r="H271" s="51">
        <v>5</v>
      </c>
      <c r="I271" s="52"/>
      <c r="J271" s="62">
        <v>679.71</v>
      </c>
    </row>
    <row r="272" spans="2:10" x14ac:dyDescent="0.3">
      <c r="B272" s="48" t="s">
        <v>422</v>
      </c>
      <c r="C272" s="60">
        <v>20260440</v>
      </c>
      <c r="D272" s="61" t="s">
        <v>423</v>
      </c>
      <c r="E272" s="61" t="s">
        <v>49</v>
      </c>
      <c r="F272" s="62">
        <v>972.54</v>
      </c>
      <c r="G272" s="62">
        <v>972.54</v>
      </c>
      <c r="H272" s="51">
        <v>13</v>
      </c>
      <c r="I272" s="52"/>
      <c r="J272" s="62">
        <v>972.54</v>
      </c>
    </row>
    <row r="273" spans="2:10" x14ac:dyDescent="0.3">
      <c r="B273" s="48" t="s">
        <v>424</v>
      </c>
      <c r="C273" s="60">
        <v>20260451</v>
      </c>
      <c r="D273" s="61" t="s">
        <v>425</v>
      </c>
      <c r="E273" s="61" t="s">
        <v>49</v>
      </c>
      <c r="F273" s="62">
        <v>368.01</v>
      </c>
      <c r="G273" s="62">
        <v>368.01</v>
      </c>
      <c r="H273" s="51">
        <v>1</v>
      </c>
      <c r="I273" s="52"/>
      <c r="J273" s="62">
        <v>368.01</v>
      </c>
    </row>
    <row r="274" spans="2:10" x14ac:dyDescent="0.3">
      <c r="B274" s="48" t="s">
        <v>426</v>
      </c>
      <c r="C274" s="60">
        <v>20260176</v>
      </c>
      <c r="D274" s="61" t="s">
        <v>427</v>
      </c>
      <c r="E274" s="61" t="s">
        <v>49</v>
      </c>
      <c r="F274" s="62">
        <v>1144</v>
      </c>
      <c r="G274" s="62">
        <v>1144</v>
      </c>
      <c r="H274" s="51">
        <v>14</v>
      </c>
      <c r="I274" s="52"/>
      <c r="J274" s="62">
        <v>1144</v>
      </c>
    </row>
    <row r="275" spans="2:10" x14ac:dyDescent="0.3">
      <c r="B275" s="48" t="s">
        <v>428</v>
      </c>
      <c r="C275" s="60">
        <v>20260103</v>
      </c>
      <c r="D275" s="61" t="s">
        <v>62</v>
      </c>
      <c r="E275" s="61" t="s">
        <v>49</v>
      </c>
      <c r="F275" s="62">
        <v>727.41</v>
      </c>
      <c r="G275" s="62">
        <v>727.41</v>
      </c>
      <c r="H275" s="51">
        <v>5</v>
      </c>
      <c r="I275" s="52"/>
      <c r="J275" s="62">
        <v>727.41</v>
      </c>
    </row>
    <row r="276" spans="2:10" x14ac:dyDescent="0.3">
      <c r="B276" s="48" t="s">
        <v>429</v>
      </c>
      <c r="C276" s="60">
        <v>20260118</v>
      </c>
      <c r="D276" s="61" t="s">
        <v>100</v>
      </c>
      <c r="E276" s="61" t="s">
        <v>49</v>
      </c>
      <c r="F276" s="62">
        <v>2802.19</v>
      </c>
      <c r="G276" s="62">
        <v>2802.19</v>
      </c>
      <c r="H276" s="51">
        <v>14</v>
      </c>
      <c r="I276" s="52"/>
      <c r="J276" s="62">
        <v>2802.19</v>
      </c>
    </row>
    <row r="277" spans="2:10" x14ac:dyDescent="0.3">
      <c r="B277" s="48" t="s">
        <v>429</v>
      </c>
      <c r="C277" s="60">
        <v>20260486</v>
      </c>
      <c r="D277" s="61" t="s">
        <v>180</v>
      </c>
      <c r="E277" s="61" t="s">
        <v>49</v>
      </c>
      <c r="F277" s="62">
        <v>350.2</v>
      </c>
      <c r="G277" s="62">
        <v>350.2</v>
      </c>
      <c r="H277" s="51">
        <v>1</v>
      </c>
      <c r="I277" s="52"/>
      <c r="J277" s="62">
        <v>350.2</v>
      </c>
    </row>
    <row r="278" spans="2:10" x14ac:dyDescent="0.3">
      <c r="B278" s="48" t="s">
        <v>430</v>
      </c>
      <c r="C278" s="60">
        <v>20260567</v>
      </c>
      <c r="D278" s="61" t="s">
        <v>92</v>
      </c>
      <c r="E278" s="61" t="s">
        <v>49</v>
      </c>
      <c r="F278" s="62">
        <v>589.22</v>
      </c>
      <c r="G278" s="62">
        <v>589.22</v>
      </c>
      <c r="H278" s="51">
        <v>7</v>
      </c>
      <c r="I278" s="52"/>
      <c r="J278" s="62">
        <v>589.22</v>
      </c>
    </row>
    <row r="279" spans="2:10" x14ac:dyDescent="0.3">
      <c r="B279" s="48" t="s">
        <v>431</v>
      </c>
      <c r="C279" s="60">
        <v>20260122</v>
      </c>
      <c r="D279" s="61" t="s">
        <v>62</v>
      </c>
      <c r="E279" s="61" t="s">
        <v>49</v>
      </c>
      <c r="F279" s="62">
        <v>1180</v>
      </c>
      <c r="G279" s="62">
        <v>1180</v>
      </c>
      <c r="H279" s="51">
        <v>16</v>
      </c>
      <c r="I279" s="52"/>
      <c r="J279" s="62">
        <v>1180</v>
      </c>
    </row>
    <row r="280" spans="2:10" x14ac:dyDescent="0.3">
      <c r="B280" s="48" t="s">
        <v>432</v>
      </c>
      <c r="C280" s="60">
        <v>20260124</v>
      </c>
      <c r="D280" s="61" t="s">
        <v>62</v>
      </c>
      <c r="E280" s="61" t="s">
        <v>49</v>
      </c>
      <c r="F280" s="62">
        <v>1507.73</v>
      </c>
      <c r="G280" s="62">
        <v>1507.73</v>
      </c>
      <c r="H280" s="51">
        <v>13</v>
      </c>
      <c r="I280" s="52"/>
      <c r="J280" s="62">
        <v>1507.73</v>
      </c>
    </row>
    <row r="281" spans="2:10" x14ac:dyDescent="0.3">
      <c r="B281" s="48" t="s">
        <v>433</v>
      </c>
      <c r="C281" s="60">
        <v>20260127</v>
      </c>
      <c r="D281" s="61" t="s">
        <v>434</v>
      </c>
      <c r="E281" s="61" t="s">
        <v>49</v>
      </c>
      <c r="F281" s="62">
        <v>4180</v>
      </c>
      <c r="G281" s="62">
        <v>4180</v>
      </c>
      <c r="H281" s="51">
        <v>10</v>
      </c>
      <c r="I281" s="52"/>
      <c r="J281" s="62">
        <v>4180</v>
      </c>
    </row>
    <row r="282" spans="2:10" x14ac:dyDescent="0.3">
      <c r="B282" s="48" t="s">
        <v>435</v>
      </c>
      <c r="C282" s="60">
        <v>20260156</v>
      </c>
      <c r="D282" s="61" t="s">
        <v>436</v>
      </c>
      <c r="E282" s="61" t="s">
        <v>49</v>
      </c>
      <c r="F282" s="62">
        <v>1222.6099999999999</v>
      </c>
      <c r="G282" s="62">
        <v>1222.6099999999999</v>
      </c>
      <c r="H282" s="51">
        <v>14</v>
      </c>
      <c r="I282" s="52"/>
      <c r="J282" s="62">
        <v>1222.6099999999999</v>
      </c>
    </row>
    <row r="283" spans="2:10" x14ac:dyDescent="0.3">
      <c r="B283" s="48" t="s">
        <v>437</v>
      </c>
      <c r="C283" s="60">
        <v>20260159</v>
      </c>
      <c r="D283" s="61" t="s">
        <v>438</v>
      </c>
      <c r="E283" s="61" t="s">
        <v>49</v>
      </c>
      <c r="F283" s="62">
        <v>867.37</v>
      </c>
      <c r="G283" s="62">
        <v>867.37</v>
      </c>
      <c r="H283" s="51">
        <v>10</v>
      </c>
      <c r="I283" s="52"/>
      <c r="J283" s="62">
        <v>867.37</v>
      </c>
    </row>
    <row r="284" spans="2:10" x14ac:dyDescent="0.3">
      <c r="B284" s="48" t="s">
        <v>439</v>
      </c>
      <c r="C284" s="60">
        <v>20260588</v>
      </c>
      <c r="D284" s="61" t="s">
        <v>440</v>
      </c>
      <c r="E284" s="61" t="s">
        <v>49</v>
      </c>
      <c r="F284" s="62">
        <v>306</v>
      </c>
      <c r="G284" s="62">
        <v>306</v>
      </c>
      <c r="H284" s="51">
        <v>1</v>
      </c>
      <c r="I284" s="52"/>
      <c r="J284" s="62">
        <v>306</v>
      </c>
    </row>
    <row r="285" spans="2:10" x14ac:dyDescent="0.3">
      <c r="B285" s="48" t="s">
        <v>441</v>
      </c>
      <c r="C285" s="60">
        <v>20260161</v>
      </c>
      <c r="D285" s="61" t="s">
        <v>62</v>
      </c>
      <c r="E285" s="61" t="s">
        <v>49</v>
      </c>
      <c r="F285" s="62">
        <v>7070.09</v>
      </c>
      <c r="G285" s="62">
        <v>7070.09</v>
      </c>
      <c r="H285" s="51">
        <v>13</v>
      </c>
      <c r="I285" s="52"/>
      <c r="J285" s="62">
        <v>7070.09</v>
      </c>
    </row>
    <row r="286" spans="2:10" x14ac:dyDescent="0.3">
      <c r="B286" s="48" t="s">
        <v>442</v>
      </c>
      <c r="C286" s="60">
        <v>20260304</v>
      </c>
      <c r="D286" s="61" t="s">
        <v>180</v>
      </c>
      <c r="E286" s="61" t="s">
        <v>49</v>
      </c>
      <c r="F286" s="62">
        <v>552.04</v>
      </c>
      <c r="G286" s="62">
        <v>552.04</v>
      </c>
      <c r="H286" s="51">
        <v>10</v>
      </c>
      <c r="I286" s="52"/>
      <c r="J286" s="62">
        <v>552.04</v>
      </c>
    </row>
    <row r="287" spans="2:10" x14ac:dyDescent="0.3">
      <c r="B287" s="48" t="s">
        <v>443</v>
      </c>
      <c r="C287" s="60">
        <v>20260042</v>
      </c>
      <c r="D287" s="61" t="s">
        <v>444</v>
      </c>
      <c r="E287" s="61" t="s">
        <v>49</v>
      </c>
      <c r="F287" s="62">
        <v>524.9</v>
      </c>
      <c r="G287" s="62">
        <v>524.9</v>
      </c>
      <c r="H287" s="51">
        <v>3</v>
      </c>
      <c r="I287" s="52"/>
      <c r="J287" s="62">
        <v>524.9</v>
      </c>
    </row>
    <row r="288" spans="2:10" x14ac:dyDescent="0.3">
      <c r="B288" s="48" t="s">
        <v>445</v>
      </c>
      <c r="C288" s="60">
        <v>20260540</v>
      </c>
      <c r="D288" s="61" t="s">
        <v>100</v>
      </c>
      <c r="E288" s="61" t="s">
        <v>49</v>
      </c>
      <c r="F288" s="62">
        <v>485.54</v>
      </c>
      <c r="G288" s="62">
        <v>485.54</v>
      </c>
      <c r="H288" s="51">
        <v>22</v>
      </c>
      <c r="I288" s="52"/>
      <c r="J288" s="62">
        <v>485.54</v>
      </c>
    </row>
    <row r="289" spans="2:10" x14ac:dyDescent="0.3">
      <c r="B289" s="48" t="s">
        <v>446</v>
      </c>
      <c r="C289" s="60">
        <v>20260568</v>
      </c>
      <c r="D289" s="61" t="s">
        <v>62</v>
      </c>
      <c r="E289" s="61" t="s">
        <v>49</v>
      </c>
      <c r="F289" s="62">
        <v>407.07</v>
      </c>
      <c r="G289" s="62">
        <v>407.07</v>
      </c>
      <c r="H289" s="51">
        <v>7</v>
      </c>
      <c r="I289" s="52"/>
      <c r="J289" s="62">
        <v>407.07</v>
      </c>
    </row>
    <row r="290" spans="2:10" x14ac:dyDescent="0.3">
      <c r="B290" s="48" t="s">
        <v>447</v>
      </c>
      <c r="C290" s="60">
        <v>20260466</v>
      </c>
      <c r="D290" s="61" t="s">
        <v>448</v>
      </c>
      <c r="E290" s="61" t="s">
        <v>49</v>
      </c>
      <c r="F290" s="62">
        <v>840</v>
      </c>
      <c r="G290" s="62">
        <v>840</v>
      </c>
      <c r="H290" s="51">
        <v>3</v>
      </c>
      <c r="I290" s="52"/>
      <c r="J290" s="62">
        <v>840</v>
      </c>
    </row>
    <row r="291" spans="2:10" x14ac:dyDescent="0.3">
      <c r="B291" s="48" t="s">
        <v>449</v>
      </c>
      <c r="C291" s="60">
        <v>20260373</v>
      </c>
      <c r="D291" s="61" t="s">
        <v>252</v>
      </c>
      <c r="E291" s="61" t="s">
        <v>49</v>
      </c>
      <c r="F291" s="62">
        <v>335.68</v>
      </c>
      <c r="G291" s="62">
        <v>335.68</v>
      </c>
      <c r="H291" s="51">
        <v>9</v>
      </c>
      <c r="I291" s="52"/>
      <c r="J291" s="62">
        <v>335.68</v>
      </c>
    </row>
    <row r="292" spans="2:10" x14ac:dyDescent="0.3">
      <c r="B292" s="48" t="s">
        <v>450</v>
      </c>
      <c r="C292" s="60">
        <v>20260569</v>
      </c>
      <c r="D292" s="61" t="s">
        <v>197</v>
      </c>
      <c r="E292" s="61" t="s">
        <v>49</v>
      </c>
      <c r="F292" s="62">
        <v>799.69</v>
      </c>
      <c r="G292" s="62">
        <v>799.69</v>
      </c>
      <c r="H292" s="51">
        <v>13</v>
      </c>
      <c r="I292" s="52"/>
      <c r="J292" s="62">
        <v>799.69</v>
      </c>
    </row>
    <row r="293" spans="2:10" x14ac:dyDescent="0.3">
      <c r="B293" s="48" t="s">
        <v>451</v>
      </c>
      <c r="C293" s="60">
        <v>20260046</v>
      </c>
      <c r="D293" s="61" t="s">
        <v>96</v>
      </c>
      <c r="E293" s="61" t="s">
        <v>49</v>
      </c>
      <c r="F293" s="62">
        <v>718.81</v>
      </c>
      <c r="G293" s="62">
        <v>718.81</v>
      </c>
      <c r="H293" s="51">
        <v>13</v>
      </c>
      <c r="I293" s="52"/>
      <c r="J293" s="62">
        <v>718.81</v>
      </c>
    </row>
    <row r="294" spans="2:10" x14ac:dyDescent="0.3">
      <c r="B294" s="48" t="s">
        <v>451</v>
      </c>
      <c r="C294" s="60">
        <v>20260104</v>
      </c>
      <c r="D294" s="61" t="s">
        <v>452</v>
      </c>
      <c r="E294" s="61" t="s">
        <v>49</v>
      </c>
      <c r="F294" s="62">
        <v>907.32</v>
      </c>
      <c r="G294" s="62">
        <v>907.32</v>
      </c>
      <c r="H294" s="51">
        <v>6</v>
      </c>
      <c r="I294" s="52"/>
      <c r="J294" s="62">
        <v>907.32</v>
      </c>
    </row>
    <row r="295" spans="2:10" x14ac:dyDescent="0.3">
      <c r="B295" s="48" t="s">
        <v>453</v>
      </c>
      <c r="C295" s="60">
        <v>20260570</v>
      </c>
      <c r="D295" s="61" t="s">
        <v>452</v>
      </c>
      <c r="E295" s="61" t="s">
        <v>49</v>
      </c>
      <c r="F295" s="62">
        <v>655.29</v>
      </c>
      <c r="G295" s="62">
        <v>655.29</v>
      </c>
      <c r="H295" s="51">
        <v>5</v>
      </c>
      <c r="I295" s="52"/>
      <c r="J295" s="62">
        <v>655.29</v>
      </c>
    </row>
    <row r="296" spans="2:10" x14ac:dyDescent="0.3">
      <c r="B296" s="48" t="s">
        <v>454</v>
      </c>
      <c r="C296" s="60">
        <v>20260571</v>
      </c>
      <c r="D296" s="61" t="s">
        <v>455</v>
      </c>
      <c r="E296" s="61" t="s">
        <v>49</v>
      </c>
      <c r="F296" s="62">
        <v>1742.92</v>
      </c>
      <c r="G296" s="62">
        <v>1742.92</v>
      </c>
      <c r="H296" s="51">
        <v>13</v>
      </c>
      <c r="I296" s="52"/>
      <c r="J296" s="62">
        <v>1742.92</v>
      </c>
    </row>
    <row r="297" spans="2:10" x14ac:dyDescent="0.3">
      <c r="B297" s="48" t="s">
        <v>456</v>
      </c>
      <c r="C297" s="60">
        <v>20260572</v>
      </c>
      <c r="D297" s="61" t="s">
        <v>393</v>
      </c>
      <c r="E297" s="61" t="s">
        <v>49</v>
      </c>
      <c r="F297" s="62">
        <v>1252.3900000000001</v>
      </c>
      <c r="G297" s="62">
        <v>1252.3900000000001</v>
      </c>
      <c r="H297" s="51">
        <v>13</v>
      </c>
      <c r="I297" s="52"/>
      <c r="J297" s="62">
        <v>1252.3900000000001</v>
      </c>
    </row>
    <row r="298" spans="2:10" x14ac:dyDescent="0.3">
      <c r="B298" s="48" t="s">
        <v>457</v>
      </c>
      <c r="C298" s="60">
        <v>20260079</v>
      </c>
      <c r="D298" s="61" t="s">
        <v>458</v>
      </c>
      <c r="E298" s="61" t="s">
        <v>49</v>
      </c>
      <c r="F298" s="62">
        <v>492.39</v>
      </c>
      <c r="G298" s="62">
        <v>492.39</v>
      </c>
      <c r="H298" s="51">
        <v>0</v>
      </c>
      <c r="I298" s="52"/>
      <c r="J298" s="62">
        <v>492.39</v>
      </c>
    </row>
    <row r="299" spans="2:10" x14ac:dyDescent="0.3">
      <c r="B299" s="48" t="s">
        <v>457</v>
      </c>
      <c r="C299" s="60">
        <v>20260115</v>
      </c>
      <c r="D299" s="61" t="s">
        <v>458</v>
      </c>
      <c r="E299" s="61" t="s">
        <v>49</v>
      </c>
      <c r="F299" s="62">
        <v>260</v>
      </c>
      <c r="G299" s="62">
        <v>260</v>
      </c>
      <c r="H299" s="51">
        <v>0</v>
      </c>
      <c r="I299" s="52"/>
      <c r="J299" s="62">
        <v>260</v>
      </c>
    </row>
    <row r="300" spans="2:10" x14ac:dyDescent="0.3">
      <c r="B300" s="48" t="s">
        <v>457</v>
      </c>
      <c r="C300" s="60">
        <v>20260433</v>
      </c>
      <c r="D300" s="61" t="s">
        <v>62</v>
      </c>
      <c r="E300" s="61" t="s">
        <v>49</v>
      </c>
      <c r="F300" s="62">
        <v>492.39</v>
      </c>
      <c r="G300" s="62">
        <v>492.39</v>
      </c>
      <c r="H300" s="51">
        <v>8</v>
      </c>
      <c r="I300" s="52"/>
      <c r="J300" s="62">
        <v>492.39</v>
      </c>
    </row>
    <row r="301" spans="2:10" x14ac:dyDescent="0.3">
      <c r="B301" s="48" t="s">
        <v>459</v>
      </c>
      <c r="C301" s="60">
        <v>20260137</v>
      </c>
      <c r="D301" s="61" t="s">
        <v>327</v>
      </c>
      <c r="E301" s="61" t="s">
        <v>49</v>
      </c>
      <c r="F301" s="62">
        <v>670.37</v>
      </c>
      <c r="G301" s="62">
        <v>670.37</v>
      </c>
      <c r="H301" s="51">
        <v>20</v>
      </c>
      <c r="I301" s="52"/>
      <c r="J301" s="62">
        <v>670.37</v>
      </c>
    </row>
    <row r="302" spans="2:10" x14ac:dyDescent="0.3">
      <c r="B302" s="48" t="s">
        <v>460</v>
      </c>
      <c r="C302" s="60">
        <v>20260577</v>
      </c>
      <c r="D302" s="61" t="s">
        <v>327</v>
      </c>
      <c r="E302" s="61" t="s">
        <v>52</v>
      </c>
      <c r="F302" s="62">
        <v>636.85</v>
      </c>
      <c r="G302" s="62">
        <v>212.28</v>
      </c>
      <c r="H302" s="51">
        <v>20</v>
      </c>
      <c r="I302" s="52"/>
      <c r="J302" s="62">
        <v>212.28</v>
      </c>
    </row>
    <row r="303" spans="2:10" x14ac:dyDescent="0.3">
      <c r="B303" s="48" t="s">
        <v>461</v>
      </c>
      <c r="C303" s="60">
        <v>20260162</v>
      </c>
      <c r="D303" s="61" t="s">
        <v>92</v>
      </c>
      <c r="E303" s="61" t="s">
        <v>49</v>
      </c>
      <c r="F303" s="62">
        <v>880.73</v>
      </c>
      <c r="G303" s="62">
        <v>880.73</v>
      </c>
      <c r="H303" s="51">
        <v>6</v>
      </c>
      <c r="I303" s="52"/>
      <c r="J303" s="62">
        <v>880.73</v>
      </c>
    </row>
    <row r="304" spans="2:10" x14ac:dyDescent="0.3">
      <c r="B304" s="48" t="s">
        <v>462</v>
      </c>
      <c r="C304" s="60">
        <v>20260165</v>
      </c>
      <c r="D304" s="61" t="s">
        <v>252</v>
      </c>
      <c r="E304" s="61" t="s">
        <v>49</v>
      </c>
      <c r="F304" s="62">
        <v>430.57</v>
      </c>
      <c r="G304" s="62">
        <v>430.57</v>
      </c>
      <c r="H304" s="51">
        <v>12</v>
      </c>
      <c r="I304" s="52"/>
      <c r="J304" s="62">
        <v>430.57</v>
      </c>
    </row>
    <row r="305" spans="2:10" x14ac:dyDescent="0.3">
      <c r="B305" s="48" t="s">
        <v>462</v>
      </c>
      <c r="C305" s="60">
        <v>20260170</v>
      </c>
      <c r="D305" s="61" t="s">
        <v>62</v>
      </c>
      <c r="E305" s="61" t="s">
        <v>49</v>
      </c>
      <c r="F305" s="62">
        <v>765.9</v>
      </c>
      <c r="G305" s="62">
        <v>765.9</v>
      </c>
      <c r="H305" s="51">
        <v>3</v>
      </c>
      <c r="I305" s="52"/>
      <c r="J305" s="62">
        <v>765.9</v>
      </c>
    </row>
    <row r="306" spans="2:10" x14ac:dyDescent="0.3">
      <c r="B306" s="48" t="s">
        <v>463</v>
      </c>
      <c r="C306" s="60">
        <v>20260187</v>
      </c>
      <c r="D306" s="61" t="s">
        <v>210</v>
      </c>
      <c r="E306" s="61" t="s">
        <v>49</v>
      </c>
      <c r="F306" s="62">
        <v>390.6</v>
      </c>
      <c r="G306" s="62">
        <v>390.6</v>
      </c>
      <c r="H306" s="51">
        <v>4</v>
      </c>
      <c r="I306" s="52"/>
      <c r="J306" s="62">
        <v>390.6</v>
      </c>
    </row>
    <row r="307" spans="2:10" x14ac:dyDescent="0.3">
      <c r="B307" s="48" t="s">
        <v>464</v>
      </c>
      <c r="C307" s="60">
        <v>20260190</v>
      </c>
      <c r="D307" s="61" t="s">
        <v>62</v>
      </c>
      <c r="E307" s="61" t="s">
        <v>49</v>
      </c>
      <c r="F307" s="62">
        <v>600.29999999999995</v>
      </c>
      <c r="G307" s="62">
        <v>600.29999999999995</v>
      </c>
      <c r="H307" s="51">
        <v>9</v>
      </c>
      <c r="I307" s="52"/>
      <c r="J307" s="62">
        <v>600.29999999999995</v>
      </c>
    </row>
    <row r="308" spans="2:10" x14ac:dyDescent="0.3">
      <c r="B308" s="48" t="s">
        <v>465</v>
      </c>
      <c r="C308" s="60">
        <v>20260216</v>
      </c>
      <c r="D308" s="61" t="s">
        <v>466</v>
      </c>
      <c r="E308" s="61" t="s">
        <v>49</v>
      </c>
      <c r="F308" s="62">
        <v>742.19</v>
      </c>
      <c r="G308" s="62">
        <v>742.19</v>
      </c>
      <c r="H308" s="51">
        <v>7</v>
      </c>
      <c r="I308" s="52"/>
      <c r="J308" s="62">
        <v>742.19</v>
      </c>
    </row>
    <row r="309" spans="2:10" x14ac:dyDescent="0.3">
      <c r="B309" s="48" t="s">
        <v>467</v>
      </c>
      <c r="C309" s="60">
        <v>20260184</v>
      </c>
      <c r="D309" s="61" t="s">
        <v>70</v>
      </c>
      <c r="E309" s="61" t="s">
        <v>49</v>
      </c>
      <c r="F309" s="62">
        <v>1477.96</v>
      </c>
      <c r="G309" s="62">
        <v>1477.96</v>
      </c>
      <c r="H309" s="51">
        <v>7</v>
      </c>
      <c r="I309" s="52"/>
      <c r="J309" s="62">
        <v>1477.96</v>
      </c>
    </row>
    <row r="310" spans="2:10" x14ac:dyDescent="0.3">
      <c r="B310" s="48" t="s">
        <v>468</v>
      </c>
      <c r="C310" s="60">
        <v>20260202</v>
      </c>
      <c r="D310" s="61" t="s">
        <v>327</v>
      </c>
      <c r="E310" s="61" t="s">
        <v>49</v>
      </c>
      <c r="F310" s="62">
        <v>558.84</v>
      </c>
      <c r="G310" s="62">
        <v>558.84</v>
      </c>
      <c r="H310" s="51">
        <v>11</v>
      </c>
      <c r="I310" s="52"/>
      <c r="J310" s="62">
        <v>558.84</v>
      </c>
    </row>
    <row r="311" spans="2:10" x14ac:dyDescent="0.3">
      <c r="B311" s="48" t="s">
        <v>469</v>
      </c>
      <c r="C311" s="60">
        <v>20260198</v>
      </c>
      <c r="D311" s="61" t="s">
        <v>470</v>
      </c>
      <c r="E311" s="61" t="s">
        <v>49</v>
      </c>
      <c r="F311" s="62">
        <v>236.85</v>
      </c>
      <c r="G311" s="62">
        <v>236.85</v>
      </c>
      <c r="H311" s="51">
        <v>10</v>
      </c>
      <c r="I311" s="52"/>
      <c r="J311" s="62">
        <v>236.85</v>
      </c>
    </row>
    <row r="312" spans="2:10" x14ac:dyDescent="0.3">
      <c r="B312" s="48" t="s">
        <v>471</v>
      </c>
      <c r="C312" s="60">
        <v>20260223</v>
      </c>
      <c r="D312" s="61" t="s">
        <v>62</v>
      </c>
      <c r="E312" s="61" t="s">
        <v>49</v>
      </c>
      <c r="F312" s="62">
        <v>300</v>
      </c>
      <c r="G312" s="62">
        <v>300</v>
      </c>
      <c r="H312" s="51">
        <v>5</v>
      </c>
      <c r="I312" s="52"/>
      <c r="J312" s="62">
        <v>300</v>
      </c>
    </row>
    <row r="313" spans="2:10" x14ac:dyDescent="0.3">
      <c r="B313" s="48" t="s">
        <v>472</v>
      </c>
      <c r="C313" s="60">
        <v>20260374</v>
      </c>
      <c r="D313" s="61" t="s">
        <v>62</v>
      </c>
      <c r="E313" s="61" t="s">
        <v>49</v>
      </c>
      <c r="F313" s="62">
        <v>379.44</v>
      </c>
      <c r="G313" s="62">
        <v>379.44</v>
      </c>
      <c r="H313" s="51">
        <v>13</v>
      </c>
      <c r="I313" s="52"/>
      <c r="J313" s="62">
        <v>379.44</v>
      </c>
    </row>
    <row r="314" spans="2:10" x14ac:dyDescent="0.3">
      <c r="B314" s="48" t="s">
        <v>473</v>
      </c>
      <c r="C314" s="60">
        <v>20260229</v>
      </c>
      <c r="D314" s="61" t="s">
        <v>474</v>
      </c>
      <c r="E314" s="61" t="s">
        <v>49</v>
      </c>
      <c r="F314" s="62">
        <v>523.48</v>
      </c>
      <c r="G314" s="62">
        <v>523.48</v>
      </c>
      <c r="H314" s="51">
        <v>10</v>
      </c>
      <c r="I314" s="52"/>
      <c r="J314" s="62">
        <v>523.48</v>
      </c>
    </row>
    <row r="315" spans="2:10" x14ac:dyDescent="0.3">
      <c r="B315" s="48" t="s">
        <v>475</v>
      </c>
      <c r="C315" s="60">
        <v>20260044</v>
      </c>
      <c r="D315" s="61" t="s">
        <v>476</v>
      </c>
      <c r="E315" s="61" t="s">
        <v>49</v>
      </c>
      <c r="F315" s="62">
        <v>1606.7</v>
      </c>
      <c r="G315" s="62">
        <v>1606.7</v>
      </c>
      <c r="H315" s="51">
        <v>9</v>
      </c>
      <c r="I315" s="52"/>
      <c r="J315" s="62">
        <v>1606.7</v>
      </c>
    </row>
    <row r="316" spans="2:10" x14ac:dyDescent="0.3">
      <c r="B316" s="48" t="s">
        <v>477</v>
      </c>
      <c r="C316" s="60">
        <v>20260173</v>
      </c>
      <c r="D316" s="61" t="s">
        <v>197</v>
      </c>
      <c r="E316" s="61" t="s">
        <v>49</v>
      </c>
      <c r="F316" s="62">
        <v>315</v>
      </c>
      <c r="G316" s="62">
        <v>315</v>
      </c>
      <c r="H316" s="51">
        <v>3</v>
      </c>
      <c r="I316" s="52"/>
      <c r="J316" s="62">
        <v>315</v>
      </c>
    </row>
    <row r="317" spans="2:10" x14ac:dyDescent="0.3">
      <c r="B317" s="48" t="s">
        <v>478</v>
      </c>
      <c r="C317" s="60">
        <v>20260264</v>
      </c>
      <c r="D317" s="61" t="s">
        <v>479</v>
      </c>
      <c r="E317" s="61" t="s">
        <v>49</v>
      </c>
      <c r="F317" s="62">
        <v>440</v>
      </c>
      <c r="G317" s="62">
        <v>440</v>
      </c>
      <c r="H317" s="51">
        <v>4</v>
      </c>
      <c r="I317" s="52"/>
      <c r="J317" s="62">
        <v>440</v>
      </c>
    </row>
    <row r="318" spans="2:10" x14ac:dyDescent="0.3">
      <c r="B318" s="48" t="s">
        <v>480</v>
      </c>
      <c r="C318" s="60">
        <v>20260266</v>
      </c>
      <c r="D318" s="61" t="s">
        <v>62</v>
      </c>
      <c r="E318" s="61" t="s">
        <v>49</v>
      </c>
      <c r="F318" s="62">
        <v>353.37</v>
      </c>
      <c r="G318" s="62">
        <v>353.37</v>
      </c>
      <c r="H318" s="51">
        <v>7</v>
      </c>
      <c r="I318" s="52"/>
      <c r="J318" s="62">
        <v>353.37</v>
      </c>
    </row>
    <row r="319" spans="2:10" x14ac:dyDescent="0.3">
      <c r="B319" s="48" t="s">
        <v>481</v>
      </c>
      <c r="C319" s="60">
        <v>20260273</v>
      </c>
      <c r="D319" s="61" t="s">
        <v>482</v>
      </c>
      <c r="E319" s="61" t="s">
        <v>49</v>
      </c>
      <c r="F319" s="62">
        <v>338.36</v>
      </c>
      <c r="G319" s="62">
        <v>338.36</v>
      </c>
      <c r="H319" s="51">
        <v>3</v>
      </c>
      <c r="I319" s="52"/>
      <c r="J319" s="62">
        <v>338.36</v>
      </c>
    </row>
    <row r="320" spans="2:10" x14ac:dyDescent="0.3">
      <c r="B320" s="48" t="s">
        <v>483</v>
      </c>
      <c r="C320" s="60">
        <v>20260268</v>
      </c>
      <c r="D320" s="61" t="s">
        <v>484</v>
      </c>
      <c r="E320" s="61" t="s">
        <v>49</v>
      </c>
      <c r="F320" s="62">
        <v>473.69</v>
      </c>
      <c r="G320" s="62">
        <v>473.69</v>
      </c>
      <c r="H320" s="51">
        <v>3</v>
      </c>
      <c r="I320" s="52"/>
      <c r="J320" s="62">
        <v>473.69</v>
      </c>
    </row>
    <row r="321" spans="2:10" x14ac:dyDescent="0.3">
      <c r="B321" s="48" t="s">
        <v>485</v>
      </c>
      <c r="C321" s="60">
        <v>20260487</v>
      </c>
      <c r="D321" s="61" t="s">
        <v>474</v>
      </c>
      <c r="E321" s="61" t="s">
        <v>49</v>
      </c>
      <c r="F321" s="62">
        <v>140.08000000000001</v>
      </c>
      <c r="G321" s="62">
        <v>140.08000000000001</v>
      </c>
      <c r="H321" s="51">
        <v>12</v>
      </c>
      <c r="I321" s="52"/>
      <c r="J321" s="62">
        <v>140.08000000000001</v>
      </c>
    </row>
    <row r="322" spans="2:10" x14ac:dyDescent="0.3">
      <c r="B322" s="48" t="s">
        <v>486</v>
      </c>
      <c r="C322" s="60">
        <v>20260167</v>
      </c>
      <c r="D322" s="61" t="s">
        <v>487</v>
      </c>
      <c r="E322" s="61" t="s">
        <v>49</v>
      </c>
      <c r="F322" s="62">
        <v>499.32</v>
      </c>
      <c r="G322" s="62">
        <v>499.32</v>
      </c>
      <c r="H322" s="51">
        <v>0</v>
      </c>
      <c r="I322" s="52"/>
      <c r="J322" s="62">
        <v>499.32</v>
      </c>
    </row>
    <row r="323" spans="2:10" x14ac:dyDescent="0.3">
      <c r="B323" s="48" t="s">
        <v>488</v>
      </c>
      <c r="C323" s="60">
        <v>20260280</v>
      </c>
      <c r="D323" s="61" t="s">
        <v>489</v>
      </c>
      <c r="E323" s="61" t="s">
        <v>49</v>
      </c>
      <c r="F323" s="62">
        <v>744.39</v>
      </c>
      <c r="G323" s="62">
        <v>744.39</v>
      </c>
      <c r="H323" s="51">
        <v>10</v>
      </c>
      <c r="I323" s="52"/>
      <c r="J323" s="62">
        <v>744.39</v>
      </c>
    </row>
    <row r="324" spans="2:10" x14ac:dyDescent="0.3">
      <c r="B324" s="48" t="s">
        <v>490</v>
      </c>
      <c r="C324" s="60">
        <v>20260586</v>
      </c>
      <c r="D324" s="61" t="s">
        <v>491</v>
      </c>
      <c r="E324" s="61" t="s">
        <v>49</v>
      </c>
      <c r="F324" s="62">
        <v>768</v>
      </c>
      <c r="G324" s="62">
        <v>768</v>
      </c>
      <c r="H324" s="51">
        <v>7</v>
      </c>
      <c r="I324" s="52"/>
      <c r="J324" s="62">
        <v>768</v>
      </c>
    </row>
    <row r="325" spans="2:10" x14ac:dyDescent="0.3">
      <c r="B325" s="48" t="s">
        <v>492</v>
      </c>
      <c r="C325" s="60">
        <v>20260297</v>
      </c>
      <c r="D325" s="61" t="s">
        <v>156</v>
      </c>
      <c r="E325" s="61" t="s">
        <v>52</v>
      </c>
      <c r="F325" s="62">
        <v>4212.2</v>
      </c>
      <c r="G325" s="62">
        <v>1404.07</v>
      </c>
      <c r="H325" s="51">
        <v>13</v>
      </c>
      <c r="I325" s="52"/>
      <c r="J325" s="62">
        <v>1404.07</v>
      </c>
    </row>
    <row r="326" spans="2:10" x14ac:dyDescent="0.3">
      <c r="B326" s="48" t="s">
        <v>493</v>
      </c>
      <c r="C326" s="60">
        <v>20260085</v>
      </c>
      <c r="D326" s="61" t="s">
        <v>70</v>
      </c>
      <c r="E326" s="61" t="s">
        <v>52</v>
      </c>
      <c r="F326" s="62">
        <v>3588.3</v>
      </c>
      <c r="G326" s="62">
        <v>1196.0999999999999</v>
      </c>
      <c r="H326" s="51">
        <v>13</v>
      </c>
      <c r="I326" s="52"/>
      <c r="J326" s="62">
        <v>1196.0999999999999</v>
      </c>
    </row>
    <row r="327" spans="2:10" x14ac:dyDescent="0.3">
      <c r="B327" s="48" t="s">
        <v>494</v>
      </c>
      <c r="C327" s="60">
        <v>20260087</v>
      </c>
      <c r="D327" s="61" t="s">
        <v>96</v>
      </c>
      <c r="E327" s="61" t="s">
        <v>49</v>
      </c>
      <c r="F327" s="62">
        <v>457</v>
      </c>
      <c r="G327" s="62">
        <v>457</v>
      </c>
      <c r="H327" s="51">
        <v>7</v>
      </c>
      <c r="I327" s="52"/>
      <c r="J327" s="62">
        <v>457</v>
      </c>
    </row>
    <row r="328" spans="2:10" x14ac:dyDescent="0.3">
      <c r="B328" s="48" t="s">
        <v>495</v>
      </c>
      <c r="C328" s="60">
        <v>20260126</v>
      </c>
      <c r="D328" s="61" t="s">
        <v>62</v>
      </c>
      <c r="E328" s="61" t="s">
        <v>49</v>
      </c>
      <c r="F328" s="62">
        <v>885.23</v>
      </c>
      <c r="G328" s="62">
        <v>885.23</v>
      </c>
      <c r="H328" s="51">
        <v>9</v>
      </c>
      <c r="I328" s="52"/>
      <c r="J328" s="62">
        <v>885.23</v>
      </c>
    </row>
    <row r="329" spans="2:10" x14ac:dyDescent="0.3">
      <c r="B329" s="48" t="s">
        <v>496</v>
      </c>
      <c r="C329" s="60">
        <v>20260468</v>
      </c>
      <c r="D329" s="61" t="s">
        <v>497</v>
      </c>
      <c r="E329" s="61" t="s">
        <v>49</v>
      </c>
      <c r="F329" s="62">
        <v>401.16</v>
      </c>
      <c r="G329" s="62">
        <v>401.16</v>
      </c>
      <c r="H329" s="51">
        <v>0</v>
      </c>
      <c r="I329" s="52"/>
      <c r="J329" s="62">
        <v>401.16</v>
      </c>
    </row>
    <row r="330" spans="2:10" x14ac:dyDescent="0.3">
      <c r="B330" s="48" t="s">
        <v>498</v>
      </c>
      <c r="C330" s="60">
        <v>20260311</v>
      </c>
      <c r="D330" s="61" t="s">
        <v>393</v>
      </c>
      <c r="E330" s="61" t="s">
        <v>49</v>
      </c>
      <c r="F330" s="62">
        <v>583.48</v>
      </c>
      <c r="G330" s="62">
        <v>583.48</v>
      </c>
      <c r="H330" s="51">
        <v>13</v>
      </c>
      <c r="I330" s="52"/>
      <c r="J330" s="62">
        <v>583.48</v>
      </c>
    </row>
    <row r="331" spans="2:10" x14ac:dyDescent="0.3">
      <c r="B331" s="48" t="s">
        <v>499</v>
      </c>
      <c r="C331" s="60">
        <v>20260169</v>
      </c>
      <c r="D331" s="61" t="s">
        <v>114</v>
      </c>
      <c r="E331" s="61" t="s">
        <v>49</v>
      </c>
      <c r="F331" s="62">
        <v>944.93</v>
      </c>
      <c r="G331" s="62">
        <v>944.93</v>
      </c>
      <c r="H331" s="51">
        <v>13</v>
      </c>
      <c r="I331" s="52"/>
      <c r="J331" s="62">
        <v>944.93</v>
      </c>
    </row>
    <row r="332" spans="2:10" x14ac:dyDescent="0.3">
      <c r="B332" s="48" t="s">
        <v>500</v>
      </c>
      <c r="C332" s="60">
        <v>20260177</v>
      </c>
      <c r="D332" s="61" t="s">
        <v>501</v>
      </c>
      <c r="E332" s="61" t="s">
        <v>49</v>
      </c>
      <c r="F332" s="62">
        <v>652.58000000000004</v>
      </c>
      <c r="G332" s="62">
        <v>652.58000000000004</v>
      </c>
      <c r="H332" s="51">
        <v>4</v>
      </c>
      <c r="I332" s="52"/>
      <c r="J332" s="62">
        <v>652.58000000000004</v>
      </c>
    </row>
    <row r="333" spans="2:10" x14ac:dyDescent="0.3">
      <c r="B333" s="48" t="s">
        <v>502</v>
      </c>
      <c r="C333" s="60">
        <v>20260300</v>
      </c>
      <c r="D333" s="61" t="s">
        <v>503</v>
      </c>
      <c r="E333" s="61" t="s">
        <v>49</v>
      </c>
      <c r="F333" s="62">
        <v>365.43</v>
      </c>
      <c r="G333" s="62">
        <v>365.43</v>
      </c>
      <c r="H333" s="51">
        <v>3</v>
      </c>
      <c r="I333" s="52"/>
      <c r="J333" s="62">
        <v>365.43</v>
      </c>
    </row>
    <row r="334" spans="2:10" x14ac:dyDescent="0.3">
      <c r="B334" s="48" t="s">
        <v>504</v>
      </c>
      <c r="C334" s="60">
        <v>20260301</v>
      </c>
      <c r="D334" s="61" t="s">
        <v>505</v>
      </c>
      <c r="E334" s="61" t="s">
        <v>49</v>
      </c>
      <c r="F334" s="62">
        <v>284.36</v>
      </c>
      <c r="G334" s="62">
        <v>284.36</v>
      </c>
      <c r="H334" s="51">
        <v>5</v>
      </c>
      <c r="I334" s="52"/>
      <c r="J334" s="62">
        <v>284.36</v>
      </c>
    </row>
    <row r="335" spans="2:10" x14ac:dyDescent="0.3">
      <c r="B335" s="48" t="s">
        <v>506</v>
      </c>
      <c r="C335" s="60">
        <v>20260302</v>
      </c>
      <c r="D335" s="61" t="s">
        <v>507</v>
      </c>
      <c r="E335" s="61" t="s">
        <v>49</v>
      </c>
      <c r="F335" s="62">
        <v>171</v>
      </c>
      <c r="G335" s="62">
        <v>171</v>
      </c>
      <c r="H335" s="51">
        <v>2</v>
      </c>
      <c r="I335" s="52"/>
      <c r="J335" s="62">
        <v>171</v>
      </c>
    </row>
    <row r="336" spans="2:10" x14ac:dyDescent="0.3">
      <c r="B336" s="48" t="s">
        <v>508</v>
      </c>
      <c r="C336" s="60">
        <v>20260351</v>
      </c>
      <c r="D336" s="61" t="s">
        <v>509</v>
      </c>
      <c r="E336" s="61" t="s">
        <v>49</v>
      </c>
      <c r="F336" s="62">
        <v>109.47</v>
      </c>
      <c r="G336" s="62">
        <v>109.47</v>
      </c>
      <c r="H336" s="51">
        <v>0</v>
      </c>
      <c r="I336" s="52"/>
      <c r="J336" s="62">
        <v>109.47</v>
      </c>
    </row>
    <row r="337" spans="2:10" x14ac:dyDescent="0.3">
      <c r="B337" s="48" t="s">
        <v>510</v>
      </c>
      <c r="C337" s="60">
        <v>20260358</v>
      </c>
      <c r="D337" s="61" t="s">
        <v>511</v>
      </c>
      <c r="E337" s="61" t="s">
        <v>49</v>
      </c>
      <c r="F337" s="62">
        <v>800.24</v>
      </c>
      <c r="G337" s="62">
        <v>800.24</v>
      </c>
      <c r="H337" s="51">
        <v>9</v>
      </c>
      <c r="I337" s="52"/>
      <c r="J337" s="62">
        <v>800.24</v>
      </c>
    </row>
    <row r="338" spans="2:10" x14ac:dyDescent="0.3">
      <c r="B338" s="48" t="s">
        <v>512</v>
      </c>
      <c r="C338" s="60">
        <v>20260496</v>
      </c>
      <c r="D338" s="61" t="s">
        <v>160</v>
      </c>
      <c r="E338" s="61" t="s">
        <v>49</v>
      </c>
      <c r="F338" s="62">
        <v>350.33</v>
      </c>
      <c r="G338" s="62">
        <v>350.33</v>
      </c>
      <c r="H338" s="51">
        <v>9</v>
      </c>
      <c r="I338" s="52"/>
      <c r="J338" s="62">
        <v>350.33</v>
      </c>
    </row>
    <row r="339" spans="2:10" x14ac:dyDescent="0.3">
      <c r="B339" s="48" t="s">
        <v>513</v>
      </c>
      <c r="C339" s="60">
        <v>20260350</v>
      </c>
      <c r="D339" s="61" t="s">
        <v>210</v>
      </c>
      <c r="E339" s="61" t="s">
        <v>49</v>
      </c>
      <c r="F339" s="62">
        <v>173.65</v>
      </c>
      <c r="G339" s="62">
        <v>173.65</v>
      </c>
      <c r="H339" s="51">
        <v>9</v>
      </c>
      <c r="I339" s="52"/>
      <c r="J339" s="62">
        <v>173.65</v>
      </c>
    </row>
    <row r="340" spans="2:10" x14ac:dyDescent="0.3">
      <c r="B340" s="48" t="s">
        <v>514</v>
      </c>
      <c r="C340" s="60">
        <v>20260578</v>
      </c>
      <c r="D340" s="61" t="s">
        <v>62</v>
      </c>
      <c r="E340" s="61" t="s">
        <v>49</v>
      </c>
      <c r="F340" s="62">
        <v>1098</v>
      </c>
      <c r="G340" s="62">
        <v>1098</v>
      </c>
      <c r="H340" s="51">
        <v>13</v>
      </c>
      <c r="I340" s="52"/>
      <c r="J340" s="62">
        <v>1098</v>
      </c>
    </row>
    <row r="341" spans="2:10" x14ac:dyDescent="0.3">
      <c r="B341" s="48" t="s">
        <v>515</v>
      </c>
      <c r="C341" s="60">
        <v>20260544</v>
      </c>
      <c r="D341" s="61" t="s">
        <v>92</v>
      </c>
      <c r="E341" s="61" t="s">
        <v>49</v>
      </c>
      <c r="F341" s="62">
        <v>1031.56</v>
      </c>
      <c r="G341" s="62">
        <v>1031.56</v>
      </c>
      <c r="H341" s="51">
        <v>13</v>
      </c>
      <c r="I341" s="52"/>
      <c r="J341" s="62">
        <v>1031.56</v>
      </c>
    </row>
    <row r="342" spans="2:10" x14ac:dyDescent="0.3">
      <c r="B342" s="48" t="s">
        <v>516</v>
      </c>
      <c r="C342" s="60">
        <v>20260168</v>
      </c>
      <c r="D342" s="61" t="s">
        <v>517</v>
      </c>
      <c r="E342" s="61" t="s">
        <v>49</v>
      </c>
      <c r="F342" s="62">
        <v>740</v>
      </c>
      <c r="G342" s="62">
        <v>740</v>
      </c>
      <c r="H342" s="51">
        <v>4</v>
      </c>
      <c r="I342" s="52"/>
      <c r="J342" s="62">
        <v>740</v>
      </c>
    </row>
    <row r="343" spans="2:10" x14ac:dyDescent="0.3">
      <c r="B343" s="48" t="s">
        <v>518</v>
      </c>
      <c r="C343" s="60">
        <v>20260204</v>
      </c>
      <c r="D343" s="61" t="s">
        <v>519</v>
      </c>
      <c r="E343" s="61" t="s">
        <v>49</v>
      </c>
      <c r="F343" s="62">
        <v>828.07</v>
      </c>
      <c r="G343" s="62">
        <v>828.07</v>
      </c>
      <c r="H343" s="51">
        <v>20</v>
      </c>
      <c r="I343" s="52"/>
      <c r="J343" s="62">
        <v>828.07</v>
      </c>
    </row>
    <row r="344" spans="2:10" x14ac:dyDescent="0.3">
      <c r="B344" s="48" t="s">
        <v>520</v>
      </c>
      <c r="C344" s="60">
        <v>20260476</v>
      </c>
      <c r="D344" s="61" t="s">
        <v>62</v>
      </c>
      <c r="E344" s="61" t="s">
        <v>49</v>
      </c>
      <c r="F344" s="62">
        <v>333.52</v>
      </c>
      <c r="G344" s="62">
        <v>333.52</v>
      </c>
      <c r="H344" s="51">
        <v>6</v>
      </c>
      <c r="I344" s="52"/>
      <c r="J344" s="62">
        <v>333.52</v>
      </c>
    </row>
    <row r="345" spans="2:10" x14ac:dyDescent="0.3">
      <c r="B345" s="48" t="s">
        <v>521</v>
      </c>
      <c r="C345" s="60">
        <v>20260502</v>
      </c>
      <c r="D345" s="61" t="s">
        <v>56</v>
      </c>
      <c r="E345" s="61" t="s">
        <v>49</v>
      </c>
      <c r="F345" s="62">
        <v>974.03</v>
      </c>
      <c r="G345" s="62">
        <v>974.03</v>
      </c>
      <c r="H345" s="51">
        <v>22</v>
      </c>
      <c r="I345" s="52"/>
      <c r="J345" s="62">
        <v>974.03</v>
      </c>
    </row>
    <row r="346" spans="2:10" x14ac:dyDescent="0.3">
      <c r="B346" s="48" t="s">
        <v>522</v>
      </c>
      <c r="C346" s="60">
        <v>20260212</v>
      </c>
      <c r="D346" s="61" t="s">
        <v>58</v>
      </c>
      <c r="E346" s="61" t="s">
        <v>49</v>
      </c>
      <c r="F346" s="62">
        <v>815.83</v>
      </c>
      <c r="G346" s="62">
        <v>815.83</v>
      </c>
      <c r="H346" s="51">
        <v>13</v>
      </c>
      <c r="I346" s="52"/>
      <c r="J346" s="62">
        <v>815.83</v>
      </c>
    </row>
    <row r="347" spans="2:10" x14ac:dyDescent="0.3">
      <c r="B347" s="48" t="s">
        <v>523</v>
      </c>
      <c r="C347" s="60">
        <v>20260215</v>
      </c>
      <c r="D347" s="61" t="s">
        <v>524</v>
      </c>
      <c r="E347" s="61" t="s">
        <v>49</v>
      </c>
      <c r="F347" s="62">
        <v>1945.07</v>
      </c>
      <c r="G347" s="62">
        <v>1945.07</v>
      </c>
      <c r="H347" s="51">
        <v>15</v>
      </c>
      <c r="I347" s="52"/>
      <c r="J347" s="62">
        <v>1945.07</v>
      </c>
    </row>
    <row r="348" spans="2:10" x14ac:dyDescent="0.3">
      <c r="B348" s="48" t="s">
        <v>525</v>
      </c>
      <c r="C348" s="60">
        <v>20260217</v>
      </c>
      <c r="D348" s="61" t="s">
        <v>347</v>
      </c>
      <c r="E348" s="61" t="s">
        <v>49</v>
      </c>
      <c r="F348" s="62">
        <v>685.55</v>
      </c>
      <c r="G348" s="62">
        <v>685.55</v>
      </c>
      <c r="H348" s="51">
        <v>13</v>
      </c>
      <c r="I348" s="52"/>
      <c r="J348" s="62">
        <v>685.55</v>
      </c>
    </row>
    <row r="349" spans="2:10" x14ac:dyDescent="0.3">
      <c r="B349" s="48" t="s">
        <v>526</v>
      </c>
      <c r="C349" s="60">
        <v>20260219</v>
      </c>
      <c r="D349" s="61" t="s">
        <v>527</v>
      </c>
      <c r="E349" s="61" t="s">
        <v>49</v>
      </c>
      <c r="F349" s="62">
        <v>680</v>
      </c>
      <c r="G349" s="62">
        <v>680</v>
      </c>
      <c r="H349" s="51">
        <v>16</v>
      </c>
      <c r="I349" s="52"/>
      <c r="J349" s="62">
        <v>680</v>
      </c>
    </row>
    <row r="350" spans="2:10" x14ac:dyDescent="0.3">
      <c r="B350" s="48" t="s">
        <v>528</v>
      </c>
      <c r="C350" s="60">
        <v>20260226</v>
      </c>
      <c r="D350" s="61" t="s">
        <v>62</v>
      </c>
      <c r="E350" s="61" t="s">
        <v>49</v>
      </c>
      <c r="F350" s="62">
        <v>400</v>
      </c>
      <c r="G350" s="62">
        <v>400</v>
      </c>
      <c r="H350" s="51">
        <v>13</v>
      </c>
      <c r="I350" s="52"/>
      <c r="J350" s="62">
        <v>400</v>
      </c>
    </row>
    <row r="351" spans="2:10" x14ac:dyDescent="0.3">
      <c r="B351" s="48" t="s">
        <v>529</v>
      </c>
      <c r="C351" s="60">
        <v>20260228</v>
      </c>
      <c r="D351" s="61" t="s">
        <v>156</v>
      </c>
      <c r="E351" s="61" t="s">
        <v>52</v>
      </c>
      <c r="F351" s="62">
        <v>5206.32</v>
      </c>
      <c r="G351" s="62">
        <v>1735.44</v>
      </c>
      <c r="H351" s="51">
        <v>13</v>
      </c>
      <c r="I351" s="52"/>
      <c r="J351" s="62">
        <v>1735.44</v>
      </c>
    </row>
    <row r="352" spans="2:10" x14ac:dyDescent="0.3">
      <c r="B352" s="48" t="s">
        <v>530</v>
      </c>
      <c r="C352" s="60">
        <v>20260230</v>
      </c>
      <c r="D352" s="61" t="s">
        <v>531</v>
      </c>
      <c r="E352" s="61" t="s">
        <v>49</v>
      </c>
      <c r="F352" s="62">
        <v>320.76</v>
      </c>
      <c r="G352" s="62">
        <v>320.76</v>
      </c>
      <c r="H352" s="51">
        <v>2</v>
      </c>
      <c r="I352" s="52"/>
      <c r="J352" s="62">
        <v>320.76</v>
      </c>
    </row>
    <row r="353" spans="2:10" x14ac:dyDescent="0.3">
      <c r="B353" s="48" t="s">
        <v>530</v>
      </c>
      <c r="C353" s="60">
        <v>20260231</v>
      </c>
      <c r="D353" s="61" t="s">
        <v>531</v>
      </c>
      <c r="E353" s="61" t="s">
        <v>49</v>
      </c>
      <c r="F353" s="62">
        <v>108.97</v>
      </c>
      <c r="G353" s="62">
        <v>108.97</v>
      </c>
      <c r="H353" s="51">
        <v>3</v>
      </c>
      <c r="I353" s="52"/>
      <c r="J353" s="62">
        <v>108.97</v>
      </c>
    </row>
    <row r="354" spans="2:10" x14ac:dyDescent="0.3">
      <c r="B354" s="48" t="s">
        <v>532</v>
      </c>
      <c r="C354" s="60">
        <v>20260506</v>
      </c>
      <c r="D354" s="61" t="s">
        <v>533</v>
      </c>
      <c r="E354" s="61" t="s">
        <v>49</v>
      </c>
      <c r="F354" s="62">
        <v>231.78</v>
      </c>
      <c r="G354" s="62">
        <v>231.78</v>
      </c>
      <c r="H354" s="51">
        <v>2</v>
      </c>
      <c r="I354" s="52"/>
      <c r="J354" s="62">
        <v>231.78</v>
      </c>
    </row>
    <row r="355" spans="2:10" x14ac:dyDescent="0.3">
      <c r="B355" s="48" t="s">
        <v>534</v>
      </c>
      <c r="C355" s="60">
        <v>20260238</v>
      </c>
      <c r="D355" s="61" t="s">
        <v>62</v>
      </c>
      <c r="E355" s="61" t="s">
        <v>49</v>
      </c>
      <c r="F355" s="62">
        <v>853.9</v>
      </c>
      <c r="G355" s="62">
        <v>853.9</v>
      </c>
      <c r="H355" s="51">
        <v>17</v>
      </c>
      <c r="I355" s="52"/>
      <c r="J355" s="62">
        <v>853.9</v>
      </c>
    </row>
    <row r="356" spans="2:10" x14ac:dyDescent="0.3">
      <c r="B356" s="48" t="s">
        <v>535</v>
      </c>
      <c r="C356" s="60">
        <v>20260240</v>
      </c>
      <c r="D356" s="61" t="s">
        <v>235</v>
      </c>
      <c r="E356" s="61" t="s">
        <v>49</v>
      </c>
      <c r="F356" s="62">
        <v>158.63</v>
      </c>
      <c r="G356" s="62">
        <v>158.63</v>
      </c>
      <c r="H356" s="51">
        <v>2</v>
      </c>
      <c r="I356" s="52"/>
      <c r="J356" s="62">
        <v>158.63</v>
      </c>
    </row>
    <row r="357" spans="2:10" x14ac:dyDescent="0.3">
      <c r="B357" s="48" t="s">
        <v>536</v>
      </c>
      <c r="C357" s="60">
        <v>20260242</v>
      </c>
      <c r="D357" s="61" t="s">
        <v>70</v>
      </c>
      <c r="E357" s="61" t="s">
        <v>52</v>
      </c>
      <c r="F357" s="62">
        <v>3937.99</v>
      </c>
      <c r="G357" s="62">
        <v>1312.66</v>
      </c>
      <c r="H357" s="51">
        <v>14</v>
      </c>
      <c r="I357" s="52"/>
      <c r="J357" s="62">
        <v>1312.66</v>
      </c>
    </row>
    <row r="358" spans="2:10" x14ac:dyDescent="0.3">
      <c r="B358" s="48" t="s">
        <v>537</v>
      </c>
      <c r="C358" s="60">
        <v>20260509</v>
      </c>
      <c r="D358" s="61" t="s">
        <v>70</v>
      </c>
      <c r="E358" s="61" t="s">
        <v>52</v>
      </c>
      <c r="F358" s="62">
        <v>1928.21</v>
      </c>
      <c r="G358" s="62">
        <v>642.74</v>
      </c>
      <c r="H358" s="51">
        <v>15</v>
      </c>
      <c r="I358" s="52"/>
      <c r="J358" s="62">
        <v>642.74</v>
      </c>
    </row>
    <row r="359" spans="2:10" x14ac:dyDescent="0.3">
      <c r="B359" s="48" t="s">
        <v>538</v>
      </c>
      <c r="C359" s="60">
        <v>20260263</v>
      </c>
      <c r="D359" s="61" t="s">
        <v>380</v>
      </c>
      <c r="E359" s="61" t="s">
        <v>49</v>
      </c>
      <c r="F359" s="62">
        <v>908.67</v>
      </c>
      <c r="G359" s="62">
        <v>908.67</v>
      </c>
      <c r="H359" s="51">
        <v>13</v>
      </c>
      <c r="I359" s="52"/>
      <c r="J359" s="62">
        <v>908.67</v>
      </c>
    </row>
    <row r="360" spans="2:10" x14ac:dyDescent="0.3">
      <c r="B360" s="48" t="s">
        <v>539</v>
      </c>
      <c r="C360" s="60">
        <v>20260259</v>
      </c>
      <c r="D360" s="61" t="s">
        <v>114</v>
      </c>
      <c r="E360" s="61" t="s">
        <v>49</v>
      </c>
      <c r="F360" s="62">
        <v>792.71</v>
      </c>
      <c r="G360" s="62">
        <v>792.71</v>
      </c>
      <c r="H360" s="51">
        <v>19</v>
      </c>
      <c r="I360" s="52"/>
      <c r="J360" s="62">
        <v>792.71</v>
      </c>
    </row>
    <row r="361" spans="2:10" x14ac:dyDescent="0.3">
      <c r="B361" s="48" t="s">
        <v>540</v>
      </c>
      <c r="C361" s="60">
        <v>20260269</v>
      </c>
      <c r="D361" s="61" t="s">
        <v>58</v>
      </c>
      <c r="E361" s="61" t="s">
        <v>49</v>
      </c>
      <c r="F361" s="62">
        <v>700.41</v>
      </c>
      <c r="G361" s="62">
        <v>700.41</v>
      </c>
      <c r="H361" s="51">
        <v>4</v>
      </c>
      <c r="I361" s="52"/>
      <c r="J361" s="62">
        <v>700.41</v>
      </c>
    </row>
    <row r="362" spans="2:10" x14ac:dyDescent="0.3">
      <c r="B362" s="48" t="s">
        <v>541</v>
      </c>
      <c r="C362" s="60">
        <v>20260511</v>
      </c>
      <c r="D362" s="61" t="s">
        <v>542</v>
      </c>
      <c r="E362" s="61" t="s">
        <v>52</v>
      </c>
      <c r="F362" s="62">
        <v>2188.92</v>
      </c>
      <c r="G362" s="62">
        <v>729.64</v>
      </c>
      <c r="H362" s="51">
        <v>7</v>
      </c>
      <c r="I362" s="52"/>
      <c r="J362" s="62">
        <v>729.64</v>
      </c>
    </row>
    <row r="363" spans="2:10" x14ac:dyDescent="0.3">
      <c r="B363" s="48" t="s">
        <v>543</v>
      </c>
      <c r="C363" s="60">
        <v>20260287</v>
      </c>
      <c r="D363" s="61" t="s">
        <v>544</v>
      </c>
      <c r="E363" s="61" t="s">
        <v>49</v>
      </c>
      <c r="F363" s="62">
        <v>416.02</v>
      </c>
      <c r="G363" s="62">
        <v>416.02</v>
      </c>
      <c r="H363" s="51">
        <v>10</v>
      </c>
      <c r="I363" s="52"/>
      <c r="J363" s="62">
        <v>416.02</v>
      </c>
    </row>
    <row r="364" spans="2:10" x14ac:dyDescent="0.3">
      <c r="B364" s="48" t="s">
        <v>545</v>
      </c>
      <c r="C364" s="60">
        <v>20260289</v>
      </c>
      <c r="D364" s="61" t="s">
        <v>546</v>
      </c>
      <c r="E364" s="61" t="s">
        <v>49</v>
      </c>
      <c r="F364" s="62">
        <v>454.66</v>
      </c>
      <c r="G364" s="62">
        <v>454.66</v>
      </c>
      <c r="H364" s="51">
        <v>9</v>
      </c>
      <c r="I364" s="52"/>
      <c r="J364" s="62">
        <v>454.66</v>
      </c>
    </row>
    <row r="365" spans="2:10" x14ac:dyDescent="0.3">
      <c r="B365" s="48" t="s">
        <v>547</v>
      </c>
      <c r="C365" s="60">
        <v>20260294</v>
      </c>
      <c r="D365" s="61" t="s">
        <v>62</v>
      </c>
      <c r="E365" s="61" t="s">
        <v>49</v>
      </c>
      <c r="F365" s="62">
        <v>496.23</v>
      </c>
      <c r="G365" s="62">
        <v>496.23</v>
      </c>
      <c r="H365" s="51">
        <v>5</v>
      </c>
      <c r="I365" s="52"/>
      <c r="J365" s="62">
        <v>496.23</v>
      </c>
    </row>
    <row r="366" spans="2:10" x14ac:dyDescent="0.3">
      <c r="B366" s="48" t="s">
        <v>548</v>
      </c>
      <c r="C366" s="60">
        <v>20260295</v>
      </c>
      <c r="D366" s="61" t="s">
        <v>549</v>
      </c>
      <c r="E366" s="61" t="s">
        <v>49</v>
      </c>
      <c r="F366" s="62">
        <v>451.34</v>
      </c>
      <c r="G366" s="62">
        <v>451.34</v>
      </c>
      <c r="H366" s="51">
        <v>7</v>
      </c>
      <c r="I366" s="52"/>
      <c r="J366" s="62">
        <v>451.34</v>
      </c>
    </row>
    <row r="367" spans="2:10" x14ac:dyDescent="0.3">
      <c r="B367" s="48" t="s">
        <v>550</v>
      </c>
      <c r="C367" s="60">
        <v>20260323</v>
      </c>
      <c r="D367" s="61" t="s">
        <v>551</v>
      </c>
      <c r="E367" s="61" t="s">
        <v>49</v>
      </c>
      <c r="F367" s="62">
        <v>611.13</v>
      </c>
      <c r="G367" s="62">
        <v>611.13</v>
      </c>
      <c r="H367" s="51">
        <v>13</v>
      </c>
      <c r="I367" s="52"/>
      <c r="J367" s="62">
        <v>611.13</v>
      </c>
    </row>
    <row r="368" spans="2:10" x14ac:dyDescent="0.3">
      <c r="B368" s="48" t="s">
        <v>552</v>
      </c>
      <c r="C368" s="60">
        <v>20260450</v>
      </c>
      <c r="D368" s="61" t="s">
        <v>553</v>
      </c>
      <c r="E368" s="61" t="s">
        <v>52</v>
      </c>
      <c r="F368" s="62">
        <v>1427.22</v>
      </c>
      <c r="G368" s="62">
        <v>475.74</v>
      </c>
      <c r="H368" s="51">
        <v>11</v>
      </c>
      <c r="I368" s="52"/>
      <c r="J368" s="62">
        <v>475.74</v>
      </c>
    </row>
    <row r="369" spans="2:10" x14ac:dyDescent="0.3">
      <c r="B369" s="48" t="s">
        <v>554</v>
      </c>
      <c r="C369" s="60">
        <v>20260516</v>
      </c>
      <c r="D369" s="61" t="s">
        <v>555</v>
      </c>
      <c r="E369" s="61" t="s">
        <v>49</v>
      </c>
      <c r="F369" s="62">
        <v>1629.15</v>
      </c>
      <c r="G369" s="62">
        <v>1629.15</v>
      </c>
      <c r="H369" s="51">
        <v>5</v>
      </c>
      <c r="I369" s="52"/>
      <c r="J369" s="62">
        <v>1629.15</v>
      </c>
    </row>
    <row r="370" spans="2:10" x14ac:dyDescent="0.3">
      <c r="B370" s="48" t="s">
        <v>556</v>
      </c>
      <c r="C370" s="60">
        <v>20260340</v>
      </c>
      <c r="D370" s="61" t="s">
        <v>557</v>
      </c>
      <c r="E370" s="61" t="s">
        <v>49</v>
      </c>
      <c r="F370" s="62">
        <v>218.45</v>
      </c>
      <c r="G370" s="62">
        <v>218.45</v>
      </c>
      <c r="H370" s="51">
        <v>5</v>
      </c>
      <c r="I370" s="52"/>
      <c r="J370" s="62">
        <v>218.45</v>
      </c>
    </row>
    <row r="371" spans="2:10" x14ac:dyDescent="0.3">
      <c r="B371" s="48" t="s">
        <v>558</v>
      </c>
      <c r="C371" s="60">
        <v>20260338</v>
      </c>
      <c r="D371" s="61" t="s">
        <v>559</v>
      </c>
      <c r="E371" s="61" t="s">
        <v>52</v>
      </c>
      <c r="F371" s="62">
        <v>995.97</v>
      </c>
      <c r="G371" s="62">
        <v>331.99</v>
      </c>
      <c r="H371" s="51">
        <v>12</v>
      </c>
      <c r="I371" s="52"/>
      <c r="J371" s="62">
        <v>331.99</v>
      </c>
    </row>
    <row r="372" spans="2:10" x14ac:dyDescent="0.3">
      <c r="B372" s="48" t="s">
        <v>560</v>
      </c>
      <c r="C372" s="60">
        <v>20260349</v>
      </c>
      <c r="D372" s="61" t="s">
        <v>210</v>
      </c>
      <c r="E372" s="61" t="s">
        <v>49</v>
      </c>
      <c r="F372" s="62">
        <v>657.95</v>
      </c>
      <c r="G372" s="62">
        <v>657.95</v>
      </c>
      <c r="H372" s="51">
        <v>17</v>
      </c>
      <c r="I372" s="52"/>
      <c r="J372" s="62">
        <v>657.95</v>
      </c>
    </row>
    <row r="373" spans="2:10" x14ac:dyDescent="0.3">
      <c r="B373" s="48" t="s">
        <v>561</v>
      </c>
      <c r="C373" s="60">
        <v>20260356</v>
      </c>
      <c r="D373" s="61" t="s">
        <v>62</v>
      </c>
      <c r="E373" s="61" t="s">
        <v>49</v>
      </c>
      <c r="F373" s="62">
        <v>541.29</v>
      </c>
      <c r="G373" s="62">
        <v>541.29</v>
      </c>
      <c r="H373" s="51">
        <v>9</v>
      </c>
      <c r="I373" s="52"/>
      <c r="J373" s="62">
        <v>541.29</v>
      </c>
    </row>
    <row r="374" spans="2:10" x14ac:dyDescent="0.3">
      <c r="B374" s="48" t="s">
        <v>562</v>
      </c>
      <c r="C374" s="60">
        <v>20260360</v>
      </c>
      <c r="D374" s="61" t="s">
        <v>563</v>
      </c>
      <c r="E374" s="61" t="s">
        <v>49</v>
      </c>
      <c r="F374" s="62">
        <v>1118.17</v>
      </c>
      <c r="G374" s="62">
        <v>1118.17</v>
      </c>
      <c r="H374" s="51">
        <v>13</v>
      </c>
      <c r="I374" s="52"/>
      <c r="J374" s="62">
        <v>1118.17</v>
      </c>
    </row>
    <row r="375" spans="2:10" x14ac:dyDescent="0.3">
      <c r="B375" s="48" t="s">
        <v>564</v>
      </c>
      <c r="C375" s="60">
        <v>20260368</v>
      </c>
      <c r="D375" s="61" t="s">
        <v>565</v>
      </c>
      <c r="E375" s="61" t="s">
        <v>49</v>
      </c>
      <c r="F375" s="62">
        <v>755.62</v>
      </c>
      <c r="G375" s="62">
        <v>755.62</v>
      </c>
      <c r="H375" s="51">
        <v>10</v>
      </c>
      <c r="I375" s="52"/>
      <c r="J375" s="62">
        <v>755.62</v>
      </c>
    </row>
    <row r="376" spans="2:10" x14ac:dyDescent="0.3">
      <c r="B376" s="48" t="s">
        <v>566</v>
      </c>
      <c r="C376" s="60">
        <v>20260365</v>
      </c>
      <c r="D376" s="61" t="s">
        <v>122</v>
      </c>
      <c r="E376" s="61" t="s">
        <v>49</v>
      </c>
      <c r="F376" s="62">
        <v>429.26</v>
      </c>
      <c r="G376" s="62">
        <v>429.26</v>
      </c>
      <c r="H376" s="51">
        <v>13</v>
      </c>
      <c r="I376" s="52"/>
      <c r="J376" s="62">
        <v>429.26</v>
      </c>
    </row>
    <row r="377" spans="2:10" x14ac:dyDescent="0.3">
      <c r="B377" s="48" t="s">
        <v>567</v>
      </c>
      <c r="C377" s="60">
        <v>20260369</v>
      </c>
      <c r="D377" s="61" t="s">
        <v>568</v>
      </c>
      <c r="E377" s="61" t="s">
        <v>49</v>
      </c>
      <c r="F377" s="62">
        <v>569.25</v>
      </c>
      <c r="G377" s="62">
        <v>569.25</v>
      </c>
      <c r="H377" s="51">
        <v>9</v>
      </c>
      <c r="I377" s="52"/>
      <c r="J377" s="62">
        <v>569.25</v>
      </c>
    </row>
    <row r="378" spans="2:10" x14ac:dyDescent="0.3">
      <c r="B378" s="48" t="s">
        <v>569</v>
      </c>
      <c r="C378" s="60">
        <v>20260580</v>
      </c>
      <c r="D378" s="61" t="s">
        <v>114</v>
      </c>
      <c r="E378" s="61" t="s">
        <v>49</v>
      </c>
      <c r="F378" s="62">
        <v>627.97</v>
      </c>
      <c r="G378" s="62">
        <v>627.97</v>
      </c>
      <c r="H378" s="51">
        <v>9</v>
      </c>
      <c r="I378" s="52"/>
      <c r="J378" s="62">
        <v>627.97</v>
      </c>
    </row>
    <row r="379" spans="2:10" x14ac:dyDescent="0.3">
      <c r="B379" s="48" t="s">
        <v>570</v>
      </c>
      <c r="C379" s="60">
        <v>20260395</v>
      </c>
      <c r="D379" s="61" t="s">
        <v>156</v>
      </c>
      <c r="E379" s="61" t="s">
        <v>52</v>
      </c>
      <c r="F379" s="62">
        <v>1136.27</v>
      </c>
      <c r="G379" s="62">
        <v>378.76</v>
      </c>
      <c r="H379" s="51">
        <v>4</v>
      </c>
      <c r="I379" s="52"/>
      <c r="J379" s="62">
        <v>378.76</v>
      </c>
    </row>
    <row r="380" spans="2:10" x14ac:dyDescent="0.3">
      <c r="B380" s="48" t="s">
        <v>571</v>
      </c>
      <c r="C380" s="60">
        <v>20260375</v>
      </c>
      <c r="D380" s="61" t="s">
        <v>62</v>
      </c>
      <c r="E380" s="61" t="s">
        <v>49</v>
      </c>
      <c r="F380" s="62">
        <v>1133.46</v>
      </c>
      <c r="G380" s="62">
        <v>1133.46</v>
      </c>
      <c r="H380" s="51">
        <v>7</v>
      </c>
      <c r="I380" s="52"/>
      <c r="J380" s="62">
        <v>1133.46</v>
      </c>
    </row>
    <row r="381" spans="2:10" x14ac:dyDescent="0.3">
      <c r="B381" s="48" t="s">
        <v>572</v>
      </c>
      <c r="C381" s="60">
        <v>20260377</v>
      </c>
      <c r="D381" s="61" t="s">
        <v>573</v>
      </c>
      <c r="E381" s="61" t="s">
        <v>49</v>
      </c>
      <c r="F381" s="62">
        <v>634.30999999999995</v>
      </c>
      <c r="G381" s="62">
        <v>634.30999999999995</v>
      </c>
      <c r="H381" s="51">
        <v>8</v>
      </c>
      <c r="I381" s="52"/>
      <c r="J381" s="62">
        <v>634.30999999999995</v>
      </c>
    </row>
    <row r="382" spans="2:10" x14ac:dyDescent="0.3">
      <c r="B382" s="48" t="s">
        <v>574</v>
      </c>
      <c r="C382" s="60">
        <v>20260575</v>
      </c>
      <c r="D382" s="61" t="s">
        <v>544</v>
      </c>
      <c r="E382" s="61" t="s">
        <v>49</v>
      </c>
      <c r="F382" s="62">
        <v>223.65</v>
      </c>
      <c r="G382" s="62">
        <v>223.65</v>
      </c>
      <c r="H382" s="51">
        <v>9</v>
      </c>
      <c r="I382" s="52"/>
      <c r="J382" s="62">
        <v>223.65</v>
      </c>
    </row>
    <row r="383" spans="2:10" x14ac:dyDescent="0.3">
      <c r="B383" s="48" t="s">
        <v>575</v>
      </c>
      <c r="C383" s="60">
        <v>20260518</v>
      </c>
      <c r="D383" s="61" t="s">
        <v>167</v>
      </c>
      <c r="E383" s="61" t="s">
        <v>49</v>
      </c>
      <c r="F383" s="62">
        <v>867.74</v>
      </c>
      <c r="G383" s="62">
        <v>867.74</v>
      </c>
      <c r="H383" s="51">
        <v>13</v>
      </c>
      <c r="I383" s="52"/>
      <c r="J383" s="62">
        <v>867.74</v>
      </c>
    </row>
    <row r="384" spans="2:10" x14ac:dyDescent="0.3">
      <c r="B384" s="48" t="s">
        <v>576</v>
      </c>
      <c r="C384" s="60">
        <v>20260073</v>
      </c>
      <c r="D384" s="61" t="s">
        <v>92</v>
      </c>
      <c r="E384" s="61" t="s">
        <v>49</v>
      </c>
      <c r="F384" s="62">
        <v>474.4</v>
      </c>
      <c r="G384" s="62">
        <v>474.4</v>
      </c>
      <c r="H384" s="51">
        <v>9</v>
      </c>
      <c r="I384" s="52"/>
      <c r="J384" s="62">
        <v>474.4</v>
      </c>
    </row>
    <row r="385" spans="2:10" x14ac:dyDescent="0.3">
      <c r="B385" s="48" t="s">
        <v>577</v>
      </c>
      <c r="C385" s="60">
        <v>20260425</v>
      </c>
      <c r="D385" s="61" t="s">
        <v>235</v>
      </c>
      <c r="E385" s="61" t="s">
        <v>49</v>
      </c>
      <c r="F385" s="62">
        <v>238.18</v>
      </c>
      <c r="G385" s="62">
        <v>238.18</v>
      </c>
      <c r="H385" s="51">
        <v>13</v>
      </c>
      <c r="I385" s="52"/>
      <c r="J385" s="62">
        <v>238.18</v>
      </c>
    </row>
    <row r="386" spans="2:10" x14ac:dyDescent="0.3">
      <c r="B386" s="48" t="s">
        <v>578</v>
      </c>
      <c r="C386" s="60">
        <v>20260008</v>
      </c>
      <c r="D386" s="61" t="s">
        <v>327</v>
      </c>
      <c r="E386" s="61" t="s">
        <v>49</v>
      </c>
      <c r="F386" s="62">
        <v>210.12</v>
      </c>
      <c r="G386" s="62">
        <v>210.12</v>
      </c>
      <c r="H386" s="51">
        <v>18</v>
      </c>
      <c r="I386" s="52"/>
      <c r="J386" s="62">
        <v>210.12</v>
      </c>
    </row>
    <row r="387" spans="2:10" x14ac:dyDescent="0.3">
      <c r="B387" s="48" t="s">
        <v>579</v>
      </c>
      <c r="C387" s="60">
        <v>20260579</v>
      </c>
      <c r="D387" s="61" t="s">
        <v>580</v>
      </c>
      <c r="E387" s="61" t="s">
        <v>49</v>
      </c>
      <c r="F387" s="62">
        <v>645.34</v>
      </c>
      <c r="G387" s="62">
        <v>645.34</v>
      </c>
      <c r="H387" s="51">
        <v>4</v>
      </c>
      <c r="I387" s="52"/>
      <c r="J387" s="62">
        <v>645.34</v>
      </c>
    </row>
    <row r="388" spans="2:10" x14ac:dyDescent="0.3">
      <c r="B388" s="48" t="s">
        <v>581</v>
      </c>
      <c r="C388" s="60">
        <v>20260520</v>
      </c>
      <c r="D388" s="61" t="s">
        <v>62</v>
      </c>
      <c r="E388" s="61" t="s">
        <v>49</v>
      </c>
      <c r="F388" s="62">
        <v>723.16</v>
      </c>
      <c r="G388" s="62">
        <v>723.16</v>
      </c>
      <c r="H388" s="51">
        <v>4</v>
      </c>
      <c r="I388" s="52"/>
      <c r="J388" s="62">
        <v>723.16</v>
      </c>
    </row>
    <row r="389" spans="2:10" x14ac:dyDescent="0.3">
      <c r="B389" s="48" t="s">
        <v>582</v>
      </c>
      <c r="C389" s="60">
        <v>20260576</v>
      </c>
      <c r="D389" s="61" t="s">
        <v>70</v>
      </c>
      <c r="E389" s="61" t="s">
        <v>49</v>
      </c>
      <c r="F389" s="62">
        <v>1816.77</v>
      </c>
      <c r="G389" s="62">
        <v>1816.77</v>
      </c>
      <c r="H389" s="51">
        <v>13</v>
      </c>
      <c r="I389" s="52"/>
      <c r="J389" s="62">
        <v>1816.77</v>
      </c>
    </row>
    <row r="390" spans="2:10" x14ac:dyDescent="0.3">
      <c r="B390" s="48" t="s">
        <v>583</v>
      </c>
      <c r="C390" s="60">
        <v>20260426</v>
      </c>
      <c r="D390" s="61" t="s">
        <v>584</v>
      </c>
      <c r="E390" s="61" t="s">
        <v>49</v>
      </c>
      <c r="F390" s="62">
        <v>353.49</v>
      </c>
      <c r="G390" s="62">
        <v>353.49</v>
      </c>
      <c r="H390" s="51">
        <v>4</v>
      </c>
      <c r="I390" s="52"/>
      <c r="J390" s="62">
        <v>353.49</v>
      </c>
    </row>
    <row r="391" spans="2:10" x14ac:dyDescent="0.3">
      <c r="B391" s="48" t="s">
        <v>585</v>
      </c>
      <c r="C391" s="60">
        <v>20260404</v>
      </c>
      <c r="D391" s="61" t="s">
        <v>210</v>
      </c>
      <c r="E391" s="61" t="s">
        <v>49</v>
      </c>
      <c r="F391" s="62">
        <v>1135.3800000000001</v>
      </c>
      <c r="G391" s="62">
        <v>1135.3800000000001</v>
      </c>
      <c r="H391" s="51">
        <v>14</v>
      </c>
      <c r="I391" s="52"/>
      <c r="J391" s="62">
        <v>1135.3800000000001</v>
      </c>
    </row>
    <row r="392" spans="2:10" x14ac:dyDescent="0.3">
      <c r="B392" s="48" t="s">
        <v>586</v>
      </c>
      <c r="C392" s="60">
        <v>20260438</v>
      </c>
      <c r="D392" s="61" t="s">
        <v>587</v>
      </c>
      <c r="E392" s="61" t="s">
        <v>49</v>
      </c>
      <c r="F392" s="62">
        <v>130.44999999999999</v>
      </c>
      <c r="G392" s="62">
        <v>130.44999999999999</v>
      </c>
      <c r="H392" s="51">
        <v>3</v>
      </c>
      <c r="I392" s="52"/>
      <c r="J392" s="62">
        <v>130.44999999999999</v>
      </c>
    </row>
    <row r="393" spans="2:10" x14ac:dyDescent="0.3">
      <c r="B393" s="48" t="s">
        <v>588</v>
      </c>
      <c r="C393" s="60">
        <v>20260393</v>
      </c>
      <c r="D393" s="61" t="s">
        <v>589</v>
      </c>
      <c r="E393" s="61" t="s">
        <v>52</v>
      </c>
      <c r="F393" s="62">
        <v>4696.4799999999996</v>
      </c>
      <c r="G393" s="62">
        <v>1565.49</v>
      </c>
      <c r="H393" s="51">
        <v>14</v>
      </c>
      <c r="I393" s="52"/>
      <c r="J393" s="62">
        <v>1565.49</v>
      </c>
    </row>
    <row r="394" spans="2:10" x14ac:dyDescent="0.3">
      <c r="B394" s="48" t="s">
        <v>590</v>
      </c>
      <c r="C394" s="60">
        <v>20260390</v>
      </c>
      <c r="D394" s="61" t="s">
        <v>591</v>
      </c>
      <c r="E394" s="61" t="s">
        <v>49</v>
      </c>
      <c r="F394" s="62">
        <v>524.04</v>
      </c>
      <c r="G394" s="62">
        <v>524.04</v>
      </c>
      <c r="H394" s="51">
        <v>7</v>
      </c>
      <c r="I394" s="52"/>
      <c r="J394" s="62">
        <v>524.04</v>
      </c>
    </row>
    <row r="395" spans="2:10" x14ac:dyDescent="0.3">
      <c r="B395" s="48" t="s">
        <v>592</v>
      </c>
      <c r="C395" s="60">
        <v>20260389</v>
      </c>
      <c r="D395" s="61" t="s">
        <v>114</v>
      </c>
      <c r="E395" s="61" t="s">
        <v>49</v>
      </c>
      <c r="F395" s="62">
        <v>283.27</v>
      </c>
      <c r="G395" s="62">
        <v>283.27</v>
      </c>
      <c r="H395" s="51">
        <v>10</v>
      </c>
      <c r="I395" s="52"/>
      <c r="J395" s="62">
        <v>283.27</v>
      </c>
    </row>
    <row r="396" spans="2:10" x14ac:dyDescent="0.3">
      <c r="B396" s="48" t="s">
        <v>593</v>
      </c>
      <c r="C396" s="60">
        <v>20260401</v>
      </c>
      <c r="D396" s="61" t="s">
        <v>290</v>
      </c>
      <c r="E396" s="61" t="s">
        <v>49</v>
      </c>
      <c r="F396" s="62">
        <v>219.94</v>
      </c>
      <c r="G396" s="62">
        <v>219.94</v>
      </c>
      <c r="H396" s="51">
        <v>3</v>
      </c>
      <c r="I396" s="52"/>
      <c r="J396" s="62">
        <v>219.94</v>
      </c>
    </row>
    <row r="397" spans="2:10" x14ac:dyDescent="0.3">
      <c r="B397" s="48" t="s">
        <v>594</v>
      </c>
      <c r="C397" s="60">
        <v>20260418</v>
      </c>
      <c r="D397" s="61" t="s">
        <v>70</v>
      </c>
      <c r="E397" s="61" t="s">
        <v>52</v>
      </c>
      <c r="F397" s="62">
        <v>3415.81</v>
      </c>
      <c r="G397" s="62">
        <v>1138.5999999999999</v>
      </c>
      <c r="H397" s="51">
        <v>13</v>
      </c>
      <c r="I397" s="52"/>
      <c r="J397" s="62">
        <v>1138.5999999999999</v>
      </c>
    </row>
    <row r="398" spans="2:10" x14ac:dyDescent="0.3">
      <c r="B398" s="48" t="s">
        <v>595</v>
      </c>
      <c r="C398" s="60">
        <v>20260574</v>
      </c>
      <c r="D398" s="61" t="s">
        <v>596</v>
      </c>
      <c r="E398" s="61" t="s">
        <v>49</v>
      </c>
      <c r="F398" s="62">
        <v>393.88</v>
      </c>
      <c r="G398" s="62">
        <v>393.88</v>
      </c>
      <c r="H398" s="51">
        <v>13</v>
      </c>
      <c r="I398" s="52"/>
      <c r="J398" s="62">
        <v>393.88</v>
      </c>
    </row>
    <row r="399" spans="2:10" x14ac:dyDescent="0.3">
      <c r="B399" s="48" t="s">
        <v>597</v>
      </c>
      <c r="C399" s="60">
        <v>20260423</v>
      </c>
      <c r="D399" s="61" t="s">
        <v>598</v>
      </c>
      <c r="E399" s="61" t="s">
        <v>49</v>
      </c>
      <c r="F399" s="62">
        <v>213.26</v>
      </c>
      <c r="G399" s="62">
        <v>213.26</v>
      </c>
      <c r="H399" s="51">
        <v>4</v>
      </c>
      <c r="I399" s="52"/>
      <c r="J399" s="62">
        <v>213.26</v>
      </c>
    </row>
    <row r="400" spans="2:10" x14ac:dyDescent="0.3">
      <c r="B400" s="48" t="s">
        <v>599</v>
      </c>
      <c r="C400" s="60">
        <v>20260208</v>
      </c>
      <c r="D400" s="61" t="s">
        <v>600</v>
      </c>
      <c r="E400" s="61" t="s">
        <v>49</v>
      </c>
      <c r="F400" s="62">
        <v>410.49</v>
      </c>
      <c r="G400" s="62">
        <v>410.49</v>
      </c>
      <c r="H400" s="51">
        <v>0</v>
      </c>
      <c r="I400" s="52"/>
      <c r="J400" s="62">
        <v>410.49</v>
      </c>
    </row>
    <row r="401" spans="2:10" x14ac:dyDescent="0.3">
      <c r="B401" s="48" t="s">
        <v>601</v>
      </c>
      <c r="C401" s="60">
        <v>20260430</v>
      </c>
      <c r="D401" s="61" t="s">
        <v>600</v>
      </c>
      <c r="E401" s="61" t="s">
        <v>49</v>
      </c>
      <c r="F401" s="62">
        <v>410.49</v>
      </c>
      <c r="G401" s="62">
        <v>410.49</v>
      </c>
      <c r="H401" s="51">
        <v>7</v>
      </c>
      <c r="I401" s="52"/>
      <c r="J401" s="62">
        <v>410.49</v>
      </c>
    </row>
    <row r="402" spans="2:10" x14ac:dyDescent="0.3">
      <c r="B402" s="48" t="s">
        <v>602</v>
      </c>
      <c r="C402" s="60">
        <v>20260434</v>
      </c>
      <c r="D402" s="61" t="s">
        <v>603</v>
      </c>
      <c r="E402" s="61" t="s">
        <v>49</v>
      </c>
      <c r="F402" s="62">
        <v>560</v>
      </c>
      <c r="G402" s="62">
        <v>560</v>
      </c>
      <c r="H402" s="51">
        <v>8</v>
      </c>
      <c r="I402" s="52"/>
      <c r="J402" s="62">
        <v>560</v>
      </c>
    </row>
    <row r="403" spans="2:10" x14ac:dyDescent="0.3">
      <c r="B403" s="48" t="s">
        <v>604</v>
      </c>
      <c r="C403" s="60">
        <v>20260436</v>
      </c>
      <c r="D403" s="61" t="s">
        <v>605</v>
      </c>
      <c r="E403" s="61" t="s">
        <v>49</v>
      </c>
      <c r="F403" s="62">
        <v>1178.3399999999999</v>
      </c>
      <c r="G403" s="62">
        <v>1178.3399999999999</v>
      </c>
      <c r="H403" s="51">
        <v>14</v>
      </c>
      <c r="I403" s="52"/>
      <c r="J403" s="62">
        <v>1178.3399999999999</v>
      </c>
    </row>
    <row r="404" spans="2:10" x14ac:dyDescent="0.3">
      <c r="B404" s="48" t="s">
        <v>606</v>
      </c>
      <c r="C404" s="60">
        <v>20260442</v>
      </c>
      <c r="D404" s="61" t="s">
        <v>607</v>
      </c>
      <c r="E404" s="61" t="s">
        <v>49</v>
      </c>
      <c r="F404" s="62">
        <v>203.55</v>
      </c>
      <c r="G404" s="62">
        <v>203.55</v>
      </c>
      <c r="H404" s="51">
        <v>6</v>
      </c>
      <c r="I404" s="52"/>
      <c r="J404" s="62">
        <v>203.55</v>
      </c>
    </row>
    <row r="405" spans="2:10" x14ac:dyDescent="0.3">
      <c r="B405" s="48" t="s">
        <v>608</v>
      </c>
      <c r="C405" s="60">
        <v>20260447</v>
      </c>
      <c r="D405" s="61" t="s">
        <v>609</v>
      </c>
      <c r="E405" s="61" t="s">
        <v>49</v>
      </c>
      <c r="F405" s="62">
        <v>1132.32</v>
      </c>
      <c r="G405" s="62">
        <v>1132.32</v>
      </c>
      <c r="H405" s="51">
        <v>9</v>
      </c>
      <c r="I405" s="52"/>
      <c r="J405" s="62">
        <v>1132.32</v>
      </c>
    </row>
    <row r="406" spans="2:10" x14ac:dyDescent="0.3">
      <c r="B406" s="48" t="s">
        <v>610</v>
      </c>
      <c r="C406" s="60">
        <v>20260458</v>
      </c>
      <c r="D406" s="61" t="s">
        <v>611</v>
      </c>
      <c r="E406" s="61" t="s">
        <v>49</v>
      </c>
      <c r="F406" s="62">
        <v>233.78</v>
      </c>
      <c r="G406" s="62">
        <v>233.78</v>
      </c>
      <c r="H406" s="51">
        <v>21</v>
      </c>
      <c r="I406" s="52"/>
      <c r="J406" s="62">
        <v>233.78</v>
      </c>
    </row>
    <row r="407" spans="2:10" x14ac:dyDescent="0.3">
      <c r="B407" s="48" t="s">
        <v>612</v>
      </c>
      <c r="C407" s="60">
        <v>20260462</v>
      </c>
      <c r="D407" s="61" t="s">
        <v>92</v>
      </c>
      <c r="E407" s="61" t="s">
        <v>49</v>
      </c>
      <c r="F407" s="62">
        <v>405.43</v>
      </c>
      <c r="G407" s="62">
        <v>405.43</v>
      </c>
      <c r="H407" s="51">
        <v>13</v>
      </c>
      <c r="I407" s="52"/>
      <c r="J407" s="62">
        <v>405.43</v>
      </c>
    </row>
    <row r="408" spans="2:10" x14ac:dyDescent="0.3">
      <c r="B408" s="48" t="s">
        <v>613</v>
      </c>
      <c r="C408" s="60">
        <v>20260465</v>
      </c>
      <c r="D408" s="61" t="s">
        <v>58</v>
      </c>
      <c r="E408" s="61" t="s">
        <v>49</v>
      </c>
      <c r="F408" s="62">
        <v>326.85000000000002</v>
      </c>
      <c r="G408" s="62">
        <v>326.85000000000002</v>
      </c>
      <c r="H408" s="51">
        <v>13</v>
      </c>
      <c r="I408" s="52"/>
      <c r="J408" s="62">
        <v>326.85000000000002</v>
      </c>
    </row>
    <row r="409" spans="2:10" x14ac:dyDescent="0.3">
      <c r="B409" s="48" t="s">
        <v>614</v>
      </c>
      <c r="C409" s="60">
        <v>20260028</v>
      </c>
      <c r="D409" s="61" t="s">
        <v>615</v>
      </c>
      <c r="E409" s="61" t="s">
        <v>49</v>
      </c>
      <c r="F409" s="62">
        <v>245.3</v>
      </c>
      <c r="G409" s="62">
        <v>245.3</v>
      </c>
      <c r="H409" s="51">
        <v>9</v>
      </c>
      <c r="I409" s="52"/>
      <c r="J409" s="62">
        <v>245.3</v>
      </c>
    </row>
    <row r="410" spans="2:10" x14ac:dyDescent="0.3">
      <c r="B410" s="48" t="s">
        <v>616</v>
      </c>
      <c r="C410" s="60">
        <v>20260026</v>
      </c>
      <c r="D410" s="61" t="s">
        <v>342</v>
      </c>
      <c r="E410" s="61" t="s">
        <v>49</v>
      </c>
      <c r="F410" s="62">
        <v>540</v>
      </c>
      <c r="G410" s="62">
        <v>540</v>
      </c>
      <c r="H410" s="51">
        <v>7</v>
      </c>
      <c r="I410" s="52"/>
      <c r="J410" s="62">
        <v>540</v>
      </c>
    </row>
    <row r="411" spans="2:10" x14ac:dyDescent="0.3">
      <c r="B411" s="48" t="s">
        <v>617</v>
      </c>
      <c r="C411" s="60">
        <v>20260031</v>
      </c>
      <c r="D411" s="61" t="s">
        <v>618</v>
      </c>
      <c r="E411" s="61" t="s">
        <v>49</v>
      </c>
      <c r="F411" s="62">
        <v>280</v>
      </c>
      <c r="G411" s="62">
        <v>280</v>
      </c>
      <c r="H411" s="51">
        <v>5</v>
      </c>
      <c r="I411" s="52"/>
      <c r="J411" s="62">
        <v>280</v>
      </c>
    </row>
    <row r="412" spans="2:10" x14ac:dyDescent="0.3">
      <c r="B412" s="48" t="s">
        <v>619</v>
      </c>
      <c r="C412" s="60">
        <v>20260562</v>
      </c>
      <c r="D412" s="61" t="s">
        <v>62</v>
      </c>
      <c r="E412" s="61" t="s">
        <v>49</v>
      </c>
      <c r="F412" s="62">
        <v>1553.71</v>
      </c>
      <c r="G412" s="62">
        <v>1553.71</v>
      </c>
      <c r="H412" s="51">
        <v>4</v>
      </c>
      <c r="I412" s="52"/>
      <c r="J412" s="62">
        <v>1553.71</v>
      </c>
    </row>
    <row r="413" spans="2:10" x14ac:dyDescent="0.3">
      <c r="B413" s="48" t="s">
        <v>620</v>
      </c>
      <c r="C413" s="60">
        <v>20260055</v>
      </c>
      <c r="D413" s="61" t="s">
        <v>501</v>
      </c>
      <c r="E413" s="61" t="s">
        <v>49</v>
      </c>
      <c r="F413" s="62">
        <v>761.3</v>
      </c>
      <c r="G413" s="62">
        <v>761.3</v>
      </c>
      <c r="H413" s="51">
        <v>9</v>
      </c>
      <c r="I413" s="52"/>
      <c r="J413" s="62">
        <v>761.3</v>
      </c>
    </row>
    <row r="414" spans="2:10" x14ac:dyDescent="0.3">
      <c r="B414" s="48" t="s">
        <v>621</v>
      </c>
      <c r="C414" s="60">
        <v>20260075</v>
      </c>
      <c r="D414" s="61" t="s">
        <v>62</v>
      </c>
      <c r="E414" s="61" t="s">
        <v>49</v>
      </c>
      <c r="F414" s="62">
        <v>1464.26</v>
      </c>
      <c r="G414" s="62">
        <v>1464.26</v>
      </c>
      <c r="H414" s="51">
        <v>10</v>
      </c>
      <c r="I414" s="52"/>
      <c r="J414" s="62">
        <v>1464.26</v>
      </c>
    </row>
    <row r="415" spans="2:10" x14ac:dyDescent="0.3">
      <c r="B415" s="48" t="s">
        <v>622</v>
      </c>
      <c r="C415" s="60">
        <v>20260088</v>
      </c>
      <c r="D415" s="61" t="s">
        <v>415</v>
      </c>
      <c r="E415" s="61" t="s">
        <v>49</v>
      </c>
      <c r="F415" s="62">
        <v>593.22</v>
      </c>
      <c r="G415" s="62">
        <v>593.22</v>
      </c>
      <c r="H415" s="51">
        <v>2</v>
      </c>
      <c r="I415" s="52"/>
      <c r="J415" s="62">
        <v>593.22</v>
      </c>
    </row>
    <row r="416" spans="2:10" x14ac:dyDescent="0.3">
      <c r="B416" s="48" t="s">
        <v>623</v>
      </c>
      <c r="C416" s="60">
        <v>20260092</v>
      </c>
      <c r="D416" s="61" t="s">
        <v>92</v>
      </c>
      <c r="E416" s="61" t="s">
        <v>49</v>
      </c>
      <c r="F416" s="62">
        <v>934.73</v>
      </c>
      <c r="G416" s="62">
        <v>934.73</v>
      </c>
      <c r="H416" s="51">
        <v>10</v>
      </c>
      <c r="I416" s="52"/>
      <c r="J416" s="62">
        <v>934.73</v>
      </c>
    </row>
    <row r="417" spans="2:10" x14ac:dyDescent="0.3">
      <c r="B417" s="48" t="s">
        <v>624</v>
      </c>
      <c r="C417" s="60">
        <v>20260091</v>
      </c>
      <c r="D417" s="61" t="s">
        <v>625</v>
      </c>
      <c r="E417" s="61" t="s">
        <v>49</v>
      </c>
      <c r="F417" s="62">
        <v>433.36</v>
      </c>
      <c r="G417" s="62">
        <v>433.36</v>
      </c>
      <c r="H417" s="51">
        <v>5</v>
      </c>
      <c r="I417" s="52"/>
      <c r="J417" s="62">
        <v>433.36</v>
      </c>
    </row>
    <row r="418" spans="2:10" x14ac:dyDescent="0.3">
      <c r="B418" s="48" t="s">
        <v>626</v>
      </c>
      <c r="C418" s="60">
        <v>20260094</v>
      </c>
      <c r="D418" s="61" t="s">
        <v>58</v>
      </c>
      <c r="E418" s="61" t="s">
        <v>49</v>
      </c>
      <c r="F418" s="62">
        <v>275.02</v>
      </c>
      <c r="G418" s="62">
        <v>275.02</v>
      </c>
      <c r="H418" s="51">
        <v>4</v>
      </c>
      <c r="I418" s="52"/>
      <c r="J418" s="62">
        <v>275.02</v>
      </c>
    </row>
    <row r="419" spans="2:10" x14ac:dyDescent="0.3">
      <c r="B419" s="48" t="s">
        <v>627</v>
      </c>
      <c r="C419" s="60">
        <v>20260129</v>
      </c>
      <c r="D419" s="61" t="s">
        <v>58</v>
      </c>
      <c r="E419" s="61" t="s">
        <v>52</v>
      </c>
      <c r="F419" s="62">
        <v>924.18</v>
      </c>
      <c r="G419" s="62">
        <v>308.06</v>
      </c>
      <c r="H419" s="51">
        <v>16</v>
      </c>
      <c r="I419" s="52"/>
      <c r="J419" s="62">
        <v>308.06</v>
      </c>
    </row>
    <row r="420" spans="2:10" x14ac:dyDescent="0.3">
      <c r="B420" s="48" t="s">
        <v>628</v>
      </c>
      <c r="C420" s="60">
        <v>20260100</v>
      </c>
      <c r="D420" s="61" t="s">
        <v>629</v>
      </c>
      <c r="E420" s="61" t="s">
        <v>49</v>
      </c>
      <c r="F420" s="62">
        <v>480.8</v>
      </c>
      <c r="G420" s="62">
        <v>480.8</v>
      </c>
      <c r="H420" s="51">
        <v>13</v>
      </c>
      <c r="I420" s="52"/>
      <c r="J420" s="62">
        <v>480.8</v>
      </c>
    </row>
    <row r="421" spans="2:10" x14ac:dyDescent="0.3">
      <c r="B421" s="48" t="s">
        <v>630</v>
      </c>
      <c r="C421" s="60">
        <v>20260367</v>
      </c>
      <c r="D421" s="61" t="s">
        <v>501</v>
      </c>
      <c r="E421" s="61" t="s">
        <v>49</v>
      </c>
      <c r="F421" s="62">
        <v>2230</v>
      </c>
      <c r="G421" s="62">
        <v>2230</v>
      </c>
      <c r="H421" s="51">
        <v>3</v>
      </c>
      <c r="I421" s="52"/>
      <c r="J421" s="62">
        <v>2230</v>
      </c>
    </row>
    <row r="422" spans="2:10" x14ac:dyDescent="0.3">
      <c r="B422" s="48" t="s">
        <v>631</v>
      </c>
      <c r="C422" s="60">
        <v>20260561</v>
      </c>
      <c r="D422" s="61" t="s">
        <v>632</v>
      </c>
      <c r="E422" s="61" t="s">
        <v>49</v>
      </c>
      <c r="F422" s="62">
        <v>621.14</v>
      </c>
      <c r="G422" s="62">
        <v>621.14</v>
      </c>
      <c r="H422" s="51">
        <v>3</v>
      </c>
      <c r="I422" s="52"/>
      <c r="J422" s="62">
        <v>621.14</v>
      </c>
    </row>
    <row r="423" spans="2:10" x14ac:dyDescent="0.3">
      <c r="B423" s="48" t="s">
        <v>633</v>
      </c>
      <c r="C423" s="60">
        <v>20260112</v>
      </c>
      <c r="D423" s="61" t="s">
        <v>634</v>
      </c>
      <c r="E423" s="61" t="s">
        <v>49</v>
      </c>
      <c r="F423" s="62">
        <v>998.63</v>
      </c>
      <c r="G423" s="62">
        <v>998.63</v>
      </c>
      <c r="H423" s="51">
        <v>13</v>
      </c>
      <c r="I423" s="52"/>
      <c r="J423" s="62">
        <v>998.63</v>
      </c>
    </row>
    <row r="424" spans="2:10" x14ac:dyDescent="0.3">
      <c r="B424" s="48" t="s">
        <v>635</v>
      </c>
      <c r="C424" s="60">
        <v>20260151</v>
      </c>
      <c r="D424" s="61" t="s">
        <v>393</v>
      </c>
      <c r="E424" s="61" t="s">
        <v>49</v>
      </c>
      <c r="F424" s="62">
        <v>782.86</v>
      </c>
      <c r="G424" s="62">
        <v>782.86</v>
      </c>
      <c r="H424" s="51">
        <v>15</v>
      </c>
      <c r="I424" s="52"/>
      <c r="J424" s="62">
        <v>782.86</v>
      </c>
    </row>
    <row r="425" spans="2:10" x14ac:dyDescent="0.3">
      <c r="B425" s="48" t="s">
        <v>636</v>
      </c>
      <c r="C425" s="60">
        <v>20260003</v>
      </c>
      <c r="D425" s="61" t="s">
        <v>247</v>
      </c>
      <c r="E425" s="61" t="s">
        <v>49</v>
      </c>
      <c r="F425" s="62">
        <v>272.43</v>
      </c>
      <c r="G425" s="62">
        <v>272.43</v>
      </c>
      <c r="H425" s="51">
        <v>1</v>
      </c>
      <c r="I425" s="52"/>
      <c r="J425" s="62">
        <v>272.43</v>
      </c>
    </row>
    <row r="426" spans="2:10" x14ac:dyDescent="0.3">
      <c r="B426" s="48" t="s">
        <v>637</v>
      </c>
      <c r="C426" s="60">
        <v>20260248</v>
      </c>
      <c r="D426" s="61" t="s">
        <v>92</v>
      </c>
      <c r="E426" s="61" t="s">
        <v>49</v>
      </c>
      <c r="F426" s="62">
        <v>358.1</v>
      </c>
      <c r="G426" s="62">
        <v>358.1</v>
      </c>
      <c r="H426" s="51">
        <v>39</v>
      </c>
      <c r="I426" s="52"/>
      <c r="J426" s="62">
        <v>358.1</v>
      </c>
    </row>
    <row r="427" spans="2:10" x14ac:dyDescent="0.3">
      <c r="B427" s="48" t="s">
        <v>638</v>
      </c>
      <c r="C427" s="60">
        <v>20260253</v>
      </c>
      <c r="D427" s="61" t="s">
        <v>92</v>
      </c>
      <c r="E427" s="61" t="s">
        <v>49</v>
      </c>
      <c r="F427" s="62">
        <v>2410.52</v>
      </c>
      <c r="G427" s="62">
        <v>2410.52</v>
      </c>
      <c r="H427" s="51">
        <v>19</v>
      </c>
      <c r="I427" s="52"/>
      <c r="J427" s="62">
        <v>2410.52</v>
      </c>
    </row>
    <row r="428" spans="2:10" x14ac:dyDescent="0.3">
      <c r="B428" s="48" t="s">
        <v>639</v>
      </c>
      <c r="C428" s="60">
        <v>20250001</v>
      </c>
      <c r="D428" s="61" t="s">
        <v>640</v>
      </c>
      <c r="E428" s="61" t="s">
        <v>49</v>
      </c>
      <c r="F428" s="62">
        <v>400</v>
      </c>
      <c r="G428" s="62">
        <v>400</v>
      </c>
      <c r="H428" s="51">
        <v>6</v>
      </c>
      <c r="I428" s="52"/>
      <c r="J428" s="62">
        <v>400</v>
      </c>
    </row>
    <row r="429" spans="2:10" x14ac:dyDescent="0.3">
      <c r="B429" s="48" t="s">
        <v>641</v>
      </c>
      <c r="C429" s="60">
        <v>20260546</v>
      </c>
      <c r="D429" s="61" t="s">
        <v>62</v>
      </c>
      <c r="E429" s="61" t="s">
        <v>49</v>
      </c>
      <c r="F429" s="62">
        <v>559.67999999999995</v>
      </c>
      <c r="G429" s="62">
        <v>559.67999999999995</v>
      </c>
      <c r="H429" s="51">
        <v>7</v>
      </c>
      <c r="I429" s="52"/>
      <c r="J429" s="62">
        <v>559.67999999999995</v>
      </c>
    </row>
    <row r="430" spans="2:10" x14ac:dyDescent="0.3">
      <c r="B430" s="48" t="s">
        <v>642</v>
      </c>
      <c r="C430" s="60">
        <v>20250002</v>
      </c>
      <c r="D430" s="61" t="s">
        <v>643</v>
      </c>
      <c r="E430" s="61" t="s">
        <v>49</v>
      </c>
      <c r="F430" s="62">
        <v>400</v>
      </c>
      <c r="G430" s="62">
        <v>400</v>
      </c>
      <c r="H430" s="51">
        <v>6</v>
      </c>
      <c r="I430" s="52"/>
      <c r="J430" s="62">
        <v>400</v>
      </c>
    </row>
    <row r="431" spans="2:10" x14ac:dyDescent="0.3">
      <c r="B431" s="48" t="s">
        <v>644</v>
      </c>
      <c r="C431" s="60">
        <v>20260590</v>
      </c>
      <c r="D431" s="61" t="s">
        <v>645</v>
      </c>
      <c r="E431" s="61" t="s">
        <v>49</v>
      </c>
      <c r="F431" s="62">
        <v>189</v>
      </c>
      <c r="G431" s="62">
        <v>189</v>
      </c>
      <c r="H431" s="51">
        <v>7</v>
      </c>
      <c r="I431" s="52"/>
      <c r="J431" s="62">
        <v>189</v>
      </c>
    </row>
    <row r="432" spans="2:10" x14ac:dyDescent="0.3">
      <c r="B432" s="48" t="s">
        <v>646</v>
      </c>
      <c r="C432" s="60">
        <v>20260396</v>
      </c>
      <c r="D432" s="61" t="s">
        <v>647</v>
      </c>
      <c r="E432" s="61" t="s">
        <v>49</v>
      </c>
      <c r="F432" s="62">
        <v>864.76</v>
      </c>
      <c r="G432" s="62">
        <v>864.76</v>
      </c>
      <c r="H432" s="51">
        <v>2</v>
      </c>
      <c r="I432" s="52"/>
      <c r="J432" s="62">
        <v>864.76</v>
      </c>
    </row>
    <row r="433" spans="2:10" x14ac:dyDescent="0.3">
      <c r="B433" s="48" t="s">
        <v>648</v>
      </c>
      <c r="C433" s="60">
        <v>20260545</v>
      </c>
      <c r="D433" s="61" t="s">
        <v>62</v>
      </c>
      <c r="E433" s="61" t="s">
        <v>49</v>
      </c>
      <c r="F433" s="62">
        <v>624.89</v>
      </c>
      <c r="G433" s="62">
        <v>624.89</v>
      </c>
      <c r="H433" s="51">
        <v>7</v>
      </c>
      <c r="I433" s="52"/>
      <c r="J433" s="62">
        <v>624.89</v>
      </c>
    </row>
    <row r="434" spans="2:10" x14ac:dyDescent="0.3">
      <c r="B434" s="48" t="s">
        <v>649</v>
      </c>
      <c r="C434" s="60">
        <v>20260039</v>
      </c>
      <c r="D434" s="61" t="s">
        <v>393</v>
      </c>
      <c r="E434" s="61" t="s">
        <v>49</v>
      </c>
      <c r="F434" s="62">
        <v>372.06</v>
      </c>
      <c r="G434" s="62">
        <v>372.06</v>
      </c>
      <c r="H434" s="51">
        <v>10</v>
      </c>
      <c r="I434" s="52"/>
      <c r="J434" s="62">
        <v>372.06</v>
      </c>
    </row>
    <row r="435" spans="2:10" x14ac:dyDescent="0.3">
      <c r="B435" s="48" t="s">
        <v>650</v>
      </c>
      <c r="C435" s="60">
        <v>20260491</v>
      </c>
      <c r="D435" s="61" t="s">
        <v>651</v>
      </c>
      <c r="E435" s="61" t="s">
        <v>49</v>
      </c>
      <c r="F435" s="62">
        <v>227.7</v>
      </c>
      <c r="G435" s="62">
        <v>227.7</v>
      </c>
      <c r="H435" s="51">
        <v>2</v>
      </c>
      <c r="I435" s="52"/>
      <c r="J435" s="62">
        <v>227.7</v>
      </c>
    </row>
    <row r="436" spans="2:10" x14ac:dyDescent="0.3">
      <c r="B436" s="48" t="s">
        <v>652</v>
      </c>
      <c r="C436" s="60">
        <v>20260065</v>
      </c>
      <c r="D436" s="61" t="s">
        <v>653</v>
      </c>
      <c r="E436" s="61" t="s">
        <v>49</v>
      </c>
      <c r="F436" s="62">
        <v>512.34</v>
      </c>
      <c r="G436" s="62">
        <v>512.34</v>
      </c>
      <c r="H436" s="51">
        <v>13</v>
      </c>
      <c r="I436" s="52"/>
      <c r="J436" s="62">
        <v>512.34</v>
      </c>
    </row>
    <row r="437" spans="2:10" x14ac:dyDescent="0.3">
      <c r="B437" s="48" t="s">
        <v>654</v>
      </c>
      <c r="C437" s="60">
        <v>20260078</v>
      </c>
      <c r="D437" s="61" t="s">
        <v>70</v>
      </c>
      <c r="E437" s="61" t="s">
        <v>49</v>
      </c>
      <c r="F437" s="62">
        <v>2277.0700000000002</v>
      </c>
      <c r="G437" s="62">
        <v>2277.0700000000002</v>
      </c>
      <c r="H437" s="51">
        <v>9</v>
      </c>
      <c r="I437" s="52"/>
      <c r="J437" s="62">
        <v>2277.0700000000002</v>
      </c>
    </row>
    <row r="438" spans="2:10" x14ac:dyDescent="0.3">
      <c r="B438" s="48" t="s">
        <v>655</v>
      </c>
      <c r="C438" s="60">
        <v>20260090</v>
      </c>
      <c r="D438" s="61" t="s">
        <v>197</v>
      </c>
      <c r="E438" s="61" t="s">
        <v>49</v>
      </c>
      <c r="F438" s="62">
        <v>1035</v>
      </c>
      <c r="G438" s="62">
        <v>1035</v>
      </c>
      <c r="H438" s="51">
        <v>3</v>
      </c>
      <c r="I438" s="52"/>
      <c r="J438" s="62">
        <v>1035</v>
      </c>
    </row>
    <row r="439" spans="2:10" x14ac:dyDescent="0.3">
      <c r="B439" s="48" t="s">
        <v>656</v>
      </c>
      <c r="C439" s="60">
        <v>20260098</v>
      </c>
      <c r="D439" s="61" t="s">
        <v>657</v>
      </c>
      <c r="E439" s="61" t="s">
        <v>49</v>
      </c>
      <c r="F439" s="62">
        <v>812.9</v>
      </c>
      <c r="G439" s="62">
        <v>812.9</v>
      </c>
      <c r="H439" s="51">
        <v>13</v>
      </c>
      <c r="I439" s="52"/>
      <c r="J439" s="62">
        <v>812.9</v>
      </c>
    </row>
    <row r="440" spans="2:10" x14ac:dyDescent="0.3">
      <c r="B440" s="48" t="s">
        <v>658</v>
      </c>
      <c r="C440" s="60">
        <v>20260163</v>
      </c>
      <c r="D440" s="61" t="s">
        <v>114</v>
      </c>
      <c r="E440" s="61" t="s">
        <v>49</v>
      </c>
      <c r="F440" s="62">
        <v>587.16</v>
      </c>
      <c r="G440" s="62">
        <v>587.16</v>
      </c>
      <c r="H440" s="51">
        <v>6</v>
      </c>
      <c r="I440" s="52"/>
      <c r="J440" s="62">
        <v>587.16</v>
      </c>
    </row>
    <row r="441" spans="2:10" x14ac:dyDescent="0.3">
      <c r="B441" s="48" t="s">
        <v>659</v>
      </c>
      <c r="C441" s="60">
        <v>20260166</v>
      </c>
      <c r="D441" s="61" t="s">
        <v>62</v>
      </c>
      <c r="E441" s="61" t="s">
        <v>49</v>
      </c>
      <c r="F441" s="62">
        <v>673.12</v>
      </c>
      <c r="G441" s="62">
        <v>673.12</v>
      </c>
      <c r="H441" s="51">
        <v>6</v>
      </c>
      <c r="I441" s="52"/>
      <c r="J441" s="62">
        <v>673.12</v>
      </c>
    </row>
    <row r="442" spans="2:10" x14ac:dyDescent="0.3">
      <c r="B442" s="48" t="s">
        <v>660</v>
      </c>
      <c r="C442" s="60">
        <v>20260298</v>
      </c>
      <c r="D442" s="61" t="s">
        <v>531</v>
      </c>
      <c r="E442" s="61" t="s">
        <v>49</v>
      </c>
      <c r="F442" s="62">
        <v>569.25</v>
      </c>
      <c r="G442" s="62">
        <v>569.25</v>
      </c>
      <c r="H442" s="51">
        <v>3</v>
      </c>
      <c r="I442" s="52"/>
      <c r="J442" s="62">
        <v>569.25</v>
      </c>
    </row>
    <row r="443" spans="2:10" x14ac:dyDescent="0.3">
      <c r="B443" s="48" t="s">
        <v>661</v>
      </c>
      <c r="C443" s="60">
        <v>20260303</v>
      </c>
      <c r="D443" s="61" t="s">
        <v>58</v>
      </c>
      <c r="E443" s="61" t="s">
        <v>52</v>
      </c>
      <c r="F443" s="62">
        <v>2247.16</v>
      </c>
      <c r="G443" s="62">
        <v>749.05</v>
      </c>
      <c r="H443" s="51">
        <v>9</v>
      </c>
      <c r="I443" s="52"/>
      <c r="J443" s="62">
        <v>749.05</v>
      </c>
    </row>
    <row r="444" spans="2:10" x14ac:dyDescent="0.3">
      <c r="B444" s="48" t="s">
        <v>662</v>
      </c>
      <c r="C444" s="60">
        <v>20260321</v>
      </c>
      <c r="D444" s="61" t="s">
        <v>62</v>
      </c>
      <c r="E444" s="61" t="s">
        <v>49</v>
      </c>
      <c r="F444" s="62">
        <v>628.21</v>
      </c>
      <c r="G444" s="62">
        <v>628.21</v>
      </c>
      <c r="H444" s="51">
        <v>18</v>
      </c>
      <c r="I444" s="52"/>
      <c r="J444" s="62">
        <v>628.21</v>
      </c>
    </row>
    <row r="445" spans="2:10" x14ac:dyDescent="0.3">
      <c r="B445" s="48" t="s">
        <v>663</v>
      </c>
      <c r="C445" s="60">
        <v>20260344</v>
      </c>
      <c r="D445" s="61" t="s">
        <v>96</v>
      </c>
      <c r="E445" s="61" t="s">
        <v>49</v>
      </c>
      <c r="F445" s="62">
        <v>800.24</v>
      </c>
      <c r="G445" s="62">
        <v>800.24</v>
      </c>
      <c r="H445" s="51">
        <v>6</v>
      </c>
      <c r="I445" s="52"/>
      <c r="J445" s="62">
        <v>800.24</v>
      </c>
    </row>
    <row r="446" spans="2:10" x14ac:dyDescent="0.3">
      <c r="B446" s="48" t="s">
        <v>664</v>
      </c>
      <c r="C446" s="60">
        <v>20260347</v>
      </c>
      <c r="D446" s="61" t="s">
        <v>70</v>
      </c>
      <c r="E446" s="61" t="s">
        <v>52</v>
      </c>
      <c r="F446" s="62">
        <v>2792.25</v>
      </c>
      <c r="G446" s="62">
        <v>930.75</v>
      </c>
      <c r="H446" s="51">
        <v>8</v>
      </c>
      <c r="I446" s="52"/>
      <c r="J446" s="62">
        <v>930.75</v>
      </c>
    </row>
    <row r="447" spans="2:10" x14ac:dyDescent="0.3">
      <c r="B447" s="48" t="s">
        <v>665</v>
      </c>
      <c r="C447" s="60">
        <v>20260353</v>
      </c>
      <c r="D447" s="61" t="s">
        <v>92</v>
      </c>
      <c r="E447" s="61" t="s">
        <v>49</v>
      </c>
      <c r="F447" s="62">
        <v>921.15</v>
      </c>
      <c r="G447" s="62">
        <v>921.15</v>
      </c>
      <c r="H447" s="51">
        <v>10</v>
      </c>
      <c r="I447" s="52"/>
      <c r="J447" s="62">
        <v>921.15</v>
      </c>
    </row>
    <row r="448" spans="2:10" x14ac:dyDescent="0.3">
      <c r="B448" s="48" t="s">
        <v>666</v>
      </c>
      <c r="C448" s="60">
        <v>20260029</v>
      </c>
      <c r="D448" s="61" t="s">
        <v>667</v>
      </c>
      <c r="E448" s="61" t="s">
        <v>49</v>
      </c>
      <c r="F448" s="62">
        <v>357.49</v>
      </c>
      <c r="G448" s="62">
        <v>357.49</v>
      </c>
      <c r="H448" s="51">
        <v>9</v>
      </c>
      <c r="I448" s="52"/>
      <c r="J448" s="62">
        <v>357.49</v>
      </c>
    </row>
    <row r="449" spans="2:10" x14ac:dyDescent="0.3">
      <c r="B449" s="48" t="s">
        <v>668</v>
      </c>
      <c r="C449" s="60">
        <v>20260322</v>
      </c>
      <c r="D449" s="61" t="s">
        <v>62</v>
      </c>
      <c r="E449" s="61" t="s">
        <v>49</v>
      </c>
      <c r="F449" s="62">
        <v>667.67</v>
      </c>
      <c r="G449" s="62">
        <v>667.67</v>
      </c>
      <c r="H449" s="51">
        <v>6</v>
      </c>
      <c r="I449" s="52"/>
      <c r="J449" s="62">
        <v>667.67</v>
      </c>
    </row>
    <row r="450" spans="2:10" x14ac:dyDescent="0.3">
      <c r="B450" s="48" t="s">
        <v>669</v>
      </c>
      <c r="C450" s="60">
        <v>20260329</v>
      </c>
      <c r="D450" s="61" t="s">
        <v>670</v>
      </c>
      <c r="E450" s="61" t="s">
        <v>49</v>
      </c>
      <c r="F450" s="62">
        <v>380</v>
      </c>
      <c r="G450" s="62">
        <v>380</v>
      </c>
      <c r="H450" s="51">
        <v>0</v>
      </c>
      <c r="I450" s="52"/>
      <c r="J450" s="62">
        <v>380</v>
      </c>
    </row>
    <row r="451" spans="2:10" x14ac:dyDescent="0.3">
      <c r="B451" s="48" t="s">
        <v>669</v>
      </c>
      <c r="C451" s="60">
        <v>20260592</v>
      </c>
      <c r="D451" s="61" t="s">
        <v>671</v>
      </c>
      <c r="E451" s="61" t="s">
        <v>49</v>
      </c>
      <c r="F451" s="62">
        <v>360</v>
      </c>
      <c r="G451" s="62">
        <v>360</v>
      </c>
      <c r="H451" s="51">
        <v>0</v>
      </c>
      <c r="I451" s="52"/>
      <c r="J451" s="62">
        <v>360</v>
      </c>
    </row>
    <row r="452" spans="2:10" x14ac:dyDescent="0.3">
      <c r="B452" s="48" t="s">
        <v>669</v>
      </c>
      <c r="C452" s="60">
        <v>20260593</v>
      </c>
      <c r="D452" s="61" t="s">
        <v>672</v>
      </c>
      <c r="E452" s="61" t="s">
        <v>49</v>
      </c>
      <c r="F452" s="62">
        <v>460</v>
      </c>
      <c r="G452" s="62">
        <v>460</v>
      </c>
      <c r="H452" s="51">
        <v>0</v>
      </c>
      <c r="I452" s="52"/>
      <c r="J452" s="62">
        <v>460</v>
      </c>
    </row>
    <row r="453" spans="2:10" x14ac:dyDescent="0.3">
      <c r="B453" s="48" t="s">
        <v>673</v>
      </c>
      <c r="C453" s="60">
        <v>20260364</v>
      </c>
      <c r="D453" s="61" t="s">
        <v>591</v>
      </c>
      <c r="E453" s="61" t="s">
        <v>49</v>
      </c>
      <c r="F453" s="62">
        <v>560.32000000000005</v>
      </c>
      <c r="G453" s="62">
        <v>560.32000000000005</v>
      </c>
      <c r="H453" s="51">
        <v>7</v>
      </c>
      <c r="I453" s="52"/>
      <c r="J453" s="62">
        <v>560.32000000000005</v>
      </c>
    </row>
    <row r="454" spans="2:10" x14ac:dyDescent="0.3">
      <c r="B454" s="48" t="s">
        <v>674</v>
      </c>
      <c r="C454" s="60">
        <v>20260327</v>
      </c>
      <c r="D454" s="61" t="s">
        <v>675</v>
      </c>
      <c r="E454" s="61" t="s">
        <v>52</v>
      </c>
      <c r="F454" s="62">
        <v>4092.08</v>
      </c>
      <c r="G454" s="62">
        <v>1364.03</v>
      </c>
      <c r="H454" s="51">
        <v>5</v>
      </c>
      <c r="I454" s="52"/>
      <c r="J454" s="62">
        <v>1364.03</v>
      </c>
    </row>
    <row r="455" spans="2:10" x14ac:dyDescent="0.3">
      <c r="B455" s="48" t="s">
        <v>676</v>
      </c>
      <c r="C455" s="60">
        <v>20260191</v>
      </c>
      <c r="D455" s="61" t="s">
        <v>677</v>
      </c>
      <c r="E455" s="61" t="s">
        <v>52</v>
      </c>
      <c r="F455" s="62">
        <v>3160.96</v>
      </c>
      <c r="G455" s="62">
        <v>1053.6500000000001</v>
      </c>
      <c r="H455" s="51">
        <v>16</v>
      </c>
      <c r="I455" s="52"/>
      <c r="J455" s="62">
        <v>1053.6500000000001</v>
      </c>
    </row>
    <row r="456" spans="2:10" x14ac:dyDescent="0.3">
      <c r="B456" s="48" t="s">
        <v>676</v>
      </c>
      <c r="C456" s="60">
        <v>20260192</v>
      </c>
      <c r="D456" s="61" t="s">
        <v>678</v>
      </c>
      <c r="E456" s="61" t="s">
        <v>49</v>
      </c>
      <c r="F456" s="62">
        <v>1100</v>
      </c>
      <c r="G456" s="62">
        <v>1100</v>
      </c>
      <c r="H456" s="51">
        <v>7</v>
      </c>
      <c r="I456" s="52"/>
      <c r="J456" s="62">
        <v>1100</v>
      </c>
    </row>
    <row r="457" spans="2:10" x14ac:dyDescent="0.3">
      <c r="B457" s="48" t="s">
        <v>679</v>
      </c>
      <c r="C457" s="60">
        <v>20260195</v>
      </c>
      <c r="D457" s="61" t="s">
        <v>680</v>
      </c>
      <c r="E457" s="61" t="s">
        <v>49</v>
      </c>
      <c r="F457" s="62">
        <v>506.03</v>
      </c>
      <c r="G457" s="62">
        <v>506.03</v>
      </c>
      <c r="H457" s="51">
        <v>4</v>
      </c>
      <c r="I457" s="52"/>
      <c r="J457" s="62">
        <v>506.03</v>
      </c>
    </row>
    <row r="458" spans="2:10" x14ac:dyDescent="0.3">
      <c r="B458" s="48" t="s">
        <v>681</v>
      </c>
      <c r="C458" s="60">
        <v>20260244</v>
      </c>
      <c r="D458" s="61" t="s">
        <v>682</v>
      </c>
      <c r="E458" s="61" t="s">
        <v>49</v>
      </c>
      <c r="F458" s="62">
        <v>1231.8900000000001</v>
      </c>
      <c r="G458" s="62">
        <v>1231.8900000000001</v>
      </c>
      <c r="H458" s="51">
        <v>3</v>
      </c>
      <c r="I458" s="52"/>
      <c r="J458" s="62">
        <v>1231.8900000000001</v>
      </c>
    </row>
    <row r="459" spans="2:10" x14ac:dyDescent="0.3">
      <c r="B459" s="48" t="s">
        <v>681</v>
      </c>
      <c r="C459" s="60">
        <v>20260582</v>
      </c>
      <c r="D459" s="61" t="s">
        <v>682</v>
      </c>
      <c r="E459" s="61" t="s">
        <v>49</v>
      </c>
      <c r="F459" s="62">
        <v>1600</v>
      </c>
      <c r="G459" s="62">
        <v>1600</v>
      </c>
      <c r="H459" s="51">
        <v>7</v>
      </c>
      <c r="I459" s="52"/>
      <c r="J459" s="62">
        <v>1600</v>
      </c>
    </row>
    <row r="460" spans="2:10" x14ac:dyDescent="0.3">
      <c r="B460" s="48" t="s">
        <v>683</v>
      </c>
      <c r="C460" s="60">
        <v>20260278</v>
      </c>
      <c r="D460" s="61" t="s">
        <v>327</v>
      </c>
      <c r="E460" s="61" t="s">
        <v>49</v>
      </c>
      <c r="F460" s="62">
        <v>757.54</v>
      </c>
      <c r="G460" s="62">
        <v>757.54</v>
      </c>
      <c r="H460" s="51">
        <v>13</v>
      </c>
      <c r="I460" s="52"/>
      <c r="J460" s="62">
        <v>757.54</v>
      </c>
    </row>
    <row r="461" spans="2:10" x14ac:dyDescent="0.3">
      <c r="B461" s="48" t="s">
        <v>684</v>
      </c>
      <c r="C461" s="60">
        <v>20260285</v>
      </c>
      <c r="D461" s="61" t="s">
        <v>519</v>
      </c>
      <c r="E461" s="61" t="s">
        <v>49</v>
      </c>
      <c r="F461" s="62">
        <v>573.96</v>
      </c>
      <c r="G461" s="62">
        <v>573.96</v>
      </c>
      <c r="H461" s="51">
        <v>13</v>
      </c>
      <c r="I461" s="52"/>
      <c r="J461" s="62">
        <v>573.96</v>
      </c>
    </row>
    <row r="462" spans="2:10" x14ac:dyDescent="0.3">
      <c r="B462" s="48" t="s">
        <v>685</v>
      </c>
      <c r="C462" s="60">
        <v>20260292</v>
      </c>
      <c r="D462" s="61" t="s">
        <v>686</v>
      </c>
      <c r="E462" s="61" t="s">
        <v>49</v>
      </c>
      <c r="F462" s="62">
        <v>2283.33</v>
      </c>
      <c r="G462" s="62">
        <v>2283.33</v>
      </c>
      <c r="H462" s="51">
        <v>4</v>
      </c>
      <c r="I462" s="52"/>
      <c r="J462" s="62">
        <v>2283.33</v>
      </c>
    </row>
    <row r="463" spans="2:10" x14ac:dyDescent="0.3">
      <c r="B463" s="48" t="s">
        <v>687</v>
      </c>
      <c r="C463" s="60">
        <v>20260332</v>
      </c>
      <c r="D463" s="61" t="s">
        <v>160</v>
      </c>
      <c r="E463" s="61" t="s">
        <v>49</v>
      </c>
      <c r="F463" s="62">
        <v>776.72</v>
      </c>
      <c r="G463" s="62">
        <v>776.72</v>
      </c>
      <c r="H463" s="51">
        <v>5</v>
      </c>
      <c r="I463" s="52"/>
      <c r="J463" s="62">
        <v>776.72</v>
      </c>
    </row>
    <row r="464" spans="2:10" x14ac:dyDescent="0.3">
      <c r="B464" s="48" t="s">
        <v>688</v>
      </c>
      <c r="C464" s="60">
        <v>20260422</v>
      </c>
      <c r="D464" s="61" t="s">
        <v>252</v>
      </c>
      <c r="E464" s="61" t="s">
        <v>49</v>
      </c>
      <c r="F464" s="62">
        <v>273.7</v>
      </c>
      <c r="G464" s="62">
        <v>273.7</v>
      </c>
      <c r="H464" s="51">
        <v>4</v>
      </c>
      <c r="I464" s="52"/>
      <c r="J464" s="62">
        <v>273.7</v>
      </c>
    </row>
    <row r="465" spans="2:10" x14ac:dyDescent="0.3">
      <c r="B465" s="48" t="s">
        <v>689</v>
      </c>
      <c r="C465" s="60">
        <v>20260445</v>
      </c>
      <c r="D465" s="61" t="s">
        <v>92</v>
      </c>
      <c r="E465" s="61" t="s">
        <v>49</v>
      </c>
      <c r="F465" s="62">
        <v>1061.3699999999999</v>
      </c>
      <c r="G465" s="62">
        <v>1061.3699999999999</v>
      </c>
      <c r="H465" s="51">
        <v>10</v>
      </c>
      <c r="I465" s="52"/>
      <c r="J465" s="62">
        <v>1061.3699999999999</v>
      </c>
    </row>
    <row r="466" spans="2:10" x14ac:dyDescent="0.3">
      <c r="B466" s="48" t="s">
        <v>690</v>
      </c>
      <c r="C466" s="60">
        <v>20260376</v>
      </c>
      <c r="D466" s="61" t="s">
        <v>92</v>
      </c>
      <c r="E466" s="61" t="s">
        <v>49</v>
      </c>
      <c r="F466" s="62">
        <v>1040.52</v>
      </c>
      <c r="G466" s="62">
        <v>1040.52</v>
      </c>
      <c r="H466" s="51">
        <v>6</v>
      </c>
      <c r="I466" s="52"/>
      <c r="J466" s="62">
        <v>1040.52</v>
      </c>
    </row>
    <row r="467" spans="2:10" x14ac:dyDescent="0.3">
      <c r="B467" s="48" t="s">
        <v>691</v>
      </c>
      <c r="C467" s="60">
        <v>20260378</v>
      </c>
      <c r="D467" s="61" t="s">
        <v>692</v>
      </c>
      <c r="E467" s="61" t="s">
        <v>52</v>
      </c>
      <c r="F467" s="62">
        <v>8377.5300000000007</v>
      </c>
      <c r="G467" s="62">
        <v>2792.51</v>
      </c>
      <c r="H467" s="51">
        <v>17</v>
      </c>
      <c r="I467" s="52"/>
      <c r="J467" s="62">
        <v>2792.51</v>
      </c>
    </row>
    <row r="468" spans="2:10" x14ac:dyDescent="0.3">
      <c r="B468" s="48" t="s">
        <v>693</v>
      </c>
      <c r="C468" s="60">
        <v>20260384</v>
      </c>
      <c r="D468" s="61" t="s">
        <v>62</v>
      </c>
      <c r="E468" s="61" t="s">
        <v>49</v>
      </c>
      <c r="F468" s="62">
        <v>725.56</v>
      </c>
      <c r="G468" s="62">
        <v>725.56</v>
      </c>
      <c r="H468" s="51">
        <v>11</v>
      </c>
      <c r="I468" s="52"/>
      <c r="J468" s="62">
        <v>725.56</v>
      </c>
    </row>
    <row r="469" spans="2:10" x14ac:dyDescent="0.3">
      <c r="B469" s="48" t="s">
        <v>694</v>
      </c>
      <c r="C469" s="60">
        <v>20260382</v>
      </c>
      <c r="D469" s="61" t="s">
        <v>695</v>
      </c>
      <c r="E469" s="61" t="s">
        <v>49</v>
      </c>
      <c r="F469" s="62">
        <v>324.64999999999998</v>
      </c>
      <c r="G469" s="62">
        <v>324.64999999999998</v>
      </c>
      <c r="H469" s="51">
        <v>13</v>
      </c>
      <c r="I469" s="52"/>
      <c r="J469" s="62">
        <v>324.64999999999998</v>
      </c>
    </row>
    <row r="470" spans="2:10" x14ac:dyDescent="0.3">
      <c r="B470" s="48" t="s">
        <v>696</v>
      </c>
      <c r="C470" s="60">
        <v>20260417</v>
      </c>
      <c r="D470" s="61" t="s">
        <v>697</v>
      </c>
      <c r="E470" s="61" t="s">
        <v>49</v>
      </c>
      <c r="F470" s="62">
        <v>860</v>
      </c>
      <c r="G470" s="62">
        <v>860</v>
      </c>
      <c r="H470" s="51">
        <v>11</v>
      </c>
      <c r="I470" s="52"/>
      <c r="J470" s="62">
        <v>860</v>
      </c>
    </row>
    <row r="471" spans="2:10" x14ac:dyDescent="0.3">
      <c r="B471" s="48" t="s">
        <v>698</v>
      </c>
      <c r="C471" s="60">
        <v>20260563</v>
      </c>
      <c r="D471" s="61" t="s">
        <v>210</v>
      </c>
      <c r="E471" s="61" t="s">
        <v>49</v>
      </c>
      <c r="F471" s="62">
        <v>1401.4</v>
      </c>
      <c r="G471" s="62">
        <v>1401.4</v>
      </c>
      <c r="H471" s="51">
        <v>12</v>
      </c>
      <c r="I471" s="52"/>
      <c r="J471" s="62">
        <v>1401.4</v>
      </c>
    </row>
    <row r="472" spans="2:10" x14ac:dyDescent="0.3">
      <c r="B472" s="48" t="s">
        <v>699</v>
      </c>
      <c r="C472" s="60">
        <v>20260419</v>
      </c>
      <c r="D472" s="61" t="s">
        <v>100</v>
      </c>
      <c r="E472" s="61" t="s">
        <v>49</v>
      </c>
      <c r="F472" s="62">
        <v>1569.51</v>
      </c>
      <c r="G472" s="62">
        <v>1569.51</v>
      </c>
      <c r="H472" s="51">
        <v>16</v>
      </c>
      <c r="I472" s="52"/>
      <c r="J472" s="62">
        <v>1569.51</v>
      </c>
    </row>
    <row r="473" spans="2:10" x14ac:dyDescent="0.3">
      <c r="B473" s="48" t="s">
        <v>700</v>
      </c>
      <c r="C473" s="60">
        <v>20260464</v>
      </c>
      <c r="D473" s="61" t="s">
        <v>701</v>
      </c>
      <c r="E473" s="61" t="s">
        <v>49</v>
      </c>
      <c r="F473" s="62">
        <v>1695.01</v>
      </c>
      <c r="G473" s="62">
        <v>1695.01</v>
      </c>
      <c r="H473" s="51">
        <v>14</v>
      </c>
      <c r="I473" s="52"/>
      <c r="J473" s="62">
        <v>1695.01</v>
      </c>
    </row>
    <row r="474" spans="2:10" x14ac:dyDescent="0.3">
      <c r="B474" s="48" t="s">
        <v>702</v>
      </c>
      <c r="C474" s="60">
        <v>20260497</v>
      </c>
      <c r="D474" s="61" t="s">
        <v>703</v>
      </c>
      <c r="E474" s="61" t="s">
        <v>49</v>
      </c>
      <c r="F474" s="62">
        <v>25</v>
      </c>
      <c r="G474" s="62">
        <v>25</v>
      </c>
      <c r="H474" s="51">
        <v>3</v>
      </c>
      <c r="I474" s="52"/>
      <c r="J474" s="62">
        <v>25</v>
      </c>
    </row>
    <row r="475" spans="2:10" x14ac:dyDescent="0.3">
      <c r="B475" s="48" t="s">
        <v>702</v>
      </c>
      <c r="C475" s="60">
        <v>20260500</v>
      </c>
      <c r="D475" s="61" t="s">
        <v>703</v>
      </c>
      <c r="E475" s="61" t="s">
        <v>49</v>
      </c>
      <c r="F475" s="62">
        <v>120</v>
      </c>
      <c r="G475" s="62">
        <v>120</v>
      </c>
      <c r="H475" s="51">
        <v>3</v>
      </c>
      <c r="I475" s="52"/>
      <c r="J475" s="62">
        <v>120</v>
      </c>
    </row>
    <row r="476" spans="2:10" x14ac:dyDescent="0.3">
      <c r="B476" s="48" t="s">
        <v>704</v>
      </c>
      <c r="C476" s="60">
        <v>20260183</v>
      </c>
      <c r="D476" s="61" t="s">
        <v>705</v>
      </c>
      <c r="E476" s="61" t="s">
        <v>49</v>
      </c>
      <c r="F476" s="62">
        <v>506.03</v>
      </c>
      <c r="G476" s="62">
        <v>506.03</v>
      </c>
      <c r="H476" s="51">
        <v>4</v>
      </c>
      <c r="I476" s="52"/>
      <c r="J476" s="62">
        <v>506.03</v>
      </c>
    </row>
    <row r="477" spans="2:10" x14ac:dyDescent="0.3">
      <c r="B477" s="48" t="s">
        <v>706</v>
      </c>
      <c r="C477" s="60">
        <v>20260197</v>
      </c>
      <c r="D477" s="61" t="s">
        <v>156</v>
      </c>
      <c r="E477" s="61" t="s">
        <v>52</v>
      </c>
      <c r="F477" s="62">
        <v>1212</v>
      </c>
      <c r="G477" s="62">
        <v>404</v>
      </c>
      <c r="H477" s="51">
        <v>14</v>
      </c>
      <c r="I477" s="52"/>
      <c r="J477" s="62">
        <v>404</v>
      </c>
    </row>
    <row r="478" spans="2:10" x14ac:dyDescent="0.3">
      <c r="B478" s="48" t="s">
        <v>707</v>
      </c>
      <c r="C478" s="60">
        <v>20260199</v>
      </c>
      <c r="D478" s="61" t="s">
        <v>156</v>
      </c>
      <c r="E478" s="61" t="s">
        <v>52</v>
      </c>
      <c r="F478" s="62">
        <v>1761.26</v>
      </c>
      <c r="G478" s="62">
        <v>587.09</v>
      </c>
      <c r="H478" s="51">
        <v>13</v>
      </c>
      <c r="I478" s="52"/>
      <c r="J478" s="62">
        <v>587.09</v>
      </c>
    </row>
    <row r="479" spans="2:10" x14ac:dyDescent="0.3">
      <c r="B479" s="48" t="s">
        <v>708</v>
      </c>
      <c r="C479" s="60">
        <v>20260220</v>
      </c>
      <c r="D479" s="61" t="s">
        <v>119</v>
      </c>
      <c r="E479" s="61" t="s">
        <v>49</v>
      </c>
      <c r="F479" s="62">
        <v>2759.4</v>
      </c>
      <c r="G479" s="62">
        <v>2759.4</v>
      </c>
      <c r="H479" s="51">
        <v>13</v>
      </c>
      <c r="I479" s="52"/>
      <c r="J479" s="62">
        <v>2759.4</v>
      </c>
    </row>
    <row r="480" spans="2:10" x14ac:dyDescent="0.3">
      <c r="B480" s="48" t="s">
        <v>709</v>
      </c>
      <c r="C480" s="60">
        <v>20260594</v>
      </c>
      <c r="D480" s="61" t="s">
        <v>709</v>
      </c>
      <c r="E480" s="61" t="s">
        <v>49</v>
      </c>
      <c r="F480" s="62">
        <v>321.37</v>
      </c>
      <c r="G480" s="62">
        <v>321.37</v>
      </c>
      <c r="H480" s="51">
        <v>0</v>
      </c>
      <c r="I480" s="52"/>
      <c r="J480" s="62">
        <v>321.37</v>
      </c>
    </row>
    <row r="481" spans="2:10" x14ac:dyDescent="0.3">
      <c r="B481" s="48" t="s">
        <v>710</v>
      </c>
      <c r="C481" s="60">
        <v>20260247</v>
      </c>
      <c r="D481" s="61" t="s">
        <v>675</v>
      </c>
      <c r="E481" s="61" t="s">
        <v>52</v>
      </c>
      <c r="F481" s="62">
        <v>1457.38</v>
      </c>
      <c r="G481" s="62">
        <v>485.79</v>
      </c>
      <c r="H481" s="51">
        <v>13</v>
      </c>
      <c r="I481" s="52"/>
      <c r="J481" s="62">
        <v>485.79</v>
      </c>
    </row>
    <row r="482" spans="2:10" x14ac:dyDescent="0.3">
      <c r="B482" s="48" t="s">
        <v>711</v>
      </c>
      <c r="C482" s="60">
        <v>20260475</v>
      </c>
      <c r="D482" s="61" t="s">
        <v>92</v>
      </c>
      <c r="E482" s="61" t="s">
        <v>49</v>
      </c>
      <c r="F482" s="62">
        <v>396.69</v>
      </c>
      <c r="G482" s="62">
        <v>396.69</v>
      </c>
      <c r="H482" s="51">
        <v>10</v>
      </c>
      <c r="I482" s="52"/>
      <c r="J482" s="62">
        <v>396.69</v>
      </c>
    </row>
    <row r="483" spans="2:10" x14ac:dyDescent="0.3">
      <c r="B483" s="48" t="s">
        <v>712</v>
      </c>
      <c r="C483" s="60">
        <v>20260249</v>
      </c>
      <c r="D483" s="61" t="s">
        <v>62</v>
      </c>
      <c r="E483" s="61" t="s">
        <v>49</v>
      </c>
      <c r="F483" s="62">
        <v>330</v>
      </c>
      <c r="G483" s="62">
        <v>330</v>
      </c>
      <c r="H483" s="51">
        <v>10</v>
      </c>
      <c r="I483" s="52"/>
      <c r="J483" s="62">
        <v>330</v>
      </c>
    </row>
    <row r="484" spans="2:10" x14ac:dyDescent="0.3">
      <c r="B484" s="48" t="s">
        <v>713</v>
      </c>
      <c r="C484" s="60">
        <v>20260251</v>
      </c>
      <c r="D484" s="61" t="s">
        <v>714</v>
      </c>
      <c r="E484" s="61" t="s">
        <v>49</v>
      </c>
      <c r="F484" s="62">
        <v>2013.9</v>
      </c>
      <c r="G484" s="62">
        <v>2013.9</v>
      </c>
      <c r="H484" s="51">
        <v>1</v>
      </c>
      <c r="I484" s="52"/>
      <c r="J484" s="62">
        <v>2013.9</v>
      </c>
    </row>
    <row r="485" spans="2:10" x14ac:dyDescent="0.3">
      <c r="B485" s="48" t="s">
        <v>715</v>
      </c>
      <c r="C485" s="60">
        <v>20260267</v>
      </c>
      <c r="D485" s="61"/>
      <c r="E485" s="61" t="s">
        <v>49</v>
      </c>
      <c r="F485" s="62">
        <v>773.01</v>
      </c>
      <c r="G485" s="62">
        <v>773.01</v>
      </c>
      <c r="H485" s="51">
        <v>11</v>
      </c>
      <c r="I485" s="52"/>
      <c r="J485" s="62">
        <v>773.01</v>
      </c>
    </row>
    <row r="486" spans="2:10" x14ac:dyDescent="0.3">
      <c r="B486" s="48" t="s">
        <v>716</v>
      </c>
      <c r="C486" s="60">
        <v>20260514</v>
      </c>
      <c r="D486" s="61" t="s">
        <v>717</v>
      </c>
      <c r="E486" s="61" t="s">
        <v>49</v>
      </c>
      <c r="F486" s="62">
        <v>964.11</v>
      </c>
      <c r="G486" s="62">
        <v>964.11</v>
      </c>
      <c r="H486" s="51">
        <v>12</v>
      </c>
      <c r="I486" s="52"/>
      <c r="J486" s="62">
        <v>964.11</v>
      </c>
    </row>
    <row r="487" spans="2:10" x14ac:dyDescent="0.3">
      <c r="B487" s="48" t="s">
        <v>718</v>
      </c>
      <c r="C487" s="60">
        <v>20260265</v>
      </c>
      <c r="D487" s="61" t="s">
        <v>719</v>
      </c>
      <c r="E487" s="61" t="s">
        <v>52</v>
      </c>
      <c r="F487" s="62">
        <v>4900.4799999999996</v>
      </c>
      <c r="G487" s="62">
        <v>1633.49</v>
      </c>
      <c r="H487" s="51">
        <v>13</v>
      </c>
      <c r="I487" s="52"/>
      <c r="J487" s="62">
        <v>1633.49</v>
      </c>
    </row>
    <row r="488" spans="2:10" x14ac:dyDescent="0.3">
      <c r="B488" s="48" t="s">
        <v>720</v>
      </c>
      <c r="C488" s="60">
        <v>20260281</v>
      </c>
      <c r="D488" s="61" t="s">
        <v>92</v>
      </c>
      <c r="E488" s="61" t="s">
        <v>49</v>
      </c>
      <c r="F488" s="62">
        <v>416.61</v>
      </c>
      <c r="G488" s="62">
        <v>416.61</v>
      </c>
      <c r="H488" s="51">
        <v>12</v>
      </c>
      <c r="I488" s="52"/>
      <c r="J488" s="62">
        <v>416.61</v>
      </c>
    </row>
    <row r="489" spans="2:10" x14ac:dyDescent="0.3">
      <c r="B489" s="48" t="s">
        <v>721</v>
      </c>
      <c r="C489" s="60">
        <v>20260508</v>
      </c>
      <c r="D489" s="61" t="s">
        <v>722</v>
      </c>
      <c r="E489" s="61" t="s">
        <v>52</v>
      </c>
      <c r="F489" s="62">
        <v>853.94</v>
      </c>
      <c r="G489" s="62">
        <v>284.64999999999998</v>
      </c>
      <c r="H489" s="51">
        <v>4</v>
      </c>
      <c r="I489" s="52"/>
      <c r="J489" s="62">
        <v>284.64999999999998</v>
      </c>
    </row>
    <row r="490" spans="2:10" x14ac:dyDescent="0.3">
      <c r="B490" s="48" t="s">
        <v>723</v>
      </c>
      <c r="C490" s="60">
        <v>20260503</v>
      </c>
      <c r="D490" s="61" t="s">
        <v>724</v>
      </c>
      <c r="E490" s="61" t="s">
        <v>49</v>
      </c>
      <c r="F490" s="62">
        <v>182.97</v>
      </c>
      <c r="G490" s="62">
        <v>182.97</v>
      </c>
      <c r="H490" s="51">
        <v>5</v>
      </c>
      <c r="I490" s="52"/>
      <c r="J490" s="62">
        <v>182.97</v>
      </c>
    </row>
    <row r="491" spans="2:10" x14ac:dyDescent="0.3">
      <c r="B491" s="48" t="s">
        <v>725</v>
      </c>
      <c r="C491" s="60">
        <v>20260403</v>
      </c>
      <c r="D491" s="61" t="s">
        <v>726</v>
      </c>
      <c r="E491" s="61" t="s">
        <v>49</v>
      </c>
      <c r="F491" s="62">
        <v>750</v>
      </c>
      <c r="G491" s="62">
        <v>750</v>
      </c>
      <c r="H491" s="51">
        <v>8</v>
      </c>
      <c r="I491" s="52"/>
      <c r="J491" s="62">
        <v>750</v>
      </c>
    </row>
    <row r="492" spans="2:10" x14ac:dyDescent="0.3">
      <c r="B492" s="48" t="s">
        <v>727</v>
      </c>
      <c r="C492" s="60">
        <v>20260334</v>
      </c>
      <c r="D492" s="61" t="s">
        <v>675</v>
      </c>
      <c r="E492" s="61" t="s">
        <v>52</v>
      </c>
      <c r="F492" s="62">
        <v>1687.02</v>
      </c>
      <c r="G492" s="62">
        <v>562.34</v>
      </c>
      <c r="H492" s="51">
        <v>9</v>
      </c>
      <c r="I492" s="52"/>
      <c r="J492" s="62">
        <v>562.34</v>
      </c>
    </row>
    <row r="493" spans="2:10" x14ac:dyDescent="0.3">
      <c r="B493" s="48" t="s">
        <v>728</v>
      </c>
      <c r="C493" s="60">
        <v>20260336</v>
      </c>
      <c r="D493" s="61" t="s">
        <v>675</v>
      </c>
      <c r="E493" s="61" t="s">
        <v>49</v>
      </c>
      <c r="F493" s="62">
        <v>434.7</v>
      </c>
      <c r="G493" s="62">
        <v>434.7</v>
      </c>
      <c r="H493" s="51">
        <v>9</v>
      </c>
      <c r="I493" s="52"/>
      <c r="J493" s="62">
        <v>434.7</v>
      </c>
    </row>
    <row r="494" spans="2:10" x14ac:dyDescent="0.3">
      <c r="B494" s="48" t="s">
        <v>729</v>
      </c>
      <c r="C494" s="60">
        <v>20260603</v>
      </c>
      <c r="D494" s="61" t="s">
        <v>730</v>
      </c>
      <c r="E494" s="61" t="s">
        <v>49</v>
      </c>
      <c r="F494" s="62">
        <v>758.07</v>
      </c>
      <c r="G494" s="62">
        <v>758.07</v>
      </c>
      <c r="H494" s="51">
        <v>10</v>
      </c>
      <c r="I494" s="52"/>
      <c r="J494" s="62">
        <v>758.07</v>
      </c>
    </row>
    <row r="495" spans="2:10" x14ac:dyDescent="0.3">
      <c r="B495" s="48" t="s">
        <v>731</v>
      </c>
      <c r="C495" s="60">
        <v>20260061</v>
      </c>
      <c r="D495" s="61" t="s">
        <v>732</v>
      </c>
      <c r="E495" s="61" t="s">
        <v>49</v>
      </c>
      <c r="F495" s="62">
        <v>239.73</v>
      </c>
      <c r="G495" s="62">
        <v>239.73</v>
      </c>
      <c r="H495" s="51">
        <v>5</v>
      </c>
      <c r="I495" s="52"/>
      <c r="J495" s="62">
        <v>239.73</v>
      </c>
    </row>
    <row r="496" spans="2:10" x14ac:dyDescent="0.3">
      <c r="B496" s="48" t="s">
        <v>733</v>
      </c>
      <c r="C496" s="60">
        <v>20260125</v>
      </c>
      <c r="D496" s="61" t="s">
        <v>62</v>
      </c>
      <c r="E496" s="61" t="s">
        <v>49</v>
      </c>
      <c r="F496" s="62">
        <v>684.48</v>
      </c>
      <c r="G496" s="62">
        <v>684.48</v>
      </c>
      <c r="H496" s="51">
        <v>3</v>
      </c>
      <c r="I496" s="52"/>
      <c r="J496" s="62">
        <v>684.48</v>
      </c>
    </row>
    <row r="497" spans="2:10" x14ac:dyDescent="0.3">
      <c r="B497" s="48" t="s">
        <v>734</v>
      </c>
      <c r="C497" s="60">
        <v>20260131</v>
      </c>
      <c r="D497" s="61" t="s">
        <v>735</v>
      </c>
      <c r="E497" s="61" t="s">
        <v>49</v>
      </c>
      <c r="F497" s="62">
        <v>1561.4</v>
      </c>
      <c r="G497" s="62">
        <v>1561.4</v>
      </c>
      <c r="H497" s="51">
        <v>15</v>
      </c>
      <c r="I497" s="52"/>
      <c r="J497" s="62">
        <v>1561.4</v>
      </c>
    </row>
    <row r="498" spans="2:10" x14ac:dyDescent="0.3">
      <c r="B498" s="48" t="s">
        <v>736</v>
      </c>
      <c r="C498" s="60">
        <v>20260060</v>
      </c>
      <c r="D498" s="61" t="s">
        <v>737</v>
      </c>
      <c r="E498" s="61" t="s">
        <v>49</v>
      </c>
      <c r="F498" s="62">
        <v>755.61</v>
      </c>
      <c r="G498" s="62">
        <v>755.61</v>
      </c>
      <c r="H498" s="51">
        <v>6</v>
      </c>
      <c r="I498" s="52"/>
      <c r="J498" s="62">
        <v>755.61</v>
      </c>
    </row>
    <row r="499" spans="2:10" x14ac:dyDescent="0.3">
      <c r="B499" s="48" t="s">
        <v>738</v>
      </c>
      <c r="C499" s="60">
        <v>20260171</v>
      </c>
      <c r="D499" s="61" t="s">
        <v>290</v>
      </c>
      <c r="E499" s="61" t="s">
        <v>49</v>
      </c>
      <c r="F499" s="62">
        <v>601.30999999999995</v>
      </c>
      <c r="G499" s="62">
        <v>601.30999999999995</v>
      </c>
      <c r="H499" s="51">
        <v>1</v>
      </c>
      <c r="I499" s="52"/>
      <c r="J499" s="62">
        <v>601.30999999999995</v>
      </c>
    </row>
    <row r="500" spans="2:10" x14ac:dyDescent="0.3">
      <c r="B500" s="48" t="s">
        <v>739</v>
      </c>
      <c r="C500" s="60">
        <v>20260313</v>
      </c>
      <c r="D500" s="61" t="s">
        <v>740</v>
      </c>
      <c r="E500" s="61" t="s">
        <v>49</v>
      </c>
      <c r="F500" s="62">
        <v>377.76</v>
      </c>
      <c r="G500" s="62">
        <v>377.76</v>
      </c>
      <c r="H500" s="51">
        <v>7</v>
      </c>
      <c r="I500" s="52"/>
      <c r="J500" s="62">
        <v>377.76</v>
      </c>
    </row>
    <row r="501" spans="2:10" x14ac:dyDescent="0.3">
      <c r="B501" s="48" t="s">
        <v>741</v>
      </c>
      <c r="C501" s="60">
        <v>20260443</v>
      </c>
      <c r="D501" s="61" t="s">
        <v>742</v>
      </c>
      <c r="E501" s="61" t="s">
        <v>49</v>
      </c>
      <c r="F501" s="62">
        <v>8209.0400000000009</v>
      </c>
      <c r="G501" s="62">
        <v>8209.0400000000009</v>
      </c>
      <c r="H501" s="51">
        <v>28</v>
      </c>
      <c r="I501" s="52"/>
      <c r="J501" s="62">
        <v>8209.0400000000009</v>
      </c>
    </row>
    <row r="502" spans="2:10" x14ac:dyDescent="0.3">
      <c r="B502" s="48" t="s">
        <v>743</v>
      </c>
      <c r="C502" s="60">
        <v>20260371</v>
      </c>
      <c r="D502" s="61" t="s">
        <v>744</v>
      </c>
      <c r="E502" s="61" t="s">
        <v>49</v>
      </c>
      <c r="F502" s="62">
        <v>284.36</v>
      </c>
      <c r="G502" s="62">
        <v>284.36</v>
      </c>
      <c r="H502" s="51">
        <v>4</v>
      </c>
      <c r="I502" s="52"/>
      <c r="J502" s="62">
        <v>284.36</v>
      </c>
    </row>
    <row r="503" spans="2:10" x14ac:dyDescent="0.3">
      <c r="B503" s="48" t="s">
        <v>745</v>
      </c>
      <c r="C503" s="60">
        <v>20260260</v>
      </c>
      <c r="D503" s="61" t="s">
        <v>746</v>
      </c>
      <c r="E503" s="61" t="s">
        <v>49</v>
      </c>
      <c r="F503" s="62">
        <v>910.8</v>
      </c>
      <c r="G503" s="62">
        <v>910.8</v>
      </c>
      <c r="H503" s="51">
        <v>12</v>
      </c>
      <c r="I503" s="52"/>
      <c r="J503" s="62">
        <v>910.8</v>
      </c>
    </row>
    <row r="504" spans="2:10" x14ac:dyDescent="0.3">
      <c r="B504" s="48" t="s">
        <v>745</v>
      </c>
      <c r="C504" s="60">
        <v>20260606</v>
      </c>
      <c r="D504" s="61" t="s">
        <v>747</v>
      </c>
      <c r="E504" s="61" t="s">
        <v>49</v>
      </c>
      <c r="F504" s="62">
        <v>455.4</v>
      </c>
      <c r="G504" s="62">
        <v>455.4</v>
      </c>
      <c r="H504" s="51">
        <v>0</v>
      </c>
      <c r="I504" s="52"/>
      <c r="J504" s="62">
        <v>455.4</v>
      </c>
    </row>
    <row r="505" spans="2:10" x14ac:dyDescent="0.3">
      <c r="B505" s="48" t="s">
        <v>748</v>
      </c>
      <c r="C505" s="60">
        <v>20260262</v>
      </c>
      <c r="D505" s="61" t="s">
        <v>70</v>
      </c>
      <c r="E505" s="61" t="s">
        <v>52</v>
      </c>
      <c r="F505" s="62">
        <v>832.85</v>
      </c>
      <c r="G505" s="62">
        <v>277.62</v>
      </c>
      <c r="H505" s="51">
        <v>9</v>
      </c>
      <c r="I505" s="52"/>
      <c r="J505" s="62">
        <v>277.62</v>
      </c>
    </row>
    <row r="506" spans="2:10" x14ac:dyDescent="0.3">
      <c r="B506" s="48" t="s">
        <v>749</v>
      </c>
      <c r="C506" s="60">
        <v>20260381</v>
      </c>
      <c r="D506" s="61" t="s">
        <v>160</v>
      </c>
      <c r="E506" s="61" t="s">
        <v>49</v>
      </c>
      <c r="F506" s="62">
        <v>379.15</v>
      </c>
      <c r="G506" s="62">
        <v>379.15</v>
      </c>
      <c r="H506" s="51">
        <v>3</v>
      </c>
      <c r="I506" s="52"/>
      <c r="J506" s="62">
        <v>379.15</v>
      </c>
    </row>
    <row r="507" spans="2:10" x14ac:dyDescent="0.3">
      <c r="B507" s="48" t="s">
        <v>750</v>
      </c>
      <c r="C507" s="60">
        <v>20260444</v>
      </c>
      <c r="D507" s="61" t="s">
        <v>751</v>
      </c>
      <c r="E507" s="61" t="s">
        <v>49</v>
      </c>
      <c r="F507" s="62">
        <v>231.78</v>
      </c>
      <c r="G507" s="62">
        <v>231.78</v>
      </c>
      <c r="H507" s="51">
        <v>9</v>
      </c>
      <c r="I507" s="52"/>
      <c r="J507" s="62">
        <v>231.78</v>
      </c>
    </row>
    <row r="508" spans="2:10" x14ac:dyDescent="0.3">
      <c r="B508" s="48" t="s">
        <v>752</v>
      </c>
      <c r="C508" s="60">
        <v>20260178</v>
      </c>
      <c r="D508" s="61" t="s">
        <v>56</v>
      </c>
      <c r="E508" s="61" t="s">
        <v>49</v>
      </c>
      <c r="F508" s="62">
        <v>300.64999999999998</v>
      </c>
      <c r="G508" s="62">
        <v>300.64999999999998</v>
      </c>
      <c r="H508" s="51">
        <v>9</v>
      </c>
      <c r="I508" s="52"/>
      <c r="J508" s="62">
        <v>300.64999999999998</v>
      </c>
    </row>
    <row r="509" spans="2:10" x14ac:dyDescent="0.3">
      <c r="B509" s="48" t="s">
        <v>753</v>
      </c>
      <c r="C509" s="60">
        <v>20260473</v>
      </c>
      <c r="D509" s="61" t="s">
        <v>753</v>
      </c>
      <c r="E509" s="61" t="s">
        <v>49</v>
      </c>
      <c r="F509" s="62">
        <v>394.43</v>
      </c>
      <c r="G509" s="62">
        <v>394.43</v>
      </c>
      <c r="H509" s="51">
        <v>3</v>
      </c>
      <c r="I509" s="52"/>
      <c r="J509" s="62">
        <v>394.43</v>
      </c>
    </row>
    <row r="510" spans="2:10" x14ac:dyDescent="0.3">
      <c r="B510" s="48" t="s">
        <v>754</v>
      </c>
      <c r="C510" s="60">
        <v>20260605</v>
      </c>
      <c r="D510" s="61" t="s">
        <v>754</v>
      </c>
      <c r="E510" s="61" t="s">
        <v>49</v>
      </c>
      <c r="F510" s="62">
        <v>193.37</v>
      </c>
      <c r="G510" s="62">
        <v>193.37</v>
      </c>
      <c r="H510" s="51">
        <v>0</v>
      </c>
      <c r="I510" s="52"/>
      <c r="J510" s="62">
        <v>193.37</v>
      </c>
    </row>
    <row r="511" spans="2:10" x14ac:dyDescent="0.3">
      <c r="B511" s="48" t="s">
        <v>755</v>
      </c>
      <c r="C511" s="60">
        <v>20260493</v>
      </c>
      <c r="D511" s="61" t="s">
        <v>288</v>
      </c>
      <c r="E511" s="61" t="s">
        <v>49</v>
      </c>
      <c r="F511" s="62">
        <v>1366.2</v>
      </c>
      <c r="G511" s="62">
        <v>1366.2</v>
      </c>
      <c r="H511" s="51">
        <v>7</v>
      </c>
      <c r="I511" s="52"/>
      <c r="J511" s="62">
        <v>1366.2</v>
      </c>
    </row>
    <row r="512" spans="2:10" x14ac:dyDescent="0.3">
      <c r="B512" s="48" t="s">
        <v>756</v>
      </c>
      <c r="C512" s="60">
        <v>20260482</v>
      </c>
      <c r="D512" s="61" t="s">
        <v>167</v>
      </c>
      <c r="E512" s="61" t="s">
        <v>49</v>
      </c>
      <c r="F512" s="62">
        <v>321.27</v>
      </c>
      <c r="G512" s="62">
        <v>321.27</v>
      </c>
      <c r="H512" s="51">
        <v>13</v>
      </c>
      <c r="I512" s="52"/>
      <c r="J512" s="62">
        <v>321.27</v>
      </c>
    </row>
    <row r="513" spans="2:10" x14ac:dyDescent="0.3">
      <c r="B513" s="48" t="s">
        <v>757</v>
      </c>
      <c r="C513" s="60">
        <v>20260565</v>
      </c>
      <c r="D513" s="61" t="s">
        <v>167</v>
      </c>
      <c r="E513" s="61" t="s">
        <v>49</v>
      </c>
      <c r="F513" s="62">
        <v>322.07</v>
      </c>
      <c r="G513" s="62">
        <v>322.07</v>
      </c>
      <c r="H513" s="51">
        <v>13</v>
      </c>
      <c r="I513" s="52"/>
      <c r="J513" s="62">
        <v>322.07</v>
      </c>
    </row>
    <row r="514" spans="2:10" x14ac:dyDescent="0.3">
      <c r="B514" s="48" t="s">
        <v>758</v>
      </c>
      <c r="C514" s="60">
        <v>20260310</v>
      </c>
      <c r="D514" s="61" t="s">
        <v>167</v>
      </c>
      <c r="E514" s="61" t="s">
        <v>49</v>
      </c>
      <c r="F514" s="62">
        <v>828.25</v>
      </c>
      <c r="G514" s="62">
        <v>828.25</v>
      </c>
      <c r="H514" s="51">
        <v>9</v>
      </c>
      <c r="I514" s="52"/>
      <c r="J514" s="62">
        <v>828.25</v>
      </c>
    </row>
    <row r="515" spans="2:10" x14ac:dyDescent="0.3">
      <c r="B515" s="48" t="s">
        <v>759</v>
      </c>
      <c r="C515" s="60">
        <v>20260013</v>
      </c>
      <c r="D515" s="61" t="s">
        <v>760</v>
      </c>
      <c r="E515" s="61" t="s">
        <v>49</v>
      </c>
      <c r="F515" s="62">
        <v>350.33</v>
      </c>
      <c r="G515" s="62">
        <v>350.33</v>
      </c>
      <c r="H515" s="51">
        <v>3</v>
      </c>
      <c r="I515" s="52"/>
      <c r="J515" s="62">
        <v>350.33</v>
      </c>
    </row>
    <row r="516" spans="2:10" x14ac:dyDescent="0.3">
      <c r="B516" s="48" t="s">
        <v>761</v>
      </c>
      <c r="C516" s="60">
        <v>20260148</v>
      </c>
      <c r="D516" s="61" t="s">
        <v>415</v>
      </c>
      <c r="E516" s="61" t="s">
        <v>49</v>
      </c>
      <c r="F516" s="62">
        <v>720.91</v>
      </c>
      <c r="G516" s="62">
        <v>720.91</v>
      </c>
      <c r="H516" s="51">
        <v>19</v>
      </c>
      <c r="I516" s="52"/>
      <c r="J516" s="62">
        <v>720.91</v>
      </c>
    </row>
    <row r="517" spans="2:10" x14ac:dyDescent="0.3">
      <c r="B517" s="48" t="s">
        <v>762</v>
      </c>
      <c r="C517" s="60">
        <v>20260424</v>
      </c>
      <c r="D517" s="61" t="s">
        <v>167</v>
      </c>
      <c r="E517" s="61" t="s">
        <v>49</v>
      </c>
      <c r="F517" s="62">
        <v>793.57</v>
      </c>
      <c r="G517" s="62">
        <v>793.57</v>
      </c>
      <c r="H517" s="51">
        <v>16</v>
      </c>
      <c r="I517" s="52"/>
      <c r="J517" s="62">
        <v>793.57</v>
      </c>
    </row>
    <row r="518" spans="2:10" x14ac:dyDescent="0.3">
      <c r="B518" s="48" t="s">
        <v>763</v>
      </c>
      <c r="C518" s="60">
        <v>20260027</v>
      </c>
      <c r="D518" s="61" t="s">
        <v>415</v>
      </c>
      <c r="E518" s="61" t="s">
        <v>49</v>
      </c>
      <c r="F518" s="62">
        <v>330</v>
      </c>
      <c r="G518" s="62">
        <v>330</v>
      </c>
      <c r="H518" s="51">
        <v>0</v>
      </c>
      <c r="I518" s="52"/>
      <c r="J518" s="62">
        <v>330</v>
      </c>
    </row>
    <row r="519" spans="2:10" x14ac:dyDescent="0.3">
      <c r="B519" s="48" t="s">
        <v>764</v>
      </c>
      <c r="C519" s="60">
        <v>20260308</v>
      </c>
      <c r="D519" s="61" t="s">
        <v>167</v>
      </c>
      <c r="E519" s="61" t="s">
        <v>49</v>
      </c>
      <c r="F519" s="62">
        <v>869</v>
      </c>
      <c r="G519" s="62">
        <v>869</v>
      </c>
      <c r="H519" s="51">
        <v>13</v>
      </c>
      <c r="I519" s="52"/>
      <c r="J519" s="62">
        <v>869</v>
      </c>
    </row>
    <row r="520" spans="2:10" x14ac:dyDescent="0.3">
      <c r="B520" s="48" t="s">
        <v>765</v>
      </c>
      <c r="C520" s="60">
        <v>20260158</v>
      </c>
      <c r="D520" s="61" t="s">
        <v>262</v>
      </c>
      <c r="E520" s="61" t="s">
        <v>49</v>
      </c>
      <c r="F520" s="62">
        <v>291.52999999999997</v>
      </c>
      <c r="G520" s="62">
        <v>291.52999999999997</v>
      </c>
      <c r="H520" s="51">
        <v>6</v>
      </c>
      <c r="I520" s="52"/>
      <c r="J520" s="62">
        <v>291.52999999999997</v>
      </c>
    </row>
    <row r="521" spans="2:10" x14ac:dyDescent="0.3">
      <c r="B521" s="48" t="s">
        <v>766</v>
      </c>
      <c r="C521" s="60">
        <v>20260407</v>
      </c>
      <c r="D521" s="61" t="s">
        <v>760</v>
      </c>
      <c r="E521" s="61" t="s">
        <v>49</v>
      </c>
      <c r="F521" s="62">
        <v>285.52</v>
      </c>
      <c r="G521" s="62">
        <v>285.52</v>
      </c>
      <c r="H521" s="51">
        <v>7</v>
      </c>
      <c r="I521" s="52"/>
      <c r="J521" s="62">
        <v>285.52</v>
      </c>
    </row>
    <row r="522" spans="2:10" x14ac:dyDescent="0.3">
      <c r="B522" s="48" t="s">
        <v>767</v>
      </c>
      <c r="C522" s="60">
        <v>20260196</v>
      </c>
      <c r="D522" s="61" t="s">
        <v>415</v>
      </c>
      <c r="E522" s="61" t="s">
        <v>49</v>
      </c>
      <c r="F522" s="62">
        <v>290</v>
      </c>
      <c r="G522" s="62">
        <v>290</v>
      </c>
      <c r="H522" s="51">
        <v>5</v>
      </c>
      <c r="I522" s="52"/>
      <c r="J522" s="62">
        <v>290</v>
      </c>
    </row>
    <row r="523" spans="2:10" x14ac:dyDescent="0.3">
      <c r="B523" s="48" t="s">
        <v>768</v>
      </c>
      <c r="C523" s="60">
        <v>20260009</v>
      </c>
      <c r="D523" s="61" t="s">
        <v>415</v>
      </c>
      <c r="E523" s="61" t="s">
        <v>49</v>
      </c>
      <c r="F523" s="62">
        <v>1029.6300000000001</v>
      </c>
      <c r="G523" s="62">
        <v>1029.6300000000001</v>
      </c>
      <c r="H523" s="51">
        <v>10</v>
      </c>
      <c r="I523" s="52"/>
      <c r="J523" s="62">
        <v>1029.6300000000001</v>
      </c>
    </row>
    <row r="524" spans="2:10" x14ac:dyDescent="0.3">
      <c r="B524" s="48" t="s">
        <v>769</v>
      </c>
      <c r="C524" s="60">
        <v>20260030</v>
      </c>
      <c r="D524" s="61" t="s">
        <v>760</v>
      </c>
      <c r="E524" s="61" t="s">
        <v>49</v>
      </c>
      <c r="F524" s="62">
        <v>1021.44</v>
      </c>
      <c r="G524" s="62">
        <v>1021.44</v>
      </c>
      <c r="H524" s="51">
        <v>12</v>
      </c>
      <c r="I524" s="52"/>
      <c r="J524" s="62">
        <v>1021.44</v>
      </c>
    </row>
    <row r="525" spans="2:10" x14ac:dyDescent="0.3">
      <c r="B525" s="48" t="s">
        <v>770</v>
      </c>
      <c r="C525" s="60">
        <v>20260599</v>
      </c>
      <c r="D525" s="61" t="s">
        <v>262</v>
      </c>
      <c r="E525" s="61" t="s">
        <v>49</v>
      </c>
      <c r="F525" s="62">
        <v>389.23</v>
      </c>
      <c r="G525" s="62">
        <v>389.23</v>
      </c>
      <c r="H525" s="51">
        <v>15</v>
      </c>
      <c r="I525" s="52"/>
      <c r="J525" s="62">
        <v>389.23</v>
      </c>
    </row>
    <row r="526" spans="2:10" x14ac:dyDescent="0.3">
      <c r="B526" s="48" t="s">
        <v>771</v>
      </c>
      <c r="C526" s="60">
        <v>20260239</v>
      </c>
      <c r="D526" s="61" t="s">
        <v>262</v>
      </c>
      <c r="E526" s="61" t="s">
        <v>49</v>
      </c>
      <c r="F526" s="62">
        <v>835.56</v>
      </c>
      <c r="G526" s="62">
        <v>835.56</v>
      </c>
      <c r="H526" s="51">
        <v>8</v>
      </c>
      <c r="I526" s="52"/>
      <c r="J526" s="62">
        <v>835.56</v>
      </c>
    </row>
    <row r="527" spans="2:10" x14ac:dyDescent="0.3">
      <c r="B527" s="48" t="s">
        <v>772</v>
      </c>
      <c r="C527" s="60">
        <v>20260372</v>
      </c>
      <c r="D527" s="61" t="s">
        <v>262</v>
      </c>
      <c r="E527" s="61" t="s">
        <v>49</v>
      </c>
      <c r="F527" s="62">
        <v>343.1</v>
      </c>
      <c r="G527" s="62">
        <v>343.1</v>
      </c>
      <c r="H527" s="51">
        <v>3</v>
      </c>
      <c r="I527" s="52"/>
      <c r="J527" s="62">
        <v>343.1</v>
      </c>
    </row>
    <row r="528" spans="2:10" x14ac:dyDescent="0.3">
      <c r="B528" s="48" t="s">
        <v>773</v>
      </c>
      <c r="C528" s="60">
        <v>20260296</v>
      </c>
      <c r="D528" s="61" t="s">
        <v>167</v>
      </c>
      <c r="E528" s="61" t="s">
        <v>49</v>
      </c>
      <c r="F528" s="62">
        <v>1275.6199999999999</v>
      </c>
      <c r="G528" s="62">
        <v>1275.6199999999999</v>
      </c>
      <c r="H528" s="51">
        <v>6</v>
      </c>
      <c r="I528" s="52"/>
      <c r="J528" s="62">
        <v>1275.6199999999999</v>
      </c>
    </row>
    <row r="529" spans="2:10" x14ac:dyDescent="0.3">
      <c r="B529" s="48" t="s">
        <v>774</v>
      </c>
      <c r="C529" s="60">
        <v>20260387</v>
      </c>
      <c r="D529" s="61" t="s">
        <v>167</v>
      </c>
      <c r="E529" s="61" t="s">
        <v>49</v>
      </c>
      <c r="F529" s="62">
        <v>548.97</v>
      </c>
      <c r="G529" s="62">
        <v>548.97</v>
      </c>
      <c r="H529" s="51">
        <v>0</v>
      </c>
      <c r="I529" s="52"/>
      <c r="J529" s="62">
        <v>548.97</v>
      </c>
    </row>
    <row r="530" spans="2:10" x14ac:dyDescent="0.3">
      <c r="B530" s="48" t="s">
        <v>775</v>
      </c>
      <c r="C530" s="60">
        <v>20260446</v>
      </c>
      <c r="D530" s="61" t="s">
        <v>119</v>
      </c>
      <c r="E530" s="61" t="s">
        <v>49</v>
      </c>
      <c r="F530" s="62">
        <v>621</v>
      </c>
      <c r="G530" s="62">
        <v>621</v>
      </c>
      <c r="H530" s="51">
        <v>13</v>
      </c>
      <c r="I530" s="52"/>
      <c r="J530" s="62">
        <v>621</v>
      </c>
    </row>
    <row r="531" spans="2:10" x14ac:dyDescent="0.3">
      <c r="B531" s="48" t="s">
        <v>776</v>
      </c>
      <c r="C531" s="60">
        <v>20260234</v>
      </c>
      <c r="D531" s="61" t="s">
        <v>776</v>
      </c>
      <c r="E531" s="61" t="s">
        <v>49</v>
      </c>
      <c r="F531" s="62">
        <v>389.76</v>
      </c>
      <c r="G531" s="62">
        <v>389.76</v>
      </c>
      <c r="H531" s="51">
        <v>0</v>
      </c>
      <c r="I531" s="52"/>
      <c r="J531" s="62">
        <v>389.76</v>
      </c>
    </row>
    <row r="532" spans="2:10" x14ac:dyDescent="0.3">
      <c r="B532" s="48" t="s">
        <v>777</v>
      </c>
      <c r="C532" s="60">
        <v>20260412</v>
      </c>
      <c r="D532" s="61" t="s">
        <v>778</v>
      </c>
      <c r="E532" s="61" t="s">
        <v>49</v>
      </c>
      <c r="F532" s="62">
        <v>353.5</v>
      </c>
      <c r="G532" s="62">
        <v>353.5</v>
      </c>
      <c r="H532" s="51">
        <v>1</v>
      </c>
      <c r="I532" s="52"/>
      <c r="J532" s="62">
        <v>353.5</v>
      </c>
    </row>
    <row r="533" spans="2:10" x14ac:dyDescent="0.3">
      <c r="B533" s="48" t="s">
        <v>779</v>
      </c>
      <c r="C533" s="60">
        <v>20260413</v>
      </c>
      <c r="D533" s="61" t="s">
        <v>778</v>
      </c>
      <c r="E533" s="61" t="s">
        <v>49</v>
      </c>
      <c r="F533" s="62">
        <v>599.89</v>
      </c>
      <c r="G533" s="62">
        <v>599.89</v>
      </c>
      <c r="H533" s="51">
        <v>0</v>
      </c>
      <c r="I533" s="52"/>
      <c r="J533" s="62">
        <v>599.89</v>
      </c>
    </row>
    <row r="534" spans="2:10" x14ac:dyDescent="0.3">
      <c r="B534" s="48" t="s">
        <v>780</v>
      </c>
      <c r="C534" s="60">
        <v>20260429</v>
      </c>
      <c r="D534" s="61" t="s">
        <v>780</v>
      </c>
      <c r="E534" s="61" t="s">
        <v>49</v>
      </c>
      <c r="F534" s="62">
        <v>490</v>
      </c>
      <c r="G534" s="62">
        <v>490</v>
      </c>
      <c r="H534" s="51">
        <v>1</v>
      </c>
      <c r="I534" s="52"/>
      <c r="J534" s="62">
        <v>490</v>
      </c>
    </row>
    <row r="535" spans="2:10" x14ac:dyDescent="0.3">
      <c r="B535" s="48" t="s">
        <v>781</v>
      </c>
      <c r="C535" s="60">
        <v>20260435</v>
      </c>
      <c r="D535" s="61" t="s">
        <v>92</v>
      </c>
      <c r="E535" s="61" t="s">
        <v>49</v>
      </c>
      <c r="F535" s="62">
        <v>830.89</v>
      </c>
      <c r="G535" s="62">
        <v>830.89</v>
      </c>
      <c r="H535" s="51">
        <v>10</v>
      </c>
      <c r="I535" s="52"/>
      <c r="J535" s="62">
        <v>830.89</v>
      </c>
    </row>
    <row r="536" spans="2:10" x14ac:dyDescent="0.3">
      <c r="B536" s="48" t="s">
        <v>782</v>
      </c>
      <c r="C536" s="60">
        <v>20260388</v>
      </c>
      <c r="D536" s="61" t="s">
        <v>605</v>
      </c>
      <c r="E536" s="61" t="s">
        <v>49</v>
      </c>
      <c r="F536" s="62">
        <v>602.98</v>
      </c>
      <c r="G536" s="62">
        <v>602.98</v>
      </c>
      <c r="H536" s="51">
        <v>4</v>
      </c>
      <c r="I536" s="52"/>
      <c r="J536" s="62">
        <v>602.98</v>
      </c>
    </row>
    <row r="537" spans="2:10" x14ac:dyDescent="0.3">
      <c r="B537" s="48" t="s">
        <v>783</v>
      </c>
      <c r="C537" s="60">
        <v>20260416</v>
      </c>
      <c r="D537" s="61" t="s">
        <v>784</v>
      </c>
      <c r="E537" s="61" t="s">
        <v>49</v>
      </c>
      <c r="F537" s="62">
        <v>993.6</v>
      </c>
      <c r="G537" s="62">
        <v>993.6</v>
      </c>
      <c r="H537" s="51">
        <v>19</v>
      </c>
      <c r="I537" s="52"/>
      <c r="J537" s="62">
        <v>993.6</v>
      </c>
    </row>
    <row r="538" spans="2:10" x14ac:dyDescent="0.3">
      <c r="B538" s="48" t="s">
        <v>785</v>
      </c>
      <c r="C538" s="60">
        <v>20260437</v>
      </c>
      <c r="D538" s="61" t="s">
        <v>786</v>
      </c>
      <c r="E538" s="61" t="s">
        <v>52</v>
      </c>
      <c r="F538" s="62">
        <v>2003.43</v>
      </c>
      <c r="G538" s="62">
        <v>667.81</v>
      </c>
      <c r="H538" s="51">
        <v>4</v>
      </c>
      <c r="I538" s="52"/>
      <c r="J538" s="62">
        <v>667.81</v>
      </c>
    </row>
    <row r="539" spans="2:10" x14ac:dyDescent="0.3">
      <c r="B539" s="48" t="s">
        <v>787</v>
      </c>
      <c r="C539" s="60">
        <v>20260449</v>
      </c>
      <c r="D539" s="61" t="s">
        <v>92</v>
      </c>
      <c r="E539" s="61" t="s">
        <v>49</v>
      </c>
      <c r="F539" s="62">
        <v>230.01</v>
      </c>
      <c r="G539" s="62">
        <v>230.01</v>
      </c>
      <c r="H539" s="51">
        <v>5</v>
      </c>
      <c r="I539" s="52"/>
      <c r="J539" s="62">
        <v>230.01</v>
      </c>
    </row>
    <row r="540" spans="2:10" x14ac:dyDescent="0.3">
      <c r="B540" s="48" t="s">
        <v>788</v>
      </c>
      <c r="C540" s="60">
        <v>20260448</v>
      </c>
      <c r="D540" s="61" t="s">
        <v>789</v>
      </c>
      <c r="E540" s="61" t="s">
        <v>49</v>
      </c>
      <c r="F540" s="62">
        <v>1033.42</v>
      </c>
      <c r="G540" s="62">
        <v>1033.42</v>
      </c>
      <c r="H540" s="51">
        <v>6</v>
      </c>
      <c r="I540" s="52"/>
      <c r="J540" s="62">
        <v>1033.42</v>
      </c>
    </row>
    <row r="541" spans="2:10" x14ac:dyDescent="0.3">
      <c r="B541" s="48" t="s">
        <v>790</v>
      </c>
      <c r="C541" s="60">
        <v>20260452</v>
      </c>
      <c r="D541" s="61" t="s">
        <v>250</v>
      </c>
      <c r="E541" s="61" t="s">
        <v>49</v>
      </c>
      <c r="F541" s="62">
        <v>1255.46</v>
      </c>
      <c r="G541" s="62">
        <v>1255.46</v>
      </c>
      <c r="H541" s="51">
        <v>3</v>
      </c>
      <c r="I541" s="52"/>
      <c r="J541" s="62">
        <v>1255.46</v>
      </c>
    </row>
    <row r="542" spans="2:10" x14ac:dyDescent="0.3">
      <c r="B542" s="48" t="s">
        <v>791</v>
      </c>
      <c r="C542" s="60">
        <v>20260453</v>
      </c>
      <c r="D542" s="61" t="s">
        <v>792</v>
      </c>
      <c r="E542" s="61" t="s">
        <v>49</v>
      </c>
      <c r="F542" s="62">
        <v>193.56</v>
      </c>
      <c r="G542" s="62">
        <v>193.56</v>
      </c>
      <c r="H542" s="51">
        <v>6</v>
      </c>
      <c r="I542" s="52"/>
      <c r="J542" s="62">
        <v>193.56</v>
      </c>
    </row>
    <row r="543" spans="2:10" x14ac:dyDescent="0.3">
      <c r="B543" s="48" t="s">
        <v>793</v>
      </c>
      <c r="C543" s="60">
        <v>20260455</v>
      </c>
      <c r="D543" s="61" t="s">
        <v>62</v>
      </c>
      <c r="E543" s="61" t="s">
        <v>49</v>
      </c>
      <c r="F543" s="62">
        <v>350</v>
      </c>
      <c r="G543" s="62">
        <v>350</v>
      </c>
      <c r="H543" s="51">
        <v>3</v>
      </c>
      <c r="I543" s="52"/>
      <c r="J543" s="62">
        <v>350</v>
      </c>
    </row>
    <row r="544" spans="2:10" x14ac:dyDescent="0.3">
      <c r="B544" s="48" t="s">
        <v>794</v>
      </c>
      <c r="C544" s="60">
        <v>20260456</v>
      </c>
      <c r="D544" s="61" t="s">
        <v>92</v>
      </c>
      <c r="E544" s="61" t="s">
        <v>49</v>
      </c>
      <c r="F544" s="62">
        <v>606.01</v>
      </c>
      <c r="G544" s="62">
        <v>606.01</v>
      </c>
      <c r="H544" s="51">
        <v>6</v>
      </c>
      <c r="I544" s="52"/>
      <c r="J544" s="62">
        <v>606.01</v>
      </c>
    </row>
    <row r="545" spans="2:10" x14ac:dyDescent="0.3">
      <c r="B545" s="48" t="s">
        <v>795</v>
      </c>
      <c r="C545" s="60">
        <v>20260380</v>
      </c>
      <c r="D545" s="61" t="s">
        <v>796</v>
      </c>
      <c r="E545" s="61" t="s">
        <v>49</v>
      </c>
      <c r="F545" s="62">
        <v>531.76</v>
      </c>
      <c r="G545" s="62">
        <v>531.76</v>
      </c>
      <c r="H545" s="51">
        <v>13</v>
      </c>
      <c r="I545" s="52"/>
      <c r="J545" s="62">
        <v>531.76</v>
      </c>
    </row>
    <row r="546" spans="2:10" x14ac:dyDescent="0.3">
      <c r="B546" s="48" t="s">
        <v>797</v>
      </c>
      <c r="C546" s="60">
        <v>20260463</v>
      </c>
      <c r="D546" s="61" t="s">
        <v>167</v>
      </c>
      <c r="E546" s="61" t="s">
        <v>49</v>
      </c>
      <c r="F546" s="62">
        <v>929.63</v>
      </c>
      <c r="G546" s="62">
        <v>929.63</v>
      </c>
      <c r="H546" s="51">
        <v>14</v>
      </c>
      <c r="I546" s="52"/>
      <c r="J546" s="62">
        <v>929.63</v>
      </c>
    </row>
    <row r="547" spans="2:10" x14ac:dyDescent="0.3">
      <c r="B547" s="48"/>
      <c r="C547" s="60"/>
      <c r="D547" s="61" t="s">
        <v>798</v>
      </c>
      <c r="E547" s="61"/>
      <c r="F547" s="62"/>
      <c r="G547" s="62"/>
      <c r="H547" s="51">
        <v>12</v>
      </c>
      <c r="I547" s="52"/>
      <c r="J547" s="62">
        <v>0</v>
      </c>
    </row>
    <row r="548" spans="2:10" x14ac:dyDescent="0.3">
      <c r="B548" s="48" t="s">
        <v>799</v>
      </c>
      <c r="C548" s="60"/>
      <c r="D548" s="61" t="s">
        <v>798</v>
      </c>
      <c r="E548" s="61"/>
      <c r="F548" s="62"/>
      <c r="G548" s="62"/>
      <c r="H548" s="51">
        <v>7</v>
      </c>
      <c r="I548" s="52"/>
      <c r="J548" s="62">
        <v>0</v>
      </c>
    </row>
    <row r="549" spans="2:10" x14ac:dyDescent="0.3">
      <c r="B549" s="48" t="s">
        <v>800</v>
      </c>
      <c r="C549" s="60"/>
      <c r="D549" s="61" t="s">
        <v>798</v>
      </c>
      <c r="E549" s="61"/>
      <c r="F549" s="62"/>
      <c r="G549" s="62"/>
      <c r="H549" s="51">
        <v>3</v>
      </c>
      <c r="I549" s="52"/>
      <c r="J549" s="62">
        <v>0</v>
      </c>
    </row>
    <row r="550" spans="2:10" x14ac:dyDescent="0.3">
      <c r="B550" s="48" t="s">
        <v>801</v>
      </c>
      <c r="C550" s="60"/>
      <c r="D550" s="61" t="s">
        <v>798</v>
      </c>
      <c r="E550" s="61"/>
      <c r="F550" s="62"/>
      <c r="G550" s="62"/>
      <c r="H550" s="51">
        <v>2</v>
      </c>
      <c r="I550" s="52"/>
      <c r="J550" s="62">
        <v>0</v>
      </c>
    </row>
    <row r="551" spans="2:10" x14ac:dyDescent="0.3">
      <c r="B551" s="48" t="s">
        <v>802</v>
      </c>
      <c r="C551" s="60"/>
      <c r="D551" s="61" t="s">
        <v>798</v>
      </c>
      <c r="E551" s="61"/>
      <c r="F551" s="62"/>
      <c r="G551" s="62"/>
      <c r="H551" s="51">
        <v>5</v>
      </c>
      <c r="I551" s="52"/>
      <c r="J551" s="62">
        <v>0</v>
      </c>
    </row>
    <row r="552" spans="2:10" x14ac:dyDescent="0.3">
      <c r="B552" s="48" t="s">
        <v>803</v>
      </c>
      <c r="C552" s="60"/>
      <c r="D552" s="61" t="s">
        <v>798</v>
      </c>
      <c r="E552" s="61"/>
      <c r="F552" s="62"/>
      <c r="G552" s="62"/>
      <c r="H552" s="51">
        <v>3</v>
      </c>
      <c r="I552" s="52"/>
      <c r="J552" s="62">
        <v>0</v>
      </c>
    </row>
    <row r="553" spans="2:10" x14ac:dyDescent="0.3">
      <c r="B553" s="48" t="s">
        <v>804</v>
      </c>
      <c r="C553" s="60"/>
      <c r="D553" s="61" t="s">
        <v>798</v>
      </c>
      <c r="E553" s="61"/>
      <c r="F553" s="62"/>
      <c r="G553" s="62"/>
      <c r="H553" s="51">
        <v>9</v>
      </c>
      <c r="I553" s="52"/>
      <c r="J553" s="62">
        <v>0</v>
      </c>
    </row>
    <row r="554" spans="2:10" x14ac:dyDescent="0.3">
      <c r="B554" s="48" t="s">
        <v>805</v>
      </c>
      <c r="C554" s="60"/>
      <c r="D554" s="61" t="s">
        <v>798</v>
      </c>
      <c r="E554" s="61"/>
      <c r="F554" s="62"/>
      <c r="G554" s="62"/>
      <c r="H554" s="51">
        <v>2</v>
      </c>
      <c r="I554" s="52"/>
      <c r="J554" s="62">
        <v>0</v>
      </c>
    </row>
    <row r="555" spans="2:10" x14ac:dyDescent="0.3">
      <c r="B555" s="48" t="s">
        <v>806</v>
      </c>
      <c r="C555" s="60"/>
      <c r="D555" s="61" t="s">
        <v>798</v>
      </c>
      <c r="E555" s="61"/>
      <c r="F555" s="62"/>
      <c r="G555" s="62"/>
      <c r="H555" s="51">
        <v>11</v>
      </c>
      <c r="I555" s="52"/>
      <c r="J555" s="62">
        <v>0</v>
      </c>
    </row>
    <row r="556" spans="2:10" x14ac:dyDescent="0.3">
      <c r="B556" s="48" t="s">
        <v>807</v>
      </c>
      <c r="C556" s="60"/>
      <c r="D556" s="61" t="s">
        <v>798</v>
      </c>
      <c r="E556" s="61"/>
      <c r="F556" s="62"/>
      <c r="G556" s="62"/>
      <c r="H556" s="51">
        <v>13</v>
      </c>
      <c r="I556" s="52"/>
      <c r="J556" s="62">
        <v>0</v>
      </c>
    </row>
    <row r="557" spans="2:10" x14ac:dyDescent="0.3">
      <c r="B557" s="48" t="s">
        <v>808</v>
      </c>
      <c r="C557" s="60"/>
      <c r="D557" s="61" t="s">
        <v>798</v>
      </c>
      <c r="E557" s="61"/>
      <c r="F557" s="62"/>
      <c r="G557" s="62"/>
      <c r="H557" s="51">
        <v>13</v>
      </c>
      <c r="I557" s="52"/>
      <c r="J557" s="62">
        <v>0</v>
      </c>
    </row>
    <row r="558" spans="2:10" x14ac:dyDescent="0.3">
      <c r="B558" s="48" t="s">
        <v>809</v>
      </c>
      <c r="C558" s="60"/>
      <c r="D558" s="61" t="s">
        <v>798</v>
      </c>
      <c r="E558" s="61"/>
      <c r="F558" s="62"/>
      <c r="G558" s="62"/>
      <c r="H558" s="51">
        <v>12</v>
      </c>
      <c r="I558" s="52"/>
      <c r="J558" s="62">
        <v>0</v>
      </c>
    </row>
    <row r="559" spans="2:10" x14ac:dyDescent="0.3">
      <c r="B559" s="48" t="s">
        <v>810</v>
      </c>
      <c r="C559" s="60"/>
      <c r="D559" s="61" t="s">
        <v>798</v>
      </c>
      <c r="E559" s="61"/>
      <c r="F559" s="62"/>
      <c r="G559" s="62"/>
      <c r="H559" s="51">
        <v>13</v>
      </c>
      <c r="I559" s="52"/>
      <c r="J559" s="62">
        <v>0</v>
      </c>
    </row>
    <row r="560" spans="2:10" x14ac:dyDescent="0.3">
      <c r="B560" s="48" t="s">
        <v>811</v>
      </c>
      <c r="C560" s="60"/>
      <c r="D560" s="61" t="s">
        <v>798</v>
      </c>
      <c r="E560" s="61"/>
      <c r="F560" s="62"/>
      <c r="G560" s="62"/>
      <c r="H560" s="51">
        <v>9</v>
      </c>
      <c r="I560" s="52"/>
      <c r="J560" s="62">
        <v>0</v>
      </c>
    </row>
    <row r="561" spans="2:10" x14ac:dyDescent="0.3">
      <c r="B561" s="48" t="s">
        <v>214</v>
      </c>
      <c r="C561" s="60"/>
      <c r="D561" s="61" t="s">
        <v>798</v>
      </c>
      <c r="E561" s="61"/>
      <c r="F561" s="62"/>
      <c r="G561" s="62"/>
      <c r="H561" s="51">
        <v>9</v>
      </c>
      <c r="I561" s="52"/>
      <c r="J561" s="62">
        <v>0</v>
      </c>
    </row>
    <row r="562" spans="2:10" x14ac:dyDescent="0.3">
      <c r="B562" s="48" t="s">
        <v>812</v>
      </c>
      <c r="C562" s="60"/>
      <c r="D562" s="61" t="s">
        <v>798</v>
      </c>
      <c r="E562" s="61"/>
      <c r="F562" s="62"/>
      <c r="G562" s="62"/>
      <c r="H562" s="51">
        <v>12</v>
      </c>
      <c r="I562" s="52"/>
      <c r="J562" s="62">
        <v>0</v>
      </c>
    </row>
    <row r="563" spans="2:10" x14ac:dyDescent="0.3">
      <c r="B563" s="48" t="s">
        <v>813</v>
      </c>
      <c r="C563" s="60"/>
      <c r="D563" s="61" t="s">
        <v>798</v>
      </c>
      <c r="E563" s="61"/>
      <c r="F563" s="62"/>
      <c r="G563" s="62"/>
      <c r="H563" s="51">
        <v>3</v>
      </c>
      <c r="I563" s="52"/>
      <c r="J563" s="62">
        <v>0</v>
      </c>
    </row>
    <row r="564" spans="2:10" x14ac:dyDescent="0.3">
      <c r="B564" s="48" t="s">
        <v>814</v>
      </c>
      <c r="C564" s="60"/>
      <c r="D564" s="61" t="s">
        <v>798</v>
      </c>
      <c r="E564" s="61"/>
      <c r="F564" s="62"/>
      <c r="G564" s="62"/>
      <c r="H564" s="51">
        <v>5</v>
      </c>
      <c r="I564" s="52"/>
      <c r="J564" s="62">
        <v>0</v>
      </c>
    </row>
    <row r="565" spans="2:10" x14ac:dyDescent="0.3">
      <c r="B565" s="48" t="s">
        <v>815</v>
      </c>
      <c r="C565" s="60"/>
      <c r="D565" s="61" t="s">
        <v>798</v>
      </c>
      <c r="E565" s="61"/>
      <c r="F565" s="62"/>
      <c r="G565" s="62"/>
      <c r="H565" s="51">
        <v>12</v>
      </c>
      <c r="I565" s="52"/>
      <c r="J565" s="62">
        <v>0</v>
      </c>
    </row>
    <row r="566" spans="2:10" x14ac:dyDescent="0.3">
      <c r="B566" s="48" t="s">
        <v>816</v>
      </c>
      <c r="C566" s="60"/>
      <c r="D566" s="61" t="s">
        <v>798</v>
      </c>
      <c r="E566" s="61"/>
      <c r="F566" s="62"/>
      <c r="G566" s="62"/>
      <c r="H566" s="51">
        <v>7</v>
      </c>
      <c r="I566" s="52"/>
      <c r="J566" s="62">
        <v>0</v>
      </c>
    </row>
    <row r="567" spans="2:10" x14ac:dyDescent="0.3">
      <c r="B567" s="48" t="s">
        <v>817</v>
      </c>
      <c r="C567" s="60"/>
      <c r="D567" s="61" t="s">
        <v>798</v>
      </c>
      <c r="E567" s="61"/>
      <c r="F567" s="62"/>
      <c r="G567" s="62"/>
      <c r="H567" s="51">
        <v>13</v>
      </c>
      <c r="I567" s="52"/>
      <c r="J567" s="62">
        <v>0</v>
      </c>
    </row>
    <row r="568" spans="2:10" x14ac:dyDescent="0.3">
      <c r="B568" s="48" t="s">
        <v>818</v>
      </c>
      <c r="C568" s="60"/>
      <c r="D568" s="61" t="s">
        <v>798</v>
      </c>
      <c r="E568" s="61"/>
      <c r="F568" s="62"/>
      <c r="G568" s="62"/>
      <c r="H568" s="51">
        <v>2</v>
      </c>
      <c r="I568" s="52"/>
      <c r="J568" s="62">
        <v>0</v>
      </c>
    </row>
    <row r="569" spans="2:10" x14ac:dyDescent="0.3">
      <c r="B569" s="48" t="s">
        <v>819</v>
      </c>
      <c r="C569" s="60"/>
      <c r="D569" s="61" t="s">
        <v>798</v>
      </c>
      <c r="E569" s="61"/>
      <c r="F569" s="62"/>
      <c r="G569" s="62"/>
      <c r="H569" s="51">
        <v>13</v>
      </c>
      <c r="I569" s="52"/>
      <c r="J569" s="62">
        <v>0</v>
      </c>
    </row>
    <row r="570" spans="2:10" x14ac:dyDescent="0.3">
      <c r="B570" s="48" t="s">
        <v>820</v>
      </c>
      <c r="C570" s="60"/>
      <c r="D570" s="61" t="s">
        <v>798</v>
      </c>
      <c r="E570" s="61"/>
      <c r="F570" s="62"/>
      <c r="G570" s="62"/>
      <c r="H570" s="51">
        <v>12</v>
      </c>
      <c r="I570" s="52"/>
      <c r="J570" s="62">
        <v>0</v>
      </c>
    </row>
    <row r="571" spans="2:10" x14ac:dyDescent="0.3">
      <c r="B571" s="48" t="s">
        <v>6017</v>
      </c>
      <c r="C571" s="60"/>
      <c r="D571" s="61" t="s">
        <v>798</v>
      </c>
      <c r="E571" s="61"/>
      <c r="F571" s="62"/>
      <c r="G571" s="62"/>
      <c r="H571" s="51">
        <v>1</v>
      </c>
      <c r="I571" s="52"/>
      <c r="J571" s="62">
        <v>0</v>
      </c>
    </row>
    <row r="572" spans="2:10" x14ac:dyDescent="0.3">
      <c r="B572" s="48" t="s">
        <v>821</v>
      </c>
      <c r="C572" s="60"/>
      <c r="D572" s="61" t="s">
        <v>798</v>
      </c>
      <c r="E572" s="61"/>
      <c r="F572" s="62"/>
      <c r="G572" s="62"/>
      <c r="H572" s="51">
        <v>7</v>
      </c>
      <c r="I572" s="52"/>
      <c r="J572" s="62">
        <v>0</v>
      </c>
    </row>
    <row r="573" spans="2:10" x14ac:dyDescent="0.3">
      <c r="B573" s="48" t="s">
        <v>822</v>
      </c>
      <c r="C573" s="60"/>
      <c r="D573" s="61" t="s">
        <v>798</v>
      </c>
      <c r="E573" s="61"/>
      <c r="F573" s="62"/>
      <c r="G573" s="62"/>
      <c r="H573" s="51">
        <v>2</v>
      </c>
      <c r="I573" s="52"/>
      <c r="J573" s="62">
        <v>0</v>
      </c>
    </row>
    <row r="574" spans="2:10" x14ac:dyDescent="0.3">
      <c r="B574" s="48" t="s">
        <v>823</v>
      </c>
      <c r="C574" s="60"/>
      <c r="D574" s="61" t="s">
        <v>798</v>
      </c>
      <c r="E574" s="61"/>
      <c r="F574" s="62"/>
      <c r="G574" s="62"/>
      <c r="H574" s="51">
        <v>2</v>
      </c>
      <c r="I574" s="52"/>
      <c r="J574" s="62">
        <v>0</v>
      </c>
    </row>
    <row r="575" spans="2:10" x14ac:dyDescent="0.3">
      <c r="B575" s="48" t="s">
        <v>824</v>
      </c>
      <c r="C575" s="60"/>
      <c r="D575" s="61" t="s">
        <v>798</v>
      </c>
      <c r="E575" s="61"/>
      <c r="F575" s="62"/>
      <c r="G575" s="62"/>
      <c r="H575" s="51">
        <v>5</v>
      </c>
      <c r="I575" s="52"/>
      <c r="J575" s="62">
        <v>0</v>
      </c>
    </row>
    <row r="576" spans="2:10" x14ac:dyDescent="0.3">
      <c r="B576" s="48" t="s">
        <v>825</v>
      </c>
      <c r="C576" s="60"/>
      <c r="D576" s="61" t="s">
        <v>798</v>
      </c>
      <c r="E576" s="61"/>
      <c r="F576" s="62"/>
      <c r="G576" s="62"/>
      <c r="H576" s="51">
        <v>16</v>
      </c>
      <c r="I576" s="52"/>
      <c r="J576" s="62">
        <v>0</v>
      </c>
    </row>
    <row r="577" spans="2:10" x14ac:dyDescent="0.3">
      <c r="B577" s="48" t="s">
        <v>826</v>
      </c>
      <c r="C577" s="60"/>
      <c r="D577" s="61" t="s">
        <v>798</v>
      </c>
      <c r="E577" s="61"/>
      <c r="F577" s="62"/>
      <c r="G577" s="62"/>
      <c r="H577" s="51">
        <v>13</v>
      </c>
      <c r="I577" s="52"/>
      <c r="J577" s="62">
        <v>0</v>
      </c>
    </row>
    <row r="578" spans="2:10" x14ac:dyDescent="0.3">
      <c r="B578" s="48" t="s">
        <v>827</v>
      </c>
      <c r="C578" s="60"/>
      <c r="D578" s="61" t="s">
        <v>798</v>
      </c>
      <c r="E578" s="61"/>
      <c r="F578" s="62"/>
      <c r="G578" s="62"/>
      <c r="H578" s="51">
        <v>6</v>
      </c>
      <c r="I578" s="52"/>
      <c r="J578" s="62">
        <v>0</v>
      </c>
    </row>
    <row r="579" spans="2:10" x14ac:dyDescent="0.3">
      <c r="B579" s="48" t="s">
        <v>630</v>
      </c>
      <c r="C579" s="60"/>
      <c r="D579" s="61" t="s">
        <v>798</v>
      </c>
      <c r="E579" s="61"/>
      <c r="F579" s="62"/>
      <c r="G579" s="62"/>
      <c r="H579" s="51">
        <v>9</v>
      </c>
      <c r="I579" s="52"/>
      <c r="J579" s="62">
        <v>0</v>
      </c>
    </row>
    <row r="580" spans="2:10" x14ac:dyDescent="0.3">
      <c r="B580" s="48" t="s">
        <v>828</v>
      </c>
      <c r="C580" s="60"/>
      <c r="D580" s="61" t="s">
        <v>798</v>
      </c>
      <c r="E580" s="61"/>
      <c r="F580" s="62"/>
      <c r="G580" s="62"/>
      <c r="H580" s="51">
        <v>5</v>
      </c>
      <c r="I580" s="52"/>
      <c r="J580" s="62">
        <v>0</v>
      </c>
    </row>
    <row r="581" spans="2:10" x14ac:dyDescent="0.3">
      <c r="B581" s="48" t="s">
        <v>669</v>
      </c>
      <c r="C581" s="60"/>
      <c r="D581" s="61" t="s">
        <v>798</v>
      </c>
      <c r="E581" s="61"/>
      <c r="F581" s="62"/>
      <c r="G581" s="62"/>
      <c r="H581" s="51">
        <v>33</v>
      </c>
      <c r="I581" s="52"/>
      <c r="J581" s="62">
        <v>0</v>
      </c>
    </row>
    <row r="582" spans="2:10" x14ac:dyDescent="0.3">
      <c r="B582" s="48" t="s">
        <v>3574</v>
      </c>
      <c r="C582" s="60"/>
      <c r="D582" s="61" t="s">
        <v>798</v>
      </c>
      <c r="E582" s="61"/>
      <c r="F582" s="62"/>
      <c r="G582" s="62"/>
      <c r="H582" s="51">
        <v>1</v>
      </c>
      <c r="I582" s="52"/>
      <c r="J582" s="62">
        <v>0</v>
      </c>
    </row>
    <row r="583" spans="2:10" x14ac:dyDescent="0.3">
      <c r="B583" s="48" t="s">
        <v>829</v>
      </c>
      <c r="C583" s="60"/>
      <c r="D583" s="61" t="s">
        <v>798</v>
      </c>
      <c r="E583" s="61"/>
      <c r="F583" s="62"/>
      <c r="G583" s="62"/>
      <c r="H583" s="51">
        <v>13</v>
      </c>
      <c r="I583" s="52"/>
      <c r="J583" s="62">
        <v>0</v>
      </c>
    </row>
    <row r="584" spans="2:10" x14ac:dyDescent="0.3">
      <c r="B584" s="48" t="s">
        <v>830</v>
      </c>
      <c r="C584" s="60"/>
      <c r="D584" s="61" t="s">
        <v>798</v>
      </c>
      <c r="E584" s="61"/>
      <c r="F584" s="62"/>
      <c r="G584" s="62"/>
      <c r="H584" s="51">
        <v>10</v>
      </c>
      <c r="I584" s="52"/>
      <c r="J584" s="62">
        <v>0</v>
      </c>
    </row>
    <row r="585" spans="2:10" x14ac:dyDescent="0.3">
      <c r="B585" s="48" t="s">
        <v>831</v>
      </c>
      <c r="C585" s="60"/>
      <c r="D585" s="61" t="s">
        <v>798</v>
      </c>
      <c r="E585" s="61"/>
      <c r="F585" s="62"/>
      <c r="G585" s="62"/>
      <c r="H585" s="51">
        <v>2</v>
      </c>
      <c r="I585" s="52"/>
      <c r="J585" s="62">
        <v>0</v>
      </c>
    </row>
    <row r="586" spans="2:10" x14ac:dyDescent="0.3">
      <c r="B586" s="48" t="s">
        <v>832</v>
      </c>
      <c r="C586" s="60"/>
      <c r="D586" s="61" t="s">
        <v>798</v>
      </c>
      <c r="E586" s="61"/>
      <c r="F586" s="62"/>
      <c r="G586" s="62"/>
      <c r="H586" s="51">
        <v>5</v>
      </c>
      <c r="I586" s="52"/>
      <c r="J586" s="62">
        <v>0</v>
      </c>
    </row>
    <row r="587" spans="2:10" x14ac:dyDescent="0.3">
      <c r="B587" s="48"/>
      <c r="C587" s="60"/>
      <c r="D587" s="61"/>
      <c r="E587" s="61"/>
      <c r="F587" s="62"/>
      <c r="G587" s="62"/>
      <c r="H587" s="51"/>
      <c r="I587" s="52"/>
      <c r="J587" s="62"/>
    </row>
    <row r="588" spans="2:10" x14ac:dyDescent="0.3">
      <c r="B588" s="48"/>
      <c r="C588" s="60"/>
      <c r="D588" s="61"/>
      <c r="E588" s="61"/>
      <c r="F588" s="62"/>
      <c r="G588" s="62"/>
      <c r="H588" s="51"/>
      <c r="I588" s="52"/>
      <c r="J588" s="62"/>
    </row>
    <row r="589" spans="2:10" x14ac:dyDescent="0.3">
      <c r="B589" s="48"/>
      <c r="C589" s="60"/>
      <c r="D589" s="61"/>
      <c r="E589" s="61"/>
      <c r="F589" s="62"/>
      <c r="G589" s="62"/>
      <c r="H589" s="51"/>
      <c r="I589" s="52"/>
      <c r="J589" s="62"/>
    </row>
    <row r="590" spans="2:10" x14ac:dyDescent="0.3">
      <c r="B590" s="48"/>
      <c r="C590" s="60"/>
      <c r="D590" s="61"/>
      <c r="E590" s="61"/>
      <c r="F590" s="62"/>
      <c r="G590" s="62"/>
      <c r="H590" s="51"/>
      <c r="I590" s="52"/>
      <c r="J590" s="62"/>
    </row>
    <row r="591" spans="2:10" x14ac:dyDescent="0.3">
      <c r="B591" s="48"/>
      <c r="C591" s="60"/>
      <c r="D591" s="61"/>
      <c r="E591" s="61"/>
      <c r="F591" s="62"/>
      <c r="G591" s="62"/>
      <c r="H591" s="51"/>
      <c r="I591" s="52"/>
      <c r="J591" s="62"/>
    </row>
    <row r="592" spans="2:10" x14ac:dyDescent="0.3">
      <c r="B592" s="48"/>
      <c r="C592" s="60"/>
      <c r="D592" s="61"/>
      <c r="E592" s="61"/>
      <c r="F592" s="62"/>
      <c r="G592" s="62"/>
      <c r="H592" s="51"/>
      <c r="I592" s="52"/>
      <c r="J592" s="62"/>
    </row>
    <row r="593" spans="2:10" x14ac:dyDescent="0.3">
      <c r="B593" s="48"/>
      <c r="C593" s="60"/>
      <c r="D593" s="61"/>
      <c r="E593" s="61"/>
      <c r="F593" s="62"/>
      <c r="G593" s="62"/>
      <c r="H593" s="51"/>
      <c r="I593" s="52"/>
      <c r="J593" s="62"/>
    </row>
    <row r="594" spans="2:10" x14ac:dyDescent="0.3">
      <c r="B594" s="48"/>
      <c r="C594" s="60"/>
      <c r="D594" s="61"/>
      <c r="E594" s="61"/>
      <c r="F594" s="62"/>
      <c r="G594" s="62"/>
      <c r="H594" s="51"/>
      <c r="I594" s="52"/>
      <c r="J594" s="62"/>
    </row>
    <row r="595" spans="2:10" x14ac:dyDescent="0.3">
      <c r="B595" s="48"/>
      <c r="C595" s="60"/>
      <c r="D595" s="61"/>
      <c r="E595" s="61"/>
      <c r="F595" s="62"/>
      <c r="G595" s="62"/>
      <c r="H595" s="51"/>
      <c r="I595" s="52"/>
      <c r="J595" s="62"/>
    </row>
    <row r="596" spans="2:10" x14ac:dyDescent="0.3">
      <c r="B596" s="48"/>
      <c r="C596" s="60"/>
      <c r="D596" s="61"/>
      <c r="E596" s="61"/>
      <c r="F596" s="62"/>
      <c r="G596" s="62"/>
      <c r="H596" s="51"/>
      <c r="I596" s="52"/>
      <c r="J596" s="62"/>
    </row>
    <row r="597" spans="2:10" x14ac:dyDescent="0.3">
      <c r="B597" s="48"/>
      <c r="C597" s="60"/>
      <c r="D597" s="61"/>
      <c r="E597" s="61"/>
      <c r="F597" s="62"/>
      <c r="G597" s="62"/>
      <c r="H597" s="51"/>
      <c r="I597" s="52"/>
      <c r="J597" s="62"/>
    </row>
    <row r="598" spans="2:10" x14ac:dyDescent="0.3">
      <c r="B598" s="48"/>
      <c r="C598" s="60"/>
      <c r="D598" s="61"/>
      <c r="E598" s="61"/>
      <c r="F598" s="62"/>
      <c r="G598" s="62"/>
      <c r="H598" s="51"/>
      <c r="I598" s="52"/>
      <c r="J598" s="62"/>
    </row>
    <row r="599" spans="2:10" x14ac:dyDescent="0.3">
      <c r="B599" s="48"/>
      <c r="C599" s="60"/>
      <c r="D599" s="61"/>
      <c r="E599" s="61"/>
      <c r="F599" s="62"/>
      <c r="G599" s="62"/>
      <c r="H599" s="51"/>
      <c r="I599" s="52"/>
      <c r="J599" s="62"/>
    </row>
    <row r="600" spans="2:10" x14ac:dyDescent="0.3">
      <c r="B600" s="48"/>
      <c r="C600" s="60"/>
      <c r="D600" s="61"/>
      <c r="E600" s="61"/>
      <c r="F600" s="62"/>
      <c r="G600" s="62"/>
      <c r="H600" s="51"/>
      <c r="I600" s="52"/>
      <c r="J600" s="62"/>
    </row>
    <row r="601" spans="2:10" x14ac:dyDescent="0.3">
      <c r="B601" s="48"/>
      <c r="C601" s="60"/>
      <c r="D601" s="61"/>
      <c r="E601" s="61"/>
      <c r="F601" s="62"/>
      <c r="G601" s="62"/>
      <c r="H601" s="51"/>
      <c r="I601" s="52"/>
      <c r="J601" s="62"/>
    </row>
    <row r="602" spans="2:10" x14ac:dyDescent="0.3">
      <c r="B602" s="48"/>
      <c r="C602" s="60"/>
      <c r="D602" s="61"/>
      <c r="E602" s="61"/>
      <c r="F602" s="62"/>
      <c r="G602" s="62"/>
      <c r="H602" s="51"/>
      <c r="I602" s="52"/>
      <c r="J602" s="62"/>
    </row>
    <row r="603" spans="2:10" x14ac:dyDescent="0.3">
      <c r="B603" s="48"/>
      <c r="C603" s="60"/>
      <c r="D603" s="61"/>
      <c r="E603" s="61"/>
      <c r="F603" s="62"/>
      <c r="G603" s="62"/>
      <c r="H603" s="51"/>
      <c r="I603" s="52"/>
      <c r="J603" s="62"/>
    </row>
    <row r="604" spans="2:10" x14ac:dyDescent="0.3">
      <c r="B604" s="48"/>
      <c r="C604" s="60"/>
      <c r="D604" s="61"/>
      <c r="E604" s="61"/>
      <c r="F604" s="62"/>
      <c r="G604" s="62"/>
      <c r="H604" s="51"/>
      <c r="I604" s="52"/>
      <c r="J604" s="62"/>
    </row>
    <row r="605" spans="2:10" x14ac:dyDescent="0.3">
      <c r="B605" s="48"/>
      <c r="C605" s="60"/>
      <c r="D605" s="61"/>
      <c r="E605" s="61"/>
      <c r="F605" s="62"/>
      <c r="G605" s="62"/>
      <c r="H605" s="51"/>
      <c r="I605" s="52"/>
      <c r="J605" s="62"/>
    </row>
    <row r="606" spans="2:10" x14ac:dyDescent="0.3">
      <c r="B606" s="48"/>
      <c r="C606" s="60"/>
      <c r="D606" s="61"/>
      <c r="E606" s="61"/>
      <c r="F606" s="62"/>
      <c r="G606" s="62"/>
      <c r="H606" s="51"/>
      <c r="I606" s="52"/>
      <c r="J606" s="62"/>
    </row>
    <row r="607" spans="2:10" x14ac:dyDescent="0.3">
      <c r="B607" s="48"/>
      <c r="C607" s="60"/>
      <c r="D607" s="61"/>
      <c r="E607" s="61"/>
      <c r="F607" s="62"/>
      <c r="G607" s="62"/>
      <c r="H607" s="51"/>
      <c r="I607" s="52"/>
      <c r="J607" s="62"/>
    </row>
    <row r="608" spans="2:10" x14ac:dyDescent="0.3">
      <c r="B608" s="48"/>
      <c r="C608" s="60"/>
      <c r="D608" s="61"/>
      <c r="E608" s="61"/>
      <c r="F608" s="62"/>
      <c r="G608" s="62"/>
      <c r="H608" s="51"/>
      <c r="I608" s="52"/>
      <c r="J608" s="62"/>
    </row>
    <row r="609" spans="2:10" x14ac:dyDescent="0.3">
      <c r="B609" s="48"/>
      <c r="C609" s="60"/>
      <c r="D609" s="61"/>
      <c r="E609" s="61"/>
      <c r="F609" s="62"/>
      <c r="G609" s="62"/>
      <c r="H609" s="51"/>
      <c r="I609" s="52"/>
      <c r="J609" s="62"/>
    </row>
    <row r="610" spans="2:10" x14ac:dyDescent="0.3">
      <c r="B610" s="48"/>
      <c r="C610" s="60"/>
      <c r="D610" s="61"/>
      <c r="E610" s="61"/>
      <c r="F610" s="62"/>
      <c r="G610" s="62"/>
      <c r="H610" s="51"/>
      <c r="I610" s="52"/>
      <c r="J610" s="62"/>
    </row>
    <row r="611" spans="2:10" x14ac:dyDescent="0.3">
      <c r="B611" s="48"/>
      <c r="C611" s="60"/>
      <c r="D611" s="61"/>
      <c r="E611" s="61"/>
      <c r="F611" s="62"/>
      <c r="G611" s="62"/>
      <c r="H611" s="51"/>
      <c r="I611" s="52"/>
      <c r="J611" s="62"/>
    </row>
    <row r="612" spans="2:10" x14ac:dyDescent="0.3">
      <c r="B612" s="48"/>
      <c r="C612" s="60"/>
      <c r="D612" s="61"/>
      <c r="E612" s="61"/>
      <c r="F612" s="62"/>
      <c r="G612" s="62"/>
      <c r="H612" s="51"/>
      <c r="I612" s="52"/>
      <c r="J612" s="62"/>
    </row>
    <row r="613" spans="2:10" x14ac:dyDescent="0.3">
      <c r="B613" s="48"/>
      <c r="C613" s="60"/>
      <c r="D613" s="61"/>
      <c r="E613" s="61"/>
      <c r="F613" s="62"/>
      <c r="G613" s="62"/>
      <c r="H613" s="51"/>
      <c r="I613" s="52"/>
      <c r="J613" s="62"/>
    </row>
    <row r="614" spans="2:10" x14ac:dyDescent="0.3">
      <c r="B614" s="48"/>
      <c r="C614" s="60"/>
      <c r="D614" s="61"/>
      <c r="E614" s="61"/>
      <c r="F614" s="62"/>
      <c r="G614" s="62"/>
      <c r="H614" s="51"/>
      <c r="I614" s="52"/>
      <c r="J614" s="62"/>
    </row>
    <row r="615" spans="2:10" x14ac:dyDescent="0.3">
      <c r="B615" s="48"/>
      <c r="C615" s="60"/>
      <c r="D615" s="61"/>
      <c r="E615" s="61"/>
      <c r="F615" s="62"/>
      <c r="G615" s="62"/>
      <c r="H615" s="51"/>
      <c r="I615" s="52"/>
      <c r="J615" s="62"/>
    </row>
    <row r="616" spans="2:10" x14ac:dyDescent="0.3">
      <c r="B616" s="48"/>
      <c r="C616" s="60"/>
      <c r="D616" s="61"/>
      <c r="E616" s="61"/>
      <c r="F616" s="62"/>
      <c r="G616" s="62"/>
      <c r="H616" s="51"/>
      <c r="I616" s="52"/>
      <c r="J616" s="62"/>
    </row>
    <row r="617" spans="2:10" x14ac:dyDescent="0.3">
      <c r="B617" s="48"/>
      <c r="C617" s="60"/>
      <c r="D617" s="61"/>
      <c r="E617" s="61"/>
      <c r="F617" s="62"/>
      <c r="G617" s="62"/>
      <c r="H617" s="51"/>
      <c r="I617" s="52"/>
      <c r="J617" s="62"/>
    </row>
    <row r="618" spans="2:10" x14ac:dyDescent="0.3">
      <c r="B618" s="48"/>
      <c r="C618" s="60"/>
      <c r="D618" s="61"/>
      <c r="E618" s="61"/>
      <c r="F618" s="62"/>
      <c r="G618" s="62"/>
      <c r="H618" s="51"/>
      <c r="I618" s="52"/>
      <c r="J618" s="62"/>
    </row>
    <row r="619" spans="2:10" x14ac:dyDescent="0.3">
      <c r="B619" s="48"/>
      <c r="C619" s="60"/>
      <c r="D619" s="61"/>
      <c r="E619" s="61"/>
      <c r="F619" s="62"/>
      <c r="G619" s="62"/>
      <c r="H619" s="51"/>
      <c r="I619" s="52"/>
      <c r="J619" s="62"/>
    </row>
    <row r="620" spans="2:10" x14ac:dyDescent="0.3">
      <c r="B620" s="48"/>
      <c r="C620" s="60"/>
      <c r="D620" s="61"/>
      <c r="E620" s="61"/>
      <c r="F620" s="62"/>
      <c r="G620" s="62"/>
      <c r="H620" s="51"/>
      <c r="I620" s="52"/>
      <c r="J620" s="62"/>
    </row>
    <row r="621" spans="2:10" x14ac:dyDescent="0.3">
      <c r="B621" s="48"/>
      <c r="C621" s="60"/>
      <c r="D621" s="61"/>
      <c r="E621" s="61"/>
      <c r="F621" s="62"/>
      <c r="G621" s="62"/>
      <c r="H621" s="51"/>
      <c r="I621" s="52"/>
      <c r="J621" s="62"/>
    </row>
    <row r="622" spans="2:10" x14ac:dyDescent="0.3">
      <c r="B622" s="48"/>
      <c r="C622" s="60"/>
      <c r="D622" s="61"/>
      <c r="E622" s="61"/>
      <c r="F622" s="62"/>
      <c r="G622" s="62"/>
      <c r="H622" s="51"/>
      <c r="I622" s="52"/>
      <c r="J622" s="62"/>
    </row>
    <row r="623" spans="2:10" x14ac:dyDescent="0.3">
      <c r="B623" s="48"/>
      <c r="C623" s="60"/>
      <c r="D623" s="61"/>
      <c r="E623" s="61"/>
      <c r="F623" s="62"/>
      <c r="G623" s="62"/>
      <c r="H623" s="51"/>
      <c r="I623" s="52"/>
      <c r="J623" s="62"/>
    </row>
    <row r="624" spans="2:10" x14ac:dyDescent="0.3">
      <c r="B624" s="48"/>
      <c r="C624" s="60"/>
      <c r="D624" s="61"/>
      <c r="E624" s="61"/>
      <c r="F624" s="62"/>
      <c r="G624" s="62"/>
      <c r="H624" s="51"/>
      <c r="I624" s="52"/>
      <c r="J624" s="62"/>
    </row>
    <row r="625" spans="2:10" x14ac:dyDescent="0.3">
      <c r="B625" s="48"/>
      <c r="C625" s="60"/>
      <c r="D625" s="61"/>
      <c r="E625" s="61"/>
      <c r="F625" s="62"/>
      <c r="G625" s="62"/>
      <c r="H625" s="51"/>
      <c r="I625" s="52"/>
      <c r="J625" s="62"/>
    </row>
    <row r="626" spans="2:10" x14ac:dyDescent="0.3">
      <c r="B626" s="48"/>
      <c r="C626" s="60"/>
      <c r="D626" s="61"/>
      <c r="E626" s="61"/>
      <c r="F626" s="62"/>
      <c r="G626" s="62"/>
      <c r="H626" s="51"/>
      <c r="I626" s="52"/>
      <c r="J626" s="62"/>
    </row>
    <row r="627" spans="2:10" x14ac:dyDescent="0.3">
      <c r="B627" s="48"/>
      <c r="C627" s="60"/>
      <c r="D627" s="61"/>
      <c r="E627" s="61"/>
      <c r="F627" s="62"/>
      <c r="G627" s="62"/>
      <c r="H627" s="51"/>
      <c r="I627" s="52"/>
      <c r="J627" s="62"/>
    </row>
    <row r="628" spans="2:10" x14ac:dyDescent="0.3">
      <c r="B628" s="48"/>
      <c r="C628" s="60"/>
      <c r="D628" s="61"/>
      <c r="E628" s="61"/>
      <c r="F628" s="62"/>
      <c r="G628" s="62"/>
      <c r="H628" s="51"/>
      <c r="I628" s="52"/>
      <c r="J628" s="62"/>
    </row>
    <row r="629" spans="2:10" x14ac:dyDescent="0.3">
      <c r="B629" s="48"/>
      <c r="C629" s="60"/>
      <c r="D629" s="61"/>
      <c r="E629" s="61"/>
      <c r="F629" s="62"/>
      <c r="G629" s="62"/>
      <c r="H629" s="51"/>
      <c r="I629" s="52"/>
      <c r="J629" s="62"/>
    </row>
    <row r="630" spans="2:10" x14ac:dyDescent="0.3">
      <c r="B630" s="48"/>
      <c r="C630" s="60"/>
      <c r="D630" s="61"/>
      <c r="E630" s="61"/>
      <c r="F630" s="62"/>
      <c r="G630" s="62"/>
      <c r="H630" s="51"/>
      <c r="I630" s="52"/>
      <c r="J630" s="62"/>
    </row>
    <row r="631" spans="2:10" x14ac:dyDescent="0.3">
      <c r="B631" s="48"/>
      <c r="C631" s="60"/>
      <c r="D631" s="61"/>
      <c r="E631" s="61"/>
      <c r="F631" s="62"/>
      <c r="G631" s="62"/>
      <c r="H631" s="51"/>
      <c r="I631" s="52"/>
      <c r="J631" s="62"/>
    </row>
    <row r="632" spans="2:10" x14ac:dyDescent="0.3">
      <c r="B632" s="48"/>
      <c r="C632" s="60"/>
      <c r="D632" s="61"/>
      <c r="E632" s="61"/>
      <c r="F632" s="62"/>
      <c r="G632" s="62"/>
      <c r="H632" s="51"/>
      <c r="I632" s="52"/>
      <c r="J632" s="62"/>
    </row>
    <row r="633" spans="2:10" x14ac:dyDescent="0.3">
      <c r="B633" s="48"/>
      <c r="C633" s="60"/>
      <c r="D633" s="61"/>
      <c r="E633" s="61"/>
      <c r="F633" s="62"/>
      <c r="G633" s="62"/>
      <c r="H633" s="51"/>
      <c r="I633" s="52"/>
      <c r="J633" s="62"/>
    </row>
    <row r="634" spans="2:10" x14ac:dyDescent="0.3">
      <c r="B634" s="48"/>
      <c r="C634" s="60"/>
      <c r="D634" s="61"/>
      <c r="E634" s="61"/>
      <c r="F634" s="62"/>
      <c r="G634" s="62"/>
      <c r="H634" s="51"/>
      <c r="I634" s="52"/>
      <c r="J634" s="62"/>
    </row>
    <row r="635" spans="2:10" x14ac:dyDescent="0.3">
      <c r="B635" s="48"/>
      <c r="C635" s="60"/>
      <c r="D635" s="61"/>
      <c r="E635" s="61"/>
      <c r="F635" s="62"/>
      <c r="G635" s="62"/>
      <c r="H635" s="51"/>
      <c r="I635" s="52"/>
      <c r="J635" s="62"/>
    </row>
    <row r="636" spans="2:10" x14ac:dyDescent="0.3">
      <c r="B636" s="48"/>
      <c r="C636" s="60"/>
      <c r="D636" s="61"/>
      <c r="E636" s="61"/>
      <c r="F636" s="62"/>
      <c r="G636" s="62"/>
      <c r="H636" s="51"/>
      <c r="I636" s="52"/>
      <c r="J636" s="62"/>
    </row>
    <row r="637" spans="2:10" x14ac:dyDescent="0.3">
      <c r="B637" s="48"/>
      <c r="C637" s="60"/>
      <c r="D637" s="61"/>
      <c r="E637" s="61"/>
      <c r="F637" s="62"/>
      <c r="G637" s="62"/>
      <c r="H637" s="51"/>
      <c r="I637" s="52"/>
      <c r="J637" s="62"/>
    </row>
    <row r="638" spans="2:10" x14ac:dyDescent="0.3">
      <c r="B638" s="48"/>
      <c r="C638" s="60"/>
      <c r="D638" s="61"/>
      <c r="E638" s="61"/>
      <c r="F638" s="62"/>
      <c r="G638" s="62"/>
      <c r="H638" s="51"/>
      <c r="I638" s="52"/>
      <c r="J638" s="62"/>
    </row>
    <row r="639" spans="2:10" x14ac:dyDescent="0.3">
      <c r="B639" s="48"/>
      <c r="C639" s="60"/>
      <c r="D639" s="61"/>
      <c r="E639" s="61"/>
      <c r="F639" s="62"/>
      <c r="G639" s="62"/>
      <c r="H639" s="51"/>
      <c r="I639" s="52"/>
      <c r="J639" s="62"/>
    </row>
    <row r="640" spans="2:10" x14ac:dyDescent="0.3">
      <c r="B640" s="48"/>
      <c r="C640" s="60"/>
      <c r="D640" s="61"/>
      <c r="E640" s="61"/>
      <c r="F640" s="62"/>
      <c r="G640" s="62"/>
      <c r="H640" s="51"/>
      <c r="I640" s="52"/>
      <c r="J640" s="62"/>
    </row>
    <row r="641" spans="2:10" x14ac:dyDescent="0.3">
      <c r="B641" s="48"/>
      <c r="C641" s="60"/>
      <c r="D641" s="61"/>
      <c r="E641" s="61"/>
      <c r="F641" s="62"/>
      <c r="G641" s="62"/>
      <c r="H641" s="51"/>
      <c r="I641" s="52"/>
      <c r="J641" s="62"/>
    </row>
    <row r="642" spans="2:10" x14ac:dyDescent="0.3">
      <c r="B642" s="48"/>
      <c r="C642" s="60"/>
      <c r="D642" s="61"/>
      <c r="E642" s="61"/>
      <c r="F642" s="62"/>
      <c r="G642" s="62"/>
      <c r="H642" s="51"/>
      <c r="I642" s="52"/>
      <c r="J642" s="62"/>
    </row>
    <row r="643" spans="2:10" x14ac:dyDescent="0.3">
      <c r="B643" s="48"/>
      <c r="C643" s="60"/>
      <c r="D643" s="61"/>
      <c r="E643" s="61"/>
      <c r="F643" s="62"/>
      <c r="G643" s="62"/>
      <c r="H643" s="51"/>
      <c r="I643" s="52"/>
      <c r="J643" s="62"/>
    </row>
    <row r="644" spans="2:10" x14ac:dyDescent="0.3">
      <c r="B644" s="48"/>
      <c r="C644" s="60"/>
      <c r="D644" s="61"/>
      <c r="E644" s="61"/>
      <c r="F644" s="62"/>
      <c r="G644" s="62"/>
      <c r="H644" s="51"/>
      <c r="I644" s="52"/>
      <c r="J644" s="62"/>
    </row>
    <row r="645" spans="2:10" x14ac:dyDescent="0.3">
      <c r="B645" s="48"/>
      <c r="C645" s="60"/>
      <c r="D645" s="61"/>
      <c r="E645" s="61"/>
      <c r="F645" s="62"/>
      <c r="G645" s="62"/>
      <c r="H645" s="51"/>
      <c r="I645" s="52"/>
      <c r="J645" s="62"/>
    </row>
    <row r="646" spans="2:10" x14ac:dyDescent="0.3">
      <c r="B646" s="48"/>
      <c r="C646" s="60"/>
      <c r="D646" s="61"/>
      <c r="E646" s="61"/>
      <c r="F646" s="62"/>
      <c r="G646" s="62"/>
      <c r="H646" s="51"/>
      <c r="I646" s="52"/>
      <c r="J646" s="62"/>
    </row>
    <row r="647" spans="2:10" x14ac:dyDescent="0.3">
      <c r="B647" s="48"/>
      <c r="C647" s="60"/>
      <c r="D647" s="61"/>
      <c r="E647" s="61"/>
      <c r="F647" s="62"/>
      <c r="G647" s="62"/>
      <c r="H647" s="51"/>
      <c r="I647" s="52"/>
      <c r="J647" s="62"/>
    </row>
    <row r="648" spans="2:10" x14ac:dyDescent="0.3">
      <c r="B648" s="48"/>
      <c r="C648" s="60"/>
      <c r="D648" s="61"/>
      <c r="E648" s="61"/>
      <c r="F648" s="62"/>
      <c r="G648" s="62"/>
      <c r="H648" s="51"/>
      <c r="I648" s="52"/>
      <c r="J648" s="62"/>
    </row>
    <row r="649" spans="2:10" x14ac:dyDescent="0.3">
      <c r="B649" s="48"/>
      <c r="C649" s="60"/>
      <c r="D649" s="61"/>
      <c r="E649" s="61"/>
      <c r="F649" s="62"/>
      <c r="G649" s="62"/>
      <c r="H649" s="51"/>
      <c r="I649" s="52"/>
      <c r="J649" s="62"/>
    </row>
    <row r="650" spans="2:10" x14ac:dyDescent="0.3">
      <c r="B650" s="48"/>
      <c r="C650" s="60"/>
      <c r="D650" s="61"/>
      <c r="E650" s="61"/>
      <c r="F650" s="62"/>
      <c r="G650" s="62"/>
      <c r="H650" s="51"/>
      <c r="I650" s="52"/>
      <c r="J650" s="62"/>
    </row>
    <row r="651" spans="2:10" x14ac:dyDescent="0.3">
      <c r="B651" s="48"/>
      <c r="C651" s="60"/>
      <c r="D651" s="61"/>
      <c r="E651" s="61"/>
      <c r="F651" s="62"/>
      <c r="G651" s="62"/>
      <c r="H651" s="51"/>
      <c r="I651" s="52"/>
      <c r="J651" s="62"/>
    </row>
    <row r="652" spans="2:10" x14ac:dyDescent="0.3">
      <c r="B652" s="48"/>
      <c r="C652" s="60"/>
      <c r="D652" s="61"/>
      <c r="E652" s="61"/>
      <c r="F652" s="62"/>
      <c r="G652" s="62"/>
      <c r="H652" s="51"/>
      <c r="I652" s="52"/>
      <c r="J652" s="62"/>
    </row>
    <row r="653" spans="2:10" x14ac:dyDescent="0.3">
      <c r="B653" s="48"/>
      <c r="C653" s="60"/>
      <c r="D653" s="61"/>
      <c r="E653" s="61"/>
      <c r="F653" s="62"/>
      <c r="G653" s="62"/>
      <c r="H653" s="51"/>
      <c r="I653" s="52"/>
      <c r="J653" s="62"/>
    </row>
    <row r="654" spans="2:10" x14ac:dyDescent="0.3">
      <c r="B654" s="48"/>
      <c r="C654" s="60"/>
      <c r="D654" s="61"/>
      <c r="E654" s="61"/>
      <c r="F654" s="62"/>
      <c r="G654" s="62"/>
      <c r="H654" s="51"/>
      <c r="I654" s="52"/>
      <c r="J654" s="62"/>
    </row>
    <row r="655" spans="2:10" x14ac:dyDescent="0.3">
      <c r="B655" s="48"/>
      <c r="C655" s="60"/>
      <c r="D655" s="61"/>
      <c r="E655" s="61"/>
      <c r="F655" s="62"/>
      <c r="G655" s="62"/>
      <c r="H655" s="51"/>
      <c r="I655" s="52"/>
      <c r="J655" s="62"/>
    </row>
    <row r="656" spans="2:10" x14ac:dyDescent="0.3">
      <c r="B656" s="48"/>
      <c r="C656" s="60"/>
      <c r="D656" s="61"/>
      <c r="E656" s="61"/>
      <c r="F656" s="62"/>
      <c r="G656" s="62"/>
      <c r="H656" s="51"/>
      <c r="I656" s="52"/>
      <c r="J656" s="62"/>
    </row>
    <row r="657" spans="2:10" x14ac:dyDescent="0.3">
      <c r="B657" s="48"/>
      <c r="C657" s="60"/>
      <c r="D657" s="61"/>
      <c r="E657" s="61"/>
      <c r="F657" s="62"/>
      <c r="G657" s="62"/>
      <c r="H657" s="51"/>
      <c r="I657" s="52"/>
      <c r="J657" s="62"/>
    </row>
    <row r="658" spans="2:10" x14ac:dyDescent="0.3">
      <c r="B658" s="48"/>
      <c r="C658" s="60"/>
      <c r="D658" s="61"/>
      <c r="E658" s="61"/>
      <c r="F658" s="62"/>
      <c r="G658" s="62"/>
      <c r="H658" s="51"/>
      <c r="I658" s="52"/>
      <c r="J658" s="62"/>
    </row>
    <row r="659" spans="2:10" x14ac:dyDescent="0.3">
      <c r="B659" s="48"/>
      <c r="C659" s="60"/>
      <c r="D659" s="61"/>
      <c r="E659" s="61"/>
      <c r="F659" s="62"/>
      <c r="G659" s="62"/>
      <c r="H659" s="51"/>
      <c r="I659" s="52"/>
      <c r="J659" s="62"/>
    </row>
    <row r="660" spans="2:10" x14ac:dyDescent="0.3">
      <c r="B660" s="48"/>
      <c r="C660" s="60"/>
      <c r="D660" s="61"/>
      <c r="E660" s="61"/>
      <c r="F660" s="62"/>
      <c r="G660" s="62"/>
      <c r="H660" s="51"/>
      <c r="I660" s="52"/>
      <c r="J660" s="62"/>
    </row>
    <row r="661" spans="2:10" x14ac:dyDescent="0.3">
      <c r="B661" s="48"/>
      <c r="C661" s="60"/>
      <c r="D661" s="61"/>
      <c r="E661" s="61"/>
      <c r="F661" s="62"/>
      <c r="G661" s="62"/>
      <c r="H661" s="51"/>
      <c r="I661" s="52"/>
      <c r="J661" s="62"/>
    </row>
    <row r="662" spans="2:10" x14ac:dyDescent="0.3">
      <c r="B662" s="48"/>
      <c r="C662" s="60"/>
      <c r="D662" s="61"/>
      <c r="E662" s="61"/>
      <c r="F662" s="62"/>
      <c r="G662" s="62"/>
      <c r="H662" s="51"/>
      <c r="I662" s="52"/>
      <c r="J662" s="62"/>
    </row>
    <row r="663" spans="2:10" x14ac:dyDescent="0.3">
      <c r="B663" s="48"/>
      <c r="C663" s="60"/>
      <c r="D663" s="61"/>
      <c r="E663" s="61"/>
      <c r="F663" s="62"/>
      <c r="G663" s="62"/>
      <c r="H663" s="51"/>
      <c r="I663" s="52"/>
      <c r="J663" s="62"/>
    </row>
    <row r="664" spans="2:10" x14ac:dyDescent="0.3">
      <c r="B664" s="48"/>
      <c r="C664" s="60"/>
      <c r="D664" s="61"/>
      <c r="E664" s="61"/>
      <c r="F664" s="62"/>
      <c r="G664" s="62"/>
      <c r="H664" s="51"/>
      <c r="I664" s="52"/>
      <c r="J664" s="62"/>
    </row>
    <row r="665" spans="2:10" x14ac:dyDescent="0.3">
      <c r="B665" s="48"/>
      <c r="C665" s="60"/>
      <c r="D665" s="61"/>
      <c r="E665" s="61"/>
      <c r="F665" s="62"/>
      <c r="G665" s="62"/>
      <c r="H665" s="51"/>
      <c r="I665" s="52"/>
      <c r="J665" s="62"/>
    </row>
    <row r="666" spans="2:10" x14ac:dyDescent="0.3">
      <c r="B666" s="48"/>
      <c r="C666" s="60"/>
      <c r="D666" s="61"/>
      <c r="E666" s="61"/>
      <c r="F666" s="62"/>
      <c r="G666" s="62"/>
      <c r="H666" s="51"/>
      <c r="I666" s="52"/>
      <c r="J666" s="62"/>
    </row>
    <row r="667" spans="2:10" x14ac:dyDescent="0.3">
      <c r="B667" s="48"/>
      <c r="C667" s="60"/>
      <c r="D667" s="61"/>
      <c r="E667" s="61"/>
      <c r="F667" s="62"/>
      <c r="G667" s="62"/>
      <c r="H667" s="51"/>
      <c r="I667" s="52"/>
      <c r="J667" s="62"/>
    </row>
    <row r="668" spans="2:10" x14ac:dyDescent="0.3">
      <c r="B668" s="48"/>
      <c r="C668" s="60"/>
      <c r="D668" s="61"/>
      <c r="E668" s="61"/>
      <c r="F668" s="62"/>
      <c r="G668" s="62"/>
      <c r="H668" s="51"/>
      <c r="I668" s="52"/>
      <c r="J668" s="62"/>
    </row>
    <row r="669" spans="2:10" x14ac:dyDescent="0.3">
      <c r="B669" s="48"/>
      <c r="C669" s="60"/>
      <c r="D669" s="61"/>
      <c r="E669" s="61"/>
      <c r="F669" s="62"/>
      <c r="G669" s="62"/>
      <c r="H669" s="51"/>
      <c r="I669" s="52"/>
      <c r="J669" s="62"/>
    </row>
    <row r="670" spans="2:10" x14ac:dyDescent="0.3">
      <c r="B670" s="48"/>
      <c r="C670" s="60"/>
      <c r="D670" s="61"/>
      <c r="E670" s="61"/>
      <c r="F670" s="62"/>
      <c r="G670" s="62"/>
      <c r="H670" s="51"/>
      <c r="I670" s="52"/>
      <c r="J670" s="62"/>
    </row>
    <row r="671" spans="2:10" x14ac:dyDescent="0.3">
      <c r="B671" s="48"/>
      <c r="C671" s="60"/>
      <c r="D671" s="61"/>
      <c r="E671" s="61"/>
      <c r="F671" s="62"/>
      <c r="G671" s="62"/>
      <c r="H671" s="51"/>
      <c r="I671" s="52"/>
      <c r="J671" s="62"/>
    </row>
    <row r="672" spans="2:10" x14ac:dyDescent="0.3">
      <c r="B672" s="48"/>
      <c r="C672" s="60"/>
      <c r="D672" s="61"/>
      <c r="E672" s="61"/>
      <c r="F672" s="62"/>
      <c r="G672" s="62"/>
      <c r="H672" s="51"/>
      <c r="I672" s="52"/>
      <c r="J672" s="62"/>
    </row>
    <row r="673" spans="2:10" x14ac:dyDescent="0.3">
      <c r="B673" s="48"/>
      <c r="C673" s="60"/>
      <c r="D673" s="61"/>
      <c r="E673" s="61"/>
      <c r="F673" s="62"/>
      <c r="G673" s="62"/>
      <c r="H673" s="51"/>
      <c r="I673" s="52"/>
      <c r="J673" s="62"/>
    </row>
    <row r="674" spans="2:10" x14ac:dyDescent="0.3">
      <c r="B674" s="48"/>
      <c r="C674" s="60"/>
      <c r="D674" s="61"/>
      <c r="E674" s="61"/>
      <c r="F674" s="62"/>
      <c r="G674" s="62"/>
      <c r="H674" s="51"/>
      <c r="I674" s="52"/>
      <c r="J674" s="62"/>
    </row>
    <row r="675" spans="2:10" x14ac:dyDescent="0.3">
      <c r="B675" s="48"/>
      <c r="C675" s="60"/>
      <c r="D675" s="61"/>
      <c r="E675" s="61"/>
      <c r="F675" s="62"/>
      <c r="G675" s="62"/>
      <c r="H675" s="51"/>
      <c r="I675" s="52"/>
      <c r="J675" s="62"/>
    </row>
    <row r="676" spans="2:10" x14ac:dyDescent="0.3">
      <c r="B676" s="48"/>
      <c r="C676" s="60"/>
      <c r="D676" s="61"/>
      <c r="E676" s="61"/>
      <c r="F676" s="62"/>
      <c r="G676" s="62"/>
      <c r="H676" s="51"/>
      <c r="I676" s="52"/>
      <c r="J676" s="62"/>
    </row>
    <row r="677" spans="2:10" x14ac:dyDescent="0.3">
      <c r="B677" s="48"/>
      <c r="C677" s="60"/>
      <c r="D677" s="61"/>
      <c r="E677" s="61"/>
      <c r="F677" s="62"/>
      <c r="G677" s="62"/>
      <c r="H677" s="51"/>
      <c r="I677" s="52"/>
      <c r="J677" s="62"/>
    </row>
    <row r="678" spans="2:10" x14ac:dyDescent="0.3">
      <c r="B678" s="48"/>
      <c r="C678" s="60"/>
      <c r="D678" s="61"/>
      <c r="E678" s="61"/>
      <c r="F678" s="62"/>
      <c r="G678" s="62"/>
      <c r="H678" s="51"/>
      <c r="I678" s="52"/>
      <c r="J678" s="62"/>
    </row>
    <row r="679" spans="2:10" x14ac:dyDescent="0.3">
      <c r="B679" s="48"/>
      <c r="C679" s="60"/>
      <c r="D679" s="61"/>
      <c r="E679" s="61"/>
      <c r="F679" s="62"/>
      <c r="G679" s="62"/>
      <c r="H679" s="51"/>
      <c r="I679" s="52"/>
      <c r="J679" s="62"/>
    </row>
    <row r="680" spans="2:10" x14ac:dyDescent="0.3">
      <c r="B680" s="48"/>
      <c r="C680" s="60"/>
      <c r="D680" s="61"/>
      <c r="E680" s="61"/>
      <c r="F680" s="62"/>
      <c r="G680" s="62"/>
      <c r="H680" s="51"/>
      <c r="I680" s="52"/>
      <c r="J680" s="62"/>
    </row>
    <row r="681" spans="2:10" x14ac:dyDescent="0.3">
      <c r="B681" s="48"/>
      <c r="C681" s="60"/>
      <c r="D681" s="61"/>
      <c r="E681" s="61"/>
      <c r="F681" s="62"/>
      <c r="G681" s="62"/>
      <c r="H681" s="51"/>
      <c r="I681" s="52"/>
      <c r="J681" s="62"/>
    </row>
    <row r="682" spans="2:10" x14ac:dyDescent="0.3">
      <c r="B682" s="48"/>
      <c r="C682" s="60"/>
      <c r="D682" s="61"/>
      <c r="E682" s="61"/>
      <c r="F682" s="62"/>
      <c r="G682" s="62"/>
      <c r="H682" s="51"/>
      <c r="I682" s="52"/>
      <c r="J682" s="62"/>
    </row>
    <row r="683" spans="2:10" x14ac:dyDescent="0.3">
      <c r="B683" s="48"/>
      <c r="C683" s="60"/>
      <c r="D683" s="61"/>
      <c r="E683" s="61"/>
      <c r="F683" s="62"/>
      <c r="G683" s="62"/>
      <c r="H683" s="51"/>
      <c r="I683" s="52"/>
      <c r="J683" s="62"/>
    </row>
    <row r="684" spans="2:10" x14ac:dyDescent="0.3">
      <c r="B684" s="48"/>
      <c r="C684" s="60"/>
      <c r="D684" s="61"/>
      <c r="E684" s="61"/>
      <c r="F684" s="62"/>
      <c r="G684" s="62"/>
      <c r="H684" s="51"/>
      <c r="I684" s="52"/>
      <c r="J684" s="62"/>
    </row>
    <row r="685" spans="2:10" x14ac:dyDescent="0.3">
      <c r="B685" s="48"/>
      <c r="C685" s="60"/>
      <c r="D685" s="61"/>
      <c r="E685" s="61"/>
      <c r="F685" s="62"/>
      <c r="G685" s="62"/>
      <c r="H685" s="51"/>
      <c r="I685" s="52"/>
      <c r="J685" s="62"/>
    </row>
    <row r="686" spans="2:10" x14ac:dyDescent="0.3">
      <c r="B686" s="48"/>
      <c r="C686" s="60"/>
      <c r="D686" s="61"/>
      <c r="E686" s="61"/>
      <c r="F686" s="62"/>
      <c r="G686" s="62"/>
      <c r="H686" s="51"/>
      <c r="I686" s="52"/>
      <c r="J686" s="62"/>
    </row>
    <row r="687" spans="2:10" x14ac:dyDescent="0.3">
      <c r="B687" s="48"/>
      <c r="C687" s="60"/>
      <c r="D687" s="61"/>
      <c r="E687" s="61"/>
      <c r="F687" s="62"/>
      <c r="G687" s="62"/>
      <c r="H687" s="51"/>
      <c r="I687" s="52"/>
      <c r="J687" s="62"/>
    </row>
    <row r="688" spans="2:10" x14ac:dyDescent="0.3">
      <c r="B688" s="48"/>
      <c r="C688" s="60"/>
      <c r="D688" s="61"/>
      <c r="E688" s="61"/>
      <c r="F688" s="62"/>
      <c r="G688" s="62"/>
      <c r="H688" s="51"/>
      <c r="I688" s="52"/>
      <c r="J688" s="62"/>
    </row>
    <row r="689" spans="2:10" x14ac:dyDescent="0.3">
      <c r="B689" s="48"/>
      <c r="C689" s="60"/>
      <c r="D689" s="61"/>
      <c r="E689" s="61"/>
      <c r="F689" s="62"/>
      <c r="G689" s="62"/>
      <c r="H689" s="51"/>
      <c r="I689" s="52"/>
      <c r="J689" s="62"/>
    </row>
    <row r="690" spans="2:10" x14ac:dyDescent="0.3">
      <c r="B690" s="48"/>
      <c r="C690" s="60"/>
      <c r="D690" s="61"/>
      <c r="E690" s="61"/>
      <c r="F690" s="62"/>
      <c r="G690" s="62"/>
      <c r="H690" s="51"/>
      <c r="I690" s="52"/>
      <c r="J690" s="62"/>
    </row>
    <row r="691" spans="2:10" x14ac:dyDescent="0.3">
      <c r="B691" s="48"/>
      <c r="C691" s="60"/>
      <c r="D691" s="61"/>
      <c r="E691" s="61"/>
      <c r="F691" s="62"/>
      <c r="G691" s="62"/>
      <c r="H691" s="51"/>
      <c r="I691" s="52"/>
      <c r="J691" s="62"/>
    </row>
    <row r="692" spans="2:10" x14ac:dyDescent="0.3">
      <c r="B692" s="48"/>
      <c r="C692" s="60"/>
      <c r="D692" s="61"/>
      <c r="E692" s="61"/>
      <c r="F692" s="62"/>
      <c r="G692" s="62"/>
      <c r="H692" s="51"/>
      <c r="I692" s="52"/>
      <c r="J692" s="62"/>
    </row>
    <row r="693" spans="2:10" x14ac:dyDescent="0.3">
      <c r="B693" s="48"/>
      <c r="C693" s="60"/>
      <c r="D693" s="61"/>
      <c r="E693" s="61"/>
      <c r="F693" s="62"/>
      <c r="G693" s="62"/>
      <c r="H693" s="51"/>
      <c r="I693" s="52"/>
      <c r="J693" s="62"/>
    </row>
    <row r="694" spans="2:10" x14ac:dyDescent="0.3">
      <c r="B694" s="48"/>
      <c r="C694" s="60"/>
      <c r="D694" s="61"/>
      <c r="E694" s="61"/>
      <c r="F694" s="62"/>
      <c r="G694" s="62"/>
      <c r="H694" s="51"/>
      <c r="I694" s="52"/>
      <c r="J694" s="62"/>
    </row>
    <row r="695" spans="2:10" x14ac:dyDescent="0.3">
      <c r="B695" s="48"/>
      <c r="C695" s="60"/>
      <c r="D695" s="61"/>
      <c r="E695" s="61"/>
      <c r="F695" s="62"/>
      <c r="G695" s="62"/>
      <c r="H695" s="51"/>
      <c r="I695" s="52"/>
      <c r="J695" s="62"/>
    </row>
    <row r="696" spans="2:10" x14ac:dyDescent="0.3">
      <c r="B696" s="48"/>
      <c r="C696" s="60"/>
      <c r="D696" s="61"/>
      <c r="E696" s="61"/>
      <c r="F696" s="62"/>
      <c r="G696" s="62"/>
      <c r="H696" s="51"/>
      <c r="I696" s="52"/>
      <c r="J696" s="62"/>
    </row>
    <row r="697" spans="2:10" x14ac:dyDescent="0.3">
      <c r="B697" s="48"/>
      <c r="C697" s="60"/>
      <c r="D697" s="61"/>
      <c r="E697" s="61"/>
      <c r="F697" s="62"/>
      <c r="G697" s="62"/>
      <c r="H697" s="51"/>
      <c r="I697" s="52"/>
      <c r="J697" s="62"/>
    </row>
    <row r="698" spans="2:10" x14ac:dyDescent="0.3">
      <c r="B698" s="48"/>
      <c r="C698" s="60"/>
      <c r="D698" s="61"/>
      <c r="E698" s="61"/>
      <c r="F698" s="62"/>
      <c r="G698" s="62"/>
      <c r="H698" s="51"/>
      <c r="I698" s="52"/>
      <c r="J698" s="62"/>
    </row>
    <row r="699" spans="2:10" x14ac:dyDescent="0.3">
      <c r="B699" s="48"/>
      <c r="C699" s="60"/>
      <c r="D699" s="61"/>
      <c r="E699" s="61"/>
      <c r="F699" s="62"/>
      <c r="G699" s="62"/>
      <c r="H699" s="51"/>
      <c r="I699" s="52"/>
      <c r="J699" s="62"/>
    </row>
    <row r="700" spans="2:10" x14ac:dyDescent="0.3">
      <c r="B700" s="54"/>
      <c r="C700" s="63"/>
      <c r="D700" s="64"/>
      <c r="E700" s="64"/>
      <c r="F700" s="65"/>
      <c r="G700" s="65"/>
      <c r="H700" s="57"/>
      <c r="I700" s="58"/>
      <c r="J700" s="65"/>
    </row>
    <row r="701" spans="2:10" x14ac:dyDescent="0.3">
      <c r="B701" s="54"/>
      <c r="C701" s="63"/>
      <c r="D701" s="64"/>
      <c r="E701" s="64"/>
      <c r="F701" s="65"/>
      <c r="G701" s="65"/>
      <c r="H701" s="57"/>
      <c r="I701" s="58"/>
      <c r="J701" s="65"/>
    </row>
    <row r="702" spans="2:10" x14ac:dyDescent="0.3">
      <c r="B702" s="54"/>
      <c r="C702" s="63"/>
      <c r="D702" s="64"/>
      <c r="E702" s="64"/>
      <c r="F702" s="65"/>
      <c r="G702" s="65"/>
      <c r="H702" s="57"/>
      <c r="I702" s="58"/>
      <c r="J702" s="65"/>
    </row>
    <row r="703" spans="2:10" x14ac:dyDescent="0.3">
      <c r="B703" s="54"/>
      <c r="C703" s="63"/>
      <c r="D703" s="64"/>
      <c r="E703" s="64"/>
      <c r="F703" s="65"/>
      <c r="G703" s="65"/>
      <c r="H703" s="57"/>
      <c r="I703" s="58"/>
      <c r="J703" s="65"/>
    </row>
    <row r="704" spans="2:10" x14ac:dyDescent="0.3">
      <c r="B704" s="54"/>
      <c r="C704" s="63"/>
      <c r="D704" s="64"/>
      <c r="E704" s="64"/>
      <c r="F704" s="65"/>
      <c r="G704" s="65"/>
      <c r="H704" s="57"/>
      <c r="I704" s="58"/>
      <c r="J704" s="65"/>
    </row>
    <row r="705" spans="2:10" x14ac:dyDescent="0.3">
      <c r="B705" s="54"/>
      <c r="C705" s="63"/>
      <c r="D705" s="64"/>
      <c r="E705" s="64"/>
      <c r="F705" s="65"/>
      <c r="G705" s="65"/>
      <c r="H705" s="57"/>
      <c r="I705" s="58"/>
      <c r="J705" s="65"/>
    </row>
    <row r="706" spans="2:10" x14ac:dyDescent="0.3">
      <c r="B706" s="54"/>
      <c r="C706" s="63"/>
      <c r="D706" s="64"/>
      <c r="E706" s="64"/>
      <c r="F706" s="65"/>
      <c r="G706" s="65"/>
      <c r="H706" s="57"/>
      <c r="I706" s="58"/>
      <c r="J706" s="65"/>
    </row>
    <row r="707" spans="2:10" x14ac:dyDescent="0.3">
      <c r="B707" s="54"/>
      <c r="C707" s="63"/>
      <c r="D707" s="64"/>
      <c r="E707" s="64"/>
      <c r="F707" s="65"/>
      <c r="G707" s="65"/>
      <c r="H707" s="57"/>
      <c r="I707" s="58"/>
      <c r="J707" s="65"/>
    </row>
    <row r="708" spans="2:10" x14ac:dyDescent="0.3">
      <c r="B708" s="54"/>
      <c r="C708" s="63"/>
      <c r="D708" s="64"/>
      <c r="E708" s="64"/>
      <c r="F708" s="65"/>
      <c r="G708" s="65"/>
      <c r="H708" s="57"/>
      <c r="I708" s="58"/>
      <c r="J708" s="65"/>
    </row>
    <row r="709" spans="2:10" x14ac:dyDescent="0.3">
      <c r="B709" s="54"/>
      <c r="C709" s="63"/>
      <c r="D709" s="64"/>
      <c r="E709" s="64"/>
      <c r="F709" s="65"/>
      <c r="G709" s="65"/>
      <c r="H709" s="57"/>
      <c r="I709" s="58"/>
      <c r="J709" s="65"/>
    </row>
    <row r="710" spans="2:10" x14ac:dyDescent="0.3">
      <c r="B710" s="54"/>
      <c r="C710" s="63"/>
      <c r="D710" s="64"/>
      <c r="E710" s="64"/>
      <c r="F710" s="65"/>
      <c r="G710" s="65"/>
      <c r="H710" s="57"/>
      <c r="I710" s="58"/>
      <c r="J710" s="65"/>
    </row>
    <row r="711" spans="2:10" x14ac:dyDescent="0.3">
      <c r="B711" s="54"/>
      <c r="C711" s="63"/>
      <c r="D711" s="64"/>
      <c r="E711" s="64"/>
      <c r="F711" s="65"/>
      <c r="G711" s="65"/>
      <c r="H711" s="57"/>
      <c r="I711" s="58"/>
      <c r="J711" s="65"/>
    </row>
    <row r="712" spans="2:10" x14ac:dyDescent="0.3">
      <c r="B712" s="54"/>
      <c r="C712" s="63"/>
      <c r="D712" s="64"/>
      <c r="E712" s="64"/>
      <c r="F712" s="65"/>
      <c r="G712" s="65"/>
      <c r="H712" s="57"/>
      <c r="I712" s="58"/>
      <c r="J712" s="65"/>
    </row>
    <row r="713" spans="2:10" x14ac:dyDescent="0.3">
      <c r="B713" s="54"/>
      <c r="C713" s="63"/>
      <c r="D713" s="64"/>
      <c r="E713" s="64"/>
      <c r="F713" s="65"/>
      <c r="G713" s="65"/>
      <c r="H713" s="57"/>
      <c r="I713" s="58"/>
      <c r="J713" s="65"/>
    </row>
    <row r="714" spans="2:10" x14ac:dyDescent="0.3">
      <c r="B714" s="54"/>
      <c r="C714" s="63"/>
      <c r="D714" s="64"/>
      <c r="E714" s="64"/>
      <c r="F714" s="65"/>
      <c r="G714" s="65"/>
      <c r="H714" s="57"/>
      <c r="I714" s="58"/>
      <c r="J714" s="65"/>
    </row>
    <row r="715" spans="2:10" x14ac:dyDescent="0.3">
      <c r="B715" s="54"/>
      <c r="C715" s="63"/>
      <c r="D715" s="64"/>
      <c r="E715" s="64"/>
      <c r="F715" s="65"/>
      <c r="G715" s="65"/>
      <c r="H715" s="57"/>
      <c r="I715" s="58"/>
      <c r="J715" s="65"/>
    </row>
    <row r="716" spans="2:10" x14ac:dyDescent="0.3">
      <c r="B716" s="54"/>
      <c r="C716" s="63"/>
      <c r="D716" s="64"/>
      <c r="E716" s="64"/>
      <c r="F716" s="65"/>
      <c r="G716" s="65"/>
      <c r="H716" s="57"/>
      <c r="I716" s="58"/>
      <c r="J716" s="65"/>
    </row>
    <row r="717" spans="2:10" x14ac:dyDescent="0.3">
      <c r="B717" s="54"/>
      <c r="C717" s="63"/>
      <c r="D717" s="64"/>
      <c r="E717" s="64"/>
      <c r="F717" s="65"/>
      <c r="G717" s="65"/>
      <c r="H717" s="57"/>
      <c r="I717" s="58"/>
      <c r="J717" s="65"/>
    </row>
    <row r="718" spans="2:10" x14ac:dyDescent="0.3">
      <c r="B718" s="54"/>
      <c r="C718" s="63"/>
      <c r="D718" s="64"/>
      <c r="E718" s="64"/>
      <c r="F718" s="65"/>
      <c r="G718" s="65"/>
      <c r="H718" s="57"/>
      <c r="I718" s="58"/>
      <c r="J718" s="65"/>
    </row>
    <row r="719" spans="2:10" x14ac:dyDescent="0.3">
      <c r="B719" s="54"/>
      <c r="C719" s="63"/>
      <c r="D719" s="64"/>
      <c r="E719" s="64"/>
      <c r="F719" s="65"/>
      <c r="G719" s="65"/>
      <c r="H719" s="57"/>
      <c r="I719" s="58"/>
      <c r="J719" s="65"/>
    </row>
    <row r="720" spans="2:10" x14ac:dyDescent="0.3">
      <c r="B720" s="54"/>
      <c r="C720" s="63"/>
      <c r="D720" s="64"/>
      <c r="E720" s="64"/>
      <c r="F720" s="65"/>
      <c r="G720" s="65"/>
      <c r="H720" s="57"/>
      <c r="I720" s="58"/>
      <c r="J720" s="65"/>
    </row>
    <row r="721" spans="2:10" x14ac:dyDescent="0.3">
      <c r="B721" s="54"/>
      <c r="C721" s="63"/>
      <c r="D721" s="64"/>
      <c r="E721" s="64"/>
      <c r="F721" s="65"/>
      <c r="G721" s="65"/>
      <c r="H721" s="57"/>
      <c r="I721" s="58"/>
      <c r="J721" s="65"/>
    </row>
    <row r="722" spans="2:10" x14ac:dyDescent="0.3">
      <c r="B722" s="54"/>
      <c r="C722" s="63"/>
      <c r="D722" s="64"/>
      <c r="E722" s="64"/>
      <c r="F722" s="65"/>
      <c r="G722" s="65"/>
      <c r="H722" s="57"/>
      <c r="I722" s="58"/>
      <c r="J722" s="65"/>
    </row>
    <row r="723" spans="2:10" x14ac:dyDescent="0.3">
      <c r="B723" s="54"/>
      <c r="C723" s="63"/>
      <c r="D723" s="64"/>
      <c r="E723" s="64"/>
      <c r="F723" s="65"/>
      <c r="G723" s="65"/>
      <c r="H723" s="57"/>
      <c r="I723" s="58"/>
      <c r="J723" s="65"/>
    </row>
    <row r="724" spans="2:10" x14ac:dyDescent="0.3">
      <c r="B724" s="54"/>
      <c r="C724" s="63"/>
      <c r="D724" s="64"/>
      <c r="E724" s="64"/>
      <c r="F724" s="65"/>
      <c r="G724" s="65"/>
      <c r="H724" s="57"/>
      <c r="I724" s="58"/>
      <c r="J724" s="65"/>
    </row>
    <row r="725" spans="2:10" x14ac:dyDescent="0.3">
      <c r="B725" s="54"/>
      <c r="C725" s="63"/>
      <c r="D725" s="64"/>
      <c r="E725" s="64"/>
      <c r="F725" s="65"/>
      <c r="G725" s="65"/>
      <c r="H725" s="57"/>
      <c r="I725" s="58"/>
      <c r="J725" s="65"/>
    </row>
    <row r="726" spans="2:10" x14ac:dyDescent="0.3">
      <c r="B726" s="54"/>
      <c r="C726" s="63"/>
      <c r="D726" s="64"/>
      <c r="E726" s="64"/>
      <c r="F726" s="65"/>
      <c r="G726" s="65"/>
      <c r="H726" s="57"/>
      <c r="I726" s="58"/>
      <c r="J726" s="65"/>
    </row>
    <row r="727" spans="2:10" x14ac:dyDescent="0.3">
      <c r="B727" s="54"/>
      <c r="C727" s="63"/>
      <c r="D727" s="64"/>
      <c r="E727" s="64"/>
      <c r="F727" s="65"/>
      <c r="G727" s="65"/>
      <c r="H727" s="57"/>
      <c r="I727" s="58"/>
      <c r="J727" s="65"/>
    </row>
    <row r="728" spans="2:10" x14ac:dyDescent="0.3">
      <c r="B728" s="54"/>
      <c r="C728" s="63"/>
      <c r="D728" s="64"/>
      <c r="E728" s="64"/>
      <c r="F728" s="65"/>
      <c r="G728" s="65"/>
      <c r="H728" s="57"/>
      <c r="I728" s="58"/>
      <c r="J728" s="65"/>
    </row>
    <row r="729" spans="2:10" x14ac:dyDescent="0.3">
      <c r="B729" s="54"/>
      <c r="C729" s="63"/>
      <c r="D729" s="64"/>
      <c r="E729" s="64"/>
      <c r="F729" s="65"/>
      <c r="G729" s="65"/>
      <c r="H729" s="57"/>
      <c r="I729" s="58"/>
      <c r="J729" s="65"/>
    </row>
    <row r="730" spans="2:10" x14ac:dyDescent="0.3">
      <c r="B730" s="54"/>
      <c r="C730" s="63"/>
      <c r="D730" s="64"/>
      <c r="E730" s="64"/>
      <c r="F730" s="65"/>
      <c r="G730" s="65"/>
      <c r="H730" s="57"/>
      <c r="I730" s="58"/>
      <c r="J730" s="65"/>
    </row>
    <row r="731" spans="2:10" x14ac:dyDescent="0.3">
      <c r="B731" s="54"/>
      <c r="C731" s="63"/>
      <c r="D731" s="64"/>
      <c r="E731" s="64"/>
      <c r="F731" s="65"/>
      <c r="G731" s="65"/>
      <c r="H731" s="57"/>
      <c r="I731" s="58"/>
      <c r="J731" s="65"/>
    </row>
    <row r="732" spans="2:10" x14ac:dyDescent="0.3">
      <c r="B732" s="54"/>
      <c r="C732" s="63"/>
      <c r="D732" s="64"/>
      <c r="E732" s="64"/>
      <c r="F732" s="65"/>
      <c r="G732" s="65"/>
      <c r="H732" s="57"/>
      <c r="I732" s="58"/>
      <c r="J732" s="65"/>
    </row>
    <row r="733" spans="2:10" x14ac:dyDescent="0.3">
      <c r="B733" s="54"/>
      <c r="C733" s="63"/>
      <c r="D733" s="64"/>
      <c r="E733" s="64"/>
      <c r="F733" s="65"/>
      <c r="G733" s="65"/>
      <c r="H733" s="57"/>
      <c r="I733" s="58"/>
      <c r="J733" s="65"/>
    </row>
    <row r="734" spans="2:10" x14ac:dyDescent="0.3">
      <c r="B734" s="54"/>
      <c r="C734" s="63"/>
      <c r="D734" s="64"/>
      <c r="E734" s="64"/>
      <c r="F734" s="65"/>
      <c r="G734" s="65"/>
      <c r="H734" s="57"/>
      <c r="I734" s="58"/>
      <c r="J734" s="65"/>
    </row>
    <row r="735" spans="2:10" x14ac:dyDescent="0.3">
      <c r="B735" s="54"/>
      <c r="C735" s="63"/>
      <c r="D735" s="64"/>
      <c r="E735" s="64"/>
      <c r="F735" s="65"/>
      <c r="G735" s="65"/>
      <c r="H735" s="57"/>
      <c r="I735" s="58"/>
      <c r="J735" s="65"/>
    </row>
    <row r="736" spans="2:10" x14ac:dyDescent="0.3">
      <c r="B736" s="54"/>
      <c r="C736" s="63"/>
      <c r="D736" s="64"/>
      <c r="E736" s="64"/>
      <c r="F736" s="65"/>
      <c r="G736" s="65"/>
      <c r="H736" s="57"/>
      <c r="I736" s="58"/>
      <c r="J736" s="65"/>
    </row>
    <row r="737" spans="2:10" x14ac:dyDescent="0.3">
      <c r="B737" s="54"/>
      <c r="C737" s="63"/>
      <c r="D737" s="64"/>
      <c r="E737" s="64"/>
      <c r="F737" s="65"/>
      <c r="G737" s="65"/>
      <c r="H737" s="57"/>
      <c r="I737" s="58"/>
      <c r="J737" s="65"/>
    </row>
    <row r="738" spans="2:10" x14ac:dyDescent="0.3">
      <c r="B738" s="54"/>
      <c r="C738" s="63"/>
      <c r="D738" s="64"/>
      <c r="E738" s="64"/>
      <c r="F738" s="65"/>
      <c r="G738" s="65"/>
      <c r="H738" s="57"/>
      <c r="I738" s="58"/>
      <c r="J738" s="65"/>
    </row>
    <row r="739" spans="2:10" x14ac:dyDescent="0.3">
      <c r="B739" s="54"/>
      <c r="C739" s="63"/>
      <c r="D739" s="64"/>
      <c r="E739" s="64"/>
      <c r="F739" s="65"/>
      <c r="G739" s="65"/>
      <c r="H739" s="57"/>
      <c r="I739" s="58"/>
      <c r="J739" s="65"/>
    </row>
    <row r="740" spans="2:10" x14ac:dyDescent="0.3">
      <c r="B740" s="54"/>
      <c r="C740" s="63"/>
      <c r="D740" s="64"/>
      <c r="E740" s="64"/>
      <c r="F740" s="65"/>
      <c r="G740" s="65"/>
      <c r="H740" s="57"/>
      <c r="I740" s="58"/>
      <c r="J740" s="65"/>
    </row>
    <row r="741" spans="2:10" x14ac:dyDescent="0.3">
      <c r="B741" s="54"/>
      <c r="C741" s="63"/>
      <c r="D741" s="64"/>
      <c r="E741" s="64"/>
      <c r="F741" s="65"/>
      <c r="G741" s="65"/>
      <c r="H741" s="57"/>
      <c r="I741" s="58"/>
      <c r="J741" s="65"/>
    </row>
    <row r="742" spans="2:10" x14ac:dyDescent="0.3">
      <c r="B742" s="54"/>
      <c r="C742" s="63"/>
      <c r="D742" s="64"/>
      <c r="E742" s="64"/>
      <c r="F742" s="65"/>
      <c r="G742" s="65"/>
      <c r="H742" s="57"/>
      <c r="I742" s="58"/>
      <c r="J742" s="65"/>
    </row>
    <row r="743" spans="2:10" x14ac:dyDescent="0.3">
      <c r="B743" s="54"/>
      <c r="C743" s="63"/>
      <c r="D743" s="64"/>
      <c r="E743" s="64"/>
      <c r="F743" s="65"/>
      <c r="G743" s="65"/>
      <c r="H743" s="57"/>
      <c r="I743" s="58"/>
      <c r="J743" s="65"/>
    </row>
    <row r="744" spans="2:10" x14ac:dyDescent="0.3">
      <c r="B744" s="54"/>
      <c r="C744" s="63"/>
      <c r="D744" s="64"/>
      <c r="E744" s="64"/>
      <c r="F744" s="65"/>
      <c r="G744" s="65"/>
      <c r="H744" s="57"/>
      <c r="I744" s="58"/>
      <c r="J744" s="65"/>
    </row>
    <row r="745" spans="2:10" x14ac:dyDescent="0.3">
      <c r="B745" s="54"/>
      <c r="C745" s="63"/>
      <c r="D745" s="64"/>
      <c r="E745" s="64"/>
      <c r="F745" s="65"/>
      <c r="G745" s="65"/>
      <c r="H745" s="57"/>
      <c r="I745" s="58"/>
      <c r="J745" s="65"/>
    </row>
    <row r="746" spans="2:10" x14ac:dyDescent="0.3">
      <c r="B746" s="54"/>
      <c r="C746" s="63"/>
      <c r="D746" s="64"/>
      <c r="E746" s="64"/>
      <c r="F746" s="65"/>
      <c r="G746" s="65"/>
      <c r="H746" s="57"/>
      <c r="I746" s="58"/>
      <c r="J746" s="65"/>
    </row>
    <row r="747" spans="2:10" x14ac:dyDescent="0.3">
      <c r="B747" s="54"/>
      <c r="C747" s="63"/>
      <c r="D747" s="64"/>
      <c r="E747" s="64"/>
      <c r="F747" s="65"/>
      <c r="G747" s="65"/>
      <c r="H747" s="57"/>
      <c r="I747" s="58"/>
      <c r="J747" s="65"/>
    </row>
    <row r="748" spans="2:10" x14ac:dyDescent="0.3">
      <c r="B748" s="54"/>
      <c r="C748" s="63"/>
      <c r="D748" s="64"/>
      <c r="E748" s="64"/>
      <c r="F748" s="65"/>
      <c r="G748" s="65"/>
      <c r="H748" s="57"/>
      <c r="I748" s="58"/>
      <c r="J748" s="65"/>
    </row>
    <row r="749" spans="2:10" x14ac:dyDescent="0.3">
      <c r="B749" s="54"/>
      <c r="C749" s="63"/>
      <c r="D749" s="64"/>
      <c r="E749" s="64"/>
      <c r="F749" s="65"/>
      <c r="G749" s="65"/>
      <c r="H749" s="57"/>
      <c r="I749" s="58"/>
      <c r="J749" s="65"/>
    </row>
    <row r="750" spans="2:10" x14ac:dyDescent="0.3">
      <c r="B750" s="54"/>
      <c r="C750" s="63"/>
      <c r="D750" s="64"/>
      <c r="E750" s="64"/>
      <c r="F750" s="65"/>
      <c r="G750" s="65"/>
      <c r="H750" s="57"/>
      <c r="I750" s="58"/>
      <c r="J750" s="65"/>
    </row>
    <row r="751" spans="2:10" x14ac:dyDescent="0.3">
      <c r="B751" s="54"/>
      <c r="C751" s="63"/>
      <c r="D751" s="64"/>
      <c r="E751" s="64"/>
      <c r="F751" s="65"/>
      <c r="G751" s="65"/>
      <c r="H751" s="57"/>
      <c r="I751" s="58"/>
      <c r="J751" s="65"/>
    </row>
    <row r="752" spans="2:10" x14ac:dyDescent="0.3">
      <c r="B752" s="54"/>
      <c r="C752" s="63"/>
      <c r="D752" s="64"/>
      <c r="E752" s="64"/>
      <c r="F752" s="65"/>
      <c r="G752" s="65"/>
      <c r="H752" s="57"/>
      <c r="I752" s="58"/>
      <c r="J752" s="65"/>
    </row>
    <row r="753" spans="2:10" x14ac:dyDescent="0.3">
      <c r="B753" s="54"/>
      <c r="C753" s="63"/>
      <c r="D753" s="64"/>
      <c r="E753" s="64"/>
      <c r="F753" s="65"/>
      <c r="G753" s="65"/>
      <c r="H753" s="57"/>
      <c r="I753" s="58"/>
      <c r="J753" s="65"/>
    </row>
    <row r="754" spans="2:10" x14ac:dyDescent="0.3">
      <c r="B754" s="54"/>
      <c r="C754" s="63"/>
      <c r="D754" s="64"/>
      <c r="E754" s="64"/>
      <c r="F754" s="65"/>
      <c r="G754" s="65"/>
      <c r="H754" s="57"/>
      <c r="I754" s="58"/>
      <c r="J754" s="65"/>
    </row>
    <row r="755" spans="2:10" x14ac:dyDescent="0.3">
      <c r="B755" s="54"/>
      <c r="C755" s="63"/>
      <c r="D755" s="64"/>
      <c r="E755" s="64"/>
      <c r="F755" s="65"/>
      <c r="G755" s="65"/>
      <c r="H755" s="57"/>
      <c r="I755" s="58"/>
      <c r="J755" s="65"/>
    </row>
    <row r="756" spans="2:10" x14ac:dyDescent="0.3">
      <c r="B756" s="54"/>
      <c r="C756" s="63"/>
      <c r="D756" s="64"/>
      <c r="E756" s="64"/>
      <c r="F756" s="65"/>
      <c r="G756" s="65"/>
      <c r="H756" s="57"/>
      <c r="I756" s="58"/>
      <c r="J756" s="65"/>
    </row>
    <row r="757" spans="2:10" x14ac:dyDescent="0.3">
      <c r="B757" s="54"/>
      <c r="C757" s="63"/>
      <c r="D757" s="64"/>
      <c r="E757" s="64"/>
      <c r="F757" s="65"/>
      <c r="G757" s="65"/>
      <c r="H757" s="57"/>
      <c r="I757" s="58"/>
      <c r="J757" s="65"/>
    </row>
    <row r="758" spans="2:10" x14ac:dyDescent="0.3">
      <c r="B758" s="54"/>
      <c r="C758" s="63"/>
      <c r="D758" s="64"/>
      <c r="E758" s="64"/>
      <c r="F758" s="65"/>
      <c r="G758" s="65"/>
      <c r="H758" s="57"/>
      <c r="I758" s="58"/>
      <c r="J758" s="65"/>
    </row>
    <row r="759" spans="2:10" x14ac:dyDescent="0.3">
      <c r="B759" s="54"/>
      <c r="C759" s="63"/>
      <c r="D759" s="64"/>
      <c r="E759" s="64"/>
      <c r="F759" s="65"/>
      <c r="G759" s="65"/>
      <c r="H759" s="57"/>
      <c r="I759" s="58"/>
      <c r="J759" s="65"/>
    </row>
    <row r="760" spans="2:10" x14ac:dyDescent="0.3">
      <c r="B760" s="54"/>
      <c r="C760" s="63"/>
      <c r="D760" s="64"/>
      <c r="E760" s="64"/>
      <c r="F760" s="65"/>
      <c r="G760" s="65"/>
      <c r="H760" s="57"/>
      <c r="I760" s="58"/>
      <c r="J760" s="65"/>
    </row>
    <row r="761" spans="2:10" x14ac:dyDescent="0.3">
      <c r="B761" s="54"/>
      <c r="C761" s="63"/>
      <c r="D761" s="64"/>
      <c r="E761" s="64"/>
      <c r="F761" s="65"/>
      <c r="G761" s="65"/>
      <c r="H761" s="57"/>
      <c r="I761" s="58"/>
      <c r="J761" s="65"/>
    </row>
    <row r="762" spans="2:10" x14ac:dyDescent="0.3">
      <c r="B762" s="54"/>
      <c r="C762" s="63"/>
      <c r="D762" s="64"/>
      <c r="E762" s="64"/>
      <c r="F762" s="65"/>
      <c r="G762" s="65"/>
      <c r="H762" s="57"/>
      <c r="I762" s="58"/>
      <c r="J762" s="65"/>
    </row>
    <row r="763" spans="2:10" x14ac:dyDescent="0.3">
      <c r="B763" s="54"/>
      <c r="C763" s="63"/>
      <c r="D763" s="64"/>
      <c r="E763" s="64"/>
      <c r="F763" s="65"/>
      <c r="G763" s="65"/>
      <c r="H763" s="57"/>
      <c r="I763" s="58"/>
      <c r="J763" s="65"/>
    </row>
    <row r="764" spans="2:10" x14ac:dyDescent="0.3">
      <c r="B764" s="54"/>
      <c r="C764" s="63"/>
      <c r="D764" s="64"/>
      <c r="E764" s="64"/>
      <c r="F764" s="65"/>
      <c r="G764" s="65"/>
      <c r="H764" s="57"/>
      <c r="I764" s="58"/>
      <c r="J764" s="65"/>
    </row>
    <row r="765" spans="2:10" x14ac:dyDescent="0.3">
      <c r="B765" s="54"/>
      <c r="C765" s="63"/>
      <c r="D765" s="64"/>
      <c r="E765" s="64"/>
      <c r="F765" s="65"/>
      <c r="G765" s="65"/>
      <c r="H765" s="57"/>
      <c r="I765" s="58"/>
      <c r="J765" s="65"/>
    </row>
    <row r="766" spans="2:10" x14ac:dyDescent="0.3">
      <c r="B766" s="54"/>
      <c r="C766" s="63"/>
      <c r="D766" s="64"/>
      <c r="E766" s="64"/>
      <c r="F766" s="65"/>
      <c r="G766" s="65"/>
      <c r="H766" s="57"/>
      <c r="I766" s="58"/>
      <c r="J766" s="65"/>
    </row>
    <row r="767" spans="2:10" x14ac:dyDescent="0.3">
      <c r="B767" s="54"/>
      <c r="C767" s="63"/>
      <c r="D767" s="64"/>
      <c r="E767" s="64"/>
      <c r="F767" s="65"/>
      <c r="G767" s="65"/>
      <c r="H767" s="57"/>
      <c r="I767" s="58"/>
      <c r="J767" s="65"/>
    </row>
    <row r="768" spans="2:10" x14ac:dyDescent="0.3">
      <c r="B768" s="54"/>
      <c r="C768" s="63"/>
      <c r="D768" s="64"/>
      <c r="E768" s="64"/>
      <c r="F768" s="65"/>
      <c r="G768" s="65"/>
      <c r="H768" s="57"/>
      <c r="I768" s="58"/>
      <c r="J768" s="65"/>
    </row>
    <row r="769" spans="2:10" x14ac:dyDescent="0.3">
      <c r="B769" s="54"/>
      <c r="C769" s="63"/>
      <c r="D769" s="64"/>
      <c r="E769" s="64"/>
      <c r="F769" s="65"/>
      <c r="G769" s="65"/>
      <c r="H769" s="57"/>
      <c r="I769" s="58"/>
      <c r="J769" s="65"/>
    </row>
    <row r="770" spans="2:10" x14ac:dyDescent="0.3">
      <c r="B770" s="54"/>
      <c r="C770" s="63"/>
      <c r="D770" s="64"/>
      <c r="E770" s="64"/>
      <c r="F770" s="65"/>
      <c r="G770" s="65"/>
      <c r="H770" s="57"/>
      <c r="I770" s="58"/>
      <c r="J770" s="65"/>
    </row>
    <row r="771" spans="2:10" x14ac:dyDescent="0.3">
      <c r="B771" s="54"/>
      <c r="C771" s="63"/>
      <c r="D771" s="64"/>
      <c r="E771" s="64"/>
      <c r="F771" s="65"/>
      <c r="G771" s="65"/>
      <c r="H771" s="57"/>
      <c r="I771" s="58"/>
      <c r="J771" s="65"/>
    </row>
    <row r="772" spans="2:10" x14ac:dyDescent="0.3">
      <c r="B772" s="54"/>
      <c r="C772" s="63"/>
      <c r="D772" s="64"/>
      <c r="E772" s="64"/>
      <c r="F772" s="65"/>
      <c r="G772" s="65"/>
      <c r="H772" s="57"/>
      <c r="I772" s="58"/>
      <c r="J772" s="65"/>
    </row>
    <row r="773" spans="2:10" x14ac:dyDescent="0.3">
      <c r="B773" s="54"/>
      <c r="C773" s="63"/>
      <c r="D773" s="64"/>
      <c r="E773" s="64"/>
      <c r="F773" s="65"/>
      <c r="G773" s="65"/>
      <c r="H773" s="57"/>
      <c r="I773" s="58"/>
      <c r="J773" s="65"/>
    </row>
    <row r="774" spans="2:10" x14ac:dyDescent="0.3">
      <c r="B774" s="54"/>
      <c r="C774" s="63"/>
      <c r="D774" s="64"/>
      <c r="E774" s="64"/>
      <c r="F774" s="65"/>
      <c r="G774" s="65"/>
      <c r="H774" s="57"/>
      <c r="I774" s="58"/>
      <c r="J774" s="65"/>
    </row>
    <row r="775" spans="2:10" x14ac:dyDescent="0.3">
      <c r="B775" s="54"/>
      <c r="C775" s="63"/>
      <c r="D775" s="64"/>
      <c r="E775" s="64"/>
      <c r="F775" s="65"/>
      <c r="G775" s="65"/>
      <c r="H775" s="57"/>
      <c r="I775" s="58"/>
      <c r="J775" s="65"/>
    </row>
    <row r="776" spans="2:10" x14ac:dyDescent="0.3">
      <c r="B776" s="54"/>
      <c r="C776" s="63"/>
      <c r="D776" s="64"/>
      <c r="E776" s="64"/>
      <c r="F776" s="65"/>
      <c r="G776" s="65"/>
      <c r="H776" s="57"/>
      <c r="I776" s="58"/>
      <c r="J776" s="65"/>
    </row>
    <row r="777" spans="2:10" x14ac:dyDescent="0.3">
      <c r="B777" s="54"/>
      <c r="C777" s="63"/>
      <c r="D777" s="64"/>
      <c r="E777" s="64"/>
      <c r="F777" s="65"/>
      <c r="G777" s="65"/>
      <c r="H777" s="57"/>
      <c r="I777" s="58"/>
      <c r="J777" s="65"/>
    </row>
    <row r="778" spans="2:10" x14ac:dyDescent="0.3">
      <c r="B778" s="54"/>
      <c r="C778" s="63"/>
      <c r="D778" s="64"/>
      <c r="E778" s="64"/>
      <c r="F778" s="65"/>
      <c r="G778" s="65"/>
      <c r="H778" s="57"/>
      <c r="I778" s="58"/>
      <c r="J778" s="65"/>
    </row>
    <row r="779" spans="2:10" x14ac:dyDescent="0.3">
      <c r="B779" s="54"/>
      <c r="C779" s="63"/>
      <c r="D779" s="64"/>
      <c r="E779" s="64"/>
      <c r="F779" s="65"/>
      <c r="G779" s="65"/>
      <c r="H779" s="57"/>
      <c r="I779" s="58"/>
      <c r="J779" s="65"/>
    </row>
    <row r="780" spans="2:10" x14ac:dyDescent="0.3">
      <c r="B780" s="54"/>
      <c r="C780" s="63"/>
      <c r="D780" s="64"/>
      <c r="E780" s="64"/>
      <c r="F780" s="65"/>
      <c r="G780" s="65"/>
      <c r="H780" s="57"/>
      <c r="I780" s="58"/>
      <c r="J780" s="65"/>
    </row>
    <row r="781" spans="2:10" x14ac:dyDescent="0.3">
      <c r="B781" s="54"/>
      <c r="C781" s="63"/>
      <c r="D781" s="64"/>
      <c r="E781" s="64"/>
      <c r="F781" s="65"/>
      <c r="G781" s="65"/>
      <c r="H781" s="57"/>
      <c r="I781" s="58"/>
      <c r="J781" s="65"/>
    </row>
    <row r="782" spans="2:10" x14ac:dyDescent="0.3">
      <c r="B782" s="54"/>
      <c r="C782" s="63"/>
      <c r="D782" s="64"/>
      <c r="E782" s="64"/>
      <c r="F782" s="65"/>
      <c r="G782" s="65"/>
      <c r="H782" s="57"/>
      <c r="I782" s="58"/>
      <c r="J782" s="65"/>
    </row>
    <row r="783" spans="2:10" x14ac:dyDescent="0.3">
      <c r="B783" s="54"/>
      <c r="C783" s="63"/>
      <c r="D783" s="64"/>
      <c r="E783" s="64"/>
      <c r="F783" s="65"/>
      <c r="G783" s="65"/>
      <c r="H783" s="57"/>
      <c r="I783" s="58"/>
      <c r="J783" s="65"/>
    </row>
    <row r="784" spans="2:10" x14ac:dyDescent="0.3">
      <c r="B784" s="54"/>
      <c r="C784" s="63"/>
      <c r="D784" s="64"/>
      <c r="E784" s="64"/>
      <c r="F784" s="65"/>
      <c r="G784" s="65"/>
      <c r="H784" s="57"/>
      <c r="I784" s="58"/>
      <c r="J784" s="65"/>
    </row>
    <row r="785" spans="2:10" x14ac:dyDescent="0.3">
      <c r="B785" s="54"/>
      <c r="C785" s="63"/>
      <c r="D785" s="64"/>
      <c r="E785" s="64"/>
      <c r="F785" s="65"/>
      <c r="G785" s="65"/>
      <c r="H785" s="57"/>
      <c r="I785" s="58"/>
      <c r="J785" s="65"/>
    </row>
    <row r="786" spans="2:10" x14ac:dyDescent="0.3">
      <c r="B786" s="54"/>
      <c r="C786" s="63"/>
      <c r="D786" s="64"/>
      <c r="E786" s="64"/>
      <c r="F786" s="65"/>
      <c r="G786" s="65"/>
      <c r="H786" s="57"/>
      <c r="I786" s="58"/>
      <c r="J786" s="65"/>
    </row>
    <row r="787" spans="2:10" x14ac:dyDescent="0.3">
      <c r="B787" s="54"/>
      <c r="C787" s="63"/>
      <c r="D787" s="64"/>
      <c r="E787" s="64"/>
      <c r="F787" s="65"/>
      <c r="G787" s="65"/>
      <c r="H787" s="57"/>
      <c r="I787" s="58"/>
      <c r="J787" s="65"/>
    </row>
    <row r="788" spans="2:10" x14ac:dyDescent="0.3">
      <c r="B788" s="54"/>
      <c r="C788" s="63"/>
      <c r="D788" s="64"/>
      <c r="E788" s="64"/>
      <c r="F788" s="65"/>
      <c r="G788" s="65"/>
      <c r="H788" s="57"/>
      <c r="I788" s="58"/>
      <c r="J788" s="65"/>
    </row>
    <row r="789" spans="2:10" x14ac:dyDescent="0.3">
      <c r="B789" s="54"/>
      <c r="C789" s="63"/>
      <c r="D789" s="64"/>
      <c r="E789" s="64"/>
      <c r="F789" s="65"/>
      <c r="G789" s="65"/>
      <c r="H789" s="57"/>
      <c r="I789" s="58"/>
      <c r="J789" s="65"/>
    </row>
    <row r="790" spans="2:10" x14ac:dyDescent="0.3">
      <c r="B790" s="54"/>
      <c r="C790" s="63"/>
      <c r="D790" s="64"/>
      <c r="E790" s="64"/>
      <c r="F790" s="65"/>
      <c r="G790" s="65"/>
      <c r="H790" s="57"/>
      <c r="I790" s="58"/>
      <c r="J790" s="65"/>
    </row>
    <row r="791" spans="2:10" x14ac:dyDescent="0.3">
      <c r="B791" s="54"/>
      <c r="C791" s="63"/>
      <c r="D791" s="64"/>
      <c r="E791" s="64"/>
      <c r="F791" s="65"/>
      <c r="G791" s="65"/>
      <c r="H791" s="57"/>
      <c r="I791" s="58"/>
      <c r="J791" s="65"/>
    </row>
    <row r="792" spans="2:10" x14ac:dyDescent="0.3">
      <c r="B792" s="54"/>
      <c r="C792" s="63"/>
      <c r="D792" s="64"/>
      <c r="E792" s="64"/>
      <c r="F792" s="65"/>
      <c r="G792" s="65"/>
      <c r="H792" s="57"/>
      <c r="I792" s="58"/>
      <c r="J792" s="65"/>
    </row>
    <row r="793" spans="2:10" x14ac:dyDescent="0.3">
      <c r="B793" s="54"/>
      <c r="C793" s="63"/>
      <c r="D793" s="64"/>
      <c r="E793" s="64"/>
      <c r="F793" s="65"/>
      <c r="G793" s="65"/>
      <c r="H793" s="57"/>
      <c r="I793" s="58"/>
      <c r="J793" s="65"/>
    </row>
    <row r="794" spans="2:10" x14ac:dyDescent="0.3">
      <c r="B794" s="54"/>
      <c r="C794" s="63"/>
      <c r="D794" s="64"/>
      <c r="E794" s="64"/>
      <c r="F794" s="65"/>
      <c r="G794" s="65"/>
      <c r="H794" s="57"/>
      <c r="I794" s="58"/>
      <c r="J794" s="65"/>
    </row>
    <row r="795" spans="2:10" x14ac:dyDescent="0.3">
      <c r="B795" s="54"/>
      <c r="C795" s="63"/>
      <c r="D795" s="64"/>
      <c r="E795" s="64"/>
      <c r="F795" s="65"/>
      <c r="G795" s="65"/>
      <c r="H795" s="57"/>
      <c r="I795" s="58"/>
      <c r="J795" s="65"/>
    </row>
    <row r="796" spans="2:10" x14ac:dyDescent="0.3">
      <c r="B796" s="54"/>
      <c r="C796" s="63"/>
      <c r="D796" s="64"/>
      <c r="E796" s="64"/>
      <c r="F796" s="65"/>
      <c r="G796" s="65"/>
      <c r="H796" s="57"/>
      <c r="I796" s="58"/>
      <c r="J796" s="65"/>
    </row>
    <row r="797" spans="2:10" x14ac:dyDescent="0.3">
      <c r="B797" s="54"/>
      <c r="C797" s="63"/>
      <c r="D797" s="64"/>
      <c r="E797" s="64"/>
      <c r="F797" s="65"/>
      <c r="G797" s="65"/>
      <c r="H797" s="57"/>
      <c r="I797" s="58"/>
      <c r="J797" s="65"/>
    </row>
    <row r="798" spans="2:10" x14ac:dyDescent="0.3">
      <c r="B798" s="54"/>
      <c r="C798" s="63"/>
      <c r="D798" s="64"/>
      <c r="E798" s="64"/>
      <c r="F798" s="65"/>
      <c r="G798" s="65"/>
      <c r="H798" s="57"/>
      <c r="I798" s="58"/>
      <c r="J798" s="65"/>
    </row>
    <row r="799" spans="2:10" x14ac:dyDescent="0.3">
      <c r="B799" s="54"/>
      <c r="C799" s="63"/>
      <c r="D799" s="64"/>
      <c r="E799" s="64"/>
      <c r="F799" s="65"/>
      <c r="G799" s="65"/>
      <c r="H799" s="57"/>
      <c r="I799" s="58"/>
      <c r="J799" s="65"/>
    </row>
    <row r="800" spans="2:10" x14ac:dyDescent="0.3">
      <c r="B800" s="54"/>
      <c r="C800" s="63"/>
      <c r="D800" s="64"/>
      <c r="E800" s="64"/>
      <c r="F800" s="65"/>
      <c r="G800" s="65"/>
      <c r="H800" s="57"/>
      <c r="I800" s="58"/>
      <c r="J800" s="65"/>
    </row>
    <row r="801" spans="2:10" x14ac:dyDescent="0.3">
      <c r="B801" s="54"/>
      <c r="C801" s="63"/>
      <c r="D801" s="64"/>
      <c r="E801" s="64"/>
      <c r="F801" s="65"/>
      <c r="G801" s="65"/>
      <c r="H801" s="57"/>
      <c r="I801" s="58"/>
      <c r="J801" s="65"/>
    </row>
    <row r="802" spans="2:10" x14ac:dyDescent="0.3">
      <c r="B802" s="54"/>
      <c r="C802" s="63"/>
      <c r="D802" s="64"/>
      <c r="E802" s="64"/>
      <c r="F802" s="65"/>
      <c r="G802" s="65"/>
      <c r="H802" s="57"/>
      <c r="I802" s="58"/>
      <c r="J802" s="65"/>
    </row>
    <row r="803" spans="2:10" x14ac:dyDescent="0.3">
      <c r="B803" s="54"/>
      <c r="C803" s="63"/>
      <c r="D803" s="64"/>
      <c r="E803" s="64"/>
      <c r="F803" s="65"/>
      <c r="G803" s="65"/>
      <c r="H803" s="57"/>
      <c r="I803" s="58"/>
      <c r="J803" s="65"/>
    </row>
    <row r="804" spans="2:10" x14ac:dyDescent="0.3">
      <c r="B804" s="54"/>
      <c r="C804" s="63"/>
      <c r="D804" s="64"/>
      <c r="E804" s="64"/>
      <c r="F804" s="65"/>
      <c r="G804" s="65"/>
      <c r="H804" s="57"/>
      <c r="I804" s="58"/>
      <c r="J804" s="65"/>
    </row>
    <row r="805" spans="2:10" x14ac:dyDescent="0.3">
      <c r="B805" s="54"/>
      <c r="C805" s="63"/>
      <c r="D805" s="64"/>
      <c r="E805" s="64"/>
      <c r="F805" s="65"/>
      <c r="G805" s="65"/>
      <c r="H805" s="57"/>
      <c r="I805" s="58"/>
      <c r="J805" s="65"/>
    </row>
    <row r="806" spans="2:10" x14ac:dyDescent="0.3">
      <c r="B806" s="54"/>
      <c r="C806" s="63"/>
      <c r="D806" s="64"/>
      <c r="E806" s="64"/>
      <c r="F806" s="65"/>
      <c r="G806" s="65"/>
      <c r="H806" s="57"/>
      <c r="I806" s="58"/>
      <c r="J806" s="65"/>
    </row>
    <row r="807" spans="2:10" x14ac:dyDescent="0.3">
      <c r="B807" s="54"/>
      <c r="C807" s="63"/>
      <c r="D807" s="64"/>
      <c r="E807" s="64"/>
      <c r="F807" s="65"/>
      <c r="G807" s="65"/>
      <c r="H807" s="57"/>
      <c r="I807" s="58"/>
      <c r="J807" s="65"/>
    </row>
    <row r="808" spans="2:10" x14ac:dyDescent="0.3">
      <c r="B808" s="54"/>
      <c r="C808" s="63"/>
      <c r="D808" s="64"/>
      <c r="E808" s="64"/>
      <c r="F808" s="65"/>
      <c r="G808" s="65"/>
      <c r="H808" s="57"/>
      <c r="I808" s="58"/>
      <c r="J808" s="65"/>
    </row>
    <row r="809" spans="2:10" x14ac:dyDescent="0.3">
      <c r="B809" s="54"/>
      <c r="C809" s="63"/>
      <c r="D809" s="64"/>
      <c r="E809" s="64"/>
      <c r="F809" s="65"/>
      <c r="G809" s="65"/>
      <c r="H809" s="57"/>
      <c r="I809" s="58"/>
      <c r="J809" s="65"/>
    </row>
    <row r="810" spans="2:10" x14ac:dyDescent="0.3">
      <c r="B810" s="54"/>
      <c r="C810" s="63"/>
      <c r="D810" s="64"/>
      <c r="E810" s="64"/>
      <c r="F810" s="65"/>
      <c r="G810" s="65"/>
      <c r="H810" s="57"/>
      <c r="I810" s="58"/>
      <c r="J810" s="65"/>
    </row>
    <row r="811" spans="2:10" x14ac:dyDescent="0.3">
      <c r="B811" s="54"/>
      <c r="C811" s="63"/>
      <c r="D811" s="64"/>
      <c r="E811" s="64"/>
      <c r="F811" s="65"/>
      <c r="G811" s="65"/>
      <c r="H811" s="57"/>
      <c r="I811" s="58"/>
      <c r="J811" s="65"/>
    </row>
    <row r="812" spans="2:10" x14ac:dyDescent="0.3">
      <c r="B812" s="54"/>
      <c r="C812" s="63"/>
      <c r="D812" s="64"/>
      <c r="E812" s="64"/>
      <c r="F812" s="65"/>
      <c r="G812" s="65"/>
      <c r="H812" s="57"/>
      <c r="I812" s="58"/>
      <c r="J812" s="65"/>
    </row>
    <row r="813" spans="2:10" x14ac:dyDescent="0.3">
      <c r="B813" s="54"/>
      <c r="C813" s="63"/>
      <c r="D813" s="64"/>
      <c r="E813" s="64"/>
      <c r="F813" s="65"/>
      <c r="G813" s="65"/>
      <c r="H813" s="57"/>
      <c r="I813" s="58"/>
      <c r="J813" s="65"/>
    </row>
    <row r="814" spans="2:10" x14ac:dyDescent="0.3">
      <c r="B814" s="54"/>
      <c r="C814" s="63"/>
      <c r="D814" s="64"/>
      <c r="E814" s="64"/>
      <c r="F814" s="65"/>
      <c r="G814" s="65"/>
      <c r="H814" s="57"/>
      <c r="I814" s="58"/>
      <c r="J814" s="65"/>
    </row>
    <row r="815" spans="2:10" x14ac:dyDescent="0.3">
      <c r="B815" s="54"/>
      <c r="C815" s="63"/>
      <c r="D815" s="64"/>
      <c r="E815" s="64"/>
      <c r="F815" s="65"/>
      <c r="G815" s="65"/>
      <c r="H815" s="57"/>
      <c r="I815" s="58"/>
      <c r="J815" s="65"/>
    </row>
    <row r="816" spans="2:10" x14ac:dyDescent="0.3">
      <c r="B816" s="54"/>
      <c r="C816" s="63"/>
      <c r="D816" s="64"/>
      <c r="E816" s="64"/>
      <c r="F816" s="65"/>
      <c r="G816" s="65"/>
      <c r="H816" s="57"/>
      <c r="I816" s="58"/>
      <c r="J816" s="65"/>
    </row>
    <row r="817" spans="2:10" x14ac:dyDescent="0.3">
      <c r="B817" s="54"/>
      <c r="C817" s="63"/>
      <c r="D817" s="64"/>
      <c r="E817" s="64"/>
      <c r="F817" s="65"/>
      <c r="G817" s="65"/>
      <c r="H817" s="57"/>
      <c r="I817" s="58"/>
      <c r="J817" s="65"/>
    </row>
    <row r="818" spans="2:10" x14ac:dyDescent="0.3">
      <c r="B818" s="54"/>
      <c r="C818" s="63"/>
      <c r="D818" s="64"/>
      <c r="E818" s="64"/>
      <c r="F818" s="65"/>
      <c r="G818" s="65"/>
      <c r="H818" s="57"/>
      <c r="I818" s="58"/>
      <c r="J818" s="65"/>
    </row>
    <row r="819" spans="2:10" x14ac:dyDescent="0.3">
      <c r="B819" s="54"/>
      <c r="C819" s="63"/>
      <c r="D819" s="64"/>
      <c r="E819" s="64"/>
      <c r="F819" s="65"/>
      <c r="G819" s="65"/>
      <c r="H819" s="57"/>
      <c r="I819" s="58"/>
      <c r="J819" s="65"/>
    </row>
    <row r="820" spans="2:10" x14ac:dyDescent="0.3">
      <c r="B820" s="54"/>
      <c r="C820" s="63"/>
      <c r="D820" s="64"/>
      <c r="E820" s="64"/>
      <c r="F820" s="65"/>
      <c r="G820" s="65"/>
      <c r="H820" s="57"/>
      <c r="I820" s="58"/>
      <c r="J820" s="65"/>
    </row>
    <row r="821" spans="2:10" x14ac:dyDescent="0.3">
      <c r="B821" s="54"/>
      <c r="C821" s="63"/>
      <c r="D821" s="64"/>
      <c r="E821" s="64"/>
      <c r="F821" s="65"/>
      <c r="G821" s="65"/>
      <c r="H821" s="57"/>
      <c r="I821" s="58"/>
      <c r="J821" s="65"/>
    </row>
    <row r="822" spans="2:10" x14ac:dyDescent="0.3">
      <c r="B822" s="54"/>
      <c r="C822" s="63"/>
      <c r="D822" s="64"/>
      <c r="E822" s="64"/>
      <c r="F822" s="65"/>
      <c r="G822" s="65"/>
      <c r="H822" s="57"/>
      <c r="I822" s="58"/>
      <c r="J822" s="65"/>
    </row>
    <row r="823" spans="2:10" x14ac:dyDescent="0.3">
      <c r="B823" s="54"/>
      <c r="C823" s="63"/>
      <c r="D823" s="64"/>
      <c r="E823" s="64"/>
      <c r="F823" s="65"/>
      <c r="G823" s="65"/>
      <c r="H823" s="57"/>
      <c r="I823" s="58"/>
      <c r="J823" s="65"/>
    </row>
    <row r="824" spans="2:10" x14ac:dyDescent="0.3">
      <c r="B824" s="54"/>
      <c r="C824" s="63"/>
      <c r="D824" s="64"/>
      <c r="E824" s="64"/>
      <c r="F824" s="65"/>
      <c r="G824" s="65"/>
      <c r="H824" s="57"/>
      <c r="I824" s="58"/>
      <c r="J824" s="65"/>
    </row>
    <row r="825" spans="2:10" x14ac:dyDescent="0.3">
      <c r="B825" s="54"/>
      <c r="C825" s="63"/>
      <c r="D825" s="64"/>
      <c r="E825" s="64"/>
      <c r="F825" s="65"/>
      <c r="G825" s="65"/>
      <c r="H825" s="57"/>
      <c r="I825" s="58"/>
      <c r="J825" s="65"/>
    </row>
    <row r="826" spans="2:10" x14ac:dyDescent="0.3">
      <c r="B826" s="54"/>
      <c r="C826" s="63"/>
      <c r="D826" s="64"/>
      <c r="E826" s="64"/>
      <c r="F826" s="65"/>
      <c r="G826" s="65"/>
      <c r="H826" s="57"/>
      <c r="I826" s="58"/>
      <c r="J826" s="65"/>
    </row>
    <row r="827" spans="2:10" x14ac:dyDescent="0.3">
      <c r="B827" s="54"/>
      <c r="C827" s="63"/>
      <c r="D827" s="64"/>
      <c r="E827" s="64"/>
      <c r="F827" s="65"/>
      <c r="G827" s="65"/>
      <c r="H827" s="57"/>
      <c r="I827" s="58"/>
      <c r="J827" s="65"/>
    </row>
    <row r="828" spans="2:10" x14ac:dyDescent="0.3">
      <c r="B828" s="54"/>
      <c r="C828" s="63"/>
      <c r="D828" s="64"/>
      <c r="E828" s="64"/>
      <c r="F828" s="65"/>
      <c r="G828" s="65"/>
      <c r="H828" s="57"/>
      <c r="I828" s="58"/>
      <c r="J828" s="65"/>
    </row>
    <row r="829" spans="2:10" x14ac:dyDescent="0.3">
      <c r="B829" s="54"/>
      <c r="C829" s="63"/>
      <c r="D829" s="64"/>
      <c r="E829" s="64"/>
      <c r="F829" s="65"/>
      <c r="G829" s="65"/>
      <c r="H829" s="57"/>
      <c r="I829" s="58"/>
      <c r="J829" s="65"/>
    </row>
    <row r="830" spans="2:10" x14ac:dyDescent="0.3">
      <c r="B830" s="54"/>
      <c r="C830" s="63"/>
      <c r="D830" s="64"/>
      <c r="E830" s="64"/>
      <c r="F830" s="65"/>
      <c r="G830" s="65"/>
      <c r="H830" s="57"/>
      <c r="I830" s="58"/>
      <c r="J830" s="65"/>
    </row>
    <row r="831" spans="2:10" x14ac:dyDescent="0.3">
      <c r="B831" s="54"/>
      <c r="C831" s="63"/>
      <c r="D831" s="64"/>
      <c r="E831" s="64"/>
      <c r="F831" s="65"/>
      <c r="G831" s="65"/>
      <c r="H831" s="57"/>
      <c r="I831" s="58"/>
      <c r="J831" s="65"/>
    </row>
    <row r="832" spans="2:10" x14ac:dyDescent="0.3">
      <c r="B832" s="54"/>
      <c r="C832" s="63"/>
      <c r="D832" s="64"/>
      <c r="E832" s="64"/>
      <c r="F832" s="65"/>
      <c r="G832" s="65"/>
      <c r="H832" s="57"/>
      <c r="I832" s="58"/>
      <c r="J832" s="65"/>
    </row>
    <row r="833" spans="2:10" x14ac:dyDescent="0.3">
      <c r="B833" s="54"/>
      <c r="C833" s="63"/>
      <c r="D833" s="64"/>
      <c r="E833" s="64"/>
      <c r="F833" s="65"/>
      <c r="G833" s="65"/>
      <c r="H833" s="57"/>
      <c r="I833" s="58"/>
      <c r="J833" s="65"/>
    </row>
    <row r="834" spans="2:10" x14ac:dyDescent="0.3">
      <c r="B834" s="54"/>
      <c r="C834" s="63"/>
      <c r="D834" s="64"/>
      <c r="E834" s="64"/>
      <c r="F834" s="65"/>
      <c r="G834" s="65"/>
      <c r="H834" s="57"/>
      <c r="I834" s="58"/>
      <c r="J834" s="65"/>
    </row>
    <row r="835" spans="2:10" x14ac:dyDescent="0.3">
      <c r="B835" s="54"/>
      <c r="C835" s="63"/>
      <c r="D835" s="64"/>
      <c r="E835" s="64"/>
      <c r="F835" s="65"/>
      <c r="G835" s="65"/>
      <c r="H835" s="57"/>
      <c r="I835" s="58"/>
      <c r="J835" s="65"/>
    </row>
    <row r="836" spans="2:10" x14ac:dyDescent="0.3">
      <c r="B836" s="54"/>
      <c r="C836" s="63"/>
      <c r="D836" s="64"/>
      <c r="E836" s="64"/>
      <c r="F836" s="65"/>
      <c r="G836" s="65"/>
      <c r="H836" s="57"/>
      <c r="I836" s="58"/>
      <c r="J836" s="65"/>
    </row>
    <row r="837" spans="2:10" x14ac:dyDescent="0.3">
      <c r="B837" s="54"/>
      <c r="C837" s="63"/>
      <c r="D837" s="64"/>
      <c r="E837" s="64"/>
      <c r="F837" s="65"/>
      <c r="G837" s="65"/>
      <c r="H837" s="57"/>
      <c r="I837" s="58"/>
      <c r="J837" s="65"/>
    </row>
    <row r="838" spans="2:10" x14ac:dyDescent="0.3">
      <c r="B838" s="54"/>
      <c r="C838" s="63"/>
      <c r="D838" s="64"/>
      <c r="E838" s="64"/>
      <c r="F838" s="65"/>
      <c r="G838" s="65"/>
      <c r="H838" s="57"/>
      <c r="I838" s="58"/>
      <c r="J838" s="65"/>
    </row>
    <row r="839" spans="2:10" x14ac:dyDescent="0.3">
      <c r="B839" s="54"/>
      <c r="C839" s="63"/>
      <c r="D839" s="64"/>
      <c r="E839" s="64"/>
      <c r="F839" s="65"/>
      <c r="G839" s="65"/>
      <c r="H839" s="57"/>
      <c r="I839" s="58"/>
      <c r="J839" s="65"/>
    </row>
    <row r="840" spans="2:10" x14ac:dyDescent="0.3">
      <c r="B840" s="54"/>
      <c r="C840" s="63"/>
      <c r="D840" s="64"/>
      <c r="E840" s="64"/>
      <c r="F840" s="65"/>
      <c r="G840" s="65"/>
      <c r="H840" s="57"/>
      <c r="I840" s="58"/>
      <c r="J840" s="65"/>
    </row>
    <row r="841" spans="2:10" x14ac:dyDescent="0.3">
      <c r="B841" s="54"/>
      <c r="C841" s="63"/>
      <c r="D841" s="64"/>
      <c r="E841" s="64"/>
      <c r="F841" s="65"/>
      <c r="G841" s="65"/>
      <c r="H841" s="57"/>
      <c r="I841" s="58"/>
      <c r="J841" s="65"/>
    </row>
    <row r="842" spans="2:10" x14ac:dyDescent="0.3">
      <c r="B842" s="54"/>
      <c r="C842" s="63"/>
      <c r="D842" s="64"/>
      <c r="E842" s="64"/>
      <c r="F842" s="65"/>
      <c r="G842" s="65"/>
      <c r="H842" s="57"/>
      <c r="I842" s="58"/>
      <c r="J842" s="65"/>
    </row>
    <row r="843" spans="2:10" x14ac:dyDescent="0.3">
      <c r="B843" s="54"/>
      <c r="C843" s="63"/>
      <c r="D843" s="64"/>
      <c r="E843" s="64"/>
      <c r="F843" s="65"/>
      <c r="G843" s="65"/>
      <c r="H843" s="57"/>
      <c r="I843" s="58"/>
      <c r="J843" s="65"/>
    </row>
    <row r="844" spans="2:10" x14ac:dyDescent="0.3">
      <c r="B844" s="54"/>
      <c r="C844" s="63"/>
      <c r="D844" s="64"/>
      <c r="E844" s="64"/>
      <c r="F844" s="65"/>
      <c r="G844" s="65"/>
      <c r="H844" s="57"/>
      <c r="I844" s="58"/>
      <c r="J844" s="65"/>
    </row>
    <row r="845" spans="2:10" x14ac:dyDescent="0.3">
      <c r="B845" s="54"/>
      <c r="C845" s="63"/>
      <c r="D845" s="64"/>
      <c r="E845" s="64"/>
      <c r="F845" s="65"/>
      <c r="G845" s="65"/>
      <c r="H845" s="57"/>
      <c r="I845" s="58"/>
      <c r="J845" s="65"/>
    </row>
    <row r="846" spans="2:10" x14ac:dyDescent="0.3">
      <c r="B846" s="54"/>
      <c r="C846" s="63"/>
      <c r="D846" s="64"/>
      <c r="E846" s="64"/>
      <c r="F846" s="65"/>
      <c r="G846" s="65"/>
      <c r="H846" s="57"/>
      <c r="I846" s="58"/>
      <c r="J846" s="65"/>
    </row>
    <row r="847" spans="2:10" x14ac:dyDescent="0.3">
      <c r="B847" s="54"/>
      <c r="C847" s="63"/>
      <c r="D847" s="64"/>
      <c r="E847" s="64"/>
      <c r="F847" s="65"/>
      <c r="G847" s="65"/>
      <c r="H847" s="57"/>
      <c r="I847" s="58"/>
      <c r="J847" s="65"/>
    </row>
    <row r="848" spans="2:10" x14ac:dyDescent="0.3">
      <c r="B848" s="54"/>
      <c r="C848" s="63"/>
      <c r="D848" s="64"/>
      <c r="E848" s="64"/>
      <c r="F848" s="65"/>
      <c r="G848" s="65"/>
      <c r="H848" s="57"/>
      <c r="I848" s="58"/>
      <c r="J848" s="65"/>
    </row>
    <row r="849" spans="2:10" x14ac:dyDescent="0.3">
      <c r="B849" s="54"/>
      <c r="C849" s="63"/>
      <c r="D849" s="64"/>
      <c r="E849" s="64"/>
      <c r="F849" s="65"/>
      <c r="G849" s="65"/>
      <c r="H849" s="57"/>
      <c r="I849" s="58"/>
      <c r="J849" s="65"/>
    </row>
    <row r="850" spans="2:10" x14ac:dyDescent="0.3">
      <c r="B850" s="54"/>
      <c r="C850" s="63"/>
      <c r="D850" s="64"/>
      <c r="E850" s="64"/>
      <c r="F850" s="65"/>
      <c r="G850" s="65"/>
      <c r="H850" s="57"/>
      <c r="I850" s="58"/>
      <c r="J850" s="65"/>
    </row>
    <row r="851" spans="2:10" x14ac:dyDescent="0.3">
      <c r="B851" s="54"/>
      <c r="C851" s="63"/>
      <c r="D851" s="64"/>
      <c r="E851" s="64"/>
      <c r="F851" s="65"/>
      <c r="G851" s="65"/>
      <c r="H851" s="57"/>
      <c r="I851" s="58"/>
      <c r="J851" s="65"/>
    </row>
    <row r="852" spans="2:10" x14ac:dyDescent="0.3">
      <c r="B852" s="54"/>
      <c r="C852" s="63"/>
      <c r="D852" s="64"/>
      <c r="E852" s="64"/>
      <c r="F852" s="65"/>
      <c r="G852" s="65"/>
      <c r="H852" s="57"/>
      <c r="I852" s="58"/>
      <c r="J852" s="65"/>
    </row>
    <row r="853" spans="2:10" x14ac:dyDescent="0.3">
      <c r="B853" s="54"/>
      <c r="C853" s="63"/>
      <c r="D853" s="64"/>
      <c r="E853" s="64"/>
      <c r="F853" s="65"/>
      <c r="G853" s="65"/>
      <c r="H853" s="57"/>
      <c r="I853" s="58"/>
      <c r="J853" s="65"/>
    </row>
    <row r="854" spans="2:10" x14ac:dyDescent="0.3">
      <c r="B854" s="54"/>
      <c r="C854" s="63"/>
      <c r="D854" s="64"/>
      <c r="E854" s="64"/>
      <c r="F854" s="65"/>
      <c r="G854" s="65"/>
      <c r="H854" s="57"/>
      <c r="I854" s="58"/>
      <c r="J854" s="65"/>
    </row>
    <row r="855" spans="2:10" x14ac:dyDescent="0.3">
      <c r="B855" s="54"/>
      <c r="C855" s="63"/>
      <c r="D855" s="64"/>
      <c r="E855" s="64"/>
      <c r="F855" s="65"/>
      <c r="G855" s="65"/>
      <c r="H855" s="57"/>
      <c r="I855" s="58"/>
      <c r="J855" s="65"/>
    </row>
    <row r="856" spans="2:10" x14ac:dyDescent="0.3">
      <c r="B856" s="54"/>
      <c r="C856" s="63"/>
      <c r="D856" s="64"/>
      <c r="E856" s="64"/>
      <c r="F856" s="65"/>
      <c r="G856" s="65"/>
      <c r="H856" s="57"/>
      <c r="I856" s="58"/>
      <c r="J856" s="65"/>
    </row>
    <row r="857" spans="2:10" x14ac:dyDescent="0.3">
      <c r="B857" s="54"/>
      <c r="C857" s="63"/>
      <c r="D857" s="64"/>
      <c r="E857" s="64"/>
      <c r="F857" s="65"/>
      <c r="G857" s="65"/>
      <c r="H857" s="57"/>
      <c r="I857" s="58"/>
      <c r="J857" s="65"/>
    </row>
    <row r="858" spans="2:10" x14ac:dyDescent="0.3">
      <c r="B858" s="54"/>
      <c r="C858" s="63"/>
      <c r="D858" s="64"/>
      <c r="E858" s="64"/>
      <c r="F858" s="65"/>
      <c r="G858" s="65"/>
      <c r="H858" s="57"/>
      <c r="I858" s="58"/>
      <c r="J858" s="65"/>
    </row>
    <row r="859" spans="2:10" x14ac:dyDescent="0.3">
      <c r="B859" s="54"/>
      <c r="C859" s="63"/>
      <c r="D859" s="64"/>
      <c r="E859" s="64"/>
      <c r="F859" s="65"/>
      <c r="G859" s="65"/>
      <c r="H859" s="57"/>
      <c r="I859" s="58"/>
      <c r="J859" s="65"/>
    </row>
    <row r="860" spans="2:10" x14ac:dyDescent="0.3">
      <c r="B860" s="54"/>
      <c r="C860" s="63"/>
      <c r="D860" s="64"/>
      <c r="E860" s="64"/>
      <c r="F860" s="65"/>
      <c r="G860" s="65"/>
      <c r="H860" s="57"/>
      <c r="I860" s="58"/>
      <c r="J860" s="65"/>
    </row>
    <row r="861" spans="2:10" x14ac:dyDescent="0.3">
      <c r="B861" s="54"/>
      <c r="C861" s="63"/>
      <c r="D861" s="64"/>
      <c r="E861" s="64"/>
      <c r="F861" s="65"/>
      <c r="G861" s="65"/>
      <c r="H861" s="57"/>
      <c r="I861" s="58"/>
      <c r="J861" s="65"/>
    </row>
    <row r="862" spans="2:10" x14ac:dyDescent="0.3">
      <c r="B862" s="54"/>
      <c r="C862" s="63"/>
      <c r="D862" s="64"/>
      <c r="E862" s="64"/>
      <c r="F862" s="65"/>
      <c r="G862" s="65"/>
      <c r="H862" s="57"/>
      <c r="I862" s="58"/>
      <c r="J862" s="65"/>
    </row>
    <row r="863" spans="2:10" x14ac:dyDescent="0.3">
      <c r="B863" s="54"/>
      <c r="C863" s="63"/>
      <c r="D863" s="64"/>
      <c r="E863" s="64"/>
      <c r="F863" s="65"/>
      <c r="G863" s="65"/>
      <c r="H863" s="57"/>
      <c r="I863" s="58"/>
      <c r="J863" s="65"/>
    </row>
    <row r="864" spans="2:10" x14ac:dyDescent="0.3">
      <c r="B864" s="54"/>
      <c r="C864" s="63"/>
      <c r="D864" s="64"/>
      <c r="E864" s="64"/>
      <c r="F864" s="65"/>
      <c r="G864" s="65"/>
      <c r="H864" s="57"/>
      <c r="I864" s="58"/>
      <c r="J864" s="65"/>
    </row>
    <row r="865" spans="2:10" x14ac:dyDescent="0.3">
      <c r="B865" s="54"/>
      <c r="C865" s="63"/>
      <c r="D865" s="64"/>
      <c r="E865" s="64"/>
      <c r="F865" s="65"/>
      <c r="G865" s="65"/>
      <c r="H865" s="57"/>
      <c r="I865" s="58"/>
      <c r="J865" s="65"/>
    </row>
    <row r="866" spans="2:10" x14ac:dyDescent="0.3">
      <c r="B866" s="54"/>
      <c r="C866" s="63"/>
      <c r="D866" s="64"/>
      <c r="E866" s="64"/>
      <c r="F866" s="65"/>
      <c r="G866" s="65"/>
      <c r="H866" s="57"/>
      <c r="I866" s="58"/>
      <c r="J866" s="65"/>
    </row>
    <row r="867" spans="2:10" x14ac:dyDescent="0.3">
      <c r="B867" s="54"/>
      <c r="C867" s="63"/>
      <c r="D867" s="64"/>
      <c r="E867" s="64"/>
      <c r="F867" s="65"/>
      <c r="G867" s="65"/>
      <c r="H867" s="57"/>
      <c r="I867" s="58"/>
      <c r="J867" s="65"/>
    </row>
    <row r="868" spans="2:10" x14ac:dyDescent="0.3">
      <c r="B868" s="54"/>
      <c r="C868" s="63"/>
      <c r="D868" s="64"/>
      <c r="E868" s="64"/>
      <c r="F868" s="65"/>
      <c r="G868" s="65"/>
      <c r="H868" s="57"/>
      <c r="I868" s="58"/>
      <c r="J868" s="65"/>
    </row>
    <row r="869" spans="2:10" x14ac:dyDescent="0.3">
      <c r="B869" s="54"/>
      <c r="C869" s="63"/>
      <c r="D869" s="64"/>
      <c r="E869" s="64"/>
      <c r="F869" s="65"/>
      <c r="G869" s="65"/>
      <c r="H869" s="57"/>
      <c r="I869" s="58"/>
      <c r="J869" s="65"/>
    </row>
    <row r="870" spans="2:10" x14ac:dyDescent="0.3">
      <c r="B870" s="54"/>
      <c r="C870" s="63"/>
      <c r="D870" s="64"/>
      <c r="E870" s="64"/>
      <c r="F870" s="65"/>
      <c r="G870" s="65"/>
      <c r="H870" s="57"/>
      <c r="I870" s="58"/>
      <c r="J870" s="65"/>
    </row>
    <row r="871" spans="2:10" x14ac:dyDescent="0.3">
      <c r="B871" s="54"/>
      <c r="C871" s="63"/>
      <c r="D871" s="64"/>
      <c r="E871" s="64"/>
      <c r="F871" s="65"/>
      <c r="G871" s="65"/>
      <c r="H871" s="57"/>
      <c r="I871" s="58"/>
      <c r="J871" s="65"/>
    </row>
    <row r="872" spans="2:10" x14ac:dyDescent="0.3">
      <c r="B872" s="54"/>
      <c r="C872" s="63"/>
      <c r="D872" s="64"/>
      <c r="E872" s="64"/>
      <c r="F872" s="65"/>
      <c r="G872" s="65"/>
      <c r="H872" s="57"/>
      <c r="I872" s="58"/>
      <c r="J872" s="65"/>
    </row>
    <row r="873" spans="2:10" x14ac:dyDescent="0.3">
      <c r="B873" s="54"/>
      <c r="C873" s="63"/>
      <c r="D873" s="64"/>
      <c r="E873" s="64"/>
      <c r="F873" s="65"/>
      <c r="G873" s="65"/>
      <c r="H873" s="57"/>
      <c r="I873" s="58"/>
      <c r="J873" s="65"/>
    </row>
    <row r="874" spans="2:10" x14ac:dyDescent="0.3">
      <c r="B874" s="54"/>
      <c r="C874" s="63"/>
      <c r="D874" s="64"/>
      <c r="E874" s="64"/>
      <c r="F874" s="65"/>
      <c r="G874" s="65"/>
      <c r="H874" s="57"/>
      <c r="I874" s="58"/>
      <c r="J874" s="65"/>
    </row>
    <row r="875" spans="2:10" x14ac:dyDescent="0.3">
      <c r="B875" s="54"/>
      <c r="C875" s="63"/>
      <c r="D875" s="64"/>
      <c r="E875" s="64"/>
      <c r="F875" s="65"/>
      <c r="G875" s="65"/>
      <c r="H875" s="57"/>
      <c r="I875" s="58"/>
      <c r="J875" s="65"/>
    </row>
    <row r="876" spans="2:10" x14ac:dyDescent="0.3">
      <c r="B876" s="54"/>
      <c r="C876" s="63"/>
      <c r="D876" s="64"/>
      <c r="E876" s="64"/>
      <c r="F876" s="65"/>
      <c r="G876" s="65"/>
      <c r="H876" s="57"/>
      <c r="I876" s="58"/>
      <c r="J876" s="65"/>
    </row>
    <row r="877" spans="2:10" x14ac:dyDescent="0.3">
      <c r="B877" s="54"/>
      <c r="C877" s="63"/>
      <c r="D877" s="64"/>
      <c r="E877" s="64"/>
      <c r="F877" s="65"/>
      <c r="G877" s="65"/>
      <c r="H877" s="57"/>
      <c r="I877" s="58"/>
      <c r="J877" s="65"/>
    </row>
    <row r="878" spans="2:10" x14ac:dyDescent="0.3">
      <c r="B878" s="54"/>
      <c r="C878" s="63"/>
      <c r="D878" s="64"/>
      <c r="E878" s="64"/>
      <c r="F878" s="65"/>
      <c r="G878" s="65"/>
      <c r="H878" s="57"/>
      <c r="I878" s="58"/>
      <c r="J878" s="65"/>
    </row>
    <row r="879" spans="2:10" x14ac:dyDescent="0.3">
      <c r="B879" s="54"/>
      <c r="C879" s="63"/>
      <c r="D879" s="64"/>
      <c r="E879" s="64"/>
      <c r="F879" s="65"/>
      <c r="G879" s="65"/>
      <c r="H879" s="57"/>
      <c r="I879" s="58"/>
      <c r="J879" s="65"/>
    </row>
    <row r="880" spans="2:10" x14ac:dyDescent="0.3">
      <c r="B880" s="54"/>
      <c r="C880" s="63"/>
      <c r="D880" s="64"/>
      <c r="E880" s="64"/>
      <c r="F880" s="65"/>
      <c r="G880" s="65"/>
      <c r="H880" s="57"/>
      <c r="I880" s="58"/>
      <c r="J880" s="65"/>
    </row>
    <row r="881" spans="2:10" x14ac:dyDescent="0.3">
      <c r="B881" s="54"/>
      <c r="C881" s="63"/>
      <c r="D881" s="64"/>
      <c r="E881" s="64"/>
      <c r="F881" s="65"/>
      <c r="G881" s="65"/>
      <c r="H881" s="57"/>
      <c r="I881" s="58"/>
      <c r="J881" s="65"/>
    </row>
    <row r="882" spans="2:10" x14ac:dyDescent="0.3">
      <c r="B882" s="54"/>
      <c r="C882" s="63"/>
      <c r="D882" s="64"/>
      <c r="E882" s="64"/>
      <c r="F882" s="65"/>
      <c r="G882" s="65"/>
      <c r="H882" s="57"/>
      <c r="I882" s="58"/>
      <c r="J882" s="65"/>
    </row>
    <row r="883" spans="2:10" x14ac:dyDescent="0.3">
      <c r="B883" s="54"/>
      <c r="C883" s="63"/>
      <c r="D883" s="64"/>
      <c r="E883" s="64"/>
      <c r="F883" s="65"/>
      <c r="G883" s="65"/>
      <c r="H883" s="57"/>
      <c r="I883" s="58"/>
      <c r="J883" s="65"/>
    </row>
    <row r="884" spans="2:10" x14ac:dyDescent="0.3">
      <c r="B884" s="54"/>
      <c r="C884" s="63"/>
      <c r="D884" s="64"/>
      <c r="E884" s="64"/>
      <c r="F884" s="65"/>
      <c r="G884" s="65"/>
      <c r="H884" s="57"/>
      <c r="I884" s="58"/>
      <c r="J884" s="65"/>
    </row>
    <row r="885" spans="2:10" x14ac:dyDescent="0.3">
      <c r="B885" s="54"/>
      <c r="C885" s="63"/>
      <c r="D885" s="64"/>
      <c r="E885" s="64"/>
      <c r="F885" s="65"/>
      <c r="G885" s="65"/>
      <c r="H885" s="57"/>
      <c r="I885" s="58"/>
      <c r="J885" s="65"/>
    </row>
    <row r="886" spans="2:10" x14ac:dyDescent="0.3">
      <c r="B886" s="54"/>
      <c r="C886" s="63"/>
      <c r="D886" s="64"/>
      <c r="E886" s="64"/>
      <c r="F886" s="65"/>
      <c r="G886" s="65"/>
      <c r="H886" s="57"/>
      <c r="I886" s="58"/>
      <c r="J886" s="65"/>
    </row>
    <row r="887" spans="2:10" x14ac:dyDescent="0.3">
      <c r="B887" s="54"/>
      <c r="C887" s="63"/>
      <c r="D887" s="64"/>
      <c r="E887" s="64"/>
      <c r="F887" s="65"/>
      <c r="G887" s="65"/>
      <c r="H887" s="57"/>
      <c r="I887" s="58"/>
      <c r="J887" s="65"/>
    </row>
    <row r="888" spans="2:10" x14ac:dyDescent="0.3">
      <c r="B888" s="54"/>
      <c r="C888" s="63"/>
      <c r="D888" s="64"/>
      <c r="E888" s="64"/>
      <c r="F888" s="65"/>
      <c r="G888" s="65"/>
      <c r="H888" s="57"/>
      <c r="I888" s="58"/>
      <c r="J888" s="65"/>
    </row>
    <row r="889" spans="2:10" x14ac:dyDescent="0.3">
      <c r="B889" s="54"/>
      <c r="C889" s="63"/>
      <c r="D889" s="64"/>
      <c r="E889" s="64"/>
      <c r="F889" s="65"/>
      <c r="G889" s="65"/>
      <c r="H889" s="57"/>
      <c r="I889" s="58"/>
      <c r="J889" s="65"/>
    </row>
    <row r="890" spans="2:10" x14ac:dyDescent="0.3">
      <c r="B890" s="54"/>
      <c r="C890" s="63"/>
      <c r="D890" s="64"/>
      <c r="E890" s="64"/>
      <c r="F890" s="65"/>
      <c r="G890" s="65"/>
      <c r="H890" s="57"/>
      <c r="I890" s="58"/>
      <c r="J890" s="65"/>
    </row>
    <row r="891" spans="2:10" x14ac:dyDescent="0.3">
      <c r="B891" s="54"/>
      <c r="C891" s="63"/>
      <c r="D891" s="64"/>
      <c r="E891" s="64"/>
      <c r="F891" s="65"/>
      <c r="G891" s="65"/>
      <c r="H891" s="57"/>
      <c r="I891" s="58"/>
      <c r="J891" s="65"/>
    </row>
    <row r="892" spans="2:10" x14ac:dyDescent="0.3">
      <c r="B892" s="54"/>
      <c r="C892" s="63"/>
      <c r="D892" s="64"/>
      <c r="E892" s="64"/>
      <c r="F892" s="65"/>
      <c r="G892" s="65"/>
      <c r="H892" s="57"/>
      <c r="I892" s="58"/>
      <c r="J892" s="65"/>
    </row>
    <row r="893" spans="2:10" x14ac:dyDescent="0.3">
      <c r="B893" s="54"/>
      <c r="C893" s="63"/>
      <c r="D893" s="64"/>
      <c r="E893" s="64"/>
      <c r="F893" s="65"/>
      <c r="G893" s="65"/>
      <c r="H893" s="57"/>
      <c r="I893" s="58"/>
      <c r="J893" s="65"/>
    </row>
    <row r="894" spans="2:10" x14ac:dyDescent="0.3">
      <c r="B894" s="54"/>
      <c r="C894" s="63"/>
      <c r="D894" s="64"/>
      <c r="E894" s="64"/>
      <c r="F894" s="65"/>
      <c r="G894" s="65"/>
      <c r="H894" s="57"/>
      <c r="I894" s="58"/>
      <c r="J894" s="65"/>
    </row>
    <row r="895" spans="2:10" x14ac:dyDescent="0.3">
      <c r="B895" s="54"/>
      <c r="C895" s="63"/>
      <c r="D895" s="64"/>
      <c r="E895" s="64"/>
      <c r="F895" s="65"/>
      <c r="G895" s="65"/>
      <c r="H895" s="57"/>
      <c r="I895" s="58"/>
      <c r="J895" s="65"/>
    </row>
    <row r="896" spans="2:10" x14ac:dyDescent="0.3">
      <c r="B896" s="54"/>
      <c r="C896" s="63"/>
      <c r="D896" s="64"/>
      <c r="E896" s="64"/>
      <c r="F896" s="65"/>
      <c r="G896" s="65"/>
      <c r="H896" s="57"/>
      <c r="I896" s="58"/>
      <c r="J896" s="65"/>
    </row>
    <row r="897" spans="2:10" x14ac:dyDescent="0.3">
      <c r="B897" s="54"/>
      <c r="C897" s="63"/>
      <c r="D897" s="64"/>
      <c r="E897" s="64"/>
      <c r="F897" s="65"/>
      <c r="G897" s="65"/>
      <c r="H897" s="57"/>
      <c r="I897" s="58"/>
      <c r="J897" s="65"/>
    </row>
    <row r="898" spans="2:10" x14ac:dyDescent="0.3">
      <c r="B898" s="54"/>
      <c r="C898" s="63"/>
      <c r="D898" s="64"/>
      <c r="E898" s="64"/>
      <c r="F898" s="65"/>
      <c r="G898" s="65"/>
      <c r="H898" s="57"/>
      <c r="I898" s="58"/>
      <c r="J898" s="65"/>
    </row>
    <row r="899" spans="2:10" x14ac:dyDescent="0.3">
      <c r="B899" s="54"/>
      <c r="C899" s="63"/>
      <c r="D899" s="64"/>
      <c r="E899" s="64"/>
      <c r="F899" s="65"/>
      <c r="G899" s="65"/>
      <c r="H899" s="57"/>
      <c r="I899" s="58"/>
      <c r="J899" s="65"/>
    </row>
    <row r="900" spans="2:10" x14ac:dyDescent="0.3">
      <c r="B900" s="54"/>
      <c r="C900" s="63"/>
      <c r="D900" s="64"/>
      <c r="E900" s="64"/>
      <c r="F900" s="65"/>
      <c r="G900" s="65"/>
      <c r="H900" s="57"/>
      <c r="I900" s="58"/>
      <c r="J900" s="65"/>
    </row>
    <row r="901" spans="2:10" x14ac:dyDescent="0.3">
      <c r="B901" s="54"/>
      <c r="C901" s="63"/>
      <c r="D901" s="64"/>
      <c r="E901" s="64"/>
      <c r="F901" s="65"/>
      <c r="G901" s="65"/>
      <c r="H901" s="57"/>
      <c r="I901" s="58"/>
      <c r="J901" s="65"/>
    </row>
    <row r="902" spans="2:10" x14ac:dyDescent="0.3">
      <c r="B902" s="54"/>
      <c r="C902" s="63"/>
      <c r="D902" s="64"/>
      <c r="E902" s="64"/>
      <c r="F902" s="65"/>
      <c r="G902" s="65"/>
      <c r="H902" s="57"/>
      <c r="I902" s="58"/>
      <c r="J902" s="65"/>
    </row>
    <row r="903" spans="2:10" x14ac:dyDescent="0.3">
      <c r="B903" s="54"/>
      <c r="C903" s="63"/>
      <c r="D903" s="64"/>
      <c r="E903" s="64"/>
      <c r="F903" s="65"/>
      <c r="G903" s="65"/>
      <c r="H903" s="57"/>
      <c r="I903" s="58"/>
      <c r="J903" s="65"/>
    </row>
    <row r="904" spans="2:10" x14ac:dyDescent="0.3">
      <c r="B904" s="54"/>
      <c r="C904" s="63"/>
      <c r="D904" s="64"/>
      <c r="E904" s="64"/>
      <c r="F904" s="65"/>
      <c r="G904" s="65"/>
      <c r="H904" s="57"/>
      <c r="I904" s="58"/>
      <c r="J904" s="65"/>
    </row>
    <row r="905" spans="2:10" x14ac:dyDescent="0.3">
      <c r="B905" s="54"/>
      <c r="C905" s="63"/>
      <c r="D905" s="64"/>
      <c r="E905" s="64"/>
      <c r="F905" s="65"/>
      <c r="G905" s="65"/>
      <c r="H905" s="57"/>
      <c r="I905" s="58"/>
      <c r="J905" s="65"/>
    </row>
    <row r="906" spans="2:10" x14ac:dyDescent="0.3">
      <c r="B906" s="54"/>
      <c r="C906" s="63"/>
      <c r="D906" s="64"/>
      <c r="E906" s="64"/>
      <c r="F906" s="65"/>
      <c r="G906" s="65"/>
      <c r="H906" s="57"/>
      <c r="I906" s="58"/>
      <c r="J906" s="65"/>
    </row>
    <row r="907" spans="2:10" x14ac:dyDescent="0.3">
      <c r="B907" s="54"/>
      <c r="C907" s="63"/>
      <c r="D907" s="64"/>
      <c r="E907" s="64"/>
      <c r="F907" s="65"/>
      <c r="G907" s="65"/>
      <c r="H907" s="57"/>
      <c r="I907" s="58"/>
      <c r="J907" s="65"/>
    </row>
    <row r="908" spans="2:10" x14ac:dyDescent="0.3">
      <c r="B908" s="54"/>
      <c r="C908" s="63"/>
      <c r="D908" s="64"/>
      <c r="E908" s="64"/>
      <c r="F908" s="65"/>
      <c r="G908" s="65"/>
      <c r="H908" s="57"/>
      <c r="I908" s="58"/>
      <c r="J908" s="65"/>
    </row>
    <row r="909" spans="2:10" x14ac:dyDescent="0.3">
      <c r="B909" s="54"/>
      <c r="C909" s="63"/>
      <c r="D909" s="64"/>
      <c r="E909" s="64"/>
      <c r="F909" s="65"/>
      <c r="G909" s="65"/>
      <c r="H909" s="57"/>
      <c r="I909" s="58"/>
      <c r="J909" s="65"/>
    </row>
    <row r="910" spans="2:10" x14ac:dyDescent="0.3">
      <c r="B910" s="54"/>
      <c r="C910" s="63"/>
      <c r="D910" s="64"/>
      <c r="E910" s="64"/>
      <c r="F910" s="65"/>
      <c r="G910" s="65"/>
      <c r="H910" s="57"/>
      <c r="I910" s="58"/>
      <c r="J910" s="65"/>
    </row>
    <row r="911" spans="2:10" x14ac:dyDescent="0.3">
      <c r="B911" s="54"/>
      <c r="C911" s="63"/>
      <c r="D911" s="64"/>
      <c r="E911" s="64"/>
      <c r="F911" s="65"/>
      <c r="G911" s="65"/>
      <c r="H911" s="57"/>
      <c r="I911" s="58"/>
      <c r="J911" s="65"/>
    </row>
    <row r="912" spans="2:10" x14ac:dyDescent="0.3">
      <c r="B912" s="54"/>
      <c r="C912" s="63"/>
      <c r="D912" s="64"/>
      <c r="E912" s="64"/>
      <c r="F912" s="65"/>
      <c r="G912" s="65"/>
      <c r="H912" s="57"/>
      <c r="I912" s="58"/>
      <c r="J912" s="65"/>
    </row>
    <row r="913" spans="2:10" x14ac:dyDescent="0.3">
      <c r="B913" s="54"/>
      <c r="C913" s="63"/>
      <c r="D913" s="64"/>
      <c r="E913" s="64"/>
      <c r="F913" s="65"/>
      <c r="G913" s="65"/>
      <c r="H913" s="57"/>
      <c r="I913" s="58"/>
      <c r="J913" s="65"/>
    </row>
    <row r="914" spans="2:10" x14ac:dyDescent="0.3">
      <c r="B914" s="54"/>
      <c r="C914" s="63"/>
      <c r="D914" s="64"/>
      <c r="E914" s="64"/>
      <c r="F914" s="65"/>
      <c r="G914" s="65"/>
      <c r="H914" s="57"/>
      <c r="I914" s="58"/>
      <c r="J914" s="65"/>
    </row>
    <row r="915" spans="2:10" x14ac:dyDescent="0.3">
      <c r="B915" s="54"/>
      <c r="C915" s="63"/>
      <c r="D915" s="64"/>
      <c r="E915" s="64"/>
      <c r="F915" s="65"/>
      <c r="G915" s="65"/>
      <c r="H915" s="57"/>
      <c r="I915" s="58"/>
      <c r="J915" s="65"/>
    </row>
    <row r="916" spans="2:10" x14ac:dyDescent="0.3">
      <c r="B916" s="54"/>
      <c r="C916" s="63"/>
      <c r="D916" s="64"/>
      <c r="E916" s="64"/>
      <c r="F916" s="65"/>
      <c r="G916" s="65"/>
      <c r="H916" s="57"/>
      <c r="I916" s="58"/>
      <c r="J916" s="65"/>
    </row>
    <row r="917" spans="2:10" x14ac:dyDescent="0.3">
      <c r="B917" s="54"/>
      <c r="C917" s="63"/>
      <c r="D917" s="64"/>
      <c r="E917" s="64"/>
      <c r="F917" s="65"/>
      <c r="G917" s="65"/>
      <c r="H917" s="57"/>
      <c r="I917" s="58"/>
      <c r="J917" s="65"/>
    </row>
    <row r="918" spans="2:10" x14ac:dyDescent="0.3">
      <c r="B918" s="54"/>
      <c r="C918" s="63"/>
      <c r="D918" s="64"/>
      <c r="E918" s="64"/>
      <c r="F918" s="65"/>
      <c r="G918" s="65"/>
      <c r="H918" s="57"/>
      <c r="I918" s="58"/>
      <c r="J918" s="65"/>
    </row>
    <row r="919" spans="2:10" x14ac:dyDescent="0.3">
      <c r="B919" s="54"/>
      <c r="C919" s="63"/>
      <c r="D919" s="64"/>
      <c r="E919" s="64"/>
      <c r="F919" s="65"/>
      <c r="G919" s="65"/>
      <c r="H919" s="57"/>
      <c r="I919" s="58"/>
      <c r="J919" s="65"/>
    </row>
    <row r="920" spans="2:10" x14ac:dyDescent="0.3">
      <c r="B920" s="54"/>
      <c r="C920" s="63"/>
      <c r="D920" s="64"/>
      <c r="E920" s="64"/>
      <c r="F920" s="65"/>
      <c r="G920" s="65"/>
      <c r="H920" s="57"/>
      <c r="I920" s="58"/>
      <c r="J920" s="65"/>
    </row>
    <row r="921" spans="2:10" x14ac:dyDescent="0.3">
      <c r="B921" s="54"/>
      <c r="C921" s="63"/>
      <c r="D921" s="64"/>
      <c r="E921" s="64"/>
      <c r="F921" s="65"/>
      <c r="G921" s="65"/>
      <c r="H921" s="57"/>
      <c r="I921" s="58"/>
      <c r="J921" s="65"/>
    </row>
    <row r="922" spans="2:10" x14ac:dyDescent="0.3">
      <c r="B922" s="54"/>
      <c r="C922" s="63"/>
      <c r="D922" s="64"/>
      <c r="E922" s="64"/>
      <c r="F922" s="65"/>
      <c r="G922" s="65"/>
      <c r="H922" s="57"/>
      <c r="I922" s="58"/>
      <c r="J922" s="65"/>
    </row>
    <row r="923" spans="2:10" x14ac:dyDescent="0.3">
      <c r="B923" s="54"/>
      <c r="C923" s="63"/>
      <c r="D923" s="64"/>
      <c r="E923" s="64"/>
      <c r="F923" s="65"/>
      <c r="G923" s="65"/>
      <c r="H923" s="57"/>
      <c r="I923" s="58"/>
      <c r="J923" s="65"/>
    </row>
    <row r="924" spans="2:10" x14ac:dyDescent="0.3">
      <c r="B924" s="54"/>
      <c r="C924" s="63"/>
      <c r="D924" s="64"/>
      <c r="E924" s="64"/>
      <c r="F924" s="65"/>
      <c r="G924" s="65"/>
      <c r="H924" s="57"/>
      <c r="I924" s="58"/>
      <c r="J924" s="65"/>
    </row>
    <row r="925" spans="2:10" x14ac:dyDescent="0.3">
      <c r="B925" s="54"/>
      <c r="C925" s="63"/>
      <c r="D925" s="64"/>
      <c r="E925" s="64"/>
      <c r="F925" s="65"/>
      <c r="G925" s="65"/>
      <c r="H925" s="57"/>
      <c r="I925" s="58"/>
      <c r="J925" s="65"/>
    </row>
    <row r="926" spans="2:10" x14ac:dyDescent="0.3">
      <c r="B926" s="54"/>
      <c r="C926" s="63"/>
      <c r="D926" s="64"/>
      <c r="E926" s="64"/>
      <c r="F926" s="65"/>
      <c r="G926" s="65"/>
      <c r="H926" s="57"/>
      <c r="I926" s="58"/>
      <c r="J926" s="65"/>
    </row>
    <row r="927" spans="2:10" x14ac:dyDescent="0.3">
      <c r="B927" s="54"/>
      <c r="C927" s="63"/>
      <c r="D927" s="64"/>
      <c r="E927" s="64"/>
      <c r="F927" s="65"/>
      <c r="G927" s="65"/>
      <c r="H927" s="57"/>
      <c r="I927" s="58"/>
      <c r="J927" s="65"/>
    </row>
    <row r="928" spans="2:10" x14ac:dyDescent="0.3">
      <c r="B928" s="54"/>
      <c r="C928" s="63"/>
      <c r="D928" s="64"/>
      <c r="E928" s="64"/>
      <c r="F928" s="65"/>
      <c r="G928" s="65"/>
      <c r="H928" s="57"/>
      <c r="I928" s="58"/>
      <c r="J928" s="65"/>
    </row>
    <row r="929" spans="2:10" x14ac:dyDescent="0.3">
      <c r="B929" s="54"/>
      <c r="C929" s="63"/>
      <c r="D929" s="64"/>
      <c r="E929" s="64"/>
      <c r="F929" s="65"/>
      <c r="G929" s="65"/>
      <c r="H929" s="57"/>
      <c r="I929" s="58"/>
      <c r="J929" s="65"/>
    </row>
    <row r="930" spans="2:10" x14ac:dyDescent="0.3">
      <c r="B930" s="54"/>
      <c r="C930" s="63"/>
      <c r="D930" s="64"/>
      <c r="E930" s="64"/>
      <c r="F930" s="65"/>
      <c r="G930" s="65"/>
      <c r="H930" s="57"/>
      <c r="I930" s="58"/>
      <c r="J930" s="65"/>
    </row>
    <row r="931" spans="2:10" x14ac:dyDescent="0.3">
      <c r="B931" s="54"/>
      <c r="C931" s="63"/>
      <c r="D931" s="64"/>
      <c r="E931" s="64"/>
      <c r="F931" s="65"/>
      <c r="G931" s="65"/>
      <c r="H931" s="57"/>
      <c r="I931" s="58"/>
      <c r="J931" s="65"/>
    </row>
    <row r="932" spans="2:10" x14ac:dyDescent="0.3">
      <c r="B932" s="54"/>
      <c r="C932" s="63"/>
      <c r="D932" s="64"/>
      <c r="E932" s="64"/>
      <c r="F932" s="65"/>
      <c r="G932" s="65"/>
      <c r="H932" s="57"/>
      <c r="I932" s="58"/>
      <c r="J932" s="65"/>
    </row>
    <row r="933" spans="2:10" x14ac:dyDescent="0.3">
      <c r="B933" s="54"/>
      <c r="C933" s="63"/>
      <c r="D933" s="64"/>
      <c r="E933" s="64"/>
      <c r="F933" s="65"/>
      <c r="G933" s="65"/>
      <c r="H933" s="57"/>
      <c r="I933" s="58"/>
      <c r="J933" s="65"/>
    </row>
    <row r="934" spans="2:10" x14ac:dyDescent="0.3">
      <c r="B934" s="54"/>
      <c r="C934" s="63"/>
      <c r="D934" s="64"/>
      <c r="E934" s="64"/>
      <c r="F934" s="65"/>
      <c r="G934" s="65"/>
      <c r="H934" s="57"/>
      <c r="I934" s="58"/>
      <c r="J934" s="65"/>
    </row>
    <row r="935" spans="2:10" x14ac:dyDescent="0.3">
      <c r="B935" s="54"/>
      <c r="C935" s="63"/>
      <c r="D935" s="64"/>
      <c r="E935" s="64"/>
      <c r="F935" s="65"/>
      <c r="G935" s="65"/>
      <c r="H935" s="57"/>
      <c r="I935" s="58"/>
      <c r="J935" s="65"/>
    </row>
    <row r="936" spans="2:10" x14ac:dyDescent="0.3">
      <c r="B936" s="54"/>
      <c r="C936" s="63"/>
      <c r="D936" s="64"/>
      <c r="E936" s="64"/>
      <c r="F936" s="65"/>
      <c r="G936" s="65"/>
      <c r="H936" s="57"/>
      <c r="I936" s="58"/>
      <c r="J936" s="65"/>
    </row>
    <row r="937" spans="2:10" x14ac:dyDescent="0.3">
      <c r="B937" s="54"/>
      <c r="C937" s="63"/>
      <c r="D937" s="64"/>
      <c r="E937" s="64"/>
      <c r="F937" s="65"/>
      <c r="G937" s="65"/>
      <c r="H937" s="57"/>
      <c r="I937" s="58"/>
      <c r="J937" s="65"/>
    </row>
    <row r="938" spans="2:10" x14ac:dyDescent="0.3">
      <c r="B938" s="54"/>
      <c r="C938" s="63"/>
      <c r="D938" s="64"/>
      <c r="E938" s="64"/>
      <c r="F938" s="65"/>
      <c r="G938" s="65"/>
      <c r="H938" s="57"/>
      <c r="I938" s="58"/>
      <c r="J938" s="65"/>
    </row>
    <row r="939" spans="2:10" x14ac:dyDescent="0.3">
      <c r="B939" s="54"/>
      <c r="C939" s="63"/>
      <c r="D939" s="64"/>
      <c r="E939" s="64"/>
      <c r="F939" s="65"/>
      <c r="G939" s="65"/>
      <c r="H939" s="57"/>
      <c r="I939" s="58"/>
      <c r="J939" s="65"/>
    </row>
    <row r="940" spans="2:10" x14ac:dyDescent="0.3">
      <c r="B940" s="54"/>
      <c r="C940" s="63"/>
      <c r="D940" s="64"/>
      <c r="E940" s="64"/>
      <c r="F940" s="65"/>
      <c r="G940" s="65"/>
      <c r="H940" s="57"/>
      <c r="I940" s="58"/>
      <c r="J940" s="65"/>
    </row>
    <row r="941" spans="2:10" x14ac:dyDescent="0.3">
      <c r="B941" s="54"/>
      <c r="C941" s="63"/>
      <c r="D941" s="64"/>
      <c r="E941" s="64"/>
      <c r="F941" s="65"/>
      <c r="G941" s="65"/>
      <c r="H941" s="57"/>
      <c r="I941" s="58"/>
      <c r="J941" s="65"/>
    </row>
    <row r="942" spans="2:10" x14ac:dyDescent="0.3">
      <c r="B942" s="54"/>
      <c r="C942" s="63"/>
      <c r="D942" s="64"/>
      <c r="E942" s="64"/>
      <c r="F942" s="65"/>
      <c r="G942" s="65"/>
      <c r="H942" s="57"/>
      <c r="I942" s="58"/>
      <c r="J942" s="65"/>
    </row>
    <row r="943" spans="2:10" x14ac:dyDescent="0.3">
      <c r="B943" s="54"/>
      <c r="C943" s="63"/>
      <c r="D943" s="64"/>
      <c r="E943" s="64"/>
      <c r="F943" s="65"/>
      <c r="G943" s="65"/>
      <c r="H943" s="57"/>
      <c r="I943" s="58"/>
      <c r="J943" s="65"/>
    </row>
    <row r="944" spans="2:10" x14ac:dyDescent="0.3">
      <c r="B944" s="54"/>
      <c r="C944" s="63"/>
      <c r="D944" s="64"/>
      <c r="E944" s="64"/>
      <c r="F944" s="65"/>
      <c r="G944" s="65"/>
      <c r="H944" s="57"/>
      <c r="I944" s="58"/>
      <c r="J944" s="65"/>
    </row>
    <row r="945" spans="2:10" x14ac:dyDescent="0.3">
      <c r="B945" s="54"/>
      <c r="C945" s="63"/>
      <c r="D945" s="64"/>
      <c r="E945" s="64"/>
      <c r="F945" s="65"/>
      <c r="G945" s="65"/>
      <c r="H945" s="57"/>
      <c r="I945" s="58"/>
      <c r="J945" s="65"/>
    </row>
    <row r="946" spans="2:10" x14ac:dyDescent="0.3">
      <c r="B946" s="54"/>
      <c r="C946" s="63"/>
      <c r="D946" s="64"/>
      <c r="E946" s="64"/>
      <c r="F946" s="65"/>
      <c r="G946" s="65"/>
      <c r="H946" s="57"/>
      <c r="I946" s="58"/>
      <c r="J946" s="65"/>
    </row>
    <row r="947" spans="2:10" x14ac:dyDescent="0.3">
      <c r="B947" s="54"/>
      <c r="C947" s="63"/>
      <c r="D947" s="64"/>
      <c r="E947" s="64"/>
      <c r="F947" s="65"/>
      <c r="G947" s="65"/>
      <c r="H947" s="57"/>
      <c r="I947" s="58"/>
      <c r="J947" s="65"/>
    </row>
    <row r="948" spans="2:10" x14ac:dyDescent="0.3">
      <c r="B948" s="54"/>
      <c r="C948" s="63"/>
      <c r="D948" s="64"/>
      <c r="E948" s="64"/>
      <c r="F948" s="65"/>
      <c r="G948" s="65"/>
      <c r="H948" s="57"/>
      <c r="I948" s="58"/>
      <c r="J948" s="65"/>
    </row>
    <row r="949" spans="2:10" x14ac:dyDescent="0.3">
      <c r="B949" s="54"/>
      <c r="C949" s="63"/>
      <c r="D949" s="64"/>
      <c r="E949" s="64"/>
      <c r="F949" s="65"/>
      <c r="G949" s="65"/>
      <c r="H949" s="57"/>
      <c r="I949" s="58"/>
      <c r="J949" s="65"/>
    </row>
    <row r="950" spans="2:10" x14ac:dyDescent="0.3">
      <c r="B950" s="54"/>
      <c r="C950" s="63"/>
      <c r="D950" s="64"/>
      <c r="E950" s="64"/>
      <c r="F950" s="65"/>
      <c r="G950" s="65"/>
      <c r="H950" s="57"/>
      <c r="I950" s="58"/>
      <c r="J950" s="65"/>
    </row>
    <row r="951" spans="2:10" x14ac:dyDescent="0.3">
      <c r="B951" s="54"/>
      <c r="C951" s="63"/>
      <c r="D951" s="64"/>
      <c r="E951" s="64"/>
      <c r="F951" s="65"/>
      <c r="G951" s="65"/>
      <c r="H951" s="57"/>
      <c r="I951" s="58"/>
      <c r="J951" s="65"/>
    </row>
    <row r="952" spans="2:10" x14ac:dyDescent="0.3">
      <c r="B952" s="54"/>
      <c r="C952" s="63"/>
      <c r="D952" s="64"/>
      <c r="E952" s="64"/>
      <c r="F952" s="65"/>
      <c r="G952" s="65"/>
      <c r="H952" s="57"/>
      <c r="I952" s="58"/>
      <c r="J952" s="65"/>
    </row>
    <row r="953" spans="2:10" x14ac:dyDescent="0.3">
      <c r="B953" s="54"/>
      <c r="C953" s="63"/>
      <c r="D953" s="64"/>
      <c r="E953" s="64"/>
      <c r="F953" s="65"/>
      <c r="G953" s="65"/>
      <c r="H953" s="57"/>
      <c r="I953" s="58"/>
      <c r="J953" s="65"/>
    </row>
    <row r="954" spans="2:10" x14ac:dyDescent="0.3">
      <c r="B954" s="54"/>
      <c r="C954" s="63"/>
      <c r="D954" s="64"/>
      <c r="E954" s="64"/>
      <c r="F954" s="65"/>
      <c r="G954" s="65"/>
      <c r="H954" s="57"/>
      <c r="I954" s="58"/>
      <c r="J954" s="65"/>
    </row>
    <row r="955" spans="2:10" x14ac:dyDescent="0.3">
      <c r="B955" s="54"/>
      <c r="C955" s="63"/>
      <c r="D955" s="64"/>
      <c r="E955" s="64"/>
      <c r="F955" s="65"/>
      <c r="G955" s="65"/>
      <c r="H955" s="57"/>
      <c r="I955" s="58"/>
      <c r="J955" s="65"/>
    </row>
    <row r="956" spans="2:10" x14ac:dyDescent="0.3">
      <c r="B956" s="54"/>
      <c r="C956" s="63"/>
      <c r="D956" s="64"/>
      <c r="E956" s="64"/>
      <c r="F956" s="65"/>
      <c r="G956" s="65"/>
      <c r="H956" s="57"/>
      <c r="I956" s="58"/>
      <c r="J956" s="65"/>
    </row>
    <row r="957" spans="2:10" x14ac:dyDescent="0.3">
      <c r="B957" s="54"/>
      <c r="C957" s="63"/>
      <c r="D957" s="64"/>
      <c r="E957" s="64"/>
      <c r="F957" s="65"/>
      <c r="G957" s="65"/>
      <c r="H957" s="57"/>
      <c r="I957" s="58"/>
      <c r="J957" s="65"/>
    </row>
    <row r="958" spans="2:10" x14ac:dyDescent="0.3">
      <c r="B958" s="54"/>
      <c r="C958" s="63"/>
      <c r="D958" s="64"/>
      <c r="E958" s="64"/>
      <c r="F958" s="65"/>
      <c r="G958" s="65"/>
      <c r="H958" s="57"/>
      <c r="I958" s="58"/>
      <c r="J958" s="65"/>
    </row>
    <row r="959" spans="2:10" x14ac:dyDescent="0.3">
      <c r="B959" s="54"/>
      <c r="C959" s="63"/>
      <c r="D959" s="64"/>
      <c r="E959" s="64"/>
      <c r="F959" s="65"/>
      <c r="G959" s="65"/>
      <c r="H959" s="57"/>
      <c r="I959" s="58"/>
      <c r="J959" s="65"/>
    </row>
    <row r="960" spans="2:10" x14ac:dyDescent="0.3">
      <c r="B960" s="54"/>
      <c r="C960" s="63"/>
      <c r="D960" s="64"/>
      <c r="E960" s="64"/>
      <c r="F960" s="65"/>
      <c r="G960" s="65"/>
      <c r="H960" s="57"/>
      <c r="I960" s="58"/>
      <c r="J960" s="65"/>
    </row>
    <row r="961" spans="2:10" x14ac:dyDescent="0.3">
      <c r="B961" s="54"/>
      <c r="C961" s="63"/>
      <c r="D961" s="64"/>
      <c r="E961" s="64"/>
      <c r="F961" s="65"/>
      <c r="G961" s="65"/>
      <c r="H961" s="57"/>
      <c r="I961" s="58"/>
      <c r="J961" s="65"/>
    </row>
    <row r="962" spans="2:10" x14ac:dyDescent="0.3">
      <c r="B962" s="54"/>
      <c r="C962" s="63"/>
      <c r="D962" s="64"/>
      <c r="E962" s="64"/>
      <c r="F962" s="65"/>
      <c r="G962" s="65"/>
      <c r="H962" s="57"/>
      <c r="I962" s="58"/>
      <c r="J962" s="65"/>
    </row>
    <row r="963" spans="2:10" x14ac:dyDescent="0.3">
      <c r="B963" s="54"/>
      <c r="C963" s="63"/>
      <c r="D963" s="64"/>
      <c r="E963" s="64"/>
      <c r="F963" s="65"/>
      <c r="G963" s="65"/>
      <c r="H963" s="57"/>
      <c r="I963" s="58"/>
      <c r="J963" s="65"/>
    </row>
    <row r="964" spans="2:10" x14ac:dyDescent="0.3">
      <c r="B964" s="54"/>
      <c r="C964" s="63"/>
      <c r="D964" s="64"/>
      <c r="E964" s="64"/>
      <c r="F964" s="65"/>
      <c r="G964" s="65"/>
      <c r="H964" s="57"/>
      <c r="I964" s="58"/>
      <c r="J964" s="65"/>
    </row>
    <row r="965" spans="2:10" x14ac:dyDescent="0.3">
      <c r="B965" s="54"/>
      <c r="C965" s="63"/>
      <c r="D965" s="64"/>
      <c r="E965" s="64"/>
      <c r="F965" s="65"/>
      <c r="G965" s="65"/>
      <c r="H965" s="57"/>
      <c r="I965" s="58"/>
      <c r="J965" s="65"/>
    </row>
    <row r="966" spans="2:10" x14ac:dyDescent="0.3">
      <c r="B966" s="54"/>
      <c r="C966" s="63"/>
      <c r="D966" s="64"/>
      <c r="E966" s="64"/>
      <c r="F966" s="65"/>
      <c r="G966" s="65"/>
      <c r="H966" s="57"/>
      <c r="I966" s="58"/>
      <c r="J966" s="65"/>
    </row>
    <row r="967" spans="2:10" x14ac:dyDescent="0.3">
      <c r="B967" s="54"/>
      <c r="C967" s="63"/>
      <c r="D967" s="64"/>
      <c r="E967" s="64"/>
      <c r="F967" s="65"/>
      <c r="G967" s="65"/>
      <c r="H967" s="57"/>
      <c r="I967" s="58"/>
      <c r="J967" s="65"/>
    </row>
    <row r="968" spans="2:10" x14ac:dyDescent="0.3">
      <c r="B968" s="54"/>
      <c r="C968" s="63"/>
      <c r="D968" s="64"/>
      <c r="E968" s="64"/>
      <c r="F968" s="65"/>
      <c r="G968" s="65"/>
      <c r="H968" s="57"/>
      <c r="I968" s="58"/>
      <c r="J968" s="65"/>
    </row>
    <row r="969" spans="2:10" x14ac:dyDescent="0.3">
      <c r="B969" s="54"/>
      <c r="C969" s="63"/>
      <c r="D969" s="64"/>
      <c r="E969" s="64"/>
      <c r="F969" s="65"/>
      <c r="G969" s="65"/>
      <c r="H969" s="57"/>
      <c r="I969" s="58"/>
      <c r="J969" s="65"/>
    </row>
    <row r="970" spans="2:10" x14ac:dyDescent="0.3">
      <c r="B970" s="54"/>
      <c r="C970" s="63"/>
      <c r="D970" s="64"/>
      <c r="E970" s="64"/>
      <c r="F970" s="65"/>
      <c r="G970" s="65"/>
      <c r="H970" s="57"/>
      <c r="I970" s="58"/>
      <c r="J970" s="65"/>
    </row>
    <row r="971" spans="2:10" x14ac:dyDescent="0.3">
      <c r="B971" s="54"/>
      <c r="C971" s="63"/>
      <c r="D971" s="64"/>
      <c r="E971" s="64"/>
      <c r="F971" s="65"/>
      <c r="G971" s="65"/>
      <c r="H971" s="57"/>
      <c r="I971" s="58"/>
      <c r="J971" s="65"/>
    </row>
    <row r="972" spans="2:10" x14ac:dyDescent="0.3">
      <c r="B972" s="54"/>
      <c r="C972" s="63"/>
      <c r="D972" s="64"/>
      <c r="E972" s="64"/>
      <c r="F972" s="65"/>
      <c r="G972" s="65"/>
      <c r="H972" s="57"/>
      <c r="I972" s="58"/>
      <c r="J972" s="65"/>
    </row>
    <row r="973" spans="2:10" x14ac:dyDescent="0.3">
      <c r="B973" s="54"/>
      <c r="C973" s="63"/>
      <c r="D973" s="64"/>
      <c r="E973" s="64"/>
      <c r="F973" s="65"/>
      <c r="G973" s="65"/>
      <c r="H973" s="57"/>
      <c r="I973" s="58"/>
      <c r="J973" s="65"/>
    </row>
    <row r="974" spans="2:10" x14ac:dyDescent="0.3">
      <c r="B974" s="54"/>
      <c r="C974" s="63"/>
      <c r="D974" s="64"/>
      <c r="E974" s="64"/>
      <c r="F974" s="65"/>
      <c r="G974" s="65"/>
      <c r="H974" s="57"/>
      <c r="I974" s="58"/>
      <c r="J974" s="65"/>
    </row>
    <row r="975" spans="2:10" x14ac:dyDescent="0.3">
      <c r="B975" s="54"/>
      <c r="C975" s="63"/>
      <c r="D975" s="64"/>
      <c r="E975" s="64"/>
      <c r="F975" s="65"/>
      <c r="G975" s="65"/>
      <c r="H975" s="57"/>
      <c r="I975" s="58"/>
      <c r="J975" s="65"/>
    </row>
    <row r="976" spans="2:10" x14ac:dyDescent="0.3">
      <c r="B976" s="54"/>
      <c r="C976" s="63"/>
      <c r="D976" s="64"/>
      <c r="E976" s="64"/>
      <c r="F976" s="65"/>
      <c r="G976" s="65"/>
      <c r="H976" s="57"/>
      <c r="I976" s="58"/>
      <c r="J976" s="65"/>
    </row>
    <row r="977" spans="2:10" x14ac:dyDescent="0.3">
      <c r="B977" s="54"/>
      <c r="C977" s="63"/>
      <c r="D977" s="64"/>
      <c r="E977" s="64"/>
      <c r="F977" s="65"/>
      <c r="G977" s="65"/>
      <c r="H977" s="57"/>
      <c r="I977" s="58"/>
      <c r="J977" s="65"/>
    </row>
    <row r="978" spans="2:10" x14ac:dyDescent="0.3">
      <c r="B978" s="54"/>
      <c r="C978" s="63"/>
      <c r="D978" s="64"/>
      <c r="E978" s="64"/>
      <c r="F978" s="65"/>
      <c r="G978" s="65"/>
      <c r="H978" s="57"/>
      <c r="I978" s="58"/>
      <c r="J978" s="65"/>
    </row>
    <row r="979" spans="2:10" x14ac:dyDescent="0.3">
      <c r="B979" s="54"/>
      <c r="C979" s="63"/>
      <c r="D979" s="64"/>
      <c r="E979" s="64"/>
      <c r="F979" s="65"/>
      <c r="G979" s="65"/>
      <c r="H979" s="57"/>
      <c r="I979" s="58"/>
      <c r="J979" s="65"/>
    </row>
    <row r="980" spans="2:10" x14ac:dyDescent="0.3">
      <c r="B980" s="54"/>
      <c r="C980" s="63"/>
      <c r="D980" s="64"/>
      <c r="E980" s="64"/>
      <c r="F980" s="65"/>
      <c r="G980" s="65"/>
      <c r="H980" s="57"/>
      <c r="I980" s="58"/>
      <c r="J980" s="65"/>
    </row>
    <row r="981" spans="2:10" x14ac:dyDescent="0.3">
      <c r="B981" s="54"/>
      <c r="C981" s="63"/>
      <c r="D981" s="64"/>
      <c r="E981" s="64"/>
      <c r="F981" s="65"/>
      <c r="G981" s="65"/>
      <c r="H981" s="57"/>
      <c r="I981" s="58"/>
      <c r="J981" s="65"/>
    </row>
    <row r="982" spans="2:10" x14ac:dyDescent="0.3">
      <c r="B982" s="54"/>
      <c r="C982" s="63"/>
      <c r="D982" s="64"/>
      <c r="E982" s="64"/>
      <c r="F982" s="65"/>
      <c r="G982" s="65"/>
      <c r="H982" s="57"/>
      <c r="I982" s="58"/>
      <c r="J982" s="65"/>
    </row>
    <row r="983" spans="2:10" x14ac:dyDescent="0.3">
      <c r="B983" s="54"/>
      <c r="C983" s="63"/>
      <c r="D983" s="64"/>
      <c r="E983" s="64"/>
      <c r="F983" s="65"/>
      <c r="G983" s="65"/>
      <c r="H983" s="57"/>
      <c r="I983" s="58"/>
      <c r="J983" s="65"/>
    </row>
    <row r="984" spans="2:10" x14ac:dyDescent="0.3">
      <c r="B984" s="54"/>
      <c r="C984" s="63"/>
      <c r="D984" s="64"/>
      <c r="E984" s="64"/>
      <c r="F984" s="65"/>
      <c r="G984" s="65"/>
      <c r="H984" s="57"/>
      <c r="I984" s="58"/>
      <c r="J984" s="65"/>
    </row>
    <row r="985" spans="2:10" x14ac:dyDescent="0.3">
      <c r="B985" s="54"/>
      <c r="C985" s="63"/>
      <c r="D985" s="64"/>
      <c r="E985" s="64"/>
      <c r="F985" s="65"/>
      <c r="G985" s="65"/>
      <c r="H985" s="57"/>
      <c r="I985" s="58"/>
      <c r="J985" s="65"/>
    </row>
    <row r="986" spans="2:10" x14ac:dyDescent="0.3">
      <c r="B986" s="54"/>
      <c r="C986" s="63"/>
      <c r="D986" s="64"/>
      <c r="E986" s="64"/>
      <c r="F986" s="65"/>
      <c r="G986" s="65"/>
      <c r="H986" s="57"/>
      <c r="I986" s="58"/>
      <c r="J986" s="65"/>
    </row>
    <row r="987" spans="2:10" x14ac:dyDescent="0.3">
      <c r="B987" s="54"/>
      <c r="C987" s="63"/>
      <c r="D987" s="64"/>
      <c r="E987" s="64"/>
      <c r="F987" s="65"/>
      <c r="G987" s="65"/>
      <c r="H987" s="57"/>
      <c r="I987" s="58"/>
      <c r="J987" s="65"/>
    </row>
    <row r="988" spans="2:10" x14ac:dyDescent="0.3">
      <c r="B988" s="54"/>
      <c r="C988" s="63"/>
      <c r="D988" s="64"/>
      <c r="E988" s="64"/>
      <c r="F988" s="65"/>
      <c r="G988" s="65"/>
      <c r="H988" s="57"/>
      <c r="I988" s="58"/>
      <c r="J988" s="65"/>
    </row>
    <row r="989" spans="2:10" x14ac:dyDescent="0.3">
      <c r="B989" s="54"/>
      <c r="C989" s="63"/>
      <c r="D989" s="64"/>
      <c r="E989" s="64"/>
      <c r="F989" s="65"/>
      <c r="G989" s="65"/>
      <c r="H989" s="57"/>
      <c r="I989" s="58"/>
      <c r="J989" s="65"/>
    </row>
    <row r="990" spans="2:10" x14ac:dyDescent="0.3">
      <c r="B990" s="54"/>
      <c r="C990" s="63"/>
      <c r="D990" s="64"/>
      <c r="E990" s="64"/>
      <c r="F990" s="65"/>
      <c r="G990" s="65"/>
      <c r="H990" s="57"/>
      <c r="I990" s="58"/>
      <c r="J990" s="65"/>
    </row>
    <row r="991" spans="2:10" x14ac:dyDescent="0.3">
      <c r="B991" s="54"/>
      <c r="C991" s="63"/>
      <c r="D991" s="64"/>
      <c r="E991" s="64"/>
      <c r="F991" s="65"/>
      <c r="G991" s="65"/>
      <c r="H991" s="57"/>
      <c r="I991" s="58"/>
      <c r="J991" s="65"/>
    </row>
    <row r="992" spans="2:10" x14ac:dyDescent="0.3">
      <c r="B992" s="54"/>
      <c r="C992" s="63"/>
      <c r="D992" s="64"/>
      <c r="E992" s="64"/>
      <c r="F992" s="65"/>
      <c r="G992" s="65"/>
      <c r="H992" s="57"/>
      <c r="I992" s="58"/>
      <c r="J992" s="65"/>
    </row>
    <row r="993" spans="2:10" x14ac:dyDescent="0.3">
      <c r="B993" s="54"/>
      <c r="C993" s="63"/>
      <c r="D993" s="64"/>
      <c r="E993" s="64"/>
      <c r="F993" s="65"/>
      <c r="G993" s="65"/>
      <c r="H993" s="57"/>
      <c r="I993" s="58"/>
      <c r="J993" s="65"/>
    </row>
    <row r="994" spans="2:10" x14ac:dyDescent="0.3">
      <c r="B994" s="54"/>
      <c r="C994" s="63"/>
      <c r="D994" s="64"/>
      <c r="E994" s="64"/>
      <c r="F994" s="65"/>
      <c r="G994" s="65"/>
      <c r="H994" s="57"/>
      <c r="I994" s="58"/>
      <c r="J994" s="65"/>
    </row>
    <row r="995" spans="2:10" x14ac:dyDescent="0.3">
      <c r="B995" s="54"/>
      <c r="C995" s="63"/>
      <c r="D995" s="64"/>
      <c r="E995" s="64"/>
      <c r="F995" s="65"/>
      <c r="G995" s="65"/>
      <c r="H995" s="57"/>
      <c r="I995" s="58"/>
      <c r="J995" s="65"/>
    </row>
    <row r="996" spans="2:10" x14ac:dyDescent="0.3">
      <c r="B996" s="54"/>
      <c r="C996" s="63"/>
      <c r="D996" s="64"/>
      <c r="E996" s="64"/>
      <c r="F996" s="65"/>
      <c r="G996" s="65"/>
      <c r="H996" s="57"/>
      <c r="I996" s="58"/>
      <c r="J996" s="65"/>
    </row>
    <row r="997" spans="2:10" x14ac:dyDescent="0.3">
      <c r="B997" s="54"/>
      <c r="C997" s="63"/>
      <c r="D997" s="64"/>
      <c r="E997" s="64"/>
      <c r="F997" s="65"/>
      <c r="G997" s="65"/>
      <c r="H997" s="57"/>
      <c r="I997" s="58"/>
      <c r="J997" s="65"/>
    </row>
    <row r="998" spans="2:10" x14ac:dyDescent="0.3">
      <c r="B998" s="54"/>
      <c r="C998" s="63"/>
      <c r="D998" s="64"/>
      <c r="E998" s="64"/>
      <c r="F998" s="65"/>
      <c r="G998" s="65"/>
      <c r="H998" s="57"/>
      <c r="I998" s="58"/>
      <c r="J998" s="65"/>
    </row>
    <row r="999" spans="2:10" x14ac:dyDescent="0.3">
      <c r="B999" s="54"/>
      <c r="C999" s="63"/>
      <c r="D999" s="64"/>
      <c r="E999" s="64"/>
      <c r="F999" s="65"/>
      <c r="G999" s="65"/>
      <c r="H999" s="57"/>
      <c r="I999" s="58"/>
      <c r="J999" s="65"/>
    </row>
    <row r="1000" spans="2:10" x14ac:dyDescent="0.3">
      <c r="B1000" s="54"/>
      <c r="C1000" s="63"/>
      <c r="D1000" s="64"/>
      <c r="E1000" s="64"/>
      <c r="F1000" s="65"/>
      <c r="G1000" s="65"/>
      <c r="H1000" s="57"/>
      <c r="I1000" s="58"/>
      <c r="J1000" s="65"/>
    </row>
    <row r="1001" spans="2:10" x14ac:dyDescent="0.3">
      <c r="B1001" s="54"/>
      <c r="C1001" s="63"/>
      <c r="D1001" s="64"/>
      <c r="E1001" s="64"/>
      <c r="F1001" s="65"/>
      <c r="G1001" s="65"/>
      <c r="H1001" s="57"/>
      <c r="I1001" s="58"/>
      <c r="J1001" s="65"/>
    </row>
    <row r="1002" spans="2:10" x14ac:dyDescent="0.3">
      <c r="B1002" s="54"/>
      <c r="C1002" s="63"/>
      <c r="D1002" s="64"/>
      <c r="E1002" s="64"/>
      <c r="F1002" s="65"/>
      <c r="G1002" s="65"/>
      <c r="H1002" s="57"/>
      <c r="I1002" s="58"/>
      <c r="J1002" s="65"/>
    </row>
    <row r="1003" spans="2:10" x14ac:dyDescent="0.3">
      <c r="B1003" s="54"/>
      <c r="C1003" s="63"/>
      <c r="D1003" s="64"/>
      <c r="E1003" s="64"/>
      <c r="F1003" s="65"/>
      <c r="G1003" s="65"/>
      <c r="H1003" s="57"/>
      <c r="I1003" s="58"/>
      <c r="J1003" s="65"/>
    </row>
    <row r="1004" spans="2:10" x14ac:dyDescent="0.3">
      <c r="B1004" s="54"/>
      <c r="C1004" s="63"/>
      <c r="D1004" s="64"/>
      <c r="E1004" s="64"/>
      <c r="F1004" s="65"/>
      <c r="G1004" s="65"/>
      <c r="H1004" s="57"/>
      <c r="I1004" s="58"/>
      <c r="J1004" s="65"/>
    </row>
    <row r="1005" spans="2:10" x14ac:dyDescent="0.3">
      <c r="B1005" s="54"/>
      <c r="C1005" s="63"/>
      <c r="D1005" s="64"/>
      <c r="E1005" s="64"/>
      <c r="F1005" s="65"/>
      <c r="G1005" s="65"/>
      <c r="H1005" s="57"/>
      <c r="I1005" s="58"/>
      <c r="J1005" s="65"/>
    </row>
    <row r="1006" spans="2:10" x14ac:dyDescent="0.3">
      <c r="B1006" s="54"/>
      <c r="C1006" s="63"/>
      <c r="D1006" s="64"/>
      <c r="E1006" s="64"/>
      <c r="F1006" s="65"/>
      <c r="G1006" s="65"/>
      <c r="H1006" s="57"/>
      <c r="I1006" s="58"/>
      <c r="J1006" s="65"/>
    </row>
    <row r="1007" spans="2:10" x14ac:dyDescent="0.3">
      <c r="B1007" s="54"/>
      <c r="C1007" s="63"/>
      <c r="D1007" s="64"/>
      <c r="E1007" s="64"/>
      <c r="F1007" s="65"/>
      <c r="G1007" s="65"/>
      <c r="H1007" s="57"/>
      <c r="I1007" s="58"/>
      <c r="J1007" s="65"/>
    </row>
    <row r="1008" spans="2:10" x14ac:dyDescent="0.3">
      <c r="B1008" s="54"/>
      <c r="C1008" s="63"/>
      <c r="D1008" s="64"/>
      <c r="E1008" s="64"/>
      <c r="F1008" s="65"/>
      <c r="G1008" s="65"/>
      <c r="H1008" s="57"/>
      <c r="I1008" s="58"/>
      <c r="J1008" s="65"/>
    </row>
    <row r="1009" spans="2:10" x14ac:dyDescent="0.3">
      <c r="B1009" s="54"/>
      <c r="C1009" s="63"/>
      <c r="D1009" s="64"/>
      <c r="E1009" s="64"/>
      <c r="F1009" s="65"/>
      <c r="G1009" s="65"/>
      <c r="H1009" s="57"/>
      <c r="I1009" s="58"/>
      <c r="J1009" s="65"/>
    </row>
    <row r="1010" spans="2:10" x14ac:dyDescent="0.3">
      <c r="B1010" s="54"/>
      <c r="C1010" s="63"/>
      <c r="D1010" s="64"/>
      <c r="E1010" s="64"/>
      <c r="F1010" s="65"/>
      <c r="G1010" s="65"/>
      <c r="H1010" s="57"/>
      <c r="I1010" s="58"/>
      <c r="J1010" s="65"/>
    </row>
    <row r="1011" spans="2:10" x14ac:dyDescent="0.3">
      <c r="B1011" s="54"/>
      <c r="C1011" s="63"/>
      <c r="D1011" s="64"/>
      <c r="E1011" s="64"/>
      <c r="F1011" s="65"/>
      <c r="G1011" s="65"/>
      <c r="H1011" s="57"/>
      <c r="I1011" s="58"/>
      <c r="J1011" s="65"/>
    </row>
    <row r="1012" spans="2:10" x14ac:dyDescent="0.3">
      <c r="B1012" s="54"/>
      <c r="C1012" s="63"/>
      <c r="D1012" s="64"/>
      <c r="E1012" s="64"/>
      <c r="F1012" s="65"/>
      <c r="G1012" s="65"/>
      <c r="H1012" s="57"/>
      <c r="I1012" s="58"/>
      <c r="J1012" s="65"/>
    </row>
    <row r="1013" spans="2:10" x14ac:dyDescent="0.3">
      <c r="B1013" s="54"/>
      <c r="C1013" s="63"/>
      <c r="D1013" s="64"/>
      <c r="E1013" s="64"/>
      <c r="F1013" s="65"/>
      <c r="G1013" s="65"/>
      <c r="H1013" s="57"/>
      <c r="I1013" s="58"/>
      <c r="J1013" s="65"/>
    </row>
    <row r="1014" spans="2:10" x14ac:dyDescent="0.3">
      <c r="B1014" s="54"/>
      <c r="C1014" s="63"/>
      <c r="D1014" s="64"/>
      <c r="E1014" s="64"/>
      <c r="F1014" s="65"/>
      <c r="G1014" s="65"/>
      <c r="H1014" s="57"/>
      <c r="I1014" s="58"/>
      <c r="J1014" s="65"/>
    </row>
    <row r="1015" spans="2:10" x14ac:dyDescent="0.3">
      <c r="B1015" s="54"/>
      <c r="C1015" s="63"/>
      <c r="D1015" s="64"/>
      <c r="E1015" s="64"/>
      <c r="F1015" s="65"/>
      <c r="G1015" s="65"/>
      <c r="H1015" s="57"/>
      <c r="I1015" s="58"/>
      <c r="J1015" s="65"/>
    </row>
    <row r="1016" spans="2:10" x14ac:dyDescent="0.3">
      <c r="B1016" s="54"/>
      <c r="C1016" s="63"/>
      <c r="D1016" s="64"/>
      <c r="E1016" s="64"/>
      <c r="F1016" s="65"/>
      <c r="G1016" s="65"/>
      <c r="H1016" s="57"/>
      <c r="I1016" s="58"/>
      <c r="J1016" s="65"/>
    </row>
    <row r="1017" spans="2:10" x14ac:dyDescent="0.3">
      <c r="B1017" s="54"/>
      <c r="C1017" s="63"/>
      <c r="D1017" s="64"/>
      <c r="E1017" s="64"/>
      <c r="F1017" s="65"/>
      <c r="G1017" s="65"/>
      <c r="H1017" s="57"/>
      <c r="I1017" s="58"/>
      <c r="J1017" s="65"/>
    </row>
    <row r="1018" spans="2:10" x14ac:dyDescent="0.3">
      <c r="B1018" s="54"/>
      <c r="C1018" s="63"/>
      <c r="D1018" s="64"/>
      <c r="E1018" s="64"/>
      <c r="F1018" s="65"/>
      <c r="G1018" s="65"/>
      <c r="H1018" s="57"/>
      <c r="I1018" s="58"/>
      <c r="J1018" s="65"/>
    </row>
    <row r="1019" spans="2:10" x14ac:dyDescent="0.3">
      <c r="B1019" s="54"/>
      <c r="C1019" s="63"/>
      <c r="D1019" s="64"/>
      <c r="E1019" s="64"/>
      <c r="F1019" s="65"/>
      <c r="G1019" s="65"/>
      <c r="H1019" s="57"/>
      <c r="I1019" s="58"/>
      <c r="J1019" s="65"/>
    </row>
    <row r="1020" spans="2:10" x14ac:dyDescent="0.3">
      <c r="B1020" s="54"/>
      <c r="C1020" s="63"/>
      <c r="D1020" s="64"/>
      <c r="E1020" s="64"/>
      <c r="F1020" s="65"/>
      <c r="G1020" s="65"/>
      <c r="H1020" s="57"/>
      <c r="I1020" s="58"/>
      <c r="J1020" s="65"/>
    </row>
    <row r="1021" spans="2:10" x14ac:dyDescent="0.3">
      <c r="B1021" s="54"/>
      <c r="C1021" s="63"/>
      <c r="D1021" s="64"/>
      <c r="E1021" s="64"/>
      <c r="F1021" s="65"/>
      <c r="G1021" s="65"/>
      <c r="H1021" s="57"/>
      <c r="I1021" s="58"/>
      <c r="J1021" s="65"/>
    </row>
    <row r="1022" spans="2:10" x14ac:dyDescent="0.3">
      <c r="B1022" s="54"/>
      <c r="C1022" s="63"/>
      <c r="D1022" s="64"/>
      <c r="E1022" s="64"/>
      <c r="F1022" s="65"/>
      <c r="G1022" s="65"/>
      <c r="H1022" s="57"/>
      <c r="I1022" s="58"/>
      <c r="J1022" s="65"/>
    </row>
    <row r="1023" spans="2:10" x14ac:dyDescent="0.3">
      <c r="B1023" s="54"/>
      <c r="C1023" s="63"/>
      <c r="D1023" s="64"/>
      <c r="E1023" s="64"/>
      <c r="F1023" s="65"/>
      <c r="G1023" s="65"/>
      <c r="H1023" s="57"/>
      <c r="I1023" s="58"/>
      <c r="J1023" s="65"/>
    </row>
    <row r="1024" spans="2:10" x14ac:dyDescent="0.3">
      <c r="B1024" s="54"/>
      <c r="C1024" s="63"/>
      <c r="D1024" s="64"/>
      <c r="E1024" s="64"/>
      <c r="F1024" s="65"/>
      <c r="G1024" s="65"/>
      <c r="H1024" s="57"/>
      <c r="I1024" s="58"/>
      <c r="J1024" s="65"/>
    </row>
    <row r="1025" spans="2:10" x14ac:dyDescent="0.3">
      <c r="B1025" s="54"/>
      <c r="C1025" s="63"/>
      <c r="D1025" s="64"/>
      <c r="E1025" s="64"/>
      <c r="F1025" s="65"/>
      <c r="G1025" s="65"/>
      <c r="H1025" s="57"/>
      <c r="I1025" s="58"/>
      <c r="J1025" s="65"/>
    </row>
    <row r="1026" spans="2:10" x14ac:dyDescent="0.3">
      <c r="B1026" s="54"/>
      <c r="C1026" s="63"/>
      <c r="D1026" s="64"/>
      <c r="E1026" s="64"/>
      <c r="F1026" s="65"/>
      <c r="G1026" s="65"/>
      <c r="H1026" s="57"/>
      <c r="I1026" s="58"/>
      <c r="J1026" s="65"/>
    </row>
    <row r="1027" spans="2:10" x14ac:dyDescent="0.3">
      <c r="B1027" s="54"/>
      <c r="C1027" s="63"/>
      <c r="D1027" s="64"/>
      <c r="E1027" s="64"/>
      <c r="F1027" s="65"/>
      <c r="G1027" s="65"/>
      <c r="H1027" s="57"/>
      <c r="I1027" s="58"/>
      <c r="J1027" s="65"/>
    </row>
    <row r="1028" spans="2:10" x14ac:dyDescent="0.3">
      <c r="B1028" s="54"/>
      <c r="C1028" s="63"/>
      <c r="D1028" s="64"/>
      <c r="E1028" s="64"/>
      <c r="F1028" s="65"/>
      <c r="G1028" s="65"/>
      <c r="H1028" s="57"/>
      <c r="I1028" s="58"/>
      <c r="J1028" s="65"/>
    </row>
    <row r="1029" spans="2:10" x14ac:dyDescent="0.3">
      <c r="B1029" s="54"/>
      <c r="C1029" s="63"/>
      <c r="D1029" s="64"/>
      <c r="E1029" s="64"/>
      <c r="F1029" s="65"/>
      <c r="G1029" s="65"/>
      <c r="H1029" s="57"/>
      <c r="I1029" s="58"/>
      <c r="J1029" s="65"/>
    </row>
    <row r="1030" spans="2:10" x14ac:dyDescent="0.3">
      <c r="B1030" s="54"/>
      <c r="C1030" s="63"/>
      <c r="D1030" s="64"/>
      <c r="E1030" s="64"/>
      <c r="F1030" s="65"/>
      <c r="G1030" s="65"/>
      <c r="H1030" s="57"/>
      <c r="I1030" s="58"/>
      <c r="J1030" s="65"/>
    </row>
    <row r="1031" spans="2:10" x14ac:dyDescent="0.3">
      <c r="B1031" s="54"/>
      <c r="C1031" s="63"/>
      <c r="D1031" s="64"/>
      <c r="E1031" s="64"/>
      <c r="F1031" s="65"/>
      <c r="G1031" s="65"/>
      <c r="H1031" s="57"/>
      <c r="I1031" s="58"/>
      <c r="J1031" s="65"/>
    </row>
    <row r="1032" spans="2:10" x14ac:dyDescent="0.3">
      <c r="B1032" s="54"/>
      <c r="C1032" s="63"/>
      <c r="D1032" s="64"/>
      <c r="E1032" s="64"/>
      <c r="F1032" s="65"/>
      <c r="G1032" s="65"/>
      <c r="H1032" s="57"/>
      <c r="I1032" s="58"/>
      <c r="J1032" s="65"/>
    </row>
    <row r="1033" spans="2:10" x14ac:dyDescent="0.3">
      <c r="B1033" s="54"/>
      <c r="C1033" s="63"/>
      <c r="D1033" s="64"/>
      <c r="E1033" s="64"/>
      <c r="F1033" s="65"/>
      <c r="G1033" s="65"/>
      <c r="H1033" s="57"/>
      <c r="I1033" s="58"/>
      <c r="J1033" s="65"/>
    </row>
    <row r="1034" spans="2:10" x14ac:dyDescent="0.3">
      <c r="B1034" s="54"/>
      <c r="C1034" s="63"/>
      <c r="D1034" s="64"/>
      <c r="E1034" s="64"/>
      <c r="F1034" s="65"/>
      <c r="G1034" s="65"/>
      <c r="H1034" s="57"/>
      <c r="I1034" s="58"/>
      <c r="J1034" s="65"/>
    </row>
    <row r="1035" spans="2:10" x14ac:dyDescent="0.3">
      <c r="B1035" s="54"/>
      <c r="C1035" s="63"/>
      <c r="D1035" s="64"/>
      <c r="E1035" s="64"/>
      <c r="F1035" s="65"/>
      <c r="G1035" s="65"/>
      <c r="H1035" s="57"/>
      <c r="I1035" s="58"/>
      <c r="J1035" s="65"/>
    </row>
    <row r="1036" spans="2:10" x14ac:dyDescent="0.3">
      <c r="B1036" s="54"/>
      <c r="C1036" s="63"/>
      <c r="D1036" s="64"/>
      <c r="E1036" s="64"/>
      <c r="F1036" s="65"/>
      <c r="G1036" s="65"/>
      <c r="H1036" s="57"/>
      <c r="I1036" s="58"/>
      <c r="J1036" s="65"/>
    </row>
    <row r="1037" spans="2:10" x14ac:dyDescent="0.3">
      <c r="B1037" s="54"/>
      <c r="C1037" s="63"/>
      <c r="D1037" s="64"/>
      <c r="E1037" s="64"/>
      <c r="F1037" s="65"/>
      <c r="G1037" s="65"/>
      <c r="H1037" s="57"/>
      <c r="I1037" s="58"/>
      <c r="J1037" s="65"/>
    </row>
    <row r="1038" spans="2:10" x14ac:dyDescent="0.3">
      <c r="B1038" s="54"/>
      <c r="C1038" s="63"/>
      <c r="D1038" s="64"/>
      <c r="E1038" s="64"/>
      <c r="F1038" s="65"/>
      <c r="G1038" s="65"/>
      <c r="H1038" s="57"/>
      <c r="I1038" s="58"/>
      <c r="J1038" s="65"/>
    </row>
    <row r="1039" spans="2:10" x14ac:dyDescent="0.3">
      <c r="B1039" s="54"/>
      <c r="C1039" s="63"/>
      <c r="D1039" s="64"/>
      <c r="E1039" s="64"/>
      <c r="F1039" s="65"/>
      <c r="G1039" s="65"/>
      <c r="H1039" s="57"/>
      <c r="I1039" s="58"/>
      <c r="J1039" s="65"/>
    </row>
    <row r="1040" spans="2:10" x14ac:dyDescent="0.3">
      <c r="B1040" s="54"/>
      <c r="C1040" s="63"/>
      <c r="D1040" s="64"/>
      <c r="E1040" s="64"/>
      <c r="F1040" s="65"/>
      <c r="G1040" s="65"/>
      <c r="H1040" s="57"/>
      <c r="I1040" s="58"/>
      <c r="J1040" s="65"/>
    </row>
    <row r="1041" spans="2:10" x14ac:dyDescent="0.3">
      <c r="B1041" s="54"/>
      <c r="C1041" s="63"/>
      <c r="D1041" s="64"/>
      <c r="E1041" s="64"/>
      <c r="F1041" s="65"/>
      <c r="G1041" s="65"/>
      <c r="H1041" s="57"/>
      <c r="I1041" s="58"/>
      <c r="J1041" s="65"/>
    </row>
    <row r="1042" spans="2:10" x14ac:dyDescent="0.3">
      <c r="B1042" s="54"/>
      <c r="C1042" s="63"/>
      <c r="D1042" s="64"/>
      <c r="E1042" s="64"/>
      <c r="F1042" s="65"/>
      <c r="G1042" s="65"/>
      <c r="H1042" s="57"/>
      <c r="I1042" s="58"/>
      <c r="J1042" s="65"/>
    </row>
    <row r="1043" spans="2:10" x14ac:dyDescent="0.3">
      <c r="B1043" s="54"/>
      <c r="C1043" s="63"/>
      <c r="D1043" s="64"/>
      <c r="E1043" s="64"/>
      <c r="F1043" s="65"/>
      <c r="G1043" s="65"/>
      <c r="H1043" s="57"/>
      <c r="I1043" s="58"/>
      <c r="J1043" s="65"/>
    </row>
    <row r="1044" spans="2:10" x14ac:dyDescent="0.3">
      <c r="B1044" s="54"/>
      <c r="C1044" s="63"/>
      <c r="D1044" s="64"/>
      <c r="E1044" s="64"/>
      <c r="F1044" s="65"/>
      <c r="G1044" s="65"/>
      <c r="H1044" s="57"/>
      <c r="I1044" s="58"/>
      <c r="J1044" s="65"/>
    </row>
    <row r="1045" spans="2:10" x14ac:dyDescent="0.3">
      <c r="B1045" s="54"/>
      <c r="C1045" s="63"/>
      <c r="D1045" s="64"/>
      <c r="E1045" s="64"/>
      <c r="F1045" s="65"/>
      <c r="G1045" s="65"/>
      <c r="H1045" s="57"/>
      <c r="I1045" s="58"/>
      <c r="J1045" s="65"/>
    </row>
    <row r="1046" spans="2:10" x14ac:dyDescent="0.3">
      <c r="B1046" s="54"/>
      <c r="C1046" s="63"/>
      <c r="D1046" s="64"/>
      <c r="E1046" s="64"/>
      <c r="F1046" s="65"/>
      <c r="G1046" s="65"/>
      <c r="H1046" s="57"/>
      <c r="I1046" s="58"/>
      <c r="J1046" s="65"/>
    </row>
    <row r="1047" spans="2:10" x14ac:dyDescent="0.3">
      <c r="B1047" s="54"/>
      <c r="C1047" s="63"/>
      <c r="D1047" s="64"/>
      <c r="E1047" s="64"/>
      <c r="F1047" s="65"/>
      <c r="G1047" s="65"/>
      <c r="H1047" s="57"/>
      <c r="I1047" s="58"/>
      <c r="J1047" s="65"/>
    </row>
    <row r="1048" spans="2:10" x14ac:dyDescent="0.3">
      <c r="B1048" s="54"/>
      <c r="C1048" s="63"/>
      <c r="D1048" s="64"/>
      <c r="E1048" s="64"/>
      <c r="F1048" s="65"/>
      <c r="G1048" s="65"/>
      <c r="H1048" s="57"/>
      <c r="I1048" s="58"/>
      <c r="J1048" s="65"/>
    </row>
    <row r="1049" spans="2:10" x14ac:dyDescent="0.3">
      <c r="B1049" s="54"/>
      <c r="C1049" s="63"/>
      <c r="D1049" s="64"/>
      <c r="E1049" s="64"/>
      <c r="F1049" s="65"/>
      <c r="G1049" s="65"/>
      <c r="H1049" s="57"/>
      <c r="I1049" s="58"/>
      <c r="J1049" s="65"/>
    </row>
    <row r="1050" spans="2:10" x14ac:dyDescent="0.3">
      <c r="B1050" s="54"/>
      <c r="C1050" s="63"/>
      <c r="D1050" s="64"/>
      <c r="E1050" s="64"/>
      <c r="F1050" s="65"/>
      <c r="G1050" s="65"/>
      <c r="H1050" s="57"/>
      <c r="I1050" s="58"/>
      <c r="J1050" s="65"/>
    </row>
    <row r="1051" spans="2:10" x14ac:dyDescent="0.3">
      <c r="B1051" s="54"/>
      <c r="C1051" s="63"/>
      <c r="D1051" s="64"/>
      <c r="E1051" s="64"/>
      <c r="F1051" s="65"/>
      <c r="G1051" s="65"/>
      <c r="H1051" s="57"/>
      <c r="I1051" s="58"/>
      <c r="J1051" s="65"/>
    </row>
    <row r="1052" spans="2:10" x14ac:dyDescent="0.3">
      <c r="B1052" s="54"/>
      <c r="C1052" s="63"/>
      <c r="D1052" s="64"/>
      <c r="E1052" s="64"/>
      <c r="F1052" s="65"/>
      <c r="G1052" s="65"/>
      <c r="H1052" s="57"/>
      <c r="I1052" s="58"/>
      <c r="J1052" s="65"/>
    </row>
    <row r="1053" spans="2:10" x14ac:dyDescent="0.3">
      <c r="B1053" s="54"/>
      <c r="C1053" s="63"/>
      <c r="D1053" s="64"/>
      <c r="E1053" s="64"/>
      <c r="F1053" s="65"/>
      <c r="G1053" s="65"/>
      <c r="H1053" s="57"/>
      <c r="I1053" s="58"/>
      <c r="J1053" s="65"/>
    </row>
    <row r="1054" spans="2:10" x14ac:dyDescent="0.3">
      <c r="B1054" s="54"/>
      <c r="C1054" s="63"/>
      <c r="D1054" s="64"/>
      <c r="E1054" s="64"/>
      <c r="F1054" s="65"/>
      <c r="G1054" s="65"/>
      <c r="H1054" s="57"/>
      <c r="I1054" s="58"/>
      <c r="J1054" s="65"/>
    </row>
    <row r="1055" spans="2:10" x14ac:dyDescent="0.3">
      <c r="B1055" s="54"/>
      <c r="C1055" s="63"/>
      <c r="D1055" s="64"/>
      <c r="E1055" s="64"/>
      <c r="F1055" s="65"/>
      <c r="G1055" s="65"/>
      <c r="H1055" s="57"/>
      <c r="I1055" s="58"/>
      <c r="J1055" s="65"/>
    </row>
    <row r="1056" spans="2:10" x14ac:dyDescent="0.3">
      <c r="B1056" s="54"/>
      <c r="C1056" s="63"/>
      <c r="D1056" s="64"/>
      <c r="E1056" s="64"/>
      <c r="F1056" s="65"/>
      <c r="G1056" s="65"/>
      <c r="H1056" s="57"/>
      <c r="I1056" s="58"/>
      <c r="J1056" s="65"/>
    </row>
    <row r="1057" spans="2:10" x14ac:dyDescent="0.3">
      <c r="B1057" s="54"/>
      <c r="C1057" s="63"/>
      <c r="D1057" s="64"/>
      <c r="E1057" s="64"/>
      <c r="F1057" s="65"/>
      <c r="G1057" s="65"/>
      <c r="H1057" s="57"/>
      <c r="I1057" s="58"/>
      <c r="J1057" s="65"/>
    </row>
    <row r="1058" spans="2:10" x14ac:dyDescent="0.3">
      <c r="B1058" s="54"/>
      <c r="C1058" s="63"/>
      <c r="D1058" s="64"/>
      <c r="E1058" s="64"/>
      <c r="F1058" s="65"/>
      <c r="G1058" s="65"/>
      <c r="H1058" s="57"/>
      <c r="I1058" s="58"/>
      <c r="J1058" s="65"/>
    </row>
    <row r="1059" spans="2:10" x14ac:dyDescent="0.3">
      <c r="B1059" s="54"/>
      <c r="C1059" s="63"/>
      <c r="D1059" s="64"/>
      <c r="E1059" s="64"/>
      <c r="F1059" s="65"/>
      <c r="G1059" s="65"/>
      <c r="H1059" s="57"/>
      <c r="I1059" s="58"/>
      <c r="J1059" s="65"/>
    </row>
    <row r="1060" spans="2:10" x14ac:dyDescent="0.3">
      <c r="B1060" s="54"/>
      <c r="C1060" s="63"/>
      <c r="D1060" s="64"/>
      <c r="E1060" s="64"/>
      <c r="F1060" s="65"/>
      <c r="G1060" s="65"/>
      <c r="H1060" s="57"/>
      <c r="I1060" s="58"/>
      <c r="J1060" s="65"/>
    </row>
    <row r="1061" spans="2:10" x14ac:dyDescent="0.3">
      <c r="B1061" s="54"/>
      <c r="C1061" s="63"/>
      <c r="D1061" s="64"/>
      <c r="E1061" s="64"/>
      <c r="F1061" s="65"/>
      <c r="G1061" s="65"/>
      <c r="H1061" s="57"/>
      <c r="I1061" s="58"/>
      <c r="J1061" s="65"/>
    </row>
    <row r="1062" spans="2:10" x14ac:dyDescent="0.3">
      <c r="B1062" s="54"/>
      <c r="C1062" s="63"/>
      <c r="D1062" s="64"/>
      <c r="E1062" s="64"/>
      <c r="F1062" s="65"/>
      <c r="G1062" s="65"/>
      <c r="H1062" s="57"/>
      <c r="I1062" s="58"/>
      <c r="J1062" s="65"/>
    </row>
    <row r="1063" spans="2:10" x14ac:dyDescent="0.3">
      <c r="B1063" s="54"/>
      <c r="C1063" s="63"/>
      <c r="D1063" s="64"/>
      <c r="E1063" s="64"/>
      <c r="F1063" s="65"/>
      <c r="G1063" s="65"/>
      <c r="H1063" s="57"/>
      <c r="I1063" s="58"/>
      <c r="J1063" s="65"/>
    </row>
    <row r="1064" spans="2:10" x14ac:dyDescent="0.3">
      <c r="B1064" s="54"/>
      <c r="C1064" s="63"/>
      <c r="D1064" s="64"/>
      <c r="E1064" s="64"/>
      <c r="F1064" s="65"/>
      <c r="G1064" s="65"/>
      <c r="H1064" s="57"/>
      <c r="I1064" s="58"/>
      <c r="J1064" s="65"/>
    </row>
    <row r="1065" spans="2:10" x14ac:dyDescent="0.3">
      <c r="B1065" s="54"/>
      <c r="C1065" s="63"/>
      <c r="D1065" s="64"/>
      <c r="E1065" s="64"/>
      <c r="F1065" s="65"/>
      <c r="G1065" s="65"/>
      <c r="H1065" s="57"/>
      <c r="I1065" s="58"/>
      <c r="J1065" s="65"/>
    </row>
    <row r="1066" spans="2:10" x14ac:dyDescent="0.3">
      <c r="B1066" s="54"/>
      <c r="C1066" s="63"/>
      <c r="D1066" s="64"/>
      <c r="E1066" s="64"/>
      <c r="F1066" s="65"/>
      <c r="G1066" s="65"/>
      <c r="H1066" s="57"/>
      <c r="I1066" s="58"/>
      <c r="J1066" s="65"/>
    </row>
    <row r="1067" spans="2:10" x14ac:dyDescent="0.3">
      <c r="B1067" s="54"/>
      <c r="C1067" s="63"/>
      <c r="D1067" s="64"/>
      <c r="E1067" s="64"/>
      <c r="F1067" s="65"/>
      <c r="G1067" s="65"/>
      <c r="H1067" s="57"/>
      <c r="I1067" s="58"/>
      <c r="J1067" s="65"/>
    </row>
    <row r="1068" spans="2:10" x14ac:dyDescent="0.3">
      <c r="B1068" s="54"/>
      <c r="C1068" s="63"/>
      <c r="D1068" s="64"/>
      <c r="E1068" s="64"/>
      <c r="F1068" s="65"/>
      <c r="G1068" s="65"/>
      <c r="H1068" s="57"/>
      <c r="I1068" s="58"/>
      <c r="J1068" s="65"/>
    </row>
    <row r="1069" spans="2:10" x14ac:dyDescent="0.3">
      <c r="B1069" s="54"/>
      <c r="C1069" s="63"/>
      <c r="D1069" s="64"/>
      <c r="E1069" s="64"/>
      <c r="F1069" s="65"/>
      <c r="G1069" s="65"/>
      <c r="H1069" s="57"/>
      <c r="I1069" s="58"/>
      <c r="J1069" s="65"/>
    </row>
    <row r="1070" spans="2:10" x14ac:dyDescent="0.3">
      <c r="B1070" s="54"/>
      <c r="C1070" s="63"/>
      <c r="D1070" s="64"/>
      <c r="E1070" s="64"/>
      <c r="F1070" s="65"/>
      <c r="G1070" s="65"/>
      <c r="H1070" s="57"/>
      <c r="I1070" s="58"/>
      <c r="J1070" s="65"/>
    </row>
    <row r="1071" spans="2:10" x14ac:dyDescent="0.3">
      <c r="B1071" s="54"/>
      <c r="C1071" s="63"/>
      <c r="D1071" s="64"/>
      <c r="E1071" s="64"/>
      <c r="F1071" s="65"/>
      <c r="G1071" s="65"/>
      <c r="H1071" s="57"/>
      <c r="I1071" s="58"/>
      <c r="J1071" s="65"/>
    </row>
    <row r="1072" spans="2:10" x14ac:dyDescent="0.3">
      <c r="B1072" s="54"/>
      <c r="C1072" s="63"/>
      <c r="D1072" s="64"/>
      <c r="E1072" s="64"/>
      <c r="F1072" s="65"/>
      <c r="G1072" s="65"/>
      <c r="H1072" s="57"/>
      <c r="I1072" s="58"/>
      <c r="J1072" s="65"/>
    </row>
    <row r="1073" spans="2:10" x14ac:dyDescent="0.3">
      <c r="B1073" s="54"/>
      <c r="C1073" s="63"/>
      <c r="D1073" s="64"/>
      <c r="E1073" s="64"/>
      <c r="F1073" s="65"/>
      <c r="G1073" s="65"/>
      <c r="H1073" s="57"/>
      <c r="I1073" s="58"/>
      <c r="J1073" s="65"/>
    </row>
    <row r="1074" spans="2:10" x14ac:dyDescent="0.3">
      <c r="B1074" s="54"/>
      <c r="C1074" s="63"/>
      <c r="D1074" s="64"/>
      <c r="E1074" s="64"/>
      <c r="F1074" s="65"/>
      <c r="G1074" s="65"/>
      <c r="H1074" s="57"/>
      <c r="I1074" s="58"/>
      <c r="J1074" s="65"/>
    </row>
    <row r="1075" spans="2:10" x14ac:dyDescent="0.3">
      <c r="B1075" s="54"/>
      <c r="C1075" s="63"/>
      <c r="D1075" s="64"/>
      <c r="E1075" s="64"/>
      <c r="F1075" s="65"/>
      <c r="G1075" s="65"/>
      <c r="H1075" s="57"/>
      <c r="I1075" s="58"/>
      <c r="J1075" s="65"/>
    </row>
    <row r="1076" spans="2:10" x14ac:dyDescent="0.3">
      <c r="B1076" s="54"/>
      <c r="C1076" s="63"/>
      <c r="D1076" s="64"/>
      <c r="E1076" s="64"/>
      <c r="F1076" s="65"/>
      <c r="G1076" s="65"/>
      <c r="H1076" s="57"/>
      <c r="I1076" s="58"/>
      <c r="J1076" s="65"/>
    </row>
    <row r="1077" spans="2:10" x14ac:dyDescent="0.3">
      <c r="B1077" s="54"/>
      <c r="C1077" s="63"/>
      <c r="D1077" s="64"/>
      <c r="E1077" s="64"/>
      <c r="F1077" s="65"/>
      <c r="G1077" s="65"/>
      <c r="H1077" s="57"/>
      <c r="I1077" s="58"/>
      <c r="J1077" s="65"/>
    </row>
    <row r="1078" spans="2:10" x14ac:dyDescent="0.3">
      <c r="B1078" s="54"/>
      <c r="C1078" s="63"/>
      <c r="D1078" s="64"/>
      <c r="E1078" s="64"/>
      <c r="F1078" s="65"/>
      <c r="G1078" s="65"/>
      <c r="H1078" s="57"/>
      <c r="I1078" s="58"/>
      <c r="J1078" s="65"/>
    </row>
    <row r="1079" spans="2:10" x14ac:dyDescent="0.3">
      <c r="B1079" s="54"/>
      <c r="C1079" s="63"/>
      <c r="D1079" s="64"/>
      <c r="E1079" s="64"/>
      <c r="F1079" s="65"/>
      <c r="G1079" s="65"/>
      <c r="H1079" s="57"/>
      <c r="I1079" s="58"/>
      <c r="J1079" s="65"/>
    </row>
    <row r="1080" spans="2:10" x14ac:dyDescent="0.3">
      <c r="B1080" s="54"/>
      <c r="C1080" s="63"/>
      <c r="D1080" s="64"/>
      <c r="E1080" s="64"/>
      <c r="F1080" s="65"/>
      <c r="G1080" s="65"/>
      <c r="H1080" s="57"/>
      <c r="I1080" s="58"/>
      <c r="J1080" s="65"/>
    </row>
    <row r="1081" spans="2:10" x14ac:dyDescent="0.3">
      <c r="B1081" s="54"/>
      <c r="C1081" s="63"/>
      <c r="D1081" s="64"/>
      <c r="E1081" s="64"/>
      <c r="F1081" s="65"/>
      <c r="G1081" s="65"/>
      <c r="H1081" s="57"/>
      <c r="I1081" s="58"/>
      <c r="J1081" s="65"/>
    </row>
    <row r="1082" spans="2:10" x14ac:dyDescent="0.3">
      <c r="B1082" s="54"/>
      <c r="C1082" s="63"/>
      <c r="D1082" s="64"/>
      <c r="E1082" s="64"/>
      <c r="F1082" s="65"/>
      <c r="G1082" s="65"/>
      <c r="H1082" s="57"/>
      <c r="I1082" s="58"/>
      <c r="J1082" s="65"/>
    </row>
    <row r="1083" spans="2:10" x14ac:dyDescent="0.3">
      <c r="B1083" s="54"/>
      <c r="C1083" s="63"/>
      <c r="D1083" s="64"/>
      <c r="E1083" s="64"/>
      <c r="F1083" s="65"/>
      <c r="G1083" s="65"/>
      <c r="H1083" s="57"/>
      <c r="I1083" s="58"/>
      <c r="J1083" s="65"/>
    </row>
    <row r="1084" spans="2:10" x14ac:dyDescent="0.3">
      <c r="B1084" s="54"/>
      <c r="C1084" s="63"/>
      <c r="D1084" s="64"/>
      <c r="E1084" s="64"/>
      <c r="F1084" s="65"/>
      <c r="G1084" s="65"/>
      <c r="H1084" s="57"/>
      <c r="I1084" s="58"/>
      <c r="J1084" s="65"/>
    </row>
    <row r="1085" spans="2:10" x14ac:dyDescent="0.3">
      <c r="B1085" s="54"/>
      <c r="C1085" s="63"/>
      <c r="D1085" s="64"/>
      <c r="E1085" s="64"/>
      <c r="F1085" s="65"/>
      <c r="G1085" s="65"/>
      <c r="H1085" s="57"/>
      <c r="I1085" s="58"/>
      <c r="J1085" s="65"/>
    </row>
    <row r="1086" spans="2:10" x14ac:dyDescent="0.3">
      <c r="B1086" s="54"/>
      <c r="C1086" s="63"/>
      <c r="D1086" s="64"/>
      <c r="E1086" s="64"/>
      <c r="F1086" s="65"/>
      <c r="G1086" s="65"/>
      <c r="H1086" s="57"/>
      <c r="I1086" s="58"/>
      <c r="J1086" s="65"/>
    </row>
    <row r="1087" spans="2:10" x14ac:dyDescent="0.3">
      <c r="B1087" s="54"/>
      <c r="C1087" s="63"/>
      <c r="D1087" s="64"/>
      <c r="E1087" s="64"/>
      <c r="F1087" s="65"/>
      <c r="G1087" s="65"/>
      <c r="H1087" s="57"/>
      <c r="I1087" s="58"/>
      <c r="J1087" s="65"/>
    </row>
    <row r="1088" spans="2:10" x14ac:dyDescent="0.3">
      <c r="B1088" s="54"/>
      <c r="C1088" s="63"/>
      <c r="D1088" s="64"/>
      <c r="E1088" s="64"/>
      <c r="F1088" s="65"/>
      <c r="G1088" s="65"/>
      <c r="H1088" s="57"/>
      <c r="I1088" s="58"/>
      <c r="J1088" s="65"/>
    </row>
    <row r="1089" spans="2:10" x14ac:dyDescent="0.3">
      <c r="B1089" s="54"/>
      <c r="C1089" s="63"/>
      <c r="D1089" s="64"/>
      <c r="E1089" s="64"/>
      <c r="F1089" s="65"/>
      <c r="G1089" s="65"/>
      <c r="H1089" s="57"/>
      <c r="I1089" s="58"/>
      <c r="J1089" s="65"/>
    </row>
    <row r="1090" spans="2:10" x14ac:dyDescent="0.3">
      <c r="B1090" s="54"/>
      <c r="C1090" s="63"/>
      <c r="D1090" s="64"/>
      <c r="E1090" s="64"/>
      <c r="F1090" s="65"/>
      <c r="G1090" s="65"/>
      <c r="H1090" s="57"/>
      <c r="I1090" s="58"/>
      <c r="J1090" s="65"/>
    </row>
    <row r="1091" spans="2:10" x14ac:dyDescent="0.3">
      <c r="B1091" s="54"/>
      <c r="C1091" s="63"/>
      <c r="D1091" s="64"/>
      <c r="E1091" s="64"/>
      <c r="F1091" s="65"/>
      <c r="G1091" s="65"/>
      <c r="H1091" s="57"/>
      <c r="I1091" s="58"/>
      <c r="J1091" s="65"/>
    </row>
    <row r="1092" spans="2:10" x14ac:dyDescent="0.3">
      <c r="B1092" s="54"/>
      <c r="C1092" s="63"/>
      <c r="D1092" s="64"/>
      <c r="E1092" s="64"/>
      <c r="F1092" s="65"/>
      <c r="G1092" s="65"/>
      <c r="H1092" s="57"/>
      <c r="I1092" s="58"/>
      <c r="J1092" s="65"/>
    </row>
    <row r="1093" spans="2:10" x14ac:dyDescent="0.3">
      <c r="B1093" s="54"/>
      <c r="C1093" s="63"/>
      <c r="D1093" s="64"/>
      <c r="E1093" s="64"/>
      <c r="F1093" s="65"/>
      <c r="G1093" s="65"/>
      <c r="H1093" s="57"/>
      <c r="I1093" s="58"/>
      <c r="J1093" s="65"/>
    </row>
    <row r="1094" spans="2:10" x14ac:dyDescent="0.3">
      <c r="B1094" s="54"/>
      <c r="C1094" s="63"/>
      <c r="D1094" s="64"/>
      <c r="E1094" s="64"/>
      <c r="F1094" s="65"/>
      <c r="G1094" s="65"/>
      <c r="H1094" s="57"/>
      <c r="I1094" s="58"/>
      <c r="J1094" s="65"/>
    </row>
    <row r="1095" spans="2:10" x14ac:dyDescent="0.3">
      <c r="B1095" s="54"/>
      <c r="C1095" s="63"/>
      <c r="D1095" s="64"/>
      <c r="E1095" s="64"/>
      <c r="F1095" s="65"/>
      <c r="G1095" s="65"/>
      <c r="H1095" s="57"/>
      <c r="I1095" s="58"/>
      <c r="J1095" s="65"/>
    </row>
    <row r="1096" spans="2:10" x14ac:dyDescent="0.3">
      <c r="B1096" s="54"/>
      <c r="C1096" s="63"/>
      <c r="D1096" s="64"/>
      <c r="E1096" s="64"/>
      <c r="F1096" s="65"/>
      <c r="G1096" s="65"/>
      <c r="H1096" s="57"/>
      <c r="I1096" s="58"/>
      <c r="J1096" s="65"/>
    </row>
    <row r="1097" spans="2:10" x14ac:dyDescent="0.3">
      <c r="B1097" s="54"/>
      <c r="C1097" s="63"/>
      <c r="D1097" s="64"/>
      <c r="E1097" s="64"/>
      <c r="F1097" s="65"/>
      <c r="G1097" s="65"/>
      <c r="H1097" s="57"/>
      <c r="I1097" s="58"/>
      <c r="J1097" s="65"/>
    </row>
    <row r="1098" spans="2:10" x14ac:dyDescent="0.3">
      <c r="B1098" s="54"/>
      <c r="C1098" s="63"/>
      <c r="D1098" s="64"/>
      <c r="E1098" s="64"/>
      <c r="F1098" s="65"/>
      <c r="G1098" s="65"/>
      <c r="H1098" s="57"/>
      <c r="I1098" s="58"/>
      <c r="J1098" s="65"/>
    </row>
    <row r="1099" spans="2:10" x14ac:dyDescent="0.3">
      <c r="B1099" s="54"/>
      <c r="C1099" s="63"/>
      <c r="D1099" s="64"/>
      <c r="E1099" s="64"/>
      <c r="F1099" s="65"/>
      <c r="G1099" s="65"/>
      <c r="H1099" s="57"/>
      <c r="I1099" s="58"/>
      <c r="J1099" s="65"/>
    </row>
    <row r="1100" spans="2:10" x14ac:dyDescent="0.3">
      <c r="B1100" s="54"/>
      <c r="C1100" s="63"/>
      <c r="D1100" s="64"/>
      <c r="E1100" s="64"/>
      <c r="F1100" s="65"/>
      <c r="G1100" s="65"/>
      <c r="H1100" s="57"/>
      <c r="I1100" s="58"/>
      <c r="J1100" s="65"/>
    </row>
    <row r="1101" spans="2:10" x14ac:dyDescent="0.3">
      <c r="B1101" s="54"/>
      <c r="C1101" s="63"/>
      <c r="D1101" s="64"/>
      <c r="E1101" s="64"/>
      <c r="F1101" s="65"/>
      <c r="G1101" s="65"/>
      <c r="H1101" s="57"/>
      <c r="I1101" s="58"/>
      <c r="J1101" s="65"/>
    </row>
    <row r="1102" spans="2:10" x14ac:dyDescent="0.3">
      <c r="B1102" s="54"/>
      <c r="C1102" s="63"/>
      <c r="D1102" s="64"/>
      <c r="E1102" s="64"/>
      <c r="F1102" s="65"/>
      <c r="G1102" s="65"/>
      <c r="H1102" s="57"/>
      <c r="I1102" s="58"/>
      <c r="J1102" s="65"/>
    </row>
    <row r="1103" spans="2:10" x14ac:dyDescent="0.3">
      <c r="B1103" s="54"/>
      <c r="C1103" s="63"/>
      <c r="D1103" s="64"/>
      <c r="E1103" s="64"/>
      <c r="F1103" s="65"/>
      <c r="G1103" s="65"/>
      <c r="H1103" s="57"/>
      <c r="I1103" s="58"/>
      <c r="J1103" s="65"/>
    </row>
    <row r="1104" spans="2:10" x14ac:dyDescent="0.3">
      <c r="B1104" s="54"/>
      <c r="C1104" s="63"/>
      <c r="D1104" s="64"/>
      <c r="E1104" s="64"/>
      <c r="F1104" s="65"/>
      <c r="G1104" s="65"/>
      <c r="H1104" s="57"/>
      <c r="I1104" s="58"/>
      <c r="J1104" s="65"/>
    </row>
    <row r="1105" spans="2:10" x14ac:dyDescent="0.3">
      <c r="B1105" s="54"/>
      <c r="C1105" s="63"/>
      <c r="D1105" s="64"/>
      <c r="E1105" s="64"/>
      <c r="F1105" s="65"/>
      <c r="G1105" s="65"/>
      <c r="H1105" s="57"/>
      <c r="I1105" s="58"/>
      <c r="J1105" s="65"/>
    </row>
    <row r="1106" spans="2:10" x14ac:dyDescent="0.3">
      <c r="B1106" s="54"/>
      <c r="C1106" s="63"/>
      <c r="D1106" s="64"/>
      <c r="E1106" s="64"/>
      <c r="F1106" s="65"/>
      <c r="G1106" s="65"/>
      <c r="H1106" s="57"/>
      <c r="I1106" s="58"/>
      <c r="J1106" s="65"/>
    </row>
    <row r="1107" spans="2:10" x14ac:dyDescent="0.3">
      <c r="B1107" s="54"/>
      <c r="C1107" s="63"/>
      <c r="D1107" s="64"/>
      <c r="E1107" s="64"/>
      <c r="F1107" s="65"/>
      <c r="G1107" s="65"/>
      <c r="H1107" s="57"/>
      <c r="I1107" s="58"/>
      <c r="J1107" s="65"/>
    </row>
    <row r="1108" spans="2:10" x14ac:dyDescent="0.3">
      <c r="B1108" s="54"/>
      <c r="C1108" s="63"/>
      <c r="D1108" s="64"/>
      <c r="E1108" s="64"/>
      <c r="F1108" s="65"/>
      <c r="G1108" s="65"/>
      <c r="H1108" s="57"/>
      <c r="I1108" s="58"/>
      <c r="J1108" s="65"/>
    </row>
    <row r="1109" spans="2:10" x14ac:dyDescent="0.3">
      <c r="B1109" s="54"/>
      <c r="C1109" s="63"/>
      <c r="D1109" s="64"/>
      <c r="E1109" s="64"/>
      <c r="F1109" s="65"/>
      <c r="G1109" s="65"/>
      <c r="H1109" s="57"/>
      <c r="I1109" s="58"/>
      <c r="J1109" s="65"/>
    </row>
    <row r="1110" spans="2:10" x14ac:dyDescent="0.3">
      <c r="B1110" s="54"/>
      <c r="C1110" s="63"/>
      <c r="D1110" s="64"/>
      <c r="E1110" s="64"/>
      <c r="F1110" s="65"/>
      <c r="G1110" s="65"/>
      <c r="H1110" s="57"/>
      <c r="I1110" s="58"/>
      <c r="J1110" s="65"/>
    </row>
    <row r="1111" spans="2:10" x14ac:dyDescent="0.3">
      <c r="B1111" s="54"/>
      <c r="C1111" s="63"/>
      <c r="D1111" s="64"/>
      <c r="E1111" s="64"/>
      <c r="F1111" s="65"/>
      <c r="G1111" s="65"/>
      <c r="H1111" s="57"/>
      <c r="I1111" s="58"/>
      <c r="J1111" s="65"/>
    </row>
    <row r="1112" spans="2:10" x14ac:dyDescent="0.3">
      <c r="B1112" s="54"/>
      <c r="C1112" s="63"/>
      <c r="D1112" s="64"/>
      <c r="E1112" s="64"/>
      <c r="F1112" s="65"/>
      <c r="G1112" s="65"/>
      <c r="H1112" s="57"/>
      <c r="I1112" s="58"/>
      <c r="J1112" s="65"/>
    </row>
    <row r="1113" spans="2:10" x14ac:dyDescent="0.3">
      <c r="B1113" s="54"/>
      <c r="C1113" s="63"/>
      <c r="D1113" s="64"/>
      <c r="E1113" s="64"/>
      <c r="F1113" s="65"/>
      <c r="G1113" s="65"/>
      <c r="H1113" s="57"/>
      <c r="I1113" s="58"/>
      <c r="J1113" s="65"/>
    </row>
    <row r="1114" spans="2:10" x14ac:dyDescent="0.3">
      <c r="B1114" s="54"/>
      <c r="C1114" s="63"/>
      <c r="D1114" s="64"/>
      <c r="E1114" s="64"/>
      <c r="F1114" s="65"/>
      <c r="G1114" s="65"/>
      <c r="H1114" s="57"/>
      <c r="I1114" s="58"/>
      <c r="J1114" s="65"/>
    </row>
    <row r="1115" spans="2:10" x14ac:dyDescent="0.3">
      <c r="B1115" s="54"/>
      <c r="C1115" s="63"/>
      <c r="D1115" s="64"/>
      <c r="E1115" s="64"/>
      <c r="F1115" s="65"/>
      <c r="G1115" s="65"/>
      <c r="H1115" s="57"/>
      <c r="I1115" s="58"/>
      <c r="J1115" s="65"/>
    </row>
    <row r="1116" spans="2:10" x14ac:dyDescent="0.3">
      <c r="B1116" s="54"/>
      <c r="C1116" s="63"/>
      <c r="D1116" s="64"/>
      <c r="E1116" s="64"/>
      <c r="F1116" s="65"/>
      <c r="G1116" s="65"/>
      <c r="H1116" s="57"/>
      <c r="I1116" s="58"/>
      <c r="J1116" s="65"/>
    </row>
    <row r="1117" spans="2:10" x14ac:dyDescent="0.3">
      <c r="B1117" s="54"/>
      <c r="C1117" s="63"/>
      <c r="D1117" s="64"/>
      <c r="E1117" s="64"/>
      <c r="F1117" s="65"/>
      <c r="G1117" s="65"/>
      <c r="H1117" s="57"/>
      <c r="I1117" s="58"/>
      <c r="J1117" s="65"/>
    </row>
    <row r="1118" spans="2:10" x14ac:dyDescent="0.3">
      <c r="B1118" s="54"/>
      <c r="C1118" s="63"/>
      <c r="D1118" s="64"/>
      <c r="E1118" s="64"/>
      <c r="F1118" s="65"/>
      <c r="G1118" s="65"/>
      <c r="H1118" s="57"/>
      <c r="I1118" s="58"/>
      <c r="J1118" s="65"/>
    </row>
    <row r="1119" spans="2:10" x14ac:dyDescent="0.3">
      <c r="B1119" s="54"/>
      <c r="C1119" s="63"/>
      <c r="D1119" s="64"/>
      <c r="E1119" s="64"/>
      <c r="F1119" s="65"/>
      <c r="G1119" s="65"/>
      <c r="H1119" s="57"/>
      <c r="I1119" s="58"/>
      <c r="J1119" s="65"/>
    </row>
    <row r="1120" spans="2:10" x14ac:dyDescent="0.3">
      <c r="B1120" s="54"/>
      <c r="C1120" s="63"/>
      <c r="D1120" s="64"/>
      <c r="E1120" s="64"/>
      <c r="F1120" s="65"/>
      <c r="G1120" s="65"/>
      <c r="H1120" s="57"/>
      <c r="I1120" s="58"/>
      <c r="J1120" s="65"/>
    </row>
    <row r="1121" spans="2:10" x14ac:dyDescent="0.3">
      <c r="B1121" s="54"/>
      <c r="C1121" s="63"/>
      <c r="D1121" s="64"/>
      <c r="E1121" s="64"/>
      <c r="F1121" s="65"/>
      <c r="G1121" s="65"/>
      <c r="H1121" s="57"/>
      <c r="I1121" s="58"/>
      <c r="J1121" s="65"/>
    </row>
    <row r="1122" spans="2:10" x14ac:dyDescent="0.3">
      <c r="B1122" s="54"/>
      <c r="C1122" s="63"/>
      <c r="D1122" s="64"/>
      <c r="E1122" s="64"/>
      <c r="F1122" s="65"/>
      <c r="G1122" s="65"/>
      <c r="H1122" s="57"/>
      <c r="I1122" s="58"/>
      <c r="J1122" s="65"/>
    </row>
    <row r="1123" spans="2:10" x14ac:dyDescent="0.3">
      <c r="B1123" s="54"/>
      <c r="C1123" s="63"/>
      <c r="D1123" s="64"/>
      <c r="E1123" s="64"/>
      <c r="F1123" s="65"/>
      <c r="G1123" s="65"/>
      <c r="H1123" s="57"/>
      <c r="I1123" s="58"/>
      <c r="J1123" s="65"/>
    </row>
    <row r="1124" spans="2:10" x14ac:dyDescent="0.3">
      <c r="B1124" s="54"/>
      <c r="C1124" s="63"/>
      <c r="D1124" s="64"/>
      <c r="E1124" s="64"/>
      <c r="F1124" s="65"/>
      <c r="G1124" s="65"/>
      <c r="H1124" s="57"/>
      <c r="I1124" s="58"/>
      <c r="J1124" s="65"/>
    </row>
    <row r="1125" spans="2:10" x14ac:dyDescent="0.3">
      <c r="B1125" s="54"/>
      <c r="C1125" s="63"/>
      <c r="D1125" s="64"/>
      <c r="E1125" s="64"/>
      <c r="F1125" s="65"/>
      <c r="G1125" s="65"/>
      <c r="H1125" s="57"/>
      <c r="I1125" s="58"/>
      <c r="J1125" s="65"/>
    </row>
    <row r="1126" spans="2:10" x14ac:dyDescent="0.3">
      <c r="B1126" s="54"/>
      <c r="C1126" s="63"/>
      <c r="D1126" s="64"/>
      <c r="E1126" s="64"/>
      <c r="F1126" s="65"/>
      <c r="G1126" s="65"/>
      <c r="H1126" s="57"/>
      <c r="I1126" s="58"/>
      <c r="J1126" s="65"/>
    </row>
    <row r="1127" spans="2:10" x14ac:dyDescent="0.3">
      <c r="B1127" s="54"/>
      <c r="C1127" s="63"/>
      <c r="D1127" s="64"/>
      <c r="E1127" s="64"/>
      <c r="F1127" s="65"/>
      <c r="G1127" s="65"/>
      <c r="H1127" s="57"/>
      <c r="I1127" s="58"/>
      <c r="J1127" s="65"/>
    </row>
    <row r="1128" spans="2:10" x14ac:dyDescent="0.3">
      <c r="B1128" s="54"/>
      <c r="C1128" s="63"/>
      <c r="D1128" s="64"/>
      <c r="E1128" s="64"/>
      <c r="F1128" s="65"/>
      <c r="G1128" s="65"/>
      <c r="H1128" s="57"/>
      <c r="I1128" s="58"/>
      <c r="J1128" s="65"/>
    </row>
    <row r="1129" spans="2:10" x14ac:dyDescent="0.3">
      <c r="B1129" s="54"/>
      <c r="C1129" s="63"/>
      <c r="D1129" s="64"/>
      <c r="E1129" s="64"/>
      <c r="F1129" s="65"/>
      <c r="G1129" s="65"/>
      <c r="H1129" s="57"/>
      <c r="I1129" s="58"/>
      <c r="J1129" s="65"/>
    </row>
    <row r="1130" spans="2:10" x14ac:dyDescent="0.3">
      <c r="B1130" s="54"/>
      <c r="C1130" s="63"/>
      <c r="D1130" s="64"/>
      <c r="E1130" s="64"/>
      <c r="F1130" s="65"/>
      <c r="G1130" s="65"/>
      <c r="H1130" s="57"/>
      <c r="I1130" s="58"/>
      <c r="J1130" s="65"/>
    </row>
    <row r="1131" spans="2:10" x14ac:dyDescent="0.3">
      <c r="B1131" s="54"/>
      <c r="C1131" s="63"/>
      <c r="D1131" s="64"/>
      <c r="E1131" s="64"/>
      <c r="F1131" s="65"/>
      <c r="G1131" s="65"/>
      <c r="H1131" s="57"/>
      <c r="I1131" s="58"/>
      <c r="J1131" s="65"/>
    </row>
    <row r="1132" spans="2:10" x14ac:dyDescent="0.3">
      <c r="B1132" s="54"/>
      <c r="C1132" s="63"/>
      <c r="D1132" s="64"/>
      <c r="E1132" s="64"/>
      <c r="F1132" s="65"/>
      <c r="G1132" s="65"/>
      <c r="H1132" s="57"/>
      <c r="I1132" s="58"/>
      <c r="J1132" s="65"/>
    </row>
    <row r="1133" spans="2:10" x14ac:dyDescent="0.3">
      <c r="B1133" s="54"/>
      <c r="C1133" s="63"/>
      <c r="D1133" s="64"/>
      <c r="E1133" s="64"/>
      <c r="F1133" s="65"/>
      <c r="G1133" s="65"/>
      <c r="H1133" s="57"/>
      <c r="I1133" s="58"/>
      <c r="J1133" s="65"/>
    </row>
    <row r="1134" spans="2:10" x14ac:dyDescent="0.3">
      <c r="B1134" s="54"/>
      <c r="C1134" s="63"/>
      <c r="D1134" s="64"/>
      <c r="E1134" s="64"/>
      <c r="F1134" s="65"/>
      <c r="G1134" s="65"/>
      <c r="H1134" s="57"/>
      <c r="I1134" s="58"/>
      <c r="J1134" s="65"/>
    </row>
    <row r="1135" spans="2:10" x14ac:dyDescent="0.3">
      <c r="B1135" s="54"/>
      <c r="C1135" s="63"/>
      <c r="D1135" s="64"/>
      <c r="E1135" s="64"/>
      <c r="F1135" s="65"/>
      <c r="G1135" s="65"/>
      <c r="H1135" s="57"/>
      <c r="I1135" s="58"/>
      <c r="J1135" s="65"/>
    </row>
    <row r="1136" spans="2:10" x14ac:dyDescent="0.3">
      <c r="B1136" s="54"/>
      <c r="C1136" s="63"/>
      <c r="D1136" s="64"/>
      <c r="E1136" s="64"/>
      <c r="F1136" s="65"/>
      <c r="G1136" s="65"/>
      <c r="H1136" s="57"/>
      <c r="I1136" s="58"/>
      <c r="J1136" s="65"/>
    </row>
    <row r="1137" spans="2:10" x14ac:dyDescent="0.3">
      <c r="B1137" s="54"/>
      <c r="C1137" s="63"/>
      <c r="D1137" s="64"/>
      <c r="E1137" s="64"/>
      <c r="F1137" s="65"/>
      <c r="G1137" s="65"/>
      <c r="H1137" s="57"/>
      <c r="I1137" s="58"/>
      <c r="J1137" s="65"/>
    </row>
    <row r="1138" spans="2:10" x14ac:dyDescent="0.3">
      <c r="B1138" s="54"/>
      <c r="C1138" s="63"/>
      <c r="D1138" s="64"/>
      <c r="E1138" s="64"/>
      <c r="F1138" s="65"/>
      <c r="G1138" s="65"/>
      <c r="H1138" s="57"/>
      <c r="I1138" s="58"/>
      <c r="J1138" s="65"/>
    </row>
    <row r="1139" spans="2:10" x14ac:dyDescent="0.3">
      <c r="B1139" s="54"/>
      <c r="C1139" s="63"/>
      <c r="D1139" s="64"/>
      <c r="E1139" s="64"/>
      <c r="F1139" s="65"/>
      <c r="G1139" s="65"/>
      <c r="H1139" s="57"/>
      <c r="I1139" s="58"/>
      <c r="J1139" s="65"/>
    </row>
    <row r="1140" spans="2:10" x14ac:dyDescent="0.3">
      <c r="B1140" s="54"/>
      <c r="C1140" s="63"/>
      <c r="D1140" s="64"/>
      <c r="E1140" s="64"/>
      <c r="F1140" s="65"/>
      <c r="G1140" s="65"/>
      <c r="H1140" s="57"/>
      <c r="I1140" s="58"/>
      <c r="J1140" s="65"/>
    </row>
    <row r="1141" spans="2:10" x14ac:dyDescent="0.3">
      <c r="B1141" s="54"/>
      <c r="C1141" s="63"/>
      <c r="D1141" s="64"/>
      <c r="E1141" s="64"/>
      <c r="F1141" s="65"/>
      <c r="G1141" s="65"/>
      <c r="H1141" s="57"/>
      <c r="I1141" s="58"/>
      <c r="J1141" s="65"/>
    </row>
    <row r="1142" spans="2:10" x14ac:dyDescent="0.3">
      <c r="B1142" s="54"/>
      <c r="C1142" s="63"/>
      <c r="D1142" s="64"/>
      <c r="E1142" s="64"/>
      <c r="F1142" s="65"/>
      <c r="G1142" s="65"/>
      <c r="H1142" s="57"/>
      <c r="I1142" s="58"/>
      <c r="J1142" s="65"/>
    </row>
    <row r="1143" spans="2:10" x14ac:dyDescent="0.3">
      <c r="B1143" s="54"/>
      <c r="C1143" s="63"/>
      <c r="D1143" s="64"/>
      <c r="E1143" s="64"/>
      <c r="F1143" s="65"/>
      <c r="G1143" s="65"/>
      <c r="H1143" s="57"/>
      <c r="I1143" s="58"/>
      <c r="J1143" s="65"/>
    </row>
    <row r="1144" spans="2:10" x14ac:dyDescent="0.3">
      <c r="B1144" s="54"/>
      <c r="C1144" s="63"/>
      <c r="D1144" s="64"/>
      <c r="E1144" s="64"/>
      <c r="F1144" s="65"/>
      <c r="G1144" s="65"/>
      <c r="H1144" s="57"/>
      <c r="I1144" s="58"/>
      <c r="J1144" s="65"/>
    </row>
    <row r="1145" spans="2:10" x14ac:dyDescent="0.3">
      <c r="B1145" s="54"/>
      <c r="C1145" s="63"/>
      <c r="D1145" s="64"/>
      <c r="E1145" s="64"/>
      <c r="F1145" s="65"/>
      <c r="G1145" s="65"/>
      <c r="H1145" s="57"/>
      <c r="I1145" s="58"/>
      <c r="J1145" s="65"/>
    </row>
    <row r="1146" spans="2:10" x14ac:dyDescent="0.3">
      <c r="B1146" s="54"/>
      <c r="C1146" s="63"/>
      <c r="D1146" s="64"/>
      <c r="E1146" s="64"/>
      <c r="F1146" s="65"/>
      <c r="G1146" s="65"/>
      <c r="H1146" s="57"/>
      <c r="I1146" s="58"/>
      <c r="J1146" s="65"/>
    </row>
    <row r="1147" spans="2:10" x14ac:dyDescent="0.3">
      <c r="B1147" s="54"/>
      <c r="C1147" s="63"/>
      <c r="D1147" s="64"/>
      <c r="E1147" s="64"/>
      <c r="F1147" s="65"/>
      <c r="G1147" s="65"/>
      <c r="H1147" s="57"/>
      <c r="I1147" s="58"/>
      <c r="J1147" s="65"/>
    </row>
    <row r="1148" spans="2:10" x14ac:dyDescent="0.3">
      <c r="B1148" s="54"/>
      <c r="C1148" s="63"/>
      <c r="D1148" s="64"/>
      <c r="E1148" s="64"/>
      <c r="F1148" s="65"/>
      <c r="G1148" s="65"/>
      <c r="H1148" s="57"/>
      <c r="I1148" s="58"/>
      <c r="J1148" s="65"/>
    </row>
    <row r="1149" spans="2:10" x14ac:dyDescent="0.3">
      <c r="B1149" s="54"/>
      <c r="C1149" s="63"/>
      <c r="D1149" s="64"/>
      <c r="E1149" s="64"/>
      <c r="F1149" s="65"/>
      <c r="G1149" s="65"/>
      <c r="H1149" s="57"/>
      <c r="I1149" s="58"/>
      <c r="J1149" s="65"/>
    </row>
    <row r="1150" spans="2:10" x14ac:dyDescent="0.3">
      <c r="B1150" s="54"/>
      <c r="C1150" s="63"/>
      <c r="D1150" s="64"/>
      <c r="E1150" s="64"/>
      <c r="F1150" s="65"/>
      <c r="G1150" s="65"/>
      <c r="H1150" s="57"/>
      <c r="I1150" s="58"/>
      <c r="J1150" s="65"/>
    </row>
    <row r="1151" spans="2:10" x14ac:dyDescent="0.3">
      <c r="B1151" s="54"/>
      <c r="C1151" s="63"/>
      <c r="D1151" s="64"/>
      <c r="E1151" s="64"/>
      <c r="F1151" s="65"/>
      <c r="G1151" s="65"/>
      <c r="H1151" s="57"/>
      <c r="I1151" s="58"/>
      <c r="J1151" s="65"/>
    </row>
    <row r="1152" spans="2:10" x14ac:dyDescent="0.3">
      <c r="B1152" s="54"/>
      <c r="C1152" s="63"/>
      <c r="D1152" s="64"/>
      <c r="E1152" s="64"/>
      <c r="F1152" s="65"/>
      <c r="G1152" s="65"/>
      <c r="H1152" s="57"/>
      <c r="I1152" s="58"/>
      <c r="J1152" s="65"/>
    </row>
    <row r="1153" spans="2:10" x14ac:dyDescent="0.3">
      <c r="B1153" s="54"/>
      <c r="C1153" s="63"/>
      <c r="D1153" s="64"/>
      <c r="E1153" s="64"/>
      <c r="F1153" s="65"/>
      <c r="G1153" s="65"/>
      <c r="H1153" s="57"/>
      <c r="I1153" s="58"/>
      <c r="J1153" s="65"/>
    </row>
    <row r="1154" spans="2:10" x14ac:dyDescent="0.3">
      <c r="B1154" s="54"/>
      <c r="C1154" s="63"/>
      <c r="D1154" s="64"/>
      <c r="E1154" s="64"/>
      <c r="F1154" s="65"/>
      <c r="G1154" s="65"/>
      <c r="H1154" s="57"/>
      <c r="I1154" s="58"/>
      <c r="J1154" s="65"/>
    </row>
    <row r="1155" spans="2:10" x14ac:dyDescent="0.3">
      <c r="B1155" s="54"/>
      <c r="C1155" s="63"/>
      <c r="D1155" s="64"/>
      <c r="E1155" s="64"/>
      <c r="F1155" s="65"/>
      <c r="G1155" s="65"/>
      <c r="H1155" s="57"/>
      <c r="I1155" s="58"/>
      <c r="J1155" s="65"/>
    </row>
    <row r="1156" spans="2:10" x14ac:dyDescent="0.3">
      <c r="B1156" s="54"/>
      <c r="C1156" s="63"/>
      <c r="D1156" s="64"/>
      <c r="E1156" s="64"/>
      <c r="F1156" s="65"/>
      <c r="G1156" s="65"/>
      <c r="H1156" s="57"/>
      <c r="I1156" s="58"/>
      <c r="J1156" s="65"/>
    </row>
    <row r="1157" spans="2:10" x14ac:dyDescent="0.3">
      <c r="B1157" s="54"/>
      <c r="C1157" s="63"/>
      <c r="D1157" s="64"/>
      <c r="E1157" s="64"/>
      <c r="F1157" s="65"/>
      <c r="G1157" s="65"/>
      <c r="H1157" s="57"/>
      <c r="I1157" s="58"/>
      <c r="J1157" s="65"/>
    </row>
    <row r="1158" spans="2:10" x14ac:dyDescent="0.3">
      <c r="B1158" s="54"/>
      <c r="C1158" s="63"/>
      <c r="D1158" s="64"/>
      <c r="E1158" s="64"/>
      <c r="F1158" s="65"/>
      <c r="G1158" s="65"/>
      <c r="H1158" s="57"/>
      <c r="I1158" s="58"/>
      <c r="J1158" s="65"/>
    </row>
    <row r="1159" spans="2:10" x14ac:dyDescent="0.3">
      <c r="B1159" s="54"/>
      <c r="C1159" s="63"/>
      <c r="D1159" s="64"/>
      <c r="E1159" s="64"/>
      <c r="F1159" s="65"/>
      <c r="G1159" s="65"/>
      <c r="H1159" s="57"/>
      <c r="I1159" s="58"/>
      <c r="J1159" s="65"/>
    </row>
    <row r="1160" spans="2:10" x14ac:dyDescent="0.3">
      <c r="B1160" s="54"/>
      <c r="C1160" s="63"/>
      <c r="D1160" s="64"/>
      <c r="E1160" s="64"/>
      <c r="F1160" s="65"/>
      <c r="G1160" s="65"/>
      <c r="H1160" s="57"/>
      <c r="I1160" s="58"/>
      <c r="J1160" s="65"/>
    </row>
    <row r="1161" spans="2:10" x14ac:dyDescent="0.3">
      <c r="B1161" s="54"/>
      <c r="C1161" s="63"/>
      <c r="D1161" s="64"/>
      <c r="E1161" s="64"/>
      <c r="F1161" s="65"/>
      <c r="G1161" s="65"/>
      <c r="H1161" s="57"/>
      <c r="I1161" s="58"/>
      <c r="J1161" s="65"/>
    </row>
    <row r="1162" spans="2:10" x14ac:dyDescent="0.3">
      <c r="B1162" s="54"/>
      <c r="C1162" s="63"/>
      <c r="D1162" s="64"/>
      <c r="E1162" s="64"/>
      <c r="F1162" s="65"/>
      <c r="G1162" s="65"/>
      <c r="H1162" s="57"/>
      <c r="I1162" s="58"/>
      <c r="J1162" s="65"/>
    </row>
    <row r="1163" spans="2:10" x14ac:dyDescent="0.3">
      <c r="B1163" s="54"/>
      <c r="C1163" s="63"/>
      <c r="D1163" s="64"/>
      <c r="E1163" s="64"/>
      <c r="F1163" s="65"/>
      <c r="G1163" s="65"/>
      <c r="H1163" s="57"/>
      <c r="I1163" s="58"/>
      <c r="J1163" s="65"/>
    </row>
    <row r="1164" spans="2:10" x14ac:dyDescent="0.3">
      <c r="B1164" s="54"/>
      <c r="C1164" s="63"/>
      <c r="D1164" s="64"/>
      <c r="E1164" s="64"/>
      <c r="F1164" s="65"/>
      <c r="G1164" s="65"/>
      <c r="H1164" s="57"/>
      <c r="I1164" s="58"/>
      <c r="J1164" s="65"/>
    </row>
    <row r="1165" spans="2:10" x14ac:dyDescent="0.3">
      <c r="B1165" s="54"/>
      <c r="C1165" s="63"/>
      <c r="D1165" s="64"/>
      <c r="E1165" s="64"/>
      <c r="F1165" s="65"/>
      <c r="G1165" s="65"/>
      <c r="H1165" s="57"/>
      <c r="I1165" s="58"/>
      <c r="J1165" s="65"/>
    </row>
    <row r="1166" spans="2:10" x14ac:dyDescent="0.3">
      <c r="B1166" s="54"/>
      <c r="C1166" s="63"/>
      <c r="D1166" s="64"/>
      <c r="E1166" s="64"/>
      <c r="F1166" s="65"/>
      <c r="G1166" s="65"/>
      <c r="H1166" s="57"/>
      <c r="I1166" s="58"/>
      <c r="J1166" s="65"/>
    </row>
    <row r="1167" spans="2:10" x14ac:dyDescent="0.3">
      <c r="B1167" s="54"/>
      <c r="C1167" s="63"/>
      <c r="D1167" s="64"/>
      <c r="E1167" s="64"/>
      <c r="F1167" s="65"/>
      <c r="G1167" s="65"/>
      <c r="H1167" s="57"/>
      <c r="I1167" s="58"/>
      <c r="J1167" s="65"/>
    </row>
    <row r="1168" spans="2:10" x14ac:dyDescent="0.3">
      <c r="B1168" s="54"/>
      <c r="C1168" s="63"/>
      <c r="D1168" s="64"/>
      <c r="E1168" s="64"/>
      <c r="F1168" s="65"/>
      <c r="G1168" s="65"/>
      <c r="H1168" s="57"/>
      <c r="I1168" s="58"/>
      <c r="J1168" s="65"/>
    </row>
    <row r="1169" spans="2:10" x14ac:dyDescent="0.3">
      <c r="B1169" s="54"/>
      <c r="C1169" s="63"/>
      <c r="D1169" s="64"/>
      <c r="E1169" s="64"/>
      <c r="F1169" s="65"/>
      <c r="G1169" s="65"/>
      <c r="H1169" s="57"/>
      <c r="I1169" s="58"/>
      <c r="J1169" s="65"/>
    </row>
    <row r="1170" spans="2:10" x14ac:dyDescent="0.3">
      <c r="B1170" s="54"/>
      <c r="C1170" s="63"/>
      <c r="D1170" s="64"/>
      <c r="E1170" s="64"/>
      <c r="F1170" s="65"/>
      <c r="G1170" s="65"/>
      <c r="H1170" s="57"/>
      <c r="I1170" s="58"/>
      <c r="J1170" s="65"/>
    </row>
    <row r="1171" spans="2:10" x14ac:dyDescent="0.3">
      <c r="B1171" s="54"/>
      <c r="C1171" s="63"/>
      <c r="D1171" s="64"/>
      <c r="E1171" s="64"/>
      <c r="F1171" s="65"/>
      <c r="G1171" s="65"/>
      <c r="H1171" s="57"/>
      <c r="I1171" s="58"/>
      <c r="J1171" s="65"/>
    </row>
    <row r="1172" spans="2:10" x14ac:dyDescent="0.3">
      <c r="B1172" s="54"/>
      <c r="C1172" s="63"/>
      <c r="D1172" s="64"/>
      <c r="E1172" s="64"/>
      <c r="F1172" s="65"/>
      <c r="G1172" s="65"/>
      <c r="H1172" s="57"/>
      <c r="I1172" s="58"/>
      <c r="J1172" s="65"/>
    </row>
    <row r="1173" spans="2:10" x14ac:dyDescent="0.3">
      <c r="B1173" s="54"/>
      <c r="C1173" s="63"/>
      <c r="D1173" s="64"/>
      <c r="E1173" s="64"/>
      <c r="F1173" s="65"/>
      <c r="G1173" s="65"/>
      <c r="H1173" s="57"/>
      <c r="I1173" s="58"/>
      <c r="J1173" s="65"/>
    </row>
    <row r="1174" spans="2:10" x14ac:dyDescent="0.3">
      <c r="B1174" s="54"/>
      <c r="C1174" s="63"/>
      <c r="D1174" s="64"/>
      <c r="E1174" s="64"/>
      <c r="F1174" s="65"/>
      <c r="G1174" s="65"/>
      <c r="H1174" s="57"/>
      <c r="I1174" s="58"/>
      <c r="J1174" s="65"/>
    </row>
    <row r="1175" spans="2:10" x14ac:dyDescent="0.3">
      <c r="B1175" s="54"/>
      <c r="C1175" s="63"/>
      <c r="D1175" s="64"/>
      <c r="E1175" s="64"/>
      <c r="F1175" s="65"/>
      <c r="G1175" s="65"/>
      <c r="H1175" s="57"/>
      <c r="I1175" s="58"/>
      <c r="J1175" s="65"/>
    </row>
    <row r="1176" spans="2:10" x14ac:dyDescent="0.3">
      <c r="B1176" s="54"/>
      <c r="C1176" s="63"/>
      <c r="D1176" s="64"/>
      <c r="E1176" s="64"/>
      <c r="F1176" s="65"/>
      <c r="G1176" s="65"/>
      <c r="H1176" s="57"/>
      <c r="I1176" s="58"/>
      <c r="J1176" s="65"/>
    </row>
    <row r="1177" spans="2:10" x14ac:dyDescent="0.3">
      <c r="B1177" s="54"/>
      <c r="C1177" s="63"/>
      <c r="D1177" s="64"/>
      <c r="E1177" s="64"/>
      <c r="F1177" s="65"/>
      <c r="G1177" s="65"/>
      <c r="H1177" s="57"/>
      <c r="I1177" s="58"/>
      <c r="J1177" s="65"/>
    </row>
    <row r="1178" spans="2:10" x14ac:dyDescent="0.3">
      <c r="B1178" s="54"/>
      <c r="C1178" s="63"/>
      <c r="D1178" s="64"/>
      <c r="E1178" s="64"/>
      <c r="F1178" s="65"/>
      <c r="G1178" s="65"/>
      <c r="H1178" s="57"/>
      <c r="I1178" s="58"/>
      <c r="J1178" s="65"/>
    </row>
    <row r="1179" spans="2:10" x14ac:dyDescent="0.3">
      <c r="B1179" s="54"/>
      <c r="C1179" s="63"/>
      <c r="D1179" s="64"/>
      <c r="E1179" s="64"/>
      <c r="F1179" s="65"/>
      <c r="G1179" s="65"/>
      <c r="H1179" s="57"/>
      <c r="I1179" s="58"/>
      <c r="J1179" s="65"/>
    </row>
    <row r="1180" spans="2:10" x14ac:dyDescent="0.3">
      <c r="B1180" s="54"/>
      <c r="C1180" s="63"/>
      <c r="D1180" s="64"/>
      <c r="E1180" s="64"/>
      <c r="F1180" s="65"/>
      <c r="G1180" s="65"/>
      <c r="H1180" s="57"/>
      <c r="I1180" s="58"/>
      <c r="J1180" s="65"/>
    </row>
    <row r="1181" spans="2:10" x14ac:dyDescent="0.3">
      <c r="B1181" s="54"/>
      <c r="C1181" s="63"/>
      <c r="D1181" s="64"/>
      <c r="E1181" s="64"/>
      <c r="F1181" s="65"/>
      <c r="G1181" s="65"/>
      <c r="H1181" s="57"/>
      <c r="I1181" s="58"/>
      <c r="J1181" s="65"/>
    </row>
    <row r="1182" spans="2:10" x14ac:dyDescent="0.3">
      <c r="B1182" s="54"/>
      <c r="C1182" s="63"/>
      <c r="D1182" s="64"/>
      <c r="E1182" s="64"/>
      <c r="F1182" s="65"/>
      <c r="G1182" s="65"/>
      <c r="H1182" s="57"/>
      <c r="I1182" s="58"/>
      <c r="J1182" s="65"/>
    </row>
    <row r="1183" spans="2:10" x14ac:dyDescent="0.3">
      <c r="B1183" s="54"/>
      <c r="C1183" s="63"/>
      <c r="D1183" s="64"/>
      <c r="E1183" s="64"/>
      <c r="F1183" s="65"/>
      <c r="G1183" s="65"/>
      <c r="H1183" s="57"/>
      <c r="I1183" s="58"/>
      <c r="J1183" s="65"/>
    </row>
    <row r="1184" spans="2:10" x14ac:dyDescent="0.3">
      <c r="B1184" s="54"/>
      <c r="C1184" s="63"/>
      <c r="D1184" s="64"/>
      <c r="E1184" s="64"/>
      <c r="F1184" s="65"/>
      <c r="G1184" s="65"/>
      <c r="H1184" s="57"/>
      <c r="I1184" s="58"/>
      <c r="J1184" s="65"/>
    </row>
    <row r="1185" spans="2:10" x14ac:dyDescent="0.3">
      <c r="B1185" s="54"/>
      <c r="C1185" s="63"/>
      <c r="D1185" s="64"/>
      <c r="E1185" s="64"/>
      <c r="F1185" s="65"/>
      <c r="G1185" s="65"/>
      <c r="H1185" s="57"/>
      <c r="I1185" s="58"/>
      <c r="J1185" s="65"/>
    </row>
    <row r="1186" spans="2:10" x14ac:dyDescent="0.3">
      <c r="B1186" s="54"/>
      <c r="C1186" s="63"/>
      <c r="D1186" s="64"/>
      <c r="E1186" s="64"/>
      <c r="F1186" s="65"/>
      <c r="G1186" s="65"/>
      <c r="H1186" s="57"/>
      <c r="I1186" s="58"/>
      <c r="J1186" s="65"/>
    </row>
    <row r="1187" spans="2:10" x14ac:dyDescent="0.3">
      <c r="B1187" s="54"/>
      <c r="C1187" s="63"/>
      <c r="D1187" s="64"/>
      <c r="E1187" s="64"/>
      <c r="F1187" s="65"/>
      <c r="G1187" s="65"/>
      <c r="H1187" s="57"/>
      <c r="I1187" s="58"/>
      <c r="J1187" s="65"/>
    </row>
    <row r="1188" spans="2:10" x14ac:dyDescent="0.3">
      <c r="B1188" s="54"/>
      <c r="C1188" s="63"/>
      <c r="D1188" s="64"/>
      <c r="E1188" s="64"/>
      <c r="F1188" s="65"/>
      <c r="G1188" s="65"/>
      <c r="H1188" s="57"/>
      <c r="I1188" s="58"/>
      <c r="J1188" s="65"/>
    </row>
    <row r="1189" spans="2:10" x14ac:dyDescent="0.3">
      <c r="B1189" s="54"/>
      <c r="C1189" s="63"/>
      <c r="D1189" s="64"/>
      <c r="E1189" s="64"/>
      <c r="F1189" s="65"/>
      <c r="G1189" s="65"/>
      <c r="H1189" s="57"/>
      <c r="I1189" s="58"/>
      <c r="J1189" s="65"/>
    </row>
    <row r="1190" spans="2:10" x14ac:dyDescent="0.3">
      <c r="B1190" s="54"/>
      <c r="C1190" s="63"/>
      <c r="D1190" s="64"/>
      <c r="E1190" s="64"/>
      <c r="F1190" s="65"/>
      <c r="G1190" s="65"/>
      <c r="H1190" s="57"/>
      <c r="I1190" s="58"/>
      <c r="J1190" s="65"/>
    </row>
    <row r="1191" spans="2:10" x14ac:dyDescent="0.3">
      <c r="B1191" s="54"/>
      <c r="C1191" s="63"/>
      <c r="D1191" s="64"/>
      <c r="E1191" s="64"/>
      <c r="F1191" s="65"/>
      <c r="G1191" s="65"/>
      <c r="H1191" s="57"/>
      <c r="I1191" s="58"/>
      <c r="J1191" s="65"/>
    </row>
    <row r="1192" spans="2:10" x14ac:dyDescent="0.3">
      <c r="B1192" s="54"/>
      <c r="C1192" s="63"/>
      <c r="D1192" s="64"/>
      <c r="E1192" s="64"/>
      <c r="F1192" s="65"/>
      <c r="G1192" s="65"/>
      <c r="H1192" s="57"/>
      <c r="I1192" s="58"/>
      <c r="J1192" s="65"/>
    </row>
    <row r="1193" spans="2:10" x14ac:dyDescent="0.3">
      <c r="B1193" s="54"/>
      <c r="C1193" s="63"/>
      <c r="D1193" s="64"/>
      <c r="E1193" s="64"/>
      <c r="F1193" s="65"/>
      <c r="G1193" s="65"/>
      <c r="H1193" s="57"/>
      <c r="I1193" s="58"/>
      <c r="J1193" s="65"/>
    </row>
    <row r="1194" spans="2:10" x14ac:dyDescent="0.3">
      <c r="B1194" s="54"/>
      <c r="C1194" s="63"/>
      <c r="D1194" s="64"/>
      <c r="E1194" s="64"/>
      <c r="F1194" s="65"/>
      <c r="G1194" s="65"/>
      <c r="H1194" s="57"/>
      <c r="I1194" s="58"/>
      <c r="J1194" s="65"/>
    </row>
    <row r="1195" spans="2:10" x14ac:dyDescent="0.3">
      <c r="B1195" s="54"/>
      <c r="C1195" s="63"/>
      <c r="D1195" s="64"/>
      <c r="E1195" s="64"/>
      <c r="F1195" s="65"/>
      <c r="G1195" s="65"/>
      <c r="H1195" s="57"/>
      <c r="I1195" s="58"/>
      <c r="J1195" s="65"/>
    </row>
    <row r="1196" spans="2:10" x14ac:dyDescent="0.3">
      <c r="B1196" s="54"/>
      <c r="C1196" s="63"/>
      <c r="D1196" s="64"/>
      <c r="E1196" s="64"/>
      <c r="F1196" s="65"/>
      <c r="G1196" s="65"/>
      <c r="H1196" s="57"/>
      <c r="I1196" s="58"/>
      <c r="J1196" s="65"/>
    </row>
    <row r="1197" spans="2:10" x14ac:dyDescent="0.3">
      <c r="B1197" s="54"/>
      <c r="C1197" s="63"/>
      <c r="D1197" s="64"/>
      <c r="E1197" s="64"/>
      <c r="F1197" s="65"/>
      <c r="G1197" s="65"/>
      <c r="H1197" s="57"/>
      <c r="I1197" s="58"/>
      <c r="J1197" s="65"/>
    </row>
    <row r="1198" spans="2:10" x14ac:dyDescent="0.3">
      <c r="B1198" s="54"/>
      <c r="C1198" s="63"/>
      <c r="D1198" s="64"/>
      <c r="E1198" s="64"/>
      <c r="F1198" s="65"/>
      <c r="G1198" s="65"/>
      <c r="H1198" s="57"/>
      <c r="I1198" s="58"/>
      <c r="J1198" s="65"/>
    </row>
    <row r="1199" spans="2:10" x14ac:dyDescent="0.3">
      <c r="B1199" s="54"/>
      <c r="C1199" s="63"/>
      <c r="D1199" s="64"/>
      <c r="E1199" s="64"/>
      <c r="F1199" s="65"/>
      <c r="G1199" s="65"/>
      <c r="H1199" s="57"/>
      <c r="I1199" s="58"/>
      <c r="J1199" s="65"/>
    </row>
    <row r="1200" spans="2:10" x14ac:dyDescent="0.3">
      <c r="B1200" s="54"/>
      <c r="C1200" s="63"/>
      <c r="D1200" s="64"/>
      <c r="E1200" s="64"/>
      <c r="F1200" s="65"/>
      <c r="G1200" s="65"/>
      <c r="H1200" s="57"/>
      <c r="I1200" s="58"/>
      <c r="J1200" s="65"/>
    </row>
    <row r="1201" spans="2:10" x14ac:dyDescent="0.3">
      <c r="B1201" s="54"/>
      <c r="C1201" s="63"/>
      <c r="D1201" s="64"/>
      <c r="E1201" s="64"/>
      <c r="F1201" s="65"/>
      <c r="G1201" s="65"/>
      <c r="H1201" s="57"/>
      <c r="I1201" s="58"/>
      <c r="J1201" s="65"/>
    </row>
    <row r="1202" spans="2:10" x14ac:dyDescent="0.3">
      <c r="B1202" s="54"/>
      <c r="C1202" s="63"/>
      <c r="D1202" s="64"/>
      <c r="E1202" s="64"/>
      <c r="F1202" s="65"/>
      <c r="G1202" s="65"/>
      <c r="H1202" s="57"/>
      <c r="I1202" s="58"/>
      <c r="J1202" s="65"/>
    </row>
    <row r="1203" spans="2:10" x14ac:dyDescent="0.3">
      <c r="B1203" s="54"/>
      <c r="C1203" s="63"/>
      <c r="D1203" s="64"/>
      <c r="E1203" s="64"/>
      <c r="F1203" s="65"/>
      <c r="G1203" s="65"/>
      <c r="H1203" s="57"/>
      <c r="I1203" s="58"/>
      <c r="J1203" s="65"/>
    </row>
    <row r="1204" spans="2:10" x14ac:dyDescent="0.3">
      <c r="B1204" s="54"/>
      <c r="C1204" s="63"/>
      <c r="D1204" s="64"/>
      <c r="E1204" s="64"/>
      <c r="F1204" s="65"/>
      <c r="G1204" s="65"/>
      <c r="H1204" s="57"/>
      <c r="I1204" s="58"/>
      <c r="J1204" s="65"/>
    </row>
    <row r="1205" spans="2:10" x14ac:dyDescent="0.3">
      <c r="B1205" s="54"/>
      <c r="C1205" s="63"/>
      <c r="D1205" s="64"/>
      <c r="E1205" s="64"/>
      <c r="F1205" s="65"/>
      <c r="G1205" s="65"/>
      <c r="H1205" s="57"/>
      <c r="I1205" s="58"/>
      <c r="J1205" s="65"/>
    </row>
    <row r="1206" spans="2:10" x14ac:dyDescent="0.3">
      <c r="B1206" s="54"/>
      <c r="C1206" s="63"/>
      <c r="D1206" s="64"/>
      <c r="E1206" s="64"/>
      <c r="F1206" s="65"/>
      <c r="G1206" s="65"/>
      <c r="H1206" s="57"/>
      <c r="I1206" s="58"/>
      <c r="J1206" s="65"/>
    </row>
    <row r="1207" spans="2:10" x14ac:dyDescent="0.3">
      <c r="B1207" s="54"/>
      <c r="C1207" s="63"/>
      <c r="D1207" s="64"/>
      <c r="E1207" s="64"/>
      <c r="F1207" s="65"/>
      <c r="G1207" s="65"/>
      <c r="H1207" s="57"/>
      <c r="I1207" s="58"/>
      <c r="J1207" s="65"/>
    </row>
    <row r="1208" spans="2:10" x14ac:dyDescent="0.3">
      <c r="B1208" s="54"/>
      <c r="C1208" s="63"/>
      <c r="D1208" s="64"/>
      <c r="E1208" s="64"/>
      <c r="F1208" s="65"/>
      <c r="G1208" s="65"/>
      <c r="H1208" s="57"/>
      <c r="I1208" s="58"/>
      <c r="J1208" s="65"/>
    </row>
    <row r="1209" spans="2:10" x14ac:dyDescent="0.3">
      <c r="B1209" s="54"/>
      <c r="C1209" s="63"/>
      <c r="D1209" s="64"/>
      <c r="E1209" s="64"/>
      <c r="F1209" s="65"/>
      <c r="G1209" s="65"/>
      <c r="H1209" s="57"/>
      <c r="I1209" s="58"/>
      <c r="J1209" s="65"/>
    </row>
    <row r="1210" spans="2:10" x14ac:dyDescent="0.3">
      <c r="B1210" s="54"/>
      <c r="C1210" s="63"/>
      <c r="D1210" s="64"/>
      <c r="E1210" s="64"/>
      <c r="F1210" s="65"/>
      <c r="G1210" s="65"/>
      <c r="H1210" s="57"/>
      <c r="I1210" s="58"/>
      <c r="J1210" s="65"/>
    </row>
    <row r="1211" spans="2:10" x14ac:dyDescent="0.3">
      <c r="B1211" s="54"/>
      <c r="C1211" s="63"/>
      <c r="D1211" s="64"/>
      <c r="E1211" s="64"/>
      <c r="F1211" s="65"/>
      <c r="G1211" s="65"/>
      <c r="H1211" s="57"/>
      <c r="I1211" s="58"/>
      <c r="J1211" s="65"/>
    </row>
    <row r="1212" spans="2:10" x14ac:dyDescent="0.3">
      <c r="B1212" s="54"/>
      <c r="C1212" s="63"/>
      <c r="D1212" s="64"/>
      <c r="E1212" s="64"/>
      <c r="F1212" s="65"/>
      <c r="G1212" s="65"/>
      <c r="H1212" s="57"/>
      <c r="I1212" s="58"/>
      <c r="J1212" s="65"/>
    </row>
    <row r="1213" spans="2:10" x14ac:dyDescent="0.3">
      <c r="B1213" s="54"/>
      <c r="C1213" s="63"/>
      <c r="D1213" s="64"/>
      <c r="E1213" s="64"/>
      <c r="F1213" s="65"/>
      <c r="G1213" s="65"/>
      <c r="H1213" s="57"/>
      <c r="I1213" s="58"/>
      <c r="J1213" s="65"/>
    </row>
    <row r="1214" spans="2:10" x14ac:dyDescent="0.3">
      <c r="B1214" s="54"/>
      <c r="C1214" s="63"/>
      <c r="D1214" s="64"/>
      <c r="E1214" s="64"/>
      <c r="F1214" s="65"/>
      <c r="G1214" s="65"/>
      <c r="H1214" s="57"/>
      <c r="I1214" s="58"/>
      <c r="J1214" s="65"/>
    </row>
    <row r="1215" spans="2:10" x14ac:dyDescent="0.3">
      <c r="B1215" s="54"/>
      <c r="C1215" s="63"/>
      <c r="D1215" s="64"/>
      <c r="E1215" s="64"/>
      <c r="F1215" s="65"/>
      <c r="G1215" s="65"/>
      <c r="H1215" s="57"/>
      <c r="I1215" s="58"/>
      <c r="J1215" s="65"/>
    </row>
    <row r="1216" spans="2:10" x14ac:dyDescent="0.3">
      <c r="B1216" s="54"/>
      <c r="C1216" s="63"/>
      <c r="D1216" s="64"/>
      <c r="E1216" s="64"/>
      <c r="F1216" s="65"/>
      <c r="G1216" s="65"/>
      <c r="H1216" s="57"/>
      <c r="I1216" s="58"/>
      <c r="J1216" s="65"/>
    </row>
    <row r="1217" spans="2:10" x14ac:dyDescent="0.3">
      <c r="B1217" s="54"/>
      <c r="C1217" s="63"/>
      <c r="D1217" s="64"/>
      <c r="E1217" s="64"/>
      <c r="F1217" s="65"/>
      <c r="G1217" s="65"/>
      <c r="H1217" s="57"/>
      <c r="I1217" s="58"/>
      <c r="J1217" s="65"/>
    </row>
    <row r="1218" spans="2:10" x14ac:dyDescent="0.3">
      <c r="B1218" s="54"/>
      <c r="C1218" s="63"/>
      <c r="D1218" s="64"/>
      <c r="E1218" s="64"/>
      <c r="F1218" s="65"/>
      <c r="G1218" s="65"/>
      <c r="H1218" s="57"/>
      <c r="I1218" s="58"/>
      <c r="J1218" s="65"/>
    </row>
    <row r="1219" spans="2:10" x14ac:dyDescent="0.3">
      <c r="B1219" s="54"/>
      <c r="C1219" s="63"/>
      <c r="D1219" s="64"/>
      <c r="E1219" s="64"/>
      <c r="F1219" s="65"/>
      <c r="G1219" s="65"/>
      <c r="H1219" s="57"/>
      <c r="I1219" s="58"/>
      <c r="J1219" s="65"/>
    </row>
    <row r="1220" spans="2:10" x14ac:dyDescent="0.3">
      <c r="B1220" s="54"/>
      <c r="C1220" s="63"/>
      <c r="D1220" s="64"/>
      <c r="E1220" s="64"/>
      <c r="F1220" s="65"/>
      <c r="G1220" s="65"/>
      <c r="H1220" s="57"/>
      <c r="I1220" s="58"/>
      <c r="J1220" s="65"/>
    </row>
    <row r="1221" spans="2:10" x14ac:dyDescent="0.3">
      <c r="B1221" s="54"/>
      <c r="C1221" s="63"/>
      <c r="D1221" s="64"/>
      <c r="E1221" s="64"/>
      <c r="F1221" s="65"/>
      <c r="G1221" s="65"/>
      <c r="H1221" s="57"/>
      <c r="I1221" s="58"/>
      <c r="J1221" s="65"/>
    </row>
    <row r="1222" spans="2:10" x14ac:dyDescent="0.3">
      <c r="B1222" s="54"/>
      <c r="C1222" s="63"/>
      <c r="D1222" s="64"/>
      <c r="E1222" s="64"/>
      <c r="F1222" s="65"/>
      <c r="G1222" s="65"/>
      <c r="H1222" s="57"/>
      <c r="I1222" s="58"/>
      <c r="J1222" s="65"/>
    </row>
    <row r="1223" spans="2:10" x14ac:dyDescent="0.3">
      <c r="B1223" s="54"/>
      <c r="C1223" s="63"/>
      <c r="D1223" s="64"/>
      <c r="E1223" s="64"/>
      <c r="F1223" s="65"/>
      <c r="G1223" s="65"/>
      <c r="H1223" s="57"/>
      <c r="I1223" s="58"/>
      <c r="J1223" s="65"/>
    </row>
    <row r="1224" spans="2:10" x14ac:dyDescent="0.3">
      <c r="B1224" s="54"/>
      <c r="C1224" s="63"/>
      <c r="D1224" s="64"/>
      <c r="E1224" s="64"/>
      <c r="F1224" s="65"/>
      <c r="G1224" s="65"/>
      <c r="H1224" s="57"/>
      <c r="I1224" s="58"/>
      <c r="J1224" s="65"/>
    </row>
    <row r="1225" spans="2:10" x14ac:dyDescent="0.3">
      <c r="B1225" s="54"/>
      <c r="C1225" s="63"/>
      <c r="D1225" s="64"/>
      <c r="E1225" s="64"/>
      <c r="F1225" s="65"/>
      <c r="G1225" s="65"/>
      <c r="H1225" s="57"/>
      <c r="I1225" s="58"/>
      <c r="J1225" s="65"/>
    </row>
    <row r="1226" spans="2:10" x14ac:dyDescent="0.3">
      <c r="B1226" s="54"/>
      <c r="C1226" s="63"/>
      <c r="D1226" s="64"/>
      <c r="E1226" s="64"/>
      <c r="F1226" s="65"/>
      <c r="G1226" s="65"/>
      <c r="H1226" s="57"/>
      <c r="I1226" s="58"/>
      <c r="J1226" s="65"/>
    </row>
    <row r="1227" spans="2:10" x14ac:dyDescent="0.3">
      <c r="B1227" s="54"/>
      <c r="C1227" s="63"/>
      <c r="D1227" s="64"/>
      <c r="E1227" s="64"/>
      <c r="F1227" s="65"/>
      <c r="G1227" s="65"/>
      <c r="H1227" s="57"/>
      <c r="I1227" s="58"/>
      <c r="J1227" s="65"/>
    </row>
    <row r="1228" spans="2:10" x14ac:dyDescent="0.3">
      <c r="B1228" s="54"/>
      <c r="C1228" s="63"/>
      <c r="D1228" s="64"/>
      <c r="E1228" s="64"/>
      <c r="F1228" s="65"/>
      <c r="G1228" s="65"/>
      <c r="H1228" s="57"/>
      <c r="I1228" s="58"/>
      <c r="J1228" s="65"/>
    </row>
    <row r="1229" spans="2:10" x14ac:dyDescent="0.3">
      <c r="B1229" s="54"/>
      <c r="C1229" s="63"/>
      <c r="D1229" s="64"/>
      <c r="E1229" s="64"/>
      <c r="F1229" s="65"/>
      <c r="G1229" s="65"/>
      <c r="H1229" s="57"/>
      <c r="I1229" s="58"/>
      <c r="J1229" s="65"/>
    </row>
    <row r="1230" spans="2:10" x14ac:dyDescent="0.3">
      <c r="B1230" s="54"/>
      <c r="C1230" s="63"/>
      <c r="D1230" s="64"/>
      <c r="E1230" s="64"/>
      <c r="F1230" s="65"/>
      <c r="G1230" s="65"/>
      <c r="H1230" s="57"/>
      <c r="I1230" s="58"/>
      <c r="J1230" s="65"/>
    </row>
    <row r="1231" spans="2:10" x14ac:dyDescent="0.3">
      <c r="B1231" s="54"/>
      <c r="C1231" s="63"/>
      <c r="D1231" s="64"/>
      <c r="E1231" s="64"/>
      <c r="F1231" s="65"/>
      <c r="G1231" s="65"/>
      <c r="H1231" s="57"/>
      <c r="I1231" s="58"/>
      <c r="J1231" s="65"/>
    </row>
    <row r="1232" spans="2:10" x14ac:dyDescent="0.3">
      <c r="B1232" s="54"/>
      <c r="C1232" s="63"/>
      <c r="D1232" s="64"/>
      <c r="E1232" s="64"/>
      <c r="F1232" s="65"/>
      <c r="G1232" s="65"/>
      <c r="H1232" s="57"/>
      <c r="I1232" s="58"/>
      <c r="J1232" s="65"/>
    </row>
    <row r="1233" spans="2:10" x14ac:dyDescent="0.3">
      <c r="B1233" s="54"/>
      <c r="C1233" s="63"/>
      <c r="D1233" s="64"/>
      <c r="E1233" s="64"/>
      <c r="F1233" s="65"/>
      <c r="G1233" s="65"/>
      <c r="H1233" s="57"/>
      <c r="I1233" s="58"/>
      <c r="J1233" s="65"/>
    </row>
    <row r="1234" spans="2:10" x14ac:dyDescent="0.3">
      <c r="B1234" s="54"/>
      <c r="C1234" s="63"/>
      <c r="D1234" s="64"/>
      <c r="E1234" s="64"/>
      <c r="F1234" s="65"/>
      <c r="G1234" s="65"/>
      <c r="H1234" s="57"/>
      <c r="I1234" s="58"/>
      <c r="J1234" s="65"/>
    </row>
    <row r="1235" spans="2:10" x14ac:dyDescent="0.3">
      <c r="B1235" s="54"/>
      <c r="C1235" s="63"/>
      <c r="D1235" s="64"/>
      <c r="E1235" s="64"/>
      <c r="F1235" s="65"/>
      <c r="G1235" s="65"/>
      <c r="H1235" s="57"/>
      <c r="I1235" s="58"/>
      <c r="J1235" s="65"/>
    </row>
    <row r="1236" spans="2:10" x14ac:dyDescent="0.3">
      <c r="B1236" s="54"/>
      <c r="C1236" s="63"/>
      <c r="D1236" s="64"/>
      <c r="E1236" s="64"/>
      <c r="F1236" s="65"/>
      <c r="G1236" s="65"/>
      <c r="H1236" s="57"/>
      <c r="I1236" s="58"/>
      <c r="J1236" s="65"/>
    </row>
    <row r="1237" spans="2:10" x14ac:dyDescent="0.3">
      <c r="B1237" s="54"/>
      <c r="C1237" s="63"/>
      <c r="D1237" s="64"/>
      <c r="E1237" s="64"/>
      <c r="F1237" s="65"/>
      <c r="G1237" s="65"/>
      <c r="H1237" s="57"/>
      <c r="I1237" s="58"/>
      <c r="J1237" s="65"/>
    </row>
    <row r="1238" spans="2:10" x14ac:dyDescent="0.3">
      <c r="B1238" s="54"/>
      <c r="C1238" s="63"/>
      <c r="D1238" s="64"/>
      <c r="E1238" s="64"/>
      <c r="F1238" s="65"/>
      <c r="G1238" s="65"/>
      <c r="H1238" s="57"/>
      <c r="I1238" s="58"/>
      <c r="J1238" s="65"/>
    </row>
    <row r="1239" spans="2:10" x14ac:dyDescent="0.3">
      <c r="B1239" s="54"/>
      <c r="C1239" s="63"/>
      <c r="D1239" s="64"/>
      <c r="E1239" s="64"/>
      <c r="F1239" s="65"/>
      <c r="G1239" s="65"/>
      <c r="H1239" s="57"/>
      <c r="I1239" s="58"/>
      <c r="J1239" s="65"/>
    </row>
    <row r="1240" spans="2:10" x14ac:dyDescent="0.3">
      <c r="B1240" s="54"/>
      <c r="C1240" s="63"/>
      <c r="D1240" s="64"/>
      <c r="E1240" s="64"/>
      <c r="F1240" s="65"/>
      <c r="G1240" s="65"/>
      <c r="H1240" s="57"/>
      <c r="I1240" s="58"/>
      <c r="J1240" s="65"/>
    </row>
    <row r="1241" spans="2:10" x14ac:dyDescent="0.3">
      <c r="B1241" s="54"/>
      <c r="C1241" s="63"/>
      <c r="D1241" s="64"/>
      <c r="E1241" s="64"/>
      <c r="F1241" s="65"/>
      <c r="G1241" s="65"/>
      <c r="H1241" s="57"/>
      <c r="I1241" s="58"/>
      <c r="J1241" s="65"/>
    </row>
    <row r="1242" spans="2:10" x14ac:dyDescent="0.3">
      <c r="B1242" s="54"/>
      <c r="C1242" s="63"/>
      <c r="D1242" s="64"/>
      <c r="E1242" s="64"/>
      <c r="F1242" s="65"/>
      <c r="G1242" s="65"/>
      <c r="H1242" s="57"/>
      <c r="I1242" s="58"/>
      <c r="J1242" s="65"/>
    </row>
    <row r="1243" spans="2:10" x14ac:dyDescent="0.3">
      <c r="B1243" s="54"/>
      <c r="C1243" s="63"/>
      <c r="D1243" s="64"/>
      <c r="E1243" s="64"/>
      <c r="F1243" s="65"/>
      <c r="G1243" s="65"/>
      <c r="H1243" s="57"/>
      <c r="I1243" s="58"/>
      <c r="J1243" s="65"/>
    </row>
    <row r="1244" spans="2:10" x14ac:dyDescent="0.3">
      <c r="B1244" s="54"/>
      <c r="C1244" s="63"/>
      <c r="D1244" s="64"/>
      <c r="E1244" s="64"/>
      <c r="F1244" s="65"/>
      <c r="G1244" s="65"/>
      <c r="H1244" s="57"/>
      <c r="I1244" s="58"/>
      <c r="J1244" s="65"/>
    </row>
    <row r="1245" spans="2:10" x14ac:dyDescent="0.3">
      <c r="B1245" s="54"/>
      <c r="C1245" s="63"/>
      <c r="D1245" s="64"/>
      <c r="E1245" s="64"/>
      <c r="F1245" s="65"/>
      <c r="G1245" s="65"/>
      <c r="H1245" s="57"/>
      <c r="I1245" s="58"/>
      <c r="J1245" s="65"/>
    </row>
    <row r="1246" spans="2:10" x14ac:dyDescent="0.3">
      <c r="B1246" s="54"/>
      <c r="C1246" s="63"/>
      <c r="D1246" s="64"/>
      <c r="E1246" s="64"/>
      <c r="F1246" s="65"/>
      <c r="G1246" s="65"/>
      <c r="H1246" s="57"/>
      <c r="I1246" s="58"/>
      <c r="J1246" s="65"/>
    </row>
    <row r="1247" spans="2:10" x14ac:dyDescent="0.3">
      <c r="B1247" s="54"/>
      <c r="C1247" s="63"/>
      <c r="D1247" s="64"/>
      <c r="E1247" s="64"/>
      <c r="F1247" s="65"/>
      <c r="G1247" s="65"/>
      <c r="H1247" s="57"/>
      <c r="I1247" s="58"/>
      <c r="J1247" s="65"/>
    </row>
    <row r="1248" spans="2:10" x14ac:dyDescent="0.3">
      <c r="B1248" s="54"/>
      <c r="C1248" s="63"/>
      <c r="D1248" s="64"/>
      <c r="E1248" s="64"/>
      <c r="F1248" s="65"/>
      <c r="G1248" s="65"/>
      <c r="H1248" s="57"/>
      <c r="I1248" s="58"/>
      <c r="J1248" s="65"/>
    </row>
    <row r="1249" spans="2:10" x14ac:dyDescent="0.3">
      <c r="B1249" s="54"/>
      <c r="C1249" s="63"/>
      <c r="D1249" s="64"/>
      <c r="E1249" s="64"/>
      <c r="F1249" s="65"/>
      <c r="G1249" s="65"/>
      <c r="H1249" s="57"/>
      <c r="I1249" s="58"/>
      <c r="J1249" s="65"/>
    </row>
    <row r="1250" spans="2:10" x14ac:dyDescent="0.3">
      <c r="B1250" s="54"/>
      <c r="C1250" s="63"/>
      <c r="D1250" s="64"/>
      <c r="E1250" s="64"/>
      <c r="F1250" s="65"/>
      <c r="G1250" s="65"/>
      <c r="H1250" s="57"/>
      <c r="I1250" s="58"/>
      <c r="J1250" s="65"/>
    </row>
    <row r="1251" spans="2:10" x14ac:dyDescent="0.3">
      <c r="B1251" s="54"/>
      <c r="C1251" s="63"/>
      <c r="D1251" s="64"/>
      <c r="E1251" s="64"/>
      <c r="F1251" s="65"/>
      <c r="G1251" s="65"/>
      <c r="H1251" s="57"/>
      <c r="I1251" s="58"/>
      <c r="J1251" s="65"/>
    </row>
    <row r="1252" spans="2:10" x14ac:dyDescent="0.3">
      <c r="B1252" s="54"/>
      <c r="C1252" s="63"/>
      <c r="D1252" s="64"/>
      <c r="E1252" s="64"/>
      <c r="F1252" s="65"/>
      <c r="G1252" s="65"/>
      <c r="H1252" s="57"/>
      <c r="I1252" s="58"/>
      <c r="J1252" s="65"/>
    </row>
    <row r="1253" spans="2:10" x14ac:dyDescent="0.3">
      <c r="B1253" s="54"/>
      <c r="C1253" s="63"/>
      <c r="D1253" s="64"/>
      <c r="E1253" s="64"/>
      <c r="F1253" s="65"/>
      <c r="G1253" s="65"/>
      <c r="H1253" s="57"/>
      <c r="I1253" s="58"/>
      <c r="J1253" s="65"/>
    </row>
    <row r="1254" spans="2:10" x14ac:dyDescent="0.3">
      <c r="B1254" s="54"/>
      <c r="C1254" s="63"/>
      <c r="D1254" s="64"/>
      <c r="E1254" s="64"/>
      <c r="F1254" s="65"/>
      <c r="G1254" s="65"/>
      <c r="H1254" s="57"/>
      <c r="I1254" s="58"/>
      <c r="J1254" s="65"/>
    </row>
    <row r="1255" spans="2:10" x14ac:dyDescent="0.3">
      <c r="B1255" s="54"/>
      <c r="C1255" s="63"/>
      <c r="D1255" s="64"/>
      <c r="E1255" s="64"/>
      <c r="F1255" s="65"/>
      <c r="G1255" s="65"/>
      <c r="H1255" s="57"/>
      <c r="I1255" s="58"/>
      <c r="J1255" s="65"/>
    </row>
    <row r="1256" spans="2:10" x14ac:dyDescent="0.3">
      <c r="B1256" s="54"/>
      <c r="C1256" s="63"/>
      <c r="D1256" s="64"/>
      <c r="E1256" s="64"/>
      <c r="F1256" s="65"/>
      <c r="G1256" s="65"/>
      <c r="H1256" s="57"/>
      <c r="I1256" s="58"/>
      <c r="J1256" s="65"/>
    </row>
    <row r="1257" spans="2:10" x14ac:dyDescent="0.3">
      <c r="B1257" s="54"/>
      <c r="C1257" s="63"/>
      <c r="D1257" s="64"/>
      <c r="E1257" s="64"/>
      <c r="F1257" s="65"/>
      <c r="G1257" s="65"/>
      <c r="H1257" s="57"/>
      <c r="I1257" s="58"/>
      <c r="J1257" s="65"/>
    </row>
    <row r="1258" spans="2:10" x14ac:dyDescent="0.3">
      <c r="B1258" s="54"/>
      <c r="C1258" s="63"/>
      <c r="D1258" s="64"/>
      <c r="E1258" s="64"/>
      <c r="F1258" s="65"/>
      <c r="G1258" s="65"/>
      <c r="H1258" s="57"/>
      <c r="I1258" s="58"/>
      <c r="J1258" s="65"/>
    </row>
    <row r="1259" spans="2:10" x14ac:dyDescent="0.3">
      <c r="B1259" s="54"/>
      <c r="C1259" s="63"/>
      <c r="D1259" s="64"/>
      <c r="E1259" s="64"/>
      <c r="F1259" s="65"/>
      <c r="G1259" s="65"/>
      <c r="H1259" s="57"/>
      <c r="I1259" s="58"/>
      <c r="J1259" s="65"/>
    </row>
    <row r="1260" spans="2:10" x14ac:dyDescent="0.3">
      <c r="B1260" s="54"/>
      <c r="C1260" s="63"/>
      <c r="D1260" s="64"/>
      <c r="E1260" s="64"/>
      <c r="F1260" s="65"/>
      <c r="G1260" s="65"/>
      <c r="H1260" s="57"/>
      <c r="I1260" s="58"/>
      <c r="J1260" s="65"/>
    </row>
    <row r="1261" spans="2:10" x14ac:dyDescent="0.3">
      <c r="B1261" s="54"/>
      <c r="C1261" s="63"/>
      <c r="D1261" s="64"/>
      <c r="E1261" s="64"/>
      <c r="F1261" s="65"/>
      <c r="G1261" s="65"/>
      <c r="H1261" s="57"/>
      <c r="I1261" s="58"/>
      <c r="J1261" s="65"/>
    </row>
    <row r="1262" spans="2:10" x14ac:dyDescent="0.3">
      <c r="B1262" s="54"/>
      <c r="C1262" s="63"/>
      <c r="D1262" s="64"/>
      <c r="E1262" s="64"/>
      <c r="F1262" s="65"/>
      <c r="G1262" s="65"/>
      <c r="H1262" s="57"/>
      <c r="I1262" s="58"/>
      <c r="J1262" s="65"/>
    </row>
    <row r="1263" spans="2:10" x14ac:dyDescent="0.3">
      <c r="B1263" s="54"/>
      <c r="C1263" s="63"/>
      <c r="D1263" s="64"/>
      <c r="E1263" s="64"/>
      <c r="F1263" s="65"/>
      <c r="G1263" s="65"/>
      <c r="H1263" s="57"/>
      <c r="I1263" s="58"/>
      <c r="J1263" s="65"/>
    </row>
    <row r="1264" spans="2:10" x14ac:dyDescent="0.3">
      <c r="B1264" s="54"/>
      <c r="C1264" s="63"/>
      <c r="D1264" s="64"/>
      <c r="E1264" s="64"/>
      <c r="F1264" s="65"/>
      <c r="G1264" s="65"/>
      <c r="H1264" s="57"/>
      <c r="I1264" s="58"/>
      <c r="J1264" s="65"/>
    </row>
    <row r="1265" spans="2:10" x14ac:dyDescent="0.3">
      <c r="B1265" s="54"/>
      <c r="C1265" s="63"/>
      <c r="D1265" s="64"/>
      <c r="E1265" s="64"/>
      <c r="F1265" s="65"/>
      <c r="G1265" s="65"/>
      <c r="H1265" s="57"/>
      <c r="I1265" s="58"/>
      <c r="J1265" s="65"/>
    </row>
    <row r="1266" spans="2:10" x14ac:dyDescent="0.3">
      <c r="B1266" s="54"/>
      <c r="C1266" s="63"/>
      <c r="D1266" s="64"/>
      <c r="E1266" s="64"/>
      <c r="F1266" s="65"/>
      <c r="G1266" s="65"/>
      <c r="H1266" s="57"/>
      <c r="I1266" s="58"/>
      <c r="J1266" s="65"/>
    </row>
    <row r="1267" spans="2:10" x14ac:dyDescent="0.3">
      <c r="B1267" s="54"/>
      <c r="C1267" s="63"/>
      <c r="D1267" s="64"/>
      <c r="E1267" s="64"/>
      <c r="F1267" s="65"/>
      <c r="G1267" s="65"/>
      <c r="H1267" s="57"/>
      <c r="I1267" s="58"/>
      <c r="J1267" s="65"/>
    </row>
    <row r="1268" spans="2:10" x14ac:dyDescent="0.3">
      <c r="B1268" s="54"/>
      <c r="C1268" s="63"/>
      <c r="D1268" s="64"/>
      <c r="E1268" s="64"/>
      <c r="F1268" s="65"/>
      <c r="G1268" s="65"/>
      <c r="H1268" s="57"/>
      <c r="I1268" s="58"/>
      <c r="J1268" s="65"/>
    </row>
    <row r="1269" spans="2:10" x14ac:dyDescent="0.3">
      <c r="B1269" s="54"/>
      <c r="C1269" s="63"/>
      <c r="D1269" s="64"/>
      <c r="E1269" s="64"/>
      <c r="F1269" s="65"/>
      <c r="G1269" s="65"/>
      <c r="H1269" s="57"/>
      <c r="I1269" s="58"/>
      <c r="J1269" s="65"/>
    </row>
    <row r="1270" spans="2:10" x14ac:dyDescent="0.3">
      <c r="B1270" s="54"/>
      <c r="C1270" s="63"/>
      <c r="D1270" s="64"/>
      <c r="E1270" s="64"/>
      <c r="F1270" s="65"/>
      <c r="G1270" s="65"/>
      <c r="H1270" s="57"/>
      <c r="I1270" s="58"/>
      <c r="J1270" s="65"/>
    </row>
    <row r="1271" spans="2:10" x14ac:dyDescent="0.3">
      <c r="B1271" s="54"/>
      <c r="C1271" s="63"/>
      <c r="D1271" s="64"/>
      <c r="E1271" s="64"/>
      <c r="F1271" s="65"/>
      <c r="G1271" s="65"/>
      <c r="H1271" s="57"/>
      <c r="I1271" s="58"/>
      <c r="J1271" s="65"/>
    </row>
    <row r="1272" spans="2:10" x14ac:dyDescent="0.3">
      <c r="B1272" s="54"/>
      <c r="C1272" s="63"/>
      <c r="D1272" s="64"/>
      <c r="E1272" s="64"/>
      <c r="F1272" s="65"/>
      <c r="G1272" s="65"/>
      <c r="H1272" s="57"/>
      <c r="I1272" s="58"/>
      <c r="J1272" s="65"/>
    </row>
    <row r="1273" spans="2:10" x14ac:dyDescent="0.3">
      <c r="B1273" s="54"/>
      <c r="C1273" s="63"/>
      <c r="D1273" s="64"/>
      <c r="E1273" s="64"/>
      <c r="F1273" s="65"/>
      <c r="G1273" s="65"/>
      <c r="H1273" s="57"/>
      <c r="I1273" s="58"/>
      <c r="J1273" s="65"/>
    </row>
    <row r="1274" spans="2:10" x14ac:dyDescent="0.3">
      <c r="B1274" s="54"/>
      <c r="C1274" s="63"/>
      <c r="D1274" s="64"/>
      <c r="E1274" s="64"/>
      <c r="F1274" s="65"/>
      <c r="G1274" s="65"/>
      <c r="H1274" s="57"/>
      <c r="I1274" s="58"/>
      <c r="J1274" s="65"/>
    </row>
    <row r="1275" spans="2:10" x14ac:dyDescent="0.3">
      <c r="B1275" s="54"/>
      <c r="C1275" s="63"/>
      <c r="D1275" s="64"/>
      <c r="E1275" s="64"/>
      <c r="F1275" s="65"/>
      <c r="G1275" s="65"/>
      <c r="H1275" s="57"/>
      <c r="I1275" s="58"/>
      <c r="J1275" s="65"/>
    </row>
    <row r="1276" spans="2:10" x14ac:dyDescent="0.3">
      <c r="B1276" s="54"/>
      <c r="C1276" s="63"/>
      <c r="D1276" s="64"/>
      <c r="E1276" s="64"/>
      <c r="F1276" s="65"/>
      <c r="G1276" s="65"/>
      <c r="H1276" s="57"/>
      <c r="I1276" s="58"/>
      <c r="J1276" s="65"/>
    </row>
    <row r="1277" spans="2:10" x14ac:dyDescent="0.3">
      <c r="B1277" s="54"/>
      <c r="C1277" s="63"/>
      <c r="D1277" s="64"/>
      <c r="E1277" s="64"/>
      <c r="F1277" s="65"/>
      <c r="G1277" s="65"/>
      <c r="H1277" s="57"/>
      <c r="I1277" s="58"/>
      <c r="J1277" s="65"/>
    </row>
    <row r="1278" spans="2:10" x14ac:dyDescent="0.3">
      <c r="B1278" s="54"/>
      <c r="C1278" s="63"/>
      <c r="D1278" s="64"/>
      <c r="E1278" s="64"/>
      <c r="F1278" s="65"/>
      <c r="G1278" s="65"/>
      <c r="H1278" s="57"/>
      <c r="I1278" s="58"/>
      <c r="J1278" s="65"/>
    </row>
    <row r="1279" spans="2:10" x14ac:dyDescent="0.3">
      <c r="B1279" s="54"/>
      <c r="C1279" s="63"/>
      <c r="D1279" s="64"/>
      <c r="E1279" s="64"/>
      <c r="F1279" s="65"/>
      <c r="G1279" s="65"/>
      <c r="H1279" s="57"/>
      <c r="I1279" s="58"/>
      <c r="J1279" s="65"/>
    </row>
    <row r="1280" spans="2:10" x14ac:dyDescent="0.3">
      <c r="B1280" s="54"/>
      <c r="C1280" s="63"/>
      <c r="D1280" s="64"/>
      <c r="E1280" s="64"/>
      <c r="F1280" s="65"/>
      <c r="G1280" s="65"/>
      <c r="H1280" s="57"/>
      <c r="I1280" s="58"/>
      <c r="J1280" s="65"/>
    </row>
    <row r="1281" spans="2:10" x14ac:dyDescent="0.3">
      <c r="B1281" s="54"/>
      <c r="C1281" s="63"/>
      <c r="D1281" s="64"/>
      <c r="E1281" s="64"/>
      <c r="F1281" s="65"/>
      <c r="G1281" s="65"/>
      <c r="H1281" s="57"/>
      <c r="I1281" s="58"/>
      <c r="J1281" s="65"/>
    </row>
    <row r="1282" spans="2:10" x14ac:dyDescent="0.3">
      <c r="B1282" s="54"/>
      <c r="C1282" s="63"/>
      <c r="D1282" s="64"/>
      <c r="E1282" s="64"/>
      <c r="F1282" s="65"/>
      <c r="G1282" s="65"/>
      <c r="H1282" s="57"/>
      <c r="I1282" s="58"/>
      <c r="J1282" s="65"/>
    </row>
    <row r="1283" spans="2:10" x14ac:dyDescent="0.3">
      <c r="B1283" s="54"/>
      <c r="C1283" s="63"/>
      <c r="D1283" s="64"/>
      <c r="E1283" s="64"/>
      <c r="F1283" s="65"/>
      <c r="G1283" s="65"/>
      <c r="H1283" s="57"/>
      <c r="I1283" s="58"/>
      <c r="J1283" s="65"/>
    </row>
    <row r="1284" spans="2:10" x14ac:dyDescent="0.3">
      <c r="B1284" s="54"/>
      <c r="C1284" s="63"/>
      <c r="D1284" s="64"/>
      <c r="E1284" s="64"/>
      <c r="F1284" s="65"/>
      <c r="G1284" s="65"/>
      <c r="H1284" s="57"/>
      <c r="I1284" s="58"/>
      <c r="J1284" s="65"/>
    </row>
    <row r="1285" spans="2:10" x14ac:dyDescent="0.3">
      <c r="B1285" s="54"/>
      <c r="C1285" s="63"/>
      <c r="D1285" s="64"/>
      <c r="E1285" s="64"/>
      <c r="F1285" s="65"/>
      <c r="G1285" s="65"/>
      <c r="H1285" s="57"/>
      <c r="I1285" s="58"/>
      <c r="J1285" s="65"/>
    </row>
    <row r="1286" spans="2:10" x14ac:dyDescent="0.3">
      <c r="B1286" s="54"/>
      <c r="C1286" s="63"/>
      <c r="D1286" s="64"/>
      <c r="E1286" s="64"/>
      <c r="F1286" s="65"/>
      <c r="G1286" s="65"/>
      <c r="H1286" s="57"/>
      <c r="I1286" s="58"/>
      <c r="J1286" s="65"/>
    </row>
    <row r="1287" spans="2:10" x14ac:dyDescent="0.3">
      <c r="B1287" s="54"/>
      <c r="C1287" s="63"/>
      <c r="D1287" s="64"/>
      <c r="E1287" s="64"/>
      <c r="F1287" s="65"/>
      <c r="G1287" s="65"/>
      <c r="H1287" s="57"/>
      <c r="I1287" s="58"/>
      <c r="J1287" s="65"/>
    </row>
    <row r="1288" spans="2:10" x14ac:dyDescent="0.3">
      <c r="B1288" s="54"/>
      <c r="C1288" s="63"/>
      <c r="D1288" s="64"/>
      <c r="E1288" s="64"/>
      <c r="F1288" s="65"/>
      <c r="G1288" s="65"/>
      <c r="H1288" s="57"/>
      <c r="I1288" s="58"/>
      <c r="J1288" s="65"/>
    </row>
    <row r="1289" spans="2:10" x14ac:dyDescent="0.3">
      <c r="B1289" s="54"/>
      <c r="C1289" s="63"/>
      <c r="D1289" s="64"/>
      <c r="E1289" s="64"/>
      <c r="F1289" s="65"/>
      <c r="G1289" s="65"/>
      <c r="H1289" s="57"/>
      <c r="I1289" s="58"/>
      <c r="J1289" s="65"/>
    </row>
    <row r="1290" spans="2:10" x14ac:dyDescent="0.3">
      <c r="B1290" s="54"/>
      <c r="C1290" s="63"/>
      <c r="D1290" s="64"/>
      <c r="E1290" s="64"/>
      <c r="F1290" s="65"/>
      <c r="G1290" s="65"/>
      <c r="H1290" s="57"/>
      <c r="I1290" s="58"/>
      <c r="J1290" s="65"/>
    </row>
    <row r="1291" spans="2:10" x14ac:dyDescent="0.3">
      <c r="B1291" s="54"/>
      <c r="C1291" s="63"/>
      <c r="D1291" s="64"/>
      <c r="E1291" s="64"/>
      <c r="F1291" s="65"/>
      <c r="G1291" s="65"/>
      <c r="H1291" s="57"/>
      <c r="I1291" s="58"/>
      <c r="J1291" s="65"/>
    </row>
    <row r="1292" spans="2:10" x14ac:dyDescent="0.3">
      <c r="B1292" s="54"/>
      <c r="C1292" s="63"/>
      <c r="D1292" s="64"/>
      <c r="E1292" s="64"/>
      <c r="F1292" s="65"/>
      <c r="G1292" s="65"/>
      <c r="H1292" s="57"/>
      <c r="I1292" s="58"/>
      <c r="J1292" s="65"/>
    </row>
    <row r="1293" spans="2:10" x14ac:dyDescent="0.3">
      <c r="B1293" s="54"/>
      <c r="C1293" s="63"/>
      <c r="D1293" s="64"/>
      <c r="E1293" s="64"/>
      <c r="F1293" s="65"/>
      <c r="G1293" s="65"/>
      <c r="H1293" s="57"/>
      <c r="I1293" s="58"/>
      <c r="J1293" s="65"/>
    </row>
    <row r="1294" spans="2:10" x14ac:dyDescent="0.3">
      <c r="B1294" s="54"/>
      <c r="C1294" s="63"/>
      <c r="D1294" s="64"/>
      <c r="E1294" s="64"/>
      <c r="F1294" s="65"/>
      <c r="G1294" s="65"/>
      <c r="H1294" s="57"/>
      <c r="I1294" s="58"/>
      <c r="J1294" s="65"/>
    </row>
    <row r="1295" spans="2:10" x14ac:dyDescent="0.3">
      <c r="B1295" s="54"/>
      <c r="C1295" s="63"/>
      <c r="D1295" s="64"/>
      <c r="E1295" s="64"/>
      <c r="F1295" s="65"/>
      <c r="G1295" s="65"/>
      <c r="H1295" s="57"/>
      <c r="I1295" s="58"/>
      <c r="J1295" s="65"/>
    </row>
    <row r="1296" spans="2:10" x14ac:dyDescent="0.3">
      <c r="B1296" s="54"/>
      <c r="C1296" s="63"/>
      <c r="D1296" s="64"/>
      <c r="E1296" s="64"/>
      <c r="F1296" s="65"/>
      <c r="G1296" s="65"/>
      <c r="H1296" s="57"/>
      <c r="I1296" s="58"/>
      <c r="J1296" s="65"/>
    </row>
    <row r="1297" spans="2:10" x14ac:dyDescent="0.3">
      <c r="B1297" s="54"/>
      <c r="C1297" s="63"/>
      <c r="D1297" s="64"/>
      <c r="E1297" s="64"/>
      <c r="F1297" s="65"/>
      <c r="G1297" s="65"/>
      <c r="H1297" s="57"/>
      <c r="I1297" s="58"/>
      <c r="J1297" s="65"/>
    </row>
    <row r="1298" spans="2:10" x14ac:dyDescent="0.3">
      <c r="B1298" s="54"/>
      <c r="C1298" s="63"/>
      <c r="D1298" s="64"/>
      <c r="E1298" s="64"/>
      <c r="F1298" s="65"/>
      <c r="G1298" s="65"/>
      <c r="H1298" s="57"/>
      <c r="I1298" s="58"/>
      <c r="J1298" s="65"/>
    </row>
    <row r="1299" spans="2:10" x14ac:dyDescent="0.3">
      <c r="B1299" s="54"/>
      <c r="C1299" s="63"/>
      <c r="D1299" s="64"/>
      <c r="E1299" s="64"/>
      <c r="F1299" s="65"/>
      <c r="G1299" s="65"/>
      <c r="H1299" s="57"/>
      <c r="I1299" s="58"/>
      <c r="J1299" s="65"/>
    </row>
    <row r="1300" spans="2:10" x14ac:dyDescent="0.3">
      <c r="B1300" s="54"/>
      <c r="C1300" s="63"/>
      <c r="D1300" s="64"/>
      <c r="E1300" s="64"/>
      <c r="F1300" s="65"/>
      <c r="G1300" s="65"/>
      <c r="H1300" s="57"/>
      <c r="I1300" s="58"/>
      <c r="J1300" s="65"/>
    </row>
    <row r="1301" spans="2:10" x14ac:dyDescent="0.3">
      <c r="B1301" s="54"/>
      <c r="C1301" s="63"/>
      <c r="D1301" s="64"/>
      <c r="E1301" s="64"/>
      <c r="F1301" s="65"/>
      <c r="G1301" s="65"/>
      <c r="H1301" s="57"/>
      <c r="I1301" s="58"/>
      <c r="J1301" s="65"/>
    </row>
    <row r="1302" spans="2:10" x14ac:dyDescent="0.3">
      <c r="B1302" s="54"/>
      <c r="C1302" s="63"/>
      <c r="D1302" s="64"/>
      <c r="E1302" s="64"/>
      <c r="F1302" s="65"/>
      <c r="G1302" s="65"/>
      <c r="H1302" s="57"/>
      <c r="I1302" s="58"/>
      <c r="J1302" s="65"/>
    </row>
    <row r="1303" spans="2:10" x14ac:dyDescent="0.3">
      <c r="B1303" s="54"/>
      <c r="C1303" s="63"/>
      <c r="D1303" s="64"/>
      <c r="E1303" s="64"/>
      <c r="F1303" s="65"/>
      <c r="G1303" s="65"/>
      <c r="H1303" s="57"/>
      <c r="I1303" s="58"/>
      <c r="J1303" s="65"/>
    </row>
    <row r="1304" spans="2:10" x14ac:dyDescent="0.3">
      <c r="B1304" s="54"/>
      <c r="C1304" s="63"/>
      <c r="D1304" s="64"/>
      <c r="E1304" s="64"/>
      <c r="F1304" s="65"/>
      <c r="G1304" s="65"/>
      <c r="H1304" s="57"/>
      <c r="I1304" s="58"/>
      <c r="J1304" s="65"/>
    </row>
    <row r="1305" spans="2:10" x14ac:dyDescent="0.3">
      <c r="B1305" s="54"/>
      <c r="C1305" s="63"/>
      <c r="D1305" s="64"/>
      <c r="E1305" s="64"/>
      <c r="F1305" s="65"/>
      <c r="G1305" s="65"/>
      <c r="H1305" s="57"/>
      <c r="I1305" s="58"/>
      <c r="J1305" s="65"/>
    </row>
    <row r="1306" spans="2:10" x14ac:dyDescent="0.3">
      <c r="B1306" s="54"/>
      <c r="C1306" s="63"/>
      <c r="D1306" s="64"/>
      <c r="E1306" s="64"/>
      <c r="F1306" s="65"/>
      <c r="G1306" s="65"/>
      <c r="H1306" s="57"/>
      <c r="I1306" s="58"/>
      <c r="J1306" s="65"/>
    </row>
    <row r="1307" spans="2:10" x14ac:dyDescent="0.3">
      <c r="B1307" s="54"/>
      <c r="C1307" s="63"/>
      <c r="D1307" s="64"/>
      <c r="E1307" s="64"/>
      <c r="F1307" s="65"/>
      <c r="G1307" s="65"/>
      <c r="H1307" s="57"/>
      <c r="I1307" s="58"/>
      <c r="J1307" s="65"/>
    </row>
    <row r="1308" spans="2:10" x14ac:dyDescent="0.3">
      <c r="B1308" s="54"/>
      <c r="C1308" s="63"/>
      <c r="D1308" s="64"/>
      <c r="E1308" s="64"/>
      <c r="F1308" s="65"/>
      <c r="G1308" s="65"/>
      <c r="H1308" s="57"/>
      <c r="I1308" s="58"/>
      <c r="J1308" s="65"/>
    </row>
    <row r="1309" spans="2:10" x14ac:dyDescent="0.3">
      <c r="B1309" s="54"/>
      <c r="C1309" s="63"/>
      <c r="D1309" s="64"/>
      <c r="E1309" s="64"/>
      <c r="F1309" s="65"/>
      <c r="G1309" s="65"/>
      <c r="H1309" s="57"/>
      <c r="I1309" s="58"/>
      <c r="J1309" s="65"/>
    </row>
    <row r="1310" spans="2:10" x14ac:dyDescent="0.3">
      <c r="B1310" s="54"/>
      <c r="C1310" s="63"/>
      <c r="D1310" s="64"/>
      <c r="E1310" s="64"/>
      <c r="F1310" s="65"/>
      <c r="G1310" s="65"/>
      <c r="H1310" s="57"/>
      <c r="I1310" s="58"/>
      <c r="J1310" s="65"/>
    </row>
    <row r="1311" spans="2:10" x14ac:dyDescent="0.3">
      <c r="B1311" s="54"/>
      <c r="C1311" s="63"/>
      <c r="D1311" s="64"/>
      <c r="E1311" s="64"/>
      <c r="F1311" s="65"/>
      <c r="G1311" s="65"/>
      <c r="H1311" s="57"/>
      <c r="I1311" s="58"/>
      <c r="J1311" s="65"/>
    </row>
    <row r="1312" spans="2:10" x14ac:dyDescent="0.3">
      <c r="B1312" s="54"/>
      <c r="C1312" s="63"/>
      <c r="D1312" s="64"/>
      <c r="E1312" s="64"/>
      <c r="F1312" s="65"/>
      <c r="G1312" s="65"/>
      <c r="H1312" s="57"/>
      <c r="I1312" s="58"/>
      <c r="J1312" s="65"/>
    </row>
    <row r="1313" spans="2:10" x14ac:dyDescent="0.3">
      <c r="B1313" s="54"/>
      <c r="C1313" s="63"/>
      <c r="D1313" s="64"/>
      <c r="E1313" s="64"/>
      <c r="F1313" s="65"/>
      <c r="G1313" s="65"/>
      <c r="H1313" s="57"/>
      <c r="I1313" s="58"/>
      <c r="J1313" s="65"/>
    </row>
    <row r="1314" spans="2:10" x14ac:dyDescent="0.3">
      <c r="B1314" s="54"/>
      <c r="C1314" s="63"/>
      <c r="D1314" s="64"/>
      <c r="E1314" s="64"/>
      <c r="F1314" s="65"/>
      <c r="G1314" s="65"/>
      <c r="H1314" s="57"/>
      <c r="I1314" s="58"/>
      <c r="J1314" s="65"/>
    </row>
    <row r="1315" spans="2:10" x14ac:dyDescent="0.3">
      <c r="B1315" s="54"/>
      <c r="C1315" s="63"/>
      <c r="D1315" s="64"/>
      <c r="E1315" s="64"/>
      <c r="F1315" s="65"/>
      <c r="G1315" s="65"/>
      <c r="H1315" s="57"/>
      <c r="I1315" s="58"/>
      <c r="J1315" s="65"/>
    </row>
    <row r="1316" spans="2:10" x14ac:dyDescent="0.3">
      <c r="B1316" s="54"/>
      <c r="C1316" s="63"/>
      <c r="D1316" s="64"/>
      <c r="E1316" s="64"/>
      <c r="F1316" s="65"/>
      <c r="G1316" s="65"/>
      <c r="H1316" s="57"/>
      <c r="I1316" s="58"/>
      <c r="J1316" s="65"/>
    </row>
    <row r="1317" spans="2:10" x14ac:dyDescent="0.3">
      <c r="B1317" s="54"/>
      <c r="C1317" s="63"/>
      <c r="D1317" s="64"/>
      <c r="E1317" s="64"/>
      <c r="F1317" s="65"/>
      <c r="G1317" s="65"/>
      <c r="H1317" s="57"/>
      <c r="I1317" s="58"/>
      <c r="J1317" s="65"/>
    </row>
    <row r="1318" spans="2:10" x14ac:dyDescent="0.3">
      <c r="B1318" s="54"/>
      <c r="C1318" s="63"/>
      <c r="D1318" s="64"/>
      <c r="E1318" s="64"/>
      <c r="F1318" s="65"/>
      <c r="G1318" s="65"/>
      <c r="H1318" s="57"/>
      <c r="I1318" s="58"/>
      <c r="J1318" s="65"/>
    </row>
    <row r="1319" spans="2:10" x14ac:dyDescent="0.3">
      <c r="B1319" s="54"/>
      <c r="C1319" s="63"/>
      <c r="D1319" s="64"/>
      <c r="E1319" s="64"/>
      <c r="F1319" s="65"/>
      <c r="G1319" s="65"/>
      <c r="H1319" s="57"/>
      <c r="I1319" s="58"/>
      <c r="J1319" s="65"/>
    </row>
    <row r="1320" spans="2:10" x14ac:dyDescent="0.3">
      <c r="B1320" s="54"/>
      <c r="C1320" s="63"/>
      <c r="D1320" s="64"/>
      <c r="E1320" s="64"/>
      <c r="F1320" s="65"/>
      <c r="G1320" s="65"/>
      <c r="H1320" s="57"/>
      <c r="I1320" s="58"/>
      <c r="J1320" s="65"/>
    </row>
    <row r="1321" spans="2:10" x14ac:dyDescent="0.3">
      <c r="B1321" s="54"/>
      <c r="C1321" s="63"/>
      <c r="D1321" s="64"/>
      <c r="E1321" s="64"/>
      <c r="F1321" s="65"/>
      <c r="G1321" s="65"/>
      <c r="H1321" s="57"/>
      <c r="I1321" s="58"/>
      <c r="J1321" s="65"/>
    </row>
    <row r="1322" spans="2:10" x14ac:dyDescent="0.3">
      <c r="B1322" s="54"/>
      <c r="C1322" s="63"/>
      <c r="D1322" s="64"/>
      <c r="E1322" s="64"/>
      <c r="F1322" s="65"/>
      <c r="G1322" s="65"/>
      <c r="H1322" s="57"/>
      <c r="I1322" s="58"/>
      <c r="J1322" s="65"/>
    </row>
    <row r="1323" spans="2:10" x14ac:dyDescent="0.3">
      <c r="B1323" s="54"/>
      <c r="C1323" s="63"/>
      <c r="D1323" s="64"/>
      <c r="E1323" s="64"/>
      <c r="F1323" s="65"/>
      <c r="G1323" s="65"/>
      <c r="H1323" s="57"/>
      <c r="I1323" s="58"/>
      <c r="J1323" s="65"/>
    </row>
    <row r="1324" spans="2:10" x14ac:dyDescent="0.3">
      <c r="B1324" s="54"/>
      <c r="C1324" s="63"/>
      <c r="D1324" s="64"/>
      <c r="E1324" s="64"/>
      <c r="F1324" s="65"/>
      <c r="G1324" s="65"/>
      <c r="H1324" s="57"/>
      <c r="I1324" s="58"/>
      <c r="J1324" s="65"/>
    </row>
    <row r="1325" spans="2:10" x14ac:dyDescent="0.3">
      <c r="B1325" s="54"/>
      <c r="C1325" s="63"/>
      <c r="D1325" s="64"/>
      <c r="E1325" s="64"/>
      <c r="F1325" s="65"/>
      <c r="G1325" s="65"/>
      <c r="H1325" s="57"/>
      <c r="I1325" s="58"/>
      <c r="J1325" s="65"/>
    </row>
    <row r="1326" spans="2:10" x14ac:dyDescent="0.3">
      <c r="B1326" s="54"/>
      <c r="C1326" s="63"/>
      <c r="D1326" s="64"/>
      <c r="E1326" s="64"/>
      <c r="F1326" s="65"/>
      <c r="G1326" s="65"/>
      <c r="H1326" s="57"/>
      <c r="I1326" s="58"/>
      <c r="J1326" s="65"/>
    </row>
    <row r="1327" spans="2:10" x14ac:dyDescent="0.3">
      <c r="B1327" s="54"/>
      <c r="C1327" s="63"/>
      <c r="D1327" s="64"/>
      <c r="E1327" s="64"/>
      <c r="F1327" s="65"/>
      <c r="G1327" s="65"/>
      <c r="H1327" s="57"/>
      <c r="I1327" s="58"/>
      <c r="J1327" s="65"/>
    </row>
    <row r="1328" spans="2:10" x14ac:dyDescent="0.3">
      <c r="B1328" s="54"/>
      <c r="C1328" s="63"/>
      <c r="D1328" s="64"/>
      <c r="E1328" s="64"/>
      <c r="F1328" s="65"/>
      <c r="G1328" s="65"/>
      <c r="H1328" s="57"/>
      <c r="I1328" s="58"/>
      <c r="J1328" s="65"/>
    </row>
    <row r="1329" spans="2:10" x14ac:dyDescent="0.3">
      <c r="B1329" s="54"/>
      <c r="C1329" s="63"/>
      <c r="D1329" s="64"/>
      <c r="E1329" s="64"/>
      <c r="F1329" s="65"/>
      <c r="G1329" s="65"/>
      <c r="H1329" s="57"/>
      <c r="I1329" s="58"/>
      <c r="J1329" s="65"/>
    </row>
    <row r="1330" spans="2:10" x14ac:dyDescent="0.3">
      <c r="B1330" s="54"/>
      <c r="C1330" s="63"/>
      <c r="D1330" s="64"/>
      <c r="E1330" s="64"/>
      <c r="F1330" s="65"/>
      <c r="G1330" s="65"/>
      <c r="H1330" s="57"/>
      <c r="I1330" s="58"/>
      <c r="J1330" s="65"/>
    </row>
    <row r="1331" spans="2:10" x14ac:dyDescent="0.3">
      <c r="B1331" s="54"/>
      <c r="C1331" s="63"/>
      <c r="D1331" s="64"/>
      <c r="E1331" s="64"/>
      <c r="F1331" s="65"/>
      <c r="G1331" s="65"/>
      <c r="H1331" s="57"/>
      <c r="I1331" s="58"/>
      <c r="J1331" s="65"/>
    </row>
    <row r="1332" spans="2:10" x14ac:dyDescent="0.3">
      <c r="B1332" s="54"/>
      <c r="C1332" s="63"/>
      <c r="D1332" s="64"/>
      <c r="E1332" s="64"/>
      <c r="F1332" s="65"/>
      <c r="G1332" s="65"/>
      <c r="H1332" s="57"/>
      <c r="I1332" s="58"/>
      <c r="J1332" s="65"/>
    </row>
    <row r="1333" spans="2:10" x14ac:dyDescent="0.3">
      <c r="B1333" s="54"/>
      <c r="C1333" s="63"/>
      <c r="D1333" s="64"/>
      <c r="E1333" s="64"/>
      <c r="F1333" s="65"/>
      <c r="G1333" s="65"/>
      <c r="H1333" s="57"/>
      <c r="I1333" s="58"/>
      <c r="J1333" s="65"/>
    </row>
    <row r="1334" spans="2:10" x14ac:dyDescent="0.3">
      <c r="B1334" s="54"/>
      <c r="C1334" s="63"/>
      <c r="D1334" s="64"/>
      <c r="E1334" s="64"/>
      <c r="F1334" s="65"/>
      <c r="G1334" s="65"/>
      <c r="H1334" s="57"/>
      <c r="I1334" s="58"/>
      <c r="J1334" s="65"/>
    </row>
    <row r="1335" spans="2:10" x14ac:dyDescent="0.3">
      <c r="B1335" s="54"/>
      <c r="C1335" s="63"/>
      <c r="D1335" s="64"/>
      <c r="E1335" s="64"/>
      <c r="F1335" s="65"/>
      <c r="G1335" s="65"/>
      <c r="H1335" s="57"/>
      <c r="I1335" s="58"/>
      <c r="J1335" s="65"/>
    </row>
    <row r="1336" spans="2:10" x14ac:dyDescent="0.3">
      <c r="B1336" s="54"/>
      <c r="C1336" s="63"/>
      <c r="D1336" s="64"/>
      <c r="E1336" s="64"/>
      <c r="F1336" s="65"/>
      <c r="G1336" s="65"/>
      <c r="H1336" s="57"/>
      <c r="I1336" s="58"/>
      <c r="J1336" s="65"/>
    </row>
    <row r="1337" spans="2:10" x14ac:dyDescent="0.3">
      <c r="B1337" s="54"/>
      <c r="C1337" s="63"/>
      <c r="D1337" s="64"/>
      <c r="E1337" s="64"/>
      <c r="F1337" s="65"/>
      <c r="G1337" s="65"/>
      <c r="H1337" s="57"/>
      <c r="I1337" s="58"/>
      <c r="J1337" s="65"/>
    </row>
    <row r="1338" spans="2:10" x14ac:dyDescent="0.3">
      <c r="B1338" s="54"/>
      <c r="C1338" s="63"/>
      <c r="D1338" s="64"/>
      <c r="E1338" s="64"/>
      <c r="F1338" s="65"/>
      <c r="G1338" s="65"/>
      <c r="H1338" s="57"/>
      <c r="I1338" s="58"/>
      <c r="J1338" s="65"/>
    </row>
    <row r="1339" spans="2:10" x14ac:dyDescent="0.3">
      <c r="B1339" s="54"/>
      <c r="C1339" s="63"/>
      <c r="D1339" s="64"/>
      <c r="E1339" s="64"/>
      <c r="F1339" s="65"/>
      <c r="G1339" s="65"/>
      <c r="H1339" s="57"/>
      <c r="I1339" s="58"/>
      <c r="J1339" s="65"/>
    </row>
    <row r="1340" spans="2:10" x14ac:dyDescent="0.3">
      <c r="B1340" s="54"/>
      <c r="C1340" s="63"/>
      <c r="D1340" s="64"/>
      <c r="E1340" s="64"/>
      <c r="F1340" s="65"/>
      <c r="G1340" s="65"/>
      <c r="H1340" s="57"/>
      <c r="I1340" s="58"/>
      <c r="J1340" s="65"/>
    </row>
    <row r="1341" spans="2:10" x14ac:dyDescent="0.3">
      <c r="B1341" s="54"/>
      <c r="C1341" s="63"/>
      <c r="D1341" s="64"/>
      <c r="E1341" s="64"/>
      <c r="F1341" s="65"/>
      <c r="G1341" s="65"/>
      <c r="H1341" s="57"/>
      <c r="I1341" s="58"/>
      <c r="J1341" s="65"/>
    </row>
    <row r="1342" spans="2:10" x14ac:dyDescent="0.3">
      <c r="B1342" s="54"/>
      <c r="C1342" s="63"/>
      <c r="D1342" s="64"/>
      <c r="E1342" s="64"/>
      <c r="F1342" s="65"/>
      <c r="G1342" s="65"/>
      <c r="H1342" s="57"/>
      <c r="I1342" s="58"/>
      <c r="J1342" s="65"/>
    </row>
    <row r="1343" spans="2:10" x14ac:dyDescent="0.3">
      <c r="B1343" s="54"/>
      <c r="C1343" s="63"/>
      <c r="D1343" s="64"/>
      <c r="E1343" s="64"/>
      <c r="F1343" s="65"/>
      <c r="G1343" s="65"/>
      <c r="H1343" s="57"/>
      <c r="I1343" s="58"/>
      <c r="J1343" s="65"/>
    </row>
    <row r="1344" spans="2:10" x14ac:dyDescent="0.3">
      <c r="B1344" s="54"/>
      <c r="C1344" s="63"/>
      <c r="D1344" s="64"/>
      <c r="E1344" s="64"/>
      <c r="F1344" s="65"/>
      <c r="G1344" s="65"/>
      <c r="H1344" s="57"/>
      <c r="I1344" s="58"/>
      <c r="J1344" s="65"/>
    </row>
    <row r="1345" spans="2:10" x14ac:dyDescent="0.3">
      <c r="B1345" s="54"/>
      <c r="C1345" s="63"/>
      <c r="D1345" s="64"/>
      <c r="E1345" s="64"/>
      <c r="F1345" s="65"/>
      <c r="G1345" s="65"/>
      <c r="H1345" s="57"/>
      <c r="I1345" s="58"/>
      <c r="J1345" s="65"/>
    </row>
    <row r="1346" spans="2:10" x14ac:dyDescent="0.3">
      <c r="B1346" s="54"/>
      <c r="C1346" s="63"/>
      <c r="D1346" s="64"/>
      <c r="E1346" s="64"/>
      <c r="F1346" s="65"/>
      <c r="G1346" s="65"/>
      <c r="H1346" s="57"/>
      <c r="I1346" s="58"/>
      <c r="J1346" s="65"/>
    </row>
    <row r="1347" spans="2:10" x14ac:dyDescent="0.3">
      <c r="B1347" s="54"/>
      <c r="C1347" s="63"/>
      <c r="D1347" s="64"/>
      <c r="E1347" s="64"/>
      <c r="F1347" s="65"/>
      <c r="G1347" s="65"/>
      <c r="H1347" s="57"/>
      <c r="I1347" s="58"/>
      <c r="J1347" s="65"/>
    </row>
    <row r="1348" spans="2:10" x14ac:dyDescent="0.3">
      <c r="B1348" s="54"/>
      <c r="C1348" s="63"/>
      <c r="D1348" s="64"/>
      <c r="E1348" s="64"/>
      <c r="F1348" s="65"/>
      <c r="G1348" s="65"/>
      <c r="H1348" s="57"/>
      <c r="I1348" s="58"/>
      <c r="J1348" s="65"/>
    </row>
    <row r="1349" spans="2:10" x14ac:dyDescent="0.3">
      <c r="B1349" s="54"/>
      <c r="C1349" s="63"/>
      <c r="D1349" s="64"/>
      <c r="E1349" s="64"/>
      <c r="F1349" s="65"/>
      <c r="G1349" s="65"/>
      <c r="H1349" s="57"/>
      <c r="I1349" s="58"/>
      <c r="J1349" s="65"/>
    </row>
    <row r="1350" spans="2:10" x14ac:dyDescent="0.3">
      <c r="B1350" s="54"/>
      <c r="C1350" s="63"/>
      <c r="D1350" s="64"/>
      <c r="E1350" s="64"/>
      <c r="F1350" s="65"/>
      <c r="G1350" s="65"/>
      <c r="H1350" s="57"/>
      <c r="I1350" s="58"/>
      <c r="J1350" s="65"/>
    </row>
    <row r="1351" spans="2:10" x14ac:dyDescent="0.3">
      <c r="B1351" s="54"/>
      <c r="C1351" s="63"/>
      <c r="D1351" s="64"/>
      <c r="E1351" s="64"/>
      <c r="F1351" s="65"/>
      <c r="G1351" s="65"/>
      <c r="H1351" s="57"/>
      <c r="I1351" s="58"/>
      <c r="J1351" s="65"/>
    </row>
    <row r="1352" spans="2:10" x14ac:dyDescent="0.3">
      <c r="B1352" s="54"/>
      <c r="C1352" s="63"/>
      <c r="D1352" s="64"/>
      <c r="E1352" s="64"/>
      <c r="F1352" s="65"/>
      <c r="G1352" s="65"/>
      <c r="H1352" s="57"/>
      <c r="I1352" s="58"/>
      <c r="J1352" s="65"/>
    </row>
    <row r="1353" spans="2:10" x14ac:dyDescent="0.3">
      <c r="B1353" s="54"/>
      <c r="C1353" s="63"/>
      <c r="D1353" s="64"/>
      <c r="E1353" s="64"/>
      <c r="F1353" s="65"/>
      <c r="G1353" s="65"/>
      <c r="H1353" s="57"/>
      <c r="I1353" s="58"/>
      <c r="J1353" s="65"/>
    </row>
    <row r="1354" spans="2:10" x14ac:dyDescent="0.3">
      <c r="B1354" s="54"/>
      <c r="C1354" s="63"/>
      <c r="D1354" s="64"/>
      <c r="E1354" s="64"/>
      <c r="F1354" s="65"/>
      <c r="G1354" s="65"/>
      <c r="H1354" s="57"/>
      <c r="I1354" s="58"/>
      <c r="J1354" s="65"/>
    </row>
    <row r="1355" spans="2:10" x14ac:dyDescent="0.3">
      <c r="B1355" s="54"/>
      <c r="C1355" s="63"/>
      <c r="D1355" s="64"/>
      <c r="E1355" s="64"/>
      <c r="F1355" s="65"/>
      <c r="G1355" s="65"/>
      <c r="H1355" s="57"/>
      <c r="I1355" s="58"/>
      <c r="J1355" s="65"/>
    </row>
    <row r="1356" spans="2:10" x14ac:dyDescent="0.3">
      <c r="B1356" s="54"/>
      <c r="C1356" s="63"/>
      <c r="D1356" s="64"/>
      <c r="E1356" s="64"/>
      <c r="F1356" s="65"/>
      <c r="G1356" s="65"/>
      <c r="H1356" s="57"/>
      <c r="I1356" s="58"/>
      <c r="J1356" s="65"/>
    </row>
    <row r="1357" spans="2:10" x14ac:dyDescent="0.3">
      <c r="B1357" s="54"/>
      <c r="C1357" s="63"/>
      <c r="D1357" s="64"/>
      <c r="E1357" s="64"/>
      <c r="F1357" s="65"/>
      <c r="G1357" s="65"/>
      <c r="H1357" s="57"/>
      <c r="I1357" s="58"/>
      <c r="J1357" s="65"/>
    </row>
    <row r="1358" spans="2:10" x14ac:dyDescent="0.3">
      <c r="B1358" s="54"/>
      <c r="C1358" s="63"/>
      <c r="D1358" s="64"/>
      <c r="E1358" s="64"/>
      <c r="F1358" s="65"/>
      <c r="G1358" s="65"/>
      <c r="H1358" s="57"/>
      <c r="I1358" s="58"/>
      <c r="J1358" s="65"/>
    </row>
    <row r="1359" spans="2:10" x14ac:dyDescent="0.3">
      <c r="B1359" s="54"/>
      <c r="C1359" s="63"/>
      <c r="D1359" s="64"/>
      <c r="E1359" s="64"/>
      <c r="F1359" s="65"/>
      <c r="G1359" s="65"/>
      <c r="H1359" s="57"/>
      <c r="I1359" s="58"/>
      <c r="J1359" s="65"/>
    </row>
    <row r="1360" spans="2:10" x14ac:dyDescent="0.3">
      <c r="B1360" s="54"/>
      <c r="C1360" s="63"/>
      <c r="D1360" s="64"/>
      <c r="E1360" s="64"/>
      <c r="F1360" s="65"/>
      <c r="G1360" s="65"/>
      <c r="H1360" s="57"/>
      <c r="I1360" s="58"/>
      <c r="J1360" s="65"/>
    </row>
    <row r="1361" spans="2:10" x14ac:dyDescent="0.3">
      <c r="B1361" s="54"/>
      <c r="C1361" s="63"/>
      <c r="D1361" s="64"/>
      <c r="E1361" s="64"/>
      <c r="F1361" s="65"/>
      <c r="G1361" s="65"/>
      <c r="H1361" s="57"/>
      <c r="I1361" s="58"/>
      <c r="J1361" s="65"/>
    </row>
    <row r="1362" spans="2:10" x14ac:dyDescent="0.3">
      <c r="B1362" s="54"/>
      <c r="C1362" s="63"/>
      <c r="D1362" s="64"/>
      <c r="E1362" s="64"/>
      <c r="F1362" s="65"/>
      <c r="G1362" s="65"/>
      <c r="H1362" s="57"/>
      <c r="I1362" s="58"/>
      <c r="J1362" s="65"/>
    </row>
    <row r="1363" spans="2:10" x14ac:dyDescent="0.3">
      <c r="B1363" s="54"/>
      <c r="C1363" s="63"/>
      <c r="D1363" s="64"/>
      <c r="E1363" s="64"/>
      <c r="F1363" s="65"/>
      <c r="G1363" s="65"/>
      <c r="H1363" s="57"/>
      <c r="I1363" s="58"/>
      <c r="J1363" s="65"/>
    </row>
    <row r="1364" spans="2:10" x14ac:dyDescent="0.3">
      <c r="B1364" s="54"/>
      <c r="C1364" s="63"/>
      <c r="D1364" s="64"/>
      <c r="E1364" s="64"/>
      <c r="F1364" s="65"/>
      <c r="G1364" s="65"/>
      <c r="H1364" s="57"/>
      <c r="I1364" s="58"/>
      <c r="J1364" s="65"/>
    </row>
    <row r="1365" spans="2:10" x14ac:dyDescent="0.3">
      <c r="B1365" s="54"/>
      <c r="C1365" s="63"/>
      <c r="D1365" s="64"/>
      <c r="E1365" s="64"/>
      <c r="F1365" s="65"/>
      <c r="G1365" s="65"/>
      <c r="H1365" s="57"/>
      <c r="I1365" s="58"/>
      <c r="J1365" s="65"/>
    </row>
    <row r="1366" spans="2:10" x14ac:dyDescent="0.3">
      <c r="B1366" s="54"/>
      <c r="C1366" s="63"/>
      <c r="D1366" s="64"/>
      <c r="E1366" s="64"/>
      <c r="F1366" s="65"/>
      <c r="G1366" s="65"/>
      <c r="H1366" s="57"/>
      <c r="I1366" s="58"/>
      <c r="J1366" s="65"/>
    </row>
    <row r="1367" spans="2:10" x14ac:dyDescent="0.3">
      <c r="B1367" s="54"/>
      <c r="C1367" s="63"/>
      <c r="D1367" s="64"/>
      <c r="E1367" s="64"/>
      <c r="F1367" s="65"/>
      <c r="G1367" s="65"/>
      <c r="H1367" s="57"/>
      <c r="I1367" s="58"/>
      <c r="J1367" s="65"/>
    </row>
    <row r="1368" spans="2:10" x14ac:dyDescent="0.3">
      <c r="B1368" s="54"/>
      <c r="C1368" s="63"/>
      <c r="D1368" s="64"/>
      <c r="E1368" s="64"/>
      <c r="F1368" s="65"/>
      <c r="G1368" s="65"/>
      <c r="H1368" s="57"/>
      <c r="I1368" s="58"/>
      <c r="J1368" s="65"/>
    </row>
    <row r="1369" spans="2:10" x14ac:dyDescent="0.3">
      <c r="B1369" s="54"/>
      <c r="C1369" s="63"/>
      <c r="D1369" s="64"/>
      <c r="E1369" s="64"/>
      <c r="F1369" s="65"/>
      <c r="G1369" s="65"/>
      <c r="H1369" s="57"/>
      <c r="I1369" s="58"/>
      <c r="J1369" s="65"/>
    </row>
    <row r="1370" spans="2:10" x14ac:dyDescent="0.3">
      <c r="B1370" s="54"/>
      <c r="C1370" s="63"/>
      <c r="D1370" s="64"/>
      <c r="E1370" s="64"/>
      <c r="F1370" s="65"/>
      <c r="G1370" s="65"/>
      <c r="H1370" s="57"/>
      <c r="I1370" s="58"/>
      <c r="J1370" s="65"/>
    </row>
    <row r="1371" spans="2:10" x14ac:dyDescent="0.3">
      <c r="B1371" s="54"/>
      <c r="C1371" s="63"/>
      <c r="D1371" s="64"/>
      <c r="E1371" s="64"/>
      <c r="F1371" s="65"/>
      <c r="G1371" s="65"/>
      <c r="H1371" s="57"/>
      <c r="I1371" s="58"/>
      <c r="J1371" s="65"/>
    </row>
    <row r="1372" spans="2:10" x14ac:dyDescent="0.3">
      <c r="B1372" s="54"/>
      <c r="C1372" s="63"/>
      <c r="D1372" s="64"/>
      <c r="E1372" s="64"/>
      <c r="F1372" s="65"/>
      <c r="G1372" s="65"/>
      <c r="H1372" s="57"/>
      <c r="I1372" s="58"/>
      <c r="J1372" s="65"/>
    </row>
    <row r="1373" spans="2:10" x14ac:dyDescent="0.3">
      <c r="B1373" s="54"/>
      <c r="C1373" s="63"/>
      <c r="D1373" s="64"/>
      <c r="E1373" s="64"/>
      <c r="F1373" s="65"/>
      <c r="G1373" s="65"/>
      <c r="H1373" s="57"/>
      <c r="I1373" s="58"/>
      <c r="J1373" s="65"/>
    </row>
    <row r="1374" spans="2:10" x14ac:dyDescent="0.3">
      <c r="B1374" s="54"/>
      <c r="C1374" s="63"/>
      <c r="D1374" s="64"/>
      <c r="E1374" s="64"/>
      <c r="F1374" s="65"/>
      <c r="G1374" s="65"/>
      <c r="H1374" s="57"/>
      <c r="I1374" s="58"/>
      <c r="J1374" s="65"/>
    </row>
    <row r="1375" spans="2:10" x14ac:dyDescent="0.3">
      <c r="B1375" s="54"/>
      <c r="C1375" s="63"/>
      <c r="D1375" s="64"/>
      <c r="E1375" s="64"/>
      <c r="F1375" s="65"/>
      <c r="G1375" s="65"/>
      <c r="H1375" s="57"/>
      <c r="I1375" s="58"/>
      <c r="J1375" s="65"/>
    </row>
    <row r="1376" spans="2:10" x14ac:dyDescent="0.3">
      <c r="B1376" s="54"/>
      <c r="C1376" s="63"/>
      <c r="D1376" s="64"/>
      <c r="E1376" s="64"/>
      <c r="F1376" s="65"/>
      <c r="G1376" s="65"/>
      <c r="H1376" s="57"/>
      <c r="I1376" s="58"/>
      <c r="J1376" s="65"/>
    </row>
    <row r="1377" spans="2:10" x14ac:dyDescent="0.3">
      <c r="B1377" s="54"/>
      <c r="C1377" s="63"/>
      <c r="D1377" s="64"/>
      <c r="E1377" s="64"/>
      <c r="F1377" s="65"/>
      <c r="G1377" s="65"/>
      <c r="H1377" s="57"/>
      <c r="I1377" s="58"/>
      <c r="J1377" s="65"/>
    </row>
    <row r="1378" spans="2:10" x14ac:dyDescent="0.3">
      <c r="B1378" s="54"/>
      <c r="C1378" s="63"/>
      <c r="D1378" s="64"/>
      <c r="E1378" s="64"/>
      <c r="F1378" s="65"/>
      <c r="G1378" s="65"/>
      <c r="H1378" s="57"/>
      <c r="I1378" s="58"/>
      <c r="J1378" s="65"/>
    </row>
    <row r="1379" spans="2:10" x14ac:dyDescent="0.3">
      <c r="B1379" s="54"/>
      <c r="C1379" s="63"/>
      <c r="D1379" s="64"/>
      <c r="E1379" s="64"/>
      <c r="F1379" s="65"/>
      <c r="G1379" s="65"/>
      <c r="H1379" s="57"/>
      <c r="I1379" s="58"/>
      <c r="J1379" s="65"/>
    </row>
    <row r="1380" spans="2:10" x14ac:dyDescent="0.3">
      <c r="B1380" s="54"/>
      <c r="C1380" s="63"/>
      <c r="D1380" s="64"/>
      <c r="E1380" s="64"/>
      <c r="F1380" s="65"/>
      <c r="G1380" s="65"/>
      <c r="H1380" s="57"/>
      <c r="I1380" s="58"/>
      <c r="J1380" s="65"/>
    </row>
    <row r="1381" spans="2:10" x14ac:dyDescent="0.3">
      <c r="B1381" s="54"/>
      <c r="C1381" s="63"/>
      <c r="D1381" s="64"/>
      <c r="E1381" s="64"/>
      <c r="F1381" s="65"/>
      <c r="G1381" s="65"/>
      <c r="H1381" s="57"/>
      <c r="I1381" s="58"/>
      <c r="J1381" s="65"/>
    </row>
    <row r="1382" spans="2:10" x14ac:dyDescent="0.3">
      <c r="B1382" s="54"/>
      <c r="C1382" s="63"/>
      <c r="D1382" s="64"/>
      <c r="E1382" s="64"/>
      <c r="F1382" s="65"/>
      <c r="G1382" s="65"/>
      <c r="H1382" s="57"/>
      <c r="I1382" s="58"/>
      <c r="J1382" s="65"/>
    </row>
    <row r="1383" spans="2:10" x14ac:dyDescent="0.3">
      <c r="B1383" s="54"/>
      <c r="C1383" s="63"/>
      <c r="D1383" s="64"/>
      <c r="E1383" s="64"/>
      <c r="F1383" s="65"/>
      <c r="G1383" s="65"/>
      <c r="H1383" s="57"/>
      <c r="I1383" s="58"/>
      <c r="J1383" s="65"/>
    </row>
    <row r="1384" spans="2:10" x14ac:dyDescent="0.3">
      <c r="B1384" s="54"/>
      <c r="C1384" s="63"/>
      <c r="D1384" s="64"/>
      <c r="E1384" s="64"/>
      <c r="F1384" s="65"/>
      <c r="G1384" s="65"/>
      <c r="H1384" s="57"/>
      <c r="I1384" s="58"/>
      <c r="J1384" s="65"/>
    </row>
    <row r="1385" spans="2:10" x14ac:dyDescent="0.3">
      <c r="B1385" s="54"/>
      <c r="C1385" s="63"/>
      <c r="D1385" s="64"/>
      <c r="E1385" s="64"/>
      <c r="F1385" s="65"/>
      <c r="G1385" s="65"/>
      <c r="H1385" s="57"/>
      <c r="I1385" s="58"/>
      <c r="J1385" s="65"/>
    </row>
    <row r="1386" spans="2:10" x14ac:dyDescent="0.3">
      <c r="B1386" s="54"/>
      <c r="C1386" s="63"/>
      <c r="D1386" s="64"/>
      <c r="E1386" s="64"/>
      <c r="F1386" s="65"/>
      <c r="G1386" s="65"/>
      <c r="H1386" s="57"/>
      <c r="I1386" s="58"/>
      <c r="J1386" s="65"/>
    </row>
    <row r="1387" spans="2:10" x14ac:dyDescent="0.3">
      <c r="B1387" s="54"/>
      <c r="C1387" s="63"/>
      <c r="D1387" s="64"/>
      <c r="E1387" s="64"/>
      <c r="F1387" s="65"/>
      <c r="G1387" s="65"/>
      <c r="H1387" s="57"/>
      <c r="I1387" s="58"/>
      <c r="J1387" s="65"/>
    </row>
    <row r="1388" spans="2:10" x14ac:dyDescent="0.3">
      <c r="B1388" s="54"/>
      <c r="C1388" s="63"/>
      <c r="D1388" s="64"/>
      <c r="E1388" s="64"/>
      <c r="F1388" s="65"/>
      <c r="G1388" s="65"/>
      <c r="H1388" s="57"/>
      <c r="I1388" s="58"/>
      <c r="J1388" s="65"/>
    </row>
    <row r="1389" spans="2:10" x14ac:dyDescent="0.3">
      <c r="B1389" s="54"/>
      <c r="C1389" s="63"/>
      <c r="D1389" s="64"/>
      <c r="E1389" s="64"/>
      <c r="F1389" s="65"/>
      <c r="G1389" s="65"/>
      <c r="H1389" s="57"/>
      <c r="I1389" s="58"/>
      <c r="J1389" s="65"/>
    </row>
    <row r="1390" spans="2:10" x14ac:dyDescent="0.3">
      <c r="B1390" s="54"/>
      <c r="C1390" s="63"/>
      <c r="D1390" s="64"/>
      <c r="E1390" s="64"/>
      <c r="F1390" s="65"/>
      <c r="G1390" s="65"/>
      <c r="H1390" s="57"/>
      <c r="I1390" s="58"/>
      <c r="J1390" s="65"/>
    </row>
    <row r="1391" spans="2:10" x14ac:dyDescent="0.3">
      <c r="B1391" s="54"/>
      <c r="C1391" s="63"/>
      <c r="D1391" s="64"/>
      <c r="E1391" s="64"/>
      <c r="F1391" s="65"/>
      <c r="G1391" s="65"/>
      <c r="H1391" s="57"/>
      <c r="I1391" s="58"/>
      <c r="J1391" s="65"/>
    </row>
    <row r="1392" spans="2:10" x14ac:dyDescent="0.3">
      <c r="B1392" s="54"/>
      <c r="C1392" s="63"/>
      <c r="D1392" s="64"/>
      <c r="E1392" s="64"/>
      <c r="F1392" s="65"/>
      <c r="G1392" s="65"/>
      <c r="H1392" s="57"/>
      <c r="I1392" s="58"/>
      <c r="J1392" s="65"/>
    </row>
    <row r="1393" spans="2:10" x14ac:dyDescent="0.3">
      <c r="B1393" s="54"/>
      <c r="C1393" s="63"/>
      <c r="D1393" s="64"/>
      <c r="E1393" s="64"/>
      <c r="F1393" s="65"/>
      <c r="G1393" s="65"/>
      <c r="H1393" s="57"/>
      <c r="I1393" s="58"/>
      <c r="J1393" s="65"/>
    </row>
    <row r="1394" spans="2:10" x14ac:dyDescent="0.3">
      <c r="B1394" s="54"/>
      <c r="C1394" s="63"/>
      <c r="D1394" s="64"/>
      <c r="E1394" s="64"/>
      <c r="F1394" s="65"/>
      <c r="G1394" s="65"/>
      <c r="H1394" s="57"/>
      <c r="I1394" s="58"/>
      <c r="J1394" s="65"/>
    </row>
    <row r="1395" spans="2:10" x14ac:dyDescent="0.3">
      <c r="B1395" s="54"/>
      <c r="C1395" s="63"/>
      <c r="D1395" s="64"/>
      <c r="E1395" s="64"/>
      <c r="F1395" s="65"/>
      <c r="G1395" s="65"/>
      <c r="H1395" s="57"/>
      <c r="I1395" s="58"/>
      <c r="J1395" s="65"/>
    </row>
    <row r="1396" spans="2:10" x14ac:dyDescent="0.3">
      <c r="B1396" s="54"/>
      <c r="C1396" s="63"/>
      <c r="D1396" s="64"/>
      <c r="E1396" s="64"/>
      <c r="F1396" s="65"/>
      <c r="G1396" s="65"/>
      <c r="H1396" s="57"/>
      <c r="I1396" s="58"/>
      <c r="J1396" s="65"/>
    </row>
    <row r="1397" spans="2:10" x14ac:dyDescent="0.3">
      <c r="B1397" s="54"/>
      <c r="C1397" s="63"/>
      <c r="D1397" s="64"/>
      <c r="E1397" s="64"/>
      <c r="F1397" s="65"/>
      <c r="G1397" s="65"/>
      <c r="H1397" s="57"/>
      <c r="I1397" s="58"/>
      <c r="J1397" s="65"/>
    </row>
    <row r="1398" spans="2:10" x14ac:dyDescent="0.3">
      <c r="B1398" s="54"/>
      <c r="C1398" s="63"/>
      <c r="D1398" s="64"/>
      <c r="E1398" s="64"/>
      <c r="F1398" s="65"/>
      <c r="G1398" s="65"/>
      <c r="H1398" s="57"/>
      <c r="I1398" s="58"/>
      <c r="J1398" s="65"/>
    </row>
    <row r="1399" spans="2:10" x14ac:dyDescent="0.3">
      <c r="B1399" s="54"/>
      <c r="C1399" s="63"/>
      <c r="D1399" s="64"/>
      <c r="E1399" s="64"/>
      <c r="F1399" s="65"/>
      <c r="G1399" s="65"/>
      <c r="H1399" s="57"/>
      <c r="I1399" s="58"/>
      <c r="J1399" s="65"/>
    </row>
    <row r="1400" spans="2:10" x14ac:dyDescent="0.3">
      <c r="B1400" s="54"/>
      <c r="C1400" s="63"/>
      <c r="D1400" s="64"/>
      <c r="E1400" s="64"/>
      <c r="F1400" s="65"/>
      <c r="G1400" s="65"/>
      <c r="H1400" s="57"/>
      <c r="I1400" s="58"/>
      <c r="J1400" s="65"/>
    </row>
    <row r="1401" spans="2:10" x14ac:dyDescent="0.3">
      <c r="B1401" s="54"/>
      <c r="C1401" s="63"/>
      <c r="D1401" s="64"/>
      <c r="E1401" s="64"/>
      <c r="F1401" s="65"/>
      <c r="G1401" s="65"/>
      <c r="H1401" s="57"/>
      <c r="I1401" s="58"/>
      <c r="J1401" s="65"/>
    </row>
    <row r="1402" spans="2:10" x14ac:dyDescent="0.3">
      <c r="B1402" s="54"/>
      <c r="C1402" s="63"/>
      <c r="D1402" s="64"/>
      <c r="E1402" s="64"/>
      <c r="F1402" s="65"/>
      <c r="G1402" s="65"/>
      <c r="H1402" s="57"/>
      <c r="I1402" s="58"/>
      <c r="J1402" s="65"/>
    </row>
    <row r="1403" spans="2:10" x14ac:dyDescent="0.3">
      <c r="B1403" s="54"/>
      <c r="C1403" s="63"/>
      <c r="D1403" s="64"/>
      <c r="E1403" s="64"/>
      <c r="F1403" s="65"/>
      <c r="G1403" s="65"/>
      <c r="H1403" s="57"/>
      <c r="I1403" s="58"/>
      <c r="J1403" s="65"/>
    </row>
    <row r="1404" spans="2:10" x14ac:dyDescent="0.3">
      <c r="B1404" s="54"/>
      <c r="C1404" s="63"/>
      <c r="D1404" s="64"/>
      <c r="E1404" s="64"/>
      <c r="F1404" s="65"/>
      <c r="G1404" s="65"/>
      <c r="H1404" s="57"/>
      <c r="I1404" s="58"/>
      <c r="J1404" s="65"/>
    </row>
    <row r="1405" spans="2:10" x14ac:dyDescent="0.3">
      <c r="B1405" s="54"/>
      <c r="C1405" s="63"/>
      <c r="D1405" s="64"/>
      <c r="E1405" s="64"/>
      <c r="F1405" s="65"/>
      <c r="G1405" s="65"/>
      <c r="H1405" s="57"/>
      <c r="I1405" s="58"/>
      <c r="J1405" s="65"/>
    </row>
    <row r="1406" spans="2:10" x14ac:dyDescent="0.3">
      <c r="B1406" s="54"/>
      <c r="C1406" s="63"/>
      <c r="D1406" s="64"/>
      <c r="E1406" s="64"/>
      <c r="F1406" s="65"/>
      <c r="G1406" s="65"/>
      <c r="H1406" s="57"/>
      <c r="I1406" s="58"/>
      <c r="J1406" s="65"/>
    </row>
    <row r="1407" spans="2:10" x14ac:dyDescent="0.3">
      <c r="B1407" s="54"/>
      <c r="C1407" s="63"/>
      <c r="D1407" s="64"/>
      <c r="E1407" s="64"/>
      <c r="F1407" s="65"/>
      <c r="G1407" s="65"/>
      <c r="H1407" s="57"/>
      <c r="I1407" s="58"/>
      <c r="J1407" s="65"/>
    </row>
    <row r="1408" spans="2:10" x14ac:dyDescent="0.3">
      <c r="B1408" s="54"/>
      <c r="C1408" s="63"/>
      <c r="D1408" s="64"/>
      <c r="E1408" s="64"/>
      <c r="F1408" s="65"/>
      <c r="G1408" s="65"/>
      <c r="H1408" s="57"/>
      <c r="I1408" s="58"/>
      <c r="J1408" s="65"/>
    </row>
    <row r="1409" spans="2:10" x14ac:dyDescent="0.3">
      <c r="B1409" s="54"/>
      <c r="C1409" s="63"/>
      <c r="D1409" s="64"/>
      <c r="E1409" s="64"/>
      <c r="F1409" s="65"/>
      <c r="G1409" s="65"/>
      <c r="H1409" s="57"/>
      <c r="I1409" s="58"/>
      <c r="J1409" s="65"/>
    </row>
    <row r="1410" spans="2:10" x14ac:dyDescent="0.3">
      <c r="B1410" s="54"/>
      <c r="C1410" s="63"/>
      <c r="D1410" s="64"/>
      <c r="E1410" s="64"/>
      <c r="F1410" s="65"/>
      <c r="G1410" s="65"/>
      <c r="H1410" s="57"/>
      <c r="I1410" s="58"/>
      <c r="J1410" s="65"/>
    </row>
    <row r="1411" spans="2:10" x14ac:dyDescent="0.3">
      <c r="B1411" s="54"/>
      <c r="C1411" s="63"/>
      <c r="D1411" s="64"/>
      <c r="E1411" s="64"/>
      <c r="F1411" s="65"/>
      <c r="G1411" s="65"/>
      <c r="H1411" s="57"/>
      <c r="I1411" s="58"/>
      <c r="J1411" s="65"/>
    </row>
    <row r="1412" spans="2:10" x14ac:dyDescent="0.3">
      <c r="B1412" s="54"/>
      <c r="C1412" s="63"/>
      <c r="D1412" s="64"/>
      <c r="E1412" s="64"/>
      <c r="F1412" s="65"/>
      <c r="G1412" s="65"/>
      <c r="H1412" s="57"/>
      <c r="I1412" s="58"/>
      <c r="J1412" s="65"/>
    </row>
    <row r="1413" spans="2:10" x14ac:dyDescent="0.3">
      <c r="B1413" s="54"/>
      <c r="C1413" s="63"/>
      <c r="D1413" s="64"/>
      <c r="E1413" s="64"/>
      <c r="F1413" s="65"/>
      <c r="G1413" s="65"/>
      <c r="H1413" s="57"/>
      <c r="I1413" s="58"/>
      <c r="J1413" s="65"/>
    </row>
    <row r="1414" spans="2:10" x14ac:dyDescent="0.3">
      <c r="B1414" s="54"/>
      <c r="C1414" s="63"/>
      <c r="D1414" s="64"/>
      <c r="E1414" s="64"/>
      <c r="F1414" s="65"/>
      <c r="G1414" s="65"/>
      <c r="H1414" s="57"/>
      <c r="I1414" s="58"/>
      <c r="J1414" s="65"/>
    </row>
    <row r="1415" spans="2:10" x14ac:dyDescent="0.3">
      <c r="B1415" s="54"/>
      <c r="C1415" s="63"/>
      <c r="D1415" s="64"/>
      <c r="E1415" s="64"/>
      <c r="F1415" s="65"/>
      <c r="G1415" s="65"/>
      <c r="H1415" s="57"/>
      <c r="I1415" s="58"/>
      <c r="J1415" s="65"/>
    </row>
    <row r="1416" spans="2:10" x14ac:dyDescent="0.3">
      <c r="B1416" s="54"/>
      <c r="C1416" s="63"/>
      <c r="D1416" s="64"/>
      <c r="E1416" s="64"/>
      <c r="F1416" s="65"/>
      <c r="G1416" s="65"/>
      <c r="H1416" s="57"/>
      <c r="I1416" s="58"/>
      <c r="J1416" s="65"/>
    </row>
    <row r="1417" spans="2:10" x14ac:dyDescent="0.3">
      <c r="B1417" s="54"/>
      <c r="C1417" s="63"/>
      <c r="D1417" s="64"/>
      <c r="E1417" s="64"/>
      <c r="F1417" s="65"/>
      <c r="G1417" s="65"/>
      <c r="H1417" s="57"/>
      <c r="I1417" s="58"/>
      <c r="J1417" s="65"/>
    </row>
    <row r="1418" spans="2:10" x14ac:dyDescent="0.3">
      <c r="B1418" s="54"/>
      <c r="C1418" s="63"/>
      <c r="D1418" s="64"/>
      <c r="E1418" s="64"/>
      <c r="F1418" s="65"/>
      <c r="G1418" s="65"/>
      <c r="H1418" s="57"/>
      <c r="I1418" s="58"/>
      <c r="J1418" s="65"/>
    </row>
    <row r="1419" spans="2:10" x14ac:dyDescent="0.3">
      <c r="B1419" s="54"/>
      <c r="C1419" s="63"/>
      <c r="D1419" s="64"/>
      <c r="E1419" s="64"/>
      <c r="F1419" s="65"/>
      <c r="G1419" s="65"/>
      <c r="H1419" s="57"/>
      <c r="I1419" s="58"/>
      <c r="J1419" s="65"/>
    </row>
    <row r="1420" spans="2:10" x14ac:dyDescent="0.3">
      <c r="B1420" s="54"/>
      <c r="C1420" s="63"/>
      <c r="D1420" s="64"/>
      <c r="E1420" s="64"/>
      <c r="F1420" s="65"/>
      <c r="G1420" s="65"/>
      <c r="H1420" s="57"/>
      <c r="I1420" s="58"/>
      <c r="J1420" s="65"/>
    </row>
    <row r="1421" spans="2:10" x14ac:dyDescent="0.3">
      <c r="B1421" s="54"/>
      <c r="C1421" s="63"/>
      <c r="D1421" s="64"/>
      <c r="E1421" s="64"/>
      <c r="F1421" s="65"/>
      <c r="G1421" s="65"/>
      <c r="H1421" s="57"/>
      <c r="I1421" s="58"/>
      <c r="J1421" s="65"/>
    </row>
    <row r="1422" spans="2:10" x14ac:dyDescent="0.3">
      <c r="B1422" s="54"/>
      <c r="C1422" s="63"/>
      <c r="D1422" s="64"/>
      <c r="E1422" s="64"/>
      <c r="F1422" s="65"/>
      <c r="G1422" s="65"/>
      <c r="H1422" s="57"/>
      <c r="I1422" s="58"/>
      <c r="J1422" s="65"/>
    </row>
    <row r="1423" spans="2:10" x14ac:dyDescent="0.3">
      <c r="B1423" s="54"/>
      <c r="C1423" s="63"/>
      <c r="D1423" s="64"/>
      <c r="E1423" s="64"/>
      <c r="F1423" s="65"/>
      <c r="G1423" s="65"/>
      <c r="H1423" s="57"/>
      <c r="I1423" s="58"/>
      <c r="J1423" s="65"/>
    </row>
    <row r="1424" spans="2:10" x14ac:dyDescent="0.3">
      <c r="B1424" s="54"/>
      <c r="C1424" s="63"/>
      <c r="D1424" s="64"/>
      <c r="E1424" s="64"/>
      <c r="F1424" s="65"/>
      <c r="G1424" s="65"/>
      <c r="H1424" s="57"/>
      <c r="I1424" s="58"/>
      <c r="J1424" s="65"/>
    </row>
    <row r="1425" spans="2:10" x14ac:dyDescent="0.3">
      <c r="B1425" s="54"/>
      <c r="C1425" s="63"/>
      <c r="D1425" s="64"/>
      <c r="E1425" s="64"/>
      <c r="F1425" s="65"/>
      <c r="G1425" s="65"/>
      <c r="H1425" s="57"/>
      <c r="I1425" s="58"/>
      <c r="J1425" s="65"/>
    </row>
    <row r="1426" spans="2:10" x14ac:dyDescent="0.3">
      <c r="B1426" s="54"/>
      <c r="C1426" s="63"/>
      <c r="D1426" s="64"/>
      <c r="E1426" s="64"/>
      <c r="F1426" s="65"/>
      <c r="G1426" s="65"/>
      <c r="H1426" s="57"/>
      <c r="I1426" s="58"/>
      <c r="J1426" s="65"/>
    </row>
    <row r="1427" spans="2:10" x14ac:dyDescent="0.3">
      <c r="B1427" s="54"/>
      <c r="C1427" s="63"/>
      <c r="D1427" s="64"/>
      <c r="E1427" s="64"/>
      <c r="F1427" s="65"/>
      <c r="G1427" s="65"/>
      <c r="H1427" s="57"/>
      <c r="I1427" s="58"/>
      <c r="J1427" s="65"/>
    </row>
    <row r="1428" spans="2:10" x14ac:dyDescent="0.3">
      <c r="B1428" s="54"/>
      <c r="C1428" s="63"/>
      <c r="D1428" s="64"/>
      <c r="E1428" s="64"/>
      <c r="F1428" s="65"/>
      <c r="G1428" s="65"/>
      <c r="H1428" s="57"/>
      <c r="I1428" s="58"/>
      <c r="J1428" s="65"/>
    </row>
    <row r="1429" spans="2:10" x14ac:dyDescent="0.3">
      <c r="B1429" s="54"/>
      <c r="C1429" s="63"/>
      <c r="D1429" s="64"/>
      <c r="E1429" s="64"/>
      <c r="F1429" s="65"/>
      <c r="G1429" s="65"/>
      <c r="H1429" s="57"/>
      <c r="I1429" s="58"/>
      <c r="J1429" s="65"/>
    </row>
    <row r="1430" spans="2:10" x14ac:dyDescent="0.3">
      <c r="B1430" s="54"/>
      <c r="C1430" s="63"/>
      <c r="D1430" s="64"/>
      <c r="E1430" s="64"/>
      <c r="F1430" s="65"/>
      <c r="G1430" s="65"/>
      <c r="H1430" s="57"/>
      <c r="I1430" s="58"/>
      <c r="J1430" s="65"/>
    </row>
    <row r="1431" spans="2:10" x14ac:dyDescent="0.3">
      <c r="B1431" s="54"/>
      <c r="C1431" s="63"/>
      <c r="D1431" s="64"/>
      <c r="E1431" s="64"/>
      <c r="F1431" s="65"/>
      <c r="G1431" s="65"/>
      <c r="H1431" s="57"/>
      <c r="I1431" s="58"/>
      <c r="J1431" s="65"/>
    </row>
    <row r="1432" spans="2:10" x14ac:dyDescent="0.3">
      <c r="B1432" s="54"/>
      <c r="C1432" s="63"/>
      <c r="D1432" s="64"/>
      <c r="E1432" s="64"/>
      <c r="F1432" s="65"/>
      <c r="G1432" s="65"/>
      <c r="H1432" s="57"/>
      <c r="I1432" s="58"/>
      <c r="J1432" s="65"/>
    </row>
    <row r="1433" spans="2:10" x14ac:dyDescent="0.3">
      <c r="B1433" s="54"/>
      <c r="C1433" s="63"/>
      <c r="D1433" s="64"/>
      <c r="E1433" s="64"/>
      <c r="F1433" s="65"/>
      <c r="G1433" s="65"/>
      <c r="H1433" s="57"/>
      <c r="I1433" s="58"/>
      <c r="J1433" s="65"/>
    </row>
    <row r="1434" spans="2:10" x14ac:dyDescent="0.3">
      <c r="B1434" s="54"/>
      <c r="C1434" s="63"/>
      <c r="D1434" s="64"/>
      <c r="E1434" s="64"/>
      <c r="F1434" s="65"/>
      <c r="G1434" s="65"/>
      <c r="H1434" s="57"/>
      <c r="I1434" s="58"/>
      <c r="J1434" s="65"/>
    </row>
    <row r="1435" spans="2:10" x14ac:dyDescent="0.3">
      <c r="B1435" s="54"/>
      <c r="C1435" s="63"/>
      <c r="D1435" s="64"/>
      <c r="E1435" s="64"/>
      <c r="F1435" s="65"/>
      <c r="G1435" s="65"/>
      <c r="H1435" s="57"/>
      <c r="I1435" s="58"/>
      <c r="J1435" s="65"/>
    </row>
    <row r="1436" spans="2:10" x14ac:dyDescent="0.3">
      <c r="B1436" s="54"/>
      <c r="C1436" s="63"/>
      <c r="D1436" s="64"/>
      <c r="E1436" s="64"/>
      <c r="F1436" s="65"/>
      <c r="G1436" s="65"/>
      <c r="H1436" s="57"/>
      <c r="I1436" s="58"/>
      <c r="J1436" s="65"/>
    </row>
    <row r="1437" spans="2:10" x14ac:dyDescent="0.3">
      <c r="B1437" s="54"/>
      <c r="C1437" s="63"/>
      <c r="D1437" s="64"/>
      <c r="E1437" s="64"/>
      <c r="F1437" s="65"/>
      <c r="G1437" s="65"/>
      <c r="H1437" s="57"/>
      <c r="I1437" s="58"/>
      <c r="J1437" s="65"/>
    </row>
    <row r="1438" spans="2:10" x14ac:dyDescent="0.3">
      <c r="B1438" s="54"/>
      <c r="C1438" s="63"/>
      <c r="D1438" s="64"/>
      <c r="E1438" s="64"/>
      <c r="F1438" s="65"/>
      <c r="G1438" s="65"/>
      <c r="H1438" s="57"/>
      <c r="I1438" s="58"/>
      <c r="J1438" s="65"/>
    </row>
    <row r="1439" spans="2:10" x14ac:dyDescent="0.3">
      <c r="B1439" s="54"/>
      <c r="C1439" s="63"/>
      <c r="D1439" s="64"/>
      <c r="E1439" s="64"/>
      <c r="F1439" s="65"/>
      <c r="G1439" s="65"/>
      <c r="H1439" s="57"/>
      <c r="I1439" s="58"/>
      <c r="J1439" s="65"/>
    </row>
    <row r="1440" spans="2:10" x14ac:dyDescent="0.3">
      <c r="B1440" s="54"/>
      <c r="C1440" s="63"/>
      <c r="D1440" s="64"/>
      <c r="E1440" s="64"/>
      <c r="F1440" s="65"/>
      <c r="G1440" s="65"/>
      <c r="H1440" s="57"/>
      <c r="I1440" s="58"/>
      <c r="J1440" s="65"/>
    </row>
    <row r="1441" spans="2:10" x14ac:dyDescent="0.3">
      <c r="B1441" s="54"/>
      <c r="C1441" s="63"/>
      <c r="D1441" s="64"/>
      <c r="E1441" s="64"/>
      <c r="F1441" s="65"/>
      <c r="G1441" s="65"/>
      <c r="H1441" s="57"/>
      <c r="I1441" s="58"/>
      <c r="J1441" s="65"/>
    </row>
    <row r="1442" spans="2:10" x14ac:dyDescent="0.3">
      <c r="B1442" s="54"/>
      <c r="C1442" s="63"/>
      <c r="D1442" s="64"/>
      <c r="E1442" s="64"/>
      <c r="F1442" s="65"/>
      <c r="G1442" s="65"/>
      <c r="H1442" s="57"/>
      <c r="I1442" s="58"/>
      <c r="J1442" s="65"/>
    </row>
    <row r="1443" spans="2:10" x14ac:dyDescent="0.3">
      <c r="B1443" s="54"/>
      <c r="C1443" s="63"/>
      <c r="D1443" s="64"/>
      <c r="E1443" s="64"/>
      <c r="F1443" s="65"/>
      <c r="G1443" s="65"/>
      <c r="H1443" s="57"/>
      <c r="I1443" s="58"/>
      <c r="J1443" s="65"/>
    </row>
    <row r="1444" spans="2:10" x14ac:dyDescent="0.3">
      <c r="B1444" s="54"/>
      <c r="C1444" s="63"/>
      <c r="D1444" s="64"/>
      <c r="E1444" s="64"/>
      <c r="F1444" s="65"/>
      <c r="G1444" s="65"/>
      <c r="H1444" s="57"/>
      <c r="I1444" s="58"/>
      <c r="J1444" s="65"/>
    </row>
    <row r="1445" spans="2:10" x14ac:dyDescent="0.3">
      <c r="B1445" s="54"/>
      <c r="C1445" s="63"/>
      <c r="D1445" s="64"/>
      <c r="E1445" s="64"/>
      <c r="F1445" s="65"/>
      <c r="G1445" s="65"/>
      <c r="H1445" s="57"/>
      <c r="I1445" s="58"/>
      <c r="J1445" s="65"/>
    </row>
    <row r="1446" spans="2:10" x14ac:dyDescent="0.3">
      <c r="B1446" s="54"/>
      <c r="C1446" s="63"/>
      <c r="D1446" s="64"/>
      <c r="E1446" s="64"/>
      <c r="F1446" s="65"/>
      <c r="G1446" s="65"/>
      <c r="H1446" s="57"/>
      <c r="I1446" s="58"/>
      <c r="J1446" s="65"/>
    </row>
    <row r="1447" spans="2:10" x14ac:dyDescent="0.3">
      <c r="B1447" s="54"/>
      <c r="C1447" s="63"/>
      <c r="D1447" s="64"/>
      <c r="E1447" s="64"/>
      <c r="F1447" s="65"/>
      <c r="G1447" s="65"/>
      <c r="H1447" s="57"/>
      <c r="I1447" s="58"/>
      <c r="J1447" s="65"/>
    </row>
    <row r="1448" spans="2:10" x14ac:dyDescent="0.3">
      <c r="B1448" s="54"/>
      <c r="C1448" s="63"/>
      <c r="D1448" s="64"/>
      <c r="E1448" s="64"/>
      <c r="F1448" s="65"/>
      <c r="G1448" s="65"/>
      <c r="H1448" s="57"/>
      <c r="I1448" s="58"/>
      <c r="J1448" s="65"/>
    </row>
    <row r="1449" spans="2:10" x14ac:dyDescent="0.3">
      <c r="B1449" s="54"/>
      <c r="C1449" s="63"/>
      <c r="D1449" s="64"/>
      <c r="E1449" s="64"/>
      <c r="F1449" s="65"/>
      <c r="G1449" s="65"/>
      <c r="H1449" s="57"/>
      <c r="I1449" s="58"/>
      <c r="J1449" s="65"/>
    </row>
    <row r="1450" spans="2:10" x14ac:dyDescent="0.3">
      <c r="B1450" s="54"/>
      <c r="C1450" s="63"/>
      <c r="D1450" s="64"/>
      <c r="E1450" s="64"/>
      <c r="F1450" s="65"/>
      <c r="G1450" s="65"/>
      <c r="H1450" s="57"/>
      <c r="I1450" s="58"/>
      <c r="J1450" s="65"/>
    </row>
    <row r="1451" spans="2:10" x14ac:dyDescent="0.3">
      <c r="B1451" s="54"/>
      <c r="C1451" s="63"/>
      <c r="D1451" s="64"/>
      <c r="E1451" s="64"/>
      <c r="F1451" s="65"/>
      <c r="G1451" s="65"/>
      <c r="H1451" s="57"/>
      <c r="I1451" s="58"/>
      <c r="J1451" s="65"/>
    </row>
    <row r="1452" spans="2:10" x14ac:dyDescent="0.3">
      <c r="B1452" s="54"/>
      <c r="C1452" s="63"/>
      <c r="D1452" s="64"/>
      <c r="E1452" s="64"/>
      <c r="F1452" s="65"/>
      <c r="G1452" s="65"/>
      <c r="H1452" s="57"/>
      <c r="I1452" s="58"/>
      <c r="J1452" s="65"/>
    </row>
    <row r="1453" spans="2:10" x14ac:dyDescent="0.3">
      <c r="B1453" s="54"/>
      <c r="C1453" s="63"/>
      <c r="D1453" s="64"/>
      <c r="E1453" s="64"/>
      <c r="F1453" s="65"/>
      <c r="G1453" s="65"/>
      <c r="H1453" s="57"/>
      <c r="I1453" s="58"/>
      <c r="J1453" s="65"/>
    </row>
    <row r="1454" spans="2:10" x14ac:dyDescent="0.3">
      <c r="B1454" s="54"/>
      <c r="C1454" s="63"/>
      <c r="D1454" s="64"/>
      <c r="E1454" s="64"/>
      <c r="F1454" s="65"/>
      <c r="G1454" s="65"/>
      <c r="H1454" s="57"/>
      <c r="I1454" s="58"/>
      <c r="J1454" s="65"/>
    </row>
    <row r="1455" spans="2:10" x14ac:dyDescent="0.3">
      <c r="B1455" s="54"/>
      <c r="C1455" s="63"/>
      <c r="D1455" s="64"/>
      <c r="E1455" s="64"/>
      <c r="F1455" s="65"/>
      <c r="G1455" s="65"/>
      <c r="H1455" s="57"/>
      <c r="I1455" s="58"/>
      <c r="J1455" s="65"/>
    </row>
    <row r="1456" spans="2:10" x14ac:dyDescent="0.3">
      <c r="B1456" s="54"/>
      <c r="C1456" s="63"/>
      <c r="D1456" s="64"/>
      <c r="E1456" s="64"/>
      <c r="F1456" s="65"/>
      <c r="G1456" s="65"/>
      <c r="H1456" s="57"/>
      <c r="I1456" s="58"/>
      <c r="J1456" s="65"/>
    </row>
    <row r="1457" spans="2:10" x14ac:dyDescent="0.3">
      <c r="B1457" s="54"/>
      <c r="C1457" s="63"/>
      <c r="D1457" s="64"/>
      <c r="E1457" s="64"/>
      <c r="F1457" s="65"/>
      <c r="G1457" s="65"/>
      <c r="H1457" s="57"/>
      <c r="I1457" s="58"/>
      <c r="J1457" s="65"/>
    </row>
    <row r="1458" spans="2:10" x14ac:dyDescent="0.3">
      <c r="B1458" s="54"/>
      <c r="C1458" s="63"/>
      <c r="D1458" s="64"/>
      <c r="E1458" s="64"/>
      <c r="F1458" s="65"/>
      <c r="G1458" s="65"/>
      <c r="H1458" s="57"/>
      <c r="I1458" s="58"/>
      <c r="J1458" s="65"/>
    </row>
    <row r="1459" spans="2:10" x14ac:dyDescent="0.3">
      <c r="B1459" s="54"/>
      <c r="C1459" s="63"/>
      <c r="D1459" s="64"/>
      <c r="E1459" s="64"/>
      <c r="F1459" s="65"/>
      <c r="G1459" s="65"/>
      <c r="H1459" s="57"/>
      <c r="I1459" s="58"/>
      <c r="J1459" s="65"/>
    </row>
    <row r="1460" spans="2:10" x14ac:dyDescent="0.3">
      <c r="B1460" s="54"/>
      <c r="C1460" s="63"/>
      <c r="D1460" s="64"/>
      <c r="E1460" s="64"/>
      <c r="F1460" s="65"/>
      <c r="G1460" s="65"/>
      <c r="H1460" s="57"/>
      <c r="I1460" s="58"/>
      <c r="J1460" s="65"/>
    </row>
    <row r="1461" spans="2:10" x14ac:dyDescent="0.3">
      <c r="B1461" s="54"/>
      <c r="C1461" s="63"/>
      <c r="D1461" s="64"/>
      <c r="E1461" s="64"/>
      <c r="F1461" s="65"/>
      <c r="G1461" s="65"/>
      <c r="H1461" s="57"/>
      <c r="I1461" s="58"/>
      <c r="J1461" s="65"/>
    </row>
    <row r="1462" spans="2:10" x14ac:dyDescent="0.3">
      <c r="B1462" s="54"/>
      <c r="C1462" s="63"/>
      <c r="D1462" s="64"/>
      <c r="E1462" s="64"/>
      <c r="F1462" s="65"/>
      <c r="G1462" s="65"/>
      <c r="H1462" s="57"/>
      <c r="I1462" s="58"/>
      <c r="J1462" s="65"/>
    </row>
    <row r="1463" spans="2:10" x14ac:dyDescent="0.3">
      <c r="B1463" s="54"/>
      <c r="C1463" s="63"/>
      <c r="D1463" s="64"/>
      <c r="E1463" s="64"/>
      <c r="F1463" s="65"/>
      <c r="G1463" s="65"/>
      <c r="H1463" s="57"/>
      <c r="I1463" s="58"/>
      <c r="J1463" s="65"/>
    </row>
    <row r="1464" spans="2:10" x14ac:dyDescent="0.3">
      <c r="B1464" s="54"/>
      <c r="C1464" s="63"/>
      <c r="D1464" s="64"/>
      <c r="E1464" s="64"/>
      <c r="F1464" s="65"/>
      <c r="G1464" s="65"/>
      <c r="H1464" s="57"/>
      <c r="I1464" s="58"/>
      <c r="J1464" s="65"/>
    </row>
    <row r="1465" spans="2:10" x14ac:dyDescent="0.3">
      <c r="B1465" s="54"/>
      <c r="C1465" s="63"/>
      <c r="D1465" s="64"/>
      <c r="E1465" s="64"/>
      <c r="F1465" s="65"/>
      <c r="G1465" s="65"/>
      <c r="H1465" s="57"/>
      <c r="I1465" s="58"/>
      <c r="J1465" s="65"/>
    </row>
    <row r="1466" spans="2:10" x14ac:dyDescent="0.3">
      <c r="B1466" s="54"/>
      <c r="C1466" s="63"/>
      <c r="D1466" s="64"/>
      <c r="E1466" s="64"/>
      <c r="F1466" s="65"/>
      <c r="G1466" s="65"/>
      <c r="H1466" s="57"/>
      <c r="I1466" s="58"/>
      <c r="J1466" s="65"/>
    </row>
    <row r="1467" spans="2:10" x14ac:dyDescent="0.3">
      <c r="B1467" s="54"/>
      <c r="C1467" s="63"/>
      <c r="D1467" s="64"/>
      <c r="E1467" s="64"/>
      <c r="F1467" s="65"/>
      <c r="G1467" s="65"/>
      <c r="H1467" s="57"/>
      <c r="I1467" s="58"/>
      <c r="J1467" s="65"/>
    </row>
    <row r="1468" spans="2:10" x14ac:dyDescent="0.3">
      <c r="B1468" s="54"/>
      <c r="C1468" s="63"/>
      <c r="D1468" s="64"/>
      <c r="E1468" s="64"/>
      <c r="F1468" s="65"/>
      <c r="G1468" s="65"/>
      <c r="H1468" s="57"/>
      <c r="I1468" s="58"/>
      <c r="J1468" s="65"/>
    </row>
    <row r="1469" spans="2:10" x14ac:dyDescent="0.3">
      <c r="B1469" s="54"/>
      <c r="C1469" s="63"/>
      <c r="D1469" s="64"/>
      <c r="E1469" s="64"/>
      <c r="F1469" s="65"/>
      <c r="G1469" s="65"/>
      <c r="H1469" s="57"/>
      <c r="I1469" s="58"/>
      <c r="J1469" s="65"/>
    </row>
    <row r="1470" spans="2:10" x14ac:dyDescent="0.3">
      <c r="B1470" s="54"/>
      <c r="C1470" s="63"/>
      <c r="D1470" s="64"/>
      <c r="E1470" s="64"/>
      <c r="F1470" s="65"/>
      <c r="G1470" s="65"/>
      <c r="H1470" s="57"/>
      <c r="I1470" s="58"/>
      <c r="J1470" s="65"/>
    </row>
    <row r="1471" spans="2:10" x14ac:dyDescent="0.3">
      <c r="B1471" s="54"/>
      <c r="C1471" s="63"/>
      <c r="D1471" s="64"/>
      <c r="E1471" s="64"/>
      <c r="F1471" s="65"/>
      <c r="G1471" s="65"/>
      <c r="H1471" s="57"/>
      <c r="I1471" s="58"/>
      <c r="J1471" s="65"/>
    </row>
    <row r="1472" spans="2:10" x14ac:dyDescent="0.3">
      <c r="B1472" s="54"/>
      <c r="C1472" s="63"/>
      <c r="D1472" s="64"/>
      <c r="E1472" s="64"/>
      <c r="F1472" s="65"/>
      <c r="G1472" s="65"/>
      <c r="H1472" s="57"/>
      <c r="I1472" s="58"/>
      <c r="J1472" s="65"/>
    </row>
    <row r="1473" spans="2:10" x14ac:dyDescent="0.3">
      <c r="B1473" s="54"/>
      <c r="C1473" s="63"/>
      <c r="D1473" s="64"/>
      <c r="E1473" s="64"/>
      <c r="F1473" s="65"/>
      <c r="G1473" s="65"/>
      <c r="H1473" s="57"/>
      <c r="I1473" s="58"/>
      <c r="J1473" s="65"/>
    </row>
    <row r="1474" spans="2:10" x14ac:dyDescent="0.3">
      <c r="B1474" s="54"/>
      <c r="C1474" s="63"/>
      <c r="D1474" s="64"/>
      <c r="E1474" s="64"/>
      <c r="F1474" s="65"/>
      <c r="G1474" s="65"/>
      <c r="H1474" s="57"/>
      <c r="I1474" s="58"/>
      <c r="J1474" s="65"/>
    </row>
    <row r="1475" spans="2:10" x14ac:dyDescent="0.3">
      <c r="B1475" s="54"/>
      <c r="C1475" s="63"/>
      <c r="D1475" s="64"/>
      <c r="E1475" s="64"/>
      <c r="F1475" s="65"/>
      <c r="G1475" s="65"/>
      <c r="H1475" s="57"/>
      <c r="I1475" s="58"/>
      <c r="J1475" s="65"/>
    </row>
    <row r="1476" spans="2:10" x14ac:dyDescent="0.3">
      <c r="B1476" s="54"/>
      <c r="C1476" s="63"/>
      <c r="D1476" s="64"/>
      <c r="E1476" s="64"/>
      <c r="F1476" s="65"/>
      <c r="G1476" s="65"/>
      <c r="H1476" s="57"/>
      <c r="I1476" s="58"/>
      <c r="J1476" s="65"/>
    </row>
    <row r="1477" spans="2:10" x14ac:dyDescent="0.3">
      <c r="B1477" s="54"/>
      <c r="C1477" s="63"/>
      <c r="D1477" s="64"/>
      <c r="E1477" s="64"/>
      <c r="F1477" s="65"/>
      <c r="G1477" s="65"/>
      <c r="H1477" s="57"/>
      <c r="I1477" s="58"/>
      <c r="J1477" s="65"/>
    </row>
    <row r="1478" spans="2:10" x14ac:dyDescent="0.3">
      <c r="B1478" s="54"/>
      <c r="C1478" s="63"/>
      <c r="D1478" s="64"/>
      <c r="E1478" s="64"/>
      <c r="F1478" s="65"/>
      <c r="G1478" s="65"/>
      <c r="H1478" s="57"/>
      <c r="I1478" s="58"/>
      <c r="J1478" s="65"/>
    </row>
    <row r="1479" spans="2:10" x14ac:dyDescent="0.3">
      <c r="B1479" s="54"/>
      <c r="C1479" s="63"/>
      <c r="D1479" s="64"/>
      <c r="E1479" s="64"/>
      <c r="F1479" s="65"/>
      <c r="G1479" s="65"/>
      <c r="H1479" s="57"/>
      <c r="I1479" s="58"/>
      <c r="J1479" s="65"/>
    </row>
    <row r="1480" spans="2:10" x14ac:dyDescent="0.3">
      <c r="B1480" s="54"/>
      <c r="C1480" s="63"/>
      <c r="D1480" s="64"/>
      <c r="E1480" s="64"/>
      <c r="F1480" s="65"/>
      <c r="G1480" s="65"/>
      <c r="H1480" s="57"/>
      <c r="I1480" s="58"/>
      <c r="J1480" s="65"/>
    </row>
    <row r="1481" spans="2:10" x14ac:dyDescent="0.3">
      <c r="B1481" s="54"/>
      <c r="C1481" s="63"/>
      <c r="D1481" s="64"/>
      <c r="E1481" s="64"/>
      <c r="F1481" s="65"/>
      <c r="G1481" s="65"/>
      <c r="H1481" s="57"/>
      <c r="I1481" s="58"/>
      <c r="J1481" s="65"/>
    </row>
    <row r="1482" spans="2:10" x14ac:dyDescent="0.3">
      <c r="B1482" s="54"/>
      <c r="C1482" s="63"/>
      <c r="D1482" s="64"/>
      <c r="E1482" s="64"/>
      <c r="F1482" s="65"/>
      <c r="G1482" s="65"/>
      <c r="H1482" s="57"/>
      <c r="I1482" s="58"/>
      <c r="J1482" s="65"/>
    </row>
    <row r="1483" spans="2:10" x14ac:dyDescent="0.3">
      <c r="B1483" s="54"/>
      <c r="C1483" s="63"/>
      <c r="D1483" s="64"/>
      <c r="E1483" s="64"/>
      <c r="F1483" s="65"/>
      <c r="G1483" s="65"/>
      <c r="H1483" s="57"/>
      <c r="I1483" s="58"/>
      <c r="J1483" s="65"/>
    </row>
    <row r="1484" spans="2:10" x14ac:dyDescent="0.3">
      <c r="B1484" s="54"/>
      <c r="C1484" s="63"/>
      <c r="D1484" s="64"/>
      <c r="E1484" s="64"/>
      <c r="F1484" s="65"/>
      <c r="G1484" s="65"/>
      <c r="H1484" s="57"/>
      <c r="I1484" s="58"/>
      <c r="J1484" s="65"/>
    </row>
    <row r="1485" spans="2:10" x14ac:dyDescent="0.3">
      <c r="B1485" s="54"/>
      <c r="C1485" s="63"/>
      <c r="D1485" s="64"/>
      <c r="E1485" s="64"/>
      <c r="F1485" s="65"/>
      <c r="G1485" s="65"/>
      <c r="H1485" s="57"/>
      <c r="I1485" s="58"/>
      <c r="J1485" s="65"/>
    </row>
    <row r="1486" spans="2:10" x14ac:dyDescent="0.3">
      <c r="B1486" s="54"/>
      <c r="C1486" s="63"/>
      <c r="D1486" s="64"/>
      <c r="E1486" s="64"/>
      <c r="F1486" s="65"/>
      <c r="G1486" s="65"/>
      <c r="H1486" s="57"/>
      <c r="I1486" s="58"/>
      <c r="J1486" s="65"/>
    </row>
    <row r="1487" spans="2:10" x14ac:dyDescent="0.3">
      <c r="B1487" s="54"/>
      <c r="C1487" s="63"/>
      <c r="D1487" s="64"/>
      <c r="E1487" s="64"/>
      <c r="F1487" s="65"/>
      <c r="G1487" s="65"/>
      <c r="H1487" s="57"/>
      <c r="I1487" s="58"/>
      <c r="J1487" s="65"/>
    </row>
    <row r="1488" spans="2:10" x14ac:dyDescent="0.3">
      <c r="B1488" s="54"/>
      <c r="C1488" s="63"/>
      <c r="D1488" s="64"/>
      <c r="E1488" s="64"/>
      <c r="F1488" s="65"/>
      <c r="G1488" s="65"/>
      <c r="H1488" s="57"/>
      <c r="I1488" s="58"/>
      <c r="J1488" s="65"/>
    </row>
    <row r="1489" spans="2:10" x14ac:dyDescent="0.3">
      <c r="B1489" s="54"/>
      <c r="C1489" s="63"/>
      <c r="D1489" s="64"/>
      <c r="E1489" s="64"/>
      <c r="F1489" s="65"/>
      <c r="G1489" s="65"/>
      <c r="H1489" s="57"/>
      <c r="I1489" s="58"/>
      <c r="J1489" s="65"/>
    </row>
    <row r="1490" spans="2:10" x14ac:dyDescent="0.3">
      <c r="B1490" s="54"/>
      <c r="C1490" s="63"/>
      <c r="D1490" s="64"/>
      <c r="E1490" s="64"/>
      <c r="F1490" s="65"/>
      <c r="G1490" s="65"/>
      <c r="H1490" s="57"/>
      <c r="I1490" s="58"/>
      <c r="J1490" s="65"/>
    </row>
    <row r="1491" spans="2:10" x14ac:dyDescent="0.3">
      <c r="B1491" s="54"/>
      <c r="C1491" s="63"/>
      <c r="D1491" s="64"/>
      <c r="E1491" s="64"/>
      <c r="F1491" s="65"/>
      <c r="G1491" s="65"/>
      <c r="H1491" s="57"/>
      <c r="I1491" s="58"/>
      <c r="J1491" s="65"/>
    </row>
    <row r="1492" spans="2:10" x14ac:dyDescent="0.3">
      <c r="B1492" s="54"/>
      <c r="C1492" s="63"/>
      <c r="D1492" s="64"/>
      <c r="E1492" s="64"/>
      <c r="F1492" s="65"/>
      <c r="G1492" s="65"/>
      <c r="H1492" s="57"/>
      <c r="I1492" s="58"/>
      <c r="J1492" s="65"/>
    </row>
    <row r="1493" spans="2:10" x14ac:dyDescent="0.3">
      <c r="B1493" s="54"/>
      <c r="C1493" s="63"/>
      <c r="D1493" s="64"/>
      <c r="E1493" s="64"/>
      <c r="F1493" s="65"/>
      <c r="G1493" s="65"/>
      <c r="H1493" s="57"/>
      <c r="I1493" s="58"/>
      <c r="J1493" s="65"/>
    </row>
    <row r="1494" spans="2:10" x14ac:dyDescent="0.3">
      <c r="B1494" s="54"/>
      <c r="C1494" s="63"/>
      <c r="D1494" s="64"/>
      <c r="E1494" s="64"/>
      <c r="F1494" s="65"/>
      <c r="G1494" s="65"/>
      <c r="H1494" s="57"/>
      <c r="I1494" s="58"/>
      <c r="J1494" s="65"/>
    </row>
    <row r="1495" spans="2:10" x14ac:dyDescent="0.3">
      <c r="B1495" s="54"/>
      <c r="C1495" s="63"/>
      <c r="D1495" s="64"/>
      <c r="E1495" s="64"/>
      <c r="F1495" s="65"/>
      <c r="G1495" s="65"/>
      <c r="H1495" s="57"/>
      <c r="I1495" s="58"/>
      <c r="J1495" s="65"/>
    </row>
    <row r="1496" spans="2:10" x14ac:dyDescent="0.3">
      <c r="B1496" s="54"/>
      <c r="C1496" s="63"/>
      <c r="D1496" s="64"/>
      <c r="E1496" s="64"/>
      <c r="F1496" s="65"/>
      <c r="G1496" s="65"/>
      <c r="H1496" s="57"/>
      <c r="I1496" s="58"/>
      <c r="J1496" s="65"/>
    </row>
    <row r="1497" spans="2:10" x14ac:dyDescent="0.3">
      <c r="B1497" s="54"/>
      <c r="C1497" s="63"/>
      <c r="D1497" s="64"/>
      <c r="E1497" s="64"/>
      <c r="F1497" s="65"/>
      <c r="G1497" s="65"/>
      <c r="H1497" s="57"/>
      <c r="I1497" s="58"/>
      <c r="J1497" s="65"/>
    </row>
    <row r="1498" spans="2:10" x14ac:dyDescent="0.3">
      <c r="B1498" s="54"/>
      <c r="C1498" s="63"/>
      <c r="D1498" s="64"/>
      <c r="E1498" s="64"/>
      <c r="F1498" s="65"/>
      <c r="G1498" s="65"/>
      <c r="H1498" s="57"/>
      <c r="I1498" s="58"/>
      <c r="J1498" s="65"/>
    </row>
    <row r="1499" spans="2:10" x14ac:dyDescent="0.3">
      <c r="B1499" s="54"/>
      <c r="C1499" s="63"/>
      <c r="D1499" s="64"/>
      <c r="E1499" s="64"/>
      <c r="F1499" s="65"/>
      <c r="G1499" s="65"/>
      <c r="H1499" s="57"/>
      <c r="I1499" s="58"/>
      <c r="J1499" s="65"/>
    </row>
    <row r="1500" spans="2:10" x14ac:dyDescent="0.3">
      <c r="B1500" s="54"/>
      <c r="C1500" s="63"/>
      <c r="D1500" s="64"/>
      <c r="E1500" s="64"/>
      <c r="F1500" s="65"/>
      <c r="G1500" s="65"/>
      <c r="H1500" s="57"/>
      <c r="I1500" s="58"/>
      <c r="J1500" s="65"/>
    </row>
    <row r="1501" spans="2:10" x14ac:dyDescent="0.3">
      <c r="B1501" s="54"/>
      <c r="C1501" s="63"/>
      <c r="D1501" s="64"/>
      <c r="E1501" s="64"/>
      <c r="F1501" s="65"/>
      <c r="G1501" s="65"/>
      <c r="H1501" s="57"/>
      <c r="I1501" s="58"/>
      <c r="J1501" s="65"/>
    </row>
    <row r="1502" spans="2:10" x14ac:dyDescent="0.3">
      <c r="B1502" s="54"/>
      <c r="C1502" s="63"/>
      <c r="D1502" s="64"/>
      <c r="E1502" s="64"/>
      <c r="F1502" s="65"/>
      <c r="G1502" s="65"/>
      <c r="H1502" s="57"/>
      <c r="I1502" s="58"/>
      <c r="J1502" s="65"/>
    </row>
    <row r="1503" spans="2:10" x14ac:dyDescent="0.3">
      <c r="B1503" s="54"/>
      <c r="C1503" s="63"/>
      <c r="D1503" s="64"/>
      <c r="E1503" s="64"/>
      <c r="F1503" s="65"/>
      <c r="G1503" s="65"/>
      <c r="H1503" s="57"/>
      <c r="I1503" s="58"/>
      <c r="J1503" s="65"/>
    </row>
    <row r="1504" spans="2:10" x14ac:dyDescent="0.3">
      <c r="B1504" s="54"/>
      <c r="C1504" s="63"/>
      <c r="D1504" s="64"/>
      <c r="E1504" s="64"/>
      <c r="F1504" s="65"/>
      <c r="G1504" s="65"/>
      <c r="H1504" s="57"/>
      <c r="I1504" s="58"/>
      <c r="J1504" s="65"/>
    </row>
    <row r="1505" spans="2:10" x14ac:dyDescent="0.3">
      <c r="B1505" s="54"/>
      <c r="C1505" s="63"/>
      <c r="D1505" s="64"/>
      <c r="E1505" s="64"/>
      <c r="F1505" s="65"/>
      <c r="G1505" s="65"/>
      <c r="H1505" s="57"/>
      <c r="I1505" s="58"/>
      <c r="J1505" s="65"/>
    </row>
    <row r="1506" spans="2:10" x14ac:dyDescent="0.3">
      <c r="B1506" s="54"/>
      <c r="C1506" s="63"/>
      <c r="D1506" s="64"/>
      <c r="E1506" s="64"/>
      <c r="F1506" s="65"/>
      <c r="G1506" s="65"/>
      <c r="H1506" s="57"/>
      <c r="I1506" s="58"/>
      <c r="J1506" s="65"/>
    </row>
    <row r="1507" spans="2:10" x14ac:dyDescent="0.3">
      <c r="B1507" s="54"/>
      <c r="C1507" s="63"/>
      <c r="D1507" s="64"/>
      <c r="E1507" s="64"/>
      <c r="F1507" s="65"/>
      <c r="G1507" s="65"/>
      <c r="H1507" s="57"/>
      <c r="I1507" s="58"/>
      <c r="J1507" s="65"/>
    </row>
    <row r="1508" spans="2:10" x14ac:dyDescent="0.3">
      <c r="B1508" s="54"/>
      <c r="C1508" s="63"/>
      <c r="D1508" s="64"/>
      <c r="E1508" s="64"/>
      <c r="F1508" s="65"/>
      <c r="G1508" s="65"/>
      <c r="H1508" s="57"/>
      <c r="I1508" s="58"/>
      <c r="J1508" s="65"/>
    </row>
    <row r="1509" spans="2:10" x14ac:dyDescent="0.3">
      <c r="B1509" s="54"/>
      <c r="C1509" s="63"/>
      <c r="D1509" s="64"/>
      <c r="E1509" s="64"/>
      <c r="F1509" s="65"/>
      <c r="G1509" s="65"/>
      <c r="H1509" s="57"/>
      <c r="I1509" s="58"/>
      <c r="J1509" s="65"/>
    </row>
    <row r="1510" spans="2:10" x14ac:dyDescent="0.3">
      <c r="B1510" s="54"/>
      <c r="C1510" s="63"/>
      <c r="D1510" s="64"/>
      <c r="E1510" s="64"/>
      <c r="F1510" s="65"/>
      <c r="G1510" s="65"/>
      <c r="H1510" s="57"/>
      <c r="I1510" s="58"/>
      <c r="J1510" s="65"/>
    </row>
  </sheetData>
  <mergeCells count="15">
    <mergeCell ref="C3:D3"/>
    <mergeCell ref="I1:J1"/>
    <mergeCell ref="F7:G7"/>
    <mergeCell ref="C4:D4"/>
    <mergeCell ref="H6:I6"/>
    <mergeCell ref="H7:I7"/>
    <mergeCell ref="F6:G6"/>
    <mergeCell ref="F8:G8"/>
    <mergeCell ref="H8:I8"/>
    <mergeCell ref="B8:C8"/>
    <mergeCell ref="D6:E6"/>
    <mergeCell ref="B6:C6"/>
    <mergeCell ref="D8:E8"/>
    <mergeCell ref="D7:E7"/>
    <mergeCell ref="B7:C7"/>
  </mergeCells>
  <conditionalFormatting sqref="B11:J1510">
    <cfRule type="expression" dxfId="7" priority="1">
      <formula>$D11="Sans abonnement"</formula>
    </cfRule>
    <cfRule type="expression" dxfId="6" priority="2">
      <formula>AND($C11&lt;&gt;"",$H11=0)</formula>
    </cfRule>
  </conditionalFormatting>
  <dataValidations count="1">
    <dataValidation type="date" operator="greaterThan" showErrorMessage="1" errorTitle="Date" error="Saisir une date (jj/mm/aaaa)." sqref="G3 I3" xr:uid="{00000000-0002-0000-0100-000001000000}">
      <formula1>36526</formula1>
    </dataValidation>
  </dataValidations>
  <hyperlinks>
    <hyperlink ref="I1" location="'CA'!I1" display="Mettre à jour" xr:uid="{00000000-0004-0000-0100-000000000000}"/>
  </hyperlinks>
  <pageMargins left="0.4" right="0.4" top="0.5" bottom="0.5" header="0.5" footer="0.5"/>
  <pageSetup paperSize="9"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Agent" error="Choisir un agent dans la liste." xr:uid="{00000000-0002-0000-0100-000000000000}">
          <x14:formula1>
            <xm:f>LISTES!$A$2:$A$302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Controle">
    <pageSetUpPr fitToPage="1"/>
  </sheetPr>
  <dimension ref="B1:N1006"/>
  <sheetViews>
    <sheetView showGridLines="0" workbookViewId="0">
      <pane ySplit="6" topLeftCell="A7" activePane="bottomLeft" state="frozen"/>
      <selection pane="bottomLeft"/>
    </sheetView>
  </sheetViews>
  <sheetFormatPr baseColWidth="10" defaultColWidth="8.88671875" defaultRowHeight="14.4" x14ac:dyDescent="0.3"/>
  <cols>
    <col min="1" max="1" width="2" customWidth="1"/>
    <col min="2" max="2" width="17" customWidth="1"/>
    <col min="3" max="3" width="34" customWidth="1"/>
    <col min="4" max="4" width="11" customWidth="1"/>
    <col min="5" max="5" width="9" customWidth="1"/>
    <col min="6" max="6" width="34" customWidth="1"/>
    <col min="7" max="7" width="11" customWidth="1"/>
    <col min="8" max="8" width="13" customWidth="1"/>
    <col min="9" max="9" width="3" customWidth="1"/>
    <col min="10" max="10" width="11" customWidth="1"/>
    <col min="11" max="12" width="32" customWidth="1"/>
    <col min="13" max="13" width="10" customWidth="1"/>
    <col min="14" max="14" width="13" customWidth="1"/>
    <col min="15" max="15" width="2" customWidth="1"/>
  </cols>
  <sheetData>
    <row r="1" spans="2:14" ht="30" customHeight="1" x14ac:dyDescent="0.3">
      <c r="B1" s="36" t="s">
        <v>833</v>
      </c>
      <c r="M1" s="78" t="s">
        <v>1</v>
      </c>
      <c r="N1" s="79"/>
    </row>
    <row r="2" spans="2:14" x14ac:dyDescent="0.3">
      <c r="B2" s="66" t="s">
        <v>6911</v>
      </c>
    </row>
    <row r="4" spans="2:14" x14ac:dyDescent="0.3">
      <c r="B4" s="42" t="s">
        <v>834</v>
      </c>
      <c r="J4" s="42" t="s">
        <v>835</v>
      </c>
    </row>
    <row r="5" spans="2:14" x14ac:dyDescent="0.3">
      <c r="B5" s="37" t="s">
        <v>836</v>
      </c>
      <c r="J5" s="37" t="s">
        <v>837</v>
      </c>
    </row>
    <row r="6" spans="2:14" ht="28.05" customHeight="1" x14ac:dyDescent="0.3">
      <c r="B6" s="45" t="s">
        <v>838</v>
      </c>
      <c r="C6" s="45" t="s">
        <v>40</v>
      </c>
      <c r="D6" s="47" t="s">
        <v>12</v>
      </c>
      <c r="E6" s="47" t="s">
        <v>839</v>
      </c>
      <c r="F6" s="45" t="s">
        <v>840</v>
      </c>
      <c r="G6" s="47" t="s">
        <v>841</v>
      </c>
      <c r="H6" s="46" t="s">
        <v>842</v>
      </c>
      <c r="J6" s="45" t="s">
        <v>41</v>
      </c>
      <c r="K6" s="45" t="s">
        <v>40</v>
      </c>
      <c r="L6" s="45" t="s">
        <v>843</v>
      </c>
      <c r="M6" s="45" t="s">
        <v>43</v>
      </c>
      <c r="N6" s="47" t="s">
        <v>844</v>
      </c>
    </row>
    <row r="7" spans="2:14" x14ac:dyDescent="0.3">
      <c r="B7" s="61"/>
      <c r="C7" s="61"/>
      <c r="D7" s="51">
        <v>12</v>
      </c>
      <c r="E7" s="53">
        <v>18.920000000000002</v>
      </c>
      <c r="F7" s="61" t="s">
        <v>845</v>
      </c>
      <c r="G7" s="67">
        <v>46302</v>
      </c>
      <c r="H7" s="68"/>
      <c r="J7" s="60">
        <v>20260595</v>
      </c>
      <c r="K7" s="61" t="s">
        <v>134</v>
      </c>
      <c r="L7" s="61" t="s">
        <v>135</v>
      </c>
      <c r="M7" s="61" t="s">
        <v>49</v>
      </c>
      <c r="N7" s="62">
        <v>1830</v>
      </c>
    </row>
    <row r="8" spans="2:14" x14ac:dyDescent="0.3">
      <c r="B8" s="61"/>
      <c r="C8" s="61" t="s">
        <v>820</v>
      </c>
      <c r="D8" s="51">
        <v>12</v>
      </c>
      <c r="E8" s="53">
        <v>3</v>
      </c>
      <c r="F8" s="61" t="s">
        <v>6542</v>
      </c>
      <c r="G8" s="67">
        <v>46302</v>
      </c>
      <c r="H8" s="68"/>
      <c r="J8" s="60">
        <v>20260157</v>
      </c>
      <c r="K8" s="61" t="s">
        <v>302</v>
      </c>
      <c r="L8" s="61" t="s">
        <v>303</v>
      </c>
      <c r="M8" s="61" t="s">
        <v>49</v>
      </c>
      <c r="N8" s="62">
        <v>927.91</v>
      </c>
    </row>
    <row r="9" spans="2:14" x14ac:dyDescent="0.3">
      <c r="B9" s="61"/>
      <c r="C9" s="61" t="s">
        <v>812</v>
      </c>
      <c r="D9" s="51">
        <v>12</v>
      </c>
      <c r="E9" s="53">
        <v>3</v>
      </c>
      <c r="F9" s="61" t="s">
        <v>846</v>
      </c>
      <c r="G9" s="67">
        <v>46302</v>
      </c>
      <c r="H9" s="68"/>
      <c r="J9" s="60">
        <v>20260556</v>
      </c>
      <c r="K9" s="61" t="s">
        <v>386</v>
      </c>
      <c r="L9" s="61" t="s">
        <v>62</v>
      </c>
      <c r="M9" s="61" t="s">
        <v>49</v>
      </c>
      <c r="N9" s="62">
        <v>793.17</v>
      </c>
    </row>
    <row r="10" spans="2:14" x14ac:dyDescent="0.3">
      <c r="B10" s="61" t="s">
        <v>854</v>
      </c>
      <c r="C10" s="61" t="s">
        <v>669</v>
      </c>
      <c r="D10" s="51">
        <v>12</v>
      </c>
      <c r="E10" s="53">
        <v>2.04</v>
      </c>
      <c r="F10" s="61" t="s">
        <v>849</v>
      </c>
      <c r="G10" s="67">
        <v>46302</v>
      </c>
      <c r="H10" s="68"/>
      <c r="J10" s="60">
        <v>20260005</v>
      </c>
      <c r="K10" s="61" t="s">
        <v>287</v>
      </c>
      <c r="L10" s="61" t="s">
        <v>288</v>
      </c>
      <c r="M10" s="61" t="s">
        <v>49</v>
      </c>
      <c r="N10" s="62">
        <v>729.86</v>
      </c>
    </row>
    <row r="11" spans="2:14" x14ac:dyDescent="0.3">
      <c r="B11" s="61"/>
      <c r="C11" s="61" t="s">
        <v>815</v>
      </c>
      <c r="D11" s="51">
        <v>12</v>
      </c>
      <c r="E11" s="53">
        <v>2.04</v>
      </c>
      <c r="F11" s="61" t="s">
        <v>846</v>
      </c>
      <c r="G11" s="67">
        <v>46302</v>
      </c>
      <c r="H11" s="68"/>
      <c r="J11" s="60">
        <v>20260134</v>
      </c>
      <c r="K11" s="61" t="s">
        <v>323</v>
      </c>
      <c r="L11" s="61" t="s">
        <v>324</v>
      </c>
      <c r="M11" s="61" t="s">
        <v>49</v>
      </c>
      <c r="N11" s="62">
        <v>647.75</v>
      </c>
    </row>
    <row r="12" spans="2:14" x14ac:dyDescent="0.3">
      <c r="B12" s="61" t="s">
        <v>848</v>
      </c>
      <c r="C12" s="61" t="s">
        <v>669</v>
      </c>
      <c r="D12" s="51">
        <v>12</v>
      </c>
      <c r="E12" s="53">
        <v>2.04</v>
      </c>
      <c r="F12" s="61" t="s">
        <v>849</v>
      </c>
      <c r="G12" s="67">
        <v>46302</v>
      </c>
      <c r="H12" s="68"/>
      <c r="J12" s="60">
        <v>20260399</v>
      </c>
      <c r="K12" s="61" t="s">
        <v>81</v>
      </c>
      <c r="L12" s="61" t="s">
        <v>70</v>
      </c>
      <c r="M12" s="61" t="s">
        <v>52</v>
      </c>
      <c r="N12" s="62">
        <v>642.21</v>
      </c>
    </row>
    <row r="13" spans="2:14" x14ac:dyDescent="0.3">
      <c r="B13" s="61" t="s">
        <v>855</v>
      </c>
      <c r="C13" s="61" t="s">
        <v>825</v>
      </c>
      <c r="D13" s="51">
        <v>9</v>
      </c>
      <c r="E13" s="53">
        <v>2.0099999999999998</v>
      </c>
      <c r="F13" s="61" t="s">
        <v>856</v>
      </c>
      <c r="G13" s="67">
        <v>46302</v>
      </c>
      <c r="H13" s="68"/>
      <c r="J13" s="60">
        <v>20260413</v>
      </c>
      <c r="K13" s="61" t="s">
        <v>779</v>
      </c>
      <c r="L13" s="61" t="s">
        <v>778</v>
      </c>
      <c r="M13" s="61" t="s">
        <v>49</v>
      </c>
      <c r="N13" s="62">
        <v>599.89</v>
      </c>
    </row>
    <row r="14" spans="2:14" x14ac:dyDescent="0.3">
      <c r="B14" s="61" t="s">
        <v>850</v>
      </c>
      <c r="C14" s="61" t="s">
        <v>630</v>
      </c>
      <c r="D14" s="51">
        <v>9</v>
      </c>
      <c r="E14" s="53">
        <v>2.0099999999999998</v>
      </c>
      <c r="F14" s="61" t="s">
        <v>851</v>
      </c>
      <c r="G14" s="67">
        <v>46302</v>
      </c>
      <c r="H14" s="68"/>
      <c r="J14" s="60">
        <v>20260383</v>
      </c>
      <c r="K14" s="61" t="s">
        <v>367</v>
      </c>
      <c r="L14" s="61" t="s">
        <v>92</v>
      </c>
      <c r="M14" s="61" t="s">
        <v>49</v>
      </c>
      <c r="N14" s="62">
        <v>590</v>
      </c>
    </row>
    <row r="15" spans="2:14" x14ac:dyDescent="0.3">
      <c r="B15" s="61" t="s">
        <v>857</v>
      </c>
      <c r="C15" s="61" t="s">
        <v>819</v>
      </c>
      <c r="D15" s="51">
        <v>7</v>
      </c>
      <c r="E15" s="53">
        <v>16</v>
      </c>
      <c r="F15" s="61" t="s">
        <v>846</v>
      </c>
      <c r="G15" s="67">
        <v>46302</v>
      </c>
      <c r="H15" s="68"/>
      <c r="J15" s="60">
        <v>20260387</v>
      </c>
      <c r="K15" s="61" t="s">
        <v>774</v>
      </c>
      <c r="L15" s="61" t="s">
        <v>167</v>
      </c>
      <c r="M15" s="61" t="s">
        <v>49</v>
      </c>
      <c r="N15" s="62">
        <v>548.97</v>
      </c>
    </row>
    <row r="16" spans="2:14" x14ac:dyDescent="0.3">
      <c r="B16" s="61" t="s">
        <v>858</v>
      </c>
      <c r="C16" s="61" t="s">
        <v>817</v>
      </c>
      <c r="D16" s="51">
        <v>7</v>
      </c>
      <c r="E16" s="53">
        <v>5</v>
      </c>
      <c r="F16" s="61" t="s">
        <v>859</v>
      </c>
      <c r="G16" s="67">
        <v>46302</v>
      </c>
      <c r="H16" s="68"/>
      <c r="J16" s="60">
        <v>20260471</v>
      </c>
      <c r="K16" s="61" t="s">
        <v>416</v>
      </c>
      <c r="L16" s="61" t="s">
        <v>363</v>
      </c>
      <c r="M16" s="61" t="s">
        <v>49</v>
      </c>
      <c r="N16" s="62">
        <v>523.39</v>
      </c>
    </row>
    <row r="17" spans="2:14" x14ac:dyDescent="0.3">
      <c r="B17" s="61"/>
      <c r="C17" s="61" t="s">
        <v>821</v>
      </c>
      <c r="D17" s="51">
        <v>7</v>
      </c>
      <c r="E17" s="53">
        <v>4.5599999999999996</v>
      </c>
      <c r="F17" s="61" t="s">
        <v>6543</v>
      </c>
      <c r="G17" s="67">
        <v>46302</v>
      </c>
      <c r="H17" s="68"/>
      <c r="J17" s="60">
        <v>20260167</v>
      </c>
      <c r="K17" s="61" t="s">
        <v>486</v>
      </c>
      <c r="L17" s="61" t="s">
        <v>487</v>
      </c>
      <c r="M17" s="61" t="s">
        <v>49</v>
      </c>
      <c r="N17" s="62">
        <v>499.32</v>
      </c>
    </row>
    <row r="18" spans="2:14" x14ac:dyDescent="0.3">
      <c r="B18" s="61" t="s">
        <v>862</v>
      </c>
      <c r="C18" s="61" t="s">
        <v>810</v>
      </c>
      <c r="D18" s="51">
        <v>7</v>
      </c>
      <c r="E18" s="53">
        <v>4.5599999999999996</v>
      </c>
      <c r="F18" s="61" t="s">
        <v>863</v>
      </c>
      <c r="G18" s="67">
        <v>46302</v>
      </c>
      <c r="H18" s="68"/>
      <c r="J18" s="60">
        <v>20260481</v>
      </c>
      <c r="K18" s="61" t="s">
        <v>237</v>
      </c>
      <c r="L18" s="61" t="s">
        <v>70</v>
      </c>
      <c r="M18" s="61" t="s">
        <v>52</v>
      </c>
      <c r="N18" s="62">
        <v>492.65</v>
      </c>
    </row>
    <row r="19" spans="2:14" x14ac:dyDescent="0.3">
      <c r="B19" s="61"/>
      <c r="C19" s="61" t="s">
        <v>816</v>
      </c>
      <c r="D19" s="51">
        <v>7</v>
      </c>
      <c r="E19" s="53">
        <v>3.81</v>
      </c>
      <c r="F19" s="61" t="s">
        <v>846</v>
      </c>
      <c r="G19" s="67">
        <v>46302</v>
      </c>
      <c r="H19" s="68"/>
      <c r="J19" s="60">
        <v>20260079</v>
      </c>
      <c r="K19" s="61" t="s">
        <v>457</v>
      </c>
      <c r="L19" s="61" t="s">
        <v>458</v>
      </c>
      <c r="M19" s="61" t="s">
        <v>49</v>
      </c>
      <c r="N19" s="62">
        <v>492.39</v>
      </c>
    </row>
    <row r="20" spans="2:14" x14ac:dyDescent="0.3">
      <c r="B20" s="61" t="s">
        <v>867</v>
      </c>
      <c r="C20" s="61" t="s">
        <v>807</v>
      </c>
      <c r="D20" s="51">
        <v>7</v>
      </c>
      <c r="E20" s="53">
        <v>3.81</v>
      </c>
      <c r="F20" s="61" t="s">
        <v>952</v>
      </c>
      <c r="G20" s="67">
        <v>46302</v>
      </c>
      <c r="H20" s="68"/>
      <c r="J20" s="60">
        <v>20260593</v>
      </c>
      <c r="K20" s="61" t="s">
        <v>669</v>
      </c>
      <c r="L20" s="61" t="s">
        <v>672</v>
      </c>
      <c r="M20" s="61" t="s">
        <v>49</v>
      </c>
      <c r="N20" s="62">
        <v>460</v>
      </c>
    </row>
    <row r="21" spans="2:14" x14ac:dyDescent="0.3">
      <c r="B21" s="61" t="s">
        <v>869</v>
      </c>
      <c r="C21" s="61" t="s">
        <v>808</v>
      </c>
      <c r="D21" s="51">
        <v>7</v>
      </c>
      <c r="E21" s="53">
        <v>3.73</v>
      </c>
      <c r="F21" s="61" t="s">
        <v>870</v>
      </c>
      <c r="G21" s="67">
        <v>46302</v>
      </c>
      <c r="H21" s="68"/>
      <c r="J21" s="60">
        <v>20260548</v>
      </c>
      <c r="K21" s="61" t="s">
        <v>273</v>
      </c>
      <c r="L21" s="61" t="s">
        <v>92</v>
      </c>
      <c r="M21" s="61" t="s">
        <v>49</v>
      </c>
      <c r="N21" s="62">
        <v>455.86</v>
      </c>
    </row>
    <row r="22" spans="2:14" x14ac:dyDescent="0.3">
      <c r="B22" s="61" t="s">
        <v>864</v>
      </c>
      <c r="C22" s="61" t="s">
        <v>829</v>
      </c>
      <c r="D22" s="51">
        <v>7</v>
      </c>
      <c r="E22" s="53">
        <v>3.06</v>
      </c>
      <c r="F22" s="61" t="s">
        <v>865</v>
      </c>
      <c r="G22" s="67">
        <v>46302</v>
      </c>
      <c r="H22" s="68"/>
      <c r="J22" s="60">
        <v>20260606</v>
      </c>
      <c r="K22" s="61" t="s">
        <v>745</v>
      </c>
      <c r="L22" s="61" t="s">
        <v>747</v>
      </c>
      <c r="M22" s="61" t="s">
        <v>49</v>
      </c>
      <c r="N22" s="62">
        <v>455.4</v>
      </c>
    </row>
    <row r="23" spans="2:14" x14ac:dyDescent="0.3">
      <c r="B23" s="61" t="s">
        <v>868</v>
      </c>
      <c r="C23" s="61" t="s">
        <v>826</v>
      </c>
      <c r="D23" s="51">
        <v>7</v>
      </c>
      <c r="E23" s="53">
        <v>3.06</v>
      </c>
      <c r="F23" s="61" t="s">
        <v>861</v>
      </c>
      <c r="G23" s="67">
        <v>46302</v>
      </c>
      <c r="H23" s="68"/>
      <c r="J23" s="60">
        <v>20260208</v>
      </c>
      <c r="K23" s="61" t="s">
        <v>599</v>
      </c>
      <c r="L23" s="61" t="s">
        <v>600</v>
      </c>
      <c r="M23" s="61" t="s">
        <v>49</v>
      </c>
      <c r="N23" s="62">
        <v>410.49</v>
      </c>
    </row>
    <row r="24" spans="2:14" x14ac:dyDescent="0.3">
      <c r="B24" s="61" t="s">
        <v>871</v>
      </c>
      <c r="C24" s="61" t="s">
        <v>825</v>
      </c>
      <c r="D24" s="51">
        <v>7</v>
      </c>
      <c r="E24" s="53">
        <v>2.98</v>
      </c>
      <c r="F24" s="61" t="s">
        <v>856</v>
      </c>
      <c r="G24" s="67">
        <v>46302</v>
      </c>
      <c r="H24" s="68"/>
      <c r="J24" s="60">
        <v>20260468</v>
      </c>
      <c r="K24" s="61" t="s">
        <v>496</v>
      </c>
      <c r="L24" s="61" t="s">
        <v>497</v>
      </c>
      <c r="M24" s="61" t="s">
        <v>49</v>
      </c>
      <c r="N24" s="62">
        <v>401.16</v>
      </c>
    </row>
    <row r="25" spans="2:14" x14ac:dyDescent="0.3">
      <c r="B25" s="61" t="s">
        <v>878</v>
      </c>
      <c r="C25" s="61" t="s">
        <v>830</v>
      </c>
      <c r="D25" s="51">
        <v>6</v>
      </c>
      <c r="E25" s="53">
        <v>1.98</v>
      </c>
      <c r="F25" s="61" t="s">
        <v>879</v>
      </c>
      <c r="G25" s="67">
        <v>46302</v>
      </c>
      <c r="H25" s="68"/>
      <c r="J25" s="60">
        <v>20260234</v>
      </c>
      <c r="K25" s="61" t="s">
        <v>776</v>
      </c>
      <c r="L25" s="61" t="s">
        <v>776</v>
      </c>
      <c r="M25" s="61" t="s">
        <v>49</v>
      </c>
      <c r="N25" s="62">
        <v>389.76</v>
      </c>
    </row>
    <row r="26" spans="2:14" x14ac:dyDescent="0.3">
      <c r="B26" s="61" t="s">
        <v>877</v>
      </c>
      <c r="C26" s="61" t="s">
        <v>808</v>
      </c>
      <c r="D26" s="51">
        <v>6</v>
      </c>
      <c r="E26" s="53">
        <v>1.98</v>
      </c>
      <c r="F26" s="61" t="s">
        <v>870</v>
      </c>
      <c r="G26" s="67">
        <v>46302</v>
      </c>
      <c r="H26" s="68"/>
      <c r="J26" s="60">
        <v>20260489</v>
      </c>
      <c r="K26" s="61" t="s">
        <v>267</v>
      </c>
      <c r="L26" s="61" t="s">
        <v>268</v>
      </c>
      <c r="M26" s="61" t="s">
        <v>49</v>
      </c>
      <c r="N26" s="62">
        <v>385.64</v>
      </c>
    </row>
    <row r="27" spans="2:14" x14ac:dyDescent="0.3">
      <c r="B27" s="61" t="s">
        <v>873</v>
      </c>
      <c r="C27" s="61" t="s">
        <v>214</v>
      </c>
      <c r="D27" s="51">
        <v>6</v>
      </c>
      <c r="E27" s="53">
        <v>1.98</v>
      </c>
      <c r="F27" s="61" t="s">
        <v>863</v>
      </c>
      <c r="G27" s="67">
        <v>46302</v>
      </c>
      <c r="H27" s="68"/>
      <c r="J27" s="60">
        <v>20260329</v>
      </c>
      <c r="K27" s="61" t="s">
        <v>669</v>
      </c>
      <c r="L27" s="61" t="s">
        <v>670</v>
      </c>
      <c r="M27" s="61" t="s">
        <v>49</v>
      </c>
      <c r="N27" s="62">
        <v>380</v>
      </c>
    </row>
    <row r="28" spans="2:14" x14ac:dyDescent="0.3">
      <c r="B28" s="61" t="s">
        <v>883</v>
      </c>
      <c r="C28" s="61" t="s">
        <v>810</v>
      </c>
      <c r="D28" s="51">
        <v>6</v>
      </c>
      <c r="E28" s="53">
        <v>1.98</v>
      </c>
      <c r="F28" s="61" t="s">
        <v>863</v>
      </c>
      <c r="G28" s="67">
        <v>46302</v>
      </c>
      <c r="H28" s="68"/>
      <c r="J28" s="60">
        <v>20260592</v>
      </c>
      <c r="K28" s="61" t="s">
        <v>669</v>
      </c>
      <c r="L28" s="61" t="s">
        <v>671</v>
      </c>
      <c r="M28" s="61" t="s">
        <v>49</v>
      </c>
      <c r="N28" s="62">
        <v>360</v>
      </c>
    </row>
    <row r="29" spans="2:14" x14ac:dyDescent="0.3">
      <c r="B29" s="61" t="s">
        <v>881</v>
      </c>
      <c r="C29" s="61" t="s">
        <v>804</v>
      </c>
      <c r="D29" s="51">
        <v>6</v>
      </c>
      <c r="E29" s="53">
        <v>1.98</v>
      </c>
      <c r="F29" s="61" t="s">
        <v>870</v>
      </c>
      <c r="G29" s="67">
        <v>46302</v>
      </c>
      <c r="H29" s="68"/>
      <c r="J29" s="60">
        <v>20260027</v>
      </c>
      <c r="K29" s="61" t="s">
        <v>763</v>
      </c>
      <c r="L29" s="61" t="s">
        <v>415</v>
      </c>
      <c r="M29" s="61" t="s">
        <v>49</v>
      </c>
      <c r="N29" s="62">
        <v>330</v>
      </c>
    </row>
    <row r="30" spans="2:14" x14ac:dyDescent="0.3">
      <c r="B30" s="61" t="s">
        <v>885</v>
      </c>
      <c r="C30" s="61" t="s">
        <v>809</v>
      </c>
      <c r="D30" s="51">
        <v>6</v>
      </c>
      <c r="E30" s="53">
        <v>1.98</v>
      </c>
      <c r="F30" s="61" t="s">
        <v>886</v>
      </c>
      <c r="G30" s="67">
        <v>46302</v>
      </c>
      <c r="H30" s="68"/>
      <c r="J30" s="60">
        <v>20260594</v>
      </c>
      <c r="K30" s="61" t="s">
        <v>709</v>
      </c>
      <c r="L30" s="61" t="s">
        <v>709</v>
      </c>
      <c r="M30" s="61" t="s">
        <v>49</v>
      </c>
      <c r="N30" s="62">
        <v>321.37</v>
      </c>
    </row>
    <row r="31" spans="2:14" x14ac:dyDescent="0.3">
      <c r="B31" s="61" t="s">
        <v>874</v>
      </c>
      <c r="C31" s="61" t="s">
        <v>807</v>
      </c>
      <c r="D31" s="51">
        <v>6</v>
      </c>
      <c r="E31" s="53">
        <v>1.98</v>
      </c>
      <c r="F31" s="61" t="s">
        <v>952</v>
      </c>
      <c r="G31" s="67">
        <v>46302</v>
      </c>
      <c r="H31" s="68"/>
      <c r="J31" s="60">
        <v>20260012</v>
      </c>
      <c r="K31" s="61" t="s">
        <v>408</v>
      </c>
      <c r="L31" s="61" t="s">
        <v>409</v>
      </c>
      <c r="M31" s="61" t="s">
        <v>49</v>
      </c>
      <c r="N31" s="62">
        <v>295</v>
      </c>
    </row>
    <row r="32" spans="2:14" x14ac:dyDescent="0.3">
      <c r="B32" s="61" t="s">
        <v>882</v>
      </c>
      <c r="C32" s="61" t="s">
        <v>826</v>
      </c>
      <c r="D32" s="51">
        <v>6</v>
      </c>
      <c r="E32" s="53">
        <v>1.98</v>
      </c>
      <c r="F32" s="61" t="s">
        <v>861</v>
      </c>
      <c r="G32" s="67">
        <v>46302</v>
      </c>
      <c r="H32" s="68"/>
      <c r="J32" s="60">
        <v>20260312</v>
      </c>
      <c r="K32" s="61" t="s">
        <v>357</v>
      </c>
      <c r="L32" s="61" t="s">
        <v>62</v>
      </c>
      <c r="M32" s="61" t="s">
        <v>49</v>
      </c>
      <c r="N32" s="62">
        <v>290</v>
      </c>
    </row>
    <row r="33" spans="2:14" x14ac:dyDescent="0.3">
      <c r="B33" s="61" t="s">
        <v>884</v>
      </c>
      <c r="C33" s="61" t="s">
        <v>669</v>
      </c>
      <c r="D33" s="51">
        <v>6</v>
      </c>
      <c r="E33" s="53">
        <v>1.98</v>
      </c>
      <c r="F33" s="61" t="s">
        <v>849</v>
      </c>
      <c r="G33" s="67">
        <v>46302</v>
      </c>
      <c r="H33" s="68"/>
      <c r="J33" s="60">
        <v>20260115</v>
      </c>
      <c r="K33" s="61" t="s">
        <v>457</v>
      </c>
      <c r="L33" s="61" t="s">
        <v>458</v>
      </c>
      <c r="M33" s="61" t="s">
        <v>49</v>
      </c>
      <c r="N33" s="62">
        <v>260</v>
      </c>
    </row>
    <row r="34" spans="2:14" x14ac:dyDescent="0.3">
      <c r="B34" s="61"/>
      <c r="C34" s="61" t="s">
        <v>809</v>
      </c>
      <c r="D34" s="51">
        <v>6</v>
      </c>
      <c r="E34" s="53">
        <v>1.98</v>
      </c>
      <c r="F34" s="61" t="s">
        <v>846</v>
      </c>
      <c r="G34" s="67">
        <v>46300</v>
      </c>
      <c r="H34" s="68"/>
      <c r="J34" s="60">
        <v>20260164</v>
      </c>
      <c r="K34" s="61" t="s">
        <v>214</v>
      </c>
      <c r="L34" s="61" t="s">
        <v>70</v>
      </c>
      <c r="M34" s="61" t="s">
        <v>52</v>
      </c>
      <c r="N34" s="62">
        <v>250.29</v>
      </c>
    </row>
    <row r="35" spans="2:14" x14ac:dyDescent="0.3">
      <c r="B35" s="61" t="s">
        <v>887</v>
      </c>
      <c r="C35" s="61" t="s">
        <v>829</v>
      </c>
      <c r="D35" s="51">
        <v>6</v>
      </c>
      <c r="E35" s="53">
        <v>1.98</v>
      </c>
      <c r="F35" s="61" t="s">
        <v>865</v>
      </c>
      <c r="G35" s="67">
        <v>46302</v>
      </c>
      <c r="H35" s="68"/>
      <c r="J35" s="60">
        <v>20260363</v>
      </c>
      <c r="K35" s="61" t="s">
        <v>214</v>
      </c>
      <c r="L35" s="61" t="s">
        <v>70</v>
      </c>
      <c r="M35" s="61" t="s">
        <v>52</v>
      </c>
      <c r="N35" s="62">
        <v>250.29</v>
      </c>
    </row>
    <row r="36" spans="2:14" x14ac:dyDescent="0.3">
      <c r="B36" s="61" t="s">
        <v>890</v>
      </c>
      <c r="C36" s="61" t="s">
        <v>817</v>
      </c>
      <c r="D36" s="51">
        <v>6</v>
      </c>
      <c r="E36" s="53">
        <v>1.74</v>
      </c>
      <c r="F36" s="61" t="s">
        <v>859</v>
      </c>
      <c r="G36" s="67">
        <v>46302</v>
      </c>
      <c r="H36" s="68"/>
      <c r="J36" s="60">
        <v>20260147</v>
      </c>
      <c r="K36" s="61" t="s">
        <v>243</v>
      </c>
      <c r="L36" s="61" t="s">
        <v>137</v>
      </c>
      <c r="M36" s="61" t="s">
        <v>52</v>
      </c>
      <c r="N36" s="62">
        <v>248.82</v>
      </c>
    </row>
    <row r="37" spans="2:14" x14ac:dyDescent="0.3">
      <c r="B37" s="61" t="s">
        <v>888</v>
      </c>
      <c r="C37" s="61" t="s">
        <v>819</v>
      </c>
      <c r="D37" s="51">
        <v>6</v>
      </c>
      <c r="E37" s="53">
        <v>1.5</v>
      </c>
      <c r="F37" s="61" t="s">
        <v>846</v>
      </c>
      <c r="G37" s="67">
        <v>46302</v>
      </c>
      <c r="H37" s="68"/>
      <c r="J37" s="60">
        <v>20260550</v>
      </c>
      <c r="K37" s="61" t="s">
        <v>314</v>
      </c>
      <c r="L37" s="61" t="s">
        <v>315</v>
      </c>
      <c r="M37" s="61" t="s">
        <v>49</v>
      </c>
      <c r="N37" s="62">
        <v>248.4</v>
      </c>
    </row>
    <row r="38" spans="2:14" x14ac:dyDescent="0.3">
      <c r="B38" s="61" t="s">
        <v>852</v>
      </c>
      <c r="C38" s="61" t="s">
        <v>806</v>
      </c>
      <c r="D38" s="51">
        <v>6</v>
      </c>
      <c r="E38" s="53">
        <v>1.02</v>
      </c>
      <c r="F38" s="61" t="s">
        <v>853</v>
      </c>
      <c r="G38" s="67">
        <v>46289</v>
      </c>
      <c r="H38" s="68"/>
      <c r="J38" s="60">
        <v>20260081</v>
      </c>
      <c r="K38" s="61" t="s">
        <v>325</v>
      </c>
      <c r="L38" s="61" t="s">
        <v>156</v>
      </c>
      <c r="M38" s="61" t="s">
        <v>52</v>
      </c>
      <c r="N38" s="62">
        <v>243.47</v>
      </c>
    </row>
    <row r="39" spans="2:14" x14ac:dyDescent="0.3">
      <c r="B39" s="61"/>
      <c r="C39" s="61" t="s">
        <v>814</v>
      </c>
      <c r="D39" s="51">
        <v>5</v>
      </c>
      <c r="E39" s="53">
        <v>10</v>
      </c>
      <c r="F39" s="61" t="s">
        <v>895</v>
      </c>
      <c r="G39" s="67">
        <v>46302</v>
      </c>
      <c r="H39" s="68"/>
      <c r="J39" s="60">
        <v>20260144</v>
      </c>
      <c r="K39" s="61" t="s">
        <v>299</v>
      </c>
      <c r="L39" s="61" t="s">
        <v>137</v>
      </c>
      <c r="M39" s="61" t="s">
        <v>52</v>
      </c>
      <c r="N39" s="62">
        <v>237.07</v>
      </c>
    </row>
    <row r="40" spans="2:14" x14ac:dyDescent="0.3">
      <c r="B40" s="61" t="s">
        <v>860</v>
      </c>
      <c r="C40" s="61" t="s">
        <v>811</v>
      </c>
      <c r="D40" s="51">
        <v>5</v>
      </c>
      <c r="E40" s="53">
        <v>3.15</v>
      </c>
      <c r="F40" s="61" t="s">
        <v>861</v>
      </c>
      <c r="G40" s="67">
        <v>46300</v>
      </c>
      <c r="H40" s="68"/>
      <c r="J40" s="60">
        <v>20260543</v>
      </c>
      <c r="K40" s="61" t="s">
        <v>300</v>
      </c>
      <c r="L40" s="61" t="s">
        <v>137</v>
      </c>
      <c r="M40" s="61" t="s">
        <v>52</v>
      </c>
      <c r="N40" s="62">
        <v>213.27</v>
      </c>
    </row>
    <row r="41" spans="2:14" x14ac:dyDescent="0.3">
      <c r="B41" s="61"/>
      <c r="C41" s="61" t="s">
        <v>832</v>
      </c>
      <c r="D41" s="51">
        <v>5</v>
      </c>
      <c r="E41" s="53">
        <v>1.25</v>
      </c>
      <c r="F41" s="61" t="s">
        <v>846</v>
      </c>
      <c r="G41" s="67">
        <v>46302</v>
      </c>
      <c r="H41" s="68"/>
      <c r="J41" s="60">
        <v>20260006</v>
      </c>
      <c r="K41" s="61" t="s">
        <v>170</v>
      </c>
      <c r="L41" s="61" t="s">
        <v>171</v>
      </c>
      <c r="M41" s="61" t="s">
        <v>49</v>
      </c>
      <c r="N41" s="62">
        <v>212.98</v>
      </c>
    </row>
    <row r="42" spans="2:14" x14ac:dyDescent="0.3">
      <c r="B42" s="61" t="s">
        <v>897</v>
      </c>
      <c r="C42" s="61" t="s">
        <v>830</v>
      </c>
      <c r="D42" s="51">
        <v>4</v>
      </c>
      <c r="E42" s="53">
        <v>6</v>
      </c>
      <c r="F42" s="61" t="s">
        <v>879</v>
      </c>
      <c r="G42" s="67">
        <v>46302</v>
      </c>
      <c r="H42" s="68"/>
      <c r="J42" s="60">
        <v>20260605</v>
      </c>
      <c r="K42" s="61" t="s">
        <v>754</v>
      </c>
      <c r="L42" s="61" t="s">
        <v>754</v>
      </c>
      <c r="M42" s="61" t="s">
        <v>49</v>
      </c>
      <c r="N42" s="62">
        <v>193.37</v>
      </c>
    </row>
    <row r="43" spans="2:14" x14ac:dyDescent="0.3">
      <c r="B43" s="61" t="s">
        <v>880</v>
      </c>
      <c r="C43" s="61" t="s">
        <v>811</v>
      </c>
      <c r="D43" s="51">
        <v>4</v>
      </c>
      <c r="E43" s="53">
        <v>1.32</v>
      </c>
      <c r="F43" s="61" t="s">
        <v>861</v>
      </c>
      <c r="G43" s="67">
        <v>46300</v>
      </c>
      <c r="H43" s="68"/>
      <c r="J43" s="60">
        <v>20260498</v>
      </c>
      <c r="K43" s="61" t="s">
        <v>265</v>
      </c>
      <c r="L43" s="61" t="s">
        <v>266</v>
      </c>
      <c r="M43" s="61" t="s">
        <v>49</v>
      </c>
      <c r="N43" s="62">
        <v>193.22</v>
      </c>
    </row>
    <row r="44" spans="2:14" x14ac:dyDescent="0.3">
      <c r="B44" s="61" t="s">
        <v>904</v>
      </c>
      <c r="C44" s="61" t="s">
        <v>799</v>
      </c>
      <c r="D44" s="51">
        <v>4</v>
      </c>
      <c r="E44" s="53">
        <v>1.32</v>
      </c>
      <c r="F44" s="61" t="s">
        <v>870</v>
      </c>
      <c r="G44" s="67">
        <v>46302</v>
      </c>
      <c r="H44" s="68"/>
      <c r="J44" s="60">
        <v>20260045</v>
      </c>
      <c r="K44" s="61" t="s">
        <v>190</v>
      </c>
      <c r="L44" s="61" t="s">
        <v>85</v>
      </c>
      <c r="M44" s="61" t="s">
        <v>52</v>
      </c>
      <c r="N44" s="62">
        <v>192.82</v>
      </c>
    </row>
    <row r="45" spans="2:14" x14ac:dyDescent="0.3">
      <c r="B45" s="61" t="s">
        <v>872</v>
      </c>
      <c r="C45" s="61" t="s">
        <v>806</v>
      </c>
      <c r="D45" s="51">
        <v>4</v>
      </c>
      <c r="E45" s="53">
        <v>1.32</v>
      </c>
      <c r="F45" s="61" t="s">
        <v>853</v>
      </c>
      <c r="G45" s="67">
        <v>46289</v>
      </c>
      <c r="H45" s="68"/>
      <c r="J45" s="60">
        <v>20260553</v>
      </c>
      <c r="K45" s="61" t="s">
        <v>318</v>
      </c>
      <c r="L45" s="61" t="s">
        <v>319</v>
      </c>
      <c r="M45" s="61" t="s">
        <v>49</v>
      </c>
      <c r="N45" s="62">
        <v>154.62</v>
      </c>
    </row>
    <row r="46" spans="2:14" x14ac:dyDescent="0.3">
      <c r="B46" s="61" t="s">
        <v>875</v>
      </c>
      <c r="C46" s="61" t="s">
        <v>827</v>
      </c>
      <c r="D46" s="51">
        <v>4</v>
      </c>
      <c r="E46" s="53">
        <v>1</v>
      </c>
      <c r="F46" s="61" t="s">
        <v>876</v>
      </c>
      <c r="G46" s="67">
        <v>46289</v>
      </c>
      <c r="H46" s="68"/>
      <c r="J46" s="60">
        <v>20260585</v>
      </c>
      <c r="K46" s="61" t="s">
        <v>276</v>
      </c>
      <c r="L46" s="61" t="s">
        <v>277</v>
      </c>
      <c r="M46" s="61" t="s">
        <v>49</v>
      </c>
      <c r="N46" s="62">
        <v>120</v>
      </c>
    </row>
    <row r="47" spans="2:14" x14ac:dyDescent="0.3">
      <c r="B47" s="61"/>
      <c r="C47" s="61" t="s">
        <v>824</v>
      </c>
      <c r="D47" s="51">
        <v>3</v>
      </c>
      <c r="E47" s="53">
        <v>11.25</v>
      </c>
      <c r="F47" s="61" t="s">
        <v>6544</v>
      </c>
      <c r="G47" s="67">
        <v>46300</v>
      </c>
      <c r="H47" s="68"/>
      <c r="J47" s="60">
        <v>20260351</v>
      </c>
      <c r="K47" s="61" t="s">
        <v>508</v>
      </c>
      <c r="L47" s="61" t="s">
        <v>509</v>
      </c>
      <c r="M47" s="61" t="s">
        <v>49</v>
      </c>
      <c r="N47" s="62">
        <v>109.47</v>
      </c>
    </row>
    <row r="48" spans="2:14" x14ac:dyDescent="0.3">
      <c r="B48" s="61" t="s">
        <v>898</v>
      </c>
      <c r="C48" s="61" t="s">
        <v>813</v>
      </c>
      <c r="D48" s="51">
        <v>3</v>
      </c>
      <c r="E48" s="53">
        <v>3</v>
      </c>
      <c r="F48" s="61" t="s">
        <v>886</v>
      </c>
      <c r="G48" s="67">
        <v>46300</v>
      </c>
      <c r="H48" s="68"/>
      <c r="J48" s="60">
        <v>20260536</v>
      </c>
      <c r="K48" s="61" t="s">
        <v>257</v>
      </c>
      <c r="L48" s="61" t="s">
        <v>258</v>
      </c>
      <c r="M48" s="61" t="s">
        <v>49</v>
      </c>
      <c r="N48" s="62">
        <v>70.77</v>
      </c>
    </row>
    <row r="49" spans="2:14" x14ac:dyDescent="0.3">
      <c r="B49" s="61" t="s">
        <v>903</v>
      </c>
      <c r="C49" s="61" t="s">
        <v>799</v>
      </c>
      <c r="D49" s="51">
        <v>3</v>
      </c>
      <c r="E49" s="53">
        <v>1.41</v>
      </c>
      <c r="F49" s="61" t="s">
        <v>870</v>
      </c>
      <c r="G49" s="67">
        <v>46300</v>
      </c>
      <c r="H49" s="68"/>
      <c r="J49" s="60"/>
      <c r="K49" s="61"/>
      <c r="L49" s="61"/>
      <c r="M49" s="61"/>
      <c r="N49" s="62"/>
    </row>
    <row r="50" spans="2:14" x14ac:dyDescent="0.3">
      <c r="B50" s="61" t="s">
        <v>902</v>
      </c>
      <c r="C50" s="61" t="s">
        <v>804</v>
      </c>
      <c r="D50" s="51">
        <v>3</v>
      </c>
      <c r="E50" s="53">
        <v>1.33</v>
      </c>
      <c r="F50" s="61" t="s">
        <v>870</v>
      </c>
      <c r="G50" s="67">
        <v>46300</v>
      </c>
      <c r="H50" s="68"/>
      <c r="J50" s="60"/>
      <c r="K50" s="61"/>
      <c r="L50" s="61"/>
      <c r="M50" s="61"/>
      <c r="N50" s="62"/>
    </row>
    <row r="51" spans="2:14" x14ac:dyDescent="0.3">
      <c r="B51" s="61" t="s">
        <v>913</v>
      </c>
      <c r="C51" s="61" t="s">
        <v>828</v>
      </c>
      <c r="D51" s="51">
        <v>3</v>
      </c>
      <c r="E51" s="53">
        <v>0.99</v>
      </c>
      <c r="F51" s="61" t="s">
        <v>907</v>
      </c>
      <c r="G51" s="67">
        <v>46302</v>
      </c>
      <c r="H51" s="68"/>
      <c r="J51" s="60"/>
      <c r="K51" s="61"/>
      <c r="L51" s="61"/>
      <c r="M51" s="61"/>
      <c r="N51" s="62"/>
    </row>
    <row r="52" spans="2:14" x14ac:dyDescent="0.3">
      <c r="B52" s="61"/>
      <c r="C52" s="61" t="s">
        <v>800</v>
      </c>
      <c r="D52" s="51">
        <v>3</v>
      </c>
      <c r="E52" s="53">
        <v>0.99</v>
      </c>
      <c r="F52" s="61" t="s">
        <v>6545</v>
      </c>
      <c r="G52" s="67">
        <v>46300</v>
      </c>
      <c r="H52" s="68"/>
      <c r="J52" s="60"/>
      <c r="K52" s="61"/>
      <c r="L52" s="61"/>
      <c r="M52" s="61"/>
      <c r="N52" s="62"/>
    </row>
    <row r="53" spans="2:14" x14ac:dyDescent="0.3">
      <c r="B53" s="61" t="s">
        <v>889</v>
      </c>
      <c r="C53" s="61" t="s">
        <v>214</v>
      </c>
      <c r="D53" s="51">
        <v>3</v>
      </c>
      <c r="E53" s="53">
        <v>0.75</v>
      </c>
      <c r="F53" s="61" t="s">
        <v>863</v>
      </c>
      <c r="G53" s="67">
        <v>46289</v>
      </c>
      <c r="H53" s="68"/>
      <c r="J53" s="60"/>
      <c r="K53" s="61"/>
      <c r="L53" s="61"/>
      <c r="M53" s="61"/>
      <c r="N53" s="62"/>
    </row>
    <row r="54" spans="2:14" x14ac:dyDescent="0.3">
      <c r="B54" s="61" t="s">
        <v>893</v>
      </c>
      <c r="C54" s="61" t="s">
        <v>803</v>
      </c>
      <c r="D54" s="51">
        <v>3</v>
      </c>
      <c r="E54" s="53">
        <v>0.75</v>
      </c>
      <c r="F54" s="61" t="s">
        <v>846</v>
      </c>
      <c r="G54" s="67">
        <v>46289</v>
      </c>
      <c r="H54" s="68"/>
      <c r="J54" s="60"/>
      <c r="K54" s="61"/>
      <c r="L54" s="61"/>
      <c r="M54" s="61"/>
      <c r="N54" s="62"/>
    </row>
    <row r="55" spans="2:14" x14ac:dyDescent="0.3">
      <c r="B55" s="61" t="s">
        <v>891</v>
      </c>
      <c r="C55" s="61" t="s">
        <v>802</v>
      </c>
      <c r="D55" s="51">
        <v>3</v>
      </c>
      <c r="E55" s="53">
        <v>0.75</v>
      </c>
      <c r="F55" s="61" t="s">
        <v>892</v>
      </c>
      <c r="G55" s="67">
        <v>46289</v>
      </c>
      <c r="H55" s="68"/>
      <c r="J55" s="60"/>
      <c r="K55" s="61"/>
      <c r="L55" s="61"/>
      <c r="M55" s="61"/>
      <c r="N55" s="62"/>
    </row>
    <row r="56" spans="2:14" x14ac:dyDescent="0.3">
      <c r="B56" s="61" t="s">
        <v>896</v>
      </c>
      <c r="C56" s="61" t="s">
        <v>802</v>
      </c>
      <c r="D56" s="51">
        <v>2</v>
      </c>
      <c r="E56" s="53">
        <v>3.5</v>
      </c>
      <c r="F56" s="61" t="s">
        <v>892</v>
      </c>
      <c r="G56" s="67">
        <v>46288</v>
      </c>
      <c r="H56" s="68"/>
      <c r="J56" s="60"/>
      <c r="K56" s="61"/>
      <c r="L56" s="61"/>
      <c r="M56" s="61"/>
      <c r="N56" s="62"/>
    </row>
    <row r="57" spans="2:14" x14ac:dyDescent="0.3">
      <c r="B57" s="61" t="s">
        <v>899</v>
      </c>
      <c r="C57" s="61" t="s">
        <v>831</v>
      </c>
      <c r="D57" s="51">
        <v>2</v>
      </c>
      <c r="E57" s="53">
        <v>1.41</v>
      </c>
      <c r="F57" s="61" t="s">
        <v>900</v>
      </c>
      <c r="G57" s="67">
        <v>46288</v>
      </c>
      <c r="H57" s="68"/>
      <c r="J57" s="60"/>
      <c r="K57" s="61"/>
      <c r="L57" s="61"/>
      <c r="M57" s="61"/>
      <c r="N57" s="62"/>
    </row>
    <row r="58" spans="2:14" x14ac:dyDescent="0.3">
      <c r="B58" s="61" t="s">
        <v>901</v>
      </c>
      <c r="C58" s="61" t="s">
        <v>827</v>
      </c>
      <c r="D58" s="51">
        <v>2</v>
      </c>
      <c r="E58" s="53">
        <v>1.34</v>
      </c>
      <c r="F58" s="61" t="s">
        <v>876</v>
      </c>
      <c r="G58" s="67">
        <v>46288</v>
      </c>
      <c r="H58" s="68"/>
      <c r="J58" s="60"/>
      <c r="K58" s="61"/>
      <c r="L58" s="61"/>
      <c r="M58" s="61"/>
      <c r="N58" s="62"/>
    </row>
    <row r="59" spans="2:14" x14ac:dyDescent="0.3">
      <c r="B59" s="61"/>
      <c r="C59" s="61" t="s">
        <v>805</v>
      </c>
      <c r="D59" s="51">
        <v>2</v>
      </c>
      <c r="E59" s="53">
        <v>0.66</v>
      </c>
      <c r="F59" s="61" t="s">
        <v>905</v>
      </c>
      <c r="G59" s="67">
        <v>46300</v>
      </c>
      <c r="H59" s="68"/>
      <c r="J59" s="60"/>
      <c r="K59" s="61"/>
      <c r="L59" s="61"/>
      <c r="M59" s="61"/>
      <c r="N59" s="62"/>
    </row>
    <row r="60" spans="2:14" x14ac:dyDescent="0.3">
      <c r="B60" s="61"/>
      <c r="C60" s="61" t="s">
        <v>818</v>
      </c>
      <c r="D60" s="51">
        <v>2</v>
      </c>
      <c r="E60" s="53">
        <v>0.5</v>
      </c>
      <c r="F60" s="61" t="s">
        <v>914</v>
      </c>
      <c r="G60" s="67">
        <v>46300</v>
      </c>
      <c r="H60" s="68"/>
      <c r="J60" s="60"/>
      <c r="K60" s="61"/>
      <c r="L60" s="61"/>
      <c r="M60" s="61"/>
      <c r="N60" s="62"/>
    </row>
    <row r="61" spans="2:14" x14ac:dyDescent="0.3">
      <c r="B61" s="61"/>
      <c r="C61" s="61" t="s">
        <v>801</v>
      </c>
      <c r="D61" s="51">
        <v>2</v>
      </c>
      <c r="E61" s="53">
        <v>0.5</v>
      </c>
      <c r="F61" s="61" t="s">
        <v>895</v>
      </c>
      <c r="G61" s="67">
        <v>46300</v>
      </c>
      <c r="H61" s="68"/>
      <c r="J61" s="60"/>
      <c r="K61" s="61"/>
      <c r="L61" s="61"/>
      <c r="M61" s="61"/>
      <c r="N61" s="62"/>
    </row>
    <row r="62" spans="2:14" x14ac:dyDescent="0.3">
      <c r="B62" s="61"/>
      <c r="C62" s="61" t="s">
        <v>822</v>
      </c>
      <c r="D62" s="51">
        <v>2</v>
      </c>
      <c r="E62" s="53">
        <v>0.34</v>
      </c>
      <c r="F62" s="61" t="s">
        <v>908</v>
      </c>
      <c r="G62" s="67">
        <v>46289</v>
      </c>
      <c r="H62" s="68"/>
      <c r="J62" s="60"/>
      <c r="K62" s="61"/>
      <c r="L62" s="61"/>
      <c r="M62" s="61"/>
      <c r="N62" s="62"/>
    </row>
    <row r="63" spans="2:14" x14ac:dyDescent="0.3">
      <c r="B63" s="61" t="s">
        <v>909</v>
      </c>
      <c r="C63" s="61" t="s">
        <v>824</v>
      </c>
      <c r="D63" s="51">
        <v>2</v>
      </c>
      <c r="E63" s="53">
        <v>0.34</v>
      </c>
      <c r="F63" s="61" t="s">
        <v>894</v>
      </c>
      <c r="G63" s="67">
        <v>46286</v>
      </c>
      <c r="H63" s="68"/>
      <c r="J63" s="60"/>
      <c r="K63" s="61"/>
      <c r="L63" s="61"/>
      <c r="M63" s="61"/>
      <c r="N63" s="62"/>
    </row>
    <row r="64" spans="2:14" x14ac:dyDescent="0.3">
      <c r="B64" s="61" t="s">
        <v>906</v>
      </c>
      <c r="C64" s="61" t="s">
        <v>828</v>
      </c>
      <c r="D64" s="51">
        <v>2</v>
      </c>
      <c r="E64" s="53">
        <v>0.34</v>
      </c>
      <c r="F64" s="61" t="s">
        <v>907</v>
      </c>
      <c r="G64" s="67">
        <v>46289</v>
      </c>
      <c r="H64" s="68"/>
      <c r="J64" s="60"/>
      <c r="K64" s="61"/>
      <c r="L64" s="61"/>
      <c r="M64" s="61"/>
      <c r="N64" s="62"/>
    </row>
    <row r="65" spans="2:14" x14ac:dyDescent="0.3">
      <c r="B65" s="61"/>
      <c r="C65" s="61" t="s">
        <v>6017</v>
      </c>
      <c r="D65" s="51">
        <v>1</v>
      </c>
      <c r="E65" s="53">
        <v>1.25</v>
      </c>
      <c r="F65" s="61" t="s">
        <v>962</v>
      </c>
      <c r="G65" s="67">
        <v>46300</v>
      </c>
      <c r="H65" s="68"/>
      <c r="J65" s="60"/>
      <c r="K65" s="61"/>
      <c r="L65" s="61"/>
      <c r="M65" s="61"/>
      <c r="N65" s="62"/>
    </row>
    <row r="66" spans="2:14" x14ac:dyDescent="0.3">
      <c r="B66" s="61" t="s">
        <v>3573</v>
      </c>
      <c r="C66" s="61" t="s">
        <v>3574</v>
      </c>
      <c r="D66" s="51">
        <v>1</v>
      </c>
      <c r="E66" s="53">
        <v>0.67</v>
      </c>
      <c r="F66" s="61" t="s">
        <v>895</v>
      </c>
      <c r="G66" s="67">
        <v>46287</v>
      </c>
      <c r="H66" s="68"/>
      <c r="J66" s="60"/>
      <c r="K66" s="61"/>
      <c r="L66" s="61"/>
      <c r="M66" s="61"/>
      <c r="N66" s="62"/>
    </row>
    <row r="67" spans="2:14" x14ac:dyDescent="0.3">
      <c r="B67" s="61" t="s">
        <v>912</v>
      </c>
      <c r="C67" s="61" t="s">
        <v>823</v>
      </c>
      <c r="D67" s="51">
        <v>1</v>
      </c>
      <c r="E67" s="53">
        <v>0.5</v>
      </c>
      <c r="F67" s="61" t="s">
        <v>911</v>
      </c>
      <c r="G67" s="67">
        <v>46289</v>
      </c>
      <c r="H67" s="68"/>
      <c r="J67" s="60"/>
      <c r="K67" s="61"/>
      <c r="L67" s="61"/>
      <c r="M67" s="61"/>
      <c r="N67" s="62"/>
    </row>
    <row r="68" spans="2:14" x14ac:dyDescent="0.3">
      <c r="B68" s="61" t="s">
        <v>910</v>
      </c>
      <c r="C68" s="61" t="s">
        <v>823</v>
      </c>
      <c r="D68" s="51">
        <v>1</v>
      </c>
      <c r="E68" s="53">
        <v>0.5</v>
      </c>
      <c r="F68" s="61" t="s">
        <v>911</v>
      </c>
      <c r="G68" s="67">
        <v>46289</v>
      </c>
      <c r="H68" s="68"/>
      <c r="J68" s="60"/>
      <c r="K68" s="61"/>
      <c r="L68" s="61"/>
      <c r="M68" s="61"/>
      <c r="N68" s="62"/>
    </row>
    <row r="69" spans="2:14" x14ac:dyDescent="0.3">
      <c r="B69" s="61" t="s">
        <v>915</v>
      </c>
      <c r="C69" s="61" t="s">
        <v>806</v>
      </c>
      <c r="D69" s="51">
        <v>1</v>
      </c>
      <c r="E69" s="53">
        <v>0.25</v>
      </c>
      <c r="F69" s="61" t="s">
        <v>853</v>
      </c>
      <c r="G69" s="67">
        <v>46286</v>
      </c>
      <c r="H69" s="68"/>
      <c r="J69" s="60"/>
      <c r="K69" s="61"/>
      <c r="L69" s="61"/>
      <c r="M69" s="61"/>
      <c r="N69" s="62"/>
    </row>
    <row r="70" spans="2:14" x14ac:dyDescent="0.3">
      <c r="B70" s="61" t="s">
        <v>916</v>
      </c>
      <c r="C70" s="61" t="s">
        <v>669</v>
      </c>
      <c r="D70" s="51">
        <v>1</v>
      </c>
      <c r="E70" s="53">
        <v>0.17</v>
      </c>
      <c r="F70" s="61" t="s">
        <v>917</v>
      </c>
      <c r="G70" s="67">
        <v>46287</v>
      </c>
      <c r="H70" s="68"/>
      <c r="J70" s="60"/>
      <c r="K70" s="61"/>
      <c r="L70" s="61"/>
      <c r="M70" s="61"/>
      <c r="N70" s="62"/>
    </row>
    <row r="71" spans="2:14" x14ac:dyDescent="0.3">
      <c r="B71" s="61" t="s">
        <v>919</v>
      </c>
      <c r="C71" s="61" t="s">
        <v>669</v>
      </c>
      <c r="D71" s="51">
        <v>1</v>
      </c>
      <c r="E71" s="53">
        <v>0.17</v>
      </c>
      <c r="F71" s="61" t="s">
        <v>917</v>
      </c>
      <c r="G71" s="67">
        <v>46287</v>
      </c>
      <c r="H71" s="68"/>
      <c r="J71" s="60"/>
      <c r="K71" s="61"/>
      <c r="L71" s="61"/>
      <c r="M71" s="61"/>
      <c r="N71" s="62"/>
    </row>
    <row r="72" spans="2:14" x14ac:dyDescent="0.3">
      <c r="B72" s="61" t="s">
        <v>918</v>
      </c>
      <c r="C72" s="61" t="s">
        <v>669</v>
      </c>
      <c r="D72" s="51">
        <v>1</v>
      </c>
      <c r="E72" s="53">
        <v>0.17</v>
      </c>
      <c r="F72" s="61" t="s">
        <v>917</v>
      </c>
      <c r="G72" s="67">
        <v>46287</v>
      </c>
      <c r="H72" s="68"/>
      <c r="J72" s="60"/>
      <c r="K72" s="61"/>
      <c r="L72" s="61"/>
      <c r="M72" s="61"/>
      <c r="N72" s="62"/>
    </row>
    <row r="73" spans="2:14" x14ac:dyDescent="0.3">
      <c r="B73" s="61"/>
      <c r="C73" s="61"/>
      <c r="D73" s="51"/>
      <c r="E73" s="53"/>
      <c r="F73" s="61"/>
      <c r="G73" s="67"/>
      <c r="H73" s="68"/>
      <c r="J73" s="60"/>
      <c r="K73" s="61"/>
      <c r="L73" s="61"/>
      <c r="M73" s="61"/>
      <c r="N73" s="62"/>
    </row>
    <row r="74" spans="2:14" x14ac:dyDescent="0.3">
      <c r="B74" s="61"/>
      <c r="C74" s="61"/>
      <c r="D74" s="51"/>
      <c r="E74" s="53"/>
      <c r="F74" s="61"/>
      <c r="G74" s="67"/>
      <c r="H74" s="68"/>
      <c r="J74" s="60"/>
      <c r="K74" s="61"/>
      <c r="L74" s="61"/>
      <c r="M74" s="61"/>
      <c r="N74" s="62"/>
    </row>
    <row r="75" spans="2:14" x14ac:dyDescent="0.3">
      <c r="B75" s="61"/>
      <c r="C75" s="61"/>
      <c r="D75" s="51"/>
      <c r="E75" s="53"/>
      <c r="F75" s="61"/>
      <c r="G75" s="67"/>
      <c r="H75" s="68"/>
      <c r="J75" s="60"/>
      <c r="K75" s="61"/>
      <c r="L75" s="61"/>
      <c r="M75" s="61"/>
      <c r="N75" s="62"/>
    </row>
    <row r="76" spans="2:14" x14ac:dyDescent="0.3">
      <c r="B76" s="61"/>
      <c r="C76" s="61"/>
      <c r="D76" s="51"/>
      <c r="E76" s="53"/>
      <c r="F76" s="61"/>
      <c r="G76" s="67"/>
      <c r="H76" s="68"/>
      <c r="J76" s="60"/>
      <c r="K76" s="61"/>
      <c r="L76" s="61"/>
      <c r="M76" s="61"/>
      <c r="N76" s="62"/>
    </row>
    <row r="77" spans="2:14" x14ac:dyDescent="0.3">
      <c r="B77" s="61"/>
      <c r="C77" s="61"/>
      <c r="D77" s="51"/>
      <c r="E77" s="53"/>
      <c r="F77" s="61"/>
      <c r="G77" s="67"/>
      <c r="H77" s="68"/>
      <c r="J77" s="60"/>
      <c r="K77" s="61"/>
      <c r="L77" s="61"/>
      <c r="M77" s="61"/>
      <c r="N77" s="62"/>
    </row>
    <row r="78" spans="2:14" x14ac:dyDescent="0.3">
      <c r="B78" s="61"/>
      <c r="C78" s="61"/>
      <c r="D78" s="51"/>
      <c r="E78" s="53"/>
      <c r="F78" s="61"/>
      <c r="G78" s="67"/>
      <c r="H78" s="68"/>
      <c r="J78" s="60"/>
      <c r="K78" s="61"/>
      <c r="L78" s="61"/>
      <c r="M78" s="61"/>
      <c r="N78" s="62"/>
    </row>
    <row r="79" spans="2:14" x14ac:dyDescent="0.3">
      <c r="B79" s="61"/>
      <c r="C79" s="61"/>
      <c r="D79" s="51"/>
      <c r="E79" s="53"/>
      <c r="F79" s="61"/>
      <c r="G79" s="67"/>
      <c r="H79" s="68"/>
      <c r="J79" s="60"/>
      <c r="K79" s="61"/>
      <c r="L79" s="61"/>
      <c r="M79" s="61"/>
      <c r="N79" s="62"/>
    </row>
    <row r="80" spans="2:14" x14ac:dyDescent="0.3">
      <c r="B80" s="61"/>
      <c r="C80" s="61"/>
      <c r="D80" s="51"/>
      <c r="E80" s="53"/>
      <c r="F80" s="61"/>
      <c r="G80" s="67"/>
      <c r="H80" s="68"/>
      <c r="J80" s="60"/>
      <c r="K80" s="61"/>
      <c r="L80" s="61"/>
      <c r="M80" s="61"/>
      <c r="N80" s="62"/>
    </row>
    <row r="81" spans="2:14" x14ac:dyDescent="0.3">
      <c r="B81" s="61"/>
      <c r="C81" s="61"/>
      <c r="D81" s="51"/>
      <c r="E81" s="53"/>
      <c r="F81" s="61"/>
      <c r="G81" s="67"/>
      <c r="H81" s="68"/>
      <c r="J81" s="60"/>
      <c r="K81" s="61"/>
      <c r="L81" s="61"/>
      <c r="M81" s="61"/>
      <c r="N81" s="62"/>
    </row>
    <row r="82" spans="2:14" x14ac:dyDescent="0.3">
      <c r="B82" s="61"/>
      <c r="C82" s="61"/>
      <c r="D82" s="51"/>
      <c r="E82" s="53"/>
      <c r="F82" s="61"/>
      <c r="G82" s="67"/>
      <c r="H82" s="68"/>
      <c r="J82" s="60"/>
      <c r="K82" s="61"/>
      <c r="L82" s="61"/>
      <c r="M82" s="61"/>
      <c r="N82" s="62"/>
    </row>
    <row r="83" spans="2:14" x14ac:dyDescent="0.3">
      <c r="B83" s="61"/>
      <c r="C83" s="61"/>
      <c r="D83" s="51"/>
      <c r="E83" s="53"/>
      <c r="F83" s="61"/>
      <c r="G83" s="67"/>
      <c r="H83" s="68"/>
      <c r="J83" s="60"/>
      <c r="K83" s="61"/>
      <c r="L83" s="61"/>
      <c r="M83" s="61"/>
      <c r="N83" s="62"/>
    </row>
    <row r="84" spans="2:14" x14ac:dyDescent="0.3">
      <c r="B84" s="61"/>
      <c r="C84" s="61"/>
      <c r="D84" s="51"/>
      <c r="E84" s="53"/>
      <c r="F84" s="61"/>
      <c r="G84" s="67"/>
      <c r="H84" s="68"/>
      <c r="J84" s="60"/>
      <c r="K84" s="61"/>
      <c r="L84" s="61"/>
      <c r="M84" s="61"/>
      <c r="N84" s="62"/>
    </row>
    <row r="85" spans="2:14" x14ac:dyDescent="0.3">
      <c r="B85" s="61"/>
      <c r="C85" s="61"/>
      <c r="D85" s="51"/>
      <c r="E85" s="53"/>
      <c r="F85" s="61"/>
      <c r="G85" s="67"/>
      <c r="H85" s="68"/>
      <c r="J85" s="60"/>
      <c r="K85" s="61"/>
      <c r="L85" s="61"/>
      <c r="M85" s="61"/>
      <c r="N85" s="62"/>
    </row>
    <row r="86" spans="2:14" x14ac:dyDescent="0.3">
      <c r="B86" s="61"/>
      <c r="C86" s="61"/>
      <c r="D86" s="51"/>
      <c r="E86" s="53"/>
      <c r="F86" s="61"/>
      <c r="G86" s="67"/>
      <c r="H86" s="68"/>
      <c r="J86" s="60"/>
      <c r="K86" s="61"/>
      <c r="L86" s="61"/>
      <c r="M86" s="61"/>
      <c r="N86" s="62"/>
    </row>
    <row r="87" spans="2:14" x14ac:dyDescent="0.3">
      <c r="B87" s="61"/>
      <c r="C87" s="61"/>
      <c r="D87" s="51"/>
      <c r="E87" s="53"/>
      <c r="F87" s="61"/>
      <c r="G87" s="67"/>
      <c r="H87" s="68"/>
      <c r="J87" s="60"/>
      <c r="K87" s="61"/>
      <c r="L87" s="61"/>
      <c r="M87" s="61"/>
      <c r="N87" s="62"/>
    </row>
    <row r="88" spans="2:14" x14ac:dyDescent="0.3">
      <c r="B88" s="61"/>
      <c r="C88" s="61"/>
      <c r="D88" s="51"/>
      <c r="E88" s="53"/>
      <c r="F88" s="61"/>
      <c r="G88" s="67"/>
      <c r="H88" s="68"/>
      <c r="J88" s="60"/>
      <c r="K88" s="61"/>
      <c r="L88" s="61"/>
      <c r="M88" s="61"/>
      <c r="N88" s="62"/>
    </row>
    <row r="89" spans="2:14" x14ac:dyDescent="0.3">
      <c r="B89" s="61"/>
      <c r="C89" s="61"/>
      <c r="D89" s="51"/>
      <c r="E89" s="53"/>
      <c r="F89" s="61"/>
      <c r="G89" s="67"/>
      <c r="H89" s="68"/>
      <c r="J89" s="60"/>
      <c r="K89" s="61"/>
      <c r="L89" s="61"/>
      <c r="M89" s="61"/>
      <c r="N89" s="62"/>
    </row>
    <row r="90" spans="2:14" x14ac:dyDescent="0.3">
      <c r="B90" s="61"/>
      <c r="C90" s="61"/>
      <c r="D90" s="51"/>
      <c r="E90" s="53"/>
      <c r="F90" s="61"/>
      <c r="G90" s="67"/>
      <c r="H90" s="68"/>
      <c r="J90" s="60"/>
      <c r="K90" s="61"/>
      <c r="L90" s="61"/>
      <c r="M90" s="61"/>
      <c r="N90" s="62"/>
    </row>
    <row r="91" spans="2:14" x14ac:dyDescent="0.3">
      <c r="B91" s="61"/>
      <c r="C91" s="61"/>
      <c r="D91" s="51"/>
      <c r="E91" s="53"/>
      <c r="F91" s="61"/>
      <c r="G91" s="67"/>
      <c r="H91" s="68"/>
      <c r="J91" s="60"/>
      <c r="K91" s="61"/>
      <c r="L91" s="61"/>
      <c r="M91" s="61"/>
      <c r="N91" s="62"/>
    </row>
    <row r="92" spans="2:14" x14ac:dyDescent="0.3">
      <c r="B92" s="61"/>
      <c r="C92" s="61"/>
      <c r="D92" s="51"/>
      <c r="E92" s="53"/>
      <c r="F92" s="61"/>
      <c r="G92" s="67"/>
      <c r="H92" s="68"/>
      <c r="J92" s="60"/>
      <c r="K92" s="61"/>
      <c r="L92" s="61"/>
      <c r="M92" s="61"/>
      <c r="N92" s="62"/>
    </row>
    <row r="93" spans="2:14" x14ac:dyDescent="0.3">
      <c r="B93" s="61"/>
      <c r="C93" s="61"/>
      <c r="D93" s="51"/>
      <c r="E93" s="53"/>
      <c r="F93" s="61"/>
      <c r="G93" s="67"/>
      <c r="H93" s="68"/>
      <c r="J93" s="60"/>
      <c r="K93" s="61"/>
      <c r="L93" s="61"/>
      <c r="M93" s="61"/>
      <c r="N93" s="62"/>
    </row>
    <row r="94" spans="2:14" x14ac:dyDescent="0.3">
      <c r="B94" s="61"/>
      <c r="C94" s="61"/>
      <c r="D94" s="51"/>
      <c r="E94" s="53"/>
      <c r="F94" s="61"/>
      <c r="G94" s="67"/>
      <c r="H94" s="68"/>
      <c r="J94" s="60"/>
      <c r="K94" s="61"/>
      <c r="L94" s="61"/>
      <c r="M94" s="61"/>
      <c r="N94" s="62"/>
    </row>
    <row r="95" spans="2:14" x14ac:dyDescent="0.3">
      <c r="B95" s="61"/>
      <c r="C95" s="61"/>
      <c r="D95" s="51"/>
      <c r="E95" s="53"/>
      <c r="F95" s="61"/>
      <c r="G95" s="67"/>
      <c r="H95" s="68"/>
      <c r="J95" s="60"/>
      <c r="K95" s="61"/>
      <c r="L95" s="61"/>
      <c r="M95" s="61"/>
      <c r="N95" s="62"/>
    </row>
    <row r="96" spans="2:14" x14ac:dyDescent="0.3">
      <c r="B96" s="61"/>
      <c r="C96" s="61"/>
      <c r="D96" s="51"/>
      <c r="E96" s="53"/>
      <c r="F96" s="61"/>
      <c r="G96" s="67"/>
      <c r="H96" s="68"/>
      <c r="J96" s="60"/>
      <c r="K96" s="61"/>
      <c r="L96" s="61"/>
      <c r="M96" s="61"/>
      <c r="N96" s="62"/>
    </row>
    <row r="97" spans="2:14" x14ac:dyDescent="0.3">
      <c r="B97" s="61"/>
      <c r="C97" s="61"/>
      <c r="D97" s="51"/>
      <c r="E97" s="53"/>
      <c r="F97" s="61"/>
      <c r="G97" s="67"/>
      <c r="H97" s="68"/>
      <c r="J97" s="60"/>
      <c r="K97" s="61"/>
      <c r="L97" s="61"/>
      <c r="M97" s="61"/>
      <c r="N97" s="62"/>
    </row>
    <row r="98" spans="2:14" x14ac:dyDescent="0.3">
      <c r="B98" s="61"/>
      <c r="C98" s="61"/>
      <c r="D98" s="51"/>
      <c r="E98" s="53"/>
      <c r="F98" s="61"/>
      <c r="G98" s="67"/>
      <c r="H98" s="68"/>
      <c r="J98" s="60"/>
      <c r="K98" s="61"/>
      <c r="L98" s="61"/>
      <c r="M98" s="61"/>
      <c r="N98" s="62"/>
    </row>
    <row r="99" spans="2:14" x14ac:dyDescent="0.3">
      <c r="B99" s="61"/>
      <c r="C99" s="61"/>
      <c r="D99" s="51"/>
      <c r="E99" s="53"/>
      <c r="F99" s="61"/>
      <c r="G99" s="67"/>
      <c r="H99" s="68"/>
      <c r="J99" s="60"/>
      <c r="K99" s="61"/>
      <c r="L99" s="61"/>
      <c r="M99" s="61"/>
      <c r="N99" s="62"/>
    </row>
    <row r="100" spans="2:14" x14ac:dyDescent="0.3">
      <c r="B100" s="61"/>
      <c r="C100" s="61"/>
      <c r="D100" s="51"/>
      <c r="E100" s="53"/>
      <c r="F100" s="61"/>
      <c r="G100" s="67"/>
      <c r="H100" s="68"/>
      <c r="J100" s="60"/>
      <c r="K100" s="61"/>
      <c r="L100" s="61"/>
      <c r="M100" s="61"/>
      <c r="N100" s="62"/>
    </row>
    <row r="101" spans="2:14" x14ac:dyDescent="0.3">
      <c r="B101" s="61"/>
      <c r="C101" s="61"/>
      <c r="D101" s="51"/>
      <c r="E101" s="53"/>
      <c r="F101" s="61"/>
      <c r="G101" s="67"/>
      <c r="H101" s="68"/>
      <c r="J101" s="60"/>
      <c r="K101" s="61"/>
      <c r="L101" s="61"/>
      <c r="M101" s="61"/>
      <c r="N101" s="62"/>
    </row>
    <row r="102" spans="2:14" x14ac:dyDescent="0.3">
      <c r="B102" s="61"/>
      <c r="C102" s="61"/>
      <c r="D102" s="51"/>
      <c r="E102" s="53"/>
      <c r="F102" s="61"/>
      <c r="G102" s="67"/>
      <c r="H102" s="68"/>
      <c r="J102" s="60"/>
      <c r="K102" s="61"/>
      <c r="L102" s="61"/>
      <c r="M102" s="61"/>
      <c r="N102" s="62"/>
    </row>
    <row r="103" spans="2:14" x14ac:dyDescent="0.3">
      <c r="B103" s="61"/>
      <c r="C103" s="61"/>
      <c r="D103" s="51"/>
      <c r="E103" s="53"/>
      <c r="F103" s="61"/>
      <c r="G103" s="67"/>
      <c r="H103" s="68"/>
      <c r="J103" s="60"/>
      <c r="K103" s="61"/>
      <c r="L103" s="61"/>
      <c r="M103" s="61"/>
      <c r="N103" s="62"/>
    </row>
    <row r="104" spans="2:14" x14ac:dyDescent="0.3">
      <c r="B104" s="61"/>
      <c r="C104" s="61"/>
      <c r="D104" s="51"/>
      <c r="E104" s="53"/>
      <c r="F104" s="61"/>
      <c r="G104" s="67"/>
      <c r="H104" s="68"/>
      <c r="J104" s="60"/>
      <c r="K104" s="61"/>
      <c r="L104" s="61"/>
      <c r="M104" s="61"/>
      <c r="N104" s="62"/>
    </row>
    <row r="105" spans="2:14" x14ac:dyDescent="0.3">
      <c r="B105" s="61"/>
      <c r="C105" s="61"/>
      <c r="D105" s="51"/>
      <c r="E105" s="53"/>
      <c r="F105" s="61"/>
      <c r="G105" s="67"/>
      <c r="H105" s="68"/>
      <c r="J105" s="60"/>
      <c r="K105" s="61"/>
      <c r="L105" s="61"/>
      <c r="M105" s="61"/>
      <c r="N105" s="62"/>
    </row>
    <row r="106" spans="2:14" x14ac:dyDescent="0.3">
      <c r="B106" s="61"/>
      <c r="C106" s="61"/>
      <c r="D106" s="51"/>
      <c r="E106" s="53"/>
      <c r="F106" s="61"/>
      <c r="G106" s="67"/>
      <c r="H106" s="68"/>
      <c r="J106" s="60"/>
      <c r="K106" s="61"/>
      <c r="L106" s="61"/>
      <c r="M106" s="61"/>
      <c r="N106" s="62"/>
    </row>
    <row r="107" spans="2:14" x14ac:dyDescent="0.3">
      <c r="B107" s="61"/>
      <c r="C107" s="61"/>
      <c r="D107" s="51"/>
      <c r="E107" s="53"/>
      <c r="F107" s="61"/>
      <c r="G107" s="67"/>
      <c r="H107" s="68"/>
      <c r="J107" s="60"/>
      <c r="K107" s="61"/>
      <c r="L107" s="61"/>
      <c r="M107" s="61"/>
      <c r="N107" s="62"/>
    </row>
    <row r="108" spans="2:14" x14ac:dyDescent="0.3">
      <c r="B108" s="61"/>
      <c r="C108" s="61"/>
      <c r="D108" s="51"/>
      <c r="E108" s="53"/>
      <c r="F108" s="61"/>
      <c r="G108" s="67"/>
      <c r="H108" s="68"/>
      <c r="J108" s="60"/>
      <c r="K108" s="61"/>
      <c r="L108" s="61"/>
      <c r="M108" s="61"/>
      <c r="N108" s="62"/>
    </row>
    <row r="109" spans="2:14" x14ac:dyDescent="0.3">
      <c r="B109" s="61"/>
      <c r="C109" s="61"/>
      <c r="D109" s="51"/>
      <c r="E109" s="53"/>
      <c r="F109" s="61"/>
      <c r="G109" s="67"/>
      <c r="H109" s="68"/>
      <c r="J109" s="60"/>
      <c r="K109" s="61"/>
      <c r="L109" s="61"/>
      <c r="M109" s="61"/>
      <c r="N109" s="62"/>
    </row>
    <row r="110" spans="2:14" x14ac:dyDescent="0.3">
      <c r="B110" s="61"/>
      <c r="C110" s="61"/>
      <c r="D110" s="51"/>
      <c r="E110" s="53"/>
      <c r="F110" s="61"/>
      <c r="G110" s="67"/>
      <c r="H110" s="68"/>
      <c r="J110" s="60"/>
      <c r="K110" s="61"/>
      <c r="L110" s="61"/>
      <c r="M110" s="61"/>
      <c r="N110" s="62"/>
    </row>
    <row r="111" spans="2:14" x14ac:dyDescent="0.3">
      <c r="B111" s="61"/>
      <c r="C111" s="61"/>
      <c r="D111" s="51"/>
      <c r="E111" s="53"/>
      <c r="F111" s="61"/>
      <c r="G111" s="67"/>
      <c r="H111" s="68"/>
      <c r="J111" s="60"/>
      <c r="K111" s="61"/>
      <c r="L111" s="61"/>
      <c r="M111" s="61"/>
      <c r="N111" s="62"/>
    </row>
    <row r="112" spans="2:14" x14ac:dyDescent="0.3">
      <c r="B112" s="61"/>
      <c r="C112" s="61"/>
      <c r="D112" s="51"/>
      <c r="E112" s="53"/>
      <c r="F112" s="61"/>
      <c r="G112" s="67"/>
      <c r="H112" s="68"/>
      <c r="J112" s="60"/>
      <c r="K112" s="61"/>
      <c r="L112" s="61"/>
      <c r="M112" s="61"/>
      <c r="N112" s="62"/>
    </row>
    <row r="113" spans="2:14" x14ac:dyDescent="0.3">
      <c r="B113" s="61"/>
      <c r="C113" s="61"/>
      <c r="D113" s="51"/>
      <c r="E113" s="53"/>
      <c r="F113" s="61"/>
      <c r="G113" s="67"/>
      <c r="H113" s="68"/>
      <c r="J113" s="60"/>
      <c r="K113" s="61"/>
      <c r="L113" s="61"/>
      <c r="M113" s="61"/>
      <c r="N113" s="62"/>
    </row>
    <row r="114" spans="2:14" x14ac:dyDescent="0.3">
      <c r="B114" s="61"/>
      <c r="C114" s="61"/>
      <c r="D114" s="51"/>
      <c r="E114" s="53"/>
      <c r="F114" s="61"/>
      <c r="G114" s="67"/>
      <c r="H114" s="68"/>
      <c r="J114" s="60"/>
      <c r="K114" s="61"/>
      <c r="L114" s="61"/>
      <c r="M114" s="61"/>
      <c r="N114" s="62"/>
    </row>
    <row r="115" spans="2:14" x14ac:dyDescent="0.3">
      <c r="B115" s="61"/>
      <c r="C115" s="61"/>
      <c r="D115" s="51"/>
      <c r="E115" s="53"/>
      <c r="F115" s="61"/>
      <c r="G115" s="67"/>
      <c r="H115" s="68"/>
      <c r="J115" s="60"/>
      <c r="K115" s="61"/>
      <c r="L115" s="61"/>
      <c r="M115" s="61"/>
      <c r="N115" s="62"/>
    </row>
    <row r="116" spans="2:14" x14ac:dyDescent="0.3">
      <c r="B116" s="61"/>
      <c r="C116" s="61"/>
      <c r="D116" s="51"/>
      <c r="E116" s="53"/>
      <c r="F116" s="61"/>
      <c r="G116" s="67"/>
      <c r="H116" s="68"/>
      <c r="J116" s="60"/>
      <c r="K116" s="61"/>
      <c r="L116" s="61"/>
      <c r="M116" s="61"/>
      <c r="N116" s="62"/>
    </row>
    <row r="117" spans="2:14" x14ac:dyDescent="0.3">
      <c r="B117" s="61"/>
      <c r="C117" s="61"/>
      <c r="D117" s="51"/>
      <c r="E117" s="53"/>
      <c r="F117" s="61"/>
      <c r="G117" s="67"/>
      <c r="H117" s="68"/>
      <c r="J117" s="60"/>
      <c r="K117" s="61"/>
      <c r="L117" s="61"/>
      <c r="M117" s="61"/>
      <c r="N117" s="62"/>
    </row>
    <row r="118" spans="2:14" x14ac:dyDescent="0.3">
      <c r="B118" s="61"/>
      <c r="C118" s="61"/>
      <c r="D118" s="51"/>
      <c r="E118" s="53"/>
      <c r="F118" s="61"/>
      <c r="G118" s="67"/>
      <c r="H118" s="68"/>
      <c r="J118" s="60"/>
      <c r="K118" s="61"/>
      <c r="L118" s="61"/>
      <c r="M118" s="61"/>
      <c r="N118" s="62"/>
    </row>
    <row r="119" spans="2:14" x14ac:dyDescent="0.3">
      <c r="B119" s="61"/>
      <c r="C119" s="61"/>
      <c r="D119" s="51"/>
      <c r="E119" s="53"/>
      <c r="F119" s="61"/>
      <c r="G119" s="67"/>
      <c r="H119" s="68"/>
      <c r="J119" s="60"/>
      <c r="K119" s="61"/>
      <c r="L119" s="61"/>
      <c r="M119" s="61"/>
      <c r="N119" s="62"/>
    </row>
    <row r="120" spans="2:14" x14ac:dyDescent="0.3">
      <c r="B120" s="61"/>
      <c r="C120" s="61"/>
      <c r="D120" s="51"/>
      <c r="E120" s="53"/>
      <c r="F120" s="61"/>
      <c r="G120" s="67"/>
      <c r="H120" s="68"/>
      <c r="J120" s="60"/>
      <c r="K120" s="61"/>
      <c r="L120" s="61"/>
      <c r="M120" s="61"/>
      <c r="N120" s="62"/>
    </row>
    <row r="121" spans="2:14" x14ac:dyDescent="0.3">
      <c r="B121" s="61"/>
      <c r="C121" s="61"/>
      <c r="D121" s="51"/>
      <c r="E121" s="53"/>
      <c r="F121" s="61"/>
      <c r="G121" s="67"/>
      <c r="H121" s="68"/>
      <c r="J121" s="60"/>
      <c r="K121" s="61"/>
      <c r="L121" s="61"/>
      <c r="M121" s="61"/>
      <c r="N121" s="62"/>
    </row>
    <row r="122" spans="2:14" x14ac:dyDescent="0.3">
      <c r="B122" s="61"/>
      <c r="C122" s="61"/>
      <c r="D122" s="51"/>
      <c r="E122" s="53"/>
      <c r="F122" s="61"/>
      <c r="G122" s="67"/>
      <c r="H122" s="68"/>
      <c r="J122" s="60"/>
      <c r="K122" s="61"/>
      <c r="L122" s="61"/>
      <c r="M122" s="61"/>
      <c r="N122" s="62"/>
    </row>
    <row r="123" spans="2:14" x14ac:dyDescent="0.3">
      <c r="B123" s="61"/>
      <c r="C123" s="61"/>
      <c r="D123" s="51"/>
      <c r="E123" s="53"/>
      <c r="F123" s="61"/>
      <c r="G123" s="67"/>
      <c r="H123" s="68"/>
      <c r="J123" s="60"/>
      <c r="K123" s="61"/>
      <c r="L123" s="61"/>
      <c r="M123" s="61"/>
      <c r="N123" s="62"/>
    </row>
    <row r="124" spans="2:14" x14ac:dyDescent="0.3">
      <c r="B124" s="61"/>
      <c r="C124" s="61"/>
      <c r="D124" s="51"/>
      <c r="E124" s="53"/>
      <c r="F124" s="61"/>
      <c r="G124" s="67"/>
      <c r="H124" s="68"/>
      <c r="J124" s="60"/>
      <c r="K124" s="61"/>
      <c r="L124" s="61"/>
      <c r="M124" s="61"/>
      <c r="N124" s="62"/>
    </row>
    <row r="125" spans="2:14" x14ac:dyDescent="0.3">
      <c r="B125" s="61"/>
      <c r="C125" s="61"/>
      <c r="D125" s="51"/>
      <c r="E125" s="53"/>
      <c r="F125" s="61"/>
      <c r="G125" s="67"/>
      <c r="H125" s="68"/>
      <c r="J125" s="60"/>
      <c r="K125" s="61"/>
      <c r="L125" s="61"/>
      <c r="M125" s="61"/>
      <c r="N125" s="62"/>
    </row>
    <row r="126" spans="2:14" x14ac:dyDescent="0.3">
      <c r="B126" s="61"/>
      <c r="C126" s="61"/>
      <c r="D126" s="51"/>
      <c r="E126" s="53"/>
      <c r="F126" s="61"/>
      <c r="G126" s="67"/>
      <c r="H126" s="68"/>
      <c r="J126" s="60"/>
      <c r="K126" s="61"/>
      <c r="L126" s="61"/>
      <c r="M126" s="61"/>
      <c r="N126" s="62"/>
    </row>
    <row r="127" spans="2:14" x14ac:dyDescent="0.3">
      <c r="B127" s="61"/>
      <c r="C127" s="61"/>
      <c r="D127" s="51"/>
      <c r="E127" s="53"/>
      <c r="F127" s="61"/>
      <c r="G127" s="67"/>
      <c r="H127" s="68"/>
      <c r="J127" s="60"/>
      <c r="K127" s="61"/>
      <c r="L127" s="61"/>
      <c r="M127" s="61"/>
      <c r="N127" s="62"/>
    </row>
    <row r="128" spans="2:14" x14ac:dyDescent="0.3">
      <c r="B128" s="61"/>
      <c r="C128" s="61"/>
      <c r="D128" s="51"/>
      <c r="E128" s="53"/>
      <c r="F128" s="61"/>
      <c r="G128" s="67"/>
      <c r="H128" s="68"/>
      <c r="J128" s="60"/>
      <c r="K128" s="61"/>
      <c r="L128" s="61"/>
      <c r="M128" s="61"/>
      <c r="N128" s="62"/>
    </row>
    <row r="129" spans="2:14" x14ac:dyDescent="0.3">
      <c r="B129" s="61"/>
      <c r="C129" s="61"/>
      <c r="D129" s="51"/>
      <c r="E129" s="53"/>
      <c r="F129" s="61"/>
      <c r="G129" s="67"/>
      <c r="H129" s="68"/>
      <c r="J129" s="60"/>
      <c r="K129" s="61"/>
      <c r="L129" s="61"/>
      <c r="M129" s="61"/>
      <c r="N129" s="62"/>
    </row>
    <row r="130" spans="2:14" x14ac:dyDescent="0.3">
      <c r="B130" s="61"/>
      <c r="C130" s="61"/>
      <c r="D130" s="51"/>
      <c r="E130" s="53"/>
      <c r="F130" s="61"/>
      <c r="G130" s="67"/>
      <c r="H130" s="68"/>
      <c r="J130" s="60"/>
      <c r="K130" s="61"/>
      <c r="L130" s="61"/>
      <c r="M130" s="61"/>
      <c r="N130" s="62"/>
    </row>
    <row r="131" spans="2:14" x14ac:dyDescent="0.3">
      <c r="B131" s="61"/>
      <c r="C131" s="61"/>
      <c r="D131" s="51"/>
      <c r="E131" s="53"/>
      <c r="F131" s="61"/>
      <c r="G131" s="67"/>
      <c r="H131" s="68"/>
      <c r="J131" s="60"/>
      <c r="K131" s="61"/>
      <c r="L131" s="61"/>
      <c r="M131" s="61"/>
      <c r="N131" s="62"/>
    </row>
    <row r="132" spans="2:14" x14ac:dyDescent="0.3">
      <c r="B132" s="61"/>
      <c r="C132" s="61"/>
      <c r="D132" s="51"/>
      <c r="E132" s="53"/>
      <c r="F132" s="61"/>
      <c r="G132" s="67"/>
      <c r="H132" s="68"/>
      <c r="J132" s="60"/>
      <c r="K132" s="61"/>
      <c r="L132" s="61"/>
      <c r="M132" s="61"/>
      <c r="N132" s="62"/>
    </row>
    <row r="133" spans="2:14" x14ac:dyDescent="0.3">
      <c r="B133" s="61"/>
      <c r="C133" s="61"/>
      <c r="D133" s="51"/>
      <c r="E133" s="53"/>
      <c r="F133" s="61"/>
      <c r="G133" s="67"/>
      <c r="H133" s="68"/>
      <c r="J133" s="60"/>
      <c r="K133" s="61"/>
      <c r="L133" s="61"/>
      <c r="M133" s="61"/>
      <c r="N133" s="62"/>
    </row>
    <row r="134" spans="2:14" x14ac:dyDescent="0.3">
      <c r="B134" s="61"/>
      <c r="C134" s="61"/>
      <c r="D134" s="51"/>
      <c r="E134" s="53"/>
      <c r="F134" s="61"/>
      <c r="G134" s="67"/>
      <c r="H134" s="68"/>
      <c r="J134" s="60"/>
      <c r="K134" s="61"/>
      <c r="L134" s="61"/>
      <c r="M134" s="61"/>
      <c r="N134" s="62"/>
    </row>
    <row r="135" spans="2:14" x14ac:dyDescent="0.3">
      <c r="B135" s="61"/>
      <c r="C135" s="61"/>
      <c r="D135" s="51"/>
      <c r="E135" s="53"/>
      <c r="F135" s="61"/>
      <c r="G135" s="67"/>
      <c r="H135" s="68"/>
      <c r="J135" s="60"/>
      <c r="K135" s="61"/>
      <c r="L135" s="61"/>
      <c r="M135" s="61"/>
      <c r="N135" s="62"/>
    </row>
    <row r="136" spans="2:14" x14ac:dyDescent="0.3">
      <c r="B136" s="61"/>
      <c r="C136" s="61"/>
      <c r="D136" s="51"/>
      <c r="E136" s="53"/>
      <c r="F136" s="61"/>
      <c r="G136" s="67"/>
      <c r="H136" s="68"/>
      <c r="J136" s="60"/>
      <c r="K136" s="61"/>
      <c r="L136" s="61"/>
      <c r="M136" s="61"/>
      <c r="N136" s="62"/>
    </row>
    <row r="137" spans="2:14" x14ac:dyDescent="0.3">
      <c r="B137" s="61"/>
      <c r="C137" s="61"/>
      <c r="D137" s="51"/>
      <c r="E137" s="53"/>
      <c r="F137" s="61"/>
      <c r="G137" s="67"/>
      <c r="H137" s="68"/>
      <c r="J137" s="60"/>
      <c r="K137" s="61"/>
      <c r="L137" s="61"/>
      <c r="M137" s="61"/>
      <c r="N137" s="62"/>
    </row>
    <row r="138" spans="2:14" x14ac:dyDescent="0.3">
      <c r="B138" s="61"/>
      <c r="C138" s="61"/>
      <c r="D138" s="51"/>
      <c r="E138" s="53"/>
      <c r="F138" s="61"/>
      <c r="G138" s="67"/>
      <c r="H138" s="68"/>
      <c r="J138" s="60"/>
      <c r="K138" s="61"/>
      <c r="L138" s="61"/>
      <c r="M138" s="61"/>
      <c r="N138" s="62"/>
    </row>
    <row r="139" spans="2:14" x14ac:dyDescent="0.3">
      <c r="B139" s="61"/>
      <c r="C139" s="61"/>
      <c r="D139" s="51"/>
      <c r="E139" s="53"/>
      <c r="F139" s="61"/>
      <c r="G139" s="67"/>
      <c r="H139" s="68"/>
      <c r="J139" s="60"/>
      <c r="K139" s="61"/>
      <c r="L139" s="61"/>
      <c r="M139" s="61"/>
      <c r="N139" s="62"/>
    </row>
    <row r="140" spans="2:14" x14ac:dyDescent="0.3">
      <c r="B140" s="61"/>
      <c r="C140" s="61"/>
      <c r="D140" s="51"/>
      <c r="E140" s="53"/>
      <c r="F140" s="61"/>
      <c r="G140" s="67"/>
      <c r="H140" s="68"/>
      <c r="J140" s="60"/>
      <c r="K140" s="61"/>
      <c r="L140" s="61"/>
      <c r="M140" s="61"/>
      <c r="N140" s="62"/>
    </row>
    <row r="141" spans="2:14" x14ac:dyDescent="0.3">
      <c r="B141" s="61"/>
      <c r="C141" s="61"/>
      <c r="D141" s="51"/>
      <c r="E141" s="53"/>
      <c r="F141" s="61"/>
      <c r="G141" s="67"/>
      <c r="H141" s="68"/>
      <c r="J141" s="60"/>
      <c r="K141" s="61"/>
      <c r="L141" s="61"/>
      <c r="M141" s="61"/>
      <c r="N141" s="62"/>
    </row>
    <row r="142" spans="2:14" x14ac:dyDescent="0.3">
      <c r="B142" s="61"/>
      <c r="C142" s="61"/>
      <c r="D142" s="51"/>
      <c r="E142" s="53"/>
      <c r="F142" s="61"/>
      <c r="G142" s="67"/>
      <c r="H142" s="68"/>
      <c r="J142" s="60"/>
      <c r="K142" s="61"/>
      <c r="L142" s="61"/>
      <c r="M142" s="61"/>
      <c r="N142" s="62"/>
    </row>
    <row r="143" spans="2:14" x14ac:dyDescent="0.3">
      <c r="B143" s="61"/>
      <c r="C143" s="61"/>
      <c r="D143" s="51"/>
      <c r="E143" s="53"/>
      <c r="F143" s="61"/>
      <c r="G143" s="67"/>
      <c r="H143" s="68"/>
      <c r="J143" s="60"/>
      <c r="K143" s="61"/>
      <c r="L143" s="61"/>
      <c r="M143" s="61"/>
      <c r="N143" s="62"/>
    </row>
    <row r="144" spans="2:14" x14ac:dyDescent="0.3">
      <c r="B144" s="61"/>
      <c r="C144" s="61"/>
      <c r="D144" s="51"/>
      <c r="E144" s="53"/>
      <c r="F144" s="61"/>
      <c r="G144" s="67"/>
      <c r="H144" s="68"/>
      <c r="J144" s="60"/>
      <c r="K144" s="61"/>
      <c r="L144" s="61"/>
      <c r="M144" s="61"/>
      <c r="N144" s="62"/>
    </row>
    <row r="145" spans="2:14" x14ac:dyDescent="0.3">
      <c r="B145" s="61"/>
      <c r="C145" s="61"/>
      <c r="D145" s="51"/>
      <c r="E145" s="53"/>
      <c r="F145" s="61"/>
      <c r="G145" s="67"/>
      <c r="H145" s="68"/>
      <c r="J145" s="60"/>
      <c r="K145" s="61"/>
      <c r="L145" s="61"/>
      <c r="M145" s="61"/>
      <c r="N145" s="62"/>
    </row>
    <row r="146" spans="2:14" x14ac:dyDescent="0.3">
      <c r="B146" s="61"/>
      <c r="C146" s="61"/>
      <c r="D146" s="51"/>
      <c r="E146" s="53"/>
      <c r="F146" s="61"/>
      <c r="G146" s="67"/>
      <c r="H146" s="68"/>
      <c r="J146" s="60"/>
      <c r="K146" s="61"/>
      <c r="L146" s="61"/>
      <c r="M146" s="61"/>
      <c r="N146" s="62"/>
    </row>
    <row r="147" spans="2:14" x14ac:dyDescent="0.3">
      <c r="B147" s="61"/>
      <c r="C147" s="61"/>
      <c r="D147" s="51"/>
      <c r="E147" s="53"/>
      <c r="F147" s="61"/>
      <c r="G147" s="67"/>
      <c r="H147" s="68"/>
      <c r="J147" s="60"/>
      <c r="K147" s="61"/>
      <c r="L147" s="61"/>
      <c r="M147" s="61"/>
      <c r="N147" s="62"/>
    </row>
    <row r="148" spans="2:14" x14ac:dyDescent="0.3">
      <c r="B148" s="61"/>
      <c r="C148" s="61"/>
      <c r="D148" s="51"/>
      <c r="E148" s="53"/>
      <c r="F148" s="61"/>
      <c r="G148" s="67"/>
      <c r="H148" s="68"/>
      <c r="J148" s="60"/>
      <c r="K148" s="61"/>
      <c r="L148" s="61"/>
      <c r="M148" s="61"/>
      <c r="N148" s="62"/>
    </row>
    <row r="149" spans="2:14" x14ac:dyDescent="0.3">
      <c r="B149" s="61"/>
      <c r="C149" s="61"/>
      <c r="D149" s="51"/>
      <c r="E149" s="53"/>
      <c r="F149" s="61"/>
      <c r="G149" s="67"/>
      <c r="H149" s="68"/>
      <c r="J149" s="60"/>
      <c r="K149" s="61"/>
      <c r="L149" s="61"/>
      <c r="M149" s="61"/>
      <c r="N149" s="62"/>
    </row>
    <row r="150" spans="2:14" x14ac:dyDescent="0.3">
      <c r="B150" s="61"/>
      <c r="C150" s="61"/>
      <c r="D150" s="51"/>
      <c r="E150" s="53"/>
      <c r="F150" s="61"/>
      <c r="G150" s="67"/>
      <c r="H150" s="68"/>
      <c r="J150" s="60"/>
      <c r="K150" s="61"/>
      <c r="L150" s="61"/>
      <c r="M150" s="61"/>
      <c r="N150" s="62"/>
    </row>
    <row r="151" spans="2:14" x14ac:dyDescent="0.3">
      <c r="B151" s="61"/>
      <c r="C151" s="61"/>
      <c r="D151" s="51"/>
      <c r="E151" s="53"/>
      <c r="F151" s="61"/>
      <c r="G151" s="67"/>
      <c r="H151" s="68"/>
      <c r="J151" s="60"/>
      <c r="K151" s="61"/>
      <c r="L151" s="61"/>
      <c r="M151" s="61"/>
      <c r="N151" s="62"/>
    </row>
    <row r="152" spans="2:14" x14ac:dyDescent="0.3">
      <c r="B152" s="61"/>
      <c r="C152" s="61"/>
      <c r="D152" s="51"/>
      <c r="E152" s="53"/>
      <c r="F152" s="61"/>
      <c r="G152" s="67"/>
      <c r="H152" s="68"/>
      <c r="J152" s="60"/>
      <c r="K152" s="61"/>
      <c r="L152" s="61"/>
      <c r="M152" s="61"/>
      <c r="N152" s="62"/>
    </row>
    <row r="153" spans="2:14" x14ac:dyDescent="0.3">
      <c r="B153" s="61"/>
      <c r="C153" s="61"/>
      <c r="D153" s="51"/>
      <c r="E153" s="53"/>
      <c r="F153" s="61"/>
      <c r="G153" s="67"/>
      <c r="H153" s="68"/>
      <c r="J153" s="60"/>
      <c r="K153" s="61"/>
      <c r="L153" s="61"/>
      <c r="M153" s="61"/>
      <c r="N153" s="62"/>
    </row>
    <row r="154" spans="2:14" x14ac:dyDescent="0.3">
      <c r="B154" s="61"/>
      <c r="C154" s="61"/>
      <c r="D154" s="51"/>
      <c r="E154" s="53"/>
      <c r="F154" s="61"/>
      <c r="G154" s="67"/>
      <c r="H154" s="68"/>
      <c r="J154" s="60"/>
      <c r="K154" s="61"/>
      <c r="L154" s="61"/>
      <c r="M154" s="61"/>
      <c r="N154" s="62"/>
    </row>
    <row r="155" spans="2:14" x14ac:dyDescent="0.3">
      <c r="B155" s="61"/>
      <c r="C155" s="61"/>
      <c r="D155" s="51"/>
      <c r="E155" s="53"/>
      <c r="F155" s="61"/>
      <c r="G155" s="67"/>
      <c r="H155" s="68"/>
      <c r="J155" s="60"/>
      <c r="K155" s="61"/>
      <c r="L155" s="61"/>
      <c r="M155" s="61"/>
      <c r="N155" s="62"/>
    </row>
    <row r="156" spans="2:14" x14ac:dyDescent="0.3">
      <c r="B156" s="61"/>
      <c r="C156" s="61"/>
      <c r="D156" s="51"/>
      <c r="E156" s="53"/>
      <c r="F156" s="61"/>
      <c r="G156" s="67"/>
      <c r="H156" s="68"/>
      <c r="J156" s="60"/>
      <c r="K156" s="61"/>
      <c r="L156" s="61"/>
      <c r="M156" s="61"/>
      <c r="N156" s="62"/>
    </row>
    <row r="157" spans="2:14" x14ac:dyDescent="0.3">
      <c r="B157" s="61"/>
      <c r="C157" s="61"/>
      <c r="D157" s="51"/>
      <c r="E157" s="53"/>
      <c r="F157" s="61"/>
      <c r="G157" s="67"/>
      <c r="H157" s="68"/>
      <c r="J157" s="60"/>
      <c r="K157" s="61"/>
      <c r="L157" s="61"/>
      <c r="M157" s="61"/>
      <c r="N157" s="62"/>
    </row>
    <row r="158" spans="2:14" x14ac:dyDescent="0.3">
      <c r="B158" s="61"/>
      <c r="C158" s="61"/>
      <c r="D158" s="51"/>
      <c r="E158" s="53"/>
      <c r="F158" s="61"/>
      <c r="G158" s="67"/>
      <c r="H158" s="68"/>
      <c r="J158" s="60"/>
      <c r="K158" s="61"/>
      <c r="L158" s="61"/>
      <c r="M158" s="61"/>
      <c r="N158" s="62"/>
    </row>
    <row r="159" spans="2:14" x14ac:dyDescent="0.3">
      <c r="B159" s="61"/>
      <c r="C159" s="61"/>
      <c r="D159" s="51"/>
      <c r="E159" s="53"/>
      <c r="F159" s="61"/>
      <c r="G159" s="67"/>
      <c r="H159" s="68"/>
      <c r="J159" s="60"/>
      <c r="K159" s="61"/>
      <c r="L159" s="61"/>
      <c r="M159" s="61"/>
      <c r="N159" s="62"/>
    </row>
    <row r="160" spans="2:14" x14ac:dyDescent="0.3">
      <c r="B160" s="61"/>
      <c r="C160" s="61"/>
      <c r="D160" s="51"/>
      <c r="E160" s="53"/>
      <c r="F160" s="61"/>
      <c r="G160" s="67"/>
      <c r="H160" s="68"/>
      <c r="J160" s="60"/>
      <c r="K160" s="61"/>
      <c r="L160" s="61"/>
      <c r="M160" s="61"/>
      <c r="N160" s="62"/>
    </row>
    <row r="161" spans="2:14" x14ac:dyDescent="0.3">
      <c r="B161" s="61"/>
      <c r="C161" s="61"/>
      <c r="D161" s="51"/>
      <c r="E161" s="53"/>
      <c r="F161" s="61"/>
      <c r="G161" s="67"/>
      <c r="H161" s="68"/>
      <c r="J161" s="60"/>
      <c r="K161" s="61"/>
      <c r="L161" s="61"/>
      <c r="M161" s="61"/>
      <c r="N161" s="62"/>
    </row>
    <row r="162" spans="2:14" x14ac:dyDescent="0.3">
      <c r="B162" s="61"/>
      <c r="C162" s="61"/>
      <c r="D162" s="51"/>
      <c r="E162" s="53"/>
      <c r="F162" s="61"/>
      <c r="G162" s="67"/>
      <c r="H162" s="68"/>
      <c r="J162" s="60"/>
      <c r="K162" s="61"/>
      <c r="L162" s="61"/>
      <c r="M162" s="61"/>
      <c r="N162" s="62"/>
    </row>
    <row r="163" spans="2:14" x14ac:dyDescent="0.3">
      <c r="B163" s="61"/>
      <c r="C163" s="61"/>
      <c r="D163" s="51"/>
      <c r="E163" s="53"/>
      <c r="F163" s="61"/>
      <c r="G163" s="67"/>
      <c r="H163" s="68"/>
      <c r="J163" s="60"/>
      <c r="K163" s="61"/>
      <c r="L163" s="61"/>
      <c r="M163" s="61"/>
      <c r="N163" s="62"/>
    </row>
    <row r="164" spans="2:14" x14ac:dyDescent="0.3">
      <c r="B164" s="61"/>
      <c r="C164" s="61"/>
      <c r="D164" s="51"/>
      <c r="E164" s="53"/>
      <c r="F164" s="61"/>
      <c r="G164" s="67"/>
      <c r="H164" s="68"/>
      <c r="J164" s="60"/>
      <c r="K164" s="61"/>
      <c r="L164" s="61"/>
      <c r="M164" s="61"/>
      <c r="N164" s="62"/>
    </row>
    <row r="165" spans="2:14" x14ac:dyDescent="0.3">
      <c r="B165" s="61"/>
      <c r="C165" s="61"/>
      <c r="D165" s="51"/>
      <c r="E165" s="53"/>
      <c r="F165" s="61"/>
      <c r="G165" s="67"/>
      <c r="H165" s="68"/>
      <c r="J165" s="60"/>
      <c r="K165" s="61"/>
      <c r="L165" s="61"/>
      <c r="M165" s="61"/>
      <c r="N165" s="62"/>
    </row>
    <row r="166" spans="2:14" x14ac:dyDescent="0.3">
      <c r="B166" s="61"/>
      <c r="C166" s="61"/>
      <c r="D166" s="51"/>
      <c r="E166" s="53"/>
      <c r="F166" s="61"/>
      <c r="G166" s="67"/>
      <c r="H166" s="68"/>
      <c r="J166" s="60"/>
      <c r="K166" s="61"/>
      <c r="L166" s="61"/>
      <c r="M166" s="61"/>
      <c r="N166" s="62"/>
    </row>
    <row r="167" spans="2:14" x14ac:dyDescent="0.3">
      <c r="B167" s="61"/>
      <c r="C167" s="61"/>
      <c r="D167" s="51"/>
      <c r="E167" s="53"/>
      <c r="F167" s="61"/>
      <c r="G167" s="67"/>
      <c r="H167" s="68"/>
      <c r="J167" s="60"/>
      <c r="K167" s="61"/>
      <c r="L167" s="61"/>
      <c r="M167" s="61"/>
      <c r="N167" s="62"/>
    </row>
    <row r="168" spans="2:14" x14ac:dyDescent="0.3">
      <c r="B168" s="61"/>
      <c r="C168" s="61"/>
      <c r="D168" s="51"/>
      <c r="E168" s="53"/>
      <c r="F168" s="61"/>
      <c r="G168" s="67"/>
      <c r="H168" s="68"/>
      <c r="J168" s="60"/>
      <c r="K168" s="61"/>
      <c r="L168" s="61"/>
      <c r="M168" s="61"/>
      <c r="N168" s="62"/>
    </row>
    <row r="169" spans="2:14" x14ac:dyDescent="0.3">
      <c r="B169" s="61"/>
      <c r="C169" s="61"/>
      <c r="D169" s="51"/>
      <c r="E169" s="53"/>
      <c r="F169" s="61"/>
      <c r="G169" s="67"/>
      <c r="H169" s="68"/>
      <c r="J169" s="60"/>
      <c r="K169" s="61"/>
      <c r="L169" s="61"/>
      <c r="M169" s="61"/>
      <c r="N169" s="62"/>
    </row>
    <row r="170" spans="2:14" x14ac:dyDescent="0.3">
      <c r="B170" s="61"/>
      <c r="C170" s="61"/>
      <c r="D170" s="51"/>
      <c r="E170" s="53"/>
      <c r="F170" s="61"/>
      <c r="G170" s="67"/>
      <c r="H170" s="68"/>
      <c r="J170" s="60"/>
      <c r="K170" s="61"/>
      <c r="L170" s="61"/>
      <c r="M170" s="61"/>
      <c r="N170" s="62"/>
    </row>
    <row r="171" spans="2:14" x14ac:dyDescent="0.3">
      <c r="B171" s="61"/>
      <c r="C171" s="61"/>
      <c r="D171" s="51"/>
      <c r="E171" s="53"/>
      <c r="F171" s="61"/>
      <c r="G171" s="67"/>
      <c r="H171" s="68"/>
      <c r="J171" s="60"/>
      <c r="K171" s="61"/>
      <c r="L171" s="61"/>
      <c r="M171" s="61"/>
      <c r="N171" s="62"/>
    </row>
    <row r="172" spans="2:14" x14ac:dyDescent="0.3">
      <c r="B172" s="61"/>
      <c r="C172" s="61"/>
      <c r="D172" s="51"/>
      <c r="E172" s="53"/>
      <c r="F172" s="61"/>
      <c r="G172" s="67"/>
      <c r="H172" s="68"/>
      <c r="J172" s="60"/>
      <c r="K172" s="61"/>
      <c r="L172" s="61"/>
      <c r="M172" s="61"/>
      <c r="N172" s="62"/>
    </row>
    <row r="173" spans="2:14" x14ac:dyDescent="0.3">
      <c r="B173" s="61"/>
      <c r="C173" s="61"/>
      <c r="D173" s="51"/>
      <c r="E173" s="53"/>
      <c r="F173" s="61"/>
      <c r="G173" s="67"/>
      <c r="H173" s="68"/>
      <c r="J173" s="60"/>
      <c r="K173" s="61"/>
      <c r="L173" s="61"/>
      <c r="M173" s="61"/>
      <c r="N173" s="62"/>
    </row>
    <row r="174" spans="2:14" x14ac:dyDescent="0.3">
      <c r="B174" s="61"/>
      <c r="C174" s="61"/>
      <c r="D174" s="51"/>
      <c r="E174" s="53"/>
      <c r="F174" s="61"/>
      <c r="G174" s="67"/>
      <c r="H174" s="68"/>
      <c r="J174" s="60"/>
      <c r="K174" s="61"/>
      <c r="L174" s="61"/>
      <c r="M174" s="61"/>
      <c r="N174" s="62"/>
    </row>
    <row r="175" spans="2:14" x14ac:dyDescent="0.3">
      <c r="B175" s="61"/>
      <c r="C175" s="61"/>
      <c r="D175" s="51"/>
      <c r="E175" s="53"/>
      <c r="F175" s="61"/>
      <c r="G175" s="67"/>
      <c r="H175" s="68"/>
      <c r="J175" s="60"/>
      <c r="K175" s="61"/>
      <c r="L175" s="61"/>
      <c r="M175" s="61"/>
      <c r="N175" s="62"/>
    </row>
    <row r="176" spans="2:14" x14ac:dyDescent="0.3">
      <c r="B176" s="61"/>
      <c r="C176" s="61"/>
      <c r="D176" s="51"/>
      <c r="E176" s="53"/>
      <c r="F176" s="61"/>
      <c r="G176" s="67"/>
      <c r="H176" s="68"/>
      <c r="J176" s="60"/>
      <c r="K176" s="61"/>
      <c r="L176" s="61"/>
      <c r="M176" s="61"/>
      <c r="N176" s="62"/>
    </row>
    <row r="177" spans="2:14" x14ac:dyDescent="0.3">
      <c r="B177" s="61"/>
      <c r="C177" s="61"/>
      <c r="D177" s="51"/>
      <c r="E177" s="53"/>
      <c r="F177" s="61"/>
      <c r="G177" s="67"/>
      <c r="H177" s="68"/>
      <c r="J177" s="60"/>
      <c r="K177" s="61"/>
      <c r="L177" s="61"/>
      <c r="M177" s="61"/>
      <c r="N177" s="62"/>
    </row>
    <row r="178" spans="2:14" x14ac:dyDescent="0.3">
      <c r="B178" s="61"/>
      <c r="C178" s="61"/>
      <c r="D178" s="51"/>
      <c r="E178" s="53"/>
      <c r="F178" s="61"/>
      <c r="G178" s="67"/>
      <c r="H178" s="68"/>
      <c r="J178" s="60"/>
      <c r="K178" s="61"/>
      <c r="L178" s="61"/>
      <c r="M178" s="61"/>
      <c r="N178" s="62"/>
    </row>
    <row r="179" spans="2:14" x14ac:dyDescent="0.3">
      <c r="B179" s="61"/>
      <c r="C179" s="61"/>
      <c r="D179" s="51"/>
      <c r="E179" s="53"/>
      <c r="F179" s="61"/>
      <c r="G179" s="67"/>
      <c r="H179" s="68"/>
      <c r="J179" s="60"/>
      <c r="K179" s="61"/>
      <c r="L179" s="61"/>
      <c r="M179" s="61"/>
      <c r="N179" s="62"/>
    </row>
    <row r="180" spans="2:14" x14ac:dyDescent="0.3">
      <c r="B180" s="61"/>
      <c r="C180" s="61"/>
      <c r="D180" s="51"/>
      <c r="E180" s="53"/>
      <c r="F180" s="61"/>
      <c r="G180" s="67"/>
      <c r="H180" s="68"/>
      <c r="J180" s="60"/>
      <c r="K180" s="61"/>
      <c r="L180" s="61"/>
      <c r="M180" s="61"/>
      <c r="N180" s="62"/>
    </row>
    <row r="181" spans="2:14" x14ac:dyDescent="0.3">
      <c r="B181" s="61"/>
      <c r="C181" s="61"/>
      <c r="D181" s="51"/>
      <c r="E181" s="53"/>
      <c r="F181" s="61"/>
      <c r="G181" s="67"/>
      <c r="H181" s="68"/>
      <c r="J181" s="60"/>
      <c r="K181" s="61"/>
      <c r="L181" s="61"/>
      <c r="M181" s="61"/>
      <c r="N181" s="62"/>
    </row>
    <row r="182" spans="2:14" x14ac:dyDescent="0.3">
      <c r="B182" s="61"/>
      <c r="C182" s="61"/>
      <c r="D182" s="51"/>
      <c r="E182" s="53"/>
      <c r="F182" s="61"/>
      <c r="G182" s="67"/>
      <c r="H182" s="68"/>
      <c r="J182" s="60"/>
      <c r="K182" s="61"/>
      <c r="L182" s="61"/>
      <c r="M182" s="61"/>
      <c r="N182" s="62"/>
    </row>
    <row r="183" spans="2:14" x14ac:dyDescent="0.3">
      <c r="B183" s="61"/>
      <c r="C183" s="61"/>
      <c r="D183" s="51"/>
      <c r="E183" s="53"/>
      <c r="F183" s="61"/>
      <c r="G183" s="67"/>
      <c r="H183" s="68"/>
      <c r="J183" s="60"/>
      <c r="K183" s="61"/>
      <c r="L183" s="61"/>
      <c r="M183" s="61"/>
      <c r="N183" s="62"/>
    </row>
    <row r="184" spans="2:14" x14ac:dyDescent="0.3">
      <c r="B184" s="61"/>
      <c r="C184" s="61"/>
      <c r="D184" s="51"/>
      <c r="E184" s="53"/>
      <c r="F184" s="61"/>
      <c r="G184" s="67"/>
      <c r="H184" s="68"/>
      <c r="J184" s="60"/>
      <c r="K184" s="61"/>
      <c r="L184" s="61"/>
      <c r="M184" s="61"/>
      <c r="N184" s="62"/>
    </row>
    <row r="185" spans="2:14" x14ac:dyDescent="0.3">
      <c r="B185" s="61"/>
      <c r="C185" s="61"/>
      <c r="D185" s="51"/>
      <c r="E185" s="53"/>
      <c r="F185" s="61"/>
      <c r="G185" s="67"/>
      <c r="H185" s="68"/>
      <c r="J185" s="60"/>
      <c r="K185" s="61"/>
      <c r="L185" s="61"/>
      <c r="M185" s="61"/>
      <c r="N185" s="62"/>
    </row>
    <row r="186" spans="2:14" x14ac:dyDescent="0.3">
      <c r="B186" s="61"/>
      <c r="C186" s="61"/>
      <c r="D186" s="51"/>
      <c r="E186" s="53"/>
      <c r="F186" s="61"/>
      <c r="G186" s="67"/>
      <c r="H186" s="68"/>
      <c r="J186" s="60"/>
      <c r="K186" s="61"/>
      <c r="L186" s="61"/>
      <c r="M186" s="61"/>
      <c r="N186" s="62"/>
    </row>
    <row r="187" spans="2:14" x14ac:dyDescent="0.3">
      <c r="B187" s="61"/>
      <c r="C187" s="61"/>
      <c r="D187" s="51"/>
      <c r="E187" s="53"/>
      <c r="F187" s="61"/>
      <c r="G187" s="67"/>
      <c r="H187" s="68"/>
      <c r="J187" s="60"/>
      <c r="K187" s="61"/>
      <c r="L187" s="61"/>
      <c r="M187" s="61"/>
      <c r="N187" s="62"/>
    </row>
    <row r="188" spans="2:14" x14ac:dyDescent="0.3">
      <c r="B188" s="61"/>
      <c r="C188" s="61"/>
      <c r="D188" s="51"/>
      <c r="E188" s="53"/>
      <c r="F188" s="61"/>
      <c r="G188" s="67"/>
      <c r="H188" s="68"/>
      <c r="J188" s="60"/>
      <c r="K188" s="61"/>
      <c r="L188" s="61"/>
      <c r="M188" s="61"/>
      <c r="N188" s="62"/>
    </row>
    <row r="189" spans="2:14" x14ac:dyDescent="0.3">
      <c r="B189" s="61"/>
      <c r="C189" s="61"/>
      <c r="D189" s="51"/>
      <c r="E189" s="53"/>
      <c r="F189" s="61"/>
      <c r="G189" s="67"/>
      <c r="H189" s="68"/>
      <c r="J189" s="60"/>
      <c r="K189" s="61"/>
      <c r="L189" s="61"/>
      <c r="M189" s="61"/>
      <c r="N189" s="62"/>
    </row>
    <row r="190" spans="2:14" x14ac:dyDescent="0.3">
      <c r="B190" s="61"/>
      <c r="C190" s="61"/>
      <c r="D190" s="51"/>
      <c r="E190" s="53"/>
      <c r="F190" s="61"/>
      <c r="G190" s="67"/>
      <c r="H190" s="68"/>
      <c r="J190" s="60"/>
      <c r="K190" s="61"/>
      <c r="L190" s="61"/>
      <c r="M190" s="61"/>
      <c r="N190" s="62"/>
    </row>
    <row r="191" spans="2:14" x14ac:dyDescent="0.3">
      <c r="B191" s="61"/>
      <c r="C191" s="61"/>
      <c r="D191" s="51"/>
      <c r="E191" s="53"/>
      <c r="F191" s="61"/>
      <c r="G191" s="67"/>
      <c r="H191" s="68"/>
      <c r="J191" s="60"/>
      <c r="K191" s="61"/>
      <c r="L191" s="61"/>
      <c r="M191" s="61"/>
      <c r="N191" s="62"/>
    </row>
    <row r="192" spans="2:14" x14ac:dyDescent="0.3">
      <c r="B192" s="61"/>
      <c r="C192" s="61"/>
      <c r="D192" s="51"/>
      <c r="E192" s="53"/>
      <c r="F192" s="61"/>
      <c r="G192" s="67"/>
      <c r="H192" s="68"/>
      <c r="J192" s="60"/>
      <c r="K192" s="61"/>
      <c r="L192" s="61"/>
      <c r="M192" s="61"/>
      <c r="N192" s="62"/>
    </row>
    <row r="193" spans="2:14" x14ac:dyDescent="0.3">
      <c r="B193" s="61"/>
      <c r="C193" s="61"/>
      <c r="D193" s="51"/>
      <c r="E193" s="53"/>
      <c r="F193" s="61"/>
      <c r="G193" s="67"/>
      <c r="H193" s="68"/>
      <c r="J193" s="60"/>
      <c r="K193" s="61"/>
      <c r="L193" s="61"/>
      <c r="M193" s="61"/>
      <c r="N193" s="62"/>
    </row>
    <row r="194" spans="2:14" x14ac:dyDescent="0.3">
      <c r="B194" s="61"/>
      <c r="C194" s="61"/>
      <c r="D194" s="51"/>
      <c r="E194" s="53"/>
      <c r="F194" s="61"/>
      <c r="G194" s="67"/>
      <c r="H194" s="68"/>
      <c r="J194" s="60"/>
      <c r="K194" s="61"/>
      <c r="L194" s="61"/>
      <c r="M194" s="61"/>
      <c r="N194" s="62"/>
    </row>
    <row r="195" spans="2:14" x14ac:dyDescent="0.3">
      <c r="B195" s="61"/>
      <c r="C195" s="61"/>
      <c r="D195" s="51"/>
      <c r="E195" s="53"/>
      <c r="F195" s="61"/>
      <c r="G195" s="67"/>
      <c r="H195" s="68"/>
      <c r="J195" s="60"/>
      <c r="K195" s="61"/>
      <c r="L195" s="61"/>
      <c r="M195" s="61"/>
      <c r="N195" s="62"/>
    </row>
    <row r="196" spans="2:14" x14ac:dyDescent="0.3">
      <c r="B196" s="61"/>
      <c r="C196" s="61"/>
      <c r="D196" s="51"/>
      <c r="E196" s="53"/>
      <c r="F196" s="61"/>
      <c r="G196" s="67"/>
      <c r="H196" s="68"/>
      <c r="J196" s="60"/>
      <c r="K196" s="61"/>
      <c r="L196" s="61"/>
      <c r="M196" s="61"/>
      <c r="N196" s="62"/>
    </row>
    <row r="197" spans="2:14" x14ac:dyDescent="0.3">
      <c r="B197" s="61"/>
      <c r="C197" s="61"/>
      <c r="D197" s="51"/>
      <c r="E197" s="53"/>
      <c r="F197" s="61"/>
      <c r="G197" s="67"/>
      <c r="H197" s="68"/>
      <c r="J197" s="60"/>
      <c r="K197" s="61"/>
      <c r="L197" s="61"/>
      <c r="M197" s="61"/>
      <c r="N197" s="62"/>
    </row>
    <row r="198" spans="2:14" x14ac:dyDescent="0.3">
      <c r="B198" s="61"/>
      <c r="C198" s="61"/>
      <c r="D198" s="51"/>
      <c r="E198" s="53"/>
      <c r="F198" s="61"/>
      <c r="G198" s="67"/>
      <c r="H198" s="68"/>
      <c r="J198" s="60"/>
      <c r="K198" s="61"/>
      <c r="L198" s="61"/>
      <c r="M198" s="61"/>
      <c r="N198" s="62"/>
    </row>
    <row r="199" spans="2:14" x14ac:dyDescent="0.3">
      <c r="B199" s="61"/>
      <c r="C199" s="61"/>
      <c r="D199" s="51"/>
      <c r="E199" s="53"/>
      <c r="F199" s="61"/>
      <c r="G199" s="67"/>
      <c r="H199" s="68"/>
      <c r="J199" s="60"/>
      <c r="K199" s="61"/>
      <c r="L199" s="61"/>
      <c r="M199" s="61"/>
      <c r="N199" s="62"/>
    </row>
    <row r="200" spans="2:14" x14ac:dyDescent="0.3">
      <c r="B200" s="61"/>
      <c r="C200" s="61"/>
      <c r="D200" s="51"/>
      <c r="E200" s="53"/>
      <c r="F200" s="61"/>
      <c r="G200" s="67"/>
      <c r="H200" s="68"/>
      <c r="J200" s="60"/>
      <c r="K200" s="61"/>
      <c r="L200" s="61"/>
      <c r="M200" s="61"/>
      <c r="N200" s="62"/>
    </row>
    <row r="201" spans="2:14" x14ac:dyDescent="0.3">
      <c r="B201" s="61"/>
      <c r="C201" s="61"/>
      <c r="D201" s="51"/>
      <c r="E201" s="53"/>
      <c r="F201" s="61"/>
      <c r="G201" s="67"/>
      <c r="H201" s="68"/>
      <c r="J201" s="60"/>
      <c r="K201" s="61"/>
      <c r="L201" s="61"/>
      <c r="M201" s="61"/>
      <c r="N201" s="62"/>
    </row>
    <row r="202" spans="2:14" x14ac:dyDescent="0.3">
      <c r="B202" s="61"/>
      <c r="C202" s="61"/>
      <c r="D202" s="51"/>
      <c r="E202" s="53"/>
      <c r="F202" s="61"/>
      <c r="G202" s="67"/>
      <c r="H202" s="68"/>
      <c r="J202" s="60"/>
      <c r="K202" s="61"/>
      <c r="L202" s="61"/>
      <c r="M202" s="61"/>
      <c r="N202" s="62"/>
    </row>
    <row r="203" spans="2:14" x14ac:dyDescent="0.3">
      <c r="B203" s="61"/>
      <c r="C203" s="61"/>
      <c r="D203" s="51"/>
      <c r="E203" s="53"/>
      <c r="F203" s="61"/>
      <c r="G203" s="67"/>
      <c r="H203" s="68"/>
      <c r="J203" s="60"/>
      <c r="K203" s="61"/>
      <c r="L203" s="61"/>
      <c r="M203" s="61"/>
      <c r="N203" s="62"/>
    </row>
    <row r="204" spans="2:14" x14ac:dyDescent="0.3">
      <c r="B204" s="61"/>
      <c r="C204" s="61"/>
      <c r="D204" s="51"/>
      <c r="E204" s="53"/>
      <c r="F204" s="61"/>
      <c r="G204" s="67"/>
      <c r="H204" s="68"/>
      <c r="J204" s="60"/>
      <c r="K204" s="61"/>
      <c r="L204" s="61"/>
      <c r="M204" s="61"/>
      <c r="N204" s="62"/>
    </row>
    <row r="205" spans="2:14" x14ac:dyDescent="0.3">
      <c r="B205" s="61"/>
      <c r="C205" s="61"/>
      <c r="D205" s="51"/>
      <c r="E205" s="53"/>
      <c r="F205" s="61"/>
      <c r="G205" s="67"/>
      <c r="H205" s="68"/>
      <c r="J205" s="60"/>
      <c r="K205" s="61"/>
      <c r="L205" s="61"/>
      <c r="M205" s="61"/>
      <c r="N205" s="62"/>
    </row>
    <row r="206" spans="2:14" x14ac:dyDescent="0.3">
      <c r="B206" s="61"/>
      <c r="C206" s="61"/>
      <c r="D206" s="51"/>
      <c r="E206" s="53"/>
      <c r="F206" s="61"/>
      <c r="G206" s="67"/>
      <c r="H206" s="68"/>
      <c r="J206" s="60"/>
      <c r="K206" s="61"/>
      <c r="L206" s="61"/>
      <c r="M206" s="61"/>
      <c r="N206" s="62"/>
    </row>
    <row r="207" spans="2:14" x14ac:dyDescent="0.3">
      <c r="B207" s="61"/>
      <c r="C207" s="61"/>
      <c r="D207" s="51"/>
      <c r="E207" s="53"/>
      <c r="F207" s="61"/>
      <c r="G207" s="67"/>
      <c r="H207" s="68"/>
      <c r="J207" s="60"/>
      <c r="K207" s="61"/>
      <c r="L207" s="61"/>
      <c r="M207" s="61"/>
      <c r="N207" s="62"/>
    </row>
    <row r="208" spans="2:14" x14ac:dyDescent="0.3">
      <c r="B208" s="61"/>
      <c r="C208" s="61"/>
      <c r="D208" s="51"/>
      <c r="E208" s="53"/>
      <c r="F208" s="61"/>
      <c r="G208" s="67"/>
      <c r="H208" s="68"/>
      <c r="J208" s="60"/>
      <c r="K208" s="61"/>
      <c r="L208" s="61"/>
      <c r="M208" s="61"/>
      <c r="N208" s="62"/>
    </row>
    <row r="209" spans="2:14" x14ac:dyDescent="0.3">
      <c r="B209" s="61"/>
      <c r="C209" s="61"/>
      <c r="D209" s="51"/>
      <c r="E209" s="53"/>
      <c r="F209" s="61"/>
      <c r="G209" s="67"/>
      <c r="H209" s="68"/>
      <c r="J209" s="60"/>
      <c r="K209" s="61"/>
      <c r="L209" s="61"/>
      <c r="M209" s="61"/>
      <c r="N209" s="62"/>
    </row>
    <row r="210" spans="2:14" x14ac:dyDescent="0.3">
      <c r="B210" s="61"/>
      <c r="C210" s="61"/>
      <c r="D210" s="51"/>
      <c r="E210" s="53"/>
      <c r="F210" s="61"/>
      <c r="G210" s="67"/>
      <c r="H210" s="68"/>
      <c r="J210" s="60"/>
      <c r="K210" s="61"/>
      <c r="L210" s="61"/>
      <c r="M210" s="61"/>
      <c r="N210" s="62"/>
    </row>
    <row r="211" spans="2:14" x14ac:dyDescent="0.3">
      <c r="B211" s="61"/>
      <c r="C211" s="61"/>
      <c r="D211" s="51"/>
      <c r="E211" s="53"/>
      <c r="F211" s="61"/>
      <c r="G211" s="67"/>
      <c r="H211" s="68"/>
      <c r="J211" s="60"/>
      <c r="K211" s="61"/>
      <c r="L211" s="61"/>
      <c r="M211" s="61"/>
      <c r="N211" s="62"/>
    </row>
    <row r="212" spans="2:14" x14ac:dyDescent="0.3">
      <c r="B212" s="61"/>
      <c r="C212" s="61"/>
      <c r="D212" s="51"/>
      <c r="E212" s="53"/>
      <c r="F212" s="61"/>
      <c r="G212" s="67"/>
      <c r="H212" s="68"/>
      <c r="J212" s="60"/>
      <c r="K212" s="61"/>
      <c r="L212" s="61"/>
      <c r="M212" s="61"/>
      <c r="N212" s="62"/>
    </row>
    <row r="213" spans="2:14" x14ac:dyDescent="0.3">
      <c r="B213" s="61"/>
      <c r="C213" s="61"/>
      <c r="D213" s="51"/>
      <c r="E213" s="53"/>
      <c r="F213" s="61"/>
      <c r="G213" s="67"/>
      <c r="H213" s="68"/>
      <c r="J213" s="60"/>
      <c r="K213" s="61"/>
      <c r="L213" s="61"/>
      <c r="M213" s="61"/>
      <c r="N213" s="62"/>
    </row>
    <row r="214" spans="2:14" x14ac:dyDescent="0.3">
      <c r="B214" s="61"/>
      <c r="C214" s="61"/>
      <c r="D214" s="51"/>
      <c r="E214" s="53"/>
      <c r="F214" s="61"/>
      <c r="G214" s="67"/>
      <c r="H214" s="68"/>
      <c r="J214" s="60"/>
      <c r="K214" s="61"/>
      <c r="L214" s="61"/>
      <c r="M214" s="61"/>
      <c r="N214" s="62"/>
    </row>
    <row r="215" spans="2:14" x14ac:dyDescent="0.3">
      <c r="B215" s="61"/>
      <c r="C215" s="61"/>
      <c r="D215" s="51"/>
      <c r="E215" s="53"/>
      <c r="F215" s="61"/>
      <c r="G215" s="67"/>
      <c r="H215" s="68"/>
      <c r="J215" s="60"/>
      <c r="K215" s="61"/>
      <c r="L215" s="61"/>
      <c r="M215" s="61"/>
      <c r="N215" s="62"/>
    </row>
    <row r="216" spans="2:14" x14ac:dyDescent="0.3">
      <c r="B216" s="61"/>
      <c r="C216" s="61"/>
      <c r="D216" s="51"/>
      <c r="E216" s="53"/>
      <c r="F216" s="61"/>
      <c r="G216" s="67"/>
      <c r="H216" s="68"/>
      <c r="J216" s="60"/>
      <c r="K216" s="61"/>
      <c r="L216" s="61"/>
      <c r="M216" s="61"/>
      <c r="N216" s="62"/>
    </row>
    <row r="217" spans="2:14" x14ac:dyDescent="0.3">
      <c r="B217" s="61"/>
      <c r="C217" s="61"/>
      <c r="D217" s="51"/>
      <c r="E217" s="53"/>
      <c r="F217" s="61"/>
      <c r="G217" s="67"/>
      <c r="H217" s="68"/>
      <c r="J217" s="60"/>
      <c r="K217" s="61"/>
      <c r="L217" s="61"/>
      <c r="M217" s="61"/>
      <c r="N217" s="62"/>
    </row>
    <row r="218" spans="2:14" x14ac:dyDescent="0.3">
      <c r="B218" s="61"/>
      <c r="C218" s="61"/>
      <c r="D218" s="51"/>
      <c r="E218" s="53"/>
      <c r="F218" s="61"/>
      <c r="G218" s="67"/>
      <c r="H218" s="68"/>
      <c r="J218" s="60"/>
      <c r="K218" s="61"/>
      <c r="L218" s="61"/>
      <c r="M218" s="61"/>
      <c r="N218" s="62"/>
    </row>
    <row r="219" spans="2:14" x14ac:dyDescent="0.3">
      <c r="B219" s="61"/>
      <c r="C219" s="61"/>
      <c r="D219" s="51"/>
      <c r="E219" s="53"/>
      <c r="F219" s="61"/>
      <c r="G219" s="67"/>
      <c r="H219" s="68"/>
      <c r="J219" s="60"/>
      <c r="K219" s="61"/>
      <c r="L219" s="61"/>
      <c r="M219" s="61"/>
      <c r="N219" s="62"/>
    </row>
    <row r="220" spans="2:14" x14ac:dyDescent="0.3">
      <c r="B220" s="61"/>
      <c r="C220" s="61"/>
      <c r="D220" s="51"/>
      <c r="E220" s="53"/>
      <c r="F220" s="61"/>
      <c r="G220" s="67"/>
      <c r="H220" s="68"/>
      <c r="J220" s="60"/>
      <c r="K220" s="61"/>
      <c r="L220" s="61"/>
      <c r="M220" s="61"/>
      <c r="N220" s="62"/>
    </row>
    <row r="221" spans="2:14" x14ac:dyDescent="0.3">
      <c r="B221" s="61"/>
      <c r="C221" s="61"/>
      <c r="D221" s="51"/>
      <c r="E221" s="53"/>
      <c r="F221" s="61"/>
      <c r="G221" s="67"/>
      <c r="H221" s="68"/>
      <c r="J221" s="60"/>
      <c r="K221" s="61"/>
      <c r="L221" s="61"/>
      <c r="M221" s="61"/>
      <c r="N221" s="62"/>
    </row>
    <row r="222" spans="2:14" x14ac:dyDescent="0.3">
      <c r="B222" s="61"/>
      <c r="C222" s="61"/>
      <c r="D222" s="51"/>
      <c r="E222" s="53"/>
      <c r="F222" s="61"/>
      <c r="G222" s="67"/>
      <c r="H222" s="68"/>
      <c r="J222" s="60"/>
      <c r="K222" s="61"/>
      <c r="L222" s="61"/>
      <c r="M222" s="61"/>
      <c r="N222" s="62"/>
    </row>
    <row r="223" spans="2:14" x14ac:dyDescent="0.3">
      <c r="B223" s="61"/>
      <c r="C223" s="61"/>
      <c r="D223" s="51"/>
      <c r="E223" s="53"/>
      <c r="F223" s="61"/>
      <c r="G223" s="67"/>
      <c r="H223" s="68"/>
      <c r="J223" s="60"/>
      <c r="K223" s="61"/>
      <c r="L223" s="61"/>
      <c r="M223" s="61"/>
      <c r="N223" s="62"/>
    </row>
    <row r="224" spans="2:14" x14ac:dyDescent="0.3">
      <c r="B224" s="61"/>
      <c r="C224" s="61"/>
      <c r="D224" s="51"/>
      <c r="E224" s="53"/>
      <c r="F224" s="61"/>
      <c r="G224" s="67"/>
      <c r="H224" s="68"/>
      <c r="J224" s="60"/>
      <c r="K224" s="61"/>
      <c r="L224" s="61"/>
      <c r="M224" s="61"/>
      <c r="N224" s="62"/>
    </row>
    <row r="225" spans="2:14" x14ac:dyDescent="0.3">
      <c r="B225" s="61"/>
      <c r="C225" s="61"/>
      <c r="D225" s="51"/>
      <c r="E225" s="53"/>
      <c r="F225" s="61"/>
      <c r="G225" s="67"/>
      <c r="H225" s="68"/>
      <c r="J225" s="60"/>
      <c r="K225" s="61"/>
      <c r="L225" s="61"/>
      <c r="M225" s="61"/>
      <c r="N225" s="62"/>
    </row>
    <row r="226" spans="2:14" x14ac:dyDescent="0.3">
      <c r="B226" s="61"/>
      <c r="C226" s="61"/>
      <c r="D226" s="51"/>
      <c r="E226" s="53"/>
      <c r="F226" s="61"/>
      <c r="G226" s="67"/>
      <c r="H226" s="68"/>
      <c r="J226" s="60"/>
      <c r="K226" s="61"/>
      <c r="L226" s="61"/>
      <c r="M226" s="61"/>
      <c r="N226" s="62"/>
    </row>
    <row r="227" spans="2:14" x14ac:dyDescent="0.3">
      <c r="B227" s="61"/>
      <c r="C227" s="61"/>
      <c r="D227" s="51"/>
      <c r="E227" s="53"/>
      <c r="F227" s="61"/>
      <c r="G227" s="67"/>
      <c r="H227" s="68"/>
      <c r="J227" s="60"/>
      <c r="K227" s="61"/>
      <c r="L227" s="61"/>
      <c r="M227" s="61"/>
      <c r="N227" s="62"/>
    </row>
    <row r="228" spans="2:14" x14ac:dyDescent="0.3">
      <c r="B228" s="61"/>
      <c r="C228" s="61"/>
      <c r="D228" s="51"/>
      <c r="E228" s="53"/>
      <c r="F228" s="61"/>
      <c r="G228" s="67"/>
      <c r="H228" s="68"/>
      <c r="J228" s="60"/>
      <c r="K228" s="61"/>
      <c r="L228" s="61"/>
      <c r="M228" s="61"/>
      <c r="N228" s="62"/>
    </row>
    <row r="229" spans="2:14" x14ac:dyDescent="0.3">
      <c r="B229" s="61"/>
      <c r="C229" s="61"/>
      <c r="D229" s="51"/>
      <c r="E229" s="53"/>
      <c r="F229" s="61"/>
      <c r="G229" s="67"/>
      <c r="H229" s="68"/>
      <c r="J229" s="60"/>
      <c r="K229" s="61"/>
      <c r="L229" s="61"/>
      <c r="M229" s="61"/>
      <c r="N229" s="62"/>
    </row>
    <row r="230" spans="2:14" x14ac:dyDescent="0.3">
      <c r="B230" s="61"/>
      <c r="C230" s="61"/>
      <c r="D230" s="51"/>
      <c r="E230" s="53"/>
      <c r="F230" s="61"/>
      <c r="G230" s="67"/>
      <c r="H230" s="68"/>
      <c r="J230" s="60"/>
      <c r="K230" s="61"/>
      <c r="L230" s="61"/>
      <c r="M230" s="61"/>
      <c r="N230" s="62"/>
    </row>
    <row r="231" spans="2:14" x14ac:dyDescent="0.3">
      <c r="B231" s="61"/>
      <c r="C231" s="61"/>
      <c r="D231" s="51"/>
      <c r="E231" s="53"/>
      <c r="F231" s="61"/>
      <c r="G231" s="67"/>
      <c r="H231" s="68"/>
      <c r="J231" s="60"/>
      <c r="K231" s="61"/>
      <c r="L231" s="61"/>
      <c r="M231" s="61"/>
      <c r="N231" s="62"/>
    </row>
    <row r="232" spans="2:14" x14ac:dyDescent="0.3">
      <c r="B232" s="61"/>
      <c r="C232" s="61"/>
      <c r="D232" s="51"/>
      <c r="E232" s="53"/>
      <c r="F232" s="61"/>
      <c r="G232" s="67"/>
      <c r="H232" s="68"/>
      <c r="J232" s="60"/>
      <c r="K232" s="61"/>
      <c r="L232" s="61"/>
      <c r="M232" s="61"/>
      <c r="N232" s="62"/>
    </row>
    <row r="233" spans="2:14" x14ac:dyDescent="0.3">
      <c r="B233" s="61"/>
      <c r="C233" s="61"/>
      <c r="D233" s="51"/>
      <c r="E233" s="53"/>
      <c r="F233" s="61"/>
      <c r="G233" s="67"/>
      <c r="H233" s="68"/>
      <c r="J233" s="60"/>
      <c r="K233" s="61"/>
      <c r="L233" s="61"/>
      <c r="M233" s="61"/>
      <c r="N233" s="62"/>
    </row>
    <row r="234" spans="2:14" x14ac:dyDescent="0.3">
      <c r="B234" s="61"/>
      <c r="C234" s="61"/>
      <c r="D234" s="51"/>
      <c r="E234" s="53"/>
      <c r="F234" s="61"/>
      <c r="G234" s="67"/>
      <c r="H234" s="68"/>
      <c r="J234" s="60"/>
      <c r="K234" s="61"/>
      <c r="L234" s="61"/>
      <c r="M234" s="61"/>
      <c r="N234" s="62"/>
    </row>
    <row r="235" spans="2:14" x14ac:dyDescent="0.3">
      <c r="B235" s="61"/>
      <c r="C235" s="61"/>
      <c r="D235" s="51"/>
      <c r="E235" s="53"/>
      <c r="F235" s="61"/>
      <c r="G235" s="67"/>
      <c r="H235" s="68"/>
      <c r="J235" s="60"/>
      <c r="K235" s="61"/>
      <c r="L235" s="61"/>
      <c r="M235" s="61"/>
      <c r="N235" s="62"/>
    </row>
    <row r="236" spans="2:14" x14ac:dyDescent="0.3">
      <c r="B236" s="61"/>
      <c r="C236" s="61"/>
      <c r="D236" s="51"/>
      <c r="E236" s="53"/>
      <c r="F236" s="61"/>
      <c r="G236" s="67"/>
      <c r="H236" s="68"/>
      <c r="J236" s="60"/>
      <c r="K236" s="61"/>
      <c r="L236" s="61"/>
      <c r="M236" s="61"/>
      <c r="N236" s="62"/>
    </row>
    <row r="237" spans="2:14" x14ac:dyDescent="0.3">
      <c r="B237" s="61"/>
      <c r="C237" s="61"/>
      <c r="D237" s="51"/>
      <c r="E237" s="53"/>
      <c r="F237" s="61"/>
      <c r="G237" s="67"/>
      <c r="H237" s="68"/>
      <c r="J237" s="60"/>
      <c r="K237" s="61"/>
      <c r="L237" s="61"/>
      <c r="M237" s="61"/>
      <c r="N237" s="62"/>
    </row>
    <row r="238" spans="2:14" x14ac:dyDescent="0.3">
      <c r="B238" s="61"/>
      <c r="C238" s="61"/>
      <c r="D238" s="51"/>
      <c r="E238" s="53"/>
      <c r="F238" s="61"/>
      <c r="G238" s="67"/>
      <c r="H238" s="68"/>
      <c r="J238" s="60"/>
      <c r="K238" s="61"/>
      <c r="L238" s="61"/>
      <c r="M238" s="61"/>
      <c r="N238" s="62"/>
    </row>
    <row r="239" spans="2:14" x14ac:dyDescent="0.3">
      <c r="B239" s="61"/>
      <c r="C239" s="61"/>
      <c r="D239" s="51"/>
      <c r="E239" s="53"/>
      <c r="F239" s="61"/>
      <c r="G239" s="67"/>
      <c r="H239" s="68"/>
      <c r="J239" s="60"/>
      <c r="K239" s="61"/>
      <c r="L239" s="61"/>
      <c r="M239" s="61"/>
      <c r="N239" s="62"/>
    </row>
    <row r="240" spans="2:14" x14ac:dyDescent="0.3">
      <c r="B240" s="61"/>
      <c r="C240" s="61"/>
      <c r="D240" s="51"/>
      <c r="E240" s="53"/>
      <c r="F240" s="61"/>
      <c r="G240" s="67"/>
      <c r="H240" s="68"/>
      <c r="J240" s="60"/>
      <c r="K240" s="61"/>
      <c r="L240" s="61"/>
      <c r="M240" s="61"/>
      <c r="N240" s="62"/>
    </row>
    <row r="241" spans="2:14" x14ac:dyDescent="0.3">
      <c r="B241" s="61"/>
      <c r="C241" s="61"/>
      <c r="D241" s="51"/>
      <c r="E241" s="53"/>
      <c r="F241" s="61"/>
      <c r="G241" s="67"/>
      <c r="H241" s="68"/>
      <c r="J241" s="60"/>
      <c r="K241" s="61"/>
      <c r="L241" s="61"/>
      <c r="M241" s="61"/>
      <c r="N241" s="62"/>
    </row>
    <row r="242" spans="2:14" x14ac:dyDescent="0.3">
      <c r="B242" s="61"/>
      <c r="C242" s="61"/>
      <c r="D242" s="51"/>
      <c r="E242" s="53"/>
      <c r="F242" s="61"/>
      <c r="G242" s="67"/>
      <c r="H242" s="68"/>
      <c r="J242" s="60"/>
      <c r="K242" s="61"/>
      <c r="L242" s="61"/>
      <c r="M242" s="61"/>
      <c r="N242" s="62"/>
    </row>
    <row r="243" spans="2:14" x14ac:dyDescent="0.3">
      <c r="B243" s="61"/>
      <c r="C243" s="61"/>
      <c r="D243" s="51"/>
      <c r="E243" s="53"/>
      <c r="F243" s="61"/>
      <c r="G243" s="67"/>
      <c r="H243" s="68"/>
      <c r="J243" s="60"/>
      <c r="K243" s="61"/>
      <c r="L243" s="61"/>
      <c r="M243" s="61"/>
      <c r="N243" s="62"/>
    </row>
    <row r="244" spans="2:14" x14ac:dyDescent="0.3">
      <c r="B244" s="61"/>
      <c r="C244" s="61"/>
      <c r="D244" s="51"/>
      <c r="E244" s="53"/>
      <c r="F244" s="61"/>
      <c r="G244" s="67"/>
      <c r="H244" s="68"/>
      <c r="J244" s="60"/>
      <c r="K244" s="61"/>
      <c r="L244" s="61"/>
      <c r="M244" s="61"/>
      <c r="N244" s="62"/>
    </row>
    <row r="245" spans="2:14" x14ac:dyDescent="0.3">
      <c r="B245" s="61"/>
      <c r="C245" s="61"/>
      <c r="D245" s="51"/>
      <c r="E245" s="53"/>
      <c r="F245" s="61"/>
      <c r="G245" s="67"/>
      <c r="H245" s="68"/>
      <c r="J245" s="60"/>
      <c r="K245" s="61"/>
      <c r="L245" s="61"/>
      <c r="M245" s="61"/>
      <c r="N245" s="62"/>
    </row>
    <row r="246" spans="2:14" x14ac:dyDescent="0.3">
      <c r="B246" s="61"/>
      <c r="C246" s="61"/>
      <c r="D246" s="51"/>
      <c r="E246" s="53"/>
      <c r="F246" s="61"/>
      <c r="G246" s="67"/>
      <c r="H246" s="68"/>
      <c r="J246" s="60"/>
      <c r="K246" s="61"/>
      <c r="L246" s="61"/>
      <c r="M246" s="61"/>
      <c r="N246" s="62"/>
    </row>
    <row r="247" spans="2:14" x14ac:dyDescent="0.3">
      <c r="B247" s="61"/>
      <c r="C247" s="61"/>
      <c r="D247" s="51"/>
      <c r="E247" s="53"/>
      <c r="F247" s="61"/>
      <c r="G247" s="67"/>
      <c r="H247" s="68"/>
      <c r="J247" s="60"/>
      <c r="K247" s="61"/>
      <c r="L247" s="61"/>
      <c r="M247" s="61"/>
      <c r="N247" s="62"/>
    </row>
    <row r="248" spans="2:14" x14ac:dyDescent="0.3">
      <c r="B248" s="61"/>
      <c r="C248" s="61"/>
      <c r="D248" s="51"/>
      <c r="E248" s="53"/>
      <c r="F248" s="61"/>
      <c r="G248" s="67"/>
      <c r="H248" s="68"/>
      <c r="J248" s="60"/>
      <c r="K248" s="61"/>
      <c r="L248" s="61"/>
      <c r="M248" s="61"/>
      <c r="N248" s="62"/>
    </row>
    <row r="249" spans="2:14" x14ac:dyDescent="0.3">
      <c r="B249" s="61"/>
      <c r="C249" s="61"/>
      <c r="D249" s="51"/>
      <c r="E249" s="53"/>
      <c r="F249" s="61"/>
      <c r="G249" s="67"/>
      <c r="H249" s="68"/>
      <c r="J249" s="60"/>
      <c r="K249" s="61"/>
      <c r="L249" s="61"/>
      <c r="M249" s="61"/>
      <c r="N249" s="62"/>
    </row>
    <row r="250" spans="2:14" x14ac:dyDescent="0.3">
      <c r="B250" s="61"/>
      <c r="C250" s="61"/>
      <c r="D250" s="51"/>
      <c r="E250" s="53"/>
      <c r="F250" s="61"/>
      <c r="G250" s="67"/>
      <c r="H250" s="68"/>
      <c r="J250" s="60"/>
      <c r="K250" s="61"/>
      <c r="L250" s="61"/>
      <c r="M250" s="61"/>
      <c r="N250" s="62"/>
    </row>
    <row r="251" spans="2:14" x14ac:dyDescent="0.3">
      <c r="B251" s="61"/>
      <c r="C251" s="61"/>
      <c r="D251" s="51"/>
      <c r="E251" s="53"/>
      <c r="F251" s="61"/>
      <c r="G251" s="67"/>
      <c r="H251" s="68"/>
      <c r="J251" s="60"/>
      <c r="K251" s="61"/>
      <c r="L251" s="61"/>
      <c r="M251" s="61"/>
      <c r="N251" s="62"/>
    </row>
    <row r="252" spans="2:14" x14ac:dyDescent="0.3">
      <c r="B252" s="61"/>
      <c r="C252" s="61"/>
      <c r="D252" s="51"/>
      <c r="E252" s="53"/>
      <c r="F252" s="61"/>
      <c r="G252" s="67"/>
      <c r="H252" s="68"/>
      <c r="J252" s="60"/>
      <c r="K252" s="61"/>
      <c r="L252" s="61"/>
      <c r="M252" s="61"/>
      <c r="N252" s="62"/>
    </row>
    <row r="253" spans="2:14" x14ac:dyDescent="0.3">
      <c r="B253" s="61"/>
      <c r="C253" s="61"/>
      <c r="D253" s="51"/>
      <c r="E253" s="53"/>
      <c r="F253" s="61"/>
      <c r="G253" s="67"/>
      <c r="H253" s="68"/>
      <c r="J253" s="60"/>
      <c r="K253" s="61"/>
      <c r="L253" s="61"/>
      <c r="M253" s="61"/>
      <c r="N253" s="62"/>
    </row>
    <row r="254" spans="2:14" x14ac:dyDescent="0.3">
      <c r="B254" s="61"/>
      <c r="C254" s="61"/>
      <c r="D254" s="51"/>
      <c r="E254" s="53"/>
      <c r="F254" s="61"/>
      <c r="G254" s="67"/>
      <c r="H254" s="68"/>
      <c r="J254" s="60"/>
      <c r="K254" s="61"/>
      <c r="L254" s="61"/>
      <c r="M254" s="61"/>
      <c r="N254" s="62"/>
    </row>
    <row r="255" spans="2:14" x14ac:dyDescent="0.3">
      <c r="B255" s="61"/>
      <c r="C255" s="61"/>
      <c r="D255" s="51"/>
      <c r="E255" s="53"/>
      <c r="F255" s="61"/>
      <c r="G255" s="67"/>
      <c r="H255" s="68"/>
      <c r="J255" s="60"/>
      <c r="K255" s="61"/>
      <c r="L255" s="61"/>
      <c r="M255" s="61"/>
      <c r="N255" s="62"/>
    </row>
    <row r="256" spans="2:14" x14ac:dyDescent="0.3">
      <c r="B256" s="61"/>
      <c r="C256" s="61"/>
      <c r="D256" s="51"/>
      <c r="E256" s="53"/>
      <c r="F256" s="61"/>
      <c r="G256" s="67"/>
      <c r="H256" s="68"/>
      <c r="J256" s="60"/>
      <c r="K256" s="61"/>
      <c r="L256" s="61"/>
      <c r="M256" s="61"/>
      <c r="N256" s="62"/>
    </row>
    <row r="257" spans="2:14" x14ac:dyDescent="0.3">
      <c r="B257" s="61"/>
      <c r="C257" s="61"/>
      <c r="D257" s="51"/>
      <c r="E257" s="53"/>
      <c r="F257" s="61"/>
      <c r="G257" s="67"/>
      <c r="H257" s="68"/>
      <c r="J257" s="60"/>
      <c r="K257" s="61"/>
      <c r="L257" s="61"/>
      <c r="M257" s="61"/>
      <c r="N257" s="62"/>
    </row>
    <row r="258" spans="2:14" x14ac:dyDescent="0.3">
      <c r="B258" s="61"/>
      <c r="C258" s="61"/>
      <c r="D258" s="51"/>
      <c r="E258" s="53"/>
      <c r="F258" s="61"/>
      <c r="G258" s="67"/>
      <c r="H258" s="68"/>
      <c r="J258" s="60"/>
      <c r="K258" s="61"/>
      <c r="L258" s="61"/>
      <c r="M258" s="61"/>
      <c r="N258" s="62"/>
    </row>
    <row r="259" spans="2:14" x14ac:dyDescent="0.3">
      <c r="B259" s="61"/>
      <c r="C259" s="61"/>
      <c r="D259" s="51"/>
      <c r="E259" s="53"/>
      <c r="F259" s="61"/>
      <c r="G259" s="67"/>
      <c r="H259" s="68"/>
      <c r="J259" s="60"/>
      <c r="K259" s="61"/>
      <c r="L259" s="61"/>
      <c r="M259" s="61"/>
      <c r="N259" s="62"/>
    </row>
    <row r="260" spans="2:14" x14ac:dyDescent="0.3">
      <c r="B260" s="61"/>
      <c r="C260" s="61"/>
      <c r="D260" s="51"/>
      <c r="E260" s="53"/>
      <c r="F260" s="61"/>
      <c r="G260" s="67"/>
      <c r="H260" s="68"/>
      <c r="J260" s="60"/>
      <c r="K260" s="61"/>
      <c r="L260" s="61"/>
      <c r="M260" s="61"/>
      <c r="N260" s="62"/>
    </row>
    <row r="261" spans="2:14" x14ac:dyDescent="0.3">
      <c r="B261" s="61"/>
      <c r="C261" s="61"/>
      <c r="D261" s="51"/>
      <c r="E261" s="53"/>
      <c r="F261" s="61"/>
      <c r="G261" s="67"/>
      <c r="H261" s="68"/>
      <c r="J261" s="60"/>
      <c r="K261" s="61"/>
      <c r="L261" s="61"/>
      <c r="M261" s="61"/>
      <c r="N261" s="62"/>
    </row>
    <row r="262" spans="2:14" x14ac:dyDescent="0.3">
      <c r="B262" s="61"/>
      <c r="C262" s="61"/>
      <c r="D262" s="51"/>
      <c r="E262" s="53"/>
      <c r="F262" s="61"/>
      <c r="G262" s="67"/>
      <c r="H262" s="68"/>
      <c r="J262" s="60"/>
      <c r="K262" s="61"/>
      <c r="L262" s="61"/>
      <c r="M262" s="61"/>
      <c r="N262" s="62"/>
    </row>
    <row r="263" spans="2:14" x14ac:dyDescent="0.3">
      <c r="B263" s="61"/>
      <c r="C263" s="61"/>
      <c r="D263" s="51"/>
      <c r="E263" s="53"/>
      <c r="F263" s="61"/>
      <c r="G263" s="67"/>
      <c r="H263" s="68"/>
      <c r="J263" s="60"/>
      <c r="K263" s="61"/>
      <c r="L263" s="61"/>
      <c r="M263" s="61"/>
      <c r="N263" s="62"/>
    </row>
    <row r="264" spans="2:14" x14ac:dyDescent="0.3">
      <c r="B264" s="61"/>
      <c r="C264" s="61"/>
      <c r="D264" s="51"/>
      <c r="E264" s="53"/>
      <c r="F264" s="61"/>
      <c r="G264" s="67"/>
      <c r="H264" s="68"/>
      <c r="J264" s="60"/>
      <c r="K264" s="61"/>
      <c r="L264" s="61"/>
      <c r="M264" s="61"/>
      <c r="N264" s="62"/>
    </row>
    <row r="265" spans="2:14" x14ac:dyDescent="0.3">
      <c r="B265" s="61"/>
      <c r="C265" s="61"/>
      <c r="D265" s="51"/>
      <c r="E265" s="53"/>
      <c r="F265" s="61"/>
      <c r="G265" s="67"/>
      <c r="H265" s="68"/>
      <c r="J265" s="60"/>
      <c r="K265" s="61"/>
      <c r="L265" s="61"/>
      <c r="M265" s="61"/>
      <c r="N265" s="62"/>
    </row>
    <row r="266" spans="2:14" x14ac:dyDescent="0.3">
      <c r="B266" s="61"/>
      <c r="C266" s="61"/>
      <c r="D266" s="51"/>
      <c r="E266" s="53"/>
      <c r="F266" s="61"/>
      <c r="G266" s="67"/>
      <c r="H266" s="68"/>
      <c r="J266" s="60"/>
      <c r="K266" s="61"/>
      <c r="L266" s="61"/>
      <c r="M266" s="61"/>
      <c r="N266" s="62"/>
    </row>
    <row r="267" spans="2:14" x14ac:dyDescent="0.3">
      <c r="B267" s="61"/>
      <c r="C267" s="61"/>
      <c r="D267" s="51"/>
      <c r="E267" s="53"/>
      <c r="F267" s="61"/>
      <c r="G267" s="67"/>
      <c r="H267" s="68"/>
      <c r="J267" s="60"/>
      <c r="K267" s="61"/>
      <c r="L267" s="61"/>
      <c r="M267" s="61"/>
      <c r="N267" s="62"/>
    </row>
    <row r="268" spans="2:14" x14ac:dyDescent="0.3">
      <c r="B268" s="61"/>
      <c r="C268" s="61"/>
      <c r="D268" s="51"/>
      <c r="E268" s="53"/>
      <c r="F268" s="61"/>
      <c r="G268" s="67"/>
      <c r="H268" s="68"/>
      <c r="J268" s="60"/>
      <c r="K268" s="61"/>
      <c r="L268" s="61"/>
      <c r="M268" s="61"/>
      <c r="N268" s="62"/>
    </row>
    <row r="269" spans="2:14" x14ac:dyDescent="0.3">
      <c r="B269" s="61"/>
      <c r="C269" s="61"/>
      <c r="D269" s="51"/>
      <c r="E269" s="53"/>
      <c r="F269" s="61"/>
      <c r="G269" s="67"/>
      <c r="H269" s="68"/>
      <c r="J269" s="60"/>
      <c r="K269" s="61"/>
      <c r="L269" s="61"/>
      <c r="M269" s="61"/>
      <c r="N269" s="62"/>
    </row>
    <row r="270" spans="2:14" x14ac:dyDescent="0.3">
      <c r="B270" s="61"/>
      <c r="C270" s="61"/>
      <c r="D270" s="51"/>
      <c r="E270" s="53"/>
      <c r="F270" s="61"/>
      <c r="G270" s="67"/>
      <c r="H270" s="68"/>
      <c r="J270" s="60"/>
      <c r="K270" s="61"/>
      <c r="L270" s="61"/>
      <c r="M270" s="61"/>
      <c r="N270" s="62"/>
    </row>
    <row r="271" spans="2:14" x14ac:dyDescent="0.3">
      <c r="B271" s="61"/>
      <c r="C271" s="61"/>
      <c r="D271" s="51"/>
      <c r="E271" s="53"/>
      <c r="F271" s="61"/>
      <c r="G271" s="67"/>
      <c r="H271" s="68"/>
      <c r="J271" s="60"/>
      <c r="K271" s="61"/>
      <c r="L271" s="61"/>
      <c r="M271" s="61"/>
      <c r="N271" s="62"/>
    </row>
    <row r="272" spans="2:14" x14ac:dyDescent="0.3">
      <c r="B272" s="61"/>
      <c r="C272" s="61"/>
      <c r="D272" s="51"/>
      <c r="E272" s="53"/>
      <c r="F272" s="61"/>
      <c r="G272" s="67"/>
      <c r="H272" s="68"/>
      <c r="J272" s="60"/>
      <c r="K272" s="61"/>
      <c r="L272" s="61"/>
      <c r="M272" s="61"/>
      <c r="N272" s="62"/>
    </row>
    <row r="273" spans="2:14" x14ac:dyDescent="0.3">
      <c r="B273" s="61"/>
      <c r="C273" s="61"/>
      <c r="D273" s="51"/>
      <c r="E273" s="53"/>
      <c r="F273" s="61"/>
      <c r="G273" s="67"/>
      <c r="H273" s="68"/>
      <c r="J273" s="60"/>
      <c r="K273" s="61"/>
      <c r="L273" s="61"/>
      <c r="M273" s="61"/>
      <c r="N273" s="62"/>
    </row>
    <row r="274" spans="2:14" x14ac:dyDescent="0.3">
      <c r="B274" s="61"/>
      <c r="C274" s="61"/>
      <c r="D274" s="51"/>
      <c r="E274" s="53"/>
      <c r="F274" s="61"/>
      <c r="G274" s="67"/>
      <c r="H274" s="68"/>
      <c r="J274" s="60"/>
      <c r="K274" s="61"/>
      <c r="L274" s="61"/>
      <c r="M274" s="61"/>
      <c r="N274" s="62"/>
    </row>
    <row r="275" spans="2:14" x14ac:dyDescent="0.3">
      <c r="B275" s="61"/>
      <c r="C275" s="61"/>
      <c r="D275" s="51"/>
      <c r="E275" s="53"/>
      <c r="F275" s="61"/>
      <c r="G275" s="67"/>
      <c r="H275" s="68"/>
      <c r="J275" s="60"/>
      <c r="K275" s="61"/>
      <c r="L275" s="61"/>
      <c r="M275" s="61"/>
      <c r="N275" s="62"/>
    </row>
    <row r="276" spans="2:14" x14ac:dyDescent="0.3">
      <c r="B276" s="61"/>
      <c r="C276" s="61"/>
      <c r="D276" s="51"/>
      <c r="E276" s="53"/>
      <c r="F276" s="61"/>
      <c r="G276" s="67"/>
      <c r="H276" s="68"/>
      <c r="J276" s="60"/>
      <c r="K276" s="61"/>
      <c r="L276" s="61"/>
      <c r="M276" s="61"/>
      <c r="N276" s="62"/>
    </row>
    <row r="277" spans="2:14" x14ac:dyDescent="0.3">
      <c r="B277" s="61"/>
      <c r="C277" s="61"/>
      <c r="D277" s="51"/>
      <c r="E277" s="53"/>
      <c r="F277" s="61"/>
      <c r="G277" s="67"/>
      <c r="H277" s="68"/>
      <c r="J277" s="60"/>
      <c r="K277" s="61"/>
      <c r="L277" s="61"/>
      <c r="M277" s="61"/>
      <c r="N277" s="62"/>
    </row>
    <row r="278" spans="2:14" x14ac:dyDescent="0.3">
      <c r="B278" s="61"/>
      <c r="C278" s="61"/>
      <c r="D278" s="51"/>
      <c r="E278" s="53"/>
      <c r="F278" s="61"/>
      <c r="G278" s="67"/>
      <c r="H278" s="68"/>
      <c r="J278" s="60"/>
      <c r="K278" s="61"/>
      <c r="L278" s="61"/>
      <c r="M278" s="61"/>
      <c r="N278" s="62"/>
    </row>
    <row r="279" spans="2:14" x14ac:dyDescent="0.3">
      <c r="B279" s="61"/>
      <c r="C279" s="61"/>
      <c r="D279" s="51"/>
      <c r="E279" s="53"/>
      <c r="F279" s="61"/>
      <c r="G279" s="67"/>
      <c r="H279" s="68"/>
      <c r="J279" s="60"/>
      <c r="K279" s="61"/>
      <c r="L279" s="61"/>
      <c r="M279" s="61"/>
      <c r="N279" s="62"/>
    </row>
    <row r="280" spans="2:14" x14ac:dyDescent="0.3">
      <c r="B280" s="61"/>
      <c r="C280" s="61"/>
      <c r="D280" s="51"/>
      <c r="E280" s="53"/>
      <c r="F280" s="61"/>
      <c r="G280" s="67"/>
      <c r="H280" s="68"/>
      <c r="J280" s="60"/>
      <c r="K280" s="61"/>
      <c r="L280" s="61"/>
      <c r="M280" s="61"/>
      <c r="N280" s="62"/>
    </row>
    <row r="281" spans="2:14" x14ac:dyDescent="0.3">
      <c r="B281" s="61"/>
      <c r="C281" s="61"/>
      <c r="D281" s="51"/>
      <c r="E281" s="53"/>
      <c r="F281" s="61"/>
      <c r="G281" s="67"/>
      <c r="H281" s="68"/>
      <c r="J281" s="60"/>
      <c r="K281" s="61"/>
      <c r="L281" s="61"/>
      <c r="M281" s="61"/>
      <c r="N281" s="62"/>
    </row>
    <row r="282" spans="2:14" x14ac:dyDescent="0.3">
      <c r="B282" s="61"/>
      <c r="C282" s="61"/>
      <c r="D282" s="51"/>
      <c r="E282" s="53"/>
      <c r="F282" s="61"/>
      <c r="G282" s="67"/>
      <c r="H282" s="68"/>
      <c r="J282" s="60"/>
      <c r="K282" s="61"/>
      <c r="L282" s="61"/>
      <c r="M282" s="61"/>
      <c r="N282" s="62"/>
    </row>
    <row r="283" spans="2:14" x14ac:dyDescent="0.3">
      <c r="B283" s="61"/>
      <c r="C283" s="61"/>
      <c r="D283" s="51"/>
      <c r="E283" s="53"/>
      <c r="F283" s="61"/>
      <c r="G283" s="67"/>
      <c r="H283" s="68"/>
      <c r="J283" s="60"/>
      <c r="K283" s="61"/>
      <c r="L283" s="61"/>
      <c r="M283" s="61"/>
      <c r="N283" s="62"/>
    </row>
    <row r="284" spans="2:14" x14ac:dyDescent="0.3">
      <c r="B284" s="61"/>
      <c r="C284" s="61"/>
      <c r="D284" s="51"/>
      <c r="E284" s="53"/>
      <c r="F284" s="61"/>
      <c r="G284" s="67"/>
      <c r="H284" s="68"/>
      <c r="J284" s="60"/>
      <c r="K284" s="61"/>
      <c r="L284" s="61"/>
      <c r="M284" s="61"/>
      <c r="N284" s="62"/>
    </row>
    <row r="285" spans="2:14" x14ac:dyDescent="0.3">
      <c r="B285" s="61"/>
      <c r="C285" s="61"/>
      <c r="D285" s="51"/>
      <c r="E285" s="53"/>
      <c r="F285" s="61"/>
      <c r="G285" s="67"/>
      <c r="H285" s="68"/>
      <c r="J285" s="60"/>
      <c r="K285" s="61"/>
      <c r="L285" s="61"/>
      <c r="M285" s="61"/>
      <c r="N285" s="62"/>
    </row>
    <row r="286" spans="2:14" x14ac:dyDescent="0.3">
      <c r="B286" s="61"/>
      <c r="C286" s="61"/>
      <c r="D286" s="51"/>
      <c r="E286" s="53"/>
      <c r="F286" s="61"/>
      <c r="G286" s="67"/>
      <c r="H286" s="68"/>
      <c r="J286" s="60"/>
      <c r="K286" s="61"/>
      <c r="L286" s="61"/>
      <c r="M286" s="61"/>
      <c r="N286" s="62"/>
    </row>
    <row r="287" spans="2:14" x14ac:dyDescent="0.3">
      <c r="B287" s="61"/>
      <c r="C287" s="61"/>
      <c r="D287" s="51"/>
      <c r="E287" s="53"/>
      <c r="F287" s="61"/>
      <c r="G287" s="67"/>
      <c r="H287" s="68"/>
      <c r="J287" s="60"/>
      <c r="K287" s="61"/>
      <c r="L287" s="61"/>
      <c r="M287" s="61"/>
      <c r="N287" s="62"/>
    </row>
    <row r="288" spans="2:14" x14ac:dyDescent="0.3">
      <c r="B288" s="61"/>
      <c r="C288" s="61"/>
      <c r="D288" s="51"/>
      <c r="E288" s="53"/>
      <c r="F288" s="61"/>
      <c r="G288" s="67"/>
      <c r="H288" s="68"/>
      <c r="J288" s="60"/>
      <c r="K288" s="61"/>
      <c r="L288" s="61"/>
      <c r="M288" s="61"/>
      <c r="N288" s="62"/>
    </row>
    <row r="289" spans="2:14" x14ac:dyDescent="0.3">
      <c r="B289" s="61"/>
      <c r="C289" s="61"/>
      <c r="D289" s="51"/>
      <c r="E289" s="53"/>
      <c r="F289" s="61"/>
      <c r="G289" s="67"/>
      <c r="H289" s="68"/>
      <c r="J289" s="60"/>
      <c r="K289" s="61"/>
      <c r="L289" s="61"/>
      <c r="M289" s="61"/>
      <c r="N289" s="62"/>
    </row>
    <row r="290" spans="2:14" x14ac:dyDescent="0.3">
      <c r="B290" s="61"/>
      <c r="C290" s="61"/>
      <c r="D290" s="51"/>
      <c r="E290" s="53"/>
      <c r="F290" s="61"/>
      <c r="G290" s="67"/>
      <c r="H290" s="68"/>
      <c r="J290" s="60"/>
      <c r="K290" s="61"/>
      <c r="L290" s="61"/>
      <c r="M290" s="61"/>
      <c r="N290" s="62"/>
    </row>
    <row r="291" spans="2:14" x14ac:dyDescent="0.3">
      <c r="B291" s="61"/>
      <c r="C291" s="61"/>
      <c r="D291" s="51"/>
      <c r="E291" s="53"/>
      <c r="F291" s="61"/>
      <c r="G291" s="67"/>
      <c r="H291" s="68"/>
      <c r="J291" s="60"/>
      <c r="K291" s="61"/>
      <c r="L291" s="61"/>
      <c r="M291" s="61"/>
      <c r="N291" s="62"/>
    </row>
    <row r="292" spans="2:14" x14ac:dyDescent="0.3">
      <c r="B292" s="61"/>
      <c r="C292" s="61"/>
      <c r="D292" s="51"/>
      <c r="E292" s="53"/>
      <c r="F292" s="61"/>
      <c r="G292" s="67"/>
      <c r="H292" s="68"/>
      <c r="J292" s="60"/>
      <c r="K292" s="61"/>
      <c r="L292" s="61"/>
      <c r="M292" s="61"/>
      <c r="N292" s="62"/>
    </row>
    <row r="293" spans="2:14" x14ac:dyDescent="0.3">
      <c r="B293" s="61"/>
      <c r="C293" s="61"/>
      <c r="D293" s="51"/>
      <c r="E293" s="53"/>
      <c r="F293" s="61"/>
      <c r="G293" s="67"/>
      <c r="H293" s="68"/>
      <c r="J293" s="60"/>
      <c r="K293" s="61"/>
      <c r="L293" s="61"/>
      <c r="M293" s="61"/>
      <c r="N293" s="62"/>
    </row>
    <row r="294" spans="2:14" x14ac:dyDescent="0.3">
      <c r="B294" s="61"/>
      <c r="C294" s="61"/>
      <c r="D294" s="51"/>
      <c r="E294" s="53"/>
      <c r="F294" s="61"/>
      <c r="G294" s="67"/>
      <c r="H294" s="68"/>
      <c r="J294" s="60"/>
      <c r="K294" s="61"/>
      <c r="L294" s="61"/>
      <c r="M294" s="61"/>
      <c r="N294" s="62"/>
    </row>
    <row r="295" spans="2:14" x14ac:dyDescent="0.3">
      <c r="B295" s="61"/>
      <c r="C295" s="61"/>
      <c r="D295" s="51"/>
      <c r="E295" s="53"/>
      <c r="F295" s="61"/>
      <c r="G295" s="67"/>
      <c r="H295" s="68"/>
      <c r="J295" s="60"/>
      <c r="K295" s="61"/>
      <c r="L295" s="61"/>
      <c r="M295" s="61"/>
      <c r="N295" s="62"/>
    </row>
    <row r="296" spans="2:14" x14ac:dyDescent="0.3">
      <c r="B296" s="61"/>
      <c r="C296" s="61"/>
      <c r="D296" s="51"/>
      <c r="E296" s="53"/>
      <c r="F296" s="61"/>
      <c r="G296" s="67"/>
      <c r="H296" s="68"/>
      <c r="J296" s="60"/>
      <c r="K296" s="61"/>
      <c r="L296" s="61"/>
      <c r="M296" s="61"/>
      <c r="N296" s="62"/>
    </row>
    <row r="297" spans="2:14" x14ac:dyDescent="0.3">
      <c r="B297" s="61"/>
      <c r="C297" s="61"/>
      <c r="D297" s="51"/>
      <c r="E297" s="53"/>
      <c r="F297" s="61"/>
      <c r="G297" s="67"/>
      <c r="H297" s="68"/>
      <c r="J297" s="60"/>
      <c r="K297" s="61"/>
      <c r="L297" s="61"/>
      <c r="M297" s="61"/>
      <c r="N297" s="62"/>
    </row>
    <row r="298" spans="2:14" x14ac:dyDescent="0.3">
      <c r="B298" s="61"/>
      <c r="C298" s="61"/>
      <c r="D298" s="51"/>
      <c r="E298" s="53"/>
      <c r="F298" s="61"/>
      <c r="G298" s="67"/>
      <c r="H298" s="68"/>
      <c r="J298" s="60"/>
      <c r="K298" s="61"/>
      <c r="L298" s="61"/>
      <c r="M298" s="61"/>
      <c r="N298" s="62"/>
    </row>
    <row r="299" spans="2:14" x14ac:dyDescent="0.3">
      <c r="B299" s="61"/>
      <c r="C299" s="61"/>
      <c r="D299" s="51"/>
      <c r="E299" s="53"/>
      <c r="F299" s="61"/>
      <c r="G299" s="67"/>
      <c r="H299" s="68"/>
      <c r="J299" s="60"/>
      <c r="K299" s="61"/>
      <c r="L299" s="61"/>
      <c r="M299" s="61"/>
      <c r="N299" s="62"/>
    </row>
    <row r="300" spans="2:14" x14ac:dyDescent="0.3">
      <c r="B300" s="61"/>
      <c r="C300" s="61"/>
      <c r="D300" s="51"/>
      <c r="E300" s="53"/>
      <c r="F300" s="61"/>
      <c r="G300" s="67"/>
      <c r="H300" s="68"/>
      <c r="J300" s="60"/>
      <c r="K300" s="61"/>
      <c r="L300" s="61"/>
      <c r="M300" s="61"/>
      <c r="N300" s="62"/>
    </row>
    <row r="301" spans="2:14" x14ac:dyDescent="0.3">
      <c r="B301" s="61"/>
      <c r="C301" s="61"/>
      <c r="D301" s="51"/>
      <c r="E301" s="53"/>
      <c r="F301" s="61"/>
      <c r="G301" s="67"/>
      <c r="H301" s="68"/>
      <c r="J301" s="60"/>
      <c r="K301" s="61"/>
      <c r="L301" s="61"/>
      <c r="M301" s="61"/>
      <c r="N301" s="62"/>
    </row>
    <row r="302" spans="2:14" x14ac:dyDescent="0.3">
      <c r="B302" s="61"/>
      <c r="C302" s="61"/>
      <c r="D302" s="51"/>
      <c r="E302" s="53"/>
      <c r="F302" s="61"/>
      <c r="G302" s="67"/>
      <c r="H302" s="68"/>
      <c r="J302" s="60"/>
      <c r="K302" s="61"/>
      <c r="L302" s="61"/>
      <c r="M302" s="61"/>
      <c r="N302" s="62"/>
    </row>
    <row r="303" spans="2:14" x14ac:dyDescent="0.3">
      <c r="B303" s="61"/>
      <c r="C303" s="61"/>
      <c r="D303" s="51"/>
      <c r="E303" s="53"/>
      <c r="F303" s="61"/>
      <c r="G303" s="67"/>
      <c r="H303" s="68"/>
      <c r="J303" s="60"/>
      <c r="K303" s="61"/>
      <c r="L303" s="61"/>
      <c r="M303" s="61"/>
      <c r="N303" s="62"/>
    </row>
    <row r="304" spans="2:14" x14ac:dyDescent="0.3">
      <c r="B304" s="61"/>
      <c r="C304" s="61"/>
      <c r="D304" s="51"/>
      <c r="E304" s="53"/>
      <c r="F304" s="61"/>
      <c r="G304" s="67"/>
      <c r="H304" s="68"/>
      <c r="J304" s="60"/>
      <c r="K304" s="61"/>
      <c r="L304" s="61"/>
      <c r="M304" s="61"/>
      <c r="N304" s="62"/>
    </row>
    <row r="305" spans="2:14" x14ac:dyDescent="0.3">
      <c r="B305" s="61"/>
      <c r="C305" s="61"/>
      <c r="D305" s="51"/>
      <c r="E305" s="53"/>
      <c r="F305" s="61"/>
      <c r="G305" s="67"/>
      <c r="H305" s="68"/>
      <c r="J305" s="60"/>
      <c r="K305" s="61"/>
      <c r="L305" s="61"/>
      <c r="M305" s="61"/>
      <c r="N305" s="62"/>
    </row>
    <row r="306" spans="2:14" x14ac:dyDescent="0.3">
      <c r="B306" s="61"/>
      <c r="C306" s="61"/>
      <c r="D306" s="51"/>
      <c r="E306" s="53"/>
      <c r="F306" s="61"/>
      <c r="G306" s="67"/>
      <c r="H306" s="68"/>
      <c r="J306" s="60"/>
      <c r="K306" s="61"/>
      <c r="L306" s="61"/>
      <c r="M306" s="61"/>
      <c r="N306" s="62"/>
    </row>
    <row r="307" spans="2:14" x14ac:dyDescent="0.3">
      <c r="B307" s="61"/>
      <c r="C307" s="61"/>
      <c r="D307" s="51"/>
      <c r="E307" s="53"/>
      <c r="F307" s="61"/>
      <c r="G307" s="67"/>
      <c r="H307" s="68"/>
      <c r="J307" s="60"/>
      <c r="K307" s="61"/>
      <c r="L307" s="61"/>
      <c r="M307" s="61"/>
      <c r="N307" s="62"/>
    </row>
    <row r="308" spans="2:14" x14ac:dyDescent="0.3">
      <c r="B308" s="61"/>
      <c r="C308" s="61"/>
      <c r="D308" s="51"/>
      <c r="E308" s="53"/>
      <c r="F308" s="61"/>
      <c r="G308" s="67"/>
      <c r="H308" s="68"/>
      <c r="J308" s="60"/>
      <c r="K308" s="61"/>
      <c r="L308" s="61"/>
      <c r="M308" s="61"/>
      <c r="N308" s="62"/>
    </row>
    <row r="309" spans="2:14" x14ac:dyDescent="0.3">
      <c r="B309" s="61"/>
      <c r="C309" s="61"/>
      <c r="D309" s="51"/>
      <c r="E309" s="53"/>
      <c r="F309" s="61"/>
      <c r="G309" s="67"/>
      <c r="H309" s="68"/>
      <c r="J309" s="60"/>
      <c r="K309" s="61"/>
      <c r="L309" s="61"/>
      <c r="M309" s="61"/>
      <c r="N309" s="62"/>
    </row>
    <row r="310" spans="2:14" x14ac:dyDescent="0.3">
      <c r="B310" s="61"/>
      <c r="C310" s="61"/>
      <c r="D310" s="51"/>
      <c r="E310" s="53"/>
      <c r="F310" s="61"/>
      <c r="G310" s="67"/>
      <c r="H310" s="68"/>
      <c r="J310" s="60"/>
      <c r="K310" s="61"/>
      <c r="L310" s="61"/>
      <c r="M310" s="61"/>
      <c r="N310" s="62"/>
    </row>
    <row r="311" spans="2:14" x14ac:dyDescent="0.3">
      <c r="B311" s="61"/>
      <c r="C311" s="61"/>
      <c r="D311" s="51"/>
      <c r="E311" s="53"/>
      <c r="F311" s="61"/>
      <c r="G311" s="67"/>
      <c r="H311" s="68"/>
      <c r="J311" s="60"/>
      <c r="K311" s="61"/>
      <c r="L311" s="61"/>
      <c r="M311" s="61"/>
      <c r="N311" s="62"/>
    </row>
    <row r="312" spans="2:14" x14ac:dyDescent="0.3">
      <c r="B312" s="61"/>
      <c r="C312" s="61"/>
      <c r="D312" s="51"/>
      <c r="E312" s="53"/>
      <c r="F312" s="61"/>
      <c r="G312" s="67"/>
      <c r="H312" s="68"/>
      <c r="J312" s="60"/>
      <c r="K312" s="61"/>
      <c r="L312" s="61"/>
      <c r="M312" s="61"/>
      <c r="N312" s="62"/>
    </row>
    <row r="313" spans="2:14" x14ac:dyDescent="0.3">
      <c r="B313" s="61"/>
      <c r="C313" s="61"/>
      <c r="D313" s="51"/>
      <c r="E313" s="53"/>
      <c r="F313" s="61"/>
      <c r="G313" s="67"/>
      <c r="H313" s="68"/>
      <c r="J313" s="60"/>
      <c r="K313" s="61"/>
      <c r="L313" s="61"/>
      <c r="M313" s="61"/>
      <c r="N313" s="62"/>
    </row>
    <row r="314" spans="2:14" x14ac:dyDescent="0.3">
      <c r="B314" s="61"/>
      <c r="C314" s="61"/>
      <c r="D314" s="51"/>
      <c r="E314" s="53"/>
      <c r="F314" s="61"/>
      <c r="G314" s="67"/>
      <c r="H314" s="68"/>
      <c r="J314" s="60"/>
      <c r="K314" s="61"/>
      <c r="L314" s="61"/>
      <c r="M314" s="61"/>
      <c r="N314" s="62"/>
    </row>
    <row r="315" spans="2:14" x14ac:dyDescent="0.3">
      <c r="B315" s="61"/>
      <c r="C315" s="61"/>
      <c r="D315" s="51"/>
      <c r="E315" s="53"/>
      <c r="F315" s="61"/>
      <c r="G315" s="67"/>
      <c r="H315" s="68"/>
      <c r="J315" s="60"/>
      <c r="K315" s="61"/>
      <c r="L315" s="61"/>
      <c r="M315" s="61"/>
      <c r="N315" s="62"/>
    </row>
    <row r="316" spans="2:14" x14ac:dyDescent="0.3">
      <c r="B316" s="61"/>
      <c r="C316" s="61"/>
      <c r="D316" s="51"/>
      <c r="E316" s="53"/>
      <c r="F316" s="61"/>
      <c r="G316" s="67"/>
      <c r="H316" s="68"/>
      <c r="J316" s="60"/>
      <c r="K316" s="61"/>
      <c r="L316" s="61"/>
      <c r="M316" s="61"/>
      <c r="N316" s="62"/>
    </row>
    <row r="317" spans="2:14" x14ac:dyDescent="0.3">
      <c r="B317" s="61"/>
      <c r="C317" s="61"/>
      <c r="D317" s="51"/>
      <c r="E317" s="53"/>
      <c r="F317" s="61"/>
      <c r="G317" s="67"/>
      <c r="H317" s="68"/>
      <c r="J317" s="60"/>
      <c r="K317" s="61"/>
      <c r="L317" s="61"/>
      <c r="M317" s="61"/>
      <c r="N317" s="62"/>
    </row>
    <row r="318" spans="2:14" x14ac:dyDescent="0.3">
      <c r="B318" s="61"/>
      <c r="C318" s="61"/>
      <c r="D318" s="51"/>
      <c r="E318" s="53"/>
      <c r="F318" s="61"/>
      <c r="G318" s="67"/>
      <c r="H318" s="68"/>
      <c r="J318" s="60"/>
      <c r="K318" s="61"/>
      <c r="L318" s="61"/>
      <c r="M318" s="61"/>
      <c r="N318" s="62"/>
    </row>
    <row r="319" spans="2:14" x14ac:dyDescent="0.3">
      <c r="B319" s="61"/>
      <c r="C319" s="61"/>
      <c r="D319" s="51"/>
      <c r="E319" s="53"/>
      <c r="F319" s="61"/>
      <c r="G319" s="67"/>
      <c r="H319" s="68"/>
      <c r="J319" s="60"/>
      <c r="K319" s="61"/>
      <c r="L319" s="61"/>
      <c r="M319" s="61"/>
      <c r="N319" s="62"/>
    </row>
    <row r="320" spans="2:14" x14ac:dyDescent="0.3">
      <c r="B320" s="61"/>
      <c r="C320" s="61"/>
      <c r="D320" s="51"/>
      <c r="E320" s="53"/>
      <c r="F320" s="61"/>
      <c r="G320" s="67"/>
      <c r="H320" s="68"/>
      <c r="J320" s="60"/>
      <c r="K320" s="61"/>
      <c r="L320" s="61"/>
      <c r="M320" s="61"/>
      <c r="N320" s="62"/>
    </row>
    <row r="321" spans="2:14" x14ac:dyDescent="0.3">
      <c r="B321" s="61"/>
      <c r="C321" s="61"/>
      <c r="D321" s="51"/>
      <c r="E321" s="53"/>
      <c r="F321" s="61"/>
      <c r="G321" s="67"/>
      <c r="H321" s="68"/>
      <c r="J321" s="60"/>
      <c r="K321" s="61"/>
      <c r="L321" s="61"/>
      <c r="M321" s="61"/>
      <c r="N321" s="62"/>
    </row>
    <row r="322" spans="2:14" x14ac:dyDescent="0.3">
      <c r="B322" s="61"/>
      <c r="C322" s="61"/>
      <c r="D322" s="51"/>
      <c r="E322" s="53"/>
      <c r="F322" s="61"/>
      <c r="G322" s="67"/>
      <c r="H322" s="68"/>
      <c r="J322" s="60"/>
      <c r="K322" s="61"/>
      <c r="L322" s="61"/>
      <c r="M322" s="61"/>
      <c r="N322" s="62"/>
    </row>
    <row r="323" spans="2:14" x14ac:dyDescent="0.3">
      <c r="B323" s="61"/>
      <c r="C323" s="61"/>
      <c r="D323" s="51"/>
      <c r="E323" s="53"/>
      <c r="F323" s="61"/>
      <c r="G323" s="67"/>
      <c r="H323" s="68"/>
      <c r="J323" s="60"/>
      <c r="K323" s="61"/>
      <c r="L323" s="61"/>
      <c r="M323" s="61"/>
      <c r="N323" s="62"/>
    </row>
    <row r="324" spans="2:14" x14ac:dyDescent="0.3">
      <c r="B324" s="61"/>
      <c r="C324" s="61"/>
      <c r="D324" s="51"/>
      <c r="E324" s="53"/>
      <c r="F324" s="61"/>
      <c r="G324" s="67"/>
      <c r="H324" s="68"/>
      <c r="J324" s="60"/>
      <c r="K324" s="61"/>
      <c r="L324" s="61"/>
      <c r="M324" s="61"/>
      <c r="N324" s="62"/>
    </row>
    <row r="325" spans="2:14" x14ac:dyDescent="0.3">
      <c r="B325" s="61"/>
      <c r="C325" s="61"/>
      <c r="D325" s="51"/>
      <c r="E325" s="53"/>
      <c r="F325" s="61"/>
      <c r="G325" s="67"/>
      <c r="H325" s="68"/>
      <c r="J325" s="60"/>
      <c r="K325" s="61"/>
      <c r="L325" s="61"/>
      <c r="M325" s="61"/>
      <c r="N325" s="62"/>
    </row>
    <row r="326" spans="2:14" x14ac:dyDescent="0.3">
      <c r="B326" s="61"/>
      <c r="C326" s="61"/>
      <c r="D326" s="51"/>
      <c r="E326" s="53"/>
      <c r="F326" s="61"/>
      <c r="G326" s="67"/>
      <c r="H326" s="68"/>
      <c r="J326" s="60"/>
      <c r="K326" s="61"/>
      <c r="L326" s="61"/>
      <c r="M326" s="61"/>
      <c r="N326" s="62"/>
    </row>
    <row r="327" spans="2:14" x14ac:dyDescent="0.3">
      <c r="B327" s="61"/>
      <c r="C327" s="61"/>
      <c r="D327" s="51"/>
      <c r="E327" s="53"/>
      <c r="F327" s="61"/>
      <c r="G327" s="67"/>
      <c r="H327" s="68"/>
      <c r="J327" s="60"/>
      <c r="K327" s="61"/>
      <c r="L327" s="61"/>
      <c r="M327" s="61"/>
      <c r="N327" s="62"/>
    </row>
    <row r="328" spans="2:14" x14ac:dyDescent="0.3">
      <c r="B328" s="61"/>
      <c r="C328" s="61"/>
      <c r="D328" s="51"/>
      <c r="E328" s="53"/>
      <c r="F328" s="61"/>
      <c r="G328" s="67"/>
      <c r="H328" s="68"/>
      <c r="J328" s="60"/>
      <c r="K328" s="61"/>
      <c r="L328" s="61"/>
      <c r="M328" s="61"/>
      <c r="N328" s="62"/>
    </row>
    <row r="329" spans="2:14" x14ac:dyDescent="0.3">
      <c r="B329" s="61"/>
      <c r="C329" s="61"/>
      <c r="D329" s="51"/>
      <c r="E329" s="53"/>
      <c r="F329" s="61"/>
      <c r="G329" s="67"/>
      <c r="H329" s="68"/>
      <c r="J329" s="60"/>
      <c r="K329" s="61"/>
      <c r="L329" s="61"/>
      <c r="M329" s="61"/>
      <c r="N329" s="62"/>
    </row>
    <row r="330" spans="2:14" x14ac:dyDescent="0.3">
      <c r="B330" s="61"/>
      <c r="C330" s="61"/>
      <c r="D330" s="51"/>
      <c r="E330" s="53"/>
      <c r="F330" s="61"/>
      <c r="G330" s="67"/>
      <c r="H330" s="68"/>
      <c r="J330" s="60"/>
      <c r="K330" s="61"/>
      <c r="L330" s="61"/>
      <c r="M330" s="61"/>
      <c r="N330" s="62"/>
    </row>
    <row r="331" spans="2:14" x14ac:dyDescent="0.3">
      <c r="B331" s="61"/>
      <c r="C331" s="61"/>
      <c r="D331" s="51"/>
      <c r="E331" s="53"/>
      <c r="F331" s="61"/>
      <c r="G331" s="67"/>
      <c r="H331" s="68"/>
      <c r="J331" s="60"/>
      <c r="K331" s="61"/>
      <c r="L331" s="61"/>
      <c r="M331" s="61"/>
      <c r="N331" s="62"/>
    </row>
    <row r="332" spans="2:14" x14ac:dyDescent="0.3">
      <c r="B332" s="61"/>
      <c r="C332" s="61"/>
      <c r="D332" s="51"/>
      <c r="E332" s="53"/>
      <c r="F332" s="61"/>
      <c r="G332" s="67"/>
      <c r="H332" s="68"/>
      <c r="J332" s="60"/>
      <c r="K332" s="61"/>
      <c r="L332" s="61"/>
      <c r="M332" s="61"/>
      <c r="N332" s="62"/>
    </row>
    <row r="333" spans="2:14" x14ac:dyDescent="0.3">
      <c r="B333" s="61"/>
      <c r="C333" s="61"/>
      <c r="D333" s="51"/>
      <c r="E333" s="53"/>
      <c r="F333" s="61"/>
      <c r="G333" s="67"/>
      <c r="H333" s="68"/>
      <c r="J333" s="60"/>
      <c r="K333" s="61"/>
      <c r="L333" s="61"/>
      <c r="M333" s="61"/>
      <c r="N333" s="62"/>
    </row>
    <row r="334" spans="2:14" x14ac:dyDescent="0.3">
      <c r="B334" s="61"/>
      <c r="C334" s="61"/>
      <c r="D334" s="51"/>
      <c r="E334" s="53"/>
      <c r="F334" s="61"/>
      <c r="G334" s="67"/>
      <c r="H334" s="68"/>
      <c r="J334" s="60"/>
      <c r="K334" s="61"/>
      <c r="L334" s="61"/>
      <c r="M334" s="61"/>
      <c r="N334" s="62"/>
    </row>
    <row r="335" spans="2:14" x14ac:dyDescent="0.3">
      <c r="B335" s="61"/>
      <c r="C335" s="61"/>
      <c r="D335" s="51"/>
      <c r="E335" s="53"/>
      <c r="F335" s="61"/>
      <c r="G335" s="67"/>
      <c r="H335" s="68"/>
      <c r="J335" s="60"/>
      <c r="K335" s="61"/>
      <c r="L335" s="61"/>
      <c r="M335" s="61"/>
      <c r="N335" s="62"/>
    </row>
    <row r="336" spans="2:14" x14ac:dyDescent="0.3">
      <c r="B336" s="61"/>
      <c r="C336" s="61"/>
      <c r="D336" s="51"/>
      <c r="E336" s="53"/>
      <c r="F336" s="61"/>
      <c r="G336" s="67"/>
      <c r="H336" s="68"/>
      <c r="J336" s="60"/>
      <c r="K336" s="61"/>
      <c r="L336" s="61"/>
      <c r="M336" s="61"/>
      <c r="N336" s="62"/>
    </row>
    <row r="337" spans="2:14" x14ac:dyDescent="0.3">
      <c r="B337" s="61"/>
      <c r="C337" s="61"/>
      <c r="D337" s="51"/>
      <c r="E337" s="53"/>
      <c r="F337" s="61"/>
      <c r="G337" s="67"/>
      <c r="H337" s="68"/>
      <c r="J337" s="60"/>
      <c r="K337" s="61"/>
      <c r="L337" s="61"/>
      <c r="M337" s="61"/>
      <c r="N337" s="62"/>
    </row>
    <row r="338" spans="2:14" x14ac:dyDescent="0.3">
      <c r="B338" s="61"/>
      <c r="C338" s="61"/>
      <c r="D338" s="51"/>
      <c r="E338" s="53"/>
      <c r="F338" s="61"/>
      <c r="G338" s="67"/>
      <c r="H338" s="68"/>
      <c r="J338" s="60"/>
      <c r="K338" s="61"/>
      <c r="L338" s="61"/>
      <c r="M338" s="61"/>
      <c r="N338" s="62"/>
    </row>
    <row r="339" spans="2:14" x14ac:dyDescent="0.3">
      <c r="B339" s="61"/>
      <c r="C339" s="61"/>
      <c r="D339" s="51"/>
      <c r="E339" s="53"/>
      <c r="F339" s="61"/>
      <c r="G339" s="67"/>
      <c r="H339" s="68"/>
      <c r="J339" s="60"/>
      <c r="K339" s="61"/>
      <c r="L339" s="61"/>
      <c r="M339" s="61"/>
      <c r="N339" s="62"/>
    </row>
    <row r="340" spans="2:14" x14ac:dyDescent="0.3">
      <c r="B340" s="61"/>
      <c r="C340" s="61"/>
      <c r="D340" s="51"/>
      <c r="E340" s="53"/>
      <c r="F340" s="61"/>
      <c r="G340" s="67"/>
      <c r="H340" s="68"/>
      <c r="J340" s="60"/>
      <c r="K340" s="61"/>
      <c r="L340" s="61"/>
      <c r="M340" s="61"/>
      <c r="N340" s="62"/>
    </row>
    <row r="341" spans="2:14" x14ac:dyDescent="0.3">
      <c r="B341" s="61"/>
      <c r="C341" s="61"/>
      <c r="D341" s="51"/>
      <c r="E341" s="53"/>
      <c r="F341" s="61"/>
      <c r="G341" s="67"/>
      <c r="H341" s="68"/>
      <c r="J341" s="60"/>
      <c r="K341" s="61"/>
      <c r="L341" s="61"/>
      <c r="M341" s="61"/>
      <c r="N341" s="62"/>
    </row>
    <row r="342" spans="2:14" x14ac:dyDescent="0.3">
      <c r="B342" s="61"/>
      <c r="C342" s="61"/>
      <c r="D342" s="51"/>
      <c r="E342" s="53"/>
      <c r="F342" s="61"/>
      <c r="G342" s="67"/>
      <c r="H342" s="68"/>
      <c r="J342" s="60"/>
      <c r="K342" s="61"/>
      <c r="L342" s="61"/>
      <c r="M342" s="61"/>
      <c r="N342" s="62"/>
    </row>
    <row r="343" spans="2:14" x14ac:dyDescent="0.3">
      <c r="B343" s="61"/>
      <c r="C343" s="61"/>
      <c r="D343" s="51"/>
      <c r="E343" s="53"/>
      <c r="F343" s="61"/>
      <c r="G343" s="67"/>
      <c r="H343" s="68"/>
      <c r="J343" s="60"/>
      <c r="K343" s="61"/>
      <c r="L343" s="61"/>
      <c r="M343" s="61"/>
      <c r="N343" s="62"/>
    </row>
    <row r="344" spans="2:14" x14ac:dyDescent="0.3">
      <c r="B344" s="61"/>
      <c r="C344" s="61"/>
      <c r="D344" s="51"/>
      <c r="E344" s="53"/>
      <c r="F344" s="61"/>
      <c r="G344" s="67"/>
      <c r="H344" s="68"/>
      <c r="J344" s="60"/>
      <c r="K344" s="61"/>
      <c r="L344" s="61"/>
      <c r="M344" s="61"/>
      <c r="N344" s="62"/>
    </row>
    <row r="345" spans="2:14" x14ac:dyDescent="0.3">
      <c r="B345" s="61"/>
      <c r="C345" s="61"/>
      <c r="D345" s="51"/>
      <c r="E345" s="53"/>
      <c r="F345" s="61"/>
      <c r="G345" s="67"/>
      <c r="H345" s="68"/>
      <c r="J345" s="60"/>
      <c r="K345" s="61"/>
      <c r="L345" s="61"/>
      <c r="M345" s="61"/>
      <c r="N345" s="62"/>
    </row>
    <row r="346" spans="2:14" x14ac:dyDescent="0.3">
      <c r="B346" s="61"/>
      <c r="C346" s="61"/>
      <c r="D346" s="51"/>
      <c r="E346" s="53"/>
      <c r="F346" s="61"/>
      <c r="G346" s="67"/>
      <c r="H346" s="68"/>
      <c r="J346" s="60"/>
      <c r="K346" s="61"/>
      <c r="L346" s="61"/>
      <c r="M346" s="61"/>
      <c r="N346" s="62"/>
    </row>
    <row r="347" spans="2:14" x14ac:dyDescent="0.3">
      <c r="B347" s="61"/>
      <c r="C347" s="61"/>
      <c r="D347" s="51"/>
      <c r="E347" s="53"/>
      <c r="F347" s="61"/>
      <c r="G347" s="67"/>
      <c r="H347" s="68"/>
      <c r="J347" s="60"/>
      <c r="K347" s="61"/>
      <c r="L347" s="61"/>
      <c r="M347" s="61"/>
      <c r="N347" s="62"/>
    </row>
    <row r="348" spans="2:14" x14ac:dyDescent="0.3">
      <c r="B348" s="61"/>
      <c r="C348" s="61"/>
      <c r="D348" s="51"/>
      <c r="E348" s="53"/>
      <c r="F348" s="61"/>
      <c r="G348" s="67"/>
      <c r="H348" s="68"/>
      <c r="J348" s="60"/>
      <c r="K348" s="61"/>
      <c r="L348" s="61"/>
      <c r="M348" s="61"/>
      <c r="N348" s="62"/>
    </row>
    <row r="349" spans="2:14" x14ac:dyDescent="0.3">
      <c r="B349" s="61"/>
      <c r="C349" s="61"/>
      <c r="D349" s="51"/>
      <c r="E349" s="53"/>
      <c r="F349" s="61"/>
      <c r="G349" s="67"/>
      <c r="H349" s="68"/>
      <c r="J349" s="60"/>
      <c r="K349" s="61"/>
      <c r="L349" s="61"/>
      <c r="M349" s="61"/>
      <c r="N349" s="62"/>
    </row>
    <row r="350" spans="2:14" x14ac:dyDescent="0.3">
      <c r="B350" s="61"/>
      <c r="C350" s="61"/>
      <c r="D350" s="51"/>
      <c r="E350" s="53"/>
      <c r="F350" s="61"/>
      <c r="G350" s="67"/>
      <c r="H350" s="68"/>
      <c r="J350" s="60"/>
      <c r="K350" s="61"/>
      <c r="L350" s="61"/>
      <c r="M350" s="61"/>
      <c r="N350" s="62"/>
    </row>
    <row r="351" spans="2:14" x14ac:dyDescent="0.3">
      <c r="B351" s="61"/>
      <c r="C351" s="61"/>
      <c r="D351" s="51"/>
      <c r="E351" s="53"/>
      <c r="F351" s="61"/>
      <c r="G351" s="67"/>
      <c r="H351" s="68"/>
      <c r="J351" s="60"/>
      <c r="K351" s="61"/>
      <c r="L351" s="61"/>
      <c r="M351" s="61"/>
      <c r="N351" s="62"/>
    </row>
    <row r="352" spans="2:14" x14ac:dyDescent="0.3">
      <c r="B352" s="61"/>
      <c r="C352" s="61"/>
      <c r="D352" s="51"/>
      <c r="E352" s="53"/>
      <c r="F352" s="61"/>
      <c r="G352" s="67"/>
      <c r="H352" s="68"/>
      <c r="J352" s="60"/>
      <c r="K352" s="61"/>
      <c r="L352" s="61"/>
      <c r="M352" s="61"/>
      <c r="N352" s="62"/>
    </row>
    <row r="353" spans="2:14" x14ac:dyDescent="0.3">
      <c r="B353" s="61"/>
      <c r="C353" s="61"/>
      <c r="D353" s="51"/>
      <c r="E353" s="53"/>
      <c r="F353" s="61"/>
      <c r="G353" s="67"/>
      <c r="H353" s="68"/>
      <c r="J353" s="60"/>
      <c r="K353" s="61"/>
      <c r="L353" s="61"/>
      <c r="M353" s="61"/>
      <c r="N353" s="62"/>
    </row>
    <row r="354" spans="2:14" x14ac:dyDescent="0.3">
      <c r="B354" s="61"/>
      <c r="C354" s="61"/>
      <c r="D354" s="51"/>
      <c r="E354" s="53"/>
      <c r="F354" s="61"/>
      <c r="G354" s="67"/>
      <c r="H354" s="68"/>
      <c r="J354" s="60"/>
      <c r="K354" s="61"/>
      <c r="L354" s="61"/>
      <c r="M354" s="61"/>
      <c r="N354" s="62"/>
    </row>
    <row r="355" spans="2:14" x14ac:dyDescent="0.3">
      <c r="B355" s="61"/>
      <c r="C355" s="61"/>
      <c r="D355" s="51"/>
      <c r="E355" s="53"/>
      <c r="F355" s="61"/>
      <c r="G355" s="67"/>
      <c r="H355" s="68"/>
      <c r="J355" s="60"/>
      <c r="K355" s="61"/>
      <c r="L355" s="61"/>
      <c r="M355" s="61"/>
      <c r="N355" s="62"/>
    </row>
    <row r="356" spans="2:14" x14ac:dyDescent="0.3">
      <c r="B356" s="61"/>
      <c r="C356" s="61"/>
      <c r="D356" s="51"/>
      <c r="E356" s="53"/>
      <c r="F356" s="61"/>
      <c r="G356" s="67"/>
      <c r="H356" s="68"/>
      <c r="J356" s="60"/>
      <c r="K356" s="61"/>
      <c r="L356" s="61"/>
      <c r="M356" s="61"/>
      <c r="N356" s="62"/>
    </row>
    <row r="357" spans="2:14" x14ac:dyDescent="0.3">
      <c r="B357" s="61"/>
      <c r="C357" s="61"/>
      <c r="D357" s="51"/>
      <c r="E357" s="53"/>
      <c r="F357" s="61"/>
      <c r="G357" s="67"/>
      <c r="H357" s="68"/>
      <c r="J357" s="60"/>
      <c r="K357" s="61"/>
      <c r="L357" s="61"/>
      <c r="M357" s="61"/>
      <c r="N357" s="62"/>
    </row>
    <row r="358" spans="2:14" x14ac:dyDescent="0.3">
      <c r="B358" s="61"/>
      <c r="C358" s="61"/>
      <c r="D358" s="51"/>
      <c r="E358" s="53"/>
      <c r="F358" s="61"/>
      <c r="G358" s="67"/>
      <c r="H358" s="68"/>
      <c r="J358" s="60"/>
      <c r="K358" s="61"/>
      <c r="L358" s="61"/>
      <c r="M358" s="61"/>
      <c r="N358" s="62"/>
    </row>
    <row r="359" spans="2:14" x14ac:dyDescent="0.3">
      <c r="B359" s="61"/>
      <c r="C359" s="61"/>
      <c r="D359" s="51"/>
      <c r="E359" s="53"/>
      <c r="F359" s="61"/>
      <c r="G359" s="67"/>
      <c r="H359" s="68"/>
      <c r="J359" s="60"/>
      <c r="K359" s="61"/>
      <c r="L359" s="61"/>
      <c r="M359" s="61"/>
      <c r="N359" s="62"/>
    </row>
    <row r="360" spans="2:14" x14ac:dyDescent="0.3">
      <c r="B360" s="61"/>
      <c r="C360" s="61"/>
      <c r="D360" s="51"/>
      <c r="E360" s="53"/>
      <c r="F360" s="61"/>
      <c r="G360" s="67"/>
      <c r="H360" s="68"/>
      <c r="J360" s="60"/>
      <c r="K360" s="61"/>
      <c r="L360" s="61"/>
      <c r="M360" s="61"/>
      <c r="N360" s="62"/>
    </row>
    <row r="361" spans="2:14" x14ac:dyDescent="0.3">
      <c r="B361" s="61"/>
      <c r="C361" s="61"/>
      <c r="D361" s="51"/>
      <c r="E361" s="53"/>
      <c r="F361" s="61"/>
      <c r="G361" s="67"/>
      <c r="H361" s="68"/>
      <c r="J361" s="60"/>
      <c r="K361" s="61"/>
      <c r="L361" s="61"/>
      <c r="M361" s="61"/>
      <c r="N361" s="62"/>
    </row>
    <row r="362" spans="2:14" x14ac:dyDescent="0.3">
      <c r="B362" s="61"/>
      <c r="C362" s="61"/>
      <c r="D362" s="51"/>
      <c r="E362" s="53"/>
      <c r="F362" s="61"/>
      <c r="G362" s="67"/>
      <c r="H362" s="68"/>
      <c r="J362" s="60"/>
      <c r="K362" s="61"/>
      <c r="L362" s="61"/>
      <c r="M362" s="61"/>
      <c r="N362" s="62"/>
    </row>
    <row r="363" spans="2:14" x14ac:dyDescent="0.3">
      <c r="B363" s="61"/>
      <c r="C363" s="61"/>
      <c r="D363" s="51"/>
      <c r="E363" s="53"/>
      <c r="F363" s="61"/>
      <c r="G363" s="67"/>
      <c r="H363" s="68"/>
      <c r="J363" s="60"/>
      <c r="K363" s="61"/>
      <c r="L363" s="61"/>
      <c r="M363" s="61"/>
      <c r="N363" s="62"/>
    </row>
    <row r="364" spans="2:14" x14ac:dyDescent="0.3">
      <c r="B364" s="61"/>
      <c r="C364" s="61"/>
      <c r="D364" s="51"/>
      <c r="E364" s="53"/>
      <c r="F364" s="61"/>
      <c r="G364" s="67"/>
      <c r="H364" s="68"/>
      <c r="J364" s="60"/>
      <c r="K364" s="61"/>
      <c r="L364" s="61"/>
      <c r="M364" s="61"/>
      <c r="N364" s="62"/>
    </row>
    <row r="365" spans="2:14" x14ac:dyDescent="0.3">
      <c r="B365" s="61"/>
      <c r="C365" s="61"/>
      <c r="D365" s="51"/>
      <c r="E365" s="53"/>
      <c r="F365" s="61"/>
      <c r="G365" s="67"/>
      <c r="H365" s="68"/>
      <c r="J365" s="60"/>
      <c r="K365" s="61"/>
      <c r="L365" s="61"/>
      <c r="M365" s="61"/>
      <c r="N365" s="62"/>
    </row>
    <row r="366" spans="2:14" x14ac:dyDescent="0.3">
      <c r="B366" s="61"/>
      <c r="C366" s="61"/>
      <c r="D366" s="51"/>
      <c r="E366" s="53"/>
      <c r="F366" s="61"/>
      <c r="G366" s="67"/>
      <c r="H366" s="68"/>
      <c r="J366" s="60"/>
      <c r="K366" s="61"/>
      <c r="L366" s="61"/>
      <c r="M366" s="61"/>
      <c r="N366" s="62"/>
    </row>
    <row r="367" spans="2:14" x14ac:dyDescent="0.3">
      <c r="B367" s="61"/>
      <c r="C367" s="61"/>
      <c r="D367" s="51"/>
      <c r="E367" s="53"/>
      <c r="F367" s="61"/>
      <c r="G367" s="67"/>
      <c r="H367" s="68"/>
      <c r="J367" s="60"/>
      <c r="K367" s="61"/>
      <c r="L367" s="61"/>
      <c r="M367" s="61"/>
      <c r="N367" s="62"/>
    </row>
    <row r="368" spans="2:14" x14ac:dyDescent="0.3">
      <c r="B368" s="61"/>
      <c r="C368" s="61"/>
      <c r="D368" s="51"/>
      <c r="E368" s="53"/>
      <c r="F368" s="61"/>
      <c r="G368" s="67"/>
      <c r="H368" s="68"/>
      <c r="J368" s="60"/>
      <c r="K368" s="61"/>
      <c r="L368" s="61"/>
      <c r="M368" s="61"/>
      <c r="N368" s="62"/>
    </row>
    <row r="369" spans="2:14" x14ac:dyDescent="0.3">
      <c r="B369" s="61"/>
      <c r="C369" s="61"/>
      <c r="D369" s="51"/>
      <c r="E369" s="53"/>
      <c r="F369" s="61"/>
      <c r="G369" s="67"/>
      <c r="H369" s="68"/>
      <c r="J369" s="60"/>
      <c r="K369" s="61"/>
      <c r="L369" s="61"/>
      <c r="M369" s="61"/>
      <c r="N369" s="62"/>
    </row>
    <row r="370" spans="2:14" x14ac:dyDescent="0.3">
      <c r="B370" s="61"/>
      <c r="C370" s="61"/>
      <c r="D370" s="51"/>
      <c r="E370" s="53"/>
      <c r="F370" s="61"/>
      <c r="G370" s="67"/>
      <c r="H370" s="68"/>
      <c r="J370" s="60"/>
      <c r="K370" s="61"/>
      <c r="L370" s="61"/>
      <c r="M370" s="61"/>
      <c r="N370" s="62"/>
    </row>
    <row r="371" spans="2:14" x14ac:dyDescent="0.3">
      <c r="B371" s="61"/>
      <c r="C371" s="61"/>
      <c r="D371" s="51"/>
      <c r="E371" s="53"/>
      <c r="F371" s="61"/>
      <c r="G371" s="67"/>
      <c r="H371" s="68"/>
      <c r="J371" s="60"/>
      <c r="K371" s="61"/>
      <c r="L371" s="61"/>
      <c r="M371" s="61"/>
      <c r="N371" s="62"/>
    </row>
    <row r="372" spans="2:14" x14ac:dyDescent="0.3">
      <c r="B372" s="61"/>
      <c r="C372" s="61"/>
      <c r="D372" s="51"/>
      <c r="E372" s="53"/>
      <c r="F372" s="61"/>
      <c r="G372" s="67"/>
      <c r="H372" s="68"/>
      <c r="J372" s="60"/>
      <c r="K372" s="61"/>
      <c r="L372" s="61"/>
      <c r="M372" s="61"/>
      <c r="N372" s="62"/>
    </row>
    <row r="373" spans="2:14" x14ac:dyDescent="0.3">
      <c r="B373" s="61"/>
      <c r="C373" s="61"/>
      <c r="D373" s="51"/>
      <c r="E373" s="53"/>
      <c r="F373" s="61"/>
      <c r="G373" s="67"/>
      <c r="H373" s="68"/>
      <c r="J373" s="60"/>
      <c r="K373" s="61"/>
      <c r="L373" s="61"/>
      <c r="M373" s="61"/>
      <c r="N373" s="62"/>
    </row>
    <row r="374" spans="2:14" x14ac:dyDescent="0.3">
      <c r="B374" s="61"/>
      <c r="C374" s="61"/>
      <c r="D374" s="51"/>
      <c r="E374" s="53"/>
      <c r="F374" s="61"/>
      <c r="G374" s="67"/>
      <c r="H374" s="68"/>
      <c r="J374" s="60"/>
      <c r="K374" s="61"/>
      <c r="L374" s="61"/>
      <c r="M374" s="61"/>
      <c r="N374" s="62"/>
    </row>
    <row r="375" spans="2:14" x14ac:dyDescent="0.3">
      <c r="B375" s="61"/>
      <c r="C375" s="61"/>
      <c r="D375" s="51"/>
      <c r="E375" s="53"/>
      <c r="F375" s="61"/>
      <c r="G375" s="67"/>
      <c r="H375" s="68"/>
      <c r="J375" s="60"/>
      <c r="K375" s="61"/>
      <c r="L375" s="61"/>
      <c r="M375" s="61"/>
      <c r="N375" s="62"/>
    </row>
    <row r="376" spans="2:14" x14ac:dyDescent="0.3">
      <c r="B376" s="61"/>
      <c r="C376" s="61"/>
      <c r="D376" s="51"/>
      <c r="E376" s="53"/>
      <c r="F376" s="61"/>
      <c r="G376" s="67"/>
      <c r="H376" s="68"/>
      <c r="J376" s="60"/>
      <c r="K376" s="61"/>
      <c r="L376" s="61"/>
      <c r="M376" s="61"/>
      <c r="N376" s="62"/>
    </row>
    <row r="377" spans="2:14" x14ac:dyDescent="0.3">
      <c r="B377" s="61"/>
      <c r="C377" s="61"/>
      <c r="D377" s="51"/>
      <c r="E377" s="53"/>
      <c r="F377" s="61"/>
      <c r="G377" s="67"/>
      <c r="H377" s="68"/>
      <c r="J377" s="60"/>
      <c r="K377" s="61"/>
      <c r="L377" s="61"/>
      <c r="M377" s="61"/>
      <c r="N377" s="62"/>
    </row>
    <row r="378" spans="2:14" x14ac:dyDescent="0.3">
      <c r="B378" s="61"/>
      <c r="C378" s="61"/>
      <c r="D378" s="51"/>
      <c r="E378" s="53"/>
      <c r="F378" s="61"/>
      <c r="G378" s="67"/>
      <c r="H378" s="68"/>
      <c r="J378" s="60"/>
      <c r="K378" s="61"/>
      <c r="L378" s="61"/>
      <c r="M378" s="61"/>
      <c r="N378" s="62"/>
    </row>
    <row r="379" spans="2:14" x14ac:dyDescent="0.3">
      <c r="B379" s="61"/>
      <c r="C379" s="61"/>
      <c r="D379" s="51"/>
      <c r="E379" s="53"/>
      <c r="F379" s="61"/>
      <c r="G379" s="67"/>
      <c r="H379" s="68"/>
      <c r="J379" s="60"/>
      <c r="K379" s="61"/>
      <c r="L379" s="61"/>
      <c r="M379" s="61"/>
      <c r="N379" s="62"/>
    </row>
    <row r="380" spans="2:14" x14ac:dyDescent="0.3">
      <c r="B380" s="61"/>
      <c r="C380" s="61"/>
      <c r="D380" s="51"/>
      <c r="E380" s="53"/>
      <c r="F380" s="61"/>
      <c r="G380" s="67"/>
      <c r="H380" s="68"/>
      <c r="J380" s="60"/>
      <c r="K380" s="61"/>
      <c r="L380" s="61"/>
      <c r="M380" s="61"/>
      <c r="N380" s="62"/>
    </row>
    <row r="381" spans="2:14" x14ac:dyDescent="0.3">
      <c r="B381" s="61"/>
      <c r="C381" s="61"/>
      <c r="D381" s="51"/>
      <c r="E381" s="53"/>
      <c r="F381" s="61"/>
      <c r="G381" s="67"/>
      <c r="H381" s="68"/>
      <c r="J381" s="60"/>
      <c r="K381" s="61"/>
      <c r="L381" s="61"/>
      <c r="M381" s="61"/>
      <c r="N381" s="62"/>
    </row>
    <row r="382" spans="2:14" x14ac:dyDescent="0.3">
      <c r="B382" s="61"/>
      <c r="C382" s="61"/>
      <c r="D382" s="51"/>
      <c r="E382" s="53"/>
      <c r="F382" s="61"/>
      <c r="G382" s="67"/>
      <c r="H382" s="68"/>
      <c r="J382" s="60"/>
      <c r="K382" s="61"/>
      <c r="L382" s="61"/>
      <c r="M382" s="61"/>
      <c r="N382" s="62"/>
    </row>
    <row r="383" spans="2:14" x14ac:dyDescent="0.3">
      <c r="B383" s="61"/>
      <c r="C383" s="61"/>
      <c r="D383" s="51"/>
      <c r="E383" s="53"/>
      <c r="F383" s="61"/>
      <c r="G383" s="67"/>
      <c r="H383" s="68"/>
      <c r="J383" s="60"/>
      <c r="K383" s="61"/>
      <c r="L383" s="61"/>
      <c r="M383" s="61"/>
      <c r="N383" s="62"/>
    </row>
    <row r="384" spans="2:14" x14ac:dyDescent="0.3">
      <c r="B384" s="61"/>
      <c r="C384" s="61"/>
      <c r="D384" s="51"/>
      <c r="E384" s="53"/>
      <c r="F384" s="61"/>
      <c r="G384" s="67"/>
      <c r="H384" s="68"/>
      <c r="J384" s="60"/>
      <c r="K384" s="61"/>
      <c r="L384" s="61"/>
      <c r="M384" s="61"/>
      <c r="N384" s="62"/>
    </row>
    <row r="385" spans="2:14" x14ac:dyDescent="0.3">
      <c r="B385" s="61"/>
      <c r="C385" s="61"/>
      <c r="D385" s="51"/>
      <c r="E385" s="53"/>
      <c r="F385" s="61"/>
      <c r="G385" s="67"/>
      <c r="H385" s="68"/>
      <c r="J385" s="60"/>
      <c r="K385" s="61"/>
      <c r="L385" s="61"/>
      <c r="M385" s="61"/>
      <c r="N385" s="62"/>
    </row>
    <row r="386" spans="2:14" x14ac:dyDescent="0.3">
      <c r="B386" s="61"/>
      <c r="C386" s="61"/>
      <c r="D386" s="51"/>
      <c r="E386" s="53"/>
      <c r="F386" s="61"/>
      <c r="G386" s="67"/>
      <c r="H386" s="68"/>
      <c r="J386" s="60"/>
      <c r="K386" s="61"/>
      <c r="L386" s="61"/>
      <c r="M386" s="61"/>
      <c r="N386" s="62"/>
    </row>
    <row r="387" spans="2:14" x14ac:dyDescent="0.3">
      <c r="B387" s="61"/>
      <c r="C387" s="61"/>
      <c r="D387" s="51"/>
      <c r="E387" s="53"/>
      <c r="F387" s="61"/>
      <c r="G387" s="67"/>
      <c r="H387" s="68"/>
      <c r="J387" s="60"/>
      <c r="K387" s="61"/>
      <c r="L387" s="61"/>
      <c r="M387" s="61"/>
      <c r="N387" s="62"/>
    </row>
    <row r="388" spans="2:14" x14ac:dyDescent="0.3">
      <c r="B388" s="61"/>
      <c r="C388" s="61"/>
      <c r="D388" s="51"/>
      <c r="E388" s="53"/>
      <c r="F388" s="61"/>
      <c r="G388" s="67"/>
      <c r="H388" s="68"/>
      <c r="J388" s="60"/>
      <c r="K388" s="61"/>
      <c r="L388" s="61"/>
      <c r="M388" s="61"/>
      <c r="N388" s="62"/>
    </row>
    <row r="389" spans="2:14" x14ac:dyDescent="0.3">
      <c r="B389" s="61"/>
      <c r="C389" s="61"/>
      <c r="D389" s="51"/>
      <c r="E389" s="53"/>
      <c r="F389" s="61"/>
      <c r="G389" s="67"/>
      <c r="H389" s="68"/>
      <c r="J389" s="60"/>
      <c r="K389" s="61"/>
      <c r="L389" s="61"/>
      <c r="M389" s="61"/>
      <c r="N389" s="62"/>
    </row>
    <row r="390" spans="2:14" x14ac:dyDescent="0.3">
      <c r="B390" s="61"/>
      <c r="C390" s="61"/>
      <c r="D390" s="51"/>
      <c r="E390" s="53"/>
      <c r="F390" s="61"/>
      <c r="G390" s="67"/>
      <c r="H390" s="68"/>
      <c r="J390" s="60"/>
      <c r="K390" s="61"/>
      <c r="L390" s="61"/>
      <c r="M390" s="61"/>
      <c r="N390" s="62"/>
    </row>
    <row r="391" spans="2:14" x14ac:dyDescent="0.3">
      <c r="B391" s="61"/>
      <c r="C391" s="61"/>
      <c r="D391" s="51"/>
      <c r="E391" s="53"/>
      <c r="F391" s="61"/>
      <c r="G391" s="67"/>
      <c r="H391" s="68"/>
      <c r="J391" s="60"/>
      <c r="K391" s="61"/>
      <c r="L391" s="61"/>
      <c r="M391" s="61"/>
      <c r="N391" s="62"/>
    </row>
    <row r="392" spans="2:14" x14ac:dyDescent="0.3">
      <c r="B392" s="61"/>
      <c r="C392" s="61"/>
      <c r="D392" s="51"/>
      <c r="E392" s="53"/>
      <c r="F392" s="61"/>
      <c r="G392" s="67"/>
      <c r="H392" s="68"/>
      <c r="J392" s="60"/>
      <c r="K392" s="61"/>
      <c r="L392" s="61"/>
      <c r="M392" s="61"/>
      <c r="N392" s="62"/>
    </row>
    <row r="393" spans="2:14" x14ac:dyDescent="0.3">
      <c r="B393" s="61"/>
      <c r="C393" s="61"/>
      <c r="D393" s="51"/>
      <c r="E393" s="53"/>
      <c r="F393" s="61"/>
      <c r="G393" s="67"/>
      <c r="H393" s="68"/>
      <c r="J393" s="60"/>
      <c r="K393" s="61"/>
      <c r="L393" s="61"/>
      <c r="M393" s="61"/>
      <c r="N393" s="62"/>
    </row>
    <row r="394" spans="2:14" x14ac:dyDescent="0.3">
      <c r="B394" s="61"/>
      <c r="C394" s="61"/>
      <c r="D394" s="51"/>
      <c r="E394" s="53"/>
      <c r="F394" s="61"/>
      <c r="G394" s="67"/>
      <c r="H394" s="68"/>
      <c r="J394" s="60"/>
      <c r="K394" s="61"/>
      <c r="L394" s="61"/>
      <c r="M394" s="61"/>
      <c r="N394" s="62"/>
    </row>
    <row r="395" spans="2:14" x14ac:dyDescent="0.3">
      <c r="B395" s="61"/>
      <c r="C395" s="61"/>
      <c r="D395" s="51"/>
      <c r="E395" s="53"/>
      <c r="F395" s="61"/>
      <c r="G395" s="67"/>
      <c r="H395" s="68"/>
      <c r="J395" s="60"/>
      <c r="K395" s="61"/>
      <c r="L395" s="61"/>
      <c r="M395" s="61"/>
      <c r="N395" s="62"/>
    </row>
    <row r="396" spans="2:14" x14ac:dyDescent="0.3">
      <c r="B396" s="61"/>
      <c r="C396" s="61"/>
      <c r="D396" s="51"/>
      <c r="E396" s="53"/>
      <c r="F396" s="61"/>
      <c r="G396" s="67"/>
      <c r="H396" s="68"/>
      <c r="J396" s="60"/>
      <c r="K396" s="61"/>
      <c r="L396" s="61"/>
      <c r="M396" s="61"/>
      <c r="N396" s="62"/>
    </row>
    <row r="397" spans="2:14" x14ac:dyDescent="0.3">
      <c r="B397" s="61"/>
      <c r="C397" s="61"/>
      <c r="D397" s="51"/>
      <c r="E397" s="53"/>
      <c r="F397" s="61"/>
      <c r="G397" s="67"/>
      <c r="H397" s="68"/>
      <c r="J397" s="60"/>
      <c r="K397" s="61"/>
      <c r="L397" s="61"/>
      <c r="M397" s="61"/>
      <c r="N397" s="62"/>
    </row>
    <row r="398" spans="2:14" x14ac:dyDescent="0.3">
      <c r="B398" s="61"/>
      <c r="C398" s="61"/>
      <c r="D398" s="51"/>
      <c r="E398" s="53"/>
      <c r="F398" s="61"/>
      <c r="G398" s="67"/>
      <c r="H398" s="68"/>
      <c r="J398" s="60"/>
      <c r="K398" s="61"/>
      <c r="L398" s="61"/>
      <c r="M398" s="61"/>
      <c r="N398" s="62"/>
    </row>
    <row r="399" spans="2:14" x14ac:dyDescent="0.3">
      <c r="B399" s="61"/>
      <c r="C399" s="61"/>
      <c r="D399" s="51"/>
      <c r="E399" s="53"/>
      <c r="F399" s="61"/>
      <c r="G399" s="67"/>
      <c r="H399" s="68"/>
      <c r="J399" s="60"/>
      <c r="K399" s="61"/>
      <c r="L399" s="61"/>
      <c r="M399" s="61"/>
      <c r="N399" s="62"/>
    </row>
    <row r="400" spans="2:14" x14ac:dyDescent="0.3">
      <c r="B400" s="64"/>
      <c r="C400" s="64"/>
      <c r="D400" s="57"/>
      <c r="E400" s="59"/>
      <c r="F400" s="64"/>
      <c r="G400" s="69"/>
      <c r="H400" s="70"/>
      <c r="J400" s="63"/>
      <c r="K400" s="64"/>
      <c r="L400" s="64"/>
      <c r="M400" s="64"/>
      <c r="N400" s="65"/>
    </row>
    <row r="401" spans="2:14" x14ac:dyDescent="0.3">
      <c r="B401" s="64"/>
      <c r="C401" s="64"/>
      <c r="D401" s="57"/>
      <c r="E401" s="59"/>
      <c r="F401" s="64"/>
      <c r="G401" s="69"/>
      <c r="H401" s="70"/>
      <c r="J401" s="63"/>
      <c r="K401" s="64"/>
      <c r="L401" s="64"/>
      <c r="M401" s="64"/>
      <c r="N401" s="65"/>
    </row>
    <row r="402" spans="2:14" x14ac:dyDescent="0.3">
      <c r="B402" s="64"/>
      <c r="C402" s="64"/>
      <c r="D402" s="57"/>
      <c r="E402" s="59"/>
      <c r="F402" s="64"/>
      <c r="G402" s="69"/>
      <c r="H402" s="70"/>
      <c r="J402" s="63"/>
      <c r="K402" s="64"/>
      <c r="L402" s="64"/>
      <c r="M402" s="64"/>
      <c r="N402" s="65"/>
    </row>
    <row r="403" spans="2:14" x14ac:dyDescent="0.3">
      <c r="B403" s="64"/>
      <c r="C403" s="64"/>
      <c r="D403" s="57"/>
      <c r="E403" s="59"/>
      <c r="F403" s="64"/>
      <c r="G403" s="69"/>
      <c r="H403" s="70"/>
      <c r="J403" s="63"/>
      <c r="K403" s="64"/>
      <c r="L403" s="64"/>
      <c r="M403" s="64"/>
      <c r="N403" s="65"/>
    </row>
    <row r="404" spans="2:14" x14ac:dyDescent="0.3">
      <c r="B404" s="64"/>
      <c r="C404" s="64"/>
      <c r="D404" s="57"/>
      <c r="E404" s="59"/>
      <c r="F404" s="64"/>
      <c r="G404" s="69"/>
      <c r="H404" s="70"/>
      <c r="J404" s="63"/>
      <c r="K404" s="64"/>
      <c r="L404" s="64"/>
      <c r="M404" s="64"/>
      <c r="N404" s="65"/>
    </row>
    <row r="405" spans="2:14" x14ac:dyDescent="0.3">
      <c r="B405" s="64"/>
      <c r="C405" s="64"/>
      <c r="D405" s="57"/>
      <c r="E405" s="59"/>
      <c r="F405" s="64"/>
      <c r="G405" s="69"/>
      <c r="H405" s="70"/>
      <c r="J405" s="63"/>
      <c r="K405" s="64"/>
      <c r="L405" s="64"/>
      <c r="M405" s="64"/>
      <c r="N405" s="65"/>
    </row>
    <row r="406" spans="2:14" x14ac:dyDescent="0.3">
      <c r="B406" s="64"/>
      <c r="C406" s="64"/>
      <c r="D406" s="57"/>
      <c r="E406" s="59"/>
      <c r="F406" s="64"/>
      <c r="G406" s="69"/>
      <c r="H406" s="70"/>
      <c r="J406" s="63"/>
      <c r="K406" s="64"/>
      <c r="L406" s="64"/>
      <c r="M406" s="64"/>
      <c r="N406" s="65"/>
    </row>
    <row r="407" spans="2:14" x14ac:dyDescent="0.3">
      <c r="B407" s="64"/>
      <c r="C407" s="64"/>
      <c r="D407" s="57"/>
      <c r="E407" s="59"/>
      <c r="F407" s="64"/>
      <c r="G407" s="69"/>
      <c r="H407" s="70"/>
      <c r="J407" s="63"/>
      <c r="K407" s="64"/>
      <c r="L407" s="64"/>
      <c r="M407" s="64"/>
      <c r="N407" s="65"/>
    </row>
    <row r="408" spans="2:14" x14ac:dyDescent="0.3">
      <c r="B408" s="64"/>
      <c r="C408" s="64"/>
      <c r="D408" s="57"/>
      <c r="E408" s="59"/>
      <c r="F408" s="64"/>
      <c r="G408" s="69"/>
      <c r="H408" s="70"/>
      <c r="J408" s="63"/>
      <c r="K408" s="64"/>
      <c r="L408" s="64"/>
      <c r="M408" s="64"/>
      <c r="N408" s="65"/>
    </row>
    <row r="409" spans="2:14" x14ac:dyDescent="0.3">
      <c r="B409" s="64"/>
      <c r="C409" s="64"/>
      <c r="D409" s="57"/>
      <c r="E409" s="59"/>
      <c r="F409" s="64"/>
      <c r="G409" s="69"/>
      <c r="H409" s="70"/>
      <c r="J409" s="63"/>
      <c r="K409" s="64"/>
      <c r="L409" s="64"/>
      <c r="M409" s="64"/>
      <c r="N409" s="65"/>
    </row>
    <row r="410" spans="2:14" x14ac:dyDescent="0.3">
      <c r="B410" s="64"/>
      <c r="C410" s="64"/>
      <c r="D410" s="57"/>
      <c r="E410" s="59"/>
      <c r="F410" s="64"/>
      <c r="G410" s="69"/>
      <c r="H410" s="70"/>
      <c r="J410" s="63"/>
      <c r="K410" s="64"/>
      <c r="L410" s="64"/>
      <c r="M410" s="64"/>
      <c r="N410" s="65"/>
    </row>
    <row r="411" spans="2:14" x14ac:dyDescent="0.3">
      <c r="B411" s="64"/>
      <c r="C411" s="64"/>
      <c r="D411" s="57"/>
      <c r="E411" s="59"/>
      <c r="F411" s="64"/>
      <c r="G411" s="69"/>
      <c r="H411" s="70"/>
      <c r="J411" s="63"/>
      <c r="K411" s="64"/>
      <c r="L411" s="64"/>
      <c r="M411" s="64"/>
      <c r="N411" s="65"/>
    </row>
    <row r="412" spans="2:14" x14ac:dyDescent="0.3">
      <c r="B412" s="64"/>
      <c r="C412" s="64"/>
      <c r="D412" s="57"/>
      <c r="E412" s="59"/>
      <c r="F412" s="64"/>
      <c r="G412" s="69"/>
      <c r="H412" s="70"/>
      <c r="J412" s="63"/>
      <c r="K412" s="64"/>
      <c r="L412" s="64"/>
      <c r="M412" s="64"/>
      <c r="N412" s="65"/>
    </row>
    <row r="413" spans="2:14" x14ac:dyDescent="0.3">
      <c r="B413" s="64"/>
      <c r="C413" s="64"/>
      <c r="D413" s="57"/>
      <c r="E413" s="59"/>
      <c r="F413" s="64"/>
      <c r="G413" s="69"/>
      <c r="H413" s="70"/>
      <c r="J413" s="63"/>
      <c r="K413" s="64"/>
      <c r="L413" s="64"/>
      <c r="M413" s="64"/>
      <c r="N413" s="65"/>
    </row>
    <row r="414" spans="2:14" x14ac:dyDescent="0.3">
      <c r="B414" s="64"/>
      <c r="C414" s="64"/>
      <c r="D414" s="57"/>
      <c r="E414" s="59"/>
      <c r="F414" s="64"/>
      <c r="G414" s="69"/>
      <c r="H414" s="70"/>
      <c r="J414" s="63"/>
      <c r="K414" s="64"/>
      <c r="L414" s="64"/>
      <c r="M414" s="64"/>
      <c r="N414" s="65"/>
    </row>
    <row r="415" spans="2:14" x14ac:dyDescent="0.3">
      <c r="B415" s="64"/>
      <c r="C415" s="64"/>
      <c r="D415" s="57"/>
      <c r="E415" s="59"/>
      <c r="F415" s="64"/>
      <c r="G415" s="69"/>
      <c r="H415" s="70"/>
      <c r="J415" s="63"/>
      <c r="K415" s="64"/>
      <c r="L415" s="64"/>
      <c r="M415" s="64"/>
      <c r="N415" s="65"/>
    </row>
    <row r="416" spans="2:14" x14ac:dyDescent="0.3">
      <c r="B416" s="64"/>
      <c r="C416" s="64"/>
      <c r="D416" s="57"/>
      <c r="E416" s="59"/>
      <c r="F416" s="64"/>
      <c r="G416" s="69"/>
      <c r="H416" s="70"/>
      <c r="J416" s="63"/>
      <c r="K416" s="64"/>
      <c r="L416" s="64"/>
      <c r="M416" s="64"/>
      <c r="N416" s="65"/>
    </row>
    <row r="417" spans="2:14" x14ac:dyDescent="0.3">
      <c r="B417" s="64"/>
      <c r="C417" s="64"/>
      <c r="D417" s="57"/>
      <c r="E417" s="59"/>
      <c r="F417" s="64"/>
      <c r="G417" s="69"/>
      <c r="H417" s="70"/>
      <c r="J417" s="63"/>
      <c r="K417" s="64"/>
      <c r="L417" s="64"/>
      <c r="M417" s="64"/>
      <c r="N417" s="65"/>
    </row>
    <row r="418" spans="2:14" x14ac:dyDescent="0.3">
      <c r="B418" s="64"/>
      <c r="C418" s="64"/>
      <c r="D418" s="57"/>
      <c r="E418" s="59"/>
      <c r="F418" s="64"/>
      <c r="G418" s="69"/>
      <c r="H418" s="70"/>
      <c r="J418" s="63"/>
      <c r="K418" s="64"/>
      <c r="L418" s="64"/>
      <c r="M418" s="64"/>
      <c r="N418" s="65"/>
    </row>
    <row r="419" spans="2:14" x14ac:dyDescent="0.3">
      <c r="B419" s="64"/>
      <c r="C419" s="64"/>
      <c r="D419" s="57"/>
      <c r="E419" s="59"/>
      <c r="F419" s="64"/>
      <c r="G419" s="69"/>
      <c r="H419" s="70"/>
      <c r="J419" s="63"/>
      <c r="K419" s="64"/>
      <c r="L419" s="64"/>
      <c r="M419" s="64"/>
      <c r="N419" s="65"/>
    </row>
    <row r="420" spans="2:14" x14ac:dyDescent="0.3">
      <c r="B420" s="64"/>
      <c r="C420" s="64"/>
      <c r="D420" s="57"/>
      <c r="E420" s="59"/>
      <c r="F420" s="64"/>
      <c r="G420" s="69"/>
      <c r="H420" s="70"/>
      <c r="J420" s="63"/>
      <c r="K420" s="64"/>
      <c r="L420" s="64"/>
      <c r="M420" s="64"/>
      <c r="N420" s="65"/>
    </row>
    <row r="421" spans="2:14" x14ac:dyDescent="0.3">
      <c r="B421" s="64"/>
      <c r="C421" s="64"/>
      <c r="D421" s="57"/>
      <c r="E421" s="59"/>
      <c r="F421" s="64"/>
      <c r="G421" s="69"/>
      <c r="H421" s="70"/>
      <c r="J421" s="63"/>
      <c r="K421" s="64"/>
      <c r="L421" s="64"/>
      <c r="M421" s="64"/>
      <c r="N421" s="65"/>
    </row>
    <row r="422" spans="2:14" x14ac:dyDescent="0.3">
      <c r="B422" s="64"/>
      <c r="C422" s="64"/>
      <c r="D422" s="57"/>
      <c r="E422" s="59"/>
      <c r="F422" s="64"/>
      <c r="G422" s="69"/>
      <c r="H422" s="70"/>
      <c r="J422" s="63"/>
      <c r="K422" s="64"/>
      <c r="L422" s="64"/>
      <c r="M422" s="64"/>
      <c r="N422" s="65"/>
    </row>
    <row r="423" spans="2:14" x14ac:dyDescent="0.3">
      <c r="B423" s="64"/>
      <c r="C423" s="64"/>
      <c r="D423" s="57"/>
      <c r="E423" s="59"/>
      <c r="F423" s="64"/>
      <c r="G423" s="69"/>
      <c r="H423" s="70"/>
      <c r="J423" s="63"/>
      <c r="K423" s="64"/>
      <c r="L423" s="64"/>
      <c r="M423" s="64"/>
      <c r="N423" s="65"/>
    </row>
    <row r="424" spans="2:14" x14ac:dyDescent="0.3">
      <c r="B424" s="64"/>
      <c r="C424" s="64"/>
      <c r="D424" s="57"/>
      <c r="E424" s="59"/>
      <c r="F424" s="64"/>
      <c r="G424" s="69"/>
      <c r="H424" s="70"/>
      <c r="J424" s="63"/>
      <c r="K424" s="64"/>
      <c r="L424" s="64"/>
      <c r="M424" s="64"/>
      <c r="N424" s="65"/>
    </row>
    <row r="425" spans="2:14" x14ac:dyDescent="0.3">
      <c r="B425" s="64"/>
      <c r="C425" s="64"/>
      <c r="D425" s="57"/>
      <c r="E425" s="59"/>
      <c r="F425" s="64"/>
      <c r="G425" s="69"/>
      <c r="H425" s="70"/>
      <c r="J425" s="63"/>
      <c r="K425" s="64"/>
      <c r="L425" s="64"/>
      <c r="M425" s="64"/>
      <c r="N425" s="65"/>
    </row>
    <row r="426" spans="2:14" x14ac:dyDescent="0.3">
      <c r="B426" s="64"/>
      <c r="C426" s="64"/>
      <c r="D426" s="57"/>
      <c r="E426" s="59"/>
      <c r="F426" s="64"/>
      <c r="G426" s="69"/>
      <c r="H426" s="70"/>
      <c r="J426" s="63"/>
      <c r="K426" s="64"/>
      <c r="L426" s="64"/>
      <c r="M426" s="64"/>
      <c r="N426" s="65"/>
    </row>
    <row r="427" spans="2:14" x14ac:dyDescent="0.3">
      <c r="B427" s="64"/>
      <c r="C427" s="64"/>
      <c r="D427" s="57"/>
      <c r="E427" s="59"/>
      <c r="F427" s="64"/>
      <c r="G427" s="69"/>
      <c r="H427" s="70"/>
      <c r="J427" s="63"/>
      <c r="K427" s="64"/>
      <c r="L427" s="64"/>
      <c r="M427" s="64"/>
      <c r="N427" s="65"/>
    </row>
    <row r="428" spans="2:14" x14ac:dyDescent="0.3">
      <c r="B428" s="64"/>
      <c r="C428" s="64"/>
      <c r="D428" s="57"/>
      <c r="E428" s="59"/>
      <c r="F428" s="64"/>
      <c r="G428" s="69"/>
      <c r="H428" s="70"/>
      <c r="J428" s="63"/>
      <c r="K428" s="64"/>
      <c r="L428" s="64"/>
      <c r="M428" s="64"/>
      <c r="N428" s="65"/>
    </row>
    <row r="429" spans="2:14" x14ac:dyDescent="0.3">
      <c r="B429" s="64"/>
      <c r="C429" s="64"/>
      <c r="D429" s="57"/>
      <c r="E429" s="59"/>
      <c r="F429" s="64"/>
      <c r="G429" s="69"/>
      <c r="H429" s="70"/>
      <c r="J429" s="63"/>
      <c r="K429" s="64"/>
      <c r="L429" s="64"/>
      <c r="M429" s="64"/>
      <c r="N429" s="65"/>
    </row>
    <row r="430" spans="2:14" x14ac:dyDescent="0.3">
      <c r="B430" s="64"/>
      <c r="C430" s="64"/>
      <c r="D430" s="57"/>
      <c r="E430" s="59"/>
      <c r="F430" s="64"/>
      <c r="G430" s="69"/>
      <c r="H430" s="70"/>
      <c r="J430" s="63"/>
      <c r="K430" s="64"/>
      <c r="L430" s="64"/>
      <c r="M430" s="64"/>
      <c r="N430" s="65"/>
    </row>
    <row r="431" spans="2:14" x14ac:dyDescent="0.3">
      <c r="B431" s="64"/>
      <c r="C431" s="64"/>
      <c r="D431" s="57"/>
      <c r="E431" s="59"/>
      <c r="F431" s="64"/>
      <c r="G431" s="69"/>
      <c r="H431" s="70"/>
      <c r="J431" s="63"/>
      <c r="K431" s="64"/>
      <c r="L431" s="64"/>
      <c r="M431" s="64"/>
      <c r="N431" s="65"/>
    </row>
    <row r="432" spans="2:14" x14ac:dyDescent="0.3">
      <c r="B432" s="64"/>
      <c r="C432" s="64"/>
      <c r="D432" s="57"/>
      <c r="E432" s="59"/>
      <c r="F432" s="64"/>
      <c r="G432" s="69"/>
      <c r="H432" s="70"/>
      <c r="J432" s="63"/>
      <c r="K432" s="64"/>
      <c r="L432" s="64"/>
      <c r="M432" s="64"/>
      <c r="N432" s="65"/>
    </row>
    <row r="433" spans="2:14" x14ac:dyDescent="0.3">
      <c r="B433" s="64"/>
      <c r="C433" s="64"/>
      <c r="D433" s="57"/>
      <c r="E433" s="59"/>
      <c r="F433" s="64"/>
      <c r="G433" s="69"/>
      <c r="H433" s="70"/>
      <c r="J433" s="63"/>
      <c r="K433" s="64"/>
      <c r="L433" s="64"/>
      <c r="M433" s="64"/>
      <c r="N433" s="65"/>
    </row>
    <row r="434" spans="2:14" x14ac:dyDescent="0.3">
      <c r="B434" s="64"/>
      <c r="C434" s="64"/>
      <c r="D434" s="57"/>
      <c r="E434" s="59"/>
      <c r="F434" s="64"/>
      <c r="G434" s="69"/>
      <c r="H434" s="70"/>
      <c r="J434" s="63"/>
      <c r="K434" s="64"/>
      <c r="L434" s="64"/>
      <c r="M434" s="64"/>
      <c r="N434" s="65"/>
    </row>
    <row r="435" spans="2:14" x14ac:dyDescent="0.3">
      <c r="B435" s="64"/>
      <c r="C435" s="64"/>
      <c r="D435" s="57"/>
      <c r="E435" s="59"/>
      <c r="F435" s="64"/>
      <c r="G435" s="69"/>
      <c r="H435" s="70"/>
      <c r="J435" s="63"/>
      <c r="K435" s="64"/>
      <c r="L435" s="64"/>
      <c r="M435" s="64"/>
      <c r="N435" s="65"/>
    </row>
    <row r="436" spans="2:14" x14ac:dyDescent="0.3">
      <c r="B436" s="64"/>
      <c r="C436" s="64"/>
      <c r="D436" s="57"/>
      <c r="E436" s="59"/>
      <c r="F436" s="64"/>
      <c r="G436" s="69"/>
      <c r="H436" s="70"/>
      <c r="J436" s="63"/>
      <c r="K436" s="64"/>
      <c r="L436" s="64"/>
      <c r="M436" s="64"/>
      <c r="N436" s="65"/>
    </row>
    <row r="437" spans="2:14" x14ac:dyDescent="0.3">
      <c r="B437" s="64"/>
      <c r="C437" s="64"/>
      <c r="D437" s="57"/>
      <c r="E437" s="59"/>
      <c r="F437" s="64"/>
      <c r="G437" s="69"/>
      <c r="H437" s="70"/>
      <c r="J437" s="63"/>
      <c r="K437" s="64"/>
      <c r="L437" s="64"/>
      <c r="M437" s="64"/>
      <c r="N437" s="65"/>
    </row>
    <row r="438" spans="2:14" x14ac:dyDescent="0.3">
      <c r="B438" s="64"/>
      <c r="C438" s="64"/>
      <c r="D438" s="57"/>
      <c r="E438" s="59"/>
      <c r="F438" s="64"/>
      <c r="G438" s="69"/>
      <c r="H438" s="70"/>
      <c r="J438" s="63"/>
      <c r="K438" s="64"/>
      <c r="L438" s="64"/>
      <c r="M438" s="64"/>
      <c r="N438" s="65"/>
    </row>
    <row r="439" spans="2:14" x14ac:dyDescent="0.3">
      <c r="B439" s="64"/>
      <c r="C439" s="64"/>
      <c r="D439" s="57"/>
      <c r="E439" s="59"/>
      <c r="F439" s="64"/>
      <c r="G439" s="69"/>
      <c r="H439" s="70"/>
      <c r="J439" s="63"/>
      <c r="K439" s="64"/>
      <c r="L439" s="64"/>
      <c r="M439" s="64"/>
      <c r="N439" s="65"/>
    </row>
    <row r="440" spans="2:14" x14ac:dyDescent="0.3">
      <c r="B440" s="64"/>
      <c r="C440" s="64"/>
      <c r="D440" s="57"/>
      <c r="E440" s="59"/>
      <c r="F440" s="64"/>
      <c r="G440" s="69"/>
      <c r="H440" s="70"/>
      <c r="J440" s="63"/>
      <c r="K440" s="64"/>
      <c r="L440" s="64"/>
      <c r="M440" s="64"/>
      <c r="N440" s="65"/>
    </row>
    <row r="441" spans="2:14" x14ac:dyDescent="0.3">
      <c r="B441" s="64"/>
      <c r="C441" s="64"/>
      <c r="D441" s="57"/>
      <c r="E441" s="59"/>
      <c r="F441" s="64"/>
      <c r="G441" s="69"/>
      <c r="H441" s="70"/>
      <c r="J441" s="63"/>
      <c r="K441" s="64"/>
      <c r="L441" s="64"/>
      <c r="M441" s="64"/>
      <c r="N441" s="65"/>
    </row>
    <row r="442" spans="2:14" x14ac:dyDescent="0.3">
      <c r="B442" s="64"/>
      <c r="C442" s="64"/>
      <c r="D442" s="57"/>
      <c r="E442" s="59"/>
      <c r="F442" s="64"/>
      <c r="G442" s="69"/>
      <c r="H442" s="70"/>
      <c r="J442" s="63"/>
      <c r="K442" s="64"/>
      <c r="L442" s="64"/>
      <c r="M442" s="64"/>
      <c r="N442" s="65"/>
    </row>
    <row r="443" spans="2:14" x14ac:dyDescent="0.3">
      <c r="B443" s="64"/>
      <c r="C443" s="64"/>
      <c r="D443" s="57"/>
      <c r="E443" s="59"/>
      <c r="F443" s="64"/>
      <c r="G443" s="69"/>
      <c r="H443" s="70"/>
      <c r="J443" s="63"/>
      <c r="K443" s="64"/>
      <c r="L443" s="64"/>
      <c r="M443" s="64"/>
      <c r="N443" s="65"/>
    </row>
    <row r="444" spans="2:14" x14ac:dyDescent="0.3">
      <c r="B444" s="64"/>
      <c r="C444" s="64"/>
      <c r="D444" s="57"/>
      <c r="E444" s="59"/>
      <c r="F444" s="64"/>
      <c r="G444" s="69"/>
      <c r="H444" s="70"/>
      <c r="J444" s="63"/>
      <c r="K444" s="64"/>
      <c r="L444" s="64"/>
      <c r="M444" s="64"/>
      <c r="N444" s="65"/>
    </row>
    <row r="445" spans="2:14" x14ac:dyDescent="0.3">
      <c r="B445" s="64"/>
      <c r="C445" s="64"/>
      <c r="D445" s="57"/>
      <c r="E445" s="59"/>
      <c r="F445" s="64"/>
      <c r="G445" s="69"/>
      <c r="H445" s="70"/>
      <c r="J445" s="63"/>
      <c r="K445" s="64"/>
      <c r="L445" s="64"/>
      <c r="M445" s="64"/>
      <c r="N445" s="65"/>
    </row>
    <row r="446" spans="2:14" x14ac:dyDescent="0.3">
      <c r="B446" s="64"/>
      <c r="C446" s="64"/>
      <c r="D446" s="57"/>
      <c r="E446" s="59"/>
      <c r="F446" s="64"/>
      <c r="G446" s="69"/>
      <c r="H446" s="70"/>
      <c r="J446" s="63"/>
      <c r="K446" s="64"/>
      <c r="L446" s="64"/>
      <c r="M446" s="64"/>
      <c r="N446" s="65"/>
    </row>
    <row r="447" spans="2:14" x14ac:dyDescent="0.3">
      <c r="B447" s="64"/>
      <c r="C447" s="64"/>
      <c r="D447" s="57"/>
      <c r="E447" s="59"/>
      <c r="F447" s="64"/>
      <c r="G447" s="69"/>
      <c r="H447" s="70"/>
      <c r="J447" s="63"/>
      <c r="K447" s="64"/>
      <c r="L447" s="64"/>
      <c r="M447" s="64"/>
      <c r="N447" s="65"/>
    </row>
    <row r="448" spans="2:14" x14ac:dyDescent="0.3">
      <c r="B448" s="64"/>
      <c r="C448" s="64"/>
      <c r="D448" s="57"/>
      <c r="E448" s="59"/>
      <c r="F448" s="64"/>
      <c r="G448" s="69"/>
      <c r="H448" s="70"/>
      <c r="J448" s="63"/>
      <c r="K448" s="64"/>
      <c r="L448" s="64"/>
      <c r="M448" s="64"/>
      <c r="N448" s="65"/>
    </row>
    <row r="449" spans="2:14" x14ac:dyDescent="0.3">
      <c r="B449" s="64"/>
      <c r="C449" s="64"/>
      <c r="D449" s="57"/>
      <c r="E449" s="59"/>
      <c r="F449" s="64"/>
      <c r="G449" s="69"/>
      <c r="H449" s="70"/>
      <c r="J449" s="63"/>
      <c r="K449" s="64"/>
      <c r="L449" s="64"/>
      <c r="M449" s="64"/>
      <c r="N449" s="65"/>
    </row>
    <row r="450" spans="2:14" x14ac:dyDescent="0.3">
      <c r="B450" s="64"/>
      <c r="C450" s="64"/>
      <c r="D450" s="57"/>
      <c r="E450" s="59"/>
      <c r="F450" s="64"/>
      <c r="G450" s="69"/>
      <c r="H450" s="70"/>
      <c r="J450" s="63"/>
      <c r="K450" s="64"/>
      <c r="L450" s="64"/>
      <c r="M450" s="64"/>
      <c r="N450" s="65"/>
    </row>
    <row r="451" spans="2:14" x14ac:dyDescent="0.3">
      <c r="B451" s="64"/>
      <c r="C451" s="64"/>
      <c r="D451" s="57"/>
      <c r="E451" s="59"/>
      <c r="F451" s="64"/>
      <c r="G451" s="69"/>
      <c r="H451" s="70"/>
      <c r="J451" s="63"/>
      <c r="K451" s="64"/>
      <c r="L451" s="64"/>
      <c r="M451" s="64"/>
      <c r="N451" s="65"/>
    </row>
    <row r="452" spans="2:14" x14ac:dyDescent="0.3">
      <c r="B452" s="64"/>
      <c r="C452" s="64"/>
      <c r="D452" s="57"/>
      <c r="E452" s="59"/>
      <c r="F452" s="64"/>
      <c r="G452" s="69"/>
      <c r="H452" s="70"/>
      <c r="J452" s="63"/>
      <c r="K452" s="64"/>
      <c r="L452" s="64"/>
      <c r="M452" s="64"/>
      <c r="N452" s="65"/>
    </row>
    <row r="453" spans="2:14" x14ac:dyDescent="0.3">
      <c r="B453" s="64"/>
      <c r="C453" s="64"/>
      <c r="D453" s="57"/>
      <c r="E453" s="59"/>
      <c r="F453" s="64"/>
      <c r="G453" s="69"/>
      <c r="H453" s="70"/>
      <c r="J453" s="63"/>
      <c r="K453" s="64"/>
      <c r="L453" s="64"/>
      <c r="M453" s="64"/>
      <c r="N453" s="65"/>
    </row>
    <row r="454" spans="2:14" x14ac:dyDescent="0.3">
      <c r="B454" s="64"/>
      <c r="C454" s="64"/>
      <c r="D454" s="57"/>
      <c r="E454" s="59"/>
      <c r="F454" s="64"/>
      <c r="G454" s="69"/>
      <c r="H454" s="70"/>
      <c r="J454" s="63"/>
      <c r="K454" s="64"/>
      <c r="L454" s="64"/>
      <c r="M454" s="64"/>
      <c r="N454" s="65"/>
    </row>
    <row r="455" spans="2:14" x14ac:dyDescent="0.3">
      <c r="B455" s="64"/>
      <c r="C455" s="64"/>
      <c r="D455" s="57"/>
      <c r="E455" s="59"/>
      <c r="F455" s="64"/>
      <c r="G455" s="69"/>
      <c r="H455" s="70"/>
      <c r="J455" s="63"/>
      <c r="K455" s="64"/>
      <c r="L455" s="64"/>
      <c r="M455" s="64"/>
      <c r="N455" s="65"/>
    </row>
    <row r="456" spans="2:14" x14ac:dyDescent="0.3">
      <c r="B456" s="64"/>
      <c r="C456" s="64"/>
      <c r="D456" s="57"/>
      <c r="E456" s="59"/>
      <c r="F456" s="64"/>
      <c r="G456" s="69"/>
      <c r="H456" s="70"/>
      <c r="J456" s="63"/>
      <c r="K456" s="64"/>
      <c r="L456" s="64"/>
      <c r="M456" s="64"/>
      <c r="N456" s="65"/>
    </row>
    <row r="457" spans="2:14" x14ac:dyDescent="0.3">
      <c r="B457" s="64"/>
      <c r="C457" s="64"/>
      <c r="D457" s="57"/>
      <c r="E457" s="59"/>
      <c r="F457" s="64"/>
      <c r="G457" s="69"/>
      <c r="H457" s="70"/>
      <c r="J457" s="63"/>
      <c r="K457" s="64"/>
      <c r="L457" s="64"/>
      <c r="M457" s="64"/>
      <c r="N457" s="65"/>
    </row>
    <row r="458" spans="2:14" x14ac:dyDescent="0.3">
      <c r="B458" s="64"/>
      <c r="C458" s="64"/>
      <c r="D458" s="57"/>
      <c r="E458" s="59"/>
      <c r="F458" s="64"/>
      <c r="G458" s="69"/>
      <c r="H458" s="70"/>
      <c r="J458" s="63"/>
      <c r="K458" s="64"/>
      <c r="L458" s="64"/>
      <c r="M458" s="64"/>
      <c r="N458" s="65"/>
    </row>
    <row r="459" spans="2:14" x14ac:dyDescent="0.3">
      <c r="B459" s="64"/>
      <c r="C459" s="64"/>
      <c r="D459" s="57"/>
      <c r="E459" s="59"/>
      <c r="F459" s="64"/>
      <c r="G459" s="69"/>
      <c r="H459" s="70"/>
      <c r="J459" s="63"/>
      <c r="K459" s="64"/>
      <c r="L459" s="64"/>
      <c r="M459" s="64"/>
      <c r="N459" s="65"/>
    </row>
    <row r="460" spans="2:14" x14ac:dyDescent="0.3">
      <c r="B460" s="64"/>
      <c r="C460" s="64"/>
      <c r="D460" s="57"/>
      <c r="E460" s="59"/>
      <c r="F460" s="64"/>
      <c r="G460" s="69"/>
      <c r="H460" s="70"/>
      <c r="J460" s="63"/>
      <c r="K460" s="64"/>
      <c r="L460" s="64"/>
      <c r="M460" s="64"/>
      <c r="N460" s="65"/>
    </row>
    <row r="461" spans="2:14" x14ac:dyDescent="0.3">
      <c r="B461" s="64"/>
      <c r="C461" s="64"/>
      <c r="D461" s="57"/>
      <c r="E461" s="59"/>
      <c r="F461" s="64"/>
      <c r="G461" s="69"/>
      <c r="H461" s="70"/>
      <c r="J461" s="63"/>
      <c r="K461" s="64"/>
      <c r="L461" s="64"/>
      <c r="M461" s="64"/>
      <c r="N461" s="65"/>
    </row>
    <row r="462" spans="2:14" x14ac:dyDescent="0.3">
      <c r="B462" s="64"/>
      <c r="C462" s="64"/>
      <c r="D462" s="57"/>
      <c r="E462" s="59"/>
      <c r="F462" s="64"/>
      <c r="G462" s="69"/>
      <c r="H462" s="70"/>
      <c r="J462" s="63"/>
      <c r="K462" s="64"/>
      <c r="L462" s="64"/>
      <c r="M462" s="64"/>
      <c r="N462" s="65"/>
    </row>
    <row r="463" spans="2:14" x14ac:dyDescent="0.3">
      <c r="B463" s="64"/>
      <c r="C463" s="64"/>
      <c r="D463" s="57"/>
      <c r="E463" s="59"/>
      <c r="F463" s="64"/>
      <c r="G463" s="69"/>
      <c r="H463" s="70"/>
      <c r="J463" s="63"/>
      <c r="K463" s="64"/>
      <c r="L463" s="64"/>
      <c r="M463" s="64"/>
      <c r="N463" s="65"/>
    </row>
    <row r="464" spans="2:14" x14ac:dyDescent="0.3">
      <c r="B464" s="64"/>
      <c r="C464" s="64"/>
      <c r="D464" s="57"/>
      <c r="E464" s="59"/>
      <c r="F464" s="64"/>
      <c r="G464" s="69"/>
      <c r="H464" s="70"/>
      <c r="J464" s="63"/>
      <c r="K464" s="64"/>
      <c r="L464" s="64"/>
      <c r="M464" s="64"/>
      <c r="N464" s="65"/>
    </row>
    <row r="465" spans="2:14" x14ac:dyDescent="0.3">
      <c r="B465" s="64"/>
      <c r="C465" s="64"/>
      <c r="D465" s="57"/>
      <c r="E465" s="59"/>
      <c r="F465" s="64"/>
      <c r="G465" s="69"/>
      <c r="H465" s="70"/>
      <c r="J465" s="63"/>
      <c r="K465" s="64"/>
      <c r="L465" s="64"/>
      <c r="M465" s="64"/>
      <c r="N465" s="65"/>
    </row>
    <row r="466" spans="2:14" x14ac:dyDescent="0.3">
      <c r="B466" s="64"/>
      <c r="C466" s="64"/>
      <c r="D466" s="57"/>
      <c r="E466" s="59"/>
      <c r="F466" s="64"/>
      <c r="G466" s="69"/>
      <c r="H466" s="70"/>
      <c r="J466" s="63"/>
      <c r="K466" s="64"/>
      <c r="L466" s="64"/>
      <c r="M466" s="64"/>
      <c r="N466" s="65"/>
    </row>
    <row r="467" spans="2:14" x14ac:dyDescent="0.3">
      <c r="B467" s="64"/>
      <c r="C467" s="64"/>
      <c r="D467" s="57"/>
      <c r="E467" s="59"/>
      <c r="F467" s="64"/>
      <c r="G467" s="69"/>
      <c r="H467" s="70"/>
      <c r="J467" s="63"/>
      <c r="K467" s="64"/>
      <c r="L467" s="64"/>
      <c r="M467" s="64"/>
      <c r="N467" s="65"/>
    </row>
    <row r="468" spans="2:14" x14ac:dyDescent="0.3">
      <c r="B468" s="64"/>
      <c r="C468" s="64"/>
      <c r="D468" s="57"/>
      <c r="E468" s="59"/>
      <c r="F468" s="64"/>
      <c r="G468" s="69"/>
      <c r="H468" s="70"/>
      <c r="J468" s="63"/>
      <c r="K468" s="64"/>
      <c r="L468" s="64"/>
      <c r="M468" s="64"/>
      <c r="N468" s="65"/>
    </row>
    <row r="469" spans="2:14" x14ac:dyDescent="0.3">
      <c r="B469" s="64"/>
      <c r="C469" s="64"/>
      <c r="D469" s="57"/>
      <c r="E469" s="59"/>
      <c r="F469" s="64"/>
      <c r="G469" s="69"/>
      <c r="H469" s="70"/>
      <c r="J469" s="63"/>
      <c r="K469" s="64"/>
      <c r="L469" s="64"/>
      <c r="M469" s="64"/>
      <c r="N469" s="65"/>
    </row>
    <row r="470" spans="2:14" x14ac:dyDescent="0.3">
      <c r="B470" s="64"/>
      <c r="C470" s="64"/>
      <c r="D470" s="57"/>
      <c r="E470" s="59"/>
      <c r="F470" s="64"/>
      <c r="G470" s="69"/>
      <c r="H470" s="70"/>
      <c r="J470" s="63"/>
      <c r="K470" s="64"/>
      <c r="L470" s="64"/>
      <c r="M470" s="64"/>
      <c r="N470" s="65"/>
    </row>
    <row r="471" spans="2:14" x14ac:dyDescent="0.3">
      <c r="B471" s="64"/>
      <c r="C471" s="64"/>
      <c r="D471" s="57"/>
      <c r="E471" s="59"/>
      <c r="F471" s="64"/>
      <c r="G471" s="69"/>
      <c r="H471" s="70"/>
      <c r="J471" s="63"/>
      <c r="K471" s="64"/>
      <c r="L471" s="64"/>
      <c r="M471" s="64"/>
      <c r="N471" s="65"/>
    </row>
    <row r="472" spans="2:14" x14ac:dyDescent="0.3">
      <c r="B472" s="64"/>
      <c r="C472" s="64"/>
      <c r="D472" s="57"/>
      <c r="E472" s="59"/>
      <c r="F472" s="64"/>
      <c r="G472" s="69"/>
      <c r="H472" s="70"/>
      <c r="J472" s="63"/>
      <c r="K472" s="64"/>
      <c r="L472" s="64"/>
      <c r="M472" s="64"/>
      <c r="N472" s="65"/>
    </row>
    <row r="473" spans="2:14" x14ac:dyDescent="0.3">
      <c r="B473" s="64"/>
      <c r="C473" s="64"/>
      <c r="D473" s="57"/>
      <c r="E473" s="59"/>
      <c r="F473" s="64"/>
      <c r="G473" s="69"/>
      <c r="H473" s="70"/>
      <c r="J473" s="63"/>
      <c r="K473" s="64"/>
      <c r="L473" s="64"/>
      <c r="M473" s="64"/>
      <c r="N473" s="65"/>
    </row>
    <row r="474" spans="2:14" x14ac:dyDescent="0.3">
      <c r="B474" s="64"/>
      <c r="C474" s="64"/>
      <c r="D474" s="57"/>
      <c r="E474" s="59"/>
      <c r="F474" s="64"/>
      <c r="G474" s="69"/>
      <c r="H474" s="70"/>
      <c r="J474" s="63"/>
      <c r="K474" s="64"/>
      <c r="L474" s="64"/>
      <c r="M474" s="64"/>
      <c r="N474" s="65"/>
    </row>
    <row r="475" spans="2:14" x14ac:dyDescent="0.3">
      <c r="B475" s="64"/>
      <c r="C475" s="64"/>
      <c r="D475" s="57"/>
      <c r="E475" s="59"/>
      <c r="F475" s="64"/>
      <c r="G475" s="69"/>
      <c r="H475" s="70"/>
      <c r="J475" s="63"/>
      <c r="K475" s="64"/>
      <c r="L475" s="64"/>
      <c r="M475" s="64"/>
      <c r="N475" s="65"/>
    </row>
    <row r="476" spans="2:14" x14ac:dyDescent="0.3">
      <c r="B476" s="64"/>
      <c r="C476" s="64"/>
      <c r="D476" s="57"/>
      <c r="E476" s="59"/>
      <c r="F476" s="64"/>
      <c r="G476" s="69"/>
      <c r="H476" s="70"/>
      <c r="J476" s="63"/>
      <c r="K476" s="64"/>
      <c r="L476" s="64"/>
      <c r="M476" s="64"/>
      <c r="N476" s="65"/>
    </row>
    <row r="477" spans="2:14" x14ac:dyDescent="0.3">
      <c r="B477" s="64"/>
      <c r="C477" s="64"/>
      <c r="D477" s="57"/>
      <c r="E477" s="59"/>
      <c r="F477" s="64"/>
      <c r="G477" s="69"/>
      <c r="H477" s="70"/>
      <c r="J477" s="63"/>
      <c r="K477" s="64"/>
      <c r="L477" s="64"/>
      <c r="M477" s="64"/>
      <c r="N477" s="65"/>
    </row>
    <row r="478" spans="2:14" x14ac:dyDescent="0.3">
      <c r="B478" s="64"/>
      <c r="C478" s="64"/>
      <c r="D478" s="57"/>
      <c r="E478" s="59"/>
      <c r="F478" s="64"/>
      <c r="G478" s="69"/>
      <c r="H478" s="70"/>
      <c r="J478" s="63"/>
      <c r="K478" s="64"/>
      <c r="L478" s="64"/>
      <c r="M478" s="64"/>
      <c r="N478" s="65"/>
    </row>
    <row r="479" spans="2:14" x14ac:dyDescent="0.3">
      <c r="B479" s="64"/>
      <c r="C479" s="64"/>
      <c r="D479" s="57"/>
      <c r="E479" s="59"/>
      <c r="F479" s="64"/>
      <c r="G479" s="69"/>
      <c r="H479" s="70"/>
      <c r="J479" s="63"/>
      <c r="K479" s="64"/>
      <c r="L479" s="64"/>
      <c r="M479" s="64"/>
      <c r="N479" s="65"/>
    </row>
    <row r="480" spans="2:14" x14ac:dyDescent="0.3">
      <c r="B480" s="64"/>
      <c r="C480" s="64"/>
      <c r="D480" s="57"/>
      <c r="E480" s="59"/>
      <c r="F480" s="64"/>
      <c r="G480" s="69"/>
      <c r="H480" s="70"/>
      <c r="J480" s="63"/>
      <c r="K480" s="64"/>
      <c r="L480" s="64"/>
      <c r="M480" s="64"/>
      <c r="N480" s="65"/>
    </row>
    <row r="481" spans="2:14" x14ac:dyDescent="0.3">
      <c r="B481" s="64"/>
      <c r="C481" s="64"/>
      <c r="D481" s="57"/>
      <c r="E481" s="59"/>
      <c r="F481" s="64"/>
      <c r="G481" s="69"/>
      <c r="H481" s="70"/>
      <c r="J481" s="63"/>
      <c r="K481" s="64"/>
      <c r="L481" s="64"/>
      <c r="M481" s="64"/>
      <c r="N481" s="65"/>
    </row>
    <row r="482" spans="2:14" x14ac:dyDescent="0.3">
      <c r="B482" s="64"/>
      <c r="C482" s="64"/>
      <c r="D482" s="57"/>
      <c r="E482" s="59"/>
      <c r="F482" s="64"/>
      <c r="G482" s="69"/>
      <c r="H482" s="70"/>
      <c r="J482" s="63"/>
      <c r="K482" s="64"/>
      <c r="L482" s="64"/>
      <c r="M482" s="64"/>
      <c r="N482" s="65"/>
    </row>
    <row r="483" spans="2:14" x14ac:dyDescent="0.3">
      <c r="B483" s="64"/>
      <c r="C483" s="64"/>
      <c r="D483" s="57"/>
      <c r="E483" s="59"/>
      <c r="F483" s="64"/>
      <c r="G483" s="69"/>
      <c r="H483" s="70"/>
      <c r="J483" s="63"/>
      <c r="K483" s="64"/>
      <c r="L483" s="64"/>
      <c r="M483" s="64"/>
      <c r="N483" s="65"/>
    </row>
    <row r="484" spans="2:14" x14ac:dyDescent="0.3">
      <c r="B484" s="64"/>
      <c r="C484" s="64"/>
      <c r="D484" s="57"/>
      <c r="E484" s="59"/>
      <c r="F484" s="64"/>
      <c r="G484" s="69"/>
      <c r="H484" s="70"/>
      <c r="J484" s="63"/>
      <c r="K484" s="64"/>
      <c r="L484" s="64"/>
      <c r="M484" s="64"/>
      <c r="N484" s="65"/>
    </row>
    <row r="485" spans="2:14" x14ac:dyDescent="0.3">
      <c r="B485" s="64"/>
      <c r="C485" s="64"/>
      <c r="D485" s="57"/>
      <c r="E485" s="59"/>
      <c r="F485" s="64"/>
      <c r="G485" s="69"/>
      <c r="H485" s="70"/>
      <c r="J485" s="63"/>
      <c r="K485" s="64"/>
      <c r="L485" s="64"/>
      <c r="M485" s="64"/>
      <c r="N485" s="65"/>
    </row>
    <row r="486" spans="2:14" x14ac:dyDescent="0.3">
      <c r="B486" s="64"/>
      <c r="C486" s="64"/>
      <c r="D486" s="57"/>
      <c r="E486" s="59"/>
      <c r="F486" s="64"/>
      <c r="G486" s="69"/>
      <c r="H486" s="70"/>
      <c r="J486" s="63"/>
      <c r="K486" s="64"/>
      <c r="L486" s="64"/>
      <c r="M486" s="64"/>
      <c r="N486" s="65"/>
    </row>
    <row r="487" spans="2:14" x14ac:dyDescent="0.3">
      <c r="B487" s="64"/>
      <c r="C487" s="64"/>
      <c r="D487" s="57"/>
      <c r="E487" s="59"/>
      <c r="F487" s="64"/>
      <c r="G487" s="69"/>
      <c r="H487" s="70"/>
      <c r="J487" s="63"/>
      <c r="K487" s="64"/>
      <c r="L487" s="64"/>
      <c r="M487" s="64"/>
      <c r="N487" s="65"/>
    </row>
    <row r="488" spans="2:14" x14ac:dyDescent="0.3">
      <c r="B488" s="64"/>
      <c r="C488" s="64"/>
      <c r="D488" s="57"/>
      <c r="E488" s="59"/>
      <c r="F488" s="64"/>
      <c r="G488" s="69"/>
      <c r="H488" s="70"/>
      <c r="J488" s="63"/>
      <c r="K488" s="64"/>
      <c r="L488" s="64"/>
      <c r="M488" s="64"/>
      <c r="N488" s="65"/>
    </row>
    <row r="489" spans="2:14" x14ac:dyDescent="0.3">
      <c r="B489" s="64"/>
      <c r="C489" s="64"/>
      <c r="D489" s="57"/>
      <c r="E489" s="59"/>
      <c r="F489" s="64"/>
      <c r="G489" s="69"/>
      <c r="H489" s="70"/>
      <c r="J489" s="63"/>
      <c r="K489" s="64"/>
      <c r="L489" s="64"/>
      <c r="M489" s="64"/>
      <c r="N489" s="65"/>
    </row>
    <row r="490" spans="2:14" x14ac:dyDescent="0.3">
      <c r="B490" s="64"/>
      <c r="C490" s="64"/>
      <c r="D490" s="57"/>
      <c r="E490" s="59"/>
      <c r="F490" s="64"/>
      <c r="G490" s="69"/>
      <c r="H490" s="70"/>
      <c r="J490" s="63"/>
      <c r="K490" s="64"/>
      <c r="L490" s="64"/>
      <c r="M490" s="64"/>
      <c r="N490" s="65"/>
    </row>
    <row r="491" spans="2:14" x14ac:dyDescent="0.3">
      <c r="B491" s="64"/>
      <c r="C491" s="64"/>
      <c r="D491" s="57"/>
      <c r="E491" s="59"/>
      <c r="F491" s="64"/>
      <c r="G491" s="69"/>
      <c r="H491" s="70"/>
      <c r="J491" s="63"/>
      <c r="K491" s="64"/>
      <c r="L491" s="64"/>
      <c r="M491" s="64"/>
      <c r="N491" s="65"/>
    </row>
    <row r="492" spans="2:14" x14ac:dyDescent="0.3">
      <c r="B492" s="64"/>
      <c r="C492" s="64"/>
      <c r="D492" s="57"/>
      <c r="E492" s="59"/>
      <c r="F492" s="64"/>
      <c r="G492" s="69"/>
      <c r="H492" s="70"/>
      <c r="J492" s="63"/>
      <c r="K492" s="64"/>
      <c r="L492" s="64"/>
      <c r="M492" s="64"/>
      <c r="N492" s="65"/>
    </row>
    <row r="493" spans="2:14" x14ac:dyDescent="0.3">
      <c r="B493" s="64"/>
      <c r="C493" s="64"/>
      <c r="D493" s="57"/>
      <c r="E493" s="59"/>
      <c r="F493" s="64"/>
      <c r="G493" s="69"/>
      <c r="H493" s="70"/>
      <c r="J493" s="63"/>
      <c r="K493" s="64"/>
      <c r="L493" s="64"/>
      <c r="M493" s="64"/>
      <c r="N493" s="65"/>
    </row>
    <row r="494" spans="2:14" x14ac:dyDescent="0.3">
      <c r="B494" s="64"/>
      <c r="C494" s="64"/>
      <c r="D494" s="57"/>
      <c r="E494" s="59"/>
      <c r="F494" s="64"/>
      <c r="G494" s="69"/>
      <c r="H494" s="70"/>
      <c r="J494" s="63"/>
      <c r="K494" s="64"/>
      <c r="L494" s="64"/>
      <c r="M494" s="64"/>
      <c r="N494" s="65"/>
    </row>
    <row r="495" spans="2:14" x14ac:dyDescent="0.3">
      <c r="B495" s="64"/>
      <c r="C495" s="64"/>
      <c r="D495" s="57"/>
      <c r="E495" s="59"/>
      <c r="F495" s="64"/>
      <c r="G495" s="69"/>
      <c r="H495" s="70"/>
      <c r="J495" s="63"/>
      <c r="K495" s="64"/>
      <c r="L495" s="64"/>
      <c r="M495" s="64"/>
      <c r="N495" s="65"/>
    </row>
    <row r="496" spans="2:14" x14ac:dyDescent="0.3">
      <c r="B496" s="64"/>
      <c r="C496" s="64"/>
      <c r="D496" s="57"/>
      <c r="E496" s="59"/>
      <c r="F496" s="64"/>
      <c r="G496" s="69"/>
      <c r="H496" s="70"/>
      <c r="J496" s="63"/>
      <c r="K496" s="64"/>
      <c r="L496" s="64"/>
      <c r="M496" s="64"/>
      <c r="N496" s="65"/>
    </row>
    <row r="497" spans="2:14" x14ac:dyDescent="0.3">
      <c r="B497" s="64"/>
      <c r="C497" s="64"/>
      <c r="D497" s="57"/>
      <c r="E497" s="59"/>
      <c r="F497" s="64"/>
      <c r="G497" s="69"/>
      <c r="H497" s="70"/>
      <c r="J497" s="63"/>
      <c r="K497" s="64"/>
      <c r="L497" s="64"/>
      <c r="M497" s="64"/>
      <c r="N497" s="65"/>
    </row>
    <row r="498" spans="2:14" x14ac:dyDescent="0.3">
      <c r="B498" s="64"/>
      <c r="C498" s="64"/>
      <c r="D498" s="57"/>
      <c r="E498" s="59"/>
      <c r="F498" s="64"/>
      <c r="G498" s="69"/>
      <c r="H498" s="70"/>
      <c r="J498" s="63"/>
      <c r="K498" s="64"/>
      <c r="L498" s="64"/>
      <c r="M498" s="64"/>
      <c r="N498" s="65"/>
    </row>
    <row r="499" spans="2:14" x14ac:dyDescent="0.3">
      <c r="B499" s="64"/>
      <c r="C499" s="64"/>
      <c r="D499" s="57"/>
      <c r="E499" s="59"/>
      <c r="F499" s="64"/>
      <c r="G499" s="69"/>
      <c r="H499" s="70"/>
      <c r="J499" s="63"/>
      <c r="K499" s="64"/>
      <c r="L499" s="64"/>
      <c r="M499" s="64"/>
      <c r="N499" s="65"/>
    </row>
    <row r="500" spans="2:14" x14ac:dyDescent="0.3">
      <c r="B500" s="64"/>
      <c r="C500" s="64"/>
      <c r="D500" s="57"/>
      <c r="E500" s="59"/>
      <c r="F500" s="64"/>
      <c r="G500" s="69"/>
      <c r="H500" s="70"/>
      <c r="J500" s="63"/>
      <c r="K500" s="64"/>
      <c r="L500" s="64"/>
      <c r="M500" s="64"/>
      <c r="N500" s="65"/>
    </row>
    <row r="501" spans="2:14" x14ac:dyDescent="0.3">
      <c r="B501" s="64"/>
      <c r="C501" s="64"/>
      <c r="D501" s="57"/>
      <c r="E501" s="59"/>
      <c r="F501" s="64"/>
      <c r="G501" s="69"/>
      <c r="H501" s="70"/>
      <c r="J501" s="63"/>
      <c r="K501" s="64"/>
      <c r="L501" s="64"/>
      <c r="M501" s="64"/>
      <c r="N501" s="65"/>
    </row>
    <row r="502" spans="2:14" x14ac:dyDescent="0.3">
      <c r="B502" s="64"/>
      <c r="C502" s="64"/>
      <c r="D502" s="57"/>
      <c r="E502" s="59"/>
      <c r="F502" s="64"/>
      <c r="G502" s="69"/>
      <c r="H502" s="70"/>
      <c r="J502" s="63"/>
      <c r="K502" s="64"/>
      <c r="L502" s="64"/>
      <c r="M502" s="64"/>
      <c r="N502" s="65"/>
    </row>
    <row r="503" spans="2:14" x14ac:dyDescent="0.3">
      <c r="B503" s="64"/>
      <c r="C503" s="64"/>
      <c r="D503" s="57"/>
      <c r="E503" s="59"/>
      <c r="F503" s="64"/>
      <c r="G503" s="69"/>
      <c r="H503" s="70"/>
      <c r="J503" s="63"/>
      <c r="K503" s="64"/>
      <c r="L503" s="64"/>
      <c r="M503" s="64"/>
      <c r="N503" s="65"/>
    </row>
    <row r="504" spans="2:14" x14ac:dyDescent="0.3">
      <c r="B504" s="64"/>
      <c r="C504" s="64"/>
      <c r="D504" s="57"/>
      <c r="E504" s="59"/>
      <c r="F504" s="64"/>
      <c r="G504" s="69"/>
      <c r="H504" s="70"/>
      <c r="J504" s="63"/>
      <c r="K504" s="64"/>
      <c r="L504" s="64"/>
      <c r="M504" s="64"/>
      <c r="N504" s="65"/>
    </row>
    <row r="505" spans="2:14" x14ac:dyDescent="0.3">
      <c r="B505" s="64"/>
      <c r="C505" s="64"/>
      <c r="D505" s="57"/>
      <c r="E505" s="59"/>
      <c r="F505" s="64"/>
      <c r="G505" s="69"/>
      <c r="H505" s="70"/>
      <c r="J505" s="63"/>
      <c r="K505" s="64"/>
      <c r="L505" s="64"/>
      <c r="M505" s="64"/>
      <c r="N505" s="65"/>
    </row>
    <row r="506" spans="2:14" x14ac:dyDescent="0.3">
      <c r="B506" s="64"/>
      <c r="C506" s="64"/>
      <c r="D506" s="57"/>
      <c r="E506" s="59"/>
      <c r="F506" s="64"/>
      <c r="G506" s="69"/>
      <c r="H506" s="70"/>
      <c r="J506" s="63"/>
      <c r="K506" s="64"/>
      <c r="L506" s="64"/>
      <c r="M506" s="64"/>
      <c r="N506" s="65"/>
    </row>
    <row r="507" spans="2:14" x14ac:dyDescent="0.3">
      <c r="B507" s="64"/>
      <c r="C507" s="64"/>
      <c r="D507" s="57"/>
      <c r="E507" s="59"/>
      <c r="F507" s="64"/>
      <c r="G507" s="69"/>
      <c r="H507" s="70"/>
      <c r="J507" s="63"/>
      <c r="K507" s="64"/>
      <c r="L507" s="64"/>
      <c r="M507" s="64"/>
      <c r="N507" s="65"/>
    </row>
    <row r="508" spans="2:14" x14ac:dyDescent="0.3">
      <c r="B508" s="64"/>
      <c r="C508" s="64"/>
      <c r="D508" s="57"/>
      <c r="E508" s="59"/>
      <c r="F508" s="64"/>
      <c r="G508" s="69"/>
      <c r="H508" s="70"/>
      <c r="J508" s="63"/>
      <c r="K508" s="64"/>
      <c r="L508" s="64"/>
      <c r="M508" s="64"/>
      <c r="N508" s="65"/>
    </row>
    <row r="509" spans="2:14" x14ac:dyDescent="0.3">
      <c r="B509" s="64"/>
      <c r="C509" s="64"/>
      <c r="D509" s="57"/>
      <c r="E509" s="59"/>
      <c r="F509" s="64"/>
      <c r="G509" s="69"/>
      <c r="H509" s="70"/>
      <c r="J509" s="63"/>
      <c r="K509" s="64"/>
      <c r="L509" s="64"/>
      <c r="M509" s="64"/>
      <c r="N509" s="65"/>
    </row>
    <row r="510" spans="2:14" x14ac:dyDescent="0.3">
      <c r="B510" s="64"/>
      <c r="C510" s="64"/>
      <c r="D510" s="57"/>
      <c r="E510" s="59"/>
      <c r="F510" s="64"/>
      <c r="G510" s="69"/>
      <c r="H510" s="70"/>
      <c r="J510" s="63"/>
      <c r="K510" s="64"/>
      <c r="L510" s="64"/>
      <c r="M510" s="64"/>
      <c r="N510" s="65"/>
    </row>
    <row r="511" spans="2:14" x14ac:dyDescent="0.3">
      <c r="B511" s="64"/>
      <c r="C511" s="64"/>
      <c r="D511" s="57"/>
      <c r="E511" s="59"/>
      <c r="F511" s="64"/>
      <c r="G511" s="69"/>
      <c r="H511" s="70"/>
      <c r="J511" s="63"/>
      <c r="K511" s="64"/>
      <c r="L511" s="64"/>
      <c r="M511" s="64"/>
      <c r="N511" s="65"/>
    </row>
    <row r="512" spans="2:14" x14ac:dyDescent="0.3">
      <c r="B512" s="64"/>
      <c r="C512" s="64"/>
      <c r="D512" s="57"/>
      <c r="E512" s="59"/>
      <c r="F512" s="64"/>
      <c r="G512" s="69"/>
      <c r="H512" s="70"/>
      <c r="J512" s="63"/>
      <c r="K512" s="64"/>
      <c r="L512" s="64"/>
      <c r="M512" s="64"/>
      <c r="N512" s="65"/>
    </row>
    <row r="513" spans="2:14" x14ac:dyDescent="0.3">
      <c r="B513" s="64"/>
      <c r="C513" s="64"/>
      <c r="D513" s="57"/>
      <c r="E513" s="59"/>
      <c r="F513" s="64"/>
      <c r="G513" s="69"/>
      <c r="H513" s="70"/>
      <c r="J513" s="63"/>
      <c r="K513" s="64"/>
      <c r="L513" s="64"/>
      <c r="M513" s="64"/>
      <c r="N513" s="65"/>
    </row>
    <row r="514" spans="2:14" x14ac:dyDescent="0.3">
      <c r="B514" s="64"/>
      <c r="C514" s="64"/>
      <c r="D514" s="57"/>
      <c r="E514" s="59"/>
      <c r="F514" s="64"/>
      <c r="G514" s="69"/>
      <c r="H514" s="70"/>
      <c r="J514" s="63"/>
      <c r="K514" s="64"/>
      <c r="L514" s="64"/>
      <c r="M514" s="64"/>
      <c r="N514" s="65"/>
    </row>
    <row r="515" spans="2:14" x14ac:dyDescent="0.3">
      <c r="B515" s="64"/>
      <c r="C515" s="64"/>
      <c r="D515" s="57"/>
      <c r="E515" s="59"/>
      <c r="F515" s="64"/>
      <c r="G515" s="69"/>
      <c r="H515" s="70"/>
      <c r="J515" s="63"/>
      <c r="K515" s="64"/>
      <c r="L515" s="64"/>
      <c r="M515" s="64"/>
      <c r="N515" s="65"/>
    </row>
    <row r="516" spans="2:14" x14ac:dyDescent="0.3">
      <c r="B516" s="64"/>
      <c r="C516" s="64"/>
      <c r="D516" s="57"/>
      <c r="E516" s="59"/>
      <c r="F516" s="64"/>
      <c r="G516" s="69"/>
      <c r="H516" s="70"/>
      <c r="J516" s="63"/>
      <c r="K516" s="64"/>
      <c r="L516" s="64"/>
      <c r="M516" s="64"/>
      <c r="N516" s="65"/>
    </row>
    <row r="517" spans="2:14" x14ac:dyDescent="0.3">
      <c r="B517" s="64"/>
      <c r="C517" s="64"/>
      <c r="D517" s="57"/>
      <c r="E517" s="59"/>
      <c r="F517" s="64"/>
      <c r="G517" s="69"/>
      <c r="H517" s="70"/>
      <c r="J517" s="63"/>
      <c r="K517" s="64"/>
      <c r="L517" s="64"/>
      <c r="M517" s="64"/>
      <c r="N517" s="65"/>
    </row>
    <row r="518" spans="2:14" x14ac:dyDescent="0.3">
      <c r="B518" s="64"/>
      <c r="C518" s="64"/>
      <c r="D518" s="57"/>
      <c r="E518" s="59"/>
      <c r="F518" s="64"/>
      <c r="G518" s="69"/>
      <c r="H518" s="70"/>
      <c r="J518" s="63"/>
      <c r="K518" s="64"/>
      <c r="L518" s="64"/>
      <c r="M518" s="64"/>
      <c r="N518" s="65"/>
    </row>
    <row r="519" spans="2:14" x14ac:dyDescent="0.3">
      <c r="B519" s="64"/>
      <c r="C519" s="64"/>
      <c r="D519" s="57"/>
      <c r="E519" s="59"/>
      <c r="F519" s="64"/>
      <c r="G519" s="69"/>
      <c r="H519" s="70"/>
      <c r="J519" s="63"/>
      <c r="K519" s="64"/>
      <c r="L519" s="64"/>
      <c r="M519" s="64"/>
      <c r="N519" s="65"/>
    </row>
    <row r="520" spans="2:14" x14ac:dyDescent="0.3">
      <c r="B520" s="64"/>
      <c r="C520" s="64"/>
      <c r="D520" s="57"/>
      <c r="E520" s="59"/>
      <c r="F520" s="64"/>
      <c r="G520" s="69"/>
      <c r="H520" s="70"/>
      <c r="J520" s="63"/>
      <c r="K520" s="64"/>
      <c r="L520" s="64"/>
      <c r="M520" s="64"/>
      <c r="N520" s="65"/>
    </row>
    <row r="521" spans="2:14" x14ac:dyDescent="0.3">
      <c r="B521" s="64"/>
      <c r="C521" s="64"/>
      <c r="D521" s="57"/>
      <c r="E521" s="59"/>
      <c r="F521" s="64"/>
      <c r="G521" s="69"/>
      <c r="H521" s="70"/>
      <c r="J521" s="63"/>
      <c r="K521" s="64"/>
      <c r="L521" s="64"/>
      <c r="M521" s="64"/>
      <c r="N521" s="65"/>
    </row>
    <row r="522" spans="2:14" x14ac:dyDescent="0.3">
      <c r="B522" s="64"/>
      <c r="C522" s="64"/>
      <c r="D522" s="57"/>
      <c r="E522" s="59"/>
      <c r="F522" s="64"/>
      <c r="G522" s="69"/>
      <c r="H522" s="70"/>
      <c r="J522" s="63"/>
      <c r="K522" s="64"/>
      <c r="L522" s="64"/>
      <c r="M522" s="64"/>
      <c r="N522" s="65"/>
    </row>
    <row r="523" spans="2:14" x14ac:dyDescent="0.3">
      <c r="B523" s="64"/>
      <c r="C523" s="64"/>
      <c r="D523" s="57"/>
      <c r="E523" s="59"/>
      <c r="F523" s="64"/>
      <c r="G523" s="69"/>
      <c r="H523" s="70"/>
      <c r="J523" s="63"/>
      <c r="K523" s="64"/>
      <c r="L523" s="64"/>
      <c r="M523" s="64"/>
      <c r="N523" s="65"/>
    </row>
    <row r="524" spans="2:14" x14ac:dyDescent="0.3">
      <c r="B524" s="64"/>
      <c r="C524" s="64"/>
      <c r="D524" s="57"/>
      <c r="E524" s="59"/>
      <c r="F524" s="64"/>
      <c r="G524" s="69"/>
      <c r="H524" s="70"/>
      <c r="J524" s="63"/>
      <c r="K524" s="64"/>
      <c r="L524" s="64"/>
      <c r="M524" s="64"/>
      <c r="N524" s="65"/>
    </row>
    <row r="525" spans="2:14" x14ac:dyDescent="0.3">
      <c r="B525" s="64"/>
      <c r="C525" s="64"/>
      <c r="D525" s="57"/>
      <c r="E525" s="59"/>
      <c r="F525" s="64"/>
      <c r="G525" s="69"/>
      <c r="H525" s="70"/>
      <c r="J525" s="63"/>
      <c r="K525" s="64"/>
      <c r="L525" s="64"/>
      <c r="M525" s="64"/>
      <c r="N525" s="65"/>
    </row>
    <row r="526" spans="2:14" x14ac:dyDescent="0.3">
      <c r="B526" s="64"/>
      <c r="C526" s="64"/>
      <c r="D526" s="57"/>
      <c r="E526" s="59"/>
      <c r="F526" s="64"/>
      <c r="G526" s="69"/>
      <c r="H526" s="70"/>
      <c r="J526" s="63"/>
      <c r="K526" s="64"/>
      <c r="L526" s="64"/>
      <c r="M526" s="64"/>
      <c r="N526" s="65"/>
    </row>
    <row r="527" spans="2:14" x14ac:dyDescent="0.3">
      <c r="B527" s="64"/>
      <c r="C527" s="64"/>
      <c r="D527" s="57"/>
      <c r="E527" s="59"/>
      <c r="F527" s="64"/>
      <c r="G527" s="69"/>
      <c r="H527" s="70"/>
      <c r="J527" s="63"/>
      <c r="K527" s="64"/>
      <c r="L527" s="64"/>
      <c r="M527" s="64"/>
      <c r="N527" s="65"/>
    </row>
    <row r="528" spans="2:14" x14ac:dyDescent="0.3">
      <c r="B528" s="64"/>
      <c r="C528" s="64"/>
      <c r="D528" s="57"/>
      <c r="E528" s="59"/>
      <c r="F528" s="64"/>
      <c r="G528" s="69"/>
      <c r="H528" s="70"/>
      <c r="J528" s="63"/>
      <c r="K528" s="64"/>
      <c r="L528" s="64"/>
      <c r="M528" s="64"/>
      <c r="N528" s="65"/>
    </row>
    <row r="529" spans="2:14" x14ac:dyDescent="0.3">
      <c r="B529" s="64"/>
      <c r="C529" s="64"/>
      <c r="D529" s="57"/>
      <c r="E529" s="59"/>
      <c r="F529" s="64"/>
      <c r="G529" s="69"/>
      <c r="H529" s="70"/>
      <c r="J529" s="63"/>
      <c r="K529" s="64"/>
      <c r="L529" s="64"/>
      <c r="M529" s="64"/>
      <c r="N529" s="65"/>
    </row>
    <row r="530" spans="2:14" x14ac:dyDescent="0.3">
      <c r="B530" s="64"/>
      <c r="C530" s="64"/>
      <c r="D530" s="57"/>
      <c r="E530" s="59"/>
      <c r="F530" s="64"/>
      <c r="G530" s="69"/>
      <c r="H530" s="70"/>
      <c r="J530" s="63"/>
      <c r="K530" s="64"/>
      <c r="L530" s="64"/>
      <c r="M530" s="64"/>
      <c r="N530" s="65"/>
    </row>
    <row r="531" spans="2:14" x14ac:dyDescent="0.3">
      <c r="B531" s="64"/>
      <c r="C531" s="64"/>
      <c r="D531" s="57"/>
      <c r="E531" s="59"/>
      <c r="F531" s="64"/>
      <c r="G531" s="69"/>
      <c r="H531" s="70"/>
      <c r="J531" s="63"/>
      <c r="K531" s="64"/>
      <c r="L531" s="64"/>
      <c r="M531" s="64"/>
      <c r="N531" s="65"/>
    </row>
    <row r="532" spans="2:14" x14ac:dyDescent="0.3">
      <c r="B532" s="64"/>
      <c r="C532" s="64"/>
      <c r="D532" s="57"/>
      <c r="E532" s="59"/>
      <c r="F532" s="64"/>
      <c r="G532" s="69"/>
      <c r="H532" s="70"/>
      <c r="J532" s="63"/>
      <c r="K532" s="64"/>
      <c r="L532" s="64"/>
      <c r="M532" s="64"/>
      <c r="N532" s="65"/>
    </row>
    <row r="533" spans="2:14" x14ac:dyDescent="0.3">
      <c r="B533" s="64"/>
      <c r="C533" s="64"/>
      <c r="D533" s="57"/>
      <c r="E533" s="59"/>
      <c r="F533" s="64"/>
      <c r="G533" s="69"/>
      <c r="H533" s="70"/>
      <c r="J533" s="63"/>
      <c r="K533" s="64"/>
      <c r="L533" s="64"/>
      <c r="M533" s="64"/>
      <c r="N533" s="65"/>
    </row>
    <row r="534" spans="2:14" x14ac:dyDescent="0.3">
      <c r="B534" s="64"/>
      <c r="C534" s="64"/>
      <c r="D534" s="57"/>
      <c r="E534" s="59"/>
      <c r="F534" s="64"/>
      <c r="G534" s="69"/>
      <c r="H534" s="70"/>
      <c r="J534" s="63"/>
      <c r="K534" s="64"/>
      <c r="L534" s="64"/>
      <c r="M534" s="64"/>
      <c r="N534" s="65"/>
    </row>
    <row r="535" spans="2:14" x14ac:dyDescent="0.3">
      <c r="B535" s="64"/>
      <c r="C535" s="64"/>
      <c r="D535" s="57"/>
      <c r="E535" s="59"/>
      <c r="F535" s="64"/>
      <c r="G535" s="69"/>
      <c r="H535" s="70"/>
      <c r="J535" s="63"/>
      <c r="K535" s="64"/>
      <c r="L535" s="64"/>
      <c r="M535" s="64"/>
      <c r="N535" s="65"/>
    </row>
    <row r="536" spans="2:14" x14ac:dyDescent="0.3">
      <c r="B536" s="64"/>
      <c r="C536" s="64"/>
      <c r="D536" s="57"/>
      <c r="E536" s="59"/>
      <c r="F536" s="64"/>
      <c r="G536" s="69"/>
      <c r="H536" s="70"/>
      <c r="J536" s="63"/>
      <c r="K536" s="64"/>
      <c r="L536" s="64"/>
      <c r="M536" s="64"/>
      <c r="N536" s="65"/>
    </row>
    <row r="537" spans="2:14" x14ac:dyDescent="0.3">
      <c r="B537" s="64"/>
      <c r="C537" s="64"/>
      <c r="D537" s="57"/>
      <c r="E537" s="59"/>
      <c r="F537" s="64"/>
      <c r="G537" s="69"/>
      <c r="H537" s="70"/>
      <c r="J537" s="63"/>
      <c r="K537" s="64"/>
      <c r="L537" s="64"/>
      <c r="M537" s="64"/>
      <c r="N537" s="65"/>
    </row>
    <row r="538" spans="2:14" x14ac:dyDescent="0.3">
      <c r="B538" s="64"/>
      <c r="C538" s="64"/>
      <c r="D538" s="57"/>
      <c r="E538" s="59"/>
      <c r="F538" s="64"/>
      <c r="G538" s="69"/>
      <c r="H538" s="70"/>
      <c r="J538" s="63"/>
      <c r="K538" s="64"/>
      <c r="L538" s="64"/>
      <c r="M538" s="64"/>
      <c r="N538" s="65"/>
    </row>
    <row r="539" spans="2:14" x14ac:dyDescent="0.3">
      <c r="B539" s="64"/>
      <c r="C539" s="64"/>
      <c r="D539" s="57"/>
      <c r="E539" s="59"/>
      <c r="F539" s="64"/>
      <c r="G539" s="69"/>
      <c r="H539" s="70"/>
      <c r="J539" s="63"/>
      <c r="K539" s="64"/>
      <c r="L539" s="64"/>
      <c r="M539" s="64"/>
      <c r="N539" s="65"/>
    </row>
    <row r="540" spans="2:14" x14ac:dyDescent="0.3">
      <c r="B540" s="64"/>
      <c r="C540" s="64"/>
      <c r="D540" s="57"/>
      <c r="E540" s="59"/>
      <c r="F540" s="64"/>
      <c r="G540" s="69"/>
      <c r="H540" s="70"/>
      <c r="J540" s="63"/>
      <c r="K540" s="64"/>
      <c r="L540" s="64"/>
      <c r="M540" s="64"/>
      <c r="N540" s="65"/>
    </row>
    <row r="541" spans="2:14" x14ac:dyDescent="0.3">
      <c r="B541" s="64"/>
      <c r="C541" s="64"/>
      <c r="D541" s="57"/>
      <c r="E541" s="59"/>
      <c r="F541" s="64"/>
      <c r="G541" s="69"/>
      <c r="H541" s="70"/>
      <c r="J541" s="63"/>
      <c r="K541" s="64"/>
      <c r="L541" s="64"/>
      <c r="M541" s="64"/>
      <c r="N541" s="65"/>
    </row>
    <row r="542" spans="2:14" x14ac:dyDescent="0.3">
      <c r="B542" s="64"/>
      <c r="C542" s="64"/>
      <c r="D542" s="57"/>
      <c r="E542" s="59"/>
      <c r="F542" s="64"/>
      <c r="G542" s="69"/>
      <c r="H542" s="70"/>
      <c r="J542" s="63"/>
      <c r="K542" s="64"/>
      <c r="L542" s="64"/>
      <c r="M542" s="64"/>
      <c r="N542" s="65"/>
    </row>
    <row r="543" spans="2:14" x14ac:dyDescent="0.3">
      <c r="B543" s="64"/>
      <c r="C543" s="64"/>
      <c r="D543" s="57"/>
      <c r="E543" s="59"/>
      <c r="F543" s="64"/>
      <c r="G543" s="69"/>
      <c r="H543" s="70"/>
      <c r="J543" s="63"/>
      <c r="K543" s="64"/>
      <c r="L543" s="64"/>
      <c r="M543" s="64"/>
      <c r="N543" s="65"/>
    </row>
    <row r="544" spans="2:14" x14ac:dyDescent="0.3">
      <c r="B544" s="64"/>
      <c r="C544" s="64"/>
      <c r="D544" s="57"/>
      <c r="E544" s="59"/>
      <c r="F544" s="64"/>
      <c r="G544" s="69"/>
      <c r="H544" s="70"/>
      <c r="J544" s="63"/>
      <c r="K544" s="64"/>
      <c r="L544" s="64"/>
      <c r="M544" s="64"/>
      <c r="N544" s="65"/>
    </row>
    <row r="545" spans="2:14" x14ac:dyDescent="0.3">
      <c r="B545" s="64"/>
      <c r="C545" s="64"/>
      <c r="D545" s="57"/>
      <c r="E545" s="59"/>
      <c r="F545" s="64"/>
      <c r="G545" s="69"/>
      <c r="H545" s="70"/>
      <c r="J545" s="63"/>
      <c r="K545" s="64"/>
      <c r="L545" s="64"/>
      <c r="M545" s="64"/>
      <c r="N545" s="65"/>
    </row>
    <row r="546" spans="2:14" x14ac:dyDescent="0.3">
      <c r="B546" s="64"/>
      <c r="C546" s="64"/>
      <c r="D546" s="57"/>
      <c r="E546" s="59"/>
      <c r="F546" s="64"/>
      <c r="G546" s="69"/>
      <c r="H546" s="70"/>
      <c r="J546" s="63"/>
      <c r="K546" s="64"/>
      <c r="L546" s="64"/>
      <c r="M546" s="64"/>
      <c r="N546" s="65"/>
    </row>
    <row r="547" spans="2:14" x14ac:dyDescent="0.3">
      <c r="B547" s="64"/>
      <c r="C547" s="64"/>
      <c r="D547" s="57"/>
      <c r="E547" s="59"/>
      <c r="F547" s="64"/>
      <c r="G547" s="69"/>
      <c r="H547" s="70"/>
      <c r="J547" s="63"/>
      <c r="K547" s="64"/>
      <c r="L547" s="64"/>
      <c r="M547" s="64"/>
      <c r="N547" s="65"/>
    </row>
    <row r="548" spans="2:14" x14ac:dyDescent="0.3">
      <c r="B548" s="64"/>
      <c r="C548" s="64"/>
      <c r="D548" s="57"/>
      <c r="E548" s="59"/>
      <c r="F548" s="64"/>
      <c r="G548" s="69"/>
      <c r="H548" s="70"/>
      <c r="J548" s="63"/>
      <c r="K548" s="64"/>
      <c r="L548" s="64"/>
      <c r="M548" s="64"/>
      <c r="N548" s="65"/>
    </row>
    <row r="549" spans="2:14" x14ac:dyDescent="0.3">
      <c r="B549" s="64"/>
      <c r="C549" s="64"/>
      <c r="D549" s="57"/>
      <c r="E549" s="59"/>
      <c r="F549" s="64"/>
      <c r="G549" s="69"/>
      <c r="H549" s="70"/>
      <c r="J549" s="63"/>
      <c r="K549" s="64"/>
      <c r="L549" s="64"/>
      <c r="M549" s="64"/>
      <c r="N549" s="65"/>
    </row>
    <row r="550" spans="2:14" x14ac:dyDescent="0.3">
      <c r="B550" s="64"/>
      <c r="C550" s="64"/>
      <c r="D550" s="57"/>
      <c r="E550" s="59"/>
      <c r="F550" s="64"/>
      <c r="G550" s="69"/>
      <c r="H550" s="70"/>
      <c r="J550" s="63"/>
      <c r="K550" s="64"/>
      <c r="L550" s="64"/>
      <c r="M550" s="64"/>
      <c r="N550" s="65"/>
    </row>
    <row r="551" spans="2:14" x14ac:dyDescent="0.3">
      <c r="B551" s="64"/>
      <c r="C551" s="64"/>
      <c r="D551" s="57"/>
      <c r="E551" s="59"/>
      <c r="F551" s="64"/>
      <c r="G551" s="69"/>
      <c r="H551" s="70"/>
      <c r="J551" s="63"/>
      <c r="K551" s="64"/>
      <c r="L551" s="64"/>
      <c r="M551" s="64"/>
      <c r="N551" s="65"/>
    </row>
    <row r="552" spans="2:14" x14ac:dyDescent="0.3">
      <c r="B552" s="64"/>
      <c r="C552" s="64"/>
      <c r="D552" s="57"/>
      <c r="E552" s="59"/>
      <c r="F552" s="64"/>
      <c r="G552" s="69"/>
      <c r="H552" s="70"/>
      <c r="J552" s="63"/>
      <c r="K552" s="64"/>
      <c r="L552" s="64"/>
      <c r="M552" s="64"/>
      <c r="N552" s="65"/>
    </row>
    <row r="553" spans="2:14" x14ac:dyDescent="0.3">
      <c r="B553" s="64"/>
      <c r="C553" s="64"/>
      <c r="D553" s="57"/>
      <c r="E553" s="59"/>
      <c r="F553" s="64"/>
      <c r="G553" s="69"/>
      <c r="H553" s="70"/>
      <c r="J553" s="63"/>
      <c r="K553" s="64"/>
      <c r="L553" s="64"/>
      <c r="M553" s="64"/>
      <c r="N553" s="65"/>
    </row>
    <row r="554" spans="2:14" x14ac:dyDescent="0.3">
      <c r="B554" s="64"/>
      <c r="C554" s="64"/>
      <c r="D554" s="57"/>
      <c r="E554" s="59"/>
      <c r="F554" s="64"/>
      <c r="G554" s="69"/>
      <c r="H554" s="70"/>
      <c r="J554" s="63"/>
      <c r="K554" s="64"/>
      <c r="L554" s="64"/>
      <c r="M554" s="64"/>
      <c r="N554" s="65"/>
    </row>
    <row r="555" spans="2:14" x14ac:dyDescent="0.3">
      <c r="B555" s="64"/>
      <c r="C555" s="64"/>
      <c r="D555" s="57"/>
      <c r="E555" s="59"/>
      <c r="F555" s="64"/>
      <c r="G555" s="69"/>
      <c r="H555" s="70"/>
      <c r="J555" s="63"/>
      <c r="K555" s="64"/>
      <c r="L555" s="64"/>
      <c r="M555" s="64"/>
      <c r="N555" s="65"/>
    </row>
    <row r="556" spans="2:14" x14ac:dyDescent="0.3">
      <c r="B556" s="64"/>
      <c r="C556" s="64"/>
      <c r="D556" s="57"/>
      <c r="E556" s="59"/>
      <c r="F556" s="64"/>
      <c r="G556" s="69"/>
      <c r="H556" s="70"/>
      <c r="J556" s="63"/>
      <c r="K556" s="64"/>
      <c r="L556" s="64"/>
      <c r="M556" s="64"/>
      <c r="N556" s="65"/>
    </row>
    <row r="557" spans="2:14" x14ac:dyDescent="0.3">
      <c r="B557" s="64"/>
      <c r="C557" s="64"/>
      <c r="D557" s="57"/>
      <c r="E557" s="59"/>
      <c r="F557" s="64"/>
      <c r="G557" s="69"/>
      <c r="H557" s="70"/>
      <c r="J557" s="63"/>
      <c r="K557" s="64"/>
      <c r="L557" s="64"/>
      <c r="M557" s="64"/>
      <c r="N557" s="65"/>
    </row>
    <row r="558" spans="2:14" x14ac:dyDescent="0.3">
      <c r="B558" s="64"/>
      <c r="C558" s="64"/>
      <c r="D558" s="57"/>
      <c r="E558" s="59"/>
      <c r="F558" s="64"/>
      <c r="G558" s="69"/>
      <c r="H558" s="70"/>
      <c r="J558" s="63"/>
      <c r="K558" s="64"/>
      <c r="L558" s="64"/>
      <c r="M558" s="64"/>
      <c r="N558" s="65"/>
    </row>
    <row r="559" spans="2:14" x14ac:dyDescent="0.3">
      <c r="B559" s="64"/>
      <c r="C559" s="64"/>
      <c r="D559" s="57"/>
      <c r="E559" s="59"/>
      <c r="F559" s="64"/>
      <c r="G559" s="69"/>
      <c r="H559" s="70"/>
      <c r="J559" s="63"/>
      <c r="K559" s="64"/>
      <c r="L559" s="64"/>
      <c r="M559" s="64"/>
      <c r="N559" s="65"/>
    </row>
    <row r="560" spans="2:14" x14ac:dyDescent="0.3">
      <c r="B560" s="64"/>
      <c r="C560" s="64"/>
      <c r="D560" s="57"/>
      <c r="E560" s="59"/>
      <c r="F560" s="64"/>
      <c r="G560" s="69"/>
      <c r="H560" s="70"/>
      <c r="J560" s="63"/>
      <c r="K560" s="64"/>
      <c r="L560" s="64"/>
      <c r="M560" s="64"/>
      <c r="N560" s="65"/>
    </row>
    <row r="561" spans="2:14" x14ac:dyDescent="0.3">
      <c r="B561" s="64"/>
      <c r="C561" s="64"/>
      <c r="D561" s="57"/>
      <c r="E561" s="59"/>
      <c r="F561" s="64"/>
      <c r="G561" s="69"/>
      <c r="H561" s="70"/>
      <c r="J561" s="63"/>
      <c r="K561" s="64"/>
      <c r="L561" s="64"/>
      <c r="M561" s="64"/>
      <c r="N561" s="65"/>
    </row>
    <row r="562" spans="2:14" x14ac:dyDescent="0.3">
      <c r="B562" s="64"/>
      <c r="C562" s="64"/>
      <c r="D562" s="57"/>
      <c r="E562" s="59"/>
      <c r="F562" s="64"/>
      <c r="G562" s="69"/>
      <c r="H562" s="70"/>
      <c r="J562" s="63"/>
      <c r="K562" s="64"/>
      <c r="L562" s="64"/>
      <c r="M562" s="64"/>
      <c r="N562" s="65"/>
    </row>
    <row r="563" spans="2:14" x14ac:dyDescent="0.3">
      <c r="B563" s="64"/>
      <c r="C563" s="64"/>
      <c r="D563" s="57"/>
      <c r="E563" s="59"/>
      <c r="F563" s="64"/>
      <c r="G563" s="69"/>
      <c r="H563" s="70"/>
      <c r="J563" s="63"/>
      <c r="K563" s="64"/>
      <c r="L563" s="64"/>
      <c r="M563" s="64"/>
      <c r="N563" s="65"/>
    </row>
    <row r="564" spans="2:14" x14ac:dyDescent="0.3">
      <c r="B564" s="64"/>
      <c r="C564" s="64"/>
      <c r="D564" s="57"/>
      <c r="E564" s="59"/>
      <c r="F564" s="64"/>
      <c r="G564" s="69"/>
      <c r="H564" s="70"/>
      <c r="J564" s="63"/>
      <c r="K564" s="64"/>
      <c r="L564" s="64"/>
      <c r="M564" s="64"/>
      <c r="N564" s="65"/>
    </row>
    <row r="565" spans="2:14" x14ac:dyDescent="0.3">
      <c r="B565" s="64"/>
      <c r="C565" s="64"/>
      <c r="D565" s="57"/>
      <c r="E565" s="59"/>
      <c r="F565" s="64"/>
      <c r="G565" s="69"/>
      <c r="H565" s="70"/>
      <c r="J565" s="63"/>
      <c r="K565" s="64"/>
      <c r="L565" s="64"/>
      <c r="M565" s="64"/>
      <c r="N565" s="65"/>
    </row>
    <row r="566" spans="2:14" x14ac:dyDescent="0.3">
      <c r="B566" s="64"/>
      <c r="C566" s="64"/>
      <c r="D566" s="57"/>
      <c r="E566" s="59"/>
      <c r="F566" s="64"/>
      <c r="G566" s="69"/>
      <c r="H566" s="70"/>
      <c r="J566" s="63"/>
      <c r="K566" s="64"/>
      <c r="L566" s="64"/>
      <c r="M566" s="64"/>
      <c r="N566" s="65"/>
    </row>
    <row r="567" spans="2:14" x14ac:dyDescent="0.3">
      <c r="B567" s="64"/>
      <c r="C567" s="64"/>
      <c r="D567" s="57"/>
      <c r="E567" s="59"/>
      <c r="F567" s="64"/>
      <c r="G567" s="69"/>
      <c r="H567" s="70"/>
      <c r="J567" s="63"/>
      <c r="K567" s="64"/>
      <c r="L567" s="64"/>
      <c r="M567" s="64"/>
      <c r="N567" s="65"/>
    </row>
    <row r="568" spans="2:14" x14ac:dyDescent="0.3">
      <c r="B568" s="64"/>
      <c r="C568" s="64"/>
      <c r="D568" s="57"/>
      <c r="E568" s="59"/>
      <c r="F568" s="64"/>
      <c r="G568" s="69"/>
      <c r="H568" s="70"/>
      <c r="J568" s="63"/>
      <c r="K568" s="64"/>
      <c r="L568" s="64"/>
      <c r="M568" s="64"/>
      <c r="N568" s="65"/>
    </row>
    <row r="569" spans="2:14" x14ac:dyDescent="0.3">
      <c r="B569" s="64"/>
      <c r="C569" s="64"/>
      <c r="D569" s="57"/>
      <c r="E569" s="59"/>
      <c r="F569" s="64"/>
      <c r="G569" s="69"/>
      <c r="H569" s="70"/>
      <c r="J569" s="63"/>
      <c r="K569" s="64"/>
      <c r="L569" s="64"/>
      <c r="M569" s="64"/>
      <c r="N569" s="65"/>
    </row>
    <row r="570" spans="2:14" x14ac:dyDescent="0.3">
      <c r="B570" s="64"/>
      <c r="C570" s="64"/>
      <c r="D570" s="57"/>
      <c r="E570" s="59"/>
      <c r="F570" s="64"/>
      <c r="G570" s="69"/>
      <c r="H570" s="70"/>
      <c r="J570" s="63"/>
      <c r="K570" s="64"/>
      <c r="L570" s="64"/>
      <c r="M570" s="64"/>
      <c r="N570" s="65"/>
    </row>
    <row r="571" spans="2:14" x14ac:dyDescent="0.3">
      <c r="B571" s="64"/>
      <c r="C571" s="64"/>
      <c r="D571" s="57"/>
      <c r="E571" s="59"/>
      <c r="F571" s="64"/>
      <c r="G571" s="69"/>
      <c r="H571" s="70"/>
      <c r="J571" s="63"/>
      <c r="K571" s="64"/>
      <c r="L571" s="64"/>
      <c r="M571" s="64"/>
      <c r="N571" s="65"/>
    </row>
    <row r="572" spans="2:14" x14ac:dyDescent="0.3">
      <c r="B572" s="64"/>
      <c r="C572" s="64"/>
      <c r="D572" s="57"/>
      <c r="E572" s="59"/>
      <c r="F572" s="64"/>
      <c r="G572" s="69"/>
      <c r="H572" s="70"/>
      <c r="J572" s="63"/>
      <c r="K572" s="64"/>
      <c r="L572" s="64"/>
      <c r="M572" s="64"/>
      <c r="N572" s="65"/>
    </row>
    <row r="573" spans="2:14" x14ac:dyDescent="0.3">
      <c r="B573" s="64"/>
      <c r="C573" s="64"/>
      <c r="D573" s="57"/>
      <c r="E573" s="59"/>
      <c r="F573" s="64"/>
      <c r="G573" s="69"/>
      <c r="H573" s="70"/>
      <c r="J573" s="63"/>
      <c r="K573" s="64"/>
      <c r="L573" s="64"/>
      <c r="M573" s="64"/>
      <c r="N573" s="65"/>
    </row>
    <row r="574" spans="2:14" x14ac:dyDescent="0.3">
      <c r="B574" s="64"/>
      <c r="C574" s="64"/>
      <c r="D574" s="57"/>
      <c r="E574" s="59"/>
      <c r="F574" s="64"/>
      <c r="G574" s="69"/>
      <c r="H574" s="70"/>
      <c r="J574" s="63"/>
      <c r="K574" s="64"/>
      <c r="L574" s="64"/>
      <c r="M574" s="64"/>
      <c r="N574" s="65"/>
    </row>
    <row r="575" spans="2:14" x14ac:dyDescent="0.3">
      <c r="B575" s="64"/>
      <c r="C575" s="64"/>
      <c r="D575" s="57"/>
      <c r="E575" s="59"/>
      <c r="F575" s="64"/>
      <c r="G575" s="69"/>
      <c r="H575" s="70"/>
      <c r="J575" s="63"/>
      <c r="K575" s="64"/>
      <c r="L575" s="64"/>
      <c r="M575" s="64"/>
      <c r="N575" s="65"/>
    </row>
    <row r="576" spans="2:14" x14ac:dyDescent="0.3">
      <c r="B576" s="64"/>
      <c r="C576" s="64"/>
      <c r="D576" s="57"/>
      <c r="E576" s="59"/>
      <c r="F576" s="64"/>
      <c r="G576" s="69"/>
      <c r="H576" s="70"/>
      <c r="J576" s="63"/>
      <c r="K576" s="64"/>
      <c r="L576" s="64"/>
      <c r="M576" s="64"/>
      <c r="N576" s="65"/>
    </row>
    <row r="577" spans="2:14" x14ac:dyDescent="0.3">
      <c r="B577" s="64"/>
      <c r="C577" s="64"/>
      <c r="D577" s="57"/>
      <c r="E577" s="59"/>
      <c r="F577" s="64"/>
      <c r="G577" s="69"/>
      <c r="H577" s="70"/>
      <c r="J577" s="63"/>
      <c r="K577" s="64"/>
      <c r="L577" s="64"/>
      <c r="M577" s="64"/>
      <c r="N577" s="65"/>
    </row>
    <row r="578" spans="2:14" x14ac:dyDescent="0.3">
      <c r="B578" s="64"/>
      <c r="C578" s="64"/>
      <c r="D578" s="57"/>
      <c r="E578" s="59"/>
      <c r="F578" s="64"/>
      <c r="G578" s="69"/>
      <c r="H578" s="70"/>
      <c r="J578" s="63"/>
      <c r="K578" s="64"/>
      <c r="L578" s="64"/>
      <c r="M578" s="64"/>
      <c r="N578" s="65"/>
    </row>
    <row r="579" spans="2:14" x14ac:dyDescent="0.3">
      <c r="B579" s="64"/>
      <c r="C579" s="64"/>
      <c r="D579" s="57"/>
      <c r="E579" s="59"/>
      <c r="F579" s="64"/>
      <c r="G579" s="69"/>
      <c r="H579" s="70"/>
      <c r="J579" s="63"/>
      <c r="K579" s="64"/>
      <c r="L579" s="64"/>
      <c r="M579" s="64"/>
      <c r="N579" s="65"/>
    </row>
    <row r="580" spans="2:14" x14ac:dyDescent="0.3">
      <c r="B580" s="64"/>
      <c r="C580" s="64"/>
      <c r="D580" s="57"/>
      <c r="E580" s="59"/>
      <c r="F580" s="64"/>
      <c r="G580" s="69"/>
      <c r="H580" s="70"/>
      <c r="J580" s="63"/>
      <c r="K580" s="64"/>
      <c r="L580" s="64"/>
      <c r="M580" s="64"/>
      <c r="N580" s="65"/>
    </row>
    <row r="581" spans="2:14" x14ac:dyDescent="0.3">
      <c r="B581" s="64"/>
      <c r="C581" s="64"/>
      <c r="D581" s="57"/>
      <c r="E581" s="59"/>
      <c r="F581" s="64"/>
      <c r="G581" s="69"/>
      <c r="H581" s="70"/>
      <c r="J581" s="63"/>
      <c r="K581" s="64"/>
      <c r="L581" s="64"/>
      <c r="M581" s="64"/>
      <c r="N581" s="65"/>
    </row>
    <row r="582" spans="2:14" x14ac:dyDescent="0.3">
      <c r="B582" s="64"/>
      <c r="C582" s="64"/>
      <c r="D582" s="57"/>
      <c r="E582" s="59"/>
      <c r="F582" s="64"/>
      <c r="G582" s="69"/>
      <c r="H582" s="70"/>
      <c r="J582" s="63"/>
      <c r="K582" s="64"/>
      <c r="L582" s="64"/>
      <c r="M582" s="64"/>
      <c r="N582" s="65"/>
    </row>
    <row r="583" spans="2:14" x14ac:dyDescent="0.3">
      <c r="B583" s="64"/>
      <c r="C583" s="64"/>
      <c r="D583" s="57"/>
      <c r="E583" s="59"/>
      <c r="F583" s="64"/>
      <c r="G583" s="69"/>
      <c r="H583" s="70"/>
      <c r="J583" s="63"/>
      <c r="K583" s="64"/>
      <c r="L583" s="64"/>
      <c r="M583" s="64"/>
      <c r="N583" s="65"/>
    </row>
    <row r="584" spans="2:14" x14ac:dyDescent="0.3">
      <c r="B584" s="64"/>
      <c r="C584" s="64"/>
      <c r="D584" s="57"/>
      <c r="E584" s="59"/>
      <c r="F584" s="64"/>
      <c r="G584" s="69"/>
      <c r="H584" s="70"/>
      <c r="J584" s="63"/>
      <c r="K584" s="64"/>
      <c r="L584" s="64"/>
      <c r="M584" s="64"/>
      <c r="N584" s="65"/>
    </row>
    <row r="585" spans="2:14" x14ac:dyDescent="0.3">
      <c r="B585" s="64"/>
      <c r="C585" s="64"/>
      <c r="D585" s="57"/>
      <c r="E585" s="59"/>
      <c r="F585" s="64"/>
      <c r="G585" s="69"/>
      <c r="H585" s="70"/>
      <c r="J585" s="63"/>
      <c r="K585" s="64"/>
      <c r="L585" s="64"/>
      <c r="M585" s="64"/>
      <c r="N585" s="65"/>
    </row>
    <row r="586" spans="2:14" x14ac:dyDescent="0.3">
      <c r="B586" s="64"/>
      <c r="C586" s="64"/>
      <c r="D586" s="57"/>
      <c r="E586" s="59"/>
      <c r="F586" s="64"/>
      <c r="G586" s="69"/>
      <c r="H586" s="70"/>
      <c r="J586" s="63"/>
      <c r="K586" s="64"/>
      <c r="L586" s="64"/>
      <c r="M586" s="64"/>
      <c r="N586" s="65"/>
    </row>
    <row r="587" spans="2:14" x14ac:dyDescent="0.3">
      <c r="B587" s="64"/>
      <c r="C587" s="64"/>
      <c r="D587" s="57"/>
      <c r="E587" s="59"/>
      <c r="F587" s="64"/>
      <c r="G587" s="69"/>
      <c r="H587" s="70"/>
      <c r="J587" s="63"/>
      <c r="K587" s="64"/>
      <c r="L587" s="64"/>
      <c r="M587" s="64"/>
      <c r="N587" s="65"/>
    </row>
    <row r="588" spans="2:14" x14ac:dyDescent="0.3">
      <c r="B588" s="64"/>
      <c r="C588" s="64"/>
      <c r="D588" s="57"/>
      <c r="E588" s="59"/>
      <c r="F588" s="64"/>
      <c r="G588" s="69"/>
      <c r="H588" s="70"/>
      <c r="J588" s="63"/>
      <c r="K588" s="64"/>
      <c r="L588" s="64"/>
      <c r="M588" s="64"/>
      <c r="N588" s="65"/>
    </row>
    <row r="589" spans="2:14" x14ac:dyDescent="0.3">
      <c r="B589" s="64"/>
      <c r="C589" s="64"/>
      <c r="D589" s="57"/>
      <c r="E589" s="59"/>
      <c r="F589" s="64"/>
      <c r="G589" s="69"/>
      <c r="H589" s="70"/>
      <c r="J589" s="63"/>
      <c r="K589" s="64"/>
      <c r="L589" s="64"/>
      <c r="M589" s="64"/>
      <c r="N589" s="65"/>
    </row>
    <row r="590" spans="2:14" x14ac:dyDescent="0.3">
      <c r="B590" s="64"/>
      <c r="C590" s="64"/>
      <c r="D590" s="57"/>
      <c r="E590" s="59"/>
      <c r="F590" s="64"/>
      <c r="G590" s="69"/>
      <c r="H590" s="70"/>
      <c r="J590" s="63"/>
      <c r="K590" s="64"/>
      <c r="L590" s="64"/>
      <c r="M590" s="64"/>
      <c r="N590" s="65"/>
    </row>
    <row r="591" spans="2:14" x14ac:dyDescent="0.3">
      <c r="B591" s="64"/>
      <c r="C591" s="64"/>
      <c r="D591" s="57"/>
      <c r="E591" s="59"/>
      <c r="F591" s="64"/>
      <c r="G591" s="69"/>
      <c r="H591" s="70"/>
      <c r="J591" s="63"/>
      <c r="K591" s="64"/>
      <c r="L591" s="64"/>
      <c r="M591" s="64"/>
      <c r="N591" s="65"/>
    </row>
    <row r="592" spans="2:14" x14ac:dyDescent="0.3">
      <c r="B592" s="64"/>
      <c r="C592" s="64"/>
      <c r="D592" s="57"/>
      <c r="E592" s="59"/>
      <c r="F592" s="64"/>
      <c r="G592" s="69"/>
      <c r="H592" s="70"/>
      <c r="J592" s="63"/>
      <c r="K592" s="64"/>
      <c r="L592" s="64"/>
      <c r="M592" s="64"/>
      <c r="N592" s="65"/>
    </row>
    <row r="593" spans="2:14" x14ac:dyDescent="0.3">
      <c r="B593" s="64"/>
      <c r="C593" s="64"/>
      <c r="D593" s="57"/>
      <c r="E593" s="59"/>
      <c r="F593" s="64"/>
      <c r="G593" s="69"/>
      <c r="H593" s="70"/>
      <c r="J593" s="63"/>
      <c r="K593" s="64"/>
      <c r="L593" s="64"/>
      <c r="M593" s="64"/>
      <c r="N593" s="65"/>
    </row>
    <row r="594" spans="2:14" x14ac:dyDescent="0.3">
      <c r="B594" s="64"/>
      <c r="C594" s="64"/>
      <c r="D594" s="57"/>
      <c r="E594" s="59"/>
      <c r="F594" s="64"/>
      <c r="G594" s="69"/>
      <c r="H594" s="70"/>
      <c r="J594" s="63"/>
      <c r="K594" s="64"/>
      <c r="L594" s="64"/>
      <c r="M594" s="64"/>
      <c r="N594" s="65"/>
    </row>
    <row r="595" spans="2:14" x14ac:dyDescent="0.3">
      <c r="B595" s="64"/>
      <c r="C595" s="64"/>
      <c r="D595" s="57"/>
      <c r="E595" s="59"/>
      <c r="F595" s="64"/>
      <c r="G595" s="69"/>
      <c r="H595" s="70"/>
      <c r="J595" s="63"/>
      <c r="K595" s="64"/>
      <c r="L595" s="64"/>
      <c r="M595" s="64"/>
      <c r="N595" s="65"/>
    </row>
    <row r="596" spans="2:14" x14ac:dyDescent="0.3">
      <c r="B596" s="64"/>
      <c r="C596" s="64"/>
      <c r="D596" s="57"/>
      <c r="E596" s="59"/>
      <c r="F596" s="64"/>
      <c r="G596" s="69"/>
      <c r="H596" s="70"/>
      <c r="J596" s="63"/>
      <c r="K596" s="64"/>
      <c r="L596" s="64"/>
      <c r="M596" s="64"/>
      <c r="N596" s="65"/>
    </row>
    <row r="597" spans="2:14" x14ac:dyDescent="0.3">
      <c r="B597" s="64"/>
      <c r="C597" s="64"/>
      <c r="D597" s="57"/>
      <c r="E597" s="59"/>
      <c r="F597" s="64"/>
      <c r="G597" s="69"/>
      <c r="H597" s="70"/>
      <c r="J597" s="63"/>
      <c r="K597" s="64"/>
      <c r="L597" s="64"/>
      <c r="M597" s="64"/>
      <c r="N597" s="65"/>
    </row>
    <row r="598" spans="2:14" x14ac:dyDescent="0.3">
      <c r="B598" s="64"/>
      <c r="C598" s="64"/>
      <c r="D598" s="57"/>
      <c r="E598" s="59"/>
      <c r="F598" s="64"/>
      <c r="G598" s="69"/>
      <c r="H598" s="70"/>
      <c r="J598" s="63"/>
      <c r="K598" s="64"/>
      <c r="L598" s="64"/>
      <c r="M598" s="64"/>
      <c r="N598" s="65"/>
    </row>
    <row r="599" spans="2:14" x14ac:dyDescent="0.3">
      <c r="B599" s="64"/>
      <c r="C599" s="64"/>
      <c r="D599" s="57"/>
      <c r="E599" s="59"/>
      <c r="F599" s="64"/>
      <c r="G599" s="69"/>
      <c r="H599" s="70"/>
      <c r="J599" s="63"/>
      <c r="K599" s="64"/>
      <c r="L599" s="64"/>
      <c r="M599" s="64"/>
      <c r="N599" s="65"/>
    </row>
    <row r="600" spans="2:14" x14ac:dyDescent="0.3">
      <c r="B600" s="64"/>
      <c r="C600" s="64"/>
      <c r="D600" s="57"/>
      <c r="E600" s="59"/>
      <c r="F600" s="64"/>
      <c r="G600" s="69"/>
      <c r="H600" s="70"/>
      <c r="J600" s="63"/>
      <c r="K600" s="64"/>
      <c r="L600" s="64"/>
      <c r="M600" s="64"/>
      <c r="N600" s="65"/>
    </row>
    <row r="601" spans="2:14" x14ac:dyDescent="0.3">
      <c r="B601" s="64"/>
      <c r="C601" s="64"/>
      <c r="D601" s="57"/>
      <c r="E601" s="59"/>
      <c r="F601" s="64"/>
      <c r="G601" s="69"/>
      <c r="H601" s="70"/>
      <c r="J601" s="63"/>
      <c r="K601" s="64"/>
      <c r="L601" s="64"/>
      <c r="M601" s="64"/>
      <c r="N601" s="65"/>
    </row>
    <row r="602" spans="2:14" x14ac:dyDescent="0.3">
      <c r="B602" s="64"/>
      <c r="C602" s="64"/>
      <c r="D602" s="57"/>
      <c r="E602" s="59"/>
      <c r="F602" s="64"/>
      <c r="G602" s="69"/>
      <c r="H602" s="70"/>
      <c r="J602" s="63"/>
      <c r="K602" s="64"/>
      <c r="L602" s="64"/>
      <c r="M602" s="64"/>
      <c r="N602" s="65"/>
    </row>
    <row r="603" spans="2:14" x14ac:dyDescent="0.3">
      <c r="B603" s="64"/>
      <c r="C603" s="64"/>
      <c r="D603" s="57"/>
      <c r="E603" s="59"/>
      <c r="F603" s="64"/>
      <c r="G603" s="69"/>
      <c r="H603" s="70"/>
      <c r="J603" s="63"/>
      <c r="K603" s="64"/>
      <c r="L603" s="64"/>
      <c r="M603" s="64"/>
      <c r="N603" s="65"/>
    </row>
    <row r="604" spans="2:14" x14ac:dyDescent="0.3">
      <c r="B604" s="64"/>
      <c r="C604" s="64"/>
      <c r="D604" s="57"/>
      <c r="E604" s="59"/>
      <c r="F604" s="64"/>
      <c r="G604" s="69"/>
      <c r="H604" s="70"/>
      <c r="J604" s="63"/>
      <c r="K604" s="64"/>
      <c r="L604" s="64"/>
      <c r="M604" s="64"/>
      <c r="N604" s="65"/>
    </row>
    <row r="605" spans="2:14" x14ac:dyDescent="0.3">
      <c r="B605" s="64"/>
      <c r="C605" s="64"/>
      <c r="D605" s="57"/>
      <c r="E605" s="59"/>
      <c r="F605" s="64"/>
      <c r="G605" s="69"/>
      <c r="H605" s="70"/>
      <c r="J605" s="63"/>
      <c r="K605" s="64"/>
      <c r="L605" s="64"/>
      <c r="M605" s="64"/>
      <c r="N605" s="65"/>
    </row>
    <row r="606" spans="2:14" x14ac:dyDescent="0.3">
      <c r="B606" s="64"/>
      <c r="C606" s="64"/>
      <c r="D606" s="57"/>
      <c r="E606" s="59"/>
      <c r="F606" s="64"/>
      <c r="G606" s="69"/>
      <c r="H606" s="70"/>
      <c r="J606" s="63"/>
      <c r="K606" s="64"/>
      <c r="L606" s="64"/>
      <c r="M606" s="64"/>
      <c r="N606" s="65"/>
    </row>
    <row r="607" spans="2:14" x14ac:dyDescent="0.3">
      <c r="B607" s="64"/>
      <c r="C607" s="64"/>
      <c r="D607" s="57"/>
      <c r="E607" s="59"/>
      <c r="F607" s="64"/>
      <c r="G607" s="69"/>
      <c r="H607" s="70"/>
      <c r="J607" s="63"/>
      <c r="K607" s="64"/>
      <c r="L607" s="64"/>
      <c r="M607" s="64"/>
      <c r="N607" s="65"/>
    </row>
    <row r="608" spans="2:14" x14ac:dyDescent="0.3">
      <c r="B608" s="64"/>
      <c r="C608" s="64"/>
      <c r="D608" s="57"/>
      <c r="E608" s="59"/>
      <c r="F608" s="64"/>
      <c r="G608" s="69"/>
      <c r="H608" s="70"/>
      <c r="J608" s="63"/>
      <c r="K608" s="64"/>
      <c r="L608" s="64"/>
      <c r="M608" s="64"/>
      <c r="N608" s="65"/>
    </row>
    <row r="609" spans="2:14" x14ac:dyDescent="0.3">
      <c r="B609" s="64"/>
      <c r="C609" s="64"/>
      <c r="D609" s="57"/>
      <c r="E609" s="59"/>
      <c r="F609" s="64"/>
      <c r="G609" s="69"/>
      <c r="H609" s="70"/>
      <c r="J609" s="63"/>
      <c r="K609" s="64"/>
      <c r="L609" s="64"/>
      <c r="M609" s="64"/>
      <c r="N609" s="65"/>
    </row>
    <row r="610" spans="2:14" x14ac:dyDescent="0.3">
      <c r="B610" s="64"/>
      <c r="C610" s="64"/>
      <c r="D610" s="57"/>
      <c r="E610" s="59"/>
      <c r="F610" s="64"/>
      <c r="G610" s="69"/>
      <c r="H610" s="70"/>
      <c r="J610" s="63"/>
      <c r="K610" s="64"/>
      <c r="L610" s="64"/>
      <c r="M610" s="64"/>
      <c r="N610" s="65"/>
    </row>
    <row r="611" spans="2:14" x14ac:dyDescent="0.3">
      <c r="B611" s="64"/>
      <c r="C611" s="64"/>
      <c r="D611" s="57"/>
      <c r="E611" s="59"/>
      <c r="F611" s="64"/>
      <c r="G611" s="69"/>
      <c r="H611" s="70"/>
      <c r="J611" s="63"/>
      <c r="K611" s="64"/>
      <c r="L611" s="64"/>
      <c r="M611" s="64"/>
      <c r="N611" s="65"/>
    </row>
    <row r="612" spans="2:14" x14ac:dyDescent="0.3">
      <c r="B612" s="64"/>
      <c r="C612" s="64"/>
      <c r="D612" s="57"/>
      <c r="E612" s="59"/>
      <c r="F612" s="64"/>
      <c r="G612" s="69"/>
      <c r="H612" s="70"/>
      <c r="J612" s="63"/>
      <c r="K612" s="64"/>
      <c r="L612" s="64"/>
      <c r="M612" s="64"/>
      <c r="N612" s="65"/>
    </row>
    <row r="613" spans="2:14" x14ac:dyDescent="0.3">
      <c r="B613" s="64"/>
      <c r="C613" s="64"/>
      <c r="D613" s="57"/>
      <c r="E613" s="59"/>
      <c r="F613" s="64"/>
      <c r="G613" s="69"/>
      <c r="H613" s="70"/>
      <c r="J613" s="63"/>
      <c r="K613" s="64"/>
      <c r="L613" s="64"/>
      <c r="M613" s="64"/>
      <c r="N613" s="65"/>
    </row>
    <row r="614" spans="2:14" x14ac:dyDescent="0.3">
      <c r="B614" s="64"/>
      <c r="C614" s="64"/>
      <c r="D614" s="57"/>
      <c r="E614" s="59"/>
      <c r="F614" s="64"/>
      <c r="G614" s="69"/>
      <c r="H614" s="70"/>
      <c r="J614" s="63"/>
      <c r="K614" s="64"/>
      <c r="L614" s="64"/>
      <c r="M614" s="64"/>
      <c r="N614" s="65"/>
    </row>
    <row r="615" spans="2:14" x14ac:dyDescent="0.3">
      <c r="B615" s="64"/>
      <c r="C615" s="64"/>
      <c r="D615" s="57"/>
      <c r="E615" s="59"/>
      <c r="F615" s="64"/>
      <c r="G615" s="69"/>
      <c r="H615" s="70"/>
      <c r="J615" s="63"/>
      <c r="K615" s="64"/>
      <c r="L615" s="64"/>
      <c r="M615" s="64"/>
      <c r="N615" s="65"/>
    </row>
    <row r="616" spans="2:14" x14ac:dyDescent="0.3">
      <c r="B616" s="64"/>
      <c r="C616" s="64"/>
      <c r="D616" s="57"/>
      <c r="E616" s="59"/>
      <c r="F616" s="64"/>
      <c r="G616" s="69"/>
      <c r="H616" s="70"/>
      <c r="J616" s="63"/>
      <c r="K616" s="64"/>
      <c r="L616" s="64"/>
      <c r="M616" s="64"/>
      <c r="N616" s="65"/>
    </row>
    <row r="617" spans="2:14" x14ac:dyDescent="0.3">
      <c r="B617" s="64"/>
      <c r="C617" s="64"/>
      <c r="D617" s="57"/>
      <c r="E617" s="59"/>
      <c r="F617" s="64"/>
      <c r="G617" s="69"/>
      <c r="H617" s="70"/>
      <c r="J617" s="63"/>
      <c r="K617" s="64"/>
      <c r="L617" s="64"/>
      <c r="M617" s="64"/>
      <c r="N617" s="65"/>
    </row>
    <row r="618" spans="2:14" x14ac:dyDescent="0.3">
      <c r="B618" s="64"/>
      <c r="C618" s="64"/>
      <c r="D618" s="57"/>
      <c r="E618" s="59"/>
      <c r="F618" s="64"/>
      <c r="G618" s="69"/>
      <c r="H618" s="70"/>
      <c r="J618" s="63"/>
      <c r="K618" s="64"/>
      <c r="L618" s="64"/>
      <c r="M618" s="64"/>
      <c r="N618" s="65"/>
    </row>
    <row r="619" spans="2:14" x14ac:dyDescent="0.3">
      <c r="B619" s="64"/>
      <c r="C619" s="64"/>
      <c r="D619" s="57"/>
      <c r="E619" s="59"/>
      <c r="F619" s="64"/>
      <c r="G619" s="69"/>
      <c r="H619" s="70"/>
      <c r="J619" s="63"/>
      <c r="K619" s="64"/>
      <c r="L619" s="64"/>
      <c r="M619" s="64"/>
      <c r="N619" s="65"/>
    </row>
    <row r="620" spans="2:14" x14ac:dyDescent="0.3">
      <c r="B620" s="64"/>
      <c r="C620" s="64"/>
      <c r="D620" s="57"/>
      <c r="E620" s="59"/>
      <c r="F620" s="64"/>
      <c r="G620" s="69"/>
      <c r="H620" s="70"/>
      <c r="J620" s="63"/>
      <c r="K620" s="64"/>
      <c r="L620" s="64"/>
      <c r="M620" s="64"/>
      <c r="N620" s="65"/>
    </row>
    <row r="621" spans="2:14" x14ac:dyDescent="0.3">
      <c r="B621" s="64"/>
      <c r="C621" s="64"/>
      <c r="D621" s="57"/>
      <c r="E621" s="59"/>
      <c r="F621" s="64"/>
      <c r="G621" s="69"/>
      <c r="H621" s="70"/>
      <c r="J621" s="63"/>
      <c r="K621" s="64"/>
      <c r="L621" s="64"/>
      <c r="M621" s="64"/>
      <c r="N621" s="65"/>
    </row>
    <row r="622" spans="2:14" x14ac:dyDescent="0.3">
      <c r="B622" s="64"/>
      <c r="C622" s="64"/>
      <c r="D622" s="57"/>
      <c r="E622" s="59"/>
      <c r="F622" s="64"/>
      <c r="G622" s="69"/>
      <c r="H622" s="70"/>
      <c r="J622" s="63"/>
      <c r="K622" s="64"/>
      <c r="L622" s="64"/>
      <c r="M622" s="64"/>
      <c r="N622" s="65"/>
    </row>
    <row r="623" spans="2:14" x14ac:dyDescent="0.3">
      <c r="B623" s="64"/>
      <c r="C623" s="64"/>
      <c r="D623" s="57"/>
      <c r="E623" s="59"/>
      <c r="F623" s="64"/>
      <c r="G623" s="69"/>
      <c r="H623" s="70"/>
      <c r="J623" s="63"/>
      <c r="K623" s="64"/>
      <c r="L623" s="64"/>
      <c r="M623" s="64"/>
      <c r="N623" s="65"/>
    </row>
    <row r="624" spans="2:14" x14ac:dyDescent="0.3">
      <c r="B624" s="64"/>
      <c r="C624" s="64"/>
      <c r="D624" s="57"/>
      <c r="E624" s="59"/>
      <c r="F624" s="64"/>
      <c r="G624" s="69"/>
      <c r="H624" s="70"/>
      <c r="J624" s="63"/>
      <c r="K624" s="64"/>
      <c r="L624" s="64"/>
      <c r="M624" s="64"/>
      <c r="N624" s="65"/>
    </row>
    <row r="625" spans="2:14" x14ac:dyDescent="0.3">
      <c r="B625" s="64"/>
      <c r="C625" s="64"/>
      <c r="D625" s="57"/>
      <c r="E625" s="59"/>
      <c r="F625" s="64"/>
      <c r="G625" s="69"/>
      <c r="H625" s="70"/>
      <c r="J625" s="63"/>
      <c r="K625" s="64"/>
      <c r="L625" s="64"/>
      <c r="M625" s="64"/>
      <c r="N625" s="65"/>
    </row>
    <row r="626" spans="2:14" x14ac:dyDescent="0.3">
      <c r="B626" s="64"/>
      <c r="C626" s="64"/>
      <c r="D626" s="57"/>
      <c r="E626" s="59"/>
      <c r="F626" s="64"/>
      <c r="G626" s="69"/>
      <c r="H626" s="70"/>
      <c r="J626" s="63"/>
      <c r="K626" s="64"/>
      <c r="L626" s="64"/>
      <c r="M626" s="64"/>
      <c r="N626" s="65"/>
    </row>
    <row r="627" spans="2:14" x14ac:dyDescent="0.3">
      <c r="B627" s="64"/>
      <c r="C627" s="64"/>
      <c r="D627" s="57"/>
      <c r="E627" s="59"/>
      <c r="F627" s="64"/>
      <c r="G627" s="69"/>
      <c r="H627" s="70"/>
      <c r="J627" s="63"/>
      <c r="K627" s="64"/>
      <c r="L627" s="64"/>
      <c r="M627" s="64"/>
      <c r="N627" s="65"/>
    </row>
    <row r="628" spans="2:14" x14ac:dyDescent="0.3">
      <c r="B628" s="64"/>
      <c r="C628" s="64"/>
      <c r="D628" s="57"/>
      <c r="E628" s="59"/>
      <c r="F628" s="64"/>
      <c r="G628" s="69"/>
      <c r="H628" s="70"/>
      <c r="J628" s="63"/>
      <c r="K628" s="64"/>
      <c r="L628" s="64"/>
      <c r="M628" s="64"/>
      <c r="N628" s="65"/>
    </row>
    <row r="629" spans="2:14" x14ac:dyDescent="0.3">
      <c r="B629" s="64"/>
      <c r="C629" s="64"/>
      <c r="D629" s="57"/>
      <c r="E629" s="59"/>
      <c r="F629" s="64"/>
      <c r="G629" s="69"/>
      <c r="H629" s="70"/>
      <c r="J629" s="63"/>
      <c r="K629" s="64"/>
      <c r="L629" s="64"/>
      <c r="M629" s="64"/>
      <c r="N629" s="65"/>
    </row>
    <row r="630" spans="2:14" x14ac:dyDescent="0.3">
      <c r="B630" s="64"/>
      <c r="C630" s="64"/>
      <c r="D630" s="57"/>
      <c r="E630" s="59"/>
      <c r="F630" s="64"/>
      <c r="G630" s="69"/>
      <c r="H630" s="70"/>
      <c r="J630" s="63"/>
      <c r="K630" s="64"/>
      <c r="L630" s="64"/>
      <c r="M630" s="64"/>
      <c r="N630" s="65"/>
    </row>
    <row r="631" spans="2:14" x14ac:dyDescent="0.3">
      <c r="B631" s="64"/>
      <c r="C631" s="64"/>
      <c r="D631" s="57"/>
      <c r="E631" s="59"/>
      <c r="F631" s="64"/>
      <c r="G631" s="69"/>
      <c r="H631" s="70"/>
      <c r="J631" s="63"/>
      <c r="K631" s="64"/>
      <c r="L631" s="64"/>
      <c r="M631" s="64"/>
      <c r="N631" s="65"/>
    </row>
    <row r="632" spans="2:14" x14ac:dyDescent="0.3">
      <c r="B632" s="64"/>
      <c r="C632" s="64"/>
      <c r="D632" s="57"/>
      <c r="E632" s="59"/>
      <c r="F632" s="64"/>
      <c r="G632" s="69"/>
      <c r="H632" s="70"/>
      <c r="J632" s="63"/>
      <c r="K632" s="64"/>
      <c r="L632" s="64"/>
      <c r="M632" s="64"/>
      <c r="N632" s="65"/>
    </row>
    <row r="633" spans="2:14" x14ac:dyDescent="0.3">
      <c r="B633" s="64"/>
      <c r="C633" s="64"/>
      <c r="D633" s="57"/>
      <c r="E633" s="59"/>
      <c r="F633" s="64"/>
      <c r="G633" s="69"/>
      <c r="H633" s="70"/>
      <c r="J633" s="63"/>
      <c r="K633" s="64"/>
      <c r="L633" s="64"/>
      <c r="M633" s="64"/>
      <c r="N633" s="65"/>
    </row>
    <row r="634" spans="2:14" x14ac:dyDescent="0.3">
      <c r="B634" s="64"/>
      <c r="C634" s="64"/>
      <c r="D634" s="57"/>
      <c r="E634" s="59"/>
      <c r="F634" s="64"/>
      <c r="G634" s="69"/>
      <c r="H634" s="70"/>
      <c r="J634" s="63"/>
      <c r="K634" s="64"/>
      <c r="L634" s="64"/>
      <c r="M634" s="64"/>
      <c r="N634" s="65"/>
    </row>
    <row r="635" spans="2:14" x14ac:dyDescent="0.3">
      <c r="B635" s="64"/>
      <c r="C635" s="64"/>
      <c r="D635" s="57"/>
      <c r="E635" s="59"/>
      <c r="F635" s="64"/>
      <c r="G635" s="69"/>
      <c r="H635" s="70"/>
      <c r="J635" s="63"/>
      <c r="K635" s="64"/>
      <c r="L635" s="64"/>
      <c r="M635" s="64"/>
      <c r="N635" s="65"/>
    </row>
    <row r="636" spans="2:14" x14ac:dyDescent="0.3">
      <c r="B636" s="64"/>
      <c r="C636" s="64"/>
      <c r="D636" s="57"/>
      <c r="E636" s="59"/>
      <c r="F636" s="64"/>
      <c r="G636" s="69"/>
      <c r="H636" s="70"/>
      <c r="J636" s="63"/>
      <c r="K636" s="64"/>
      <c r="L636" s="64"/>
      <c r="M636" s="64"/>
      <c r="N636" s="65"/>
    </row>
    <row r="637" spans="2:14" x14ac:dyDescent="0.3">
      <c r="B637" s="64"/>
      <c r="C637" s="64"/>
      <c r="D637" s="57"/>
      <c r="E637" s="59"/>
      <c r="F637" s="64"/>
      <c r="G637" s="69"/>
      <c r="H637" s="70"/>
      <c r="J637" s="63"/>
      <c r="K637" s="64"/>
      <c r="L637" s="64"/>
      <c r="M637" s="64"/>
      <c r="N637" s="65"/>
    </row>
    <row r="638" spans="2:14" x14ac:dyDescent="0.3">
      <c r="B638" s="64"/>
      <c r="C638" s="64"/>
      <c r="D638" s="57"/>
      <c r="E638" s="59"/>
      <c r="F638" s="64"/>
      <c r="G638" s="69"/>
      <c r="H638" s="70"/>
      <c r="J638" s="63"/>
      <c r="K638" s="64"/>
      <c r="L638" s="64"/>
      <c r="M638" s="64"/>
      <c r="N638" s="65"/>
    </row>
    <row r="639" spans="2:14" x14ac:dyDescent="0.3">
      <c r="B639" s="64"/>
      <c r="C639" s="64"/>
      <c r="D639" s="57"/>
      <c r="E639" s="59"/>
      <c r="F639" s="64"/>
      <c r="G639" s="69"/>
      <c r="H639" s="70"/>
      <c r="J639" s="63"/>
      <c r="K639" s="64"/>
      <c r="L639" s="64"/>
      <c r="M639" s="64"/>
      <c r="N639" s="65"/>
    </row>
    <row r="640" spans="2:14" x14ac:dyDescent="0.3">
      <c r="B640" s="64"/>
      <c r="C640" s="64"/>
      <c r="D640" s="57"/>
      <c r="E640" s="59"/>
      <c r="F640" s="64"/>
      <c r="G640" s="69"/>
      <c r="H640" s="70"/>
      <c r="J640" s="63"/>
      <c r="K640" s="64"/>
      <c r="L640" s="64"/>
      <c r="M640" s="64"/>
      <c r="N640" s="65"/>
    </row>
    <row r="641" spans="2:14" x14ac:dyDescent="0.3">
      <c r="B641" s="64"/>
      <c r="C641" s="64"/>
      <c r="D641" s="57"/>
      <c r="E641" s="59"/>
      <c r="F641" s="64"/>
      <c r="G641" s="69"/>
      <c r="H641" s="70"/>
      <c r="J641" s="63"/>
      <c r="K641" s="64"/>
      <c r="L641" s="64"/>
      <c r="M641" s="64"/>
      <c r="N641" s="65"/>
    </row>
    <row r="642" spans="2:14" x14ac:dyDescent="0.3">
      <c r="B642" s="64"/>
      <c r="C642" s="64"/>
      <c r="D642" s="57"/>
      <c r="E642" s="59"/>
      <c r="F642" s="64"/>
      <c r="G642" s="69"/>
      <c r="H642" s="70"/>
      <c r="J642" s="63"/>
      <c r="K642" s="64"/>
      <c r="L642" s="64"/>
      <c r="M642" s="64"/>
      <c r="N642" s="65"/>
    </row>
    <row r="643" spans="2:14" x14ac:dyDescent="0.3">
      <c r="B643" s="64"/>
      <c r="C643" s="64"/>
      <c r="D643" s="57"/>
      <c r="E643" s="59"/>
      <c r="F643" s="64"/>
      <c r="G643" s="69"/>
      <c r="H643" s="70"/>
      <c r="J643" s="63"/>
      <c r="K643" s="64"/>
      <c r="L643" s="64"/>
      <c r="M643" s="64"/>
      <c r="N643" s="65"/>
    </row>
    <row r="644" spans="2:14" x14ac:dyDescent="0.3">
      <c r="B644" s="64"/>
      <c r="C644" s="64"/>
      <c r="D644" s="57"/>
      <c r="E644" s="59"/>
      <c r="F644" s="64"/>
      <c r="G644" s="69"/>
      <c r="H644" s="70"/>
      <c r="J644" s="63"/>
      <c r="K644" s="64"/>
      <c r="L644" s="64"/>
      <c r="M644" s="64"/>
      <c r="N644" s="65"/>
    </row>
    <row r="645" spans="2:14" x14ac:dyDescent="0.3">
      <c r="B645" s="64"/>
      <c r="C645" s="64"/>
      <c r="D645" s="57"/>
      <c r="E645" s="59"/>
      <c r="F645" s="64"/>
      <c r="G645" s="69"/>
      <c r="H645" s="70"/>
      <c r="J645" s="63"/>
      <c r="K645" s="64"/>
      <c r="L645" s="64"/>
      <c r="M645" s="64"/>
      <c r="N645" s="65"/>
    </row>
    <row r="646" spans="2:14" x14ac:dyDescent="0.3">
      <c r="B646" s="64"/>
      <c r="C646" s="64"/>
      <c r="D646" s="57"/>
      <c r="E646" s="59"/>
      <c r="F646" s="64"/>
      <c r="G646" s="69"/>
      <c r="H646" s="70"/>
      <c r="J646" s="63"/>
      <c r="K646" s="64"/>
      <c r="L646" s="64"/>
      <c r="M646" s="64"/>
      <c r="N646" s="65"/>
    </row>
    <row r="647" spans="2:14" x14ac:dyDescent="0.3">
      <c r="B647" s="64"/>
      <c r="C647" s="64"/>
      <c r="D647" s="57"/>
      <c r="E647" s="59"/>
      <c r="F647" s="64"/>
      <c r="G647" s="69"/>
      <c r="H647" s="70"/>
      <c r="J647" s="63"/>
      <c r="K647" s="64"/>
      <c r="L647" s="64"/>
      <c r="M647" s="64"/>
      <c r="N647" s="65"/>
    </row>
    <row r="648" spans="2:14" x14ac:dyDescent="0.3">
      <c r="B648" s="64"/>
      <c r="C648" s="64"/>
      <c r="D648" s="57"/>
      <c r="E648" s="59"/>
      <c r="F648" s="64"/>
      <c r="G648" s="69"/>
      <c r="H648" s="70"/>
      <c r="J648" s="63"/>
      <c r="K648" s="64"/>
      <c r="L648" s="64"/>
      <c r="M648" s="64"/>
      <c r="N648" s="65"/>
    </row>
    <row r="649" spans="2:14" x14ac:dyDescent="0.3">
      <c r="B649" s="64"/>
      <c r="C649" s="64"/>
      <c r="D649" s="57"/>
      <c r="E649" s="59"/>
      <c r="F649" s="64"/>
      <c r="G649" s="69"/>
      <c r="H649" s="70"/>
      <c r="J649" s="63"/>
      <c r="K649" s="64"/>
      <c r="L649" s="64"/>
      <c r="M649" s="64"/>
      <c r="N649" s="65"/>
    </row>
    <row r="650" spans="2:14" x14ac:dyDescent="0.3">
      <c r="B650" s="64"/>
      <c r="C650" s="64"/>
      <c r="D650" s="57"/>
      <c r="E650" s="59"/>
      <c r="F650" s="64"/>
      <c r="G650" s="69"/>
      <c r="H650" s="70"/>
      <c r="J650" s="63"/>
      <c r="K650" s="64"/>
      <c r="L650" s="64"/>
      <c r="M650" s="64"/>
      <c r="N650" s="65"/>
    </row>
    <row r="651" spans="2:14" x14ac:dyDescent="0.3">
      <c r="B651" s="64"/>
      <c r="C651" s="64"/>
      <c r="D651" s="57"/>
      <c r="E651" s="59"/>
      <c r="F651" s="64"/>
      <c r="G651" s="69"/>
      <c r="H651" s="70"/>
      <c r="J651" s="63"/>
      <c r="K651" s="64"/>
      <c r="L651" s="64"/>
      <c r="M651" s="64"/>
      <c r="N651" s="65"/>
    </row>
    <row r="652" spans="2:14" x14ac:dyDescent="0.3">
      <c r="B652" s="64"/>
      <c r="C652" s="64"/>
      <c r="D652" s="57"/>
      <c r="E652" s="59"/>
      <c r="F652" s="64"/>
      <c r="G652" s="69"/>
      <c r="H652" s="70"/>
      <c r="J652" s="63"/>
      <c r="K652" s="64"/>
      <c r="L652" s="64"/>
      <c r="M652" s="64"/>
      <c r="N652" s="65"/>
    </row>
    <row r="653" spans="2:14" x14ac:dyDescent="0.3">
      <c r="B653" s="64"/>
      <c r="C653" s="64"/>
      <c r="D653" s="57"/>
      <c r="E653" s="59"/>
      <c r="F653" s="64"/>
      <c r="G653" s="69"/>
      <c r="H653" s="70"/>
      <c r="J653" s="63"/>
      <c r="K653" s="64"/>
      <c r="L653" s="64"/>
      <c r="M653" s="64"/>
      <c r="N653" s="65"/>
    </row>
    <row r="654" spans="2:14" x14ac:dyDescent="0.3">
      <c r="B654" s="64"/>
      <c r="C654" s="64"/>
      <c r="D654" s="57"/>
      <c r="E654" s="59"/>
      <c r="F654" s="64"/>
      <c r="G654" s="69"/>
      <c r="H654" s="70"/>
      <c r="J654" s="63"/>
      <c r="K654" s="64"/>
      <c r="L654" s="64"/>
      <c r="M654" s="64"/>
      <c r="N654" s="65"/>
    </row>
    <row r="655" spans="2:14" x14ac:dyDescent="0.3">
      <c r="B655" s="64"/>
      <c r="C655" s="64"/>
      <c r="D655" s="57"/>
      <c r="E655" s="59"/>
      <c r="F655" s="64"/>
      <c r="G655" s="69"/>
      <c r="H655" s="70"/>
      <c r="J655" s="63"/>
      <c r="K655" s="64"/>
      <c r="L655" s="64"/>
      <c r="M655" s="64"/>
      <c r="N655" s="65"/>
    </row>
    <row r="656" spans="2:14" x14ac:dyDescent="0.3">
      <c r="B656" s="64"/>
      <c r="C656" s="64"/>
      <c r="D656" s="57"/>
      <c r="E656" s="59"/>
      <c r="F656" s="64"/>
      <c r="G656" s="69"/>
      <c r="H656" s="70"/>
      <c r="J656" s="63"/>
      <c r="K656" s="64"/>
      <c r="L656" s="64"/>
      <c r="M656" s="64"/>
      <c r="N656" s="65"/>
    </row>
    <row r="657" spans="2:14" x14ac:dyDescent="0.3">
      <c r="B657" s="64"/>
      <c r="C657" s="64"/>
      <c r="D657" s="57"/>
      <c r="E657" s="59"/>
      <c r="F657" s="64"/>
      <c r="G657" s="69"/>
      <c r="H657" s="70"/>
      <c r="J657" s="63"/>
      <c r="K657" s="64"/>
      <c r="L657" s="64"/>
      <c r="M657" s="64"/>
      <c r="N657" s="65"/>
    </row>
    <row r="658" spans="2:14" x14ac:dyDescent="0.3">
      <c r="B658" s="64"/>
      <c r="C658" s="64"/>
      <c r="D658" s="57"/>
      <c r="E658" s="59"/>
      <c r="F658" s="64"/>
      <c r="G658" s="69"/>
      <c r="H658" s="70"/>
      <c r="J658" s="63"/>
      <c r="K658" s="64"/>
      <c r="L658" s="64"/>
      <c r="M658" s="64"/>
      <c r="N658" s="65"/>
    </row>
    <row r="659" spans="2:14" x14ac:dyDescent="0.3">
      <c r="B659" s="64"/>
      <c r="C659" s="64"/>
      <c r="D659" s="57"/>
      <c r="E659" s="59"/>
      <c r="F659" s="64"/>
      <c r="G659" s="69"/>
      <c r="H659" s="70"/>
      <c r="J659" s="63"/>
      <c r="K659" s="64"/>
      <c r="L659" s="64"/>
      <c r="M659" s="64"/>
      <c r="N659" s="65"/>
    </row>
    <row r="660" spans="2:14" x14ac:dyDescent="0.3">
      <c r="B660" s="64"/>
      <c r="C660" s="64"/>
      <c r="D660" s="57"/>
      <c r="E660" s="59"/>
      <c r="F660" s="64"/>
      <c r="G660" s="69"/>
      <c r="H660" s="70"/>
      <c r="J660" s="63"/>
      <c r="K660" s="64"/>
      <c r="L660" s="64"/>
      <c r="M660" s="64"/>
      <c r="N660" s="65"/>
    </row>
    <row r="661" spans="2:14" x14ac:dyDescent="0.3">
      <c r="B661" s="64"/>
      <c r="C661" s="64"/>
      <c r="D661" s="57"/>
      <c r="E661" s="59"/>
      <c r="F661" s="64"/>
      <c r="G661" s="69"/>
      <c r="H661" s="70"/>
      <c r="J661" s="63"/>
      <c r="K661" s="64"/>
      <c r="L661" s="64"/>
      <c r="M661" s="64"/>
      <c r="N661" s="65"/>
    </row>
    <row r="662" spans="2:14" x14ac:dyDescent="0.3">
      <c r="B662" s="64"/>
      <c r="C662" s="64"/>
      <c r="D662" s="57"/>
      <c r="E662" s="59"/>
      <c r="F662" s="64"/>
      <c r="G662" s="69"/>
      <c r="H662" s="70"/>
      <c r="J662" s="63"/>
      <c r="K662" s="64"/>
      <c r="L662" s="64"/>
      <c r="M662" s="64"/>
      <c r="N662" s="65"/>
    </row>
    <row r="663" spans="2:14" x14ac:dyDescent="0.3">
      <c r="B663" s="64"/>
      <c r="C663" s="64"/>
      <c r="D663" s="57"/>
      <c r="E663" s="59"/>
      <c r="F663" s="64"/>
      <c r="G663" s="69"/>
      <c r="H663" s="70"/>
      <c r="J663" s="63"/>
      <c r="K663" s="64"/>
      <c r="L663" s="64"/>
      <c r="M663" s="64"/>
      <c r="N663" s="65"/>
    </row>
    <row r="664" spans="2:14" x14ac:dyDescent="0.3">
      <c r="B664" s="64"/>
      <c r="C664" s="64"/>
      <c r="D664" s="57"/>
      <c r="E664" s="59"/>
      <c r="F664" s="64"/>
      <c r="G664" s="69"/>
      <c r="H664" s="70"/>
      <c r="J664" s="63"/>
      <c r="K664" s="64"/>
      <c r="L664" s="64"/>
      <c r="M664" s="64"/>
      <c r="N664" s="65"/>
    </row>
    <row r="665" spans="2:14" x14ac:dyDescent="0.3">
      <c r="B665" s="64"/>
      <c r="C665" s="64"/>
      <c r="D665" s="57"/>
      <c r="E665" s="59"/>
      <c r="F665" s="64"/>
      <c r="G665" s="69"/>
      <c r="H665" s="70"/>
      <c r="J665" s="63"/>
      <c r="K665" s="64"/>
      <c r="L665" s="64"/>
      <c r="M665" s="64"/>
      <c r="N665" s="65"/>
    </row>
    <row r="666" spans="2:14" x14ac:dyDescent="0.3">
      <c r="B666" s="64"/>
      <c r="C666" s="64"/>
      <c r="D666" s="57"/>
      <c r="E666" s="59"/>
      <c r="F666" s="64"/>
      <c r="G666" s="69"/>
      <c r="H666" s="70"/>
      <c r="J666" s="63"/>
      <c r="K666" s="64"/>
      <c r="L666" s="64"/>
      <c r="M666" s="64"/>
      <c r="N666" s="65"/>
    </row>
    <row r="667" spans="2:14" x14ac:dyDescent="0.3">
      <c r="B667" s="64"/>
      <c r="C667" s="64"/>
      <c r="D667" s="57"/>
      <c r="E667" s="59"/>
      <c r="F667" s="64"/>
      <c r="G667" s="69"/>
      <c r="H667" s="70"/>
      <c r="J667" s="63"/>
      <c r="K667" s="64"/>
      <c r="L667" s="64"/>
      <c r="M667" s="64"/>
      <c r="N667" s="65"/>
    </row>
    <row r="668" spans="2:14" x14ac:dyDescent="0.3">
      <c r="B668" s="64"/>
      <c r="C668" s="64"/>
      <c r="D668" s="57"/>
      <c r="E668" s="59"/>
      <c r="F668" s="64"/>
      <c r="G668" s="69"/>
      <c r="H668" s="70"/>
      <c r="J668" s="63"/>
      <c r="K668" s="64"/>
      <c r="L668" s="64"/>
      <c r="M668" s="64"/>
      <c r="N668" s="65"/>
    </row>
    <row r="669" spans="2:14" x14ac:dyDescent="0.3">
      <c r="B669" s="64"/>
      <c r="C669" s="64"/>
      <c r="D669" s="57"/>
      <c r="E669" s="59"/>
      <c r="F669" s="64"/>
      <c r="G669" s="69"/>
      <c r="H669" s="70"/>
      <c r="J669" s="63"/>
      <c r="K669" s="64"/>
      <c r="L669" s="64"/>
      <c r="M669" s="64"/>
      <c r="N669" s="65"/>
    </row>
    <row r="670" spans="2:14" x14ac:dyDescent="0.3">
      <c r="B670" s="64"/>
      <c r="C670" s="64"/>
      <c r="D670" s="57"/>
      <c r="E670" s="59"/>
      <c r="F670" s="64"/>
      <c r="G670" s="69"/>
      <c r="H670" s="70"/>
      <c r="J670" s="63"/>
      <c r="K670" s="64"/>
      <c r="L670" s="64"/>
      <c r="M670" s="64"/>
      <c r="N670" s="65"/>
    </row>
    <row r="671" spans="2:14" x14ac:dyDescent="0.3">
      <c r="B671" s="64"/>
      <c r="C671" s="64"/>
      <c r="D671" s="57"/>
      <c r="E671" s="59"/>
      <c r="F671" s="64"/>
      <c r="G671" s="69"/>
      <c r="H671" s="70"/>
      <c r="J671" s="63"/>
      <c r="K671" s="64"/>
      <c r="L671" s="64"/>
      <c r="M671" s="64"/>
      <c r="N671" s="65"/>
    </row>
    <row r="672" spans="2:14" x14ac:dyDescent="0.3">
      <c r="B672" s="64"/>
      <c r="C672" s="64"/>
      <c r="D672" s="57"/>
      <c r="E672" s="59"/>
      <c r="F672" s="64"/>
      <c r="G672" s="69"/>
      <c r="H672" s="70"/>
      <c r="J672" s="63"/>
      <c r="K672" s="64"/>
      <c r="L672" s="64"/>
      <c r="M672" s="64"/>
      <c r="N672" s="65"/>
    </row>
    <row r="673" spans="2:14" x14ac:dyDescent="0.3">
      <c r="B673" s="64"/>
      <c r="C673" s="64"/>
      <c r="D673" s="57"/>
      <c r="E673" s="59"/>
      <c r="F673" s="64"/>
      <c r="G673" s="69"/>
      <c r="H673" s="70"/>
      <c r="J673" s="63"/>
      <c r="K673" s="64"/>
      <c r="L673" s="64"/>
      <c r="M673" s="64"/>
      <c r="N673" s="65"/>
    </row>
    <row r="674" spans="2:14" x14ac:dyDescent="0.3">
      <c r="B674" s="64"/>
      <c r="C674" s="64"/>
      <c r="D674" s="57"/>
      <c r="E674" s="59"/>
      <c r="F674" s="64"/>
      <c r="G674" s="69"/>
      <c r="H674" s="70"/>
      <c r="J674" s="63"/>
      <c r="K674" s="64"/>
      <c r="L674" s="64"/>
      <c r="M674" s="64"/>
      <c r="N674" s="65"/>
    </row>
    <row r="675" spans="2:14" x14ac:dyDescent="0.3">
      <c r="B675" s="64"/>
      <c r="C675" s="64"/>
      <c r="D675" s="57"/>
      <c r="E675" s="59"/>
      <c r="F675" s="64"/>
      <c r="G675" s="69"/>
      <c r="H675" s="70"/>
      <c r="J675" s="63"/>
      <c r="K675" s="64"/>
      <c r="L675" s="64"/>
      <c r="M675" s="64"/>
      <c r="N675" s="65"/>
    </row>
    <row r="676" spans="2:14" x14ac:dyDescent="0.3">
      <c r="B676" s="64"/>
      <c r="C676" s="64"/>
      <c r="D676" s="57"/>
      <c r="E676" s="59"/>
      <c r="F676" s="64"/>
      <c r="G676" s="69"/>
      <c r="H676" s="70"/>
      <c r="J676" s="63"/>
      <c r="K676" s="64"/>
      <c r="L676" s="64"/>
      <c r="M676" s="64"/>
      <c r="N676" s="65"/>
    </row>
    <row r="677" spans="2:14" x14ac:dyDescent="0.3">
      <c r="B677" s="64"/>
      <c r="C677" s="64"/>
      <c r="D677" s="57"/>
      <c r="E677" s="59"/>
      <c r="F677" s="64"/>
      <c r="G677" s="69"/>
      <c r="H677" s="70"/>
      <c r="J677" s="63"/>
      <c r="K677" s="64"/>
      <c r="L677" s="64"/>
      <c r="M677" s="64"/>
      <c r="N677" s="65"/>
    </row>
    <row r="678" spans="2:14" x14ac:dyDescent="0.3">
      <c r="B678" s="64"/>
      <c r="C678" s="64"/>
      <c r="D678" s="57"/>
      <c r="E678" s="59"/>
      <c r="F678" s="64"/>
      <c r="G678" s="69"/>
      <c r="H678" s="70"/>
      <c r="J678" s="63"/>
      <c r="K678" s="64"/>
      <c r="L678" s="64"/>
      <c r="M678" s="64"/>
      <c r="N678" s="65"/>
    </row>
    <row r="679" spans="2:14" x14ac:dyDescent="0.3">
      <c r="B679" s="64"/>
      <c r="C679" s="64"/>
      <c r="D679" s="57"/>
      <c r="E679" s="59"/>
      <c r="F679" s="64"/>
      <c r="G679" s="69"/>
      <c r="H679" s="70"/>
      <c r="J679" s="63"/>
      <c r="K679" s="64"/>
      <c r="L679" s="64"/>
      <c r="M679" s="64"/>
      <c r="N679" s="65"/>
    </row>
    <row r="680" spans="2:14" x14ac:dyDescent="0.3">
      <c r="B680" s="64"/>
      <c r="C680" s="64"/>
      <c r="D680" s="57"/>
      <c r="E680" s="59"/>
      <c r="F680" s="64"/>
      <c r="G680" s="69"/>
      <c r="H680" s="70"/>
      <c r="J680" s="63"/>
      <c r="K680" s="64"/>
      <c r="L680" s="64"/>
      <c r="M680" s="64"/>
      <c r="N680" s="65"/>
    </row>
    <row r="681" spans="2:14" x14ac:dyDescent="0.3">
      <c r="B681" s="64"/>
      <c r="C681" s="64"/>
      <c r="D681" s="57"/>
      <c r="E681" s="59"/>
      <c r="F681" s="64"/>
      <c r="G681" s="69"/>
      <c r="H681" s="70"/>
      <c r="J681" s="63"/>
      <c r="K681" s="64"/>
      <c r="L681" s="64"/>
      <c r="M681" s="64"/>
      <c r="N681" s="65"/>
    </row>
    <row r="682" spans="2:14" x14ac:dyDescent="0.3">
      <c r="B682" s="64"/>
      <c r="C682" s="64"/>
      <c r="D682" s="57"/>
      <c r="E682" s="59"/>
      <c r="F682" s="64"/>
      <c r="G682" s="69"/>
      <c r="H682" s="70"/>
      <c r="J682" s="63"/>
      <c r="K682" s="64"/>
      <c r="L682" s="64"/>
      <c r="M682" s="64"/>
      <c r="N682" s="65"/>
    </row>
    <row r="683" spans="2:14" x14ac:dyDescent="0.3">
      <c r="B683" s="64"/>
      <c r="C683" s="64"/>
      <c r="D683" s="57"/>
      <c r="E683" s="59"/>
      <c r="F683" s="64"/>
      <c r="G683" s="69"/>
      <c r="H683" s="70"/>
      <c r="J683" s="63"/>
      <c r="K683" s="64"/>
      <c r="L683" s="64"/>
      <c r="M683" s="64"/>
      <c r="N683" s="65"/>
    </row>
    <row r="684" spans="2:14" x14ac:dyDescent="0.3">
      <c r="B684" s="64"/>
      <c r="C684" s="64"/>
      <c r="D684" s="57"/>
      <c r="E684" s="59"/>
      <c r="F684" s="64"/>
      <c r="G684" s="69"/>
      <c r="H684" s="70"/>
      <c r="J684" s="63"/>
      <c r="K684" s="64"/>
      <c r="L684" s="64"/>
      <c r="M684" s="64"/>
      <c r="N684" s="65"/>
    </row>
    <row r="685" spans="2:14" x14ac:dyDescent="0.3">
      <c r="B685" s="64"/>
      <c r="C685" s="64"/>
      <c r="D685" s="57"/>
      <c r="E685" s="59"/>
      <c r="F685" s="64"/>
      <c r="G685" s="69"/>
      <c r="H685" s="70"/>
      <c r="J685" s="63"/>
      <c r="K685" s="64"/>
      <c r="L685" s="64"/>
      <c r="M685" s="64"/>
      <c r="N685" s="65"/>
    </row>
    <row r="686" spans="2:14" x14ac:dyDescent="0.3">
      <c r="B686" s="64"/>
      <c r="C686" s="64"/>
      <c r="D686" s="57"/>
      <c r="E686" s="59"/>
      <c r="F686" s="64"/>
      <c r="G686" s="69"/>
      <c r="H686" s="70"/>
      <c r="J686" s="63"/>
      <c r="K686" s="64"/>
      <c r="L686" s="64"/>
      <c r="M686" s="64"/>
      <c r="N686" s="65"/>
    </row>
    <row r="687" spans="2:14" x14ac:dyDescent="0.3">
      <c r="B687" s="64"/>
      <c r="C687" s="64"/>
      <c r="D687" s="57"/>
      <c r="E687" s="59"/>
      <c r="F687" s="64"/>
      <c r="G687" s="69"/>
      <c r="H687" s="70"/>
      <c r="J687" s="63"/>
      <c r="K687" s="64"/>
      <c r="L687" s="64"/>
      <c r="M687" s="64"/>
      <c r="N687" s="65"/>
    </row>
    <row r="688" spans="2:14" x14ac:dyDescent="0.3">
      <c r="B688" s="64"/>
      <c r="C688" s="64"/>
      <c r="D688" s="57"/>
      <c r="E688" s="59"/>
      <c r="F688" s="64"/>
      <c r="G688" s="69"/>
      <c r="H688" s="70"/>
      <c r="J688" s="63"/>
      <c r="K688" s="64"/>
      <c r="L688" s="64"/>
      <c r="M688" s="64"/>
      <c r="N688" s="65"/>
    </row>
    <row r="689" spans="2:14" x14ac:dyDescent="0.3">
      <c r="B689" s="64"/>
      <c r="C689" s="64"/>
      <c r="D689" s="57"/>
      <c r="E689" s="59"/>
      <c r="F689" s="64"/>
      <c r="G689" s="69"/>
      <c r="H689" s="70"/>
      <c r="J689" s="63"/>
      <c r="K689" s="64"/>
      <c r="L689" s="64"/>
      <c r="M689" s="64"/>
      <c r="N689" s="65"/>
    </row>
    <row r="690" spans="2:14" x14ac:dyDescent="0.3">
      <c r="B690" s="64"/>
      <c r="C690" s="64"/>
      <c r="D690" s="57"/>
      <c r="E690" s="59"/>
      <c r="F690" s="64"/>
      <c r="G690" s="69"/>
      <c r="H690" s="70"/>
      <c r="J690" s="63"/>
      <c r="K690" s="64"/>
      <c r="L690" s="64"/>
      <c r="M690" s="64"/>
      <c r="N690" s="65"/>
    </row>
    <row r="691" spans="2:14" x14ac:dyDescent="0.3">
      <c r="B691" s="64"/>
      <c r="C691" s="64"/>
      <c r="D691" s="57"/>
      <c r="E691" s="59"/>
      <c r="F691" s="64"/>
      <c r="G691" s="69"/>
      <c r="H691" s="70"/>
      <c r="J691" s="63"/>
      <c r="K691" s="64"/>
      <c r="L691" s="64"/>
      <c r="M691" s="64"/>
      <c r="N691" s="65"/>
    </row>
    <row r="692" spans="2:14" x14ac:dyDescent="0.3">
      <c r="B692" s="64"/>
      <c r="C692" s="64"/>
      <c r="D692" s="57"/>
      <c r="E692" s="59"/>
      <c r="F692" s="64"/>
      <c r="G692" s="69"/>
      <c r="H692" s="70"/>
      <c r="J692" s="63"/>
      <c r="K692" s="64"/>
      <c r="L692" s="64"/>
      <c r="M692" s="64"/>
      <c r="N692" s="65"/>
    </row>
    <row r="693" spans="2:14" x14ac:dyDescent="0.3">
      <c r="B693" s="64"/>
      <c r="C693" s="64"/>
      <c r="D693" s="57"/>
      <c r="E693" s="59"/>
      <c r="F693" s="64"/>
      <c r="G693" s="69"/>
      <c r="H693" s="70"/>
      <c r="J693" s="63"/>
      <c r="K693" s="64"/>
      <c r="L693" s="64"/>
      <c r="M693" s="64"/>
      <c r="N693" s="65"/>
    </row>
    <row r="694" spans="2:14" x14ac:dyDescent="0.3">
      <c r="B694" s="64"/>
      <c r="C694" s="64"/>
      <c r="D694" s="57"/>
      <c r="E694" s="59"/>
      <c r="F694" s="64"/>
      <c r="G694" s="69"/>
      <c r="H694" s="70"/>
      <c r="J694" s="63"/>
      <c r="K694" s="64"/>
      <c r="L694" s="64"/>
      <c r="M694" s="64"/>
      <c r="N694" s="65"/>
    </row>
    <row r="695" spans="2:14" x14ac:dyDescent="0.3">
      <c r="B695" s="64"/>
      <c r="C695" s="64"/>
      <c r="D695" s="57"/>
      <c r="E695" s="59"/>
      <c r="F695" s="64"/>
      <c r="G695" s="69"/>
      <c r="H695" s="70"/>
      <c r="J695" s="63"/>
      <c r="K695" s="64"/>
      <c r="L695" s="64"/>
      <c r="M695" s="64"/>
      <c r="N695" s="65"/>
    </row>
    <row r="696" spans="2:14" x14ac:dyDescent="0.3">
      <c r="B696" s="64"/>
      <c r="C696" s="64"/>
      <c r="D696" s="57"/>
      <c r="E696" s="59"/>
      <c r="F696" s="64"/>
      <c r="G696" s="69"/>
      <c r="H696" s="70"/>
      <c r="J696" s="63"/>
      <c r="K696" s="64"/>
      <c r="L696" s="64"/>
      <c r="M696" s="64"/>
      <c r="N696" s="65"/>
    </row>
    <row r="697" spans="2:14" x14ac:dyDescent="0.3">
      <c r="B697" s="64"/>
      <c r="C697" s="64"/>
      <c r="D697" s="57"/>
      <c r="E697" s="59"/>
      <c r="F697" s="64"/>
      <c r="G697" s="69"/>
      <c r="H697" s="70"/>
      <c r="J697" s="63"/>
      <c r="K697" s="64"/>
      <c r="L697" s="64"/>
      <c r="M697" s="64"/>
      <c r="N697" s="65"/>
    </row>
    <row r="698" spans="2:14" x14ac:dyDescent="0.3">
      <c r="B698" s="64"/>
      <c r="C698" s="64"/>
      <c r="D698" s="57"/>
      <c r="E698" s="59"/>
      <c r="F698" s="64"/>
      <c r="G698" s="69"/>
      <c r="H698" s="70"/>
      <c r="J698" s="63"/>
      <c r="K698" s="64"/>
      <c r="L698" s="64"/>
      <c r="M698" s="64"/>
      <c r="N698" s="65"/>
    </row>
    <row r="699" spans="2:14" x14ac:dyDescent="0.3">
      <c r="B699" s="64"/>
      <c r="C699" s="64"/>
      <c r="D699" s="57"/>
      <c r="E699" s="59"/>
      <c r="F699" s="64"/>
      <c r="G699" s="69"/>
      <c r="H699" s="70"/>
      <c r="J699" s="63"/>
      <c r="K699" s="64"/>
      <c r="L699" s="64"/>
      <c r="M699" s="64"/>
      <c r="N699" s="65"/>
    </row>
    <row r="700" spans="2:14" x14ac:dyDescent="0.3">
      <c r="B700" s="64"/>
      <c r="C700" s="64"/>
      <c r="D700" s="57"/>
      <c r="E700" s="59"/>
      <c r="F700" s="64"/>
      <c r="G700" s="69"/>
      <c r="H700" s="70"/>
      <c r="J700" s="63"/>
      <c r="K700" s="64"/>
      <c r="L700" s="64"/>
      <c r="M700" s="64"/>
      <c r="N700" s="65"/>
    </row>
    <row r="701" spans="2:14" x14ac:dyDescent="0.3">
      <c r="B701" s="64"/>
      <c r="C701" s="64"/>
      <c r="D701" s="57"/>
      <c r="E701" s="59"/>
      <c r="F701" s="64"/>
      <c r="G701" s="69"/>
      <c r="H701" s="70"/>
      <c r="J701" s="63"/>
      <c r="K701" s="64"/>
      <c r="L701" s="64"/>
      <c r="M701" s="64"/>
      <c r="N701" s="65"/>
    </row>
    <row r="702" spans="2:14" x14ac:dyDescent="0.3">
      <c r="B702" s="64"/>
      <c r="C702" s="64"/>
      <c r="D702" s="57"/>
      <c r="E702" s="59"/>
      <c r="F702" s="64"/>
      <c r="G702" s="69"/>
      <c r="H702" s="70"/>
      <c r="J702" s="63"/>
      <c r="K702" s="64"/>
      <c r="L702" s="64"/>
      <c r="M702" s="64"/>
      <c r="N702" s="65"/>
    </row>
    <row r="703" spans="2:14" x14ac:dyDescent="0.3">
      <c r="B703" s="64"/>
      <c r="C703" s="64"/>
      <c r="D703" s="57"/>
      <c r="E703" s="59"/>
      <c r="F703" s="64"/>
      <c r="G703" s="69"/>
      <c r="H703" s="70"/>
      <c r="J703" s="63"/>
      <c r="K703" s="64"/>
      <c r="L703" s="64"/>
      <c r="M703" s="64"/>
      <c r="N703" s="65"/>
    </row>
    <row r="704" spans="2:14" x14ac:dyDescent="0.3">
      <c r="B704" s="64"/>
      <c r="C704" s="64"/>
      <c r="D704" s="57"/>
      <c r="E704" s="59"/>
      <c r="F704" s="64"/>
      <c r="G704" s="69"/>
      <c r="H704" s="70"/>
      <c r="J704" s="63"/>
      <c r="K704" s="64"/>
      <c r="L704" s="64"/>
      <c r="M704" s="64"/>
      <c r="N704" s="65"/>
    </row>
    <row r="705" spans="2:14" x14ac:dyDescent="0.3">
      <c r="B705" s="64"/>
      <c r="C705" s="64"/>
      <c r="D705" s="57"/>
      <c r="E705" s="59"/>
      <c r="F705" s="64"/>
      <c r="G705" s="69"/>
      <c r="H705" s="70"/>
      <c r="J705" s="63"/>
      <c r="K705" s="64"/>
      <c r="L705" s="64"/>
      <c r="M705" s="64"/>
      <c r="N705" s="65"/>
    </row>
    <row r="706" spans="2:14" x14ac:dyDescent="0.3">
      <c r="B706" s="64"/>
      <c r="C706" s="64"/>
      <c r="D706" s="57"/>
      <c r="E706" s="59"/>
      <c r="F706" s="64"/>
      <c r="G706" s="69"/>
      <c r="H706" s="70"/>
      <c r="J706" s="63"/>
      <c r="K706" s="64"/>
      <c r="L706" s="64"/>
      <c r="M706" s="64"/>
      <c r="N706" s="65"/>
    </row>
    <row r="707" spans="2:14" x14ac:dyDescent="0.3">
      <c r="B707" s="64"/>
      <c r="C707" s="64"/>
      <c r="D707" s="57"/>
      <c r="E707" s="59"/>
      <c r="F707" s="64"/>
      <c r="G707" s="69"/>
      <c r="H707" s="70"/>
      <c r="J707" s="63"/>
      <c r="K707" s="64"/>
      <c r="L707" s="64"/>
      <c r="M707" s="64"/>
      <c r="N707" s="65"/>
    </row>
    <row r="708" spans="2:14" x14ac:dyDescent="0.3">
      <c r="B708" s="64"/>
      <c r="C708" s="64"/>
      <c r="D708" s="57"/>
      <c r="E708" s="59"/>
      <c r="F708" s="64"/>
      <c r="G708" s="69"/>
      <c r="H708" s="70"/>
      <c r="J708" s="63"/>
      <c r="K708" s="64"/>
      <c r="L708" s="64"/>
      <c r="M708" s="64"/>
      <c r="N708" s="65"/>
    </row>
    <row r="709" spans="2:14" x14ac:dyDescent="0.3">
      <c r="B709" s="64"/>
      <c r="C709" s="64"/>
      <c r="D709" s="57"/>
      <c r="E709" s="59"/>
      <c r="F709" s="64"/>
      <c r="G709" s="69"/>
      <c r="H709" s="70"/>
      <c r="J709" s="63"/>
      <c r="K709" s="64"/>
      <c r="L709" s="64"/>
      <c r="M709" s="64"/>
      <c r="N709" s="65"/>
    </row>
    <row r="710" spans="2:14" x14ac:dyDescent="0.3">
      <c r="B710" s="64"/>
      <c r="C710" s="64"/>
      <c r="D710" s="57"/>
      <c r="E710" s="59"/>
      <c r="F710" s="64"/>
      <c r="G710" s="69"/>
      <c r="H710" s="70"/>
      <c r="J710" s="63"/>
      <c r="K710" s="64"/>
      <c r="L710" s="64"/>
      <c r="M710" s="64"/>
      <c r="N710" s="65"/>
    </row>
    <row r="711" spans="2:14" x14ac:dyDescent="0.3">
      <c r="B711" s="64"/>
      <c r="C711" s="64"/>
      <c r="D711" s="57"/>
      <c r="E711" s="59"/>
      <c r="F711" s="64"/>
      <c r="G711" s="69"/>
      <c r="H711" s="70"/>
      <c r="J711" s="63"/>
      <c r="K711" s="64"/>
      <c r="L711" s="64"/>
      <c r="M711" s="64"/>
      <c r="N711" s="65"/>
    </row>
    <row r="712" spans="2:14" x14ac:dyDescent="0.3">
      <c r="B712" s="64"/>
      <c r="C712" s="64"/>
      <c r="D712" s="57"/>
      <c r="E712" s="59"/>
      <c r="F712" s="64"/>
      <c r="G712" s="69"/>
      <c r="H712" s="70"/>
      <c r="J712" s="63"/>
      <c r="K712" s="64"/>
      <c r="L712" s="64"/>
      <c r="M712" s="64"/>
      <c r="N712" s="65"/>
    </row>
    <row r="713" spans="2:14" x14ac:dyDescent="0.3">
      <c r="B713" s="64"/>
      <c r="C713" s="64"/>
      <c r="D713" s="57"/>
      <c r="E713" s="59"/>
      <c r="F713" s="64"/>
      <c r="G713" s="69"/>
      <c r="H713" s="70"/>
      <c r="J713" s="63"/>
      <c r="K713" s="64"/>
      <c r="L713" s="64"/>
      <c r="M713" s="64"/>
      <c r="N713" s="65"/>
    </row>
    <row r="714" spans="2:14" x14ac:dyDescent="0.3">
      <c r="B714" s="64"/>
      <c r="C714" s="64"/>
      <c r="D714" s="57"/>
      <c r="E714" s="59"/>
      <c r="F714" s="64"/>
      <c r="G714" s="69"/>
      <c r="H714" s="70"/>
      <c r="J714" s="63"/>
      <c r="K714" s="64"/>
      <c r="L714" s="64"/>
      <c r="M714" s="64"/>
      <c r="N714" s="65"/>
    </row>
    <row r="715" spans="2:14" x14ac:dyDescent="0.3">
      <c r="B715" s="64"/>
      <c r="C715" s="64"/>
      <c r="D715" s="57"/>
      <c r="E715" s="59"/>
      <c r="F715" s="64"/>
      <c r="G715" s="69"/>
      <c r="H715" s="70"/>
      <c r="J715" s="63"/>
      <c r="K715" s="64"/>
      <c r="L715" s="64"/>
      <c r="M715" s="64"/>
      <c r="N715" s="65"/>
    </row>
    <row r="716" spans="2:14" x14ac:dyDescent="0.3">
      <c r="B716" s="64"/>
      <c r="C716" s="64"/>
      <c r="D716" s="57"/>
      <c r="E716" s="59"/>
      <c r="F716" s="64"/>
      <c r="G716" s="69"/>
      <c r="H716" s="70"/>
      <c r="J716" s="63"/>
      <c r="K716" s="64"/>
      <c r="L716" s="64"/>
      <c r="M716" s="64"/>
      <c r="N716" s="65"/>
    </row>
    <row r="717" spans="2:14" x14ac:dyDescent="0.3">
      <c r="B717" s="64"/>
      <c r="C717" s="64"/>
      <c r="D717" s="57"/>
      <c r="E717" s="59"/>
      <c r="F717" s="64"/>
      <c r="G717" s="69"/>
      <c r="H717" s="70"/>
      <c r="J717" s="63"/>
      <c r="K717" s="64"/>
      <c r="L717" s="64"/>
      <c r="M717" s="64"/>
      <c r="N717" s="65"/>
    </row>
    <row r="718" spans="2:14" x14ac:dyDescent="0.3">
      <c r="B718" s="64"/>
      <c r="C718" s="64"/>
      <c r="D718" s="57"/>
      <c r="E718" s="59"/>
      <c r="F718" s="64"/>
      <c r="G718" s="69"/>
      <c r="H718" s="70"/>
      <c r="J718" s="63"/>
      <c r="K718" s="64"/>
      <c r="L718" s="64"/>
      <c r="M718" s="64"/>
      <c r="N718" s="65"/>
    </row>
    <row r="719" spans="2:14" x14ac:dyDescent="0.3">
      <c r="B719" s="64"/>
      <c r="C719" s="64"/>
      <c r="D719" s="57"/>
      <c r="E719" s="59"/>
      <c r="F719" s="64"/>
      <c r="G719" s="69"/>
      <c r="H719" s="70"/>
      <c r="J719" s="63"/>
      <c r="K719" s="64"/>
      <c r="L719" s="64"/>
      <c r="M719" s="64"/>
      <c r="N719" s="65"/>
    </row>
    <row r="720" spans="2:14" x14ac:dyDescent="0.3">
      <c r="B720" s="64"/>
      <c r="C720" s="64"/>
      <c r="D720" s="57"/>
      <c r="E720" s="59"/>
      <c r="F720" s="64"/>
      <c r="G720" s="69"/>
      <c r="H720" s="70"/>
      <c r="J720" s="63"/>
      <c r="K720" s="64"/>
      <c r="L720" s="64"/>
      <c r="M720" s="64"/>
      <c r="N720" s="65"/>
    </row>
    <row r="721" spans="2:14" x14ac:dyDescent="0.3">
      <c r="B721" s="64"/>
      <c r="C721" s="64"/>
      <c r="D721" s="57"/>
      <c r="E721" s="59"/>
      <c r="F721" s="64"/>
      <c r="G721" s="69"/>
      <c r="H721" s="70"/>
      <c r="J721" s="63"/>
      <c r="K721" s="64"/>
      <c r="L721" s="64"/>
      <c r="M721" s="64"/>
      <c r="N721" s="65"/>
    </row>
    <row r="722" spans="2:14" x14ac:dyDescent="0.3">
      <c r="B722" s="64"/>
      <c r="C722" s="64"/>
      <c r="D722" s="57"/>
      <c r="E722" s="59"/>
      <c r="F722" s="64"/>
      <c r="G722" s="69"/>
      <c r="H722" s="70"/>
      <c r="J722" s="63"/>
      <c r="K722" s="64"/>
      <c r="L722" s="64"/>
      <c r="M722" s="64"/>
      <c r="N722" s="65"/>
    </row>
    <row r="723" spans="2:14" x14ac:dyDescent="0.3">
      <c r="B723" s="64"/>
      <c r="C723" s="64"/>
      <c r="D723" s="57"/>
      <c r="E723" s="59"/>
      <c r="F723" s="64"/>
      <c r="G723" s="69"/>
      <c r="H723" s="70"/>
      <c r="J723" s="63"/>
      <c r="K723" s="64"/>
      <c r="L723" s="64"/>
      <c r="M723" s="64"/>
      <c r="N723" s="65"/>
    </row>
    <row r="724" spans="2:14" x14ac:dyDescent="0.3">
      <c r="B724" s="64"/>
      <c r="C724" s="64"/>
      <c r="D724" s="57"/>
      <c r="E724" s="59"/>
      <c r="F724" s="64"/>
      <c r="G724" s="69"/>
      <c r="H724" s="70"/>
      <c r="J724" s="63"/>
      <c r="K724" s="64"/>
      <c r="L724" s="64"/>
      <c r="M724" s="64"/>
      <c r="N724" s="65"/>
    </row>
    <row r="725" spans="2:14" x14ac:dyDescent="0.3">
      <c r="B725" s="64"/>
      <c r="C725" s="64"/>
      <c r="D725" s="57"/>
      <c r="E725" s="59"/>
      <c r="F725" s="64"/>
      <c r="G725" s="69"/>
      <c r="H725" s="70"/>
      <c r="J725" s="63"/>
      <c r="K725" s="64"/>
      <c r="L725" s="64"/>
      <c r="M725" s="64"/>
      <c r="N725" s="65"/>
    </row>
    <row r="726" spans="2:14" x14ac:dyDescent="0.3">
      <c r="B726" s="64"/>
      <c r="C726" s="64"/>
      <c r="D726" s="57"/>
      <c r="E726" s="59"/>
      <c r="F726" s="64"/>
      <c r="G726" s="69"/>
      <c r="H726" s="70"/>
      <c r="J726" s="63"/>
      <c r="K726" s="64"/>
      <c r="L726" s="64"/>
      <c r="M726" s="64"/>
      <c r="N726" s="65"/>
    </row>
    <row r="727" spans="2:14" x14ac:dyDescent="0.3">
      <c r="B727" s="64"/>
      <c r="C727" s="64"/>
      <c r="D727" s="57"/>
      <c r="E727" s="59"/>
      <c r="F727" s="64"/>
      <c r="G727" s="69"/>
      <c r="H727" s="70"/>
      <c r="J727" s="63"/>
      <c r="K727" s="64"/>
      <c r="L727" s="64"/>
      <c r="M727" s="64"/>
      <c r="N727" s="65"/>
    </row>
    <row r="728" spans="2:14" x14ac:dyDescent="0.3">
      <c r="B728" s="64"/>
      <c r="C728" s="64"/>
      <c r="D728" s="57"/>
      <c r="E728" s="59"/>
      <c r="F728" s="64"/>
      <c r="G728" s="69"/>
      <c r="H728" s="70"/>
      <c r="J728" s="63"/>
      <c r="K728" s="64"/>
      <c r="L728" s="64"/>
      <c r="M728" s="64"/>
      <c r="N728" s="65"/>
    </row>
    <row r="729" spans="2:14" x14ac:dyDescent="0.3">
      <c r="B729" s="64"/>
      <c r="C729" s="64"/>
      <c r="D729" s="57"/>
      <c r="E729" s="59"/>
      <c r="F729" s="64"/>
      <c r="G729" s="69"/>
      <c r="H729" s="70"/>
      <c r="J729" s="63"/>
      <c r="K729" s="64"/>
      <c r="L729" s="64"/>
      <c r="M729" s="64"/>
      <c r="N729" s="65"/>
    </row>
    <row r="730" spans="2:14" x14ac:dyDescent="0.3">
      <c r="B730" s="64"/>
      <c r="C730" s="64"/>
      <c r="D730" s="57"/>
      <c r="E730" s="59"/>
      <c r="F730" s="64"/>
      <c r="G730" s="69"/>
      <c r="H730" s="70"/>
      <c r="J730" s="63"/>
      <c r="K730" s="64"/>
      <c r="L730" s="64"/>
      <c r="M730" s="64"/>
      <c r="N730" s="65"/>
    </row>
    <row r="731" spans="2:14" x14ac:dyDescent="0.3">
      <c r="B731" s="64"/>
      <c r="C731" s="64"/>
      <c r="D731" s="57"/>
      <c r="E731" s="59"/>
      <c r="F731" s="64"/>
      <c r="G731" s="69"/>
      <c r="H731" s="70"/>
      <c r="J731" s="63"/>
      <c r="K731" s="64"/>
      <c r="L731" s="64"/>
      <c r="M731" s="64"/>
      <c r="N731" s="65"/>
    </row>
    <row r="732" spans="2:14" x14ac:dyDescent="0.3">
      <c r="B732" s="64"/>
      <c r="C732" s="64"/>
      <c r="D732" s="57"/>
      <c r="E732" s="59"/>
      <c r="F732" s="64"/>
      <c r="G732" s="69"/>
      <c r="H732" s="70"/>
      <c r="J732" s="63"/>
      <c r="K732" s="64"/>
      <c r="L732" s="64"/>
      <c r="M732" s="64"/>
      <c r="N732" s="65"/>
    </row>
    <row r="733" spans="2:14" x14ac:dyDescent="0.3">
      <c r="B733" s="64"/>
      <c r="C733" s="64"/>
      <c r="D733" s="57"/>
      <c r="E733" s="59"/>
      <c r="F733" s="64"/>
      <c r="G733" s="69"/>
      <c r="H733" s="70"/>
      <c r="J733" s="63"/>
      <c r="K733" s="64"/>
      <c r="L733" s="64"/>
      <c r="M733" s="64"/>
      <c r="N733" s="65"/>
    </row>
    <row r="734" spans="2:14" x14ac:dyDescent="0.3">
      <c r="B734" s="64"/>
      <c r="C734" s="64"/>
      <c r="D734" s="57"/>
      <c r="E734" s="59"/>
      <c r="F734" s="64"/>
      <c r="G734" s="69"/>
      <c r="H734" s="70"/>
      <c r="J734" s="63"/>
      <c r="K734" s="64"/>
      <c r="L734" s="64"/>
      <c r="M734" s="64"/>
      <c r="N734" s="65"/>
    </row>
    <row r="735" spans="2:14" x14ac:dyDescent="0.3">
      <c r="B735" s="64"/>
      <c r="C735" s="64"/>
      <c r="D735" s="57"/>
      <c r="E735" s="59"/>
      <c r="F735" s="64"/>
      <c r="G735" s="69"/>
      <c r="H735" s="70"/>
      <c r="J735" s="63"/>
      <c r="K735" s="64"/>
      <c r="L735" s="64"/>
      <c r="M735" s="64"/>
      <c r="N735" s="65"/>
    </row>
    <row r="736" spans="2:14" x14ac:dyDescent="0.3">
      <c r="B736" s="64"/>
      <c r="C736" s="64"/>
      <c r="D736" s="57"/>
      <c r="E736" s="59"/>
      <c r="F736" s="64"/>
      <c r="G736" s="69"/>
      <c r="H736" s="70"/>
      <c r="J736" s="63"/>
      <c r="K736" s="64"/>
      <c r="L736" s="64"/>
      <c r="M736" s="64"/>
      <c r="N736" s="65"/>
    </row>
    <row r="737" spans="2:14" x14ac:dyDescent="0.3">
      <c r="B737" s="64"/>
      <c r="C737" s="64"/>
      <c r="D737" s="57"/>
      <c r="E737" s="59"/>
      <c r="F737" s="64"/>
      <c r="G737" s="69"/>
      <c r="H737" s="70"/>
      <c r="J737" s="63"/>
      <c r="K737" s="64"/>
      <c r="L737" s="64"/>
      <c r="M737" s="64"/>
      <c r="N737" s="65"/>
    </row>
    <row r="738" spans="2:14" x14ac:dyDescent="0.3">
      <c r="B738" s="64"/>
      <c r="C738" s="64"/>
      <c r="D738" s="57"/>
      <c r="E738" s="59"/>
      <c r="F738" s="64"/>
      <c r="G738" s="69"/>
      <c r="H738" s="70"/>
      <c r="J738" s="63"/>
      <c r="K738" s="64"/>
      <c r="L738" s="64"/>
      <c r="M738" s="64"/>
      <c r="N738" s="65"/>
    </row>
    <row r="739" spans="2:14" x14ac:dyDescent="0.3">
      <c r="B739" s="64"/>
      <c r="C739" s="64"/>
      <c r="D739" s="57"/>
      <c r="E739" s="59"/>
      <c r="F739" s="64"/>
      <c r="G739" s="69"/>
      <c r="H739" s="70"/>
      <c r="J739" s="63"/>
      <c r="K739" s="64"/>
      <c r="L739" s="64"/>
      <c r="M739" s="64"/>
      <c r="N739" s="65"/>
    </row>
    <row r="740" spans="2:14" x14ac:dyDescent="0.3">
      <c r="B740" s="64"/>
      <c r="C740" s="64"/>
      <c r="D740" s="57"/>
      <c r="E740" s="59"/>
      <c r="F740" s="64"/>
      <c r="G740" s="69"/>
      <c r="H740" s="70"/>
      <c r="J740" s="63"/>
      <c r="K740" s="64"/>
      <c r="L740" s="64"/>
      <c r="M740" s="64"/>
      <c r="N740" s="65"/>
    </row>
    <row r="741" spans="2:14" x14ac:dyDescent="0.3">
      <c r="B741" s="64"/>
      <c r="C741" s="64"/>
      <c r="D741" s="57"/>
      <c r="E741" s="59"/>
      <c r="F741" s="64"/>
      <c r="G741" s="69"/>
      <c r="H741" s="70"/>
      <c r="J741" s="63"/>
      <c r="K741" s="64"/>
      <c r="L741" s="64"/>
      <c r="M741" s="64"/>
      <c r="N741" s="65"/>
    </row>
    <row r="742" spans="2:14" x14ac:dyDescent="0.3">
      <c r="B742" s="64"/>
      <c r="C742" s="64"/>
      <c r="D742" s="57"/>
      <c r="E742" s="59"/>
      <c r="F742" s="64"/>
      <c r="G742" s="69"/>
      <c r="H742" s="70"/>
      <c r="J742" s="63"/>
      <c r="K742" s="64"/>
      <c r="L742" s="64"/>
      <c r="M742" s="64"/>
      <c r="N742" s="65"/>
    </row>
    <row r="743" spans="2:14" x14ac:dyDescent="0.3">
      <c r="B743" s="64"/>
      <c r="C743" s="64"/>
      <c r="D743" s="57"/>
      <c r="E743" s="59"/>
      <c r="F743" s="64"/>
      <c r="G743" s="69"/>
      <c r="H743" s="70"/>
      <c r="J743" s="63"/>
      <c r="K743" s="64"/>
      <c r="L743" s="64"/>
      <c r="M743" s="64"/>
      <c r="N743" s="65"/>
    </row>
    <row r="744" spans="2:14" x14ac:dyDescent="0.3">
      <c r="B744" s="64"/>
      <c r="C744" s="64"/>
      <c r="D744" s="57"/>
      <c r="E744" s="59"/>
      <c r="F744" s="64"/>
      <c r="G744" s="69"/>
      <c r="H744" s="70"/>
      <c r="J744" s="63"/>
      <c r="K744" s="64"/>
      <c r="L744" s="64"/>
      <c r="M744" s="64"/>
      <c r="N744" s="65"/>
    </row>
    <row r="745" spans="2:14" x14ac:dyDescent="0.3">
      <c r="B745" s="64"/>
      <c r="C745" s="64"/>
      <c r="D745" s="57"/>
      <c r="E745" s="59"/>
      <c r="F745" s="64"/>
      <c r="G745" s="69"/>
      <c r="H745" s="70"/>
      <c r="J745" s="63"/>
      <c r="K745" s="64"/>
      <c r="L745" s="64"/>
      <c r="M745" s="64"/>
      <c r="N745" s="65"/>
    </row>
    <row r="746" spans="2:14" x14ac:dyDescent="0.3">
      <c r="B746" s="64"/>
      <c r="C746" s="64"/>
      <c r="D746" s="57"/>
      <c r="E746" s="59"/>
      <c r="F746" s="64"/>
      <c r="G746" s="69"/>
      <c r="H746" s="70"/>
      <c r="J746" s="63"/>
      <c r="K746" s="64"/>
      <c r="L746" s="64"/>
      <c r="M746" s="64"/>
      <c r="N746" s="65"/>
    </row>
    <row r="747" spans="2:14" x14ac:dyDescent="0.3">
      <c r="B747" s="64"/>
      <c r="C747" s="64"/>
      <c r="D747" s="57"/>
      <c r="E747" s="59"/>
      <c r="F747" s="64"/>
      <c r="G747" s="69"/>
      <c r="H747" s="70"/>
      <c r="J747" s="63"/>
      <c r="K747" s="64"/>
      <c r="L747" s="64"/>
      <c r="M747" s="64"/>
      <c r="N747" s="65"/>
    </row>
    <row r="748" spans="2:14" x14ac:dyDescent="0.3">
      <c r="B748" s="64"/>
      <c r="C748" s="64"/>
      <c r="D748" s="57"/>
      <c r="E748" s="59"/>
      <c r="F748" s="64"/>
      <c r="G748" s="69"/>
      <c r="H748" s="70"/>
      <c r="J748" s="63"/>
      <c r="K748" s="64"/>
      <c r="L748" s="64"/>
      <c r="M748" s="64"/>
      <c r="N748" s="65"/>
    </row>
    <row r="749" spans="2:14" x14ac:dyDescent="0.3">
      <c r="B749" s="64"/>
      <c r="C749" s="64"/>
      <c r="D749" s="57"/>
      <c r="E749" s="59"/>
      <c r="F749" s="64"/>
      <c r="G749" s="69"/>
      <c r="H749" s="70"/>
      <c r="J749" s="63"/>
      <c r="K749" s="64"/>
      <c r="L749" s="64"/>
      <c r="M749" s="64"/>
      <c r="N749" s="65"/>
    </row>
    <row r="750" spans="2:14" x14ac:dyDescent="0.3">
      <c r="B750" s="64"/>
      <c r="C750" s="64"/>
      <c r="D750" s="57"/>
      <c r="E750" s="59"/>
      <c r="F750" s="64"/>
      <c r="G750" s="69"/>
      <c r="H750" s="70"/>
      <c r="J750" s="63"/>
      <c r="K750" s="64"/>
      <c r="L750" s="64"/>
      <c r="M750" s="64"/>
      <c r="N750" s="65"/>
    </row>
    <row r="751" spans="2:14" x14ac:dyDescent="0.3">
      <c r="B751" s="64"/>
      <c r="C751" s="64"/>
      <c r="D751" s="57"/>
      <c r="E751" s="59"/>
      <c r="F751" s="64"/>
      <c r="G751" s="69"/>
      <c r="H751" s="70"/>
      <c r="J751" s="63"/>
      <c r="K751" s="64"/>
      <c r="L751" s="64"/>
      <c r="M751" s="64"/>
      <c r="N751" s="65"/>
    </row>
    <row r="752" spans="2:14" x14ac:dyDescent="0.3">
      <c r="B752" s="64"/>
      <c r="C752" s="64"/>
      <c r="D752" s="57"/>
      <c r="E752" s="59"/>
      <c r="F752" s="64"/>
      <c r="G752" s="69"/>
      <c r="H752" s="70"/>
      <c r="J752" s="63"/>
      <c r="K752" s="64"/>
      <c r="L752" s="64"/>
      <c r="M752" s="64"/>
      <c r="N752" s="65"/>
    </row>
    <row r="753" spans="2:14" x14ac:dyDescent="0.3">
      <c r="B753" s="64"/>
      <c r="C753" s="64"/>
      <c r="D753" s="57"/>
      <c r="E753" s="59"/>
      <c r="F753" s="64"/>
      <c r="G753" s="69"/>
      <c r="H753" s="70"/>
      <c r="J753" s="63"/>
      <c r="K753" s="64"/>
      <c r="L753" s="64"/>
      <c r="M753" s="64"/>
      <c r="N753" s="65"/>
    </row>
    <row r="754" spans="2:14" x14ac:dyDescent="0.3">
      <c r="B754" s="64"/>
      <c r="C754" s="64"/>
      <c r="D754" s="57"/>
      <c r="E754" s="59"/>
      <c r="F754" s="64"/>
      <c r="G754" s="69"/>
      <c r="H754" s="70"/>
      <c r="J754" s="63"/>
      <c r="K754" s="64"/>
      <c r="L754" s="64"/>
      <c r="M754" s="64"/>
      <c r="N754" s="65"/>
    </row>
    <row r="755" spans="2:14" x14ac:dyDescent="0.3">
      <c r="B755" s="64"/>
      <c r="C755" s="64"/>
      <c r="D755" s="57"/>
      <c r="E755" s="59"/>
      <c r="F755" s="64"/>
      <c r="G755" s="69"/>
      <c r="H755" s="70"/>
      <c r="J755" s="63"/>
      <c r="K755" s="64"/>
      <c r="L755" s="64"/>
      <c r="M755" s="64"/>
      <c r="N755" s="65"/>
    </row>
    <row r="756" spans="2:14" x14ac:dyDescent="0.3">
      <c r="B756" s="64"/>
      <c r="C756" s="64"/>
      <c r="D756" s="57"/>
      <c r="E756" s="59"/>
      <c r="F756" s="64"/>
      <c r="G756" s="69"/>
      <c r="H756" s="70"/>
      <c r="J756" s="63"/>
      <c r="K756" s="64"/>
      <c r="L756" s="64"/>
      <c r="M756" s="64"/>
      <c r="N756" s="65"/>
    </row>
    <row r="757" spans="2:14" x14ac:dyDescent="0.3">
      <c r="B757" s="64"/>
      <c r="C757" s="64"/>
      <c r="D757" s="57"/>
      <c r="E757" s="59"/>
      <c r="F757" s="64"/>
      <c r="G757" s="69"/>
      <c r="H757" s="70"/>
      <c r="J757" s="63"/>
      <c r="K757" s="64"/>
      <c r="L757" s="64"/>
      <c r="M757" s="64"/>
      <c r="N757" s="65"/>
    </row>
    <row r="758" spans="2:14" x14ac:dyDescent="0.3">
      <c r="B758" s="64"/>
      <c r="C758" s="64"/>
      <c r="D758" s="57"/>
      <c r="E758" s="59"/>
      <c r="F758" s="64"/>
      <c r="G758" s="69"/>
      <c r="H758" s="70"/>
      <c r="J758" s="63"/>
      <c r="K758" s="64"/>
      <c r="L758" s="64"/>
      <c r="M758" s="64"/>
      <c r="N758" s="65"/>
    </row>
    <row r="759" spans="2:14" x14ac:dyDescent="0.3">
      <c r="B759" s="64"/>
      <c r="C759" s="64"/>
      <c r="D759" s="57"/>
      <c r="E759" s="59"/>
      <c r="F759" s="64"/>
      <c r="G759" s="69"/>
      <c r="H759" s="70"/>
      <c r="J759" s="63"/>
      <c r="K759" s="64"/>
      <c r="L759" s="64"/>
      <c r="M759" s="64"/>
      <c r="N759" s="65"/>
    </row>
    <row r="760" spans="2:14" x14ac:dyDescent="0.3">
      <c r="B760" s="64"/>
      <c r="C760" s="64"/>
      <c r="D760" s="57"/>
      <c r="E760" s="59"/>
      <c r="F760" s="64"/>
      <c r="G760" s="69"/>
      <c r="H760" s="70"/>
      <c r="J760" s="63"/>
      <c r="K760" s="64"/>
      <c r="L760" s="64"/>
      <c r="M760" s="64"/>
      <c r="N760" s="65"/>
    </row>
    <row r="761" spans="2:14" x14ac:dyDescent="0.3">
      <c r="B761" s="64"/>
      <c r="C761" s="64"/>
      <c r="D761" s="57"/>
      <c r="E761" s="59"/>
      <c r="F761" s="64"/>
      <c r="G761" s="69"/>
      <c r="H761" s="70"/>
      <c r="J761" s="63"/>
      <c r="K761" s="64"/>
      <c r="L761" s="64"/>
      <c r="M761" s="64"/>
      <c r="N761" s="65"/>
    </row>
    <row r="762" spans="2:14" x14ac:dyDescent="0.3">
      <c r="B762" s="64"/>
      <c r="C762" s="64"/>
      <c r="D762" s="57"/>
      <c r="E762" s="59"/>
      <c r="F762" s="64"/>
      <c r="G762" s="69"/>
      <c r="H762" s="70"/>
      <c r="J762" s="63"/>
      <c r="K762" s="64"/>
      <c r="L762" s="64"/>
      <c r="M762" s="64"/>
      <c r="N762" s="65"/>
    </row>
    <row r="763" spans="2:14" x14ac:dyDescent="0.3">
      <c r="B763" s="64"/>
      <c r="C763" s="64"/>
      <c r="D763" s="57"/>
      <c r="E763" s="59"/>
      <c r="F763" s="64"/>
      <c r="G763" s="69"/>
      <c r="H763" s="70"/>
      <c r="J763" s="63"/>
      <c r="K763" s="64"/>
      <c r="L763" s="64"/>
      <c r="M763" s="64"/>
      <c r="N763" s="65"/>
    </row>
    <row r="764" spans="2:14" x14ac:dyDescent="0.3">
      <c r="B764" s="64"/>
      <c r="C764" s="64"/>
      <c r="D764" s="57"/>
      <c r="E764" s="59"/>
      <c r="F764" s="64"/>
      <c r="G764" s="69"/>
      <c r="H764" s="70"/>
      <c r="J764" s="63"/>
      <c r="K764" s="64"/>
      <c r="L764" s="64"/>
      <c r="M764" s="64"/>
      <c r="N764" s="65"/>
    </row>
    <row r="765" spans="2:14" x14ac:dyDescent="0.3">
      <c r="B765" s="64"/>
      <c r="C765" s="64"/>
      <c r="D765" s="57"/>
      <c r="E765" s="59"/>
      <c r="F765" s="64"/>
      <c r="G765" s="69"/>
      <c r="H765" s="70"/>
      <c r="J765" s="63"/>
      <c r="K765" s="64"/>
      <c r="L765" s="64"/>
      <c r="M765" s="64"/>
      <c r="N765" s="65"/>
    </row>
    <row r="766" spans="2:14" x14ac:dyDescent="0.3">
      <c r="B766" s="64"/>
      <c r="C766" s="64"/>
      <c r="D766" s="57"/>
      <c r="E766" s="59"/>
      <c r="F766" s="64"/>
      <c r="G766" s="69"/>
      <c r="H766" s="70"/>
      <c r="J766" s="63"/>
      <c r="K766" s="64"/>
      <c r="L766" s="64"/>
      <c r="M766" s="64"/>
      <c r="N766" s="65"/>
    </row>
    <row r="767" spans="2:14" x14ac:dyDescent="0.3">
      <c r="B767" s="64"/>
      <c r="C767" s="64"/>
      <c r="D767" s="57"/>
      <c r="E767" s="59"/>
      <c r="F767" s="64"/>
      <c r="G767" s="69"/>
      <c r="H767" s="70"/>
      <c r="J767" s="63"/>
      <c r="K767" s="64"/>
      <c r="L767" s="64"/>
      <c r="M767" s="64"/>
      <c r="N767" s="65"/>
    </row>
    <row r="768" spans="2:14" x14ac:dyDescent="0.3">
      <c r="B768" s="64"/>
      <c r="C768" s="64"/>
      <c r="D768" s="57"/>
      <c r="E768" s="59"/>
      <c r="F768" s="64"/>
      <c r="G768" s="69"/>
      <c r="H768" s="70"/>
      <c r="J768" s="63"/>
      <c r="K768" s="64"/>
      <c r="L768" s="64"/>
      <c r="M768" s="64"/>
      <c r="N768" s="65"/>
    </row>
    <row r="769" spans="2:14" x14ac:dyDescent="0.3">
      <c r="B769" s="64"/>
      <c r="C769" s="64"/>
      <c r="D769" s="57"/>
      <c r="E769" s="59"/>
      <c r="F769" s="64"/>
      <c r="G769" s="69"/>
      <c r="H769" s="70"/>
      <c r="J769" s="63"/>
      <c r="K769" s="64"/>
      <c r="L769" s="64"/>
      <c r="M769" s="64"/>
      <c r="N769" s="65"/>
    </row>
    <row r="770" spans="2:14" x14ac:dyDescent="0.3">
      <c r="B770" s="64"/>
      <c r="C770" s="64"/>
      <c r="D770" s="57"/>
      <c r="E770" s="59"/>
      <c r="F770" s="64"/>
      <c r="G770" s="69"/>
      <c r="H770" s="70"/>
      <c r="J770" s="63"/>
      <c r="K770" s="64"/>
      <c r="L770" s="64"/>
      <c r="M770" s="64"/>
      <c r="N770" s="65"/>
    </row>
    <row r="771" spans="2:14" x14ac:dyDescent="0.3">
      <c r="B771" s="64"/>
      <c r="C771" s="64"/>
      <c r="D771" s="57"/>
      <c r="E771" s="59"/>
      <c r="F771" s="64"/>
      <c r="G771" s="69"/>
      <c r="H771" s="70"/>
      <c r="J771" s="63"/>
      <c r="K771" s="64"/>
      <c r="L771" s="64"/>
      <c r="M771" s="64"/>
      <c r="N771" s="65"/>
    </row>
    <row r="772" spans="2:14" x14ac:dyDescent="0.3">
      <c r="B772" s="64"/>
      <c r="C772" s="64"/>
      <c r="D772" s="57"/>
      <c r="E772" s="59"/>
      <c r="F772" s="64"/>
      <c r="G772" s="69"/>
      <c r="H772" s="70"/>
      <c r="J772" s="63"/>
      <c r="K772" s="64"/>
      <c r="L772" s="64"/>
      <c r="M772" s="64"/>
      <c r="N772" s="65"/>
    </row>
    <row r="773" spans="2:14" x14ac:dyDescent="0.3">
      <c r="B773" s="64"/>
      <c r="C773" s="64"/>
      <c r="D773" s="57"/>
      <c r="E773" s="59"/>
      <c r="F773" s="64"/>
      <c r="G773" s="69"/>
      <c r="H773" s="70"/>
      <c r="J773" s="63"/>
      <c r="K773" s="64"/>
      <c r="L773" s="64"/>
      <c r="M773" s="64"/>
      <c r="N773" s="65"/>
    </row>
    <row r="774" spans="2:14" x14ac:dyDescent="0.3">
      <c r="B774" s="64"/>
      <c r="C774" s="64"/>
      <c r="D774" s="57"/>
      <c r="E774" s="59"/>
      <c r="F774" s="64"/>
      <c r="G774" s="69"/>
      <c r="H774" s="70"/>
      <c r="J774" s="63"/>
      <c r="K774" s="64"/>
      <c r="L774" s="64"/>
      <c r="M774" s="64"/>
      <c r="N774" s="65"/>
    </row>
    <row r="775" spans="2:14" x14ac:dyDescent="0.3">
      <c r="B775" s="64"/>
      <c r="C775" s="64"/>
      <c r="D775" s="57"/>
      <c r="E775" s="59"/>
      <c r="F775" s="64"/>
      <c r="G775" s="69"/>
      <c r="H775" s="70"/>
      <c r="J775" s="63"/>
      <c r="K775" s="64"/>
      <c r="L775" s="64"/>
      <c r="M775" s="64"/>
      <c r="N775" s="65"/>
    </row>
    <row r="776" spans="2:14" x14ac:dyDescent="0.3">
      <c r="B776" s="64"/>
      <c r="C776" s="64"/>
      <c r="D776" s="57"/>
      <c r="E776" s="59"/>
      <c r="F776" s="64"/>
      <c r="G776" s="69"/>
      <c r="H776" s="70"/>
      <c r="J776" s="63"/>
      <c r="K776" s="64"/>
      <c r="L776" s="64"/>
      <c r="M776" s="64"/>
      <c r="N776" s="65"/>
    </row>
    <row r="777" spans="2:14" x14ac:dyDescent="0.3">
      <c r="B777" s="64"/>
      <c r="C777" s="64"/>
      <c r="D777" s="57"/>
      <c r="E777" s="59"/>
      <c r="F777" s="64"/>
      <c r="G777" s="69"/>
      <c r="H777" s="70"/>
      <c r="J777" s="63"/>
      <c r="K777" s="64"/>
      <c r="L777" s="64"/>
      <c r="M777" s="64"/>
      <c r="N777" s="65"/>
    </row>
    <row r="778" spans="2:14" x14ac:dyDescent="0.3">
      <c r="B778" s="64"/>
      <c r="C778" s="64"/>
      <c r="D778" s="57"/>
      <c r="E778" s="59"/>
      <c r="F778" s="64"/>
      <c r="G778" s="69"/>
      <c r="H778" s="70"/>
      <c r="J778" s="63"/>
      <c r="K778" s="64"/>
      <c r="L778" s="64"/>
      <c r="M778" s="64"/>
      <c r="N778" s="65"/>
    </row>
    <row r="779" spans="2:14" x14ac:dyDescent="0.3">
      <c r="B779" s="64"/>
      <c r="C779" s="64"/>
      <c r="D779" s="57"/>
      <c r="E779" s="59"/>
      <c r="F779" s="64"/>
      <c r="G779" s="69"/>
      <c r="H779" s="70"/>
      <c r="J779" s="63"/>
      <c r="K779" s="64"/>
      <c r="L779" s="64"/>
      <c r="M779" s="64"/>
      <c r="N779" s="65"/>
    </row>
    <row r="780" spans="2:14" x14ac:dyDescent="0.3">
      <c r="B780" s="64"/>
      <c r="C780" s="64"/>
      <c r="D780" s="57"/>
      <c r="E780" s="59"/>
      <c r="F780" s="64"/>
      <c r="G780" s="69"/>
      <c r="H780" s="70"/>
      <c r="J780" s="63"/>
      <c r="K780" s="64"/>
      <c r="L780" s="64"/>
      <c r="M780" s="64"/>
      <c r="N780" s="65"/>
    </row>
    <row r="781" spans="2:14" x14ac:dyDescent="0.3">
      <c r="B781" s="64"/>
      <c r="C781" s="64"/>
      <c r="D781" s="57"/>
      <c r="E781" s="59"/>
      <c r="F781" s="64"/>
      <c r="G781" s="69"/>
      <c r="H781" s="70"/>
      <c r="J781" s="63"/>
      <c r="K781" s="64"/>
      <c r="L781" s="64"/>
      <c r="M781" s="64"/>
      <c r="N781" s="65"/>
    </row>
    <row r="782" spans="2:14" x14ac:dyDescent="0.3">
      <c r="B782" s="64"/>
      <c r="C782" s="64"/>
      <c r="D782" s="57"/>
      <c r="E782" s="59"/>
      <c r="F782" s="64"/>
      <c r="G782" s="69"/>
      <c r="H782" s="70"/>
      <c r="J782" s="63"/>
      <c r="K782" s="64"/>
      <c r="L782" s="64"/>
      <c r="M782" s="64"/>
      <c r="N782" s="65"/>
    </row>
    <row r="783" spans="2:14" x14ac:dyDescent="0.3">
      <c r="B783" s="64"/>
      <c r="C783" s="64"/>
      <c r="D783" s="57"/>
      <c r="E783" s="59"/>
      <c r="F783" s="64"/>
      <c r="G783" s="69"/>
      <c r="H783" s="70"/>
      <c r="J783" s="63"/>
      <c r="K783" s="64"/>
      <c r="L783" s="64"/>
      <c r="M783" s="64"/>
      <c r="N783" s="65"/>
    </row>
    <row r="784" spans="2:14" x14ac:dyDescent="0.3">
      <c r="B784" s="64"/>
      <c r="C784" s="64"/>
      <c r="D784" s="57"/>
      <c r="E784" s="59"/>
      <c r="F784" s="64"/>
      <c r="G784" s="69"/>
      <c r="H784" s="70"/>
      <c r="J784" s="63"/>
      <c r="K784" s="64"/>
      <c r="L784" s="64"/>
      <c r="M784" s="64"/>
      <c r="N784" s="65"/>
    </row>
    <row r="785" spans="2:14" x14ac:dyDescent="0.3">
      <c r="B785" s="64"/>
      <c r="C785" s="64"/>
      <c r="D785" s="57"/>
      <c r="E785" s="59"/>
      <c r="F785" s="64"/>
      <c r="G785" s="69"/>
      <c r="H785" s="70"/>
      <c r="J785" s="63"/>
      <c r="K785" s="64"/>
      <c r="L785" s="64"/>
      <c r="M785" s="64"/>
      <c r="N785" s="65"/>
    </row>
    <row r="786" spans="2:14" x14ac:dyDescent="0.3">
      <c r="B786" s="64"/>
      <c r="C786" s="64"/>
      <c r="D786" s="57"/>
      <c r="E786" s="59"/>
      <c r="F786" s="64"/>
      <c r="G786" s="69"/>
      <c r="H786" s="70"/>
      <c r="J786" s="63"/>
      <c r="K786" s="64"/>
      <c r="L786" s="64"/>
      <c r="M786" s="64"/>
      <c r="N786" s="65"/>
    </row>
    <row r="787" spans="2:14" x14ac:dyDescent="0.3">
      <c r="B787" s="64"/>
      <c r="C787" s="64"/>
      <c r="D787" s="57"/>
      <c r="E787" s="59"/>
      <c r="F787" s="64"/>
      <c r="G787" s="69"/>
      <c r="H787" s="70"/>
      <c r="J787" s="63"/>
      <c r="K787" s="64"/>
      <c r="L787" s="64"/>
      <c r="M787" s="64"/>
      <c r="N787" s="65"/>
    </row>
    <row r="788" spans="2:14" x14ac:dyDescent="0.3">
      <c r="B788" s="64"/>
      <c r="C788" s="64"/>
      <c r="D788" s="57"/>
      <c r="E788" s="59"/>
      <c r="F788" s="64"/>
      <c r="G788" s="69"/>
      <c r="H788" s="70"/>
      <c r="J788" s="63"/>
      <c r="K788" s="64"/>
      <c r="L788" s="64"/>
      <c r="M788" s="64"/>
      <c r="N788" s="65"/>
    </row>
    <row r="789" spans="2:14" x14ac:dyDescent="0.3">
      <c r="B789" s="64"/>
      <c r="C789" s="64"/>
      <c r="D789" s="57"/>
      <c r="E789" s="59"/>
      <c r="F789" s="64"/>
      <c r="G789" s="69"/>
      <c r="H789" s="70"/>
      <c r="J789" s="63"/>
      <c r="K789" s="64"/>
      <c r="L789" s="64"/>
      <c r="M789" s="64"/>
      <c r="N789" s="65"/>
    </row>
    <row r="790" spans="2:14" x14ac:dyDescent="0.3">
      <c r="B790" s="64"/>
      <c r="C790" s="64"/>
      <c r="D790" s="57"/>
      <c r="E790" s="59"/>
      <c r="F790" s="64"/>
      <c r="G790" s="69"/>
      <c r="H790" s="70"/>
      <c r="J790" s="63"/>
      <c r="K790" s="64"/>
      <c r="L790" s="64"/>
      <c r="M790" s="64"/>
      <c r="N790" s="65"/>
    </row>
    <row r="791" spans="2:14" x14ac:dyDescent="0.3">
      <c r="B791" s="64"/>
      <c r="C791" s="64"/>
      <c r="D791" s="57"/>
      <c r="E791" s="59"/>
      <c r="F791" s="64"/>
      <c r="G791" s="69"/>
      <c r="H791" s="70"/>
      <c r="J791" s="63"/>
      <c r="K791" s="64"/>
      <c r="L791" s="64"/>
      <c r="M791" s="64"/>
      <c r="N791" s="65"/>
    </row>
    <row r="792" spans="2:14" x14ac:dyDescent="0.3">
      <c r="B792" s="64"/>
      <c r="C792" s="64"/>
      <c r="D792" s="57"/>
      <c r="E792" s="59"/>
      <c r="F792" s="64"/>
      <c r="G792" s="69"/>
      <c r="H792" s="70"/>
      <c r="J792" s="63"/>
      <c r="K792" s="64"/>
      <c r="L792" s="64"/>
      <c r="M792" s="64"/>
      <c r="N792" s="65"/>
    </row>
    <row r="793" spans="2:14" x14ac:dyDescent="0.3">
      <c r="B793" s="64"/>
      <c r="C793" s="64"/>
      <c r="D793" s="57"/>
      <c r="E793" s="59"/>
      <c r="F793" s="64"/>
      <c r="G793" s="69"/>
      <c r="H793" s="70"/>
      <c r="J793" s="63"/>
      <c r="K793" s="64"/>
      <c r="L793" s="64"/>
      <c r="M793" s="64"/>
      <c r="N793" s="65"/>
    </row>
    <row r="794" spans="2:14" x14ac:dyDescent="0.3">
      <c r="B794" s="64"/>
      <c r="C794" s="64"/>
      <c r="D794" s="57"/>
      <c r="E794" s="59"/>
      <c r="F794" s="64"/>
      <c r="G794" s="69"/>
      <c r="H794" s="70"/>
      <c r="J794" s="63"/>
      <c r="K794" s="64"/>
      <c r="L794" s="64"/>
      <c r="M794" s="64"/>
      <c r="N794" s="65"/>
    </row>
    <row r="795" spans="2:14" x14ac:dyDescent="0.3">
      <c r="B795" s="64"/>
      <c r="C795" s="64"/>
      <c r="D795" s="57"/>
      <c r="E795" s="59"/>
      <c r="F795" s="64"/>
      <c r="G795" s="69"/>
      <c r="H795" s="70"/>
      <c r="J795" s="63"/>
      <c r="K795" s="64"/>
      <c r="L795" s="64"/>
      <c r="M795" s="64"/>
      <c r="N795" s="65"/>
    </row>
    <row r="796" spans="2:14" x14ac:dyDescent="0.3">
      <c r="B796" s="64"/>
      <c r="C796" s="64"/>
      <c r="D796" s="57"/>
      <c r="E796" s="59"/>
      <c r="F796" s="64"/>
      <c r="G796" s="69"/>
      <c r="H796" s="70"/>
      <c r="J796" s="63"/>
      <c r="K796" s="64"/>
      <c r="L796" s="64"/>
      <c r="M796" s="64"/>
      <c r="N796" s="65"/>
    </row>
    <row r="797" spans="2:14" x14ac:dyDescent="0.3">
      <c r="B797" s="64"/>
      <c r="C797" s="64"/>
      <c r="D797" s="57"/>
      <c r="E797" s="59"/>
      <c r="F797" s="64"/>
      <c r="G797" s="69"/>
      <c r="H797" s="70"/>
      <c r="J797" s="63"/>
      <c r="K797" s="64"/>
      <c r="L797" s="64"/>
      <c r="M797" s="64"/>
      <c r="N797" s="65"/>
    </row>
    <row r="798" spans="2:14" x14ac:dyDescent="0.3">
      <c r="B798" s="64"/>
      <c r="C798" s="64"/>
      <c r="D798" s="57"/>
      <c r="E798" s="59"/>
      <c r="F798" s="64"/>
      <c r="G798" s="69"/>
      <c r="H798" s="70"/>
      <c r="J798" s="63"/>
      <c r="K798" s="64"/>
      <c r="L798" s="64"/>
      <c r="M798" s="64"/>
      <c r="N798" s="65"/>
    </row>
    <row r="799" spans="2:14" x14ac:dyDescent="0.3">
      <c r="B799" s="64"/>
      <c r="C799" s="64"/>
      <c r="D799" s="57"/>
      <c r="E799" s="59"/>
      <c r="F799" s="64"/>
      <c r="G799" s="69"/>
      <c r="H799" s="70"/>
      <c r="J799" s="63"/>
      <c r="K799" s="64"/>
      <c r="L799" s="64"/>
      <c r="M799" s="64"/>
      <c r="N799" s="65"/>
    </row>
    <row r="800" spans="2:14" x14ac:dyDescent="0.3">
      <c r="B800" s="64"/>
      <c r="C800" s="64"/>
      <c r="D800" s="57"/>
      <c r="E800" s="59"/>
      <c r="F800" s="64"/>
      <c r="G800" s="69"/>
      <c r="H800" s="70"/>
      <c r="J800" s="63"/>
      <c r="K800" s="64"/>
      <c r="L800" s="64"/>
      <c r="M800" s="64"/>
      <c r="N800" s="65"/>
    </row>
    <row r="801" spans="2:14" x14ac:dyDescent="0.3">
      <c r="B801" s="64"/>
      <c r="C801" s="64"/>
      <c r="D801" s="57"/>
      <c r="E801" s="59"/>
      <c r="F801" s="64"/>
      <c r="G801" s="69"/>
      <c r="H801" s="70"/>
      <c r="J801" s="63"/>
      <c r="K801" s="64"/>
      <c r="L801" s="64"/>
      <c r="M801" s="64"/>
      <c r="N801" s="65"/>
    </row>
    <row r="802" spans="2:14" x14ac:dyDescent="0.3">
      <c r="B802" s="64"/>
      <c r="C802" s="64"/>
      <c r="D802" s="57"/>
      <c r="E802" s="59"/>
      <c r="F802" s="64"/>
      <c r="G802" s="69"/>
      <c r="H802" s="70"/>
      <c r="J802" s="63"/>
      <c r="K802" s="64"/>
      <c r="L802" s="64"/>
      <c r="M802" s="64"/>
      <c r="N802" s="65"/>
    </row>
    <row r="803" spans="2:14" x14ac:dyDescent="0.3">
      <c r="B803" s="64"/>
      <c r="C803" s="64"/>
      <c r="D803" s="57"/>
      <c r="E803" s="59"/>
      <c r="F803" s="64"/>
      <c r="G803" s="69"/>
      <c r="H803" s="70"/>
      <c r="J803" s="63"/>
      <c r="K803" s="64"/>
      <c r="L803" s="64"/>
      <c r="M803" s="64"/>
      <c r="N803" s="65"/>
    </row>
    <row r="804" spans="2:14" x14ac:dyDescent="0.3">
      <c r="B804" s="64"/>
      <c r="C804" s="64"/>
      <c r="D804" s="57"/>
      <c r="E804" s="59"/>
      <c r="F804" s="64"/>
      <c r="G804" s="69"/>
      <c r="H804" s="70"/>
      <c r="J804" s="63"/>
      <c r="K804" s="64"/>
      <c r="L804" s="64"/>
      <c r="M804" s="64"/>
      <c r="N804" s="65"/>
    </row>
    <row r="805" spans="2:14" x14ac:dyDescent="0.3">
      <c r="B805" s="64"/>
      <c r="C805" s="64"/>
      <c r="D805" s="57"/>
      <c r="E805" s="59"/>
      <c r="F805" s="64"/>
      <c r="G805" s="69"/>
      <c r="H805" s="70"/>
      <c r="J805" s="63"/>
      <c r="K805" s="64"/>
      <c r="L805" s="64"/>
      <c r="M805" s="64"/>
      <c r="N805" s="65"/>
    </row>
    <row r="806" spans="2:14" x14ac:dyDescent="0.3">
      <c r="B806" s="64"/>
      <c r="C806" s="64"/>
      <c r="D806" s="57"/>
      <c r="E806" s="59"/>
      <c r="F806" s="64"/>
      <c r="G806" s="69"/>
      <c r="H806" s="70"/>
      <c r="J806" s="63"/>
      <c r="K806" s="64"/>
      <c r="L806" s="64"/>
      <c r="M806" s="64"/>
      <c r="N806" s="65"/>
    </row>
    <row r="807" spans="2:14" x14ac:dyDescent="0.3">
      <c r="B807" s="64"/>
      <c r="C807" s="64"/>
      <c r="D807" s="57"/>
      <c r="E807" s="59"/>
      <c r="F807" s="64"/>
      <c r="G807" s="69"/>
      <c r="H807" s="70"/>
      <c r="J807" s="63"/>
      <c r="K807" s="64"/>
      <c r="L807" s="64"/>
      <c r="M807" s="64"/>
      <c r="N807" s="65"/>
    </row>
    <row r="808" spans="2:14" x14ac:dyDescent="0.3">
      <c r="B808" s="64"/>
      <c r="C808" s="64"/>
      <c r="D808" s="57"/>
      <c r="E808" s="59"/>
      <c r="F808" s="64"/>
      <c r="G808" s="69"/>
      <c r="H808" s="70"/>
      <c r="J808" s="63"/>
      <c r="K808" s="64"/>
      <c r="L808" s="64"/>
      <c r="M808" s="64"/>
      <c r="N808" s="65"/>
    </row>
    <row r="809" spans="2:14" x14ac:dyDescent="0.3">
      <c r="B809" s="64"/>
      <c r="C809" s="64"/>
      <c r="D809" s="57"/>
      <c r="E809" s="59"/>
      <c r="F809" s="64"/>
      <c r="G809" s="69"/>
      <c r="H809" s="70"/>
      <c r="J809" s="63"/>
      <c r="K809" s="64"/>
      <c r="L809" s="64"/>
      <c r="M809" s="64"/>
      <c r="N809" s="65"/>
    </row>
    <row r="810" spans="2:14" x14ac:dyDescent="0.3">
      <c r="B810" s="64"/>
      <c r="C810" s="64"/>
      <c r="D810" s="57"/>
      <c r="E810" s="59"/>
      <c r="F810" s="64"/>
      <c r="G810" s="69"/>
      <c r="H810" s="70"/>
      <c r="J810" s="63"/>
      <c r="K810" s="64"/>
      <c r="L810" s="64"/>
      <c r="M810" s="64"/>
      <c r="N810" s="65"/>
    </row>
    <row r="811" spans="2:14" x14ac:dyDescent="0.3">
      <c r="B811" s="64"/>
      <c r="C811" s="64"/>
      <c r="D811" s="57"/>
      <c r="E811" s="59"/>
      <c r="F811" s="64"/>
      <c r="G811" s="69"/>
      <c r="H811" s="70"/>
      <c r="J811" s="63"/>
      <c r="K811" s="64"/>
      <c r="L811" s="64"/>
      <c r="M811" s="64"/>
      <c r="N811" s="65"/>
    </row>
    <row r="812" spans="2:14" x14ac:dyDescent="0.3">
      <c r="B812" s="64"/>
      <c r="C812" s="64"/>
      <c r="D812" s="57"/>
      <c r="E812" s="59"/>
      <c r="F812" s="64"/>
      <c r="G812" s="69"/>
      <c r="H812" s="70"/>
      <c r="J812" s="63"/>
      <c r="K812" s="64"/>
      <c r="L812" s="64"/>
      <c r="M812" s="64"/>
      <c r="N812" s="65"/>
    </row>
    <row r="813" spans="2:14" x14ac:dyDescent="0.3">
      <c r="B813" s="64"/>
      <c r="C813" s="64"/>
      <c r="D813" s="57"/>
      <c r="E813" s="59"/>
      <c r="F813" s="64"/>
      <c r="G813" s="69"/>
      <c r="H813" s="70"/>
      <c r="J813" s="63"/>
      <c r="K813" s="64"/>
      <c r="L813" s="64"/>
      <c r="M813" s="64"/>
      <c r="N813" s="65"/>
    </row>
    <row r="814" spans="2:14" x14ac:dyDescent="0.3">
      <c r="B814" s="64"/>
      <c r="C814" s="64"/>
      <c r="D814" s="57"/>
      <c r="E814" s="59"/>
      <c r="F814" s="64"/>
      <c r="G814" s="69"/>
      <c r="H814" s="70"/>
      <c r="J814" s="63"/>
      <c r="K814" s="64"/>
      <c r="L814" s="64"/>
      <c r="M814" s="64"/>
      <c r="N814" s="65"/>
    </row>
    <row r="815" spans="2:14" x14ac:dyDescent="0.3">
      <c r="B815" s="64"/>
      <c r="C815" s="64"/>
      <c r="D815" s="57"/>
      <c r="E815" s="59"/>
      <c r="F815" s="64"/>
      <c r="G815" s="69"/>
      <c r="H815" s="70"/>
      <c r="J815" s="63"/>
      <c r="K815" s="64"/>
      <c r="L815" s="64"/>
      <c r="M815" s="64"/>
      <c r="N815" s="65"/>
    </row>
    <row r="816" spans="2:14" x14ac:dyDescent="0.3">
      <c r="B816" s="64"/>
      <c r="C816" s="64"/>
      <c r="D816" s="57"/>
      <c r="E816" s="59"/>
      <c r="F816" s="64"/>
      <c r="G816" s="69"/>
      <c r="H816" s="70"/>
      <c r="J816" s="63"/>
      <c r="K816" s="64"/>
      <c r="L816" s="64"/>
      <c r="M816" s="64"/>
      <c r="N816" s="65"/>
    </row>
    <row r="817" spans="2:14" x14ac:dyDescent="0.3">
      <c r="B817" s="64"/>
      <c r="C817" s="64"/>
      <c r="D817" s="57"/>
      <c r="E817" s="59"/>
      <c r="F817" s="64"/>
      <c r="G817" s="69"/>
      <c r="H817" s="70"/>
      <c r="J817" s="63"/>
      <c r="K817" s="64"/>
      <c r="L817" s="64"/>
      <c r="M817" s="64"/>
      <c r="N817" s="65"/>
    </row>
    <row r="818" spans="2:14" x14ac:dyDescent="0.3">
      <c r="B818" s="64"/>
      <c r="C818" s="64"/>
      <c r="D818" s="57"/>
      <c r="E818" s="59"/>
      <c r="F818" s="64"/>
      <c r="G818" s="69"/>
      <c r="H818" s="70"/>
      <c r="J818" s="63"/>
      <c r="K818" s="64"/>
      <c r="L818" s="64"/>
      <c r="M818" s="64"/>
      <c r="N818" s="65"/>
    </row>
    <row r="819" spans="2:14" x14ac:dyDescent="0.3">
      <c r="B819" s="64"/>
      <c r="C819" s="64"/>
      <c r="D819" s="57"/>
      <c r="E819" s="59"/>
      <c r="F819" s="64"/>
      <c r="G819" s="69"/>
      <c r="H819" s="70"/>
      <c r="J819" s="63"/>
      <c r="K819" s="64"/>
      <c r="L819" s="64"/>
      <c r="M819" s="64"/>
      <c r="N819" s="65"/>
    </row>
    <row r="820" spans="2:14" x14ac:dyDescent="0.3">
      <c r="B820" s="64"/>
      <c r="C820" s="64"/>
      <c r="D820" s="57"/>
      <c r="E820" s="59"/>
      <c r="F820" s="64"/>
      <c r="G820" s="69"/>
      <c r="H820" s="70"/>
      <c r="J820" s="63"/>
      <c r="K820" s="64"/>
      <c r="L820" s="64"/>
      <c r="M820" s="64"/>
      <c r="N820" s="65"/>
    </row>
    <row r="821" spans="2:14" x14ac:dyDescent="0.3">
      <c r="B821" s="64"/>
      <c r="C821" s="64"/>
      <c r="D821" s="57"/>
      <c r="E821" s="59"/>
      <c r="F821" s="64"/>
      <c r="G821" s="69"/>
      <c r="H821" s="70"/>
      <c r="J821" s="63"/>
      <c r="K821" s="64"/>
      <c r="L821" s="64"/>
      <c r="M821" s="64"/>
      <c r="N821" s="65"/>
    </row>
    <row r="822" spans="2:14" x14ac:dyDescent="0.3">
      <c r="B822" s="64"/>
      <c r="C822" s="64"/>
      <c r="D822" s="57"/>
      <c r="E822" s="59"/>
      <c r="F822" s="64"/>
      <c r="G822" s="69"/>
      <c r="H822" s="70"/>
      <c r="J822" s="63"/>
      <c r="K822" s="64"/>
      <c r="L822" s="64"/>
      <c r="M822" s="64"/>
      <c r="N822" s="65"/>
    </row>
    <row r="823" spans="2:14" x14ac:dyDescent="0.3">
      <c r="B823" s="64"/>
      <c r="C823" s="64"/>
      <c r="D823" s="57"/>
      <c r="E823" s="59"/>
      <c r="F823" s="64"/>
      <c r="G823" s="69"/>
      <c r="H823" s="70"/>
      <c r="J823" s="63"/>
      <c r="K823" s="64"/>
      <c r="L823" s="64"/>
      <c r="M823" s="64"/>
      <c r="N823" s="65"/>
    </row>
    <row r="824" spans="2:14" x14ac:dyDescent="0.3">
      <c r="B824" s="64"/>
      <c r="C824" s="64"/>
      <c r="D824" s="57"/>
      <c r="E824" s="59"/>
      <c r="F824" s="64"/>
      <c r="G824" s="69"/>
      <c r="H824" s="70"/>
      <c r="J824" s="63"/>
      <c r="K824" s="64"/>
      <c r="L824" s="64"/>
      <c r="M824" s="64"/>
      <c r="N824" s="65"/>
    </row>
    <row r="825" spans="2:14" x14ac:dyDescent="0.3">
      <c r="B825" s="64"/>
      <c r="C825" s="64"/>
      <c r="D825" s="57"/>
      <c r="E825" s="59"/>
      <c r="F825" s="64"/>
      <c r="G825" s="69"/>
      <c r="H825" s="70"/>
      <c r="J825" s="63"/>
      <c r="K825" s="64"/>
      <c r="L825" s="64"/>
      <c r="M825" s="64"/>
      <c r="N825" s="65"/>
    </row>
    <row r="826" spans="2:14" x14ac:dyDescent="0.3">
      <c r="B826" s="64"/>
      <c r="C826" s="64"/>
      <c r="D826" s="57"/>
      <c r="E826" s="59"/>
      <c r="F826" s="64"/>
      <c r="G826" s="69"/>
      <c r="H826" s="70"/>
      <c r="J826" s="63"/>
      <c r="K826" s="64"/>
      <c r="L826" s="64"/>
      <c r="M826" s="64"/>
      <c r="N826" s="65"/>
    </row>
    <row r="827" spans="2:14" x14ac:dyDescent="0.3">
      <c r="B827" s="64"/>
      <c r="C827" s="64"/>
      <c r="D827" s="57"/>
      <c r="E827" s="59"/>
      <c r="F827" s="64"/>
      <c r="G827" s="69"/>
      <c r="H827" s="70"/>
      <c r="J827" s="63"/>
      <c r="K827" s="64"/>
      <c r="L827" s="64"/>
      <c r="M827" s="64"/>
      <c r="N827" s="65"/>
    </row>
    <row r="828" spans="2:14" x14ac:dyDescent="0.3">
      <c r="B828" s="64"/>
      <c r="C828" s="64"/>
      <c r="D828" s="57"/>
      <c r="E828" s="59"/>
      <c r="F828" s="64"/>
      <c r="G828" s="69"/>
      <c r="H828" s="70"/>
      <c r="J828" s="63"/>
      <c r="K828" s="64"/>
      <c r="L828" s="64"/>
      <c r="M828" s="64"/>
      <c r="N828" s="65"/>
    </row>
    <row r="829" spans="2:14" x14ac:dyDescent="0.3">
      <c r="B829" s="64"/>
      <c r="C829" s="64"/>
      <c r="D829" s="57"/>
      <c r="E829" s="59"/>
      <c r="F829" s="64"/>
      <c r="G829" s="69"/>
      <c r="H829" s="70"/>
      <c r="J829" s="63"/>
      <c r="K829" s="64"/>
      <c r="L829" s="64"/>
      <c r="M829" s="64"/>
      <c r="N829" s="65"/>
    </row>
    <row r="830" spans="2:14" x14ac:dyDescent="0.3">
      <c r="B830" s="64"/>
      <c r="C830" s="64"/>
      <c r="D830" s="57"/>
      <c r="E830" s="59"/>
      <c r="F830" s="64"/>
      <c r="G830" s="69"/>
      <c r="H830" s="70"/>
      <c r="J830" s="63"/>
      <c r="K830" s="64"/>
      <c r="L830" s="64"/>
      <c r="M830" s="64"/>
      <c r="N830" s="65"/>
    </row>
    <row r="831" spans="2:14" x14ac:dyDescent="0.3">
      <c r="B831" s="64"/>
      <c r="C831" s="64"/>
      <c r="D831" s="57"/>
      <c r="E831" s="59"/>
      <c r="F831" s="64"/>
      <c r="G831" s="69"/>
      <c r="H831" s="70"/>
      <c r="J831" s="63"/>
      <c r="K831" s="64"/>
      <c r="L831" s="64"/>
      <c r="M831" s="64"/>
      <c r="N831" s="65"/>
    </row>
    <row r="832" spans="2:14" x14ac:dyDescent="0.3">
      <c r="B832" s="64"/>
      <c r="C832" s="64"/>
      <c r="D832" s="57"/>
      <c r="E832" s="59"/>
      <c r="F832" s="64"/>
      <c r="G832" s="69"/>
      <c r="H832" s="70"/>
      <c r="J832" s="63"/>
      <c r="K832" s="64"/>
      <c r="L832" s="64"/>
      <c r="M832" s="64"/>
      <c r="N832" s="65"/>
    </row>
    <row r="833" spans="2:14" x14ac:dyDescent="0.3">
      <c r="B833" s="64"/>
      <c r="C833" s="64"/>
      <c r="D833" s="57"/>
      <c r="E833" s="59"/>
      <c r="F833" s="64"/>
      <c r="G833" s="69"/>
      <c r="H833" s="70"/>
      <c r="J833" s="63"/>
      <c r="K833" s="64"/>
      <c r="L833" s="64"/>
      <c r="M833" s="64"/>
      <c r="N833" s="65"/>
    </row>
    <row r="834" spans="2:14" x14ac:dyDescent="0.3">
      <c r="B834" s="64"/>
      <c r="C834" s="64"/>
      <c r="D834" s="57"/>
      <c r="E834" s="59"/>
      <c r="F834" s="64"/>
      <c r="G834" s="69"/>
      <c r="H834" s="70"/>
      <c r="J834" s="63"/>
      <c r="K834" s="64"/>
      <c r="L834" s="64"/>
      <c r="M834" s="64"/>
      <c r="N834" s="65"/>
    </row>
    <row r="835" spans="2:14" x14ac:dyDescent="0.3">
      <c r="B835" s="64"/>
      <c r="C835" s="64"/>
      <c r="D835" s="57"/>
      <c r="E835" s="59"/>
      <c r="F835" s="64"/>
      <c r="G835" s="69"/>
      <c r="H835" s="70"/>
      <c r="J835" s="63"/>
      <c r="K835" s="64"/>
      <c r="L835" s="64"/>
      <c r="M835" s="64"/>
      <c r="N835" s="65"/>
    </row>
    <row r="836" spans="2:14" x14ac:dyDescent="0.3">
      <c r="B836" s="64"/>
      <c r="C836" s="64"/>
      <c r="D836" s="57"/>
      <c r="E836" s="59"/>
      <c r="F836" s="64"/>
      <c r="G836" s="69"/>
      <c r="H836" s="70"/>
      <c r="J836" s="63"/>
      <c r="K836" s="64"/>
      <c r="L836" s="64"/>
      <c r="M836" s="64"/>
      <c r="N836" s="65"/>
    </row>
    <row r="837" spans="2:14" x14ac:dyDescent="0.3">
      <c r="B837" s="64"/>
      <c r="C837" s="64"/>
      <c r="D837" s="57"/>
      <c r="E837" s="59"/>
      <c r="F837" s="64"/>
      <c r="G837" s="69"/>
      <c r="H837" s="70"/>
      <c r="J837" s="63"/>
      <c r="K837" s="64"/>
      <c r="L837" s="64"/>
      <c r="M837" s="64"/>
      <c r="N837" s="65"/>
    </row>
    <row r="838" spans="2:14" x14ac:dyDescent="0.3">
      <c r="B838" s="64"/>
      <c r="C838" s="64"/>
      <c r="D838" s="57"/>
      <c r="E838" s="59"/>
      <c r="F838" s="64"/>
      <c r="G838" s="69"/>
      <c r="H838" s="70"/>
      <c r="J838" s="63"/>
      <c r="K838" s="64"/>
      <c r="L838" s="64"/>
      <c r="M838" s="64"/>
      <c r="N838" s="65"/>
    </row>
    <row r="839" spans="2:14" x14ac:dyDescent="0.3">
      <c r="B839" s="64"/>
      <c r="C839" s="64"/>
      <c r="D839" s="57"/>
      <c r="E839" s="59"/>
      <c r="F839" s="64"/>
      <c r="G839" s="69"/>
      <c r="H839" s="70"/>
      <c r="J839" s="63"/>
      <c r="K839" s="64"/>
      <c r="L839" s="64"/>
      <c r="M839" s="64"/>
      <c r="N839" s="65"/>
    </row>
    <row r="840" spans="2:14" x14ac:dyDescent="0.3">
      <c r="B840" s="64"/>
      <c r="C840" s="64"/>
      <c r="D840" s="57"/>
      <c r="E840" s="59"/>
      <c r="F840" s="64"/>
      <c r="G840" s="69"/>
      <c r="H840" s="70"/>
      <c r="J840" s="63"/>
      <c r="K840" s="64"/>
      <c r="L840" s="64"/>
      <c r="M840" s="64"/>
      <c r="N840" s="65"/>
    </row>
    <row r="841" spans="2:14" x14ac:dyDescent="0.3">
      <c r="B841" s="64"/>
      <c r="C841" s="64"/>
      <c r="D841" s="57"/>
      <c r="E841" s="59"/>
      <c r="F841" s="64"/>
      <c r="G841" s="69"/>
      <c r="H841" s="70"/>
      <c r="J841" s="63"/>
      <c r="K841" s="64"/>
      <c r="L841" s="64"/>
      <c r="M841" s="64"/>
      <c r="N841" s="65"/>
    </row>
    <row r="842" spans="2:14" x14ac:dyDescent="0.3">
      <c r="B842" s="64"/>
      <c r="C842" s="64"/>
      <c r="D842" s="57"/>
      <c r="E842" s="59"/>
      <c r="F842" s="64"/>
      <c r="G842" s="69"/>
      <c r="H842" s="70"/>
      <c r="J842" s="63"/>
      <c r="K842" s="64"/>
      <c r="L842" s="64"/>
      <c r="M842" s="64"/>
      <c r="N842" s="65"/>
    </row>
    <row r="843" spans="2:14" x14ac:dyDescent="0.3">
      <c r="B843" s="64"/>
      <c r="C843" s="64"/>
      <c r="D843" s="57"/>
      <c r="E843" s="59"/>
      <c r="F843" s="64"/>
      <c r="G843" s="69"/>
      <c r="H843" s="70"/>
      <c r="J843" s="63"/>
      <c r="K843" s="64"/>
      <c r="L843" s="64"/>
      <c r="M843" s="64"/>
      <c r="N843" s="65"/>
    </row>
    <row r="844" spans="2:14" x14ac:dyDescent="0.3">
      <c r="B844" s="64"/>
      <c r="C844" s="64"/>
      <c r="D844" s="57"/>
      <c r="E844" s="59"/>
      <c r="F844" s="64"/>
      <c r="G844" s="69"/>
      <c r="H844" s="70"/>
      <c r="J844" s="63"/>
      <c r="K844" s="64"/>
      <c r="L844" s="64"/>
      <c r="M844" s="64"/>
      <c r="N844" s="65"/>
    </row>
    <row r="845" spans="2:14" x14ac:dyDescent="0.3">
      <c r="B845" s="64"/>
      <c r="C845" s="64"/>
      <c r="D845" s="57"/>
      <c r="E845" s="59"/>
      <c r="F845" s="64"/>
      <c r="G845" s="69"/>
      <c r="H845" s="70"/>
      <c r="J845" s="63"/>
      <c r="K845" s="64"/>
      <c r="L845" s="64"/>
      <c r="M845" s="64"/>
      <c r="N845" s="65"/>
    </row>
    <row r="846" spans="2:14" x14ac:dyDescent="0.3">
      <c r="B846" s="64"/>
      <c r="C846" s="64"/>
      <c r="D846" s="57"/>
      <c r="E846" s="59"/>
      <c r="F846" s="64"/>
      <c r="G846" s="69"/>
      <c r="H846" s="70"/>
      <c r="J846" s="63"/>
      <c r="K846" s="64"/>
      <c r="L846" s="64"/>
      <c r="M846" s="64"/>
      <c r="N846" s="65"/>
    </row>
    <row r="847" spans="2:14" x14ac:dyDescent="0.3">
      <c r="B847" s="64"/>
      <c r="C847" s="64"/>
      <c r="D847" s="57"/>
      <c r="E847" s="59"/>
      <c r="F847" s="64"/>
      <c r="G847" s="69"/>
      <c r="H847" s="70"/>
      <c r="J847" s="63"/>
      <c r="K847" s="64"/>
      <c r="L847" s="64"/>
      <c r="M847" s="64"/>
      <c r="N847" s="65"/>
    </row>
    <row r="848" spans="2:14" x14ac:dyDescent="0.3">
      <c r="B848" s="64"/>
      <c r="C848" s="64"/>
      <c r="D848" s="57"/>
      <c r="E848" s="59"/>
      <c r="F848" s="64"/>
      <c r="G848" s="69"/>
      <c r="H848" s="70"/>
      <c r="J848" s="63"/>
      <c r="K848" s="64"/>
      <c r="L848" s="64"/>
      <c r="M848" s="64"/>
      <c r="N848" s="65"/>
    </row>
    <row r="849" spans="2:14" x14ac:dyDescent="0.3">
      <c r="B849" s="64"/>
      <c r="C849" s="64"/>
      <c r="D849" s="57"/>
      <c r="E849" s="59"/>
      <c r="F849" s="64"/>
      <c r="G849" s="69"/>
      <c r="H849" s="70"/>
      <c r="J849" s="63"/>
      <c r="K849" s="64"/>
      <c r="L849" s="64"/>
      <c r="M849" s="64"/>
      <c r="N849" s="65"/>
    </row>
    <row r="850" spans="2:14" x14ac:dyDescent="0.3">
      <c r="B850" s="64"/>
      <c r="C850" s="64"/>
      <c r="D850" s="57"/>
      <c r="E850" s="59"/>
      <c r="F850" s="64"/>
      <c r="G850" s="69"/>
      <c r="H850" s="70"/>
      <c r="J850" s="63"/>
      <c r="K850" s="64"/>
      <c r="L850" s="64"/>
      <c r="M850" s="64"/>
      <c r="N850" s="65"/>
    </row>
    <row r="851" spans="2:14" x14ac:dyDescent="0.3">
      <c r="B851" s="64"/>
      <c r="C851" s="64"/>
      <c r="D851" s="57"/>
      <c r="E851" s="59"/>
      <c r="F851" s="64"/>
      <c r="G851" s="69"/>
      <c r="H851" s="70"/>
      <c r="J851" s="63"/>
      <c r="K851" s="64"/>
      <c r="L851" s="64"/>
      <c r="M851" s="64"/>
      <c r="N851" s="65"/>
    </row>
    <row r="852" spans="2:14" x14ac:dyDescent="0.3">
      <c r="B852" s="64"/>
      <c r="C852" s="64"/>
      <c r="D852" s="57"/>
      <c r="E852" s="59"/>
      <c r="F852" s="64"/>
      <c r="G852" s="69"/>
      <c r="H852" s="70"/>
      <c r="J852" s="63"/>
      <c r="K852" s="64"/>
      <c r="L852" s="64"/>
      <c r="M852" s="64"/>
      <c r="N852" s="65"/>
    </row>
    <row r="853" spans="2:14" x14ac:dyDescent="0.3">
      <c r="B853" s="64"/>
      <c r="C853" s="64"/>
      <c r="D853" s="57"/>
      <c r="E853" s="59"/>
      <c r="F853" s="64"/>
      <c r="G853" s="69"/>
      <c r="H853" s="70"/>
      <c r="J853" s="63"/>
      <c r="K853" s="64"/>
      <c r="L853" s="64"/>
      <c r="M853" s="64"/>
      <c r="N853" s="65"/>
    </row>
    <row r="854" spans="2:14" x14ac:dyDescent="0.3">
      <c r="B854" s="64"/>
      <c r="C854" s="64"/>
      <c r="D854" s="57"/>
      <c r="E854" s="59"/>
      <c r="F854" s="64"/>
      <c r="G854" s="69"/>
      <c r="H854" s="70"/>
      <c r="J854" s="63"/>
      <c r="K854" s="64"/>
      <c r="L854" s="64"/>
      <c r="M854" s="64"/>
      <c r="N854" s="65"/>
    </row>
    <row r="855" spans="2:14" x14ac:dyDescent="0.3">
      <c r="B855" s="64"/>
      <c r="C855" s="64"/>
      <c r="D855" s="57"/>
      <c r="E855" s="59"/>
      <c r="F855" s="64"/>
      <c r="G855" s="69"/>
      <c r="H855" s="70"/>
      <c r="J855" s="63"/>
      <c r="K855" s="64"/>
      <c r="L855" s="64"/>
      <c r="M855" s="64"/>
      <c r="N855" s="65"/>
    </row>
    <row r="856" spans="2:14" x14ac:dyDescent="0.3">
      <c r="B856" s="64"/>
      <c r="C856" s="64"/>
      <c r="D856" s="57"/>
      <c r="E856" s="59"/>
      <c r="F856" s="64"/>
      <c r="G856" s="69"/>
      <c r="H856" s="70"/>
      <c r="J856" s="63"/>
      <c r="K856" s="64"/>
      <c r="L856" s="64"/>
      <c r="M856" s="64"/>
      <c r="N856" s="65"/>
    </row>
    <row r="857" spans="2:14" x14ac:dyDescent="0.3">
      <c r="B857" s="64"/>
      <c r="C857" s="64"/>
      <c r="D857" s="57"/>
      <c r="E857" s="59"/>
      <c r="F857" s="64"/>
      <c r="G857" s="69"/>
      <c r="H857" s="70"/>
      <c r="J857" s="63"/>
      <c r="K857" s="64"/>
      <c r="L857" s="64"/>
      <c r="M857" s="64"/>
      <c r="N857" s="65"/>
    </row>
    <row r="858" spans="2:14" x14ac:dyDescent="0.3">
      <c r="B858" s="64"/>
      <c r="C858" s="64"/>
      <c r="D858" s="57"/>
      <c r="E858" s="59"/>
      <c r="F858" s="64"/>
      <c r="G858" s="69"/>
      <c r="H858" s="70"/>
      <c r="J858" s="63"/>
      <c r="K858" s="64"/>
      <c r="L858" s="64"/>
      <c r="M858" s="64"/>
      <c r="N858" s="65"/>
    </row>
    <row r="859" spans="2:14" x14ac:dyDescent="0.3">
      <c r="B859" s="64"/>
      <c r="C859" s="64"/>
      <c r="D859" s="57"/>
      <c r="E859" s="59"/>
      <c r="F859" s="64"/>
      <c r="G859" s="69"/>
      <c r="H859" s="70"/>
      <c r="J859" s="63"/>
      <c r="K859" s="64"/>
      <c r="L859" s="64"/>
      <c r="M859" s="64"/>
      <c r="N859" s="65"/>
    </row>
    <row r="860" spans="2:14" x14ac:dyDescent="0.3">
      <c r="B860" s="64"/>
      <c r="C860" s="64"/>
      <c r="D860" s="57"/>
      <c r="E860" s="59"/>
      <c r="F860" s="64"/>
      <c r="G860" s="69"/>
      <c r="H860" s="70"/>
      <c r="J860" s="63"/>
      <c r="K860" s="64"/>
      <c r="L860" s="64"/>
      <c r="M860" s="64"/>
      <c r="N860" s="65"/>
    </row>
    <row r="861" spans="2:14" x14ac:dyDescent="0.3">
      <c r="B861" s="64"/>
      <c r="C861" s="64"/>
      <c r="D861" s="57"/>
      <c r="E861" s="59"/>
      <c r="F861" s="64"/>
      <c r="G861" s="69"/>
      <c r="H861" s="70"/>
      <c r="J861" s="63"/>
      <c r="K861" s="64"/>
      <c r="L861" s="64"/>
      <c r="M861" s="64"/>
      <c r="N861" s="65"/>
    </row>
    <row r="862" spans="2:14" x14ac:dyDescent="0.3">
      <c r="B862" s="64"/>
      <c r="C862" s="64"/>
      <c r="D862" s="57"/>
      <c r="E862" s="59"/>
      <c r="F862" s="64"/>
      <c r="G862" s="69"/>
      <c r="H862" s="70"/>
      <c r="J862" s="63"/>
      <c r="K862" s="64"/>
      <c r="L862" s="64"/>
      <c r="M862" s="64"/>
      <c r="N862" s="65"/>
    </row>
    <row r="863" spans="2:14" x14ac:dyDescent="0.3">
      <c r="B863" s="64"/>
      <c r="C863" s="64"/>
      <c r="D863" s="57"/>
      <c r="E863" s="59"/>
      <c r="F863" s="64"/>
      <c r="G863" s="69"/>
      <c r="H863" s="70"/>
      <c r="J863" s="63"/>
      <c r="K863" s="64"/>
      <c r="L863" s="64"/>
      <c r="M863" s="64"/>
      <c r="N863" s="65"/>
    </row>
    <row r="864" spans="2:14" x14ac:dyDescent="0.3">
      <c r="B864" s="64"/>
      <c r="C864" s="64"/>
      <c r="D864" s="57"/>
      <c r="E864" s="59"/>
      <c r="F864" s="64"/>
      <c r="G864" s="69"/>
      <c r="H864" s="70"/>
      <c r="J864" s="63"/>
      <c r="K864" s="64"/>
      <c r="L864" s="64"/>
      <c r="M864" s="64"/>
      <c r="N864" s="65"/>
    </row>
    <row r="865" spans="2:14" x14ac:dyDescent="0.3">
      <c r="B865" s="64"/>
      <c r="C865" s="64"/>
      <c r="D865" s="57"/>
      <c r="E865" s="59"/>
      <c r="F865" s="64"/>
      <c r="G865" s="69"/>
      <c r="H865" s="70"/>
      <c r="J865" s="63"/>
      <c r="K865" s="64"/>
      <c r="L865" s="64"/>
      <c r="M865" s="64"/>
      <c r="N865" s="65"/>
    </row>
    <row r="866" spans="2:14" x14ac:dyDescent="0.3">
      <c r="B866" s="64"/>
      <c r="C866" s="64"/>
      <c r="D866" s="57"/>
      <c r="E866" s="59"/>
      <c r="F866" s="64"/>
      <c r="G866" s="69"/>
      <c r="H866" s="70"/>
      <c r="J866" s="63"/>
      <c r="K866" s="64"/>
      <c r="L866" s="64"/>
      <c r="M866" s="64"/>
      <c r="N866" s="65"/>
    </row>
    <row r="867" spans="2:14" x14ac:dyDescent="0.3">
      <c r="B867" s="64"/>
      <c r="C867" s="64"/>
      <c r="D867" s="57"/>
      <c r="E867" s="59"/>
      <c r="F867" s="64"/>
      <c r="G867" s="69"/>
      <c r="H867" s="70"/>
      <c r="J867" s="63"/>
      <c r="K867" s="64"/>
      <c r="L867" s="64"/>
      <c r="M867" s="64"/>
      <c r="N867" s="65"/>
    </row>
    <row r="868" spans="2:14" x14ac:dyDescent="0.3">
      <c r="B868" s="64"/>
      <c r="C868" s="64"/>
      <c r="D868" s="57"/>
      <c r="E868" s="59"/>
      <c r="F868" s="64"/>
      <c r="G868" s="69"/>
      <c r="H868" s="70"/>
      <c r="J868" s="63"/>
      <c r="K868" s="64"/>
      <c r="L868" s="64"/>
      <c r="M868" s="64"/>
      <c r="N868" s="65"/>
    </row>
    <row r="869" spans="2:14" x14ac:dyDescent="0.3">
      <c r="B869" s="64"/>
      <c r="C869" s="64"/>
      <c r="D869" s="57"/>
      <c r="E869" s="59"/>
      <c r="F869" s="64"/>
      <c r="G869" s="69"/>
      <c r="H869" s="70"/>
      <c r="J869" s="63"/>
      <c r="K869" s="64"/>
      <c r="L869" s="64"/>
      <c r="M869" s="64"/>
      <c r="N869" s="65"/>
    </row>
    <row r="870" spans="2:14" x14ac:dyDescent="0.3">
      <c r="B870" s="64"/>
      <c r="C870" s="64"/>
      <c r="D870" s="57"/>
      <c r="E870" s="59"/>
      <c r="F870" s="64"/>
      <c r="G870" s="69"/>
      <c r="H870" s="70"/>
      <c r="J870" s="63"/>
      <c r="K870" s="64"/>
      <c r="L870" s="64"/>
      <c r="M870" s="64"/>
      <c r="N870" s="65"/>
    </row>
    <row r="871" spans="2:14" x14ac:dyDescent="0.3">
      <c r="B871" s="64"/>
      <c r="C871" s="64"/>
      <c r="D871" s="57"/>
      <c r="E871" s="59"/>
      <c r="F871" s="64"/>
      <c r="G871" s="69"/>
      <c r="H871" s="70"/>
      <c r="J871" s="63"/>
      <c r="K871" s="64"/>
      <c r="L871" s="64"/>
      <c r="M871" s="64"/>
      <c r="N871" s="65"/>
    </row>
    <row r="872" spans="2:14" x14ac:dyDescent="0.3">
      <c r="B872" s="64"/>
      <c r="C872" s="64"/>
      <c r="D872" s="57"/>
      <c r="E872" s="59"/>
      <c r="F872" s="64"/>
      <c r="G872" s="69"/>
      <c r="H872" s="70"/>
      <c r="J872" s="63"/>
      <c r="K872" s="64"/>
      <c r="L872" s="64"/>
      <c r="M872" s="64"/>
      <c r="N872" s="65"/>
    </row>
    <row r="873" spans="2:14" x14ac:dyDescent="0.3">
      <c r="B873" s="64"/>
      <c r="C873" s="64"/>
      <c r="D873" s="57"/>
      <c r="E873" s="59"/>
      <c r="F873" s="64"/>
      <c r="G873" s="69"/>
      <c r="H873" s="70"/>
      <c r="J873" s="63"/>
      <c r="K873" s="64"/>
      <c r="L873" s="64"/>
      <c r="M873" s="64"/>
      <c r="N873" s="65"/>
    </row>
    <row r="874" spans="2:14" x14ac:dyDescent="0.3">
      <c r="B874" s="64"/>
      <c r="C874" s="64"/>
      <c r="D874" s="57"/>
      <c r="E874" s="59"/>
      <c r="F874" s="64"/>
      <c r="G874" s="69"/>
      <c r="H874" s="70"/>
      <c r="J874" s="63"/>
      <c r="K874" s="64"/>
      <c r="L874" s="64"/>
      <c r="M874" s="64"/>
      <c r="N874" s="65"/>
    </row>
    <row r="875" spans="2:14" x14ac:dyDescent="0.3">
      <c r="B875" s="64"/>
      <c r="C875" s="64"/>
      <c r="D875" s="57"/>
      <c r="E875" s="59"/>
      <c r="F875" s="64"/>
      <c r="G875" s="69"/>
      <c r="H875" s="70"/>
      <c r="J875" s="63"/>
      <c r="K875" s="64"/>
      <c r="L875" s="64"/>
      <c r="M875" s="64"/>
      <c r="N875" s="65"/>
    </row>
    <row r="876" spans="2:14" x14ac:dyDescent="0.3">
      <c r="B876" s="64"/>
      <c r="C876" s="64"/>
      <c r="D876" s="57"/>
      <c r="E876" s="59"/>
      <c r="F876" s="64"/>
      <c r="G876" s="69"/>
      <c r="H876" s="70"/>
      <c r="J876" s="63"/>
      <c r="K876" s="64"/>
      <c r="L876" s="64"/>
      <c r="M876" s="64"/>
      <c r="N876" s="65"/>
    </row>
    <row r="877" spans="2:14" x14ac:dyDescent="0.3">
      <c r="B877" s="64"/>
      <c r="C877" s="64"/>
      <c r="D877" s="57"/>
      <c r="E877" s="59"/>
      <c r="F877" s="64"/>
      <c r="G877" s="69"/>
      <c r="H877" s="70"/>
      <c r="J877" s="63"/>
      <c r="K877" s="64"/>
      <c r="L877" s="64"/>
      <c r="M877" s="64"/>
      <c r="N877" s="65"/>
    </row>
    <row r="878" spans="2:14" x14ac:dyDescent="0.3">
      <c r="B878" s="64"/>
      <c r="C878" s="64"/>
      <c r="D878" s="57"/>
      <c r="E878" s="59"/>
      <c r="F878" s="64"/>
      <c r="G878" s="69"/>
      <c r="H878" s="70"/>
      <c r="J878" s="63"/>
      <c r="K878" s="64"/>
      <c r="L878" s="64"/>
      <c r="M878" s="64"/>
      <c r="N878" s="65"/>
    </row>
    <row r="879" spans="2:14" x14ac:dyDescent="0.3">
      <c r="B879" s="64"/>
      <c r="C879" s="64"/>
      <c r="D879" s="57"/>
      <c r="E879" s="59"/>
      <c r="F879" s="64"/>
      <c r="G879" s="69"/>
      <c r="H879" s="70"/>
      <c r="J879" s="63"/>
      <c r="K879" s="64"/>
      <c r="L879" s="64"/>
      <c r="M879" s="64"/>
      <c r="N879" s="65"/>
    </row>
    <row r="880" spans="2:14" x14ac:dyDescent="0.3">
      <c r="B880" s="64"/>
      <c r="C880" s="64"/>
      <c r="D880" s="57"/>
      <c r="E880" s="59"/>
      <c r="F880" s="64"/>
      <c r="G880" s="69"/>
      <c r="H880" s="70"/>
      <c r="J880" s="63"/>
      <c r="K880" s="64"/>
      <c r="L880" s="64"/>
      <c r="M880" s="64"/>
      <c r="N880" s="65"/>
    </row>
    <row r="881" spans="2:14" x14ac:dyDescent="0.3">
      <c r="B881" s="64"/>
      <c r="C881" s="64"/>
      <c r="D881" s="57"/>
      <c r="E881" s="59"/>
      <c r="F881" s="64"/>
      <c r="G881" s="69"/>
      <c r="H881" s="70"/>
      <c r="J881" s="63"/>
      <c r="K881" s="64"/>
      <c r="L881" s="64"/>
      <c r="M881" s="64"/>
      <c r="N881" s="65"/>
    </row>
    <row r="882" spans="2:14" x14ac:dyDescent="0.3">
      <c r="B882" s="64"/>
      <c r="C882" s="64"/>
      <c r="D882" s="57"/>
      <c r="E882" s="59"/>
      <c r="F882" s="64"/>
      <c r="G882" s="69"/>
      <c r="H882" s="70"/>
      <c r="J882" s="63"/>
      <c r="K882" s="64"/>
      <c r="L882" s="64"/>
      <c r="M882" s="64"/>
      <c r="N882" s="65"/>
    </row>
    <row r="883" spans="2:14" x14ac:dyDescent="0.3">
      <c r="B883" s="64"/>
      <c r="C883" s="64"/>
      <c r="D883" s="57"/>
      <c r="E883" s="59"/>
      <c r="F883" s="64"/>
      <c r="G883" s="69"/>
      <c r="H883" s="70"/>
      <c r="J883" s="63"/>
      <c r="K883" s="64"/>
      <c r="L883" s="64"/>
      <c r="M883" s="64"/>
      <c r="N883" s="65"/>
    </row>
    <row r="884" spans="2:14" x14ac:dyDescent="0.3">
      <c r="B884" s="64"/>
      <c r="C884" s="64"/>
      <c r="D884" s="57"/>
      <c r="E884" s="59"/>
      <c r="F884" s="64"/>
      <c r="G884" s="69"/>
      <c r="H884" s="70"/>
      <c r="J884" s="63"/>
      <c r="K884" s="64"/>
      <c r="L884" s="64"/>
      <c r="M884" s="64"/>
      <c r="N884" s="65"/>
    </row>
    <row r="885" spans="2:14" x14ac:dyDescent="0.3">
      <c r="B885" s="64"/>
      <c r="C885" s="64"/>
      <c r="D885" s="57"/>
      <c r="E885" s="59"/>
      <c r="F885" s="64"/>
      <c r="G885" s="69"/>
      <c r="H885" s="70"/>
      <c r="J885" s="63"/>
      <c r="K885" s="64"/>
      <c r="L885" s="64"/>
      <c r="M885" s="64"/>
      <c r="N885" s="65"/>
    </row>
    <row r="886" spans="2:14" x14ac:dyDescent="0.3">
      <c r="B886" s="64"/>
      <c r="C886" s="64"/>
      <c r="D886" s="57"/>
      <c r="E886" s="59"/>
      <c r="F886" s="64"/>
      <c r="G886" s="69"/>
      <c r="H886" s="70"/>
      <c r="J886" s="63"/>
      <c r="K886" s="64"/>
      <c r="L886" s="64"/>
      <c r="M886" s="64"/>
      <c r="N886" s="65"/>
    </row>
    <row r="887" spans="2:14" x14ac:dyDescent="0.3">
      <c r="B887" s="64"/>
      <c r="C887" s="64"/>
      <c r="D887" s="57"/>
      <c r="E887" s="59"/>
      <c r="F887" s="64"/>
      <c r="G887" s="69"/>
      <c r="H887" s="70"/>
      <c r="J887" s="63"/>
      <c r="K887" s="64"/>
      <c r="L887" s="64"/>
      <c r="M887" s="64"/>
      <c r="N887" s="65"/>
    </row>
    <row r="888" spans="2:14" x14ac:dyDescent="0.3">
      <c r="B888" s="64"/>
      <c r="C888" s="64"/>
      <c r="D888" s="57"/>
      <c r="E888" s="59"/>
      <c r="F888" s="64"/>
      <c r="G888" s="69"/>
      <c r="H888" s="70"/>
      <c r="J888" s="63"/>
      <c r="K888" s="64"/>
      <c r="L888" s="64"/>
      <c r="M888" s="64"/>
      <c r="N888" s="65"/>
    </row>
    <row r="889" spans="2:14" x14ac:dyDescent="0.3">
      <c r="B889" s="64"/>
      <c r="C889" s="64"/>
      <c r="D889" s="57"/>
      <c r="E889" s="59"/>
      <c r="F889" s="64"/>
      <c r="G889" s="69"/>
      <c r="H889" s="70"/>
      <c r="J889" s="63"/>
      <c r="K889" s="64"/>
      <c r="L889" s="64"/>
      <c r="M889" s="64"/>
      <c r="N889" s="65"/>
    </row>
    <row r="890" spans="2:14" x14ac:dyDescent="0.3">
      <c r="B890" s="64"/>
      <c r="C890" s="64"/>
      <c r="D890" s="57"/>
      <c r="E890" s="59"/>
      <c r="F890" s="64"/>
      <c r="G890" s="69"/>
      <c r="H890" s="70"/>
      <c r="J890" s="63"/>
      <c r="K890" s="64"/>
      <c r="L890" s="64"/>
      <c r="M890" s="64"/>
      <c r="N890" s="65"/>
    </row>
    <row r="891" spans="2:14" x14ac:dyDescent="0.3">
      <c r="B891" s="64"/>
      <c r="C891" s="64"/>
      <c r="D891" s="57"/>
      <c r="E891" s="59"/>
      <c r="F891" s="64"/>
      <c r="G891" s="69"/>
      <c r="H891" s="70"/>
      <c r="J891" s="63"/>
      <c r="K891" s="64"/>
      <c r="L891" s="64"/>
      <c r="M891" s="64"/>
      <c r="N891" s="65"/>
    </row>
    <row r="892" spans="2:14" x14ac:dyDescent="0.3">
      <c r="B892" s="64"/>
      <c r="C892" s="64"/>
      <c r="D892" s="57"/>
      <c r="E892" s="59"/>
      <c r="F892" s="64"/>
      <c r="G892" s="69"/>
      <c r="H892" s="70"/>
      <c r="J892" s="63"/>
      <c r="K892" s="64"/>
      <c r="L892" s="64"/>
      <c r="M892" s="64"/>
      <c r="N892" s="65"/>
    </row>
    <row r="893" spans="2:14" x14ac:dyDescent="0.3">
      <c r="B893" s="64"/>
      <c r="C893" s="64"/>
      <c r="D893" s="57"/>
      <c r="E893" s="59"/>
      <c r="F893" s="64"/>
      <c r="G893" s="69"/>
      <c r="H893" s="70"/>
      <c r="J893" s="63"/>
      <c r="K893" s="64"/>
      <c r="L893" s="64"/>
      <c r="M893" s="64"/>
      <c r="N893" s="65"/>
    </row>
    <row r="894" spans="2:14" x14ac:dyDescent="0.3">
      <c r="B894" s="64"/>
      <c r="C894" s="64"/>
      <c r="D894" s="57"/>
      <c r="E894" s="59"/>
      <c r="F894" s="64"/>
      <c r="G894" s="69"/>
      <c r="H894" s="70"/>
      <c r="J894" s="63"/>
      <c r="K894" s="64"/>
      <c r="L894" s="64"/>
      <c r="M894" s="64"/>
      <c r="N894" s="65"/>
    </row>
    <row r="895" spans="2:14" x14ac:dyDescent="0.3">
      <c r="B895" s="64"/>
      <c r="C895" s="64"/>
      <c r="D895" s="57"/>
      <c r="E895" s="59"/>
      <c r="F895" s="64"/>
      <c r="G895" s="69"/>
      <c r="H895" s="70"/>
      <c r="J895" s="63"/>
      <c r="K895" s="64"/>
      <c r="L895" s="64"/>
      <c r="M895" s="64"/>
      <c r="N895" s="65"/>
    </row>
    <row r="896" spans="2:14" x14ac:dyDescent="0.3">
      <c r="B896" s="64"/>
      <c r="C896" s="64"/>
      <c r="D896" s="57"/>
      <c r="E896" s="59"/>
      <c r="F896" s="64"/>
      <c r="G896" s="69"/>
      <c r="H896" s="70"/>
      <c r="J896" s="63"/>
      <c r="K896" s="64"/>
      <c r="L896" s="64"/>
      <c r="M896" s="64"/>
      <c r="N896" s="65"/>
    </row>
    <row r="897" spans="2:14" x14ac:dyDescent="0.3">
      <c r="B897" s="64"/>
      <c r="C897" s="64"/>
      <c r="D897" s="57"/>
      <c r="E897" s="59"/>
      <c r="F897" s="64"/>
      <c r="G897" s="69"/>
      <c r="H897" s="70"/>
      <c r="J897" s="63"/>
      <c r="K897" s="64"/>
      <c r="L897" s="64"/>
      <c r="M897" s="64"/>
      <c r="N897" s="65"/>
    </row>
    <row r="898" spans="2:14" x14ac:dyDescent="0.3">
      <c r="B898" s="64"/>
      <c r="C898" s="64"/>
      <c r="D898" s="57"/>
      <c r="E898" s="59"/>
      <c r="F898" s="64"/>
      <c r="G898" s="69"/>
      <c r="H898" s="70"/>
      <c r="J898" s="63"/>
      <c r="K898" s="64"/>
      <c r="L898" s="64"/>
      <c r="M898" s="64"/>
      <c r="N898" s="65"/>
    </row>
    <row r="899" spans="2:14" x14ac:dyDescent="0.3">
      <c r="B899" s="64"/>
      <c r="C899" s="64"/>
      <c r="D899" s="57"/>
      <c r="E899" s="59"/>
      <c r="F899" s="64"/>
      <c r="G899" s="69"/>
      <c r="H899" s="70"/>
      <c r="J899" s="63"/>
      <c r="K899" s="64"/>
      <c r="L899" s="64"/>
      <c r="M899" s="64"/>
      <c r="N899" s="65"/>
    </row>
    <row r="900" spans="2:14" x14ac:dyDescent="0.3">
      <c r="B900" s="64"/>
      <c r="C900" s="64"/>
      <c r="D900" s="57"/>
      <c r="E900" s="59"/>
      <c r="F900" s="64"/>
      <c r="G900" s="69"/>
      <c r="H900" s="70"/>
      <c r="J900" s="63"/>
      <c r="K900" s="64"/>
      <c r="L900" s="64"/>
      <c r="M900" s="64"/>
      <c r="N900" s="65"/>
    </row>
    <row r="901" spans="2:14" x14ac:dyDescent="0.3">
      <c r="B901" s="64"/>
      <c r="C901" s="64"/>
      <c r="D901" s="57"/>
      <c r="E901" s="59"/>
      <c r="F901" s="64"/>
      <c r="G901" s="69"/>
      <c r="H901" s="70"/>
      <c r="J901" s="63"/>
      <c r="K901" s="64"/>
      <c r="L901" s="64"/>
      <c r="M901" s="64"/>
      <c r="N901" s="65"/>
    </row>
    <row r="902" spans="2:14" x14ac:dyDescent="0.3">
      <c r="B902" s="64"/>
      <c r="C902" s="64"/>
      <c r="D902" s="57"/>
      <c r="E902" s="59"/>
      <c r="F902" s="64"/>
      <c r="G902" s="69"/>
      <c r="H902" s="70"/>
      <c r="J902" s="63"/>
      <c r="K902" s="64"/>
      <c r="L902" s="64"/>
      <c r="M902" s="64"/>
      <c r="N902" s="65"/>
    </row>
    <row r="903" spans="2:14" x14ac:dyDescent="0.3">
      <c r="B903" s="64"/>
      <c r="C903" s="64"/>
      <c r="D903" s="57"/>
      <c r="E903" s="59"/>
      <c r="F903" s="64"/>
      <c r="G903" s="69"/>
      <c r="H903" s="70"/>
      <c r="J903" s="63"/>
      <c r="K903" s="64"/>
      <c r="L903" s="64"/>
      <c r="M903" s="64"/>
      <c r="N903" s="65"/>
    </row>
    <row r="904" spans="2:14" x14ac:dyDescent="0.3">
      <c r="B904" s="64"/>
      <c r="C904" s="64"/>
      <c r="D904" s="57"/>
      <c r="E904" s="59"/>
      <c r="F904" s="64"/>
      <c r="G904" s="69"/>
      <c r="H904" s="70"/>
      <c r="J904" s="63"/>
      <c r="K904" s="64"/>
      <c r="L904" s="64"/>
      <c r="M904" s="64"/>
      <c r="N904" s="65"/>
    </row>
    <row r="905" spans="2:14" x14ac:dyDescent="0.3">
      <c r="B905" s="64"/>
      <c r="C905" s="64"/>
      <c r="D905" s="57"/>
      <c r="E905" s="59"/>
      <c r="F905" s="64"/>
      <c r="G905" s="69"/>
      <c r="H905" s="70"/>
      <c r="J905" s="63"/>
      <c r="K905" s="64"/>
      <c r="L905" s="64"/>
      <c r="M905" s="64"/>
      <c r="N905" s="65"/>
    </row>
    <row r="906" spans="2:14" x14ac:dyDescent="0.3">
      <c r="B906" s="64"/>
      <c r="C906" s="64"/>
      <c r="D906" s="57"/>
      <c r="E906" s="59"/>
      <c r="F906" s="64"/>
      <c r="G906" s="69"/>
      <c r="H906" s="70"/>
      <c r="J906" s="63"/>
      <c r="K906" s="64"/>
      <c r="L906" s="64"/>
      <c r="M906" s="64"/>
      <c r="N906" s="65"/>
    </row>
    <row r="907" spans="2:14" x14ac:dyDescent="0.3">
      <c r="B907" s="64"/>
      <c r="C907" s="64"/>
      <c r="D907" s="57"/>
      <c r="E907" s="59"/>
      <c r="F907" s="64"/>
      <c r="G907" s="69"/>
      <c r="H907" s="70"/>
      <c r="J907" s="63"/>
      <c r="K907" s="64"/>
      <c r="L907" s="64"/>
      <c r="M907" s="64"/>
      <c r="N907" s="65"/>
    </row>
    <row r="908" spans="2:14" x14ac:dyDescent="0.3">
      <c r="B908" s="64"/>
      <c r="C908" s="64"/>
      <c r="D908" s="57"/>
      <c r="E908" s="59"/>
      <c r="F908" s="64"/>
      <c r="G908" s="69"/>
      <c r="H908" s="70"/>
      <c r="J908" s="63"/>
      <c r="K908" s="64"/>
      <c r="L908" s="64"/>
      <c r="M908" s="64"/>
      <c r="N908" s="65"/>
    </row>
    <row r="909" spans="2:14" x14ac:dyDescent="0.3">
      <c r="B909" s="64"/>
      <c r="C909" s="64"/>
      <c r="D909" s="57"/>
      <c r="E909" s="59"/>
      <c r="F909" s="64"/>
      <c r="G909" s="69"/>
      <c r="H909" s="70"/>
      <c r="J909" s="63"/>
      <c r="K909" s="64"/>
      <c r="L909" s="64"/>
      <c r="M909" s="64"/>
      <c r="N909" s="65"/>
    </row>
    <row r="910" spans="2:14" x14ac:dyDescent="0.3">
      <c r="B910" s="64"/>
      <c r="C910" s="64"/>
      <c r="D910" s="57"/>
      <c r="E910" s="59"/>
      <c r="F910" s="64"/>
      <c r="G910" s="69"/>
      <c r="H910" s="70"/>
      <c r="J910" s="63"/>
      <c r="K910" s="64"/>
      <c r="L910" s="64"/>
      <c r="M910" s="64"/>
      <c r="N910" s="65"/>
    </row>
    <row r="911" spans="2:14" x14ac:dyDescent="0.3">
      <c r="B911" s="64"/>
      <c r="C911" s="64"/>
      <c r="D911" s="57"/>
      <c r="E911" s="59"/>
      <c r="F911" s="64"/>
      <c r="G911" s="69"/>
      <c r="H911" s="70"/>
      <c r="J911" s="63"/>
      <c r="K911" s="64"/>
      <c r="L911" s="64"/>
      <c r="M911" s="64"/>
      <c r="N911" s="65"/>
    </row>
    <row r="912" spans="2:14" x14ac:dyDescent="0.3">
      <c r="B912" s="64"/>
      <c r="C912" s="64"/>
      <c r="D912" s="57"/>
      <c r="E912" s="59"/>
      <c r="F912" s="64"/>
      <c r="G912" s="69"/>
      <c r="H912" s="70"/>
      <c r="J912" s="63"/>
      <c r="K912" s="64"/>
      <c r="L912" s="64"/>
      <c r="M912" s="64"/>
      <c r="N912" s="65"/>
    </row>
    <row r="913" spans="2:14" x14ac:dyDescent="0.3">
      <c r="B913" s="64"/>
      <c r="C913" s="64"/>
      <c r="D913" s="57"/>
      <c r="E913" s="59"/>
      <c r="F913" s="64"/>
      <c r="G913" s="69"/>
      <c r="H913" s="70"/>
      <c r="J913" s="63"/>
      <c r="K913" s="64"/>
      <c r="L913" s="64"/>
      <c r="M913" s="64"/>
      <c r="N913" s="65"/>
    </row>
    <row r="914" spans="2:14" x14ac:dyDescent="0.3">
      <c r="B914" s="64"/>
      <c r="C914" s="64"/>
      <c r="D914" s="57"/>
      <c r="E914" s="59"/>
      <c r="F914" s="64"/>
      <c r="G914" s="69"/>
      <c r="H914" s="70"/>
      <c r="J914" s="63"/>
      <c r="K914" s="64"/>
      <c r="L914" s="64"/>
      <c r="M914" s="64"/>
      <c r="N914" s="65"/>
    </row>
    <row r="915" spans="2:14" x14ac:dyDescent="0.3">
      <c r="B915" s="64"/>
      <c r="C915" s="64"/>
      <c r="D915" s="57"/>
      <c r="E915" s="59"/>
      <c r="F915" s="64"/>
      <c r="G915" s="69"/>
      <c r="H915" s="70"/>
      <c r="J915" s="63"/>
      <c r="K915" s="64"/>
      <c r="L915" s="64"/>
      <c r="M915" s="64"/>
      <c r="N915" s="65"/>
    </row>
    <row r="916" spans="2:14" x14ac:dyDescent="0.3">
      <c r="B916" s="64"/>
      <c r="C916" s="64"/>
      <c r="D916" s="57"/>
      <c r="E916" s="59"/>
      <c r="F916" s="64"/>
      <c r="G916" s="69"/>
      <c r="H916" s="70"/>
      <c r="J916" s="63"/>
      <c r="K916" s="64"/>
      <c r="L916" s="64"/>
      <c r="M916" s="64"/>
      <c r="N916" s="65"/>
    </row>
    <row r="917" spans="2:14" x14ac:dyDescent="0.3">
      <c r="B917" s="64"/>
      <c r="C917" s="64"/>
      <c r="D917" s="57"/>
      <c r="E917" s="59"/>
      <c r="F917" s="64"/>
      <c r="G917" s="69"/>
      <c r="H917" s="70"/>
      <c r="J917" s="63"/>
      <c r="K917" s="64"/>
      <c r="L917" s="64"/>
      <c r="M917" s="64"/>
      <c r="N917" s="65"/>
    </row>
    <row r="918" spans="2:14" x14ac:dyDescent="0.3">
      <c r="B918" s="64"/>
      <c r="C918" s="64"/>
      <c r="D918" s="57"/>
      <c r="E918" s="59"/>
      <c r="F918" s="64"/>
      <c r="G918" s="69"/>
      <c r="H918" s="70"/>
      <c r="J918" s="63"/>
      <c r="K918" s="64"/>
      <c r="L918" s="64"/>
      <c r="M918" s="64"/>
      <c r="N918" s="65"/>
    </row>
    <row r="919" spans="2:14" x14ac:dyDescent="0.3">
      <c r="B919" s="64"/>
      <c r="C919" s="64"/>
      <c r="D919" s="57"/>
      <c r="E919" s="59"/>
      <c r="F919" s="64"/>
      <c r="G919" s="69"/>
      <c r="H919" s="70"/>
      <c r="J919" s="63"/>
      <c r="K919" s="64"/>
      <c r="L919" s="64"/>
      <c r="M919" s="64"/>
      <c r="N919" s="65"/>
    </row>
    <row r="920" spans="2:14" x14ac:dyDescent="0.3">
      <c r="B920" s="64"/>
      <c r="C920" s="64"/>
      <c r="D920" s="57"/>
      <c r="E920" s="59"/>
      <c r="F920" s="64"/>
      <c r="G920" s="69"/>
      <c r="H920" s="70"/>
      <c r="J920" s="63"/>
      <c r="K920" s="64"/>
      <c r="L920" s="64"/>
      <c r="M920" s="64"/>
      <c r="N920" s="65"/>
    </row>
    <row r="921" spans="2:14" x14ac:dyDescent="0.3">
      <c r="B921" s="64"/>
      <c r="C921" s="64"/>
      <c r="D921" s="57"/>
      <c r="E921" s="59"/>
      <c r="F921" s="64"/>
      <c r="G921" s="69"/>
      <c r="H921" s="70"/>
      <c r="J921" s="63"/>
      <c r="K921" s="64"/>
      <c r="L921" s="64"/>
      <c r="M921" s="64"/>
      <c r="N921" s="65"/>
    </row>
    <row r="922" spans="2:14" x14ac:dyDescent="0.3">
      <c r="B922" s="64"/>
      <c r="C922" s="64"/>
      <c r="D922" s="57"/>
      <c r="E922" s="59"/>
      <c r="F922" s="64"/>
      <c r="G922" s="69"/>
      <c r="H922" s="70"/>
      <c r="J922" s="63"/>
      <c r="K922" s="64"/>
      <c r="L922" s="64"/>
      <c r="M922" s="64"/>
      <c r="N922" s="65"/>
    </row>
    <row r="923" spans="2:14" x14ac:dyDescent="0.3">
      <c r="B923" s="64"/>
      <c r="C923" s="64"/>
      <c r="D923" s="57"/>
      <c r="E923" s="59"/>
      <c r="F923" s="64"/>
      <c r="G923" s="69"/>
      <c r="H923" s="70"/>
      <c r="J923" s="63"/>
      <c r="K923" s="64"/>
      <c r="L923" s="64"/>
      <c r="M923" s="64"/>
      <c r="N923" s="65"/>
    </row>
    <row r="924" spans="2:14" x14ac:dyDescent="0.3">
      <c r="B924" s="64"/>
      <c r="C924" s="64"/>
      <c r="D924" s="57"/>
      <c r="E924" s="59"/>
      <c r="F924" s="64"/>
      <c r="G924" s="69"/>
      <c r="H924" s="70"/>
      <c r="J924" s="63"/>
      <c r="K924" s="64"/>
      <c r="L924" s="64"/>
      <c r="M924" s="64"/>
      <c r="N924" s="65"/>
    </row>
    <row r="925" spans="2:14" x14ac:dyDescent="0.3">
      <c r="B925" s="64"/>
      <c r="C925" s="64"/>
      <c r="D925" s="57"/>
      <c r="E925" s="59"/>
      <c r="F925" s="64"/>
      <c r="G925" s="69"/>
      <c r="H925" s="70"/>
      <c r="J925" s="63"/>
      <c r="K925" s="64"/>
      <c r="L925" s="64"/>
      <c r="M925" s="64"/>
      <c r="N925" s="65"/>
    </row>
    <row r="926" spans="2:14" x14ac:dyDescent="0.3">
      <c r="B926" s="64"/>
      <c r="C926" s="64"/>
      <c r="D926" s="57"/>
      <c r="E926" s="59"/>
      <c r="F926" s="64"/>
      <c r="G926" s="69"/>
      <c r="H926" s="70"/>
      <c r="J926" s="63"/>
      <c r="K926" s="64"/>
      <c r="L926" s="64"/>
      <c r="M926" s="64"/>
      <c r="N926" s="65"/>
    </row>
    <row r="927" spans="2:14" x14ac:dyDescent="0.3">
      <c r="B927" s="64"/>
      <c r="C927" s="64"/>
      <c r="D927" s="57"/>
      <c r="E927" s="59"/>
      <c r="F927" s="64"/>
      <c r="G927" s="69"/>
      <c r="H927" s="70"/>
      <c r="J927" s="63"/>
      <c r="K927" s="64"/>
      <c r="L927" s="64"/>
      <c r="M927" s="64"/>
      <c r="N927" s="65"/>
    </row>
    <row r="928" spans="2:14" x14ac:dyDescent="0.3">
      <c r="B928" s="64"/>
      <c r="C928" s="64"/>
      <c r="D928" s="57"/>
      <c r="E928" s="59"/>
      <c r="F928" s="64"/>
      <c r="G928" s="69"/>
      <c r="H928" s="70"/>
      <c r="J928" s="63"/>
      <c r="K928" s="64"/>
      <c r="L928" s="64"/>
      <c r="M928" s="64"/>
      <c r="N928" s="65"/>
    </row>
    <row r="929" spans="2:14" x14ac:dyDescent="0.3">
      <c r="B929" s="64"/>
      <c r="C929" s="64"/>
      <c r="D929" s="57"/>
      <c r="E929" s="59"/>
      <c r="F929" s="64"/>
      <c r="G929" s="69"/>
      <c r="H929" s="70"/>
      <c r="J929" s="63"/>
      <c r="K929" s="64"/>
      <c r="L929" s="64"/>
      <c r="M929" s="64"/>
      <c r="N929" s="65"/>
    </row>
    <row r="930" spans="2:14" x14ac:dyDescent="0.3">
      <c r="B930" s="64"/>
      <c r="C930" s="64"/>
      <c r="D930" s="57"/>
      <c r="E930" s="59"/>
      <c r="F930" s="64"/>
      <c r="G930" s="69"/>
      <c r="H930" s="70"/>
      <c r="J930" s="63"/>
      <c r="K930" s="64"/>
      <c r="L930" s="64"/>
      <c r="M930" s="64"/>
      <c r="N930" s="65"/>
    </row>
    <row r="931" spans="2:14" x14ac:dyDescent="0.3">
      <c r="B931" s="64"/>
      <c r="C931" s="64"/>
      <c r="D931" s="57"/>
      <c r="E931" s="59"/>
      <c r="F931" s="64"/>
      <c r="G931" s="69"/>
      <c r="H931" s="70"/>
      <c r="J931" s="63"/>
      <c r="K931" s="64"/>
      <c r="L931" s="64"/>
      <c r="M931" s="64"/>
      <c r="N931" s="65"/>
    </row>
    <row r="932" spans="2:14" x14ac:dyDescent="0.3">
      <c r="B932" s="64"/>
      <c r="C932" s="64"/>
      <c r="D932" s="57"/>
      <c r="E932" s="59"/>
      <c r="F932" s="64"/>
      <c r="G932" s="69"/>
      <c r="H932" s="70"/>
      <c r="J932" s="63"/>
      <c r="K932" s="64"/>
      <c r="L932" s="64"/>
      <c r="M932" s="64"/>
      <c r="N932" s="65"/>
    </row>
    <row r="933" spans="2:14" x14ac:dyDescent="0.3">
      <c r="B933" s="64"/>
      <c r="C933" s="64"/>
      <c r="D933" s="57"/>
      <c r="E933" s="59"/>
      <c r="F933" s="64"/>
      <c r="G933" s="69"/>
      <c r="H933" s="70"/>
      <c r="J933" s="63"/>
      <c r="K933" s="64"/>
      <c r="L933" s="64"/>
      <c r="M933" s="64"/>
      <c r="N933" s="65"/>
    </row>
    <row r="934" spans="2:14" x14ac:dyDescent="0.3">
      <c r="B934" s="64"/>
      <c r="C934" s="64"/>
      <c r="D934" s="57"/>
      <c r="E934" s="59"/>
      <c r="F934" s="64"/>
      <c r="G934" s="69"/>
      <c r="H934" s="70"/>
      <c r="J934" s="63"/>
      <c r="K934" s="64"/>
      <c r="L934" s="64"/>
      <c r="M934" s="64"/>
      <c r="N934" s="65"/>
    </row>
    <row r="935" spans="2:14" x14ac:dyDescent="0.3">
      <c r="B935" s="64"/>
      <c r="C935" s="64"/>
      <c r="D935" s="57"/>
      <c r="E935" s="59"/>
      <c r="F935" s="64"/>
      <c r="G935" s="69"/>
      <c r="H935" s="70"/>
      <c r="J935" s="63"/>
      <c r="K935" s="64"/>
      <c r="L935" s="64"/>
      <c r="M935" s="64"/>
      <c r="N935" s="65"/>
    </row>
    <row r="936" spans="2:14" x14ac:dyDescent="0.3">
      <c r="B936" s="64"/>
      <c r="C936" s="64"/>
      <c r="D936" s="57"/>
      <c r="E936" s="59"/>
      <c r="F936" s="64"/>
      <c r="G936" s="69"/>
      <c r="H936" s="70"/>
      <c r="J936" s="63"/>
      <c r="K936" s="64"/>
      <c r="L936" s="64"/>
      <c r="M936" s="64"/>
      <c r="N936" s="65"/>
    </row>
    <row r="937" spans="2:14" x14ac:dyDescent="0.3">
      <c r="B937" s="64"/>
      <c r="C937" s="64"/>
      <c r="D937" s="57"/>
      <c r="E937" s="59"/>
      <c r="F937" s="64"/>
      <c r="G937" s="69"/>
      <c r="H937" s="70"/>
      <c r="J937" s="63"/>
      <c r="K937" s="64"/>
      <c r="L937" s="64"/>
      <c r="M937" s="64"/>
      <c r="N937" s="65"/>
    </row>
    <row r="938" spans="2:14" x14ac:dyDescent="0.3">
      <c r="B938" s="64"/>
      <c r="C938" s="64"/>
      <c r="D938" s="57"/>
      <c r="E938" s="59"/>
      <c r="F938" s="64"/>
      <c r="G938" s="69"/>
      <c r="H938" s="70"/>
      <c r="J938" s="63"/>
      <c r="K938" s="64"/>
      <c r="L938" s="64"/>
      <c r="M938" s="64"/>
      <c r="N938" s="65"/>
    </row>
    <row r="939" spans="2:14" x14ac:dyDescent="0.3">
      <c r="B939" s="64"/>
      <c r="C939" s="64"/>
      <c r="D939" s="57"/>
      <c r="E939" s="59"/>
      <c r="F939" s="64"/>
      <c r="G939" s="69"/>
      <c r="H939" s="70"/>
      <c r="J939" s="63"/>
      <c r="K939" s="64"/>
      <c r="L939" s="64"/>
      <c r="M939" s="64"/>
      <c r="N939" s="65"/>
    </row>
    <row r="940" spans="2:14" x14ac:dyDescent="0.3">
      <c r="B940" s="64"/>
      <c r="C940" s="64"/>
      <c r="D940" s="57"/>
      <c r="E940" s="59"/>
      <c r="F940" s="64"/>
      <c r="G940" s="69"/>
      <c r="H940" s="70"/>
      <c r="J940" s="63"/>
      <c r="K940" s="64"/>
      <c r="L940" s="64"/>
      <c r="M940" s="64"/>
      <c r="N940" s="65"/>
    </row>
    <row r="941" spans="2:14" x14ac:dyDescent="0.3">
      <c r="B941" s="64"/>
      <c r="C941" s="64"/>
      <c r="D941" s="57"/>
      <c r="E941" s="59"/>
      <c r="F941" s="64"/>
      <c r="G941" s="69"/>
      <c r="H941" s="70"/>
      <c r="J941" s="63"/>
      <c r="K941" s="64"/>
      <c r="L941" s="64"/>
      <c r="M941" s="64"/>
      <c r="N941" s="65"/>
    </row>
    <row r="942" spans="2:14" x14ac:dyDescent="0.3">
      <c r="B942" s="64"/>
      <c r="C942" s="64"/>
      <c r="D942" s="57"/>
      <c r="E942" s="59"/>
      <c r="F942" s="64"/>
      <c r="G942" s="69"/>
      <c r="H942" s="70"/>
      <c r="J942" s="63"/>
      <c r="K942" s="64"/>
      <c r="L942" s="64"/>
      <c r="M942" s="64"/>
      <c r="N942" s="65"/>
    </row>
    <row r="943" spans="2:14" x14ac:dyDescent="0.3">
      <c r="B943" s="64"/>
      <c r="C943" s="64"/>
      <c r="D943" s="57"/>
      <c r="E943" s="59"/>
      <c r="F943" s="64"/>
      <c r="G943" s="69"/>
      <c r="H943" s="70"/>
      <c r="J943" s="63"/>
      <c r="K943" s="64"/>
      <c r="L943" s="64"/>
      <c r="M943" s="64"/>
      <c r="N943" s="65"/>
    </row>
    <row r="944" spans="2:14" x14ac:dyDescent="0.3">
      <c r="B944" s="64"/>
      <c r="C944" s="64"/>
      <c r="D944" s="57"/>
      <c r="E944" s="59"/>
      <c r="F944" s="64"/>
      <c r="G944" s="69"/>
      <c r="H944" s="70"/>
      <c r="J944" s="63"/>
      <c r="K944" s="64"/>
      <c r="L944" s="64"/>
      <c r="M944" s="64"/>
      <c r="N944" s="65"/>
    </row>
    <row r="945" spans="2:14" x14ac:dyDescent="0.3">
      <c r="B945" s="64"/>
      <c r="C945" s="64"/>
      <c r="D945" s="57"/>
      <c r="E945" s="59"/>
      <c r="F945" s="64"/>
      <c r="G945" s="69"/>
      <c r="H945" s="70"/>
      <c r="J945" s="63"/>
      <c r="K945" s="64"/>
      <c r="L945" s="64"/>
      <c r="M945" s="64"/>
      <c r="N945" s="65"/>
    </row>
    <row r="946" spans="2:14" x14ac:dyDescent="0.3">
      <c r="B946" s="64"/>
      <c r="C946" s="64"/>
      <c r="D946" s="57"/>
      <c r="E946" s="59"/>
      <c r="F946" s="64"/>
      <c r="G946" s="69"/>
      <c r="H946" s="70"/>
      <c r="J946" s="63"/>
      <c r="K946" s="64"/>
      <c r="L946" s="64"/>
      <c r="M946" s="64"/>
      <c r="N946" s="65"/>
    </row>
    <row r="947" spans="2:14" x14ac:dyDescent="0.3">
      <c r="B947" s="64"/>
      <c r="C947" s="64"/>
      <c r="D947" s="57"/>
      <c r="E947" s="59"/>
      <c r="F947" s="64"/>
      <c r="G947" s="69"/>
      <c r="H947" s="70"/>
      <c r="J947" s="63"/>
      <c r="K947" s="64"/>
      <c r="L947" s="64"/>
      <c r="M947" s="64"/>
      <c r="N947" s="65"/>
    </row>
    <row r="948" spans="2:14" x14ac:dyDescent="0.3">
      <c r="B948" s="64"/>
      <c r="C948" s="64"/>
      <c r="D948" s="57"/>
      <c r="E948" s="59"/>
      <c r="F948" s="64"/>
      <c r="G948" s="69"/>
      <c r="H948" s="70"/>
      <c r="J948" s="63"/>
      <c r="K948" s="64"/>
      <c r="L948" s="64"/>
      <c r="M948" s="64"/>
      <c r="N948" s="65"/>
    </row>
    <row r="949" spans="2:14" x14ac:dyDescent="0.3">
      <c r="B949" s="64"/>
      <c r="C949" s="64"/>
      <c r="D949" s="57"/>
      <c r="E949" s="59"/>
      <c r="F949" s="64"/>
      <c r="G949" s="69"/>
      <c r="H949" s="70"/>
      <c r="J949" s="63"/>
      <c r="K949" s="64"/>
      <c r="L949" s="64"/>
      <c r="M949" s="64"/>
      <c r="N949" s="65"/>
    </row>
    <row r="950" spans="2:14" x14ac:dyDescent="0.3">
      <c r="B950" s="64"/>
      <c r="C950" s="64"/>
      <c r="D950" s="57"/>
      <c r="E950" s="59"/>
      <c r="F950" s="64"/>
      <c r="G950" s="69"/>
      <c r="H950" s="70"/>
      <c r="J950" s="63"/>
      <c r="K950" s="64"/>
      <c r="L950" s="64"/>
      <c r="M950" s="64"/>
      <c r="N950" s="65"/>
    </row>
    <row r="951" spans="2:14" x14ac:dyDescent="0.3">
      <c r="B951" s="64"/>
      <c r="C951" s="64"/>
      <c r="D951" s="57"/>
      <c r="E951" s="59"/>
      <c r="F951" s="64"/>
      <c r="G951" s="69"/>
      <c r="H951" s="70"/>
      <c r="J951" s="63"/>
      <c r="K951" s="64"/>
      <c r="L951" s="64"/>
      <c r="M951" s="64"/>
      <c r="N951" s="65"/>
    </row>
    <row r="952" spans="2:14" x14ac:dyDescent="0.3">
      <c r="B952" s="64"/>
      <c r="C952" s="64"/>
      <c r="D952" s="57"/>
      <c r="E952" s="59"/>
      <c r="F952" s="64"/>
      <c r="G952" s="69"/>
      <c r="H952" s="70"/>
      <c r="J952" s="63"/>
      <c r="K952" s="64"/>
      <c r="L952" s="64"/>
      <c r="M952" s="64"/>
      <c r="N952" s="65"/>
    </row>
    <row r="953" spans="2:14" x14ac:dyDescent="0.3">
      <c r="B953" s="64"/>
      <c r="C953" s="64"/>
      <c r="D953" s="57"/>
      <c r="E953" s="59"/>
      <c r="F953" s="64"/>
      <c r="G953" s="69"/>
      <c r="H953" s="70"/>
      <c r="J953" s="63"/>
      <c r="K953" s="64"/>
      <c r="L953" s="64"/>
      <c r="M953" s="64"/>
      <c r="N953" s="65"/>
    </row>
    <row r="954" spans="2:14" x14ac:dyDescent="0.3">
      <c r="B954" s="64"/>
      <c r="C954" s="64"/>
      <c r="D954" s="57"/>
      <c r="E954" s="59"/>
      <c r="F954" s="64"/>
      <c r="G954" s="69"/>
      <c r="H954" s="70"/>
      <c r="J954" s="63"/>
      <c r="K954" s="64"/>
      <c r="L954" s="64"/>
      <c r="M954" s="64"/>
      <c r="N954" s="65"/>
    </row>
    <row r="955" spans="2:14" x14ac:dyDescent="0.3">
      <c r="B955" s="64"/>
      <c r="C955" s="64"/>
      <c r="D955" s="57"/>
      <c r="E955" s="59"/>
      <c r="F955" s="64"/>
      <c r="G955" s="69"/>
      <c r="H955" s="70"/>
      <c r="J955" s="63"/>
      <c r="K955" s="64"/>
      <c r="L955" s="64"/>
      <c r="M955" s="64"/>
      <c r="N955" s="65"/>
    </row>
    <row r="956" spans="2:14" x14ac:dyDescent="0.3">
      <c r="B956" s="64"/>
      <c r="C956" s="64"/>
      <c r="D956" s="57"/>
      <c r="E956" s="59"/>
      <c r="F956" s="64"/>
      <c r="G956" s="69"/>
      <c r="H956" s="70"/>
      <c r="J956" s="63"/>
      <c r="K956" s="64"/>
      <c r="L956" s="64"/>
      <c r="M956" s="64"/>
      <c r="N956" s="65"/>
    </row>
    <row r="957" spans="2:14" x14ac:dyDescent="0.3">
      <c r="B957" s="64"/>
      <c r="C957" s="64"/>
      <c r="D957" s="57"/>
      <c r="E957" s="59"/>
      <c r="F957" s="64"/>
      <c r="G957" s="69"/>
      <c r="H957" s="70"/>
      <c r="J957" s="63"/>
      <c r="K957" s="64"/>
      <c r="L957" s="64"/>
      <c r="M957" s="64"/>
      <c r="N957" s="65"/>
    </row>
    <row r="958" spans="2:14" x14ac:dyDescent="0.3">
      <c r="B958" s="64"/>
      <c r="C958" s="64"/>
      <c r="D958" s="57"/>
      <c r="E958" s="59"/>
      <c r="F958" s="64"/>
      <c r="G958" s="69"/>
      <c r="H958" s="70"/>
      <c r="J958" s="63"/>
      <c r="K958" s="64"/>
      <c r="L958" s="64"/>
      <c r="M958" s="64"/>
      <c r="N958" s="65"/>
    </row>
    <row r="959" spans="2:14" x14ac:dyDescent="0.3">
      <c r="B959" s="64"/>
      <c r="C959" s="64"/>
      <c r="D959" s="57"/>
      <c r="E959" s="59"/>
      <c r="F959" s="64"/>
      <c r="G959" s="69"/>
      <c r="H959" s="70"/>
      <c r="J959" s="63"/>
      <c r="K959" s="64"/>
      <c r="L959" s="64"/>
      <c r="M959" s="64"/>
      <c r="N959" s="65"/>
    </row>
    <row r="960" spans="2:14" x14ac:dyDescent="0.3">
      <c r="B960" s="64"/>
      <c r="C960" s="64"/>
      <c r="D960" s="57"/>
      <c r="E960" s="59"/>
      <c r="F960" s="64"/>
      <c r="G960" s="69"/>
      <c r="H960" s="70"/>
      <c r="J960" s="63"/>
      <c r="K960" s="64"/>
      <c r="L960" s="64"/>
      <c r="M960" s="64"/>
      <c r="N960" s="65"/>
    </row>
    <row r="961" spans="2:14" x14ac:dyDescent="0.3">
      <c r="B961" s="64"/>
      <c r="C961" s="64"/>
      <c r="D961" s="57"/>
      <c r="E961" s="59"/>
      <c r="F961" s="64"/>
      <c r="G961" s="69"/>
      <c r="H961" s="70"/>
      <c r="J961" s="63"/>
      <c r="K961" s="64"/>
      <c r="L961" s="64"/>
      <c r="M961" s="64"/>
      <c r="N961" s="65"/>
    </row>
    <row r="962" spans="2:14" x14ac:dyDescent="0.3">
      <c r="B962" s="64"/>
      <c r="C962" s="64"/>
      <c r="D962" s="57"/>
      <c r="E962" s="59"/>
      <c r="F962" s="64"/>
      <c r="G962" s="69"/>
      <c r="H962" s="70"/>
      <c r="J962" s="63"/>
      <c r="K962" s="64"/>
      <c r="L962" s="64"/>
      <c r="M962" s="64"/>
      <c r="N962" s="65"/>
    </row>
    <row r="963" spans="2:14" x14ac:dyDescent="0.3">
      <c r="B963" s="64"/>
      <c r="C963" s="64"/>
      <c r="D963" s="57"/>
      <c r="E963" s="59"/>
      <c r="F963" s="64"/>
      <c r="G963" s="69"/>
      <c r="H963" s="70"/>
      <c r="J963" s="63"/>
      <c r="K963" s="64"/>
      <c r="L963" s="64"/>
      <c r="M963" s="64"/>
      <c r="N963" s="65"/>
    </row>
    <row r="964" spans="2:14" x14ac:dyDescent="0.3">
      <c r="B964" s="64"/>
      <c r="C964" s="64"/>
      <c r="D964" s="57"/>
      <c r="E964" s="59"/>
      <c r="F964" s="64"/>
      <c r="G964" s="69"/>
      <c r="H964" s="70"/>
      <c r="J964" s="63"/>
      <c r="K964" s="64"/>
      <c r="L964" s="64"/>
      <c r="M964" s="64"/>
      <c r="N964" s="65"/>
    </row>
    <row r="965" spans="2:14" x14ac:dyDescent="0.3">
      <c r="B965" s="64"/>
      <c r="C965" s="64"/>
      <c r="D965" s="57"/>
      <c r="E965" s="59"/>
      <c r="F965" s="64"/>
      <c r="G965" s="69"/>
      <c r="H965" s="70"/>
      <c r="J965" s="63"/>
      <c r="K965" s="64"/>
      <c r="L965" s="64"/>
      <c r="M965" s="64"/>
      <c r="N965" s="65"/>
    </row>
    <row r="966" spans="2:14" x14ac:dyDescent="0.3">
      <c r="B966" s="64"/>
      <c r="C966" s="64"/>
      <c r="D966" s="57"/>
      <c r="E966" s="59"/>
      <c r="F966" s="64"/>
      <c r="G966" s="69"/>
      <c r="H966" s="70"/>
      <c r="J966" s="63"/>
      <c r="K966" s="64"/>
      <c r="L966" s="64"/>
      <c r="M966" s="64"/>
      <c r="N966" s="65"/>
    </row>
    <row r="967" spans="2:14" x14ac:dyDescent="0.3">
      <c r="B967" s="64"/>
      <c r="C967" s="64"/>
      <c r="D967" s="57"/>
      <c r="E967" s="59"/>
      <c r="F967" s="64"/>
      <c r="G967" s="69"/>
      <c r="H967" s="70"/>
      <c r="J967" s="63"/>
      <c r="K967" s="64"/>
      <c r="L967" s="64"/>
      <c r="M967" s="64"/>
      <c r="N967" s="65"/>
    </row>
    <row r="968" spans="2:14" x14ac:dyDescent="0.3">
      <c r="B968" s="64"/>
      <c r="C968" s="64"/>
      <c r="D968" s="57"/>
      <c r="E968" s="59"/>
      <c r="F968" s="64"/>
      <c r="G968" s="69"/>
      <c r="H968" s="70"/>
      <c r="J968" s="63"/>
      <c r="K968" s="64"/>
      <c r="L968" s="64"/>
      <c r="M968" s="64"/>
      <c r="N968" s="65"/>
    </row>
    <row r="969" spans="2:14" x14ac:dyDescent="0.3">
      <c r="B969" s="64"/>
      <c r="C969" s="64"/>
      <c r="D969" s="57"/>
      <c r="E969" s="59"/>
      <c r="F969" s="64"/>
      <c r="G969" s="69"/>
      <c r="H969" s="70"/>
      <c r="J969" s="63"/>
      <c r="K969" s="64"/>
      <c r="L969" s="64"/>
      <c r="M969" s="64"/>
      <c r="N969" s="65"/>
    </row>
    <row r="970" spans="2:14" x14ac:dyDescent="0.3">
      <c r="B970" s="64"/>
      <c r="C970" s="64"/>
      <c r="D970" s="57"/>
      <c r="E970" s="59"/>
      <c r="F970" s="64"/>
      <c r="G970" s="69"/>
      <c r="H970" s="70"/>
      <c r="J970" s="63"/>
      <c r="K970" s="64"/>
      <c r="L970" s="64"/>
      <c r="M970" s="64"/>
      <c r="N970" s="65"/>
    </row>
    <row r="971" spans="2:14" x14ac:dyDescent="0.3">
      <c r="B971" s="64"/>
      <c r="C971" s="64"/>
      <c r="D971" s="57"/>
      <c r="E971" s="59"/>
      <c r="F971" s="64"/>
      <c r="G971" s="69"/>
      <c r="H971" s="70"/>
      <c r="J971" s="63"/>
      <c r="K971" s="64"/>
      <c r="L971" s="64"/>
      <c r="M971" s="64"/>
      <c r="N971" s="65"/>
    </row>
    <row r="972" spans="2:14" x14ac:dyDescent="0.3">
      <c r="B972" s="64"/>
      <c r="C972" s="64"/>
      <c r="D972" s="57"/>
      <c r="E972" s="59"/>
      <c r="F972" s="64"/>
      <c r="G972" s="69"/>
      <c r="H972" s="70"/>
      <c r="J972" s="63"/>
      <c r="K972" s="64"/>
      <c r="L972" s="64"/>
      <c r="M972" s="64"/>
      <c r="N972" s="65"/>
    </row>
    <row r="973" spans="2:14" x14ac:dyDescent="0.3">
      <c r="B973" s="64"/>
      <c r="C973" s="64"/>
      <c r="D973" s="57"/>
      <c r="E973" s="59"/>
      <c r="F973" s="64"/>
      <c r="G973" s="69"/>
      <c r="H973" s="70"/>
      <c r="J973" s="63"/>
      <c r="K973" s="64"/>
      <c r="L973" s="64"/>
      <c r="M973" s="64"/>
      <c r="N973" s="65"/>
    </row>
    <row r="974" spans="2:14" x14ac:dyDescent="0.3">
      <c r="B974" s="64"/>
      <c r="C974" s="64"/>
      <c r="D974" s="57"/>
      <c r="E974" s="59"/>
      <c r="F974" s="64"/>
      <c r="G974" s="69"/>
      <c r="H974" s="70"/>
      <c r="J974" s="63"/>
      <c r="K974" s="64"/>
      <c r="L974" s="64"/>
      <c r="M974" s="64"/>
      <c r="N974" s="65"/>
    </row>
    <row r="975" spans="2:14" x14ac:dyDescent="0.3">
      <c r="B975" s="64"/>
      <c r="C975" s="64"/>
      <c r="D975" s="57"/>
      <c r="E975" s="59"/>
      <c r="F975" s="64"/>
      <c r="G975" s="69"/>
      <c r="H975" s="70"/>
      <c r="J975" s="63"/>
      <c r="K975" s="64"/>
      <c r="L975" s="64"/>
      <c r="M975" s="64"/>
      <c r="N975" s="65"/>
    </row>
    <row r="976" spans="2:14" x14ac:dyDescent="0.3">
      <c r="B976" s="64"/>
      <c r="C976" s="64"/>
      <c r="D976" s="57"/>
      <c r="E976" s="59"/>
      <c r="F976" s="64"/>
      <c r="G976" s="69"/>
      <c r="H976" s="70"/>
      <c r="J976" s="63"/>
      <c r="K976" s="64"/>
      <c r="L976" s="64"/>
      <c r="M976" s="64"/>
      <c r="N976" s="65"/>
    </row>
    <row r="977" spans="2:14" x14ac:dyDescent="0.3">
      <c r="B977" s="64"/>
      <c r="C977" s="64"/>
      <c r="D977" s="57"/>
      <c r="E977" s="59"/>
      <c r="F977" s="64"/>
      <c r="G977" s="69"/>
      <c r="H977" s="70"/>
      <c r="J977" s="63"/>
      <c r="K977" s="64"/>
      <c r="L977" s="64"/>
      <c r="M977" s="64"/>
      <c r="N977" s="65"/>
    </row>
    <row r="978" spans="2:14" x14ac:dyDescent="0.3">
      <c r="B978" s="64"/>
      <c r="C978" s="64"/>
      <c r="D978" s="57"/>
      <c r="E978" s="59"/>
      <c r="F978" s="64"/>
      <c r="G978" s="69"/>
      <c r="H978" s="70"/>
      <c r="J978" s="63"/>
      <c r="K978" s="64"/>
      <c r="L978" s="64"/>
      <c r="M978" s="64"/>
      <c r="N978" s="65"/>
    </row>
    <row r="979" spans="2:14" x14ac:dyDescent="0.3">
      <c r="B979" s="64"/>
      <c r="C979" s="64"/>
      <c r="D979" s="57"/>
      <c r="E979" s="59"/>
      <c r="F979" s="64"/>
      <c r="G979" s="69"/>
      <c r="H979" s="70"/>
      <c r="J979" s="63"/>
      <c r="K979" s="64"/>
      <c r="L979" s="64"/>
      <c r="M979" s="64"/>
      <c r="N979" s="65"/>
    </row>
    <row r="980" spans="2:14" x14ac:dyDescent="0.3">
      <c r="B980" s="64"/>
      <c r="C980" s="64"/>
      <c r="D980" s="57"/>
      <c r="E980" s="59"/>
      <c r="F980" s="64"/>
      <c r="G980" s="69"/>
      <c r="H980" s="70"/>
      <c r="J980" s="63"/>
      <c r="K980" s="64"/>
      <c r="L980" s="64"/>
      <c r="M980" s="64"/>
      <c r="N980" s="65"/>
    </row>
    <row r="981" spans="2:14" x14ac:dyDescent="0.3">
      <c r="B981" s="64"/>
      <c r="C981" s="64"/>
      <c r="D981" s="57"/>
      <c r="E981" s="59"/>
      <c r="F981" s="64"/>
      <c r="G981" s="69"/>
      <c r="H981" s="70"/>
      <c r="J981" s="63"/>
      <c r="K981" s="64"/>
      <c r="L981" s="64"/>
      <c r="M981" s="64"/>
      <c r="N981" s="65"/>
    </row>
    <row r="982" spans="2:14" x14ac:dyDescent="0.3">
      <c r="B982" s="64"/>
      <c r="C982" s="64"/>
      <c r="D982" s="57"/>
      <c r="E982" s="59"/>
      <c r="F982" s="64"/>
      <c r="G982" s="69"/>
      <c r="H982" s="70"/>
      <c r="J982" s="63"/>
      <c r="K982" s="64"/>
      <c r="L982" s="64"/>
      <c r="M982" s="64"/>
      <c r="N982" s="65"/>
    </row>
    <row r="983" spans="2:14" x14ac:dyDescent="0.3">
      <c r="B983" s="64"/>
      <c r="C983" s="64"/>
      <c r="D983" s="57"/>
      <c r="E983" s="59"/>
      <c r="F983" s="64"/>
      <c r="G983" s="69"/>
      <c r="H983" s="70"/>
      <c r="J983" s="63"/>
      <c r="K983" s="64"/>
      <c r="L983" s="64"/>
      <c r="M983" s="64"/>
      <c r="N983" s="65"/>
    </row>
    <row r="984" spans="2:14" x14ac:dyDescent="0.3">
      <c r="B984" s="64"/>
      <c r="C984" s="64"/>
      <c r="D984" s="57"/>
      <c r="E984" s="59"/>
      <c r="F984" s="64"/>
      <c r="G984" s="69"/>
      <c r="H984" s="70"/>
      <c r="J984" s="63"/>
      <c r="K984" s="64"/>
      <c r="L984" s="64"/>
      <c r="M984" s="64"/>
      <c r="N984" s="65"/>
    </row>
    <row r="985" spans="2:14" x14ac:dyDescent="0.3">
      <c r="B985" s="64"/>
      <c r="C985" s="64"/>
      <c r="D985" s="57"/>
      <c r="E985" s="59"/>
      <c r="F985" s="64"/>
      <c r="G985" s="69"/>
      <c r="H985" s="70"/>
      <c r="J985" s="63"/>
      <c r="K985" s="64"/>
      <c r="L985" s="64"/>
      <c r="M985" s="64"/>
      <c r="N985" s="65"/>
    </row>
    <row r="986" spans="2:14" x14ac:dyDescent="0.3">
      <c r="B986" s="64"/>
      <c r="C986" s="64"/>
      <c r="D986" s="57"/>
      <c r="E986" s="59"/>
      <c r="F986" s="64"/>
      <c r="G986" s="69"/>
      <c r="H986" s="70"/>
      <c r="J986" s="63"/>
      <c r="K986" s="64"/>
      <c r="L986" s="64"/>
      <c r="M986" s="64"/>
      <c r="N986" s="65"/>
    </row>
    <row r="987" spans="2:14" x14ac:dyDescent="0.3">
      <c r="B987" s="64"/>
      <c r="C987" s="64"/>
      <c r="D987" s="57"/>
      <c r="E987" s="59"/>
      <c r="F987" s="64"/>
      <c r="G987" s="69"/>
      <c r="H987" s="70"/>
      <c r="J987" s="63"/>
      <c r="K987" s="64"/>
      <c r="L987" s="64"/>
      <c r="M987" s="64"/>
      <c r="N987" s="65"/>
    </row>
    <row r="988" spans="2:14" x14ac:dyDescent="0.3">
      <c r="B988" s="64"/>
      <c r="C988" s="64"/>
      <c r="D988" s="57"/>
      <c r="E988" s="59"/>
      <c r="F988" s="64"/>
      <c r="G988" s="69"/>
      <c r="H988" s="70"/>
      <c r="J988" s="63"/>
      <c r="K988" s="64"/>
      <c r="L988" s="64"/>
      <c r="M988" s="64"/>
      <c r="N988" s="65"/>
    </row>
    <row r="989" spans="2:14" x14ac:dyDescent="0.3">
      <c r="B989" s="64"/>
      <c r="C989" s="64"/>
      <c r="D989" s="57"/>
      <c r="E989" s="59"/>
      <c r="F989" s="64"/>
      <c r="G989" s="69"/>
      <c r="H989" s="70"/>
      <c r="J989" s="63"/>
      <c r="K989" s="64"/>
      <c r="L989" s="64"/>
      <c r="M989" s="64"/>
      <c r="N989" s="65"/>
    </row>
    <row r="990" spans="2:14" x14ac:dyDescent="0.3">
      <c r="B990" s="64"/>
      <c r="C990" s="64"/>
      <c r="D990" s="57"/>
      <c r="E990" s="59"/>
      <c r="F990" s="64"/>
      <c r="G990" s="69"/>
      <c r="H990" s="70"/>
      <c r="J990" s="63"/>
      <c r="K990" s="64"/>
      <c r="L990" s="64"/>
      <c r="M990" s="64"/>
      <c r="N990" s="65"/>
    </row>
    <row r="991" spans="2:14" x14ac:dyDescent="0.3">
      <c r="B991" s="64"/>
      <c r="C991" s="64"/>
      <c r="D991" s="57"/>
      <c r="E991" s="59"/>
      <c r="F991" s="64"/>
      <c r="G991" s="69"/>
      <c r="H991" s="70"/>
      <c r="J991" s="63"/>
      <c r="K991" s="64"/>
      <c r="L991" s="64"/>
      <c r="M991" s="64"/>
      <c r="N991" s="65"/>
    </row>
    <row r="992" spans="2:14" x14ac:dyDescent="0.3">
      <c r="B992" s="64"/>
      <c r="C992" s="64"/>
      <c r="D992" s="57"/>
      <c r="E992" s="59"/>
      <c r="F992" s="64"/>
      <c r="G992" s="69"/>
      <c r="H992" s="70"/>
      <c r="J992" s="63"/>
      <c r="K992" s="64"/>
      <c r="L992" s="64"/>
      <c r="M992" s="64"/>
      <c r="N992" s="65"/>
    </row>
    <row r="993" spans="2:14" x14ac:dyDescent="0.3">
      <c r="B993" s="64"/>
      <c r="C993" s="64"/>
      <c r="D993" s="57"/>
      <c r="E993" s="59"/>
      <c r="F993" s="64"/>
      <c r="G993" s="69"/>
      <c r="H993" s="70"/>
      <c r="J993" s="63"/>
      <c r="K993" s="64"/>
      <c r="L993" s="64"/>
      <c r="M993" s="64"/>
      <c r="N993" s="65"/>
    </row>
    <row r="994" spans="2:14" x14ac:dyDescent="0.3">
      <c r="B994" s="64"/>
      <c r="C994" s="64"/>
      <c r="D994" s="57"/>
      <c r="E994" s="59"/>
      <c r="F994" s="64"/>
      <c r="G994" s="69"/>
      <c r="H994" s="70"/>
      <c r="J994" s="63"/>
      <c r="K994" s="64"/>
      <c r="L994" s="64"/>
      <c r="M994" s="64"/>
      <c r="N994" s="65"/>
    </row>
    <row r="995" spans="2:14" x14ac:dyDescent="0.3">
      <c r="B995" s="64"/>
      <c r="C995" s="64"/>
      <c r="D995" s="57"/>
      <c r="E995" s="59"/>
      <c r="F995" s="64"/>
      <c r="G995" s="69"/>
      <c r="H995" s="70"/>
      <c r="J995" s="63"/>
      <c r="K995" s="64"/>
      <c r="L995" s="64"/>
      <c r="M995" s="64"/>
      <c r="N995" s="65"/>
    </row>
    <row r="996" spans="2:14" x14ac:dyDescent="0.3">
      <c r="B996" s="64"/>
      <c r="C996" s="64"/>
      <c r="D996" s="57"/>
      <c r="E996" s="59"/>
      <c r="F996" s="64"/>
      <c r="G996" s="69"/>
      <c r="H996" s="70"/>
      <c r="J996" s="63"/>
      <c r="K996" s="64"/>
      <c r="L996" s="64"/>
      <c r="M996" s="64"/>
      <c r="N996" s="65"/>
    </row>
    <row r="997" spans="2:14" x14ac:dyDescent="0.3">
      <c r="B997" s="64"/>
      <c r="C997" s="64"/>
      <c r="D997" s="57"/>
      <c r="E997" s="59"/>
      <c r="F997" s="64"/>
      <c r="G997" s="69"/>
      <c r="H997" s="70"/>
      <c r="J997" s="63"/>
      <c r="K997" s="64"/>
      <c r="L997" s="64"/>
      <c r="M997" s="64"/>
      <c r="N997" s="65"/>
    </row>
    <row r="998" spans="2:14" x14ac:dyDescent="0.3">
      <c r="B998" s="64"/>
      <c r="C998" s="64"/>
      <c r="D998" s="57"/>
      <c r="E998" s="59"/>
      <c r="F998" s="64"/>
      <c r="G998" s="69"/>
      <c r="H998" s="70"/>
      <c r="J998" s="63"/>
      <c r="K998" s="64"/>
      <c r="L998" s="64"/>
      <c r="M998" s="64"/>
      <c r="N998" s="65"/>
    </row>
    <row r="999" spans="2:14" x14ac:dyDescent="0.3">
      <c r="B999" s="64"/>
      <c r="C999" s="64"/>
      <c r="D999" s="57"/>
      <c r="E999" s="59"/>
      <c r="F999" s="64"/>
      <c r="G999" s="69"/>
      <c r="H999" s="70"/>
      <c r="J999" s="63"/>
      <c r="K999" s="64"/>
      <c r="L999" s="64"/>
      <c r="M999" s="64"/>
      <c r="N999" s="65"/>
    </row>
    <row r="1000" spans="2:14" x14ac:dyDescent="0.3">
      <c r="B1000" s="64"/>
      <c r="C1000" s="64"/>
      <c r="D1000" s="57"/>
      <c r="E1000" s="59"/>
      <c r="F1000" s="64"/>
      <c r="G1000" s="69"/>
      <c r="H1000" s="70"/>
      <c r="J1000" s="63"/>
      <c r="K1000" s="64"/>
      <c r="L1000" s="64"/>
      <c r="M1000" s="64"/>
      <c r="N1000" s="65"/>
    </row>
    <row r="1001" spans="2:14" x14ac:dyDescent="0.3">
      <c r="B1001" s="64"/>
      <c r="C1001" s="64"/>
      <c r="D1001" s="57"/>
      <c r="E1001" s="59"/>
      <c r="F1001" s="64"/>
      <c r="G1001" s="69"/>
      <c r="H1001" s="70"/>
      <c r="J1001" s="63"/>
      <c r="K1001" s="64"/>
      <c r="L1001" s="64"/>
      <c r="M1001" s="64"/>
      <c r="N1001" s="65"/>
    </row>
    <row r="1002" spans="2:14" x14ac:dyDescent="0.3">
      <c r="B1002" s="64"/>
      <c r="C1002" s="64"/>
      <c r="D1002" s="57"/>
      <c r="E1002" s="59"/>
      <c r="F1002" s="64"/>
      <c r="G1002" s="69"/>
      <c r="H1002" s="70"/>
      <c r="J1002" s="63"/>
      <c r="K1002" s="64"/>
      <c r="L1002" s="64"/>
      <c r="M1002" s="64"/>
      <c r="N1002" s="65"/>
    </row>
    <row r="1003" spans="2:14" x14ac:dyDescent="0.3">
      <c r="B1003" s="64"/>
      <c r="C1003" s="64"/>
      <c r="D1003" s="57"/>
      <c r="E1003" s="59"/>
      <c r="F1003" s="64"/>
      <c r="G1003" s="69"/>
      <c r="H1003" s="70"/>
      <c r="J1003" s="63"/>
      <c r="K1003" s="64"/>
      <c r="L1003" s="64"/>
      <c r="M1003" s="64"/>
      <c r="N1003" s="65"/>
    </row>
    <row r="1004" spans="2:14" x14ac:dyDescent="0.3">
      <c r="B1004" s="64"/>
      <c r="C1004" s="64"/>
      <c r="D1004" s="57"/>
      <c r="E1004" s="59"/>
      <c r="F1004" s="64"/>
      <c r="G1004" s="69"/>
      <c r="H1004" s="70"/>
      <c r="J1004" s="63"/>
      <c r="K1004" s="64"/>
      <c r="L1004" s="64"/>
      <c r="M1004" s="64"/>
      <c r="N1004" s="65"/>
    </row>
    <row r="1005" spans="2:14" x14ac:dyDescent="0.3">
      <c r="B1005" s="64"/>
      <c r="C1005" s="64"/>
      <c r="D1005" s="57"/>
      <c r="E1005" s="59"/>
      <c r="F1005" s="64"/>
      <c r="G1005" s="69"/>
      <c r="H1005" s="70"/>
      <c r="J1005" s="63"/>
      <c r="K1005" s="64"/>
      <c r="L1005" s="64"/>
      <c r="M1005" s="64"/>
      <c r="N1005" s="65"/>
    </row>
    <row r="1006" spans="2:14" x14ac:dyDescent="0.3">
      <c r="B1006" s="64"/>
      <c r="C1006" s="64"/>
      <c r="D1006" s="57"/>
      <c r="E1006" s="59"/>
      <c r="F1006" s="64"/>
      <c r="G1006" s="69"/>
      <c r="H1006" s="70"/>
      <c r="J1006" s="63"/>
      <c r="K1006" s="64"/>
      <c r="L1006" s="64"/>
      <c r="M1006" s="64"/>
      <c r="N1006" s="65"/>
    </row>
  </sheetData>
  <mergeCells count="1">
    <mergeCell ref="M1:N1"/>
  </mergeCells>
  <hyperlinks>
    <hyperlink ref="M1" location="'CONTROLE'!M1" display="Mettre à jour" xr:uid="{00000000-0004-0000-0200-000000000000}"/>
  </hyperlinks>
  <pageMargins left="0.4" right="0.4" top="0.5" bottom="0.5" header="0.5" footer="0.5"/>
  <pageSetup paperSize="9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ournees"/>
  <dimension ref="A1:Z3004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baseColWidth="10" defaultColWidth="8.88671875" defaultRowHeight="14.4" outlineLevelCol="1" x14ac:dyDescent="0.3"/>
  <cols>
    <col min="1" max="1" width="11" customWidth="1"/>
    <col min="2" max="2" width="26" customWidth="1"/>
    <col min="3" max="3" width="16" customWidth="1"/>
    <col min="4" max="4" width="11" customWidth="1"/>
    <col min="5" max="5" width="10" customWidth="1"/>
    <col min="6" max="7" width="12" customWidth="1"/>
    <col min="8" max="8" width="11" customWidth="1"/>
    <col min="9" max="9" width="13" customWidth="1"/>
    <col min="10" max="11" width="11" customWidth="1"/>
    <col min="12" max="12" width="9" customWidth="1"/>
    <col min="13" max="13" width="2" customWidth="1"/>
    <col min="14" max="25" width="12" hidden="1" customWidth="1" outlineLevel="1"/>
    <col min="26" max="26" width="8.88671875" collapsed="1"/>
  </cols>
  <sheetData>
    <row r="1" spans="1:25" ht="30" customHeight="1" x14ac:dyDescent="0.4">
      <c r="A1" s="1" t="s">
        <v>920</v>
      </c>
      <c r="K1" s="87" t="s">
        <v>921</v>
      </c>
      <c r="L1" s="88"/>
    </row>
    <row r="2" spans="1:25" x14ac:dyDescent="0.3">
      <c r="A2" s="2" t="s">
        <v>922</v>
      </c>
    </row>
    <row r="4" spans="1:25" ht="30" customHeight="1" x14ac:dyDescent="0.3">
      <c r="A4" s="16" t="s">
        <v>923</v>
      </c>
      <c r="B4" s="16" t="s">
        <v>4</v>
      </c>
      <c r="C4" s="16" t="s">
        <v>924</v>
      </c>
      <c r="D4" s="16" t="s">
        <v>12</v>
      </c>
      <c r="E4" s="16" t="s">
        <v>925</v>
      </c>
      <c r="F4" s="16" t="s">
        <v>30</v>
      </c>
      <c r="G4" s="16" t="s">
        <v>31</v>
      </c>
      <c r="H4" s="16" t="s">
        <v>926</v>
      </c>
      <c r="I4" s="16" t="s">
        <v>927</v>
      </c>
      <c r="J4" s="16" t="s">
        <v>928</v>
      </c>
      <c r="K4" s="16" t="s">
        <v>929</v>
      </c>
      <c r="L4" s="16" t="s">
        <v>930</v>
      </c>
      <c r="N4" s="17" t="s">
        <v>931</v>
      </c>
      <c r="O4" s="17" t="s">
        <v>932</v>
      </c>
      <c r="P4" s="17" t="s">
        <v>933</v>
      </c>
      <c r="Q4" s="17" t="s">
        <v>934</v>
      </c>
      <c r="R4" s="17" t="s">
        <v>935</v>
      </c>
      <c r="S4" s="17" t="s">
        <v>936</v>
      </c>
      <c r="T4" s="17" t="s">
        <v>937</v>
      </c>
      <c r="U4" s="17" t="s">
        <v>938</v>
      </c>
      <c r="V4" s="17" t="s">
        <v>939</v>
      </c>
      <c r="W4" s="17" t="s">
        <v>940</v>
      </c>
      <c r="X4" s="17" t="s">
        <v>941</v>
      </c>
      <c r="Y4" s="17" t="s">
        <v>942</v>
      </c>
    </row>
    <row r="5" spans="1:25" x14ac:dyDescent="0.3">
      <c r="A5" s="18">
        <v>46302</v>
      </c>
      <c r="B5" s="19" t="s">
        <v>846</v>
      </c>
      <c r="C5" s="4" t="str">
        <f>IF(AND(IFERROR(INDEX(PARAMETRES!$D:$D,MATCH($B5,PARAMETRES!$B:$B,0)),"")&lt;&gt;"☐",ISNUMBER($P5)),IF(IFERROR(INDEX(LISTES!$F:$F,MATCH($B5,LISTES!$A:$A,0)),0)=1,"Domicile + agence","Domicile"),"Agence")</f>
        <v>Agence</v>
      </c>
      <c r="D5" s="20">
        <v>25</v>
      </c>
      <c r="E5" s="20">
        <v>0</v>
      </c>
      <c r="F5" s="21">
        <f>IF($K5&lt;&gt;"OK","",$N5+IF($C5="Agence",$O5,IF($C5="Domicile",$P5,$Q5+$O5))+IF($C5="Agence",IF(OR(IFERROR(INDEX(LISTES!$G:$G,MATCH($B5,LISTES!$A:$A,0)),0)=1,PARAMETRES!$C$6="Oui"),$R5,0),IF(IFERROR(INDEX(LISTES!$G:$G,MATCH($B5,LISTES!$A:$A,0)),0)=1,$R5+$Q5,$S5)))</f>
        <v>334.13</v>
      </c>
      <c r="G5" s="22">
        <f>IF($K5&lt;&gt;"OK","",IF($E5=0,0,$T5+IF($C5="Agence",$U5,IF($C5="Domicile",$V5,$W5+$U5))+IF($C5="Agence",IF(OR(IFERROR(INDEX(LISTES!$G:$G,MATCH($B5,LISTES!$A:$A,0)),0)=1,PARAMETRES!$C$6="Oui"),$X5,0),IF(IFERROR(INDEX(LISTES!$G:$G,MATCH($B5,LISTES!$A:$A,0)),0)=1,$X5+$W5,$Y5))))</f>
        <v>0</v>
      </c>
      <c r="H5" s="23">
        <f t="shared" ref="H5:H68" si="0">IF(OR($D5=0,$K5&lt;&gt;"OK"),"",$F5/$D5)</f>
        <v>13.3652</v>
      </c>
      <c r="I5" s="24" t="str">
        <f t="shared" ref="I5:I68" si="1">IF(AND($E5&gt;0,$E5=$D5,$K5="OK"),$G5-$F5,"")</f>
        <v/>
      </c>
      <c r="J5" s="25">
        <v>2</v>
      </c>
      <c r="K5" s="4" t="s">
        <v>943</v>
      </c>
      <c r="L5" s="25">
        <f>IFERROR(INDEX(LISTES!$C:$C,MATCH($B5,LISTES!$A:$A,0)),1)</f>
        <v>0</v>
      </c>
      <c r="N5" s="26">
        <v>330.37</v>
      </c>
      <c r="O5" s="26">
        <v>3.76</v>
      </c>
      <c r="P5" s="26"/>
      <c r="Q5" s="26"/>
      <c r="R5" s="26">
        <v>9.56</v>
      </c>
      <c r="S5" s="26"/>
      <c r="T5" s="26"/>
      <c r="U5" s="26"/>
      <c r="V5" s="26"/>
      <c r="W5" s="26"/>
      <c r="X5" s="26"/>
      <c r="Y5" s="26"/>
    </row>
    <row r="6" spans="1:25" x14ac:dyDescent="0.3">
      <c r="A6" s="18">
        <v>46302</v>
      </c>
      <c r="B6" s="19" t="s">
        <v>944</v>
      </c>
      <c r="C6" s="4" t="str">
        <f>IF(AND(IFERROR(INDEX(PARAMETRES!$D:$D,MATCH($B6,PARAMETRES!$B:$B,0)),"")&lt;&gt;"☐",ISNUMBER($P6)),IF(IFERROR(INDEX(LISTES!$F:$F,MATCH($B6,LISTES!$A:$A,0)),0)=1,"Domicile + agence","Domicile"),"Agence")</f>
        <v>Agence</v>
      </c>
      <c r="D6" s="20">
        <v>19</v>
      </c>
      <c r="E6" s="20">
        <v>19</v>
      </c>
      <c r="F6" s="21">
        <f>IF($K6&lt;&gt;"OK","",$N6+IF($C6="Agence",$O6,IF($C6="Domicile",$P6,$Q6+$O6))+IF($C6="Agence",IF(OR(IFERROR(INDEX(LISTES!$G:$G,MATCH($B6,LISTES!$A:$A,0)),0)=1,PARAMETRES!$C$6="Oui"),$R6,0),IF(IFERROR(INDEX(LISTES!$G:$G,MATCH($B6,LISTES!$A:$A,0)),0)=1,$R6+$Q6,$S6)))</f>
        <v>40.89</v>
      </c>
      <c r="G6" s="22">
        <f>IF($K6&lt;&gt;"OK","",IF($E6=0,0,$T6+IF($C6="Agence",$U6,IF($C6="Domicile",$V6,$W6+$U6))+IF($C6="Agence",IF(OR(IFERROR(INDEX(LISTES!$G:$G,MATCH($B6,LISTES!$A:$A,0)),0)=1,PARAMETRES!$C$6="Oui"),$X6,0),IF(IFERROR(INDEX(LISTES!$G:$G,MATCH($B6,LISTES!$A:$A,0)),0)=1,$X6+$W6,$Y6))))</f>
        <v>35.700000000000003</v>
      </c>
      <c r="H6" s="23">
        <f t="shared" si="0"/>
        <v>2.1521052631578947</v>
      </c>
      <c r="I6" s="24">
        <f t="shared" si="1"/>
        <v>-5.1899999999999977</v>
      </c>
      <c r="J6" s="25">
        <v>0</v>
      </c>
      <c r="K6" s="4" t="s">
        <v>943</v>
      </c>
      <c r="L6" s="25">
        <f>IFERROR(INDEX(LISTES!$C:$C,MATCH($B6,LISTES!$A:$A,0)),1)</f>
        <v>1</v>
      </c>
      <c r="N6" s="26">
        <v>37.43</v>
      </c>
      <c r="O6" s="26">
        <v>3.46</v>
      </c>
      <c r="P6" s="26"/>
      <c r="Q6" s="26"/>
      <c r="R6" s="26">
        <v>3.72</v>
      </c>
      <c r="S6" s="26"/>
      <c r="T6" s="26">
        <v>32.03</v>
      </c>
      <c r="U6" s="26">
        <v>3.67</v>
      </c>
      <c r="V6" s="26"/>
      <c r="W6" s="26"/>
      <c r="X6" s="26">
        <v>1.36</v>
      </c>
      <c r="Y6" s="26"/>
    </row>
    <row r="7" spans="1:25" x14ac:dyDescent="0.3">
      <c r="A7" s="18">
        <v>46302</v>
      </c>
      <c r="B7" s="19" t="s">
        <v>945</v>
      </c>
      <c r="C7" s="4" t="str">
        <f>IF(AND(IFERROR(INDEX(PARAMETRES!$D:$D,MATCH($B7,PARAMETRES!$B:$B,0)),"")&lt;&gt;"☐",ISNUMBER($P7)),IF(IFERROR(INDEX(LISTES!$F:$F,MATCH($B7,LISTES!$A:$A,0)),0)=1,"Domicile + agence","Domicile"),"Agence")</f>
        <v>Agence</v>
      </c>
      <c r="D7" s="20">
        <v>16</v>
      </c>
      <c r="E7" s="20">
        <v>12</v>
      </c>
      <c r="F7" s="21">
        <f>IF($K7&lt;&gt;"OK","",$N7+IF($C7="Agence",$O7,IF($C7="Domicile",$P7,$Q7+$O7))+IF($C7="Agence",IF(OR(IFERROR(INDEX(LISTES!$G:$G,MATCH($B7,LISTES!$A:$A,0)),0)=1,PARAMETRES!$C$6="Oui"),$R7,0),IF(IFERROR(INDEX(LISTES!$G:$G,MATCH($B7,LISTES!$A:$A,0)),0)=1,$R7+$Q7,$S7)))</f>
        <v>24.56</v>
      </c>
      <c r="G7" s="22">
        <f>IF($K7&lt;&gt;"OK","",IF($E7=0,0,$T7+IF($C7="Agence",$U7,IF($C7="Domicile",$V7,$W7+$U7))+IF($C7="Agence",IF(OR(IFERROR(INDEX(LISTES!$G:$G,MATCH($B7,LISTES!$A:$A,0)),0)=1,PARAMETRES!$C$6="Oui"),$X7,0),IF(IFERROR(INDEX(LISTES!$G:$G,MATCH($B7,LISTES!$A:$A,0)),0)=1,$X7+$W7,$Y7))))</f>
        <v>21.75</v>
      </c>
      <c r="H7" s="23">
        <f t="shared" si="0"/>
        <v>1.5349999999999999</v>
      </c>
      <c r="I7" s="24" t="str">
        <f t="shared" si="1"/>
        <v/>
      </c>
      <c r="J7" s="25">
        <v>0</v>
      </c>
      <c r="K7" s="4" t="s">
        <v>943</v>
      </c>
      <c r="L7" s="25">
        <f>IFERROR(INDEX(LISTES!$C:$C,MATCH($B7,LISTES!$A:$A,0)),1)</f>
        <v>1</v>
      </c>
      <c r="N7" s="26">
        <v>22.06</v>
      </c>
      <c r="O7" s="26">
        <v>2.5</v>
      </c>
      <c r="P7" s="26"/>
      <c r="Q7" s="26"/>
      <c r="R7" s="26">
        <v>1.69</v>
      </c>
      <c r="S7" s="26"/>
      <c r="T7" s="26">
        <v>20.28</v>
      </c>
      <c r="U7" s="26">
        <v>1.47</v>
      </c>
      <c r="V7" s="26"/>
      <c r="W7" s="26"/>
      <c r="X7" s="26">
        <v>3.98</v>
      </c>
      <c r="Y7" s="26"/>
    </row>
    <row r="8" spans="1:25" x14ac:dyDescent="0.3">
      <c r="A8" s="18">
        <v>46302</v>
      </c>
      <c r="B8" s="19" t="s">
        <v>946</v>
      </c>
      <c r="C8" s="4" t="str">
        <f>IF(AND(IFERROR(INDEX(PARAMETRES!$D:$D,MATCH($B8,PARAMETRES!$B:$B,0)),"")&lt;&gt;"☐",ISNUMBER($P8)),IF(IFERROR(INDEX(LISTES!$F:$F,MATCH($B8,LISTES!$A:$A,0)),0)=1,"Domicile + agence","Domicile"),"Agence")</f>
        <v>Agence</v>
      </c>
      <c r="D8" s="20">
        <v>17</v>
      </c>
      <c r="E8" s="20">
        <v>0</v>
      </c>
      <c r="F8" s="21">
        <f>IF($K8&lt;&gt;"OK","",$N8+IF($C8="Agence",$O8,IF($C8="Domicile",$P8,$Q8+$O8))+IF($C8="Agence",IF(OR(IFERROR(INDEX(LISTES!$G:$G,MATCH($B8,LISTES!$A:$A,0)),0)=1,PARAMETRES!$C$6="Oui"),$R8,0),IF(IFERROR(INDEX(LISTES!$G:$G,MATCH($B8,LISTES!$A:$A,0)),0)=1,$R8+$Q8,$S8)))</f>
        <v>50.31</v>
      </c>
      <c r="G8" s="22">
        <f>IF($K8&lt;&gt;"OK","",IF($E8=0,0,$T8+IF($C8="Agence",$U8,IF($C8="Domicile",$V8,$W8+$U8))+IF($C8="Agence",IF(OR(IFERROR(INDEX(LISTES!$G:$G,MATCH($B8,LISTES!$A:$A,0)),0)=1,PARAMETRES!$C$6="Oui"),$X8,0),IF(IFERROR(INDEX(LISTES!$G:$G,MATCH($B8,LISTES!$A:$A,0)),0)=1,$X8+$W8,$Y8))))</f>
        <v>0</v>
      </c>
      <c r="H8" s="23">
        <f t="shared" si="0"/>
        <v>2.9594117647058824</v>
      </c>
      <c r="I8" s="24" t="str">
        <f t="shared" si="1"/>
        <v/>
      </c>
      <c r="J8" s="25">
        <v>0</v>
      </c>
      <c r="K8" s="4" t="s">
        <v>943</v>
      </c>
      <c r="L8" s="25">
        <f>IFERROR(INDEX(LISTES!$C:$C,MATCH($B8,LISTES!$A:$A,0)),1)</f>
        <v>0</v>
      </c>
      <c r="N8" s="26">
        <v>46.13</v>
      </c>
      <c r="O8" s="26">
        <v>4.18</v>
      </c>
      <c r="P8" s="26"/>
      <c r="Q8" s="26"/>
      <c r="R8" s="26">
        <v>4.18</v>
      </c>
      <c r="S8" s="26"/>
      <c r="T8" s="26"/>
      <c r="U8" s="26"/>
      <c r="V8" s="26"/>
      <c r="W8" s="26"/>
      <c r="X8" s="26"/>
      <c r="Y8" s="26"/>
    </row>
    <row r="9" spans="1:25" x14ac:dyDescent="0.3">
      <c r="A9" s="18">
        <v>46302</v>
      </c>
      <c r="B9" s="19" t="s">
        <v>892</v>
      </c>
      <c r="C9" s="4" t="str">
        <f>IF(AND(IFERROR(INDEX(PARAMETRES!$D:$D,MATCH($B9,PARAMETRES!$B:$B,0)),"")&lt;&gt;"☐",ISNUMBER($P9)),IF(IFERROR(INDEX(LISTES!$F:$F,MATCH($B9,LISTES!$A:$A,0)),0)=1,"Domicile + agence","Domicile"),"Agence")</f>
        <v>Agence</v>
      </c>
      <c r="D9" s="20">
        <v>17</v>
      </c>
      <c r="E9" s="20">
        <v>0</v>
      </c>
      <c r="F9" s="21">
        <f>IF($K9&lt;&gt;"OK","",$N9+IF($C9="Agence",$O9,IF($C9="Domicile",$P9,$Q9+$O9))+IF($C9="Agence",IF(OR(IFERROR(INDEX(LISTES!$G:$G,MATCH($B9,LISTES!$A:$A,0)),0)=1,PARAMETRES!$C$6="Oui"),$R9,0),IF(IFERROR(INDEX(LISTES!$G:$G,MATCH($B9,LISTES!$A:$A,0)),0)=1,$R9+$Q9,$S9)))</f>
        <v>38.82</v>
      </c>
      <c r="G9" s="22">
        <f>IF($K9&lt;&gt;"OK","",IF($E9=0,0,$T9+IF($C9="Agence",$U9,IF($C9="Domicile",$V9,$W9+$U9))+IF($C9="Agence",IF(OR(IFERROR(INDEX(LISTES!$G:$G,MATCH($B9,LISTES!$A:$A,0)),0)=1,PARAMETRES!$C$6="Oui"),$X9,0),IF(IFERROR(INDEX(LISTES!$G:$G,MATCH($B9,LISTES!$A:$A,0)),0)=1,$X9+$W9,$Y9))))</f>
        <v>0</v>
      </c>
      <c r="H9" s="23">
        <f t="shared" si="0"/>
        <v>2.283529411764706</v>
      </c>
      <c r="I9" s="24" t="str">
        <f t="shared" si="1"/>
        <v/>
      </c>
      <c r="J9" s="25">
        <v>0</v>
      </c>
      <c r="K9" s="4" t="s">
        <v>943</v>
      </c>
      <c r="L9" s="25">
        <f>IFERROR(INDEX(LISTES!$C:$C,MATCH($B9,LISTES!$A:$A,0)),1)</f>
        <v>1</v>
      </c>
      <c r="N9" s="26">
        <v>34.450000000000003</v>
      </c>
      <c r="O9" s="26">
        <v>4.37</v>
      </c>
      <c r="P9" s="26"/>
      <c r="Q9" s="26"/>
      <c r="R9" s="26">
        <v>4.7699999999999996</v>
      </c>
      <c r="S9" s="26"/>
      <c r="T9" s="26"/>
      <c r="U9" s="26"/>
      <c r="V9" s="26"/>
      <c r="W9" s="26"/>
      <c r="X9" s="26"/>
      <c r="Y9" s="26"/>
    </row>
    <row r="10" spans="1:25" x14ac:dyDescent="0.3">
      <c r="A10" s="18">
        <v>46302</v>
      </c>
      <c r="B10" s="19" t="s">
        <v>947</v>
      </c>
      <c r="C10" s="4" t="str">
        <f>IF(AND(IFERROR(INDEX(PARAMETRES!$D:$D,MATCH($B10,PARAMETRES!$B:$B,0)),"")&lt;&gt;"☐",ISNUMBER($P10)),IF(IFERROR(INDEX(LISTES!$F:$F,MATCH($B10,LISTES!$A:$A,0)),0)=1,"Domicile + agence","Domicile"),"Agence")</f>
        <v>Agence</v>
      </c>
      <c r="D10" s="20">
        <v>4</v>
      </c>
      <c r="E10" s="20">
        <v>3</v>
      </c>
      <c r="F10" s="21">
        <f>IF($K10&lt;&gt;"OK","",$N10+IF($C10="Agence",$O10,IF($C10="Domicile",$P10,$Q10+$O10))+IF($C10="Agence",IF(OR(IFERROR(INDEX(LISTES!$G:$G,MATCH($B10,LISTES!$A:$A,0)),0)=1,PARAMETRES!$C$6="Oui"),$R10,0),IF(IFERROR(INDEX(LISTES!$G:$G,MATCH($B10,LISTES!$A:$A,0)),0)=1,$R10+$Q10,$S10)))</f>
        <v>29.67</v>
      </c>
      <c r="G10" s="22">
        <f>IF($K10&lt;&gt;"OK","",IF($E10=0,0,$T10+IF($C10="Agence",$U10,IF($C10="Domicile",$V10,$W10+$U10))+IF($C10="Agence",IF(OR(IFERROR(INDEX(LISTES!$G:$G,MATCH($B10,LISTES!$A:$A,0)),0)=1,PARAMETRES!$C$6="Oui"),$X10,0),IF(IFERROR(INDEX(LISTES!$G:$G,MATCH($B10,LISTES!$A:$A,0)),0)=1,$X10+$W10,$Y10))))</f>
        <v>28.650000000000002</v>
      </c>
      <c r="H10" s="23">
        <f t="shared" si="0"/>
        <v>7.4175000000000004</v>
      </c>
      <c r="I10" s="24" t="str">
        <f t="shared" si="1"/>
        <v/>
      </c>
      <c r="J10" s="25">
        <v>0</v>
      </c>
      <c r="K10" s="4" t="s">
        <v>943</v>
      </c>
      <c r="L10" s="25">
        <f>IFERROR(INDEX(LISTES!$C:$C,MATCH($B10,LISTES!$A:$A,0)),1)</f>
        <v>1</v>
      </c>
      <c r="N10" s="26">
        <v>2.71</v>
      </c>
      <c r="O10" s="26">
        <v>26.96</v>
      </c>
      <c r="P10" s="26"/>
      <c r="Q10" s="26"/>
      <c r="R10" s="26">
        <v>25.81</v>
      </c>
      <c r="S10" s="26"/>
      <c r="T10" s="26">
        <v>1.73</v>
      </c>
      <c r="U10" s="26">
        <v>26.92</v>
      </c>
      <c r="V10" s="26"/>
      <c r="W10" s="26"/>
      <c r="X10" s="26">
        <v>28.15</v>
      </c>
      <c r="Y10" s="26"/>
    </row>
    <row r="11" spans="1:25" x14ac:dyDescent="0.3">
      <c r="A11" s="18">
        <v>46302</v>
      </c>
      <c r="B11" s="19" t="s">
        <v>948</v>
      </c>
      <c r="C11" s="4" t="str">
        <f>IF(AND(IFERROR(INDEX(PARAMETRES!$D:$D,MATCH($B11,PARAMETRES!$B:$B,0)),"")&lt;&gt;"☐",ISNUMBER($P11)),IF(IFERROR(INDEX(LISTES!$F:$F,MATCH($B11,LISTES!$A:$A,0)),0)=1,"Domicile + agence","Domicile"),"Agence")</f>
        <v>Agence</v>
      </c>
      <c r="D11" s="20">
        <v>16</v>
      </c>
      <c r="E11" s="20">
        <v>10</v>
      </c>
      <c r="F11" s="21">
        <f>IF($K11&lt;&gt;"OK","",$N11+IF($C11="Agence",$O11,IF($C11="Domicile",$P11,$Q11+$O11))+IF($C11="Agence",IF(OR(IFERROR(INDEX(LISTES!$G:$G,MATCH($B11,LISTES!$A:$A,0)),0)=1,PARAMETRES!$C$6="Oui"),$R11,0),IF(IFERROR(INDEX(LISTES!$G:$G,MATCH($B11,LISTES!$A:$A,0)),0)=1,$R11+$Q11,$S11)))</f>
        <v>34.04</v>
      </c>
      <c r="G11" s="22">
        <f>IF($K11&lt;&gt;"OK","",IF($E11=0,0,$T11+IF($C11="Agence",$U11,IF($C11="Domicile",$V11,$W11+$U11))+IF($C11="Agence",IF(OR(IFERROR(INDEX(LISTES!$G:$G,MATCH($B11,LISTES!$A:$A,0)),0)=1,PARAMETRES!$C$6="Oui"),$X11,0),IF(IFERROR(INDEX(LISTES!$G:$G,MATCH($B11,LISTES!$A:$A,0)),0)=1,$X11+$W11,$Y11))))</f>
        <v>13.84</v>
      </c>
      <c r="H11" s="23">
        <f t="shared" si="0"/>
        <v>2.1274999999999999</v>
      </c>
      <c r="I11" s="24" t="str">
        <f t="shared" si="1"/>
        <v/>
      </c>
      <c r="J11" s="25">
        <v>0</v>
      </c>
      <c r="K11" s="4" t="s">
        <v>943</v>
      </c>
      <c r="L11" s="25">
        <f>IFERROR(INDEX(LISTES!$C:$C,MATCH($B11,LISTES!$A:$A,0)),1)</f>
        <v>1</v>
      </c>
      <c r="N11" s="26">
        <v>29.91</v>
      </c>
      <c r="O11" s="26">
        <v>4.13</v>
      </c>
      <c r="P11" s="26"/>
      <c r="Q11" s="26"/>
      <c r="R11" s="26">
        <v>4.7300000000000004</v>
      </c>
      <c r="S11" s="26"/>
      <c r="T11" s="26">
        <v>9.48</v>
      </c>
      <c r="U11" s="26">
        <v>4.3600000000000003</v>
      </c>
      <c r="V11" s="26"/>
      <c r="W11" s="26"/>
      <c r="X11" s="26">
        <v>4.41</v>
      </c>
      <c r="Y11" s="26"/>
    </row>
    <row r="12" spans="1:25" x14ac:dyDescent="0.3">
      <c r="A12" s="18">
        <v>46302</v>
      </c>
      <c r="B12" s="19" t="s">
        <v>949</v>
      </c>
      <c r="C12" s="4" t="str">
        <f>IF(AND(IFERROR(INDEX(PARAMETRES!$D:$D,MATCH($B12,PARAMETRES!$B:$B,0)),"")&lt;&gt;"☐",ISNUMBER($P12)),IF(IFERROR(INDEX(LISTES!$F:$F,MATCH($B12,LISTES!$A:$A,0)),0)=1,"Domicile + agence","Domicile"),"Agence")</f>
        <v>Agence</v>
      </c>
      <c r="D12" s="20">
        <v>8</v>
      </c>
      <c r="E12" s="20">
        <v>0</v>
      </c>
      <c r="F12" s="21">
        <f>IF($K12&lt;&gt;"OK","",$N12+IF($C12="Agence",$O12,IF($C12="Domicile",$P12,$Q12+$O12))+IF($C12="Agence",IF(OR(IFERROR(INDEX(LISTES!$G:$G,MATCH($B12,LISTES!$A:$A,0)),0)=1,PARAMETRES!$C$6="Oui"),$R12,0),IF(IFERROR(INDEX(LISTES!$G:$G,MATCH($B12,LISTES!$A:$A,0)),0)=1,$R12+$Q12,$S12)))</f>
        <v>29.33</v>
      </c>
      <c r="G12" s="22">
        <f>IF($K12&lt;&gt;"OK","",IF($E12=0,0,$T12+IF($C12="Agence",$U12,IF($C12="Domicile",$V12,$W12+$U12))+IF($C12="Agence",IF(OR(IFERROR(INDEX(LISTES!$G:$G,MATCH($B12,LISTES!$A:$A,0)),0)=1,PARAMETRES!$C$6="Oui"),$X12,0),IF(IFERROR(INDEX(LISTES!$G:$G,MATCH($B12,LISTES!$A:$A,0)),0)=1,$X12+$W12,$Y12))))</f>
        <v>0</v>
      </c>
      <c r="H12" s="23">
        <f t="shared" si="0"/>
        <v>3.6662499999999998</v>
      </c>
      <c r="I12" s="24" t="str">
        <f t="shared" si="1"/>
        <v/>
      </c>
      <c r="J12" s="25">
        <v>0</v>
      </c>
      <c r="K12" s="4" t="s">
        <v>943</v>
      </c>
      <c r="L12" s="25">
        <f>IFERROR(INDEX(LISTES!$C:$C,MATCH($B12,LISTES!$A:$A,0)),1)</f>
        <v>1</v>
      </c>
      <c r="N12" s="26">
        <v>18.899999999999999</v>
      </c>
      <c r="O12" s="26">
        <v>10.43</v>
      </c>
      <c r="P12" s="26"/>
      <c r="Q12" s="26"/>
      <c r="R12" s="26">
        <v>7.6</v>
      </c>
      <c r="S12" s="26"/>
      <c r="T12" s="26"/>
      <c r="U12" s="26"/>
      <c r="V12" s="26"/>
      <c r="W12" s="26"/>
      <c r="X12" s="26"/>
      <c r="Y12" s="26"/>
    </row>
    <row r="13" spans="1:25" x14ac:dyDescent="0.3">
      <c r="A13" s="18">
        <v>46302</v>
      </c>
      <c r="B13" s="19" t="s">
        <v>950</v>
      </c>
      <c r="C13" s="4" t="str">
        <f>IF(AND(IFERROR(INDEX(PARAMETRES!$D:$D,MATCH($B13,PARAMETRES!$B:$B,0)),"")&lt;&gt;"☐",ISNUMBER($P13)),IF(IFERROR(INDEX(LISTES!$F:$F,MATCH($B13,LISTES!$A:$A,0)),0)=1,"Domicile + agence","Domicile"),"Agence")</f>
        <v>Agence</v>
      </c>
      <c r="D13" s="20">
        <v>25</v>
      </c>
      <c r="E13" s="20">
        <v>20</v>
      </c>
      <c r="F13" s="21">
        <f>IF($K13&lt;&gt;"OK","",$N13+IF($C13="Agence",$O13,IF($C13="Domicile",$P13,$Q13+$O13))+IF($C13="Agence",IF(OR(IFERROR(INDEX(LISTES!$G:$G,MATCH($B13,LISTES!$A:$A,0)),0)=1,PARAMETRES!$C$6="Oui"),$R13,0),IF(IFERROR(INDEX(LISTES!$G:$G,MATCH($B13,LISTES!$A:$A,0)),0)=1,$R13+$Q13,$S13)))</f>
        <v>42.88</v>
      </c>
      <c r="G13" s="22">
        <f>IF($K13&lt;&gt;"OK","",IF($E13=0,0,$T13+IF($C13="Agence",$U13,IF($C13="Domicile",$V13,$W13+$U13))+IF($C13="Agence",IF(OR(IFERROR(INDEX(LISTES!$G:$G,MATCH($B13,LISTES!$A:$A,0)),0)=1,PARAMETRES!$C$6="Oui"),$X13,0),IF(IFERROR(INDEX(LISTES!$G:$G,MATCH($B13,LISTES!$A:$A,0)),0)=1,$X13+$W13,$Y13))))</f>
        <v>26.73</v>
      </c>
      <c r="H13" s="23">
        <f t="shared" si="0"/>
        <v>1.7152000000000001</v>
      </c>
      <c r="I13" s="24" t="str">
        <f t="shared" si="1"/>
        <v/>
      </c>
      <c r="J13" s="25">
        <v>0</v>
      </c>
      <c r="K13" s="4" t="s">
        <v>943</v>
      </c>
      <c r="L13" s="25">
        <f>IFERROR(INDEX(LISTES!$C:$C,MATCH($B13,LISTES!$A:$A,0)),1)</f>
        <v>1</v>
      </c>
      <c r="N13" s="26">
        <v>39.270000000000003</v>
      </c>
      <c r="O13" s="26">
        <v>3.61</v>
      </c>
      <c r="P13" s="26"/>
      <c r="Q13" s="26"/>
      <c r="R13" s="26">
        <v>3.51</v>
      </c>
      <c r="S13" s="26"/>
      <c r="T13" s="26">
        <v>24.32</v>
      </c>
      <c r="U13" s="26">
        <v>2.41</v>
      </c>
      <c r="V13" s="26"/>
      <c r="W13" s="26"/>
      <c r="X13" s="26">
        <v>2.94</v>
      </c>
      <c r="Y13" s="26"/>
    </row>
    <row r="14" spans="1:25" x14ac:dyDescent="0.3">
      <c r="A14" s="18">
        <v>46302</v>
      </c>
      <c r="B14" s="19" t="s">
        <v>951</v>
      </c>
      <c r="C14" s="4" t="str">
        <f>IF(AND(IFERROR(INDEX(PARAMETRES!$D:$D,MATCH($B14,PARAMETRES!$B:$B,0)),"")&lt;&gt;"☐",ISNUMBER($P14)),IF(IFERROR(INDEX(LISTES!$F:$F,MATCH($B14,LISTES!$A:$A,0)),0)=1,"Domicile + agence","Domicile"),"Agence")</f>
        <v>Agence</v>
      </c>
      <c r="D14" s="20">
        <v>12</v>
      </c>
      <c r="E14" s="20">
        <v>12</v>
      </c>
      <c r="F14" s="21">
        <f>IF($K14&lt;&gt;"OK","",$N14+IF($C14="Agence",$O14,IF($C14="Domicile",$P14,$Q14+$O14))+IF($C14="Agence",IF(OR(IFERROR(INDEX(LISTES!$G:$G,MATCH($B14,LISTES!$A:$A,0)),0)=1,PARAMETRES!$C$6="Oui"),$R14,0),IF(IFERROR(INDEX(LISTES!$G:$G,MATCH($B14,LISTES!$A:$A,0)),0)=1,$R14+$Q14,$S14)))</f>
        <v>78.28</v>
      </c>
      <c r="G14" s="22">
        <f>IF($K14&lt;&gt;"OK","",IF($E14=0,0,$T14+IF($C14="Agence",$U14,IF($C14="Domicile",$V14,$W14+$U14))+IF($C14="Agence",IF(OR(IFERROR(INDEX(LISTES!$G:$G,MATCH($B14,LISTES!$A:$A,0)),0)=1,PARAMETRES!$C$6="Oui"),$X14,0),IF(IFERROR(INDEX(LISTES!$G:$G,MATCH($B14,LISTES!$A:$A,0)),0)=1,$X14+$W14,$Y14))))</f>
        <v>46.650000000000006</v>
      </c>
      <c r="H14" s="23">
        <f t="shared" si="0"/>
        <v>6.5233333333333334</v>
      </c>
      <c r="I14" s="24">
        <f t="shared" si="1"/>
        <v>-31.629999999999995</v>
      </c>
      <c r="J14" s="25">
        <v>0</v>
      </c>
      <c r="K14" s="4" t="s">
        <v>943</v>
      </c>
      <c r="L14" s="25">
        <f>IFERROR(INDEX(LISTES!$C:$C,MATCH($B14,LISTES!$A:$A,0)),1)</f>
        <v>1</v>
      </c>
      <c r="N14" s="26">
        <v>69.900000000000006</v>
      </c>
      <c r="O14" s="26">
        <v>8.3800000000000008</v>
      </c>
      <c r="P14" s="26"/>
      <c r="Q14" s="26"/>
      <c r="R14" s="26">
        <v>1.84</v>
      </c>
      <c r="S14" s="26"/>
      <c r="T14" s="26">
        <v>44.63</v>
      </c>
      <c r="U14" s="26">
        <v>2.02</v>
      </c>
      <c r="V14" s="26"/>
      <c r="W14" s="26"/>
      <c r="X14" s="26">
        <v>2.08</v>
      </c>
      <c r="Y14" s="26"/>
    </row>
    <row r="15" spans="1:25" x14ac:dyDescent="0.3">
      <c r="A15" s="18">
        <v>46302</v>
      </c>
      <c r="B15" s="19" t="s">
        <v>952</v>
      </c>
      <c r="C15" s="4" t="str">
        <f>IF(AND(IFERROR(INDEX(PARAMETRES!$D:$D,MATCH($B15,PARAMETRES!$B:$B,0)),"")&lt;&gt;"☐",ISNUMBER($P15)),IF(IFERROR(INDEX(LISTES!$F:$F,MATCH($B15,LISTES!$A:$A,0)),0)=1,"Domicile + agence","Domicile"),"Agence")</f>
        <v>Agence</v>
      </c>
      <c r="D15" s="20">
        <v>11</v>
      </c>
      <c r="E15" s="20">
        <v>0</v>
      </c>
      <c r="F15" s="21">
        <f>IF($K15&lt;&gt;"OK","",$N15+IF($C15="Agence",$O15,IF($C15="Domicile",$P15,$Q15+$O15))+IF($C15="Agence",IF(OR(IFERROR(INDEX(LISTES!$G:$G,MATCH($B15,LISTES!$A:$A,0)),0)=1,PARAMETRES!$C$6="Oui"),$R15,0),IF(IFERROR(INDEX(LISTES!$G:$G,MATCH($B15,LISTES!$A:$A,0)),0)=1,$R15+$Q15,$S15)))</f>
        <v>15.55</v>
      </c>
      <c r="G15" s="22">
        <f>IF($K15&lt;&gt;"OK","",IF($E15=0,0,$T15+IF($C15="Agence",$U15,IF($C15="Domicile",$V15,$W15+$U15))+IF($C15="Agence",IF(OR(IFERROR(INDEX(LISTES!$G:$G,MATCH($B15,LISTES!$A:$A,0)),0)=1,PARAMETRES!$C$6="Oui"),$X15,0),IF(IFERROR(INDEX(LISTES!$G:$G,MATCH($B15,LISTES!$A:$A,0)),0)=1,$X15+$W15,$Y15))))</f>
        <v>0</v>
      </c>
      <c r="H15" s="23">
        <f t="shared" si="0"/>
        <v>1.4136363636363638</v>
      </c>
      <c r="I15" s="24" t="str">
        <f t="shared" si="1"/>
        <v/>
      </c>
      <c r="J15" s="25">
        <v>0</v>
      </c>
      <c r="K15" s="4" t="s">
        <v>943</v>
      </c>
      <c r="L15" s="25">
        <f>IFERROR(INDEX(LISTES!$C:$C,MATCH($B15,LISTES!$A:$A,0)),1)</f>
        <v>1</v>
      </c>
      <c r="N15" s="26">
        <v>12.85</v>
      </c>
      <c r="O15" s="26">
        <v>2.7</v>
      </c>
      <c r="P15" s="26"/>
      <c r="Q15" s="26"/>
      <c r="R15" s="26">
        <v>2.59</v>
      </c>
      <c r="S15" s="26"/>
      <c r="T15" s="26"/>
      <c r="U15" s="26"/>
      <c r="V15" s="26"/>
      <c r="W15" s="26"/>
      <c r="X15" s="26"/>
      <c r="Y15" s="26"/>
    </row>
    <row r="16" spans="1:25" x14ac:dyDescent="0.3">
      <c r="A16" s="18">
        <v>46302</v>
      </c>
      <c r="B16" s="19" t="s">
        <v>953</v>
      </c>
      <c r="C16" s="4" t="str">
        <f>IF(AND(IFERROR(INDEX(PARAMETRES!$D:$D,MATCH($B16,PARAMETRES!$B:$B,0)),"")&lt;&gt;"☐",ISNUMBER($P16)),IF(IFERROR(INDEX(LISTES!$F:$F,MATCH($B16,LISTES!$A:$A,0)),0)=1,"Domicile + agence","Domicile"),"Agence")</f>
        <v>Agence</v>
      </c>
      <c r="D16" s="20">
        <v>3</v>
      </c>
      <c r="E16" s="20">
        <v>3</v>
      </c>
      <c r="F16" s="21">
        <f>IF($K16&lt;&gt;"OK","",$N16+IF($C16="Agence",$O16,IF($C16="Domicile",$P16,$Q16+$O16))+IF($C16="Agence",IF(OR(IFERROR(INDEX(LISTES!$G:$G,MATCH($B16,LISTES!$A:$A,0)),0)=1,PARAMETRES!$C$6="Oui"),$R16,0),IF(IFERROR(INDEX(LISTES!$G:$G,MATCH($B16,LISTES!$A:$A,0)),0)=1,$R16+$Q16,$S16)))</f>
        <v>16.46</v>
      </c>
      <c r="G16" s="22">
        <f>IF($K16&lt;&gt;"OK","",IF($E16=0,0,$T16+IF($C16="Agence",$U16,IF($C16="Domicile",$V16,$W16+$U16))+IF($C16="Agence",IF(OR(IFERROR(INDEX(LISTES!$G:$G,MATCH($B16,LISTES!$A:$A,0)),0)=1,PARAMETRES!$C$6="Oui"),$X16,0),IF(IFERROR(INDEX(LISTES!$G:$G,MATCH($B16,LISTES!$A:$A,0)),0)=1,$X16+$W16,$Y16))))</f>
        <v>32.519999999999996</v>
      </c>
      <c r="H16" s="23">
        <f t="shared" si="0"/>
        <v>5.4866666666666672</v>
      </c>
      <c r="I16" s="24">
        <f t="shared" si="1"/>
        <v>16.059999999999995</v>
      </c>
      <c r="J16" s="25">
        <v>0</v>
      </c>
      <c r="K16" s="4" t="s">
        <v>943</v>
      </c>
      <c r="L16" s="25">
        <f>IFERROR(INDEX(LISTES!$C:$C,MATCH($B16,LISTES!$A:$A,0)),1)</f>
        <v>1</v>
      </c>
      <c r="N16" s="26">
        <v>11.21</v>
      </c>
      <c r="O16" s="26">
        <v>5.25</v>
      </c>
      <c r="P16" s="26"/>
      <c r="Q16" s="26"/>
      <c r="R16" s="26">
        <v>7.53</v>
      </c>
      <c r="S16" s="26"/>
      <c r="T16" s="26">
        <v>27.27</v>
      </c>
      <c r="U16" s="26">
        <v>5.25</v>
      </c>
      <c r="V16" s="26"/>
      <c r="W16" s="26"/>
      <c r="X16" s="26">
        <v>7.53</v>
      </c>
      <c r="Y16" s="26"/>
    </row>
    <row r="17" spans="1:25" x14ac:dyDescent="0.3">
      <c r="A17" s="18">
        <v>46302</v>
      </c>
      <c r="B17" s="19" t="s">
        <v>894</v>
      </c>
      <c r="C17" s="4" t="str">
        <f>IF(AND(IFERROR(INDEX(PARAMETRES!$D:$D,MATCH($B17,PARAMETRES!$B:$B,0)),"")&lt;&gt;"☐",ISNUMBER($P17)),IF(IFERROR(INDEX(LISTES!$F:$F,MATCH($B17,LISTES!$A:$A,0)),0)=1,"Domicile + agence","Domicile"),"Agence")</f>
        <v>Agence</v>
      </c>
      <c r="D17" s="20">
        <v>1</v>
      </c>
      <c r="E17" s="20">
        <v>0</v>
      </c>
      <c r="F17" s="21">
        <f>IF($K17&lt;&gt;"OK","",$N17+IF($C17="Agence",$O17,IF($C17="Domicile",$P17,$Q17+$O17))+IF($C17="Agence",IF(OR(IFERROR(INDEX(LISTES!$G:$G,MATCH($B17,LISTES!$A:$A,0)),0)=1,PARAMETRES!$C$6="Oui"),$R17,0),IF(IFERROR(INDEX(LISTES!$G:$G,MATCH($B17,LISTES!$A:$A,0)),0)=1,$R17+$Q17,$S17)))</f>
        <v>17.059999999999999</v>
      </c>
      <c r="G17" s="22">
        <f>IF($K17&lt;&gt;"OK","",IF($E17=0,0,$T17+IF($C17="Agence",$U17,IF($C17="Domicile",$V17,$W17+$U17))+IF($C17="Agence",IF(OR(IFERROR(INDEX(LISTES!$G:$G,MATCH($B17,LISTES!$A:$A,0)),0)=1,PARAMETRES!$C$6="Oui"),$X17,0),IF(IFERROR(INDEX(LISTES!$G:$G,MATCH($B17,LISTES!$A:$A,0)),0)=1,$X17+$W17,$Y17))))</f>
        <v>0</v>
      </c>
      <c r="H17" s="23">
        <f t="shared" si="0"/>
        <v>17.059999999999999</v>
      </c>
      <c r="I17" s="24" t="str">
        <f t="shared" si="1"/>
        <v/>
      </c>
      <c r="J17" s="25">
        <v>0</v>
      </c>
      <c r="K17" s="4" t="s">
        <v>943</v>
      </c>
      <c r="L17" s="25">
        <f>IFERROR(INDEX(LISTES!$C:$C,MATCH($B17,LISTES!$A:$A,0)),1)</f>
        <v>1</v>
      </c>
      <c r="N17" s="26">
        <v>0</v>
      </c>
      <c r="O17" s="26">
        <v>17.059999999999999</v>
      </c>
      <c r="P17" s="26"/>
      <c r="Q17" s="26"/>
      <c r="R17" s="26">
        <v>17.559999999999999</v>
      </c>
      <c r="S17" s="26"/>
      <c r="T17" s="26"/>
      <c r="U17" s="26"/>
      <c r="V17" s="26"/>
      <c r="W17" s="26"/>
      <c r="X17" s="26"/>
      <c r="Y17" s="26"/>
    </row>
    <row r="18" spans="1:25" x14ac:dyDescent="0.3">
      <c r="A18" s="18">
        <v>46302</v>
      </c>
      <c r="B18" s="19" t="s">
        <v>907</v>
      </c>
      <c r="C18" s="4" t="str">
        <f>IF(AND(IFERROR(INDEX(PARAMETRES!$D:$D,MATCH($B18,PARAMETRES!$B:$B,0)),"")&lt;&gt;"☐",ISNUMBER($P18)),IF(IFERROR(INDEX(LISTES!$F:$F,MATCH($B18,LISTES!$A:$A,0)),0)=1,"Domicile + agence","Domicile"),"Agence")</f>
        <v>Agence</v>
      </c>
      <c r="D18" s="20">
        <v>9</v>
      </c>
      <c r="E18" s="20">
        <v>6</v>
      </c>
      <c r="F18" s="21">
        <f>IF($K18&lt;&gt;"OK","",$N18+IF($C18="Agence",$O18,IF($C18="Domicile",$P18,$Q18+$O18))+IF($C18="Agence",IF(OR(IFERROR(INDEX(LISTES!$G:$G,MATCH($B18,LISTES!$A:$A,0)),0)=1,PARAMETRES!$C$6="Oui"),$R18,0),IF(IFERROR(INDEX(LISTES!$G:$G,MATCH($B18,LISTES!$A:$A,0)),0)=1,$R18+$Q18,$S18)))</f>
        <v>41.38</v>
      </c>
      <c r="G18" s="22">
        <f>IF($K18&lt;&gt;"OK","",IF($E18=0,0,$T18+IF($C18="Agence",$U18,IF($C18="Domicile",$V18,$W18+$U18))+IF($C18="Agence",IF(OR(IFERROR(INDEX(LISTES!$G:$G,MATCH($B18,LISTES!$A:$A,0)),0)=1,PARAMETRES!$C$6="Oui"),$X18,0),IF(IFERROR(INDEX(LISTES!$G:$G,MATCH($B18,LISTES!$A:$A,0)),0)=1,$X18+$W18,$Y18))))</f>
        <v>35.260000000000005</v>
      </c>
      <c r="H18" s="23">
        <f t="shared" si="0"/>
        <v>4.597777777777778</v>
      </c>
      <c r="I18" s="24" t="str">
        <f t="shared" si="1"/>
        <v/>
      </c>
      <c r="J18" s="25">
        <v>0</v>
      </c>
      <c r="K18" s="4" t="s">
        <v>943</v>
      </c>
      <c r="L18" s="25">
        <f>IFERROR(INDEX(LISTES!$C:$C,MATCH($B18,LISTES!$A:$A,0)),1)</f>
        <v>1</v>
      </c>
      <c r="N18" s="26">
        <v>16.850000000000001</v>
      </c>
      <c r="O18" s="26">
        <v>24.53</v>
      </c>
      <c r="P18" s="26"/>
      <c r="Q18" s="26"/>
      <c r="R18" s="26">
        <v>29.23</v>
      </c>
      <c r="S18" s="26"/>
      <c r="T18" s="26">
        <v>10.73</v>
      </c>
      <c r="U18" s="26">
        <v>24.53</v>
      </c>
      <c r="V18" s="26"/>
      <c r="W18" s="26"/>
      <c r="X18" s="26">
        <v>24.58</v>
      </c>
      <c r="Y18" s="26"/>
    </row>
    <row r="19" spans="1:25" x14ac:dyDescent="0.3">
      <c r="A19" s="18">
        <v>46302</v>
      </c>
      <c r="B19" s="19" t="s">
        <v>954</v>
      </c>
      <c r="C19" s="4" t="str">
        <f>IF(AND(IFERROR(INDEX(PARAMETRES!$D:$D,MATCH($B19,PARAMETRES!$B:$B,0)),"")&lt;&gt;"☐",ISNUMBER($P19)),IF(IFERROR(INDEX(LISTES!$F:$F,MATCH($B19,LISTES!$A:$A,0)),0)=1,"Domicile + agence","Domicile"),"Agence")</f>
        <v>Agence</v>
      </c>
      <c r="D19" s="20">
        <v>15</v>
      </c>
      <c r="E19" s="20">
        <v>15</v>
      </c>
      <c r="F19" s="21">
        <f>IF($K19&lt;&gt;"OK","",$N19+IF($C19="Agence",$O19,IF($C19="Domicile",$P19,$Q19+$O19))+IF($C19="Agence",IF(OR(IFERROR(INDEX(LISTES!$G:$G,MATCH($B19,LISTES!$A:$A,0)),0)=1,PARAMETRES!$C$6="Oui"),$R19,0),IF(IFERROR(INDEX(LISTES!$G:$G,MATCH($B19,LISTES!$A:$A,0)),0)=1,$R19+$Q19,$S19)))</f>
        <v>54.57</v>
      </c>
      <c r="G19" s="22">
        <f>IF($K19&lt;&gt;"OK","",IF($E19=0,0,$T19+IF($C19="Agence",$U19,IF($C19="Domicile",$V19,$W19+$U19))+IF($C19="Agence",IF(OR(IFERROR(INDEX(LISTES!$G:$G,MATCH($B19,LISTES!$A:$A,0)),0)=1,PARAMETRES!$C$6="Oui"),$X19,0),IF(IFERROR(INDEX(LISTES!$G:$G,MATCH($B19,LISTES!$A:$A,0)),0)=1,$X19+$W19,$Y19))))</f>
        <v>29.75</v>
      </c>
      <c r="H19" s="23">
        <f t="shared" si="0"/>
        <v>3.6379999999999999</v>
      </c>
      <c r="I19" s="24">
        <f t="shared" si="1"/>
        <v>-24.82</v>
      </c>
      <c r="J19" s="25">
        <v>0</v>
      </c>
      <c r="K19" s="4" t="s">
        <v>943</v>
      </c>
      <c r="L19" s="25">
        <f>IFERROR(INDEX(LISTES!$C:$C,MATCH($B19,LISTES!$A:$A,0)),1)</f>
        <v>1</v>
      </c>
      <c r="N19" s="26">
        <v>51.36</v>
      </c>
      <c r="O19" s="26">
        <v>3.21</v>
      </c>
      <c r="P19" s="26"/>
      <c r="Q19" s="26"/>
      <c r="R19" s="26">
        <v>2.52</v>
      </c>
      <c r="S19" s="26"/>
      <c r="T19" s="26">
        <v>26.79</v>
      </c>
      <c r="U19" s="26">
        <v>2.96</v>
      </c>
      <c r="V19" s="26"/>
      <c r="W19" s="26"/>
      <c r="X19" s="26">
        <v>2.93</v>
      </c>
      <c r="Y19" s="26"/>
    </row>
    <row r="20" spans="1:25" x14ac:dyDescent="0.3">
      <c r="A20" s="18">
        <v>46302</v>
      </c>
      <c r="B20" s="19" t="s">
        <v>905</v>
      </c>
      <c r="C20" s="4" t="str">
        <f>IF(AND(IFERROR(INDEX(PARAMETRES!$D:$D,MATCH($B20,PARAMETRES!$B:$B,0)),"")&lt;&gt;"☐",ISNUMBER($P20)),IF(IFERROR(INDEX(LISTES!$F:$F,MATCH($B20,LISTES!$A:$A,0)),0)=1,"Domicile + agence","Domicile"),"Agence")</f>
        <v>Agence</v>
      </c>
      <c r="D20" s="20">
        <v>14</v>
      </c>
      <c r="E20" s="20">
        <v>0</v>
      </c>
      <c r="F20" s="21">
        <f>IF($K20&lt;&gt;"OK","",$N20+IF($C20="Agence",$O20,IF($C20="Domicile",$P20,$Q20+$O20))+IF($C20="Agence",IF(OR(IFERROR(INDEX(LISTES!$G:$G,MATCH($B20,LISTES!$A:$A,0)),0)=1,PARAMETRES!$C$6="Oui"),$R20,0),IF(IFERROR(INDEX(LISTES!$G:$G,MATCH($B20,LISTES!$A:$A,0)),0)=1,$R20+$Q20,$S20)))</f>
        <v>27.06</v>
      </c>
      <c r="G20" s="22">
        <f>IF($K20&lt;&gt;"OK","",IF($E20=0,0,$T20+IF($C20="Agence",$U20,IF($C20="Domicile",$V20,$W20+$U20))+IF($C20="Agence",IF(OR(IFERROR(INDEX(LISTES!$G:$G,MATCH($B20,LISTES!$A:$A,0)),0)=1,PARAMETRES!$C$6="Oui"),$X20,0),IF(IFERROR(INDEX(LISTES!$G:$G,MATCH($B20,LISTES!$A:$A,0)),0)=1,$X20+$W20,$Y20))))</f>
        <v>0</v>
      </c>
      <c r="H20" s="23">
        <f t="shared" si="0"/>
        <v>1.9328571428571428</v>
      </c>
      <c r="I20" s="24" t="str">
        <f t="shared" si="1"/>
        <v/>
      </c>
      <c r="J20" s="25">
        <v>0</v>
      </c>
      <c r="K20" s="4" t="s">
        <v>943</v>
      </c>
      <c r="L20" s="25">
        <f>IFERROR(INDEX(LISTES!$C:$C,MATCH($B20,LISTES!$A:$A,0)),1)</f>
        <v>1</v>
      </c>
      <c r="N20" s="26">
        <v>23.13</v>
      </c>
      <c r="O20" s="26">
        <v>3.93</v>
      </c>
      <c r="P20" s="26"/>
      <c r="Q20" s="26"/>
      <c r="R20" s="26">
        <v>3.66</v>
      </c>
      <c r="S20" s="26"/>
      <c r="T20" s="26"/>
      <c r="U20" s="26"/>
      <c r="V20" s="26"/>
      <c r="W20" s="26"/>
      <c r="X20" s="26"/>
      <c r="Y20" s="26"/>
    </row>
    <row r="21" spans="1:25" x14ac:dyDescent="0.3">
      <c r="A21" s="18">
        <v>46302</v>
      </c>
      <c r="B21" s="19" t="s">
        <v>859</v>
      </c>
      <c r="C21" s="4" t="str">
        <f>IF(AND(IFERROR(INDEX(PARAMETRES!$D:$D,MATCH($B21,PARAMETRES!$B:$B,0)),"")&lt;&gt;"☐",ISNUMBER($P21)),IF(IFERROR(INDEX(LISTES!$F:$F,MATCH($B21,LISTES!$A:$A,0)),0)=1,"Domicile + agence","Domicile"),"Agence")</f>
        <v>Agence</v>
      </c>
      <c r="D21" s="20">
        <v>29</v>
      </c>
      <c r="E21" s="20">
        <v>0</v>
      </c>
      <c r="F21" s="21">
        <f>IF($K21&lt;&gt;"OK","",$N21+IF($C21="Agence",$O21,IF($C21="Domicile",$P21,$Q21+$O21))+IF($C21="Agence",IF(OR(IFERROR(INDEX(LISTES!$G:$G,MATCH($B21,LISTES!$A:$A,0)),0)=1,PARAMETRES!$C$6="Oui"),$R21,0),IF(IFERROR(INDEX(LISTES!$G:$G,MATCH($B21,LISTES!$A:$A,0)),0)=1,$R21+$Q21,$S21)))</f>
        <v>28.68</v>
      </c>
      <c r="G21" s="22">
        <f>IF($K21&lt;&gt;"OK","",IF($E21=0,0,$T21+IF($C21="Agence",$U21,IF($C21="Domicile",$V21,$W21+$U21))+IF($C21="Agence",IF(OR(IFERROR(INDEX(LISTES!$G:$G,MATCH($B21,LISTES!$A:$A,0)),0)=1,PARAMETRES!$C$6="Oui"),$X21,0),IF(IFERROR(INDEX(LISTES!$G:$G,MATCH($B21,LISTES!$A:$A,0)),0)=1,$X21+$W21,$Y21))))</f>
        <v>0</v>
      </c>
      <c r="H21" s="23">
        <f t="shared" si="0"/>
        <v>0.98896551724137927</v>
      </c>
      <c r="I21" s="24" t="str">
        <f t="shared" si="1"/>
        <v/>
      </c>
      <c r="J21" s="25">
        <v>0</v>
      </c>
      <c r="K21" s="4" t="s">
        <v>943</v>
      </c>
      <c r="L21" s="25">
        <f>IFERROR(INDEX(LISTES!$C:$C,MATCH($B21,LISTES!$A:$A,0)),1)</f>
        <v>1</v>
      </c>
      <c r="N21" s="26">
        <v>26.52</v>
      </c>
      <c r="O21" s="26">
        <v>2.16</v>
      </c>
      <c r="P21" s="26"/>
      <c r="Q21" s="26"/>
      <c r="R21" s="26">
        <v>3.9</v>
      </c>
      <c r="S21" s="26"/>
      <c r="T21" s="26"/>
      <c r="U21" s="26"/>
      <c r="V21" s="26"/>
      <c r="W21" s="26"/>
      <c r="X21" s="26"/>
      <c r="Y21" s="26"/>
    </row>
    <row r="22" spans="1:25" x14ac:dyDescent="0.3">
      <c r="A22" s="18">
        <v>46302</v>
      </c>
      <c r="B22" s="19" t="s">
        <v>865</v>
      </c>
      <c r="C22" s="4" t="str">
        <f>IF(AND(IFERROR(INDEX(PARAMETRES!$D:$D,MATCH($B22,PARAMETRES!$B:$B,0)),"")&lt;&gt;"☐",ISNUMBER($P22)),IF(IFERROR(INDEX(LISTES!$F:$F,MATCH($B22,LISTES!$A:$A,0)),0)=1,"Domicile + agence","Domicile"),"Agence")</f>
        <v>Agence</v>
      </c>
      <c r="D22" s="20">
        <v>10</v>
      </c>
      <c r="E22" s="20">
        <v>10</v>
      </c>
      <c r="F22" s="21">
        <f>IF($K22&lt;&gt;"OK","",$N22+IF($C22="Agence",$O22,IF($C22="Domicile",$P22,$Q22+$O22))+IF($C22="Agence",IF(OR(IFERROR(INDEX(LISTES!$G:$G,MATCH($B22,LISTES!$A:$A,0)),0)=1,PARAMETRES!$C$6="Oui"),$R22,0),IF(IFERROR(INDEX(LISTES!$G:$G,MATCH($B22,LISTES!$A:$A,0)),0)=1,$R22+$Q22,$S22)))</f>
        <v>54.1</v>
      </c>
      <c r="G22" s="22">
        <f>IF($K22&lt;&gt;"OK","",IF($E22=0,0,$T22+IF($C22="Agence",$U22,IF($C22="Domicile",$V22,$W22+$U22))+IF($C22="Agence",IF(OR(IFERROR(INDEX(LISTES!$G:$G,MATCH($B22,LISTES!$A:$A,0)),0)=1,PARAMETRES!$C$6="Oui"),$X22,0),IF(IFERROR(INDEX(LISTES!$G:$G,MATCH($B22,LISTES!$A:$A,0)),0)=1,$X22+$W22,$Y22))))</f>
        <v>28.13</v>
      </c>
      <c r="H22" s="23">
        <f t="shared" si="0"/>
        <v>5.41</v>
      </c>
      <c r="I22" s="24">
        <f t="shared" si="1"/>
        <v>-25.970000000000002</v>
      </c>
      <c r="J22" s="25">
        <v>1</v>
      </c>
      <c r="K22" s="4" t="s">
        <v>943</v>
      </c>
      <c r="L22" s="25">
        <f>IFERROR(INDEX(LISTES!$C:$C,MATCH($B22,LISTES!$A:$A,0)),1)</f>
        <v>1</v>
      </c>
      <c r="N22" s="26">
        <v>48.78</v>
      </c>
      <c r="O22" s="26">
        <v>5.32</v>
      </c>
      <c r="P22" s="26"/>
      <c r="Q22" s="26"/>
      <c r="R22" s="26">
        <v>2.46</v>
      </c>
      <c r="S22" s="26"/>
      <c r="T22" s="26">
        <v>22.81</v>
      </c>
      <c r="U22" s="26">
        <v>5.32</v>
      </c>
      <c r="V22" s="26"/>
      <c r="W22" s="26"/>
      <c r="X22" s="26">
        <v>3.89</v>
      </c>
      <c r="Y22" s="26"/>
    </row>
    <row r="23" spans="1:25" x14ac:dyDescent="0.3">
      <c r="A23" s="18">
        <v>46302</v>
      </c>
      <c r="B23" s="19" t="s">
        <v>955</v>
      </c>
      <c r="C23" s="4" t="str">
        <f>IF(AND(IFERROR(INDEX(PARAMETRES!$D:$D,MATCH($B23,PARAMETRES!$B:$B,0)),"")&lt;&gt;"☐",ISNUMBER($P23)),IF(IFERROR(INDEX(LISTES!$F:$F,MATCH($B23,LISTES!$A:$A,0)),0)=1,"Domicile + agence","Domicile"),"Agence")</f>
        <v>Agence</v>
      </c>
      <c r="D23" s="20">
        <v>3</v>
      </c>
      <c r="E23" s="20">
        <v>0</v>
      </c>
      <c r="F23" s="21">
        <f>IF($K23&lt;&gt;"OK","",$N23+IF($C23="Agence",$O23,IF($C23="Domicile",$P23,$Q23+$O23))+IF($C23="Agence",IF(OR(IFERROR(INDEX(LISTES!$G:$G,MATCH($B23,LISTES!$A:$A,0)),0)=1,PARAMETRES!$C$6="Oui"),$R23,0),IF(IFERROR(INDEX(LISTES!$G:$G,MATCH($B23,LISTES!$A:$A,0)),0)=1,$R23+$Q23,$S23)))</f>
        <v>4.4799999999999995</v>
      </c>
      <c r="G23" s="22">
        <f>IF($K23&lt;&gt;"OK","",IF($E23=0,0,$T23+IF($C23="Agence",$U23,IF($C23="Domicile",$V23,$W23+$U23))+IF($C23="Agence",IF(OR(IFERROR(INDEX(LISTES!$G:$G,MATCH($B23,LISTES!$A:$A,0)),0)=1,PARAMETRES!$C$6="Oui"),$X23,0),IF(IFERROR(INDEX(LISTES!$G:$G,MATCH($B23,LISTES!$A:$A,0)),0)=1,$X23+$W23,$Y23))))</f>
        <v>0</v>
      </c>
      <c r="H23" s="23">
        <f t="shared" si="0"/>
        <v>1.4933333333333332</v>
      </c>
      <c r="I23" s="24" t="str">
        <f t="shared" si="1"/>
        <v/>
      </c>
      <c r="J23" s="25">
        <v>0</v>
      </c>
      <c r="K23" s="4" t="s">
        <v>943</v>
      </c>
      <c r="L23" s="25">
        <f>IFERROR(INDEX(LISTES!$C:$C,MATCH($B23,LISTES!$A:$A,0)),1)</f>
        <v>1</v>
      </c>
      <c r="N23" s="26">
        <v>0.06</v>
      </c>
      <c r="O23" s="26">
        <v>4.42</v>
      </c>
      <c r="P23" s="26"/>
      <c r="Q23" s="26"/>
      <c r="R23" s="26">
        <v>5.17</v>
      </c>
      <c r="S23" s="26"/>
      <c r="T23" s="26"/>
      <c r="U23" s="26"/>
      <c r="V23" s="26"/>
      <c r="W23" s="26"/>
      <c r="X23" s="26"/>
      <c r="Y23" s="26"/>
    </row>
    <row r="24" spans="1:25" x14ac:dyDescent="0.3">
      <c r="A24" s="18">
        <v>46302</v>
      </c>
      <c r="B24" s="19" t="s">
        <v>847</v>
      </c>
      <c r="C24" s="4" t="str">
        <f>IF(AND(IFERROR(INDEX(PARAMETRES!$D:$D,MATCH($B24,PARAMETRES!$B:$B,0)),"")&lt;&gt;"☐",ISNUMBER($P24)),IF(IFERROR(INDEX(LISTES!$F:$F,MATCH($B24,LISTES!$A:$A,0)),0)=1,"Domicile + agence","Domicile"),"Agence")</f>
        <v>Agence</v>
      </c>
      <c r="D24" s="20">
        <v>8</v>
      </c>
      <c r="E24" s="20">
        <v>5</v>
      </c>
      <c r="F24" s="21">
        <f>IF($K24&lt;&gt;"OK","",$N24+IF($C24="Agence",$O24,IF($C24="Domicile",$P24,$Q24+$O24))+IF($C24="Agence",IF(OR(IFERROR(INDEX(LISTES!$G:$G,MATCH($B24,LISTES!$A:$A,0)),0)=1,PARAMETRES!$C$6="Oui"),$R24,0),IF(IFERROR(INDEX(LISTES!$G:$G,MATCH($B24,LISTES!$A:$A,0)),0)=1,$R24+$Q24,$S24)))</f>
        <v>27.89</v>
      </c>
      <c r="G24" s="22">
        <f>IF($K24&lt;&gt;"OK","",IF($E24=0,0,$T24+IF($C24="Agence",$U24,IF($C24="Domicile",$V24,$W24+$U24))+IF($C24="Agence",IF(OR(IFERROR(INDEX(LISTES!$G:$G,MATCH($B24,LISTES!$A:$A,0)),0)=1,PARAMETRES!$C$6="Oui"),$X24,0),IF(IFERROR(INDEX(LISTES!$G:$G,MATCH($B24,LISTES!$A:$A,0)),0)=1,$X24+$W24,$Y24))))</f>
        <v>14.23</v>
      </c>
      <c r="H24" s="23">
        <f t="shared" si="0"/>
        <v>3.4862500000000001</v>
      </c>
      <c r="I24" s="24" t="str">
        <f t="shared" si="1"/>
        <v/>
      </c>
      <c r="J24" s="25">
        <v>0</v>
      </c>
      <c r="K24" s="4" t="s">
        <v>943</v>
      </c>
      <c r="L24" s="25">
        <f>IFERROR(INDEX(LISTES!$C:$C,MATCH($B24,LISTES!$A:$A,0)),1)</f>
        <v>1</v>
      </c>
      <c r="N24" s="26">
        <v>24.53</v>
      </c>
      <c r="O24" s="26">
        <v>3.36</v>
      </c>
      <c r="P24" s="26"/>
      <c r="Q24" s="26"/>
      <c r="R24" s="26">
        <v>3.85</v>
      </c>
      <c r="S24" s="26"/>
      <c r="T24" s="26">
        <v>11.15</v>
      </c>
      <c r="U24" s="26">
        <v>3.08</v>
      </c>
      <c r="V24" s="26"/>
      <c r="W24" s="26"/>
      <c r="X24" s="26">
        <v>3.85</v>
      </c>
      <c r="Y24" s="26"/>
    </row>
    <row r="25" spans="1:25" x14ac:dyDescent="0.3">
      <c r="A25" s="18">
        <v>46302</v>
      </c>
      <c r="B25" s="19" t="s">
        <v>851</v>
      </c>
      <c r="C25" s="4" t="str">
        <f>IF(AND(IFERROR(INDEX(PARAMETRES!$D:$D,MATCH($B25,PARAMETRES!$B:$B,0)),"")&lt;&gt;"☐",ISNUMBER($P25)),IF(IFERROR(INDEX(LISTES!$F:$F,MATCH($B25,LISTES!$A:$A,0)),0)=1,"Domicile + agence","Domicile"),"Agence")</f>
        <v>Agence</v>
      </c>
      <c r="D25" s="20">
        <v>2</v>
      </c>
      <c r="E25" s="20">
        <v>0</v>
      </c>
      <c r="F25" s="21">
        <f>IF($K25&lt;&gt;"OK","",$N25+IF($C25="Agence",$O25,IF($C25="Domicile",$P25,$Q25+$O25))+IF($C25="Agence",IF(OR(IFERROR(INDEX(LISTES!$G:$G,MATCH($B25,LISTES!$A:$A,0)),0)=1,PARAMETRES!$C$6="Oui"),$R25,0),IF(IFERROR(INDEX(LISTES!$G:$G,MATCH($B25,LISTES!$A:$A,0)),0)=1,$R25+$Q25,$S25)))</f>
        <v>55.709999999999994</v>
      </c>
      <c r="G25" s="22">
        <f>IF($K25&lt;&gt;"OK","",IF($E25=0,0,$T25+IF($C25="Agence",$U25,IF($C25="Domicile",$V25,$W25+$U25))+IF($C25="Agence",IF(OR(IFERROR(INDEX(LISTES!$G:$G,MATCH($B25,LISTES!$A:$A,0)),0)=1,PARAMETRES!$C$6="Oui"),$X25,0),IF(IFERROR(INDEX(LISTES!$G:$G,MATCH($B25,LISTES!$A:$A,0)),0)=1,$X25+$W25,$Y25))))</f>
        <v>0</v>
      </c>
      <c r="H25" s="23">
        <f t="shared" si="0"/>
        <v>27.854999999999997</v>
      </c>
      <c r="I25" s="24" t="str">
        <f t="shared" si="1"/>
        <v/>
      </c>
      <c r="J25" s="25">
        <v>0</v>
      </c>
      <c r="K25" s="4" t="s">
        <v>943</v>
      </c>
      <c r="L25" s="25">
        <f>IFERROR(INDEX(LISTES!$C:$C,MATCH($B25,LISTES!$A:$A,0)),1)</f>
        <v>1</v>
      </c>
      <c r="N25" s="26">
        <v>28.72</v>
      </c>
      <c r="O25" s="26">
        <v>26.99</v>
      </c>
      <c r="P25" s="26"/>
      <c r="Q25" s="26"/>
      <c r="R25" s="26">
        <v>5.47</v>
      </c>
      <c r="S25" s="26"/>
      <c r="T25" s="26"/>
      <c r="U25" s="26"/>
      <c r="V25" s="26"/>
      <c r="W25" s="26"/>
      <c r="X25" s="26"/>
      <c r="Y25" s="26"/>
    </row>
    <row r="26" spans="1:25" x14ac:dyDescent="0.3">
      <c r="A26" s="18">
        <v>46302</v>
      </c>
      <c r="B26" s="19" t="s">
        <v>956</v>
      </c>
      <c r="C26" s="4" t="str">
        <f>IF(AND(IFERROR(INDEX(PARAMETRES!$D:$D,MATCH($B26,PARAMETRES!$B:$B,0)),"")&lt;&gt;"☐",ISNUMBER($P26)),IF(IFERROR(INDEX(LISTES!$F:$F,MATCH($B26,LISTES!$A:$A,0)),0)=1,"Domicile + agence","Domicile"),"Agence")</f>
        <v>Agence</v>
      </c>
      <c r="D26" s="20">
        <v>11</v>
      </c>
      <c r="E26" s="20">
        <v>8</v>
      </c>
      <c r="F26" s="21">
        <f>IF($K26&lt;&gt;"OK","",$N26+IF($C26="Agence",$O26,IF($C26="Domicile",$P26,$Q26+$O26))+IF($C26="Agence",IF(OR(IFERROR(INDEX(LISTES!$G:$G,MATCH($B26,LISTES!$A:$A,0)),0)=1,PARAMETRES!$C$6="Oui"),$R26,0),IF(IFERROR(INDEX(LISTES!$G:$G,MATCH($B26,LISTES!$A:$A,0)),0)=1,$R26+$Q26,$S26)))</f>
        <v>18.96</v>
      </c>
      <c r="G26" s="22">
        <f>IF($K26&lt;&gt;"OK","",IF($E26=0,0,$T26+IF($C26="Agence",$U26,IF($C26="Domicile",$V26,$W26+$U26))+IF($C26="Agence",IF(OR(IFERROR(INDEX(LISTES!$G:$G,MATCH($B26,LISTES!$A:$A,0)),0)=1,PARAMETRES!$C$6="Oui"),$X26,0),IF(IFERROR(INDEX(LISTES!$G:$G,MATCH($B26,LISTES!$A:$A,0)),0)=1,$X26+$W26,$Y26))))</f>
        <v>9.43</v>
      </c>
      <c r="H26" s="23">
        <f t="shared" si="0"/>
        <v>1.7236363636363636</v>
      </c>
      <c r="I26" s="24" t="str">
        <f t="shared" si="1"/>
        <v/>
      </c>
      <c r="J26" s="25">
        <v>0</v>
      </c>
      <c r="K26" s="4" t="s">
        <v>943</v>
      </c>
      <c r="L26" s="25">
        <f>IFERROR(INDEX(LISTES!$C:$C,MATCH($B26,LISTES!$A:$A,0)),1)</f>
        <v>1</v>
      </c>
      <c r="N26" s="26">
        <v>14.7</v>
      </c>
      <c r="O26" s="26">
        <v>4.26</v>
      </c>
      <c r="P26" s="26"/>
      <c r="Q26" s="26"/>
      <c r="R26" s="26">
        <v>4.58</v>
      </c>
      <c r="S26" s="26"/>
      <c r="T26" s="26">
        <v>5.17</v>
      </c>
      <c r="U26" s="26">
        <v>4.26</v>
      </c>
      <c r="V26" s="26"/>
      <c r="W26" s="26"/>
      <c r="X26" s="26">
        <v>3.17</v>
      </c>
      <c r="Y26" s="26"/>
    </row>
    <row r="27" spans="1:25" x14ac:dyDescent="0.3">
      <c r="A27" s="18">
        <v>46302</v>
      </c>
      <c r="B27" s="19" t="s">
        <v>957</v>
      </c>
      <c r="C27" s="4" t="str">
        <f>IF(AND(IFERROR(INDEX(PARAMETRES!$D:$D,MATCH($B27,PARAMETRES!$B:$B,0)),"")&lt;&gt;"☐",ISNUMBER($P27)),IF(IFERROR(INDEX(LISTES!$F:$F,MATCH($B27,LISTES!$A:$A,0)),0)=1,"Domicile + agence","Domicile"),"Agence")</f>
        <v>Agence</v>
      </c>
      <c r="D27" s="20">
        <v>17</v>
      </c>
      <c r="E27" s="20">
        <v>15</v>
      </c>
      <c r="F27" s="21">
        <f>IF($K27&lt;&gt;"OK","",$N27+IF($C27="Agence",$O27,IF($C27="Domicile",$P27,$Q27+$O27))+IF($C27="Agence",IF(OR(IFERROR(INDEX(LISTES!$G:$G,MATCH($B27,LISTES!$A:$A,0)),0)=1,PARAMETRES!$C$6="Oui"),$R27,0),IF(IFERROR(INDEX(LISTES!$G:$G,MATCH($B27,LISTES!$A:$A,0)),0)=1,$R27+$Q27,$S27)))</f>
        <v>32.94</v>
      </c>
      <c r="G27" s="22">
        <f>IF($K27&lt;&gt;"OK","",IF($E27=0,0,$T27+IF($C27="Agence",$U27,IF($C27="Domicile",$V27,$W27+$U27))+IF($C27="Agence",IF(OR(IFERROR(INDEX(LISTES!$G:$G,MATCH($B27,LISTES!$A:$A,0)),0)=1,PARAMETRES!$C$6="Oui"),$X27,0),IF(IFERROR(INDEX(LISTES!$G:$G,MATCH($B27,LISTES!$A:$A,0)),0)=1,$X27+$W27,$Y27))))</f>
        <v>22.27</v>
      </c>
      <c r="H27" s="23">
        <f t="shared" si="0"/>
        <v>1.9376470588235293</v>
      </c>
      <c r="I27" s="24" t="str">
        <f t="shared" si="1"/>
        <v/>
      </c>
      <c r="J27" s="25">
        <v>0</v>
      </c>
      <c r="K27" s="4" t="s">
        <v>943</v>
      </c>
      <c r="L27" s="25">
        <f>IFERROR(INDEX(LISTES!$C:$C,MATCH($B27,LISTES!$A:$A,0)),1)</f>
        <v>1</v>
      </c>
      <c r="N27" s="26">
        <v>27.44</v>
      </c>
      <c r="O27" s="26">
        <v>5.5</v>
      </c>
      <c r="P27" s="26"/>
      <c r="Q27" s="26"/>
      <c r="R27" s="26">
        <v>7</v>
      </c>
      <c r="S27" s="26"/>
      <c r="T27" s="26">
        <v>16.55</v>
      </c>
      <c r="U27" s="26">
        <v>5.72</v>
      </c>
      <c r="V27" s="26"/>
      <c r="W27" s="26"/>
      <c r="X27" s="26">
        <v>4.9000000000000004</v>
      </c>
      <c r="Y27" s="26"/>
    </row>
    <row r="28" spans="1:25" x14ac:dyDescent="0.3">
      <c r="A28" s="18">
        <v>46302</v>
      </c>
      <c r="B28" s="19" t="s">
        <v>849</v>
      </c>
      <c r="C28" s="4" t="str">
        <f>IF(AND(IFERROR(INDEX(PARAMETRES!$D:$D,MATCH($B28,PARAMETRES!$B:$B,0)),"")&lt;&gt;"☐",ISNUMBER($P28)),IF(IFERROR(INDEX(LISTES!$F:$F,MATCH($B28,LISTES!$A:$A,0)),0)=1,"Domicile + agence","Domicile"),"Agence")</f>
        <v>Agence</v>
      </c>
      <c r="D28" s="20">
        <v>14</v>
      </c>
      <c r="E28" s="20">
        <v>9</v>
      </c>
      <c r="F28" s="21">
        <f>IF($K28&lt;&gt;"OK","",$N28+IF($C28="Agence",$O28,IF($C28="Domicile",$P28,$Q28+$O28))+IF($C28="Agence",IF(OR(IFERROR(INDEX(LISTES!$G:$G,MATCH($B28,LISTES!$A:$A,0)),0)=1,PARAMETRES!$C$6="Oui"),$R28,0),IF(IFERROR(INDEX(LISTES!$G:$G,MATCH($B28,LISTES!$A:$A,0)),0)=1,$R28+$Q28,$S28)))</f>
        <v>70.800000000000011</v>
      </c>
      <c r="G28" s="22">
        <f>IF($K28&lt;&gt;"OK","",IF($E28=0,0,$T28+IF($C28="Agence",$U28,IF($C28="Domicile",$V28,$W28+$U28))+IF($C28="Agence",IF(OR(IFERROR(INDEX(LISTES!$G:$G,MATCH($B28,LISTES!$A:$A,0)),0)=1,PARAMETRES!$C$6="Oui"),$X28,0),IF(IFERROR(INDEX(LISTES!$G:$G,MATCH($B28,LISTES!$A:$A,0)),0)=1,$X28+$W28,$Y28))))</f>
        <v>40.200000000000003</v>
      </c>
      <c r="H28" s="23">
        <f t="shared" si="0"/>
        <v>5.0571428571428578</v>
      </c>
      <c r="I28" s="24" t="str">
        <f t="shared" si="1"/>
        <v/>
      </c>
      <c r="J28" s="25">
        <v>0</v>
      </c>
      <c r="K28" s="4" t="s">
        <v>943</v>
      </c>
      <c r="L28" s="25">
        <f>IFERROR(INDEX(LISTES!$C:$C,MATCH($B28,LISTES!$A:$A,0)),1)</f>
        <v>1</v>
      </c>
      <c r="N28" s="26">
        <v>65.48</v>
      </c>
      <c r="O28" s="26">
        <v>5.32</v>
      </c>
      <c r="P28" s="26"/>
      <c r="Q28" s="26"/>
      <c r="R28" s="26">
        <v>10.06</v>
      </c>
      <c r="S28" s="26"/>
      <c r="T28" s="26">
        <v>34.880000000000003</v>
      </c>
      <c r="U28" s="26">
        <v>5.32</v>
      </c>
      <c r="V28" s="26"/>
      <c r="W28" s="26"/>
      <c r="X28" s="26">
        <v>23.62</v>
      </c>
      <c r="Y28" s="26"/>
    </row>
    <row r="29" spans="1:25" x14ac:dyDescent="0.3">
      <c r="A29" s="18">
        <v>46302</v>
      </c>
      <c r="B29" s="19" t="s">
        <v>900</v>
      </c>
      <c r="C29" s="4" t="str">
        <f>IF(AND(IFERROR(INDEX(PARAMETRES!$D:$D,MATCH($B29,PARAMETRES!$B:$B,0)),"")&lt;&gt;"☐",ISNUMBER($P29)),IF(IFERROR(INDEX(LISTES!$F:$F,MATCH($B29,LISTES!$A:$A,0)),0)=1,"Domicile + agence","Domicile"),"Agence")</f>
        <v>Agence</v>
      </c>
      <c r="D29" s="20">
        <v>10</v>
      </c>
      <c r="E29" s="20">
        <v>10</v>
      </c>
      <c r="F29" s="21">
        <f>IF($K29&lt;&gt;"OK","",$N29+IF($C29="Agence",$O29,IF($C29="Domicile",$P29,$Q29+$O29))+IF($C29="Agence",IF(OR(IFERROR(INDEX(LISTES!$G:$G,MATCH($B29,LISTES!$A:$A,0)),0)=1,PARAMETRES!$C$6="Oui"),$R29,0),IF(IFERROR(INDEX(LISTES!$G:$G,MATCH($B29,LISTES!$A:$A,0)),0)=1,$R29+$Q29,$S29)))</f>
        <v>46.64</v>
      </c>
      <c r="G29" s="22">
        <f>IF($K29&lt;&gt;"OK","",IF($E29=0,0,$T29+IF($C29="Agence",$U29,IF($C29="Domicile",$V29,$W29+$U29))+IF($C29="Agence",IF(OR(IFERROR(INDEX(LISTES!$G:$G,MATCH($B29,LISTES!$A:$A,0)),0)=1,PARAMETRES!$C$6="Oui"),$X29,0),IF(IFERROR(INDEX(LISTES!$G:$G,MATCH($B29,LISTES!$A:$A,0)),0)=1,$X29+$W29,$Y29))))</f>
        <v>53.06</v>
      </c>
      <c r="H29" s="23">
        <f t="shared" si="0"/>
        <v>4.6639999999999997</v>
      </c>
      <c r="I29" s="24">
        <f t="shared" si="1"/>
        <v>6.4200000000000017</v>
      </c>
      <c r="J29" s="25">
        <v>0</v>
      </c>
      <c r="K29" s="4" t="s">
        <v>943</v>
      </c>
      <c r="L29" s="25">
        <f>IFERROR(INDEX(LISTES!$C:$C,MATCH($B29,LISTES!$A:$A,0)),1)</f>
        <v>1</v>
      </c>
      <c r="N29" s="26">
        <v>39.19</v>
      </c>
      <c r="O29" s="26">
        <v>7.45</v>
      </c>
      <c r="P29" s="26"/>
      <c r="Q29" s="26"/>
      <c r="R29" s="26">
        <v>8.49</v>
      </c>
      <c r="S29" s="26"/>
      <c r="T29" s="26">
        <v>45.61</v>
      </c>
      <c r="U29" s="26">
        <v>7.45</v>
      </c>
      <c r="V29" s="26"/>
      <c r="W29" s="26"/>
      <c r="X29" s="26">
        <v>7.63</v>
      </c>
      <c r="Y29" s="26"/>
    </row>
    <row r="30" spans="1:25" x14ac:dyDescent="0.3">
      <c r="A30" s="18">
        <v>46302</v>
      </c>
      <c r="B30" s="19" t="s">
        <v>959</v>
      </c>
      <c r="C30" s="4" t="str">
        <f>IF(AND(IFERROR(INDEX(PARAMETRES!$D:$D,MATCH($B30,PARAMETRES!$B:$B,0)),"")&lt;&gt;"☐",ISNUMBER($P30)),IF(IFERROR(INDEX(LISTES!$F:$F,MATCH($B30,LISTES!$A:$A,0)),0)=1,"Domicile + agence","Domicile"),"Agence")</f>
        <v>Agence</v>
      </c>
      <c r="D30" s="20">
        <v>8</v>
      </c>
      <c r="E30" s="20">
        <v>0</v>
      </c>
      <c r="F30" s="21">
        <f>IF($K30&lt;&gt;"OK","",$N30+IF($C30="Agence",$O30,IF($C30="Domicile",$P30,$Q30+$O30))+IF($C30="Agence",IF(OR(IFERROR(INDEX(LISTES!$G:$G,MATCH($B30,LISTES!$A:$A,0)),0)=1,PARAMETRES!$C$6="Oui"),$R30,0),IF(IFERROR(INDEX(LISTES!$G:$G,MATCH($B30,LISTES!$A:$A,0)),0)=1,$R30+$Q30,$S30)))</f>
        <v>31.54</v>
      </c>
      <c r="G30" s="22">
        <f>IF($K30&lt;&gt;"OK","",IF($E30=0,0,$T30+IF($C30="Agence",$U30,IF($C30="Domicile",$V30,$W30+$U30))+IF($C30="Agence",IF(OR(IFERROR(INDEX(LISTES!$G:$G,MATCH($B30,LISTES!$A:$A,0)),0)=1,PARAMETRES!$C$6="Oui"),$X30,0),IF(IFERROR(INDEX(LISTES!$G:$G,MATCH($B30,LISTES!$A:$A,0)),0)=1,$X30+$W30,$Y30))))</f>
        <v>0</v>
      </c>
      <c r="H30" s="23">
        <f t="shared" si="0"/>
        <v>3.9424999999999999</v>
      </c>
      <c r="I30" s="24" t="str">
        <f t="shared" si="1"/>
        <v/>
      </c>
      <c r="J30" s="25">
        <v>0</v>
      </c>
      <c r="K30" s="4" t="s">
        <v>943</v>
      </c>
      <c r="L30" s="25">
        <f>IFERROR(INDEX(LISTES!$C:$C,MATCH($B30,LISTES!$A:$A,0)),1)</f>
        <v>1</v>
      </c>
      <c r="N30" s="26">
        <v>21.05</v>
      </c>
      <c r="O30" s="26">
        <v>10.49</v>
      </c>
      <c r="P30" s="26"/>
      <c r="Q30" s="26"/>
      <c r="R30" s="26">
        <v>8.68</v>
      </c>
      <c r="S30" s="26"/>
      <c r="T30" s="26"/>
      <c r="U30" s="26"/>
      <c r="V30" s="26"/>
      <c r="W30" s="26"/>
      <c r="X30" s="26"/>
      <c r="Y30" s="26"/>
    </row>
    <row r="31" spans="1:25" x14ac:dyDescent="0.3">
      <c r="A31" s="18">
        <v>46302</v>
      </c>
      <c r="B31" s="19" t="s">
        <v>853</v>
      </c>
      <c r="C31" s="4" t="str">
        <f>IF(AND(IFERROR(INDEX(PARAMETRES!$D:$D,MATCH($B31,PARAMETRES!$B:$B,0)),"")&lt;&gt;"☐",ISNUMBER($P31)),IF(IFERROR(INDEX(LISTES!$F:$F,MATCH($B31,LISTES!$A:$A,0)),0)=1,"Domicile + agence","Domicile"),"Agence")</f>
        <v>Agence</v>
      </c>
      <c r="D31" s="20">
        <v>17</v>
      </c>
      <c r="E31" s="20">
        <v>0</v>
      </c>
      <c r="F31" s="21">
        <f>IF($K31&lt;&gt;"OK","",$N31+IF($C31="Agence",$O31,IF($C31="Domicile",$P31,$Q31+$O31))+IF($C31="Agence",IF(OR(IFERROR(INDEX(LISTES!$G:$G,MATCH($B31,LISTES!$A:$A,0)),0)=1,PARAMETRES!$C$6="Oui"),$R31,0),IF(IFERROR(INDEX(LISTES!$G:$G,MATCH($B31,LISTES!$A:$A,0)),0)=1,$R31+$Q31,$S31)))</f>
        <v>49.39</v>
      </c>
      <c r="G31" s="22">
        <f>IF($K31&lt;&gt;"OK","",IF($E31=0,0,$T31+IF($C31="Agence",$U31,IF($C31="Domicile",$V31,$W31+$U31))+IF($C31="Agence",IF(OR(IFERROR(INDEX(LISTES!$G:$G,MATCH($B31,LISTES!$A:$A,0)),0)=1,PARAMETRES!$C$6="Oui"),$X31,0),IF(IFERROR(INDEX(LISTES!$G:$G,MATCH($B31,LISTES!$A:$A,0)),0)=1,$X31+$W31,$Y31))))</f>
        <v>0</v>
      </c>
      <c r="H31" s="23">
        <f t="shared" si="0"/>
        <v>2.9052941176470588</v>
      </c>
      <c r="I31" s="24" t="str">
        <f t="shared" si="1"/>
        <v/>
      </c>
      <c r="J31" s="25">
        <v>0</v>
      </c>
      <c r="K31" s="4" t="s">
        <v>943</v>
      </c>
      <c r="L31" s="25">
        <f>IFERROR(INDEX(LISTES!$C:$C,MATCH($B31,LISTES!$A:$A,0)),1)</f>
        <v>1</v>
      </c>
      <c r="N31" s="26">
        <v>46.74</v>
      </c>
      <c r="O31" s="26">
        <v>2.65</v>
      </c>
      <c r="P31" s="26"/>
      <c r="Q31" s="26"/>
      <c r="R31" s="26">
        <v>3.05</v>
      </c>
      <c r="S31" s="26"/>
      <c r="T31" s="26"/>
      <c r="U31" s="26"/>
      <c r="V31" s="26"/>
      <c r="W31" s="26"/>
      <c r="X31" s="26"/>
      <c r="Y31" s="26"/>
    </row>
    <row r="32" spans="1:25" x14ac:dyDescent="0.3">
      <c r="A32" s="18">
        <v>46302</v>
      </c>
      <c r="B32" s="19" t="s">
        <v>960</v>
      </c>
      <c r="C32" s="4" t="str">
        <f>IF(AND(IFERROR(INDEX(PARAMETRES!$D:$D,MATCH($B32,PARAMETRES!$B:$B,0)),"")&lt;&gt;"☐",ISNUMBER($P32)),IF(IFERROR(INDEX(LISTES!$F:$F,MATCH($B32,LISTES!$A:$A,0)),0)=1,"Domicile + agence","Domicile"),"Agence")</f>
        <v>Agence</v>
      </c>
      <c r="D32" s="20">
        <v>14</v>
      </c>
      <c r="E32" s="20">
        <v>14</v>
      </c>
      <c r="F32" s="21">
        <f>IF($K32&lt;&gt;"OK","",$N32+IF($C32="Agence",$O32,IF($C32="Domicile",$P32,$Q32+$O32))+IF($C32="Agence",IF(OR(IFERROR(INDEX(LISTES!$G:$G,MATCH($B32,LISTES!$A:$A,0)),0)=1,PARAMETRES!$C$6="Oui"),$R32,0),IF(IFERROR(INDEX(LISTES!$G:$G,MATCH($B32,LISTES!$A:$A,0)),0)=1,$R32+$Q32,$S32)))</f>
        <v>62.86</v>
      </c>
      <c r="G32" s="22">
        <f>IF($K32&lt;&gt;"OK","",IF($E32=0,0,$T32+IF($C32="Agence",$U32,IF($C32="Domicile",$V32,$W32+$U32))+IF($C32="Agence",IF(OR(IFERROR(INDEX(LISTES!$G:$G,MATCH($B32,LISTES!$A:$A,0)),0)=1,PARAMETRES!$C$6="Oui"),$X32,0),IF(IFERROR(INDEX(LISTES!$G:$G,MATCH($B32,LISTES!$A:$A,0)),0)=1,$X32+$W32,$Y32))))</f>
        <v>34.08</v>
      </c>
      <c r="H32" s="23">
        <f t="shared" si="0"/>
        <v>4.49</v>
      </c>
      <c r="I32" s="24">
        <f t="shared" si="1"/>
        <v>-28.78</v>
      </c>
      <c r="J32" s="25">
        <v>0</v>
      </c>
      <c r="K32" s="4" t="s">
        <v>943</v>
      </c>
      <c r="L32" s="25">
        <f>IFERROR(INDEX(LISTES!$C:$C,MATCH($B32,LISTES!$A:$A,0)),1)</f>
        <v>1</v>
      </c>
      <c r="N32" s="26">
        <v>57.39</v>
      </c>
      <c r="O32" s="26">
        <v>5.47</v>
      </c>
      <c r="P32" s="26"/>
      <c r="Q32" s="26"/>
      <c r="R32" s="26">
        <v>1.32</v>
      </c>
      <c r="S32" s="26"/>
      <c r="T32" s="26">
        <v>32.619999999999997</v>
      </c>
      <c r="U32" s="26">
        <v>1.46</v>
      </c>
      <c r="V32" s="26"/>
      <c r="W32" s="26"/>
      <c r="X32" s="26">
        <v>5.9</v>
      </c>
      <c r="Y32" s="26"/>
    </row>
    <row r="33" spans="1:25" x14ac:dyDescent="0.3">
      <c r="A33" s="18">
        <v>46302</v>
      </c>
      <c r="B33" s="19" t="s">
        <v>961</v>
      </c>
      <c r="C33" s="4" t="str">
        <f>IF(AND(IFERROR(INDEX(PARAMETRES!$D:$D,MATCH($B33,PARAMETRES!$B:$B,0)),"")&lt;&gt;"☐",ISNUMBER($P33)),IF(IFERROR(INDEX(LISTES!$F:$F,MATCH($B33,LISTES!$A:$A,0)),0)=1,"Domicile + agence","Domicile"),"Agence")</f>
        <v>Domicile + agence</v>
      </c>
      <c r="D33" s="20">
        <v>13</v>
      </c>
      <c r="E33" s="20">
        <v>13</v>
      </c>
      <c r="F33" s="21">
        <f>IF($K33&lt;&gt;"OK","",$N33+IF($C33="Agence",$O33,IF($C33="Domicile",$P33,$Q33+$O33))+IF($C33="Agence",IF(OR(IFERROR(INDEX(LISTES!$G:$G,MATCH($B33,LISTES!$A:$A,0)),0)=1,PARAMETRES!$C$6="Oui"),$R33,0),IF(IFERROR(INDEX(LISTES!$G:$G,MATCH($B33,LISTES!$A:$A,0)),0)=1,$R33+$Q33,$S33)))</f>
        <v>42.67</v>
      </c>
      <c r="G33" s="22">
        <f>IF($K33&lt;&gt;"OK","",IF($E33=0,0,$T33+IF($C33="Agence",$U33,IF($C33="Domicile",$V33,$W33+$U33))+IF($C33="Agence",IF(OR(IFERROR(INDEX(LISTES!$G:$G,MATCH($B33,LISTES!$A:$A,0)),0)=1,PARAMETRES!$C$6="Oui"),$X33,0),IF(IFERROR(INDEX(LISTES!$G:$G,MATCH($B33,LISTES!$A:$A,0)),0)=1,$X33+$W33,$Y33))))</f>
        <v>48.17</v>
      </c>
      <c r="H33" s="23">
        <f t="shared" si="0"/>
        <v>3.2823076923076924</v>
      </c>
      <c r="I33" s="24">
        <f t="shared" si="1"/>
        <v>5.5</v>
      </c>
      <c r="J33" s="25">
        <v>0</v>
      </c>
      <c r="K33" s="4" t="s">
        <v>943</v>
      </c>
      <c r="L33" s="25">
        <f>IFERROR(INDEX(LISTES!$C:$C,MATCH($B33,LISTES!$A:$A,0)),1)</f>
        <v>1</v>
      </c>
      <c r="N33" s="26">
        <v>5.83</v>
      </c>
      <c r="O33" s="26">
        <v>5.47</v>
      </c>
      <c r="P33" s="26">
        <v>18.559999999999999</v>
      </c>
      <c r="Q33" s="26">
        <v>14.5</v>
      </c>
      <c r="R33" s="26">
        <v>3.34</v>
      </c>
      <c r="S33" s="26">
        <v>16.87</v>
      </c>
      <c r="T33" s="26">
        <v>10.35</v>
      </c>
      <c r="U33" s="26">
        <v>5.47</v>
      </c>
      <c r="V33" s="26">
        <v>18.559999999999999</v>
      </c>
      <c r="W33" s="26">
        <v>14.5</v>
      </c>
      <c r="X33" s="26">
        <v>4.76</v>
      </c>
      <c r="Y33" s="26">
        <v>17.850000000000001</v>
      </c>
    </row>
    <row r="34" spans="1:25" x14ac:dyDescent="0.3">
      <c r="A34" s="18">
        <v>46302</v>
      </c>
      <c r="B34" s="19" t="s">
        <v>866</v>
      </c>
      <c r="C34" s="4" t="str">
        <f>IF(AND(IFERROR(INDEX(PARAMETRES!$D:$D,MATCH($B34,PARAMETRES!$B:$B,0)),"")&lt;&gt;"☐",ISNUMBER($P34)),IF(IFERROR(INDEX(LISTES!$F:$F,MATCH($B34,LISTES!$A:$A,0)),0)=1,"Domicile + agence","Domicile"),"Agence")</f>
        <v>Agence</v>
      </c>
      <c r="D34" s="20">
        <v>11</v>
      </c>
      <c r="E34" s="20">
        <v>11</v>
      </c>
      <c r="F34" s="21">
        <f>IF($K34&lt;&gt;"OK","",$N34+IF($C34="Agence",$O34,IF($C34="Domicile",$P34,$Q34+$O34))+IF($C34="Agence",IF(OR(IFERROR(INDEX(LISTES!$G:$G,MATCH($B34,LISTES!$A:$A,0)),0)=1,PARAMETRES!$C$6="Oui"),$R34,0),IF(IFERROR(INDEX(LISTES!$G:$G,MATCH($B34,LISTES!$A:$A,0)),0)=1,$R34+$Q34,$S34)))</f>
        <v>35.32</v>
      </c>
      <c r="G34" s="22">
        <f>IF($K34&lt;&gt;"OK","",IF($E34=0,0,$T34+IF($C34="Agence",$U34,IF($C34="Domicile",$V34,$W34+$U34))+IF($C34="Agence",IF(OR(IFERROR(INDEX(LISTES!$G:$G,MATCH($B34,LISTES!$A:$A,0)),0)=1,PARAMETRES!$C$6="Oui"),$X34,0),IF(IFERROR(INDEX(LISTES!$G:$G,MATCH($B34,LISTES!$A:$A,0)),0)=1,$X34+$W34,$Y34))))</f>
        <v>25.799999999999997</v>
      </c>
      <c r="H34" s="23">
        <f t="shared" si="0"/>
        <v>3.2109090909090909</v>
      </c>
      <c r="I34" s="24">
        <f t="shared" si="1"/>
        <v>-9.5200000000000031</v>
      </c>
      <c r="J34" s="25">
        <v>0</v>
      </c>
      <c r="K34" s="4" t="s">
        <v>943</v>
      </c>
      <c r="L34" s="25">
        <f>IFERROR(INDEX(LISTES!$C:$C,MATCH($B34,LISTES!$A:$A,0)),1)</f>
        <v>1</v>
      </c>
      <c r="N34" s="26">
        <v>26.21</v>
      </c>
      <c r="O34" s="26">
        <v>9.11</v>
      </c>
      <c r="P34" s="26"/>
      <c r="Q34" s="26"/>
      <c r="R34" s="26">
        <v>14.86</v>
      </c>
      <c r="S34" s="26"/>
      <c r="T34" s="26">
        <v>18.95</v>
      </c>
      <c r="U34" s="26">
        <v>6.85</v>
      </c>
      <c r="V34" s="26"/>
      <c r="W34" s="26"/>
      <c r="X34" s="26">
        <v>10.050000000000001</v>
      </c>
      <c r="Y34" s="26"/>
    </row>
    <row r="35" spans="1:25" x14ac:dyDescent="0.3">
      <c r="A35" s="18">
        <v>46302</v>
      </c>
      <c r="B35" s="19" t="s">
        <v>962</v>
      </c>
      <c r="C35" s="4" t="str">
        <f>IF(AND(IFERROR(INDEX(PARAMETRES!$D:$D,MATCH($B35,PARAMETRES!$B:$B,0)),"")&lt;&gt;"☐",ISNUMBER($P35)),IF(IFERROR(INDEX(LISTES!$F:$F,MATCH($B35,LISTES!$A:$A,0)),0)=1,"Domicile + agence","Domicile"),"Agence")</f>
        <v>Agence</v>
      </c>
      <c r="D35" s="20">
        <v>7</v>
      </c>
      <c r="E35" s="20">
        <v>6</v>
      </c>
      <c r="F35" s="21">
        <f>IF($K35&lt;&gt;"OK","",$N35+IF($C35="Agence",$O35,IF($C35="Domicile",$P35,$Q35+$O35))+IF($C35="Agence",IF(OR(IFERROR(INDEX(LISTES!$G:$G,MATCH($B35,LISTES!$A:$A,0)),0)=1,PARAMETRES!$C$6="Oui"),$R35,0),IF(IFERROR(INDEX(LISTES!$G:$G,MATCH($B35,LISTES!$A:$A,0)),0)=1,$R35+$Q35,$S35)))</f>
        <v>48.82</v>
      </c>
      <c r="G35" s="22">
        <f>IF($K35&lt;&gt;"OK","",IF($E35=0,0,$T35+IF($C35="Agence",$U35,IF($C35="Domicile",$V35,$W35+$U35))+IF($C35="Agence",IF(OR(IFERROR(INDEX(LISTES!$G:$G,MATCH($B35,LISTES!$A:$A,0)),0)=1,PARAMETRES!$C$6="Oui"),$X35,0),IF(IFERROR(INDEX(LISTES!$G:$G,MATCH($B35,LISTES!$A:$A,0)),0)=1,$X35+$W35,$Y35))))</f>
        <v>49.14</v>
      </c>
      <c r="H35" s="23">
        <f t="shared" si="0"/>
        <v>6.9742857142857142</v>
      </c>
      <c r="I35" s="24" t="str">
        <f t="shared" si="1"/>
        <v/>
      </c>
      <c r="J35" s="25">
        <v>0</v>
      </c>
      <c r="K35" s="4" t="s">
        <v>943</v>
      </c>
      <c r="L35" s="25">
        <f>IFERROR(INDEX(LISTES!$C:$C,MATCH($B35,LISTES!$A:$A,0)),1)</f>
        <v>1</v>
      </c>
      <c r="N35" s="26">
        <v>19.899999999999999</v>
      </c>
      <c r="O35" s="26">
        <v>28.92</v>
      </c>
      <c r="P35" s="26"/>
      <c r="Q35" s="26"/>
      <c r="R35" s="26">
        <v>7.7</v>
      </c>
      <c r="S35" s="26"/>
      <c r="T35" s="26">
        <v>20.22</v>
      </c>
      <c r="U35" s="26">
        <v>28.92</v>
      </c>
      <c r="V35" s="26"/>
      <c r="W35" s="26"/>
      <c r="X35" s="26">
        <v>7.7</v>
      </c>
      <c r="Y35" s="26"/>
    </row>
    <row r="36" spans="1:25" x14ac:dyDescent="0.3">
      <c r="A36" s="18">
        <v>46302</v>
      </c>
      <c r="B36" s="19" t="s">
        <v>963</v>
      </c>
      <c r="C36" s="4" t="str">
        <f>IF(AND(IFERROR(INDEX(PARAMETRES!$D:$D,MATCH($B36,PARAMETRES!$B:$B,0)),"")&lt;&gt;"☐",ISNUMBER($P36)),IF(IFERROR(INDEX(LISTES!$F:$F,MATCH($B36,LISTES!$A:$A,0)),0)=1,"Domicile + agence","Domicile"),"Agence")</f>
        <v>Agence</v>
      </c>
      <c r="D36" s="20">
        <v>18</v>
      </c>
      <c r="E36" s="20">
        <v>17</v>
      </c>
      <c r="F36" s="21">
        <f>IF($K36&lt;&gt;"OK","",$N36+IF($C36="Agence",$O36,IF($C36="Domicile",$P36,$Q36+$O36))+IF($C36="Agence",IF(OR(IFERROR(INDEX(LISTES!$G:$G,MATCH($B36,LISTES!$A:$A,0)),0)=1,PARAMETRES!$C$6="Oui"),$R36,0),IF(IFERROR(INDEX(LISTES!$G:$G,MATCH($B36,LISTES!$A:$A,0)),0)=1,$R36+$Q36,$S36)))</f>
        <v>41.81</v>
      </c>
      <c r="G36" s="22">
        <f>IF($K36&lt;&gt;"OK","",IF($E36=0,0,$T36+IF($C36="Agence",$U36,IF($C36="Domicile",$V36,$W36+$U36))+IF($C36="Agence",IF(OR(IFERROR(INDEX(LISTES!$G:$G,MATCH($B36,LISTES!$A:$A,0)),0)=1,PARAMETRES!$C$6="Oui"),$X36,0),IF(IFERROR(INDEX(LISTES!$G:$G,MATCH($B36,LISTES!$A:$A,0)),0)=1,$X36+$W36,$Y36))))</f>
        <v>39.4</v>
      </c>
      <c r="H36" s="23">
        <f t="shared" si="0"/>
        <v>2.3227777777777781</v>
      </c>
      <c r="I36" s="24" t="str">
        <f t="shared" si="1"/>
        <v/>
      </c>
      <c r="J36" s="25">
        <v>0</v>
      </c>
      <c r="K36" s="4" t="s">
        <v>943</v>
      </c>
      <c r="L36" s="25">
        <f>IFERROR(INDEX(LISTES!$C:$C,MATCH($B36,LISTES!$A:$A,0)),1)</f>
        <v>1</v>
      </c>
      <c r="N36" s="26">
        <v>40.24</v>
      </c>
      <c r="O36" s="26">
        <v>1.57</v>
      </c>
      <c r="P36" s="26"/>
      <c r="Q36" s="26"/>
      <c r="R36" s="26">
        <v>2.25</v>
      </c>
      <c r="S36" s="26"/>
      <c r="T36" s="26">
        <v>33.9</v>
      </c>
      <c r="U36" s="26">
        <v>5.5</v>
      </c>
      <c r="V36" s="26"/>
      <c r="W36" s="26"/>
      <c r="X36" s="26">
        <v>1.68</v>
      </c>
      <c r="Y36" s="26"/>
    </row>
    <row r="37" spans="1:25" x14ac:dyDescent="0.3">
      <c r="A37" s="18">
        <v>46302</v>
      </c>
      <c r="B37" s="19" t="s">
        <v>964</v>
      </c>
      <c r="C37" s="4" t="str">
        <f>IF(AND(IFERROR(INDEX(PARAMETRES!$D:$D,MATCH($B37,PARAMETRES!$B:$B,0)),"")&lt;&gt;"☐",ISNUMBER($P37)),IF(IFERROR(INDEX(LISTES!$F:$F,MATCH($B37,LISTES!$A:$A,0)),0)=1,"Domicile + agence","Domicile"),"Agence")</f>
        <v>Agence</v>
      </c>
      <c r="D37" s="20">
        <v>5</v>
      </c>
      <c r="E37" s="20">
        <v>5</v>
      </c>
      <c r="F37" s="21">
        <f>IF($K37&lt;&gt;"OK","",$N37+IF($C37="Agence",$O37,IF($C37="Domicile",$P37,$Q37+$O37))+IF($C37="Agence",IF(OR(IFERROR(INDEX(LISTES!$G:$G,MATCH($B37,LISTES!$A:$A,0)),0)=1,PARAMETRES!$C$6="Oui"),$R37,0),IF(IFERROR(INDEX(LISTES!$G:$G,MATCH($B37,LISTES!$A:$A,0)),0)=1,$R37+$Q37,$S37)))</f>
        <v>26.229999999999997</v>
      </c>
      <c r="G37" s="22">
        <f>IF($K37&lt;&gt;"OK","",IF($E37=0,0,$T37+IF($C37="Agence",$U37,IF($C37="Domicile",$V37,$W37+$U37))+IF($C37="Agence",IF(OR(IFERROR(INDEX(LISTES!$G:$G,MATCH($B37,LISTES!$A:$A,0)),0)=1,PARAMETRES!$C$6="Oui"),$X37,0),IF(IFERROR(INDEX(LISTES!$G:$G,MATCH($B37,LISTES!$A:$A,0)),0)=1,$X37+$W37,$Y37))))</f>
        <v>18.71</v>
      </c>
      <c r="H37" s="23">
        <f t="shared" si="0"/>
        <v>5.2459999999999996</v>
      </c>
      <c r="I37" s="24">
        <f t="shared" si="1"/>
        <v>-7.519999999999996</v>
      </c>
      <c r="J37" s="25">
        <v>0</v>
      </c>
      <c r="K37" s="4" t="s">
        <v>943</v>
      </c>
      <c r="L37" s="25">
        <f>IFERROR(INDEX(LISTES!$C:$C,MATCH($B37,LISTES!$A:$A,0)),1)</f>
        <v>1</v>
      </c>
      <c r="N37" s="26">
        <v>20.74</v>
      </c>
      <c r="O37" s="26">
        <v>5.49</v>
      </c>
      <c r="P37" s="26"/>
      <c r="Q37" s="26"/>
      <c r="R37" s="26">
        <v>6.77</v>
      </c>
      <c r="S37" s="26"/>
      <c r="T37" s="26">
        <v>12.58</v>
      </c>
      <c r="U37" s="26">
        <v>6.13</v>
      </c>
      <c r="V37" s="26"/>
      <c r="W37" s="26"/>
      <c r="X37" s="26">
        <v>8.8699999999999992</v>
      </c>
      <c r="Y37" s="26"/>
    </row>
    <row r="38" spans="1:25" x14ac:dyDescent="0.3">
      <c r="A38" s="18">
        <v>46302</v>
      </c>
      <c r="B38" s="19" t="s">
        <v>965</v>
      </c>
      <c r="C38" s="4" t="str">
        <f>IF(AND(IFERROR(INDEX(PARAMETRES!$D:$D,MATCH($B38,PARAMETRES!$B:$B,0)),"")&lt;&gt;"☐",ISNUMBER($P38)),IF(IFERROR(INDEX(LISTES!$F:$F,MATCH($B38,LISTES!$A:$A,0)),0)=1,"Domicile + agence","Domicile"),"Agence")</f>
        <v>Agence</v>
      </c>
      <c r="D38" s="20">
        <v>7</v>
      </c>
      <c r="E38" s="20">
        <v>6</v>
      </c>
      <c r="F38" s="21">
        <f>IF($K38&lt;&gt;"OK","",$N38+IF($C38="Agence",$O38,IF($C38="Domicile",$P38,$Q38+$O38))+IF($C38="Agence",IF(OR(IFERROR(INDEX(LISTES!$G:$G,MATCH($B38,LISTES!$A:$A,0)),0)=1,PARAMETRES!$C$6="Oui"),$R38,0),IF(IFERROR(INDEX(LISTES!$G:$G,MATCH($B38,LISTES!$A:$A,0)),0)=1,$R38+$Q38,$S38)))</f>
        <v>58.66</v>
      </c>
      <c r="G38" s="22">
        <f>IF($K38&lt;&gt;"OK","",IF($E38=0,0,$T38+IF($C38="Agence",$U38,IF($C38="Domicile",$V38,$W38+$U38))+IF($C38="Agence",IF(OR(IFERROR(INDEX(LISTES!$G:$G,MATCH($B38,LISTES!$A:$A,0)),0)=1,PARAMETRES!$C$6="Oui"),$X38,0),IF(IFERROR(INDEX(LISTES!$G:$G,MATCH($B38,LISTES!$A:$A,0)),0)=1,$X38+$W38,$Y38))))</f>
        <v>22.229999999999997</v>
      </c>
      <c r="H38" s="23">
        <f t="shared" si="0"/>
        <v>8.379999999999999</v>
      </c>
      <c r="I38" s="24" t="str">
        <f t="shared" si="1"/>
        <v/>
      </c>
      <c r="J38" s="25">
        <v>0</v>
      </c>
      <c r="K38" s="4" t="s">
        <v>943</v>
      </c>
      <c r="L38" s="25">
        <f>IFERROR(INDEX(LISTES!$C:$C,MATCH($B38,LISTES!$A:$A,0)),1)</f>
        <v>1</v>
      </c>
      <c r="N38" s="26">
        <v>53.44</v>
      </c>
      <c r="O38" s="26">
        <v>5.22</v>
      </c>
      <c r="P38" s="26"/>
      <c r="Q38" s="26"/>
      <c r="R38" s="26">
        <v>17.079999999999998</v>
      </c>
      <c r="S38" s="26"/>
      <c r="T38" s="26">
        <v>20.83</v>
      </c>
      <c r="U38" s="26">
        <v>1.4</v>
      </c>
      <c r="V38" s="26"/>
      <c r="W38" s="26"/>
      <c r="X38" s="26">
        <v>17.079999999999998</v>
      </c>
      <c r="Y38" s="26"/>
    </row>
    <row r="39" spans="1:25" x14ac:dyDescent="0.3">
      <c r="A39" s="18">
        <v>46302</v>
      </c>
      <c r="B39" s="19" t="s">
        <v>966</v>
      </c>
      <c r="C39" s="4" t="str">
        <f>IF(AND(IFERROR(INDEX(PARAMETRES!$D:$D,MATCH($B39,PARAMETRES!$B:$B,0)),"")&lt;&gt;"☐",ISNUMBER($P39)),IF(IFERROR(INDEX(LISTES!$F:$F,MATCH($B39,LISTES!$A:$A,0)),0)=1,"Domicile + agence","Domicile"),"Agence")</f>
        <v>Agence</v>
      </c>
      <c r="D39" s="20">
        <v>13</v>
      </c>
      <c r="E39" s="20">
        <v>10</v>
      </c>
      <c r="F39" s="21">
        <f>IF($K39&lt;&gt;"OK","",$N39+IF($C39="Agence",$O39,IF($C39="Domicile",$P39,$Q39+$O39))+IF($C39="Agence",IF(OR(IFERROR(INDEX(LISTES!$G:$G,MATCH($B39,LISTES!$A:$A,0)),0)=1,PARAMETRES!$C$6="Oui"),$R39,0),IF(IFERROR(INDEX(LISTES!$G:$G,MATCH($B39,LISTES!$A:$A,0)),0)=1,$R39+$Q39,$S39)))</f>
        <v>69.53</v>
      </c>
      <c r="G39" s="22">
        <f>IF($K39&lt;&gt;"OK","",IF($E39=0,0,$T39+IF($C39="Agence",$U39,IF($C39="Domicile",$V39,$W39+$U39))+IF($C39="Agence",IF(OR(IFERROR(INDEX(LISTES!$G:$G,MATCH($B39,LISTES!$A:$A,0)),0)=1,PARAMETRES!$C$6="Oui"),$X39,0),IF(IFERROR(INDEX(LISTES!$G:$G,MATCH($B39,LISTES!$A:$A,0)),0)=1,$X39+$W39,$Y39))))</f>
        <v>62.61</v>
      </c>
      <c r="H39" s="23">
        <f t="shared" si="0"/>
        <v>5.3484615384615388</v>
      </c>
      <c r="I39" s="24" t="str">
        <f t="shared" si="1"/>
        <v/>
      </c>
      <c r="J39" s="25">
        <v>0</v>
      </c>
      <c r="K39" s="4" t="s">
        <v>943</v>
      </c>
      <c r="L39" s="25">
        <f>IFERROR(INDEX(LISTES!$C:$C,MATCH($B39,LISTES!$A:$A,0)),1)</f>
        <v>1</v>
      </c>
      <c r="N39" s="26">
        <v>41.53</v>
      </c>
      <c r="O39" s="26">
        <v>28</v>
      </c>
      <c r="P39" s="26"/>
      <c r="Q39" s="26"/>
      <c r="R39" s="26">
        <v>23.68</v>
      </c>
      <c r="S39" s="26"/>
      <c r="T39" s="26">
        <v>34.61</v>
      </c>
      <c r="U39" s="26">
        <v>28</v>
      </c>
      <c r="V39" s="26"/>
      <c r="W39" s="26"/>
      <c r="X39" s="26">
        <v>26.12</v>
      </c>
      <c r="Y39" s="26"/>
    </row>
    <row r="40" spans="1:25" x14ac:dyDescent="0.3">
      <c r="A40" s="18">
        <v>46302</v>
      </c>
      <c r="B40" s="19" t="s">
        <v>895</v>
      </c>
      <c r="C40" s="4" t="str">
        <f>IF(AND(IFERROR(INDEX(PARAMETRES!$D:$D,MATCH($B40,PARAMETRES!$B:$B,0)),"")&lt;&gt;"☐",ISNUMBER($P40)),IF(IFERROR(INDEX(LISTES!$F:$F,MATCH($B40,LISTES!$A:$A,0)),0)=1,"Domicile + agence","Domicile"),"Agence")</f>
        <v>Agence</v>
      </c>
      <c r="D40" s="20">
        <v>2</v>
      </c>
      <c r="E40" s="20">
        <v>0</v>
      </c>
      <c r="F40" s="21">
        <f>IF($K40&lt;&gt;"OK","",$N40+IF($C40="Agence",$O40,IF($C40="Domicile",$P40,$Q40+$O40))+IF($C40="Agence",IF(OR(IFERROR(INDEX(LISTES!$G:$G,MATCH($B40,LISTES!$A:$A,0)),0)=1,PARAMETRES!$C$6="Oui"),$R40,0),IF(IFERROR(INDEX(LISTES!$G:$G,MATCH($B40,LISTES!$A:$A,0)),0)=1,$R40+$Q40,$S40)))</f>
        <v>2.2999999999999998</v>
      </c>
      <c r="G40" s="22">
        <f>IF($K40&lt;&gt;"OK","",IF($E40=0,0,$T40+IF($C40="Agence",$U40,IF($C40="Domicile",$V40,$W40+$U40))+IF($C40="Agence",IF(OR(IFERROR(INDEX(LISTES!$G:$G,MATCH($B40,LISTES!$A:$A,0)),0)=1,PARAMETRES!$C$6="Oui"),$X40,0),IF(IFERROR(INDEX(LISTES!$G:$G,MATCH($B40,LISTES!$A:$A,0)),0)=1,$X40+$W40,$Y40))))</f>
        <v>0</v>
      </c>
      <c r="H40" s="23">
        <f t="shared" si="0"/>
        <v>1.1499999999999999</v>
      </c>
      <c r="I40" s="24" t="str">
        <f t="shared" si="1"/>
        <v/>
      </c>
      <c r="J40" s="25">
        <v>0</v>
      </c>
      <c r="K40" s="4" t="s">
        <v>943</v>
      </c>
      <c r="L40" s="25">
        <f>IFERROR(INDEX(LISTES!$C:$C,MATCH($B40,LISTES!$A:$A,0)),1)</f>
        <v>0</v>
      </c>
      <c r="N40" s="26">
        <v>0</v>
      </c>
      <c r="O40" s="26">
        <v>2.2999999999999998</v>
      </c>
      <c r="P40" s="26"/>
      <c r="Q40" s="26"/>
      <c r="R40" s="26">
        <v>2.42</v>
      </c>
      <c r="S40" s="26"/>
      <c r="T40" s="26"/>
      <c r="U40" s="26"/>
      <c r="V40" s="26"/>
      <c r="W40" s="26"/>
      <c r="X40" s="26"/>
      <c r="Y40" s="26"/>
    </row>
    <row r="41" spans="1:25" x14ac:dyDescent="0.3">
      <c r="A41" s="18">
        <v>46302</v>
      </c>
      <c r="B41" s="19" t="s">
        <v>967</v>
      </c>
      <c r="C41" s="4" t="str">
        <f>IF(AND(IFERROR(INDEX(PARAMETRES!$D:$D,MATCH($B41,PARAMETRES!$B:$B,0)),"")&lt;&gt;"☐",ISNUMBER($P41)),IF(IFERROR(INDEX(LISTES!$F:$F,MATCH($B41,LISTES!$A:$A,0)),0)=1,"Domicile + agence","Domicile"),"Agence")</f>
        <v>Agence</v>
      </c>
      <c r="D41" s="20">
        <v>11</v>
      </c>
      <c r="E41" s="20">
        <v>10</v>
      </c>
      <c r="F41" s="21">
        <f>IF($K41&lt;&gt;"OK","",$N41+IF($C41="Agence",$O41,IF($C41="Domicile",$P41,$Q41+$O41))+IF($C41="Agence",IF(OR(IFERROR(INDEX(LISTES!$G:$G,MATCH($B41,LISTES!$A:$A,0)),0)=1,PARAMETRES!$C$6="Oui"),$R41,0),IF(IFERROR(INDEX(LISTES!$G:$G,MATCH($B41,LISTES!$A:$A,0)),0)=1,$R41+$Q41,$S41)))</f>
        <v>34.29</v>
      </c>
      <c r="G41" s="22">
        <f>IF($K41&lt;&gt;"OK","",IF($E41=0,0,$T41+IF($C41="Agence",$U41,IF($C41="Domicile",$V41,$W41+$U41))+IF($C41="Agence",IF(OR(IFERROR(INDEX(LISTES!$G:$G,MATCH($B41,LISTES!$A:$A,0)),0)=1,PARAMETRES!$C$6="Oui"),$X41,0),IF(IFERROR(INDEX(LISTES!$G:$G,MATCH($B41,LISTES!$A:$A,0)),0)=1,$X41+$W41,$Y41))))</f>
        <v>15.88</v>
      </c>
      <c r="H41" s="23">
        <f t="shared" si="0"/>
        <v>3.1172727272727272</v>
      </c>
      <c r="I41" s="24" t="str">
        <f t="shared" si="1"/>
        <v/>
      </c>
      <c r="J41" s="25">
        <v>0</v>
      </c>
      <c r="K41" s="4" t="s">
        <v>943</v>
      </c>
      <c r="L41" s="25">
        <f>IFERROR(INDEX(LISTES!$C:$C,MATCH($B41,LISTES!$A:$A,0)),1)</f>
        <v>1</v>
      </c>
      <c r="N41" s="26">
        <v>29.3</v>
      </c>
      <c r="O41" s="26">
        <v>4.99</v>
      </c>
      <c r="P41" s="26"/>
      <c r="Q41" s="26"/>
      <c r="R41" s="26">
        <v>2.61</v>
      </c>
      <c r="S41" s="26"/>
      <c r="T41" s="26">
        <v>12.4</v>
      </c>
      <c r="U41" s="26">
        <v>3.48</v>
      </c>
      <c r="V41" s="26"/>
      <c r="W41" s="26"/>
      <c r="X41" s="26">
        <v>3.01</v>
      </c>
      <c r="Y41" s="26"/>
    </row>
    <row r="42" spans="1:25" x14ac:dyDescent="0.3">
      <c r="A42" s="18">
        <v>46302</v>
      </c>
      <c r="B42" s="19" t="s">
        <v>968</v>
      </c>
      <c r="C42" s="4" t="str">
        <f>IF(AND(IFERROR(INDEX(PARAMETRES!$D:$D,MATCH($B42,PARAMETRES!$B:$B,0)),"")&lt;&gt;"☐",ISNUMBER($P42)),IF(IFERROR(INDEX(LISTES!$F:$F,MATCH($B42,LISTES!$A:$A,0)),0)=1,"Domicile + agence","Domicile"),"Agence")</f>
        <v>Agence</v>
      </c>
      <c r="D42" s="20">
        <v>11</v>
      </c>
      <c r="E42" s="20">
        <v>0</v>
      </c>
      <c r="F42" s="21">
        <f>IF($K42&lt;&gt;"OK","",$N42+IF($C42="Agence",$O42,IF($C42="Domicile",$P42,$Q42+$O42))+IF($C42="Agence",IF(OR(IFERROR(INDEX(LISTES!$G:$G,MATCH($B42,LISTES!$A:$A,0)),0)=1,PARAMETRES!$C$6="Oui"),$R42,0),IF(IFERROR(INDEX(LISTES!$G:$G,MATCH($B42,LISTES!$A:$A,0)),0)=1,$R42+$Q42,$S42)))</f>
        <v>28.439999999999998</v>
      </c>
      <c r="G42" s="22">
        <f>IF($K42&lt;&gt;"OK","",IF($E42=0,0,$T42+IF($C42="Agence",$U42,IF($C42="Domicile",$V42,$W42+$U42))+IF($C42="Agence",IF(OR(IFERROR(INDEX(LISTES!$G:$G,MATCH($B42,LISTES!$A:$A,0)),0)=1,PARAMETRES!$C$6="Oui"),$X42,0),IF(IFERROR(INDEX(LISTES!$G:$G,MATCH($B42,LISTES!$A:$A,0)),0)=1,$X42+$W42,$Y42))))</f>
        <v>0</v>
      </c>
      <c r="H42" s="23">
        <f t="shared" si="0"/>
        <v>2.5854545454545454</v>
      </c>
      <c r="I42" s="24" t="str">
        <f t="shared" si="1"/>
        <v/>
      </c>
      <c r="J42" s="25">
        <v>0</v>
      </c>
      <c r="K42" s="4" t="s">
        <v>943</v>
      </c>
      <c r="L42" s="25">
        <f>IFERROR(INDEX(LISTES!$C:$C,MATCH($B42,LISTES!$A:$A,0)),1)</f>
        <v>1</v>
      </c>
      <c r="N42" s="26">
        <v>25.02</v>
      </c>
      <c r="O42" s="26">
        <v>3.42</v>
      </c>
      <c r="P42" s="26"/>
      <c r="Q42" s="26"/>
      <c r="R42" s="26">
        <v>3.46</v>
      </c>
      <c r="S42" s="26"/>
      <c r="T42" s="26"/>
      <c r="U42" s="26"/>
      <c r="V42" s="26"/>
      <c r="W42" s="26"/>
      <c r="X42" s="26"/>
      <c r="Y42" s="26"/>
    </row>
    <row r="43" spans="1:25" x14ac:dyDescent="0.3">
      <c r="A43" s="18">
        <v>46302</v>
      </c>
      <c r="B43" s="19" t="s">
        <v>970</v>
      </c>
      <c r="C43" s="4" t="str">
        <f>IF(AND(IFERROR(INDEX(PARAMETRES!$D:$D,MATCH($B43,PARAMETRES!$B:$B,0)),"")&lt;&gt;"☐",ISNUMBER($P43)),IF(IFERROR(INDEX(LISTES!$F:$F,MATCH($B43,LISTES!$A:$A,0)),0)=1,"Domicile + agence","Domicile"),"Agence")</f>
        <v>Agence</v>
      </c>
      <c r="D43" s="20">
        <v>15</v>
      </c>
      <c r="E43" s="20">
        <v>0</v>
      </c>
      <c r="F43" s="21">
        <f>IF($K43&lt;&gt;"OK","",$N43+IF($C43="Agence",$O43,IF($C43="Domicile",$P43,$Q43+$O43))+IF($C43="Agence",IF(OR(IFERROR(INDEX(LISTES!$G:$G,MATCH($B43,LISTES!$A:$A,0)),0)=1,PARAMETRES!$C$6="Oui"),$R43,0),IF(IFERROR(INDEX(LISTES!$G:$G,MATCH($B43,LISTES!$A:$A,0)),0)=1,$R43+$Q43,$S43)))</f>
        <v>75.510000000000005</v>
      </c>
      <c r="G43" s="22">
        <f>IF($K43&lt;&gt;"OK","",IF($E43=0,0,$T43+IF($C43="Agence",$U43,IF($C43="Domicile",$V43,$W43+$U43))+IF($C43="Agence",IF(OR(IFERROR(INDEX(LISTES!$G:$G,MATCH($B43,LISTES!$A:$A,0)),0)=1,PARAMETRES!$C$6="Oui"),$X43,0),IF(IFERROR(INDEX(LISTES!$G:$G,MATCH($B43,LISTES!$A:$A,0)),0)=1,$X43+$W43,$Y43))))</f>
        <v>0</v>
      </c>
      <c r="H43" s="23">
        <f t="shared" si="0"/>
        <v>5.0340000000000007</v>
      </c>
      <c r="I43" s="24" t="str">
        <f t="shared" si="1"/>
        <v/>
      </c>
      <c r="J43" s="25">
        <v>0</v>
      </c>
      <c r="K43" s="4" t="s">
        <v>943</v>
      </c>
      <c r="L43" s="25">
        <f>IFERROR(INDEX(LISTES!$C:$C,MATCH($B43,LISTES!$A:$A,0)),1)</f>
        <v>1</v>
      </c>
      <c r="N43" s="26">
        <v>72</v>
      </c>
      <c r="O43" s="26">
        <v>3.51</v>
      </c>
      <c r="P43" s="26"/>
      <c r="Q43" s="26"/>
      <c r="R43" s="26">
        <v>11.38</v>
      </c>
      <c r="S43" s="26"/>
      <c r="T43" s="26"/>
      <c r="U43" s="26"/>
      <c r="V43" s="26"/>
      <c r="W43" s="26"/>
      <c r="X43" s="26"/>
      <c r="Y43" s="26"/>
    </row>
    <row r="44" spans="1:25" x14ac:dyDescent="0.3">
      <c r="A44" s="18">
        <v>46302</v>
      </c>
      <c r="B44" s="19" t="s">
        <v>886</v>
      </c>
      <c r="C44" s="4" t="str">
        <f>IF(AND(IFERROR(INDEX(PARAMETRES!$D:$D,MATCH($B44,PARAMETRES!$B:$B,0)),"")&lt;&gt;"☐",ISNUMBER($P44)),IF(IFERROR(INDEX(LISTES!$F:$F,MATCH($B44,LISTES!$A:$A,0)),0)=1,"Domicile + agence","Domicile"),"Agence")</f>
        <v>Agence</v>
      </c>
      <c r="D44" s="20">
        <v>22</v>
      </c>
      <c r="E44" s="20">
        <v>20</v>
      </c>
      <c r="F44" s="21">
        <f>IF($K44&lt;&gt;"OK","",$N44+IF($C44="Agence",$O44,IF($C44="Domicile",$P44,$Q44+$O44))+IF($C44="Agence",IF(OR(IFERROR(INDEX(LISTES!$G:$G,MATCH($B44,LISTES!$A:$A,0)),0)=1,PARAMETRES!$C$6="Oui"),$R44,0),IF(IFERROR(INDEX(LISTES!$G:$G,MATCH($B44,LISTES!$A:$A,0)),0)=1,$R44+$Q44,$S44)))</f>
        <v>47.39</v>
      </c>
      <c r="G44" s="22">
        <f>IF($K44&lt;&gt;"OK","",IF($E44=0,0,$T44+IF($C44="Agence",$U44,IF($C44="Domicile",$V44,$W44+$U44))+IF($C44="Agence",IF(OR(IFERROR(INDEX(LISTES!$G:$G,MATCH($B44,LISTES!$A:$A,0)),0)=1,PARAMETRES!$C$6="Oui"),$X44,0),IF(IFERROR(INDEX(LISTES!$G:$G,MATCH($B44,LISTES!$A:$A,0)),0)=1,$X44+$W44,$Y44))))</f>
        <v>39.020000000000003</v>
      </c>
      <c r="H44" s="23">
        <f t="shared" si="0"/>
        <v>2.1540909090909093</v>
      </c>
      <c r="I44" s="24" t="str">
        <f t="shared" si="1"/>
        <v/>
      </c>
      <c r="J44" s="25">
        <v>0</v>
      </c>
      <c r="K44" s="4" t="s">
        <v>943</v>
      </c>
      <c r="L44" s="25">
        <f>IFERROR(INDEX(LISTES!$C:$C,MATCH($B44,LISTES!$A:$A,0)),1)</f>
        <v>1</v>
      </c>
      <c r="N44" s="26">
        <v>45.8</v>
      </c>
      <c r="O44" s="26">
        <v>1.59</v>
      </c>
      <c r="P44" s="26"/>
      <c r="Q44" s="26"/>
      <c r="R44" s="26">
        <v>3.45</v>
      </c>
      <c r="S44" s="26"/>
      <c r="T44" s="26">
        <v>37.43</v>
      </c>
      <c r="U44" s="26">
        <v>1.59</v>
      </c>
      <c r="V44" s="26"/>
      <c r="W44" s="26"/>
      <c r="X44" s="26">
        <v>0.82</v>
      </c>
      <c r="Y44" s="26"/>
    </row>
    <row r="45" spans="1:25" x14ac:dyDescent="0.3">
      <c r="A45" s="18">
        <v>46302</v>
      </c>
      <c r="B45" s="19" t="s">
        <v>856</v>
      </c>
      <c r="C45" s="4" t="str">
        <f>IF(AND(IFERROR(INDEX(PARAMETRES!$D:$D,MATCH($B45,PARAMETRES!$B:$B,0)),"")&lt;&gt;"☐",ISNUMBER($P45)),IF(IFERROR(INDEX(LISTES!$F:$F,MATCH($B45,LISTES!$A:$A,0)),0)=1,"Domicile + agence","Domicile"),"Agence")</f>
        <v>Agence</v>
      </c>
      <c r="D45" s="20">
        <v>3</v>
      </c>
      <c r="E45" s="20">
        <v>0</v>
      </c>
      <c r="F45" s="21">
        <f>IF($K45&lt;&gt;"OK","",$N45+IF($C45="Agence",$O45,IF($C45="Domicile",$P45,$Q45+$O45))+IF($C45="Agence",IF(OR(IFERROR(INDEX(LISTES!$G:$G,MATCH($B45,LISTES!$A:$A,0)),0)=1,PARAMETRES!$C$6="Oui"),$R45,0),IF(IFERROR(INDEX(LISTES!$G:$G,MATCH($B45,LISTES!$A:$A,0)),0)=1,$R45+$Q45,$S45)))</f>
        <v>17.47</v>
      </c>
      <c r="G45" s="22">
        <f>IF($K45&lt;&gt;"OK","",IF($E45=0,0,$T45+IF($C45="Agence",$U45,IF($C45="Domicile",$V45,$W45+$U45))+IF($C45="Agence",IF(OR(IFERROR(INDEX(LISTES!$G:$G,MATCH($B45,LISTES!$A:$A,0)),0)=1,PARAMETRES!$C$6="Oui"),$X45,0),IF(IFERROR(INDEX(LISTES!$G:$G,MATCH($B45,LISTES!$A:$A,0)),0)=1,$X45+$W45,$Y45))))</f>
        <v>0</v>
      </c>
      <c r="H45" s="23">
        <f t="shared" si="0"/>
        <v>5.8233333333333333</v>
      </c>
      <c r="I45" s="24" t="str">
        <f t="shared" si="1"/>
        <v/>
      </c>
      <c r="J45" s="25">
        <v>0</v>
      </c>
      <c r="K45" s="4" t="s">
        <v>943</v>
      </c>
      <c r="L45" s="25">
        <f>IFERROR(INDEX(LISTES!$C:$C,MATCH($B45,LISTES!$A:$A,0)),1)</f>
        <v>1</v>
      </c>
      <c r="N45" s="26">
        <v>15.51</v>
      </c>
      <c r="O45" s="26">
        <v>1.96</v>
      </c>
      <c r="P45" s="26"/>
      <c r="Q45" s="26"/>
      <c r="R45" s="26">
        <v>2.65</v>
      </c>
      <c r="S45" s="26"/>
      <c r="T45" s="26"/>
      <c r="U45" s="26"/>
      <c r="V45" s="26"/>
      <c r="W45" s="26"/>
      <c r="X45" s="26"/>
      <c r="Y45" s="26"/>
    </row>
    <row r="46" spans="1:25" x14ac:dyDescent="0.3">
      <c r="A46" s="18">
        <v>46302</v>
      </c>
      <c r="B46" s="19" t="s">
        <v>971</v>
      </c>
      <c r="C46" s="4" t="str">
        <f>IF(AND(IFERROR(INDEX(PARAMETRES!$D:$D,MATCH($B46,PARAMETRES!$B:$B,0)),"")&lt;&gt;"☐",ISNUMBER($P46)),IF(IFERROR(INDEX(LISTES!$F:$F,MATCH($B46,LISTES!$A:$A,0)),0)=1,"Domicile + agence","Domicile"),"Agence")</f>
        <v>Agence</v>
      </c>
      <c r="D46" s="20">
        <v>19</v>
      </c>
      <c r="E46" s="20">
        <v>17</v>
      </c>
      <c r="F46" s="21">
        <f>IF($K46&lt;&gt;"OK","",$N46+IF($C46="Agence",$O46,IF($C46="Domicile",$P46,$Q46+$O46))+IF($C46="Agence",IF(OR(IFERROR(INDEX(LISTES!$G:$G,MATCH($B46,LISTES!$A:$A,0)),0)=1,PARAMETRES!$C$6="Oui"),$R46,0),IF(IFERROR(INDEX(LISTES!$G:$G,MATCH($B46,LISTES!$A:$A,0)),0)=1,$R46+$Q46,$S46)))</f>
        <v>42.54</v>
      </c>
      <c r="G46" s="22">
        <f>IF($K46&lt;&gt;"OK","",IF($E46=0,0,$T46+IF($C46="Agence",$U46,IF($C46="Domicile",$V46,$W46+$U46))+IF($C46="Agence",IF(OR(IFERROR(INDEX(LISTES!$G:$G,MATCH($B46,LISTES!$A:$A,0)),0)=1,PARAMETRES!$C$6="Oui"),$X46,0),IF(IFERROR(INDEX(LISTES!$G:$G,MATCH($B46,LISTES!$A:$A,0)),0)=1,$X46+$W46,$Y46))))</f>
        <v>19.43</v>
      </c>
      <c r="H46" s="23">
        <f t="shared" si="0"/>
        <v>2.2389473684210528</v>
      </c>
      <c r="I46" s="24" t="str">
        <f t="shared" si="1"/>
        <v/>
      </c>
      <c r="J46" s="25">
        <v>0</v>
      </c>
      <c r="K46" s="4" t="s">
        <v>943</v>
      </c>
      <c r="L46" s="25">
        <f>IFERROR(INDEX(LISTES!$C:$C,MATCH($B46,LISTES!$A:$A,0)),1)</f>
        <v>1</v>
      </c>
      <c r="N46" s="26">
        <v>38.729999999999997</v>
      </c>
      <c r="O46" s="26">
        <v>3.81</v>
      </c>
      <c r="P46" s="26"/>
      <c r="Q46" s="26"/>
      <c r="R46" s="26">
        <v>3.54</v>
      </c>
      <c r="S46" s="26"/>
      <c r="T46" s="26">
        <v>15.93</v>
      </c>
      <c r="U46" s="26">
        <v>3.5</v>
      </c>
      <c r="V46" s="26"/>
      <c r="W46" s="26"/>
      <c r="X46" s="26">
        <v>6.05</v>
      </c>
      <c r="Y46" s="26"/>
    </row>
    <row r="47" spans="1:25" x14ac:dyDescent="0.3">
      <c r="A47" s="18">
        <v>46302</v>
      </c>
      <c r="B47" s="19" t="s">
        <v>972</v>
      </c>
      <c r="C47" s="4" t="str">
        <f>IF(AND(IFERROR(INDEX(PARAMETRES!$D:$D,MATCH($B47,PARAMETRES!$B:$B,0)),"")&lt;&gt;"☐",ISNUMBER($P47)),IF(IFERROR(INDEX(LISTES!$F:$F,MATCH($B47,LISTES!$A:$A,0)),0)=1,"Domicile + agence","Domicile"),"Agence")</f>
        <v>Agence</v>
      </c>
      <c r="D47" s="20">
        <v>2</v>
      </c>
      <c r="E47" s="20">
        <v>0</v>
      </c>
      <c r="F47" s="21">
        <f>IF($K47&lt;&gt;"OK","",$N47+IF($C47="Agence",$O47,IF($C47="Domicile",$P47,$Q47+$O47))+IF($C47="Agence",IF(OR(IFERROR(INDEX(LISTES!$G:$G,MATCH($B47,LISTES!$A:$A,0)),0)=1,PARAMETRES!$C$6="Oui"),$R47,0),IF(IFERROR(INDEX(LISTES!$G:$G,MATCH($B47,LISTES!$A:$A,0)),0)=1,$R47+$Q47,$S47)))</f>
        <v>4.42</v>
      </c>
      <c r="G47" s="22">
        <f>IF($K47&lt;&gt;"OK","",IF($E47=0,0,$T47+IF($C47="Agence",$U47,IF($C47="Domicile",$V47,$W47+$U47))+IF($C47="Agence",IF(OR(IFERROR(INDEX(LISTES!$G:$G,MATCH($B47,LISTES!$A:$A,0)),0)=1,PARAMETRES!$C$6="Oui"),$X47,0),IF(IFERROR(INDEX(LISTES!$G:$G,MATCH($B47,LISTES!$A:$A,0)),0)=1,$X47+$W47,$Y47))))</f>
        <v>0</v>
      </c>
      <c r="H47" s="23">
        <f t="shared" si="0"/>
        <v>2.21</v>
      </c>
      <c r="I47" s="24" t="str">
        <f t="shared" si="1"/>
        <v/>
      </c>
      <c r="J47" s="25">
        <v>0</v>
      </c>
      <c r="K47" s="4" t="s">
        <v>943</v>
      </c>
      <c r="L47" s="25">
        <f>IFERROR(INDEX(LISTES!$C:$C,MATCH($B47,LISTES!$A:$A,0)),1)</f>
        <v>1</v>
      </c>
      <c r="N47" s="26">
        <v>0</v>
      </c>
      <c r="O47" s="26">
        <v>4.42</v>
      </c>
      <c r="P47" s="26"/>
      <c r="Q47" s="26"/>
      <c r="R47" s="26">
        <v>5.12</v>
      </c>
      <c r="S47" s="26"/>
      <c r="T47" s="26"/>
      <c r="U47" s="26"/>
      <c r="V47" s="26"/>
      <c r="W47" s="26"/>
      <c r="X47" s="26"/>
      <c r="Y47" s="26"/>
    </row>
    <row r="48" spans="1:25" x14ac:dyDescent="0.3">
      <c r="A48" s="18">
        <v>46302</v>
      </c>
      <c r="B48" s="19" t="s">
        <v>973</v>
      </c>
      <c r="C48" s="4" t="str">
        <f>IF(AND(IFERROR(INDEX(PARAMETRES!$D:$D,MATCH($B48,PARAMETRES!$B:$B,0)),"")&lt;&gt;"☐",ISNUMBER($P48)),IF(IFERROR(INDEX(LISTES!$F:$F,MATCH($B48,LISTES!$A:$A,0)),0)=1,"Domicile + agence","Domicile"),"Agence")</f>
        <v>Agence</v>
      </c>
      <c r="D48" s="20">
        <v>2</v>
      </c>
      <c r="E48" s="20">
        <v>0</v>
      </c>
      <c r="F48" s="21">
        <f>IF($K48&lt;&gt;"OK","",$N48+IF($C48="Agence",$O48,IF($C48="Domicile",$P48,$Q48+$O48))+IF($C48="Agence",IF(OR(IFERROR(INDEX(LISTES!$G:$G,MATCH($B48,LISTES!$A:$A,0)),0)=1,PARAMETRES!$C$6="Oui"),$R48,0),IF(IFERROR(INDEX(LISTES!$G:$G,MATCH($B48,LISTES!$A:$A,0)),0)=1,$R48+$Q48,$S48)))</f>
        <v>27.6</v>
      </c>
      <c r="G48" s="22">
        <f>IF($K48&lt;&gt;"OK","",IF($E48=0,0,$T48+IF($C48="Agence",$U48,IF($C48="Domicile",$V48,$W48+$U48))+IF($C48="Agence",IF(OR(IFERROR(INDEX(LISTES!$G:$G,MATCH($B48,LISTES!$A:$A,0)),0)=1,PARAMETRES!$C$6="Oui"),$X48,0),IF(IFERROR(INDEX(LISTES!$G:$G,MATCH($B48,LISTES!$A:$A,0)),0)=1,$X48+$W48,$Y48))))</f>
        <v>0</v>
      </c>
      <c r="H48" s="23">
        <f t="shared" si="0"/>
        <v>13.8</v>
      </c>
      <c r="I48" s="24" t="str">
        <f t="shared" si="1"/>
        <v/>
      </c>
      <c r="J48" s="25">
        <v>0</v>
      </c>
      <c r="K48" s="4" t="s">
        <v>943</v>
      </c>
      <c r="L48" s="25">
        <f>IFERROR(INDEX(LISTES!$C:$C,MATCH($B48,LISTES!$A:$A,0)),1)</f>
        <v>1</v>
      </c>
      <c r="N48" s="26">
        <v>2.08</v>
      </c>
      <c r="O48" s="26">
        <v>25.52</v>
      </c>
      <c r="P48" s="26"/>
      <c r="Q48" s="26"/>
      <c r="R48" s="26">
        <v>27.7</v>
      </c>
      <c r="S48" s="26"/>
      <c r="T48" s="26"/>
      <c r="U48" s="26"/>
      <c r="V48" s="26"/>
      <c r="W48" s="26"/>
      <c r="X48" s="26"/>
      <c r="Y48" s="26"/>
    </row>
    <row r="49" spans="1:25" x14ac:dyDescent="0.3">
      <c r="A49" s="18">
        <v>46302</v>
      </c>
      <c r="B49" s="19" t="s">
        <v>974</v>
      </c>
      <c r="C49" s="4" t="str">
        <f>IF(AND(IFERROR(INDEX(PARAMETRES!$D:$D,MATCH($B49,PARAMETRES!$B:$B,0)),"")&lt;&gt;"☐",ISNUMBER($P49)),IF(IFERROR(INDEX(LISTES!$F:$F,MATCH($B49,LISTES!$A:$A,0)),0)=1,"Domicile + agence","Domicile"),"Agence")</f>
        <v>Agence</v>
      </c>
      <c r="D49" s="20">
        <v>20</v>
      </c>
      <c r="E49" s="20">
        <v>18</v>
      </c>
      <c r="F49" s="21">
        <f>IF($K49&lt;&gt;"OK","",$N49+IF($C49="Agence",$O49,IF($C49="Domicile",$P49,$Q49+$O49))+IF($C49="Agence",IF(OR(IFERROR(INDEX(LISTES!$G:$G,MATCH($B49,LISTES!$A:$A,0)),0)=1,PARAMETRES!$C$6="Oui"),$R49,0),IF(IFERROR(INDEX(LISTES!$G:$G,MATCH($B49,LISTES!$A:$A,0)),0)=1,$R49+$Q49,$S49)))</f>
        <v>55.68</v>
      </c>
      <c r="G49" s="22">
        <f>IF($K49&lt;&gt;"OK","",IF($E49=0,0,$T49+IF($C49="Agence",$U49,IF($C49="Domicile",$V49,$W49+$U49))+IF($C49="Agence",IF(OR(IFERROR(INDEX(LISTES!$G:$G,MATCH($B49,LISTES!$A:$A,0)),0)=1,PARAMETRES!$C$6="Oui"),$X49,0),IF(IFERROR(INDEX(LISTES!$G:$G,MATCH($B49,LISTES!$A:$A,0)),0)=1,$X49+$W49,$Y49))))</f>
        <v>23.06</v>
      </c>
      <c r="H49" s="23">
        <f t="shared" si="0"/>
        <v>2.7839999999999998</v>
      </c>
      <c r="I49" s="24" t="str">
        <f t="shared" si="1"/>
        <v/>
      </c>
      <c r="J49" s="25">
        <v>0</v>
      </c>
      <c r="K49" s="4" t="s">
        <v>943</v>
      </c>
      <c r="L49" s="25">
        <f>IFERROR(INDEX(LISTES!$C:$C,MATCH($B49,LISTES!$A:$A,0)),1)</f>
        <v>1</v>
      </c>
      <c r="N49" s="26">
        <v>52.32</v>
      </c>
      <c r="O49" s="26">
        <v>3.36</v>
      </c>
      <c r="P49" s="26"/>
      <c r="Q49" s="26"/>
      <c r="R49" s="26">
        <v>2.52</v>
      </c>
      <c r="S49" s="26"/>
      <c r="T49" s="26">
        <v>20.27</v>
      </c>
      <c r="U49" s="26">
        <v>2.79</v>
      </c>
      <c r="V49" s="26"/>
      <c r="W49" s="26"/>
      <c r="X49" s="26">
        <v>2.78</v>
      </c>
      <c r="Y49" s="26"/>
    </row>
    <row r="50" spans="1:25" x14ac:dyDescent="0.3">
      <c r="A50" s="18">
        <v>46302</v>
      </c>
      <c r="B50" s="19" t="s">
        <v>863</v>
      </c>
      <c r="C50" s="4" t="str">
        <f>IF(AND(IFERROR(INDEX(PARAMETRES!$D:$D,MATCH($B50,PARAMETRES!$B:$B,0)),"")&lt;&gt;"☐",ISNUMBER($P50)),IF(IFERROR(INDEX(LISTES!$F:$F,MATCH($B50,LISTES!$A:$A,0)),0)=1,"Domicile + agence","Domicile"),"Agence")</f>
        <v>Agence</v>
      </c>
      <c r="D50" s="20">
        <v>19</v>
      </c>
      <c r="E50" s="20">
        <v>19</v>
      </c>
      <c r="F50" s="21">
        <f>IF($K50&lt;&gt;"OK","",$N50+IF($C50="Agence",$O50,IF($C50="Domicile",$P50,$Q50+$O50))+IF($C50="Agence",IF(OR(IFERROR(INDEX(LISTES!$G:$G,MATCH($B50,LISTES!$A:$A,0)),0)=1,PARAMETRES!$C$6="Oui"),$R50,0),IF(IFERROR(INDEX(LISTES!$G:$G,MATCH($B50,LISTES!$A:$A,0)),0)=1,$R50+$Q50,$S50)))</f>
        <v>17.850000000000001</v>
      </c>
      <c r="G50" s="22">
        <f>IF($K50&lt;&gt;"OK","",IF($E50=0,0,$T50+IF($C50="Agence",$U50,IF($C50="Domicile",$V50,$W50+$U50))+IF($C50="Agence",IF(OR(IFERROR(INDEX(LISTES!$G:$G,MATCH($B50,LISTES!$A:$A,0)),0)=1,PARAMETRES!$C$6="Oui"),$X50,0),IF(IFERROR(INDEX(LISTES!$G:$G,MATCH($B50,LISTES!$A:$A,0)),0)=1,$X50+$W50,$Y50))))</f>
        <v>16.309999999999999</v>
      </c>
      <c r="H50" s="23">
        <f t="shared" si="0"/>
        <v>0.93947368421052635</v>
      </c>
      <c r="I50" s="24">
        <f t="shared" si="1"/>
        <v>-1.5400000000000027</v>
      </c>
      <c r="J50" s="25">
        <v>0</v>
      </c>
      <c r="K50" s="4" t="s">
        <v>943</v>
      </c>
      <c r="L50" s="25">
        <f>IFERROR(INDEX(LISTES!$C:$C,MATCH($B50,LISTES!$A:$A,0)),1)</f>
        <v>1</v>
      </c>
      <c r="N50" s="26">
        <v>14.61</v>
      </c>
      <c r="O50" s="26">
        <v>3.24</v>
      </c>
      <c r="P50" s="26"/>
      <c r="Q50" s="26"/>
      <c r="R50" s="26">
        <v>3.68</v>
      </c>
      <c r="S50" s="26"/>
      <c r="T50" s="26">
        <v>13.29</v>
      </c>
      <c r="U50" s="26">
        <v>3.02</v>
      </c>
      <c r="V50" s="26"/>
      <c r="W50" s="26"/>
      <c r="X50" s="26">
        <v>3.82</v>
      </c>
      <c r="Y50" s="26"/>
    </row>
    <row r="51" spans="1:25" x14ac:dyDescent="0.3">
      <c r="A51" s="18">
        <v>46302</v>
      </c>
      <c r="B51" s="19" t="s">
        <v>975</v>
      </c>
      <c r="C51" s="4" t="str">
        <f>IF(AND(IFERROR(INDEX(PARAMETRES!$D:$D,MATCH($B51,PARAMETRES!$B:$B,0)),"")&lt;&gt;"☐",ISNUMBER($P51)),IF(IFERROR(INDEX(LISTES!$F:$F,MATCH($B51,LISTES!$A:$A,0)),0)=1,"Domicile + agence","Domicile"),"Agence")</f>
        <v>Agence</v>
      </c>
      <c r="D51" s="20">
        <v>7</v>
      </c>
      <c r="E51" s="20">
        <v>7</v>
      </c>
      <c r="F51" s="21">
        <f>IF($K51&lt;&gt;"OK","",$N51+IF($C51="Agence",$O51,IF($C51="Domicile",$P51,$Q51+$O51))+IF($C51="Agence",IF(OR(IFERROR(INDEX(LISTES!$G:$G,MATCH($B51,LISTES!$A:$A,0)),0)=1,PARAMETRES!$C$6="Oui"),$R51,0),IF(IFERROR(INDEX(LISTES!$G:$G,MATCH($B51,LISTES!$A:$A,0)),0)=1,$R51+$Q51,$S51)))</f>
        <v>53.18</v>
      </c>
      <c r="G51" s="22">
        <f>IF($K51&lt;&gt;"OK","",IF($E51=0,0,$T51+IF($C51="Agence",$U51,IF($C51="Domicile",$V51,$W51+$U51))+IF($C51="Agence",IF(OR(IFERROR(INDEX(LISTES!$G:$G,MATCH($B51,LISTES!$A:$A,0)),0)=1,PARAMETRES!$C$6="Oui"),$X51,0),IF(IFERROR(INDEX(LISTES!$G:$G,MATCH($B51,LISTES!$A:$A,0)),0)=1,$X51+$W51,$Y51))))</f>
        <v>62.849999999999994</v>
      </c>
      <c r="H51" s="23">
        <f t="shared" si="0"/>
        <v>7.597142857142857</v>
      </c>
      <c r="I51" s="24">
        <f t="shared" si="1"/>
        <v>9.6699999999999946</v>
      </c>
      <c r="J51" s="25">
        <v>0</v>
      </c>
      <c r="K51" s="4" t="s">
        <v>943</v>
      </c>
      <c r="L51" s="25">
        <f>IFERROR(INDEX(LISTES!$C:$C,MATCH($B51,LISTES!$A:$A,0)),1)</f>
        <v>1</v>
      </c>
      <c r="N51" s="26">
        <v>23.86</v>
      </c>
      <c r="O51" s="26">
        <v>29.32</v>
      </c>
      <c r="P51" s="26"/>
      <c r="Q51" s="26"/>
      <c r="R51" s="26">
        <v>26.28</v>
      </c>
      <c r="S51" s="26"/>
      <c r="T51" s="26">
        <v>35.229999999999997</v>
      </c>
      <c r="U51" s="26">
        <v>27.62</v>
      </c>
      <c r="V51" s="26"/>
      <c r="W51" s="26"/>
      <c r="X51" s="26">
        <v>25.86</v>
      </c>
      <c r="Y51" s="26"/>
    </row>
    <row r="52" spans="1:25" x14ac:dyDescent="0.3">
      <c r="A52" s="18">
        <v>46302</v>
      </c>
      <c r="B52" s="19" t="s">
        <v>6569</v>
      </c>
      <c r="C52" s="4" t="str">
        <f>IF(AND(IFERROR(INDEX(PARAMETRES!$D:$D,MATCH($B52,PARAMETRES!$B:$B,0)),"")&lt;&gt;"☐",ISNUMBER($P52)),IF(IFERROR(INDEX(LISTES!$F:$F,MATCH($B52,LISTES!$A:$A,0)),0)=1,"Domicile + agence","Domicile"),"Agence")</f>
        <v>Agence</v>
      </c>
      <c r="D52" s="20">
        <v>1</v>
      </c>
      <c r="E52" s="20">
        <v>0</v>
      </c>
      <c r="F52" s="21">
        <f>IF($K52&lt;&gt;"OK","",$N52+IF($C52="Agence",$O52,IF($C52="Domicile",$P52,$Q52+$O52))+IF($C52="Agence",IF(OR(IFERROR(INDEX(LISTES!$G:$G,MATCH($B52,LISTES!$A:$A,0)),0)=1,PARAMETRES!$C$6="Oui"),$R52,0),IF(IFERROR(INDEX(LISTES!$G:$G,MATCH($B52,LISTES!$A:$A,0)),0)=1,$R52+$Q52,$S52)))</f>
        <v>7.37</v>
      </c>
      <c r="G52" s="22">
        <f>IF($K52&lt;&gt;"OK","",IF($E52=0,0,$T52+IF($C52="Agence",$U52,IF($C52="Domicile",$V52,$W52+$U52))+IF($C52="Agence",IF(OR(IFERROR(INDEX(LISTES!$G:$G,MATCH($B52,LISTES!$A:$A,0)),0)=1,PARAMETRES!$C$6="Oui"),$X52,0),IF(IFERROR(INDEX(LISTES!$G:$G,MATCH($B52,LISTES!$A:$A,0)),0)=1,$X52+$W52,$Y52))))</f>
        <v>0</v>
      </c>
      <c r="H52" s="23">
        <f t="shared" si="0"/>
        <v>7.37</v>
      </c>
      <c r="I52" s="24" t="str">
        <f t="shared" si="1"/>
        <v/>
      </c>
      <c r="J52" s="25">
        <v>0</v>
      </c>
      <c r="K52" s="4" t="s">
        <v>943</v>
      </c>
      <c r="L52" s="25">
        <f>IFERROR(INDEX(LISTES!$C:$C,MATCH($B52,LISTES!$A:$A,0)),1)</f>
        <v>0</v>
      </c>
      <c r="N52" s="26">
        <v>0</v>
      </c>
      <c r="O52" s="26">
        <v>7.37</v>
      </c>
      <c r="P52" s="26"/>
      <c r="Q52" s="26"/>
      <c r="R52" s="26">
        <v>7.73</v>
      </c>
      <c r="S52" s="26"/>
      <c r="T52" s="26"/>
      <c r="U52" s="26"/>
      <c r="V52" s="26"/>
      <c r="W52" s="26"/>
      <c r="X52" s="26"/>
      <c r="Y52" s="26"/>
    </row>
    <row r="53" spans="1:25" x14ac:dyDescent="0.3">
      <c r="A53" s="18">
        <v>46302</v>
      </c>
      <c r="B53" s="19" t="s">
        <v>976</v>
      </c>
      <c r="C53" s="4" t="str">
        <f>IF(AND(IFERROR(INDEX(PARAMETRES!$D:$D,MATCH($B53,PARAMETRES!$B:$B,0)),"")&lt;&gt;"☐",ISNUMBER($P53)),IF(IFERROR(INDEX(LISTES!$F:$F,MATCH($B53,LISTES!$A:$A,0)),0)=1,"Domicile + agence","Domicile"),"Agence")</f>
        <v>Agence</v>
      </c>
      <c r="D53" s="20">
        <v>5</v>
      </c>
      <c r="E53" s="20">
        <v>4</v>
      </c>
      <c r="F53" s="21">
        <f>IF($K53&lt;&gt;"OK","",$N53+IF($C53="Agence",$O53,IF($C53="Domicile",$P53,$Q53+$O53))+IF($C53="Agence",IF(OR(IFERROR(INDEX(LISTES!$G:$G,MATCH($B53,LISTES!$A:$A,0)),0)=1,PARAMETRES!$C$6="Oui"),$R53,0),IF(IFERROR(INDEX(LISTES!$G:$G,MATCH($B53,LISTES!$A:$A,0)),0)=1,$R53+$Q53,$S53)))</f>
        <v>6.88</v>
      </c>
      <c r="G53" s="22">
        <f>IF($K53&lt;&gt;"OK","",IF($E53=0,0,$T53+IF($C53="Agence",$U53,IF($C53="Domicile",$V53,$W53+$U53))+IF($C53="Agence",IF(OR(IFERROR(INDEX(LISTES!$G:$G,MATCH($B53,LISTES!$A:$A,0)),0)=1,PARAMETRES!$C$6="Oui"),$X53,0),IF(IFERROR(INDEX(LISTES!$G:$G,MATCH($B53,LISTES!$A:$A,0)),0)=1,$X53+$W53,$Y53))))</f>
        <v>6.55</v>
      </c>
      <c r="H53" s="23">
        <f t="shared" si="0"/>
        <v>1.3759999999999999</v>
      </c>
      <c r="I53" s="24" t="str">
        <f t="shared" si="1"/>
        <v/>
      </c>
      <c r="J53" s="25">
        <v>0</v>
      </c>
      <c r="K53" s="4" t="s">
        <v>943</v>
      </c>
      <c r="L53" s="25">
        <f>IFERROR(INDEX(LISTES!$C:$C,MATCH($B53,LISTES!$A:$A,0)),1)</f>
        <v>1</v>
      </c>
      <c r="N53" s="26">
        <v>6.26</v>
      </c>
      <c r="O53" s="26">
        <v>0.62</v>
      </c>
      <c r="P53" s="26"/>
      <c r="Q53" s="26"/>
      <c r="R53" s="26">
        <v>2.17</v>
      </c>
      <c r="S53" s="26"/>
      <c r="T53" s="26">
        <v>5.93</v>
      </c>
      <c r="U53" s="26">
        <v>0.62</v>
      </c>
      <c r="V53" s="26"/>
      <c r="W53" s="26"/>
      <c r="X53" s="26">
        <v>2.17</v>
      </c>
      <c r="Y53" s="26"/>
    </row>
    <row r="54" spans="1:25" x14ac:dyDescent="0.3">
      <c r="A54" s="18">
        <v>46302</v>
      </c>
      <c r="B54" s="19" t="s">
        <v>5959</v>
      </c>
      <c r="C54" s="4" t="str">
        <f>IF(AND(IFERROR(INDEX(PARAMETRES!$D:$D,MATCH($B54,PARAMETRES!$B:$B,0)),"")&lt;&gt;"☐",ISNUMBER($P54)),IF(IFERROR(INDEX(LISTES!$F:$F,MATCH($B54,LISTES!$A:$A,0)),0)=1,"Domicile + agence","Domicile"),"Agence")</f>
        <v>Agence</v>
      </c>
      <c r="D54" s="20">
        <v>2</v>
      </c>
      <c r="E54" s="20">
        <v>0</v>
      </c>
      <c r="F54" s="21">
        <f>IF($K54&lt;&gt;"OK","",$N54+IF($C54="Agence",$O54,IF($C54="Domicile",$P54,$Q54+$O54))+IF($C54="Agence",IF(OR(IFERROR(INDEX(LISTES!$G:$G,MATCH($B54,LISTES!$A:$A,0)),0)=1,PARAMETRES!$C$6="Oui"),$R54,0),IF(IFERROR(INDEX(LISTES!$G:$G,MATCH($B54,LISTES!$A:$A,0)),0)=1,$R54+$Q54,$S54)))</f>
        <v>15.830000000000002</v>
      </c>
      <c r="G54" s="22">
        <f>IF($K54&lt;&gt;"OK","",IF($E54=0,0,$T54+IF($C54="Agence",$U54,IF($C54="Domicile",$V54,$W54+$U54))+IF($C54="Agence",IF(OR(IFERROR(INDEX(LISTES!$G:$G,MATCH($B54,LISTES!$A:$A,0)),0)=1,PARAMETRES!$C$6="Oui"),$X54,0),IF(IFERROR(INDEX(LISTES!$G:$G,MATCH($B54,LISTES!$A:$A,0)),0)=1,$X54+$W54,$Y54))))</f>
        <v>0</v>
      </c>
      <c r="H54" s="23">
        <f t="shared" si="0"/>
        <v>7.9150000000000009</v>
      </c>
      <c r="I54" s="24" t="str">
        <f t="shared" si="1"/>
        <v/>
      </c>
      <c r="J54" s="25">
        <v>0</v>
      </c>
      <c r="K54" s="4" t="s">
        <v>943</v>
      </c>
      <c r="L54" s="25">
        <f>IFERROR(INDEX(LISTES!$C:$C,MATCH($B54,LISTES!$A:$A,0)),1)</f>
        <v>1</v>
      </c>
      <c r="N54" s="26">
        <v>8.8800000000000008</v>
      </c>
      <c r="O54" s="26">
        <v>6.95</v>
      </c>
      <c r="P54" s="26"/>
      <c r="Q54" s="26"/>
      <c r="R54" s="26">
        <v>2.66</v>
      </c>
      <c r="S54" s="26"/>
      <c r="T54" s="26"/>
      <c r="U54" s="26"/>
      <c r="V54" s="26"/>
      <c r="W54" s="26"/>
      <c r="X54" s="26"/>
      <c r="Y54" s="26"/>
    </row>
    <row r="55" spans="1:25" x14ac:dyDescent="0.3">
      <c r="A55" s="18">
        <v>46302</v>
      </c>
      <c r="B55" s="19" t="s">
        <v>914</v>
      </c>
      <c r="C55" s="4" t="str">
        <f>IF(AND(IFERROR(INDEX(PARAMETRES!$D:$D,MATCH($B55,PARAMETRES!$B:$B,0)),"")&lt;&gt;"☐",ISNUMBER($P55)),IF(IFERROR(INDEX(LISTES!$F:$F,MATCH($B55,LISTES!$A:$A,0)),0)=1,"Domicile + agence","Domicile"),"Agence")</f>
        <v>Agence</v>
      </c>
      <c r="D55" s="20">
        <v>12</v>
      </c>
      <c r="E55" s="20">
        <v>12</v>
      </c>
      <c r="F55" s="21">
        <f>IF($K55&lt;&gt;"OK","",$N55+IF($C55="Agence",$O55,IF($C55="Domicile",$P55,$Q55+$O55))+IF($C55="Agence",IF(OR(IFERROR(INDEX(LISTES!$G:$G,MATCH($B55,LISTES!$A:$A,0)),0)=1,PARAMETRES!$C$6="Oui"),$R55,0),IF(IFERROR(INDEX(LISTES!$G:$G,MATCH($B55,LISTES!$A:$A,0)),0)=1,$R55+$Q55,$S55)))</f>
        <v>43.190000000000005</v>
      </c>
      <c r="G55" s="22">
        <f>IF($K55&lt;&gt;"OK","",IF($E55=0,0,$T55+IF($C55="Agence",$U55,IF($C55="Domicile",$V55,$W55+$U55))+IF($C55="Agence",IF(OR(IFERROR(INDEX(LISTES!$G:$G,MATCH($B55,LISTES!$A:$A,0)),0)=1,PARAMETRES!$C$6="Oui"),$X55,0),IF(IFERROR(INDEX(LISTES!$G:$G,MATCH($B55,LISTES!$A:$A,0)),0)=1,$X55+$W55,$Y55))))</f>
        <v>36.53</v>
      </c>
      <c r="H55" s="23">
        <f t="shared" si="0"/>
        <v>3.5991666666666671</v>
      </c>
      <c r="I55" s="24">
        <f t="shared" si="1"/>
        <v>-6.6600000000000037</v>
      </c>
      <c r="J55" s="25">
        <v>0</v>
      </c>
      <c r="K55" s="4" t="s">
        <v>943</v>
      </c>
      <c r="L55" s="25">
        <f>IFERROR(INDEX(LISTES!$C:$C,MATCH($B55,LISTES!$A:$A,0)),1)</f>
        <v>1</v>
      </c>
      <c r="N55" s="26">
        <v>38.700000000000003</v>
      </c>
      <c r="O55" s="26">
        <v>4.49</v>
      </c>
      <c r="P55" s="26"/>
      <c r="Q55" s="26"/>
      <c r="R55" s="26">
        <v>5.23</v>
      </c>
      <c r="S55" s="26"/>
      <c r="T55" s="26">
        <v>32.86</v>
      </c>
      <c r="U55" s="26">
        <v>3.67</v>
      </c>
      <c r="V55" s="26"/>
      <c r="W55" s="26"/>
      <c r="X55" s="26">
        <v>5.23</v>
      </c>
      <c r="Y55" s="26"/>
    </row>
    <row r="56" spans="1:25" x14ac:dyDescent="0.3">
      <c r="A56" s="18">
        <v>46302</v>
      </c>
      <c r="B56" s="19" t="s">
        <v>977</v>
      </c>
      <c r="C56" s="4" t="str">
        <f>IF(AND(IFERROR(INDEX(PARAMETRES!$D:$D,MATCH($B56,PARAMETRES!$B:$B,0)),"")&lt;&gt;"☐",ISNUMBER($P56)),IF(IFERROR(INDEX(LISTES!$F:$F,MATCH($B56,LISTES!$A:$A,0)),0)=1,"Domicile + agence","Domicile"),"Agence")</f>
        <v>Agence</v>
      </c>
      <c r="D56" s="20">
        <v>3</v>
      </c>
      <c r="E56" s="20">
        <v>2</v>
      </c>
      <c r="F56" s="21">
        <f>IF($K56&lt;&gt;"OK","",$N56+IF($C56="Agence",$O56,IF($C56="Domicile",$P56,$Q56+$O56))+IF($C56="Agence",IF(OR(IFERROR(INDEX(LISTES!$G:$G,MATCH($B56,LISTES!$A:$A,0)),0)=1,PARAMETRES!$C$6="Oui"),$R56,0),IF(IFERROR(INDEX(LISTES!$G:$G,MATCH($B56,LISTES!$A:$A,0)),0)=1,$R56+$Q56,$S56)))</f>
        <v>28.71</v>
      </c>
      <c r="G56" s="22">
        <f>IF($K56&lt;&gt;"OK","",IF($E56=0,0,$T56+IF($C56="Agence",$U56,IF($C56="Domicile",$V56,$W56+$U56))+IF($C56="Agence",IF(OR(IFERROR(INDEX(LISTES!$G:$G,MATCH($B56,LISTES!$A:$A,0)),0)=1,PARAMETRES!$C$6="Oui"),$X56,0),IF(IFERROR(INDEX(LISTES!$G:$G,MATCH($B56,LISTES!$A:$A,0)),0)=1,$X56+$W56,$Y56))))</f>
        <v>27.310000000000002</v>
      </c>
      <c r="H56" s="23">
        <f t="shared" si="0"/>
        <v>9.57</v>
      </c>
      <c r="I56" s="24" t="str">
        <f t="shared" si="1"/>
        <v/>
      </c>
      <c r="J56" s="25">
        <v>0</v>
      </c>
      <c r="K56" s="4" t="s">
        <v>943</v>
      </c>
      <c r="L56" s="25">
        <f>IFERROR(INDEX(LISTES!$C:$C,MATCH($B56,LISTES!$A:$A,0)),1)</f>
        <v>1</v>
      </c>
      <c r="N56" s="26">
        <v>1.41</v>
      </c>
      <c r="O56" s="26">
        <v>27.3</v>
      </c>
      <c r="P56" s="26"/>
      <c r="Q56" s="26"/>
      <c r="R56" s="26">
        <v>25.84</v>
      </c>
      <c r="S56" s="26"/>
      <c r="T56" s="26">
        <v>0.01</v>
      </c>
      <c r="U56" s="26">
        <v>27.3</v>
      </c>
      <c r="V56" s="26"/>
      <c r="W56" s="26"/>
      <c r="X56" s="26">
        <v>27.5</v>
      </c>
      <c r="Y56" s="26"/>
    </row>
    <row r="57" spans="1:25" x14ac:dyDescent="0.3">
      <c r="A57" s="18">
        <v>46302</v>
      </c>
      <c r="B57" s="19" t="s">
        <v>879</v>
      </c>
      <c r="C57" s="4" t="str">
        <f>IF(AND(IFERROR(INDEX(PARAMETRES!$D:$D,MATCH($B57,PARAMETRES!$B:$B,0)),"")&lt;&gt;"☐",ISNUMBER($P57)),IF(IFERROR(INDEX(LISTES!$F:$F,MATCH($B57,LISTES!$A:$A,0)),0)=1,"Domicile + agence","Domicile"),"Agence")</f>
        <v>Agence</v>
      </c>
      <c r="D57" s="20">
        <v>4</v>
      </c>
      <c r="E57" s="20">
        <v>3</v>
      </c>
      <c r="F57" s="21">
        <f>IF($K57&lt;&gt;"OK","",$N57+IF($C57="Agence",$O57,IF($C57="Domicile",$P57,$Q57+$O57))+IF($C57="Agence",IF(OR(IFERROR(INDEX(LISTES!$G:$G,MATCH($B57,LISTES!$A:$A,0)),0)=1,PARAMETRES!$C$6="Oui"),$R57,0),IF(IFERROR(INDEX(LISTES!$G:$G,MATCH($B57,LISTES!$A:$A,0)),0)=1,$R57+$Q57,$S57)))</f>
        <v>35.159999999999997</v>
      </c>
      <c r="G57" s="22">
        <f>IF($K57&lt;&gt;"OK","",IF($E57=0,0,$T57+IF($C57="Agence",$U57,IF($C57="Domicile",$V57,$W57+$U57))+IF($C57="Agence",IF(OR(IFERROR(INDEX(LISTES!$G:$G,MATCH($B57,LISTES!$A:$A,0)),0)=1,PARAMETRES!$C$6="Oui"),$X57,0),IF(IFERROR(INDEX(LISTES!$G:$G,MATCH($B57,LISTES!$A:$A,0)),0)=1,$X57+$W57,$Y57))))</f>
        <v>35.159999999999997</v>
      </c>
      <c r="H57" s="23">
        <f t="shared" si="0"/>
        <v>8.7899999999999991</v>
      </c>
      <c r="I57" s="24" t="str">
        <f t="shared" si="1"/>
        <v/>
      </c>
      <c r="J57" s="25">
        <v>0</v>
      </c>
      <c r="K57" s="4" t="s">
        <v>943</v>
      </c>
      <c r="L57" s="25">
        <f>IFERROR(INDEX(LISTES!$C:$C,MATCH($B57,LISTES!$A:$A,0)),1)</f>
        <v>1</v>
      </c>
      <c r="N57" s="26">
        <v>12.82</v>
      </c>
      <c r="O57" s="26">
        <v>22.34</v>
      </c>
      <c r="P57" s="26"/>
      <c r="Q57" s="26"/>
      <c r="R57" s="26">
        <v>28.94</v>
      </c>
      <c r="S57" s="26"/>
      <c r="T57" s="26">
        <v>12.82</v>
      </c>
      <c r="U57" s="26">
        <v>22.34</v>
      </c>
      <c r="V57" s="26"/>
      <c r="W57" s="26"/>
      <c r="X57" s="26">
        <v>28.94</v>
      </c>
      <c r="Y57" s="26"/>
    </row>
    <row r="58" spans="1:25" x14ac:dyDescent="0.3">
      <c r="A58" s="18">
        <v>46302</v>
      </c>
      <c r="B58" s="19" t="s">
        <v>870</v>
      </c>
      <c r="C58" s="4" t="str">
        <f>IF(AND(IFERROR(INDEX(PARAMETRES!$D:$D,MATCH($B58,PARAMETRES!$B:$B,0)),"")&lt;&gt;"☐",ISNUMBER($P58)),IF(IFERROR(INDEX(LISTES!$F:$F,MATCH($B58,LISTES!$A:$A,0)),0)=1,"Domicile + agence","Domicile"),"Agence")</f>
        <v>Agence</v>
      </c>
      <c r="D58" s="20">
        <v>19</v>
      </c>
      <c r="E58" s="20">
        <v>0</v>
      </c>
      <c r="F58" s="21">
        <f>IF($K58&lt;&gt;"OK","",$N58+IF($C58="Agence",$O58,IF($C58="Domicile",$P58,$Q58+$O58))+IF($C58="Agence",IF(OR(IFERROR(INDEX(LISTES!$G:$G,MATCH($B58,LISTES!$A:$A,0)),0)=1,PARAMETRES!$C$6="Oui"),$R58,0),IF(IFERROR(INDEX(LISTES!$G:$G,MATCH($B58,LISTES!$A:$A,0)),0)=1,$R58+$Q58,$S58)))</f>
        <v>30.580000000000002</v>
      </c>
      <c r="G58" s="22">
        <f>IF($K58&lt;&gt;"OK","",IF($E58=0,0,$T58+IF($C58="Agence",$U58,IF($C58="Domicile",$V58,$W58+$U58))+IF($C58="Agence",IF(OR(IFERROR(INDEX(LISTES!$G:$G,MATCH($B58,LISTES!$A:$A,0)),0)=1,PARAMETRES!$C$6="Oui"),$X58,0),IF(IFERROR(INDEX(LISTES!$G:$G,MATCH($B58,LISTES!$A:$A,0)),0)=1,$X58+$W58,$Y58))))</f>
        <v>0</v>
      </c>
      <c r="H58" s="23">
        <f t="shared" si="0"/>
        <v>1.6094736842105264</v>
      </c>
      <c r="I58" s="24" t="str">
        <f t="shared" si="1"/>
        <v/>
      </c>
      <c r="J58" s="25">
        <v>0</v>
      </c>
      <c r="K58" s="4" t="s">
        <v>943</v>
      </c>
      <c r="L58" s="25">
        <f>IFERROR(INDEX(LISTES!$C:$C,MATCH($B58,LISTES!$A:$A,0)),1)</f>
        <v>1</v>
      </c>
      <c r="N58" s="26">
        <v>25.55</v>
      </c>
      <c r="O58" s="26">
        <v>5.03</v>
      </c>
      <c r="P58" s="26"/>
      <c r="Q58" s="26"/>
      <c r="R58" s="26">
        <v>0.87</v>
      </c>
      <c r="S58" s="26"/>
      <c r="T58" s="26"/>
      <c r="U58" s="26"/>
      <c r="V58" s="26"/>
      <c r="W58" s="26"/>
      <c r="X58" s="26"/>
      <c r="Y58" s="26"/>
    </row>
    <row r="59" spans="1:25" x14ac:dyDescent="0.3">
      <c r="A59" s="18">
        <v>46302</v>
      </c>
      <c r="B59" s="19" t="s">
        <v>978</v>
      </c>
      <c r="C59" s="4" t="str">
        <f>IF(AND(IFERROR(INDEX(PARAMETRES!$D:$D,MATCH($B59,PARAMETRES!$B:$B,0)),"")&lt;&gt;"☐",ISNUMBER($P59)),IF(IFERROR(INDEX(LISTES!$F:$F,MATCH($B59,LISTES!$A:$A,0)),0)=1,"Domicile + agence","Domicile"),"Agence")</f>
        <v>Agence</v>
      </c>
      <c r="D59" s="20">
        <v>13</v>
      </c>
      <c r="E59" s="20">
        <v>7</v>
      </c>
      <c r="F59" s="21">
        <f>IF($K59&lt;&gt;"OK","",$N59+IF($C59="Agence",$O59,IF($C59="Domicile",$P59,$Q59+$O59))+IF($C59="Agence",IF(OR(IFERROR(INDEX(LISTES!$G:$G,MATCH($B59,LISTES!$A:$A,0)),0)=1,PARAMETRES!$C$6="Oui"),$R59,0),IF(IFERROR(INDEX(LISTES!$G:$G,MATCH($B59,LISTES!$A:$A,0)),0)=1,$R59+$Q59,$S59)))</f>
        <v>162.15</v>
      </c>
      <c r="G59" s="22">
        <f>IF($K59&lt;&gt;"OK","",IF($E59=0,0,$T59+IF($C59="Agence",$U59,IF($C59="Domicile",$V59,$W59+$U59))+IF($C59="Agence",IF(OR(IFERROR(INDEX(LISTES!$G:$G,MATCH($B59,LISTES!$A:$A,0)),0)=1,PARAMETRES!$C$6="Oui"),$X59,0),IF(IFERROR(INDEX(LISTES!$G:$G,MATCH($B59,LISTES!$A:$A,0)),0)=1,$X59+$W59,$Y59))))</f>
        <v>107.83</v>
      </c>
      <c r="H59" s="23">
        <f t="shared" si="0"/>
        <v>12.473076923076924</v>
      </c>
      <c r="I59" s="24" t="str">
        <f t="shared" si="1"/>
        <v/>
      </c>
      <c r="J59" s="25">
        <v>0</v>
      </c>
      <c r="K59" s="4" t="s">
        <v>943</v>
      </c>
      <c r="L59" s="25">
        <f>IFERROR(INDEX(LISTES!$C:$C,MATCH($B59,LISTES!$A:$A,0)),1)</f>
        <v>1</v>
      </c>
      <c r="N59" s="26">
        <v>101.79</v>
      </c>
      <c r="O59" s="26">
        <v>60.36</v>
      </c>
      <c r="P59" s="26"/>
      <c r="Q59" s="26"/>
      <c r="R59" s="26">
        <v>60.81</v>
      </c>
      <c r="S59" s="26"/>
      <c r="T59" s="26">
        <v>51.05</v>
      </c>
      <c r="U59" s="26">
        <v>56.78</v>
      </c>
      <c r="V59" s="26"/>
      <c r="W59" s="26"/>
      <c r="X59" s="26">
        <v>20.309999999999999</v>
      </c>
      <c r="Y59" s="26"/>
    </row>
    <row r="60" spans="1:25" x14ac:dyDescent="0.3">
      <c r="A60" s="18">
        <v>46302</v>
      </c>
      <c r="B60" s="19" t="s">
        <v>917</v>
      </c>
      <c r="C60" s="4" t="str">
        <f>IF(AND(IFERROR(INDEX(PARAMETRES!$D:$D,MATCH($B60,PARAMETRES!$B:$B,0)),"")&lt;&gt;"☐",ISNUMBER($P60)),IF(IFERROR(INDEX(LISTES!$F:$F,MATCH($B60,LISTES!$A:$A,0)),0)=1,"Domicile + agence","Domicile"),"Agence")</f>
        <v>Agence</v>
      </c>
      <c r="D60" s="20">
        <v>4</v>
      </c>
      <c r="E60" s="20">
        <v>0</v>
      </c>
      <c r="F60" s="21">
        <f>IF($K60&lt;&gt;"OK","",$N60+IF($C60="Agence",$O60,IF($C60="Domicile",$P60,$Q60+$O60))+IF($C60="Agence",IF(OR(IFERROR(INDEX(LISTES!$G:$G,MATCH($B60,LISTES!$A:$A,0)),0)=1,PARAMETRES!$C$6="Oui"),$R60,0),IF(IFERROR(INDEX(LISTES!$G:$G,MATCH($B60,LISTES!$A:$A,0)),0)=1,$R60+$Q60,$S60)))</f>
        <v>44.28</v>
      </c>
      <c r="G60" s="22">
        <f>IF($K60&lt;&gt;"OK","",IF($E60=0,0,$T60+IF($C60="Agence",$U60,IF($C60="Domicile",$V60,$W60+$U60))+IF($C60="Agence",IF(OR(IFERROR(INDEX(LISTES!$G:$G,MATCH($B60,LISTES!$A:$A,0)),0)=1,PARAMETRES!$C$6="Oui"),$X60,0),IF(IFERROR(INDEX(LISTES!$G:$G,MATCH($B60,LISTES!$A:$A,0)),0)=1,$X60+$W60,$Y60))))</f>
        <v>0</v>
      </c>
      <c r="H60" s="23">
        <f t="shared" si="0"/>
        <v>11.07</v>
      </c>
      <c r="I60" s="24" t="str">
        <f t="shared" si="1"/>
        <v/>
      </c>
      <c r="J60" s="25">
        <v>0</v>
      </c>
      <c r="K60" s="4" t="s">
        <v>943</v>
      </c>
      <c r="L60" s="25">
        <f>IFERROR(INDEX(LISTES!$C:$C,MATCH($B60,LISTES!$A:$A,0)),1)</f>
        <v>1</v>
      </c>
      <c r="N60" s="26">
        <v>11.44</v>
      </c>
      <c r="O60" s="26">
        <v>32.840000000000003</v>
      </c>
      <c r="P60" s="26"/>
      <c r="Q60" s="26"/>
      <c r="R60" s="26">
        <v>29.61</v>
      </c>
      <c r="S60" s="26"/>
      <c r="T60" s="26"/>
      <c r="U60" s="26"/>
      <c r="V60" s="26"/>
      <c r="W60" s="26"/>
      <c r="X60" s="26"/>
      <c r="Y60" s="26"/>
    </row>
    <row r="61" spans="1:25" x14ac:dyDescent="0.3">
      <c r="A61" s="18">
        <v>46302</v>
      </c>
      <c r="B61" s="19" t="s">
        <v>979</v>
      </c>
      <c r="C61" s="4" t="str">
        <f>IF(AND(IFERROR(INDEX(PARAMETRES!$D:$D,MATCH($B61,PARAMETRES!$B:$B,0)),"")&lt;&gt;"☐",ISNUMBER($P61)),IF(IFERROR(INDEX(LISTES!$F:$F,MATCH($B61,LISTES!$A:$A,0)),0)=1,"Domicile + agence","Domicile"),"Agence")</f>
        <v>Agence</v>
      </c>
      <c r="D61" s="20">
        <v>9</v>
      </c>
      <c r="E61" s="20">
        <v>5</v>
      </c>
      <c r="F61" s="21">
        <f>IF($K61&lt;&gt;"OK","",$N61+IF($C61="Agence",$O61,IF($C61="Domicile",$P61,$Q61+$O61))+IF($C61="Agence",IF(OR(IFERROR(INDEX(LISTES!$G:$G,MATCH($B61,LISTES!$A:$A,0)),0)=1,PARAMETRES!$C$6="Oui"),$R61,0),IF(IFERROR(INDEX(LISTES!$G:$G,MATCH($B61,LISTES!$A:$A,0)),0)=1,$R61+$Q61,$S61)))</f>
        <v>16.71</v>
      </c>
      <c r="G61" s="22">
        <f>IF($K61&lt;&gt;"OK","",IF($E61=0,0,$T61+IF($C61="Agence",$U61,IF($C61="Domicile",$V61,$W61+$U61))+IF($C61="Agence",IF(OR(IFERROR(INDEX(LISTES!$G:$G,MATCH($B61,LISTES!$A:$A,0)),0)=1,PARAMETRES!$C$6="Oui"),$X61,0),IF(IFERROR(INDEX(LISTES!$G:$G,MATCH($B61,LISTES!$A:$A,0)),0)=1,$X61+$W61,$Y61))))</f>
        <v>18.12</v>
      </c>
      <c r="H61" s="23">
        <f t="shared" si="0"/>
        <v>1.8566666666666667</v>
      </c>
      <c r="I61" s="24" t="str">
        <f t="shared" si="1"/>
        <v/>
      </c>
      <c r="J61" s="25">
        <v>0</v>
      </c>
      <c r="K61" s="4" t="s">
        <v>943</v>
      </c>
      <c r="L61" s="25">
        <f>IFERROR(INDEX(LISTES!$C:$C,MATCH($B61,LISTES!$A:$A,0)),1)</f>
        <v>1</v>
      </c>
      <c r="N61" s="26">
        <v>13.15</v>
      </c>
      <c r="O61" s="26">
        <v>3.56</v>
      </c>
      <c r="P61" s="26"/>
      <c r="Q61" s="26"/>
      <c r="R61" s="26">
        <v>6.77</v>
      </c>
      <c r="S61" s="26"/>
      <c r="T61" s="26">
        <v>11.99</v>
      </c>
      <c r="U61" s="26">
        <v>6.13</v>
      </c>
      <c r="V61" s="26"/>
      <c r="W61" s="26"/>
      <c r="X61" s="26">
        <v>3.12</v>
      </c>
      <c r="Y61" s="26"/>
    </row>
    <row r="62" spans="1:25" x14ac:dyDescent="0.3">
      <c r="A62" s="18">
        <v>46302</v>
      </c>
      <c r="B62" s="19" t="s">
        <v>980</v>
      </c>
      <c r="C62" s="4" t="str">
        <f>IF(AND(IFERROR(INDEX(PARAMETRES!$D:$D,MATCH($B62,PARAMETRES!$B:$B,0)),"")&lt;&gt;"☐",ISNUMBER($P62)),IF(IFERROR(INDEX(LISTES!$F:$F,MATCH($B62,LISTES!$A:$A,0)),0)=1,"Domicile + agence","Domicile"),"Agence")</f>
        <v>Agence</v>
      </c>
      <c r="D62" s="20">
        <v>1</v>
      </c>
      <c r="E62" s="20">
        <v>0</v>
      </c>
      <c r="F62" s="21">
        <f>IF($K62&lt;&gt;"OK","",$N62+IF($C62="Agence",$O62,IF($C62="Domicile",$P62,$Q62+$O62))+IF($C62="Agence",IF(OR(IFERROR(INDEX(LISTES!$G:$G,MATCH($B62,LISTES!$A:$A,0)),0)=1,PARAMETRES!$C$6="Oui"),$R62,0),IF(IFERROR(INDEX(LISTES!$G:$G,MATCH($B62,LISTES!$A:$A,0)),0)=1,$R62+$Q62,$S62)))</f>
        <v>16.100000000000001</v>
      </c>
      <c r="G62" s="22">
        <f>IF($K62&lt;&gt;"OK","",IF($E62=0,0,$T62+IF($C62="Agence",$U62,IF($C62="Domicile",$V62,$W62+$U62))+IF($C62="Agence",IF(OR(IFERROR(INDEX(LISTES!$G:$G,MATCH($B62,LISTES!$A:$A,0)),0)=1,PARAMETRES!$C$6="Oui"),$X62,0),IF(IFERROR(INDEX(LISTES!$G:$G,MATCH($B62,LISTES!$A:$A,0)),0)=1,$X62+$W62,$Y62))))</f>
        <v>0</v>
      </c>
      <c r="H62" s="23">
        <f t="shared" si="0"/>
        <v>16.100000000000001</v>
      </c>
      <c r="I62" s="24" t="str">
        <f t="shared" si="1"/>
        <v/>
      </c>
      <c r="J62" s="25">
        <v>0</v>
      </c>
      <c r="K62" s="4" t="s">
        <v>943</v>
      </c>
      <c r="L62" s="25">
        <f>IFERROR(INDEX(LISTES!$C:$C,MATCH($B62,LISTES!$A:$A,0)),1)</f>
        <v>0</v>
      </c>
      <c r="N62" s="26">
        <v>0</v>
      </c>
      <c r="O62" s="26">
        <v>16.100000000000001</v>
      </c>
      <c r="P62" s="26"/>
      <c r="Q62" s="26"/>
      <c r="R62" s="26">
        <v>15.56</v>
      </c>
      <c r="S62" s="26"/>
      <c r="T62" s="26"/>
      <c r="U62" s="26"/>
      <c r="V62" s="26"/>
      <c r="W62" s="26"/>
      <c r="X62" s="26"/>
      <c r="Y62" s="26"/>
    </row>
    <row r="63" spans="1:25" x14ac:dyDescent="0.3">
      <c r="A63" s="18">
        <v>46302</v>
      </c>
      <c r="B63" s="19" t="s">
        <v>982</v>
      </c>
      <c r="C63" s="4" t="str">
        <f>IF(AND(IFERROR(INDEX(PARAMETRES!$D:$D,MATCH($B63,PARAMETRES!$B:$B,0)),"")&lt;&gt;"☐",ISNUMBER($P63)),IF(IFERROR(INDEX(LISTES!$F:$F,MATCH($B63,LISTES!$A:$A,0)),0)=1,"Domicile + agence","Domicile"),"Agence")</f>
        <v>Agence</v>
      </c>
      <c r="D63" s="20">
        <v>3</v>
      </c>
      <c r="E63" s="20">
        <v>3</v>
      </c>
      <c r="F63" s="21">
        <f>IF($K63&lt;&gt;"OK","",$N63+IF($C63="Agence",$O63,IF($C63="Domicile",$P63,$Q63+$O63))+IF($C63="Agence",IF(OR(IFERROR(INDEX(LISTES!$G:$G,MATCH($B63,LISTES!$A:$A,0)),0)=1,PARAMETRES!$C$6="Oui"),$R63,0),IF(IFERROR(INDEX(LISTES!$G:$G,MATCH($B63,LISTES!$A:$A,0)),0)=1,$R63+$Q63,$S63)))</f>
        <v>34.53</v>
      </c>
      <c r="G63" s="22">
        <f>IF($K63&lt;&gt;"OK","",IF($E63=0,0,$T63+IF($C63="Agence",$U63,IF($C63="Domicile",$V63,$W63+$U63))+IF($C63="Agence",IF(OR(IFERROR(INDEX(LISTES!$G:$G,MATCH($B63,LISTES!$A:$A,0)),0)=1,PARAMETRES!$C$6="Oui"),$X63,0),IF(IFERROR(INDEX(LISTES!$G:$G,MATCH($B63,LISTES!$A:$A,0)),0)=1,$X63+$W63,$Y63))))</f>
        <v>34.53</v>
      </c>
      <c r="H63" s="23">
        <f t="shared" si="0"/>
        <v>11.51</v>
      </c>
      <c r="I63" s="24">
        <f t="shared" si="1"/>
        <v>0</v>
      </c>
      <c r="J63" s="25">
        <v>0</v>
      </c>
      <c r="K63" s="4" t="s">
        <v>943</v>
      </c>
      <c r="L63" s="25">
        <f>IFERROR(INDEX(LISTES!$C:$C,MATCH($B63,LISTES!$A:$A,0)),1)</f>
        <v>1</v>
      </c>
      <c r="N63" s="26">
        <v>18.16</v>
      </c>
      <c r="O63" s="26">
        <v>16.37</v>
      </c>
      <c r="P63" s="26"/>
      <c r="Q63" s="26"/>
      <c r="R63" s="26">
        <v>3.6</v>
      </c>
      <c r="S63" s="26"/>
      <c r="T63" s="26">
        <v>18.16</v>
      </c>
      <c r="U63" s="26">
        <v>16.37</v>
      </c>
      <c r="V63" s="26"/>
      <c r="W63" s="26"/>
      <c r="X63" s="26">
        <v>3.6</v>
      </c>
      <c r="Y63" s="26"/>
    </row>
    <row r="64" spans="1:25" x14ac:dyDescent="0.3">
      <c r="A64" s="18">
        <v>46302</v>
      </c>
      <c r="B64" s="19" t="s">
        <v>5963</v>
      </c>
      <c r="C64" s="4" t="str">
        <f>IF(AND(IFERROR(INDEX(PARAMETRES!$D:$D,MATCH($B64,PARAMETRES!$B:$B,0)),"")&lt;&gt;"☐",ISNUMBER($P64)),IF(IFERROR(INDEX(LISTES!$F:$F,MATCH($B64,LISTES!$A:$A,0)),0)=1,"Domicile + agence","Domicile"),"Agence")</f>
        <v>Agence</v>
      </c>
      <c r="D64" s="20">
        <v>2</v>
      </c>
      <c r="E64" s="20">
        <v>0</v>
      </c>
      <c r="F64" s="21">
        <f>IF($K64&lt;&gt;"OK","",$N64+IF($C64="Agence",$O64,IF($C64="Domicile",$P64,$Q64+$O64))+IF($C64="Agence",IF(OR(IFERROR(INDEX(LISTES!$G:$G,MATCH($B64,LISTES!$A:$A,0)),0)=1,PARAMETRES!$C$6="Oui"),$R64,0),IF(IFERROR(INDEX(LISTES!$G:$G,MATCH($B64,LISTES!$A:$A,0)),0)=1,$R64+$Q64,$S64)))</f>
        <v>4.29</v>
      </c>
      <c r="G64" s="22">
        <f>IF($K64&lt;&gt;"OK","",IF($E64=0,0,$T64+IF($C64="Agence",$U64,IF($C64="Domicile",$V64,$W64+$U64))+IF($C64="Agence",IF(OR(IFERROR(INDEX(LISTES!$G:$G,MATCH($B64,LISTES!$A:$A,0)),0)=1,PARAMETRES!$C$6="Oui"),$X64,0),IF(IFERROR(INDEX(LISTES!$G:$G,MATCH($B64,LISTES!$A:$A,0)),0)=1,$X64+$W64,$Y64))))</f>
        <v>0</v>
      </c>
      <c r="H64" s="23">
        <f t="shared" si="0"/>
        <v>2.145</v>
      </c>
      <c r="I64" s="24" t="str">
        <f t="shared" si="1"/>
        <v/>
      </c>
      <c r="J64" s="25">
        <v>0</v>
      </c>
      <c r="K64" s="4" t="s">
        <v>943</v>
      </c>
      <c r="L64" s="25">
        <f>IFERROR(INDEX(LISTES!$C:$C,MATCH($B64,LISTES!$A:$A,0)),1)</f>
        <v>1</v>
      </c>
      <c r="N64" s="26">
        <v>0</v>
      </c>
      <c r="O64" s="26">
        <v>4.29</v>
      </c>
      <c r="P64" s="26"/>
      <c r="Q64" s="26"/>
      <c r="R64" s="26">
        <v>4.88</v>
      </c>
      <c r="S64" s="26"/>
      <c r="T64" s="26"/>
      <c r="U64" s="26"/>
      <c r="V64" s="26"/>
      <c r="W64" s="26"/>
      <c r="X64" s="26"/>
      <c r="Y64" s="26"/>
    </row>
    <row r="65" spans="1:25" x14ac:dyDescent="0.3">
      <c r="A65" s="18">
        <v>46302</v>
      </c>
      <c r="B65" s="19" t="s">
        <v>983</v>
      </c>
      <c r="C65" s="4" t="str">
        <f>IF(AND(IFERROR(INDEX(PARAMETRES!$D:$D,MATCH($B65,PARAMETRES!$B:$B,0)),"")&lt;&gt;"☐",ISNUMBER($P65)),IF(IFERROR(INDEX(LISTES!$F:$F,MATCH($B65,LISTES!$A:$A,0)),0)=1,"Domicile + agence","Domicile"),"Agence")</f>
        <v>Agence</v>
      </c>
      <c r="D65" s="20">
        <v>4</v>
      </c>
      <c r="E65" s="20">
        <v>4</v>
      </c>
      <c r="F65" s="21">
        <f>IF($K65&lt;&gt;"OK","",$N65+IF($C65="Agence",$O65,IF($C65="Domicile",$P65,$Q65+$O65))+IF($C65="Agence",IF(OR(IFERROR(INDEX(LISTES!$G:$G,MATCH($B65,LISTES!$A:$A,0)),0)=1,PARAMETRES!$C$6="Oui"),$R65,0),IF(IFERROR(INDEX(LISTES!$G:$G,MATCH($B65,LISTES!$A:$A,0)),0)=1,$R65+$Q65,$S65)))</f>
        <v>44.29</v>
      </c>
      <c r="G65" s="22">
        <f>IF($K65&lt;&gt;"OK","",IF($E65=0,0,$T65+IF($C65="Agence",$U65,IF($C65="Domicile",$V65,$W65+$U65))+IF($C65="Agence",IF(OR(IFERROR(INDEX(LISTES!$G:$G,MATCH($B65,LISTES!$A:$A,0)),0)=1,PARAMETRES!$C$6="Oui"),$X65,0),IF(IFERROR(INDEX(LISTES!$G:$G,MATCH($B65,LISTES!$A:$A,0)),0)=1,$X65+$W65,$Y65))))</f>
        <v>39.86</v>
      </c>
      <c r="H65" s="23">
        <f t="shared" si="0"/>
        <v>11.0725</v>
      </c>
      <c r="I65" s="24">
        <f t="shared" si="1"/>
        <v>-4.43</v>
      </c>
      <c r="J65" s="25">
        <v>0</v>
      </c>
      <c r="K65" s="4" t="s">
        <v>943</v>
      </c>
      <c r="L65" s="25">
        <f>IFERROR(INDEX(LISTES!$C:$C,MATCH($B65,LISTES!$A:$A,0)),1)</f>
        <v>1</v>
      </c>
      <c r="N65" s="26">
        <v>29.6</v>
      </c>
      <c r="O65" s="26">
        <v>14.69</v>
      </c>
      <c r="P65" s="26"/>
      <c r="Q65" s="26"/>
      <c r="R65" s="26">
        <v>19.55</v>
      </c>
      <c r="S65" s="26"/>
      <c r="T65" s="26">
        <v>25.17</v>
      </c>
      <c r="U65" s="26">
        <v>14.69</v>
      </c>
      <c r="V65" s="26"/>
      <c r="W65" s="26"/>
      <c r="X65" s="26">
        <v>14.89</v>
      </c>
      <c r="Y65" s="26"/>
    </row>
    <row r="66" spans="1:25" x14ac:dyDescent="0.3">
      <c r="A66" s="18">
        <v>46302</v>
      </c>
      <c r="B66" s="19" t="s">
        <v>984</v>
      </c>
      <c r="C66" s="4" t="str">
        <f>IF(AND(IFERROR(INDEX(PARAMETRES!$D:$D,MATCH($B66,PARAMETRES!$B:$B,0)),"")&lt;&gt;"☐",ISNUMBER($P66)),IF(IFERROR(INDEX(LISTES!$F:$F,MATCH($B66,LISTES!$A:$A,0)),0)=1,"Domicile + agence","Domicile"),"Agence")</f>
        <v>Agence</v>
      </c>
      <c r="D66" s="20">
        <v>2</v>
      </c>
      <c r="E66" s="20">
        <v>2</v>
      </c>
      <c r="F66" s="21">
        <f>IF($K66&lt;&gt;"OK","",$N66+IF($C66="Agence",$O66,IF($C66="Domicile",$P66,$Q66+$O66))+IF($C66="Agence",IF(OR(IFERROR(INDEX(LISTES!$G:$G,MATCH($B66,LISTES!$A:$A,0)),0)=1,PARAMETRES!$C$6="Oui"),$R66,0),IF(IFERROR(INDEX(LISTES!$G:$G,MATCH($B66,LISTES!$A:$A,0)),0)=1,$R66+$Q66,$S66)))</f>
        <v>67.290000000000006</v>
      </c>
      <c r="G66" s="22">
        <f>IF($K66&lt;&gt;"OK","",IF($E66=0,0,$T66+IF($C66="Agence",$U66,IF($C66="Domicile",$V66,$W66+$U66))+IF($C66="Agence",IF(OR(IFERROR(INDEX(LISTES!$G:$G,MATCH($B66,LISTES!$A:$A,0)),0)=1,PARAMETRES!$C$6="Oui"),$X66,0),IF(IFERROR(INDEX(LISTES!$G:$G,MATCH($B66,LISTES!$A:$A,0)),0)=1,$X66+$W66,$Y66))))</f>
        <v>67.290000000000006</v>
      </c>
      <c r="H66" s="23">
        <f t="shared" si="0"/>
        <v>33.645000000000003</v>
      </c>
      <c r="I66" s="24">
        <f t="shared" si="1"/>
        <v>0</v>
      </c>
      <c r="J66" s="25">
        <v>0</v>
      </c>
      <c r="K66" s="4" t="s">
        <v>943</v>
      </c>
      <c r="L66" s="25">
        <f>IFERROR(INDEX(LISTES!$C:$C,MATCH($B66,LISTES!$A:$A,0)),1)</f>
        <v>1</v>
      </c>
      <c r="N66" s="26">
        <v>63.25</v>
      </c>
      <c r="O66" s="26">
        <v>4.04</v>
      </c>
      <c r="P66" s="26"/>
      <c r="Q66" s="26"/>
      <c r="R66" s="26">
        <v>65.62</v>
      </c>
      <c r="S66" s="26"/>
      <c r="T66" s="26">
        <v>63.25</v>
      </c>
      <c r="U66" s="26">
        <v>4.04</v>
      </c>
      <c r="V66" s="26"/>
      <c r="W66" s="26"/>
      <c r="X66" s="26">
        <v>65.62</v>
      </c>
      <c r="Y66" s="26"/>
    </row>
    <row r="67" spans="1:25" x14ac:dyDescent="0.3">
      <c r="A67" s="18">
        <v>46302</v>
      </c>
      <c r="B67" s="19" t="s">
        <v>861</v>
      </c>
      <c r="C67" s="4" t="str">
        <f>IF(AND(IFERROR(INDEX(PARAMETRES!$D:$D,MATCH($B67,PARAMETRES!$B:$B,0)),"")&lt;&gt;"☐",ISNUMBER($P67)),IF(IFERROR(INDEX(LISTES!$F:$F,MATCH($B67,LISTES!$A:$A,0)),0)=1,"Domicile + agence","Domicile"),"Agence")</f>
        <v>Agence</v>
      </c>
      <c r="D67" s="20">
        <v>19</v>
      </c>
      <c r="E67" s="20">
        <v>17</v>
      </c>
      <c r="F67" s="21">
        <f>IF($K67&lt;&gt;"OK","",$N67+IF($C67="Agence",$O67,IF($C67="Domicile",$P67,$Q67+$O67))+IF($C67="Agence",IF(OR(IFERROR(INDEX(LISTES!$G:$G,MATCH($B67,LISTES!$A:$A,0)),0)=1,PARAMETRES!$C$6="Oui"),$R67,0),IF(IFERROR(INDEX(LISTES!$G:$G,MATCH($B67,LISTES!$A:$A,0)),0)=1,$R67+$Q67,$S67)))</f>
        <v>60.72</v>
      </c>
      <c r="G67" s="22">
        <f>IF($K67&lt;&gt;"OK","",IF($E67=0,0,$T67+IF($C67="Agence",$U67,IF($C67="Domicile",$V67,$W67+$U67))+IF($C67="Agence",IF(OR(IFERROR(INDEX(LISTES!$G:$G,MATCH($B67,LISTES!$A:$A,0)),0)=1,PARAMETRES!$C$6="Oui"),$X67,0),IF(IFERROR(INDEX(LISTES!$G:$G,MATCH($B67,LISTES!$A:$A,0)),0)=1,$X67+$W67,$Y67))))</f>
        <v>49.21</v>
      </c>
      <c r="H67" s="23">
        <f t="shared" si="0"/>
        <v>3.1957894736842105</v>
      </c>
      <c r="I67" s="24" t="str">
        <f t="shared" si="1"/>
        <v/>
      </c>
      <c r="J67" s="25">
        <v>0</v>
      </c>
      <c r="K67" s="4" t="s">
        <v>943</v>
      </c>
      <c r="L67" s="25">
        <f>IFERROR(INDEX(LISTES!$C:$C,MATCH($B67,LISTES!$A:$A,0)),1)</f>
        <v>1</v>
      </c>
      <c r="N67" s="26">
        <v>57.37</v>
      </c>
      <c r="O67" s="26">
        <v>3.35</v>
      </c>
      <c r="P67" s="26"/>
      <c r="Q67" s="26"/>
      <c r="R67" s="26">
        <v>3.25</v>
      </c>
      <c r="S67" s="26"/>
      <c r="T67" s="26">
        <v>44.26</v>
      </c>
      <c r="U67" s="26">
        <v>4.95</v>
      </c>
      <c r="V67" s="26"/>
      <c r="W67" s="26"/>
      <c r="X67" s="26">
        <v>4.99</v>
      </c>
      <c r="Y67" s="26"/>
    </row>
    <row r="68" spans="1:25" x14ac:dyDescent="0.3">
      <c r="A68" s="18">
        <v>46301</v>
      </c>
      <c r="B68" s="19" t="s">
        <v>846</v>
      </c>
      <c r="C68" s="4" t="str">
        <f>IF(AND(IFERROR(INDEX(PARAMETRES!$D:$D,MATCH($B68,PARAMETRES!$B:$B,0)),"")&lt;&gt;"☐",ISNUMBER($P68)),IF(IFERROR(INDEX(LISTES!$F:$F,MATCH($B68,LISTES!$A:$A,0)),0)=1,"Domicile + agence","Domicile"),"Agence")</f>
        <v>Agence</v>
      </c>
      <c r="D68" s="20">
        <v>25</v>
      </c>
      <c r="E68" s="20">
        <v>0</v>
      </c>
      <c r="F68" s="21">
        <f>IF($K68&lt;&gt;"OK","",$N68+IF($C68="Agence",$O68,IF($C68="Domicile",$P68,$Q68+$O68))+IF($C68="Agence",IF(OR(IFERROR(INDEX(LISTES!$G:$G,MATCH($B68,LISTES!$A:$A,0)),0)=1,PARAMETRES!$C$6="Oui"),$R68,0),IF(IFERROR(INDEX(LISTES!$G:$G,MATCH($B68,LISTES!$A:$A,0)),0)=1,$R68+$Q68,$S68)))</f>
        <v>334.13</v>
      </c>
      <c r="G68" s="22">
        <f>IF($K68&lt;&gt;"OK","",IF($E68=0,0,$T68+IF($C68="Agence",$U68,IF($C68="Domicile",$V68,$W68+$U68))+IF($C68="Agence",IF(OR(IFERROR(INDEX(LISTES!$G:$G,MATCH($B68,LISTES!$A:$A,0)),0)=1,PARAMETRES!$C$6="Oui"),$X68,0),IF(IFERROR(INDEX(LISTES!$G:$G,MATCH($B68,LISTES!$A:$A,0)),0)=1,$X68+$W68,$Y68))))</f>
        <v>0</v>
      </c>
      <c r="H68" s="23">
        <f t="shared" si="0"/>
        <v>13.3652</v>
      </c>
      <c r="I68" s="24" t="str">
        <f t="shared" si="1"/>
        <v/>
      </c>
      <c r="J68" s="25">
        <v>2</v>
      </c>
      <c r="K68" s="4" t="s">
        <v>943</v>
      </c>
      <c r="L68" s="25">
        <f>IFERROR(INDEX(LISTES!$C:$C,MATCH($B68,LISTES!$A:$A,0)),1)</f>
        <v>0</v>
      </c>
      <c r="N68" s="26">
        <v>330.37</v>
      </c>
      <c r="O68" s="26">
        <v>3.76</v>
      </c>
      <c r="P68" s="26"/>
      <c r="Q68" s="26"/>
      <c r="R68" s="26">
        <v>9.56</v>
      </c>
      <c r="S68" s="26"/>
      <c r="T68" s="26"/>
      <c r="U68" s="26"/>
      <c r="V68" s="26"/>
      <c r="W68" s="26"/>
      <c r="X68" s="26"/>
      <c r="Y68" s="26"/>
    </row>
    <row r="69" spans="1:25" x14ac:dyDescent="0.3">
      <c r="A69" s="18">
        <v>46301</v>
      </c>
      <c r="B69" s="19" t="s">
        <v>944</v>
      </c>
      <c r="C69" s="4" t="str">
        <f>IF(AND(IFERROR(INDEX(PARAMETRES!$D:$D,MATCH($B69,PARAMETRES!$B:$B,0)),"")&lt;&gt;"☐",ISNUMBER($P69)),IF(IFERROR(INDEX(LISTES!$F:$F,MATCH($B69,LISTES!$A:$A,0)),0)=1,"Domicile + agence","Domicile"),"Agence")</f>
        <v>Agence</v>
      </c>
      <c r="D69" s="20">
        <v>19</v>
      </c>
      <c r="E69" s="20">
        <v>19</v>
      </c>
      <c r="F69" s="21">
        <f>IF($K69&lt;&gt;"OK","",$N69+IF($C69="Agence",$O69,IF($C69="Domicile",$P69,$Q69+$O69))+IF($C69="Agence",IF(OR(IFERROR(INDEX(LISTES!$G:$G,MATCH($B69,LISTES!$A:$A,0)),0)=1,PARAMETRES!$C$6="Oui"),$R69,0),IF(IFERROR(INDEX(LISTES!$G:$G,MATCH($B69,LISTES!$A:$A,0)),0)=1,$R69+$Q69,$S69)))</f>
        <v>40.89</v>
      </c>
      <c r="G69" s="22">
        <f>IF($K69&lt;&gt;"OK","",IF($E69=0,0,$T69+IF($C69="Agence",$U69,IF($C69="Domicile",$V69,$W69+$U69))+IF($C69="Agence",IF(OR(IFERROR(INDEX(LISTES!$G:$G,MATCH($B69,LISTES!$A:$A,0)),0)=1,PARAMETRES!$C$6="Oui"),$X69,0),IF(IFERROR(INDEX(LISTES!$G:$G,MATCH($B69,LISTES!$A:$A,0)),0)=1,$X69+$W69,$Y69))))</f>
        <v>35.700000000000003</v>
      </c>
      <c r="H69" s="23">
        <f t="shared" ref="H69:H132" si="2">IF(OR($D69=0,$K69&lt;&gt;"OK"),"",$F69/$D69)</f>
        <v>2.1521052631578947</v>
      </c>
      <c r="I69" s="24">
        <f t="shared" ref="I69:I132" si="3">IF(AND($E69&gt;0,$E69=$D69,$K69="OK"),$G69-$F69,"")</f>
        <v>-5.1899999999999977</v>
      </c>
      <c r="J69" s="25">
        <v>0</v>
      </c>
      <c r="K69" s="4" t="s">
        <v>943</v>
      </c>
      <c r="L69" s="25">
        <f>IFERROR(INDEX(LISTES!$C:$C,MATCH($B69,LISTES!$A:$A,0)),1)</f>
        <v>1</v>
      </c>
      <c r="N69" s="26">
        <v>37.43</v>
      </c>
      <c r="O69" s="26">
        <v>3.46</v>
      </c>
      <c r="P69" s="26"/>
      <c r="Q69" s="26"/>
      <c r="R69" s="26">
        <v>3.72</v>
      </c>
      <c r="S69" s="26"/>
      <c r="T69" s="26">
        <v>32.03</v>
      </c>
      <c r="U69" s="26">
        <v>3.67</v>
      </c>
      <c r="V69" s="26"/>
      <c r="W69" s="26"/>
      <c r="X69" s="26">
        <v>1.36</v>
      </c>
      <c r="Y69" s="26"/>
    </row>
    <row r="70" spans="1:25" x14ac:dyDescent="0.3">
      <c r="A70" s="18">
        <v>46301</v>
      </c>
      <c r="B70" s="19" t="s">
        <v>945</v>
      </c>
      <c r="C70" s="4" t="str">
        <f>IF(AND(IFERROR(INDEX(PARAMETRES!$D:$D,MATCH($B70,PARAMETRES!$B:$B,0)),"")&lt;&gt;"☐",ISNUMBER($P70)),IF(IFERROR(INDEX(LISTES!$F:$F,MATCH($B70,LISTES!$A:$A,0)),0)=1,"Domicile + agence","Domicile"),"Agence")</f>
        <v>Agence</v>
      </c>
      <c r="D70" s="20">
        <v>16</v>
      </c>
      <c r="E70" s="20">
        <v>12</v>
      </c>
      <c r="F70" s="21">
        <f>IF($K70&lt;&gt;"OK","",$N70+IF($C70="Agence",$O70,IF($C70="Domicile",$P70,$Q70+$O70))+IF($C70="Agence",IF(OR(IFERROR(INDEX(LISTES!$G:$G,MATCH($B70,LISTES!$A:$A,0)),0)=1,PARAMETRES!$C$6="Oui"),$R70,0),IF(IFERROR(INDEX(LISTES!$G:$G,MATCH($B70,LISTES!$A:$A,0)),0)=1,$R70+$Q70,$S70)))</f>
        <v>24.56</v>
      </c>
      <c r="G70" s="22">
        <f>IF($K70&lt;&gt;"OK","",IF($E70=0,0,$T70+IF($C70="Agence",$U70,IF($C70="Domicile",$V70,$W70+$U70))+IF($C70="Agence",IF(OR(IFERROR(INDEX(LISTES!$G:$G,MATCH($B70,LISTES!$A:$A,0)),0)=1,PARAMETRES!$C$6="Oui"),$X70,0),IF(IFERROR(INDEX(LISTES!$G:$G,MATCH($B70,LISTES!$A:$A,0)),0)=1,$X70+$W70,$Y70))))</f>
        <v>21.75</v>
      </c>
      <c r="H70" s="23">
        <f t="shared" si="2"/>
        <v>1.5349999999999999</v>
      </c>
      <c r="I70" s="24" t="str">
        <f t="shared" si="3"/>
        <v/>
      </c>
      <c r="J70" s="25">
        <v>0</v>
      </c>
      <c r="K70" s="4" t="s">
        <v>943</v>
      </c>
      <c r="L70" s="25">
        <f>IFERROR(INDEX(LISTES!$C:$C,MATCH($B70,LISTES!$A:$A,0)),1)</f>
        <v>1</v>
      </c>
      <c r="N70" s="26">
        <v>22.06</v>
      </c>
      <c r="O70" s="26">
        <v>2.5</v>
      </c>
      <c r="P70" s="26"/>
      <c r="Q70" s="26"/>
      <c r="R70" s="26">
        <v>1.69</v>
      </c>
      <c r="S70" s="26"/>
      <c r="T70" s="26">
        <v>20.28</v>
      </c>
      <c r="U70" s="26">
        <v>1.47</v>
      </c>
      <c r="V70" s="26"/>
      <c r="W70" s="26"/>
      <c r="X70" s="26">
        <v>3.98</v>
      </c>
      <c r="Y70" s="26"/>
    </row>
    <row r="71" spans="1:25" x14ac:dyDescent="0.3">
      <c r="A71" s="18">
        <v>46301</v>
      </c>
      <c r="B71" s="19" t="s">
        <v>946</v>
      </c>
      <c r="C71" s="4" t="str">
        <f>IF(AND(IFERROR(INDEX(PARAMETRES!$D:$D,MATCH($B71,PARAMETRES!$B:$B,0)),"")&lt;&gt;"☐",ISNUMBER($P71)),IF(IFERROR(INDEX(LISTES!$F:$F,MATCH($B71,LISTES!$A:$A,0)),0)=1,"Domicile + agence","Domicile"),"Agence")</f>
        <v>Agence</v>
      </c>
      <c r="D71" s="20">
        <v>17</v>
      </c>
      <c r="E71" s="20">
        <v>0</v>
      </c>
      <c r="F71" s="21">
        <f>IF($K71&lt;&gt;"OK","",$N71+IF($C71="Agence",$O71,IF($C71="Domicile",$P71,$Q71+$O71))+IF($C71="Agence",IF(OR(IFERROR(INDEX(LISTES!$G:$G,MATCH($B71,LISTES!$A:$A,0)),0)=1,PARAMETRES!$C$6="Oui"),$R71,0),IF(IFERROR(INDEX(LISTES!$G:$G,MATCH($B71,LISTES!$A:$A,0)),0)=1,$R71+$Q71,$S71)))</f>
        <v>50.31</v>
      </c>
      <c r="G71" s="22">
        <f>IF($K71&lt;&gt;"OK","",IF($E71=0,0,$T71+IF($C71="Agence",$U71,IF($C71="Domicile",$V71,$W71+$U71))+IF($C71="Agence",IF(OR(IFERROR(INDEX(LISTES!$G:$G,MATCH($B71,LISTES!$A:$A,0)),0)=1,PARAMETRES!$C$6="Oui"),$X71,0),IF(IFERROR(INDEX(LISTES!$G:$G,MATCH($B71,LISTES!$A:$A,0)),0)=1,$X71+$W71,$Y71))))</f>
        <v>0</v>
      </c>
      <c r="H71" s="23">
        <f t="shared" si="2"/>
        <v>2.9594117647058824</v>
      </c>
      <c r="I71" s="24" t="str">
        <f t="shared" si="3"/>
        <v/>
      </c>
      <c r="J71" s="25">
        <v>0</v>
      </c>
      <c r="K71" s="4" t="s">
        <v>943</v>
      </c>
      <c r="L71" s="25">
        <f>IFERROR(INDEX(LISTES!$C:$C,MATCH($B71,LISTES!$A:$A,0)),1)</f>
        <v>0</v>
      </c>
      <c r="N71" s="26">
        <v>46.13</v>
      </c>
      <c r="O71" s="26">
        <v>4.18</v>
      </c>
      <c r="P71" s="26"/>
      <c r="Q71" s="26"/>
      <c r="R71" s="26">
        <v>4.18</v>
      </c>
      <c r="S71" s="26"/>
      <c r="T71" s="26"/>
      <c r="U71" s="26"/>
      <c r="V71" s="26"/>
      <c r="W71" s="26"/>
      <c r="X71" s="26"/>
      <c r="Y71" s="26"/>
    </row>
    <row r="72" spans="1:25" x14ac:dyDescent="0.3">
      <c r="A72" s="18">
        <v>46301</v>
      </c>
      <c r="B72" s="19" t="s">
        <v>892</v>
      </c>
      <c r="C72" s="4" t="str">
        <f>IF(AND(IFERROR(INDEX(PARAMETRES!$D:$D,MATCH($B72,PARAMETRES!$B:$B,0)),"")&lt;&gt;"☐",ISNUMBER($P72)),IF(IFERROR(INDEX(LISTES!$F:$F,MATCH($B72,LISTES!$A:$A,0)),0)=1,"Domicile + agence","Domicile"),"Agence")</f>
        <v>Agence</v>
      </c>
      <c r="D72" s="20">
        <v>17</v>
      </c>
      <c r="E72" s="20">
        <v>0</v>
      </c>
      <c r="F72" s="21">
        <f>IF($K72&lt;&gt;"OK","",$N72+IF($C72="Agence",$O72,IF($C72="Domicile",$P72,$Q72+$O72))+IF($C72="Agence",IF(OR(IFERROR(INDEX(LISTES!$G:$G,MATCH($B72,LISTES!$A:$A,0)),0)=1,PARAMETRES!$C$6="Oui"),$R72,0),IF(IFERROR(INDEX(LISTES!$G:$G,MATCH($B72,LISTES!$A:$A,0)),0)=1,$R72+$Q72,$S72)))</f>
        <v>38.82</v>
      </c>
      <c r="G72" s="22">
        <f>IF($K72&lt;&gt;"OK","",IF($E72=0,0,$T72+IF($C72="Agence",$U72,IF($C72="Domicile",$V72,$W72+$U72))+IF($C72="Agence",IF(OR(IFERROR(INDEX(LISTES!$G:$G,MATCH($B72,LISTES!$A:$A,0)),0)=1,PARAMETRES!$C$6="Oui"),$X72,0),IF(IFERROR(INDEX(LISTES!$G:$G,MATCH($B72,LISTES!$A:$A,0)),0)=1,$X72+$W72,$Y72))))</f>
        <v>0</v>
      </c>
      <c r="H72" s="23">
        <f t="shared" si="2"/>
        <v>2.283529411764706</v>
      </c>
      <c r="I72" s="24" t="str">
        <f t="shared" si="3"/>
        <v/>
      </c>
      <c r="J72" s="25">
        <v>0</v>
      </c>
      <c r="K72" s="4" t="s">
        <v>943</v>
      </c>
      <c r="L72" s="25">
        <f>IFERROR(INDEX(LISTES!$C:$C,MATCH($B72,LISTES!$A:$A,0)),1)</f>
        <v>1</v>
      </c>
      <c r="N72" s="26">
        <v>34.450000000000003</v>
      </c>
      <c r="O72" s="26">
        <v>4.37</v>
      </c>
      <c r="P72" s="26"/>
      <c r="Q72" s="26"/>
      <c r="R72" s="26">
        <v>4.7699999999999996</v>
      </c>
      <c r="S72" s="26"/>
      <c r="T72" s="26"/>
      <c r="U72" s="26"/>
      <c r="V72" s="26"/>
      <c r="W72" s="26"/>
      <c r="X72" s="26"/>
      <c r="Y72" s="26"/>
    </row>
    <row r="73" spans="1:25" x14ac:dyDescent="0.3">
      <c r="A73" s="18">
        <v>46301</v>
      </c>
      <c r="B73" s="19" t="s">
        <v>947</v>
      </c>
      <c r="C73" s="4" t="str">
        <f>IF(AND(IFERROR(INDEX(PARAMETRES!$D:$D,MATCH($B73,PARAMETRES!$B:$B,0)),"")&lt;&gt;"☐",ISNUMBER($P73)),IF(IFERROR(INDEX(LISTES!$F:$F,MATCH($B73,LISTES!$A:$A,0)),0)=1,"Domicile + agence","Domicile"),"Agence")</f>
        <v>Agence</v>
      </c>
      <c r="D73" s="20">
        <v>3</v>
      </c>
      <c r="E73" s="20">
        <v>3</v>
      </c>
      <c r="F73" s="21">
        <f>IF($K73&lt;&gt;"OK","",$N73+IF($C73="Agence",$O73,IF($C73="Domicile",$P73,$Q73+$O73))+IF($C73="Agence",IF(OR(IFERROR(INDEX(LISTES!$G:$G,MATCH($B73,LISTES!$A:$A,0)),0)=1,PARAMETRES!$C$6="Oui"),$R73,0),IF(IFERROR(INDEX(LISTES!$G:$G,MATCH($B73,LISTES!$A:$A,0)),0)=1,$R73+$Q73,$S73)))</f>
        <v>29.55</v>
      </c>
      <c r="G73" s="22">
        <f>IF($K73&lt;&gt;"OK","",IF($E73=0,0,$T73+IF($C73="Agence",$U73,IF($C73="Domicile",$V73,$W73+$U73))+IF($C73="Agence",IF(OR(IFERROR(INDEX(LISTES!$G:$G,MATCH($B73,LISTES!$A:$A,0)),0)=1,PARAMETRES!$C$6="Oui"),$X73,0),IF(IFERROR(INDEX(LISTES!$G:$G,MATCH($B73,LISTES!$A:$A,0)),0)=1,$X73+$W73,$Y73))))</f>
        <v>28.650000000000002</v>
      </c>
      <c r="H73" s="23">
        <f t="shared" si="2"/>
        <v>9.85</v>
      </c>
      <c r="I73" s="24">
        <f t="shared" si="3"/>
        <v>-0.89999999999999858</v>
      </c>
      <c r="J73" s="25">
        <v>0</v>
      </c>
      <c r="K73" s="4" t="s">
        <v>943</v>
      </c>
      <c r="L73" s="25">
        <f>IFERROR(INDEX(LISTES!$C:$C,MATCH($B73,LISTES!$A:$A,0)),1)</f>
        <v>1</v>
      </c>
      <c r="N73" s="26">
        <v>1.84</v>
      </c>
      <c r="O73" s="26">
        <v>27.71</v>
      </c>
      <c r="P73" s="26"/>
      <c r="Q73" s="26"/>
      <c r="R73" s="26">
        <v>25.81</v>
      </c>
      <c r="S73" s="26"/>
      <c r="T73" s="26">
        <v>1.73</v>
      </c>
      <c r="U73" s="26">
        <v>26.92</v>
      </c>
      <c r="V73" s="26"/>
      <c r="W73" s="26"/>
      <c r="X73" s="26">
        <v>28.15</v>
      </c>
      <c r="Y73" s="26"/>
    </row>
    <row r="74" spans="1:25" x14ac:dyDescent="0.3">
      <c r="A74" s="18">
        <v>46301</v>
      </c>
      <c r="B74" s="19" t="s">
        <v>948</v>
      </c>
      <c r="C74" s="4" t="str">
        <f>IF(AND(IFERROR(INDEX(PARAMETRES!$D:$D,MATCH($B74,PARAMETRES!$B:$B,0)),"")&lt;&gt;"☐",ISNUMBER($P74)),IF(IFERROR(INDEX(LISTES!$F:$F,MATCH($B74,LISTES!$A:$A,0)),0)=1,"Domicile + agence","Domicile"),"Agence")</f>
        <v>Agence</v>
      </c>
      <c r="D74" s="20">
        <v>16</v>
      </c>
      <c r="E74" s="20">
        <v>10</v>
      </c>
      <c r="F74" s="21">
        <f>IF($K74&lt;&gt;"OK","",$N74+IF($C74="Agence",$O74,IF($C74="Domicile",$P74,$Q74+$O74))+IF($C74="Agence",IF(OR(IFERROR(INDEX(LISTES!$G:$G,MATCH($B74,LISTES!$A:$A,0)),0)=1,PARAMETRES!$C$6="Oui"),$R74,0),IF(IFERROR(INDEX(LISTES!$G:$G,MATCH($B74,LISTES!$A:$A,0)),0)=1,$R74+$Q74,$S74)))</f>
        <v>34.04</v>
      </c>
      <c r="G74" s="22">
        <f>IF($K74&lt;&gt;"OK","",IF($E74=0,0,$T74+IF($C74="Agence",$U74,IF($C74="Domicile",$V74,$W74+$U74))+IF($C74="Agence",IF(OR(IFERROR(INDEX(LISTES!$G:$G,MATCH($B74,LISTES!$A:$A,0)),0)=1,PARAMETRES!$C$6="Oui"),$X74,0),IF(IFERROR(INDEX(LISTES!$G:$G,MATCH($B74,LISTES!$A:$A,0)),0)=1,$X74+$W74,$Y74))))</f>
        <v>13.84</v>
      </c>
      <c r="H74" s="23">
        <f t="shared" si="2"/>
        <v>2.1274999999999999</v>
      </c>
      <c r="I74" s="24" t="str">
        <f t="shared" si="3"/>
        <v/>
      </c>
      <c r="J74" s="25">
        <v>0</v>
      </c>
      <c r="K74" s="4" t="s">
        <v>943</v>
      </c>
      <c r="L74" s="25">
        <f>IFERROR(INDEX(LISTES!$C:$C,MATCH($B74,LISTES!$A:$A,0)),1)</f>
        <v>1</v>
      </c>
      <c r="N74" s="26">
        <v>29.91</v>
      </c>
      <c r="O74" s="26">
        <v>4.13</v>
      </c>
      <c r="P74" s="26"/>
      <c r="Q74" s="26"/>
      <c r="R74" s="26">
        <v>4.7300000000000004</v>
      </c>
      <c r="S74" s="26"/>
      <c r="T74" s="26">
        <v>9.48</v>
      </c>
      <c r="U74" s="26">
        <v>4.3600000000000003</v>
      </c>
      <c r="V74" s="26"/>
      <c r="W74" s="26"/>
      <c r="X74" s="26">
        <v>4.41</v>
      </c>
      <c r="Y74" s="26"/>
    </row>
    <row r="75" spans="1:25" x14ac:dyDescent="0.3">
      <c r="A75" s="18">
        <v>46301</v>
      </c>
      <c r="B75" s="19" t="s">
        <v>949</v>
      </c>
      <c r="C75" s="4" t="str">
        <f>IF(AND(IFERROR(INDEX(PARAMETRES!$D:$D,MATCH($B75,PARAMETRES!$B:$B,0)),"")&lt;&gt;"☐",ISNUMBER($P75)),IF(IFERROR(INDEX(LISTES!$F:$F,MATCH($B75,LISTES!$A:$A,0)),0)=1,"Domicile + agence","Domicile"),"Agence")</f>
        <v>Agence</v>
      </c>
      <c r="D75" s="20">
        <v>8</v>
      </c>
      <c r="E75" s="20">
        <v>0</v>
      </c>
      <c r="F75" s="21">
        <f>IF($K75&lt;&gt;"OK","",$N75+IF($C75="Agence",$O75,IF($C75="Domicile",$P75,$Q75+$O75))+IF($C75="Agence",IF(OR(IFERROR(INDEX(LISTES!$G:$G,MATCH($B75,LISTES!$A:$A,0)),0)=1,PARAMETRES!$C$6="Oui"),$R75,0),IF(IFERROR(INDEX(LISTES!$G:$G,MATCH($B75,LISTES!$A:$A,0)),0)=1,$R75+$Q75,$S75)))</f>
        <v>29.33</v>
      </c>
      <c r="G75" s="22">
        <f>IF($K75&lt;&gt;"OK","",IF($E75=0,0,$T75+IF($C75="Agence",$U75,IF($C75="Domicile",$V75,$W75+$U75))+IF($C75="Agence",IF(OR(IFERROR(INDEX(LISTES!$G:$G,MATCH($B75,LISTES!$A:$A,0)),0)=1,PARAMETRES!$C$6="Oui"),$X75,0),IF(IFERROR(INDEX(LISTES!$G:$G,MATCH($B75,LISTES!$A:$A,0)),0)=1,$X75+$W75,$Y75))))</f>
        <v>0</v>
      </c>
      <c r="H75" s="23">
        <f t="shared" si="2"/>
        <v>3.6662499999999998</v>
      </c>
      <c r="I75" s="24" t="str">
        <f t="shared" si="3"/>
        <v/>
      </c>
      <c r="J75" s="25">
        <v>0</v>
      </c>
      <c r="K75" s="4" t="s">
        <v>943</v>
      </c>
      <c r="L75" s="25">
        <f>IFERROR(INDEX(LISTES!$C:$C,MATCH($B75,LISTES!$A:$A,0)),1)</f>
        <v>1</v>
      </c>
      <c r="N75" s="26">
        <v>18.899999999999999</v>
      </c>
      <c r="O75" s="26">
        <v>10.43</v>
      </c>
      <c r="P75" s="26"/>
      <c r="Q75" s="26"/>
      <c r="R75" s="26">
        <v>7.6</v>
      </c>
      <c r="S75" s="26"/>
      <c r="T75" s="26"/>
      <c r="U75" s="26"/>
      <c r="V75" s="26"/>
      <c r="W75" s="26"/>
      <c r="X75" s="26"/>
      <c r="Y75" s="26"/>
    </row>
    <row r="76" spans="1:25" x14ac:dyDescent="0.3">
      <c r="A76" s="18">
        <v>46301</v>
      </c>
      <c r="B76" s="19" t="s">
        <v>950</v>
      </c>
      <c r="C76" s="4" t="str">
        <f>IF(AND(IFERROR(INDEX(PARAMETRES!$D:$D,MATCH($B76,PARAMETRES!$B:$B,0)),"")&lt;&gt;"☐",ISNUMBER($P76)),IF(IFERROR(INDEX(LISTES!$F:$F,MATCH($B76,LISTES!$A:$A,0)),0)=1,"Domicile + agence","Domicile"),"Agence")</f>
        <v>Agence</v>
      </c>
      <c r="D76" s="20">
        <v>25</v>
      </c>
      <c r="E76" s="20">
        <v>20</v>
      </c>
      <c r="F76" s="21">
        <f>IF($K76&lt;&gt;"OK","",$N76+IF($C76="Agence",$O76,IF($C76="Domicile",$P76,$Q76+$O76))+IF($C76="Agence",IF(OR(IFERROR(INDEX(LISTES!$G:$G,MATCH($B76,LISTES!$A:$A,0)),0)=1,PARAMETRES!$C$6="Oui"),$R76,0),IF(IFERROR(INDEX(LISTES!$G:$G,MATCH($B76,LISTES!$A:$A,0)),0)=1,$R76+$Q76,$S76)))</f>
        <v>42.88</v>
      </c>
      <c r="G76" s="22">
        <f>IF($K76&lt;&gt;"OK","",IF($E76=0,0,$T76+IF($C76="Agence",$U76,IF($C76="Domicile",$V76,$W76+$U76))+IF($C76="Agence",IF(OR(IFERROR(INDEX(LISTES!$G:$G,MATCH($B76,LISTES!$A:$A,0)),0)=1,PARAMETRES!$C$6="Oui"),$X76,0),IF(IFERROR(INDEX(LISTES!$G:$G,MATCH($B76,LISTES!$A:$A,0)),0)=1,$X76+$W76,$Y76))))</f>
        <v>26.73</v>
      </c>
      <c r="H76" s="23">
        <f t="shared" si="2"/>
        <v>1.7152000000000001</v>
      </c>
      <c r="I76" s="24" t="str">
        <f t="shared" si="3"/>
        <v/>
      </c>
      <c r="J76" s="25">
        <v>0</v>
      </c>
      <c r="K76" s="4" t="s">
        <v>943</v>
      </c>
      <c r="L76" s="25">
        <f>IFERROR(INDEX(LISTES!$C:$C,MATCH($B76,LISTES!$A:$A,0)),1)</f>
        <v>1</v>
      </c>
      <c r="N76" s="26">
        <v>39.270000000000003</v>
      </c>
      <c r="O76" s="26">
        <v>3.61</v>
      </c>
      <c r="P76" s="26"/>
      <c r="Q76" s="26"/>
      <c r="R76" s="26">
        <v>3.51</v>
      </c>
      <c r="S76" s="26"/>
      <c r="T76" s="26">
        <v>24.32</v>
      </c>
      <c r="U76" s="26">
        <v>2.41</v>
      </c>
      <c r="V76" s="26"/>
      <c r="W76" s="26"/>
      <c r="X76" s="26">
        <v>2.94</v>
      </c>
      <c r="Y76" s="26"/>
    </row>
    <row r="77" spans="1:25" x14ac:dyDescent="0.3">
      <c r="A77" s="18">
        <v>46301</v>
      </c>
      <c r="B77" s="19" t="s">
        <v>951</v>
      </c>
      <c r="C77" s="4" t="str">
        <f>IF(AND(IFERROR(INDEX(PARAMETRES!$D:$D,MATCH($B77,PARAMETRES!$B:$B,0)),"")&lt;&gt;"☐",ISNUMBER($P77)),IF(IFERROR(INDEX(LISTES!$F:$F,MATCH($B77,LISTES!$A:$A,0)),0)=1,"Domicile + agence","Domicile"),"Agence")</f>
        <v>Agence</v>
      </c>
      <c r="D77" s="20">
        <v>12</v>
      </c>
      <c r="E77" s="20">
        <v>12</v>
      </c>
      <c r="F77" s="21">
        <f>IF($K77&lt;&gt;"OK","",$N77+IF($C77="Agence",$O77,IF($C77="Domicile",$P77,$Q77+$O77))+IF($C77="Agence",IF(OR(IFERROR(INDEX(LISTES!$G:$G,MATCH($B77,LISTES!$A:$A,0)),0)=1,PARAMETRES!$C$6="Oui"),$R77,0),IF(IFERROR(INDEX(LISTES!$G:$G,MATCH($B77,LISTES!$A:$A,0)),0)=1,$R77+$Q77,$S77)))</f>
        <v>78.28</v>
      </c>
      <c r="G77" s="22">
        <f>IF($K77&lt;&gt;"OK","",IF($E77=0,0,$T77+IF($C77="Agence",$U77,IF($C77="Domicile",$V77,$W77+$U77))+IF($C77="Agence",IF(OR(IFERROR(INDEX(LISTES!$G:$G,MATCH($B77,LISTES!$A:$A,0)),0)=1,PARAMETRES!$C$6="Oui"),$X77,0),IF(IFERROR(INDEX(LISTES!$G:$G,MATCH($B77,LISTES!$A:$A,0)),0)=1,$X77+$W77,$Y77))))</f>
        <v>46.650000000000006</v>
      </c>
      <c r="H77" s="23">
        <f t="shared" si="2"/>
        <v>6.5233333333333334</v>
      </c>
      <c r="I77" s="24">
        <f t="shared" si="3"/>
        <v>-31.629999999999995</v>
      </c>
      <c r="J77" s="25">
        <v>0</v>
      </c>
      <c r="K77" s="4" t="s">
        <v>943</v>
      </c>
      <c r="L77" s="25">
        <f>IFERROR(INDEX(LISTES!$C:$C,MATCH($B77,LISTES!$A:$A,0)),1)</f>
        <v>1</v>
      </c>
      <c r="N77" s="26">
        <v>69.900000000000006</v>
      </c>
      <c r="O77" s="26">
        <v>8.3800000000000008</v>
      </c>
      <c r="P77" s="26"/>
      <c r="Q77" s="26"/>
      <c r="R77" s="26">
        <v>1.84</v>
      </c>
      <c r="S77" s="26"/>
      <c r="T77" s="26">
        <v>44.63</v>
      </c>
      <c r="U77" s="26">
        <v>2.02</v>
      </c>
      <c r="V77" s="26"/>
      <c r="W77" s="26"/>
      <c r="X77" s="26">
        <v>2.08</v>
      </c>
      <c r="Y77" s="26"/>
    </row>
    <row r="78" spans="1:25" x14ac:dyDescent="0.3">
      <c r="A78" s="18">
        <v>46301</v>
      </c>
      <c r="B78" s="19" t="s">
        <v>952</v>
      </c>
      <c r="C78" s="4" t="str">
        <f>IF(AND(IFERROR(INDEX(PARAMETRES!$D:$D,MATCH($B78,PARAMETRES!$B:$B,0)),"")&lt;&gt;"☐",ISNUMBER($P78)),IF(IFERROR(INDEX(LISTES!$F:$F,MATCH($B78,LISTES!$A:$A,0)),0)=1,"Domicile + agence","Domicile"),"Agence")</f>
        <v>Agence</v>
      </c>
      <c r="D78" s="20">
        <v>11</v>
      </c>
      <c r="E78" s="20">
        <v>0</v>
      </c>
      <c r="F78" s="21">
        <f>IF($K78&lt;&gt;"OK","",$N78+IF($C78="Agence",$O78,IF($C78="Domicile",$P78,$Q78+$O78))+IF($C78="Agence",IF(OR(IFERROR(INDEX(LISTES!$G:$G,MATCH($B78,LISTES!$A:$A,0)),0)=1,PARAMETRES!$C$6="Oui"),$R78,0),IF(IFERROR(INDEX(LISTES!$G:$G,MATCH($B78,LISTES!$A:$A,0)),0)=1,$R78+$Q78,$S78)))</f>
        <v>15.55</v>
      </c>
      <c r="G78" s="22">
        <f>IF($K78&lt;&gt;"OK","",IF($E78=0,0,$T78+IF($C78="Agence",$U78,IF($C78="Domicile",$V78,$W78+$U78))+IF($C78="Agence",IF(OR(IFERROR(INDEX(LISTES!$G:$G,MATCH($B78,LISTES!$A:$A,0)),0)=1,PARAMETRES!$C$6="Oui"),$X78,0),IF(IFERROR(INDEX(LISTES!$G:$G,MATCH($B78,LISTES!$A:$A,0)),0)=1,$X78+$W78,$Y78))))</f>
        <v>0</v>
      </c>
      <c r="H78" s="23">
        <f t="shared" si="2"/>
        <v>1.4136363636363638</v>
      </c>
      <c r="I78" s="24" t="str">
        <f t="shared" si="3"/>
        <v/>
      </c>
      <c r="J78" s="25">
        <v>0</v>
      </c>
      <c r="K78" s="4" t="s">
        <v>943</v>
      </c>
      <c r="L78" s="25">
        <f>IFERROR(INDEX(LISTES!$C:$C,MATCH($B78,LISTES!$A:$A,0)),1)</f>
        <v>1</v>
      </c>
      <c r="N78" s="26">
        <v>12.85</v>
      </c>
      <c r="O78" s="26">
        <v>2.7</v>
      </c>
      <c r="P78" s="26"/>
      <c r="Q78" s="26"/>
      <c r="R78" s="26">
        <v>2.59</v>
      </c>
      <c r="S78" s="26"/>
      <c r="T78" s="26"/>
      <c r="U78" s="26"/>
      <c r="V78" s="26"/>
      <c r="W78" s="26"/>
      <c r="X78" s="26"/>
      <c r="Y78" s="26"/>
    </row>
    <row r="79" spans="1:25" x14ac:dyDescent="0.3">
      <c r="A79" s="18">
        <v>46301</v>
      </c>
      <c r="B79" s="19" t="s">
        <v>953</v>
      </c>
      <c r="C79" s="4" t="str">
        <f>IF(AND(IFERROR(INDEX(PARAMETRES!$D:$D,MATCH($B79,PARAMETRES!$B:$B,0)),"")&lt;&gt;"☐",ISNUMBER($P79)),IF(IFERROR(INDEX(LISTES!$F:$F,MATCH($B79,LISTES!$A:$A,0)),0)=1,"Domicile + agence","Domicile"),"Agence")</f>
        <v>Agence</v>
      </c>
      <c r="D79" s="20">
        <v>3</v>
      </c>
      <c r="E79" s="20">
        <v>3</v>
      </c>
      <c r="F79" s="21">
        <f>IF($K79&lt;&gt;"OK","",$N79+IF($C79="Agence",$O79,IF($C79="Domicile",$P79,$Q79+$O79))+IF($C79="Agence",IF(OR(IFERROR(INDEX(LISTES!$G:$G,MATCH($B79,LISTES!$A:$A,0)),0)=1,PARAMETRES!$C$6="Oui"),$R79,0),IF(IFERROR(INDEX(LISTES!$G:$G,MATCH($B79,LISTES!$A:$A,0)),0)=1,$R79+$Q79,$S79)))</f>
        <v>16.46</v>
      </c>
      <c r="G79" s="22">
        <f>IF($K79&lt;&gt;"OK","",IF($E79=0,0,$T79+IF($C79="Agence",$U79,IF($C79="Domicile",$V79,$W79+$U79))+IF($C79="Agence",IF(OR(IFERROR(INDEX(LISTES!$G:$G,MATCH($B79,LISTES!$A:$A,0)),0)=1,PARAMETRES!$C$6="Oui"),$X79,0),IF(IFERROR(INDEX(LISTES!$G:$G,MATCH($B79,LISTES!$A:$A,0)),0)=1,$X79+$W79,$Y79))))</f>
        <v>32.519999999999996</v>
      </c>
      <c r="H79" s="23">
        <f t="shared" si="2"/>
        <v>5.4866666666666672</v>
      </c>
      <c r="I79" s="24">
        <f t="shared" si="3"/>
        <v>16.059999999999995</v>
      </c>
      <c r="J79" s="25">
        <v>0</v>
      </c>
      <c r="K79" s="4" t="s">
        <v>943</v>
      </c>
      <c r="L79" s="25">
        <f>IFERROR(INDEX(LISTES!$C:$C,MATCH($B79,LISTES!$A:$A,0)),1)</f>
        <v>1</v>
      </c>
      <c r="N79" s="26">
        <v>11.21</v>
      </c>
      <c r="O79" s="26">
        <v>5.25</v>
      </c>
      <c r="P79" s="26"/>
      <c r="Q79" s="26"/>
      <c r="R79" s="26">
        <v>7.53</v>
      </c>
      <c r="S79" s="26"/>
      <c r="T79" s="26">
        <v>27.27</v>
      </c>
      <c r="U79" s="26">
        <v>5.25</v>
      </c>
      <c r="V79" s="26"/>
      <c r="W79" s="26"/>
      <c r="X79" s="26">
        <v>7.53</v>
      </c>
      <c r="Y79" s="26"/>
    </row>
    <row r="80" spans="1:25" x14ac:dyDescent="0.3">
      <c r="A80" s="18">
        <v>46301</v>
      </c>
      <c r="B80" s="19" t="s">
        <v>894</v>
      </c>
      <c r="C80" s="4" t="str">
        <f>IF(AND(IFERROR(INDEX(PARAMETRES!$D:$D,MATCH($B80,PARAMETRES!$B:$B,0)),"")&lt;&gt;"☐",ISNUMBER($P80)),IF(IFERROR(INDEX(LISTES!$F:$F,MATCH($B80,LISTES!$A:$A,0)),0)=1,"Domicile + agence","Domicile"),"Agence")</f>
        <v>Agence</v>
      </c>
      <c r="D80" s="20">
        <v>1</v>
      </c>
      <c r="E80" s="20">
        <v>0</v>
      </c>
      <c r="F80" s="21">
        <f>IF($K80&lt;&gt;"OK","",$N80+IF($C80="Agence",$O80,IF($C80="Domicile",$P80,$Q80+$O80))+IF($C80="Agence",IF(OR(IFERROR(INDEX(LISTES!$G:$G,MATCH($B80,LISTES!$A:$A,0)),0)=1,PARAMETRES!$C$6="Oui"),$R80,0),IF(IFERROR(INDEX(LISTES!$G:$G,MATCH($B80,LISTES!$A:$A,0)),0)=1,$R80+$Q80,$S80)))</f>
        <v>17.059999999999999</v>
      </c>
      <c r="G80" s="22">
        <f>IF($K80&lt;&gt;"OK","",IF($E80=0,0,$T80+IF($C80="Agence",$U80,IF($C80="Domicile",$V80,$W80+$U80))+IF($C80="Agence",IF(OR(IFERROR(INDEX(LISTES!$G:$G,MATCH($B80,LISTES!$A:$A,0)),0)=1,PARAMETRES!$C$6="Oui"),$X80,0),IF(IFERROR(INDEX(LISTES!$G:$G,MATCH($B80,LISTES!$A:$A,0)),0)=1,$X80+$W80,$Y80))))</f>
        <v>0</v>
      </c>
      <c r="H80" s="23">
        <f t="shared" si="2"/>
        <v>17.059999999999999</v>
      </c>
      <c r="I80" s="24" t="str">
        <f t="shared" si="3"/>
        <v/>
      </c>
      <c r="J80" s="25">
        <v>0</v>
      </c>
      <c r="K80" s="4" t="s">
        <v>943</v>
      </c>
      <c r="L80" s="25">
        <f>IFERROR(INDEX(LISTES!$C:$C,MATCH($B80,LISTES!$A:$A,0)),1)</f>
        <v>1</v>
      </c>
      <c r="N80" s="26">
        <v>0</v>
      </c>
      <c r="O80" s="26">
        <v>17.059999999999999</v>
      </c>
      <c r="P80" s="26"/>
      <c r="Q80" s="26"/>
      <c r="R80" s="26">
        <v>17.559999999999999</v>
      </c>
      <c r="S80" s="26"/>
      <c r="T80" s="26"/>
      <c r="U80" s="26"/>
      <c r="V80" s="26"/>
      <c r="W80" s="26"/>
      <c r="X80" s="26"/>
      <c r="Y80" s="26"/>
    </row>
    <row r="81" spans="1:25" x14ac:dyDescent="0.3">
      <c r="A81" s="18">
        <v>46301</v>
      </c>
      <c r="B81" s="19" t="s">
        <v>907</v>
      </c>
      <c r="C81" s="4" t="str">
        <f>IF(AND(IFERROR(INDEX(PARAMETRES!$D:$D,MATCH($B81,PARAMETRES!$B:$B,0)),"")&lt;&gt;"☐",ISNUMBER($P81)),IF(IFERROR(INDEX(LISTES!$F:$F,MATCH($B81,LISTES!$A:$A,0)),0)=1,"Domicile + agence","Domicile"),"Agence")</f>
        <v>Agence</v>
      </c>
      <c r="D81" s="20">
        <v>9</v>
      </c>
      <c r="E81" s="20">
        <v>6</v>
      </c>
      <c r="F81" s="21">
        <f>IF($K81&lt;&gt;"OK","",$N81+IF($C81="Agence",$O81,IF($C81="Domicile",$P81,$Q81+$O81))+IF($C81="Agence",IF(OR(IFERROR(INDEX(LISTES!$G:$G,MATCH($B81,LISTES!$A:$A,0)),0)=1,PARAMETRES!$C$6="Oui"),$R81,0),IF(IFERROR(INDEX(LISTES!$G:$G,MATCH($B81,LISTES!$A:$A,0)),0)=1,$R81+$Q81,$S81)))</f>
        <v>41.38</v>
      </c>
      <c r="G81" s="22">
        <f>IF($K81&lt;&gt;"OK","",IF($E81=0,0,$T81+IF($C81="Agence",$U81,IF($C81="Domicile",$V81,$W81+$U81))+IF($C81="Agence",IF(OR(IFERROR(INDEX(LISTES!$G:$G,MATCH($B81,LISTES!$A:$A,0)),0)=1,PARAMETRES!$C$6="Oui"),$X81,0),IF(IFERROR(INDEX(LISTES!$G:$G,MATCH($B81,LISTES!$A:$A,0)),0)=1,$X81+$W81,$Y81))))</f>
        <v>35.260000000000005</v>
      </c>
      <c r="H81" s="23">
        <f t="shared" si="2"/>
        <v>4.597777777777778</v>
      </c>
      <c r="I81" s="24" t="str">
        <f t="shared" si="3"/>
        <v/>
      </c>
      <c r="J81" s="25">
        <v>0</v>
      </c>
      <c r="K81" s="4" t="s">
        <v>943</v>
      </c>
      <c r="L81" s="25">
        <f>IFERROR(INDEX(LISTES!$C:$C,MATCH($B81,LISTES!$A:$A,0)),1)</f>
        <v>1</v>
      </c>
      <c r="N81" s="26">
        <v>16.850000000000001</v>
      </c>
      <c r="O81" s="26">
        <v>24.53</v>
      </c>
      <c r="P81" s="26"/>
      <c r="Q81" s="26"/>
      <c r="R81" s="26">
        <v>29.23</v>
      </c>
      <c r="S81" s="26"/>
      <c r="T81" s="26">
        <v>10.73</v>
      </c>
      <c r="U81" s="26">
        <v>24.53</v>
      </c>
      <c r="V81" s="26"/>
      <c r="W81" s="26"/>
      <c r="X81" s="26">
        <v>24.58</v>
      </c>
      <c r="Y81" s="26"/>
    </row>
    <row r="82" spans="1:25" x14ac:dyDescent="0.3">
      <c r="A82" s="18">
        <v>46301</v>
      </c>
      <c r="B82" s="19" t="s">
        <v>954</v>
      </c>
      <c r="C82" s="4" t="str">
        <f>IF(AND(IFERROR(INDEX(PARAMETRES!$D:$D,MATCH($B82,PARAMETRES!$B:$B,0)),"")&lt;&gt;"☐",ISNUMBER($P82)),IF(IFERROR(INDEX(LISTES!$F:$F,MATCH($B82,LISTES!$A:$A,0)),0)=1,"Domicile + agence","Domicile"),"Agence")</f>
        <v>Agence</v>
      </c>
      <c r="D82" s="20">
        <v>15</v>
      </c>
      <c r="E82" s="20">
        <v>15</v>
      </c>
      <c r="F82" s="21">
        <f>IF($K82&lt;&gt;"OK","",$N82+IF($C82="Agence",$O82,IF($C82="Domicile",$P82,$Q82+$O82))+IF($C82="Agence",IF(OR(IFERROR(INDEX(LISTES!$G:$G,MATCH($B82,LISTES!$A:$A,0)),0)=1,PARAMETRES!$C$6="Oui"),$R82,0),IF(IFERROR(INDEX(LISTES!$G:$G,MATCH($B82,LISTES!$A:$A,0)),0)=1,$R82+$Q82,$S82)))</f>
        <v>54.57</v>
      </c>
      <c r="G82" s="22">
        <f>IF($K82&lt;&gt;"OK","",IF($E82=0,0,$T82+IF($C82="Agence",$U82,IF($C82="Domicile",$V82,$W82+$U82))+IF($C82="Agence",IF(OR(IFERROR(INDEX(LISTES!$G:$G,MATCH($B82,LISTES!$A:$A,0)),0)=1,PARAMETRES!$C$6="Oui"),$X82,0),IF(IFERROR(INDEX(LISTES!$G:$G,MATCH($B82,LISTES!$A:$A,0)),0)=1,$X82+$W82,$Y82))))</f>
        <v>29.75</v>
      </c>
      <c r="H82" s="23">
        <f t="shared" si="2"/>
        <v>3.6379999999999999</v>
      </c>
      <c r="I82" s="24">
        <f t="shared" si="3"/>
        <v>-24.82</v>
      </c>
      <c r="J82" s="25">
        <v>0</v>
      </c>
      <c r="K82" s="4" t="s">
        <v>943</v>
      </c>
      <c r="L82" s="25">
        <f>IFERROR(INDEX(LISTES!$C:$C,MATCH($B82,LISTES!$A:$A,0)),1)</f>
        <v>1</v>
      </c>
      <c r="N82" s="26">
        <v>51.36</v>
      </c>
      <c r="O82" s="26">
        <v>3.21</v>
      </c>
      <c r="P82" s="26"/>
      <c r="Q82" s="26"/>
      <c r="R82" s="26">
        <v>2.52</v>
      </c>
      <c r="S82" s="26"/>
      <c r="T82" s="26">
        <v>26.79</v>
      </c>
      <c r="U82" s="26">
        <v>2.96</v>
      </c>
      <c r="V82" s="26"/>
      <c r="W82" s="26"/>
      <c r="X82" s="26">
        <v>2.93</v>
      </c>
      <c r="Y82" s="26"/>
    </row>
    <row r="83" spans="1:25" x14ac:dyDescent="0.3">
      <c r="A83" s="18">
        <v>46301</v>
      </c>
      <c r="B83" s="19" t="s">
        <v>905</v>
      </c>
      <c r="C83" s="4" t="str">
        <f>IF(AND(IFERROR(INDEX(PARAMETRES!$D:$D,MATCH($B83,PARAMETRES!$B:$B,0)),"")&lt;&gt;"☐",ISNUMBER($P83)),IF(IFERROR(INDEX(LISTES!$F:$F,MATCH($B83,LISTES!$A:$A,0)),0)=1,"Domicile + agence","Domicile"),"Agence")</f>
        <v>Agence</v>
      </c>
      <c r="D83" s="20">
        <v>14</v>
      </c>
      <c r="E83" s="20">
        <v>0</v>
      </c>
      <c r="F83" s="21">
        <f>IF($K83&lt;&gt;"OK","",$N83+IF($C83="Agence",$O83,IF($C83="Domicile",$P83,$Q83+$O83))+IF($C83="Agence",IF(OR(IFERROR(INDEX(LISTES!$G:$G,MATCH($B83,LISTES!$A:$A,0)),0)=1,PARAMETRES!$C$6="Oui"),$R83,0),IF(IFERROR(INDEX(LISTES!$G:$G,MATCH($B83,LISTES!$A:$A,0)),0)=1,$R83+$Q83,$S83)))</f>
        <v>27.06</v>
      </c>
      <c r="G83" s="22">
        <f>IF($K83&lt;&gt;"OK","",IF($E83=0,0,$T83+IF($C83="Agence",$U83,IF($C83="Domicile",$V83,$W83+$U83))+IF($C83="Agence",IF(OR(IFERROR(INDEX(LISTES!$G:$G,MATCH($B83,LISTES!$A:$A,0)),0)=1,PARAMETRES!$C$6="Oui"),$X83,0),IF(IFERROR(INDEX(LISTES!$G:$G,MATCH($B83,LISTES!$A:$A,0)),0)=1,$X83+$W83,$Y83))))</f>
        <v>0</v>
      </c>
      <c r="H83" s="23">
        <f t="shared" si="2"/>
        <v>1.9328571428571428</v>
      </c>
      <c r="I83" s="24" t="str">
        <f t="shared" si="3"/>
        <v/>
      </c>
      <c r="J83" s="25">
        <v>0</v>
      </c>
      <c r="K83" s="4" t="s">
        <v>943</v>
      </c>
      <c r="L83" s="25">
        <f>IFERROR(INDEX(LISTES!$C:$C,MATCH($B83,LISTES!$A:$A,0)),1)</f>
        <v>1</v>
      </c>
      <c r="N83" s="26">
        <v>23.13</v>
      </c>
      <c r="O83" s="26">
        <v>3.93</v>
      </c>
      <c r="P83" s="26"/>
      <c r="Q83" s="26"/>
      <c r="R83" s="26">
        <v>3.66</v>
      </c>
      <c r="S83" s="26"/>
      <c r="T83" s="26"/>
      <c r="U83" s="26"/>
      <c r="V83" s="26"/>
      <c r="W83" s="26"/>
      <c r="X83" s="26"/>
      <c r="Y83" s="26"/>
    </row>
    <row r="84" spans="1:25" x14ac:dyDescent="0.3">
      <c r="A84" s="18">
        <v>46301</v>
      </c>
      <c r="B84" s="19" t="s">
        <v>859</v>
      </c>
      <c r="C84" s="4" t="str">
        <f>IF(AND(IFERROR(INDEX(PARAMETRES!$D:$D,MATCH($B84,PARAMETRES!$B:$B,0)),"")&lt;&gt;"☐",ISNUMBER($P84)),IF(IFERROR(INDEX(LISTES!$F:$F,MATCH($B84,LISTES!$A:$A,0)),0)=1,"Domicile + agence","Domicile"),"Agence")</f>
        <v>Agence</v>
      </c>
      <c r="D84" s="20">
        <v>29</v>
      </c>
      <c r="E84" s="20">
        <v>0</v>
      </c>
      <c r="F84" s="21">
        <f>IF($K84&lt;&gt;"OK","",$N84+IF($C84="Agence",$O84,IF($C84="Domicile",$P84,$Q84+$O84))+IF($C84="Agence",IF(OR(IFERROR(INDEX(LISTES!$G:$G,MATCH($B84,LISTES!$A:$A,0)),0)=1,PARAMETRES!$C$6="Oui"),$R84,0),IF(IFERROR(INDEX(LISTES!$G:$G,MATCH($B84,LISTES!$A:$A,0)),0)=1,$R84+$Q84,$S84)))</f>
        <v>28.68</v>
      </c>
      <c r="G84" s="22">
        <f>IF($K84&lt;&gt;"OK","",IF($E84=0,0,$T84+IF($C84="Agence",$U84,IF($C84="Domicile",$V84,$W84+$U84))+IF($C84="Agence",IF(OR(IFERROR(INDEX(LISTES!$G:$G,MATCH($B84,LISTES!$A:$A,0)),0)=1,PARAMETRES!$C$6="Oui"),$X84,0),IF(IFERROR(INDEX(LISTES!$G:$G,MATCH($B84,LISTES!$A:$A,0)),0)=1,$X84+$W84,$Y84))))</f>
        <v>0</v>
      </c>
      <c r="H84" s="23">
        <f t="shared" si="2"/>
        <v>0.98896551724137927</v>
      </c>
      <c r="I84" s="24" t="str">
        <f t="shared" si="3"/>
        <v/>
      </c>
      <c r="J84" s="25">
        <v>0</v>
      </c>
      <c r="K84" s="4" t="s">
        <v>943</v>
      </c>
      <c r="L84" s="25">
        <f>IFERROR(INDEX(LISTES!$C:$C,MATCH($B84,LISTES!$A:$A,0)),1)</f>
        <v>1</v>
      </c>
      <c r="N84" s="26">
        <v>26.52</v>
      </c>
      <c r="O84" s="26">
        <v>2.16</v>
      </c>
      <c r="P84" s="26"/>
      <c r="Q84" s="26"/>
      <c r="R84" s="26">
        <v>3.9</v>
      </c>
      <c r="S84" s="26"/>
      <c r="T84" s="26"/>
      <c r="U84" s="26"/>
      <c r="V84" s="26"/>
      <c r="W84" s="26"/>
      <c r="X84" s="26"/>
      <c r="Y84" s="26"/>
    </row>
    <row r="85" spans="1:25" x14ac:dyDescent="0.3">
      <c r="A85" s="18">
        <v>46301</v>
      </c>
      <c r="B85" s="19" t="s">
        <v>865</v>
      </c>
      <c r="C85" s="4" t="str">
        <f>IF(AND(IFERROR(INDEX(PARAMETRES!$D:$D,MATCH($B85,PARAMETRES!$B:$B,0)),"")&lt;&gt;"☐",ISNUMBER($P85)),IF(IFERROR(INDEX(LISTES!$F:$F,MATCH($B85,LISTES!$A:$A,0)),0)=1,"Domicile + agence","Domicile"),"Agence")</f>
        <v>Agence</v>
      </c>
      <c r="D85" s="20">
        <v>10</v>
      </c>
      <c r="E85" s="20">
        <v>10</v>
      </c>
      <c r="F85" s="21">
        <f>IF($K85&lt;&gt;"OK","",$N85+IF($C85="Agence",$O85,IF($C85="Domicile",$P85,$Q85+$O85))+IF($C85="Agence",IF(OR(IFERROR(INDEX(LISTES!$G:$G,MATCH($B85,LISTES!$A:$A,0)),0)=1,PARAMETRES!$C$6="Oui"),$R85,0),IF(IFERROR(INDEX(LISTES!$G:$G,MATCH($B85,LISTES!$A:$A,0)),0)=1,$R85+$Q85,$S85)))</f>
        <v>54.1</v>
      </c>
      <c r="G85" s="22">
        <f>IF($K85&lt;&gt;"OK","",IF($E85=0,0,$T85+IF($C85="Agence",$U85,IF($C85="Domicile",$V85,$W85+$U85))+IF($C85="Agence",IF(OR(IFERROR(INDEX(LISTES!$G:$G,MATCH($B85,LISTES!$A:$A,0)),0)=1,PARAMETRES!$C$6="Oui"),$X85,0),IF(IFERROR(INDEX(LISTES!$G:$G,MATCH($B85,LISTES!$A:$A,0)),0)=1,$X85+$W85,$Y85))))</f>
        <v>28.13</v>
      </c>
      <c r="H85" s="23">
        <f t="shared" si="2"/>
        <v>5.41</v>
      </c>
      <c r="I85" s="24">
        <f t="shared" si="3"/>
        <v>-25.970000000000002</v>
      </c>
      <c r="J85" s="25">
        <v>1</v>
      </c>
      <c r="K85" s="4" t="s">
        <v>943</v>
      </c>
      <c r="L85" s="25">
        <f>IFERROR(INDEX(LISTES!$C:$C,MATCH($B85,LISTES!$A:$A,0)),1)</f>
        <v>1</v>
      </c>
      <c r="N85" s="26">
        <v>48.78</v>
      </c>
      <c r="O85" s="26">
        <v>5.32</v>
      </c>
      <c r="P85" s="26"/>
      <c r="Q85" s="26"/>
      <c r="R85" s="26">
        <v>2.46</v>
      </c>
      <c r="S85" s="26"/>
      <c r="T85" s="26">
        <v>22.81</v>
      </c>
      <c r="U85" s="26">
        <v>5.32</v>
      </c>
      <c r="V85" s="26"/>
      <c r="W85" s="26"/>
      <c r="X85" s="26">
        <v>3.89</v>
      </c>
      <c r="Y85" s="26"/>
    </row>
    <row r="86" spans="1:25" x14ac:dyDescent="0.3">
      <c r="A86" s="18">
        <v>46301</v>
      </c>
      <c r="B86" s="19" t="s">
        <v>955</v>
      </c>
      <c r="C86" s="4" t="str">
        <f>IF(AND(IFERROR(INDEX(PARAMETRES!$D:$D,MATCH($B86,PARAMETRES!$B:$B,0)),"")&lt;&gt;"☐",ISNUMBER($P86)),IF(IFERROR(INDEX(LISTES!$F:$F,MATCH($B86,LISTES!$A:$A,0)),0)=1,"Domicile + agence","Domicile"),"Agence")</f>
        <v>Agence</v>
      </c>
      <c r="D86" s="20">
        <v>3</v>
      </c>
      <c r="E86" s="20">
        <v>0</v>
      </c>
      <c r="F86" s="21">
        <f>IF($K86&lt;&gt;"OK","",$N86+IF($C86="Agence",$O86,IF($C86="Domicile",$P86,$Q86+$O86))+IF($C86="Agence",IF(OR(IFERROR(INDEX(LISTES!$G:$G,MATCH($B86,LISTES!$A:$A,0)),0)=1,PARAMETRES!$C$6="Oui"),$R86,0),IF(IFERROR(INDEX(LISTES!$G:$G,MATCH($B86,LISTES!$A:$A,0)),0)=1,$R86+$Q86,$S86)))</f>
        <v>4.4799999999999995</v>
      </c>
      <c r="G86" s="22">
        <f>IF($K86&lt;&gt;"OK","",IF($E86=0,0,$T86+IF($C86="Agence",$U86,IF($C86="Domicile",$V86,$W86+$U86))+IF($C86="Agence",IF(OR(IFERROR(INDEX(LISTES!$G:$G,MATCH($B86,LISTES!$A:$A,0)),0)=1,PARAMETRES!$C$6="Oui"),$X86,0),IF(IFERROR(INDEX(LISTES!$G:$G,MATCH($B86,LISTES!$A:$A,0)),0)=1,$X86+$W86,$Y86))))</f>
        <v>0</v>
      </c>
      <c r="H86" s="23">
        <f t="shared" si="2"/>
        <v>1.4933333333333332</v>
      </c>
      <c r="I86" s="24" t="str">
        <f t="shared" si="3"/>
        <v/>
      </c>
      <c r="J86" s="25">
        <v>0</v>
      </c>
      <c r="K86" s="4" t="s">
        <v>943</v>
      </c>
      <c r="L86" s="25">
        <f>IFERROR(INDEX(LISTES!$C:$C,MATCH($B86,LISTES!$A:$A,0)),1)</f>
        <v>1</v>
      </c>
      <c r="N86" s="26">
        <v>0.06</v>
      </c>
      <c r="O86" s="26">
        <v>4.42</v>
      </c>
      <c r="P86" s="26"/>
      <c r="Q86" s="26"/>
      <c r="R86" s="26">
        <v>5.17</v>
      </c>
      <c r="S86" s="26"/>
      <c r="T86" s="26"/>
      <c r="U86" s="26"/>
      <c r="V86" s="26"/>
      <c r="W86" s="26"/>
      <c r="X86" s="26"/>
      <c r="Y86" s="26"/>
    </row>
    <row r="87" spans="1:25" x14ac:dyDescent="0.3">
      <c r="A87" s="18">
        <v>46301</v>
      </c>
      <c r="B87" s="19" t="s">
        <v>847</v>
      </c>
      <c r="C87" s="4" t="str">
        <f>IF(AND(IFERROR(INDEX(PARAMETRES!$D:$D,MATCH($B87,PARAMETRES!$B:$B,0)),"")&lt;&gt;"☐",ISNUMBER($P87)),IF(IFERROR(INDEX(LISTES!$F:$F,MATCH($B87,LISTES!$A:$A,0)),0)=1,"Domicile + agence","Domicile"),"Agence")</f>
        <v>Agence</v>
      </c>
      <c r="D87" s="20">
        <v>8</v>
      </c>
      <c r="E87" s="20">
        <v>5</v>
      </c>
      <c r="F87" s="21">
        <f>IF($K87&lt;&gt;"OK","",$N87+IF($C87="Agence",$O87,IF($C87="Domicile",$P87,$Q87+$O87))+IF($C87="Agence",IF(OR(IFERROR(INDEX(LISTES!$G:$G,MATCH($B87,LISTES!$A:$A,0)),0)=1,PARAMETRES!$C$6="Oui"),$R87,0),IF(IFERROR(INDEX(LISTES!$G:$G,MATCH($B87,LISTES!$A:$A,0)),0)=1,$R87+$Q87,$S87)))</f>
        <v>27.89</v>
      </c>
      <c r="G87" s="22">
        <f>IF($K87&lt;&gt;"OK","",IF($E87=0,0,$T87+IF($C87="Agence",$U87,IF($C87="Domicile",$V87,$W87+$U87))+IF($C87="Agence",IF(OR(IFERROR(INDEX(LISTES!$G:$G,MATCH($B87,LISTES!$A:$A,0)),0)=1,PARAMETRES!$C$6="Oui"),$X87,0),IF(IFERROR(INDEX(LISTES!$G:$G,MATCH($B87,LISTES!$A:$A,0)),0)=1,$X87+$W87,$Y87))))</f>
        <v>14.23</v>
      </c>
      <c r="H87" s="23">
        <f t="shared" si="2"/>
        <v>3.4862500000000001</v>
      </c>
      <c r="I87" s="24" t="str">
        <f t="shared" si="3"/>
        <v/>
      </c>
      <c r="J87" s="25">
        <v>0</v>
      </c>
      <c r="K87" s="4" t="s">
        <v>943</v>
      </c>
      <c r="L87" s="25">
        <f>IFERROR(INDEX(LISTES!$C:$C,MATCH($B87,LISTES!$A:$A,0)),1)</f>
        <v>1</v>
      </c>
      <c r="N87" s="26">
        <v>24.53</v>
      </c>
      <c r="O87" s="26">
        <v>3.36</v>
      </c>
      <c r="P87" s="26"/>
      <c r="Q87" s="26"/>
      <c r="R87" s="26">
        <v>3.85</v>
      </c>
      <c r="S87" s="26"/>
      <c r="T87" s="26">
        <v>11.15</v>
      </c>
      <c r="U87" s="26">
        <v>3.08</v>
      </c>
      <c r="V87" s="26"/>
      <c r="W87" s="26"/>
      <c r="X87" s="26">
        <v>3.85</v>
      </c>
      <c r="Y87" s="26"/>
    </row>
    <row r="88" spans="1:25" x14ac:dyDescent="0.3">
      <c r="A88" s="18">
        <v>46301</v>
      </c>
      <c r="B88" s="19" t="s">
        <v>851</v>
      </c>
      <c r="C88" s="4" t="str">
        <f>IF(AND(IFERROR(INDEX(PARAMETRES!$D:$D,MATCH($B88,PARAMETRES!$B:$B,0)),"")&lt;&gt;"☐",ISNUMBER($P88)),IF(IFERROR(INDEX(LISTES!$F:$F,MATCH($B88,LISTES!$A:$A,0)),0)=1,"Domicile + agence","Domicile"),"Agence")</f>
        <v>Agence</v>
      </c>
      <c r="D88" s="20">
        <v>2</v>
      </c>
      <c r="E88" s="20">
        <v>0</v>
      </c>
      <c r="F88" s="21">
        <f>IF($K88&lt;&gt;"OK","",$N88+IF($C88="Agence",$O88,IF($C88="Domicile",$P88,$Q88+$O88))+IF($C88="Agence",IF(OR(IFERROR(INDEX(LISTES!$G:$G,MATCH($B88,LISTES!$A:$A,0)),0)=1,PARAMETRES!$C$6="Oui"),$R88,0),IF(IFERROR(INDEX(LISTES!$G:$G,MATCH($B88,LISTES!$A:$A,0)),0)=1,$R88+$Q88,$S88)))</f>
        <v>55.709999999999994</v>
      </c>
      <c r="G88" s="22">
        <f>IF($K88&lt;&gt;"OK","",IF($E88=0,0,$T88+IF($C88="Agence",$U88,IF($C88="Domicile",$V88,$W88+$U88))+IF($C88="Agence",IF(OR(IFERROR(INDEX(LISTES!$G:$G,MATCH($B88,LISTES!$A:$A,0)),0)=1,PARAMETRES!$C$6="Oui"),$X88,0),IF(IFERROR(INDEX(LISTES!$G:$G,MATCH($B88,LISTES!$A:$A,0)),0)=1,$X88+$W88,$Y88))))</f>
        <v>0</v>
      </c>
      <c r="H88" s="23">
        <f t="shared" si="2"/>
        <v>27.854999999999997</v>
      </c>
      <c r="I88" s="24" t="str">
        <f t="shared" si="3"/>
        <v/>
      </c>
      <c r="J88" s="25">
        <v>0</v>
      </c>
      <c r="K88" s="4" t="s">
        <v>943</v>
      </c>
      <c r="L88" s="25">
        <f>IFERROR(INDEX(LISTES!$C:$C,MATCH($B88,LISTES!$A:$A,0)),1)</f>
        <v>1</v>
      </c>
      <c r="N88" s="26">
        <v>28.72</v>
      </c>
      <c r="O88" s="26">
        <v>26.99</v>
      </c>
      <c r="P88" s="26"/>
      <c r="Q88" s="26"/>
      <c r="R88" s="26">
        <v>5.47</v>
      </c>
      <c r="S88" s="26"/>
      <c r="T88" s="26"/>
      <c r="U88" s="26"/>
      <c r="V88" s="26"/>
      <c r="W88" s="26"/>
      <c r="X88" s="26"/>
      <c r="Y88" s="26"/>
    </row>
    <row r="89" spans="1:25" x14ac:dyDescent="0.3">
      <c r="A89" s="18">
        <v>46301</v>
      </c>
      <c r="B89" s="19" t="s">
        <v>956</v>
      </c>
      <c r="C89" s="4" t="str">
        <f>IF(AND(IFERROR(INDEX(PARAMETRES!$D:$D,MATCH($B89,PARAMETRES!$B:$B,0)),"")&lt;&gt;"☐",ISNUMBER($P89)),IF(IFERROR(INDEX(LISTES!$F:$F,MATCH($B89,LISTES!$A:$A,0)),0)=1,"Domicile + agence","Domicile"),"Agence")</f>
        <v>Agence</v>
      </c>
      <c r="D89" s="20">
        <v>11</v>
      </c>
      <c r="E89" s="20">
        <v>8</v>
      </c>
      <c r="F89" s="21">
        <f>IF($K89&lt;&gt;"OK","",$N89+IF($C89="Agence",$O89,IF($C89="Domicile",$P89,$Q89+$O89))+IF($C89="Agence",IF(OR(IFERROR(INDEX(LISTES!$G:$G,MATCH($B89,LISTES!$A:$A,0)),0)=1,PARAMETRES!$C$6="Oui"),$R89,0),IF(IFERROR(INDEX(LISTES!$G:$G,MATCH($B89,LISTES!$A:$A,0)),0)=1,$R89+$Q89,$S89)))</f>
        <v>18.96</v>
      </c>
      <c r="G89" s="22">
        <f>IF($K89&lt;&gt;"OK","",IF($E89=0,0,$T89+IF($C89="Agence",$U89,IF($C89="Domicile",$V89,$W89+$U89))+IF($C89="Agence",IF(OR(IFERROR(INDEX(LISTES!$G:$G,MATCH($B89,LISTES!$A:$A,0)),0)=1,PARAMETRES!$C$6="Oui"),$X89,0),IF(IFERROR(INDEX(LISTES!$G:$G,MATCH($B89,LISTES!$A:$A,0)),0)=1,$X89+$W89,$Y89))))</f>
        <v>9.43</v>
      </c>
      <c r="H89" s="23">
        <f t="shared" si="2"/>
        <v>1.7236363636363636</v>
      </c>
      <c r="I89" s="24" t="str">
        <f t="shared" si="3"/>
        <v/>
      </c>
      <c r="J89" s="25">
        <v>0</v>
      </c>
      <c r="K89" s="4" t="s">
        <v>943</v>
      </c>
      <c r="L89" s="25">
        <f>IFERROR(INDEX(LISTES!$C:$C,MATCH($B89,LISTES!$A:$A,0)),1)</f>
        <v>1</v>
      </c>
      <c r="N89" s="26">
        <v>14.7</v>
      </c>
      <c r="O89" s="26">
        <v>4.26</v>
      </c>
      <c r="P89" s="26"/>
      <c r="Q89" s="26"/>
      <c r="R89" s="26">
        <v>4.58</v>
      </c>
      <c r="S89" s="26"/>
      <c r="T89" s="26">
        <v>5.17</v>
      </c>
      <c r="U89" s="26">
        <v>4.26</v>
      </c>
      <c r="V89" s="26"/>
      <c r="W89" s="26"/>
      <c r="X89" s="26">
        <v>3.17</v>
      </c>
      <c r="Y89" s="26"/>
    </row>
    <row r="90" spans="1:25" x14ac:dyDescent="0.3">
      <c r="A90" s="18">
        <v>46301</v>
      </c>
      <c r="B90" s="19" t="s">
        <v>957</v>
      </c>
      <c r="C90" s="4" t="str">
        <f>IF(AND(IFERROR(INDEX(PARAMETRES!$D:$D,MATCH($B90,PARAMETRES!$B:$B,0)),"")&lt;&gt;"☐",ISNUMBER($P90)),IF(IFERROR(INDEX(LISTES!$F:$F,MATCH($B90,LISTES!$A:$A,0)),0)=1,"Domicile + agence","Domicile"),"Agence")</f>
        <v>Agence</v>
      </c>
      <c r="D90" s="20">
        <v>17</v>
      </c>
      <c r="E90" s="20">
        <v>15</v>
      </c>
      <c r="F90" s="21">
        <f>IF($K90&lt;&gt;"OK","",$N90+IF($C90="Agence",$O90,IF($C90="Domicile",$P90,$Q90+$O90))+IF($C90="Agence",IF(OR(IFERROR(INDEX(LISTES!$G:$G,MATCH($B90,LISTES!$A:$A,0)),0)=1,PARAMETRES!$C$6="Oui"),$R90,0),IF(IFERROR(INDEX(LISTES!$G:$G,MATCH($B90,LISTES!$A:$A,0)),0)=1,$R90+$Q90,$S90)))</f>
        <v>32.94</v>
      </c>
      <c r="G90" s="22">
        <f>IF($K90&lt;&gt;"OK","",IF($E90=0,0,$T90+IF($C90="Agence",$U90,IF($C90="Domicile",$V90,$W90+$U90))+IF($C90="Agence",IF(OR(IFERROR(INDEX(LISTES!$G:$G,MATCH($B90,LISTES!$A:$A,0)),0)=1,PARAMETRES!$C$6="Oui"),$X90,0),IF(IFERROR(INDEX(LISTES!$G:$G,MATCH($B90,LISTES!$A:$A,0)),0)=1,$X90+$W90,$Y90))))</f>
        <v>22.27</v>
      </c>
      <c r="H90" s="23">
        <f t="shared" si="2"/>
        <v>1.9376470588235293</v>
      </c>
      <c r="I90" s="24" t="str">
        <f t="shared" si="3"/>
        <v/>
      </c>
      <c r="J90" s="25">
        <v>0</v>
      </c>
      <c r="K90" s="4" t="s">
        <v>943</v>
      </c>
      <c r="L90" s="25">
        <f>IFERROR(INDEX(LISTES!$C:$C,MATCH($B90,LISTES!$A:$A,0)),1)</f>
        <v>1</v>
      </c>
      <c r="N90" s="26">
        <v>27.44</v>
      </c>
      <c r="O90" s="26">
        <v>5.5</v>
      </c>
      <c r="P90" s="26"/>
      <c r="Q90" s="26"/>
      <c r="R90" s="26">
        <v>7</v>
      </c>
      <c r="S90" s="26"/>
      <c r="T90" s="26">
        <v>16.55</v>
      </c>
      <c r="U90" s="26">
        <v>5.72</v>
      </c>
      <c r="V90" s="26"/>
      <c r="W90" s="26"/>
      <c r="X90" s="26">
        <v>4.9000000000000004</v>
      </c>
      <c r="Y90" s="26"/>
    </row>
    <row r="91" spans="1:25" x14ac:dyDescent="0.3">
      <c r="A91" s="18">
        <v>46301</v>
      </c>
      <c r="B91" s="19" t="s">
        <v>849</v>
      </c>
      <c r="C91" s="4" t="str">
        <f>IF(AND(IFERROR(INDEX(PARAMETRES!$D:$D,MATCH($B91,PARAMETRES!$B:$B,0)),"")&lt;&gt;"☐",ISNUMBER($P91)),IF(IFERROR(INDEX(LISTES!$F:$F,MATCH($B91,LISTES!$A:$A,0)),0)=1,"Domicile + agence","Domicile"),"Agence")</f>
        <v>Agence</v>
      </c>
      <c r="D91" s="20">
        <v>14</v>
      </c>
      <c r="E91" s="20">
        <v>9</v>
      </c>
      <c r="F91" s="21">
        <f>IF($K91&lt;&gt;"OK","",$N91+IF($C91="Agence",$O91,IF($C91="Domicile",$P91,$Q91+$O91))+IF($C91="Agence",IF(OR(IFERROR(INDEX(LISTES!$G:$G,MATCH($B91,LISTES!$A:$A,0)),0)=1,PARAMETRES!$C$6="Oui"),$R91,0),IF(IFERROR(INDEX(LISTES!$G:$G,MATCH($B91,LISTES!$A:$A,0)),0)=1,$R91+$Q91,$S91)))</f>
        <v>70.800000000000011</v>
      </c>
      <c r="G91" s="22">
        <f>IF($K91&lt;&gt;"OK","",IF($E91=0,0,$T91+IF($C91="Agence",$U91,IF($C91="Domicile",$V91,$W91+$U91))+IF($C91="Agence",IF(OR(IFERROR(INDEX(LISTES!$G:$G,MATCH($B91,LISTES!$A:$A,0)),0)=1,PARAMETRES!$C$6="Oui"),$X91,0),IF(IFERROR(INDEX(LISTES!$G:$G,MATCH($B91,LISTES!$A:$A,0)),0)=1,$X91+$W91,$Y91))))</f>
        <v>40.200000000000003</v>
      </c>
      <c r="H91" s="23">
        <f t="shared" si="2"/>
        <v>5.0571428571428578</v>
      </c>
      <c r="I91" s="24" t="str">
        <f t="shared" si="3"/>
        <v/>
      </c>
      <c r="J91" s="25">
        <v>0</v>
      </c>
      <c r="K91" s="4" t="s">
        <v>943</v>
      </c>
      <c r="L91" s="25">
        <f>IFERROR(INDEX(LISTES!$C:$C,MATCH($B91,LISTES!$A:$A,0)),1)</f>
        <v>1</v>
      </c>
      <c r="N91" s="26">
        <v>65.48</v>
      </c>
      <c r="O91" s="26">
        <v>5.32</v>
      </c>
      <c r="P91" s="26"/>
      <c r="Q91" s="26"/>
      <c r="R91" s="26">
        <v>10.06</v>
      </c>
      <c r="S91" s="26"/>
      <c r="T91" s="26">
        <v>34.880000000000003</v>
      </c>
      <c r="U91" s="26">
        <v>5.32</v>
      </c>
      <c r="V91" s="26"/>
      <c r="W91" s="26"/>
      <c r="X91" s="26">
        <v>23.62</v>
      </c>
      <c r="Y91" s="26"/>
    </row>
    <row r="92" spans="1:25" x14ac:dyDescent="0.3">
      <c r="A92" s="18">
        <v>46301</v>
      </c>
      <c r="B92" s="19" t="s">
        <v>900</v>
      </c>
      <c r="C92" s="4" t="str">
        <f>IF(AND(IFERROR(INDEX(PARAMETRES!$D:$D,MATCH($B92,PARAMETRES!$B:$B,0)),"")&lt;&gt;"☐",ISNUMBER($P92)),IF(IFERROR(INDEX(LISTES!$F:$F,MATCH($B92,LISTES!$A:$A,0)),0)=1,"Domicile + agence","Domicile"),"Agence")</f>
        <v>Agence</v>
      </c>
      <c r="D92" s="20">
        <v>10</v>
      </c>
      <c r="E92" s="20">
        <v>10</v>
      </c>
      <c r="F92" s="21">
        <f>IF($K92&lt;&gt;"OK","",$N92+IF($C92="Agence",$O92,IF($C92="Domicile",$P92,$Q92+$O92))+IF($C92="Agence",IF(OR(IFERROR(INDEX(LISTES!$G:$G,MATCH($B92,LISTES!$A:$A,0)),0)=1,PARAMETRES!$C$6="Oui"),$R92,0),IF(IFERROR(INDEX(LISTES!$G:$G,MATCH($B92,LISTES!$A:$A,0)),0)=1,$R92+$Q92,$S92)))</f>
        <v>46.64</v>
      </c>
      <c r="G92" s="22">
        <f>IF($K92&lt;&gt;"OK","",IF($E92=0,0,$T92+IF($C92="Agence",$U92,IF($C92="Domicile",$V92,$W92+$U92))+IF($C92="Agence",IF(OR(IFERROR(INDEX(LISTES!$G:$G,MATCH($B92,LISTES!$A:$A,0)),0)=1,PARAMETRES!$C$6="Oui"),$X92,0),IF(IFERROR(INDEX(LISTES!$G:$G,MATCH($B92,LISTES!$A:$A,0)),0)=1,$X92+$W92,$Y92))))</f>
        <v>53.06</v>
      </c>
      <c r="H92" s="23">
        <f t="shared" si="2"/>
        <v>4.6639999999999997</v>
      </c>
      <c r="I92" s="24">
        <f t="shared" si="3"/>
        <v>6.4200000000000017</v>
      </c>
      <c r="J92" s="25">
        <v>0</v>
      </c>
      <c r="K92" s="4" t="s">
        <v>943</v>
      </c>
      <c r="L92" s="25">
        <f>IFERROR(INDEX(LISTES!$C:$C,MATCH($B92,LISTES!$A:$A,0)),1)</f>
        <v>1</v>
      </c>
      <c r="N92" s="26">
        <v>39.19</v>
      </c>
      <c r="O92" s="26">
        <v>7.45</v>
      </c>
      <c r="P92" s="26"/>
      <c r="Q92" s="26"/>
      <c r="R92" s="26">
        <v>8.49</v>
      </c>
      <c r="S92" s="26"/>
      <c r="T92" s="26">
        <v>45.61</v>
      </c>
      <c r="U92" s="26">
        <v>7.45</v>
      </c>
      <c r="V92" s="26"/>
      <c r="W92" s="26"/>
      <c r="X92" s="26">
        <v>7.63</v>
      </c>
      <c r="Y92" s="26"/>
    </row>
    <row r="93" spans="1:25" x14ac:dyDescent="0.3">
      <c r="A93" s="18">
        <v>46301</v>
      </c>
      <c r="B93" s="19" t="s">
        <v>959</v>
      </c>
      <c r="C93" s="4" t="str">
        <f>IF(AND(IFERROR(INDEX(PARAMETRES!$D:$D,MATCH($B93,PARAMETRES!$B:$B,0)),"")&lt;&gt;"☐",ISNUMBER($P93)),IF(IFERROR(INDEX(LISTES!$F:$F,MATCH($B93,LISTES!$A:$A,0)),0)=1,"Domicile + agence","Domicile"),"Agence")</f>
        <v>Agence</v>
      </c>
      <c r="D93" s="20">
        <v>8</v>
      </c>
      <c r="E93" s="20">
        <v>0</v>
      </c>
      <c r="F93" s="21">
        <f>IF($K93&lt;&gt;"OK","",$N93+IF($C93="Agence",$O93,IF($C93="Domicile",$P93,$Q93+$O93))+IF($C93="Agence",IF(OR(IFERROR(INDEX(LISTES!$G:$G,MATCH($B93,LISTES!$A:$A,0)),0)=1,PARAMETRES!$C$6="Oui"),$R93,0),IF(IFERROR(INDEX(LISTES!$G:$G,MATCH($B93,LISTES!$A:$A,0)),0)=1,$R93+$Q93,$S93)))</f>
        <v>31.54</v>
      </c>
      <c r="G93" s="22">
        <f>IF($K93&lt;&gt;"OK","",IF($E93=0,0,$T93+IF($C93="Agence",$U93,IF($C93="Domicile",$V93,$W93+$U93))+IF($C93="Agence",IF(OR(IFERROR(INDEX(LISTES!$G:$G,MATCH($B93,LISTES!$A:$A,0)),0)=1,PARAMETRES!$C$6="Oui"),$X93,0),IF(IFERROR(INDEX(LISTES!$G:$G,MATCH($B93,LISTES!$A:$A,0)),0)=1,$X93+$W93,$Y93))))</f>
        <v>0</v>
      </c>
      <c r="H93" s="23">
        <f t="shared" si="2"/>
        <v>3.9424999999999999</v>
      </c>
      <c r="I93" s="24" t="str">
        <f t="shared" si="3"/>
        <v/>
      </c>
      <c r="J93" s="25">
        <v>0</v>
      </c>
      <c r="K93" s="4" t="s">
        <v>943</v>
      </c>
      <c r="L93" s="25">
        <f>IFERROR(INDEX(LISTES!$C:$C,MATCH($B93,LISTES!$A:$A,0)),1)</f>
        <v>1</v>
      </c>
      <c r="N93" s="26">
        <v>21.05</v>
      </c>
      <c r="O93" s="26">
        <v>10.49</v>
      </c>
      <c r="P93" s="26"/>
      <c r="Q93" s="26"/>
      <c r="R93" s="26">
        <v>8.68</v>
      </c>
      <c r="S93" s="26"/>
      <c r="T93" s="26"/>
      <c r="U93" s="26"/>
      <c r="V93" s="26"/>
      <c r="W93" s="26"/>
      <c r="X93" s="26"/>
      <c r="Y93" s="26"/>
    </row>
    <row r="94" spans="1:25" x14ac:dyDescent="0.3">
      <c r="A94" s="18">
        <v>46301</v>
      </c>
      <c r="B94" s="19" t="s">
        <v>853</v>
      </c>
      <c r="C94" s="4" t="str">
        <f>IF(AND(IFERROR(INDEX(PARAMETRES!$D:$D,MATCH($B94,PARAMETRES!$B:$B,0)),"")&lt;&gt;"☐",ISNUMBER($P94)),IF(IFERROR(INDEX(LISTES!$F:$F,MATCH($B94,LISTES!$A:$A,0)),0)=1,"Domicile + agence","Domicile"),"Agence")</f>
        <v>Agence</v>
      </c>
      <c r="D94" s="20">
        <v>17</v>
      </c>
      <c r="E94" s="20">
        <v>0</v>
      </c>
      <c r="F94" s="21">
        <f>IF($K94&lt;&gt;"OK","",$N94+IF($C94="Agence",$O94,IF($C94="Domicile",$P94,$Q94+$O94))+IF($C94="Agence",IF(OR(IFERROR(INDEX(LISTES!$G:$G,MATCH($B94,LISTES!$A:$A,0)),0)=1,PARAMETRES!$C$6="Oui"),$R94,0),IF(IFERROR(INDEX(LISTES!$G:$G,MATCH($B94,LISTES!$A:$A,0)),0)=1,$R94+$Q94,$S94)))</f>
        <v>49.39</v>
      </c>
      <c r="G94" s="22">
        <f>IF($K94&lt;&gt;"OK","",IF($E94=0,0,$T94+IF($C94="Agence",$U94,IF($C94="Domicile",$V94,$W94+$U94))+IF($C94="Agence",IF(OR(IFERROR(INDEX(LISTES!$G:$G,MATCH($B94,LISTES!$A:$A,0)),0)=1,PARAMETRES!$C$6="Oui"),$X94,0),IF(IFERROR(INDEX(LISTES!$G:$G,MATCH($B94,LISTES!$A:$A,0)),0)=1,$X94+$W94,$Y94))))</f>
        <v>0</v>
      </c>
      <c r="H94" s="23">
        <f t="shared" si="2"/>
        <v>2.9052941176470588</v>
      </c>
      <c r="I94" s="24" t="str">
        <f t="shared" si="3"/>
        <v/>
      </c>
      <c r="J94" s="25">
        <v>0</v>
      </c>
      <c r="K94" s="4" t="s">
        <v>943</v>
      </c>
      <c r="L94" s="25">
        <f>IFERROR(INDEX(LISTES!$C:$C,MATCH($B94,LISTES!$A:$A,0)),1)</f>
        <v>1</v>
      </c>
      <c r="N94" s="26">
        <v>46.74</v>
      </c>
      <c r="O94" s="26">
        <v>2.65</v>
      </c>
      <c r="P94" s="26"/>
      <c r="Q94" s="26"/>
      <c r="R94" s="26">
        <v>3.05</v>
      </c>
      <c r="S94" s="26"/>
      <c r="T94" s="26"/>
      <c r="U94" s="26"/>
      <c r="V94" s="26"/>
      <c r="W94" s="26"/>
      <c r="X94" s="26"/>
      <c r="Y94" s="26"/>
    </row>
    <row r="95" spans="1:25" x14ac:dyDescent="0.3">
      <c r="A95" s="18">
        <v>46301</v>
      </c>
      <c r="B95" s="19" t="s">
        <v>960</v>
      </c>
      <c r="C95" s="4" t="str">
        <f>IF(AND(IFERROR(INDEX(PARAMETRES!$D:$D,MATCH($B95,PARAMETRES!$B:$B,0)),"")&lt;&gt;"☐",ISNUMBER($P95)),IF(IFERROR(INDEX(LISTES!$F:$F,MATCH($B95,LISTES!$A:$A,0)),0)=1,"Domicile + agence","Domicile"),"Agence")</f>
        <v>Agence</v>
      </c>
      <c r="D95" s="20">
        <v>14</v>
      </c>
      <c r="E95" s="20">
        <v>14</v>
      </c>
      <c r="F95" s="21">
        <f>IF($K95&lt;&gt;"OK","",$N95+IF($C95="Agence",$O95,IF($C95="Domicile",$P95,$Q95+$O95))+IF($C95="Agence",IF(OR(IFERROR(INDEX(LISTES!$G:$G,MATCH($B95,LISTES!$A:$A,0)),0)=1,PARAMETRES!$C$6="Oui"),$R95,0),IF(IFERROR(INDEX(LISTES!$G:$G,MATCH($B95,LISTES!$A:$A,0)),0)=1,$R95+$Q95,$S95)))</f>
        <v>62.86</v>
      </c>
      <c r="G95" s="22">
        <f>IF($K95&lt;&gt;"OK","",IF($E95=0,0,$T95+IF($C95="Agence",$U95,IF($C95="Domicile",$V95,$W95+$U95))+IF($C95="Agence",IF(OR(IFERROR(INDEX(LISTES!$G:$G,MATCH($B95,LISTES!$A:$A,0)),0)=1,PARAMETRES!$C$6="Oui"),$X95,0),IF(IFERROR(INDEX(LISTES!$G:$G,MATCH($B95,LISTES!$A:$A,0)),0)=1,$X95+$W95,$Y95))))</f>
        <v>34.08</v>
      </c>
      <c r="H95" s="23">
        <f t="shared" si="2"/>
        <v>4.49</v>
      </c>
      <c r="I95" s="24">
        <f t="shared" si="3"/>
        <v>-28.78</v>
      </c>
      <c r="J95" s="25">
        <v>0</v>
      </c>
      <c r="K95" s="4" t="s">
        <v>943</v>
      </c>
      <c r="L95" s="25">
        <f>IFERROR(INDEX(LISTES!$C:$C,MATCH($B95,LISTES!$A:$A,0)),1)</f>
        <v>1</v>
      </c>
      <c r="N95" s="26">
        <v>57.39</v>
      </c>
      <c r="O95" s="26">
        <v>5.47</v>
      </c>
      <c r="P95" s="26"/>
      <c r="Q95" s="26"/>
      <c r="R95" s="26">
        <v>1.32</v>
      </c>
      <c r="S95" s="26"/>
      <c r="T95" s="26">
        <v>32.619999999999997</v>
      </c>
      <c r="U95" s="26">
        <v>1.46</v>
      </c>
      <c r="V95" s="26"/>
      <c r="W95" s="26"/>
      <c r="X95" s="26">
        <v>5.9</v>
      </c>
      <c r="Y95" s="26"/>
    </row>
    <row r="96" spans="1:25" x14ac:dyDescent="0.3">
      <c r="A96" s="18">
        <v>46301</v>
      </c>
      <c r="B96" s="19" t="s">
        <v>961</v>
      </c>
      <c r="C96" s="4" t="str">
        <f>IF(AND(IFERROR(INDEX(PARAMETRES!$D:$D,MATCH($B96,PARAMETRES!$B:$B,0)),"")&lt;&gt;"☐",ISNUMBER($P96)),IF(IFERROR(INDEX(LISTES!$F:$F,MATCH($B96,LISTES!$A:$A,0)),0)=1,"Domicile + agence","Domicile"),"Agence")</f>
        <v>Domicile + agence</v>
      </c>
      <c r="D96" s="20">
        <v>13</v>
      </c>
      <c r="E96" s="20">
        <v>13</v>
      </c>
      <c r="F96" s="21">
        <f>IF($K96&lt;&gt;"OK","",$N96+IF($C96="Agence",$O96,IF($C96="Domicile",$P96,$Q96+$O96))+IF($C96="Agence",IF(OR(IFERROR(INDEX(LISTES!$G:$G,MATCH($B96,LISTES!$A:$A,0)),0)=1,PARAMETRES!$C$6="Oui"),$R96,0),IF(IFERROR(INDEX(LISTES!$G:$G,MATCH($B96,LISTES!$A:$A,0)),0)=1,$R96+$Q96,$S96)))</f>
        <v>42.67</v>
      </c>
      <c r="G96" s="22">
        <f>IF($K96&lt;&gt;"OK","",IF($E96=0,0,$T96+IF($C96="Agence",$U96,IF($C96="Domicile",$V96,$W96+$U96))+IF($C96="Agence",IF(OR(IFERROR(INDEX(LISTES!$G:$G,MATCH($B96,LISTES!$A:$A,0)),0)=1,PARAMETRES!$C$6="Oui"),$X96,0),IF(IFERROR(INDEX(LISTES!$G:$G,MATCH($B96,LISTES!$A:$A,0)),0)=1,$X96+$W96,$Y96))))</f>
        <v>48.17</v>
      </c>
      <c r="H96" s="23">
        <f t="shared" si="2"/>
        <v>3.2823076923076924</v>
      </c>
      <c r="I96" s="24">
        <f t="shared" si="3"/>
        <v>5.5</v>
      </c>
      <c r="J96" s="25">
        <v>0</v>
      </c>
      <c r="K96" s="4" t="s">
        <v>943</v>
      </c>
      <c r="L96" s="25">
        <f>IFERROR(INDEX(LISTES!$C:$C,MATCH($B96,LISTES!$A:$A,0)),1)</f>
        <v>1</v>
      </c>
      <c r="N96" s="26">
        <v>5.83</v>
      </c>
      <c r="O96" s="26">
        <v>5.47</v>
      </c>
      <c r="P96" s="26">
        <v>18.559999999999999</v>
      </c>
      <c r="Q96" s="26">
        <v>14.5</v>
      </c>
      <c r="R96" s="26">
        <v>3.34</v>
      </c>
      <c r="S96" s="26">
        <v>16.87</v>
      </c>
      <c r="T96" s="26">
        <v>10.35</v>
      </c>
      <c r="U96" s="26">
        <v>5.47</v>
      </c>
      <c r="V96" s="26">
        <v>18.559999999999999</v>
      </c>
      <c r="W96" s="26">
        <v>14.5</v>
      </c>
      <c r="X96" s="26">
        <v>4.76</v>
      </c>
      <c r="Y96" s="26">
        <v>17.850000000000001</v>
      </c>
    </row>
    <row r="97" spans="1:25" x14ac:dyDescent="0.3">
      <c r="A97" s="18">
        <v>46301</v>
      </c>
      <c r="B97" s="19" t="s">
        <v>866</v>
      </c>
      <c r="C97" s="4" t="str">
        <f>IF(AND(IFERROR(INDEX(PARAMETRES!$D:$D,MATCH($B97,PARAMETRES!$B:$B,0)),"")&lt;&gt;"☐",ISNUMBER($P97)),IF(IFERROR(INDEX(LISTES!$F:$F,MATCH($B97,LISTES!$A:$A,0)),0)=1,"Domicile + agence","Domicile"),"Agence")</f>
        <v>Agence</v>
      </c>
      <c r="D97" s="20">
        <v>11</v>
      </c>
      <c r="E97" s="20">
        <v>11</v>
      </c>
      <c r="F97" s="21">
        <f>IF($K97&lt;&gt;"OK","",$N97+IF($C97="Agence",$O97,IF($C97="Domicile",$P97,$Q97+$O97))+IF($C97="Agence",IF(OR(IFERROR(INDEX(LISTES!$G:$G,MATCH($B97,LISTES!$A:$A,0)),0)=1,PARAMETRES!$C$6="Oui"),$R97,0),IF(IFERROR(INDEX(LISTES!$G:$G,MATCH($B97,LISTES!$A:$A,0)),0)=1,$R97+$Q97,$S97)))</f>
        <v>35.32</v>
      </c>
      <c r="G97" s="22">
        <f>IF($K97&lt;&gt;"OK","",IF($E97=0,0,$T97+IF($C97="Agence",$U97,IF($C97="Domicile",$V97,$W97+$U97))+IF($C97="Agence",IF(OR(IFERROR(INDEX(LISTES!$G:$G,MATCH($B97,LISTES!$A:$A,0)),0)=1,PARAMETRES!$C$6="Oui"),$X97,0),IF(IFERROR(INDEX(LISTES!$G:$G,MATCH($B97,LISTES!$A:$A,0)),0)=1,$X97+$W97,$Y97))))</f>
        <v>25.799999999999997</v>
      </c>
      <c r="H97" s="23">
        <f t="shared" si="2"/>
        <v>3.2109090909090909</v>
      </c>
      <c r="I97" s="24">
        <f t="shared" si="3"/>
        <v>-9.5200000000000031</v>
      </c>
      <c r="J97" s="25">
        <v>0</v>
      </c>
      <c r="K97" s="4" t="s">
        <v>943</v>
      </c>
      <c r="L97" s="25">
        <f>IFERROR(INDEX(LISTES!$C:$C,MATCH($B97,LISTES!$A:$A,0)),1)</f>
        <v>1</v>
      </c>
      <c r="N97" s="26">
        <v>26.21</v>
      </c>
      <c r="O97" s="26">
        <v>9.11</v>
      </c>
      <c r="P97" s="26"/>
      <c r="Q97" s="26"/>
      <c r="R97" s="26">
        <v>14.86</v>
      </c>
      <c r="S97" s="26"/>
      <c r="T97" s="26">
        <v>18.95</v>
      </c>
      <c r="U97" s="26">
        <v>6.85</v>
      </c>
      <c r="V97" s="26"/>
      <c r="W97" s="26"/>
      <c r="X97" s="26">
        <v>10.050000000000001</v>
      </c>
      <c r="Y97" s="26"/>
    </row>
    <row r="98" spans="1:25" x14ac:dyDescent="0.3">
      <c r="A98" s="18">
        <v>46301</v>
      </c>
      <c r="B98" s="19" t="s">
        <v>962</v>
      </c>
      <c r="C98" s="4" t="str">
        <f>IF(AND(IFERROR(INDEX(PARAMETRES!$D:$D,MATCH($B98,PARAMETRES!$B:$B,0)),"")&lt;&gt;"☐",ISNUMBER($P98)),IF(IFERROR(INDEX(LISTES!$F:$F,MATCH($B98,LISTES!$A:$A,0)),0)=1,"Domicile + agence","Domicile"),"Agence")</f>
        <v>Agence</v>
      </c>
      <c r="D98" s="20">
        <v>7</v>
      </c>
      <c r="E98" s="20">
        <v>6</v>
      </c>
      <c r="F98" s="21">
        <f>IF($K98&lt;&gt;"OK","",$N98+IF($C98="Agence",$O98,IF($C98="Domicile",$P98,$Q98+$O98))+IF($C98="Agence",IF(OR(IFERROR(INDEX(LISTES!$G:$G,MATCH($B98,LISTES!$A:$A,0)),0)=1,PARAMETRES!$C$6="Oui"),$R98,0),IF(IFERROR(INDEX(LISTES!$G:$G,MATCH($B98,LISTES!$A:$A,0)),0)=1,$R98+$Q98,$S98)))</f>
        <v>48.82</v>
      </c>
      <c r="G98" s="22">
        <f>IF($K98&lt;&gt;"OK","",IF($E98=0,0,$T98+IF($C98="Agence",$U98,IF($C98="Domicile",$V98,$W98+$U98))+IF($C98="Agence",IF(OR(IFERROR(INDEX(LISTES!$G:$G,MATCH($B98,LISTES!$A:$A,0)),0)=1,PARAMETRES!$C$6="Oui"),$X98,0),IF(IFERROR(INDEX(LISTES!$G:$G,MATCH($B98,LISTES!$A:$A,0)),0)=1,$X98+$W98,$Y98))))</f>
        <v>49.14</v>
      </c>
      <c r="H98" s="23">
        <f t="shared" si="2"/>
        <v>6.9742857142857142</v>
      </c>
      <c r="I98" s="24" t="str">
        <f t="shared" si="3"/>
        <v/>
      </c>
      <c r="J98" s="25">
        <v>0</v>
      </c>
      <c r="K98" s="4" t="s">
        <v>943</v>
      </c>
      <c r="L98" s="25">
        <f>IFERROR(INDEX(LISTES!$C:$C,MATCH($B98,LISTES!$A:$A,0)),1)</f>
        <v>1</v>
      </c>
      <c r="N98" s="26">
        <v>19.899999999999999</v>
      </c>
      <c r="O98" s="26">
        <v>28.92</v>
      </c>
      <c r="P98" s="26"/>
      <c r="Q98" s="26"/>
      <c r="R98" s="26">
        <v>7.7</v>
      </c>
      <c r="S98" s="26"/>
      <c r="T98" s="26">
        <v>20.22</v>
      </c>
      <c r="U98" s="26">
        <v>28.92</v>
      </c>
      <c r="V98" s="26"/>
      <c r="W98" s="26"/>
      <c r="X98" s="26">
        <v>7.7</v>
      </c>
      <c r="Y98" s="26"/>
    </row>
    <row r="99" spans="1:25" x14ac:dyDescent="0.3">
      <c r="A99" s="18">
        <v>46301</v>
      </c>
      <c r="B99" s="19" t="s">
        <v>963</v>
      </c>
      <c r="C99" s="4" t="str">
        <f>IF(AND(IFERROR(INDEX(PARAMETRES!$D:$D,MATCH($B99,PARAMETRES!$B:$B,0)),"")&lt;&gt;"☐",ISNUMBER($P99)),IF(IFERROR(INDEX(LISTES!$F:$F,MATCH($B99,LISTES!$A:$A,0)),0)=1,"Domicile + agence","Domicile"),"Agence")</f>
        <v>Agence</v>
      </c>
      <c r="D99" s="20">
        <v>18</v>
      </c>
      <c r="E99" s="20">
        <v>17</v>
      </c>
      <c r="F99" s="21">
        <f>IF($K99&lt;&gt;"OK","",$N99+IF($C99="Agence",$O99,IF($C99="Domicile",$P99,$Q99+$O99))+IF($C99="Agence",IF(OR(IFERROR(INDEX(LISTES!$G:$G,MATCH($B99,LISTES!$A:$A,0)),0)=1,PARAMETRES!$C$6="Oui"),$R99,0),IF(IFERROR(INDEX(LISTES!$G:$G,MATCH($B99,LISTES!$A:$A,0)),0)=1,$R99+$Q99,$S99)))</f>
        <v>41.81</v>
      </c>
      <c r="G99" s="22">
        <f>IF($K99&lt;&gt;"OK","",IF($E99=0,0,$T99+IF($C99="Agence",$U99,IF($C99="Domicile",$V99,$W99+$U99))+IF($C99="Agence",IF(OR(IFERROR(INDEX(LISTES!$G:$G,MATCH($B99,LISTES!$A:$A,0)),0)=1,PARAMETRES!$C$6="Oui"),$X99,0),IF(IFERROR(INDEX(LISTES!$G:$G,MATCH($B99,LISTES!$A:$A,0)),0)=1,$X99+$W99,$Y99))))</f>
        <v>39.4</v>
      </c>
      <c r="H99" s="23">
        <f t="shared" si="2"/>
        <v>2.3227777777777781</v>
      </c>
      <c r="I99" s="24" t="str">
        <f t="shared" si="3"/>
        <v/>
      </c>
      <c r="J99" s="25">
        <v>0</v>
      </c>
      <c r="K99" s="4" t="s">
        <v>943</v>
      </c>
      <c r="L99" s="25">
        <f>IFERROR(INDEX(LISTES!$C:$C,MATCH($B99,LISTES!$A:$A,0)),1)</f>
        <v>1</v>
      </c>
      <c r="N99" s="26">
        <v>40.24</v>
      </c>
      <c r="O99" s="26">
        <v>1.57</v>
      </c>
      <c r="P99" s="26"/>
      <c r="Q99" s="26"/>
      <c r="R99" s="26">
        <v>2.25</v>
      </c>
      <c r="S99" s="26"/>
      <c r="T99" s="26">
        <v>33.9</v>
      </c>
      <c r="U99" s="26">
        <v>5.5</v>
      </c>
      <c r="V99" s="26"/>
      <c r="W99" s="26"/>
      <c r="X99" s="26">
        <v>1.68</v>
      </c>
      <c r="Y99" s="26"/>
    </row>
    <row r="100" spans="1:25" x14ac:dyDescent="0.3">
      <c r="A100" s="18">
        <v>46301</v>
      </c>
      <c r="B100" s="19" t="s">
        <v>964</v>
      </c>
      <c r="C100" s="4" t="str">
        <f>IF(AND(IFERROR(INDEX(PARAMETRES!$D:$D,MATCH($B100,PARAMETRES!$B:$B,0)),"")&lt;&gt;"☐",ISNUMBER($P100)),IF(IFERROR(INDEX(LISTES!$F:$F,MATCH($B100,LISTES!$A:$A,0)),0)=1,"Domicile + agence","Domicile"),"Agence")</f>
        <v>Agence</v>
      </c>
      <c r="D100" s="20">
        <v>5</v>
      </c>
      <c r="E100" s="20">
        <v>5</v>
      </c>
      <c r="F100" s="21">
        <f>IF($K100&lt;&gt;"OK","",$N100+IF($C100="Agence",$O100,IF($C100="Domicile",$P100,$Q100+$O100))+IF($C100="Agence",IF(OR(IFERROR(INDEX(LISTES!$G:$G,MATCH($B100,LISTES!$A:$A,0)),0)=1,PARAMETRES!$C$6="Oui"),$R100,0),IF(IFERROR(INDEX(LISTES!$G:$G,MATCH($B100,LISTES!$A:$A,0)),0)=1,$R100+$Q100,$S100)))</f>
        <v>26.229999999999997</v>
      </c>
      <c r="G100" s="22">
        <f>IF($K100&lt;&gt;"OK","",IF($E100=0,0,$T100+IF($C100="Agence",$U100,IF($C100="Domicile",$V100,$W100+$U100))+IF($C100="Agence",IF(OR(IFERROR(INDEX(LISTES!$G:$G,MATCH($B100,LISTES!$A:$A,0)),0)=1,PARAMETRES!$C$6="Oui"),$X100,0),IF(IFERROR(INDEX(LISTES!$G:$G,MATCH($B100,LISTES!$A:$A,0)),0)=1,$X100+$W100,$Y100))))</f>
        <v>18.71</v>
      </c>
      <c r="H100" s="23">
        <f t="shared" si="2"/>
        <v>5.2459999999999996</v>
      </c>
      <c r="I100" s="24">
        <f t="shared" si="3"/>
        <v>-7.519999999999996</v>
      </c>
      <c r="J100" s="25">
        <v>0</v>
      </c>
      <c r="K100" s="4" t="s">
        <v>943</v>
      </c>
      <c r="L100" s="25">
        <f>IFERROR(INDEX(LISTES!$C:$C,MATCH($B100,LISTES!$A:$A,0)),1)</f>
        <v>1</v>
      </c>
      <c r="N100" s="26">
        <v>20.74</v>
      </c>
      <c r="O100" s="26">
        <v>5.49</v>
      </c>
      <c r="P100" s="26"/>
      <c r="Q100" s="26"/>
      <c r="R100" s="26">
        <v>6.77</v>
      </c>
      <c r="S100" s="26"/>
      <c r="T100" s="26">
        <v>12.58</v>
      </c>
      <c r="U100" s="26">
        <v>6.13</v>
      </c>
      <c r="V100" s="26"/>
      <c r="W100" s="26"/>
      <c r="X100" s="26">
        <v>8.8699999999999992</v>
      </c>
      <c r="Y100" s="26"/>
    </row>
    <row r="101" spans="1:25" x14ac:dyDescent="0.3">
      <c r="A101" s="18">
        <v>46301</v>
      </c>
      <c r="B101" s="19" t="s">
        <v>965</v>
      </c>
      <c r="C101" s="4" t="str">
        <f>IF(AND(IFERROR(INDEX(PARAMETRES!$D:$D,MATCH($B101,PARAMETRES!$B:$B,0)),"")&lt;&gt;"☐",ISNUMBER($P101)),IF(IFERROR(INDEX(LISTES!$F:$F,MATCH($B101,LISTES!$A:$A,0)),0)=1,"Domicile + agence","Domicile"),"Agence")</f>
        <v>Agence</v>
      </c>
      <c r="D101" s="20">
        <v>7</v>
      </c>
      <c r="E101" s="20">
        <v>6</v>
      </c>
      <c r="F101" s="21">
        <f>IF($K101&lt;&gt;"OK","",$N101+IF($C101="Agence",$O101,IF($C101="Domicile",$P101,$Q101+$O101))+IF($C101="Agence",IF(OR(IFERROR(INDEX(LISTES!$G:$G,MATCH($B101,LISTES!$A:$A,0)),0)=1,PARAMETRES!$C$6="Oui"),$R101,0),IF(IFERROR(INDEX(LISTES!$G:$G,MATCH($B101,LISTES!$A:$A,0)),0)=1,$R101+$Q101,$S101)))</f>
        <v>58.66</v>
      </c>
      <c r="G101" s="22">
        <f>IF($K101&lt;&gt;"OK","",IF($E101=0,0,$T101+IF($C101="Agence",$U101,IF($C101="Domicile",$V101,$W101+$U101))+IF($C101="Agence",IF(OR(IFERROR(INDEX(LISTES!$G:$G,MATCH($B101,LISTES!$A:$A,0)),0)=1,PARAMETRES!$C$6="Oui"),$X101,0),IF(IFERROR(INDEX(LISTES!$G:$G,MATCH($B101,LISTES!$A:$A,0)),0)=1,$X101+$W101,$Y101))))</f>
        <v>22.229999999999997</v>
      </c>
      <c r="H101" s="23">
        <f t="shared" si="2"/>
        <v>8.379999999999999</v>
      </c>
      <c r="I101" s="24" t="str">
        <f t="shared" si="3"/>
        <v/>
      </c>
      <c r="J101" s="25">
        <v>0</v>
      </c>
      <c r="K101" s="4" t="s">
        <v>943</v>
      </c>
      <c r="L101" s="25">
        <f>IFERROR(INDEX(LISTES!$C:$C,MATCH($B101,LISTES!$A:$A,0)),1)</f>
        <v>1</v>
      </c>
      <c r="N101" s="26">
        <v>53.44</v>
      </c>
      <c r="O101" s="26">
        <v>5.22</v>
      </c>
      <c r="P101" s="26"/>
      <c r="Q101" s="26"/>
      <c r="R101" s="26">
        <v>17.079999999999998</v>
      </c>
      <c r="S101" s="26"/>
      <c r="T101" s="26">
        <v>20.83</v>
      </c>
      <c r="U101" s="26">
        <v>1.4</v>
      </c>
      <c r="V101" s="26"/>
      <c r="W101" s="26"/>
      <c r="X101" s="26">
        <v>17.079999999999998</v>
      </c>
      <c r="Y101" s="26"/>
    </row>
    <row r="102" spans="1:25" x14ac:dyDescent="0.3">
      <c r="A102" s="18">
        <v>46301</v>
      </c>
      <c r="B102" s="19" t="s">
        <v>966</v>
      </c>
      <c r="C102" s="4" t="str">
        <f>IF(AND(IFERROR(INDEX(PARAMETRES!$D:$D,MATCH($B102,PARAMETRES!$B:$B,0)),"")&lt;&gt;"☐",ISNUMBER($P102)),IF(IFERROR(INDEX(LISTES!$F:$F,MATCH($B102,LISTES!$A:$A,0)),0)=1,"Domicile + agence","Domicile"),"Agence")</f>
        <v>Agence</v>
      </c>
      <c r="D102" s="20">
        <v>13</v>
      </c>
      <c r="E102" s="20">
        <v>10</v>
      </c>
      <c r="F102" s="21">
        <f>IF($K102&lt;&gt;"OK","",$N102+IF($C102="Agence",$O102,IF($C102="Domicile",$P102,$Q102+$O102))+IF($C102="Agence",IF(OR(IFERROR(INDEX(LISTES!$G:$G,MATCH($B102,LISTES!$A:$A,0)),0)=1,PARAMETRES!$C$6="Oui"),$R102,0),IF(IFERROR(INDEX(LISTES!$G:$G,MATCH($B102,LISTES!$A:$A,0)),0)=1,$R102+$Q102,$S102)))</f>
        <v>69.53</v>
      </c>
      <c r="G102" s="22">
        <f>IF($K102&lt;&gt;"OK","",IF($E102=0,0,$T102+IF($C102="Agence",$U102,IF($C102="Domicile",$V102,$W102+$U102))+IF($C102="Agence",IF(OR(IFERROR(INDEX(LISTES!$G:$G,MATCH($B102,LISTES!$A:$A,0)),0)=1,PARAMETRES!$C$6="Oui"),$X102,0),IF(IFERROR(INDEX(LISTES!$G:$G,MATCH($B102,LISTES!$A:$A,0)),0)=1,$X102+$W102,$Y102))))</f>
        <v>62.61</v>
      </c>
      <c r="H102" s="23">
        <f t="shared" si="2"/>
        <v>5.3484615384615388</v>
      </c>
      <c r="I102" s="24" t="str">
        <f t="shared" si="3"/>
        <v/>
      </c>
      <c r="J102" s="25">
        <v>0</v>
      </c>
      <c r="K102" s="4" t="s">
        <v>943</v>
      </c>
      <c r="L102" s="25">
        <f>IFERROR(INDEX(LISTES!$C:$C,MATCH($B102,LISTES!$A:$A,0)),1)</f>
        <v>1</v>
      </c>
      <c r="N102" s="26">
        <v>41.53</v>
      </c>
      <c r="O102" s="26">
        <v>28</v>
      </c>
      <c r="P102" s="26"/>
      <c r="Q102" s="26"/>
      <c r="R102" s="26">
        <v>23.68</v>
      </c>
      <c r="S102" s="26"/>
      <c r="T102" s="26">
        <v>34.61</v>
      </c>
      <c r="U102" s="26">
        <v>28</v>
      </c>
      <c r="V102" s="26"/>
      <c r="W102" s="26"/>
      <c r="X102" s="26">
        <v>26.12</v>
      </c>
      <c r="Y102" s="26"/>
    </row>
    <row r="103" spans="1:25" x14ac:dyDescent="0.3">
      <c r="A103" s="18">
        <v>46301</v>
      </c>
      <c r="B103" s="19" t="s">
        <v>895</v>
      </c>
      <c r="C103" s="4" t="str">
        <f>IF(AND(IFERROR(INDEX(PARAMETRES!$D:$D,MATCH($B103,PARAMETRES!$B:$B,0)),"")&lt;&gt;"☐",ISNUMBER($P103)),IF(IFERROR(INDEX(LISTES!$F:$F,MATCH($B103,LISTES!$A:$A,0)),0)=1,"Domicile + agence","Domicile"),"Agence")</f>
        <v>Agence</v>
      </c>
      <c r="D103" s="20">
        <v>2</v>
      </c>
      <c r="E103" s="20">
        <v>0</v>
      </c>
      <c r="F103" s="21">
        <f>IF($K103&lt;&gt;"OK","",$N103+IF($C103="Agence",$O103,IF($C103="Domicile",$P103,$Q103+$O103))+IF($C103="Agence",IF(OR(IFERROR(INDEX(LISTES!$G:$G,MATCH($B103,LISTES!$A:$A,0)),0)=1,PARAMETRES!$C$6="Oui"),$R103,0),IF(IFERROR(INDEX(LISTES!$G:$G,MATCH($B103,LISTES!$A:$A,0)),0)=1,$R103+$Q103,$S103)))</f>
        <v>2.2999999999999998</v>
      </c>
      <c r="G103" s="22">
        <f>IF($K103&lt;&gt;"OK","",IF($E103=0,0,$T103+IF($C103="Agence",$U103,IF($C103="Domicile",$V103,$W103+$U103))+IF($C103="Agence",IF(OR(IFERROR(INDEX(LISTES!$G:$G,MATCH($B103,LISTES!$A:$A,0)),0)=1,PARAMETRES!$C$6="Oui"),$X103,0),IF(IFERROR(INDEX(LISTES!$G:$G,MATCH($B103,LISTES!$A:$A,0)),0)=1,$X103+$W103,$Y103))))</f>
        <v>0</v>
      </c>
      <c r="H103" s="23">
        <f t="shared" si="2"/>
        <v>1.1499999999999999</v>
      </c>
      <c r="I103" s="24" t="str">
        <f t="shared" si="3"/>
        <v/>
      </c>
      <c r="J103" s="25">
        <v>0</v>
      </c>
      <c r="K103" s="4" t="s">
        <v>943</v>
      </c>
      <c r="L103" s="25">
        <f>IFERROR(INDEX(LISTES!$C:$C,MATCH($B103,LISTES!$A:$A,0)),1)</f>
        <v>0</v>
      </c>
      <c r="N103" s="26">
        <v>0</v>
      </c>
      <c r="O103" s="26">
        <v>2.2999999999999998</v>
      </c>
      <c r="P103" s="26"/>
      <c r="Q103" s="26"/>
      <c r="R103" s="26">
        <v>2.42</v>
      </c>
      <c r="S103" s="26"/>
      <c r="T103" s="26"/>
      <c r="U103" s="26"/>
      <c r="V103" s="26"/>
      <c r="W103" s="26"/>
      <c r="X103" s="26"/>
      <c r="Y103" s="26"/>
    </row>
    <row r="104" spans="1:25" x14ac:dyDescent="0.3">
      <c r="A104" s="18">
        <v>46301</v>
      </c>
      <c r="B104" s="19" t="s">
        <v>967</v>
      </c>
      <c r="C104" s="4" t="str">
        <f>IF(AND(IFERROR(INDEX(PARAMETRES!$D:$D,MATCH($B104,PARAMETRES!$B:$B,0)),"")&lt;&gt;"☐",ISNUMBER($P104)),IF(IFERROR(INDEX(LISTES!$F:$F,MATCH($B104,LISTES!$A:$A,0)),0)=1,"Domicile + agence","Domicile"),"Agence")</f>
        <v>Agence</v>
      </c>
      <c r="D104" s="20">
        <v>11</v>
      </c>
      <c r="E104" s="20">
        <v>10</v>
      </c>
      <c r="F104" s="21">
        <f>IF($K104&lt;&gt;"OK","",$N104+IF($C104="Agence",$O104,IF($C104="Domicile",$P104,$Q104+$O104))+IF($C104="Agence",IF(OR(IFERROR(INDEX(LISTES!$G:$G,MATCH($B104,LISTES!$A:$A,0)),0)=1,PARAMETRES!$C$6="Oui"),$R104,0),IF(IFERROR(INDEX(LISTES!$G:$G,MATCH($B104,LISTES!$A:$A,0)),0)=1,$R104+$Q104,$S104)))</f>
        <v>34.29</v>
      </c>
      <c r="G104" s="22">
        <f>IF($K104&lt;&gt;"OK","",IF($E104=0,0,$T104+IF($C104="Agence",$U104,IF($C104="Domicile",$V104,$W104+$U104))+IF($C104="Agence",IF(OR(IFERROR(INDEX(LISTES!$G:$G,MATCH($B104,LISTES!$A:$A,0)),0)=1,PARAMETRES!$C$6="Oui"),$X104,0),IF(IFERROR(INDEX(LISTES!$G:$G,MATCH($B104,LISTES!$A:$A,0)),0)=1,$X104+$W104,$Y104))))</f>
        <v>15.88</v>
      </c>
      <c r="H104" s="23">
        <f t="shared" si="2"/>
        <v>3.1172727272727272</v>
      </c>
      <c r="I104" s="24" t="str">
        <f t="shared" si="3"/>
        <v/>
      </c>
      <c r="J104" s="25">
        <v>0</v>
      </c>
      <c r="K104" s="4" t="s">
        <v>943</v>
      </c>
      <c r="L104" s="25">
        <f>IFERROR(INDEX(LISTES!$C:$C,MATCH($B104,LISTES!$A:$A,0)),1)</f>
        <v>1</v>
      </c>
      <c r="N104" s="26">
        <v>29.3</v>
      </c>
      <c r="O104" s="26">
        <v>4.99</v>
      </c>
      <c r="P104" s="26"/>
      <c r="Q104" s="26"/>
      <c r="R104" s="26">
        <v>2.61</v>
      </c>
      <c r="S104" s="26"/>
      <c r="T104" s="26">
        <v>12.4</v>
      </c>
      <c r="U104" s="26">
        <v>3.48</v>
      </c>
      <c r="V104" s="26"/>
      <c r="W104" s="26"/>
      <c r="X104" s="26">
        <v>3.01</v>
      </c>
      <c r="Y104" s="26"/>
    </row>
    <row r="105" spans="1:25" x14ac:dyDescent="0.3">
      <c r="A105" s="18">
        <v>46301</v>
      </c>
      <c r="B105" s="19" t="s">
        <v>968</v>
      </c>
      <c r="C105" s="4" t="str">
        <f>IF(AND(IFERROR(INDEX(PARAMETRES!$D:$D,MATCH($B105,PARAMETRES!$B:$B,0)),"")&lt;&gt;"☐",ISNUMBER($P105)),IF(IFERROR(INDEX(LISTES!$F:$F,MATCH($B105,LISTES!$A:$A,0)),0)=1,"Domicile + agence","Domicile"),"Agence")</f>
        <v>Agence</v>
      </c>
      <c r="D105" s="20">
        <v>11</v>
      </c>
      <c r="E105" s="20">
        <v>0</v>
      </c>
      <c r="F105" s="21">
        <f>IF($K105&lt;&gt;"OK","",$N105+IF($C105="Agence",$O105,IF($C105="Domicile",$P105,$Q105+$O105))+IF($C105="Agence",IF(OR(IFERROR(INDEX(LISTES!$G:$G,MATCH($B105,LISTES!$A:$A,0)),0)=1,PARAMETRES!$C$6="Oui"),$R105,0),IF(IFERROR(INDEX(LISTES!$G:$G,MATCH($B105,LISTES!$A:$A,0)),0)=1,$R105+$Q105,$S105)))</f>
        <v>28.439999999999998</v>
      </c>
      <c r="G105" s="22">
        <f>IF($K105&lt;&gt;"OK","",IF($E105=0,0,$T105+IF($C105="Agence",$U105,IF($C105="Domicile",$V105,$W105+$U105))+IF($C105="Agence",IF(OR(IFERROR(INDEX(LISTES!$G:$G,MATCH($B105,LISTES!$A:$A,0)),0)=1,PARAMETRES!$C$6="Oui"),$X105,0),IF(IFERROR(INDEX(LISTES!$G:$G,MATCH($B105,LISTES!$A:$A,0)),0)=1,$X105+$W105,$Y105))))</f>
        <v>0</v>
      </c>
      <c r="H105" s="23">
        <f t="shared" si="2"/>
        <v>2.5854545454545454</v>
      </c>
      <c r="I105" s="24" t="str">
        <f t="shared" si="3"/>
        <v/>
      </c>
      <c r="J105" s="25">
        <v>0</v>
      </c>
      <c r="K105" s="4" t="s">
        <v>943</v>
      </c>
      <c r="L105" s="25">
        <f>IFERROR(INDEX(LISTES!$C:$C,MATCH($B105,LISTES!$A:$A,0)),1)</f>
        <v>1</v>
      </c>
      <c r="N105" s="26">
        <v>25.02</v>
      </c>
      <c r="O105" s="26">
        <v>3.42</v>
      </c>
      <c r="P105" s="26"/>
      <c r="Q105" s="26"/>
      <c r="R105" s="26">
        <v>3.46</v>
      </c>
      <c r="S105" s="26"/>
      <c r="T105" s="26"/>
      <c r="U105" s="26"/>
      <c r="V105" s="26"/>
      <c r="W105" s="26"/>
      <c r="X105" s="26"/>
      <c r="Y105" s="26"/>
    </row>
    <row r="106" spans="1:25" x14ac:dyDescent="0.3">
      <c r="A106" s="18">
        <v>46301</v>
      </c>
      <c r="B106" s="19" t="s">
        <v>970</v>
      </c>
      <c r="C106" s="4" t="str">
        <f>IF(AND(IFERROR(INDEX(PARAMETRES!$D:$D,MATCH($B106,PARAMETRES!$B:$B,0)),"")&lt;&gt;"☐",ISNUMBER($P106)),IF(IFERROR(INDEX(LISTES!$F:$F,MATCH($B106,LISTES!$A:$A,0)),0)=1,"Domicile + agence","Domicile"),"Agence")</f>
        <v>Agence</v>
      </c>
      <c r="D106" s="20">
        <v>15</v>
      </c>
      <c r="E106" s="20">
        <v>0</v>
      </c>
      <c r="F106" s="21">
        <f>IF($K106&lt;&gt;"OK","",$N106+IF($C106="Agence",$O106,IF($C106="Domicile",$P106,$Q106+$O106))+IF($C106="Agence",IF(OR(IFERROR(INDEX(LISTES!$G:$G,MATCH($B106,LISTES!$A:$A,0)),0)=1,PARAMETRES!$C$6="Oui"),$R106,0),IF(IFERROR(INDEX(LISTES!$G:$G,MATCH($B106,LISTES!$A:$A,0)),0)=1,$R106+$Q106,$S106)))</f>
        <v>75.510000000000005</v>
      </c>
      <c r="G106" s="22">
        <f>IF($K106&lt;&gt;"OK","",IF($E106=0,0,$T106+IF($C106="Agence",$U106,IF($C106="Domicile",$V106,$W106+$U106))+IF($C106="Agence",IF(OR(IFERROR(INDEX(LISTES!$G:$G,MATCH($B106,LISTES!$A:$A,0)),0)=1,PARAMETRES!$C$6="Oui"),$X106,0),IF(IFERROR(INDEX(LISTES!$G:$G,MATCH($B106,LISTES!$A:$A,0)),0)=1,$X106+$W106,$Y106))))</f>
        <v>0</v>
      </c>
      <c r="H106" s="23">
        <f t="shared" si="2"/>
        <v>5.0340000000000007</v>
      </c>
      <c r="I106" s="24" t="str">
        <f t="shared" si="3"/>
        <v/>
      </c>
      <c r="J106" s="25">
        <v>0</v>
      </c>
      <c r="K106" s="4" t="s">
        <v>943</v>
      </c>
      <c r="L106" s="25">
        <f>IFERROR(INDEX(LISTES!$C:$C,MATCH($B106,LISTES!$A:$A,0)),1)</f>
        <v>1</v>
      </c>
      <c r="N106" s="26">
        <v>72</v>
      </c>
      <c r="O106" s="26">
        <v>3.51</v>
      </c>
      <c r="P106" s="26"/>
      <c r="Q106" s="26"/>
      <c r="R106" s="26">
        <v>11.38</v>
      </c>
      <c r="S106" s="26"/>
      <c r="T106" s="26"/>
      <c r="U106" s="26"/>
      <c r="V106" s="26"/>
      <c r="W106" s="26"/>
      <c r="X106" s="26"/>
      <c r="Y106" s="26"/>
    </row>
    <row r="107" spans="1:25" x14ac:dyDescent="0.3">
      <c r="A107" s="18">
        <v>46301</v>
      </c>
      <c r="B107" s="19" t="s">
        <v>886</v>
      </c>
      <c r="C107" s="4" t="str">
        <f>IF(AND(IFERROR(INDEX(PARAMETRES!$D:$D,MATCH($B107,PARAMETRES!$B:$B,0)),"")&lt;&gt;"☐",ISNUMBER($P107)),IF(IFERROR(INDEX(LISTES!$F:$F,MATCH($B107,LISTES!$A:$A,0)),0)=1,"Domicile + agence","Domicile"),"Agence")</f>
        <v>Agence</v>
      </c>
      <c r="D107" s="20">
        <v>22</v>
      </c>
      <c r="E107" s="20">
        <v>20</v>
      </c>
      <c r="F107" s="21">
        <f>IF($K107&lt;&gt;"OK","",$N107+IF($C107="Agence",$O107,IF($C107="Domicile",$P107,$Q107+$O107))+IF($C107="Agence",IF(OR(IFERROR(INDEX(LISTES!$G:$G,MATCH($B107,LISTES!$A:$A,0)),0)=1,PARAMETRES!$C$6="Oui"),$R107,0),IF(IFERROR(INDEX(LISTES!$G:$G,MATCH($B107,LISTES!$A:$A,0)),0)=1,$R107+$Q107,$S107)))</f>
        <v>47.39</v>
      </c>
      <c r="G107" s="22">
        <f>IF($K107&lt;&gt;"OK","",IF($E107=0,0,$T107+IF($C107="Agence",$U107,IF($C107="Domicile",$V107,$W107+$U107))+IF($C107="Agence",IF(OR(IFERROR(INDEX(LISTES!$G:$G,MATCH($B107,LISTES!$A:$A,0)),0)=1,PARAMETRES!$C$6="Oui"),$X107,0),IF(IFERROR(INDEX(LISTES!$G:$G,MATCH($B107,LISTES!$A:$A,0)),0)=1,$X107+$W107,$Y107))))</f>
        <v>39.020000000000003</v>
      </c>
      <c r="H107" s="23">
        <f t="shared" si="2"/>
        <v>2.1540909090909093</v>
      </c>
      <c r="I107" s="24" t="str">
        <f t="shared" si="3"/>
        <v/>
      </c>
      <c r="J107" s="25">
        <v>0</v>
      </c>
      <c r="K107" s="4" t="s">
        <v>943</v>
      </c>
      <c r="L107" s="25">
        <f>IFERROR(INDEX(LISTES!$C:$C,MATCH($B107,LISTES!$A:$A,0)),1)</f>
        <v>1</v>
      </c>
      <c r="N107" s="26">
        <v>45.8</v>
      </c>
      <c r="O107" s="26">
        <v>1.59</v>
      </c>
      <c r="P107" s="26"/>
      <c r="Q107" s="26"/>
      <c r="R107" s="26">
        <v>3.45</v>
      </c>
      <c r="S107" s="26"/>
      <c r="T107" s="26">
        <v>37.43</v>
      </c>
      <c r="U107" s="26">
        <v>1.59</v>
      </c>
      <c r="V107" s="26"/>
      <c r="W107" s="26"/>
      <c r="X107" s="26">
        <v>0.82</v>
      </c>
      <c r="Y107" s="26"/>
    </row>
    <row r="108" spans="1:25" x14ac:dyDescent="0.3">
      <c r="A108" s="18">
        <v>46301</v>
      </c>
      <c r="B108" s="19" t="s">
        <v>856</v>
      </c>
      <c r="C108" s="4" t="str">
        <f>IF(AND(IFERROR(INDEX(PARAMETRES!$D:$D,MATCH($B108,PARAMETRES!$B:$B,0)),"")&lt;&gt;"☐",ISNUMBER($P108)),IF(IFERROR(INDEX(LISTES!$F:$F,MATCH($B108,LISTES!$A:$A,0)),0)=1,"Domicile + agence","Domicile"),"Agence")</f>
        <v>Agence</v>
      </c>
      <c r="D108" s="20">
        <v>3</v>
      </c>
      <c r="E108" s="20">
        <v>0</v>
      </c>
      <c r="F108" s="21">
        <f>IF($K108&lt;&gt;"OK","",$N108+IF($C108="Agence",$O108,IF($C108="Domicile",$P108,$Q108+$O108))+IF($C108="Agence",IF(OR(IFERROR(INDEX(LISTES!$G:$G,MATCH($B108,LISTES!$A:$A,0)),0)=1,PARAMETRES!$C$6="Oui"),$R108,0),IF(IFERROR(INDEX(LISTES!$G:$G,MATCH($B108,LISTES!$A:$A,0)),0)=1,$R108+$Q108,$S108)))</f>
        <v>17.47</v>
      </c>
      <c r="G108" s="22">
        <f>IF($K108&lt;&gt;"OK","",IF($E108=0,0,$T108+IF($C108="Agence",$U108,IF($C108="Domicile",$V108,$W108+$U108))+IF($C108="Agence",IF(OR(IFERROR(INDEX(LISTES!$G:$G,MATCH($B108,LISTES!$A:$A,0)),0)=1,PARAMETRES!$C$6="Oui"),$X108,0),IF(IFERROR(INDEX(LISTES!$G:$G,MATCH($B108,LISTES!$A:$A,0)),0)=1,$X108+$W108,$Y108))))</f>
        <v>0</v>
      </c>
      <c r="H108" s="23">
        <f t="shared" si="2"/>
        <v>5.8233333333333333</v>
      </c>
      <c r="I108" s="24" t="str">
        <f t="shared" si="3"/>
        <v/>
      </c>
      <c r="J108" s="25">
        <v>0</v>
      </c>
      <c r="K108" s="4" t="s">
        <v>943</v>
      </c>
      <c r="L108" s="25">
        <f>IFERROR(INDEX(LISTES!$C:$C,MATCH($B108,LISTES!$A:$A,0)),1)</f>
        <v>1</v>
      </c>
      <c r="N108" s="26">
        <v>15.51</v>
      </c>
      <c r="O108" s="26">
        <v>1.96</v>
      </c>
      <c r="P108" s="26"/>
      <c r="Q108" s="26"/>
      <c r="R108" s="26">
        <v>2.65</v>
      </c>
      <c r="S108" s="26"/>
      <c r="T108" s="26"/>
      <c r="U108" s="26"/>
      <c r="V108" s="26"/>
      <c r="W108" s="26"/>
      <c r="X108" s="26"/>
      <c r="Y108" s="26"/>
    </row>
    <row r="109" spans="1:25" x14ac:dyDescent="0.3">
      <c r="A109" s="18">
        <v>46301</v>
      </c>
      <c r="B109" s="19" t="s">
        <v>971</v>
      </c>
      <c r="C109" s="4" t="str">
        <f>IF(AND(IFERROR(INDEX(PARAMETRES!$D:$D,MATCH($B109,PARAMETRES!$B:$B,0)),"")&lt;&gt;"☐",ISNUMBER($P109)),IF(IFERROR(INDEX(LISTES!$F:$F,MATCH($B109,LISTES!$A:$A,0)),0)=1,"Domicile + agence","Domicile"),"Agence")</f>
        <v>Agence</v>
      </c>
      <c r="D109" s="20">
        <v>19</v>
      </c>
      <c r="E109" s="20">
        <v>17</v>
      </c>
      <c r="F109" s="21">
        <f>IF($K109&lt;&gt;"OK","",$N109+IF($C109="Agence",$O109,IF($C109="Domicile",$P109,$Q109+$O109))+IF($C109="Agence",IF(OR(IFERROR(INDEX(LISTES!$G:$G,MATCH($B109,LISTES!$A:$A,0)),0)=1,PARAMETRES!$C$6="Oui"),$R109,0),IF(IFERROR(INDEX(LISTES!$G:$G,MATCH($B109,LISTES!$A:$A,0)),0)=1,$R109+$Q109,$S109)))</f>
        <v>42.54</v>
      </c>
      <c r="G109" s="22">
        <f>IF($K109&lt;&gt;"OK","",IF($E109=0,0,$T109+IF($C109="Agence",$U109,IF($C109="Domicile",$V109,$W109+$U109))+IF($C109="Agence",IF(OR(IFERROR(INDEX(LISTES!$G:$G,MATCH($B109,LISTES!$A:$A,0)),0)=1,PARAMETRES!$C$6="Oui"),$X109,0),IF(IFERROR(INDEX(LISTES!$G:$G,MATCH($B109,LISTES!$A:$A,0)),0)=1,$X109+$W109,$Y109))))</f>
        <v>19.43</v>
      </c>
      <c r="H109" s="23">
        <f t="shared" si="2"/>
        <v>2.2389473684210528</v>
      </c>
      <c r="I109" s="24" t="str">
        <f t="shared" si="3"/>
        <v/>
      </c>
      <c r="J109" s="25">
        <v>0</v>
      </c>
      <c r="K109" s="4" t="s">
        <v>943</v>
      </c>
      <c r="L109" s="25">
        <f>IFERROR(INDEX(LISTES!$C:$C,MATCH($B109,LISTES!$A:$A,0)),1)</f>
        <v>1</v>
      </c>
      <c r="N109" s="26">
        <v>38.729999999999997</v>
      </c>
      <c r="O109" s="26">
        <v>3.81</v>
      </c>
      <c r="P109" s="26"/>
      <c r="Q109" s="26"/>
      <c r="R109" s="26">
        <v>3.54</v>
      </c>
      <c r="S109" s="26"/>
      <c r="T109" s="26">
        <v>15.93</v>
      </c>
      <c r="U109" s="26">
        <v>3.5</v>
      </c>
      <c r="V109" s="26"/>
      <c r="W109" s="26"/>
      <c r="X109" s="26">
        <v>6.05</v>
      </c>
      <c r="Y109" s="26"/>
    </row>
    <row r="110" spans="1:25" x14ac:dyDescent="0.3">
      <c r="A110" s="18">
        <v>46301</v>
      </c>
      <c r="B110" s="19" t="s">
        <v>972</v>
      </c>
      <c r="C110" s="4" t="str">
        <f>IF(AND(IFERROR(INDEX(PARAMETRES!$D:$D,MATCH($B110,PARAMETRES!$B:$B,0)),"")&lt;&gt;"☐",ISNUMBER($P110)),IF(IFERROR(INDEX(LISTES!$F:$F,MATCH($B110,LISTES!$A:$A,0)),0)=1,"Domicile + agence","Domicile"),"Agence")</f>
        <v>Agence</v>
      </c>
      <c r="D110" s="20">
        <v>2</v>
      </c>
      <c r="E110" s="20">
        <v>0</v>
      </c>
      <c r="F110" s="21">
        <f>IF($K110&lt;&gt;"OK","",$N110+IF($C110="Agence",$O110,IF($C110="Domicile",$P110,$Q110+$O110))+IF($C110="Agence",IF(OR(IFERROR(INDEX(LISTES!$G:$G,MATCH($B110,LISTES!$A:$A,0)),0)=1,PARAMETRES!$C$6="Oui"),$R110,0),IF(IFERROR(INDEX(LISTES!$G:$G,MATCH($B110,LISTES!$A:$A,0)),0)=1,$R110+$Q110,$S110)))</f>
        <v>4.42</v>
      </c>
      <c r="G110" s="22">
        <f>IF($K110&lt;&gt;"OK","",IF($E110=0,0,$T110+IF($C110="Agence",$U110,IF($C110="Domicile",$V110,$W110+$U110))+IF($C110="Agence",IF(OR(IFERROR(INDEX(LISTES!$G:$G,MATCH($B110,LISTES!$A:$A,0)),0)=1,PARAMETRES!$C$6="Oui"),$X110,0),IF(IFERROR(INDEX(LISTES!$G:$G,MATCH($B110,LISTES!$A:$A,0)),0)=1,$X110+$W110,$Y110))))</f>
        <v>0</v>
      </c>
      <c r="H110" s="23">
        <f t="shared" si="2"/>
        <v>2.21</v>
      </c>
      <c r="I110" s="24" t="str">
        <f t="shared" si="3"/>
        <v/>
      </c>
      <c r="J110" s="25">
        <v>0</v>
      </c>
      <c r="K110" s="4" t="s">
        <v>943</v>
      </c>
      <c r="L110" s="25">
        <f>IFERROR(INDEX(LISTES!$C:$C,MATCH($B110,LISTES!$A:$A,0)),1)</f>
        <v>1</v>
      </c>
      <c r="N110" s="26">
        <v>0</v>
      </c>
      <c r="O110" s="26">
        <v>4.42</v>
      </c>
      <c r="P110" s="26"/>
      <c r="Q110" s="26"/>
      <c r="R110" s="26">
        <v>5.12</v>
      </c>
      <c r="S110" s="26"/>
      <c r="T110" s="26"/>
      <c r="U110" s="26"/>
      <c r="V110" s="26"/>
      <c r="W110" s="26"/>
      <c r="X110" s="26"/>
      <c r="Y110" s="26"/>
    </row>
    <row r="111" spans="1:25" x14ac:dyDescent="0.3">
      <c r="A111" s="18">
        <v>46301</v>
      </c>
      <c r="B111" s="19" t="s">
        <v>973</v>
      </c>
      <c r="C111" s="4" t="str">
        <f>IF(AND(IFERROR(INDEX(PARAMETRES!$D:$D,MATCH($B111,PARAMETRES!$B:$B,0)),"")&lt;&gt;"☐",ISNUMBER($P111)),IF(IFERROR(INDEX(LISTES!$F:$F,MATCH($B111,LISTES!$A:$A,0)),0)=1,"Domicile + agence","Domicile"),"Agence")</f>
        <v>Agence</v>
      </c>
      <c r="D111" s="20">
        <v>4</v>
      </c>
      <c r="E111" s="20">
        <v>0</v>
      </c>
      <c r="F111" s="21">
        <f>IF($K111&lt;&gt;"OK","",$N111+IF($C111="Agence",$O111,IF($C111="Domicile",$P111,$Q111+$O111))+IF($C111="Agence",IF(OR(IFERROR(INDEX(LISTES!$G:$G,MATCH($B111,LISTES!$A:$A,0)),0)=1,PARAMETRES!$C$6="Oui"),$R111,0),IF(IFERROR(INDEX(LISTES!$G:$G,MATCH($B111,LISTES!$A:$A,0)),0)=1,$R111+$Q111,$S111)))</f>
        <v>31.22</v>
      </c>
      <c r="G111" s="22">
        <f>IF($K111&lt;&gt;"OK","",IF($E111=0,0,$T111+IF($C111="Agence",$U111,IF($C111="Domicile",$V111,$W111+$U111))+IF($C111="Agence",IF(OR(IFERROR(INDEX(LISTES!$G:$G,MATCH($B111,LISTES!$A:$A,0)),0)=1,PARAMETRES!$C$6="Oui"),$X111,0),IF(IFERROR(INDEX(LISTES!$G:$G,MATCH($B111,LISTES!$A:$A,0)),0)=1,$X111+$W111,$Y111))))</f>
        <v>0</v>
      </c>
      <c r="H111" s="23">
        <f t="shared" si="2"/>
        <v>7.8049999999999997</v>
      </c>
      <c r="I111" s="24" t="str">
        <f t="shared" si="3"/>
        <v/>
      </c>
      <c r="J111" s="25">
        <v>0</v>
      </c>
      <c r="K111" s="4" t="s">
        <v>943</v>
      </c>
      <c r="L111" s="25">
        <f>IFERROR(INDEX(LISTES!$C:$C,MATCH($B111,LISTES!$A:$A,0)),1)</f>
        <v>1</v>
      </c>
      <c r="N111" s="26">
        <v>5.7</v>
      </c>
      <c r="O111" s="26">
        <v>25.52</v>
      </c>
      <c r="P111" s="26"/>
      <c r="Q111" s="26"/>
      <c r="R111" s="26">
        <v>27.7</v>
      </c>
      <c r="S111" s="26"/>
      <c r="T111" s="26"/>
      <c r="U111" s="26"/>
      <c r="V111" s="26"/>
      <c r="W111" s="26"/>
      <c r="X111" s="26"/>
      <c r="Y111" s="26"/>
    </row>
    <row r="112" spans="1:25" x14ac:dyDescent="0.3">
      <c r="A112" s="18">
        <v>46301</v>
      </c>
      <c r="B112" s="19" t="s">
        <v>974</v>
      </c>
      <c r="C112" s="4" t="str">
        <f>IF(AND(IFERROR(INDEX(PARAMETRES!$D:$D,MATCH($B112,PARAMETRES!$B:$B,0)),"")&lt;&gt;"☐",ISNUMBER($P112)),IF(IFERROR(INDEX(LISTES!$F:$F,MATCH($B112,LISTES!$A:$A,0)),0)=1,"Domicile + agence","Domicile"),"Agence")</f>
        <v>Agence</v>
      </c>
      <c r="D112" s="20">
        <v>20</v>
      </c>
      <c r="E112" s="20">
        <v>18</v>
      </c>
      <c r="F112" s="21">
        <f>IF($K112&lt;&gt;"OK","",$N112+IF($C112="Agence",$O112,IF($C112="Domicile",$P112,$Q112+$O112))+IF($C112="Agence",IF(OR(IFERROR(INDEX(LISTES!$G:$G,MATCH($B112,LISTES!$A:$A,0)),0)=1,PARAMETRES!$C$6="Oui"),$R112,0),IF(IFERROR(INDEX(LISTES!$G:$G,MATCH($B112,LISTES!$A:$A,0)),0)=1,$R112+$Q112,$S112)))</f>
        <v>55.68</v>
      </c>
      <c r="G112" s="22">
        <f>IF($K112&lt;&gt;"OK","",IF($E112=0,0,$T112+IF($C112="Agence",$U112,IF($C112="Domicile",$V112,$W112+$U112))+IF($C112="Agence",IF(OR(IFERROR(INDEX(LISTES!$G:$G,MATCH($B112,LISTES!$A:$A,0)),0)=1,PARAMETRES!$C$6="Oui"),$X112,0),IF(IFERROR(INDEX(LISTES!$G:$G,MATCH($B112,LISTES!$A:$A,0)),0)=1,$X112+$W112,$Y112))))</f>
        <v>23.06</v>
      </c>
      <c r="H112" s="23">
        <f t="shared" si="2"/>
        <v>2.7839999999999998</v>
      </c>
      <c r="I112" s="24" t="str">
        <f t="shared" si="3"/>
        <v/>
      </c>
      <c r="J112" s="25">
        <v>0</v>
      </c>
      <c r="K112" s="4" t="s">
        <v>943</v>
      </c>
      <c r="L112" s="25">
        <f>IFERROR(INDEX(LISTES!$C:$C,MATCH($B112,LISTES!$A:$A,0)),1)</f>
        <v>1</v>
      </c>
      <c r="N112" s="26">
        <v>52.32</v>
      </c>
      <c r="O112" s="26">
        <v>3.36</v>
      </c>
      <c r="P112" s="26"/>
      <c r="Q112" s="26"/>
      <c r="R112" s="26">
        <v>2.52</v>
      </c>
      <c r="S112" s="26"/>
      <c r="T112" s="26">
        <v>20.27</v>
      </c>
      <c r="U112" s="26">
        <v>2.79</v>
      </c>
      <c r="V112" s="26"/>
      <c r="W112" s="26"/>
      <c r="X112" s="26">
        <v>2.78</v>
      </c>
      <c r="Y112" s="26"/>
    </row>
    <row r="113" spans="1:25" x14ac:dyDescent="0.3">
      <c r="A113" s="18">
        <v>46301</v>
      </c>
      <c r="B113" s="19" t="s">
        <v>863</v>
      </c>
      <c r="C113" s="4" t="str">
        <f>IF(AND(IFERROR(INDEX(PARAMETRES!$D:$D,MATCH($B113,PARAMETRES!$B:$B,0)),"")&lt;&gt;"☐",ISNUMBER($P113)),IF(IFERROR(INDEX(LISTES!$F:$F,MATCH($B113,LISTES!$A:$A,0)),0)=1,"Domicile + agence","Domicile"),"Agence")</f>
        <v>Agence</v>
      </c>
      <c r="D113" s="20">
        <v>19</v>
      </c>
      <c r="E113" s="20">
        <v>19</v>
      </c>
      <c r="F113" s="21">
        <f>IF($K113&lt;&gt;"OK","",$N113+IF($C113="Agence",$O113,IF($C113="Domicile",$P113,$Q113+$O113))+IF($C113="Agence",IF(OR(IFERROR(INDEX(LISTES!$G:$G,MATCH($B113,LISTES!$A:$A,0)),0)=1,PARAMETRES!$C$6="Oui"),$R113,0),IF(IFERROR(INDEX(LISTES!$G:$G,MATCH($B113,LISTES!$A:$A,0)),0)=1,$R113+$Q113,$S113)))</f>
        <v>17.850000000000001</v>
      </c>
      <c r="G113" s="22">
        <f>IF($K113&lt;&gt;"OK","",IF($E113=0,0,$T113+IF($C113="Agence",$U113,IF($C113="Domicile",$V113,$W113+$U113))+IF($C113="Agence",IF(OR(IFERROR(INDEX(LISTES!$G:$G,MATCH($B113,LISTES!$A:$A,0)),0)=1,PARAMETRES!$C$6="Oui"),$X113,0),IF(IFERROR(INDEX(LISTES!$G:$G,MATCH($B113,LISTES!$A:$A,0)),0)=1,$X113+$W113,$Y113))))</f>
        <v>16.309999999999999</v>
      </c>
      <c r="H113" s="23">
        <f t="shared" si="2"/>
        <v>0.93947368421052635</v>
      </c>
      <c r="I113" s="24">
        <f t="shared" si="3"/>
        <v>-1.5400000000000027</v>
      </c>
      <c r="J113" s="25">
        <v>0</v>
      </c>
      <c r="K113" s="4" t="s">
        <v>943</v>
      </c>
      <c r="L113" s="25">
        <f>IFERROR(INDEX(LISTES!$C:$C,MATCH($B113,LISTES!$A:$A,0)),1)</f>
        <v>1</v>
      </c>
      <c r="N113" s="26">
        <v>14.61</v>
      </c>
      <c r="O113" s="26">
        <v>3.24</v>
      </c>
      <c r="P113" s="26"/>
      <c r="Q113" s="26"/>
      <c r="R113" s="26">
        <v>3.68</v>
      </c>
      <c r="S113" s="26"/>
      <c r="T113" s="26">
        <v>13.29</v>
      </c>
      <c r="U113" s="26">
        <v>3.02</v>
      </c>
      <c r="V113" s="26"/>
      <c r="W113" s="26"/>
      <c r="X113" s="26">
        <v>3.82</v>
      </c>
      <c r="Y113" s="26"/>
    </row>
    <row r="114" spans="1:25" x14ac:dyDescent="0.3">
      <c r="A114" s="18">
        <v>46301</v>
      </c>
      <c r="B114" s="19" t="s">
        <v>975</v>
      </c>
      <c r="C114" s="4" t="str">
        <f>IF(AND(IFERROR(INDEX(PARAMETRES!$D:$D,MATCH($B114,PARAMETRES!$B:$B,0)),"")&lt;&gt;"☐",ISNUMBER($P114)),IF(IFERROR(INDEX(LISTES!$F:$F,MATCH($B114,LISTES!$A:$A,0)),0)=1,"Domicile + agence","Domicile"),"Agence")</f>
        <v>Agence</v>
      </c>
      <c r="D114" s="20">
        <v>7</v>
      </c>
      <c r="E114" s="20">
        <v>7</v>
      </c>
      <c r="F114" s="21">
        <f>IF($K114&lt;&gt;"OK","",$N114+IF($C114="Agence",$O114,IF($C114="Domicile",$P114,$Q114+$O114))+IF($C114="Agence",IF(OR(IFERROR(INDEX(LISTES!$G:$G,MATCH($B114,LISTES!$A:$A,0)),0)=1,PARAMETRES!$C$6="Oui"),$R114,0),IF(IFERROR(INDEX(LISTES!$G:$G,MATCH($B114,LISTES!$A:$A,0)),0)=1,$R114+$Q114,$S114)))</f>
        <v>53.18</v>
      </c>
      <c r="G114" s="22">
        <f>IF($K114&lt;&gt;"OK","",IF($E114=0,0,$T114+IF($C114="Agence",$U114,IF($C114="Domicile",$V114,$W114+$U114))+IF($C114="Agence",IF(OR(IFERROR(INDEX(LISTES!$G:$G,MATCH($B114,LISTES!$A:$A,0)),0)=1,PARAMETRES!$C$6="Oui"),$X114,0),IF(IFERROR(INDEX(LISTES!$G:$G,MATCH($B114,LISTES!$A:$A,0)),0)=1,$X114+$W114,$Y114))))</f>
        <v>62.849999999999994</v>
      </c>
      <c r="H114" s="23">
        <f t="shared" si="2"/>
        <v>7.597142857142857</v>
      </c>
      <c r="I114" s="24">
        <f t="shared" si="3"/>
        <v>9.6699999999999946</v>
      </c>
      <c r="J114" s="25">
        <v>0</v>
      </c>
      <c r="K114" s="4" t="s">
        <v>943</v>
      </c>
      <c r="L114" s="25">
        <f>IFERROR(INDEX(LISTES!$C:$C,MATCH($B114,LISTES!$A:$A,0)),1)</f>
        <v>1</v>
      </c>
      <c r="N114" s="26">
        <v>23.86</v>
      </c>
      <c r="O114" s="26">
        <v>29.32</v>
      </c>
      <c r="P114" s="26"/>
      <c r="Q114" s="26"/>
      <c r="R114" s="26">
        <v>26.28</v>
      </c>
      <c r="S114" s="26"/>
      <c r="T114" s="26">
        <v>35.229999999999997</v>
      </c>
      <c r="U114" s="26">
        <v>27.62</v>
      </c>
      <c r="V114" s="26"/>
      <c r="W114" s="26"/>
      <c r="X114" s="26">
        <v>25.86</v>
      </c>
      <c r="Y114" s="26"/>
    </row>
    <row r="115" spans="1:25" x14ac:dyDescent="0.3">
      <c r="A115" s="18">
        <v>46301</v>
      </c>
      <c r="B115" s="19" t="s">
        <v>6569</v>
      </c>
      <c r="C115" s="4" t="str">
        <f>IF(AND(IFERROR(INDEX(PARAMETRES!$D:$D,MATCH($B115,PARAMETRES!$B:$B,0)),"")&lt;&gt;"☐",ISNUMBER($P115)),IF(IFERROR(INDEX(LISTES!$F:$F,MATCH($B115,LISTES!$A:$A,0)),0)=1,"Domicile + agence","Domicile"),"Agence")</f>
        <v>Agence</v>
      </c>
      <c r="D115" s="20">
        <v>1</v>
      </c>
      <c r="E115" s="20">
        <v>0</v>
      </c>
      <c r="F115" s="21">
        <f>IF($K115&lt;&gt;"OK","",$N115+IF($C115="Agence",$O115,IF($C115="Domicile",$P115,$Q115+$O115))+IF($C115="Agence",IF(OR(IFERROR(INDEX(LISTES!$G:$G,MATCH($B115,LISTES!$A:$A,0)),0)=1,PARAMETRES!$C$6="Oui"),$R115,0),IF(IFERROR(INDEX(LISTES!$G:$G,MATCH($B115,LISTES!$A:$A,0)),0)=1,$R115+$Q115,$S115)))</f>
        <v>7.37</v>
      </c>
      <c r="G115" s="22">
        <f>IF($K115&lt;&gt;"OK","",IF($E115=0,0,$T115+IF($C115="Agence",$U115,IF($C115="Domicile",$V115,$W115+$U115))+IF($C115="Agence",IF(OR(IFERROR(INDEX(LISTES!$G:$G,MATCH($B115,LISTES!$A:$A,0)),0)=1,PARAMETRES!$C$6="Oui"),$X115,0),IF(IFERROR(INDEX(LISTES!$G:$G,MATCH($B115,LISTES!$A:$A,0)),0)=1,$X115+$W115,$Y115))))</f>
        <v>0</v>
      </c>
      <c r="H115" s="23">
        <f t="shared" si="2"/>
        <v>7.37</v>
      </c>
      <c r="I115" s="24" t="str">
        <f t="shared" si="3"/>
        <v/>
      </c>
      <c r="J115" s="25">
        <v>0</v>
      </c>
      <c r="K115" s="4" t="s">
        <v>943</v>
      </c>
      <c r="L115" s="25">
        <f>IFERROR(INDEX(LISTES!$C:$C,MATCH($B115,LISTES!$A:$A,0)),1)</f>
        <v>0</v>
      </c>
      <c r="N115" s="26">
        <v>0</v>
      </c>
      <c r="O115" s="26">
        <v>7.37</v>
      </c>
      <c r="P115" s="26"/>
      <c r="Q115" s="26"/>
      <c r="R115" s="26">
        <v>7.73</v>
      </c>
      <c r="S115" s="26"/>
      <c r="T115" s="26"/>
      <c r="U115" s="26"/>
      <c r="V115" s="26"/>
      <c r="W115" s="26"/>
      <c r="X115" s="26"/>
      <c r="Y115" s="26"/>
    </row>
    <row r="116" spans="1:25" x14ac:dyDescent="0.3">
      <c r="A116" s="18">
        <v>46301</v>
      </c>
      <c r="B116" s="19" t="s">
        <v>976</v>
      </c>
      <c r="C116" s="4" t="str">
        <f>IF(AND(IFERROR(INDEX(PARAMETRES!$D:$D,MATCH($B116,PARAMETRES!$B:$B,0)),"")&lt;&gt;"☐",ISNUMBER($P116)),IF(IFERROR(INDEX(LISTES!$F:$F,MATCH($B116,LISTES!$A:$A,0)),0)=1,"Domicile + agence","Domicile"),"Agence")</f>
        <v>Agence</v>
      </c>
      <c r="D116" s="20">
        <v>5</v>
      </c>
      <c r="E116" s="20">
        <v>4</v>
      </c>
      <c r="F116" s="21">
        <f>IF($K116&lt;&gt;"OK","",$N116+IF($C116="Agence",$O116,IF($C116="Domicile",$P116,$Q116+$O116))+IF($C116="Agence",IF(OR(IFERROR(INDEX(LISTES!$G:$G,MATCH($B116,LISTES!$A:$A,0)),0)=1,PARAMETRES!$C$6="Oui"),$R116,0),IF(IFERROR(INDEX(LISTES!$G:$G,MATCH($B116,LISTES!$A:$A,0)),0)=1,$R116+$Q116,$S116)))</f>
        <v>6.88</v>
      </c>
      <c r="G116" s="22">
        <f>IF($K116&lt;&gt;"OK","",IF($E116=0,0,$T116+IF($C116="Agence",$U116,IF($C116="Domicile",$V116,$W116+$U116))+IF($C116="Agence",IF(OR(IFERROR(INDEX(LISTES!$G:$G,MATCH($B116,LISTES!$A:$A,0)),0)=1,PARAMETRES!$C$6="Oui"),$X116,0),IF(IFERROR(INDEX(LISTES!$G:$G,MATCH($B116,LISTES!$A:$A,0)),0)=1,$X116+$W116,$Y116))))</f>
        <v>6.55</v>
      </c>
      <c r="H116" s="23">
        <f t="shared" si="2"/>
        <v>1.3759999999999999</v>
      </c>
      <c r="I116" s="24" t="str">
        <f t="shared" si="3"/>
        <v/>
      </c>
      <c r="J116" s="25">
        <v>0</v>
      </c>
      <c r="K116" s="4" t="s">
        <v>943</v>
      </c>
      <c r="L116" s="25">
        <f>IFERROR(INDEX(LISTES!$C:$C,MATCH($B116,LISTES!$A:$A,0)),1)</f>
        <v>1</v>
      </c>
      <c r="N116" s="26">
        <v>6.26</v>
      </c>
      <c r="O116" s="26">
        <v>0.62</v>
      </c>
      <c r="P116" s="26"/>
      <c r="Q116" s="26"/>
      <c r="R116" s="26">
        <v>2.17</v>
      </c>
      <c r="S116" s="26"/>
      <c r="T116" s="26">
        <v>5.93</v>
      </c>
      <c r="U116" s="26">
        <v>0.62</v>
      </c>
      <c r="V116" s="26"/>
      <c r="W116" s="26"/>
      <c r="X116" s="26">
        <v>2.17</v>
      </c>
      <c r="Y116" s="26"/>
    </row>
    <row r="117" spans="1:25" x14ac:dyDescent="0.3">
      <c r="A117" s="18">
        <v>46301</v>
      </c>
      <c r="B117" s="19" t="s">
        <v>5959</v>
      </c>
      <c r="C117" s="4" t="str">
        <f>IF(AND(IFERROR(INDEX(PARAMETRES!$D:$D,MATCH($B117,PARAMETRES!$B:$B,0)),"")&lt;&gt;"☐",ISNUMBER($P117)),IF(IFERROR(INDEX(LISTES!$F:$F,MATCH($B117,LISTES!$A:$A,0)),0)=1,"Domicile + agence","Domicile"),"Agence")</f>
        <v>Agence</v>
      </c>
      <c r="D117" s="20">
        <v>2</v>
      </c>
      <c r="E117" s="20">
        <v>0</v>
      </c>
      <c r="F117" s="21">
        <f>IF($K117&lt;&gt;"OK","",$N117+IF($C117="Agence",$O117,IF($C117="Domicile",$P117,$Q117+$O117))+IF($C117="Agence",IF(OR(IFERROR(INDEX(LISTES!$G:$G,MATCH($B117,LISTES!$A:$A,0)),0)=1,PARAMETRES!$C$6="Oui"),$R117,0),IF(IFERROR(INDEX(LISTES!$G:$G,MATCH($B117,LISTES!$A:$A,0)),0)=1,$R117+$Q117,$S117)))</f>
        <v>15.830000000000002</v>
      </c>
      <c r="G117" s="22">
        <f>IF($K117&lt;&gt;"OK","",IF($E117=0,0,$T117+IF($C117="Agence",$U117,IF($C117="Domicile",$V117,$W117+$U117))+IF($C117="Agence",IF(OR(IFERROR(INDEX(LISTES!$G:$G,MATCH($B117,LISTES!$A:$A,0)),0)=1,PARAMETRES!$C$6="Oui"),$X117,0),IF(IFERROR(INDEX(LISTES!$G:$G,MATCH($B117,LISTES!$A:$A,0)),0)=1,$X117+$W117,$Y117))))</f>
        <v>0</v>
      </c>
      <c r="H117" s="23">
        <f t="shared" si="2"/>
        <v>7.9150000000000009</v>
      </c>
      <c r="I117" s="24" t="str">
        <f t="shared" si="3"/>
        <v/>
      </c>
      <c r="J117" s="25">
        <v>0</v>
      </c>
      <c r="K117" s="4" t="s">
        <v>943</v>
      </c>
      <c r="L117" s="25">
        <f>IFERROR(INDEX(LISTES!$C:$C,MATCH($B117,LISTES!$A:$A,0)),1)</f>
        <v>1</v>
      </c>
      <c r="N117" s="26">
        <v>8.8800000000000008</v>
      </c>
      <c r="O117" s="26">
        <v>6.95</v>
      </c>
      <c r="P117" s="26"/>
      <c r="Q117" s="26"/>
      <c r="R117" s="26">
        <v>2.66</v>
      </c>
      <c r="S117" s="26"/>
      <c r="T117" s="26"/>
      <c r="U117" s="26"/>
      <c r="V117" s="26"/>
      <c r="W117" s="26"/>
      <c r="X117" s="26"/>
      <c r="Y117" s="26"/>
    </row>
    <row r="118" spans="1:25" x14ac:dyDescent="0.3">
      <c r="A118" s="18">
        <v>46301</v>
      </c>
      <c r="B118" s="19" t="s">
        <v>914</v>
      </c>
      <c r="C118" s="4" t="str">
        <f>IF(AND(IFERROR(INDEX(PARAMETRES!$D:$D,MATCH($B118,PARAMETRES!$B:$B,0)),"")&lt;&gt;"☐",ISNUMBER($P118)),IF(IFERROR(INDEX(LISTES!$F:$F,MATCH($B118,LISTES!$A:$A,0)),0)=1,"Domicile + agence","Domicile"),"Agence")</f>
        <v>Agence</v>
      </c>
      <c r="D118" s="20">
        <v>12</v>
      </c>
      <c r="E118" s="20">
        <v>12</v>
      </c>
      <c r="F118" s="21">
        <f>IF($K118&lt;&gt;"OK","",$N118+IF($C118="Agence",$O118,IF($C118="Domicile",$P118,$Q118+$O118))+IF($C118="Agence",IF(OR(IFERROR(INDEX(LISTES!$G:$G,MATCH($B118,LISTES!$A:$A,0)),0)=1,PARAMETRES!$C$6="Oui"),$R118,0),IF(IFERROR(INDEX(LISTES!$G:$G,MATCH($B118,LISTES!$A:$A,0)),0)=1,$R118+$Q118,$S118)))</f>
        <v>43.190000000000005</v>
      </c>
      <c r="G118" s="22">
        <f>IF($K118&lt;&gt;"OK","",IF($E118=0,0,$T118+IF($C118="Agence",$U118,IF($C118="Domicile",$V118,$W118+$U118))+IF($C118="Agence",IF(OR(IFERROR(INDEX(LISTES!$G:$G,MATCH($B118,LISTES!$A:$A,0)),0)=1,PARAMETRES!$C$6="Oui"),$X118,0),IF(IFERROR(INDEX(LISTES!$G:$G,MATCH($B118,LISTES!$A:$A,0)),0)=1,$X118+$W118,$Y118))))</f>
        <v>36.53</v>
      </c>
      <c r="H118" s="23">
        <f t="shared" si="2"/>
        <v>3.5991666666666671</v>
      </c>
      <c r="I118" s="24">
        <f t="shared" si="3"/>
        <v>-6.6600000000000037</v>
      </c>
      <c r="J118" s="25">
        <v>0</v>
      </c>
      <c r="K118" s="4" t="s">
        <v>943</v>
      </c>
      <c r="L118" s="25">
        <f>IFERROR(INDEX(LISTES!$C:$C,MATCH($B118,LISTES!$A:$A,0)),1)</f>
        <v>1</v>
      </c>
      <c r="N118" s="26">
        <v>38.700000000000003</v>
      </c>
      <c r="O118" s="26">
        <v>4.49</v>
      </c>
      <c r="P118" s="26"/>
      <c r="Q118" s="26"/>
      <c r="R118" s="26">
        <v>5.23</v>
      </c>
      <c r="S118" s="26"/>
      <c r="T118" s="26">
        <v>32.86</v>
      </c>
      <c r="U118" s="26">
        <v>3.67</v>
      </c>
      <c r="V118" s="26"/>
      <c r="W118" s="26"/>
      <c r="X118" s="26">
        <v>5.23</v>
      </c>
      <c r="Y118" s="26"/>
    </row>
    <row r="119" spans="1:25" x14ac:dyDescent="0.3">
      <c r="A119" s="18">
        <v>46301</v>
      </c>
      <c r="B119" s="19" t="s">
        <v>977</v>
      </c>
      <c r="C119" s="4" t="str">
        <f>IF(AND(IFERROR(INDEX(PARAMETRES!$D:$D,MATCH($B119,PARAMETRES!$B:$B,0)),"")&lt;&gt;"☐",ISNUMBER($P119)),IF(IFERROR(INDEX(LISTES!$F:$F,MATCH($B119,LISTES!$A:$A,0)),0)=1,"Domicile + agence","Domicile"),"Agence")</f>
        <v>Agence</v>
      </c>
      <c r="D119" s="20">
        <v>2</v>
      </c>
      <c r="E119" s="20">
        <v>2</v>
      </c>
      <c r="F119" s="21">
        <f>IF($K119&lt;&gt;"OK","",$N119+IF($C119="Agence",$O119,IF($C119="Domicile",$P119,$Q119+$O119))+IF($C119="Agence",IF(OR(IFERROR(INDEX(LISTES!$G:$G,MATCH($B119,LISTES!$A:$A,0)),0)=1,PARAMETRES!$C$6="Oui"),$R119,0),IF(IFERROR(INDEX(LISTES!$G:$G,MATCH($B119,LISTES!$A:$A,0)),0)=1,$R119+$Q119,$S119)))</f>
        <v>27.310000000000002</v>
      </c>
      <c r="G119" s="22">
        <f>IF($K119&lt;&gt;"OK","",IF($E119=0,0,$T119+IF($C119="Agence",$U119,IF($C119="Domicile",$V119,$W119+$U119))+IF($C119="Agence",IF(OR(IFERROR(INDEX(LISTES!$G:$G,MATCH($B119,LISTES!$A:$A,0)),0)=1,PARAMETRES!$C$6="Oui"),$X119,0),IF(IFERROR(INDEX(LISTES!$G:$G,MATCH($B119,LISTES!$A:$A,0)),0)=1,$X119+$W119,$Y119))))</f>
        <v>27.310000000000002</v>
      </c>
      <c r="H119" s="23">
        <f t="shared" si="2"/>
        <v>13.655000000000001</v>
      </c>
      <c r="I119" s="24">
        <f t="shared" si="3"/>
        <v>0</v>
      </c>
      <c r="J119" s="25">
        <v>0</v>
      </c>
      <c r="K119" s="4" t="s">
        <v>943</v>
      </c>
      <c r="L119" s="25">
        <f>IFERROR(INDEX(LISTES!$C:$C,MATCH($B119,LISTES!$A:$A,0)),1)</f>
        <v>1</v>
      </c>
      <c r="N119" s="26">
        <v>0.01</v>
      </c>
      <c r="O119" s="26">
        <v>27.3</v>
      </c>
      <c r="P119" s="26"/>
      <c r="Q119" s="26"/>
      <c r="R119" s="26">
        <v>27.5</v>
      </c>
      <c r="S119" s="26"/>
      <c r="T119" s="26">
        <v>0.01</v>
      </c>
      <c r="U119" s="26">
        <v>27.3</v>
      </c>
      <c r="V119" s="26"/>
      <c r="W119" s="26"/>
      <c r="X119" s="26">
        <v>27.5</v>
      </c>
      <c r="Y119" s="26"/>
    </row>
    <row r="120" spans="1:25" x14ac:dyDescent="0.3">
      <c r="A120" s="18">
        <v>46301</v>
      </c>
      <c r="B120" s="19" t="s">
        <v>879</v>
      </c>
      <c r="C120" s="4" t="str">
        <f>IF(AND(IFERROR(INDEX(PARAMETRES!$D:$D,MATCH($B120,PARAMETRES!$B:$B,0)),"")&lt;&gt;"☐",ISNUMBER($P120)),IF(IFERROR(INDEX(LISTES!$F:$F,MATCH($B120,LISTES!$A:$A,0)),0)=1,"Domicile + agence","Domicile"),"Agence")</f>
        <v>Agence</v>
      </c>
      <c r="D120" s="20">
        <v>4</v>
      </c>
      <c r="E120" s="20">
        <v>3</v>
      </c>
      <c r="F120" s="21">
        <f>IF($K120&lt;&gt;"OK","",$N120+IF($C120="Agence",$O120,IF($C120="Domicile",$P120,$Q120+$O120))+IF($C120="Agence",IF(OR(IFERROR(INDEX(LISTES!$G:$G,MATCH($B120,LISTES!$A:$A,0)),0)=1,PARAMETRES!$C$6="Oui"),$R120,0),IF(IFERROR(INDEX(LISTES!$G:$G,MATCH($B120,LISTES!$A:$A,0)),0)=1,$R120+$Q120,$S120)))</f>
        <v>35.159999999999997</v>
      </c>
      <c r="G120" s="22">
        <f>IF($K120&lt;&gt;"OK","",IF($E120=0,0,$T120+IF($C120="Agence",$U120,IF($C120="Domicile",$V120,$W120+$U120))+IF($C120="Agence",IF(OR(IFERROR(INDEX(LISTES!$G:$G,MATCH($B120,LISTES!$A:$A,0)),0)=1,PARAMETRES!$C$6="Oui"),$X120,0),IF(IFERROR(INDEX(LISTES!$G:$G,MATCH($B120,LISTES!$A:$A,0)),0)=1,$X120+$W120,$Y120))))</f>
        <v>35.159999999999997</v>
      </c>
      <c r="H120" s="23">
        <f t="shared" si="2"/>
        <v>8.7899999999999991</v>
      </c>
      <c r="I120" s="24" t="str">
        <f t="shared" si="3"/>
        <v/>
      </c>
      <c r="J120" s="25">
        <v>0</v>
      </c>
      <c r="K120" s="4" t="s">
        <v>943</v>
      </c>
      <c r="L120" s="25">
        <f>IFERROR(INDEX(LISTES!$C:$C,MATCH($B120,LISTES!$A:$A,0)),1)</f>
        <v>1</v>
      </c>
      <c r="N120" s="26">
        <v>12.82</v>
      </c>
      <c r="O120" s="26">
        <v>22.34</v>
      </c>
      <c r="P120" s="26"/>
      <c r="Q120" s="26"/>
      <c r="R120" s="26">
        <v>28.94</v>
      </c>
      <c r="S120" s="26"/>
      <c r="T120" s="26">
        <v>12.82</v>
      </c>
      <c r="U120" s="26">
        <v>22.34</v>
      </c>
      <c r="V120" s="26"/>
      <c r="W120" s="26"/>
      <c r="X120" s="26">
        <v>28.94</v>
      </c>
      <c r="Y120" s="26"/>
    </row>
    <row r="121" spans="1:25" x14ac:dyDescent="0.3">
      <c r="A121" s="18">
        <v>46301</v>
      </c>
      <c r="B121" s="19" t="s">
        <v>870</v>
      </c>
      <c r="C121" s="4" t="str">
        <f>IF(AND(IFERROR(INDEX(PARAMETRES!$D:$D,MATCH($B121,PARAMETRES!$B:$B,0)),"")&lt;&gt;"☐",ISNUMBER($P121)),IF(IFERROR(INDEX(LISTES!$F:$F,MATCH($B121,LISTES!$A:$A,0)),0)=1,"Domicile + agence","Domicile"),"Agence")</f>
        <v>Agence</v>
      </c>
      <c r="D121" s="20">
        <v>19</v>
      </c>
      <c r="E121" s="20">
        <v>0</v>
      </c>
      <c r="F121" s="21">
        <f>IF($K121&lt;&gt;"OK","",$N121+IF($C121="Agence",$O121,IF($C121="Domicile",$P121,$Q121+$O121))+IF($C121="Agence",IF(OR(IFERROR(INDEX(LISTES!$G:$G,MATCH($B121,LISTES!$A:$A,0)),0)=1,PARAMETRES!$C$6="Oui"),$R121,0),IF(IFERROR(INDEX(LISTES!$G:$G,MATCH($B121,LISTES!$A:$A,0)),0)=1,$R121+$Q121,$S121)))</f>
        <v>30.580000000000002</v>
      </c>
      <c r="G121" s="22">
        <f>IF($K121&lt;&gt;"OK","",IF($E121=0,0,$T121+IF($C121="Agence",$U121,IF($C121="Domicile",$V121,$W121+$U121))+IF($C121="Agence",IF(OR(IFERROR(INDEX(LISTES!$G:$G,MATCH($B121,LISTES!$A:$A,0)),0)=1,PARAMETRES!$C$6="Oui"),$X121,0),IF(IFERROR(INDEX(LISTES!$G:$G,MATCH($B121,LISTES!$A:$A,0)),0)=1,$X121+$W121,$Y121))))</f>
        <v>0</v>
      </c>
      <c r="H121" s="23">
        <f t="shared" si="2"/>
        <v>1.6094736842105264</v>
      </c>
      <c r="I121" s="24" t="str">
        <f t="shared" si="3"/>
        <v/>
      </c>
      <c r="J121" s="25">
        <v>0</v>
      </c>
      <c r="K121" s="4" t="s">
        <v>943</v>
      </c>
      <c r="L121" s="25">
        <f>IFERROR(INDEX(LISTES!$C:$C,MATCH($B121,LISTES!$A:$A,0)),1)</f>
        <v>1</v>
      </c>
      <c r="N121" s="26">
        <v>25.55</v>
      </c>
      <c r="O121" s="26">
        <v>5.03</v>
      </c>
      <c r="P121" s="26"/>
      <c r="Q121" s="26"/>
      <c r="R121" s="26">
        <v>0.87</v>
      </c>
      <c r="S121" s="26"/>
      <c r="T121" s="26"/>
      <c r="U121" s="26"/>
      <c r="V121" s="26"/>
      <c r="W121" s="26"/>
      <c r="X121" s="26"/>
      <c r="Y121" s="26"/>
    </row>
    <row r="122" spans="1:25" x14ac:dyDescent="0.3">
      <c r="A122" s="18">
        <v>46301</v>
      </c>
      <c r="B122" s="19" t="s">
        <v>978</v>
      </c>
      <c r="C122" s="4" t="str">
        <f>IF(AND(IFERROR(INDEX(PARAMETRES!$D:$D,MATCH($B122,PARAMETRES!$B:$B,0)),"")&lt;&gt;"☐",ISNUMBER($P122)),IF(IFERROR(INDEX(LISTES!$F:$F,MATCH($B122,LISTES!$A:$A,0)),0)=1,"Domicile + agence","Domicile"),"Agence")</f>
        <v>Agence</v>
      </c>
      <c r="D122" s="20">
        <v>13</v>
      </c>
      <c r="E122" s="20">
        <v>7</v>
      </c>
      <c r="F122" s="21">
        <f>IF($K122&lt;&gt;"OK","",$N122+IF($C122="Agence",$O122,IF($C122="Domicile",$P122,$Q122+$O122))+IF($C122="Agence",IF(OR(IFERROR(INDEX(LISTES!$G:$G,MATCH($B122,LISTES!$A:$A,0)),0)=1,PARAMETRES!$C$6="Oui"),$R122,0),IF(IFERROR(INDEX(LISTES!$G:$G,MATCH($B122,LISTES!$A:$A,0)),0)=1,$R122+$Q122,$S122)))</f>
        <v>162.15</v>
      </c>
      <c r="G122" s="22">
        <f>IF($K122&lt;&gt;"OK","",IF($E122=0,0,$T122+IF($C122="Agence",$U122,IF($C122="Domicile",$V122,$W122+$U122))+IF($C122="Agence",IF(OR(IFERROR(INDEX(LISTES!$G:$G,MATCH($B122,LISTES!$A:$A,0)),0)=1,PARAMETRES!$C$6="Oui"),$X122,0),IF(IFERROR(INDEX(LISTES!$G:$G,MATCH($B122,LISTES!$A:$A,0)),0)=1,$X122+$W122,$Y122))))</f>
        <v>107.83</v>
      </c>
      <c r="H122" s="23">
        <f t="shared" si="2"/>
        <v>12.473076923076924</v>
      </c>
      <c r="I122" s="24" t="str">
        <f t="shared" si="3"/>
        <v/>
      </c>
      <c r="J122" s="25">
        <v>0</v>
      </c>
      <c r="K122" s="4" t="s">
        <v>943</v>
      </c>
      <c r="L122" s="25">
        <f>IFERROR(INDEX(LISTES!$C:$C,MATCH($B122,LISTES!$A:$A,0)),1)</f>
        <v>1</v>
      </c>
      <c r="N122" s="26">
        <v>101.79</v>
      </c>
      <c r="O122" s="26">
        <v>60.36</v>
      </c>
      <c r="P122" s="26"/>
      <c r="Q122" s="26"/>
      <c r="R122" s="26">
        <v>60.81</v>
      </c>
      <c r="S122" s="26"/>
      <c r="T122" s="26">
        <v>51.05</v>
      </c>
      <c r="U122" s="26">
        <v>56.78</v>
      </c>
      <c r="V122" s="26"/>
      <c r="W122" s="26"/>
      <c r="X122" s="26">
        <v>20.309999999999999</v>
      </c>
      <c r="Y122" s="26"/>
    </row>
    <row r="123" spans="1:25" x14ac:dyDescent="0.3">
      <c r="A123" s="18">
        <v>46301</v>
      </c>
      <c r="B123" s="19" t="s">
        <v>917</v>
      </c>
      <c r="C123" s="4" t="str">
        <f>IF(AND(IFERROR(INDEX(PARAMETRES!$D:$D,MATCH($B123,PARAMETRES!$B:$B,0)),"")&lt;&gt;"☐",ISNUMBER($P123)),IF(IFERROR(INDEX(LISTES!$F:$F,MATCH($B123,LISTES!$A:$A,0)),0)=1,"Domicile + agence","Domicile"),"Agence")</f>
        <v>Agence</v>
      </c>
      <c r="D123" s="20">
        <v>4</v>
      </c>
      <c r="E123" s="20">
        <v>0</v>
      </c>
      <c r="F123" s="21">
        <f>IF($K123&lt;&gt;"OK","",$N123+IF($C123="Agence",$O123,IF($C123="Domicile",$P123,$Q123+$O123))+IF($C123="Agence",IF(OR(IFERROR(INDEX(LISTES!$G:$G,MATCH($B123,LISTES!$A:$A,0)),0)=1,PARAMETRES!$C$6="Oui"),$R123,0),IF(IFERROR(INDEX(LISTES!$G:$G,MATCH($B123,LISTES!$A:$A,0)),0)=1,$R123+$Q123,$S123)))</f>
        <v>44.28</v>
      </c>
      <c r="G123" s="22">
        <f>IF($K123&lt;&gt;"OK","",IF($E123=0,0,$T123+IF($C123="Agence",$U123,IF($C123="Domicile",$V123,$W123+$U123))+IF($C123="Agence",IF(OR(IFERROR(INDEX(LISTES!$G:$G,MATCH($B123,LISTES!$A:$A,0)),0)=1,PARAMETRES!$C$6="Oui"),$X123,0),IF(IFERROR(INDEX(LISTES!$G:$G,MATCH($B123,LISTES!$A:$A,0)),0)=1,$X123+$W123,$Y123))))</f>
        <v>0</v>
      </c>
      <c r="H123" s="23">
        <f t="shared" si="2"/>
        <v>11.07</v>
      </c>
      <c r="I123" s="24" t="str">
        <f t="shared" si="3"/>
        <v/>
      </c>
      <c r="J123" s="25">
        <v>0</v>
      </c>
      <c r="K123" s="4" t="s">
        <v>943</v>
      </c>
      <c r="L123" s="25">
        <f>IFERROR(INDEX(LISTES!$C:$C,MATCH($B123,LISTES!$A:$A,0)),1)</f>
        <v>1</v>
      </c>
      <c r="N123" s="26">
        <v>11.44</v>
      </c>
      <c r="O123" s="26">
        <v>32.840000000000003</v>
      </c>
      <c r="P123" s="26"/>
      <c r="Q123" s="26"/>
      <c r="R123" s="26">
        <v>29.61</v>
      </c>
      <c r="S123" s="26"/>
      <c r="T123" s="26"/>
      <c r="U123" s="26"/>
      <c r="V123" s="26"/>
      <c r="W123" s="26"/>
      <c r="X123" s="26"/>
      <c r="Y123" s="26"/>
    </row>
    <row r="124" spans="1:25" x14ac:dyDescent="0.3">
      <c r="A124" s="18">
        <v>46301</v>
      </c>
      <c r="B124" s="19" t="s">
        <v>979</v>
      </c>
      <c r="C124" s="4" t="str">
        <f>IF(AND(IFERROR(INDEX(PARAMETRES!$D:$D,MATCH($B124,PARAMETRES!$B:$B,0)),"")&lt;&gt;"☐",ISNUMBER($P124)),IF(IFERROR(INDEX(LISTES!$F:$F,MATCH($B124,LISTES!$A:$A,0)),0)=1,"Domicile + agence","Domicile"),"Agence")</f>
        <v>Agence</v>
      </c>
      <c r="D124" s="20">
        <v>9</v>
      </c>
      <c r="E124" s="20">
        <v>5</v>
      </c>
      <c r="F124" s="21">
        <f>IF($K124&lt;&gt;"OK","",$N124+IF($C124="Agence",$O124,IF($C124="Domicile",$P124,$Q124+$O124))+IF($C124="Agence",IF(OR(IFERROR(INDEX(LISTES!$G:$G,MATCH($B124,LISTES!$A:$A,0)),0)=1,PARAMETRES!$C$6="Oui"),$R124,0),IF(IFERROR(INDEX(LISTES!$G:$G,MATCH($B124,LISTES!$A:$A,0)),0)=1,$R124+$Q124,$S124)))</f>
        <v>16.71</v>
      </c>
      <c r="G124" s="22">
        <f>IF($K124&lt;&gt;"OK","",IF($E124=0,0,$T124+IF($C124="Agence",$U124,IF($C124="Domicile",$V124,$W124+$U124))+IF($C124="Agence",IF(OR(IFERROR(INDEX(LISTES!$G:$G,MATCH($B124,LISTES!$A:$A,0)),0)=1,PARAMETRES!$C$6="Oui"),$X124,0),IF(IFERROR(INDEX(LISTES!$G:$G,MATCH($B124,LISTES!$A:$A,0)),0)=1,$X124+$W124,$Y124))))</f>
        <v>18.12</v>
      </c>
      <c r="H124" s="23">
        <f t="shared" si="2"/>
        <v>1.8566666666666667</v>
      </c>
      <c r="I124" s="24" t="str">
        <f t="shared" si="3"/>
        <v/>
      </c>
      <c r="J124" s="25">
        <v>0</v>
      </c>
      <c r="K124" s="4" t="s">
        <v>943</v>
      </c>
      <c r="L124" s="25">
        <f>IFERROR(INDEX(LISTES!$C:$C,MATCH($B124,LISTES!$A:$A,0)),1)</f>
        <v>1</v>
      </c>
      <c r="N124" s="26">
        <v>13.15</v>
      </c>
      <c r="O124" s="26">
        <v>3.56</v>
      </c>
      <c r="P124" s="26"/>
      <c r="Q124" s="26"/>
      <c r="R124" s="26">
        <v>6.77</v>
      </c>
      <c r="S124" s="26"/>
      <c r="T124" s="26">
        <v>11.99</v>
      </c>
      <c r="U124" s="26">
        <v>6.13</v>
      </c>
      <c r="V124" s="26"/>
      <c r="W124" s="26"/>
      <c r="X124" s="26">
        <v>3.12</v>
      </c>
      <c r="Y124" s="26"/>
    </row>
    <row r="125" spans="1:25" x14ac:dyDescent="0.3">
      <c r="A125" s="18">
        <v>46301</v>
      </c>
      <c r="B125" s="19" t="s">
        <v>980</v>
      </c>
      <c r="C125" s="4" t="str">
        <f>IF(AND(IFERROR(INDEX(PARAMETRES!$D:$D,MATCH($B125,PARAMETRES!$B:$B,0)),"")&lt;&gt;"☐",ISNUMBER($P125)),IF(IFERROR(INDEX(LISTES!$F:$F,MATCH($B125,LISTES!$A:$A,0)),0)=1,"Domicile + agence","Domicile"),"Agence")</f>
        <v>Agence</v>
      </c>
      <c r="D125" s="20">
        <v>1</v>
      </c>
      <c r="E125" s="20">
        <v>0</v>
      </c>
      <c r="F125" s="21">
        <f>IF($K125&lt;&gt;"OK","",$N125+IF($C125="Agence",$O125,IF($C125="Domicile",$P125,$Q125+$O125))+IF($C125="Agence",IF(OR(IFERROR(INDEX(LISTES!$G:$G,MATCH($B125,LISTES!$A:$A,0)),0)=1,PARAMETRES!$C$6="Oui"),$R125,0),IF(IFERROR(INDEX(LISTES!$G:$G,MATCH($B125,LISTES!$A:$A,0)),0)=1,$R125+$Q125,$S125)))</f>
        <v>16.100000000000001</v>
      </c>
      <c r="G125" s="22">
        <f>IF($K125&lt;&gt;"OK","",IF($E125=0,0,$T125+IF($C125="Agence",$U125,IF($C125="Domicile",$V125,$W125+$U125))+IF($C125="Agence",IF(OR(IFERROR(INDEX(LISTES!$G:$G,MATCH($B125,LISTES!$A:$A,0)),0)=1,PARAMETRES!$C$6="Oui"),$X125,0),IF(IFERROR(INDEX(LISTES!$G:$G,MATCH($B125,LISTES!$A:$A,0)),0)=1,$X125+$W125,$Y125))))</f>
        <v>0</v>
      </c>
      <c r="H125" s="23">
        <f t="shared" si="2"/>
        <v>16.100000000000001</v>
      </c>
      <c r="I125" s="24" t="str">
        <f t="shared" si="3"/>
        <v/>
      </c>
      <c r="J125" s="25">
        <v>0</v>
      </c>
      <c r="K125" s="4" t="s">
        <v>943</v>
      </c>
      <c r="L125" s="25">
        <f>IFERROR(INDEX(LISTES!$C:$C,MATCH($B125,LISTES!$A:$A,0)),1)</f>
        <v>0</v>
      </c>
      <c r="N125" s="26">
        <v>0</v>
      </c>
      <c r="O125" s="26">
        <v>16.100000000000001</v>
      </c>
      <c r="P125" s="26"/>
      <c r="Q125" s="26"/>
      <c r="R125" s="26">
        <v>15.56</v>
      </c>
      <c r="S125" s="26"/>
      <c r="T125" s="26"/>
      <c r="U125" s="26"/>
      <c r="V125" s="26"/>
      <c r="W125" s="26"/>
      <c r="X125" s="26"/>
      <c r="Y125" s="26"/>
    </row>
    <row r="126" spans="1:25" x14ac:dyDescent="0.3">
      <c r="A126" s="18">
        <v>46301</v>
      </c>
      <c r="B126" s="19" t="s">
        <v>982</v>
      </c>
      <c r="C126" s="4" t="str">
        <f>IF(AND(IFERROR(INDEX(PARAMETRES!$D:$D,MATCH($B126,PARAMETRES!$B:$B,0)),"")&lt;&gt;"☐",ISNUMBER($P126)),IF(IFERROR(INDEX(LISTES!$F:$F,MATCH($B126,LISTES!$A:$A,0)),0)=1,"Domicile + agence","Domicile"),"Agence")</f>
        <v>Agence</v>
      </c>
      <c r="D126" s="20">
        <v>3</v>
      </c>
      <c r="E126" s="20">
        <v>3</v>
      </c>
      <c r="F126" s="21">
        <f>IF($K126&lt;&gt;"OK","",$N126+IF($C126="Agence",$O126,IF($C126="Domicile",$P126,$Q126+$O126))+IF($C126="Agence",IF(OR(IFERROR(INDEX(LISTES!$G:$G,MATCH($B126,LISTES!$A:$A,0)),0)=1,PARAMETRES!$C$6="Oui"),$R126,0),IF(IFERROR(INDEX(LISTES!$G:$G,MATCH($B126,LISTES!$A:$A,0)),0)=1,$R126+$Q126,$S126)))</f>
        <v>34.53</v>
      </c>
      <c r="G126" s="22">
        <f>IF($K126&lt;&gt;"OK","",IF($E126=0,0,$T126+IF($C126="Agence",$U126,IF($C126="Domicile",$V126,$W126+$U126))+IF($C126="Agence",IF(OR(IFERROR(INDEX(LISTES!$G:$G,MATCH($B126,LISTES!$A:$A,0)),0)=1,PARAMETRES!$C$6="Oui"),$X126,0),IF(IFERROR(INDEX(LISTES!$G:$G,MATCH($B126,LISTES!$A:$A,0)),0)=1,$X126+$W126,$Y126))))</f>
        <v>34.53</v>
      </c>
      <c r="H126" s="23">
        <f t="shared" si="2"/>
        <v>11.51</v>
      </c>
      <c r="I126" s="24">
        <f t="shared" si="3"/>
        <v>0</v>
      </c>
      <c r="J126" s="25">
        <v>0</v>
      </c>
      <c r="K126" s="4" t="s">
        <v>943</v>
      </c>
      <c r="L126" s="25">
        <f>IFERROR(INDEX(LISTES!$C:$C,MATCH($B126,LISTES!$A:$A,0)),1)</f>
        <v>1</v>
      </c>
      <c r="N126" s="26">
        <v>18.16</v>
      </c>
      <c r="O126" s="26">
        <v>16.37</v>
      </c>
      <c r="P126" s="26"/>
      <c r="Q126" s="26"/>
      <c r="R126" s="26">
        <v>3.6</v>
      </c>
      <c r="S126" s="26"/>
      <c r="T126" s="26">
        <v>18.16</v>
      </c>
      <c r="U126" s="26">
        <v>16.37</v>
      </c>
      <c r="V126" s="26"/>
      <c r="W126" s="26"/>
      <c r="X126" s="26">
        <v>3.6</v>
      </c>
      <c r="Y126" s="26"/>
    </row>
    <row r="127" spans="1:25" x14ac:dyDescent="0.3">
      <c r="A127" s="18">
        <v>46301</v>
      </c>
      <c r="B127" s="19" t="s">
        <v>5963</v>
      </c>
      <c r="C127" s="4" t="str">
        <f>IF(AND(IFERROR(INDEX(PARAMETRES!$D:$D,MATCH($B127,PARAMETRES!$B:$B,0)),"")&lt;&gt;"☐",ISNUMBER($P127)),IF(IFERROR(INDEX(LISTES!$F:$F,MATCH($B127,LISTES!$A:$A,0)),0)=1,"Domicile + agence","Domicile"),"Agence")</f>
        <v>Agence</v>
      </c>
      <c r="D127" s="20">
        <v>2</v>
      </c>
      <c r="E127" s="20">
        <v>0</v>
      </c>
      <c r="F127" s="21">
        <f>IF($K127&lt;&gt;"OK","",$N127+IF($C127="Agence",$O127,IF($C127="Domicile",$P127,$Q127+$O127))+IF($C127="Agence",IF(OR(IFERROR(INDEX(LISTES!$G:$G,MATCH($B127,LISTES!$A:$A,0)),0)=1,PARAMETRES!$C$6="Oui"),$R127,0),IF(IFERROR(INDEX(LISTES!$G:$G,MATCH($B127,LISTES!$A:$A,0)),0)=1,$R127+$Q127,$S127)))</f>
        <v>4.29</v>
      </c>
      <c r="G127" s="22">
        <f>IF($K127&lt;&gt;"OK","",IF($E127=0,0,$T127+IF($C127="Agence",$U127,IF($C127="Domicile",$V127,$W127+$U127))+IF($C127="Agence",IF(OR(IFERROR(INDEX(LISTES!$G:$G,MATCH($B127,LISTES!$A:$A,0)),0)=1,PARAMETRES!$C$6="Oui"),$X127,0),IF(IFERROR(INDEX(LISTES!$G:$G,MATCH($B127,LISTES!$A:$A,0)),0)=1,$X127+$W127,$Y127))))</f>
        <v>0</v>
      </c>
      <c r="H127" s="23">
        <f t="shared" si="2"/>
        <v>2.145</v>
      </c>
      <c r="I127" s="24" t="str">
        <f t="shared" si="3"/>
        <v/>
      </c>
      <c r="J127" s="25">
        <v>0</v>
      </c>
      <c r="K127" s="4" t="s">
        <v>943</v>
      </c>
      <c r="L127" s="25">
        <f>IFERROR(INDEX(LISTES!$C:$C,MATCH($B127,LISTES!$A:$A,0)),1)</f>
        <v>1</v>
      </c>
      <c r="N127" s="26">
        <v>0</v>
      </c>
      <c r="O127" s="26">
        <v>4.29</v>
      </c>
      <c r="P127" s="26"/>
      <c r="Q127" s="26"/>
      <c r="R127" s="26">
        <v>4.88</v>
      </c>
      <c r="S127" s="26"/>
      <c r="T127" s="26"/>
      <c r="U127" s="26"/>
      <c r="V127" s="26"/>
      <c r="W127" s="26"/>
      <c r="X127" s="26"/>
      <c r="Y127" s="26"/>
    </row>
    <row r="128" spans="1:25" x14ac:dyDescent="0.3">
      <c r="A128" s="18">
        <v>46301</v>
      </c>
      <c r="B128" s="19" t="s">
        <v>983</v>
      </c>
      <c r="C128" s="4" t="str">
        <f>IF(AND(IFERROR(INDEX(PARAMETRES!$D:$D,MATCH($B128,PARAMETRES!$B:$B,0)),"")&lt;&gt;"☐",ISNUMBER($P128)),IF(IFERROR(INDEX(LISTES!$F:$F,MATCH($B128,LISTES!$A:$A,0)),0)=1,"Domicile + agence","Domicile"),"Agence")</f>
        <v>Agence</v>
      </c>
      <c r="D128" s="20">
        <v>4</v>
      </c>
      <c r="E128" s="20">
        <v>4</v>
      </c>
      <c r="F128" s="21">
        <f>IF($K128&lt;&gt;"OK","",$N128+IF($C128="Agence",$O128,IF($C128="Domicile",$P128,$Q128+$O128))+IF($C128="Agence",IF(OR(IFERROR(INDEX(LISTES!$G:$G,MATCH($B128,LISTES!$A:$A,0)),0)=1,PARAMETRES!$C$6="Oui"),$R128,0),IF(IFERROR(INDEX(LISTES!$G:$G,MATCH($B128,LISTES!$A:$A,0)),0)=1,$R128+$Q128,$S128)))</f>
        <v>44.29</v>
      </c>
      <c r="G128" s="22">
        <f>IF($K128&lt;&gt;"OK","",IF($E128=0,0,$T128+IF($C128="Agence",$U128,IF($C128="Domicile",$V128,$W128+$U128))+IF($C128="Agence",IF(OR(IFERROR(INDEX(LISTES!$G:$G,MATCH($B128,LISTES!$A:$A,0)),0)=1,PARAMETRES!$C$6="Oui"),$X128,0),IF(IFERROR(INDEX(LISTES!$G:$G,MATCH($B128,LISTES!$A:$A,0)),0)=1,$X128+$W128,$Y128))))</f>
        <v>39.86</v>
      </c>
      <c r="H128" s="23">
        <f t="shared" si="2"/>
        <v>11.0725</v>
      </c>
      <c r="I128" s="24">
        <f t="shared" si="3"/>
        <v>-4.43</v>
      </c>
      <c r="J128" s="25">
        <v>0</v>
      </c>
      <c r="K128" s="4" t="s">
        <v>943</v>
      </c>
      <c r="L128" s="25">
        <f>IFERROR(INDEX(LISTES!$C:$C,MATCH($B128,LISTES!$A:$A,0)),1)</f>
        <v>1</v>
      </c>
      <c r="N128" s="26">
        <v>29.6</v>
      </c>
      <c r="O128" s="26">
        <v>14.69</v>
      </c>
      <c r="P128" s="26"/>
      <c r="Q128" s="26"/>
      <c r="R128" s="26">
        <v>19.55</v>
      </c>
      <c r="S128" s="26"/>
      <c r="T128" s="26">
        <v>25.17</v>
      </c>
      <c r="U128" s="26">
        <v>14.69</v>
      </c>
      <c r="V128" s="26"/>
      <c r="W128" s="26"/>
      <c r="X128" s="26">
        <v>14.89</v>
      </c>
      <c r="Y128" s="26"/>
    </row>
    <row r="129" spans="1:25" x14ac:dyDescent="0.3">
      <c r="A129" s="18">
        <v>46301</v>
      </c>
      <c r="B129" s="19" t="s">
        <v>984</v>
      </c>
      <c r="C129" s="4" t="str">
        <f>IF(AND(IFERROR(INDEX(PARAMETRES!$D:$D,MATCH($B129,PARAMETRES!$B:$B,0)),"")&lt;&gt;"☐",ISNUMBER($P129)),IF(IFERROR(INDEX(LISTES!$F:$F,MATCH($B129,LISTES!$A:$A,0)),0)=1,"Domicile + agence","Domicile"),"Agence")</f>
        <v>Agence</v>
      </c>
      <c r="D129" s="20">
        <v>2</v>
      </c>
      <c r="E129" s="20">
        <v>2</v>
      </c>
      <c r="F129" s="21">
        <f>IF($K129&lt;&gt;"OK","",$N129+IF($C129="Agence",$O129,IF($C129="Domicile",$P129,$Q129+$O129))+IF($C129="Agence",IF(OR(IFERROR(INDEX(LISTES!$G:$G,MATCH($B129,LISTES!$A:$A,0)),0)=1,PARAMETRES!$C$6="Oui"),$R129,0),IF(IFERROR(INDEX(LISTES!$G:$G,MATCH($B129,LISTES!$A:$A,0)),0)=1,$R129+$Q129,$S129)))</f>
        <v>67.290000000000006</v>
      </c>
      <c r="G129" s="22">
        <f>IF($K129&lt;&gt;"OK","",IF($E129=0,0,$T129+IF($C129="Agence",$U129,IF($C129="Domicile",$V129,$W129+$U129))+IF($C129="Agence",IF(OR(IFERROR(INDEX(LISTES!$G:$G,MATCH($B129,LISTES!$A:$A,0)),0)=1,PARAMETRES!$C$6="Oui"),$X129,0),IF(IFERROR(INDEX(LISTES!$G:$G,MATCH($B129,LISTES!$A:$A,0)),0)=1,$X129+$W129,$Y129))))</f>
        <v>67.290000000000006</v>
      </c>
      <c r="H129" s="23">
        <f t="shared" si="2"/>
        <v>33.645000000000003</v>
      </c>
      <c r="I129" s="24">
        <f t="shared" si="3"/>
        <v>0</v>
      </c>
      <c r="J129" s="25">
        <v>0</v>
      </c>
      <c r="K129" s="4" t="s">
        <v>943</v>
      </c>
      <c r="L129" s="25">
        <f>IFERROR(INDEX(LISTES!$C:$C,MATCH($B129,LISTES!$A:$A,0)),1)</f>
        <v>1</v>
      </c>
      <c r="N129" s="26">
        <v>63.25</v>
      </c>
      <c r="O129" s="26">
        <v>4.04</v>
      </c>
      <c r="P129" s="26"/>
      <c r="Q129" s="26"/>
      <c r="R129" s="26">
        <v>65.62</v>
      </c>
      <c r="S129" s="26"/>
      <c r="T129" s="26">
        <v>63.25</v>
      </c>
      <c r="U129" s="26">
        <v>4.04</v>
      </c>
      <c r="V129" s="26"/>
      <c r="W129" s="26"/>
      <c r="X129" s="26">
        <v>65.62</v>
      </c>
      <c r="Y129" s="26"/>
    </row>
    <row r="130" spans="1:25" x14ac:dyDescent="0.3">
      <c r="A130" s="18">
        <v>46301</v>
      </c>
      <c r="B130" s="19" t="s">
        <v>861</v>
      </c>
      <c r="C130" s="4" t="str">
        <f>IF(AND(IFERROR(INDEX(PARAMETRES!$D:$D,MATCH($B130,PARAMETRES!$B:$B,0)),"")&lt;&gt;"☐",ISNUMBER($P130)),IF(IFERROR(INDEX(LISTES!$F:$F,MATCH($B130,LISTES!$A:$A,0)),0)=1,"Domicile + agence","Domicile"),"Agence")</f>
        <v>Agence</v>
      </c>
      <c r="D130" s="20">
        <v>19</v>
      </c>
      <c r="E130" s="20">
        <v>17</v>
      </c>
      <c r="F130" s="21">
        <f>IF($K130&lt;&gt;"OK","",$N130+IF($C130="Agence",$O130,IF($C130="Domicile",$P130,$Q130+$O130))+IF($C130="Agence",IF(OR(IFERROR(INDEX(LISTES!$G:$G,MATCH($B130,LISTES!$A:$A,0)),0)=1,PARAMETRES!$C$6="Oui"),$R130,0),IF(IFERROR(INDEX(LISTES!$G:$G,MATCH($B130,LISTES!$A:$A,0)),0)=1,$R130+$Q130,$S130)))</f>
        <v>60.72</v>
      </c>
      <c r="G130" s="22">
        <f>IF($K130&lt;&gt;"OK","",IF($E130=0,0,$T130+IF($C130="Agence",$U130,IF($C130="Domicile",$V130,$W130+$U130))+IF($C130="Agence",IF(OR(IFERROR(INDEX(LISTES!$G:$G,MATCH($B130,LISTES!$A:$A,0)),0)=1,PARAMETRES!$C$6="Oui"),$X130,0),IF(IFERROR(INDEX(LISTES!$G:$G,MATCH($B130,LISTES!$A:$A,0)),0)=1,$X130+$W130,$Y130))))</f>
        <v>49.21</v>
      </c>
      <c r="H130" s="23">
        <f t="shared" si="2"/>
        <v>3.1957894736842105</v>
      </c>
      <c r="I130" s="24" t="str">
        <f t="shared" si="3"/>
        <v/>
      </c>
      <c r="J130" s="25">
        <v>0</v>
      </c>
      <c r="K130" s="4" t="s">
        <v>943</v>
      </c>
      <c r="L130" s="25">
        <f>IFERROR(INDEX(LISTES!$C:$C,MATCH($B130,LISTES!$A:$A,0)),1)</f>
        <v>1</v>
      </c>
      <c r="N130" s="26">
        <v>57.37</v>
      </c>
      <c r="O130" s="26">
        <v>3.35</v>
      </c>
      <c r="P130" s="26"/>
      <c r="Q130" s="26"/>
      <c r="R130" s="26">
        <v>3.25</v>
      </c>
      <c r="S130" s="26"/>
      <c r="T130" s="26">
        <v>44.26</v>
      </c>
      <c r="U130" s="26">
        <v>4.95</v>
      </c>
      <c r="V130" s="26"/>
      <c r="W130" s="26"/>
      <c r="X130" s="26">
        <v>4.99</v>
      </c>
      <c r="Y130" s="26"/>
    </row>
    <row r="131" spans="1:25" x14ac:dyDescent="0.3">
      <c r="A131" s="18">
        <v>46300</v>
      </c>
      <c r="B131" s="19" t="s">
        <v>846</v>
      </c>
      <c r="C131" s="4" t="str">
        <f>IF(AND(IFERROR(INDEX(PARAMETRES!$D:$D,MATCH($B131,PARAMETRES!$B:$B,0)),"")&lt;&gt;"☐",ISNUMBER($P131)),IF(IFERROR(INDEX(LISTES!$F:$F,MATCH($B131,LISTES!$A:$A,0)),0)=1,"Domicile + agence","Domicile"),"Agence")</f>
        <v>Agence</v>
      </c>
      <c r="D131" s="20">
        <v>33</v>
      </c>
      <c r="E131" s="20">
        <v>0</v>
      </c>
      <c r="F131" s="21">
        <f>IF($K131&lt;&gt;"OK","",$N131+IF($C131="Agence",$O131,IF($C131="Domicile",$P131,$Q131+$O131))+IF($C131="Agence",IF(OR(IFERROR(INDEX(LISTES!$G:$G,MATCH($B131,LISTES!$A:$A,0)),0)=1,PARAMETRES!$C$6="Oui"),$R131,0),IF(IFERROR(INDEX(LISTES!$G:$G,MATCH($B131,LISTES!$A:$A,0)),0)=1,$R131+$Q131,$S131)))</f>
        <v>417.12</v>
      </c>
      <c r="G131" s="22">
        <f>IF($K131&lt;&gt;"OK","",IF($E131=0,0,$T131+IF($C131="Agence",$U131,IF($C131="Domicile",$V131,$W131+$U131))+IF($C131="Agence",IF(OR(IFERROR(INDEX(LISTES!$G:$G,MATCH($B131,LISTES!$A:$A,0)),0)=1,PARAMETRES!$C$6="Oui"),$X131,0),IF(IFERROR(INDEX(LISTES!$G:$G,MATCH($B131,LISTES!$A:$A,0)),0)=1,$X131+$W131,$Y131))))</f>
        <v>0</v>
      </c>
      <c r="H131" s="23">
        <f t="shared" si="2"/>
        <v>12.64</v>
      </c>
      <c r="I131" s="24" t="str">
        <f t="shared" si="3"/>
        <v/>
      </c>
      <c r="J131" s="25">
        <v>2</v>
      </c>
      <c r="K131" s="4" t="s">
        <v>943</v>
      </c>
      <c r="L131" s="25">
        <f>IFERROR(INDEX(LISTES!$C:$C,MATCH($B131,LISTES!$A:$A,0)),1)</f>
        <v>0</v>
      </c>
      <c r="N131" s="26">
        <v>413.36</v>
      </c>
      <c r="O131" s="26">
        <v>3.76</v>
      </c>
      <c r="P131" s="26"/>
      <c r="Q131" s="26"/>
      <c r="R131" s="26">
        <v>4.0999999999999996</v>
      </c>
      <c r="S131" s="26"/>
      <c r="T131" s="26"/>
      <c r="U131" s="26"/>
      <c r="V131" s="26"/>
      <c r="W131" s="26"/>
      <c r="X131" s="26"/>
      <c r="Y131" s="26"/>
    </row>
    <row r="132" spans="1:25" x14ac:dyDescent="0.3">
      <c r="A132" s="18">
        <v>46300</v>
      </c>
      <c r="B132" s="19" t="s">
        <v>944</v>
      </c>
      <c r="C132" s="4" t="str">
        <f>IF(AND(IFERROR(INDEX(PARAMETRES!$D:$D,MATCH($B132,PARAMETRES!$B:$B,0)),"")&lt;&gt;"☐",ISNUMBER($P132)),IF(IFERROR(INDEX(LISTES!$F:$F,MATCH($B132,LISTES!$A:$A,0)),0)=1,"Domicile + agence","Domicile"),"Agence")</f>
        <v>Agence</v>
      </c>
      <c r="D132" s="20">
        <v>20</v>
      </c>
      <c r="E132" s="20">
        <v>20</v>
      </c>
      <c r="F132" s="21">
        <f>IF($K132&lt;&gt;"OK","",$N132+IF($C132="Agence",$O132,IF($C132="Domicile",$P132,$Q132+$O132))+IF($C132="Agence",IF(OR(IFERROR(INDEX(LISTES!$G:$G,MATCH($B132,LISTES!$A:$A,0)),0)=1,PARAMETRES!$C$6="Oui"),$R132,0),IF(IFERROR(INDEX(LISTES!$G:$G,MATCH($B132,LISTES!$A:$A,0)),0)=1,$R132+$Q132,$S132)))</f>
        <v>43.949999999999996</v>
      </c>
      <c r="G132" s="22">
        <f>IF($K132&lt;&gt;"OK","",IF($E132=0,0,$T132+IF($C132="Agence",$U132,IF($C132="Domicile",$V132,$W132+$U132))+IF($C132="Agence",IF(OR(IFERROR(INDEX(LISTES!$G:$G,MATCH($B132,LISTES!$A:$A,0)),0)=1,PARAMETRES!$C$6="Oui"),$X132,0),IF(IFERROR(INDEX(LISTES!$G:$G,MATCH($B132,LISTES!$A:$A,0)),0)=1,$X132+$W132,$Y132))))</f>
        <v>35.36</v>
      </c>
      <c r="H132" s="23">
        <f t="shared" si="2"/>
        <v>2.1974999999999998</v>
      </c>
      <c r="I132" s="24">
        <f t="shared" si="3"/>
        <v>-8.5899999999999963</v>
      </c>
      <c r="J132" s="25">
        <v>0</v>
      </c>
      <c r="K132" s="4" t="s">
        <v>943</v>
      </c>
      <c r="L132" s="25">
        <f>IFERROR(INDEX(LISTES!$C:$C,MATCH($B132,LISTES!$A:$A,0)),1)</f>
        <v>1</v>
      </c>
      <c r="N132" s="26">
        <v>40.01</v>
      </c>
      <c r="O132" s="26">
        <v>3.94</v>
      </c>
      <c r="P132" s="26"/>
      <c r="Q132" s="26"/>
      <c r="R132" s="26">
        <v>3.72</v>
      </c>
      <c r="S132" s="26"/>
      <c r="T132" s="26">
        <v>31.69</v>
      </c>
      <c r="U132" s="26">
        <v>3.67</v>
      </c>
      <c r="V132" s="26"/>
      <c r="W132" s="26"/>
      <c r="X132" s="26">
        <v>1.36</v>
      </c>
      <c r="Y132" s="26"/>
    </row>
    <row r="133" spans="1:25" x14ac:dyDescent="0.3">
      <c r="A133" s="18">
        <v>46300</v>
      </c>
      <c r="B133" s="19" t="s">
        <v>945</v>
      </c>
      <c r="C133" s="4" t="str">
        <f>IF(AND(IFERROR(INDEX(PARAMETRES!$D:$D,MATCH($B133,PARAMETRES!$B:$B,0)),"")&lt;&gt;"☐",ISNUMBER($P133)),IF(IFERROR(INDEX(LISTES!$F:$F,MATCH($B133,LISTES!$A:$A,0)),0)=1,"Domicile + agence","Domicile"),"Agence")</f>
        <v>Agence</v>
      </c>
      <c r="D133" s="20">
        <v>16</v>
      </c>
      <c r="E133" s="20">
        <v>12</v>
      </c>
      <c r="F133" s="21">
        <f>IF($K133&lt;&gt;"OK","",$N133+IF($C133="Agence",$O133,IF($C133="Domicile",$P133,$Q133+$O133))+IF($C133="Agence",IF(OR(IFERROR(INDEX(LISTES!$G:$G,MATCH($B133,LISTES!$A:$A,0)),0)=1,PARAMETRES!$C$6="Oui"),$R133,0),IF(IFERROR(INDEX(LISTES!$G:$G,MATCH($B133,LISTES!$A:$A,0)),0)=1,$R133+$Q133,$S133)))</f>
        <v>31.16</v>
      </c>
      <c r="G133" s="22">
        <f>IF($K133&lt;&gt;"OK","",IF($E133=0,0,$T133+IF($C133="Agence",$U133,IF($C133="Domicile",$V133,$W133+$U133))+IF($C133="Agence",IF(OR(IFERROR(INDEX(LISTES!$G:$G,MATCH($B133,LISTES!$A:$A,0)),0)=1,PARAMETRES!$C$6="Oui"),$X133,0),IF(IFERROR(INDEX(LISTES!$G:$G,MATCH($B133,LISTES!$A:$A,0)),0)=1,$X133+$W133,$Y133))))</f>
        <v>20.709999999999997</v>
      </c>
      <c r="H133" s="23">
        <f t="shared" ref="H133:H196" si="4">IF(OR($D133=0,$K133&lt;&gt;"OK"),"",$F133/$D133)</f>
        <v>1.9475</v>
      </c>
      <c r="I133" s="24" t="str">
        <f t="shared" ref="I133:I196" si="5">IF(AND($E133&gt;0,$E133=$D133,$K133="OK"),$G133-$F133,"")</f>
        <v/>
      </c>
      <c r="J133" s="25">
        <v>0</v>
      </c>
      <c r="K133" s="4" t="s">
        <v>943</v>
      </c>
      <c r="L133" s="25">
        <f>IFERROR(INDEX(LISTES!$C:$C,MATCH($B133,LISTES!$A:$A,0)),1)</f>
        <v>1</v>
      </c>
      <c r="N133" s="26">
        <v>28.28</v>
      </c>
      <c r="O133" s="26">
        <v>2.88</v>
      </c>
      <c r="P133" s="26"/>
      <c r="Q133" s="26"/>
      <c r="R133" s="26">
        <v>3.49</v>
      </c>
      <c r="S133" s="26"/>
      <c r="T133" s="26">
        <v>19.239999999999998</v>
      </c>
      <c r="U133" s="26">
        <v>1.47</v>
      </c>
      <c r="V133" s="26"/>
      <c r="W133" s="26"/>
      <c r="X133" s="26">
        <v>3.98</v>
      </c>
      <c r="Y133" s="26"/>
    </row>
    <row r="134" spans="1:25" x14ac:dyDescent="0.3">
      <c r="A134" s="18">
        <v>46300</v>
      </c>
      <c r="B134" s="19" t="s">
        <v>946</v>
      </c>
      <c r="C134" s="4" t="str">
        <f>IF(AND(IFERROR(INDEX(PARAMETRES!$D:$D,MATCH($B134,PARAMETRES!$B:$B,0)),"")&lt;&gt;"☐",ISNUMBER($P134)),IF(IFERROR(INDEX(LISTES!$F:$F,MATCH($B134,LISTES!$A:$A,0)),0)=1,"Domicile + agence","Domicile"),"Agence")</f>
        <v>Agence</v>
      </c>
      <c r="D134" s="20">
        <v>20</v>
      </c>
      <c r="E134" s="20">
        <v>0</v>
      </c>
      <c r="F134" s="21">
        <f>IF($K134&lt;&gt;"OK","",$N134+IF($C134="Agence",$O134,IF($C134="Domicile",$P134,$Q134+$O134))+IF($C134="Agence",IF(OR(IFERROR(INDEX(LISTES!$G:$G,MATCH($B134,LISTES!$A:$A,0)),0)=1,PARAMETRES!$C$6="Oui"),$R134,0),IF(IFERROR(INDEX(LISTES!$G:$G,MATCH($B134,LISTES!$A:$A,0)),0)=1,$R134+$Q134,$S134)))</f>
        <v>49.29</v>
      </c>
      <c r="G134" s="22">
        <f>IF($K134&lt;&gt;"OK","",IF($E134=0,0,$T134+IF($C134="Agence",$U134,IF($C134="Domicile",$V134,$W134+$U134))+IF($C134="Agence",IF(OR(IFERROR(INDEX(LISTES!$G:$G,MATCH($B134,LISTES!$A:$A,0)),0)=1,PARAMETRES!$C$6="Oui"),$X134,0),IF(IFERROR(INDEX(LISTES!$G:$G,MATCH($B134,LISTES!$A:$A,0)),0)=1,$X134+$W134,$Y134))))</f>
        <v>0</v>
      </c>
      <c r="H134" s="23">
        <f t="shared" si="4"/>
        <v>2.4645000000000001</v>
      </c>
      <c r="I134" s="24" t="str">
        <f t="shared" si="5"/>
        <v/>
      </c>
      <c r="J134" s="25">
        <v>0</v>
      </c>
      <c r="K134" s="4" t="s">
        <v>943</v>
      </c>
      <c r="L134" s="25">
        <f>IFERROR(INDEX(LISTES!$C:$C,MATCH($B134,LISTES!$A:$A,0)),1)</f>
        <v>0</v>
      </c>
      <c r="N134" s="26">
        <v>45.3</v>
      </c>
      <c r="O134" s="26">
        <v>3.99</v>
      </c>
      <c r="P134" s="26"/>
      <c r="Q134" s="26"/>
      <c r="R134" s="26">
        <v>4.38</v>
      </c>
      <c r="S134" s="26"/>
      <c r="T134" s="26"/>
      <c r="U134" s="26"/>
      <c r="V134" s="26"/>
      <c r="W134" s="26"/>
      <c r="X134" s="26"/>
      <c r="Y134" s="26"/>
    </row>
    <row r="135" spans="1:25" x14ac:dyDescent="0.3">
      <c r="A135" s="18">
        <v>46300</v>
      </c>
      <c r="B135" s="19" t="s">
        <v>892</v>
      </c>
      <c r="C135" s="4" t="str">
        <f>IF(AND(IFERROR(INDEX(PARAMETRES!$D:$D,MATCH($B135,PARAMETRES!$B:$B,0)),"")&lt;&gt;"☐",ISNUMBER($P135)),IF(IFERROR(INDEX(LISTES!$F:$F,MATCH($B135,LISTES!$A:$A,0)),0)=1,"Domicile + agence","Domicile"),"Agence")</f>
        <v>Agence</v>
      </c>
      <c r="D135" s="20">
        <v>22</v>
      </c>
      <c r="E135" s="20">
        <v>0</v>
      </c>
      <c r="F135" s="21">
        <f>IF($K135&lt;&gt;"OK","",$N135+IF($C135="Agence",$O135,IF($C135="Domicile",$P135,$Q135+$O135))+IF($C135="Agence",IF(OR(IFERROR(INDEX(LISTES!$G:$G,MATCH($B135,LISTES!$A:$A,0)),0)=1,PARAMETRES!$C$6="Oui"),$R135,0),IF(IFERROR(INDEX(LISTES!$G:$G,MATCH($B135,LISTES!$A:$A,0)),0)=1,$R135+$Q135,$S135)))</f>
        <v>46.65</v>
      </c>
      <c r="G135" s="22">
        <f>IF($K135&lt;&gt;"OK","",IF($E135=0,0,$T135+IF($C135="Agence",$U135,IF($C135="Domicile",$V135,$W135+$U135))+IF($C135="Agence",IF(OR(IFERROR(INDEX(LISTES!$G:$G,MATCH($B135,LISTES!$A:$A,0)),0)=1,PARAMETRES!$C$6="Oui"),$X135,0),IF(IFERROR(INDEX(LISTES!$G:$G,MATCH($B135,LISTES!$A:$A,0)),0)=1,$X135+$W135,$Y135))))</f>
        <v>0</v>
      </c>
      <c r="H135" s="23">
        <f t="shared" si="4"/>
        <v>2.1204545454545456</v>
      </c>
      <c r="I135" s="24" t="str">
        <f t="shared" si="5"/>
        <v/>
      </c>
      <c r="J135" s="25">
        <v>0</v>
      </c>
      <c r="K135" s="4" t="s">
        <v>943</v>
      </c>
      <c r="L135" s="25">
        <f>IFERROR(INDEX(LISTES!$C:$C,MATCH($B135,LISTES!$A:$A,0)),1)</f>
        <v>1</v>
      </c>
      <c r="N135" s="26">
        <v>43.21</v>
      </c>
      <c r="O135" s="26">
        <v>3.44</v>
      </c>
      <c r="P135" s="26"/>
      <c r="Q135" s="26"/>
      <c r="R135" s="26">
        <v>4.7699999999999996</v>
      </c>
      <c r="S135" s="26"/>
      <c r="T135" s="26"/>
      <c r="U135" s="26"/>
      <c r="V135" s="26"/>
      <c r="W135" s="26"/>
      <c r="X135" s="26"/>
      <c r="Y135" s="26"/>
    </row>
    <row r="136" spans="1:25" x14ac:dyDescent="0.3">
      <c r="A136" s="18">
        <v>46300</v>
      </c>
      <c r="B136" s="19" t="s">
        <v>947</v>
      </c>
      <c r="C136" s="4" t="str">
        <f>IF(AND(IFERROR(INDEX(PARAMETRES!$D:$D,MATCH($B136,PARAMETRES!$B:$B,0)),"")&lt;&gt;"☐",ISNUMBER($P136)),IF(IFERROR(INDEX(LISTES!$F:$F,MATCH($B136,LISTES!$A:$A,0)),0)=1,"Domicile + agence","Domicile"),"Agence")</f>
        <v>Agence</v>
      </c>
      <c r="D136" s="20">
        <v>6</v>
      </c>
      <c r="E136" s="20">
        <v>6</v>
      </c>
      <c r="F136" s="21">
        <f>IF($K136&lt;&gt;"OK","",$N136+IF($C136="Agence",$O136,IF($C136="Domicile",$P136,$Q136+$O136))+IF($C136="Agence",IF(OR(IFERROR(INDEX(LISTES!$G:$G,MATCH($B136,LISTES!$A:$A,0)),0)=1,PARAMETRES!$C$6="Oui"),$R136,0),IF(IFERROR(INDEX(LISTES!$G:$G,MATCH($B136,LISTES!$A:$A,0)),0)=1,$R136+$Q136,$S136)))</f>
        <v>30.69</v>
      </c>
      <c r="G136" s="22">
        <f>IF($K136&lt;&gt;"OK","",IF($E136=0,0,$T136+IF($C136="Agence",$U136,IF($C136="Domicile",$V136,$W136+$U136))+IF($C136="Agence",IF(OR(IFERROR(INDEX(LISTES!$G:$G,MATCH($B136,LISTES!$A:$A,0)),0)=1,PARAMETRES!$C$6="Oui"),$X136,0),IF(IFERROR(INDEX(LISTES!$G:$G,MATCH($B136,LISTES!$A:$A,0)),0)=1,$X136+$W136,$Y136))))</f>
        <v>31.85</v>
      </c>
      <c r="H136" s="23">
        <f t="shared" si="4"/>
        <v>5.1150000000000002</v>
      </c>
      <c r="I136" s="24">
        <f t="shared" si="5"/>
        <v>1.1600000000000001</v>
      </c>
      <c r="J136" s="25">
        <v>0</v>
      </c>
      <c r="K136" s="4" t="s">
        <v>943</v>
      </c>
      <c r="L136" s="25">
        <f>IFERROR(INDEX(LISTES!$C:$C,MATCH($B136,LISTES!$A:$A,0)),1)</f>
        <v>1</v>
      </c>
      <c r="N136" s="26">
        <v>4.96</v>
      </c>
      <c r="O136" s="26">
        <v>25.73</v>
      </c>
      <c r="P136" s="26"/>
      <c r="Q136" s="26"/>
      <c r="R136" s="26">
        <v>25.81</v>
      </c>
      <c r="S136" s="26"/>
      <c r="T136" s="26">
        <v>4.93</v>
      </c>
      <c r="U136" s="26">
        <v>26.92</v>
      </c>
      <c r="V136" s="26"/>
      <c r="W136" s="26"/>
      <c r="X136" s="26">
        <v>25.73</v>
      </c>
      <c r="Y136" s="26"/>
    </row>
    <row r="137" spans="1:25" x14ac:dyDescent="0.3">
      <c r="A137" s="18">
        <v>46300</v>
      </c>
      <c r="B137" s="19" t="s">
        <v>948</v>
      </c>
      <c r="C137" s="4" t="str">
        <f>IF(AND(IFERROR(INDEX(PARAMETRES!$D:$D,MATCH($B137,PARAMETRES!$B:$B,0)),"")&lt;&gt;"☐",ISNUMBER($P137)),IF(IFERROR(INDEX(LISTES!$F:$F,MATCH($B137,LISTES!$A:$A,0)),0)=1,"Domicile + agence","Domicile"),"Agence")</f>
        <v>Agence</v>
      </c>
      <c r="D137" s="20">
        <v>17</v>
      </c>
      <c r="E137" s="20">
        <v>9</v>
      </c>
      <c r="F137" s="21">
        <f>IF($K137&lt;&gt;"OK","",$N137+IF($C137="Agence",$O137,IF($C137="Domicile",$P137,$Q137+$O137))+IF($C137="Agence",IF(OR(IFERROR(INDEX(LISTES!$G:$G,MATCH($B137,LISTES!$A:$A,0)),0)=1,PARAMETRES!$C$6="Oui"),$R137,0),IF(IFERROR(INDEX(LISTES!$G:$G,MATCH($B137,LISTES!$A:$A,0)),0)=1,$R137+$Q137,$S137)))</f>
        <v>34.230000000000004</v>
      </c>
      <c r="G137" s="22">
        <f>IF($K137&lt;&gt;"OK","",IF($E137=0,0,$T137+IF($C137="Agence",$U137,IF($C137="Domicile",$V137,$W137+$U137))+IF($C137="Agence",IF(OR(IFERROR(INDEX(LISTES!$G:$G,MATCH($B137,LISTES!$A:$A,0)),0)=1,PARAMETRES!$C$6="Oui"),$X137,0),IF(IFERROR(INDEX(LISTES!$G:$G,MATCH($B137,LISTES!$A:$A,0)),0)=1,$X137+$W137,$Y137))))</f>
        <v>14.240000000000002</v>
      </c>
      <c r="H137" s="23">
        <f t="shared" si="4"/>
        <v>2.013529411764706</v>
      </c>
      <c r="I137" s="24" t="str">
        <f t="shared" si="5"/>
        <v/>
      </c>
      <c r="J137" s="25">
        <v>0</v>
      </c>
      <c r="K137" s="4" t="s">
        <v>943</v>
      </c>
      <c r="L137" s="25">
        <f>IFERROR(INDEX(LISTES!$C:$C,MATCH($B137,LISTES!$A:$A,0)),1)</f>
        <v>1</v>
      </c>
      <c r="N137" s="26">
        <v>29.5</v>
      </c>
      <c r="O137" s="26">
        <v>4.7300000000000004</v>
      </c>
      <c r="P137" s="26"/>
      <c r="Q137" s="26"/>
      <c r="R137" s="26">
        <v>4.7300000000000004</v>
      </c>
      <c r="S137" s="26"/>
      <c r="T137" s="26">
        <v>9.8800000000000008</v>
      </c>
      <c r="U137" s="26">
        <v>4.3600000000000003</v>
      </c>
      <c r="V137" s="26"/>
      <c r="W137" s="26"/>
      <c r="X137" s="26">
        <v>4.28</v>
      </c>
      <c r="Y137" s="26"/>
    </row>
    <row r="138" spans="1:25" x14ac:dyDescent="0.3">
      <c r="A138" s="18">
        <v>46300</v>
      </c>
      <c r="B138" s="19" t="s">
        <v>949</v>
      </c>
      <c r="C138" s="4" t="str">
        <f>IF(AND(IFERROR(INDEX(PARAMETRES!$D:$D,MATCH($B138,PARAMETRES!$B:$B,0)),"")&lt;&gt;"☐",ISNUMBER($P138)),IF(IFERROR(INDEX(LISTES!$F:$F,MATCH($B138,LISTES!$A:$A,0)),0)=1,"Domicile + agence","Domicile"),"Agence")</f>
        <v>Agence</v>
      </c>
      <c r="D138" s="20">
        <v>9</v>
      </c>
      <c r="E138" s="20">
        <v>0</v>
      </c>
      <c r="F138" s="21">
        <f>IF($K138&lt;&gt;"OK","",$N138+IF($C138="Agence",$O138,IF($C138="Domicile",$P138,$Q138+$O138))+IF($C138="Agence",IF(OR(IFERROR(INDEX(LISTES!$G:$G,MATCH($B138,LISTES!$A:$A,0)),0)=1,PARAMETRES!$C$6="Oui"),$R138,0),IF(IFERROR(INDEX(LISTES!$G:$G,MATCH($B138,LISTES!$A:$A,0)),0)=1,$R138+$Q138,$S138)))</f>
        <v>141.08000000000001</v>
      </c>
      <c r="G138" s="22">
        <f>IF($K138&lt;&gt;"OK","",IF($E138=0,0,$T138+IF($C138="Agence",$U138,IF($C138="Domicile",$V138,$W138+$U138))+IF($C138="Agence",IF(OR(IFERROR(INDEX(LISTES!$G:$G,MATCH($B138,LISTES!$A:$A,0)),0)=1,PARAMETRES!$C$6="Oui"),$X138,0),IF(IFERROR(INDEX(LISTES!$G:$G,MATCH($B138,LISTES!$A:$A,0)),0)=1,$X138+$W138,$Y138))))</f>
        <v>0</v>
      </c>
      <c r="H138" s="23">
        <f t="shared" si="4"/>
        <v>15.675555555555556</v>
      </c>
      <c r="I138" s="24" t="str">
        <f t="shared" si="5"/>
        <v/>
      </c>
      <c r="J138" s="25">
        <v>0</v>
      </c>
      <c r="K138" s="4" t="s">
        <v>943</v>
      </c>
      <c r="L138" s="25">
        <f>IFERROR(INDEX(LISTES!$C:$C,MATCH($B138,LISTES!$A:$A,0)),1)</f>
        <v>1</v>
      </c>
      <c r="N138" s="26">
        <v>130.65</v>
      </c>
      <c r="O138" s="26">
        <v>10.43</v>
      </c>
      <c r="P138" s="26"/>
      <c r="Q138" s="26"/>
      <c r="R138" s="26">
        <v>7.6</v>
      </c>
      <c r="S138" s="26"/>
      <c r="T138" s="26"/>
      <c r="U138" s="26"/>
      <c r="V138" s="26"/>
      <c r="W138" s="26"/>
      <c r="X138" s="26"/>
      <c r="Y138" s="26"/>
    </row>
    <row r="139" spans="1:25" x14ac:dyDescent="0.3">
      <c r="A139" s="18">
        <v>46300</v>
      </c>
      <c r="B139" s="19" t="s">
        <v>950</v>
      </c>
      <c r="C139" s="4" t="str">
        <f>IF(AND(IFERROR(INDEX(PARAMETRES!$D:$D,MATCH($B139,PARAMETRES!$B:$B,0)),"")&lt;&gt;"☐",ISNUMBER($P139)),IF(IFERROR(INDEX(LISTES!$F:$F,MATCH($B139,LISTES!$A:$A,0)),0)=1,"Domicile + agence","Domicile"),"Agence")</f>
        <v>Agence</v>
      </c>
      <c r="D139" s="20">
        <v>29</v>
      </c>
      <c r="E139" s="20">
        <v>20</v>
      </c>
      <c r="F139" s="21">
        <f>IF($K139&lt;&gt;"OK","",$N139+IF($C139="Agence",$O139,IF($C139="Domicile",$P139,$Q139+$O139))+IF($C139="Agence",IF(OR(IFERROR(INDEX(LISTES!$G:$G,MATCH($B139,LISTES!$A:$A,0)),0)=1,PARAMETRES!$C$6="Oui"),$R139,0),IF(IFERROR(INDEX(LISTES!$G:$G,MATCH($B139,LISTES!$A:$A,0)),0)=1,$R139+$Q139,$S139)))</f>
        <v>44.72</v>
      </c>
      <c r="G139" s="22">
        <f>IF($K139&lt;&gt;"OK","",IF($E139=0,0,$T139+IF($C139="Agence",$U139,IF($C139="Domicile",$V139,$W139+$U139))+IF($C139="Agence",IF(OR(IFERROR(INDEX(LISTES!$G:$G,MATCH($B139,LISTES!$A:$A,0)),0)=1,PARAMETRES!$C$6="Oui"),$X139,0),IF(IFERROR(INDEX(LISTES!$G:$G,MATCH($B139,LISTES!$A:$A,0)),0)=1,$X139+$W139,$Y139))))</f>
        <v>27.04</v>
      </c>
      <c r="H139" s="23">
        <f t="shared" si="4"/>
        <v>1.5420689655172413</v>
      </c>
      <c r="I139" s="24" t="str">
        <f t="shared" si="5"/>
        <v/>
      </c>
      <c r="J139" s="25">
        <v>0</v>
      </c>
      <c r="K139" s="4" t="s">
        <v>943</v>
      </c>
      <c r="L139" s="25">
        <f>IFERROR(INDEX(LISTES!$C:$C,MATCH($B139,LISTES!$A:$A,0)),1)</f>
        <v>1</v>
      </c>
      <c r="N139" s="26">
        <v>42.31</v>
      </c>
      <c r="O139" s="26">
        <v>2.41</v>
      </c>
      <c r="P139" s="26"/>
      <c r="Q139" s="26"/>
      <c r="R139" s="26">
        <v>3.51</v>
      </c>
      <c r="S139" s="26"/>
      <c r="T139" s="26">
        <v>24.63</v>
      </c>
      <c r="U139" s="26">
        <v>2.41</v>
      </c>
      <c r="V139" s="26"/>
      <c r="W139" s="26"/>
      <c r="X139" s="26">
        <v>2.94</v>
      </c>
      <c r="Y139" s="26"/>
    </row>
    <row r="140" spans="1:25" x14ac:dyDescent="0.3">
      <c r="A140" s="18">
        <v>46300</v>
      </c>
      <c r="B140" s="19" t="s">
        <v>951</v>
      </c>
      <c r="C140" s="4" t="str">
        <f>IF(AND(IFERROR(INDEX(PARAMETRES!$D:$D,MATCH($B140,PARAMETRES!$B:$B,0)),"")&lt;&gt;"☐",ISNUMBER($P140)),IF(IFERROR(INDEX(LISTES!$F:$F,MATCH($B140,LISTES!$A:$A,0)),0)=1,"Domicile + agence","Domicile"),"Agence")</f>
        <v>Agence</v>
      </c>
      <c r="D140" s="20">
        <v>16</v>
      </c>
      <c r="E140" s="20">
        <v>16</v>
      </c>
      <c r="F140" s="21">
        <f>IF($K140&lt;&gt;"OK","",$N140+IF($C140="Agence",$O140,IF($C140="Domicile",$P140,$Q140+$O140))+IF($C140="Agence",IF(OR(IFERROR(INDEX(LISTES!$G:$G,MATCH($B140,LISTES!$A:$A,0)),0)=1,PARAMETRES!$C$6="Oui"),$R140,0),IF(IFERROR(INDEX(LISTES!$G:$G,MATCH($B140,LISTES!$A:$A,0)),0)=1,$R140+$Q140,$S140)))</f>
        <v>108.69</v>
      </c>
      <c r="G140" s="22">
        <f>IF($K140&lt;&gt;"OK","",IF($E140=0,0,$T140+IF($C140="Agence",$U140,IF($C140="Domicile",$V140,$W140+$U140))+IF($C140="Agence",IF(OR(IFERROR(INDEX(LISTES!$G:$G,MATCH($B140,LISTES!$A:$A,0)),0)=1,PARAMETRES!$C$6="Oui"),$X140,0),IF(IFERROR(INDEX(LISTES!$G:$G,MATCH($B140,LISTES!$A:$A,0)),0)=1,$X140+$W140,$Y140))))</f>
        <v>70.48</v>
      </c>
      <c r="H140" s="23">
        <f t="shared" si="4"/>
        <v>6.7931249999999999</v>
      </c>
      <c r="I140" s="24">
        <f t="shared" si="5"/>
        <v>-38.209999999999994</v>
      </c>
      <c r="J140" s="25">
        <v>0</v>
      </c>
      <c r="K140" s="4" t="s">
        <v>943</v>
      </c>
      <c r="L140" s="25">
        <f>IFERROR(INDEX(LISTES!$C:$C,MATCH($B140,LISTES!$A:$A,0)),1)</f>
        <v>1</v>
      </c>
      <c r="N140" s="26">
        <v>106.67</v>
      </c>
      <c r="O140" s="26">
        <v>2.02</v>
      </c>
      <c r="P140" s="26"/>
      <c r="Q140" s="26"/>
      <c r="R140" s="26">
        <v>1.84</v>
      </c>
      <c r="S140" s="26"/>
      <c r="T140" s="26">
        <v>68.37</v>
      </c>
      <c r="U140" s="26">
        <v>2.11</v>
      </c>
      <c r="V140" s="26"/>
      <c r="W140" s="26"/>
      <c r="X140" s="26">
        <v>2.08</v>
      </c>
      <c r="Y140" s="26"/>
    </row>
    <row r="141" spans="1:25" x14ac:dyDescent="0.3">
      <c r="A141" s="18">
        <v>46300</v>
      </c>
      <c r="B141" s="19" t="s">
        <v>952</v>
      </c>
      <c r="C141" s="4" t="str">
        <f>IF(AND(IFERROR(INDEX(PARAMETRES!$D:$D,MATCH($B141,PARAMETRES!$B:$B,0)),"")&lt;&gt;"☐",ISNUMBER($P141)),IF(IFERROR(INDEX(LISTES!$F:$F,MATCH($B141,LISTES!$A:$A,0)),0)=1,"Domicile + agence","Domicile"),"Agence")</f>
        <v>Agence</v>
      </c>
      <c r="D141" s="20">
        <v>9</v>
      </c>
      <c r="E141" s="20">
        <v>0</v>
      </c>
      <c r="F141" s="21">
        <f>IF($K141&lt;&gt;"OK","",$N141+IF($C141="Agence",$O141,IF($C141="Domicile",$P141,$Q141+$O141))+IF($C141="Agence",IF(OR(IFERROR(INDEX(LISTES!$G:$G,MATCH($B141,LISTES!$A:$A,0)),0)=1,PARAMETRES!$C$6="Oui"),$R141,0),IF(IFERROR(INDEX(LISTES!$G:$G,MATCH($B141,LISTES!$A:$A,0)),0)=1,$R141+$Q141,$S141)))</f>
        <v>12.76</v>
      </c>
      <c r="G141" s="22">
        <f>IF($K141&lt;&gt;"OK","",IF($E141=0,0,$T141+IF($C141="Agence",$U141,IF($C141="Domicile",$V141,$W141+$U141))+IF($C141="Agence",IF(OR(IFERROR(INDEX(LISTES!$G:$G,MATCH($B141,LISTES!$A:$A,0)),0)=1,PARAMETRES!$C$6="Oui"),$X141,0),IF(IFERROR(INDEX(LISTES!$G:$G,MATCH($B141,LISTES!$A:$A,0)),0)=1,$X141+$W141,$Y141))))</f>
        <v>0</v>
      </c>
      <c r="H141" s="23">
        <f t="shared" si="4"/>
        <v>1.4177777777777778</v>
      </c>
      <c r="I141" s="24" t="str">
        <f t="shared" si="5"/>
        <v/>
      </c>
      <c r="J141" s="25">
        <v>0</v>
      </c>
      <c r="K141" s="4" t="s">
        <v>943</v>
      </c>
      <c r="L141" s="25">
        <f>IFERROR(INDEX(LISTES!$C:$C,MATCH($B141,LISTES!$A:$A,0)),1)</f>
        <v>1</v>
      </c>
      <c r="N141" s="26">
        <v>10.26</v>
      </c>
      <c r="O141" s="26">
        <v>2.5</v>
      </c>
      <c r="P141" s="26"/>
      <c r="Q141" s="26"/>
      <c r="R141" s="26">
        <v>2.59</v>
      </c>
      <c r="S141" s="26"/>
      <c r="T141" s="26"/>
      <c r="U141" s="26"/>
      <c r="V141" s="26"/>
      <c r="W141" s="26"/>
      <c r="X141" s="26"/>
      <c r="Y141" s="26"/>
    </row>
    <row r="142" spans="1:25" x14ac:dyDescent="0.3">
      <c r="A142" s="18">
        <v>46300</v>
      </c>
      <c r="B142" s="19" t="s">
        <v>953</v>
      </c>
      <c r="C142" s="4" t="str">
        <f>IF(AND(IFERROR(INDEX(PARAMETRES!$D:$D,MATCH($B142,PARAMETRES!$B:$B,0)),"")&lt;&gt;"☐",ISNUMBER($P142)),IF(IFERROR(INDEX(LISTES!$F:$F,MATCH($B142,LISTES!$A:$A,0)),0)=1,"Domicile + agence","Domicile"),"Agence")</f>
        <v>Agence</v>
      </c>
      <c r="D142" s="20">
        <v>5</v>
      </c>
      <c r="E142" s="20">
        <v>5</v>
      </c>
      <c r="F142" s="21">
        <f>IF($K142&lt;&gt;"OK","",$N142+IF($C142="Agence",$O142,IF($C142="Domicile",$P142,$Q142+$O142))+IF($C142="Agence",IF(OR(IFERROR(INDEX(LISTES!$G:$G,MATCH($B142,LISTES!$A:$A,0)),0)=1,PARAMETRES!$C$6="Oui"),$R142,0),IF(IFERROR(INDEX(LISTES!$G:$G,MATCH($B142,LISTES!$A:$A,0)),0)=1,$R142+$Q142,$S142)))</f>
        <v>31.88</v>
      </c>
      <c r="G142" s="22">
        <f>IF($K142&lt;&gt;"OK","",IF($E142=0,0,$T142+IF($C142="Agence",$U142,IF($C142="Domicile",$V142,$W142+$U142))+IF($C142="Agence",IF(OR(IFERROR(INDEX(LISTES!$G:$G,MATCH($B142,LISTES!$A:$A,0)),0)=1,PARAMETRES!$C$6="Oui"),$X142,0),IF(IFERROR(INDEX(LISTES!$G:$G,MATCH($B142,LISTES!$A:$A,0)),0)=1,$X142+$W142,$Y142))))</f>
        <v>44.01</v>
      </c>
      <c r="H142" s="23">
        <f t="shared" si="4"/>
        <v>6.3759999999999994</v>
      </c>
      <c r="I142" s="24">
        <f t="shared" si="5"/>
        <v>12.129999999999999</v>
      </c>
      <c r="J142" s="25">
        <v>0</v>
      </c>
      <c r="K142" s="4" t="s">
        <v>943</v>
      </c>
      <c r="L142" s="25">
        <f>IFERROR(INDEX(LISTES!$C:$C,MATCH($B142,LISTES!$A:$A,0)),1)</f>
        <v>1</v>
      </c>
      <c r="N142" s="26">
        <v>24.2</v>
      </c>
      <c r="O142" s="26">
        <v>7.68</v>
      </c>
      <c r="P142" s="26"/>
      <c r="Q142" s="26"/>
      <c r="R142" s="26">
        <v>7.53</v>
      </c>
      <c r="S142" s="26"/>
      <c r="T142" s="26">
        <v>38.76</v>
      </c>
      <c r="U142" s="26">
        <v>5.25</v>
      </c>
      <c r="V142" s="26"/>
      <c r="W142" s="26"/>
      <c r="X142" s="26">
        <v>7.53</v>
      </c>
      <c r="Y142" s="26"/>
    </row>
    <row r="143" spans="1:25" x14ac:dyDescent="0.3">
      <c r="A143" s="18">
        <v>46300</v>
      </c>
      <c r="B143" s="19" t="s">
        <v>894</v>
      </c>
      <c r="C143" s="4" t="str">
        <f>IF(AND(IFERROR(INDEX(PARAMETRES!$D:$D,MATCH($B143,PARAMETRES!$B:$B,0)),"")&lt;&gt;"☐",ISNUMBER($P143)),IF(IFERROR(INDEX(LISTES!$F:$F,MATCH($B143,LISTES!$A:$A,0)),0)=1,"Domicile + agence","Domicile"),"Agence")</f>
        <v>Agence</v>
      </c>
      <c r="D143" s="20">
        <v>6</v>
      </c>
      <c r="E143" s="20">
        <v>0</v>
      </c>
      <c r="F143" s="21">
        <f>IF($K143&lt;&gt;"OK","",$N143+IF($C143="Agence",$O143,IF($C143="Domicile",$P143,$Q143+$O143))+IF($C143="Agence",IF(OR(IFERROR(INDEX(LISTES!$G:$G,MATCH($B143,LISTES!$A:$A,0)),0)=1,PARAMETRES!$C$6="Oui"),$R143,0),IF(IFERROR(INDEX(LISTES!$G:$G,MATCH($B143,LISTES!$A:$A,0)),0)=1,$R143+$Q143,$S143)))</f>
        <v>38.869999999999997</v>
      </c>
      <c r="G143" s="22">
        <f>IF($K143&lt;&gt;"OK","",IF($E143=0,0,$T143+IF($C143="Agence",$U143,IF($C143="Domicile",$V143,$W143+$U143))+IF($C143="Agence",IF(OR(IFERROR(INDEX(LISTES!$G:$G,MATCH($B143,LISTES!$A:$A,0)),0)=1,PARAMETRES!$C$6="Oui"),$X143,0),IF(IFERROR(INDEX(LISTES!$G:$G,MATCH($B143,LISTES!$A:$A,0)),0)=1,$X143+$W143,$Y143))))</f>
        <v>0</v>
      </c>
      <c r="H143" s="23">
        <f t="shared" si="4"/>
        <v>6.4783333333333326</v>
      </c>
      <c r="I143" s="24" t="str">
        <f t="shared" si="5"/>
        <v/>
      </c>
      <c r="J143" s="25">
        <v>0</v>
      </c>
      <c r="K143" s="4" t="s">
        <v>943</v>
      </c>
      <c r="L143" s="25">
        <f>IFERROR(INDEX(LISTES!$C:$C,MATCH($B143,LISTES!$A:$A,0)),1)</f>
        <v>1</v>
      </c>
      <c r="N143" s="26">
        <v>21.81</v>
      </c>
      <c r="O143" s="26">
        <v>17.059999999999999</v>
      </c>
      <c r="P143" s="26"/>
      <c r="Q143" s="26"/>
      <c r="R143" s="26">
        <v>15.3</v>
      </c>
      <c r="S143" s="26"/>
      <c r="T143" s="26"/>
      <c r="U143" s="26"/>
      <c r="V143" s="26"/>
      <c r="W143" s="26"/>
      <c r="X143" s="26"/>
      <c r="Y143" s="26"/>
    </row>
    <row r="144" spans="1:25" x14ac:dyDescent="0.3">
      <c r="A144" s="18">
        <v>46300</v>
      </c>
      <c r="B144" s="19" t="s">
        <v>907</v>
      </c>
      <c r="C144" s="4" t="str">
        <f>IF(AND(IFERROR(INDEX(PARAMETRES!$D:$D,MATCH($B144,PARAMETRES!$B:$B,0)),"")&lt;&gt;"☐",ISNUMBER($P144)),IF(IFERROR(INDEX(LISTES!$F:$F,MATCH($B144,LISTES!$A:$A,0)),0)=1,"Domicile + agence","Domicile"),"Agence")</f>
        <v>Agence</v>
      </c>
      <c r="D144" s="20">
        <v>5</v>
      </c>
      <c r="E144" s="20">
        <v>5</v>
      </c>
      <c r="F144" s="21">
        <f>IF($K144&lt;&gt;"OK","",$N144+IF($C144="Agence",$O144,IF($C144="Domicile",$P144,$Q144+$O144))+IF($C144="Agence",IF(OR(IFERROR(INDEX(LISTES!$G:$G,MATCH($B144,LISTES!$A:$A,0)),0)=1,PARAMETRES!$C$6="Oui"),$R144,0),IF(IFERROR(INDEX(LISTES!$G:$G,MATCH($B144,LISTES!$A:$A,0)),0)=1,$R144+$Q144,$S144)))</f>
        <v>31.59</v>
      </c>
      <c r="G144" s="22">
        <f>IF($K144&lt;&gt;"OK","",IF($E144=0,0,$T144+IF($C144="Agence",$U144,IF($C144="Domicile",$V144,$W144+$U144))+IF($C144="Agence",IF(OR(IFERROR(INDEX(LISTES!$G:$G,MATCH($B144,LISTES!$A:$A,0)),0)=1,PARAMETRES!$C$6="Oui"),$X144,0),IF(IFERROR(INDEX(LISTES!$G:$G,MATCH($B144,LISTES!$A:$A,0)),0)=1,$X144+$W144,$Y144))))</f>
        <v>31.57</v>
      </c>
      <c r="H144" s="23">
        <f t="shared" si="4"/>
        <v>6.3179999999999996</v>
      </c>
      <c r="I144" s="24">
        <f t="shared" si="5"/>
        <v>-1.9999999999999574E-2</v>
      </c>
      <c r="J144" s="25">
        <v>0</v>
      </c>
      <c r="K144" s="4" t="s">
        <v>943</v>
      </c>
      <c r="L144" s="25">
        <f>IFERROR(INDEX(LISTES!$C:$C,MATCH($B144,LISTES!$A:$A,0)),1)</f>
        <v>1</v>
      </c>
      <c r="N144" s="26">
        <v>7.06</v>
      </c>
      <c r="O144" s="26">
        <v>24.53</v>
      </c>
      <c r="P144" s="26"/>
      <c r="Q144" s="26"/>
      <c r="R144" s="26">
        <v>29.23</v>
      </c>
      <c r="S144" s="26"/>
      <c r="T144" s="26">
        <v>7.04</v>
      </c>
      <c r="U144" s="26">
        <v>24.53</v>
      </c>
      <c r="V144" s="26"/>
      <c r="W144" s="26"/>
      <c r="X144" s="26">
        <v>28.03</v>
      </c>
      <c r="Y144" s="26"/>
    </row>
    <row r="145" spans="1:25" x14ac:dyDescent="0.3">
      <c r="A145" s="18">
        <v>46300</v>
      </c>
      <c r="B145" s="19" t="s">
        <v>954</v>
      </c>
      <c r="C145" s="4" t="str">
        <f>IF(AND(IFERROR(INDEX(PARAMETRES!$D:$D,MATCH($B145,PARAMETRES!$B:$B,0)),"")&lt;&gt;"☐",ISNUMBER($P145)),IF(IFERROR(INDEX(LISTES!$F:$F,MATCH($B145,LISTES!$A:$A,0)),0)=1,"Domicile + agence","Domicile"),"Agence")</f>
        <v>Agence</v>
      </c>
      <c r="D145" s="20">
        <v>15</v>
      </c>
      <c r="E145" s="20">
        <v>15</v>
      </c>
      <c r="F145" s="21">
        <f>IF($K145&lt;&gt;"OK","",$N145+IF($C145="Agence",$O145,IF($C145="Domicile",$P145,$Q145+$O145))+IF($C145="Agence",IF(OR(IFERROR(INDEX(LISTES!$G:$G,MATCH($B145,LISTES!$A:$A,0)),0)=1,PARAMETRES!$C$6="Oui"),$R145,0),IF(IFERROR(INDEX(LISTES!$G:$G,MATCH($B145,LISTES!$A:$A,0)),0)=1,$R145+$Q145,$S145)))</f>
        <v>53.730000000000004</v>
      </c>
      <c r="G145" s="22">
        <f>IF($K145&lt;&gt;"OK","",IF($E145=0,0,$T145+IF($C145="Agence",$U145,IF($C145="Domicile",$V145,$W145+$U145))+IF($C145="Agence",IF(OR(IFERROR(INDEX(LISTES!$G:$G,MATCH($B145,LISTES!$A:$A,0)),0)=1,PARAMETRES!$C$6="Oui"),$X145,0),IF(IFERROR(INDEX(LISTES!$G:$G,MATCH($B145,LISTES!$A:$A,0)),0)=1,$X145+$W145,$Y145))))</f>
        <v>22.42</v>
      </c>
      <c r="H145" s="23">
        <f t="shared" si="4"/>
        <v>3.5820000000000003</v>
      </c>
      <c r="I145" s="24">
        <f t="shared" si="5"/>
        <v>-31.310000000000002</v>
      </c>
      <c r="J145" s="25">
        <v>0</v>
      </c>
      <c r="K145" s="4" t="s">
        <v>943</v>
      </c>
      <c r="L145" s="25">
        <f>IFERROR(INDEX(LISTES!$C:$C,MATCH($B145,LISTES!$A:$A,0)),1)</f>
        <v>1</v>
      </c>
      <c r="N145" s="26">
        <v>50.52</v>
      </c>
      <c r="O145" s="26">
        <v>3.21</v>
      </c>
      <c r="P145" s="26"/>
      <c r="Q145" s="26"/>
      <c r="R145" s="26">
        <v>3.13</v>
      </c>
      <c r="S145" s="26"/>
      <c r="T145" s="26">
        <v>19.46</v>
      </c>
      <c r="U145" s="26">
        <v>2.96</v>
      </c>
      <c r="V145" s="26"/>
      <c r="W145" s="26"/>
      <c r="X145" s="26">
        <v>7.9</v>
      </c>
      <c r="Y145" s="26"/>
    </row>
    <row r="146" spans="1:25" x14ac:dyDescent="0.3">
      <c r="A146" s="18">
        <v>46300</v>
      </c>
      <c r="B146" s="19" t="s">
        <v>905</v>
      </c>
      <c r="C146" s="4" t="str">
        <f>IF(AND(IFERROR(INDEX(PARAMETRES!$D:$D,MATCH($B146,PARAMETRES!$B:$B,0)),"")&lt;&gt;"☐",ISNUMBER($P146)),IF(IFERROR(INDEX(LISTES!$F:$F,MATCH($B146,LISTES!$A:$A,0)),0)=1,"Domicile + agence","Domicile"),"Agence")</f>
        <v>Agence</v>
      </c>
      <c r="D146" s="20">
        <v>21</v>
      </c>
      <c r="E146" s="20">
        <v>0</v>
      </c>
      <c r="F146" s="21">
        <f>IF($K146&lt;&gt;"OK","",$N146+IF($C146="Agence",$O146,IF($C146="Domicile",$P146,$Q146+$O146))+IF($C146="Agence",IF(OR(IFERROR(INDEX(LISTES!$G:$G,MATCH($B146,LISTES!$A:$A,0)),0)=1,PARAMETRES!$C$6="Oui"),$R146,0),IF(IFERROR(INDEX(LISTES!$G:$G,MATCH($B146,LISTES!$A:$A,0)),0)=1,$R146+$Q146,$S146)))</f>
        <v>94.050000000000011</v>
      </c>
      <c r="G146" s="22">
        <f>IF($K146&lt;&gt;"OK","",IF($E146=0,0,$T146+IF($C146="Agence",$U146,IF($C146="Domicile",$V146,$W146+$U146))+IF($C146="Agence",IF(OR(IFERROR(INDEX(LISTES!$G:$G,MATCH($B146,LISTES!$A:$A,0)),0)=1,PARAMETRES!$C$6="Oui"),$X146,0),IF(IFERROR(INDEX(LISTES!$G:$G,MATCH($B146,LISTES!$A:$A,0)),0)=1,$X146+$W146,$Y146))))</f>
        <v>0</v>
      </c>
      <c r="H146" s="23">
        <f t="shared" si="4"/>
        <v>4.4785714285714295</v>
      </c>
      <c r="I146" s="24" t="str">
        <f t="shared" si="5"/>
        <v/>
      </c>
      <c r="J146" s="25">
        <v>0</v>
      </c>
      <c r="K146" s="4" t="s">
        <v>943</v>
      </c>
      <c r="L146" s="25">
        <f>IFERROR(INDEX(LISTES!$C:$C,MATCH($B146,LISTES!$A:$A,0)),1)</f>
        <v>1</v>
      </c>
      <c r="N146" s="26">
        <v>90.12</v>
      </c>
      <c r="O146" s="26">
        <v>3.93</v>
      </c>
      <c r="P146" s="26"/>
      <c r="Q146" s="26"/>
      <c r="R146" s="26">
        <v>20.41</v>
      </c>
      <c r="S146" s="26"/>
      <c r="T146" s="26"/>
      <c r="U146" s="26"/>
      <c r="V146" s="26"/>
      <c r="W146" s="26"/>
      <c r="X146" s="26"/>
      <c r="Y146" s="26"/>
    </row>
    <row r="147" spans="1:25" x14ac:dyDescent="0.3">
      <c r="A147" s="18">
        <v>46300</v>
      </c>
      <c r="B147" s="19" t="s">
        <v>859</v>
      </c>
      <c r="C147" s="4" t="str">
        <f>IF(AND(IFERROR(INDEX(PARAMETRES!$D:$D,MATCH($B147,PARAMETRES!$B:$B,0)),"")&lt;&gt;"☐",ISNUMBER($P147)),IF(IFERROR(INDEX(LISTES!$F:$F,MATCH($B147,LISTES!$A:$A,0)),0)=1,"Domicile + agence","Domicile"),"Agence")</f>
        <v>Agence</v>
      </c>
      <c r="D147" s="20">
        <v>31</v>
      </c>
      <c r="E147" s="20">
        <v>0</v>
      </c>
      <c r="F147" s="21">
        <f>IF($K147&lt;&gt;"OK","",$N147+IF($C147="Agence",$O147,IF($C147="Domicile",$P147,$Q147+$O147))+IF($C147="Agence",IF(OR(IFERROR(INDEX(LISTES!$G:$G,MATCH($B147,LISTES!$A:$A,0)),0)=1,PARAMETRES!$C$6="Oui"),$R147,0),IF(IFERROR(INDEX(LISTES!$G:$G,MATCH($B147,LISTES!$A:$A,0)),0)=1,$R147+$Q147,$S147)))</f>
        <v>30.86</v>
      </c>
      <c r="G147" s="22">
        <f>IF($K147&lt;&gt;"OK","",IF($E147=0,0,$T147+IF($C147="Agence",$U147,IF($C147="Domicile",$V147,$W147+$U147))+IF($C147="Agence",IF(OR(IFERROR(INDEX(LISTES!$G:$G,MATCH($B147,LISTES!$A:$A,0)),0)=1,PARAMETRES!$C$6="Oui"),$X147,0),IF(IFERROR(INDEX(LISTES!$G:$G,MATCH($B147,LISTES!$A:$A,0)),0)=1,$X147+$W147,$Y147))))</f>
        <v>0</v>
      </c>
      <c r="H147" s="23">
        <f t="shared" si="4"/>
        <v>0.99548387096774194</v>
      </c>
      <c r="I147" s="24" t="str">
        <f t="shared" si="5"/>
        <v/>
      </c>
      <c r="J147" s="25">
        <v>0</v>
      </c>
      <c r="K147" s="4" t="s">
        <v>943</v>
      </c>
      <c r="L147" s="25">
        <f>IFERROR(INDEX(LISTES!$C:$C,MATCH($B147,LISTES!$A:$A,0)),1)</f>
        <v>1</v>
      </c>
      <c r="N147" s="26">
        <v>27.1</v>
      </c>
      <c r="O147" s="26">
        <v>3.76</v>
      </c>
      <c r="P147" s="26"/>
      <c r="Q147" s="26"/>
      <c r="R147" s="26">
        <v>3.9</v>
      </c>
      <c r="S147" s="26"/>
      <c r="T147" s="26"/>
      <c r="U147" s="26"/>
      <c r="V147" s="26"/>
      <c r="W147" s="26"/>
      <c r="X147" s="26"/>
      <c r="Y147" s="26"/>
    </row>
    <row r="148" spans="1:25" x14ac:dyDescent="0.3">
      <c r="A148" s="18">
        <v>46300</v>
      </c>
      <c r="B148" s="19" t="s">
        <v>985</v>
      </c>
      <c r="C148" s="4" t="str">
        <f>IF(AND(IFERROR(INDEX(PARAMETRES!$D:$D,MATCH($B148,PARAMETRES!$B:$B,0)),"")&lt;&gt;"☐",ISNUMBER($P148)),IF(IFERROR(INDEX(LISTES!$F:$F,MATCH($B148,LISTES!$A:$A,0)),0)=1,"Domicile + agence","Domicile"),"Agence")</f>
        <v>Agence</v>
      </c>
      <c r="D148" s="20">
        <v>2</v>
      </c>
      <c r="E148" s="20">
        <v>0</v>
      </c>
      <c r="F148" s="21">
        <f>IF($K148&lt;&gt;"OK","",$N148+IF($C148="Agence",$O148,IF($C148="Domicile",$P148,$Q148+$O148))+IF($C148="Agence",IF(OR(IFERROR(INDEX(LISTES!$G:$G,MATCH($B148,LISTES!$A:$A,0)),0)=1,PARAMETRES!$C$6="Oui"),$R148,0),IF(IFERROR(INDEX(LISTES!$G:$G,MATCH($B148,LISTES!$A:$A,0)),0)=1,$R148+$Q148,$S148)))</f>
        <v>2.2999999999999998</v>
      </c>
      <c r="G148" s="22">
        <f>IF($K148&lt;&gt;"OK","",IF($E148=0,0,$T148+IF($C148="Agence",$U148,IF($C148="Domicile",$V148,$W148+$U148))+IF($C148="Agence",IF(OR(IFERROR(INDEX(LISTES!$G:$G,MATCH($B148,LISTES!$A:$A,0)),0)=1,PARAMETRES!$C$6="Oui"),$X148,0),IF(IFERROR(INDEX(LISTES!$G:$G,MATCH($B148,LISTES!$A:$A,0)),0)=1,$X148+$W148,$Y148))))</f>
        <v>0</v>
      </c>
      <c r="H148" s="23">
        <f t="shared" si="4"/>
        <v>1.1499999999999999</v>
      </c>
      <c r="I148" s="24" t="str">
        <f t="shared" si="5"/>
        <v/>
      </c>
      <c r="J148" s="25">
        <v>0</v>
      </c>
      <c r="K148" s="4" t="s">
        <v>943</v>
      </c>
      <c r="L148" s="25">
        <f>IFERROR(INDEX(LISTES!$C:$C,MATCH($B148,LISTES!$A:$A,0)),1)</f>
        <v>0</v>
      </c>
      <c r="N148" s="26">
        <v>0</v>
      </c>
      <c r="O148" s="26">
        <v>2.2999999999999998</v>
      </c>
      <c r="P148" s="26"/>
      <c r="Q148" s="26"/>
      <c r="R148" s="26">
        <v>2.42</v>
      </c>
      <c r="S148" s="26"/>
      <c r="T148" s="26"/>
      <c r="U148" s="26"/>
      <c r="V148" s="26"/>
      <c r="W148" s="26"/>
      <c r="X148" s="26"/>
      <c r="Y148" s="26"/>
    </row>
    <row r="149" spans="1:25" x14ac:dyDescent="0.3">
      <c r="A149" s="18">
        <v>46300</v>
      </c>
      <c r="B149" s="19" t="s">
        <v>865</v>
      </c>
      <c r="C149" s="4" t="str">
        <f>IF(AND(IFERROR(INDEX(PARAMETRES!$D:$D,MATCH($B149,PARAMETRES!$B:$B,0)),"")&lt;&gt;"☐",ISNUMBER($P149)),IF(IFERROR(INDEX(LISTES!$F:$F,MATCH($B149,LISTES!$A:$A,0)),0)=1,"Domicile + agence","Domicile"),"Agence")</f>
        <v>Agence</v>
      </c>
      <c r="D149" s="20">
        <v>9</v>
      </c>
      <c r="E149" s="20">
        <v>9</v>
      </c>
      <c r="F149" s="21">
        <f>IF($K149&lt;&gt;"OK","",$N149+IF($C149="Agence",$O149,IF($C149="Domicile",$P149,$Q149+$O149))+IF($C149="Agence",IF(OR(IFERROR(INDEX(LISTES!$G:$G,MATCH($B149,LISTES!$A:$A,0)),0)=1,PARAMETRES!$C$6="Oui"),$R149,0),IF(IFERROR(INDEX(LISTES!$G:$G,MATCH($B149,LISTES!$A:$A,0)),0)=1,$R149+$Q149,$S149)))</f>
        <v>35.959999999999994</v>
      </c>
      <c r="G149" s="22">
        <f>IF($K149&lt;&gt;"OK","",IF($E149=0,0,$T149+IF($C149="Agence",$U149,IF($C149="Domicile",$V149,$W149+$U149))+IF($C149="Agence",IF(OR(IFERROR(INDEX(LISTES!$G:$G,MATCH($B149,LISTES!$A:$A,0)),0)=1,PARAMETRES!$C$6="Oui"),$X149,0),IF(IFERROR(INDEX(LISTES!$G:$G,MATCH($B149,LISTES!$A:$A,0)),0)=1,$X149+$W149,$Y149))))</f>
        <v>28.56</v>
      </c>
      <c r="H149" s="23">
        <f t="shared" si="4"/>
        <v>3.9955555555555549</v>
      </c>
      <c r="I149" s="24">
        <f t="shared" si="5"/>
        <v>-7.399999999999995</v>
      </c>
      <c r="J149" s="25">
        <v>1</v>
      </c>
      <c r="K149" s="4" t="s">
        <v>943</v>
      </c>
      <c r="L149" s="25">
        <f>IFERROR(INDEX(LISTES!$C:$C,MATCH($B149,LISTES!$A:$A,0)),1)</f>
        <v>1</v>
      </c>
      <c r="N149" s="26">
        <v>33.369999999999997</v>
      </c>
      <c r="O149" s="26">
        <v>2.59</v>
      </c>
      <c r="P149" s="26"/>
      <c r="Q149" s="26"/>
      <c r="R149" s="26">
        <v>2.46</v>
      </c>
      <c r="S149" s="26"/>
      <c r="T149" s="26">
        <v>25.97</v>
      </c>
      <c r="U149" s="26">
        <v>2.59</v>
      </c>
      <c r="V149" s="26"/>
      <c r="W149" s="26"/>
      <c r="X149" s="26">
        <v>2.4900000000000002</v>
      </c>
      <c r="Y149" s="26"/>
    </row>
    <row r="150" spans="1:25" x14ac:dyDescent="0.3">
      <c r="A150" s="18">
        <v>46300</v>
      </c>
      <c r="B150" s="19" t="s">
        <v>955</v>
      </c>
      <c r="C150" s="4" t="str">
        <f>IF(AND(IFERROR(INDEX(PARAMETRES!$D:$D,MATCH($B150,PARAMETRES!$B:$B,0)),"")&lt;&gt;"☐",ISNUMBER($P150)),IF(IFERROR(INDEX(LISTES!$F:$F,MATCH($B150,LISTES!$A:$A,0)),0)=1,"Domicile + agence","Domicile"),"Agence")</f>
        <v>Agence</v>
      </c>
      <c r="D150" s="20">
        <v>2</v>
      </c>
      <c r="E150" s="20">
        <v>0</v>
      </c>
      <c r="F150" s="21">
        <f>IF($K150&lt;&gt;"OK","",$N150+IF($C150="Agence",$O150,IF($C150="Domicile",$P150,$Q150+$O150))+IF($C150="Agence",IF(OR(IFERROR(INDEX(LISTES!$G:$G,MATCH($B150,LISTES!$A:$A,0)),0)=1,PARAMETRES!$C$6="Oui"),$R150,0),IF(IFERROR(INDEX(LISTES!$G:$G,MATCH($B150,LISTES!$A:$A,0)),0)=1,$R150+$Q150,$S150)))</f>
        <v>4.42</v>
      </c>
      <c r="G150" s="22">
        <f>IF($K150&lt;&gt;"OK","",IF($E150=0,0,$T150+IF($C150="Agence",$U150,IF($C150="Domicile",$V150,$W150+$U150))+IF($C150="Agence",IF(OR(IFERROR(INDEX(LISTES!$G:$G,MATCH($B150,LISTES!$A:$A,0)),0)=1,PARAMETRES!$C$6="Oui"),$X150,0),IF(IFERROR(INDEX(LISTES!$G:$G,MATCH($B150,LISTES!$A:$A,0)),0)=1,$X150+$W150,$Y150))))</f>
        <v>0</v>
      </c>
      <c r="H150" s="23">
        <f t="shared" si="4"/>
        <v>2.21</v>
      </c>
      <c r="I150" s="24" t="str">
        <f t="shared" si="5"/>
        <v/>
      </c>
      <c r="J150" s="25">
        <v>0</v>
      </c>
      <c r="K150" s="4" t="s">
        <v>943</v>
      </c>
      <c r="L150" s="25">
        <f>IFERROR(INDEX(LISTES!$C:$C,MATCH($B150,LISTES!$A:$A,0)),1)</f>
        <v>1</v>
      </c>
      <c r="N150" s="26">
        <v>0</v>
      </c>
      <c r="O150" s="26">
        <v>4.42</v>
      </c>
      <c r="P150" s="26"/>
      <c r="Q150" s="26"/>
      <c r="R150" s="26">
        <v>5.12</v>
      </c>
      <c r="S150" s="26"/>
      <c r="T150" s="26"/>
      <c r="U150" s="26"/>
      <c r="V150" s="26"/>
      <c r="W150" s="26"/>
      <c r="X150" s="26"/>
      <c r="Y150" s="26"/>
    </row>
    <row r="151" spans="1:25" x14ac:dyDescent="0.3">
      <c r="A151" s="18">
        <v>46300</v>
      </c>
      <c r="B151" s="19" t="s">
        <v>847</v>
      </c>
      <c r="C151" s="4" t="str">
        <f>IF(AND(IFERROR(INDEX(PARAMETRES!$D:$D,MATCH($B151,PARAMETRES!$B:$B,0)),"")&lt;&gt;"☐",ISNUMBER($P151)),IF(IFERROR(INDEX(LISTES!$F:$F,MATCH($B151,LISTES!$A:$A,0)),0)=1,"Domicile + agence","Domicile"),"Agence")</f>
        <v>Agence</v>
      </c>
      <c r="D151" s="20">
        <v>9</v>
      </c>
      <c r="E151" s="20">
        <v>4</v>
      </c>
      <c r="F151" s="21">
        <f>IF($K151&lt;&gt;"OK","",$N151+IF($C151="Agence",$O151,IF($C151="Domicile",$P151,$Q151+$O151))+IF($C151="Agence",IF(OR(IFERROR(INDEX(LISTES!$G:$G,MATCH($B151,LISTES!$A:$A,0)),0)=1,PARAMETRES!$C$6="Oui"),$R151,0),IF(IFERROR(INDEX(LISTES!$G:$G,MATCH($B151,LISTES!$A:$A,0)),0)=1,$R151+$Q151,$S151)))</f>
        <v>28.189999999999998</v>
      </c>
      <c r="G151" s="22">
        <f>IF($K151&lt;&gt;"OK","",IF($E151=0,0,$T151+IF($C151="Agence",$U151,IF($C151="Domicile",$V151,$W151+$U151))+IF($C151="Agence",IF(OR(IFERROR(INDEX(LISTES!$G:$G,MATCH($B151,LISTES!$A:$A,0)),0)=1,PARAMETRES!$C$6="Oui"),$X151,0),IF(IFERROR(INDEX(LISTES!$G:$G,MATCH($B151,LISTES!$A:$A,0)),0)=1,$X151+$W151,$Y151))))</f>
        <v>9.5300000000000011</v>
      </c>
      <c r="H151" s="23">
        <f t="shared" si="4"/>
        <v>3.132222222222222</v>
      </c>
      <c r="I151" s="24" t="str">
        <f t="shared" si="5"/>
        <v/>
      </c>
      <c r="J151" s="25">
        <v>0</v>
      </c>
      <c r="K151" s="4" t="s">
        <v>943</v>
      </c>
      <c r="L151" s="25">
        <f>IFERROR(INDEX(LISTES!$C:$C,MATCH($B151,LISTES!$A:$A,0)),1)</f>
        <v>1</v>
      </c>
      <c r="N151" s="26">
        <v>25.11</v>
      </c>
      <c r="O151" s="26">
        <v>3.08</v>
      </c>
      <c r="P151" s="26"/>
      <c r="Q151" s="26"/>
      <c r="R151" s="26">
        <v>3.42</v>
      </c>
      <c r="S151" s="26"/>
      <c r="T151" s="26">
        <v>6.45</v>
      </c>
      <c r="U151" s="26">
        <v>3.08</v>
      </c>
      <c r="V151" s="26"/>
      <c r="W151" s="26"/>
      <c r="X151" s="26">
        <v>10.16</v>
      </c>
      <c r="Y151" s="26"/>
    </row>
    <row r="152" spans="1:25" x14ac:dyDescent="0.3">
      <c r="A152" s="18">
        <v>46300</v>
      </c>
      <c r="B152" s="19" t="s">
        <v>851</v>
      </c>
      <c r="C152" s="4" t="str">
        <f>IF(AND(IFERROR(INDEX(PARAMETRES!$D:$D,MATCH($B152,PARAMETRES!$B:$B,0)),"")&lt;&gt;"☐",ISNUMBER($P152)),IF(IFERROR(INDEX(LISTES!$F:$F,MATCH($B152,LISTES!$A:$A,0)),0)=1,"Domicile + agence","Domicile"),"Agence")</f>
        <v>Agence</v>
      </c>
      <c r="D152" s="20">
        <v>2</v>
      </c>
      <c r="E152" s="20">
        <v>0</v>
      </c>
      <c r="F152" s="21">
        <f>IF($K152&lt;&gt;"OK","",$N152+IF($C152="Agence",$O152,IF($C152="Domicile",$P152,$Q152+$O152))+IF($C152="Agence",IF(OR(IFERROR(INDEX(LISTES!$G:$G,MATCH($B152,LISTES!$A:$A,0)),0)=1,PARAMETRES!$C$6="Oui"),$R152,0),IF(IFERROR(INDEX(LISTES!$G:$G,MATCH($B152,LISTES!$A:$A,0)),0)=1,$R152+$Q152,$S152)))</f>
        <v>55.709999999999994</v>
      </c>
      <c r="G152" s="22">
        <f>IF($K152&lt;&gt;"OK","",IF($E152=0,0,$T152+IF($C152="Agence",$U152,IF($C152="Domicile",$V152,$W152+$U152))+IF($C152="Agence",IF(OR(IFERROR(INDEX(LISTES!$G:$G,MATCH($B152,LISTES!$A:$A,0)),0)=1,PARAMETRES!$C$6="Oui"),$X152,0),IF(IFERROR(INDEX(LISTES!$G:$G,MATCH($B152,LISTES!$A:$A,0)),0)=1,$X152+$W152,$Y152))))</f>
        <v>0</v>
      </c>
      <c r="H152" s="23">
        <f t="shared" si="4"/>
        <v>27.854999999999997</v>
      </c>
      <c r="I152" s="24" t="str">
        <f t="shared" si="5"/>
        <v/>
      </c>
      <c r="J152" s="25">
        <v>0</v>
      </c>
      <c r="K152" s="4" t="s">
        <v>943</v>
      </c>
      <c r="L152" s="25">
        <f>IFERROR(INDEX(LISTES!$C:$C,MATCH($B152,LISTES!$A:$A,0)),1)</f>
        <v>1</v>
      </c>
      <c r="N152" s="26">
        <v>28.72</v>
      </c>
      <c r="O152" s="26">
        <v>26.99</v>
      </c>
      <c r="P152" s="26"/>
      <c r="Q152" s="26"/>
      <c r="R152" s="26">
        <v>5.47</v>
      </c>
      <c r="S152" s="26"/>
      <c r="T152" s="26"/>
      <c r="U152" s="26"/>
      <c r="V152" s="26"/>
      <c r="W152" s="26"/>
      <c r="X152" s="26"/>
      <c r="Y152" s="26"/>
    </row>
    <row r="153" spans="1:25" x14ac:dyDescent="0.3">
      <c r="A153" s="18">
        <v>46300</v>
      </c>
      <c r="B153" s="19" t="s">
        <v>956</v>
      </c>
      <c r="C153" s="4" t="str">
        <f>IF(AND(IFERROR(INDEX(PARAMETRES!$D:$D,MATCH($B153,PARAMETRES!$B:$B,0)),"")&lt;&gt;"☐",ISNUMBER($P153)),IF(IFERROR(INDEX(LISTES!$F:$F,MATCH($B153,LISTES!$A:$A,0)),0)=1,"Domicile + agence","Domicile"),"Agence")</f>
        <v>Agence</v>
      </c>
      <c r="D153" s="20">
        <v>11</v>
      </c>
      <c r="E153" s="20">
        <v>8</v>
      </c>
      <c r="F153" s="21">
        <f>IF($K153&lt;&gt;"OK","",$N153+IF($C153="Agence",$O153,IF($C153="Domicile",$P153,$Q153+$O153))+IF($C153="Agence",IF(OR(IFERROR(INDEX(LISTES!$G:$G,MATCH($B153,LISTES!$A:$A,0)),0)=1,PARAMETRES!$C$6="Oui"),$R153,0),IF(IFERROR(INDEX(LISTES!$G:$G,MATCH($B153,LISTES!$A:$A,0)),0)=1,$R153+$Q153,$S153)))</f>
        <v>18.96</v>
      </c>
      <c r="G153" s="22">
        <f>IF($K153&lt;&gt;"OK","",IF($E153=0,0,$T153+IF($C153="Agence",$U153,IF($C153="Domicile",$V153,$W153+$U153))+IF($C153="Agence",IF(OR(IFERROR(INDEX(LISTES!$G:$G,MATCH($B153,LISTES!$A:$A,0)),0)=1,PARAMETRES!$C$6="Oui"),$X153,0),IF(IFERROR(INDEX(LISTES!$G:$G,MATCH($B153,LISTES!$A:$A,0)),0)=1,$X153+$W153,$Y153))))</f>
        <v>9.93</v>
      </c>
      <c r="H153" s="23">
        <f t="shared" si="4"/>
        <v>1.7236363636363636</v>
      </c>
      <c r="I153" s="24" t="str">
        <f t="shared" si="5"/>
        <v/>
      </c>
      <c r="J153" s="25">
        <v>0</v>
      </c>
      <c r="K153" s="4" t="s">
        <v>943</v>
      </c>
      <c r="L153" s="25">
        <f>IFERROR(INDEX(LISTES!$C:$C,MATCH($B153,LISTES!$A:$A,0)),1)</f>
        <v>1</v>
      </c>
      <c r="N153" s="26">
        <v>14.7</v>
      </c>
      <c r="O153" s="26">
        <v>4.26</v>
      </c>
      <c r="P153" s="26"/>
      <c r="Q153" s="26"/>
      <c r="R153" s="26">
        <v>4.58</v>
      </c>
      <c r="S153" s="26"/>
      <c r="T153" s="26">
        <v>5.67</v>
      </c>
      <c r="U153" s="26">
        <v>4.26</v>
      </c>
      <c r="V153" s="26"/>
      <c r="W153" s="26"/>
      <c r="X153" s="26">
        <v>3.17</v>
      </c>
      <c r="Y153" s="26"/>
    </row>
    <row r="154" spans="1:25" x14ac:dyDescent="0.3">
      <c r="A154" s="18">
        <v>46300</v>
      </c>
      <c r="B154" s="19" t="s">
        <v>957</v>
      </c>
      <c r="C154" s="4" t="str">
        <f>IF(AND(IFERROR(INDEX(PARAMETRES!$D:$D,MATCH($B154,PARAMETRES!$B:$B,0)),"")&lt;&gt;"☐",ISNUMBER($P154)),IF(IFERROR(INDEX(LISTES!$F:$F,MATCH($B154,LISTES!$A:$A,0)),0)=1,"Domicile + agence","Domicile"),"Agence")</f>
        <v>Agence</v>
      </c>
      <c r="D154" s="20">
        <v>20</v>
      </c>
      <c r="E154" s="20">
        <v>14</v>
      </c>
      <c r="F154" s="21">
        <f>IF($K154&lt;&gt;"OK","",$N154+IF($C154="Agence",$O154,IF($C154="Domicile",$P154,$Q154+$O154))+IF($C154="Agence",IF(OR(IFERROR(INDEX(LISTES!$G:$G,MATCH($B154,LISTES!$A:$A,0)),0)=1,PARAMETRES!$C$6="Oui"),$R154,0),IF(IFERROR(INDEX(LISTES!$G:$G,MATCH($B154,LISTES!$A:$A,0)),0)=1,$R154+$Q154,$S154)))</f>
        <v>44.37</v>
      </c>
      <c r="G154" s="22">
        <f>IF($K154&lt;&gt;"OK","",IF($E154=0,0,$T154+IF($C154="Agence",$U154,IF($C154="Domicile",$V154,$W154+$U154))+IF($C154="Agence",IF(OR(IFERROR(INDEX(LISTES!$G:$G,MATCH($B154,LISTES!$A:$A,0)),0)=1,PARAMETRES!$C$6="Oui"),$X154,0),IF(IFERROR(INDEX(LISTES!$G:$G,MATCH($B154,LISTES!$A:$A,0)),0)=1,$X154+$W154,$Y154))))</f>
        <v>18.010000000000002</v>
      </c>
      <c r="H154" s="23">
        <f t="shared" si="4"/>
        <v>2.2184999999999997</v>
      </c>
      <c r="I154" s="24" t="str">
        <f t="shared" si="5"/>
        <v/>
      </c>
      <c r="J154" s="25">
        <v>0</v>
      </c>
      <c r="K154" s="4" t="s">
        <v>943</v>
      </c>
      <c r="L154" s="25">
        <f>IFERROR(INDEX(LISTES!$C:$C,MATCH($B154,LISTES!$A:$A,0)),1)</f>
        <v>1</v>
      </c>
      <c r="N154" s="26">
        <v>37.25</v>
      </c>
      <c r="O154" s="26">
        <v>7.12</v>
      </c>
      <c r="P154" s="26"/>
      <c r="Q154" s="26"/>
      <c r="R154" s="26">
        <v>6.25</v>
      </c>
      <c r="S154" s="26"/>
      <c r="T154" s="26">
        <v>14.47</v>
      </c>
      <c r="U154" s="26">
        <v>3.54</v>
      </c>
      <c r="V154" s="26"/>
      <c r="W154" s="26"/>
      <c r="X154" s="26">
        <v>5.86</v>
      </c>
      <c r="Y154" s="26"/>
    </row>
    <row r="155" spans="1:25" x14ac:dyDescent="0.3">
      <c r="A155" s="18">
        <v>46300</v>
      </c>
      <c r="B155" s="19" t="s">
        <v>849</v>
      </c>
      <c r="C155" s="4" t="str">
        <f>IF(AND(IFERROR(INDEX(PARAMETRES!$D:$D,MATCH($B155,PARAMETRES!$B:$B,0)),"")&lt;&gt;"☐",ISNUMBER($P155)),IF(IFERROR(INDEX(LISTES!$F:$F,MATCH($B155,LISTES!$A:$A,0)),0)=1,"Domicile + agence","Domicile"),"Agence")</f>
        <v>Agence</v>
      </c>
      <c r="D155" s="20">
        <v>14</v>
      </c>
      <c r="E155" s="20">
        <v>9</v>
      </c>
      <c r="F155" s="21">
        <f>IF($K155&lt;&gt;"OK","",$N155+IF($C155="Agence",$O155,IF($C155="Domicile",$P155,$Q155+$O155))+IF($C155="Agence",IF(OR(IFERROR(INDEX(LISTES!$G:$G,MATCH($B155,LISTES!$A:$A,0)),0)=1,PARAMETRES!$C$6="Oui"),$R155,0),IF(IFERROR(INDEX(LISTES!$G:$G,MATCH($B155,LISTES!$A:$A,0)),0)=1,$R155+$Q155,$S155)))</f>
        <v>65.45</v>
      </c>
      <c r="G155" s="22">
        <f>IF($K155&lt;&gt;"OK","",IF($E155=0,0,$T155+IF($C155="Agence",$U155,IF($C155="Domicile",$V155,$W155+$U155))+IF($C155="Agence",IF(OR(IFERROR(INDEX(LISTES!$G:$G,MATCH($B155,LISTES!$A:$A,0)),0)=1,PARAMETRES!$C$6="Oui"),$X155,0),IF(IFERROR(INDEX(LISTES!$G:$G,MATCH($B155,LISTES!$A:$A,0)),0)=1,$X155+$W155,$Y155))))</f>
        <v>33.840000000000003</v>
      </c>
      <c r="H155" s="23">
        <f t="shared" si="4"/>
        <v>4.6749999999999998</v>
      </c>
      <c r="I155" s="24" t="str">
        <f t="shared" si="5"/>
        <v/>
      </c>
      <c r="J155" s="25">
        <v>0</v>
      </c>
      <c r="K155" s="4" t="s">
        <v>943</v>
      </c>
      <c r="L155" s="25">
        <f>IFERROR(INDEX(LISTES!$C:$C,MATCH($B155,LISTES!$A:$A,0)),1)</f>
        <v>1</v>
      </c>
      <c r="N155" s="26">
        <v>55.65</v>
      </c>
      <c r="O155" s="26">
        <v>9.8000000000000007</v>
      </c>
      <c r="P155" s="26"/>
      <c r="Q155" s="26"/>
      <c r="R155" s="26">
        <v>17.68</v>
      </c>
      <c r="S155" s="26"/>
      <c r="T155" s="26">
        <v>28.52</v>
      </c>
      <c r="U155" s="26">
        <v>5.32</v>
      </c>
      <c r="V155" s="26"/>
      <c r="W155" s="26"/>
      <c r="X155" s="26">
        <v>17.68</v>
      </c>
      <c r="Y155" s="26"/>
    </row>
    <row r="156" spans="1:25" x14ac:dyDescent="0.3">
      <c r="A156" s="18">
        <v>46300</v>
      </c>
      <c r="B156" s="19" t="s">
        <v>900</v>
      </c>
      <c r="C156" s="4" t="str">
        <f>IF(AND(IFERROR(INDEX(PARAMETRES!$D:$D,MATCH($B156,PARAMETRES!$B:$B,0)),"")&lt;&gt;"☐",ISNUMBER($P156)),IF(IFERROR(INDEX(LISTES!$F:$F,MATCH($B156,LISTES!$A:$A,0)),0)=1,"Domicile + agence","Domicile"),"Agence")</f>
        <v>Agence</v>
      </c>
      <c r="D156" s="20">
        <v>10</v>
      </c>
      <c r="E156" s="20">
        <v>10</v>
      </c>
      <c r="F156" s="21">
        <f>IF($K156&lt;&gt;"OK","",$N156+IF($C156="Agence",$O156,IF($C156="Domicile",$P156,$Q156+$O156))+IF($C156="Agence",IF(OR(IFERROR(INDEX(LISTES!$G:$G,MATCH($B156,LISTES!$A:$A,0)),0)=1,PARAMETRES!$C$6="Oui"),$R156,0),IF(IFERROR(INDEX(LISTES!$G:$G,MATCH($B156,LISTES!$A:$A,0)),0)=1,$R156+$Q156,$S156)))</f>
        <v>15.620000000000001</v>
      </c>
      <c r="G156" s="22">
        <f>IF($K156&lt;&gt;"OK","",IF($E156=0,0,$T156+IF($C156="Agence",$U156,IF($C156="Domicile",$V156,$W156+$U156))+IF($C156="Agence",IF(OR(IFERROR(INDEX(LISTES!$G:$G,MATCH($B156,LISTES!$A:$A,0)),0)=1,PARAMETRES!$C$6="Oui"),$X156,0),IF(IFERROR(INDEX(LISTES!$G:$G,MATCH($B156,LISTES!$A:$A,0)),0)=1,$X156+$W156,$Y156))))</f>
        <v>26.32</v>
      </c>
      <c r="H156" s="23">
        <f t="shared" si="4"/>
        <v>1.5620000000000001</v>
      </c>
      <c r="I156" s="24">
        <f t="shared" si="5"/>
        <v>10.7</v>
      </c>
      <c r="J156" s="25">
        <v>0</v>
      </c>
      <c r="K156" s="4" t="s">
        <v>943</v>
      </c>
      <c r="L156" s="25">
        <f>IFERROR(INDEX(LISTES!$C:$C,MATCH($B156,LISTES!$A:$A,0)),1)</f>
        <v>1</v>
      </c>
      <c r="N156" s="26">
        <v>8.17</v>
      </c>
      <c r="O156" s="26">
        <v>7.45</v>
      </c>
      <c r="P156" s="26"/>
      <c r="Q156" s="26"/>
      <c r="R156" s="26">
        <v>10.65</v>
      </c>
      <c r="S156" s="26"/>
      <c r="T156" s="26">
        <v>15.74</v>
      </c>
      <c r="U156" s="26">
        <v>10.58</v>
      </c>
      <c r="V156" s="26"/>
      <c r="W156" s="26"/>
      <c r="X156" s="26">
        <v>10.78</v>
      </c>
      <c r="Y156" s="26"/>
    </row>
    <row r="157" spans="1:25" x14ac:dyDescent="0.3">
      <c r="A157" s="18">
        <v>46300</v>
      </c>
      <c r="B157" s="19" t="s">
        <v>959</v>
      </c>
      <c r="C157" s="4" t="str">
        <f>IF(AND(IFERROR(INDEX(PARAMETRES!$D:$D,MATCH($B157,PARAMETRES!$B:$B,0)),"")&lt;&gt;"☐",ISNUMBER($P157)),IF(IFERROR(INDEX(LISTES!$F:$F,MATCH($B157,LISTES!$A:$A,0)),0)=1,"Domicile + agence","Domicile"),"Agence")</f>
        <v>Agence</v>
      </c>
      <c r="D157" s="20">
        <v>8</v>
      </c>
      <c r="E157" s="20">
        <v>3</v>
      </c>
      <c r="F157" s="21">
        <f>IF($K157&lt;&gt;"OK","",$N157+IF($C157="Agence",$O157,IF($C157="Domicile",$P157,$Q157+$O157))+IF($C157="Agence",IF(OR(IFERROR(INDEX(LISTES!$G:$G,MATCH($B157,LISTES!$A:$A,0)),0)=1,PARAMETRES!$C$6="Oui"),$R157,0),IF(IFERROR(INDEX(LISTES!$G:$G,MATCH($B157,LISTES!$A:$A,0)),0)=1,$R157+$Q157,$S157)))</f>
        <v>22.88</v>
      </c>
      <c r="G157" s="22">
        <f>IF($K157&lt;&gt;"OK","",IF($E157=0,0,$T157+IF($C157="Agence",$U157,IF($C157="Domicile",$V157,$W157+$U157))+IF($C157="Agence",IF(OR(IFERROR(INDEX(LISTES!$G:$G,MATCH($B157,LISTES!$A:$A,0)),0)=1,PARAMETRES!$C$6="Oui"),$X157,0),IF(IFERROR(INDEX(LISTES!$G:$G,MATCH($B157,LISTES!$A:$A,0)),0)=1,$X157+$W157,$Y157))))</f>
        <v>10.73</v>
      </c>
      <c r="H157" s="23">
        <f t="shared" si="4"/>
        <v>2.86</v>
      </c>
      <c r="I157" s="24" t="str">
        <f t="shared" si="5"/>
        <v/>
      </c>
      <c r="J157" s="25">
        <v>0</v>
      </c>
      <c r="K157" s="4" t="s">
        <v>943</v>
      </c>
      <c r="L157" s="25">
        <f>IFERROR(INDEX(LISTES!$C:$C,MATCH($B157,LISTES!$A:$A,0)),1)</f>
        <v>1</v>
      </c>
      <c r="N157" s="26">
        <v>15.91</v>
      </c>
      <c r="O157" s="26">
        <v>6.97</v>
      </c>
      <c r="P157" s="26"/>
      <c r="Q157" s="26"/>
      <c r="R157" s="26">
        <v>9.56</v>
      </c>
      <c r="S157" s="26"/>
      <c r="T157" s="26">
        <v>3.76</v>
      </c>
      <c r="U157" s="26">
        <v>6.97</v>
      </c>
      <c r="V157" s="26"/>
      <c r="W157" s="26"/>
      <c r="X157" s="26">
        <v>9.68</v>
      </c>
      <c r="Y157" s="26"/>
    </row>
    <row r="158" spans="1:25" x14ac:dyDescent="0.3">
      <c r="A158" s="18">
        <v>46300</v>
      </c>
      <c r="B158" s="19" t="s">
        <v>853</v>
      </c>
      <c r="C158" s="4" t="str">
        <f>IF(AND(IFERROR(INDEX(PARAMETRES!$D:$D,MATCH($B158,PARAMETRES!$B:$B,0)),"")&lt;&gt;"☐",ISNUMBER($P158)),IF(IFERROR(INDEX(LISTES!$F:$F,MATCH($B158,LISTES!$A:$A,0)),0)=1,"Domicile + agence","Domicile"),"Agence")</f>
        <v>Agence</v>
      </c>
      <c r="D158" s="20">
        <v>19</v>
      </c>
      <c r="E158" s="20">
        <v>2</v>
      </c>
      <c r="F158" s="21">
        <f>IF($K158&lt;&gt;"OK","",$N158+IF($C158="Agence",$O158,IF($C158="Domicile",$P158,$Q158+$O158))+IF($C158="Agence",IF(OR(IFERROR(INDEX(LISTES!$G:$G,MATCH($B158,LISTES!$A:$A,0)),0)=1,PARAMETRES!$C$6="Oui"),$R158,0),IF(IFERROR(INDEX(LISTES!$G:$G,MATCH($B158,LISTES!$A:$A,0)),0)=1,$R158+$Q158,$S158)))</f>
        <v>48</v>
      </c>
      <c r="G158" s="22">
        <f>IF($K158&lt;&gt;"OK","",IF($E158=0,0,$T158+IF($C158="Agence",$U158,IF($C158="Domicile",$V158,$W158+$U158))+IF($C158="Agence",IF(OR(IFERROR(INDEX(LISTES!$G:$G,MATCH($B158,LISTES!$A:$A,0)),0)=1,PARAMETRES!$C$6="Oui"),$X158,0),IF(IFERROR(INDEX(LISTES!$G:$G,MATCH($B158,LISTES!$A:$A,0)),0)=1,$X158+$W158,$Y158))))</f>
        <v>3.16</v>
      </c>
      <c r="H158" s="23">
        <f t="shared" si="4"/>
        <v>2.5263157894736841</v>
      </c>
      <c r="I158" s="24" t="str">
        <f t="shared" si="5"/>
        <v/>
      </c>
      <c r="J158" s="25">
        <v>0</v>
      </c>
      <c r="K158" s="4" t="s">
        <v>943</v>
      </c>
      <c r="L158" s="25">
        <f>IFERROR(INDEX(LISTES!$C:$C,MATCH($B158,LISTES!$A:$A,0)),1)</f>
        <v>1</v>
      </c>
      <c r="N158" s="26">
        <v>42.59</v>
      </c>
      <c r="O158" s="26">
        <v>5.41</v>
      </c>
      <c r="P158" s="26"/>
      <c r="Q158" s="26"/>
      <c r="R158" s="26">
        <v>3.08</v>
      </c>
      <c r="S158" s="26"/>
      <c r="T158" s="26">
        <v>0.78</v>
      </c>
      <c r="U158" s="26">
        <v>2.38</v>
      </c>
      <c r="V158" s="26"/>
      <c r="W158" s="26"/>
      <c r="X158" s="26">
        <v>3.05</v>
      </c>
      <c r="Y158" s="26"/>
    </row>
    <row r="159" spans="1:25" x14ac:dyDescent="0.3">
      <c r="A159" s="18">
        <v>46300</v>
      </c>
      <c r="B159" s="19" t="s">
        <v>960</v>
      </c>
      <c r="C159" s="4" t="str">
        <f>IF(AND(IFERROR(INDEX(PARAMETRES!$D:$D,MATCH($B159,PARAMETRES!$B:$B,0)),"")&lt;&gt;"☐",ISNUMBER($P159)),IF(IFERROR(INDEX(LISTES!$F:$F,MATCH($B159,LISTES!$A:$A,0)),0)=1,"Domicile + agence","Domicile"),"Agence")</f>
        <v>Agence</v>
      </c>
      <c r="D159" s="20">
        <v>16</v>
      </c>
      <c r="E159" s="20">
        <v>16</v>
      </c>
      <c r="F159" s="21">
        <f>IF($K159&lt;&gt;"OK","",$N159+IF($C159="Agence",$O159,IF($C159="Domicile",$P159,$Q159+$O159))+IF($C159="Agence",IF(OR(IFERROR(INDEX(LISTES!$G:$G,MATCH($B159,LISTES!$A:$A,0)),0)=1,PARAMETRES!$C$6="Oui"),$R159,0),IF(IFERROR(INDEX(LISTES!$G:$G,MATCH($B159,LISTES!$A:$A,0)),0)=1,$R159+$Q159,$S159)))</f>
        <v>70.679999999999993</v>
      </c>
      <c r="G159" s="22">
        <f>IF($K159&lt;&gt;"OK","",IF($E159=0,0,$T159+IF($C159="Agence",$U159,IF($C159="Domicile",$V159,$W159+$U159))+IF($C159="Agence",IF(OR(IFERROR(INDEX(LISTES!$G:$G,MATCH($B159,LISTES!$A:$A,0)),0)=1,PARAMETRES!$C$6="Oui"),$X159,0),IF(IFERROR(INDEX(LISTES!$G:$G,MATCH($B159,LISTES!$A:$A,0)),0)=1,$X159+$W159,$Y159))))</f>
        <v>27.7</v>
      </c>
      <c r="H159" s="23">
        <f t="shared" si="4"/>
        <v>4.4174999999999995</v>
      </c>
      <c r="I159" s="24">
        <f t="shared" si="5"/>
        <v>-42.97999999999999</v>
      </c>
      <c r="J159" s="25">
        <v>0</v>
      </c>
      <c r="K159" s="4" t="s">
        <v>943</v>
      </c>
      <c r="L159" s="25">
        <f>IFERROR(INDEX(LISTES!$C:$C,MATCH($B159,LISTES!$A:$A,0)),1)</f>
        <v>1</v>
      </c>
      <c r="N159" s="26">
        <v>65.209999999999994</v>
      </c>
      <c r="O159" s="26">
        <v>5.47</v>
      </c>
      <c r="P159" s="26"/>
      <c r="Q159" s="26"/>
      <c r="R159" s="26">
        <v>1.32</v>
      </c>
      <c r="S159" s="26"/>
      <c r="T159" s="26">
        <v>26.24</v>
      </c>
      <c r="U159" s="26">
        <v>1.46</v>
      </c>
      <c r="V159" s="26"/>
      <c r="W159" s="26"/>
      <c r="X159" s="26">
        <v>8.08</v>
      </c>
      <c r="Y159" s="26"/>
    </row>
    <row r="160" spans="1:25" x14ac:dyDescent="0.3">
      <c r="A160" s="18">
        <v>46300</v>
      </c>
      <c r="B160" s="19" t="s">
        <v>961</v>
      </c>
      <c r="C160" s="4" t="str">
        <f>IF(AND(IFERROR(INDEX(PARAMETRES!$D:$D,MATCH($B160,PARAMETRES!$B:$B,0)),"")&lt;&gt;"☐",ISNUMBER($P160)),IF(IFERROR(INDEX(LISTES!$F:$F,MATCH($B160,LISTES!$A:$A,0)),0)=1,"Domicile + agence","Domicile"),"Agence")</f>
        <v>Domicile + agence</v>
      </c>
      <c r="D160" s="20">
        <v>13</v>
      </c>
      <c r="E160" s="20">
        <v>13</v>
      </c>
      <c r="F160" s="21">
        <f>IF($K160&lt;&gt;"OK","",$N160+IF($C160="Agence",$O160,IF($C160="Domicile",$P160,$Q160+$O160))+IF($C160="Agence",IF(OR(IFERROR(INDEX(LISTES!$G:$G,MATCH($B160,LISTES!$A:$A,0)),0)=1,PARAMETRES!$C$6="Oui"),$R160,0),IF(IFERROR(INDEX(LISTES!$G:$G,MATCH($B160,LISTES!$A:$A,0)),0)=1,$R160+$Q160,$S160)))</f>
        <v>42.67</v>
      </c>
      <c r="G160" s="22">
        <f>IF($K160&lt;&gt;"OK","",IF($E160=0,0,$T160+IF($C160="Agence",$U160,IF($C160="Domicile",$V160,$W160+$U160))+IF($C160="Agence",IF(OR(IFERROR(INDEX(LISTES!$G:$G,MATCH($B160,LISTES!$A:$A,0)),0)=1,PARAMETRES!$C$6="Oui"),$X160,0),IF(IFERROR(INDEX(LISTES!$G:$G,MATCH($B160,LISTES!$A:$A,0)),0)=1,$X160+$W160,$Y160))))</f>
        <v>48.400000000000006</v>
      </c>
      <c r="H160" s="23">
        <f t="shared" si="4"/>
        <v>3.2823076923076924</v>
      </c>
      <c r="I160" s="24">
        <f t="shared" si="5"/>
        <v>5.730000000000004</v>
      </c>
      <c r="J160" s="25">
        <v>0</v>
      </c>
      <c r="K160" s="4" t="s">
        <v>943</v>
      </c>
      <c r="L160" s="25">
        <f>IFERROR(INDEX(LISTES!$C:$C,MATCH($B160,LISTES!$A:$A,0)),1)</f>
        <v>1</v>
      </c>
      <c r="N160" s="26">
        <v>5.83</v>
      </c>
      <c r="O160" s="26">
        <v>5.47</v>
      </c>
      <c r="P160" s="26">
        <v>18.559999999999999</v>
      </c>
      <c r="Q160" s="26">
        <v>14.5</v>
      </c>
      <c r="R160" s="26">
        <v>3.34</v>
      </c>
      <c r="S160" s="26">
        <v>16.87</v>
      </c>
      <c r="T160" s="26">
        <v>11.56</v>
      </c>
      <c r="U160" s="26">
        <v>5.47</v>
      </c>
      <c r="V160" s="26">
        <v>18.559999999999999</v>
      </c>
      <c r="W160" s="26">
        <v>14.5</v>
      </c>
      <c r="X160" s="26">
        <v>3.34</v>
      </c>
      <c r="Y160" s="26">
        <v>16.87</v>
      </c>
    </row>
    <row r="161" spans="1:25" x14ac:dyDescent="0.3">
      <c r="A161" s="18">
        <v>46300</v>
      </c>
      <c r="B161" s="19" t="s">
        <v>866</v>
      </c>
      <c r="C161" s="4" t="str">
        <f>IF(AND(IFERROR(INDEX(PARAMETRES!$D:$D,MATCH($B161,PARAMETRES!$B:$B,0)),"")&lt;&gt;"☐",ISNUMBER($P161)),IF(IFERROR(INDEX(LISTES!$F:$F,MATCH($B161,LISTES!$A:$A,0)),0)=1,"Domicile + agence","Domicile"),"Agence")</f>
        <v>Agence</v>
      </c>
      <c r="D161" s="20">
        <v>19</v>
      </c>
      <c r="E161" s="20">
        <v>18</v>
      </c>
      <c r="F161" s="21">
        <f>IF($K161&lt;&gt;"OK","",$N161+IF($C161="Agence",$O161,IF($C161="Domicile",$P161,$Q161+$O161))+IF($C161="Agence",IF(OR(IFERROR(INDEX(LISTES!$G:$G,MATCH($B161,LISTES!$A:$A,0)),0)=1,PARAMETRES!$C$6="Oui"),$R161,0),IF(IFERROR(INDEX(LISTES!$G:$G,MATCH($B161,LISTES!$A:$A,0)),0)=1,$R161+$Q161,$S161)))</f>
        <v>96.100000000000009</v>
      </c>
      <c r="G161" s="22">
        <f>IF($K161&lt;&gt;"OK","",IF($E161=0,0,$T161+IF($C161="Agence",$U161,IF($C161="Domicile",$V161,$W161+$U161))+IF($C161="Agence",IF(OR(IFERROR(INDEX(LISTES!$G:$G,MATCH($B161,LISTES!$A:$A,0)),0)=1,PARAMETRES!$C$6="Oui"),$X161,0),IF(IFERROR(INDEX(LISTES!$G:$G,MATCH($B161,LISTES!$A:$A,0)),0)=1,$X161+$W161,$Y161))))</f>
        <v>43.85</v>
      </c>
      <c r="H161" s="23">
        <f t="shared" si="4"/>
        <v>5.0578947368421057</v>
      </c>
      <c r="I161" s="24" t="str">
        <f t="shared" si="5"/>
        <v/>
      </c>
      <c r="J161" s="25">
        <v>0</v>
      </c>
      <c r="K161" s="4" t="s">
        <v>943</v>
      </c>
      <c r="L161" s="25">
        <f>IFERROR(INDEX(LISTES!$C:$C,MATCH($B161,LISTES!$A:$A,0)),1)</f>
        <v>1</v>
      </c>
      <c r="N161" s="26">
        <v>88.62</v>
      </c>
      <c r="O161" s="26">
        <v>7.48</v>
      </c>
      <c r="P161" s="26"/>
      <c r="Q161" s="26"/>
      <c r="R161" s="26">
        <v>15.66</v>
      </c>
      <c r="S161" s="26"/>
      <c r="T161" s="26">
        <v>37</v>
      </c>
      <c r="U161" s="26">
        <v>6.85</v>
      </c>
      <c r="V161" s="26"/>
      <c r="W161" s="26"/>
      <c r="X161" s="26">
        <v>15.79</v>
      </c>
      <c r="Y161" s="26"/>
    </row>
    <row r="162" spans="1:25" x14ac:dyDescent="0.3">
      <c r="A162" s="18">
        <v>46300</v>
      </c>
      <c r="B162" s="19" t="s">
        <v>962</v>
      </c>
      <c r="C162" s="4" t="str">
        <f>IF(AND(IFERROR(INDEX(PARAMETRES!$D:$D,MATCH($B162,PARAMETRES!$B:$B,0)),"")&lt;&gt;"☐",ISNUMBER($P162)),IF(IFERROR(INDEX(LISTES!$F:$F,MATCH($B162,LISTES!$A:$A,0)),0)=1,"Domicile + agence","Domicile"),"Agence")</f>
        <v>Agence</v>
      </c>
      <c r="D162" s="20">
        <v>11</v>
      </c>
      <c r="E162" s="20">
        <v>10</v>
      </c>
      <c r="F162" s="21">
        <f>IF($K162&lt;&gt;"OK","",$N162+IF($C162="Agence",$O162,IF($C162="Domicile",$P162,$Q162+$O162))+IF($C162="Agence",IF(OR(IFERROR(INDEX(LISTES!$G:$G,MATCH($B162,LISTES!$A:$A,0)),0)=1,PARAMETRES!$C$6="Oui"),$R162,0),IF(IFERROR(INDEX(LISTES!$G:$G,MATCH($B162,LISTES!$A:$A,0)),0)=1,$R162+$Q162,$S162)))</f>
        <v>86.91</v>
      </c>
      <c r="G162" s="22">
        <f>IF($K162&lt;&gt;"OK","",IF($E162=0,0,$T162+IF($C162="Agence",$U162,IF($C162="Domicile",$V162,$W162+$U162))+IF($C162="Agence",IF(OR(IFERROR(INDEX(LISTES!$G:$G,MATCH($B162,LISTES!$A:$A,0)),0)=1,PARAMETRES!$C$6="Oui"),$X162,0),IF(IFERROR(INDEX(LISTES!$G:$G,MATCH($B162,LISTES!$A:$A,0)),0)=1,$X162+$W162,$Y162))))</f>
        <v>57.84</v>
      </c>
      <c r="H162" s="23">
        <f t="shared" si="4"/>
        <v>7.9009090909090904</v>
      </c>
      <c r="I162" s="24" t="str">
        <f t="shared" si="5"/>
        <v/>
      </c>
      <c r="J162" s="25">
        <v>0</v>
      </c>
      <c r="K162" s="4" t="s">
        <v>943</v>
      </c>
      <c r="L162" s="25">
        <f>IFERROR(INDEX(LISTES!$C:$C,MATCH($B162,LISTES!$A:$A,0)),1)</f>
        <v>1</v>
      </c>
      <c r="N162" s="26">
        <v>59.03</v>
      </c>
      <c r="O162" s="26">
        <v>27.88</v>
      </c>
      <c r="P162" s="26"/>
      <c r="Q162" s="26"/>
      <c r="R162" s="26">
        <v>7.8</v>
      </c>
      <c r="S162" s="26"/>
      <c r="T162" s="26">
        <v>50.34</v>
      </c>
      <c r="U162" s="26">
        <v>7.5</v>
      </c>
      <c r="V162" s="26"/>
      <c r="W162" s="26"/>
      <c r="X162" s="26">
        <v>7.8</v>
      </c>
      <c r="Y162" s="26"/>
    </row>
    <row r="163" spans="1:25" x14ac:dyDescent="0.3">
      <c r="A163" s="18">
        <v>46300</v>
      </c>
      <c r="B163" s="19" t="s">
        <v>963</v>
      </c>
      <c r="C163" s="4" t="str">
        <f>IF(AND(IFERROR(INDEX(PARAMETRES!$D:$D,MATCH($B163,PARAMETRES!$B:$B,0)),"")&lt;&gt;"☐",ISNUMBER($P163)),IF(IFERROR(INDEX(LISTES!$F:$F,MATCH($B163,LISTES!$A:$A,0)),0)=1,"Domicile + agence","Domicile"),"Agence")</f>
        <v>Agence</v>
      </c>
      <c r="D163" s="20">
        <v>17</v>
      </c>
      <c r="E163" s="20">
        <v>15</v>
      </c>
      <c r="F163" s="21">
        <f>IF($K163&lt;&gt;"OK","",$N163+IF($C163="Agence",$O163,IF($C163="Domicile",$P163,$Q163+$O163))+IF($C163="Agence",IF(OR(IFERROR(INDEX(LISTES!$G:$G,MATCH($B163,LISTES!$A:$A,0)),0)=1,PARAMETRES!$C$6="Oui"),$R163,0),IF(IFERROR(INDEX(LISTES!$G:$G,MATCH($B163,LISTES!$A:$A,0)),0)=1,$R163+$Q163,$S163)))</f>
        <v>40.19</v>
      </c>
      <c r="G163" s="22">
        <f>IF($K163&lt;&gt;"OK","",IF($E163=0,0,$T163+IF($C163="Agence",$U163,IF($C163="Domicile",$V163,$W163+$U163))+IF($C163="Agence",IF(OR(IFERROR(INDEX(LISTES!$G:$G,MATCH($B163,LISTES!$A:$A,0)),0)=1,PARAMETRES!$C$6="Oui"),$X163,0),IF(IFERROR(INDEX(LISTES!$G:$G,MATCH($B163,LISTES!$A:$A,0)),0)=1,$X163+$W163,$Y163))))</f>
        <v>27.78</v>
      </c>
      <c r="H163" s="23">
        <f t="shared" si="4"/>
        <v>2.3641176470588232</v>
      </c>
      <c r="I163" s="24" t="str">
        <f t="shared" si="5"/>
        <v/>
      </c>
      <c r="J163" s="25">
        <v>0</v>
      </c>
      <c r="K163" s="4" t="s">
        <v>943</v>
      </c>
      <c r="L163" s="25">
        <f>IFERROR(INDEX(LISTES!$C:$C,MATCH($B163,LISTES!$A:$A,0)),1)</f>
        <v>1</v>
      </c>
      <c r="N163" s="26">
        <v>38.79</v>
      </c>
      <c r="O163" s="26">
        <v>1.4</v>
      </c>
      <c r="P163" s="26"/>
      <c r="Q163" s="26"/>
      <c r="R163" s="26">
        <v>2.25</v>
      </c>
      <c r="S163" s="26"/>
      <c r="T163" s="26">
        <v>26.16</v>
      </c>
      <c r="U163" s="26">
        <v>1.62</v>
      </c>
      <c r="V163" s="26"/>
      <c r="W163" s="26"/>
      <c r="X163" s="26">
        <v>1.68</v>
      </c>
      <c r="Y163" s="26"/>
    </row>
    <row r="164" spans="1:25" x14ac:dyDescent="0.3">
      <c r="A164" s="18">
        <v>46300</v>
      </c>
      <c r="B164" s="19" t="s">
        <v>964</v>
      </c>
      <c r="C164" s="4" t="str">
        <f>IF(AND(IFERROR(INDEX(PARAMETRES!$D:$D,MATCH($B164,PARAMETRES!$B:$B,0)),"")&lt;&gt;"☐",ISNUMBER($P164)),IF(IFERROR(INDEX(LISTES!$F:$F,MATCH($B164,LISTES!$A:$A,0)),0)=1,"Domicile + agence","Domicile"),"Agence")</f>
        <v>Agence</v>
      </c>
      <c r="D164" s="20">
        <v>6</v>
      </c>
      <c r="E164" s="20">
        <v>6</v>
      </c>
      <c r="F164" s="21">
        <f>IF($K164&lt;&gt;"OK","",$N164+IF($C164="Agence",$O164,IF($C164="Domicile",$P164,$Q164+$O164))+IF($C164="Agence",IF(OR(IFERROR(INDEX(LISTES!$G:$G,MATCH($B164,LISTES!$A:$A,0)),0)=1,PARAMETRES!$C$6="Oui"),$R164,0),IF(IFERROR(INDEX(LISTES!$G:$G,MATCH($B164,LISTES!$A:$A,0)),0)=1,$R164+$Q164,$S164)))</f>
        <v>39.39</v>
      </c>
      <c r="G164" s="22">
        <f>IF($K164&lt;&gt;"OK","",IF($E164=0,0,$T164+IF($C164="Agence",$U164,IF($C164="Domicile",$V164,$W164+$U164))+IF($C164="Agence",IF(OR(IFERROR(INDEX(LISTES!$G:$G,MATCH($B164,LISTES!$A:$A,0)),0)=1,PARAMETRES!$C$6="Oui"),$X164,0),IF(IFERROR(INDEX(LISTES!$G:$G,MATCH($B164,LISTES!$A:$A,0)),0)=1,$X164+$W164,$Y164))))</f>
        <v>18.71</v>
      </c>
      <c r="H164" s="23">
        <f t="shared" si="4"/>
        <v>6.5650000000000004</v>
      </c>
      <c r="I164" s="24">
        <f t="shared" si="5"/>
        <v>-20.68</v>
      </c>
      <c r="J164" s="25">
        <v>0</v>
      </c>
      <c r="K164" s="4" t="s">
        <v>943</v>
      </c>
      <c r="L164" s="25">
        <f>IFERROR(INDEX(LISTES!$C:$C,MATCH($B164,LISTES!$A:$A,0)),1)</f>
        <v>1</v>
      </c>
      <c r="N164" s="26">
        <v>33.9</v>
      </c>
      <c r="O164" s="26">
        <v>5.49</v>
      </c>
      <c r="P164" s="26"/>
      <c r="Q164" s="26"/>
      <c r="R164" s="26">
        <v>6.77</v>
      </c>
      <c r="S164" s="26"/>
      <c r="T164" s="26">
        <v>12.58</v>
      </c>
      <c r="U164" s="26">
        <v>6.13</v>
      </c>
      <c r="V164" s="26"/>
      <c r="W164" s="26"/>
      <c r="X164" s="26">
        <v>8.8699999999999992</v>
      </c>
      <c r="Y164" s="26"/>
    </row>
    <row r="165" spans="1:25" x14ac:dyDescent="0.3">
      <c r="A165" s="18">
        <v>46300</v>
      </c>
      <c r="B165" s="19" t="s">
        <v>965</v>
      </c>
      <c r="C165" s="4" t="str">
        <f>IF(AND(IFERROR(INDEX(PARAMETRES!$D:$D,MATCH($B165,PARAMETRES!$B:$B,0)),"")&lt;&gt;"☐",ISNUMBER($P165)),IF(IFERROR(INDEX(LISTES!$F:$F,MATCH($B165,LISTES!$A:$A,0)),0)=1,"Domicile + agence","Domicile"),"Agence")</f>
        <v>Agence</v>
      </c>
      <c r="D165" s="20">
        <v>14</v>
      </c>
      <c r="E165" s="20">
        <v>14</v>
      </c>
      <c r="F165" s="21">
        <f>IF($K165&lt;&gt;"OK","",$N165+IF($C165="Agence",$O165,IF($C165="Domicile",$P165,$Q165+$O165))+IF($C165="Agence",IF(OR(IFERROR(INDEX(LISTES!$G:$G,MATCH($B165,LISTES!$A:$A,0)),0)=1,PARAMETRES!$C$6="Oui"),$R165,0),IF(IFERROR(INDEX(LISTES!$G:$G,MATCH($B165,LISTES!$A:$A,0)),0)=1,$R165+$Q165,$S165)))</f>
        <v>159.79</v>
      </c>
      <c r="G165" s="22">
        <f>IF($K165&lt;&gt;"OK","",IF($E165=0,0,$T165+IF($C165="Agence",$U165,IF($C165="Domicile",$V165,$W165+$U165))+IF($C165="Agence",IF(OR(IFERROR(INDEX(LISTES!$G:$G,MATCH($B165,LISTES!$A:$A,0)),0)=1,PARAMETRES!$C$6="Oui"),$X165,0),IF(IFERROR(INDEX(LISTES!$G:$G,MATCH($B165,LISTES!$A:$A,0)),0)=1,$X165+$W165,$Y165))))</f>
        <v>59.24</v>
      </c>
      <c r="H165" s="23">
        <f t="shared" si="4"/>
        <v>11.413571428571428</v>
      </c>
      <c r="I165" s="24">
        <f t="shared" si="5"/>
        <v>-100.54999999999998</v>
      </c>
      <c r="J165" s="25">
        <v>0</v>
      </c>
      <c r="K165" s="4" t="s">
        <v>943</v>
      </c>
      <c r="L165" s="25">
        <f>IFERROR(INDEX(LISTES!$C:$C,MATCH($B165,LISTES!$A:$A,0)),1)</f>
        <v>1</v>
      </c>
      <c r="N165" s="26">
        <v>154.57</v>
      </c>
      <c r="O165" s="26">
        <v>5.22</v>
      </c>
      <c r="P165" s="26"/>
      <c r="Q165" s="26"/>
      <c r="R165" s="26">
        <v>16.77</v>
      </c>
      <c r="S165" s="26"/>
      <c r="T165" s="26">
        <v>57.84</v>
      </c>
      <c r="U165" s="26">
        <v>1.4</v>
      </c>
      <c r="V165" s="26"/>
      <c r="W165" s="26"/>
      <c r="X165" s="26">
        <v>16.149999999999999</v>
      </c>
      <c r="Y165" s="26"/>
    </row>
    <row r="166" spans="1:25" x14ac:dyDescent="0.3">
      <c r="A166" s="18">
        <v>46300</v>
      </c>
      <c r="B166" s="19" t="s">
        <v>966</v>
      </c>
      <c r="C166" s="4" t="str">
        <f>IF(AND(IFERROR(INDEX(PARAMETRES!$D:$D,MATCH($B166,PARAMETRES!$B:$B,0)),"")&lt;&gt;"☐",ISNUMBER($P166)),IF(IFERROR(INDEX(LISTES!$F:$F,MATCH($B166,LISTES!$A:$A,0)),0)=1,"Domicile + agence","Domicile"),"Agence")</f>
        <v>Agence</v>
      </c>
      <c r="D166" s="20">
        <v>15</v>
      </c>
      <c r="E166" s="20">
        <v>10</v>
      </c>
      <c r="F166" s="21">
        <f>IF($K166&lt;&gt;"OK","",$N166+IF($C166="Agence",$O166,IF($C166="Domicile",$P166,$Q166+$O166))+IF($C166="Agence",IF(OR(IFERROR(INDEX(LISTES!$G:$G,MATCH($B166,LISTES!$A:$A,0)),0)=1,PARAMETRES!$C$6="Oui"),$R166,0),IF(IFERROR(INDEX(LISTES!$G:$G,MATCH($B166,LISTES!$A:$A,0)),0)=1,$R166+$Q166,$S166)))</f>
        <v>69.78</v>
      </c>
      <c r="G166" s="22">
        <f>IF($K166&lt;&gt;"OK","",IF($E166=0,0,$T166+IF($C166="Agence",$U166,IF($C166="Domicile",$V166,$W166+$U166))+IF($C166="Agence",IF(OR(IFERROR(INDEX(LISTES!$G:$G,MATCH($B166,LISTES!$A:$A,0)),0)=1,PARAMETRES!$C$6="Oui"),$X166,0),IF(IFERROR(INDEX(LISTES!$G:$G,MATCH($B166,LISTES!$A:$A,0)),0)=1,$X166+$W166,$Y166))))</f>
        <v>58.3</v>
      </c>
      <c r="H166" s="23">
        <f t="shared" si="4"/>
        <v>4.6520000000000001</v>
      </c>
      <c r="I166" s="24" t="str">
        <f t="shared" si="5"/>
        <v/>
      </c>
      <c r="J166" s="25">
        <v>0</v>
      </c>
      <c r="K166" s="4" t="s">
        <v>943</v>
      </c>
      <c r="L166" s="25">
        <f>IFERROR(INDEX(LISTES!$C:$C,MATCH($B166,LISTES!$A:$A,0)),1)</f>
        <v>1</v>
      </c>
      <c r="N166" s="26">
        <v>43.56</v>
      </c>
      <c r="O166" s="26">
        <v>26.22</v>
      </c>
      <c r="P166" s="26"/>
      <c r="Q166" s="26"/>
      <c r="R166" s="26">
        <v>23.68</v>
      </c>
      <c r="S166" s="26"/>
      <c r="T166" s="26">
        <v>31.62</v>
      </c>
      <c r="U166" s="26">
        <v>26.68</v>
      </c>
      <c r="V166" s="26"/>
      <c r="W166" s="26"/>
      <c r="X166" s="26">
        <v>27.06</v>
      </c>
      <c r="Y166" s="26"/>
    </row>
    <row r="167" spans="1:25" x14ac:dyDescent="0.3">
      <c r="A167" s="18">
        <v>46300</v>
      </c>
      <c r="B167" s="19" t="s">
        <v>895</v>
      </c>
      <c r="C167" s="4" t="str">
        <f>IF(AND(IFERROR(INDEX(PARAMETRES!$D:$D,MATCH($B167,PARAMETRES!$B:$B,0)),"")&lt;&gt;"☐",ISNUMBER($P167)),IF(IFERROR(INDEX(LISTES!$F:$F,MATCH($B167,LISTES!$A:$A,0)),0)=1,"Domicile + agence","Domicile"),"Agence")</f>
        <v>Agence</v>
      </c>
      <c r="D167" s="20">
        <v>4</v>
      </c>
      <c r="E167" s="20">
        <v>0</v>
      </c>
      <c r="F167" s="21">
        <f>IF($K167&lt;&gt;"OK","",$N167+IF($C167="Agence",$O167,IF($C167="Domicile",$P167,$Q167+$O167))+IF($C167="Agence",IF(OR(IFERROR(INDEX(LISTES!$G:$G,MATCH($B167,LISTES!$A:$A,0)),0)=1,PARAMETRES!$C$6="Oui"),$R167,0),IF(IFERROR(INDEX(LISTES!$G:$G,MATCH($B167,LISTES!$A:$A,0)),0)=1,$R167+$Q167,$S167)))</f>
        <v>2.2999999999999998</v>
      </c>
      <c r="G167" s="22">
        <f>IF($K167&lt;&gt;"OK","",IF($E167=0,0,$T167+IF($C167="Agence",$U167,IF($C167="Domicile",$V167,$W167+$U167))+IF($C167="Agence",IF(OR(IFERROR(INDEX(LISTES!$G:$G,MATCH($B167,LISTES!$A:$A,0)),0)=1,PARAMETRES!$C$6="Oui"),$X167,0),IF(IFERROR(INDEX(LISTES!$G:$G,MATCH($B167,LISTES!$A:$A,0)),0)=1,$X167+$W167,$Y167))))</f>
        <v>0</v>
      </c>
      <c r="H167" s="23">
        <f t="shared" si="4"/>
        <v>0.57499999999999996</v>
      </c>
      <c r="I167" s="24" t="str">
        <f t="shared" si="5"/>
        <v/>
      </c>
      <c r="J167" s="25">
        <v>0</v>
      </c>
      <c r="K167" s="4" t="s">
        <v>943</v>
      </c>
      <c r="L167" s="25">
        <f>IFERROR(INDEX(LISTES!$C:$C,MATCH($B167,LISTES!$A:$A,0)),1)</f>
        <v>0</v>
      </c>
      <c r="N167" s="26">
        <v>0</v>
      </c>
      <c r="O167" s="26">
        <v>2.2999999999999998</v>
      </c>
      <c r="P167" s="26"/>
      <c r="Q167" s="26"/>
      <c r="R167" s="26">
        <v>2.42</v>
      </c>
      <c r="S167" s="26"/>
      <c r="T167" s="26"/>
      <c r="U167" s="26"/>
      <c r="V167" s="26"/>
      <c r="W167" s="26"/>
      <c r="X167" s="26"/>
      <c r="Y167" s="26"/>
    </row>
    <row r="168" spans="1:25" x14ac:dyDescent="0.3">
      <c r="A168" s="18">
        <v>46300</v>
      </c>
      <c r="B168" s="19" t="s">
        <v>967</v>
      </c>
      <c r="C168" s="4" t="str">
        <f>IF(AND(IFERROR(INDEX(PARAMETRES!$D:$D,MATCH($B168,PARAMETRES!$B:$B,0)),"")&lt;&gt;"☐",ISNUMBER($P168)),IF(IFERROR(INDEX(LISTES!$F:$F,MATCH($B168,LISTES!$A:$A,0)),0)=1,"Domicile + agence","Domicile"),"Agence")</f>
        <v>Agence</v>
      </c>
      <c r="D168" s="20">
        <v>15</v>
      </c>
      <c r="E168" s="20">
        <v>13</v>
      </c>
      <c r="F168" s="21">
        <f>IF($K168&lt;&gt;"OK","",$N168+IF($C168="Agence",$O168,IF($C168="Domicile",$P168,$Q168+$O168))+IF($C168="Agence",IF(OR(IFERROR(INDEX(LISTES!$G:$G,MATCH($B168,LISTES!$A:$A,0)),0)=1,PARAMETRES!$C$6="Oui"),$R168,0),IF(IFERROR(INDEX(LISTES!$G:$G,MATCH($B168,LISTES!$A:$A,0)),0)=1,$R168+$Q168,$S168)))</f>
        <v>67.290000000000006</v>
      </c>
      <c r="G168" s="22">
        <f>IF($K168&lt;&gt;"OK","",IF($E168=0,0,$T168+IF($C168="Agence",$U168,IF($C168="Domicile",$V168,$W168+$U168))+IF($C168="Agence",IF(OR(IFERROR(INDEX(LISTES!$G:$G,MATCH($B168,LISTES!$A:$A,0)),0)=1,PARAMETRES!$C$6="Oui"),$X168,0),IF(IFERROR(INDEX(LISTES!$G:$G,MATCH($B168,LISTES!$A:$A,0)),0)=1,$X168+$W168,$Y168))))</f>
        <v>27.11</v>
      </c>
      <c r="H168" s="23">
        <f t="shared" si="4"/>
        <v>4.4860000000000007</v>
      </c>
      <c r="I168" s="24" t="str">
        <f t="shared" si="5"/>
        <v/>
      </c>
      <c r="J168" s="25">
        <v>0</v>
      </c>
      <c r="K168" s="4" t="s">
        <v>943</v>
      </c>
      <c r="L168" s="25">
        <f>IFERROR(INDEX(LISTES!$C:$C,MATCH($B168,LISTES!$A:$A,0)),1)</f>
        <v>1</v>
      </c>
      <c r="N168" s="26">
        <v>64.78</v>
      </c>
      <c r="O168" s="26">
        <v>2.5099999999999998</v>
      </c>
      <c r="P168" s="26"/>
      <c r="Q168" s="26"/>
      <c r="R168" s="26">
        <v>2.11</v>
      </c>
      <c r="S168" s="26"/>
      <c r="T168" s="26">
        <v>23.63</v>
      </c>
      <c r="U168" s="26">
        <v>3.48</v>
      </c>
      <c r="V168" s="26"/>
      <c r="W168" s="26"/>
      <c r="X168" s="26">
        <v>3.35</v>
      </c>
      <c r="Y168" s="26"/>
    </row>
    <row r="169" spans="1:25" x14ac:dyDescent="0.3">
      <c r="A169" s="18">
        <v>46300</v>
      </c>
      <c r="B169" s="19" t="s">
        <v>968</v>
      </c>
      <c r="C169" s="4" t="str">
        <f>IF(AND(IFERROR(INDEX(PARAMETRES!$D:$D,MATCH($B169,PARAMETRES!$B:$B,0)),"")&lt;&gt;"☐",ISNUMBER($P169)),IF(IFERROR(INDEX(LISTES!$F:$F,MATCH($B169,LISTES!$A:$A,0)),0)=1,"Domicile + agence","Domicile"),"Agence")</f>
        <v>Agence</v>
      </c>
      <c r="D169" s="20">
        <v>12</v>
      </c>
      <c r="E169" s="20">
        <v>0</v>
      </c>
      <c r="F169" s="21">
        <f>IF($K169&lt;&gt;"OK","",$N169+IF($C169="Agence",$O169,IF($C169="Domicile",$P169,$Q169+$O169))+IF($C169="Agence",IF(OR(IFERROR(INDEX(LISTES!$G:$G,MATCH($B169,LISTES!$A:$A,0)),0)=1,PARAMETRES!$C$6="Oui"),$R169,0),IF(IFERROR(INDEX(LISTES!$G:$G,MATCH($B169,LISTES!$A:$A,0)),0)=1,$R169+$Q169,$S169)))</f>
        <v>28.439999999999998</v>
      </c>
      <c r="G169" s="22">
        <f>IF($K169&lt;&gt;"OK","",IF($E169=0,0,$T169+IF($C169="Agence",$U169,IF($C169="Domicile",$V169,$W169+$U169))+IF($C169="Agence",IF(OR(IFERROR(INDEX(LISTES!$G:$G,MATCH($B169,LISTES!$A:$A,0)),0)=1,PARAMETRES!$C$6="Oui"),$X169,0),IF(IFERROR(INDEX(LISTES!$G:$G,MATCH($B169,LISTES!$A:$A,0)),0)=1,$X169+$W169,$Y169))))</f>
        <v>0</v>
      </c>
      <c r="H169" s="23">
        <f t="shared" si="4"/>
        <v>2.3699999999999997</v>
      </c>
      <c r="I169" s="24" t="str">
        <f t="shared" si="5"/>
        <v/>
      </c>
      <c r="J169" s="25">
        <v>0</v>
      </c>
      <c r="K169" s="4" t="s">
        <v>943</v>
      </c>
      <c r="L169" s="25">
        <f>IFERROR(INDEX(LISTES!$C:$C,MATCH($B169,LISTES!$A:$A,0)),1)</f>
        <v>1</v>
      </c>
      <c r="N169" s="26">
        <v>25.02</v>
      </c>
      <c r="O169" s="26">
        <v>3.42</v>
      </c>
      <c r="P169" s="26"/>
      <c r="Q169" s="26"/>
      <c r="R169" s="26">
        <v>3.46</v>
      </c>
      <c r="S169" s="26"/>
      <c r="T169" s="26"/>
      <c r="U169" s="26"/>
      <c r="V169" s="26"/>
      <c r="W169" s="26"/>
      <c r="X169" s="26"/>
      <c r="Y169" s="26"/>
    </row>
    <row r="170" spans="1:25" x14ac:dyDescent="0.3">
      <c r="A170" s="18">
        <v>46300</v>
      </c>
      <c r="B170" s="19" t="s">
        <v>970</v>
      </c>
      <c r="C170" s="4" t="str">
        <f>IF(AND(IFERROR(INDEX(PARAMETRES!$D:$D,MATCH($B170,PARAMETRES!$B:$B,0)),"")&lt;&gt;"☐",ISNUMBER($P170)),IF(IFERROR(INDEX(LISTES!$F:$F,MATCH($B170,LISTES!$A:$A,0)),0)=1,"Domicile + agence","Domicile"),"Agence")</f>
        <v>Agence</v>
      </c>
      <c r="D170" s="20">
        <v>23</v>
      </c>
      <c r="E170" s="20">
        <v>0</v>
      </c>
      <c r="F170" s="21">
        <f>IF($K170&lt;&gt;"OK","",$N170+IF($C170="Agence",$O170,IF($C170="Domicile",$P170,$Q170+$O170))+IF($C170="Agence",IF(OR(IFERROR(INDEX(LISTES!$G:$G,MATCH($B170,LISTES!$A:$A,0)),0)=1,PARAMETRES!$C$6="Oui"),$R170,0),IF(IFERROR(INDEX(LISTES!$G:$G,MATCH($B170,LISTES!$A:$A,0)),0)=1,$R170+$Q170,$S170)))</f>
        <v>63.4</v>
      </c>
      <c r="G170" s="22">
        <f>IF($K170&lt;&gt;"OK","",IF($E170=0,0,$T170+IF($C170="Agence",$U170,IF($C170="Domicile",$V170,$W170+$U170))+IF($C170="Agence",IF(OR(IFERROR(INDEX(LISTES!$G:$G,MATCH($B170,LISTES!$A:$A,0)),0)=1,PARAMETRES!$C$6="Oui"),$X170,0),IF(IFERROR(INDEX(LISTES!$G:$G,MATCH($B170,LISTES!$A:$A,0)),0)=1,$X170+$W170,$Y170))))</f>
        <v>0</v>
      </c>
      <c r="H170" s="23">
        <f t="shared" si="4"/>
        <v>2.7565217391304349</v>
      </c>
      <c r="I170" s="24" t="str">
        <f t="shared" si="5"/>
        <v/>
      </c>
      <c r="J170" s="25">
        <v>0</v>
      </c>
      <c r="K170" s="4" t="s">
        <v>943</v>
      </c>
      <c r="L170" s="25">
        <f>IFERROR(INDEX(LISTES!$C:$C,MATCH($B170,LISTES!$A:$A,0)),1)</f>
        <v>1</v>
      </c>
      <c r="N170" s="26">
        <v>62.01</v>
      </c>
      <c r="O170" s="26">
        <v>1.39</v>
      </c>
      <c r="P170" s="26"/>
      <c r="Q170" s="26"/>
      <c r="R170" s="26">
        <v>2.99</v>
      </c>
      <c r="S170" s="26"/>
      <c r="T170" s="26"/>
      <c r="U170" s="26"/>
      <c r="V170" s="26"/>
      <c r="W170" s="26"/>
      <c r="X170" s="26"/>
      <c r="Y170" s="26"/>
    </row>
    <row r="171" spans="1:25" x14ac:dyDescent="0.3">
      <c r="A171" s="18">
        <v>46300</v>
      </c>
      <c r="B171" s="19" t="s">
        <v>886</v>
      </c>
      <c r="C171" s="4" t="str">
        <f>IF(AND(IFERROR(INDEX(PARAMETRES!$D:$D,MATCH($B171,PARAMETRES!$B:$B,0)),"")&lt;&gt;"☐",ISNUMBER($P171)),IF(IFERROR(INDEX(LISTES!$F:$F,MATCH($B171,LISTES!$A:$A,0)),0)=1,"Domicile + agence","Domicile"),"Agence")</f>
        <v>Agence</v>
      </c>
      <c r="D171" s="20">
        <v>26</v>
      </c>
      <c r="E171" s="20">
        <v>18</v>
      </c>
      <c r="F171" s="21">
        <f>IF($K171&lt;&gt;"OK","",$N171+IF($C171="Agence",$O171,IF($C171="Domicile",$P171,$Q171+$O171))+IF($C171="Agence",IF(OR(IFERROR(INDEX(LISTES!$G:$G,MATCH($B171,LISTES!$A:$A,0)),0)=1,PARAMETRES!$C$6="Oui"),$R171,0),IF(IFERROR(INDEX(LISTES!$G:$G,MATCH($B171,LISTES!$A:$A,0)),0)=1,$R171+$Q171,$S171)))</f>
        <v>66.64</v>
      </c>
      <c r="G171" s="22">
        <f>IF($K171&lt;&gt;"OK","",IF($E171=0,0,$T171+IF($C171="Agence",$U171,IF($C171="Domicile",$V171,$W171+$U171))+IF($C171="Agence",IF(OR(IFERROR(INDEX(LISTES!$G:$G,MATCH($B171,LISTES!$A:$A,0)),0)=1,PARAMETRES!$C$6="Oui"),$X171,0),IF(IFERROR(INDEX(LISTES!$G:$G,MATCH($B171,LISTES!$A:$A,0)),0)=1,$X171+$W171,$Y171))))</f>
        <v>45.04</v>
      </c>
      <c r="H171" s="23">
        <f t="shared" si="4"/>
        <v>2.563076923076923</v>
      </c>
      <c r="I171" s="24" t="str">
        <f t="shared" si="5"/>
        <v/>
      </c>
      <c r="J171" s="25">
        <v>0</v>
      </c>
      <c r="K171" s="4" t="s">
        <v>943</v>
      </c>
      <c r="L171" s="25">
        <f>IFERROR(INDEX(LISTES!$C:$C,MATCH($B171,LISTES!$A:$A,0)),1)</f>
        <v>1</v>
      </c>
      <c r="N171" s="26">
        <v>62.97</v>
      </c>
      <c r="O171" s="26">
        <v>3.67</v>
      </c>
      <c r="P171" s="26"/>
      <c r="Q171" s="26"/>
      <c r="R171" s="26">
        <v>0.82</v>
      </c>
      <c r="S171" s="26"/>
      <c r="T171" s="26">
        <v>42.53</v>
      </c>
      <c r="U171" s="26">
        <v>2.5099999999999998</v>
      </c>
      <c r="V171" s="26"/>
      <c r="W171" s="26"/>
      <c r="X171" s="26">
        <v>1.68</v>
      </c>
      <c r="Y171" s="26"/>
    </row>
    <row r="172" spans="1:25" x14ac:dyDescent="0.3">
      <c r="A172" s="18">
        <v>46300</v>
      </c>
      <c r="B172" s="19" t="s">
        <v>856</v>
      </c>
      <c r="C172" s="4" t="str">
        <f>IF(AND(IFERROR(INDEX(PARAMETRES!$D:$D,MATCH($B172,PARAMETRES!$B:$B,0)),"")&lt;&gt;"☐",ISNUMBER($P172)),IF(IFERROR(INDEX(LISTES!$F:$F,MATCH($B172,LISTES!$A:$A,0)),0)=1,"Domicile + agence","Domicile"),"Agence")</f>
        <v>Agence</v>
      </c>
      <c r="D172" s="20">
        <v>3</v>
      </c>
      <c r="E172" s="20">
        <v>0</v>
      </c>
      <c r="F172" s="21">
        <f>IF($K172&lt;&gt;"OK","",$N172+IF($C172="Agence",$O172,IF($C172="Domicile",$P172,$Q172+$O172))+IF($C172="Agence",IF(OR(IFERROR(INDEX(LISTES!$G:$G,MATCH($B172,LISTES!$A:$A,0)),0)=1,PARAMETRES!$C$6="Oui"),$R172,0),IF(IFERROR(INDEX(LISTES!$G:$G,MATCH($B172,LISTES!$A:$A,0)),0)=1,$R172+$Q172,$S172)))</f>
        <v>17.47</v>
      </c>
      <c r="G172" s="22">
        <f>IF($K172&lt;&gt;"OK","",IF($E172=0,0,$T172+IF($C172="Agence",$U172,IF($C172="Domicile",$V172,$W172+$U172))+IF($C172="Agence",IF(OR(IFERROR(INDEX(LISTES!$G:$G,MATCH($B172,LISTES!$A:$A,0)),0)=1,PARAMETRES!$C$6="Oui"),$X172,0),IF(IFERROR(INDEX(LISTES!$G:$G,MATCH($B172,LISTES!$A:$A,0)),0)=1,$X172+$W172,$Y172))))</f>
        <v>0</v>
      </c>
      <c r="H172" s="23">
        <f t="shared" si="4"/>
        <v>5.8233333333333333</v>
      </c>
      <c r="I172" s="24" t="str">
        <f t="shared" si="5"/>
        <v/>
      </c>
      <c r="J172" s="25">
        <v>0</v>
      </c>
      <c r="K172" s="4" t="s">
        <v>943</v>
      </c>
      <c r="L172" s="25">
        <f>IFERROR(INDEX(LISTES!$C:$C,MATCH($B172,LISTES!$A:$A,0)),1)</f>
        <v>1</v>
      </c>
      <c r="N172" s="26">
        <v>15.51</v>
      </c>
      <c r="O172" s="26">
        <v>1.96</v>
      </c>
      <c r="P172" s="26"/>
      <c r="Q172" s="26"/>
      <c r="R172" s="26">
        <v>2.65</v>
      </c>
      <c r="S172" s="26"/>
      <c r="T172" s="26"/>
      <c r="U172" s="26"/>
      <c r="V172" s="26"/>
      <c r="W172" s="26"/>
      <c r="X172" s="26"/>
      <c r="Y172" s="26"/>
    </row>
    <row r="173" spans="1:25" x14ac:dyDescent="0.3">
      <c r="A173" s="18">
        <v>46300</v>
      </c>
      <c r="B173" s="19" t="s">
        <v>971</v>
      </c>
      <c r="C173" s="4" t="str">
        <f>IF(AND(IFERROR(INDEX(PARAMETRES!$D:$D,MATCH($B173,PARAMETRES!$B:$B,0)),"")&lt;&gt;"☐",ISNUMBER($P173)),IF(IFERROR(INDEX(LISTES!$F:$F,MATCH($B173,LISTES!$A:$A,0)),0)=1,"Domicile + agence","Domicile"),"Agence")</f>
        <v>Agence</v>
      </c>
      <c r="D173" s="20">
        <v>24</v>
      </c>
      <c r="E173" s="20">
        <v>19</v>
      </c>
      <c r="F173" s="21">
        <f>IF($K173&lt;&gt;"OK","",$N173+IF($C173="Agence",$O173,IF($C173="Domicile",$P173,$Q173+$O173))+IF($C173="Agence",IF(OR(IFERROR(INDEX(LISTES!$G:$G,MATCH($B173,LISTES!$A:$A,0)),0)=1,PARAMETRES!$C$6="Oui"),$R173,0),IF(IFERROR(INDEX(LISTES!$G:$G,MATCH($B173,LISTES!$A:$A,0)),0)=1,$R173+$Q173,$S173)))</f>
        <v>65.8</v>
      </c>
      <c r="G173" s="22">
        <f>IF($K173&lt;&gt;"OK","",IF($E173=0,0,$T173+IF($C173="Agence",$U173,IF($C173="Domicile",$V173,$W173+$U173))+IF($C173="Agence",IF(OR(IFERROR(INDEX(LISTES!$G:$G,MATCH($B173,LISTES!$A:$A,0)),0)=1,PARAMETRES!$C$6="Oui"),$X173,0),IF(IFERROR(INDEX(LISTES!$G:$G,MATCH($B173,LISTES!$A:$A,0)),0)=1,$X173+$W173,$Y173))))</f>
        <v>33.86</v>
      </c>
      <c r="H173" s="23">
        <f t="shared" si="4"/>
        <v>2.7416666666666667</v>
      </c>
      <c r="I173" s="24" t="str">
        <f t="shared" si="5"/>
        <v/>
      </c>
      <c r="J173" s="25">
        <v>0</v>
      </c>
      <c r="K173" s="4" t="s">
        <v>943</v>
      </c>
      <c r="L173" s="25">
        <f>IFERROR(INDEX(LISTES!$C:$C,MATCH($B173,LISTES!$A:$A,0)),1)</f>
        <v>1</v>
      </c>
      <c r="N173" s="26">
        <v>62.06</v>
      </c>
      <c r="O173" s="26">
        <v>3.74</v>
      </c>
      <c r="P173" s="26"/>
      <c r="Q173" s="26"/>
      <c r="R173" s="26">
        <v>4.05</v>
      </c>
      <c r="S173" s="26"/>
      <c r="T173" s="26">
        <v>31.48</v>
      </c>
      <c r="U173" s="26">
        <v>2.38</v>
      </c>
      <c r="V173" s="26"/>
      <c r="W173" s="26"/>
      <c r="X173" s="26">
        <v>2.4900000000000002</v>
      </c>
      <c r="Y173" s="26"/>
    </row>
    <row r="174" spans="1:25" x14ac:dyDescent="0.3">
      <c r="A174" s="18">
        <v>46300</v>
      </c>
      <c r="B174" s="19" t="s">
        <v>972</v>
      </c>
      <c r="C174" s="4" t="str">
        <f>IF(AND(IFERROR(INDEX(PARAMETRES!$D:$D,MATCH($B174,PARAMETRES!$B:$B,0)),"")&lt;&gt;"☐",ISNUMBER($P174)),IF(IFERROR(INDEX(LISTES!$F:$F,MATCH($B174,LISTES!$A:$A,0)),0)=1,"Domicile + agence","Domicile"),"Agence")</f>
        <v>Agence</v>
      </c>
      <c r="D174" s="20">
        <v>2</v>
      </c>
      <c r="E174" s="20">
        <v>0</v>
      </c>
      <c r="F174" s="21">
        <f>IF($K174&lt;&gt;"OK","",$N174+IF($C174="Agence",$O174,IF($C174="Domicile",$P174,$Q174+$O174))+IF($C174="Agence",IF(OR(IFERROR(INDEX(LISTES!$G:$G,MATCH($B174,LISTES!$A:$A,0)),0)=1,PARAMETRES!$C$6="Oui"),$R174,0),IF(IFERROR(INDEX(LISTES!$G:$G,MATCH($B174,LISTES!$A:$A,0)),0)=1,$R174+$Q174,$S174)))</f>
        <v>4.42</v>
      </c>
      <c r="G174" s="22">
        <f>IF($K174&lt;&gt;"OK","",IF($E174=0,0,$T174+IF($C174="Agence",$U174,IF($C174="Domicile",$V174,$W174+$U174))+IF($C174="Agence",IF(OR(IFERROR(INDEX(LISTES!$G:$G,MATCH($B174,LISTES!$A:$A,0)),0)=1,PARAMETRES!$C$6="Oui"),$X174,0),IF(IFERROR(INDEX(LISTES!$G:$G,MATCH($B174,LISTES!$A:$A,0)),0)=1,$X174+$W174,$Y174))))</f>
        <v>0</v>
      </c>
      <c r="H174" s="23">
        <f t="shared" si="4"/>
        <v>2.21</v>
      </c>
      <c r="I174" s="24" t="str">
        <f t="shared" si="5"/>
        <v/>
      </c>
      <c r="J174" s="25">
        <v>0</v>
      </c>
      <c r="K174" s="4" t="s">
        <v>943</v>
      </c>
      <c r="L174" s="25">
        <f>IFERROR(INDEX(LISTES!$C:$C,MATCH($B174,LISTES!$A:$A,0)),1)</f>
        <v>1</v>
      </c>
      <c r="N174" s="26">
        <v>0</v>
      </c>
      <c r="O174" s="26">
        <v>4.42</v>
      </c>
      <c r="P174" s="26"/>
      <c r="Q174" s="26"/>
      <c r="R174" s="26">
        <v>5.12</v>
      </c>
      <c r="S174" s="26"/>
      <c r="T174" s="26"/>
      <c r="U174" s="26"/>
      <c r="V174" s="26"/>
      <c r="W174" s="26"/>
      <c r="X174" s="26"/>
      <c r="Y174" s="26"/>
    </row>
    <row r="175" spans="1:25" x14ac:dyDescent="0.3">
      <c r="A175" s="18">
        <v>46300</v>
      </c>
      <c r="B175" s="19" t="s">
        <v>973</v>
      </c>
      <c r="C175" s="4" t="str">
        <f>IF(AND(IFERROR(INDEX(PARAMETRES!$D:$D,MATCH($B175,PARAMETRES!$B:$B,0)),"")&lt;&gt;"☐",ISNUMBER($P175)),IF(IFERROR(INDEX(LISTES!$F:$F,MATCH($B175,LISTES!$A:$A,0)),0)=1,"Domicile + agence","Domicile"),"Agence")</f>
        <v>Agence</v>
      </c>
      <c r="D175" s="20">
        <v>5</v>
      </c>
      <c r="E175" s="20">
        <v>0</v>
      </c>
      <c r="F175" s="21">
        <f>IF($K175&lt;&gt;"OK","",$N175+IF($C175="Agence",$O175,IF($C175="Domicile",$P175,$Q175+$O175))+IF($C175="Agence",IF(OR(IFERROR(INDEX(LISTES!$G:$G,MATCH($B175,LISTES!$A:$A,0)),0)=1,PARAMETRES!$C$6="Oui"),$R175,0),IF(IFERROR(INDEX(LISTES!$G:$G,MATCH($B175,LISTES!$A:$A,0)),0)=1,$R175+$Q175,$S175)))</f>
        <v>34.950000000000003</v>
      </c>
      <c r="G175" s="22">
        <f>IF($K175&lt;&gt;"OK","",IF($E175=0,0,$T175+IF($C175="Agence",$U175,IF($C175="Domicile",$V175,$W175+$U175))+IF($C175="Agence",IF(OR(IFERROR(INDEX(LISTES!$G:$G,MATCH($B175,LISTES!$A:$A,0)),0)=1,PARAMETRES!$C$6="Oui"),$X175,0),IF(IFERROR(INDEX(LISTES!$G:$G,MATCH($B175,LISTES!$A:$A,0)),0)=1,$X175+$W175,$Y175))))</f>
        <v>0</v>
      </c>
      <c r="H175" s="23">
        <f t="shared" si="4"/>
        <v>6.99</v>
      </c>
      <c r="I175" s="24" t="str">
        <f t="shared" si="5"/>
        <v/>
      </c>
      <c r="J175" s="25">
        <v>0</v>
      </c>
      <c r="K175" s="4" t="s">
        <v>943</v>
      </c>
      <c r="L175" s="25">
        <f>IFERROR(INDEX(LISTES!$C:$C,MATCH($B175,LISTES!$A:$A,0)),1)</f>
        <v>1</v>
      </c>
      <c r="N175" s="26">
        <v>7.29</v>
      </c>
      <c r="O175" s="26">
        <v>27.66</v>
      </c>
      <c r="P175" s="26"/>
      <c r="Q175" s="26"/>
      <c r="R175" s="26">
        <v>27.7</v>
      </c>
      <c r="S175" s="26"/>
      <c r="T175" s="26"/>
      <c r="U175" s="26"/>
      <c r="V175" s="26"/>
      <c r="W175" s="26"/>
      <c r="X175" s="26"/>
      <c r="Y175" s="26"/>
    </row>
    <row r="176" spans="1:25" x14ac:dyDescent="0.3">
      <c r="A176" s="18">
        <v>46300</v>
      </c>
      <c r="B176" s="19" t="s">
        <v>974</v>
      </c>
      <c r="C176" s="4" t="str">
        <f>IF(AND(IFERROR(INDEX(PARAMETRES!$D:$D,MATCH($B176,PARAMETRES!$B:$B,0)),"")&lt;&gt;"☐",ISNUMBER($P176)),IF(IFERROR(INDEX(LISTES!$F:$F,MATCH($B176,LISTES!$A:$A,0)),0)=1,"Domicile + agence","Domicile"),"Agence")</f>
        <v>Agence</v>
      </c>
      <c r="D176" s="20">
        <v>20</v>
      </c>
      <c r="E176" s="20">
        <v>19</v>
      </c>
      <c r="F176" s="21">
        <f>IF($K176&lt;&gt;"OK","",$N176+IF($C176="Agence",$O176,IF($C176="Domicile",$P176,$Q176+$O176))+IF($C176="Agence",IF(OR(IFERROR(INDEX(LISTES!$G:$G,MATCH($B176,LISTES!$A:$A,0)),0)=1,PARAMETRES!$C$6="Oui"),$R176,0),IF(IFERROR(INDEX(LISTES!$G:$G,MATCH($B176,LISTES!$A:$A,0)),0)=1,$R176+$Q176,$S176)))</f>
        <v>86.2</v>
      </c>
      <c r="G176" s="22">
        <f>IF($K176&lt;&gt;"OK","",IF($E176=0,0,$T176+IF($C176="Agence",$U176,IF($C176="Domicile",$V176,$W176+$U176))+IF($C176="Agence",IF(OR(IFERROR(INDEX(LISTES!$G:$G,MATCH($B176,LISTES!$A:$A,0)),0)=1,PARAMETRES!$C$6="Oui"),$X176,0),IF(IFERROR(INDEX(LISTES!$G:$G,MATCH($B176,LISTES!$A:$A,0)),0)=1,$X176+$W176,$Y176))))</f>
        <v>27.06</v>
      </c>
      <c r="H176" s="23">
        <f t="shared" si="4"/>
        <v>4.3100000000000005</v>
      </c>
      <c r="I176" s="24" t="str">
        <f t="shared" si="5"/>
        <v/>
      </c>
      <c r="J176" s="25">
        <v>0</v>
      </c>
      <c r="K176" s="4" t="s">
        <v>943</v>
      </c>
      <c r="L176" s="25">
        <f>IFERROR(INDEX(LISTES!$C:$C,MATCH($B176,LISTES!$A:$A,0)),1)</f>
        <v>1</v>
      </c>
      <c r="N176" s="26">
        <v>82.84</v>
      </c>
      <c r="O176" s="26">
        <v>3.36</v>
      </c>
      <c r="P176" s="26"/>
      <c r="Q176" s="26"/>
      <c r="R176" s="26">
        <v>25.85</v>
      </c>
      <c r="S176" s="26"/>
      <c r="T176" s="26">
        <v>24.27</v>
      </c>
      <c r="U176" s="26">
        <v>2.79</v>
      </c>
      <c r="V176" s="26"/>
      <c r="W176" s="26"/>
      <c r="X176" s="26">
        <v>4.88</v>
      </c>
      <c r="Y176" s="26"/>
    </row>
    <row r="177" spans="1:25" x14ac:dyDescent="0.3">
      <c r="A177" s="18">
        <v>46300</v>
      </c>
      <c r="B177" s="19" t="s">
        <v>863</v>
      </c>
      <c r="C177" s="4" t="str">
        <f>IF(AND(IFERROR(INDEX(PARAMETRES!$D:$D,MATCH($B177,PARAMETRES!$B:$B,0)),"")&lt;&gt;"☐",ISNUMBER($P177)),IF(IFERROR(INDEX(LISTES!$F:$F,MATCH($B177,LISTES!$A:$A,0)),0)=1,"Domicile + agence","Domicile"),"Agence")</f>
        <v>Agence</v>
      </c>
      <c r="D177" s="20">
        <v>17</v>
      </c>
      <c r="E177" s="20">
        <v>17</v>
      </c>
      <c r="F177" s="21">
        <f>IF($K177&lt;&gt;"OK","",$N177+IF($C177="Agence",$O177,IF($C177="Domicile",$P177,$Q177+$O177))+IF($C177="Agence",IF(OR(IFERROR(INDEX(LISTES!$G:$G,MATCH($B177,LISTES!$A:$A,0)),0)=1,PARAMETRES!$C$6="Oui"),$R177,0),IF(IFERROR(INDEX(LISTES!$G:$G,MATCH($B177,LISTES!$A:$A,0)),0)=1,$R177+$Q177,$S177)))</f>
        <v>18.38</v>
      </c>
      <c r="G177" s="22">
        <f>IF($K177&lt;&gt;"OK","",IF($E177=0,0,$T177+IF($C177="Agence",$U177,IF($C177="Domicile",$V177,$W177+$U177))+IF($C177="Agence",IF(OR(IFERROR(INDEX(LISTES!$G:$G,MATCH($B177,LISTES!$A:$A,0)),0)=1,PARAMETRES!$C$6="Oui"),$X177,0),IF(IFERROR(INDEX(LISTES!$G:$G,MATCH($B177,LISTES!$A:$A,0)),0)=1,$X177+$W177,$Y177))))</f>
        <v>15.73</v>
      </c>
      <c r="H177" s="23">
        <f t="shared" si="4"/>
        <v>1.0811764705882352</v>
      </c>
      <c r="I177" s="24">
        <f t="shared" si="5"/>
        <v>-2.6499999999999986</v>
      </c>
      <c r="J177" s="25">
        <v>0</v>
      </c>
      <c r="K177" s="4" t="s">
        <v>943</v>
      </c>
      <c r="L177" s="25">
        <f>IFERROR(INDEX(LISTES!$C:$C,MATCH($B177,LISTES!$A:$A,0)),1)</f>
        <v>1</v>
      </c>
      <c r="N177" s="26">
        <v>13.92</v>
      </c>
      <c r="O177" s="26">
        <v>4.46</v>
      </c>
      <c r="P177" s="26"/>
      <c r="Q177" s="26"/>
      <c r="R177" s="26">
        <v>3.52</v>
      </c>
      <c r="S177" s="26"/>
      <c r="T177" s="26">
        <v>12.71</v>
      </c>
      <c r="U177" s="26">
        <v>3.02</v>
      </c>
      <c r="V177" s="26"/>
      <c r="W177" s="26"/>
      <c r="X177" s="26">
        <v>3.82</v>
      </c>
      <c r="Y177" s="26"/>
    </row>
    <row r="178" spans="1:25" x14ac:dyDescent="0.3">
      <c r="A178" s="18">
        <v>46300</v>
      </c>
      <c r="B178" s="19" t="s">
        <v>975</v>
      </c>
      <c r="C178" s="4" t="str">
        <f>IF(AND(IFERROR(INDEX(PARAMETRES!$D:$D,MATCH($B178,PARAMETRES!$B:$B,0)),"")&lt;&gt;"☐",ISNUMBER($P178)),IF(IFERROR(INDEX(LISTES!$F:$F,MATCH($B178,LISTES!$A:$A,0)),0)=1,"Domicile + agence","Domicile"),"Agence")</f>
        <v>Agence</v>
      </c>
      <c r="D178" s="20">
        <v>7</v>
      </c>
      <c r="E178" s="20">
        <v>7</v>
      </c>
      <c r="F178" s="21">
        <f>IF($K178&lt;&gt;"OK","",$N178+IF($C178="Agence",$O178,IF($C178="Domicile",$P178,$Q178+$O178))+IF($C178="Agence",IF(OR(IFERROR(INDEX(LISTES!$G:$G,MATCH($B178,LISTES!$A:$A,0)),0)=1,PARAMETRES!$C$6="Oui"),$R178,0),IF(IFERROR(INDEX(LISTES!$G:$G,MATCH($B178,LISTES!$A:$A,0)),0)=1,$R178+$Q178,$S178)))</f>
        <v>43.95</v>
      </c>
      <c r="G178" s="22">
        <f>IF($K178&lt;&gt;"OK","",IF($E178=0,0,$T178+IF($C178="Agence",$U178,IF($C178="Domicile",$V178,$W178+$U178))+IF($C178="Agence",IF(OR(IFERROR(INDEX(LISTES!$G:$G,MATCH($B178,LISTES!$A:$A,0)),0)=1,PARAMETRES!$C$6="Oui"),$X178,0),IF(IFERROR(INDEX(LISTES!$G:$G,MATCH($B178,LISTES!$A:$A,0)),0)=1,$X178+$W178,$Y178))))</f>
        <v>54.400000000000006</v>
      </c>
      <c r="H178" s="23">
        <f t="shared" si="4"/>
        <v>6.2785714285714294</v>
      </c>
      <c r="I178" s="24">
        <f t="shared" si="5"/>
        <v>10.450000000000003</v>
      </c>
      <c r="J178" s="25">
        <v>0</v>
      </c>
      <c r="K178" s="4" t="s">
        <v>943</v>
      </c>
      <c r="L178" s="25">
        <f>IFERROR(INDEX(LISTES!$C:$C,MATCH($B178,LISTES!$A:$A,0)),1)</f>
        <v>1</v>
      </c>
      <c r="N178" s="26">
        <v>14.63</v>
      </c>
      <c r="O178" s="26">
        <v>29.32</v>
      </c>
      <c r="P178" s="26"/>
      <c r="Q178" s="26"/>
      <c r="R178" s="26">
        <v>24.26</v>
      </c>
      <c r="S178" s="26"/>
      <c r="T178" s="26">
        <v>26.78</v>
      </c>
      <c r="U178" s="26">
        <v>27.62</v>
      </c>
      <c r="V178" s="26"/>
      <c r="W178" s="26"/>
      <c r="X178" s="26">
        <v>24.26</v>
      </c>
      <c r="Y178" s="26"/>
    </row>
    <row r="179" spans="1:25" x14ac:dyDescent="0.3">
      <c r="A179" s="18">
        <v>46300</v>
      </c>
      <c r="B179" s="19" t="s">
        <v>976</v>
      </c>
      <c r="C179" s="4" t="str">
        <f>IF(AND(IFERROR(INDEX(PARAMETRES!$D:$D,MATCH($B179,PARAMETRES!$B:$B,0)),"")&lt;&gt;"☐",ISNUMBER($P179)),IF(IFERROR(INDEX(LISTES!$F:$F,MATCH($B179,LISTES!$A:$A,0)),0)=1,"Domicile + agence","Domicile"),"Agence")</f>
        <v>Agence</v>
      </c>
      <c r="D179" s="20">
        <v>8</v>
      </c>
      <c r="E179" s="20">
        <v>6</v>
      </c>
      <c r="F179" s="21">
        <f>IF($K179&lt;&gt;"OK","",$N179+IF($C179="Agence",$O179,IF($C179="Domicile",$P179,$Q179+$O179))+IF($C179="Agence",IF(OR(IFERROR(INDEX(LISTES!$G:$G,MATCH($B179,LISTES!$A:$A,0)),0)=1,PARAMETRES!$C$6="Oui"),$R179,0),IF(IFERROR(INDEX(LISTES!$G:$G,MATCH($B179,LISTES!$A:$A,0)),0)=1,$R179+$Q179,$S179)))</f>
        <v>10.600000000000001</v>
      </c>
      <c r="G179" s="22">
        <f>IF($K179&lt;&gt;"OK","",IF($E179=0,0,$T179+IF($C179="Agence",$U179,IF($C179="Domicile",$V179,$W179+$U179))+IF($C179="Agence",IF(OR(IFERROR(INDEX(LISTES!$G:$G,MATCH($B179,LISTES!$A:$A,0)),0)=1,PARAMETRES!$C$6="Oui"),$X179,0),IF(IFERROR(INDEX(LISTES!$G:$G,MATCH($B179,LISTES!$A:$A,0)),0)=1,$X179+$W179,$Y179))))</f>
        <v>4.91</v>
      </c>
      <c r="H179" s="23">
        <f t="shared" si="4"/>
        <v>1.3250000000000002</v>
      </c>
      <c r="I179" s="24" t="str">
        <f t="shared" si="5"/>
        <v/>
      </c>
      <c r="J179" s="25">
        <v>0</v>
      </c>
      <c r="K179" s="4" t="s">
        <v>943</v>
      </c>
      <c r="L179" s="25">
        <f>IFERROR(INDEX(LISTES!$C:$C,MATCH($B179,LISTES!$A:$A,0)),1)</f>
        <v>1</v>
      </c>
      <c r="N179" s="26">
        <v>9.8800000000000008</v>
      </c>
      <c r="O179" s="26">
        <v>0.72</v>
      </c>
      <c r="P179" s="26"/>
      <c r="Q179" s="26"/>
      <c r="R179" s="26">
        <v>2.17</v>
      </c>
      <c r="S179" s="26"/>
      <c r="T179" s="26">
        <v>4.63</v>
      </c>
      <c r="U179" s="26">
        <v>0.28000000000000003</v>
      </c>
      <c r="V179" s="26"/>
      <c r="W179" s="26"/>
      <c r="X179" s="26">
        <v>0.61</v>
      </c>
      <c r="Y179" s="26"/>
    </row>
    <row r="180" spans="1:25" x14ac:dyDescent="0.3">
      <c r="A180" s="18">
        <v>46300</v>
      </c>
      <c r="B180" s="19" t="s">
        <v>5959</v>
      </c>
      <c r="C180" s="4" t="str">
        <f>IF(AND(IFERROR(INDEX(PARAMETRES!$D:$D,MATCH($B180,PARAMETRES!$B:$B,0)),"")&lt;&gt;"☐",ISNUMBER($P180)),IF(IFERROR(INDEX(LISTES!$F:$F,MATCH($B180,LISTES!$A:$A,0)),0)=1,"Domicile + agence","Domicile"),"Agence")</f>
        <v>Agence</v>
      </c>
      <c r="D180" s="20">
        <v>11</v>
      </c>
      <c r="E180" s="20">
        <v>0</v>
      </c>
      <c r="F180" s="21">
        <f>IF($K180&lt;&gt;"OK","",$N180+IF($C180="Agence",$O180,IF($C180="Domicile",$P180,$Q180+$O180))+IF($C180="Agence",IF(OR(IFERROR(INDEX(LISTES!$G:$G,MATCH($B180,LISTES!$A:$A,0)),0)=1,PARAMETRES!$C$6="Oui"),$R180,0),IF(IFERROR(INDEX(LISTES!$G:$G,MATCH($B180,LISTES!$A:$A,0)),0)=1,$R180+$Q180,$S180)))</f>
        <v>50.06</v>
      </c>
      <c r="G180" s="22">
        <f>IF($K180&lt;&gt;"OK","",IF($E180=0,0,$T180+IF($C180="Agence",$U180,IF($C180="Domicile",$V180,$W180+$U180))+IF($C180="Agence",IF(OR(IFERROR(INDEX(LISTES!$G:$G,MATCH($B180,LISTES!$A:$A,0)),0)=1,PARAMETRES!$C$6="Oui"),$X180,0),IF(IFERROR(INDEX(LISTES!$G:$G,MATCH($B180,LISTES!$A:$A,0)),0)=1,$X180+$W180,$Y180))))</f>
        <v>0</v>
      </c>
      <c r="H180" s="23">
        <f t="shared" si="4"/>
        <v>4.5509090909090908</v>
      </c>
      <c r="I180" s="24" t="str">
        <f t="shared" si="5"/>
        <v/>
      </c>
      <c r="J180" s="25">
        <v>0</v>
      </c>
      <c r="K180" s="4" t="s">
        <v>943</v>
      </c>
      <c r="L180" s="25">
        <f>IFERROR(INDEX(LISTES!$C:$C,MATCH($B180,LISTES!$A:$A,0)),1)</f>
        <v>1</v>
      </c>
      <c r="N180" s="26">
        <v>43.11</v>
      </c>
      <c r="O180" s="26">
        <v>6.95</v>
      </c>
      <c r="P180" s="26"/>
      <c r="Q180" s="26"/>
      <c r="R180" s="26">
        <v>7.83</v>
      </c>
      <c r="S180" s="26"/>
      <c r="T180" s="26"/>
      <c r="U180" s="26"/>
      <c r="V180" s="26"/>
      <c r="W180" s="26"/>
      <c r="X180" s="26"/>
      <c r="Y180" s="26"/>
    </row>
    <row r="181" spans="1:25" x14ac:dyDescent="0.3">
      <c r="A181" s="18">
        <v>46300</v>
      </c>
      <c r="B181" s="19" t="s">
        <v>914</v>
      </c>
      <c r="C181" s="4" t="str">
        <f>IF(AND(IFERROR(INDEX(PARAMETRES!$D:$D,MATCH($B181,PARAMETRES!$B:$B,0)),"")&lt;&gt;"☐",ISNUMBER($P181)),IF(IFERROR(INDEX(LISTES!$F:$F,MATCH($B181,LISTES!$A:$A,0)),0)=1,"Domicile + agence","Domicile"),"Agence")</f>
        <v>Agence</v>
      </c>
      <c r="D181" s="20">
        <v>17</v>
      </c>
      <c r="E181" s="20">
        <v>16</v>
      </c>
      <c r="F181" s="21">
        <f>IF($K181&lt;&gt;"OK","",$N181+IF($C181="Agence",$O181,IF($C181="Domicile",$P181,$Q181+$O181))+IF($C181="Agence",IF(OR(IFERROR(INDEX(LISTES!$G:$G,MATCH($B181,LISTES!$A:$A,0)),0)=1,PARAMETRES!$C$6="Oui"),$R181,0),IF(IFERROR(INDEX(LISTES!$G:$G,MATCH($B181,LISTES!$A:$A,0)),0)=1,$R181+$Q181,$S181)))</f>
        <v>60.53</v>
      </c>
      <c r="G181" s="22">
        <f>IF($K181&lt;&gt;"OK","",IF($E181=0,0,$T181+IF($C181="Agence",$U181,IF($C181="Domicile",$V181,$W181+$U181))+IF($C181="Agence",IF(OR(IFERROR(INDEX(LISTES!$G:$G,MATCH($B181,LISTES!$A:$A,0)),0)=1,PARAMETRES!$C$6="Oui"),$X181,0),IF(IFERROR(INDEX(LISTES!$G:$G,MATCH($B181,LISTES!$A:$A,0)),0)=1,$X181+$W181,$Y181))))</f>
        <v>45.71</v>
      </c>
      <c r="H181" s="23">
        <f t="shared" si="4"/>
        <v>3.5605882352941176</v>
      </c>
      <c r="I181" s="24" t="str">
        <f t="shared" si="5"/>
        <v/>
      </c>
      <c r="J181" s="25">
        <v>0</v>
      </c>
      <c r="K181" s="4" t="s">
        <v>943</v>
      </c>
      <c r="L181" s="25">
        <f>IFERROR(INDEX(LISTES!$C:$C,MATCH($B181,LISTES!$A:$A,0)),1)</f>
        <v>1</v>
      </c>
      <c r="N181" s="26">
        <v>57.96</v>
      </c>
      <c r="O181" s="26">
        <v>2.57</v>
      </c>
      <c r="P181" s="26"/>
      <c r="Q181" s="26"/>
      <c r="R181" s="26">
        <v>6.5</v>
      </c>
      <c r="S181" s="26"/>
      <c r="T181" s="26">
        <v>39.880000000000003</v>
      </c>
      <c r="U181" s="26">
        <v>5.83</v>
      </c>
      <c r="V181" s="26"/>
      <c r="W181" s="26"/>
      <c r="X181" s="26">
        <v>6.5</v>
      </c>
      <c r="Y181" s="26"/>
    </row>
    <row r="182" spans="1:25" x14ac:dyDescent="0.3">
      <c r="A182" s="18">
        <v>46300</v>
      </c>
      <c r="B182" s="19" t="s">
        <v>977</v>
      </c>
      <c r="C182" s="4" t="str">
        <f>IF(AND(IFERROR(INDEX(PARAMETRES!$D:$D,MATCH($B182,PARAMETRES!$B:$B,0)),"")&lt;&gt;"☐",ISNUMBER($P182)),IF(IFERROR(INDEX(LISTES!$F:$F,MATCH($B182,LISTES!$A:$A,0)),0)=1,"Domicile + agence","Domicile"),"Agence")</f>
        <v>Agence</v>
      </c>
      <c r="D182" s="20">
        <v>4</v>
      </c>
      <c r="E182" s="20">
        <v>2</v>
      </c>
      <c r="F182" s="21">
        <f>IF($K182&lt;&gt;"OK","",$N182+IF($C182="Agence",$O182,IF($C182="Domicile",$P182,$Q182+$O182))+IF($C182="Agence",IF(OR(IFERROR(INDEX(LISTES!$G:$G,MATCH($B182,LISTES!$A:$A,0)),0)=1,PARAMETRES!$C$6="Oui"),$R182,0),IF(IFERROR(INDEX(LISTES!$G:$G,MATCH($B182,LISTES!$A:$A,0)),0)=1,$R182+$Q182,$S182)))</f>
        <v>35.909999999999997</v>
      </c>
      <c r="G182" s="22">
        <f>IF($K182&lt;&gt;"OK","",IF($E182=0,0,$T182+IF($C182="Agence",$U182,IF($C182="Domicile",$V182,$W182+$U182))+IF($C182="Agence",IF(OR(IFERROR(INDEX(LISTES!$G:$G,MATCH($B182,LISTES!$A:$A,0)),0)=1,PARAMETRES!$C$6="Oui"),$X182,0),IF(IFERROR(INDEX(LISTES!$G:$G,MATCH($B182,LISTES!$A:$A,0)),0)=1,$X182+$W182,$Y182))))</f>
        <v>27.55</v>
      </c>
      <c r="H182" s="23">
        <f t="shared" si="4"/>
        <v>8.9774999999999991</v>
      </c>
      <c r="I182" s="24" t="str">
        <f t="shared" si="5"/>
        <v/>
      </c>
      <c r="J182" s="25">
        <v>0</v>
      </c>
      <c r="K182" s="4" t="s">
        <v>943</v>
      </c>
      <c r="L182" s="25">
        <f>IFERROR(INDEX(LISTES!$C:$C,MATCH($B182,LISTES!$A:$A,0)),1)</f>
        <v>1</v>
      </c>
      <c r="N182" s="26">
        <v>8.86</v>
      </c>
      <c r="O182" s="26">
        <v>27.05</v>
      </c>
      <c r="P182" s="26"/>
      <c r="Q182" s="26"/>
      <c r="R182" s="26">
        <v>24.09</v>
      </c>
      <c r="S182" s="26"/>
      <c r="T182" s="26">
        <v>0.5</v>
      </c>
      <c r="U182" s="26">
        <v>27.05</v>
      </c>
      <c r="V182" s="26"/>
      <c r="W182" s="26"/>
      <c r="X182" s="26">
        <v>27.25</v>
      </c>
      <c r="Y182" s="26"/>
    </row>
    <row r="183" spans="1:25" x14ac:dyDescent="0.3">
      <c r="A183" s="18">
        <v>46300</v>
      </c>
      <c r="B183" s="19" t="s">
        <v>879</v>
      </c>
      <c r="C183" s="4" t="str">
        <f>IF(AND(IFERROR(INDEX(PARAMETRES!$D:$D,MATCH($B183,PARAMETRES!$B:$B,0)),"")&lt;&gt;"☐",ISNUMBER($P183)),IF(IFERROR(INDEX(LISTES!$F:$F,MATCH($B183,LISTES!$A:$A,0)),0)=1,"Domicile + agence","Domicile"),"Agence")</f>
        <v>Agence</v>
      </c>
      <c r="D183" s="20">
        <v>6</v>
      </c>
      <c r="E183" s="20">
        <v>5</v>
      </c>
      <c r="F183" s="21">
        <f>IF($K183&lt;&gt;"OK","",$N183+IF($C183="Agence",$O183,IF($C183="Domicile",$P183,$Q183+$O183))+IF($C183="Agence",IF(OR(IFERROR(INDEX(LISTES!$G:$G,MATCH($B183,LISTES!$A:$A,0)),0)=1,PARAMETRES!$C$6="Oui"),$R183,0),IF(IFERROR(INDEX(LISTES!$G:$G,MATCH($B183,LISTES!$A:$A,0)),0)=1,$R183+$Q183,$S183)))</f>
        <v>41.58</v>
      </c>
      <c r="G183" s="22">
        <f>IF($K183&lt;&gt;"OK","",IF($E183=0,0,$T183+IF($C183="Agence",$U183,IF($C183="Domicile",$V183,$W183+$U183))+IF($C183="Agence",IF(OR(IFERROR(INDEX(LISTES!$G:$G,MATCH($B183,LISTES!$A:$A,0)),0)=1,PARAMETRES!$C$6="Oui"),$X183,0),IF(IFERROR(INDEX(LISTES!$G:$G,MATCH($B183,LISTES!$A:$A,0)),0)=1,$X183+$W183,$Y183))))</f>
        <v>31.14</v>
      </c>
      <c r="H183" s="23">
        <f t="shared" si="4"/>
        <v>6.93</v>
      </c>
      <c r="I183" s="24" t="str">
        <f t="shared" si="5"/>
        <v/>
      </c>
      <c r="J183" s="25">
        <v>2</v>
      </c>
      <c r="K183" s="4" t="s">
        <v>943</v>
      </c>
      <c r="L183" s="25">
        <f>IFERROR(INDEX(LISTES!$C:$C,MATCH($B183,LISTES!$A:$A,0)),1)</f>
        <v>1</v>
      </c>
      <c r="N183" s="26">
        <v>14.9</v>
      </c>
      <c r="O183" s="26">
        <v>26.68</v>
      </c>
      <c r="P183" s="26"/>
      <c r="Q183" s="26"/>
      <c r="R183" s="26">
        <v>22.55</v>
      </c>
      <c r="S183" s="26"/>
      <c r="T183" s="26">
        <v>3.37</v>
      </c>
      <c r="U183" s="26">
        <v>27.77</v>
      </c>
      <c r="V183" s="26"/>
      <c r="W183" s="26"/>
      <c r="X183" s="26">
        <v>28.94</v>
      </c>
      <c r="Y183" s="26"/>
    </row>
    <row r="184" spans="1:25" x14ac:dyDescent="0.3">
      <c r="A184" s="18">
        <v>46300</v>
      </c>
      <c r="B184" s="19" t="s">
        <v>870</v>
      </c>
      <c r="C184" s="4" t="str">
        <f>IF(AND(IFERROR(INDEX(PARAMETRES!$D:$D,MATCH($B184,PARAMETRES!$B:$B,0)),"")&lt;&gt;"☐",ISNUMBER($P184)),IF(IFERROR(INDEX(LISTES!$F:$F,MATCH($B184,LISTES!$A:$A,0)),0)=1,"Domicile + agence","Domicile"),"Agence")</f>
        <v>Agence</v>
      </c>
      <c r="D184" s="20">
        <v>21</v>
      </c>
      <c r="E184" s="20">
        <v>0</v>
      </c>
      <c r="F184" s="21">
        <f>IF($K184&lt;&gt;"OK","",$N184+IF($C184="Agence",$O184,IF($C184="Domicile",$P184,$Q184+$O184))+IF($C184="Agence",IF(OR(IFERROR(INDEX(LISTES!$G:$G,MATCH($B184,LISTES!$A:$A,0)),0)=1,PARAMETRES!$C$6="Oui"),$R184,0),IF(IFERROR(INDEX(LISTES!$G:$G,MATCH($B184,LISTES!$A:$A,0)),0)=1,$R184+$Q184,$S184)))</f>
        <v>35.79</v>
      </c>
      <c r="G184" s="22">
        <f>IF($K184&lt;&gt;"OK","",IF($E184=0,0,$T184+IF($C184="Agence",$U184,IF($C184="Domicile",$V184,$W184+$U184))+IF($C184="Agence",IF(OR(IFERROR(INDEX(LISTES!$G:$G,MATCH($B184,LISTES!$A:$A,0)),0)=1,PARAMETRES!$C$6="Oui"),$X184,0),IF(IFERROR(INDEX(LISTES!$G:$G,MATCH($B184,LISTES!$A:$A,0)),0)=1,$X184+$W184,$Y184))))</f>
        <v>0</v>
      </c>
      <c r="H184" s="23">
        <f t="shared" si="4"/>
        <v>1.7042857142857142</v>
      </c>
      <c r="I184" s="24" t="str">
        <f t="shared" si="5"/>
        <v/>
      </c>
      <c r="J184" s="25">
        <v>0</v>
      </c>
      <c r="K184" s="4" t="s">
        <v>943</v>
      </c>
      <c r="L184" s="25">
        <f>IFERROR(INDEX(LISTES!$C:$C,MATCH($B184,LISTES!$A:$A,0)),1)</f>
        <v>1</v>
      </c>
      <c r="N184" s="26">
        <v>34.97</v>
      </c>
      <c r="O184" s="26">
        <v>0.82</v>
      </c>
      <c r="P184" s="26"/>
      <c r="Q184" s="26"/>
      <c r="R184" s="26">
        <v>1.94</v>
      </c>
      <c r="S184" s="26"/>
      <c r="T184" s="26"/>
      <c r="U184" s="26"/>
      <c r="V184" s="26"/>
      <c r="W184" s="26"/>
      <c r="X184" s="26"/>
      <c r="Y184" s="26"/>
    </row>
    <row r="185" spans="1:25" x14ac:dyDescent="0.3">
      <c r="A185" s="18">
        <v>46300</v>
      </c>
      <c r="B185" s="19" t="s">
        <v>978</v>
      </c>
      <c r="C185" s="4" t="str">
        <f>IF(AND(IFERROR(INDEX(PARAMETRES!$D:$D,MATCH($B185,PARAMETRES!$B:$B,0)),"")&lt;&gt;"☐",ISNUMBER($P185)),IF(IFERROR(INDEX(LISTES!$F:$F,MATCH($B185,LISTES!$A:$A,0)),0)=1,"Domicile + agence","Domicile"),"Agence")</f>
        <v>Agence</v>
      </c>
      <c r="D185" s="20">
        <v>18</v>
      </c>
      <c r="E185" s="20">
        <v>13</v>
      </c>
      <c r="F185" s="21">
        <f>IF($K185&lt;&gt;"OK","",$N185+IF($C185="Agence",$O185,IF($C185="Domicile",$P185,$Q185+$O185))+IF($C185="Agence",IF(OR(IFERROR(INDEX(LISTES!$G:$G,MATCH($B185,LISTES!$A:$A,0)),0)=1,PARAMETRES!$C$6="Oui"),$R185,0),IF(IFERROR(INDEX(LISTES!$G:$G,MATCH($B185,LISTES!$A:$A,0)),0)=1,$R185+$Q185,$S185)))</f>
        <v>320.87</v>
      </c>
      <c r="G185" s="22">
        <f>IF($K185&lt;&gt;"OK","",IF($E185=0,0,$T185+IF($C185="Agence",$U185,IF($C185="Domicile",$V185,$W185+$U185))+IF($C185="Agence",IF(OR(IFERROR(INDEX(LISTES!$G:$G,MATCH($B185,LISTES!$A:$A,0)),0)=1,PARAMETRES!$C$6="Oui"),$X185,0),IF(IFERROR(INDEX(LISTES!$G:$G,MATCH($B185,LISTES!$A:$A,0)),0)=1,$X185+$W185,$Y185))))</f>
        <v>127.12</v>
      </c>
      <c r="H185" s="23">
        <f t="shared" si="4"/>
        <v>17.826111111111111</v>
      </c>
      <c r="I185" s="24" t="str">
        <f t="shared" si="5"/>
        <v/>
      </c>
      <c r="J185" s="25">
        <v>0</v>
      </c>
      <c r="K185" s="4" t="s">
        <v>943</v>
      </c>
      <c r="L185" s="25">
        <f>IFERROR(INDEX(LISTES!$C:$C,MATCH($B185,LISTES!$A:$A,0)),1)</f>
        <v>1</v>
      </c>
      <c r="N185" s="26">
        <v>260.51</v>
      </c>
      <c r="O185" s="26">
        <v>60.36</v>
      </c>
      <c r="P185" s="26"/>
      <c r="Q185" s="26"/>
      <c r="R185" s="26">
        <v>60.59</v>
      </c>
      <c r="S185" s="26"/>
      <c r="T185" s="26">
        <v>66.739999999999995</v>
      </c>
      <c r="U185" s="26">
        <v>60.38</v>
      </c>
      <c r="V185" s="26"/>
      <c r="W185" s="26"/>
      <c r="X185" s="26">
        <v>20.350000000000001</v>
      </c>
      <c r="Y185" s="26"/>
    </row>
    <row r="186" spans="1:25" x14ac:dyDescent="0.3">
      <c r="A186" s="18">
        <v>46300</v>
      </c>
      <c r="B186" s="19" t="s">
        <v>917</v>
      </c>
      <c r="C186" s="4" t="str">
        <f>IF(AND(IFERROR(INDEX(PARAMETRES!$D:$D,MATCH($B186,PARAMETRES!$B:$B,0)),"")&lt;&gt;"☐",ISNUMBER($P186)),IF(IFERROR(INDEX(LISTES!$F:$F,MATCH($B186,LISTES!$A:$A,0)),0)=1,"Domicile + agence","Domicile"),"Agence")</f>
        <v>Agence</v>
      </c>
      <c r="D186" s="20">
        <v>6</v>
      </c>
      <c r="E186" s="20">
        <v>0</v>
      </c>
      <c r="F186" s="21">
        <f>IF($K186&lt;&gt;"OK","",$N186+IF($C186="Agence",$O186,IF($C186="Domicile",$P186,$Q186+$O186))+IF($C186="Agence",IF(OR(IFERROR(INDEX(LISTES!$G:$G,MATCH($B186,LISTES!$A:$A,0)),0)=1,PARAMETRES!$C$6="Oui"),$R186,0),IF(IFERROR(INDEX(LISTES!$G:$G,MATCH($B186,LISTES!$A:$A,0)),0)=1,$R186+$Q186,$S186)))</f>
        <v>72.2</v>
      </c>
      <c r="G186" s="22">
        <f>IF($K186&lt;&gt;"OK","",IF($E186=0,0,$T186+IF($C186="Agence",$U186,IF($C186="Domicile",$V186,$W186+$U186))+IF($C186="Agence",IF(OR(IFERROR(INDEX(LISTES!$G:$G,MATCH($B186,LISTES!$A:$A,0)),0)=1,PARAMETRES!$C$6="Oui"),$X186,0),IF(IFERROR(INDEX(LISTES!$G:$G,MATCH($B186,LISTES!$A:$A,0)),0)=1,$X186+$W186,$Y186))))</f>
        <v>0</v>
      </c>
      <c r="H186" s="23">
        <f t="shared" si="4"/>
        <v>12.033333333333333</v>
      </c>
      <c r="I186" s="24" t="str">
        <f t="shared" si="5"/>
        <v/>
      </c>
      <c r="J186" s="25">
        <v>0</v>
      </c>
      <c r="K186" s="4" t="s">
        <v>943</v>
      </c>
      <c r="L186" s="25">
        <f>IFERROR(INDEX(LISTES!$C:$C,MATCH($B186,LISTES!$A:$A,0)),1)</f>
        <v>1</v>
      </c>
      <c r="N186" s="26">
        <v>42.51</v>
      </c>
      <c r="O186" s="26">
        <v>29.69</v>
      </c>
      <c r="P186" s="26"/>
      <c r="Q186" s="26"/>
      <c r="R186" s="26">
        <v>3.98</v>
      </c>
      <c r="S186" s="26"/>
      <c r="T186" s="26"/>
      <c r="U186" s="26"/>
      <c r="V186" s="26"/>
      <c r="W186" s="26"/>
      <c r="X186" s="26"/>
      <c r="Y186" s="26"/>
    </row>
    <row r="187" spans="1:25" x14ac:dyDescent="0.3">
      <c r="A187" s="18">
        <v>46300</v>
      </c>
      <c r="B187" s="19" t="s">
        <v>979</v>
      </c>
      <c r="C187" s="4" t="str">
        <f>IF(AND(IFERROR(INDEX(PARAMETRES!$D:$D,MATCH($B187,PARAMETRES!$B:$B,0)),"")&lt;&gt;"☐",ISNUMBER($P187)),IF(IFERROR(INDEX(LISTES!$F:$F,MATCH($B187,LISTES!$A:$A,0)),0)=1,"Domicile + agence","Domicile"),"Agence")</f>
        <v>Agence</v>
      </c>
      <c r="D187" s="20">
        <v>10</v>
      </c>
      <c r="E187" s="20">
        <v>4</v>
      </c>
      <c r="F187" s="21">
        <f>IF($K187&lt;&gt;"OK","",$N187+IF($C187="Agence",$O187,IF($C187="Domicile",$P187,$Q187+$O187))+IF($C187="Agence",IF(OR(IFERROR(INDEX(LISTES!$G:$G,MATCH($B187,LISTES!$A:$A,0)),0)=1,PARAMETRES!$C$6="Oui"),$R187,0),IF(IFERROR(INDEX(LISTES!$G:$G,MATCH($B187,LISTES!$A:$A,0)),0)=1,$R187+$Q187,$S187)))</f>
        <v>27.08</v>
      </c>
      <c r="G187" s="22">
        <f>IF($K187&lt;&gt;"OK","",IF($E187=0,0,$T187+IF($C187="Agence",$U187,IF($C187="Domicile",$V187,$W187+$U187))+IF($C187="Agence",IF(OR(IFERROR(INDEX(LISTES!$G:$G,MATCH($B187,LISTES!$A:$A,0)),0)=1,PARAMETRES!$C$6="Oui"),$X187,0),IF(IFERROR(INDEX(LISTES!$G:$G,MATCH($B187,LISTES!$A:$A,0)),0)=1,$X187+$W187,$Y187))))</f>
        <v>7.75</v>
      </c>
      <c r="H187" s="23">
        <f t="shared" si="4"/>
        <v>2.7079999999999997</v>
      </c>
      <c r="I187" s="24" t="str">
        <f t="shared" si="5"/>
        <v/>
      </c>
      <c r="J187" s="25">
        <v>0</v>
      </c>
      <c r="K187" s="4" t="s">
        <v>943</v>
      </c>
      <c r="L187" s="25">
        <f>IFERROR(INDEX(LISTES!$C:$C,MATCH($B187,LISTES!$A:$A,0)),1)</f>
        <v>1</v>
      </c>
      <c r="N187" s="26">
        <v>20.95</v>
      </c>
      <c r="O187" s="26">
        <v>6.13</v>
      </c>
      <c r="P187" s="26"/>
      <c r="Q187" s="26"/>
      <c r="R187" s="26">
        <v>6.77</v>
      </c>
      <c r="S187" s="26"/>
      <c r="T187" s="26">
        <v>4.1900000000000004</v>
      </c>
      <c r="U187" s="26">
        <v>3.56</v>
      </c>
      <c r="V187" s="26"/>
      <c r="W187" s="26"/>
      <c r="X187" s="26">
        <v>3.12</v>
      </c>
      <c r="Y187" s="26"/>
    </row>
    <row r="188" spans="1:25" x14ac:dyDescent="0.3">
      <c r="A188" s="18">
        <v>46300</v>
      </c>
      <c r="B188" s="19" t="s">
        <v>982</v>
      </c>
      <c r="C188" s="4" t="str">
        <f>IF(AND(IFERROR(INDEX(PARAMETRES!$D:$D,MATCH($B188,PARAMETRES!$B:$B,0)),"")&lt;&gt;"☐",ISNUMBER($P188)),IF(IFERROR(INDEX(LISTES!$F:$F,MATCH($B188,LISTES!$A:$A,0)),0)=1,"Domicile + agence","Domicile"),"Agence")</f>
        <v>Agence</v>
      </c>
      <c r="D188" s="20">
        <v>7</v>
      </c>
      <c r="E188" s="20">
        <v>7</v>
      </c>
      <c r="F188" s="21">
        <f>IF($K188&lt;&gt;"OK","",$N188+IF($C188="Agence",$O188,IF($C188="Domicile",$P188,$Q188+$O188))+IF($C188="Agence",IF(OR(IFERROR(INDEX(LISTES!$G:$G,MATCH($B188,LISTES!$A:$A,0)),0)=1,PARAMETRES!$C$6="Oui"),$R188,0),IF(IFERROR(INDEX(LISTES!$G:$G,MATCH($B188,LISTES!$A:$A,0)),0)=1,$R188+$Q188,$S188)))</f>
        <v>26.189999999999998</v>
      </c>
      <c r="G188" s="22">
        <f>IF($K188&lt;&gt;"OK","",IF($E188=0,0,$T188+IF($C188="Agence",$U188,IF($C188="Domicile",$V188,$W188+$U188))+IF($C188="Agence",IF(OR(IFERROR(INDEX(LISTES!$G:$G,MATCH($B188,LISTES!$A:$A,0)),0)=1,PARAMETRES!$C$6="Oui"),$X188,0),IF(IFERROR(INDEX(LISTES!$G:$G,MATCH($B188,LISTES!$A:$A,0)),0)=1,$X188+$W188,$Y188))))</f>
        <v>30.349999999999998</v>
      </c>
      <c r="H188" s="23">
        <f t="shared" si="4"/>
        <v>3.7414285714285711</v>
      </c>
      <c r="I188" s="24">
        <f t="shared" si="5"/>
        <v>4.16</v>
      </c>
      <c r="J188" s="25">
        <v>0</v>
      </c>
      <c r="K188" s="4" t="s">
        <v>943</v>
      </c>
      <c r="L188" s="25">
        <f>IFERROR(INDEX(LISTES!$C:$C,MATCH($B188,LISTES!$A:$A,0)),1)</f>
        <v>1</v>
      </c>
      <c r="N188" s="26">
        <v>10.039999999999999</v>
      </c>
      <c r="O188" s="26">
        <v>16.149999999999999</v>
      </c>
      <c r="P188" s="26"/>
      <c r="Q188" s="26"/>
      <c r="R188" s="26">
        <v>17.2</v>
      </c>
      <c r="S188" s="26"/>
      <c r="T188" s="26">
        <v>16.489999999999998</v>
      </c>
      <c r="U188" s="26">
        <v>13.86</v>
      </c>
      <c r="V188" s="26"/>
      <c r="W188" s="26"/>
      <c r="X188" s="26">
        <v>16.43</v>
      </c>
      <c r="Y188" s="26"/>
    </row>
    <row r="189" spans="1:25" x14ac:dyDescent="0.3">
      <c r="A189" s="18">
        <v>46300</v>
      </c>
      <c r="B189" s="19" t="s">
        <v>5963</v>
      </c>
      <c r="C189" s="4" t="str">
        <f>IF(AND(IFERROR(INDEX(PARAMETRES!$D:$D,MATCH($B189,PARAMETRES!$B:$B,0)),"")&lt;&gt;"☐",ISNUMBER($P189)),IF(IFERROR(INDEX(LISTES!$F:$F,MATCH($B189,LISTES!$A:$A,0)),0)=1,"Domicile + agence","Domicile"),"Agence")</f>
        <v>Agence</v>
      </c>
      <c r="D189" s="20">
        <v>2</v>
      </c>
      <c r="E189" s="20">
        <v>0</v>
      </c>
      <c r="F189" s="21">
        <f>IF($K189&lt;&gt;"OK","",$N189+IF($C189="Agence",$O189,IF($C189="Domicile",$P189,$Q189+$O189))+IF($C189="Agence",IF(OR(IFERROR(INDEX(LISTES!$G:$G,MATCH($B189,LISTES!$A:$A,0)),0)=1,PARAMETRES!$C$6="Oui"),$R189,0),IF(IFERROR(INDEX(LISTES!$G:$G,MATCH($B189,LISTES!$A:$A,0)),0)=1,$R189+$Q189,$S189)))</f>
        <v>4.29</v>
      </c>
      <c r="G189" s="22">
        <f>IF($K189&lt;&gt;"OK","",IF($E189=0,0,$T189+IF($C189="Agence",$U189,IF($C189="Domicile",$V189,$W189+$U189))+IF($C189="Agence",IF(OR(IFERROR(INDEX(LISTES!$G:$G,MATCH($B189,LISTES!$A:$A,0)),0)=1,PARAMETRES!$C$6="Oui"),$X189,0),IF(IFERROR(INDEX(LISTES!$G:$G,MATCH($B189,LISTES!$A:$A,0)),0)=1,$X189+$W189,$Y189))))</f>
        <v>0</v>
      </c>
      <c r="H189" s="23">
        <f t="shared" si="4"/>
        <v>2.145</v>
      </c>
      <c r="I189" s="24" t="str">
        <f t="shared" si="5"/>
        <v/>
      </c>
      <c r="J189" s="25">
        <v>0</v>
      </c>
      <c r="K189" s="4" t="s">
        <v>943</v>
      </c>
      <c r="L189" s="25">
        <f>IFERROR(INDEX(LISTES!$C:$C,MATCH($B189,LISTES!$A:$A,0)),1)</f>
        <v>1</v>
      </c>
      <c r="N189" s="26">
        <v>0</v>
      </c>
      <c r="O189" s="26">
        <v>4.29</v>
      </c>
      <c r="P189" s="26"/>
      <c r="Q189" s="26"/>
      <c r="R189" s="26">
        <v>4.88</v>
      </c>
      <c r="S189" s="26"/>
      <c r="T189" s="26"/>
      <c r="U189" s="26"/>
      <c r="V189" s="26"/>
      <c r="W189" s="26"/>
      <c r="X189" s="26"/>
      <c r="Y189" s="26"/>
    </row>
    <row r="190" spans="1:25" x14ac:dyDescent="0.3">
      <c r="A190" s="18">
        <v>46300</v>
      </c>
      <c r="B190" s="19" t="s">
        <v>983</v>
      </c>
      <c r="C190" s="4" t="str">
        <f>IF(AND(IFERROR(INDEX(PARAMETRES!$D:$D,MATCH($B190,PARAMETRES!$B:$B,0)),"")&lt;&gt;"☐",ISNUMBER($P190)),IF(IFERROR(INDEX(LISTES!$F:$F,MATCH($B190,LISTES!$A:$A,0)),0)=1,"Domicile + agence","Domicile"),"Agence")</f>
        <v>Agence</v>
      </c>
      <c r="D190" s="20">
        <v>13</v>
      </c>
      <c r="E190" s="20">
        <v>10</v>
      </c>
      <c r="F190" s="21">
        <f>IF($K190&lt;&gt;"OK","",$N190+IF($C190="Agence",$O190,IF($C190="Domicile",$P190,$Q190+$O190))+IF($C190="Agence",IF(OR(IFERROR(INDEX(LISTES!$G:$G,MATCH($B190,LISTES!$A:$A,0)),0)=1,PARAMETRES!$C$6="Oui"),$R190,0),IF(IFERROR(INDEX(LISTES!$G:$G,MATCH($B190,LISTES!$A:$A,0)),0)=1,$R190+$Q190,$S190)))</f>
        <v>55.42</v>
      </c>
      <c r="G190" s="22">
        <f>IF($K190&lt;&gt;"OK","",IF($E190=0,0,$T190+IF($C190="Agence",$U190,IF($C190="Domicile",$V190,$W190+$U190))+IF($C190="Agence",IF(OR(IFERROR(INDEX(LISTES!$G:$G,MATCH($B190,LISTES!$A:$A,0)),0)=1,PARAMETRES!$C$6="Oui"),$X190,0),IF(IFERROR(INDEX(LISTES!$G:$G,MATCH($B190,LISTES!$A:$A,0)),0)=1,$X190+$W190,$Y190))))</f>
        <v>24.560000000000002</v>
      </c>
      <c r="H190" s="23">
        <f t="shared" si="4"/>
        <v>4.2630769230769232</v>
      </c>
      <c r="I190" s="24" t="str">
        <f t="shared" si="5"/>
        <v/>
      </c>
      <c r="J190" s="25">
        <v>0</v>
      </c>
      <c r="K190" s="4" t="s">
        <v>943</v>
      </c>
      <c r="L190" s="25">
        <f>IFERROR(INDEX(LISTES!$C:$C,MATCH($B190,LISTES!$A:$A,0)),1)</f>
        <v>1</v>
      </c>
      <c r="N190" s="26">
        <v>42.6</v>
      </c>
      <c r="O190" s="26">
        <v>12.82</v>
      </c>
      <c r="P190" s="26"/>
      <c r="Q190" s="26"/>
      <c r="R190" s="26">
        <v>13.14</v>
      </c>
      <c r="S190" s="26"/>
      <c r="T190" s="26">
        <v>12.48</v>
      </c>
      <c r="U190" s="26">
        <v>12.08</v>
      </c>
      <c r="V190" s="26"/>
      <c r="W190" s="26"/>
      <c r="X190" s="26">
        <v>14.5</v>
      </c>
      <c r="Y190" s="26"/>
    </row>
    <row r="191" spans="1:25" x14ac:dyDescent="0.3">
      <c r="A191" s="18">
        <v>46300</v>
      </c>
      <c r="B191" s="19" t="s">
        <v>984</v>
      </c>
      <c r="C191" s="4" t="str">
        <f>IF(AND(IFERROR(INDEX(PARAMETRES!$D:$D,MATCH($B191,PARAMETRES!$B:$B,0)),"")&lt;&gt;"☐",ISNUMBER($P191)),IF(IFERROR(INDEX(LISTES!$F:$F,MATCH($B191,LISTES!$A:$A,0)),0)=1,"Domicile + agence","Domicile"),"Agence")</f>
        <v>Agence</v>
      </c>
      <c r="D191" s="20">
        <v>2</v>
      </c>
      <c r="E191" s="20">
        <v>2</v>
      </c>
      <c r="F191" s="21">
        <f>IF($K191&lt;&gt;"OK","",$N191+IF($C191="Agence",$O191,IF($C191="Domicile",$P191,$Q191+$O191))+IF($C191="Agence",IF(OR(IFERROR(INDEX(LISTES!$G:$G,MATCH($B191,LISTES!$A:$A,0)),0)=1,PARAMETRES!$C$6="Oui"),$R191,0),IF(IFERROR(INDEX(LISTES!$G:$G,MATCH($B191,LISTES!$A:$A,0)),0)=1,$R191+$Q191,$S191)))</f>
        <v>67.290000000000006</v>
      </c>
      <c r="G191" s="22">
        <f>IF($K191&lt;&gt;"OK","",IF($E191=0,0,$T191+IF($C191="Agence",$U191,IF($C191="Domicile",$V191,$W191+$U191))+IF($C191="Agence",IF(OR(IFERROR(INDEX(LISTES!$G:$G,MATCH($B191,LISTES!$A:$A,0)),0)=1,PARAMETRES!$C$6="Oui"),$X191,0),IF(IFERROR(INDEX(LISTES!$G:$G,MATCH($B191,LISTES!$A:$A,0)),0)=1,$X191+$W191,$Y191))))</f>
        <v>129.08000000000001</v>
      </c>
      <c r="H191" s="23">
        <f t="shared" si="4"/>
        <v>33.645000000000003</v>
      </c>
      <c r="I191" s="24">
        <f t="shared" si="5"/>
        <v>61.790000000000006</v>
      </c>
      <c r="J191" s="25">
        <v>0</v>
      </c>
      <c r="K191" s="4" t="s">
        <v>943</v>
      </c>
      <c r="L191" s="25">
        <f>IFERROR(INDEX(LISTES!$C:$C,MATCH($B191,LISTES!$A:$A,0)),1)</f>
        <v>1</v>
      </c>
      <c r="N191" s="26">
        <v>63.25</v>
      </c>
      <c r="O191" s="26">
        <v>4.04</v>
      </c>
      <c r="P191" s="26"/>
      <c r="Q191" s="26"/>
      <c r="R191" s="26">
        <v>65.62</v>
      </c>
      <c r="S191" s="26"/>
      <c r="T191" s="26">
        <v>62.88</v>
      </c>
      <c r="U191" s="26">
        <v>66.2</v>
      </c>
      <c r="V191" s="26"/>
      <c r="W191" s="26"/>
      <c r="X191" s="26">
        <v>3.82</v>
      </c>
      <c r="Y191" s="26"/>
    </row>
    <row r="192" spans="1:25" x14ac:dyDescent="0.3">
      <c r="A192" s="18">
        <v>46300</v>
      </c>
      <c r="B192" s="19" t="s">
        <v>861</v>
      </c>
      <c r="C192" s="4" t="str">
        <f>IF(AND(IFERROR(INDEX(PARAMETRES!$D:$D,MATCH($B192,PARAMETRES!$B:$B,0)),"")&lt;&gt;"☐",ISNUMBER($P192)),IF(IFERROR(INDEX(LISTES!$F:$F,MATCH($B192,LISTES!$A:$A,0)),0)=1,"Domicile + agence","Domicile"),"Agence")</f>
        <v>Agence</v>
      </c>
      <c r="D192" s="20">
        <v>20</v>
      </c>
      <c r="E192" s="20">
        <v>20</v>
      </c>
      <c r="F192" s="21">
        <f>IF($K192&lt;&gt;"OK","",$N192+IF($C192="Agence",$O192,IF($C192="Domicile",$P192,$Q192+$O192))+IF($C192="Agence",IF(OR(IFERROR(INDEX(LISTES!$G:$G,MATCH($B192,LISTES!$A:$A,0)),0)=1,PARAMETRES!$C$6="Oui"),$R192,0),IF(IFERROR(INDEX(LISTES!$G:$G,MATCH($B192,LISTES!$A:$A,0)),0)=1,$R192+$Q192,$S192)))</f>
        <v>61.58</v>
      </c>
      <c r="G192" s="22">
        <f>IF($K192&lt;&gt;"OK","",IF($E192=0,0,$T192+IF($C192="Agence",$U192,IF($C192="Domicile",$V192,$W192+$U192))+IF($C192="Agence",IF(OR(IFERROR(INDEX(LISTES!$G:$G,MATCH($B192,LISTES!$A:$A,0)),0)=1,PARAMETRES!$C$6="Oui"),$X192,0),IF(IFERROR(INDEX(LISTES!$G:$G,MATCH($B192,LISTES!$A:$A,0)),0)=1,$X192+$W192,$Y192))))</f>
        <v>51.42</v>
      </c>
      <c r="H192" s="23">
        <f t="shared" si="4"/>
        <v>3.0789999999999997</v>
      </c>
      <c r="I192" s="24">
        <f t="shared" si="5"/>
        <v>-10.159999999999997</v>
      </c>
      <c r="J192" s="25">
        <v>0</v>
      </c>
      <c r="K192" s="4" t="s">
        <v>943</v>
      </c>
      <c r="L192" s="25">
        <f>IFERROR(INDEX(LISTES!$C:$C,MATCH($B192,LISTES!$A:$A,0)),1)</f>
        <v>1</v>
      </c>
      <c r="N192" s="26">
        <v>57.64</v>
      </c>
      <c r="O192" s="26">
        <v>3.94</v>
      </c>
      <c r="P192" s="26"/>
      <c r="Q192" s="26"/>
      <c r="R192" s="26">
        <v>5.8</v>
      </c>
      <c r="S192" s="26"/>
      <c r="T192" s="26">
        <v>46.47</v>
      </c>
      <c r="U192" s="26">
        <v>4.95</v>
      </c>
      <c r="V192" s="26"/>
      <c r="W192" s="26"/>
      <c r="X192" s="26">
        <v>4.9800000000000004</v>
      </c>
      <c r="Y192" s="26"/>
    </row>
    <row r="193" spans="1:25" x14ac:dyDescent="0.3">
      <c r="A193" s="18">
        <v>46289</v>
      </c>
      <c r="B193" s="19" t="s">
        <v>846</v>
      </c>
      <c r="C193" s="4" t="str">
        <f>IF(AND(IFERROR(INDEX(PARAMETRES!$D:$D,MATCH($B193,PARAMETRES!$B:$B,0)),"")&lt;&gt;"☐",ISNUMBER($P193)),IF(IFERROR(INDEX(LISTES!$F:$F,MATCH($B193,LISTES!$A:$A,0)),0)=1,"Domicile + agence","Domicile"),"Agence")</f>
        <v>Agence</v>
      </c>
      <c r="D193" s="20">
        <v>20</v>
      </c>
      <c r="E193" s="20">
        <v>0</v>
      </c>
      <c r="F193" s="21">
        <f>IF($K193&lt;&gt;"OK","",$N193+IF($C193="Agence",$O193,IF($C193="Domicile",$P193,$Q193+$O193))+IF($C193="Agence",IF(OR(IFERROR(INDEX(LISTES!$G:$G,MATCH($B193,LISTES!$A:$A,0)),0)=1,PARAMETRES!$C$6="Oui"),$R193,0),IF(IFERROR(INDEX(LISTES!$G:$G,MATCH($B193,LISTES!$A:$A,0)),0)=1,$R193+$Q193,$S193)))</f>
        <v>272.06</v>
      </c>
      <c r="G193" s="22">
        <f>IF($K193&lt;&gt;"OK","",IF($E193=0,0,$T193+IF($C193="Agence",$U193,IF($C193="Domicile",$V193,$W193+$U193))+IF($C193="Agence",IF(OR(IFERROR(INDEX(LISTES!$G:$G,MATCH($B193,LISTES!$A:$A,0)),0)=1,PARAMETRES!$C$6="Oui"),$X193,0),IF(IFERROR(INDEX(LISTES!$G:$G,MATCH($B193,LISTES!$A:$A,0)),0)=1,$X193+$W193,$Y193))))</f>
        <v>0</v>
      </c>
      <c r="H193" s="23">
        <f t="shared" si="4"/>
        <v>13.603</v>
      </c>
      <c r="I193" s="24" t="str">
        <f t="shared" si="5"/>
        <v/>
      </c>
      <c r="J193" s="25">
        <v>0</v>
      </c>
      <c r="K193" s="4" t="s">
        <v>943</v>
      </c>
      <c r="L193" s="25">
        <f>IFERROR(INDEX(LISTES!$C:$C,MATCH($B193,LISTES!$A:$A,0)),1)</f>
        <v>0</v>
      </c>
      <c r="N193" s="26">
        <v>268.3</v>
      </c>
      <c r="O193" s="26">
        <v>3.76</v>
      </c>
      <c r="P193" s="26"/>
      <c r="Q193" s="26"/>
      <c r="R193" s="26">
        <v>9.56</v>
      </c>
      <c r="S193" s="26"/>
      <c r="T193" s="26"/>
      <c r="U193" s="26"/>
      <c r="V193" s="26"/>
      <c r="W193" s="26"/>
      <c r="X193" s="26"/>
      <c r="Y193" s="26"/>
    </row>
    <row r="194" spans="1:25" x14ac:dyDescent="0.3">
      <c r="A194" s="18">
        <v>46289</v>
      </c>
      <c r="B194" s="19" t="s">
        <v>944</v>
      </c>
      <c r="C194" s="4" t="str">
        <f>IF(AND(IFERROR(INDEX(PARAMETRES!$D:$D,MATCH($B194,PARAMETRES!$B:$B,0)),"")&lt;&gt;"☐",ISNUMBER($P194)),IF(IFERROR(INDEX(LISTES!$F:$F,MATCH($B194,LISTES!$A:$A,0)),0)=1,"Domicile + agence","Domicile"),"Agence")</f>
        <v>Agence</v>
      </c>
      <c r="D194" s="20">
        <v>19</v>
      </c>
      <c r="E194" s="20">
        <v>0</v>
      </c>
      <c r="F194" s="21">
        <f>IF($K194&lt;&gt;"OK","",$N194+IF($C194="Agence",$O194,IF($C194="Domicile",$P194,$Q194+$O194))+IF($C194="Agence",IF(OR(IFERROR(INDEX(LISTES!$G:$G,MATCH($B194,LISTES!$A:$A,0)),0)=1,PARAMETRES!$C$6="Oui"),$R194,0),IF(IFERROR(INDEX(LISTES!$G:$G,MATCH($B194,LISTES!$A:$A,0)),0)=1,$R194+$Q194,$S194)))</f>
        <v>37.239999999999995</v>
      </c>
      <c r="G194" s="22">
        <f>IF($K194&lt;&gt;"OK","",IF($E194=0,0,$T194+IF($C194="Agence",$U194,IF($C194="Domicile",$V194,$W194+$U194))+IF($C194="Agence",IF(OR(IFERROR(INDEX(LISTES!$G:$G,MATCH($B194,LISTES!$A:$A,0)),0)=1,PARAMETRES!$C$6="Oui"),$X194,0),IF(IFERROR(INDEX(LISTES!$G:$G,MATCH($B194,LISTES!$A:$A,0)),0)=1,$X194+$W194,$Y194))))</f>
        <v>0</v>
      </c>
      <c r="H194" s="23">
        <f t="shared" si="4"/>
        <v>1.9599999999999997</v>
      </c>
      <c r="I194" s="24" t="str">
        <f t="shared" si="5"/>
        <v/>
      </c>
      <c r="J194" s="25">
        <v>0</v>
      </c>
      <c r="K194" s="4" t="s">
        <v>943</v>
      </c>
      <c r="L194" s="25">
        <f>IFERROR(INDEX(LISTES!$C:$C,MATCH($B194,LISTES!$A:$A,0)),1)</f>
        <v>1</v>
      </c>
      <c r="N194" s="26">
        <v>33.299999999999997</v>
      </c>
      <c r="O194" s="26">
        <v>3.94</v>
      </c>
      <c r="P194" s="26"/>
      <c r="Q194" s="26"/>
      <c r="R194" s="26">
        <v>3.72</v>
      </c>
      <c r="S194" s="26"/>
      <c r="T194" s="26"/>
      <c r="U194" s="26"/>
      <c r="V194" s="26"/>
      <c r="W194" s="26"/>
      <c r="X194" s="26"/>
      <c r="Y194" s="26"/>
    </row>
    <row r="195" spans="1:25" x14ac:dyDescent="0.3">
      <c r="A195" s="18">
        <v>46289</v>
      </c>
      <c r="B195" s="19" t="s">
        <v>945</v>
      </c>
      <c r="C195" s="4" t="str">
        <f>IF(AND(IFERROR(INDEX(PARAMETRES!$D:$D,MATCH($B195,PARAMETRES!$B:$B,0)),"")&lt;&gt;"☐",ISNUMBER($P195)),IF(IFERROR(INDEX(LISTES!$F:$F,MATCH($B195,LISTES!$A:$A,0)),0)=1,"Domicile + agence","Domicile"),"Agence")</f>
        <v>Agence</v>
      </c>
      <c r="D195" s="20">
        <v>17</v>
      </c>
      <c r="E195" s="20">
        <v>4</v>
      </c>
      <c r="F195" s="21">
        <f>IF($K195&lt;&gt;"OK","",$N195+IF($C195="Agence",$O195,IF($C195="Domicile",$P195,$Q195+$O195))+IF($C195="Agence",IF(OR(IFERROR(INDEX(LISTES!$G:$G,MATCH($B195,LISTES!$A:$A,0)),0)=1,PARAMETRES!$C$6="Oui"),$R195,0),IF(IFERROR(INDEX(LISTES!$G:$G,MATCH($B195,LISTES!$A:$A,0)),0)=1,$R195+$Q195,$S195)))</f>
        <v>32.380000000000003</v>
      </c>
      <c r="G195" s="22">
        <f>IF($K195&lt;&gt;"OK","",IF($E195=0,0,$T195+IF($C195="Agence",$U195,IF($C195="Domicile",$V195,$W195+$U195))+IF($C195="Agence",IF(OR(IFERROR(INDEX(LISTES!$G:$G,MATCH($B195,LISTES!$A:$A,0)),0)=1,PARAMETRES!$C$6="Oui"),$X195,0),IF(IFERROR(INDEX(LISTES!$G:$G,MATCH($B195,LISTES!$A:$A,0)),0)=1,$X195+$W195,$Y195))))</f>
        <v>15.58</v>
      </c>
      <c r="H195" s="23">
        <f t="shared" si="4"/>
        <v>1.9047058823529412</v>
      </c>
      <c r="I195" s="24" t="str">
        <f t="shared" si="5"/>
        <v/>
      </c>
      <c r="J195" s="25">
        <v>0</v>
      </c>
      <c r="K195" s="4" t="s">
        <v>943</v>
      </c>
      <c r="L195" s="25">
        <f>IFERROR(INDEX(LISTES!$C:$C,MATCH($B195,LISTES!$A:$A,0)),1)</f>
        <v>1</v>
      </c>
      <c r="N195" s="26">
        <v>30.37</v>
      </c>
      <c r="O195" s="26">
        <v>2.0099999999999998</v>
      </c>
      <c r="P195" s="26"/>
      <c r="Q195" s="26"/>
      <c r="R195" s="26">
        <v>1.69</v>
      </c>
      <c r="S195" s="26"/>
      <c r="T195" s="26">
        <v>11.76</v>
      </c>
      <c r="U195" s="26">
        <v>3.82</v>
      </c>
      <c r="V195" s="26"/>
      <c r="W195" s="26"/>
      <c r="X195" s="26">
        <v>1.69</v>
      </c>
      <c r="Y195" s="26"/>
    </row>
    <row r="196" spans="1:25" x14ac:dyDescent="0.3">
      <c r="A196" s="18">
        <v>46289</v>
      </c>
      <c r="B196" s="19" t="s">
        <v>946</v>
      </c>
      <c r="C196" s="4" t="str">
        <f>IF(AND(IFERROR(INDEX(PARAMETRES!$D:$D,MATCH($B196,PARAMETRES!$B:$B,0)),"")&lt;&gt;"☐",ISNUMBER($P196)),IF(IFERROR(INDEX(LISTES!$F:$F,MATCH($B196,LISTES!$A:$A,0)),0)=1,"Domicile + agence","Domicile"),"Agence")</f>
        <v>Agence</v>
      </c>
      <c r="D196" s="20">
        <v>14</v>
      </c>
      <c r="E196" s="20">
        <v>0</v>
      </c>
      <c r="F196" s="21">
        <f>IF($K196&lt;&gt;"OK","",$N196+IF($C196="Agence",$O196,IF($C196="Domicile",$P196,$Q196+$O196))+IF($C196="Agence",IF(OR(IFERROR(INDEX(LISTES!$G:$G,MATCH($B196,LISTES!$A:$A,0)),0)=1,PARAMETRES!$C$6="Oui"),$R196,0),IF(IFERROR(INDEX(LISTES!$G:$G,MATCH($B196,LISTES!$A:$A,0)),0)=1,$R196+$Q196,$S196)))</f>
        <v>36.53</v>
      </c>
      <c r="G196" s="22">
        <f>IF($K196&lt;&gt;"OK","",IF($E196=0,0,$T196+IF($C196="Agence",$U196,IF($C196="Domicile",$V196,$W196+$U196))+IF($C196="Agence",IF(OR(IFERROR(INDEX(LISTES!$G:$G,MATCH($B196,LISTES!$A:$A,0)),0)=1,PARAMETRES!$C$6="Oui"),$X196,0),IF(IFERROR(INDEX(LISTES!$G:$G,MATCH($B196,LISTES!$A:$A,0)),0)=1,$X196+$W196,$Y196))))</f>
        <v>0</v>
      </c>
      <c r="H196" s="23">
        <f t="shared" si="4"/>
        <v>2.6092857142857144</v>
      </c>
      <c r="I196" s="24" t="str">
        <f t="shared" si="5"/>
        <v/>
      </c>
      <c r="J196" s="25">
        <v>0</v>
      </c>
      <c r="K196" s="4" t="s">
        <v>943</v>
      </c>
      <c r="L196" s="25">
        <f>IFERROR(INDEX(LISTES!$C:$C,MATCH($B196,LISTES!$A:$A,0)),1)</f>
        <v>0</v>
      </c>
      <c r="N196" s="26">
        <v>32.54</v>
      </c>
      <c r="O196" s="26">
        <v>3.99</v>
      </c>
      <c r="P196" s="26"/>
      <c r="Q196" s="26"/>
      <c r="R196" s="26">
        <v>4.18</v>
      </c>
      <c r="S196" s="26"/>
      <c r="T196" s="26"/>
      <c r="U196" s="26"/>
      <c r="V196" s="26"/>
      <c r="W196" s="26"/>
      <c r="X196" s="26"/>
      <c r="Y196" s="26"/>
    </row>
    <row r="197" spans="1:25" x14ac:dyDescent="0.3">
      <c r="A197" s="18">
        <v>46289</v>
      </c>
      <c r="B197" s="19" t="s">
        <v>892</v>
      </c>
      <c r="C197" s="4" t="str">
        <f>IF(AND(IFERROR(INDEX(PARAMETRES!$D:$D,MATCH($B197,PARAMETRES!$B:$B,0)),"")&lt;&gt;"☐",ISNUMBER($P197)),IF(IFERROR(INDEX(LISTES!$F:$F,MATCH($B197,LISTES!$A:$A,0)),0)=1,"Domicile + agence","Domicile"),"Agence")</f>
        <v>Agence</v>
      </c>
      <c r="D197" s="20">
        <v>24</v>
      </c>
      <c r="E197" s="20">
        <v>0</v>
      </c>
      <c r="F197" s="21">
        <f>IF($K197&lt;&gt;"OK","",$N197+IF($C197="Agence",$O197,IF($C197="Domicile",$P197,$Q197+$O197))+IF($C197="Agence",IF(OR(IFERROR(INDEX(LISTES!$G:$G,MATCH($B197,LISTES!$A:$A,0)),0)=1,PARAMETRES!$C$6="Oui"),$R197,0),IF(IFERROR(INDEX(LISTES!$G:$G,MATCH($B197,LISTES!$A:$A,0)),0)=1,$R197+$Q197,$S197)))</f>
        <v>45.04</v>
      </c>
      <c r="G197" s="22">
        <f>IF($K197&lt;&gt;"OK","",IF($E197=0,0,$T197+IF($C197="Agence",$U197,IF($C197="Domicile",$V197,$W197+$U197))+IF($C197="Agence",IF(OR(IFERROR(INDEX(LISTES!$G:$G,MATCH($B197,LISTES!$A:$A,0)),0)=1,PARAMETRES!$C$6="Oui"),$X197,0),IF(IFERROR(INDEX(LISTES!$G:$G,MATCH($B197,LISTES!$A:$A,0)),0)=1,$X197+$W197,$Y197))))</f>
        <v>0</v>
      </c>
      <c r="H197" s="23">
        <f t="shared" ref="H197:H260" si="6">IF(OR($D197=0,$K197&lt;&gt;"OK"),"",$F197/$D197)</f>
        <v>1.8766666666666667</v>
      </c>
      <c r="I197" s="24" t="str">
        <f t="shared" ref="I197:I260" si="7">IF(AND($E197&gt;0,$E197=$D197,$K197="OK"),$G197-$F197,"")</f>
        <v/>
      </c>
      <c r="J197" s="25">
        <v>0</v>
      </c>
      <c r="K197" s="4" t="s">
        <v>943</v>
      </c>
      <c r="L197" s="25">
        <f>IFERROR(INDEX(LISTES!$C:$C,MATCH($B197,LISTES!$A:$A,0)),1)</f>
        <v>1</v>
      </c>
      <c r="N197" s="26">
        <v>43.17</v>
      </c>
      <c r="O197" s="26">
        <v>1.87</v>
      </c>
      <c r="P197" s="26"/>
      <c r="Q197" s="26"/>
      <c r="R197" s="26">
        <v>4.7699999999999996</v>
      </c>
      <c r="S197" s="26"/>
      <c r="T197" s="26"/>
      <c r="U197" s="26"/>
      <c r="V197" s="26"/>
      <c r="W197" s="26"/>
      <c r="X197" s="26"/>
      <c r="Y197" s="26"/>
    </row>
    <row r="198" spans="1:25" x14ac:dyDescent="0.3">
      <c r="A198" s="18">
        <v>46289</v>
      </c>
      <c r="B198" s="19" t="s">
        <v>947</v>
      </c>
      <c r="C198" s="4" t="str">
        <f>IF(AND(IFERROR(INDEX(PARAMETRES!$D:$D,MATCH($B198,PARAMETRES!$B:$B,0)),"")&lt;&gt;"☐",ISNUMBER($P198)),IF(IFERROR(INDEX(LISTES!$F:$F,MATCH($B198,LISTES!$A:$A,0)),0)=1,"Domicile + agence","Domicile"),"Agence")</f>
        <v>Agence</v>
      </c>
      <c r="D198" s="20">
        <v>9</v>
      </c>
      <c r="E198" s="20">
        <v>0</v>
      </c>
      <c r="F198" s="21">
        <f>IF($K198&lt;&gt;"OK","",$N198+IF($C198="Agence",$O198,IF($C198="Domicile",$P198,$Q198+$O198))+IF($C198="Agence",IF(OR(IFERROR(INDEX(LISTES!$G:$G,MATCH($B198,LISTES!$A:$A,0)),0)=1,PARAMETRES!$C$6="Oui"),$R198,0),IF(IFERROR(INDEX(LISTES!$G:$G,MATCH($B198,LISTES!$A:$A,0)),0)=1,$R198+$Q198,$S198)))</f>
        <v>37.380000000000003</v>
      </c>
      <c r="G198" s="22">
        <f>IF($K198&lt;&gt;"OK","",IF($E198=0,0,$T198+IF($C198="Agence",$U198,IF($C198="Domicile",$V198,$W198+$U198))+IF($C198="Agence",IF(OR(IFERROR(INDEX(LISTES!$G:$G,MATCH($B198,LISTES!$A:$A,0)),0)=1,PARAMETRES!$C$6="Oui"),$X198,0),IF(IFERROR(INDEX(LISTES!$G:$G,MATCH($B198,LISTES!$A:$A,0)),0)=1,$X198+$W198,$Y198))))</f>
        <v>0</v>
      </c>
      <c r="H198" s="23">
        <f t="shared" si="6"/>
        <v>4.1533333333333333</v>
      </c>
      <c r="I198" s="24" t="str">
        <f t="shared" si="7"/>
        <v/>
      </c>
      <c r="J198" s="25">
        <v>0</v>
      </c>
      <c r="K198" s="4" t="s">
        <v>943</v>
      </c>
      <c r="L198" s="25">
        <f>IFERROR(INDEX(LISTES!$C:$C,MATCH($B198,LISTES!$A:$A,0)),1)</f>
        <v>1</v>
      </c>
      <c r="N198" s="26">
        <v>9.67</v>
      </c>
      <c r="O198" s="26">
        <v>27.71</v>
      </c>
      <c r="P198" s="26"/>
      <c r="Q198" s="26"/>
      <c r="R198" s="26">
        <v>25.81</v>
      </c>
      <c r="S198" s="26"/>
      <c r="T198" s="26"/>
      <c r="U198" s="26"/>
      <c r="V198" s="26"/>
      <c r="W198" s="26"/>
      <c r="X198" s="26"/>
      <c r="Y198" s="26"/>
    </row>
    <row r="199" spans="1:25" x14ac:dyDescent="0.3">
      <c r="A199" s="18">
        <v>46289</v>
      </c>
      <c r="B199" s="19" t="s">
        <v>948</v>
      </c>
      <c r="C199" s="4" t="str">
        <f>IF(AND(IFERROR(INDEX(PARAMETRES!$D:$D,MATCH($B199,PARAMETRES!$B:$B,0)),"")&lt;&gt;"☐",ISNUMBER($P199)),IF(IFERROR(INDEX(LISTES!$F:$F,MATCH($B199,LISTES!$A:$A,0)),0)=1,"Domicile + agence","Domicile"),"Agence")</f>
        <v>Agence</v>
      </c>
      <c r="D199" s="20">
        <v>16</v>
      </c>
      <c r="E199" s="20">
        <v>0</v>
      </c>
      <c r="F199" s="21">
        <f>IF($K199&lt;&gt;"OK","",$N199+IF($C199="Agence",$O199,IF($C199="Domicile",$P199,$Q199+$O199))+IF($C199="Agence",IF(OR(IFERROR(INDEX(LISTES!$G:$G,MATCH($B199,LISTES!$A:$A,0)),0)=1,PARAMETRES!$C$6="Oui"),$R199,0),IF(IFERROR(INDEX(LISTES!$G:$G,MATCH($B199,LISTES!$A:$A,0)),0)=1,$R199+$Q199,$S199)))</f>
        <v>33.35</v>
      </c>
      <c r="G199" s="22">
        <f>IF($K199&lt;&gt;"OK","",IF($E199=0,0,$T199+IF($C199="Agence",$U199,IF($C199="Domicile",$V199,$W199+$U199))+IF($C199="Agence",IF(OR(IFERROR(INDEX(LISTES!$G:$G,MATCH($B199,LISTES!$A:$A,0)),0)=1,PARAMETRES!$C$6="Oui"),$X199,0),IF(IFERROR(INDEX(LISTES!$G:$G,MATCH($B199,LISTES!$A:$A,0)),0)=1,$X199+$W199,$Y199))))</f>
        <v>0</v>
      </c>
      <c r="H199" s="23">
        <f t="shared" si="6"/>
        <v>2.0843750000000001</v>
      </c>
      <c r="I199" s="24" t="str">
        <f t="shared" si="7"/>
        <v/>
      </c>
      <c r="J199" s="25">
        <v>0</v>
      </c>
      <c r="K199" s="4" t="s">
        <v>943</v>
      </c>
      <c r="L199" s="25">
        <f>IFERROR(INDEX(LISTES!$C:$C,MATCH($B199,LISTES!$A:$A,0)),1)</f>
        <v>1</v>
      </c>
      <c r="N199" s="26">
        <v>28.62</v>
      </c>
      <c r="O199" s="26">
        <v>4.7300000000000004</v>
      </c>
      <c r="P199" s="26"/>
      <c r="Q199" s="26"/>
      <c r="R199" s="26">
        <v>3.57</v>
      </c>
      <c r="S199" s="26"/>
      <c r="T199" s="26"/>
      <c r="U199" s="26"/>
      <c r="V199" s="26"/>
      <c r="W199" s="26"/>
      <c r="X199" s="26"/>
      <c r="Y199" s="26"/>
    </row>
    <row r="200" spans="1:25" x14ac:dyDescent="0.3">
      <c r="A200" s="18">
        <v>46289</v>
      </c>
      <c r="B200" s="19" t="s">
        <v>949</v>
      </c>
      <c r="C200" s="4" t="str">
        <f>IF(AND(IFERROR(INDEX(PARAMETRES!$D:$D,MATCH($B200,PARAMETRES!$B:$B,0)),"")&lt;&gt;"☐",ISNUMBER($P200)),IF(IFERROR(INDEX(LISTES!$F:$F,MATCH($B200,LISTES!$A:$A,0)),0)=1,"Domicile + agence","Domicile"),"Agence")</f>
        <v>Agence</v>
      </c>
      <c r="D200" s="20">
        <v>8</v>
      </c>
      <c r="E200" s="20">
        <v>0</v>
      </c>
      <c r="F200" s="21">
        <f>IF($K200&lt;&gt;"OK","",$N200+IF($C200="Agence",$O200,IF($C200="Domicile",$P200,$Q200+$O200))+IF($C200="Agence",IF(OR(IFERROR(INDEX(LISTES!$G:$G,MATCH($B200,LISTES!$A:$A,0)),0)=1,PARAMETRES!$C$6="Oui"),$R200,0),IF(IFERROR(INDEX(LISTES!$G:$G,MATCH($B200,LISTES!$A:$A,0)),0)=1,$R200+$Q200,$S200)))</f>
        <v>29.33</v>
      </c>
      <c r="G200" s="22">
        <f>IF($K200&lt;&gt;"OK","",IF($E200=0,0,$T200+IF($C200="Agence",$U200,IF($C200="Domicile",$V200,$W200+$U200))+IF($C200="Agence",IF(OR(IFERROR(INDEX(LISTES!$G:$G,MATCH($B200,LISTES!$A:$A,0)),0)=1,PARAMETRES!$C$6="Oui"),$X200,0),IF(IFERROR(INDEX(LISTES!$G:$G,MATCH($B200,LISTES!$A:$A,0)),0)=1,$X200+$W200,$Y200))))</f>
        <v>0</v>
      </c>
      <c r="H200" s="23">
        <f t="shared" si="6"/>
        <v>3.6662499999999998</v>
      </c>
      <c r="I200" s="24" t="str">
        <f t="shared" si="7"/>
        <v/>
      </c>
      <c r="J200" s="25">
        <v>0</v>
      </c>
      <c r="K200" s="4" t="s">
        <v>943</v>
      </c>
      <c r="L200" s="25">
        <f>IFERROR(INDEX(LISTES!$C:$C,MATCH($B200,LISTES!$A:$A,0)),1)</f>
        <v>1</v>
      </c>
      <c r="N200" s="26">
        <v>18.899999999999999</v>
      </c>
      <c r="O200" s="26">
        <v>10.43</v>
      </c>
      <c r="P200" s="26"/>
      <c r="Q200" s="26"/>
      <c r="R200" s="26">
        <v>7.6</v>
      </c>
      <c r="S200" s="26"/>
      <c r="T200" s="26"/>
      <c r="U200" s="26"/>
      <c r="V200" s="26"/>
      <c r="W200" s="26"/>
      <c r="X200" s="26"/>
      <c r="Y200" s="26"/>
    </row>
    <row r="201" spans="1:25" x14ac:dyDescent="0.3">
      <c r="A201" s="18">
        <v>46289</v>
      </c>
      <c r="B201" s="19" t="s">
        <v>911</v>
      </c>
      <c r="C201" s="4" t="str">
        <f>IF(AND(IFERROR(INDEX(PARAMETRES!$D:$D,MATCH($B201,PARAMETRES!$B:$B,0)),"")&lt;&gt;"☐",ISNUMBER($P201)),IF(IFERROR(INDEX(LISTES!$F:$F,MATCH($B201,LISTES!$A:$A,0)),0)=1,"Domicile + agence","Domicile"),"Agence")</f>
        <v>Agence</v>
      </c>
      <c r="D201" s="20">
        <v>5</v>
      </c>
      <c r="E201" s="20">
        <v>0</v>
      </c>
      <c r="F201" s="21">
        <f>IF($K201&lt;&gt;"OK","",$N201+IF($C201="Agence",$O201,IF($C201="Domicile",$P201,$Q201+$O201))+IF($C201="Agence",IF(OR(IFERROR(INDEX(LISTES!$G:$G,MATCH($B201,LISTES!$A:$A,0)),0)=1,PARAMETRES!$C$6="Oui"),$R201,0),IF(IFERROR(INDEX(LISTES!$G:$G,MATCH($B201,LISTES!$A:$A,0)),0)=1,$R201+$Q201,$S201)))</f>
        <v>31.939999999999998</v>
      </c>
      <c r="G201" s="22">
        <f>IF($K201&lt;&gt;"OK","",IF($E201=0,0,$T201+IF($C201="Agence",$U201,IF($C201="Domicile",$V201,$W201+$U201))+IF($C201="Agence",IF(OR(IFERROR(INDEX(LISTES!$G:$G,MATCH($B201,LISTES!$A:$A,0)),0)=1,PARAMETRES!$C$6="Oui"),$X201,0),IF(IFERROR(INDEX(LISTES!$G:$G,MATCH($B201,LISTES!$A:$A,0)),0)=1,$X201+$W201,$Y201))))</f>
        <v>0</v>
      </c>
      <c r="H201" s="23">
        <f t="shared" si="6"/>
        <v>6.3879999999999999</v>
      </c>
      <c r="I201" s="24" t="str">
        <f t="shared" si="7"/>
        <v/>
      </c>
      <c r="J201" s="25">
        <v>0</v>
      </c>
      <c r="K201" s="4" t="s">
        <v>943</v>
      </c>
      <c r="L201" s="25">
        <f>IFERROR(INDEX(LISTES!$C:$C,MATCH($B201,LISTES!$A:$A,0)),1)</f>
        <v>1</v>
      </c>
      <c r="N201" s="26">
        <v>4.3499999999999996</v>
      </c>
      <c r="O201" s="26">
        <v>27.59</v>
      </c>
      <c r="P201" s="26"/>
      <c r="Q201" s="26"/>
      <c r="R201" s="26">
        <v>28.03</v>
      </c>
      <c r="S201" s="26"/>
      <c r="T201" s="26"/>
      <c r="U201" s="26"/>
      <c r="V201" s="26"/>
      <c r="W201" s="26"/>
      <c r="X201" s="26"/>
      <c r="Y201" s="26"/>
    </row>
    <row r="202" spans="1:25" x14ac:dyDescent="0.3">
      <c r="A202" s="18">
        <v>46289</v>
      </c>
      <c r="B202" s="19" t="s">
        <v>950</v>
      </c>
      <c r="C202" s="4" t="str">
        <f>IF(AND(IFERROR(INDEX(PARAMETRES!$D:$D,MATCH($B202,PARAMETRES!$B:$B,0)),"")&lt;&gt;"☐",ISNUMBER($P202)),IF(IFERROR(INDEX(LISTES!$F:$F,MATCH($B202,LISTES!$A:$A,0)),0)=1,"Domicile + agence","Domicile"),"Agence")</f>
        <v>Agence</v>
      </c>
      <c r="D202" s="20">
        <v>26</v>
      </c>
      <c r="E202" s="20">
        <v>14</v>
      </c>
      <c r="F202" s="21">
        <f>IF($K202&lt;&gt;"OK","",$N202+IF($C202="Agence",$O202,IF($C202="Domicile",$P202,$Q202+$O202))+IF($C202="Agence",IF(OR(IFERROR(INDEX(LISTES!$G:$G,MATCH($B202,LISTES!$A:$A,0)),0)=1,PARAMETRES!$C$6="Oui"),$R202,0),IF(IFERROR(INDEX(LISTES!$G:$G,MATCH($B202,LISTES!$A:$A,0)),0)=1,$R202+$Q202,$S202)))</f>
        <v>42.34</v>
      </c>
      <c r="G202" s="22">
        <f>IF($K202&lt;&gt;"OK","",IF($E202=0,0,$T202+IF($C202="Agence",$U202,IF($C202="Domicile",$V202,$W202+$U202))+IF($C202="Agence",IF(OR(IFERROR(INDEX(LISTES!$G:$G,MATCH($B202,LISTES!$A:$A,0)),0)=1,PARAMETRES!$C$6="Oui"),$X202,0),IF(IFERROR(INDEX(LISTES!$G:$G,MATCH($B202,LISTES!$A:$A,0)),0)=1,$X202+$W202,$Y202))))</f>
        <v>13.23</v>
      </c>
      <c r="H202" s="23">
        <f t="shared" si="6"/>
        <v>1.6284615384615386</v>
      </c>
      <c r="I202" s="24" t="str">
        <f t="shared" si="7"/>
        <v/>
      </c>
      <c r="J202" s="25">
        <v>0</v>
      </c>
      <c r="K202" s="4" t="s">
        <v>943</v>
      </c>
      <c r="L202" s="25">
        <f>IFERROR(INDEX(LISTES!$C:$C,MATCH($B202,LISTES!$A:$A,0)),1)</f>
        <v>1</v>
      </c>
      <c r="N202" s="26">
        <v>39.25</v>
      </c>
      <c r="O202" s="26">
        <v>3.09</v>
      </c>
      <c r="P202" s="26"/>
      <c r="Q202" s="26"/>
      <c r="R202" s="26">
        <v>3.51</v>
      </c>
      <c r="S202" s="26"/>
      <c r="T202" s="26">
        <v>9.6</v>
      </c>
      <c r="U202" s="26">
        <v>3.63</v>
      </c>
      <c r="V202" s="26"/>
      <c r="W202" s="26"/>
      <c r="X202" s="26">
        <v>2.95</v>
      </c>
      <c r="Y202" s="26"/>
    </row>
    <row r="203" spans="1:25" x14ac:dyDescent="0.3">
      <c r="A203" s="18">
        <v>46289</v>
      </c>
      <c r="B203" s="19" t="s">
        <v>951</v>
      </c>
      <c r="C203" s="4" t="str">
        <f>IF(AND(IFERROR(INDEX(PARAMETRES!$D:$D,MATCH($B203,PARAMETRES!$B:$B,0)),"")&lt;&gt;"☐",ISNUMBER($P203)),IF(IFERROR(INDEX(LISTES!$F:$F,MATCH($B203,LISTES!$A:$A,0)),0)=1,"Domicile + agence","Domicile"),"Agence")</f>
        <v>Agence</v>
      </c>
      <c r="D203" s="20">
        <v>10</v>
      </c>
      <c r="E203" s="20">
        <v>2</v>
      </c>
      <c r="F203" s="21">
        <f>IF($K203&lt;&gt;"OK","",$N203+IF($C203="Agence",$O203,IF($C203="Domicile",$P203,$Q203+$O203))+IF($C203="Agence",IF(OR(IFERROR(INDEX(LISTES!$G:$G,MATCH($B203,LISTES!$A:$A,0)),0)=1,PARAMETRES!$C$6="Oui"),$R203,0),IF(IFERROR(INDEX(LISTES!$G:$G,MATCH($B203,LISTES!$A:$A,0)),0)=1,$R203+$Q203,$S203)))</f>
        <v>53.74</v>
      </c>
      <c r="G203" s="22">
        <f>IF($K203&lt;&gt;"OK","",IF($E203=0,0,$T203+IF($C203="Agence",$U203,IF($C203="Domicile",$V203,$W203+$U203))+IF($C203="Agence",IF(OR(IFERROR(INDEX(LISTES!$G:$G,MATCH($B203,LISTES!$A:$A,0)),0)=1,PARAMETRES!$C$6="Oui"),$X203,0),IF(IFERROR(INDEX(LISTES!$G:$G,MATCH($B203,LISTES!$A:$A,0)),0)=1,$X203+$W203,$Y203))))</f>
        <v>9.42</v>
      </c>
      <c r="H203" s="23">
        <f t="shared" si="6"/>
        <v>5.3740000000000006</v>
      </c>
      <c r="I203" s="24" t="str">
        <f t="shared" si="7"/>
        <v/>
      </c>
      <c r="J203" s="25">
        <v>0</v>
      </c>
      <c r="K203" s="4" t="s">
        <v>943</v>
      </c>
      <c r="L203" s="25">
        <f>IFERROR(INDEX(LISTES!$C:$C,MATCH($B203,LISTES!$A:$A,0)),1)</f>
        <v>1</v>
      </c>
      <c r="N203" s="26">
        <v>51.63</v>
      </c>
      <c r="O203" s="26">
        <v>2.11</v>
      </c>
      <c r="P203" s="26"/>
      <c r="Q203" s="26"/>
      <c r="R203" s="26">
        <v>1.84</v>
      </c>
      <c r="S203" s="26"/>
      <c r="T203" s="26">
        <v>7.4</v>
      </c>
      <c r="U203" s="26">
        <v>2.02</v>
      </c>
      <c r="V203" s="26"/>
      <c r="W203" s="26"/>
      <c r="X203" s="26">
        <v>6.06</v>
      </c>
      <c r="Y203" s="26"/>
    </row>
    <row r="204" spans="1:25" x14ac:dyDescent="0.3">
      <c r="A204" s="18">
        <v>46289</v>
      </c>
      <c r="B204" s="19" t="s">
        <v>952</v>
      </c>
      <c r="C204" s="4" t="str">
        <f>IF(AND(IFERROR(INDEX(PARAMETRES!$D:$D,MATCH($B204,PARAMETRES!$B:$B,0)),"")&lt;&gt;"☐",ISNUMBER($P204)),IF(IFERROR(INDEX(LISTES!$F:$F,MATCH($B204,LISTES!$A:$A,0)),0)=1,"Domicile + agence","Domicile"),"Agence")</f>
        <v>Agence</v>
      </c>
      <c r="D204" s="20">
        <v>10</v>
      </c>
      <c r="E204" s="20">
        <v>0</v>
      </c>
      <c r="F204" s="21">
        <f>IF($K204&lt;&gt;"OK","",$N204+IF($C204="Agence",$O204,IF($C204="Domicile",$P204,$Q204+$O204))+IF($C204="Agence",IF(OR(IFERROR(INDEX(LISTES!$G:$G,MATCH($B204,LISTES!$A:$A,0)),0)=1,PARAMETRES!$C$6="Oui"),$R204,0),IF(IFERROR(INDEX(LISTES!$G:$G,MATCH($B204,LISTES!$A:$A,0)),0)=1,$R204+$Q204,$S204)))</f>
        <v>14.1</v>
      </c>
      <c r="G204" s="22">
        <f>IF($K204&lt;&gt;"OK","",IF($E204=0,0,$T204+IF($C204="Agence",$U204,IF($C204="Domicile",$V204,$W204+$U204))+IF($C204="Agence",IF(OR(IFERROR(INDEX(LISTES!$G:$G,MATCH($B204,LISTES!$A:$A,0)),0)=1,PARAMETRES!$C$6="Oui"),$X204,0),IF(IFERROR(INDEX(LISTES!$G:$G,MATCH($B204,LISTES!$A:$A,0)),0)=1,$X204+$W204,$Y204))))</f>
        <v>0</v>
      </c>
      <c r="H204" s="23">
        <f t="shared" si="6"/>
        <v>1.41</v>
      </c>
      <c r="I204" s="24" t="str">
        <f t="shared" si="7"/>
        <v/>
      </c>
      <c r="J204" s="25">
        <v>0</v>
      </c>
      <c r="K204" s="4" t="s">
        <v>943</v>
      </c>
      <c r="L204" s="25">
        <f>IFERROR(INDEX(LISTES!$C:$C,MATCH($B204,LISTES!$A:$A,0)),1)</f>
        <v>1</v>
      </c>
      <c r="N204" s="26">
        <v>11.6</v>
      </c>
      <c r="O204" s="26">
        <v>2.5</v>
      </c>
      <c r="P204" s="26"/>
      <c r="Q204" s="26"/>
      <c r="R204" s="26">
        <v>5.97</v>
      </c>
      <c r="S204" s="26"/>
      <c r="T204" s="26"/>
      <c r="U204" s="26"/>
      <c r="V204" s="26"/>
      <c r="W204" s="26"/>
      <c r="X204" s="26"/>
      <c r="Y204" s="26"/>
    </row>
    <row r="205" spans="1:25" x14ac:dyDescent="0.3">
      <c r="A205" s="18">
        <v>46289</v>
      </c>
      <c r="B205" s="19" t="s">
        <v>953</v>
      </c>
      <c r="C205" s="4" t="str">
        <f>IF(AND(IFERROR(INDEX(PARAMETRES!$D:$D,MATCH($B205,PARAMETRES!$B:$B,0)),"")&lt;&gt;"☐",ISNUMBER($P205)),IF(IFERROR(INDEX(LISTES!$F:$F,MATCH($B205,LISTES!$A:$A,0)),0)=1,"Domicile + agence","Domicile"),"Agence")</f>
        <v>Agence</v>
      </c>
      <c r="D205" s="20">
        <v>4</v>
      </c>
      <c r="E205" s="20">
        <v>0</v>
      </c>
      <c r="F205" s="21">
        <f>IF($K205&lt;&gt;"OK","",$N205+IF($C205="Agence",$O205,IF($C205="Domicile",$P205,$Q205+$O205))+IF($C205="Agence",IF(OR(IFERROR(INDEX(LISTES!$G:$G,MATCH($B205,LISTES!$A:$A,0)),0)=1,PARAMETRES!$C$6="Oui"),$R205,0),IF(IFERROR(INDEX(LISTES!$G:$G,MATCH($B205,LISTES!$A:$A,0)),0)=1,$R205+$Q205,$S205)))</f>
        <v>25.75</v>
      </c>
      <c r="G205" s="22">
        <f>IF($K205&lt;&gt;"OK","",IF($E205=0,0,$T205+IF($C205="Agence",$U205,IF($C205="Domicile",$V205,$W205+$U205))+IF($C205="Agence",IF(OR(IFERROR(INDEX(LISTES!$G:$G,MATCH($B205,LISTES!$A:$A,0)),0)=1,PARAMETRES!$C$6="Oui"),$X205,0),IF(IFERROR(INDEX(LISTES!$G:$G,MATCH($B205,LISTES!$A:$A,0)),0)=1,$X205+$W205,$Y205))))</f>
        <v>0</v>
      </c>
      <c r="H205" s="23">
        <f t="shared" si="6"/>
        <v>6.4375</v>
      </c>
      <c r="I205" s="24" t="str">
        <f t="shared" si="7"/>
        <v/>
      </c>
      <c r="J205" s="25">
        <v>0</v>
      </c>
      <c r="K205" s="4" t="s">
        <v>943</v>
      </c>
      <c r="L205" s="25">
        <f>IFERROR(INDEX(LISTES!$C:$C,MATCH($B205,LISTES!$A:$A,0)),1)</f>
        <v>1</v>
      </c>
      <c r="N205" s="26">
        <v>20.5</v>
      </c>
      <c r="O205" s="26">
        <v>5.25</v>
      </c>
      <c r="P205" s="26"/>
      <c r="Q205" s="26"/>
      <c r="R205" s="26">
        <v>3.72</v>
      </c>
      <c r="S205" s="26"/>
      <c r="T205" s="26"/>
      <c r="U205" s="26"/>
      <c r="V205" s="26"/>
      <c r="W205" s="26"/>
      <c r="X205" s="26"/>
      <c r="Y205" s="26"/>
    </row>
    <row r="206" spans="1:25" x14ac:dyDescent="0.3">
      <c r="A206" s="18">
        <v>46289</v>
      </c>
      <c r="B206" s="19" t="s">
        <v>894</v>
      </c>
      <c r="C206" s="4" t="str">
        <f>IF(AND(IFERROR(INDEX(PARAMETRES!$D:$D,MATCH($B206,PARAMETRES!$B:$B,0)),"")&lt;&gt;"☐",ISNUMBER($P206)),IF(IFERROR(INDEX(LISTES!$F:$F,MATCH($B206,LISTES!$A:$A,0)),0)=1,"Domicile + agence","Domicile"),"Agence")</f>
        <v>Agence</v>
      </c>
      <c r="D206" s="20">
        <v>4</v>
      </c>
      <c r="E206" s="20">
        <v>0</v>
      </c>
      <c r="F206" s="21">
        <f>IF($K206&lt;&gt;"OK","",$N206+IF($C206="Agence",$O206,IF($C206="Domicile",$P206,$Q206+$O206))+IF($C206="Agence",IF(OR(IFERROR(INDEX(LISTES!$G:$G,MATCH($B206,LISTES!$A:$A,0)),0)=1,PARAMETRES!$C$6="Oui"),$R206,0),IF(IFERROR(INDEX(LISTES!$G:$G,MATCH($B206,LISTES!$A:$A,0)),0)=1,$R206+$Q206,$S206)))</f>
        <v>38.42</v>
      </c>
      <c r="G206" s="22">
        <f>IF($K206&lt;&gt;"OK","",IF($E206=0,0,$T206+IF($C206="Agence",$U206,IF($C206="Domicile",$V206,$W206+$U206))+IF($C206="Agence",IF(OR(IFERROR(INDEX(LISTES!$G:$G,MATCH($B206,LISTES!$A:$A,0)),0)=1,PARAMETRES!$C$6="Oui"),$X206,0),IF(IFERROR(INDEX(LISTES!$G:$G,MATCH($B206,LISTES!$A:$A,0)),0)=1,$X206+$W206,$Y206))))</f>
        <v>0</v>
      </c>
      <c r="H206" s="23">
        <f t="shared" si="6"/>
        <v>9.6050000000000004</v>
      </c>
      <c r="I206" s="24" t="str">
        <f t="shared" si="7"/>
        <v/>
      </c>
      <c r="J206" s="25">
        <v>0</v>
      </c>
      <c r="K206" s="4" t="s">
        <v>943</v>
      </c>
      <c r="L206" s="25">
        <f>IFERROR(INDEX(LISTES!$C:$C,MATCH($B206,LISTES!$A:$A,0)),1)</f>
        <v>1</v>
      </c>
      <c r="N206" s="26">
        <v>21.36</v>
      </c>
      <c r="O206" s="26">
        <v>17.059999999999999</v>
      </c>
      <c r="P206" s="26"/>
      <c r="Q206" s="26"/>
      <c r="R206" s="26">
        <v>1.54</v>
      </c>
      <c r="S206" s="26"/>
      <c r="T206" s="26"/>
      <c r="U206" s="26"/>
      <c r="V206" s="26"/>
      <c r="W206" s="26"/>
      <c r="X206" s="26"/>
      <c r="Y206" s="26"/>
    </row>
    <row r="207" spans="1:25" x14ac:dyDescent="0.3">
      <c r="A207" s="18">
        <v>46289</v>
      </c>
      <c r="B207" s="19" t="s">
        <v>907</v>
      </c>
      <c r="C207" s="4" t="str">
        <f>IF(AND(IFERROR(INDEX(PARAMETRES!$D:$D,MATCH($B207,PARAMETRES!$B:$B,0)),"")&lt;&gt;"☐",ISNUMBER($P207)),IF(IFERROR(INDEX(LISTES!$F:$F,MATCH($B207,LISTES!$A:$A,0)),0)=1,"Domicile + agence","Domicile"),"Agence")</f>
        <v>Agence</v>
      </c>
      <c r="D207" s="20">
        <v>15</v>
      </c>
      <c r="E207" s="20">
        <v>11</v>
      </c>
      <c r="F207" s="21">
        <f>IF($K207&lt;&gt;"OK","",$N207+IF($C207="Agence",$O207,IF($C207="Domicile",$P207,$Q207+$O207))+IF($C207="Agence",IF(OR(IFERROR(INDEX(LISTES!$G:$G,MATCH($B207,LISTES!$A:$A,0)),0)=1,PARAMETRES!$C$6="Oui"),$R207,0),IF(IFERROR(INDEX(LISTES!$G:$G,MATCH($B207,LISTES!$A:$A,0)),0)=1,$R207+$Q207,$S207)))</f>
        <v>53.39</v>
      </c>
      <c r="G207" s="22">
        <f>IF($K207&lt;&gt;"OK","",IF($E207=0,0,$T207+IF($C207="Agence",$U207,IF($C207="Domicile",$V207,$W207+$U207))+IF($C207="Agence",IF(OR(IFERROR(INDEX(LISTES!$G:$G,MATCH($B207,LISTES!$A:$A,0)),0)=1,PARAMETRES!$C$6="Oui"),$X207,0),IF(IFERROR(INDEX(LISTES!$G:$G,MATCH($B207,LISTES!$A:$A,0)),0)=1,$X207+$W207,$Y207))))</f>
        <v>37.880000000000003</v>
      </c>
      <c r="H207" s="23">
        <f t="shared" si="6"/>
        <v>3.5593333333333335</v>
      </c>
      <c r="I207" s="24" t="str">
        <f t="shared" si="7"/>
        <v/>
      </c>
      <c r="J207" s="25">
        <v>0</v>
      </c>
      <c r="K207" s="4" t="s">
        <v>943</v>
      </c>
      <c r="L207" s="25">
        <f>IFERROR(INDEX(LISTES!$C:$C,MATCH($B207,LISTES!$A:$A,0)),1)</f>
        <v>1</v>
      </c>
      <c r="N207" s="26">
        <v>26.3</v>
      </c>
      <c r="O207" s="26">
        <v>27.09</v>
      </c>
      <c r="P207" s="26"/>
      <c r="Q207" s="26"/>
      <c r="R207" s="26">
        <v>29.23</v>
      </c>
      <c r="S207" s="26"/>
      <c r="T207" s="26">
        <v>13.35</v>
      </c>
      <c r="U207" s="26">
        <v>24.53</v>
      </c>
      <c r="V207" s="26"/>
      <c r="W207" s="26"/>
      <c r="X207" s="26">
        <v>24.84</v>
      </c>
      <c r="Y207" s="26"/>
    </row>
    <row r="208" spans="1:25" x14ac:dyDescent="0.3">
      <c r="A208" s="18">
        <v>46289</v>
      </c>
      <c r="B208" s="19" t="s">
        <v>954</v>
      </c>
      <c r="C208" s="4" t="str">
        <f>IF(AND(IFERROR(INDEX(PARAMETRES!$D:$D,MATCH($B208,PARAMETRES!$B:$B,0)),"")&lt;&gt;"☐",ISNUMBER($P208)),IF(IFERROR(INDEX(LISTES!$F:$F,MATCH($B208,LISTES!$A:$A,0)),0)=1,"Domicile + agence","Domicile"),"Agence")</f>
        <v>Agence</v>
      </c>
      <c r="D208" s="20">
        <v>18</v>
      </c>
      <c r="E208" s="20">
        <v>3</v>
      </c>
      <c r="F208" s="21">
        <f>IF($K208&lt;&gt;"OK","",$N208+IF($C208="Agence",$O208,IF($C208="Domicile",$P208,$Q208+$O208))+IF($C208="Agence",IF(OR(IFERROR(INDEX(LISTES!$G:$G,MATCH($B208,LISTES!$A:$A,0)),0)=1,PARAMETRES!$C$6="Oui"),$R208,0),IF(IFERROR(INDEX(LISTES!$G:$G,MATCH($B208,LISTES!$A:$A,0)),0)=1,$R208+$Q208,$S208)))</f>
        <v>63.64</v>
      </c>
      <c r="G208" s="22">
        <f>IF($K208&lt;&gt;"OK","",IF($E208=0,0,$T208+IF($C208="Agence",$U208,IF($C208="Domicile",$V208,$W208+$U208))+IF($C208="Agence",IF(OR(IFERROR(INDEX(LISTES!$G:$G,MATCH($B208,LISTES!$A:$A,0)),0)=1,PARAMETRES!$C$6="Oui"),$X208,0),IF(IFERROR(INDEX(LISTES!$G:$G,MATCH($B208,LISTES!$A:$A,0)),0)=1,$X208+$W208,$Y208))))</f>
        <v>6.24</v>
      </c>
      <c r="H208" s="23">
        <f t="shared" si="6"/>
        <v>3.5355555555555558</v>
      </c>
      <c r="I208" s="24" t="str">
        <f t="shared" si="7"/>
        <v/>
      </c>
      <c r="J208" s="25">
        <v>0</v>
      </c>
      <c r="K208" s="4" t="s">
        <v>943</v>
      </c>
      <c r="L208" s="25">
        <f>IFERROR(INDEX(LISTES!$C:$C,MATCH($B208,LISTES!$A:$A,0)),1)</f>
        <v>1</v>
      </c>
      <c r="N208" s="26">
        <v>60.43</v>
      </c>
      <c r="O208" s="26">
        <v>3.21</v>
      </c>
      <c r="P208" s="26"/>
      <c r="Q208" s="26"/>
      <c r="R208" s="26">
        <v>2.2599999999999998</v>
      </c>
      <c r="S208" s="26"/>
      <c r="T208" s="26">
        <v>3.03</v>
      </c>
      <c r="U208" s="26">
        <v>3.21</v>
      </c>
      <c r="V208" s="26"/>
      <c r="W208" s="26"/>
      <c r="X208" s="26">
        <v>2.93</v>
      </c>
      <c r="Y208" s="26"/>
    </row>
    <row r="209" spans="1:25" x14ac:dyDescent="0.3">
      <c r="A209" s="18">
        <v>46289</v>
      </c>
      <c r="B209" s="19" t="s">
        <v>905</v>
      </c>
      <c r="C209" s="4" t="str">
        <f>IF(AND(IFERROR(INDEX(PARAMETRES!$D:$D,MATCH($B209,PARAMETRES!$B:$B,0)),"")&lt;&gt;"☐",ISNUMBER($P209)),IF(IFERROR(INDEX(LISTES!$F:$F,MATCH($B209,LISTES!$A:$A,0)),0)=1,"Domicile + agence","Domicile"),"Agence")</f>
        <v>Agence</v>
      </c>
      <c r="D209" s="20">
        <v>19</v>
      </c>
      <c r="E209" s="20">
        <v>0</v>
      </c>
      <c r="F209" s="21">
        <f>IF($K209&lt;&gt;"OK","",$N209+IF($C209="Agence",$O209,IF($C209="Domicile",$P209,$Q209+$O209))+IF($C209="Agence",IF(OR(IFERROR(INDEX(LISTES!$G:$G,MATCH($B209,LISTES!$A:$A,0)),0)=1,PARAMETRES!$C$6="Oui"),$R209,0),IF(IFERROR(INDEX(LISTES!$G:$G,MATCH($B209,LISTES!$A:$A,0)),0)=1,$R209+$Q209,$S209)))</f>
        <v>37.89</v>
      </c>
      <c r="G209" s="22">
        <f>IF($K209&lt;&gt;"OK","",IF($E209=0,0,$T209+IF($C209="Agence",$U209,IF($C209="Domicile",$V209,$W209+$U209))+IF($C209="Agence",IF(OR(IFERROR(INDEX(LISTES!$G:$G,MATCH($B209,LISTES!$A:$A,0)),0)=1,PARAMETRES!$C$6="Oui"),$X209,0),IF(IFERROR(INDEX(LISTES!$G:$G,MATCH($B209,LISTES!$A:$A,0)),0)=1,$X209+$W209,$Y209))))</f>
        <v>0</v>
      </c>
      <c r="H209" s="23">
        <f t="shared" si="6"/>
        <v>1.9942105263157894</v>
      </c>
      <c r="I209" s="24" t="str">
        <f t="shared" si="7"/>
        <v/>
      </c>
      <c r="J209" s="25">
        <v>0</v>
      </c>
      <c r="K209" s="4" t="s">
        <v>943</v>
      </c>
      <c r="L209" s="25">
        <f>IFERROR(INDEX(LISTES!$C:$C,MATCH($B209,LISTES!$A:$A,0)),1)</f>
        <v>1</v>
      </c>
      <c r="N209" s="26">
        <v>34.99</v>
      </c>
      <c r="O209" s="26">
        <v>2.9</v>
      </c>
      <c r="P209" s="26"/>
      <c r="Q209" s="26"/>
      <c r="R209" s="26">
        <v>3.66</v>
      </c>
      <c r="S209" s="26"/>
      <c r="T209" s="26"/>
      <c r="U209" s="26"/>
      <c r="V209" s="26"/>
      <c r="W209" s="26"/>
      <c r="X209" s="26"/>
      <c r="Y209" s="26"/>
    </row>
    <row r="210" spans="1:25" x14ac:dyDescent="0.3">
      <c r="A210" s="18">
        <v>46289</v>
      </c>
      <c r="B210" s="19" t="s">
        <v>859</v>
      </c>
      <c r="C210" s="4" t="str">
        <f>IF(AND(IFERROR(INDEX(PARAMETRES!$D:$D,MATCH($B210,PARAMETRES!$B:$B,0)),"")&lt;&gt;"☐",ISNUMBER($P210)),IF(IFERROR(INDEX(LISTES!$F:$F,MATCH($B210,LISTES!$A:$A,0)),0)=1,"Domicile + agence","Domicile"),"Agence")</f>
        <v>Agence</v>
      </c>
      <c r="D210" s="20">
        <v>34</v>
      </c>
      <c r="E210" s="20">
        <v>0</v>
      </c>
      <c r="F210" s="21">
        <f>IF($K210&lt;&gt;"OK","",$N210+IF($C210="Agence",$O210,IF($C210="Domicile",$P210,$Q210+$O210))+IF($C210="Agence",IF(OR(IFERROR(INDEX(LISTES!$G:$G,MATCH($B210,LISTES!$A:$A,0)),0)=1,PARAMETRES!$C$6="Oui"),$R210,0),IF(IFERROR(INDEX(LISTES!$G:$G,MATCH($B210,LISTES!$A:$A,0)),0)=1,$R210+$Q210,$S210)))</f>
        <v>40.220000000000006</v>
      </c>
      <c r="G210" s="22">
        <f>IF($K210&lt;&gt;"OK","",IF($E210=0,0,$T210+IF($C210="Agence",$U210,IF($C210="Domicile",$V210,$W210+$U210))+IF($C210="Agence",IF(OR(IFERROR(INDEX(LISTES!$G:$G,MATCH($B210,LISTES!$A:$A,0)),0)=1,PARAMETRES!$C$6="Oui"),$X210,0),IF(IFERROR(INDEX(LISTES!$G:$G,MATCH($B210,LISTES!$A:$A,0)),0)=1,$X210+$W210,$Y210))))</f>
        <v>0</v>
      </c>
      <c r="H210" s="23">
        <f t="shared" si="6"/>
        <v>1.1829411764705884</v>
      </c>
      <c r="I210" s="24" t="str">
        <f t="shared" si="7"/>
        <v/>
      </c>
      <c r="J210" s="25">
        <v>0</v>
      </c>
      <c r="K210" s="4" t="s">
        <v>943</v>
      </c>
      <c r="L210" s="25">
        <f>IFERROR(INDEX(LISTES!$C:$C,MATCH($B210,LISTES!$A:$A,0)),1)</f>
        <v>1</v>
      </c>
      <c r="N210" s="26">
        <v>36.450000000000003</v>
      </c>
      <c r="O210" s="26">
        <v>3.77</v>
      </c>
      <c r="P210" s="26"/>
      <c r="Q210" s="26"/>
      <c r="R210" s="26">
        <v>2.1800000000000002</v>
      </c>
      <c r="S210" s="26"/>
      <c r="T210" s="26"/>
      <c r="U210" s="26"/>
      <c r="V210" s="26"/>
      <c r="W210" s="26"/>
      <c r="X210" s="26"/>
      <c r="Y210" s="26"/>
    </row>
    <row r="211" spans="1:25" x14ac:dyDescent="0.3">
      <c r="A211" s="18">
        <v>46289</v>
      </c>
      <c r="B211" s="19" t="s">
        <v>908</v>
      </c>
      <c r="C211" s="4" t="str">
        <f>IF(AND(IFERROR(INDEX(PARAMETRES!$D:$D,MATCH($B211,PARAMETRES!$B:$B,0)),"")&lt;&gt;"☐",ISNUMBER($P211)),IF(IFERROR(INDEX(LISTES!$F:$F,MATCH($B211,LISTES!$A:$A,0)),0)=1,"Domicile + agence","Domicile"),"Agence")</f>
        <v>Agence</v>
      </c>
      <c r="D211" s="20">
        <v>2</v>
      </c>
      <c r="E211" s="20">
        <v>0</v>
      </c>
      <c r="F211" s="21">
        <f>IF($K211&lt;&gt;"OK","",$N211+IF($C211="Agence",$O211,IF($C211="Domicile",$P211,$Q211+$O211))+IF($C211="Agence",IF(OR(IFERROR(INDEX(LISTES!$G:$G,MATCH($B211,LISTES!$A:$A,0)),0)=1,PARAMETRES!$C$6="Oui"),$R211,0),IF(IFERROR(INDEX(LISTES!$G:$G,MATCH($B211,LISTES!$A:$A,0)),0)=1,$R211+$Q211,$S211)))</f>
        <v>3.99</v>
      </c>
      <c r="G211" s="22">
        <f>IF($K211&lt;&gt;"OK","",IF($E211=0,0,$T211+IF($C211="Agence",$U211,IF($C211="Domicile",$V211,$W211+$U211))+IF($C211="Agence",IF(OR(IFERROR(INDEX(LISTES!$G:$G,MATCH($B211,LISTES!$A:$A,0)),0)=1,PARAMETRES!$C$6="Oui"),$X211,0),IF(IFERROR(INDEX(LISTES!$G:$G,MATCH($B211,LISTES!$A:$A,0)),0)=1,$X211+$W211,$Y211))))</f>
        <v>0</v>
      </c>
      <c r="H211" s="23">
        <f t="shared" si="6"/>
        <v>1.9950000000000001</v>
      </c>
      <c r="I211" s="24" t="str">
        <f t="shared" si="7"/>
        <v/>
      </c>
      <c r="J211" s="25">
        <v>0</v>
      </c>
      <c r="K211" s="4" t="s">
        <v>943</v>
      </c>
      <c r="L211" s="25">
        <f>IFERROR(INDEX(LISTES!$C:$C,MATCH($B211,LISTES!$A:$A,0)),1)</f>
        <v>1</v>
      </c>
      <c r="N211" s="26">
        <v>0</v>
      </c>
      <c r="O211" s="26">
        <v>3.99</v>
      </c>
      <c r="P211" s="26"/>
      <c r="Q211" s="26"/>
      <c r="R211" s="26">
        <v>4.18</v>
      </c>
      <c r="S211" s="26"/>
      <c r="T211" s="26"/>
      <c r="U211" s="26"/>
      <c r="V211" s="26"/>
      <c r="W211" s="26"/>
      <c r="X211" s="26"/>
      <c r="Y211" s="26"/>
    </row>
    <row r="212" spans="1:25" x14ac:dyDescent="0.3">
      <c r="A212" s="18">
        <v>46289</v>
      </c>
      <c r="B212" s="19" t="s">
        <v>865</v>
      </c>
      <c r="C212" s="4" t="str">
        <f>IF(AND(IFERROR(INDEX(PARAMETRES!$D:$D,MATCH($B212,PARAMETRES!$B:$B,0)),"")&lt;&gt;"☐",ISNUMBER($P212)),IF(IFERROR(INDEX(LISTES!$F:$F,MATCH($B212,LISTES!$A:$A,0)),0)=1,"Domicile + agence","Domicile"),"Agence")</f>
        <v>Agence</v>
      </c>
      <c r="D212" s="20">
        <v>11</v>
      </c>
      <c r="E212" s="20">
        <v>0</v>
      </c>
      <c r="F212" s="21">
        <f>IF($K212&lt;&gt;"OK","",$N212+IF($C212="Agence",$O212,IF($C212="Domicile",$P212,$Q212+$O212))+IF($C212="Agence",IF(OR(IFERROR(INDEX(LISTES!$G:$G,MATCH($B212,LISTES!$A:$A,0)),0)=1,PARAMETRES!$C$6="Oui"),$R212,0),IF(IFERROR(INDEX(LISTES!$G:$G,MATCH($B212,LISTES!$A:$A,0)),0)=1,$R212+$Q212,$S212)))</f>
        <v>65.86</v>
      </c>
      <c r="G212" s="22">
        <f>IF($K212&lt;&gt;"OK","",IF($E212=0,0,$T212+IF($C212="Agence",$U212,IF($C212="Domicile",$V212,$W212+$U212))+IF($C212="Agence",IF(OR(IFERROR(INDEX(LISTES!$G:$G,MATCH($B212,LISTES!$A:$A,0)),0)=1,PARAMETRES!$C$6="Oui"),$X212,0),IF(IFERROR(INDEX(LISTES!$G:$G,MATCH($B212,LISTES!$A:$A,0)),0)=1,$X212+$W212,$Y212))))</f>
        <v>0</v>
      </c>
      <c r="H212" s="23">
        <f t="shared" si="6"/>
        <v>5.9872727272727273</v>
      </c>
      <c r="I212" s="24" t="str">
        <f t="shared" si="7"/>
        <v/>
      </c>
      <c r="J212" s="25">
        <v>1</v>
      </c>
      <c r="K212" s="4" t="s">
        <v>943</v>
      </c>
      <c r="L212" s="25">
        <f>IFERROR(INDEX(LISTES!$C:$C,MATCH($B212,LISTES!$A:$A,0)),1)</f>
        <v>1</v>
      </c>
      <c r="N212" s="26">
        <v>63.27</v>
      </c>
      <c r="O212" s="26">
        <v>2.59</v>
      </c>
      <c r="P212" s="26"/>
      <c r="Q212" s="26"/>
      <c r="R212" s="26">
        <v>2.46</v>
      </c>
      <c r="S212" s="26"/>
      <c r="T212" s="26"/>
      <c r="U212" s="26"/>
      <c r="V212" s="26"/>
      <c r="W212" s="26"/>
      <c r="X212" s="26"/>
      <c r="Y212" s="26"/>
    </row>
    <row r="213" spans="1:25" x14ac:dyDescent="0.3">
      <c r="A213" s="18">
        <v>46289</v>
      </c>
      <c r="B213" s="19" t="s">
        <v>955</v>
      </c>
      <c r="C213" s="4" t="str">
        <f>IF(AND(IFERROR(INDEX(PARAMETRES!$D:$D,MATCH($B213,PARAMETRES!$B:$B,0)),"")&lt;&gt;"☐",ISNUMBER($P213)),IF(IFERROR(INDEX(LISTES!$F:$F,MATCH($B213,LISTES!$A:$A,0)),0)=1,"Domicile + agence","Domicile"),"Agence")</f>
        <v>Agence</v>
      </c>
      <c r="D213" s="20">
        <v>2</v>
      </c>
      <c r="E213" s="20">
        <v>0</v>
      </c>
      <c r="F213" s="21">
        <f>IF($K213&lt;&gt;"OK","",$N213+IF($C213="Agence",$O213,IF($C213="Domicile",$P213,$Q213+$O213))+IF($C213="Agence",IF(OR(IFERROR(INDEX(LISTES!$G:$G,MATCH($B213,LISTES!$A:$A,0)),0)=1,PARAMETRES!$C$6="Oui"),$R213,0),IF(IFERROR(INDEX(LISTES!$G:$G,MATCH($B213,LISTES!$A:$A,0)),0)=1,$R213+$Q213,$S213)))</f>
        <v>4.42</v>
      </c>
      <c r="G213" s="22">
        <f>IF($K213&lt;&gt;"OK","",IF($E213=0,0,$T213+IF($C213="Agence",$U213,IF($C213="Domicile",$V213,$W213+$U213))+IF($C213="Agence",IF(OR(IFERROR(INDEX(LISTES!$G:$G,MATCH($B213,LISTES!$A:$A,0)),0)=1,PARAMETRES!$C$6="Oui"),$X213,0),IF(IFERROR(INDEX(LISTES!$G:$G,MATCH($B213,LISTES!$A:$A,0)),0)=1,$X213+$W213,$Y213))))</f>
        <v>0</v>
      </c>
      <c r="H213" s="23">
        <f t="shared" si="6"/>
        <v>2.21</v>
      </c>
      <c r="I213" s="24" t="str">
        <f t="shared" si="7"/>
        <v/>
      </c>
      <c r="J213" s="25">
        <v>0</v>
      </c>
      <c r="K213" s="4" t="s">
        <v>943</v>
      </c>
      <c r="L213" s="25">
        <f>IFERROR(INDEX(LISTES!$C:$C,MATCH($B213,LISTES!$A:$A,0)),1)</f>
        <v>1</v>
      </c>
      <c r="N213" s="26">
        <v>0</v>
      </c>
      <c r="O213" s="26">
        <v>4.42</v>
      </c>
      <c r="P213" s="26"/>
      <c r="Q213" s="26"/>
      <c r="R213" s="26">
        <v>5.12</v>
      </c>
      <c r="S213" s="26"/>
      <c r="T213" s="26"/>
      <c r="U213" s="26"/>
      <c r="V213" s="26"/>
      <c r="W213" s="26"/>
      <c r="X213" s="26"/>
      <c r="Y213" s="26"/>
    </row>
    <row r="214" spans="1:25" x14ac:dyDescent="0.3">
      <c r="A214" s="18">
        <v>46289</v>
      </c>
      <c r="B214" s="19" t="s">
        <v>847</v>
      </c>
      <c r="C214" s="4" t="str">
        <f>IF(AND(IFERROR(INDEX(PARAMETRES!$D:$D,MATCH($B214,PARAMETRES!$B:$B,0)),"")&lt;&gt;"☐",ISNUMBER($P214)),IF(IFERROR(INDEX(LISTES!$F:$F,MATCH($B214,LISTES!$A:$A,0)),0)=1,"Domicile + agence","Domicile"),"Agence")</f>
        <v>Agence</v>
      </c>
      <c r="D214" s="20">
        <v>12</v>
      </c>
      <c r="E214" s="20">
        <v>5</v>
      </c>
      <c r="F214" s="21">
        <f>IF($K214&lt;&gt;"OK","",$N214+IF($C214="Agence",$O214,IF($C214="Domicile",$P214,$Q214+$O214))+IF($C214="Agence",IF(OR(IFERROR(INDEX(LISTES!$G:$G,MATCH($B214,LISTES!$A:$A,0)),0)=1,PARAMETRES!$C$6="Oui"),$R214,0),IF(IFERROR(INDEX(LISTES!$G:$G,MATCH($B214,LISTES!$A:$A,0)),0)=1,$R214+$Q214,$S214)))</f>
        <v>23.9</v>
      </c>
      <c r="G214" s="22">
        <f>IF($K214&lt;&gt;"OK","",IF($E214=0,0,$T214+IF($C214="Agence",$U214,IF($C214="Domicile",$V214,$W214+$U214))+IF($C214="Agence",IF(OR(IFERROR(INDEX(LISTES!$G:$G,MATCH($B214,LISTES!$A:$A,0)),0)=1,PARAMETRES!$C$6="Oui"),$X214,0),IF(IFERROR(INDEX(LISTES!$G:$G,MATCH($B214,LISTES!$A:$A,0)),0)=1,$X214+$W214,$Y214))))</f>
        <v>12.78</v>
      </c>
      <c r="H214" s="23">
        <f t="shared" si="6"/>
        <v>1.9916666666666665</v>
      </c>
      <c r="I214" s="24" t="str">
        <f t="shared" si="7"/>
        <v/>
      </c>
      <c r="J214" s="25">
        <v>2</v>
      </c>
      <c r="K214" s="4" t="s">
        <v>943</v>
      </c>
      <c r="L214" s="25">
        <f>IFERROR(INDEX(LISTES!$C:$C,MATCH($B214,LISTES!$A:$A,0)),1)</f>
        <v>1</v>
      </c>
      <c r="N214" s="26">
        <v>20.82</v>
      </c>
      <c r="O214" s="26">
        <v>3.08</v>
      </c>
      <c r="P214" s="26"/>
      <c r="Q214" s="26"/>
      <c r="R214" s="26">
        <v>2.9</v>
      </c>
      <c r="S214" s="26"/>
      <c r="T214" s="26">
        <v>9.6999999999999993</v>
      </c>
      <c r="U214" s="26">
        <v>3.08</v>
      </c>
      <c r="V214" s="26"/>
      <c r="W214" s="26"/>
      <c r="X214" s="26">
        <v>2.9</v>
      </c>
      <c r="Y214" s="26"/>
    </row>
    <row r="215" spans="1:25" x14ac:dyDescent="0.3">
      <c r="A215" s="18">
        <v>46289</v>
      </c>
      <c r="B215" s="19" t="s">
        <v>851</v>
      </c>
      <c r="C215" s="4" t="str">
        <f>IF(AND(IFERROR(INDEX(PARAMETRES!$D:$D,MATCH($B215,PARAMETRES!$B:$B,0)),"")&lt;&gt;"☐",ISNUMBER($P215)),IF(IFERROR(INDEX(LISTES!$F:$F,MATCH($B215,LISTES!$A:$A,0)),0)=1,"Domicile + agence","Domicile"),"Agence")</f>
        <v>Agence</v>
      </c>
      <c r="D215" s="20">
        <v>2</v>
      </c>
      <c r="E215" s="20">
        <v>0</v>
      </c>
      <c r="F215" s="21">
        <f>IF($K215&lt;&gt;"OK","",$N215+IF($C215="Agence",$O215,IF($C215="Domicile",$P215,$Q215+$O215))+IF($C215="Agence",IF(OR(IFERROR(INDEX(LISTES!$G:$G,MATCH($B215,LISTES!$A:$A,0)),0)=1,PARAMETRES!$C$6="Oui"),$R215,0),IF(IFERROR(INDEX(LISTES!$G:$G,MATCH($B215,LISTES!$A:$A,0)),0)=1,$R215+$Q215,$S215)))</f>
        <v>26.99</v>
      </c>
      <c r="G215" s="22">
        <f>IF($K215&lt;&gt;"OK","",IF($E215=0,0,$T215+IF($C215="Agence",$U215,IF($C215="Domicile",$V215,$W215+$U215))+IF($C215="Agence",IF(OR(IFERROR(INDEX(LISTES!$G:$G,MATCH($B215,LISTES!$A:$A,0)),0)=1,PARAMETRES!$C$6="Oui"),$X215,0),IF(IFERROR(INDEX(LISTES!$G:$G,MATCH($B215,LISTES!$A:$A,0)),0)=1,$X215+$W215,$Y215))))</f>
        <v>0</v>
      </c>
      <c r="H215" s="23">
        <f t="shared" si="6"/>
        <v>13.494999999999999</v>
      </c>
      <c r="I215" s="24" t="str">
        <f t="shared" si="7"/>
        <v/>
      </c>
      <c r="J215" s="25">
        <v>0</v>
      </c>
      <c r="K215" s="4" t="s">
        <v>943</v>
      </c>
      <c r="L215" s="25">
        <f>IFERROR(INDEX(LISTES!$C:$C,MATCH($B215,LISTES!$A:$A,0)),1)</f>
        <v>1</v>
      </c>
      <c r="N215" s="26">
        <v>0</v>
      </c>
      <c r="O215" s="26">
        <v>26.99</v>
      </c>
      <c r="P215" s="26"/>
      <c r="Q215" s="26"/>
      <c r="R215" s="26">
        <v>26.4</v>
      </c>
      <c r="S215" s="26"/>
      <c r="T215" s="26"/>
      <c r="U215" s="26"/>
      <c r="V215" s="26"/>
      <c r="W215" s="26"/>
      <c r="X215" s="26"/>
      <c r="Y215" s="26"/>
    </row>
    <row r="216" spans="1:25" x14ac:dyDescent="0.3">
      <c r="A216" s="18">
        <v>46289</v>
      </c>
      <c r="B216" s="19" t="s">
        <v>956</v>
      </c>
      <c r="C216" s="4" t="str">
        <f>IF(AND(IFERROR(INDEX(PARAMETRES!$D:$D,MATCH($B216,PARAMETRES!$B:$B,0)),"")&lt;&gt;"☐",ISNUMBER($P216)),IF(IFERROR(INDEX(LISTES!$F:$F,MATCH($B216,LISTES!$A:$A,0)),0)=1,"Domicile + agence","Domicile"),"Agence")</f>
        <v>Agence</v>
      </c>
      <c r="D216" s="20">
        <v>12</v>
      </c>
      <c r="E216" s="20">
        <v>0</v>
      </c>
      <c r="F216" s="21">
        <f>IF($K216&lt;&gt;"OK","",$N216+IF($C216="Agence",$O216,IF($C216="Domicile",$P216,$Q216+$O216))+IF($C216="Agence",IF(OR(IFERROR(INDEX(LISTES!$G:$G,MATCH($B216,LISTES!$A:$A,0)),0)=1,PARAMETRES!$C$6="Oui"),$R216,0),IF(IFERROR(INDEX(LISTES!$G:$G,MATCH($B216,LISTES!$A:$A,0)),0)=1,$R216+$Q216,$S216)))</f>
        <v>20.399999999999999</v>
      </c>
      <c r="G216" s="22">
        <f>IF($K216&lt;&gt;"OK","",IF($E216=0,0,$T216+IF($C216="Agence",$U216,IF($C216="Domicile",$V216,$W216+$U216))+IF($C216="Agence",IF(OR(IFERROR(INDEX(LISTES!$G:$G,MATCH($B216,LISTES!$A:$A,0)),0)=1,PARAMETRES!$C$6="Oui"),$X216,0),IF(IFERROR(INDEX(LISTES!$G:$G,MATCH($B216,LISTES!$A:$A,0)),0)=1,$X216+$W216,$Y216))))</f>
        <v>0</v>
      </c>
      <c r="H216" s="23">
        <f t="shared" si="6"/>
        <v>1.7</v>
      </c>
      <c r="I216" s="24" t="str">
        <f t="shared" si="7"/>
        <v/>
      </c>
      <c r="J216" s="25">
        <v>0</v>
      </c>
      <c r="K216" s="4" t="s">
        <v>943</v>
      </c>
      <c r="L216" s="25">
        <f>IFERROR(INDEX(LISTES!$C:$C,MATCH($B216,LISTES!$A:$A,0)),1)</f>
        <v>1</v>
      </c>
      <c r="N216" s="26">
        <v>15.18</v>
      </c>
      <c r="O216" s="26">
        <v>5.22</v>
      </c>
      <c r="P216" s="26"/>
      <c r="Q216" s="26"/>
      <c r="R216" s="26">
        <v>5.71</v>
      </c>
      <c r="S216" s="26"/>
      <c r="T216" s="26"/>
      <c r="U216" s="26"/>
      <c r="V216" s="26"/>
      <c r="W216" s="26"/>
      <c r="X216" s="26"/>
      <c r="Y216" s="26"/>
    </row>
    <row r="217" spans="1:25" x14ac:dyDescent="0.3">
      <c r="A217" s="18">
        <v>46289</v>
      </c>
      <c r="B217" s="19" t="s">
        <v>957</v>
      </c>
      <c r="C217" s="4" t="str">
        <f>IF(AND(IFERROR(INDEX(PARAMETRES!$D:$D,MATCH($B217,PARAMETRES!$B:$B,0)),"")&lt;&gt;"☐",ISNUMBER($P217)),IF(IFERROR(INDEX(LISTES!$F:$F,MATCH($B217,LISTES!$A:$A,0)),0)=1,"Domicile + agence","Domicile"),"Agence")</f>
        <v>Agence</v>
      </c>
      <c r="D217" s="20">
        <v>17</v>
      </c>
      <c r="E217" s="20">
        <v>13</v>
      </c>
      <c r="F217" s="21">
        <f>IF($K217&lt;&gt;"OK","",$N217+IF($C217="Agence",$O217,IF($C217="Domicile",$P217,$Q217+$O217))+IF($C217="Agence",IF(OR(IFERROR(INDEX(LISTES!$G:$G,MATCH($B217,LISTES!$A:$A,0)),0)=1,PARAMETRES!$C$6="Oui"),$R217,0),IF(IFERROR(INDEX(LISTES!$G:$G,MATCH($B217,LISTES!$A:$A,0)),0)=1,$R217+$Q217,$S217)))</f>
        <v>43.11</v>
      </c>
      <c r="G217" s="22">
        <f>IF($K217&lt;&gt;"OK","",IF($E217=0,0,$T217+IF($C217="Agence",$U217,IF($C217="Domicile",$V217,$W217+$U217))+IF($C217="Agence",IF(OR(IFERROR(INDEX(LISTES!$G:$G,MATCH($B217,LISTES!$A:$A,0)),0)=1,PARAMETRES!$C$6="Oui"),$X217,0),IF(IFERROR(INDEX(LISTES!$G:$G,MATCH($B217,LISTES!$A:$A,0)),0)=1,$X217+$W217,$Y217))))</f>
        <v>20.66</v>
      </c>
      <c r="H217" s="23">
        <f t="shared" si="6"/>
        <v>2.5358823529411763</v>
      </c>
      <c r="I217" s="24" t="str">
        <f t="shared" si="7"/>
        <v/>
      </c>
      <c r="J217" s="25">
        <v>0</v>
      </c>
      <c r="K217" s="4" t="s">
        <v>943</v>
      </c>
      <c r="L217" s="25">
        <f>IFERROR(INDEX(LISTES!$C:$C,MATCH($B217,LISTES!$A:$A,0)),1)</f>
        <v>1</v>
      </c>
      <c r="N217" s="26">
        <v>35.99</v>
      </c>
      <c r="O217" s="26">
        <v>7.12</v>
      </c>
      <c r="P217" s="26"/>
      <c r="Q217" s="26"/>
      <c r="R217" s="26">
        <v>6.01</v>
      </c>
      <c r="S217" s="26"/>
      <c r="T217" s="26">
        <v>15</v>
      </c>
      <c r="U217" s="26">
        <v>5.66</v>
      </c>
      <c r="V217" s="26"/>
      <c r="W217" s="26"/>
      <c r="X217" s="26">
        <v>4.05</v>
      </c>
      <c r="Y217" s="26"/>
    </row>
    <row r="218" spans="1:25" x14ac:dyDescent="0.3">
      <c r="A218" s="18">
        <v>46289</v>
      </c>
      <c r="B218" s="19" t="s">
        <v>958</v>
      </c>
      <c r="C218" s="4" t="str">
        <f>IF(AND(IFERROR(INDEX(PARAMETRES!$D:$D,MATCH($B218,PARAMETRES!$B:$B,0)),"")&lt;&gt;"☐",ISNUMBER($P218)),IF(IFERROR(INDEX(LISTES!$F:$F,MATCH($B218,LISTES!$A:$A,0)),0)=1,"Domicile + agence","Domicile"),"Agence")</f>
        <v>Agence</v>
      </c>
      <c r="D218" s="20">
        <v>1</v>
      </c>
      <c r="E218" s="20">
        <v>0</v>
      </c>
      <c r="F218" s="21">
        <f>IF($K218&lt;&gt;"OK","",$N218+IF($C218="Agence",$O218,IF($C218="Domicile",$P218,$Q218+$O218))+IF($C218="Agence",IF(OR(IFERROR(INDEX(LISTES!$G:$G,MATCH($B218,LISTES!$A:$A,0)),0)=1,PARAMETRES!$C$6="Oui"),$R218,0),IF(IFERROR(INDEX(LISTES!$G:$G,MATCH($B218,LISTES!$A:$A,0)),0)=1,$R218+$Q218,$S218)))</f>
        <v>3.5</v>
      </c>
      <c r="G218" s="22">
        <f>IF($K218&lt;&gt;"OK","",IF($E218=0,0,$T218+IF($C218="Agence",$U218,IF($C218="Domicile",$V218,$W218+$U218))+IF($C218="Agence",IF(OR(IFERROR(INDEX(LISTES!$G:$G,MATCH($B218,LISTES!$A:$A,0)),0)=1,PARAMETRES!$C$6="Oui"),$X218,0),IF(IFERROR(INDEX(LISTES!$G:$G,MATCH($B218,LISTES!$A:$A,0)),0)=1,$X218+$W218,$Y218))))</f>
        <v>0</v>
      </c>
      <c r="H218" s="23">
        <f t="shared" si="6"/>
        <v>3.5</v>
      </c>
      <c r="I218" s="24" t="str">
        <f t="shared" si="7"/>
        <v/>
      </c>
      <c r="J218" s="25">
        <v>0</v>
      </c>
      <c r="K218" s="4" t="s">
        <v>943</v>
      </c>
      <c r="L218" s="25">
        <f>IFERROR(INDEX(LISTES!$C:$C,MATCH($B218,LISTES!$A:$A,0)),1)</f>
        <v>1</v>
      </c>
      <c r="N218" s="26">
        <v>0</v>
      </c>
      <c r="O218" s="26">
        <v>3.5</v>
      </c>
      <c r="P218" s="26"/>
      <c r="Q218" s="26"/>
      <c r="R218" s="26">
        <v>3.54</v>
      </c>
      <c r="S218" s="26"/>
      <c r="T218" s="26"/>
      <c r="U218" s="26"/>
      <c r="V218" s="26"/>
      <c r="W218" s="26"/>
      <c r="X218" s="26"/>
      <c r="Y218" s="26"/>
    </row>
    <row r="219" spans="1:25" x14ac:dyDescent="0.3">
      <c r="A219" s="18">
        <v>46289</v>
      </c>
      <c r="B219" s="19" t="s">
        <v>849</v>
      </c>
      <c r="C219" s="4" t="str">
        <f>IF(AND(IFERROR(INDEX(PARAMETRES!$D:$D,MATCH($B219,PARAMETRES!$B:$B,0)),"")&lt;&gt;"☐",ISNUMBER($P219)),IF(IFERROR(INDEX(LISTES!$F:$F,MATCH($B219,LISTES!$A:$A,0)),0)=1,"Domicile + agence","Domicile"),"Agence")</f>
        <v>Agence</v>
      </c>
      <c r="D219" s="20">
        <v>14</v>
      </c>
      <c r="E219" s="20">
        <v>4</v>
      </c>
      <c r="F219" s="21">
        <f>IF($K219&lt;&gt;"OK","",$N219+IF($C219="Agence",$O219,IF($C219="Domicile",$P219,$Q219+$O219))+IF($C219="Agence",IF(OR(IFERROR(INDEX(LISTES!$G:$G,MATCH($B219,LISTES!$A:$A,0)),0)=1,PARAMETRES!$C$6="Oui"),$R219,0),IF(IFERROR(INDEX(LISTES!$G:$G,MATCH($B219,LISTES!$A:$A,0)),0)=1,$R219+$Q219,$S219)))</f>
        <v>91.3</v>
      </c>
      <c r="G219" s="22">
        <f>IF($K219&lt;&gt;"OK","",IF($E219=0,0,$T219+IF($C219="Agence",$U219,IF($C219="Domicile",$V219,$W219+$U219))+IF($C219="Agence",IF(OR(IFERROR(INDEX(LISTES!$G:$G,MATCH($B219,LISTES!$A:$A,0)),0)=1,PARAMETRES!$C$6="Oui"),$X219,0),IF(IFERROR(INDEX(LISTES!$G:$G,MATCH($B219,LISTES!$A:$A,0)),0)=1,$X219+$W219,$Y219))))</f>
        <v>18.16</v>
      </c>
      <c r="H219" s="23">
        <f t="shared" si="6"/>
        <v>6.5214285714285714</v>
      </c>
      <c r="I219" s="24" t="str">
        <f t="shared" si="7"/>
        <v/>
      </c>
      <c r="J219" s="25">
        <v>0</v>
      </c>
      <c r="K219" s="4" t="s">
        <v>943</v>
      </c>
      <c r="L219" s="25">
        <f>IFERROR(INDEX(LISTES!$C:$C,MATCH($B219,LISTES!$A:$A,0)),1)</f>
        <v>1</v>
      </c>
      <c r="N219" s="26">
        <v>81.5</v>
      </c>
      <c r="O219" s="26">
        <v>9.8000000000000007</v>
      </c>
      <c r="P219" s="26"/>
      <c r="Q219" s="26"/>
      <c r="R219" s="26">
        <v>10.06</v>
      </c>
      <c r="S219" s="26"/>
      <c r="T219" s="26">
        <v>8.17</v>
      </c>
      <c r="U219" s="26">
        <v>9.99</v>
      </c>
      <c r="V219" s="26"/>
      <c r="W219" s="26"/>
      <c r="X219" s="26">
        <v>5.26</v>
      </c>
      <c r="Y219" s="26"/>
    </row>
    <row r="220" spans="1:25" x14ac:dyDescent="0.3">
      <c r="A220" s="18">
        <v>46289</v>
      </c>
      <c r="B220" s="19" t="s">
        <v>900</v>
      </c>
      <c r="C220" s="4" t="str">
        <f>IF(AND(IFERROR(INDEX(PARAMETRES!$D:$D,MATCH($B220,PARAMETRES!$B:$B,0)),"")&lt;&gt;"☐",ISNUMBER($P220)),IF(IFERROR(INDEX(LISTES!$F:$F,MATCH($B220,LISTES!$A:$A,0)),0)=1,"Domicile + agence","Domicile"),"Agence")</f>
        <v>Agence</v>
      </c>
      <c r="D220" s="20">
        <v>11</v>
      </c>
      <c r="E220" s="20">
        <v>0</v>
      </c>
      <c r="F220" s="21">
        <f>IF($K220&lt;&gt;"OK","",$N220+IF($C220="Agence",$O220,IF($C220="Domicile",$P220,$Q220+$O220))+IF($C220="Agence",IF(OR(IFERROR(INDEX(LISTES!$G:$G,MATCH($B220,LISTES!$A:$A,0)),0)=1,PARAMETRES!$C$6="Oui"),$R220,0),IF(IFERROR(INDEX(LISTES!$G:$G,MATCH($B220,LISTES!$A:$A,0)),0)=1,$R220+$Q220,$S220)))</f>
        <v>59.07</v>
      </c>
      <c r="G220" s="22">
        <f>IF($K220&lt;&gt;"OK","",IF($E220=0,0,$T220+IF($C220="Agence",$U220,IF($C220="Domicile",$V220,$W220+$U220))+IF($C220="Agence",IF(OR(IFERROR(INDEX(LISTES!$G:$G,MATCH($B220,LISTES!$A:$A,0)),0)=1,PARAMETRES!$C$6="Oui"),$X220,0),IF(IFERROR(INDEX(LISTES!$G:$G,MATCH($B220,LISTES!$A:$A,0)),0)=1,$X220+$W220,$Y220))))</f>
        <v>0</v>
      </c>
      <c r="H220" s="23">
        <f t="shared" si="6"/>
        <v>5.37</v>
      </c>
      <c r="I220" s="24" t="str">
        <f t="shared" si="7"/>
        <v/>
      </c>
      <c r="J220" s="25">
        <v>0</v>
      </c>
      <c r="K220" s="4" t="s">
        <v>943</v>
      </c>
      <c r="L220" s="25">
        <f>IFERROR(INDEX(LISTES!$C:$C,MATCH($B220,LISTES!$A:$A,0)),1)</f>
        <v>1</v>
      </c>
      <c r="N220" s="26">
        <v>51.62</v>
      </c>
      <c r="O220" s="26">
        <v>7.45</v>
      </c>
      <c r="P220" s="26"/>
      <c r="Q220" s="26"/>
      <c r="R220" s="26">
        <v>8.49</v>
      </c>
      <c r="S220" s="26"/>
      <c r="T220" s="26"/>
      <c r="U220" s="26"/>
      <c r="V220" s="26"/>
      <c r="W220" s="26"/>
      <c r="X220" s="26"/>
      <c r="Y220" s="26"/>
    </row>
    <row r="221" spans="1:25" x14ac:dyDescent="0.3">
      <c r="A221" s="18">
        <v>46289</v>
      </c>
      <c r="B221" s="19" t="s">
        <v>959</v>
      </c>
      <c r="C221" s="4" t="str">
        <f>IF(AND(IFERROR(INDEX(PARAMETRES!$D:$D,MATCH($B221,PARAMETRES!$B:$B,0)),"")&lt;&gt;"☐",ISNUMBER($P221)),IF(IFERROR(INDEX(LISTES!$F:$F,MATCH($B221,LISTES!$A:$A,0)),0)=1,"Domicile + agence","Domicile"),"Agence")</f>
        <v>Agence</v>
      </c>
      <c r="D221" s="20">
        <v>8</v>
      </c>
      <c r="E221" s="20">
        <v>0</v>
      </c>
      <c r="F221" s="21">
        <f>IF($K221&lt;&gt;"OK","",$N221+IF($C221="Agence",$O221,IF($C221="Domicile",$P221,$Q221+$O221))+IF($C221="Agence",IF(OR(IFERROR(INDEX(LISTES!$G:$G,MATCH($B221,LISTES!$A:$A,0)),0)=1,PARAMETRES!$C$6="Oui"),$R221,0),IF(IFERROR(INDEX(LISTES!$G:$G,MATCH($B221,LISTES!$A:$A,0)),0)=1,$R221+$Q221,$S221)))</f>
        <v>41.099999999999994</v>
      </c>
      <c r="G221" s="22">
        <f>IF($K221&lt;&gt;"OK","",IF($E221=0,0,$T221+IF($C221="Agence",$U221,IF($C221="Domicile",$V221,$W221+$U221))+IF($C221="Agence",IF(OR(IFERROR(INDEX(LISTES!$G:$G,MATCH($B221,LISTES!$A:$A,0)),0)=1,PARAMETRES!$C$6="Oui"),$X221,0),IF(IFERROR(INDEX(LISTES!$G:$G,MATCH($B221,LISTES!$A:$A,0)),0)=1,$X221+$W221,$Y221))))</f>
        <v>0</v>
      </c>
      <c r="H221" s="23">
        <f t="shared" si="6"/>
        <v>5.1374999999999993</v>
      </c>
      <c r="I221" s="24" t="str">
        <f t="shared" si="7"/>
        <v/>
      </c>
      <c r="J221" s="25">
        <v>0</v>
      </c>
      <c r="K221" s="4" t="s">
        <v>943</v>
      </c>
      <c r="L221" s="25">
        <f>IFERROR(INDEX(LISTES!$C:$C,MATCH($B221,LISTES!$A:$A,0)),1)</f>
        <v>1</v>
      </c>
      <c r="N221" s="26">
        <v>35.76</v>
      </c>
      <c r="O221" s="26">
        <v>5.34</v>
      </c>
      <c r="P221" s="26"/>
      <c r="Q221" s="26"/>
      <c r="R221" s="26">
        <v>8.68</v>
      </c>
      <c r="S221" s="26"/>
      <c r="T221" s="26"/>
      <c r="U221" s="26"/>
      <c r="V221" s="26"/>
      <c r="W221" s="26"/>
      <c r="X221" s="26"/>
      <c r="Y221" s="26"/>
    </row>
    <row r="222" spans="1:25" x14ac:dyDescent="0.3">
      <c r="A222" s="18">
        <v>46289</v>
      </c>
      <c r="B222" s="19" t="s">
        <v>853</v>
      </c>
      <c r="C222" s="4" t="str">
        <f>IF(AND(IFERROR(INDEX(PARAMETRES!$D:$D,MATCH($B222,PARAMETRES!$B:$B,0)),"")&lt;&gt;"☐",ISNUMBER($P222)),IF(IFERROR(INDEX(LISTES!$F:$F,MATCH($B222,LISTES!$A:$A,0)),0)=1,"Domicile + agence","Domicile"),"Agence")</f>
        <v>Agence</v>
      </c>
      <c r="D222" s="20">
        <v>26</v>
      </c>
      <c r="E222" s="20">
        <v>1</v>
      </c>
      <c r="F222" s="21">
        <f>IF($K222&lt;&gt;"OK","",$N222+IF($C222="Agence",$O222,IF($C222="Domicile",$P222,$Q222+$O222))+IF($C222="Agence",IF(OR(IFERROR(INDEX(LISTES!$G:$G,MATCH($B222,LISTES!$A:$A,0)),0)=1,PARAMETRES!$C$6="Oui"),$R222,0),IF(IFERROR(INDEX(LISTES!$G:$G,MATCH($B222,LISTES!$A:$A,0)),0)=1,$R222+$Q222,$S222)))</f>
        <v>69.8</v>
      </c>
      <c r="G222" s="22">
        <f>IF($K222&lt;&gt;"OK","",IF($E222=0,0,$T222+IF($C222="Agence",$U222,IF($C222="Domicile",$V222,$W222+$U222))+IF($C222="Agence",IF(OR(IFERROR(INDEX(LISTES!$G:$G,MATCH($B222,LISTES!$A:$A,0)),0)=1,PARAMETRES!$C$6="Oui"),$X222,0),IF(IFERROR(INDEX(LISTES!$G:$G,MATCH($B222,LISTES!$A:$A,0)),0)=1,$X222+$W222,$Y222))))</f>
        <v>5.41</v>
      </c>
      <c r="H222" s="23">
        <f t="shared" si="6"/>
        <v>2.6846153846153844</v>
      </c>
      <c r="I222" s="24" t="str">
        <f t="shared" si="7"/>
        <v/>
      </c>
      <c r="J222" s="25">
        <v>0</v>
      </c>
      <c r="K222" s="4" t="s">
        <v>943</v>
      </c>
      <c r="L222" s="25">
        <f>IFERROR(INDEX(LISTES!$C:$C,MATCH($B222,LISTES!$A:$A,0)),1)</f>
        <v>1</v>
      </c>
      <c r="N222" s="26">
        <v>64.39</v>
      </c>
      <c r="O222" s="26">
        <v>5.41</v>
      </c>
      <c r="P222" s="26"/>
      <c r="Q222" s="26"/>
      <c r="R222" s="26">
        <v>3.08</v>
      </c>
      <c r="S222" s="26"/>
      <c r="T222" s="26">
        <v>0</v>
      </c>
      <c r="U222" s="26">
        <v>5.41</v>
      </c>
      <c r="V222" s="26"/>
      <c r="W222" s="26"/>
      <c r="X222" s="26">
        <v>6.04</v>
      </c>
      <c r="Y222" s="26"/>
    </row>
    <row r="223" spans="1:25" x14ac:dyDescent="0.3">
      <c r="A223" s="18">
        <v>46289</v>
      </c>
      <c r="B223" s="19" t="s">
        <v>960</v>
      </c>
      <c r="C223" s="4" t="str">
        <f>IF(AND(IFERROR(INDEX(PARAMETRES!$D:$D,MATCH($B223,PARAMETRES!$B:$B,0)),"")&lt;&gt;"☐",ISNUMBER($P223)),IF(IFERROR(INDEX(LISTES!$F:$F,MATCH($B223,LISTES!$A:$A,0)),0)=1,"Domicile + agence","Domicile"),"Agence")</f>
        <v>Agence</v>
      </c>
      <c r="D223" s="20">
        <v>14</v>
      </c>
      <c r="E223" s="20">
        <v>0</v>
      </c>
      <c r="F223" s="21">
        <f>IF($K223&lt;&gt;"OK","",$N223+IF($C223="Agence",$O223,IF($C223="Domicile",$P223,$Q223+$O223))+IF($C223="Agence",IF(OR(IFERROR(INDEX(LISTES!$G:$G,MATCH($B223,LISTES!$A:$A,0)),0)=1,PARAMETRES!$C$6="Oui"),$R223,0),IF(IFERROR(INDEX(LISTES!$G:$G,MATCH($B223,LISTES!$A:$A,0)),0)=1,$R223+$Q223,$S223)))</f>
        <v>59.339999999999996</v>
      </c>
      <c r="G223" s="22">
        <f>IF($K223&lt;&gt;"OK","",IF($E223=0,0,$T223+IF($C223="Agence",$U223,IF($C223="Domicile",$V223,$W223+$U223))+IF($C223="Agence",IF(OR(IFERROR(INDEX(LISTES!$G:$G,MATCH($B223,LISTES!$A:$A,0)),0)=1,PARAMETRES!$C$6="Oui"),$X223,0),IF(IFERROR(INDEX(LISTES!$G:$G,MATCH($B223,LISTES!$A:$A,0)),0)=1,$X223+$W223,$Y223))))</f>
        <v>0</v>
      </c>
      <c r="H223" s="23">
        <f t="shared" si="6"/>
        <v>4.2385714285714284</v>
      </c>
      <c r="I223" s="24" t="str">
        <f t="shared" si="7"/>
        <v/>
      </c>
      <c r="J223" s="25">
        <v>0</v>
      </c>
      <c r="K223" s="4" t="s">
        <v>943</v>
      </c>
      <c r="L223" s="25">
        <f>IFERROR(INDEX(LISTES!$C:$C,MATCH($B223,LISTES!$A:$A,0)),1)</f>
        <v>1</v>
      </c>
      <c r="N223" s="26">
        <v>53.87</v>
      </c>
      <c r="O223" s="26">
        <v>5.47</v>
      </c>
      <c r="P223" s="26"/>
      <c r="Q223" s="26"/>
      <c r="R223" s="26">
        <v>1.32</v>
      </c>
      <c r="S223" s="26"/>
      <c r="T223" s="26"/>
      <c r="U223" s="26"/>
      <c r="V223" s="26"/>
      <c r="W223" s="26"/>
      <c r="X223" s="26"/>
      <c r="Y223" s="26"/>
    </row>
    <row r="224" spans="1:25" x14ac:dyDescent="0.3">
      <c r="A224" s="18">
        <v>46289</v>
      </c>
      <c r="B224" s="19" t="s">
        <v>961</v>
      </c>
      <c r="C224" s="4" t="str">
        <f>IF(AND(IFERROR(INDEX(PARAMETRES!$D:$D,MATCH($B224,PARAMETRES!$B:$B,0)),"")&lt;&gt;"☐",ISNUMBER($P224)),IF(IFERROR(INDEX(LISTES!$F:$F,MATCH($B224,LISTES!$A:$A,0)),0)=1,"Domicile + agence","Domicile"),"Agence")</f>
        <v>Domicile + agence</v>
      </c>
      <c r="D224" s="20">
        <v>13</v>
      </c>
      <c r="E224" s="20">
        <v>13</v>
      </c>
      <c r="F224" s="21">
        <f>IF($K224&lt;&gt;"OK","",$N224+IF($C224="Agence",$O224,IF($C224="Domicile",$P224,$Q224+$O224))+IF($C224="Agence",IF(OR(IFERROR(INDEX(LISTES!$G:$G,MATCH($B224,LISTES!$A:$A,0)),0)=1,PARAMETRES!$C$6="Oui"),$R224,0),IF(IFERROR(INDEX(LISTES!$G:$G,MATCH($B224,LISTES!$A:$A,0)),0)=1,$R224+$Q224,$S224)))</f>
        <v>42.67</v>
      </c>
      <c r="G224" s="22">
        <f>IF($K224&lt;&gt;"OK","",IF($E224=0,0,$T224+IF($C224="Agence",$U224,IF($C224="Domicile",$V224,$W224+$U224))+IF($C224="Agence",IF(OR(IFERROR(INDEX(LISTES!$G:$G,MATCH($B224,LISTES!$A:$A,0)),0)=1,PARAMETRES!$C$6="Oui"),$X224,0),IF(IFERROR(INDEX(LISTES!$G:$G,MATCH($B224,LISTES!$A:$A,0)),0)=1,$X224+$W224,$Y224))))</f>
        <v>47.55</v>
      </c>
      <c r="H224" s="23">
        <f t="shared" si="6"/>
        <v>3.2823076923076924</v>
      </c>
      <c r="I224" s="24">
        <f t="shared" si="7"/>
        <v>4.8799999999999955</v>
      </c>
      <c r="J224" s="25">
        <v>0</v>
      </c>
      <c r="K224" s="4" t="s">
        <v>943</v>
      </c>
      <c r="L224" s="25">
        <f>IFERROR(INDEX(LISTES!$C:$C,MATCH($B224,LISTES!$A:$A,0)),1)</f>
        <v>1</v>
      </c>
      <c r="N224" s="26">
        <v>5.83</v>
      </c>
      <c r="O224" s="26">
        <v>5.47</v>
      </c>
      <c r="P224" s="26">
        <v>18.559999999999999</v>
      </c>
      <c r="Q224" s="26">
        <v>14.5</v>
      </c>
      <c r="R224" s="26">
        <v>3.34</v>
      </c>
      <c r="S224" s="26">
        <v>16.87</v>
      </c>
      <c r="T224" s="26">
        <v>9.73</v>
      </c>
      <c r="U224" s="26">
        <v>5.47</v>
      </c>
      <c r="V224" s="26">
        <v>18.559999999999999</v>
      </c>
      <c r="W224" s="26">
        <v>14.5</v>
      </c>
      <c r="X224" s="26">
        <v>4.76</v>
      </c>
      <c r="Y224" s="26">
        <v>17.850000000000001</v>
      </c>
    </row>
    <row r="225" spans="1:25" x14ac:dyDescent="0.3">
      <c r="A225" s="18">
        <v>46289</v>
      </c>
      <c r="B225" s="19" t="s">
        <v>866</v>
      </c>
      <c r="C225" s="4" t="str">
        <f>IF(AND(IFERROR(INDEX(PARAMETRES!$D:$D,MATCH($B225,PARAMETRES!$B:$B,0)),"")&lt;&gt;"☐",ISNUMBER($P225)),IF(IFERROR(INDEX(LISTES!$F:$F,MATCH($B225,LISTES!$A:$A,0)),0)=1,"Domicile + agence","Domicile"),"Agence")</f>
        <v>Agence</v>
      </c>
      <c r="D225" s="20">
        <v>13</v>
      </c>
      <c r="E225" s="20">
        <v>12</v>
      </c>
      <c r="F225" s="21">
        <f>IF($K225&lt;&gt;"OK","",$N225+IF($C225="Agence",$O225,IF($C225="Domicile",$P225,$Q225+$O225))+IF($C225="Agence",IF(OR(IFERROR(INDEX(LISTES!$G:$G,MATCH($B225,LISTES!$A:$A,0)),0)=1,PARAMETRES!$C$6="Oui"),$R225,0),IF(IFERROR(INDEX(LISTES!$G:$G,MATCH($B225,LISTES!$A:$A,0)),0)=1,$R225+$Q225,$S225)))</f>
        <v>129.43</v>
      </c>
      <c r="G225" s="22">
        <f>IF($K225&lt;&gt;"OK","",IF($E225=0,0,$T225+IF($C225="Agence",$U225,IF($C225="Domicile",$V225,$W225+$U225))+IF($C225="Agence",IF(OR(IFERROR(INDEX(LISTES!$G:$G,MATCH($B225,LISTES!$A:$A,0)),0)=1,PARAMETRES!$C$6="Oui"),$X225,0),IF(IFERROR(INDEX(LISTES!$G:$G,MATCH($B225,LISTES!$A:$A,0)),0)=1,$X225+$W225,$Y225))))</f>
        <v>34.72</v>
      </c>
      <c r="H225" s="23">
        <f t="shared" si="6"/>
        <v>9.9561538461538461</v>
      </c>
      <c r="I225" s="24" t="str">
        <f t="shared" si="7"/>
        <v/>
      </c>
      <c r="J225" s="25">
        <v>0</v>
      </c>
      <c r="K225" s="4" t="s">
        <v>943</v>
      </c>
      <c r="L225" s="25">
        <f>IFERROR(INDEX(LISTES!$C:$C,MATCH($B225,LISTES!$A:$A,0)),1)</f>
        <v>1</v>
      </c>
      <c r="N225" s="26">
        <v>121.95</v>
      </c>
      <c r="O225" s="26">
        <v>7.48</v>
      </c>
      <c r="P225" s="26"/>
      <c r="Q225" s="26"/>
      <c r="R225" s="26">
        <v>7.39</v>
      </c>
      <c r="S225" s="26"/>
      <c r="T225" s="26">
        <v>27.87</v>
      </c>
      <c r="U225" s="26">
        <v>6.85</v>
      </c>
      <c r="V225" s="26"/>
      <c r="W225" s="26"/>
      <c r="X225" s="26">
        <v>15.68</v>
      </c>
      <c r="Y225" s="26"/>
    </row>
    <row r="226" spans="1:25" x14ac:dyDescent="0.3">
      <c r="A226" s="18">
        <v>46289</v>
      </c>
      <c r="B226" s="19" t="s">
        <v>962</v>
      </c>
      <c r="C226" s="4" t="str">
        <f>IF(AND(IFERROR(INDEX(PARAMETRES!$D:$D,MATCH($B226,PARAMETRES!$B:$B,0)),"")&lt;&gt;"☐",ISNUMBER($P226)),IF(IFERROR(INDEX(LISTES!$F:$F,MATCH($B226,LISTES!$A:$A,0)),0)=1,"Domicile + agence","Domicile"),"Agence")</f>
        <v>Agence</v>
      </c>
      <c r="D226" s="20">
        <v>14</v>
      </c>
      <c r="E226" s="20">
        <v>8</v>
      </c>
      <c r="F226" s="21">
        <f>IF($K226&lt;&gt;"OK","",$N226+IF($C226="Agence",$O226,IF($C226="Domicile",$P226,$Q226+$O226))+IF($C226="Agence",IF(OR(IFERROR(INDEX(LISTES!$G:$G,MATCH($B226,LISTES!$A:$A,0)),0)=1,PARAMETRES!$C$6="Oui"),$R226,0),IF(IFERROR(INDEX(LISTES!$G:$G,MATCH($B226,LISTES!$A:$A,0)),0)=1,$R226+$Q226,$S226)))</f>
        <v>51.370000000000005</v>
      </c>
      <c r="G226" s="22">
        <f>IF($K226&lt;&gt;"OK","",IF($E226=0,0,$T226+IF($C226="Agence",$U226,IF($C226="Domicile",$V226,$W226+$U226))+IF($C226="Agence",IF(OR(IFERROR(INDEX(LISTES!$G:$G,MATCH($B226,LISTES!$A:$A,0)),0)=1,PARAMETRES!$C$6="Oui"),$X226,0),IF(IFERROR(INDEX(LISTES!$G:$G,MATCH($B226,LISTES!$A:$A,0)),0)=1,$X226+$W226,$Y226))))</f>
        <v>53.59</v>
      </c>
      <c r="H226" s="23">
        <f t="shared" si="6"/>
        <v>3.6692857142857145</v>
      </c>
      <c r="I226" s="24" t="str">
        <f t="shared" si="7"/>
        <v/>
      </c>
      <c r="J226" s="25">
        <v>0</v>
      </c>
      <c r="K226" s="4" t="s">
        <v>943</v>
      </c>
      <c r="L226" s="25">
        <f>IFERROR(INDEX(LISTES!$C:$C,MATCH($B226,LISTES!$A:$A,0)),1)</f>
        <v>1</v>
      </c>
      <c r="N226" s="26">
        <v>22.45</v>
      </c>
      <c r="O226" s="26">
        <v>28.92</v>
      </c>
      <c r="P226" s="26"/>
      <c r="Q226" s="26"/>
      <c r="R226" s="26">
        <v>7.7</v>
      </c>
      <c r="S226" s="26"/>
      <c r="T226" s="26">
        <v>31.78</v>
      </c>
      <c r="U226" s="26">
        <v>21.81</v>
      </c>
      <c r="V226" s="26"/>
      <c r="W226" s="26"/>
      <c r="X226" s="26">
        <v>7.8</v>
      </c>
      <c r="Y226" s="26"/>
    </row>
    <row r="227" spans="1:25" x14ac:dyDescent="0.3">
      <c r="A227" s="18">
        <v>46289</v>
      </c>
      <c r="B227" s="19" t="s">
        <v>963</v>
      </c>
      <c r="C227" s="4" t="str">
        <f>IF(AND(IFERROR(INDEX(PARAMETRES!$D:$D,MATCH($B227,PARAMETRES!$B:$B,0)),"")&lt;&gt;"☐",ISNUMBER($P227)),IF(IFERROR(INDEX(LISTES!$F:$F,MATCH($B227,LISTES!$A:$A,0)),0)=1,"Domicile + agence","Domicile"),"Agence")</f>
        <v>Agence</v>
      </c>
      <c r="D227" s="20">
        <v>23</v>
      </c>
      <c r="E227" s="20">
        <v>0</v>
      </c>
      <c r="F227" s="21">
        <f>IF($K227&lt;&gt;"OK","",$N227+IF($C227="Agence",$O227,IF($C227="Domicile",$P227,$Q227+$O227))+IF($C227="Agence",IF(OR(IFERROR(INDEX(LISTES!$G:$G,MATCH($B227,LISTES!$A:$A,0)),0)=1,PARAMETRES!$C$6="Oui"),$R227,0),IF(IFERROR(INDEX(LISTES!$G:$G,MATCH($B227,LISTES!$A:$A,0)),0)=1,$R227+$Q227,$S227)))</f>
        <v>58.86</v>
      </c>
      <c r="G227" s="22">
        <f>IF($K227&lt;&gt;"OK","",IF($E227=0,0,$T227+IF($C227="Agence",$U227,IF($C227="Domicile",$V227,$W227+$U227))+IF($C227="Agence",IF(OR(IFERROR(INDEX(LISTES!$G:$G,MATCH($B227,LISTES!$A:$A,0)),0)=1,PARAMETRES!$C$6="Oui"),$X227,0),IF(IFERROR(INDEX(LISTES!$G:$G,MATCH($B227,LISTES!$A:$A,0)),0)=1,$X227+$W227,$Y227))))</f>
        <v>0</v>
      </c>
      <c r="H227" s="23">
        <f t="shared" si="6"/>
        <v>2.5591304347826087</v>
      </c>
      <c r="I227" s="24" t="str">
        <f t="shared" si="7"/>
        <v/>
      </c>
      <c r="J227" s="25">
        <v>0</v>
      </c>
      <c r="K227" s="4" t="s">
        <v>943</v>
      </c>
      <c r="L227" s="25">
        <f>IFERROR(INDEX(LISTES!$C:$C,MATCH($B227,LISTES!$A:$A,0)),1)</f>
        <v>1</v>
      </c>
      <c r="N227" s="26">
        <v>57.19</v>
      </c>
      <c r="O227" s="26">
        <v>1.67</v>
      </c>
      <c r="P227" s="26"/>
      <c r="Q227" s="26"/>
      <c r="R227" s="26">
        <v>6.22</v>
      </c>
      <c r="S227" s="26"/>
      <c r="T227" s="26"/>
      <c r="U227" s="26"/>
      <c r="V227" s="26"/>
      <c r="W227" s="26"/>
      <c r="X227" s="26"/>
      <c r="Y227" s="26"/>
    </row>
    <row r="228" spans="1:25" x14ac:dyDescent="0.3">
      <c r="A228" s="18">
        <v>46289</v>
      </c>
      <c r="B228" s="19" t="s">
        <v>964</v>
      </c>
      <c r="C228" s="4" t="str">
        <f>IF(AND(IFERROR(INDEX(PARAMETRES!$D:$D,MATCH($B228,PARAMETRES!$B:$B,0)),"")&lt;&gt;"☐",ISNUMBER($P228)),IF(IFERROR(INDEX(LISTES!$F:$F,MATCH($B228,LISTES!$A:$A,0)),0)=1,"Domicile + agence","Domicile"),"Agence")</f>
        <v>Agence</v>
      </c>
      <c r="D228" s="20">
        <v>4</v>
      </c>
      <c r="E228" s="20">
        <v>0</v>
      </c>
      <c r="F228" s="21">
        <f>IF($K228&lt;&gt;"OK","",$N228+IF($C228="Agence",$O228,IF($C228="Domicile",$P228,$Q228+$O228))+IF($C228="Agence",IF(OR(IFERROR(INDEX(LISTES!$G:$G,MATCH($B228,LISTES!$A:$A,0)),0)=1,PARAMETRES!$C$6="Oui"),$R228,0),IF(IFERROR(INDEX(LISTES!$G:$G,MATCH($B228,LISTES!$A:$A,0)),0)=1,$R228+$Q228,$S228)))</f>
        <v>10.36</v>
      </c>
      <c r="G228" s="22">
        <f>IF($K228&lt;&gt;"OK","",IF($E228=0,0,$T228+IF($C228="Agence",$U228,IF($C228="Domicile",$V228,$W228+$U228))+IF($C228="Agence",IF(OR(IFERROR(INDEX(LISTES!$G:$G,MATCH($B228,LISTES!$A:$A,0)),0)=1,PARAMETRES!$C$6="Oui"),$X228,0),IF(IFERROR(INDEX(LISTES!$G:$G,MATCH($B228,LISTES!$A:$A,0)),0)=1,$X228+$W228,$Y228))))</f>
        <v>0</v>
      </c>
      <c r="H228" s="23">
        <f t="shared" si="6"/>
        <v>2.59</v>
      </c>
      <c r="I228" s="24" t="str">
        <f t="shared" si="7"/>
        <v/>
      </c>
      <c r="J228" s="25">
        <v>0</v>
      </c>
      <c r="K228" s="4" t="s">
        <v>943</v>
      </c>
      <c r="L228" s="25">
        <f>IFERROR(INDEX(LISTES!$C:$C,MATCH($B228,LISTES!$A:$A,0)),1)</f>
        <v>1</v>
      </c>
      <c r="N228" s="26">
        <v>4.87</v>
      </c>
      <c r="O228" s="26">
        <v>5.49</v>
      </c>
      <c r="P228" s="26"/>
      <c r="Q228" s="26"/>
      <c r="R228" s="26">
        <v>5.94</v>
      </c>
      <c r="S228" s="26"/>
      <c r="T228" s="26"/>
      <c r="U228" s="26"/>
      <c r="V228" s="26"/>
      <c r="W228" s="26"/>
      <c r="X228" s="26"/>
      <c r="Y228" s="26"/>
    </row>
    <row r="229" spans="1:25" x14ac:dyDescent="0.3">
      <c r="A229" s="18">
        <v>46289</v>
      </c>
      <c r="B229" s="19" t="s">
        <v>965</v>
      </c>
      <c r="C229" s="4" t="str">
        <f>IF(AND(IFERROR(INDEX(PARAMETRES!$D:$D,MATCH($B229,PARAMETRES!$B:$B,0)),"")&lt;&gt;"☐",ISNUMBER($P229)),IF(IFERROR(INDEX(LISTES!$F:$F,MATCH($B229,LISTES!$A:$A,0)),0)=1,"Domicile + agence","Domicile"),"Agence")</f>
        <v>Agence</v>
      </c>
      <c r="D229" s="20">
        <v>13</v>
      </c>
      <c r="E229" s="20">
        <v>13</v>
      </c>
      <c r="F229" s="21">
        <f>IF($K229&lt;&gt;"OK","",$N229+IF($C229="Agence",$O229,IF($C229="Domicile",$P229,$Q229+$O229))+IF($C229="Agence",IF(OR(IFERROR(INDEX(LISTES!$G:$G,MATCH($B229,LISTES!$A:$A,0)),0)=1,PARAMETRES!$C$6="Oui"),$R229,0),IF(IFERROR(INDEX(LISTES!$G:$G,MATCH($B229,LISTES!$A:$A,0)),0)=1,$R229+$Q229,$S229)))</f>
        <v>129.13</v>
      </c>
      <c r="G229" s="22">
        <f>IF($K229&lt;&gt;"OK","",IF($E229=0,0,$T229+IF($C229="Agence",$U229,IF($C229="Domicile",$V229,$W229+$U229))+IF($C229="Agence",IF(OR(IFERROR(INDEX(LISTES!$G:$G,MATCH($B229,LISTES!$A:$A,0)),0)=1,PARAMETRES!$C$6="Oui"),$X229,0),IF(IFERROR(INDEX(LISTES!$G:$G,MATCH($B229,LISTES!$A:$A,0)),0)=1,$X229+$W229,$Y229))))</f>
        <v>60.769999999999996</v>
      </c>
      <c r="H229" s="23">
        <f t="shared" si="6"/>
        <v>9.9330769230769231</v>
      </c>
      <c r="I229" s="24">
        <f t="shared" si="7"/>
        <v>-68.36</v>
      </c>
      <c r="J229" s="25">
        <v>0</v>
      </c>
      <c r="K229" s="4" t="s">
        <v>943</v>
      </c>
      <c r="L229" s="25">
        <f>IFERROR(INDEX(LISTES!$C:$C,MATCH($B229,LISTES!$A:$A,0)),1)</f>
        <v>1</v>
      </c>
      <c r="N229" s="26">
        <v>123.91</v>
      </c>
      <c r="O229" s="26">
        <v>5.22</v>
      </c>
      <c r="P229" s="26"/>
      <c r="Q229" s="26"/>
      <c r="R229" s="26">
        <v>16.77</v>
      </c>
      <c r="S229" s="26"/>
      <c r="T229" s="26">
        <v>59.37</v>
      </c>
      <c r="U229" s="26">
        <v>1.4</v>
      </c>
      <c r="V229" s="26"/>
      <c r="W229" s="26"/>
      <c r="X229" s="26">
        <v>16.77</v>
      </c>
      <c r="Y229" s="26"/>
    </row>
    <row r="230" spans="1:25" x14ac:dyDescent="0.3">
      <c r="A230" s="18">
        <v>46289</v>
      </c>
      <c r="B230" s="19" t="s">
        <v>966</v>
      </c>
      <c r="C230" s="4" t="str">
        <f>IF(AND(IFERROR(INDEX(PARAMETRES!$D:$D,MATCH($B230,PARAMETRES!$B:$B,0)),"")&lt;&gt;"☐",ISNUMBER($P230)),IF(IFERROR(INDEX(LISTES!$F:$F,MATCH($B230,LISTES!$A:$A,0)),0)=1,"Domicile + agence","Domicile"),"Agence")</f>
        <v>Agence</v>
      </c>
      <c r="D230" s="20">
        <v>22</v>
      </c>
      <c r="E230" s="20">
        <v>19</v>
      </c>
      <c r="F230" s="21">
        <f>IF($K230&lt;&gt;"OK","",$N230+IF($C230="Agence",$O230,IF($C230="Domicile",$P230,$Q230+$O230))+IF($C230="Agence",IF(OR(IFERROR(INDEX(LISTES!$G:$G,MATCH($B230,LISTES!$A:$A,0)),0)=1,PARAMETRES!$C$6="Oui"),$R230,0),IF(IFERROR(INDEX(LISTES!$G:$G,MATCH($B230,LISTES!$A:$A,0)),0)=1,$R230+$Q230,$S230)))</f>
        <v>56.04</v>
      </c>
      <c r="G230" s="22">
        <f>IF($K230&lt;&gt;"OK","",IF($E230=0,0,$T230+IF($C230="Agence",$U230,IF($C230="Domicile",$V230,$W230+$U230))+IF($C230="Agence",IF(OR(IFERROR(INDEX(LISTES!$G:$G,MATCH($B230,LISTES!$A:$A,0)),0)=1,PARAMETRES!$C$6="Oui"),$X230,0),IF(IFERROR(INDEX(LISTES!$G:$G,MATCH($B230,LISTES!$A:$A,0)),0)=1,$X230+$W230,$Y230))))</f>
        <v>41.019999999999996</v>
      </c>
      <c r="H230" s="23">
        <f t="shared" si="6"/>
        <v>2.5472727272727274</v>
      </c>
      <c r="I230" s="24" t="str">
        <f t="shared" si="7"/>
        <v/>
      </c>
      <c r="J230" s="25">
        <v>0</v>
      </c>
      <c r="K230" s="4" t="s">
        <v>943</v>
      </c>
      <c r="L230" s="25">
        <f>IFERROR(INDEX(LISTES!$C:$C,MATCH($B230,LISTES!$A:$A,0)),1)</f>
        <v>1</v>
      </c>
      <c r="N230" s="26">
        <v>28.23</v>
      </c>
      <c r="O230" s="26">
        <v>27.81</v>
      </c>
      <c r="P230" s="26"/>
      <c r="Q230" s="26"/>
      <c r="R230" s="26">
        <v>26.08</v>
      </c>
      <c r="S230" s="26"/>
      <c r="T230" s="26">
        <v>13.21</v>
      </c>
      <c r="U230" s="26">
        <v>27.81</v>
      </c>
      <c r="V230" s="26"/>
      <c r="W230" s="26"/>
      <c r="X230" s="26">
        <v>26.46</v>
      </c>
      <c r="Y230" s="26"/>
    </row>
    <row r="231" spans="1:25" x14ac:dyDescent="0.3">
      <c r="A231" s="18">
        <v>46289</v>
      </c>
      <c r="B231" s="19" t="s">
        <v>895</v>
      </c>
      <c r="C231" s="4" t="str">
        <f>IF(AND(IFERROR(INDEX(PARAMETRES!$D:$D,MATCH($B231,PARAMETRES!$B:$B,0)),"")&lt;&gt;"☐",ISNUMBER($P231)),IF(IFERROR(INDEX(LISTES!$F:$F,MATCH($B231,LISTES!$A:$A,0)),0)=1,"Domicile + agence","Domicile"),"Agence")</f>
        <v>Agence</v>
      </c>
      <c r="D231" s="20">
        <v>1</v>
      </c>
      <c r="E231" s="20">
        <v>0</v>
      </c>
      <c r="F231" s="21">
        <f>IF($K231&lt;&gt;"OK","",$N231+IF($C231="Agence",$O231,IF($C231="Domicile",$P231,$Q231+$O231))+IF($C231="Agence",IF(OR(IFERROR(INDEX(LISTES!$G:$G,MATCH($B231,LISTES!$A:$A,0)),0)=1,PARAMETRES!$C$6="Oui"),$R231,0),IF(IFERROR(INDEX(LISTES!$G:$G,MATCH($B231,LISTES!$A:$A,0)),0)=1,$R231+$Q231,$S231)))</f>
        <v>5.5</v>
      </c>
      <c r="G231" s="22">
        <f>IF($K231&lt;&gt;"OK","",IF($E231=0,0,$T231+IF($C231="Agence",$U231,IF($C231="Domicile",$V231,$W231+$U231))+IF($C231="Agence",IF(OR(IFERROR(INDEX(LISTES!$G:$G,MATCH($B231,LISTES!$A:$A,0)),0)=1,PARAMETRES!$C$6="Oui"),$X231,0),IF(IFERROR(INDEX(LISTES!$G:$G,MATCH($B231,LISTES!$A:$A,0)),0)=1,$X231+$W231,$Y231))))</f>
        <v>0</v>
      </c>
      <c r="H231" s="23">
        <f t="shared" si="6"/>
        <v>5.5</v>
      </c>
      <c r="I231" s="24" t="str">
        <f t="shared" si="7"/>
        <v/>
      </c>
      <c r="J231" s="25">
        <v>0</v>
      </c>
      <c r="K231" s="4" t="s">
        <v>943</v>
      </c>
      <c r="L231" s="25">
        <f>IFERROR(INDEX(LISTES!$C:$C,MATCH($B231,LISTES!$A:$A,0)),1)</f>
        <v>0</v>
      </c>
      <c r="N231" s="26">
        <v>0</v>
      </c>
      <c r="O231" s="26">
        <v>5.5</v>
      </c>
      <c r="P231" s="26"/>
      <c r="Q231" s="26"/>
      <c r="R231" s="26">
        <v>5.71</v>
      </c>
      <c r="S231" s="26"/>
      <c r="T231" s="26"/>
      <c r="U231" s="26"/>
      <c r="V231" s="26"/>
      <c r="W231" s="26"/>
      <c r="X231" s="26"/>
      <c r="Y231" s="26"/>
    </row>
    <row r="232" spans="1:25" x14ac:dyDescent="0.3">
      <c r="A232" s="18">
        <v>46289</v>
      </c>
      <c r="B232" s="19" t="s">
        <v>967</v>
      </c>
      <c r="C232" s="4" t="str">
        <f>IF(AND(IFERROR(INDEX(PARAMETRES!$D:$D,MATCH($B232,PARAMETRES!$B:$B,0)),"")&lt;&gt;"☐",ISNUMBER($P232)),IF(IFERROR(INDEX(LISTES!$F:$F,MATCH($B232,LISTES!$A:$A,0)),0)=1,"Domicile + agence","Domicile"),"Agence")</f>
        <v>Agence</v>
      </c>
      <c r="D232" s="20">
        <v>11</v>
      </c>
      <c r="E232" s="20">
        <v>11</v>
      </c>
      <c r="F232" s="21">
        <f>IF($K232&lt;&gt;"OK","",$N232+IF($C232="Agence",$O232,IF($C232="Domicile",$P232,$Q232+$O232))+IF($C232="Agence",IF(OR(IFERROR(INDEX(LISTES!$G:$G,MATCH($B232,LISTES!$A:$A,0)),0)=1,PARAMETRES!$C$6="Oui"),$R232,0),IF(IFERROR(INDEX(LISTES!$G:$G,MATCH($B232,LISTES!$A:$A,0)),0)=1,$R232+$Q232,$S232)))</f>
        <v>30.53</v>
      </c>
      <c r="G232" s="22">
        <f>IF($K232&lt;&gt;"OK","",IF($E232=0,0,$T232+IF($C232="Agence",$U232,IF($C232="Domicile",$V232,$W232+$U232))+IF($C232="Agence",IF(OR(IFERROR(INDEX(LISTES!$G:$G,MATCH($B232,LISTES!$A:$A,0)),0)=1,PARAMETRES!$C$6="Oui"),$X232,0),IF(IFERROR(INDEX(LISTES!$G:$G,MATCH($B232,LISTES!$A:$A,0)),0)=1,$X232+$W232,$Y232))))</f>
        <v>19.990000000000002</v>
      </c>
      <c r="H232" s="23">
        <f t="shared" si="6"/>
        <v>2.7754545454545454</v>
      </c>
      <c r="I232" s="24">
        <f t="shared" si="7"/>
        <v>-10.54</v>
      </c>
      <c r="J232" s="25">
        <v>0</v>
      </c>
      <c r="K232" s="4" t="s">
        <v>943</v>
      </c>
      <c r="L232" s="25">
        <f>IFERROR(INDEX(LISTES!$C:$C,MATCH($B232,LISTES!$A:$A,0)),1)</f>
        <v>1</v>
      </c>
      <c r="N232" s="26">
        <v>28.02</v>
      </c>
      <c r="O232" s="26">
        <v>2.5099999999999998</v>
      </c>
      <c r="P232" s="26"/>
      <c r="Q232" s="26"/>
      <c r="R232" s="26">
        <v>2.11</v>
      </c>
      <c r="S232" s="26"/>
      <c r="T232" s="26">
        <v>16.510000000000002</v>
      </c>
      <c r="U232" s="26">
        <v>3.48</v>
      </c>
      <c r="V232" s="26"/>
      <c r="W232" s="26"/>
      <c r="X232" s="26">
        <v>2.11</v>
      </c>
      <c r="Y232" s="26"/>
    </row>
    <row r="233" spans="1:25" x14ac:dyDescent="0.3">
      <c r="A233" s="18">
        <v>46289</v>
      </c>
      <c r="B233" s="19" t="s">
        <v>968</v>
      </c>
      <c r="C233" s="4" t="str">
        <f>IF(AND(IFERROR(INDEX(PARAMETRES!$D:$D,MATCH($B233,PARAMETRES!$B:$B,0)),"")&lt;&gt;"☐",ISNUMBER($P233)),IF(IFERROR(INDEX(LISTES!$F:$F,MATCH($B233,LISTES!$A:$A,0)),0)=1,"Domicile + agence","Domicile"),"Agence")</f>
        <v>Agence</v>
      </c>
      <c r="D233" s="20">
        <v>10</v>
      </c>
      <c r="E233" s="20">
        <v>0</v>
      </c>
      <c r="F233" s="21">
        <f>IF($K233&lt;&gt;"OK","",$N233+IF($C233="Agence",$O233,IF($C233="Domicile",$P233,$Q233+$O233))+IF($C233="Agence",IF(OR(IFERROR(INDEX(LISTES!$G:$G,MATCH($B233,LISTES!$A:$A,0)),0)=1,PARAMETRES!$C$6="Oui"),$R233,0),IF(IFERROR(INDEX(LISTES!$G:$G,MATCH($B233,LISTES!$A:$A,0)),0)=1,$R233+$Q233,$S233)))</f>
        <v>15.13</v>
      </c>
      <c r="G233" s="22">
        <f>IF($K233&lt;&gt;"OK","",IF($E233=0,0,$T233+IF($C233="Agence",$U233,IF($C233="Domicile",$V233,$W233+$U233))+IF($C233="Agence",IF(OR(IFERROR(INDEX(LISTES!$G:$G,MATCH($B233,LISTES!$A:$A,0)),0)=1,PARAMETRES!$C$6="Oui"),$X233,0),IF(IFERROR(INDEX(LISTES!$G:$G,MATCH($B233,LISTES!$A:$A,0)),0)=1,$X233+$W233,$Y233))))</f>
        <v>0</v>
      </c>
      <c r="H233" s="23">
        <f t="shared" si="6"/>
        <v>1.5130000000000001</v>
      </c>
      <c r="I233" s="24" t="str">
        <f t="shared" si="7"/>
        <v/>
      </c>
      <c r="J233" s="25">
        <v>0</v>
      </c>
      <c r="K233" s="4" t="s">
        <v>943</v>
      </c>
      <c r="L233" s="25">
        <f>IFERROR(INDEX(LISTES!$C:$C,MATCH($B233,LISTES!$A:$A,0)),1)</f>
        <v>1</v>
      </c>
      <c r="N233" s="26">
        <v>11.71</v>
      </c>
      <c r="O233" s="26">
        <v>3.42</v>
      </c>
      <c r="P233" s="26"/>
      <c r="Q233" s="26"/>
      <c r="R233" s="26">
        <v>3.46</v>
      </c>
      <c r="S233" s="26"/>
      <c r="T233" s="26"/>
      <c r="U233" s="26"/>
      <c r="V233" s="26"/>
      <c r="W233" s="26"/>
      <c r="X233" s="26"/>
      <c r="Y233" s="26"/>
    </row>
    <row r="234" spans="1:25" x14ac:dyDescent="0.3">
      <c r="A234" s="18">
        <v>46289</v>
      </c>
      <c r="B234" s="19" t="s">
        <v>969</v>
      </c>
      <c r="C234" s="4" t="str">
        <f>IF(AND(IFERROR(INDEX(PARAMETRES!$D:$D,MATCH($B234,PARAMETRES!$B:$B,0)),"")&lt;&gt;"☐",ISNUMBER($P234)),IF(IFERROR(INDEX(LISTES!$F:$F,MATCH($B234,LISTES!$A:$A,0)),0)=1,"Domicile + agence","Domicile"),"Agence")</f>
        <v>Agence</v>
      </c>
      <c r="D234" s="20">
        <v>2</v>
      </c>
      <c r="E234" s="20">
        <v>0</v>
      </c>
      <c r="F234" s="21">
        <f>IF($K234&lt;&gt;"OK","",$N234+IF($C234="Agence",$O234,IF($C234="Domicile",$P234,$Q234+$O234))+IF($C234="Agence",IF(OR(IFERROR(INDEX(LISTES!$G:$G,MATCH($B234,LISTES!$A:$A,0)),0)=1,PARAMETRES!$C$6="Oui"),$R234,0),IF(IFERROR(INDEX(LISTES!$G:$G,MATCH($B234,LISTES!$A:$A,0)),0)=1,$R234+$Q234,$S234)))</f>
        <v>4.29</v>
      </c>
      <c r="G234" s="22">
        <f>IF($K234&lt;&gt;"OK","",IF($E234=0,0,$T234+IF($C234="Agence",$U234,IF($C234="Domicile",$V234,$W234+$U234))+IF($C234="Agence",IF(OR(IFERROR(INDEX(LISTES!$G:$G,MATCH($B234,LISTES!$A:$A,0)),0)=1,PARAMETRES!$C$6="Oui"),$X234,0),IF(IFERROR(INDEX(LISTES!$G:$G,MATCH($B234,LISTES!$A:$A,0)),0)=1,$X234+$W234,$Y234))))</f>
        <v>0</v>
      </c>
      <c r="H234" s="23">
        <f t="shared" si="6"/>
        <v>2.145</v>
      </c>
      <c r="I234" s="24" t="str">
        <f t="shared" si="7"/>
        <v/>
      </c>
      <c r="J234" s="25">
        <v>0</v>
      </c>
      <c r="K234" s="4" t="s">
        <v>943</v>
      </c>
      <c r="L234" s="25">
        <f>IFERROR(INDEX(LISTES!$C:$C,MATCH($B234,LISTES!$A:$A,0)),1)</f>
        <v>1</v>
      </c>
      <c r="N234" s="26">
        <v>0</v>
      </c>
      <c r="O234" s="26">
        <v>4.29</v>
      </c>
      <c r="P234" s="26"/>
      <c r="Q234" s="26"/>
      <c r="R234" s="26">
        <v>4.88</v>
      </c>
      <c r="S234" s="26"/>
      <c r="T234" s="26"/>
      <c r="U234" s="26"/>
      <c r="V234" s="26"/>
      <c r="W234" s="26"/>
      <c r="X234" s="26"/>
      <c r="Y234" s="26"/>
    </row>
    <row r="235" spans="1:25" x14ac:dyDescent="0.3">
      <c r="A235" s="18">
        <v>46289</v>
      </c>
      <c r="B235" s="19" t="s">
        <v>970</v>
      </c>
      <c r="C235" s="4" t="str">
        <f>IF(AND(IFERROR(INDEX(PARAMETRES!$D:$D,MATCH($B235,PARAMETRES!$B:$B,0)),"")&lt;&gt;"☐",ISNUMBER($P235)),IF(IFERROR(INDEX(LISTES!$F:$F,MATCH($B235,LISTES!$A:$A,0)),0)=1,"Domicile + agence","Domicile"),"Agence")</f>
        <v>Agence</v>
      </c>
      <c r="D235" s="20">
        <v>14</v>
      </c>
      <c r="E235" s="20">
        <v>0</v>
      </c>
      <c r="F235" s="21">
        <f>IF($K235&lt;&gt;"OK","",$N235+IF($C235="Agence",$O235,IF($C235="Domicile",$P235,$Q235+$O235))+IF($C235="Agence",IF(OR(IFERROR(INDEX(LISTES!$G:$G,MATCH($B235,LISTES!$A:$A,0)),0)=1,PARAMETRES!$C$6="Oui"),$R235,0),IF(IFERROR(INDEX(LISTES!$G:$G,MATCH($B235,LISTES!$A:$A,0)),0)=1,$R235+$Q235,$S235)))</f>
        <v>41.52</v>
      </c>
      <c r="G235" s="22">
        <f>IF($K235&lt;&gt;"OK","",IF($E235=0,0,$T235+IF($C235="Agence",$U235,IF($C235="Domicile",$V235,$W235+$U235))+IF($C235="Agence",IF(OR(IFERROR(INDEX(LISTES!$G:$G,MATCH($B235,LISTES!$A:$A,0)),0)=1,PARAMETRES!$C$6="Oui"),$X235,0),IF(IFERROR(INDEX(LISTES!$G:$G,MATCH($B235,LISTES!$A:$A,0)),0)=1,$X235+$W235,$Y235))))</f>
        <v>0</v>
      </c>
      <c r="H235" s="23">
        <f t="shared" si="6"/>
        <v>2.9657142857142857</v>
      </c>
      <c r="I235" s="24" t="str">
        <f t="shared" si="7"/>
        <v/>
      </c>
      <c r="J235" s="25">
        <v>0</v>
      </c>
      <c r="K235" s="4" t="s">
        <v>943</v>
      </c>
      <c r="L235" s="25">
        <f>IFERROR(INDEX(LISTES!$C:$C,MATCH($B235,LISTES!$A:$A,0)),1)</f>
        <v>1</v>
      </c>
      <c r="N235" s="26">
        <v>40.130000000000003</v>
      </c>
      <c r="O235" s="26">
        <v>1.39</v>
      </c>
      <c r="P235" s="26"/>
      <c r="Q235" s="26"/>
      <c r="R235" s="26">
        <v>3.57</v>
      </c>
      <c r="S235" s="26"/>
      <c r="T235" s="26"/>
      <c r="U235" s="26"/>
      <c r="V235" s="26"/>
      <c r="W235" s="26"/>
      <c r="X235" s="26"/>
      <c r="Y235" s="26"/>
    </row>
    <row r="236" spans="1:25" x14ac:dyDescent="0.3">
      <c r="A236" s="18">
        <v>46289</v>
      </c>
      <c r="B236" s="19" t="s">
        <v>876</v>
      </c>
      <c r="C236" s="4" t="str">
        <f>IF(AND(IFERROR(INDEX(PARAMETRES!$D:$D,MATCH($B236,PARAMETRES!$B:$B,0)),"")&lt;&gt;"☐",ISNUMBER($P236)),IF(IFERROR(INDEX(LISTES!$F:$F,MATCH($B236,LISTES!$A:$A,0)),0)=1,"Domicile + agence","Domicile"),"Agence")</f>
        <v>Agence</v>
      </c>
      <c r="D236" s="20">
        <v>8</v>
      </c>
      <c r="E236" s="20">
        <v>2</v>
      </c>
      <c r="F236" s="21">
        <f>IF($K236&lt;&gt;"OK","",$N236+IF($C236="Agence",$O236,IF($C236="Domicile",$P236,$Q236+$O236))+IF($C236="Agence",IF(OR(IFERROR(INDEX(LISTES!$G:$G,MATCH($B236,LISTES!$A:$A,0)),0)=1,PARAMETRES!$C$6="Oui"),$R236,0),IF(IFERROR(INDEX(LISTES!$G:$G,MATCH($B236,LISTES!$A:$A,0)),0)=1,$R236+$Q236,$S236)))</f>
        <v>53.99</v>
      </c>
      <c r="G236" s="22">
        <f>IF($K236&lt;&gt;"OK","",IF($E236=0,0,$T236+IF($C236="Agence",$U236,IF($C236="Domicile",$V236,$W236+$U236))+IF($C236="Agence",IF(OR(IFERROR(INDEX(LISTES!$G:$G,MATCH($B236,LISTES!$A:$A,0)),0)=1,PARAMETRES!$C$6="Oui"),$X236,0),IF(IFERROR(INDEX(LISTES!$G:$G,MATCH($B236,LISTES!$A:$A,0)),0)=1,$X236+$W236,$Y236))))</f>
        <v>6.95</v>
      </c>
      <c r="H236" s="23">
        <f t="shared" si="6"/>
        <v>6.7487500000000002</v>
      </c>
      <c r="I236" s="24" t="str">
        <f t="shared" si="7"/>
        <v/>
      </c>
      <c r="J236" s="25">
        <v>0</v>
      </c>
      <c r="K236" s="4" t="s">
        <v>943</v>
      </c>
      <c r="L236" s="25">
        <f>IFERROR(INDEX(LISTES!$C:$C,MATCH($B236,LISTES!$A:$A,0)),1)</f>
        <v>1</v>
      </c>
      <c r="N236" s="26">
        <v>47.04</v>
      </c>
      <c r="O236" s="26">
        <v>6.95</v>
      </c>
      <c r="P236" s="26"/>
      <c r="Q236" s="26"/>
      <c r="R236" s="26">
        <v>6.74</v>
      </c>
      <c r="S236" s="26"/>
      <c r="T236" s="26">
        <v>0</v>
      </c>
      <c r="U236" s="26">
        <v>6.95</v>
      </c>
      <c r="V236" s="26"/>
      <c r="W236" s="26"/>
      <c r="X236" s="26">
        <v>6.74</v>
      </c>
      <c r="Y236" s="26"/>
    </row>
    <row r="237" spans="1:25" x14ac:dyDescent="0.3">
      <c r="A237" s="18">
        <v>46289</v>
      </c>
      <c r="B237" s="19" t="s">
        <v>886</v>
      </c>
      <c r="C237" s="4" t="str">
        <f>IF(AND(IFERROR(INDEX(PARAMETRES!$D:$D,MATCH($B237,PARAMETRES!$B:$B,0)),"")&lt;&gt;"☐",ISNUMBER($P237)),IF(IFERROR(INDEX(LISTES!$F:$F,MATCH($B237,LISTES!$A:$A,0)),0)=1,"Domicile + agence","Domicile"),"Agence")</f>
        <v>Agence</v>
      </c>
      <c r="D237" s="20">
        <v>20</v>
      </c>
      <c r="E237" s="20">
        <v>20</v>
      </c>
      <c r="F237" s="21">
        <f>IF($K237&lt;&gt;"OK","",$N237+IF($C237="Agence",$O237,IF($C237="Domicile",$P237,$Q237+$O237))+IF($C237="Agence",IF(OR(IFERROR(INDEX(LISTES!$G:$G,MATCH($B237,LISTES!$A:$A,0)),0)=1,PARAMETRES!$C$6="Oui"),$R237,0),IF(IFERROR(INDEX(LISTES!$G:$G,MATCH($B237,LISTES!$A:$A,0)),0)=1,$R237+$Q237,$S237)))</f>
        <v>46.03</v>
      </c>
      <c r="G237" s="22">
        <f>IF($K237&lt;&gt;"OK","",IF($E237=0,0,$T237+IF($C237="Agence",$U237,IF($C237="Domicile",$V237,$W237+$U237))+IF($C237="Agence",IF(OR(IFERROR(INDEX(LISTES!$G:$G,MATCH($B237,LISTES!$A:$A,0)),0)=1,PARAMETRES!$C$6="Oui"),$X237,0),IF(IFERROR(INDEX(LISTES!$G:$G,MATCH($B237,LISTES!$A:$A,0)),0)=1,$X237+$W237,$Y237))))</f>
        <v>37.900000000000006</v>
      </c>
      <c r="H237" s="23">
        <f t="shared" si="6"/>
        <v>2.3014999999999999</v>
      </c>
      <c r="I237" s="24">
        <f t="shared" si="7"/>
        <v>-8.1299999999999955</v>
      </c>
      <c r="J237" s="25">
        <v>0</v>
      </c>
      <c r="K237" s="4" t="s">
        <v>943</v>
      </c>
      <c r="L237" s="25">
        <f>IFERROR(INDEX(LISTES!$C:$C,MATCH($B237,LISTES!$A:$A,0)),1)</f>
        <v>1</v>
      </c>
      <c r="N237" s="26">
        <v>44.44</v>
      </c>
      <c r="O237" s="26">
        <v>1.59</v>
      </c>
      <c r="P237" s="26"/>
      <c r="Q237" s="26"/>
      <c r="R237" s="26">
        <v>3.45</v>
      </c>
      <c r="S237" s="26"/>
      <c r="T237" s="26">
        <v>35.200000000000003</v>
      </c>
      <c r="U237" s="26">
        <v>2.7</v>
      </c>
      <c r="V237" s="26"/>
      <c r="W237" s="26"/>
      <c r="X237" s="26">
        <v>2.78</v>
      </c>
      <c r="Y237" s="26"/>
    </row>
    <row r="238" spans="1:25" x14ac:dyDescent="0.3">
      <c r="A238" s="18">
        <v>46289</v>
      </c>
      <c r="B238" s="19" t="s">
        <v>856</v>
      </c>
      <c r="C238" s="4" t="str">
        <f>IF(AND(IFERROR(INDEX(PARAMETRES!$D:$D,MATCH($B238,PARAMETRES!$B:$B,0)),"")&lt;&gt;"☐",ISNUMBER($P238)),IF(IFERROR(INDEX(LISTES!$F:$F,MATCH($B238,LISTES!$A:$A,0)),0)=1,"Domicile + agence","Domicile"),"Agence")</f>
        <v>Agence</v>
      </c>
      <c r="D238" s="20">
        <v>3</v>
      </c>
      <c r="E238" s="20">
        <v>0</v>
      </c>
      <c r="F238" s="21">
        <f>IF($K238&lt;&gt;"OK","",$N238+IF($C238="Agence",$O238,IF($C238="Domicile",$P238,$Q238+$O238))+IF($C238="Agence",IF(OR(IFERROR(INDEX(LISTES!$G:$G,MATCH($B238,LISTES!$A:$A,0)),0)=1,PARAMETRES!$C$6="Oui"),$R238,0),IF(IFERROR(INDEX(LISTES!$G:$G,MATCH($B238,LISTES!$A:$A,0)),0)=1,$R238+$Q238,$S238)))</f>
        <v>1.96</v>
      </c>
      <c r="G238" s="22">
        <f>IF($K238&lt;&gt;"OK","",IF($E238=0,0,$T238+IF($C238="Agence",$U238,IF($C238="Domicile",$V238,$W238+$U238))+IF($C238="Agence",IF(OR(IFERROR(INDEX(LISTES!$G:$G,MATCH($B238,LISTES!$A:$A,0)),0)=1,PARAMETRES!$C$6="Oui"),$X238,0),IF(IFERROR(INDEX(LISTES!$G:$G,MATCH($B238,LISTES!$A:$A,0)),0)=1,$X238+$W238,$Y238))))</f>
        <v>0</v>
      </c>
      <c r="H238" s="23">
        <f t="shared" si="6"/>
        <v>0.65333333333333332</v>
      </c>
      <c r="I238" s="24" t="str">
        <f t="shared" si="7"/>
        <v/>
      </c>
      <c r="J238" s="25">
        <v>0</v>
      </c>
      <c r="K238" s="4" t="s">
        <v>943</v>
      </c>
      <c r="L238" s="25">
        <f>IFERROR(INDEX(LISTES!$C:$C,MATCH($B238,LISTES!$A:$A,0)),1)</f>
        <v>1</v>
      </c>
      <c r="N238" s="26">
        <v>0</v>
      </c>
      <c r="O238" s="26">
        <v>1.96</v>
      </c>
      <c r="P238" s="26"/>
      <c r="Q238" s="26"/>
      <c r="R238" s="26">
        <v>2.65</v>
      </c>
      <c r="S238" s="26"/>
      <c r="T238" s="26"/>
      <c r="U238" s="26"/>
      <c r="V238" s="26"/>
      <c r="W238" s="26"/>
      <c r="X238" s="26"/>
      <c r="Y238" s="26"/>
    </row>
    <row r="239" spans="1:25" x14ac:dyDescent="0.3">
      <c r="A239" s="18">
        <v>46289</v>
      </c>
      <c r="B239" s="19" t="s">
        <v>971</v>
      </c>
      <c r="C239" s="4" t="str">
        <f>IF(AND(IFERROR(INDEX(PARAMETRES!$D:$D,MATCH($B239,PARAMETRES!$B:$B,0)),"")&lt;&gt;"☐",ISNUMBER($P239)),IF(IFERROR(INDEX(LISTES!$F:$F,MATCH($B239,LISTES!$A:$A,0)),0)=1,"Domicile + agence","Domicile"),"Agence")</f>
        <v>Agence</v>
      </c>
      <c r="D239" s="20">
        <v>27</v>
      </c>
      <c r="E239" s="20">
        <v>4</v>
      </c>
      <c r="F239" s="21">
        <f>IF($K239&lt;&gt;"OK","",$N239+IF($C239="Agence",$O239,IF($C239="Domicile",$P239,$Q239+$O239))+IF($C239="Agence",IF(OR(IFERROR(INDEX(LISTES!$G:$G,MATCH($B239,LISTES!$A:$A,0)),0)=1,PARAMETRES!$C$6="Oui"),$R239,0),IF(IFERROR(INDEX(LISTES!$G:$G,MATCH($B239,LISTES!$A:$A,0)),0)=1,$R239+$Q239,$S239)))</f>
        <v>75.150000000000006</v>
      </c>
      <c r="G239" s="22">
        <f>IF($K239&lt;&gt;"OK","",IF($E239=0,0,$T239+IF($C239="Agence",$U239,IF($C239="Domicile",$V239,$W239+$U239))+IF($C239="Agence",IF(OR(IFERROR(INDEX(LISTES!$G:$G,MATCH($B239,LISTES!$A:$A,0)),0)=1,PARAMETRES!$C$6="Oui"),$X239,0),IF(IFERROR(INDEX(LISTES!$G:$G,MATCH($B239,LISTES!$A:$A,0)),0)=1,$X239+$W239,$Y239))))</f>
        <v>6.83</v>
      </c>
      <c r="H239" s="23">
        <f t="shared" si="6"/>
        <v>2.7833333333333337</v>
      </c>
      <c r="I239" s="24" t="str">
        <f t="shared" si="7"/>
        <v/>
      </c>
      <c r="J239" s="25">
        <v>0</v>
      </c>
      <c r="K239" s="4" t="s">
        <v>943</v>
      </c>
      <c r="L239" s="25">
        <f>IFERROR(INDEX(LISTES!$C:$C,MATCH($B239,LISTES!$A:$A,0)),1)</f>
        <v>1</v>
      </c>
      <c r="N239" s="26">
        <v>71.400000000000006</v>
      </c>
      <c r="O239" s="26">
        <v>3.75</v>
      </c>
      <c r="P239" s="26"/>
      <c r="Q239" s="26"/>
      <c r="R239" s="26">
        <v>3.54</v>
      </c>
      <c r="S239" s="26"/>
      <c r="T239" s="26">
        <v>3.08</v>
      </c>
      <c r="U239" s="26">
        <v>3.75</v>
      </c>
      <c r="V239" s="26"/>
      <c r="W239" s="26"/>
      <c r="X239" s="26">
        <v>3.76</v>
      </c>
      <c r="Y239" s="26"/>
    </row>
    <row r="240" spans="1:25" x14ac:dyDescent="0.3">
      <c r="A240" s="18">
        <v>46289</v>
      </c>
      <c r="B240" s="19" t="s">
        <v>972</v>
      </c>
      <c r="C240" s="4" t="str">
        <f>IF(AND(IFERROR(INDEX(PARAMETRES!$D:$D,MATCH($B240,PARAMETRES!$B:$B,0)),"")&lt;&gt;"☐",ISNUMBER($P240)),IF(IFERROR(INDEX(LISTES!$F:$F,MATCH($B240,LISTES!$A:$A,0)),0)=1,"Domicile + agence","Domicile"),"Agence")</f>
        <v>Agence</v>
      </c>
      <c r="D240" s="20">
        <v>2</v>
      </c>
      <c r="E240" s="20">
        <v>0</v>
      </c>
      <c r="F240" s="21">
        <f>IF($K240&lt;&gt;"OK","",$N240+IF($C240="Agence",$O240,IF($C240="Domicile",$P240,$Q240+$O240))+IF($C240="Agence",IF(OR(IFERROR(INDEX(LISTES!$G:$G,MATCH($B240,LISTES!$A:$A,0)),0)=1,PARAMETRES!$C$6="Oui"),$R240,0),IF(IFERROR(INDEX(LISTES!$G:$G,MATCH($B240,LISTES!$A:$A,0)),0)=1,$R240+$Q240,$S240)))</f>
        <v>4.42</v>
      </c>
      <c r="G240" s="22">
        <f>IF($K240&lt;&gt;"OK","",IF($E240=0,0,$T240+IF($C240="Agence",$U240,IF($C240="Domicile",$V240,$W240+$U240))+IF($C240="Agence",IF(OR(IFERROR(INDEX(LISTES!$G:$G,MATCH($B240,LISTES!$A:$A,0)),0)=1,PARAMETRES!$C$6="Oui"),$X240,0),IF(IFERROR(INDEX(LISTES!$G:$G,MATCH($B240,LISTES!$A:$A,0)),0)=1,$X240+$W240,$Y240))))</f>
        <v>0</v>
      </c>
      <c r="H240" s="23">
        <f t="shared" si="6"/>
        <v>2.21</v>
      </c>
      <c r="I240" s="24" t="str">
        <f t="shared" si="7"/>
        <v/>
      </c>
      <c r="J240" s="25">
        <v>0</v>
      </c>
      <c r="K240" s="4" t="s">
        <v>943</v>
      </c>
      <c r="L240" s="25">
        <f>IFERROR(INDEX(LISTES!$C:$C,MATCH($B240,LISTES!$A:$A,0)),1)</f>
        <v>1</v>
      </c>
      <c r="N240" s="26">
        <v>0</v>
      </c>
      <c r="O240" s="26">
        <v>4.42</v>
      </c>
      <c r="P240" s="26"/>
      <c r="Q240" s="26"/>
      <c r="R240" s="26">
        <v>5.12</v>
      </c>
      <c r="S240" s="26"/>
      <c r="T240" s="26"/>
      <c r="U240" s="26"/>
      <c r="V240" s="26"/>
      <c r="W240" s="26"/>
      <c r="X240" s="26"/>
      <c r="Y240" s="26"/>
    </row>
    <row r="241" spans="1:25" x14ac:dyDescent="0.3">
      <c r="A241" s="18">
        <v>46289</v>
      </c>
      <c r="B241" s="19" t="s">
        <v>973</v>
      </c>
      <c r="C241" s="4" t="str">
        <f>IF(AND(IFERROR(INDEX(PARAMETRES!$D:$D,MATCH($B241,PARAMETRES!$B:$B,0)),"")&lt;&gt;"☐",ISNUMBER($P241)),IF(IFERROR(INDEX(LISTES!$F:$F,MATCH($B241,LISTES!$A:$A,0)),0)=1,"Domicile + agence","Domicile"),"Agence")</f>
        <v>Agence</v>
      </c>
      <c r="D241" s="20">
        <v>6</v>
      </c>
      <c r="E241" s="20">
        <v>0</v>
      </c>
      <c r="F241" s="21">
        <f>IF($K241&lt;&gt;"OK","",$N241+IF($C241="Agence",$O241,IF($C241="Domicile",$P241,$Q241+$O241))+IF($C241="Agence",IF(OR(IFERROR(INDEX(LISTES!$G:$G,MATCH($B241,LISTES!$A:$A,0)),0)=1,PARAMETRES!$C$6="Oui"),$R241,0),IF(IFERROR(INDEX(LISTES!$G:$G,MATCH($B241,LISTES!$A:$A,0)),0)=1,$R241+$Q241,$S241)))</f>
        <v>31.77</v>
      </c>
      <c r="G241" s="22">
        <f>IF($K241&lt;&gt;"OK","",IF($E241=0,0,$T241+IF($C241="Agence",$U241,IF($C241="Domicile",$V241,$W241+$U241))+IF($C241="Agence",IF(OR(IFERROR(INDEX(LISTES!$G:$G,MATCH($B241,LISTES!$A:$A,0)),0)=1,PARAMETRES!$C$6="Oui"),$X241,0),IF(IFERROR(INDEX(LISTES!$G:$G,MATCH($B241,LISTES!$A:$A,0)),0)=1,$X241+$W241,$Y241))))</f>
        <v>0</v>
      </c>
      <c r="H241" s="23">
        <f t="shared" si="6"/>
        <v>5.2949999999999999</v>
      </c>
      <c r="I241" s="24" t="str">
        <f t="shared" si="7"/>
        <v/>
      </c>
      <c r="J241" s="25">
        <v>0</v>
      </c>
      <c r="K241" s="4" t="s">
        <v>943</v>
      </c>
      <c r="L241" s="25">
        <f>IFERROR(INDEX(LISTES!$C:$C,MATCH($B241,LISTES!$A:$A,0)),1)</f>
        <v>1</v>
      </c>
      <c r="N241" s="26">
        <v>4.1100000000000003</v>
      </c>
      <c r="O241" s="26">
        <v>27.66</v>
      </c>
      <c r="P241" s="26"/>
      <c r="Q241" s="26"/>
      <c r="R241" s="26">
        <v>27.7</v>
      </c>
      <c r="S241" s="26"/>
      <c r="T241" s="26"/>
      <c r="U241" s="26"/>
      <c r="V241" s="26"/>
      <c r="W241" s="26"/>
      <c r="X241" s="26"/>
      <c r="Y241" s="26"/>
    </row>
    <row r="242" spans="1:25" x14ac:dyDescent="0.3">
      <c r="A242" s="18">
        <v>46289</v>
      </c>
      <c r="B242" s="19" t="s">
        <v>974</v>
      </c>
      <c r="C242" s="4" t="str">
        <f>IF(AND(IFERROR(INDEX(PARAMETRES!$D:$D,MATCH($B242,PARAMETRES!$B:$B,0)),"")&lt;&gt;"☐",ISNUMBER($P242)),IF(IFERROR(INDEX(LISTES!$F:$F,MATCH($B242,LISTES!$A:$A,0)),0)=1,"Domicile + agence","Domicile"),"Agence")</f>
        <v>Agence</v>
      </c>
      <c r="D242" s="20">
        <v>34</v>
      </c>
      <c r="E242" s="20">
        <v>5</v>
      </c>
      <c r="F242" s="21">
        <f>IF($K242&lt;&gt;"OK","",$N242+IF($C242="Agence",$O242,IF($C242="Domicile",$P242,$Q242+$O242))+IF($C242="Agence",IF(OR(IFERROR(INDEX(LISTES!$G:$G,MATCH($B242,LISTES!$A:$A,0)),0)=1,PARAMETRES!$C$6="Oui"),$R242,0),IF(IFERROR(INDEX(LISTES!$G:$G,MATCH($B242,LISTES!$A:$A,0)),0)=1,$R242+$Q242,$S242)))</f>
        <v>142.44999999999999</v>
      </c>
      <c r="G242" s="22">
        <f>IF($K242&lt;&gt;"OK","",IF($E242=0,0,$T242+IF($C242="Agence",$U242,IF($C242="Domicile",$V242,$W242+$U242))+IF($C242="Agence",IF(OR(IFERROR(INDEX(LISTES!$G:$G,MATCH($B242,LISTES!$A:$A,0)),0)=1,PARAMETRES!$C$6="Oui"),$X242,0),IF(IFERROR(INDEX(LISTES!$G:$G,MATCH($B242,LISTES!$A:$A,0)),0)=1,$X242+$W242,$Y242))))</f>
        <v>11.09</v>
      </c>
      <c r="H242" s="23">
        <f t="shared" si="6"/>
        <v>4.1897058823529409</v>
      </c>
      <c r="I242" s="24" t="str">
        <f t="shared" si="7"/>
        <v/>
      </c>
      <c r="J242" s="25">
        <v>0</v>
      </c>
      <c r="K242" s="4" t="s">
        <v>943</v>
      </c>
      <c r="L242" s="25">
        <f>IFERROR(INDEX(LISTES!$C:$C,MATCH($B242,LISTES!$A:$A,0)),1)</f>
        <v>1</v>
      </c>
      <c r="N242" s="26">
        <v>139.66</v>
      </c>
      <c r="O242" s="26">
        <v>2.79</v>
      </c>
      <c r="P242" s="26"/>
      <c r="Q242" s="26"/>
      <c r="R242" s="26">
        <v>3.4</v>
      </c>
      <c r="S242" s="26"/>
      <c r="T242" s="26">
        <v>8.3000000000000007</v>
      </c>
      <c r="U242" s="26">
        <v>2.79</v>
      </c>
      <c r="V242" s="26"/>
      <c r="W242" s="26"/>
      <c r="X242" s="26">
        <v>3.55</v>
      </c>
      <c r="Y242" s="26"/>
    </row>
    <row r="243" spans="1:25" x14ac:dyDescent="0.3">
      <c r="A243" s="18">
        <v>46289</v>
      </c>
      <c r="B243" s="19" t="s">
        <v>863</v>
      </c>
      <c r="C243" s="4" t="str">
        <f>IF(AND(IFERROR(INDEX(PARAMETRES!$D:$D,MATCH($B243,PARAMETRES!$B:$B,0)),"")&lt;&gt;"☐",ISNUMBER($P243)),IF(IFERROR(INDEX(LISTES!$F:$F,MATCH($B243,LISTES!$A:$A,0)),0)=1,"Domicile + agence","Domicile"),"Agence")</f>
        <v>Agence</v>
      </c>
      <c r="D243" s="20">
        <v>23</v>
      </c>
      <c r="E243" s="20">
        <v>7</v>
      </c>
      <c r="F243" s="21">
        <f>IF($K243&lt;&gt;"OK","",$N243+IF($C243="Agence",$O243,IF($C243="Domicile",$P243,$Q243+$O243))+IF($C243="Agence",IF(OR(IFERROR(INDEX(LISTES!$G:$G,MATCH($B243,LISTES!$A:$A,0)),0)=1,PARAMETRES!$C$6="Oui"),$R243,0),IF(IFERROR(INDEX(LISTES!$G:$G,MATCH($B243,LISTES!$A:$A,0)),0)=1,$R243+$Q243,$S243)))</f>
        <v>19.919999999999998</v>
      </c>
      <c r="G243" s="22">
        <f>IF($K243&lt;&gt;"OK","",IF($E243=0,0,$T243+IF($C243="Agence",$U243,IF($C243="Domicile",$V243,$W243+$U243))+IF($C243="Agence",IF(OR(IFERROR(INDEX(LISTES!$G:$G,MATCH($B243,LISTES!$A:$A,0)),0)=1,PARAMETRES!$C$6="Oui"),$X243,0),IF(IFERROR(INDEX(LISTES!$G:$G,MATCH($B243,LISTES!$A:$A,0)),0)=1,$X243+$W243,$Y243))))</f>
        <v>7.6899999999999995</v>
      </c>
      <c r="H243" s="23">
        <f t="shared" si="6"/>
        <v>0.86608695652173906</v>
      </c>
      <c r="I243" s="24" t="str">
        <f t="shared" si="7"/>
        <v/>
      </c>
      <c r="J243" s="25">
        <v>0</v>
      </c>
      <c r="K243" s="4" t="s">
        <v>943</v>
      </c>
      <c r="L243" s="25">
        <f>IFERROR(INDEX(LISTES!$C:$C,MATCH($B243,LISTES!$A:$A,0)),1)</f>
        <v>1</v>
      </c>
      <c r="N243" s="26">
        <v>16.47</v>
      </c>
      <c r="O243" s="26">
        <v>3.45</v>
      </c>
      <c r="P243" s="26"/>
      <c r="Q243" s="26"/>
      <c r="R243" s="26">
        <v>3.68</v>
      </c>
      <c r="S243" s="26"/>
      <c r="T243" s="26">
        <v>3.23</v>
      </c>
      <c r="U243" s="26">
        <v>4.46</v>
      </c>
      <c r="V243" s="26"/>
      <c r="W243" s="26"/>
      <c r="X243" s="26">
        <v>3.85</v>
      </c>
      <c r="Y243" s="26"/>
    </row>
    <row r="244" spans="1:25" x14ac:dyDescent="0.3">
      <c r="A244" s="18">
        <v>46289</v>
      </c>
      <c r="B244" s="19" t="s">
        <v>975</v>
      </c>
      <c r="C244" s="4" t="str">
        <f>IF(AND(IFERROR(INDEX(PARAMETRES!$D:$D,MATCH($B244,PARAMETRES!$B:$B,0)),"")&lt;&gt;"☐",ISNUMBER($P244)),IF(IFERROR(INDEX(LISTES!$F:$F,MATCH($B244,LISTES!$A:$A,0)),0)=1,"Domicile + agence","Domicile"),"Agence")</f>
        <v>Agence</v>
      </c>
      <c r="D244" s="20">
        <v>12</v>
      </c>
      <c r="E244" s="20">
        <v>10</v>
      </c>
      <c r="F244" s="21">
        <f>IF($K244&lt;&gt;"OK","",$N244+IF($C244="Agence",$O244,IF($C244="Domicile",$P244,$Q244+$O244))+IF($C244="Agence",IF(OR(IFERROR(INDEX(LISTES!$G:$G,MATCH($B244,LISTES!$A:$A,0)),0)=1,PARAMETRES!$C$6="Oui"),$R244,0),IF(IFERROR(INDEX(LISTES!$G:$G,MATCH($B244,LISTES!$A:$A,0)),0)=1,$R244+$Q244,$S244)))</f>
        <v>57.78</v>
      </c>
      <c r="G244" s="22">
        <f>IF($K244&lt;&gt;"OK","",IF($E244=0,0,$T244+IF($C244="Agence",$U244,IF($C244="Domicile",$V244,$W244+$U244))+IF($C244="Agence",IF(OR(IFERROR(INDEX(LISTES!$G:$G,MATCH($B244,LISTES!$A:$A,0)),0)=1,PARAMETRES!$C$6="Oui"),$X244,0),IF(IFERROR(INDEX(LISTES!$G:$G,MATCH($B244,LISTES!$A:$A,0)),0)=1,$X244+$W244,$Y244))))</f>
        <v>55.39</v>
      </c>
      <c r="H244" s="23">
        <f t="shared" si="6"/>
        <v>4.8150000000000004</v>
      </c>
      <c r="I244" s="24" t="str">
        <f t="shared" si="7"/>
        <v/>
      </c>
      <c r="J244" s="25">
        <v>0</v>
      </c>
      <c r="K244" s="4" t="s">
        <v>943</v>
      </c>
      <c r="L244" s="25">
        <f>IFERROR(INDEX(LISTES!$C:$C,MATCH($B244,LISTES!$A:$A,0)),1)</f>
        <v>1</v>
      </c>
      <c r="N244" s="26">
        <v>28.46</v>
      </c>
      <c r="O244" s="26">
        <v>29.32</v>
      </c>
      <c r="P244" s="26"/>
      <c r="Q244" s="26"/>
      <c r="R244" s="26">
        <v>26.28</v>
      </c>
      <c r="S244" s="26"/>
      <c r="T244" s="26">
        <v>27.77</v>
      </c>
      <c r="U244" s="26">
        <v>27.62</v>
      </c>
      <c r="V244" s="26"/>
      <c r="W244" s="26"/>
      <c r="X244" s="26">
        <v>21.4</v>
      </c>
      <c r="Y244" s="26"/>
    </row>
    <row r="245" spans="1:25" x14ac:dyDescent="0.3">
      <c r="A245" s="18">
        <v>46289</v>
      </c>
      <c r="B245" s="19" t="s">
        <v>976</v>
      </c>
      <c r="C245" s="4" t="str">
        <f>IF(AND(IFERROR(INDEX(PARAMETRES!$D:$D,MATCH($B245,PARAMETRES!$B:$B,0)),"")&lt;&gt;"☐",ISNUMBER($P245)),IF(IFERROR(INDEX(LISTES!$F:$F,MATCH($B245,LISTES!$A:$A,0)),0)=1,"Domicile + agence","Domicile"),"Agence")</f>
        <v>Agence</v>
      </c>
      <c r="D245" s="20">
        <v>6</v>
      </c>
      <c r="E245" s="20">
        <v>6</v>
      </c>
      <c r="F245" s="21">
        <f>IF($K245&lt;&gt;"OK","",$N245+IF($C245="Agence",$O245,IF($C245="Domicile",$P245,$Q245+$O245))+IF($C245="Agence",IF(OR(IFERROR(INDEX(LISTES!$G:$G,MATCH($B245,LISTES!$A:$A,0)),0)=1,PARAMETRES!$C$6="Oui"),$R245,0),IF(IFERROR(INDEX(LISTES!$G:$G,MATCH($B245,LISTES!$A:$A,0)),0)=1,$R245+$Q245,$S245)))</f>
        <v>10</v>
      </c>
      <c r="G245" s="22">
        <f>IF($K245&lt;&gt;"OK","",IF($E245=0,0,$T245+IF($C245="Agence",$U245,IF($C245="Domicile",$V245,$W245+$U245))+IF($C245="Agence",IF(OR(IFERROR(INDEX(LISTES!$G:$G,MATCH($B245,LISTES!$A:$A,0)),0)=1,PARAMETRES!$C$6="Oui"),$X245,0),IF(IFERROR(INDEX(LISTES!$G:$G,MATCH($B245,LISTES!$A:$A,0)),0)=1,$X245+$W245,$Y245))))</f>
        <v>7.25</v>
      </c>
      <c r="H245" s="23">
        <f t="shared" si="6"/>
        <v>1.6666666666666667</v>
      </c>
      <c r="I245" s="24">
        <f t="shared" si="7"/>
        <v>-2.75</v>
      </c>
      <c r="J245" s="25">
        <v>0</v>
      </c>
      <c r="K245" s="4" t="s">
        <v>943</v>
      </c>
      <c r="L245" s="25">
        <f>IFERROR(INDEX(LISTES!$C:$C,MATCH($B245,LISTES!$A:$A,0)),1)</f>
        <v>1</v>
      </c>
      <c r="N245" s="26">
        <v>8.1300000000000008</v>
      </c>
      <c r="O245" s="26">
        <v>1.87</v>
      </c>
      <c r="P245" s="26"/>
      <c r="Q245" s="26"/>
      <c r="R245" s="26">
        <v>2.17</v>
      </c>
      <c r="S245" s="26"/>
      <c r="T245" s="26">
        <v>6.97</v>
      </c>
      <c r="U245" s="26">
        <v>0.28000000000000003</v>
      </c>
      <c r="V245" s="26"/>
      <c r="W245" s="26"/>
      <c r="X245" s="26">
        <v>2.17</v>
      </c>
      <c r="Y245" s="26"/>
    </row>
    <row r="246" spans="1:25" x14ac:dyDescent="0.3">
      <c r="A246" s="18">
        <v>46289</v>
      </c>
      <c r="B246" s="19" t="s">
        <v>914</v>
      </c>
      <c r="C246" s="4" t="str">
        <f>IF(AND(IFERROR(INDEX(PARAMETRES!$D:$D,MATCH($B246,PARAMETRES!$B:$B,0)),"")&lt;&gt;"☐",ISNUMBER($P246)),IF(IFERROR(INDEX(LISTES!$F:$F,MATCH($B246,LISTES!$A:$A,0)),0)=1,"Domicile + agence","Domicile"),"Agence")</f>
        <v>Agence</v>
      </c>
      <c r="D246" s="20">
        <v>13</v>
      </c>
      <c r="E246" s="20">
        <v>12</v>
      </c>
      <c r="F246" s="21">
        <f>IF($K246&lt;&gt;"OK","",$N246+IF($C246="Agence",$O246,IF($C246="Domicile",$P246,$Q246+$O246))+IF($C246="Agence",IF(OR(IFERROR(INDEX(LISTES!$G:$G,MATCH($B246,LISTES!$A:$A,0)),0)=1,PARAMETRES!$C$6="Oui"),$R246,0),IF(IFERROR(INDEX(LISTES!$G:$G,MATCH($B246,LISTES!$A:$A,0)),0)=1,$R246+$Q246,$S246)))</f>
        <v>41.28</v>
      </c>
      <c r="G246" s="22">
        <f>IF($K246&lt;&gt;"OK","",IF($E246=0,0,$T246+IF($C246="Agence",$U246,IF($C246="Domicile",$V246,$W246+$U246))+IF($C246="Agence",IF(OR(IFERROR(INDEX(LISTES!$G:$G,MATCH($B246,LISTES!$A:$A,0)),0)=1,PARAMETRES!$C$6="Oui"),$X246,0),IF(IFERROR(INDEX(LISTES!$G:$G,MATCH($B246,LISTES!$A:$A,0)),0)=1,$X246+$W246,$Y246))))</f>
        <v>43.54</v>
      </c>
      <c r="H246" s="23">
        <f t="shared" si="6"/>
        <v>3.1753846153846155</v>
      </c>
      <c r="I246" s="24" t="str">
        <f t="shared" si="7"/>
        <v/>
      </c>
      <c r="J246" s="25">
        <v>0</v>
      </c>
      <c r="K246" s="4" t="s">
        <v>943</v>
      </c>
      <c r="L246" s="25">
        <f>IFERROR(INDEX(LISTES!$C:$C,MATCH($B246,LISTES!$A:$A,0)),1)</f>
        <v>1</v>
      </c>
      <c r="N246" s="26">
        <v>38.71</v>
      </c>
      <c r="O246" s="26">
        <v>2.57</v>
      </c>
      <c r="P246" s="26"/>
      <c r="Q246" s="26"/>
      <c r="R246" s="26">
        <v>4.43</v>
      </c>
      <c r="S246" s="26"/>
      <c r="T246" s="26">
        <v>37.71</v>
      </c>
      <c r="U246" s="26">
        <v>5.83</v>
      </c>
      <c r="V246" s="26"/>
      <c r="W246" s="26"/>
      <c r="X246" s="26">
        <v>5.23</v>
      </c>
      <c r="Y246" s="26"/>
    </row>
    <row r="247" spans="1:25" x14ac:dyDescent="0.3">
      <c r="A247" s="18">
        <v>46289</v>
      </c>
      <c r="B247" s="19" t="s">
        <v>977</v>
      </c>
      <c r="C247" s="4" t="str">
        <f>IF(AND(IFERROR(INDEX(PARAMETRES!$D:$D,MATCH($B247,PARAMETRES!$B:$B,0)),"")&lt;&gt;"☐",ISNUMBER($P247)),IF(IFERROR(INDEX(LISTES!$F:$F,MATCH($B247,LISTES!$A:$A,0)),0)=1,"Domicile + agence","Domicile"),"Agence")</f>
        <v>Agence</v>
      </c>
      <c r="D247" s="20">
        <v>11</v>
      </c>
      <c r="E247" s="20">
        <v>0</v>
      </c>
      <c r="F247" s="21">
        <f>IF($K247&lt;&gt;"OK","",$N247+IF($C247="Agence",$O247,IF($C247="Domicile",$P247,$Q247+$O247))+IF($C247="Agence",IF(OR(IFERROR(INDEX(LISTES!$G:$G,MATCH($B247,LISTES!$A:$A,0)),0)=1,PARAMETRES!$C$6="Oui"),$R247,0),IF(IFERROR(INDEX(LISTES!$G:$G,MATCH($B247,LISTES!$A:$A,0)),0)=1,$R247+$Q247,$S247)))</f>
        <v>36.65</v>
      </c>
      <c r="G247" s="22">
        <f>IF($K247&lt;&gt;"OK","",IF($E247=0,0,$T247+IF($C247="Agence",$U247,IF($C247="Domicile",$V247,$W247+$U247))+IF($C247="Agence",IF(OR(IFERROR(INDEX(LISTES!$G:$G,MATCH($B247,LISTES!$A:$A,0)),0)=1,PARAMETRES!$C$6="Oui"),$X247,0),IF(IFERROR(INDEX(LISTES!$G:$G,MATCH($B247,LISTES!$A:$A,0)),0)=1,$X247+$W247,$Y247))))</f>
        <v>0</v>
      </c>
      <c r="H247" s="23">
        <f t="shared" si="6"/>
        <v>3.3318181818181816</v>
      </c>
      <c r="I247" s="24" t="str">
        <f t="shared" si="7"/>
        <v/>
      </c>
      <c r="J247" s="25">
        <v>0</v>
      </c>
      <c r="K247" s="4" t="s">
        <v>943</v>
      </c>
      <c r="L247" s="25">
        <f>IFERROR(INDEX(LISTES!$C:$C,MATCH($B247,LISTES!$A:$A,0)),1)</f>
        <v>1</v>
      </c>
      <c r="N247" s="26">
        <v>9.66</v>
      </c>
      <c r="O247" s="26">
        <v>26.99</v>
      </c>
      <c r="P247" s="26"/>
      <c r="Q247" s="26"/>
      <c r="R247" s="26">
        <v>27.51</v>
      </c>
      <c r="S247" s="26"/>
      <c r="T247" s="26"/>
      <c r="U247" s="26"/>
      <c r="V247" s="26"/>
      <c r="W247" s="26"/>
      <c r="X247" s="26"/>
      <c r="Y247" s="26"/>
    </row>
    <row r="248" spans="1:25" x14ac:dyDescent="0.3">
      <c r="A248" s="18">
        <v>46289</v>
      </c>
      <c r="B248" s="19" t="s">
        <v>879</v>
      </c>
      <c r="C248" s="4" t="str">
        <f>IF(AND(IFERROR(INDEX(PARAMETRES!$D:$D,MATCH($B248,PARAMETRES!$B:$B,0)),"")&lt;&gt;"☐",ISNUMBER($P248)),IF(IFERROR(INDEX(LISTES!$F:$F,MATCH($B248,LISTES!$A:$A,0)),0)=1,"Domicile + agence","Domicile"),"Agence")</f>
        <v>Agence</v>
      </c>
      <c r="D248" s="20">
        <v>9</v>
      </c>
      <c r="E248" s="20">
        <v>6</v>
      </c>
      <c r="F248" s="21">
        <f>IF($K248&lt;&gt;"OK","",$N248+IF($C248="Agence",$O248,IF($C248="Domicile",$P248,$Q248+$O248))+IF($C248="Agence",IF(OR(IFERROR(INDEX(LISTES!$G:$G,MATCH($B248,LISTES!$A:$A,0)),0)=1,PARAMETRES!$C$6="Oui"),$R248,0),IF(IFERROR(INDEX(LISTES!$G:$G,MATCH($B248,LISTES!$A:$A,0)),0)=1,$R248+$Q248,$S248)))</f>
        <v>40.549999999999997</v>
      </c>
      <c r="G248" s="22">
        <f>IF($K248&lt;&gt;"OK","",IF($E248=0,0,$T248+IF($C248="Agence",$U248,IF($C248="Domicile",$V248,$W248+$U248))+IF($C248="Agence",IF(OR(IFERROR(INDEX(LISTES!$G:$G,MATCH($B248,LISTES!$A:$A,0)),0)=1,PARAMETRES!$C$6="Oui"),$X248,0),IF(IFERROR(INDEX(LISTES!$G:$G,MATCH($B248,LISTES!$A:$A,0)),0)=1,$X248+$W248,$Y248))))</f>
        <v>36.769999999999996</v>
      </c>
      <c r="H248" s="23">
        <f t="shared" si="6"/>
        <v>4.5055555555555555</v>
      </c>
      <c r="I248" s="24" t="str">
        <f t="shared" si="7"/>
        <v/>
      </c>
      <c r="J248" s="25">
        <v>0</v>
      </c>
      <c r="K248" s="4" t="s">
        <v>943</v>
      </c>
      <c r="L248" s="25">
        <f>IFERROR(INDEX(LISTES!$C:$C,MATCH($B248,LISTES!$A:$A,0)),1)</f>
        <v>1</v>
      </c>
      <c r="N248" s="26">
        <v>18.21</v>
      </c>
      <c r="O248" s="26">
        <v>22.34</v>
      </c>
      <c r="P248" s="26"/>
      <c r="Q248" s="26"/>
      <c r="R248" s="26">
        <v>28.94</v>
      </c>
      <c r="S248" s="26"/>
      <c r="T248" s="26">
        <v>14.43</v>
      </c>
      <c r="U248" s="26">
        <v>22.34</v>
      </c>
      <c r="V248" s="26"/>
      <c r="W248" s="26"/>
      <c r="X248" s="26">
        <v>28.94</v>
      </c>
      <c r="Y248" s="26"/>
    </row>
    <row r="249" spans="1:25" x14ac:dyDescent="0.3">
      <c r="A249" s="18">
        <v>46289</v>
      </c>
      <c r="B249" s="19" t="s">
        <v>870</v>
      </c>
      <c r="C249" s="4" t="str">
        <f>IF(AND(IFERROR(INDEX(PARAMETRES!$D:$D,MATCH($B249,PARAMETRES!$B:$B,0)),"")&lt;&gt;"☐",ISNUMBER($P249)),IF(IFERROR(INDEX(LISTES!$F:$F,MATCH($B249,LISTES!$A:$A,0)),0)=1,"Domicile + agence","Domicile"),"Agence")</f>
        <v>Agence</v>
      </c>
      <c r="D249" s="20">
        <v>17</v>
      </c>
      <c r="E249" s="20">
        <v>16</v>
      </c>
      <c r="F249" s="21">
        <f>IF($K249&lt;&gt;"OK","",$N249+IF($C249="Agence",$O249,IF($C249="Domicile",$P249,$Q249+$O249))+IF($C249="Agence",IF(OR(IFERROR(INDEX(LISTES!$G:$G,MATCH($B249,LISTES!$A:$A,0)),0)=1,PARAMETRES!$C$6="Oui"),$R249,0),IF(IFERROR(INDEX(LISTES!$G:$G,MATCH($B249,LISTES!$A:$A,0)),0)=1,$R249+$Q249,$S249)))</f>
        <v>104.86999999999999</v>
      </c>
      <c r="G249" s="22">
        <f>IF($K249&lt;&gt;"OK","",IF($E249=0,0,$T249+IF($C249="Agence",$U249,IF($C249="Domicile",$V249,$W249+$U249))+IF($C249="Agence",IF(OR(IFERROR(INDEX(LISTES!$G:$G,MATCH($B249,LISTES!$A:$A,0)),0)=1,PARAMETRES!$C$6="Oui"),$X249,0),IF(IFERROR(INDEX(LISTES!$G:$G,MATCH($B249,LISTES!$A:$A,0)),0)=1,$X249+$W249,$Y249))))</f>
        <v>93.44</v>
      </c>
      <c r="H249" s="23">
        <f t="shared" si="6"/>
        <v>6.1688235294117639</v>
      </c>
      <c r="I249" s="24" t="str">
        <f t="shared" si="7"/>
        <v/>
      </c>
      <c r="J249" s="25">
        <v>0</v>
      </c>
      <c r="K249" s="4" t="s">
        <v>943</v>
      </c>
      <c r="L249" s="25">
        <f>IFERROR(INDEX(LISTES!$C:$C,MATCH($B249,LISTES!$A:$A,0)),1)</f>
        <v>1</v>
      </c>
      <c r="N249" s="26">
        <v>104.05</v>
      </c>
      <c r="O249" s="26">
        <v>0.82</v>
      </c>
      <c r="P249" s="26"/>
      <c r="Q249" s="26"/>
      <c r="R249" s="26">
        <v>0.87</v>
      </c>
      <c r="S249" s="26"/>
      <c r="T249" s="26">
        <v>89.72</v>
      </c>
      <c r="U249" s="26">
        <v>3.72</v>
      </c>
      <c r="V249" s="26"/>
      <c r="W249" s="26"/>
      <c r="X249" s="26">
        <v>1.94</v>
      </c>
      <c r="Y249" s="26"/>
    </row>
    <row r="250" spans="1:25" x14ac:dyDescent="0.3">
      <c r="A250" s="18">
        <v>46289</v>
      </c>
      <c r="B250" s="19" t="s">
        <v>978</v>
      </c>
      <c r="C250" s="4" t="str">
        <f>IF(AND(IFERROR(INDEX(PARAMETRES!$D:$D,MATCH($B250,PARAMETRES!$B:$B,0)),"")&lt;&gt;"☐",ISNUMBER($P250)),IF(IFERROR(INDEX(LISTES!$F:$F,MATCH($B250,LISTES!$A:$A,0)),0)=1,"Domicile + agence","Domicile"),"Agence")</f>
        <v>Agence</v>
      </c>
      <c r="D250" s="20">
        <v>14</v>
      </c>
      <c r="E250" s="20">
        <v>0</v>
      </c>
      <c r="F250" s="21">
        <f>IF($K250&lt;&gt;"OK","",$N250+IF($C250="Agence",$O250,IF($C250="Domicile",$P250,$Q250+$O250))+IF($C250="Agence",IF(OR(IFERROR(INDEX(LISTES!$G:$G,MATCH($B250,LISTES!$A:$A,0)),0)=1,PARAMETRES!$C$6="Oui"),$R250,0),IF(IFERROR(INDEX(LISTES!$G:$G,MATCH($B250,LISTES!$A:$A,0)),0)=1,$R250+$Q250,$S250)))</f>
        <v>219.99</v>
      </c>
      <c r="G250" s="22">
        <f>IF($K250&lt;&gt;"OK","",IF($E250=0,0,$T250+IF($C250="Agence",$U250,IF($C250="Domicile",$V250,$W250+$U250))+IF($C250="Agence",IF(OR(IFERROR(INDEX(LISTES!$G:$G,MATCH($B250,LISTES!$A:$A,0)),0)=1,PARAMETRES!$C$6="Oui"),$X250,0),IF(IFERROR(INDEX(LISTES!$G:$G,MATCH($B250,LISTES!$A:$A,0)),0)=1,$X250+$W250,$Y250))))</f>
        <v>0</v>
      </c>
      <c r="H250" s="23">
        <f t="shared" si="6"/>
        <v>15.713571428571429</v>
      </c>
      <c r="I250" s="24" t="str">
        <f t="shared" si="7"/>
        <v/>
      </c>
      <c r="J250" s="25">
        <v>0</v>
      </c>
      <c r="K250" s="4" t="s">
        <v>943</v>
      </c>
      <c r="L250" s="25">
        <f>IFERROR(INDEX(LISTES!$C:$C,MATCH($B250,LISTES!$A:$A,0)),1)</f>
        <v>1</v>
      </c>
      <c r="N250" s="26">
        <v>159.63</v>
      </c>
      <c r="O250" s="26">
        <v>60.36</v>
      </c>
      <c r="P250" s="26"/>
      <c r="Q250" s="26"/>
      <c r="R250" s="26">
        <v>62.21</v>
      </c>
      <c r="S250" s="26"/>
      <c r="T250" s="26"/>
      <c r="U250" s="26"/>
      <c r="V250" s="26"/>
      <c r="W250" s="26"/>
      <c r="X250" s="26"/>
      <c r="Y250" s="26"/>
    </row>
    <row r="251" spans="1:25" x14ac:dyDescent="0.3">
      <c r="A251" s="18">
        <v>46289</v>
      </c>
      <c r="B251" s="19" t="s">
        <v>917</v>
      </c>
      <c r="C251" s="4" t="str">
        <f>IF(AND(IFERROR(INDEX(PARAMETRES!$D:$D,MATCH($B251,PARAMETRES!$B:$B,0)),"")&lt;&gt;"☐",ISNUMBER($P251)),IF(IFERROR(INDEX(LISTES!$F:$F,MATCH($B251,LISTES!$A:$A,0)),0)=1,"Domicile + agence","Domicile"),"Agence")</f>
        <v>Agence</v>
      </c>
      <c r="D251" s="20">
        <v>13</v>
      </c>
      <c r="E251" s="20">
        <v>9</v>
      </c>
      <c r="F251" s="21">
        <f>IF($K251&lt;&gt;"OK","",$N251+IF($C251="Agence",$O251,IF($C251="Domicile",$P251,$Q251+$O251))+IF($C251="Agence",IF(OR(IFERROR(INDEX(LISTES!$G:$G,MATCH($B251,LISTES!$A:$A,0)),0)=1,PARAMETRES!$C$6="Oui"),$R251,0),IF(IFERROR(INDEX(LISTES!$G:$G,MATCH($B251,LISTES!$A:$A,0)),0)=1,$R251+$Q251,$S251)))</f>
        <v>138.61000000000001</v>
      </c>
      <c r="G251" s="22">
        <f>IF($K251&lt;&gt;"OK","",IF($E251=0,0,$T251+IF($C251="Agence",$U251,IF($C251="Domicile",$V251,$W251+$U251))+IF($C251="Agence",IF(OR(IFERROR(INDEX(LISTES!$G:$G,MATCH($B251,LISTES!$A:$A,0)),0)=1,PARAMETRES!$C$6="Oui"),$X251,0),IF(IFERROR(INDEX(LISTES!$G:$G,MATCH($B251,LISTES!$A:$A,0)),0)=1,$X251+$W251,$Y251))))</f>
        <v>18.57</v>
      </c>
      <c r="H251" s="23">
        <f t="shared" si="6"/>
        <v>10.662307692307694</v>
      </c>
      <c r="I251" s="24" t="str">
        <f t="shared" si="7"/>
        <v/>
      </c>
      <c r="J251" s="25">
        <v>0</v>
      </c>
      <c r="K251" s="4" t="s">
        <v>943</v>
      </c>
      <c r="L251" s="25">
        <f>IFERROR(INDEX(LISTES!$C:$C,MATCH($B251,LISTES!$A:$A,0)),1)</f>
        <v>1</v>
      </c>
      <c r="N251" s="26">
        <v>108.92</v>
      </c>
      <c r="O251" s="26">
        <v>29.69</v>
      </c>
      <c r="P251" s="26"/>
      <c r="Q251" s="26"/>
      <c r="R251" s="26">
        <v>0.87</v>
      </c>
      <c r="S251" s="26"/>
      <c r="T251" s="26">
        <v>14.63</v>
      </c>
      <c r="U251" s="26">
        <v>3.94</v>
      </c>
      <c r="V251" s="26"/>
      <c r="W251" s="26"/>
      <c r="X251" s="26">
        <v>0.87</v>
      </c>
      <c r="Y251" s="26"/>
    </row>
    <row r="252" spans="1:25" x14ac:dyDescent="0.3">
      <c r="A252" s="18">
        <v>46289</v>
      </c>
      <c r="B252" s="19" t="s">
        <v>979</v>
      </c>
      <c r="C252" s="4" t="str">
        <f>IF(AND(IFERROR(INDEX(PARAMETRES!$D:$D,MATCH($B252,PARAMETRES!$B:$B,0)),"")&lt;&gt;"☐",ISNUMBER($P252)),IF(IFERROR(INDEX(LISTES!$F:$F,MATCH($B252,LISTES!$A:$A,0)),0)=1,"Domicile + agence","Domicile"),"Agence")</f>
        <v>Agence</v>
      </c>
      <c r="D252" s="20">
        <v>10</v>
      </c>
      <c r="E252" s="20">
        <v>6</v>
      </c>
      <c r="F252" s="21">
        <f>IF($K252&lt;&gt;"OK","",$N252+IF($C252="Agence",$O252,IF($C252="Domicile",$P252,$Q252+$O252))+IF($C252="Agence",IF(OR(IFERROR(INDEX(LISTES!$G:$G,MATCH($B252,LISTES!$A:$A,0)),0)=1,PARAMETRES!$C$6="Oui"),$R252,0),IF(IFERROR(INDEX(LISTES!$G:$G,MATCH($B252,LISTES!$A:$A,0)),0)=1,$R252+$Q252,$S252)))</f>
        <v>17.419999999999998</v>
      </c>
      <c r="G252" s="22">
        <f>IF($K252&lt;&gt;"OK","",IF($E252=0,0,$T252+IF($C252="Agence",$U252,IF($C252="Domicile",$V252,$W252+$U252))+IF($C252="Agence",IF(OR(IFERROR(INDEX(LISTES!$G:$G,MATCH($B252,LISTES!$A:$A,0)),0)=1,PARAMETRES!$C$6="Oui"),$X252,0),IF(IFERROR(INDEX(LISTES!$G:$G,MATCH($B252,LISTES!$A:$A,0)),0)=1,$X252+$W252,$Y252))))</f>
        <v>18.25</v>
      </c>
      <c r="H252" s="23">
        <f t="shared" si="6"/>
        <v>1.7419999999999998</v>
      </c>
      <c r="I252" s="24" t="str">
        <f t="shared" si="7"/>
        <v/>
      </c>
      <c r="J252" s="25">
        <v>0</v>
      </c>
      <c r="K252" s="4" t="s">
        <v>943</v>
      </c>
      <c r="L252" s="25">
        <f>IFERROR(INDEX(LISTES!$C:$C,MATCH($B252,LISTES!$A:$A,0)),1)</f>
        <v>1</v>
      </c>
      <c r="N252" s="26">
        <v>13.86</v>
      </c>
      <c r="O252" s="26">
        <v>3.56</v>
      </c>
      <c r="P252" s="26"/>
      <c r="Q252" s="26"/>
      <c r="R252" s="26">
        <v>6.77</v>
      </c>
      <c r="S252" s="26"/>
      <c r="T252" s="26">
        <v>12.12</v>
      </c>
      <c r="U252" s="26">
        <v>6.13</v>
      </c>
      <c r="V252" s="26"/>
      <c r="W252" s="26"/>
      <c r="X252" s="26">
        <v>3.12</v>
      </c>
      <c r="Y252" s="26"/>
    </row>
    <row r="253" spans="1:25" x14ac:dyDescent="0.3">
      <c r="A253" s="18">
        <v>46289</v>
      </c>
      <c r="B253" s="19" t="s">
        <v>980</v>
      </c>
      <c r="C253" s="4" t="str">
        <f>IF(AND(IFERROR(INDEX(PARAMETRES!$D:$D,MATCH($B253,PARAMETRES!$B:$B,0)),"")&lt;&gt;"☐",ISNUMBER($P253)),IF(IFERROR(INDEX(LISTES!$F:$F,MATCH($B253,LISTES!$A:$A,0)),0)=1,"Domicile + agence","Domicile"),"Agence")</f>
        <v>Agence</v>
      </c>
      <c r="D253" s="20">
        <v>1</v>
      </c>
      <c r="E253" s="20">
        <v>0</v>
      </c>
      <c r="F253" s="21">
        <f>IF($K253&lt;&gt;"OK","",$N253+IF($C253="Agence",$O253,IF($C253="Domicile",$P253,$Q253+$O253))+IF($C253="Agence",IF(OR(IFERROR(INDEX(LISTES!$G:$G,MATCH($B253,LISTES!$A:$A,0)),0)=1,PARAMETRES!$C$6="Oui"),$R253,0),IF(IFERROR(INDEX(LISTES!$G:$G,MATCH($B253,LISTES!$A:$A,0)),0)=1,$R253+$Q253,$S253)))</f>
        <v>16.100000000000001</v>
      </c>
      <c r="G253" s="22">
        <f>IF($K253&lt;&gt;"OK","",IF($E253=0,0,$T253+IF($C253="Agence",$U253,IF($C253="Domicile",$V253,$W253+$U253))+IF($C253="Agence",IF(OR(IFERROR(INDEX(LISTES!$G:$G,MATCH($B253,LISTES!$A:$A,0)),0)=1,PARAMETRES!$C$6="Oui"),$X253,0),IF(IFERROR(INDEX(LISTES!$G:$G,MATCH($B253,LISTES!$A:$A,0)),0)=1,$X253+$W253,$Y253))))</f>
        <v>0</v>
      </c>
      <c r="H253" s="23">
        <f t="shared" si="6"/>
        <v>16.100000000000001</v>
      </c>
      <c r="I253" s="24" t="str">
        <f t="shared" si="7"/>
        <v/>
      </c>
      <c r="J253" s="25">
        <v>0</v>
      </c>
      <c r="K253" s="4" t="s">
        <v>943</v>
      </c>
      <c r="L253" s="25">
        <f>IFERROR(INDEX(LISTES!$C:$C,MATCH($B253,LISTES!$A:$A,0)),1)</f>
        <v>0</v>
      </c>
      <c r="N253" s="26">
        <v>0</v>
      </c>
      <c r="O253" s="26">
        <v>16.100000000000001</v>
      </c>
      <c r="P253" s="26"/>
      <c r="Q253" s="26"/>
      <c r="R253" s="26">
        <v>15.56</v>
      </c>
      <c r="S253" s="26"/>
      <c r="T253" s="26"/>
      <c r="U253" s="26"/>
      <c r="V253" s="26"/>
      <c r="W253" s="26"/>
      <c r="X253" s="26"/>
      <c r="Y253" s="26"/>
    </row>
    <row r="254" spans="1:25" x14ac:dyDescent="0.3">
      <c r="A254" s="18">
        <v>46289</v>
      </c>
      <c r="B254" s="19" t="s">
        <v>981</v>
      </c>
      <c r="C254" s="4" t="str">
        <f>IF(AND(IFERROR(INDEX(PARAMETRES!$D:$D,MATCH($B254,PARAMETRES!$B:$B,0)),"")&lt;&gt;"☐",ISNUMBER($P254)),IF(IFERROR(INDEX(LISTES!$F:$F,MATCH($B254,LISTES!$A:$A,0)),0)=1,"Domicile + agence","Domicile"),"Agence")</f>
        <v>Agence</v>
      </c>
      <c r="D254" s="20">
        <v>1</v>
      </c>
      <c r="E254" s="20">
        <v>0</v>
      </c>
      <c r="F254" s="21">
        <f>IF($K254&lt;&gt;"OK","",$N254+IF($C254="Agence",$O254,IF($C254="Domicile",$P254,$Q254+$O254))+IF($C254="Agence",IF(OR(IFERROR(INDEX(LISTES!$G:$G,MATCH($B254,LISTES!$A:$A,0)),0)=1,PARAMETRES!$C$6="Oui"),$R254,0),IF(IFERROR(INDEX(LISTES!$G:$G,MATCH($B254,LISTES!$A:$A,0)),0)=1,$R254+$Q254,$S254)))</f>
        <v>12.13</v>
      </c>
      <c r="G254" s="22">
        <f>IF($K254&lt;&gt;"OK","",IF($E254=0,0,$T254+IF($C254="Agence",$U254,IF($C254="Domicile",$V254,$W254+$U254))+IF($C254="Agence",IF(OR(IFERROR(INDEX(LISTES!$G:$G,MATCH($B254,LISTES!$A:$A,0)),0)=1,PARAMETRES!$C$6="Oui"),$X254,0),IF(IFERROR(INDEX(LISTES!$G:$G,MATCH($B254,LISTES!$A:$A,0)),0)=1,$X254+$W254,$Y254))))</f>
        <v>0</v>
      </c>
      <c r="H254" s="23">
        <f t="shared" si="6"/>
        <v>12.13</v>
      </c>
      <c r="I254" s="24" t="str">
        <f t="shared" si="7"/>
        <v/>
      </c>
      <c r="J254" s="25">
        <v>0</v>
      </c>
      <c r="K254" s="4" t="s">
        <v>943</v>
      </c>
      <c r="L254" s="25">
        <f>IFERROR(INDEX(LISTES!$C:$C,MATCH($B254,LISTES!$A:$A,0)),1)</f>
        <v>1</v>
      </c>
      <c r="N254" s="26">
        <v>0</v>
      </c>
      <c r="O254" s="26">
        <v>12.13</v>
      </c>
      <c r="P254" s="26"/>
      <c r="Q254" s="26"/>
      <c r="R254" s="26">
        <v>13.14</v>
      </c>
      <c r="S254" s="26"/>
      <c r="T254" s="26"/>
      <c r="U254" s="26"/>
      <c r="V254" s="26"/>
      <c r="W254" s="26"/>
      <c r="X254" s="26"/>
      <c r="Y254" s="26"/>
    </row>
    <row r="255" spans="1:25" x14ac:dyDescent="0.3">
      <c r="A255" s="18">
        <v>46289</v>
      </c>
      <c r="B255" s="19" t="s">
        <v>982</v>
      </c>
      <c r="C255" s="4" t="str">
        <f>IF(AND(IFERROR(INDEX(PARAMETRES!$D:$D,MATCH($B255,PARAMETRES!$B:$B,0)),"")&lt;&gt;"☐",ISNUMBER($P255)),IF(IFERROR(INDEX(LISTES!$F:$F,MATCH($B255,LISTES!$A:$A,0)),0)=1,"Domicile + agence","Domicile"),"Agence")</f>
        <v>Agence</v>
      </c>
      <c r="D255" s="20">
        <v>3</v>
      </c>
      <c r="E255" s="20">
        <v>0</v>
      </c>
      <c r="F255" s="21">
        <f>IF($K255&lt;&gt;"OK","",$N255+IF($C255="Agence",$O255,IF($C255="Domicile",$P255,$Q255+$O255))+IF($C255="Agence",IF(OR(IFERROR(INDEX(LISTES!$G:$G,MATCH($B255,LISTES!$A:$A,0)),0)=1,PARAMETRES!$C$6="Oui"),$R255,0),IF(IFERROR(INDEX(LISTES!$G:$G,MATCH($B255,LISTES!$A:$A,0)),0)=1,$R255+$Q255,$S255)))</f>
        <v>17.509999999999998</v>
      </c>
      <c r="G255" s="22">
        <f>IF($K255&lt;&gt;"OK","",IF($E255=0,0,$T255+IF($C255="Agence",$U255,IF($C255="Domicile",$V255,$W255+$U255))+IF($C255="Agence",IF(OR(IFERROR(INDEX(LISTES!$G:$G,MATCH($B255,LISTES!$A:$A,0)),0)=1,PARAMETRES!$C$6="Oui"),$X255,0),IF(IFERROR(INDEX(LISTES!$G:$G,MATCH($B255,LISTES!$A:$A,0)),0)=1,$X255+$W255,$Y255))))</f>
        <v>0</v>
      </c>
      <c r="H255" s="23">
        <f t="shared" si="6"/>
        <v>5.836666666666666</v>
      </c>
      <c r="I255" s="24" t="str">
        <f t="shared" si="7"/>
        <v/>
      </c>
      <c r="J255" s="25">
        <v>0</v>
      </c>
      <c r="K255" s="4" t="s">
        <v>943</v>
      </c>
      <c r="L255" s="25">
        <f>IFERROR(INDEX(LISTES!$C:$C,MATCH($B255,LISTES!$A:$A,0)),1)</f>
        <v>1</v>
      </c>
      <c r="N255" s="26">
        <v>3.65</v>
      </c>
      <c r="O255" s="26">
        <v>13.86</v>
      </c>
      <c r="P255" s="26"/>
      <c r="Q255" s="26"/>
      <c r="R255" s="26">
        <v>16.670000000000002</v>
      </c>
      <c r="S255" s="26"/>
      <c r="T255" s="26"/>
      <c r="U255" s="26"/>
      <c r="V255" s="26"/>
      <c r="W255" s="26"/>
      <c r="X255" s="26"/>
      <c r="Y255" s="26"/>
    </row>
    <row r="256" spans="1:25" x14ac:dyDescent="0.3">
      <c r="A256" s="18">
        <v>46289</v>
      </c>
      <c r="B256" s="19" t="s">
        <v>983</v>
      </c>
      <c r="C256" s="4" t="str">
        <f>IF(AND(IFERROR(INDEX(PARAMETRES!$D:$D,MATCH($B256,PARAMETRES!$B:$B,0)),"")&lt;&gt;"☐",ISNUMBER($P256)),IF(IFERROR(INDEX(LISTES!$F:$F,MATCH($B256,LISTES!$A:$A,0)),0)=1,"Domicile + agence","Domicile"),"Agence")</f>
        <v>Agence</v>
      </c>
      <c r="D256" s="20">
        <v>3</v>
      </c>
      <c r="E256" s="20">
        <v>2</v>
      </c>
      <c r="F256" s="21">
        <f>IF($K256&lt;&gt;"OK","",$N256+IF($C256="Agence",$O256,IF($C256="Domicile",$P256,$Q256+$O256))+IF($C256="Agence",IF(OR(IFERROR(INDEX(LISTES!$G:$G,MATCH($B256,LISTES!$A:$A,0)),0)=1,PARAMETRES!$C$6="Oui"),$R256,0),IF(IFERROR(INDEX(LISTES!$G:$G,MATCH($B256,LISTES!$A:$A,0)),0)=1,$R256+$Q256,$S256)))</f>
        <v>20.27</v>
      </c>
      <c r="G256" s="22">
        <f>IF($K256&lt;&gt;"OK","",IF($E256=0,0,$T256+IF($C256="Agence",$U256,IF($C256="Domicile",$V256,$W256+$U256))+IF($C256="Agence",IF(OR(IFERROR(INDEX(LISTES!$G:$G,MATCH($B256,LISTES!$A:$A,0)),0)=1,PARAMETRES!$C$6="Oui"),$X256,0),IF(IFERROR(INDEX(LISTES!$G:$G,MATCH($B256,LISTES!$A:$A,0)),0)=1,$X256+$W256,$Y256))))</f>
        <v>18.810000000000002</v>
      </c>
      <c r="H256" s="23">
        <f t="shared" si="6"/>
        <v>6.7566666666666668</v>
      </c>
      <c r="I256" s="24" t="str">
        <f t="shared" si="7"/>
        <v/>
      </c>
      <c r="J256" s="25">
        <v>0</v>
      </c>
      <c r="K256" s="4" t="s">
        <v>943</v>
      </c>
      <c r="L256" s="25">
        <f>IFERROR(INDEX(LISTES!$C:$C,MATCH($B256,LISTES!$A:$A,0)),1)</f>
        <v>1</v>
      </c>
      <c r="N256" s="26">
        <v>5.58</v>
      </c>
      <c r="O256" s="26">
        <v>14.69</v>
      </c>
      <c r="P256" s="26"/>
      <c r="Q256" s="26"/>
      <c r="R256" s="26">
        <v>19.55</v>
      </c>
      <c r="S256" s="26"/>
      <c r="T256" s="26">
        <v>2.46</v>
      </c>
      <c r="U256" s="26">
        <v>16.350000000000001</v>
      </c>
      <c r="V256" s="26"/>
      <c r="W256" s="26"/>
      <c r="X256" s="26">
        <v>14.89</v>
      </c>
      <c r="Y256" s="26"/>
    </row>
    <row r="257" spans="1:25" x14ac:dyDescent="0.3">
      <c r="A257" s="18">
        <v>46289</v>
      </c>
      <c r="B257" s="19" t="s">
        <v>984</v>
      </c>
      <c r="C257" s="4" t="str">
        <f>IF(AND(IFERROR(INDEX(PARAMETRES!$D:$D,MATCH($B257,PARAMETRES!$B:$B,0)),"")&lt;&gt;"☐",ISNUMBER($P257)),IF(IFERROR(INDEX(LISTES!$F:$F,MATCH($B257,LISTES!$A:$A,0)),0)=1,"Domicile + agence","Domicile"),"Agence")</f>
        <v>Agence</v>
      </c>
      <c r="D257" s="20">
        <v>2</v>
      </c>
      <c r="E257" s="20">
        <v>2</v>
      </c>
      <c r="F257" s="21">
        <f>IF($K257&lt;&gt;"OK","",$N257+IF($C257="Agence",$O257,IF($C257="Domicile",$P257,$Q257+$O257))+IF($C257="Agence",IF(OR(IFERROR(INDEX(LISTES!$G:$G,MATCH($B257,LISTES!$A:$A,0)),0)=1,PARAMETRES!$C$6="Oui"),$R257,0),IF(IFERROR(INDEX(LISTES!$G:$G,MATCH($B257,LISTES!$A:$A,0)),0)=1,$R257+$Q257,$S257)))</f>
        <v>8.24</v>
      </c>
      <c r="G257" s="22">
        <f>IF($K257&lt;&gt;"OK","",IF($E257=0,0,$T257+IF($C257="Agence",$U257,IF($C257="Domicile",$V257,$W257+$U257))+IF($C257="Agence",IF(OR(IFERROR(INDEX(LISTES!$G:$G,MATCH($B257,LISTES!$A:$A,0)),0)=1,PARAMETRES!$C$6="Oui"),$X257,0),IF(IFERROR(INDEX(LISTES!$G:$G,MATCH($B257,LISTES!$A:$A,0)),0)=1,$X257+$W257,$Y257))))</f>
        <v>8.24</v>
      </c>
      <c r="H257" s="23">
        <f t="shared" si="6"/>
        <v>4.12</v>
      </c>
      <c r="I257" s="24">
        <f t="shared" si="7"/>
        <v>0</v>
      </c>
      <c r="J257" s="25">
        <v>0</v>
      </c>
      <c r="K257" s="4" t="s">
        <v>943</v>
      </c>
      <c r="L257" s="25">
        <f>IFERROR(INDEX(LISTES!$C:$C,MATCH($B257,LISTES!$A:$A,0)),1)</f>
        <v>1</v>
      </c>
      <c r="N257" s="26">
        <v>4.2</v>
      </c>
      <c r="O257" s="26">
        <v>4.04</v>
      </c>
      <c r="P257" s="26"/>
      <c r="Q257" s="26"/>
      <c r="R257" s="26">
        <v>4.76</v>
      </c>
      <c r="S257" s="26"/>
      <c r="T257" s="26">
        <v>4.2</v>
      </c>
      <c r="U257" s="26">
        <v>4.04</v>
      </c>
      <c r="V257" s="26"/>
      <c r="W257" s="26"/>
      <c r="X257" s="26">
        <v>4.76</v>
      </c>
      <c r="Y257" s="26"/>
    </row>
    <row r="258" spans="1:25" x14ac:dyDescent="0.3">
      <c r="A258" s="18">
        <v>46289</v>
      </c>
      <c r="B258" s="19" t="s">
        <v>861</v>
      </c>
      <c r="C258" s="4" t="str">
        <f>IF(AND(IFERROR(INDEX(PARAMETRES!$D:$D,MATCH($B258,PARAMETRES!$B:$B,0)),"")&lt;&gt;"☐",ISNUMBER($P258)),IF(IFERROR(INDEX(LISTES!$F:$F,MATCH($B258,LISTES!$A:$A,0)),0)=1,"Domicile + agence","Domicile"),"Agence")</f>
        <v>Agence</v>
      </c>
      <c r="D258" s="20">
        <v>17</v>
      </c>
      <c r="E258" s="20">
        <v>17</v>
      </c>
      <c r="F258" s="21">
        <f>IF($K258&lt;&gt;"OK","",$N258+IF($C258="Agence",$O258,IF($C258="Domicile",$P258,$Q258+$O258))+IF($C258="Agence",IF(OR(IFERROR(INDEX(LISTES!$G:$G,MATCH($B258,LISTES!$A:$A,0)),0)=1,PARAMETRES!$C$6="Oui"),$R258,0),IF(IFERROR(INDEX(LISTES!$G:$G,MATCH($B258,LISTES!$A:$A,0)),0)=1,$R258+$Q258,$S258)))</f>
        <v>54.58</v>
      </c>
      <c r="G258" s="22">
        <f>IF($K258&lt;&gt;"OK","",IF($E258=0,0,$T258+IF($C258="Agence",$U258,IF($C258="Domicile",$V258,$W258+$U258))+IF($C258="Agence",IF(OR(IFERROR(INDEX(LISTES!$G:$G,MATCH($B258,LISTES!$A:$A,0)),0)=1,PARAMETRES!$C$6="Oui"),$X258,0),IF(IFERROR(INDEX(LISTES!$G:$G,MATCH($B258,LISTES!$A:$A,0)),0)=1,$X258+$W258,$Y258))))</f>
        <v>38.72</v>
      </c>
      <c r="H258" s="23">
        <f t="shared" si="6"/>
        <v>3.2105882352941175</v>
      </c>
      <c r="I258" s="24">
        <f t="shared" si="7"/>
        <v>-15.86</v>
      </c>
      <c r="J258" s="25">
        <v>0</v>
      </c>
      <c r="K258" s="4" t="s">
        <v>943</v>
      </c>
      <c r="L258" s="25">
        <f>IFERROR(INDEX(LISTES!$C:$C,MATCH($B258,LISTES!$A:$A,0)),1)</f>
        <v>1</v>
      </c>
      <c r="N258" s="26">
        <v>50.64</v>
      </c>
      <c r="O258" s="26">
        <v>3.94</v>
      </c>
      <c r="P258" s="26"/>
      <c r="Q258" s="26"/>
      <c r="R258" s="26">
        <v>3.25</v>
      </c>
      <c r="S258" s="26"/>
      <c r="T258" s="26">
        <v>33.72</v>
      </c>
      <c r="U258" s="26">
        <v>5</v>
      </c>
      <c r="V258" s="26"/>
      <c r="W258" s="26"/>
      <c r="X258" s="26">
        <v>4.9800000000000004</v>
      </c>
      <c r="Y258" s="26"/>
    </row>
    <row r="259" spans="1:25" x14ac:dyDescent="0.3">
      <c r="A259" s="18">
        <v>46288</v>
      </c>
      <c r="B259" s="19" t="s">
        <v>846</v>
      </c>
      <c r="C259" s="4" t="str">
        <f>IF(AND(IFERROR(INDEX(PARAMETRES!$D:$D,MATCH($B259,PARAMETRES!$B:$B,0)),"")&lt;&gt;"☐",ISNUMBER($P259)),IF(IFERROR(INDEX(LISTES!$F:$F,MATCH($B259,LISTES!$A:$A,0)),0)=1,"Domicile + agence","Domicile"),"Agence")</f>
        <v>Agence</v>
      </c>
      <c r="D259" s="20">
        <v>11</v>
      </c>
      <c r="E259" s="20">
        <v>0</v>
      </c>
      <c r="F259" s="21">
        <f>IF($K259&lt;&gt;"OK","",$N259+IF($C259="Agence",$O259,IF($C259="Domicile",$P259,$Q259+$O259))+IF($C259="Agence",IF(OR(IFERROR(INDEX(LISTES!$G:$G,MATCH($B259,LISTES!$A:$A,0)),0)=1,PARAMETRES!$C$6="Oui"),$R259,0),IF(IFERROR(INDEX(LISTES!$G:$G,MATCH($B259,LISTES!$A:$A,0)),0)=1,$R259+$Q259,$S259)))</f>
        <v>196.33</v>
      </c>
      <c r="G259" s="22">
        <f>IF($K259&lt;&gt;"OK","",IF($E259=0,0,$T259+IF($C259="Agence",$U259,IF($C259="Domicile",$V259,$W259+$U259))+IF($C259="Agence",IF(OR(IFERROR(INDEX(LISTES!$G:$G,MATCH($B259,LISTES!$A:$A,0)),0)=1,PARAMETRES!$C$6="Oui"),$X259,0),IF(IFERROR(INDEX(LISTES!$G:$G,MATCH($B259,LISTES!$A:$A,0)),0)=1,$X259+$W259,$Y259))))</f>
        <v>0</v>
      </c>
      <c r="H259" s="23">
        <f t="shared" si="6"/>
        <v>17.848181818181818</v>
      </c>
      <c r="I259" s="24" t="str">
        <f t="shared" si="7"/>
        <v/>
      </c>
      <c r="J259" s="25">
        <v>0</v>
      </c>
      <c r="K259" s="4" t="s">
        <v>943</v>
      </c>
      <c r="L259" s="25">
        <f>IFERROR(INDEX(LISTES!$C:$C,MATCH($B259,LISTES!$A:$A,0)),1)</f>
        <v>0</v>
      </c>
      <c r="N259" s="26">
        <v>195.61</v>
      </c>
      <c r="O259" s="26">
        <v>0.72</v>
      </c>
      <c r="P259" s="26"/>
      <c r="Q259" s="26"/>
      <c r="R259" s="26">
        <v>4.0999999999999996</v>
      </c>
      <c r="S259" s="26"/>
      <c r="T259" s="26"/>
      <c r="U259" s="26"/>
      <c r="V259" s="26"/>
      <c r="W259" s="26"/>
      <c r="X259" s="26"/>
      <c r="Y259" s="26"/>
    </row>
    <row r="260" spans="1:25" x14ac:dyDescent="0.3">
      <c r="A260" s="18">
        <v>46288</v>
      </c>
      <c r="B260" s="19" t="s">
        <v>944</v>
      </c>
      <c r="C260" s="4" t="str">
        <f>IF(AND(IFERROR(INDEX(PARAMETRES!$D:$D,MATCH($B260,PARAMETRES!$B:$B,0)),"")&lt;&gt;"☐",ISNUMBER($P260)),IF(IFERROR(INDEX(LISTES!$F:$F,MATCH($B260,LISTES!$A:$A,0)),0)=1,"Domicile + agence","Domicile"),"Agence")</f>
        <v>Agence</v>
      </c>
      <c r="D260" s="20">
        <v>10</v>
      </c>
      <c r="E260" s="20">
        <v>0</v>
      </c>
      <c r="F260" s="21">
        <f>IF($K260&lt;&gt;"OK","",$N260+IF($C260="Agence",$O260,IF($C260="Domicile",$P260,$Q260+$O260))+IF($C260="Agence",IF(OR(IFERROR(INDEX(LISTES!$G:$G,MATCH($B260,LISTES!$A:$A,0)),0)=1,PARAMETRES!$C$6="Oui"),$R260,0),IF(IFERROR(INDEX(LISTES!$G:$G,MATCH($B260,LISTES!$A:$A,0)),0)=1,$R260+$Q260,$S260)))</f>
        <v>24.6</v>
      </c>
      <c r="G260" s="22">
        <f>IF($K260&lt;&gt;"OK","",IF($E260=0,0,$T260+IF($C260="Agence",$U260,IF($C260="Domicile",$V260,$W260+$U260))+IF($C260="Agence",IF(OR(IFERROR(INDEX(LISTES!$G:$G,MATCH($B260,LISTES!$A:$A,0)),0)=1,PARAMETRES!$C$6="Oui"),$X260,0),IF(IFERROR(INDEX(LISTES!$G:$G,MATCH($B260,LISTES!$A:$A,0)),0)=1,$X260+$W260,$Y260))))</f>
        <v>0</v>
      </c>
      <c r="H260" s="23">
        <f t="shared" si="6"/>
        <v>2.46</v>
      </c>
      <c r="I260" s="24" t="str">
        <f t="shared" si="7"/>
        <v/>
      </c>
      <c r="J260" s="25">
        <v>0</v>
      </c>
      <c r="K260" s="4" t="s">
        <v>943</v>
      </c>
      <c r="L260" s="25">
        <f>IFERROR(INDEX(LISTES!$C:$C,MATCH($B260,LISTES!$A:$A,0)),1)</f>
        <v>1</v>
      </c>
      <c r="N260" s="26">
        <v>20.66</v>
      </c>
      <c r="O260" s="26">
        <v>3.94</v>
      </c>
      <c r="P260" s="26"/>
      <c r="Q260" s="26"/>
      <c r="R260" s="26">
        <v>3.72</v>
      </c>
      <c r="S260" s="26"/>
      <c r="T260" s="26"/>
      <c r="U260" s="26"/>
      <c r="V260" s="26"/>
      <c r="W260" s="26"/>
      <c r="X260" s="26"/>
      <c r="Y260" s="26"/>
    </row>
    <row r="261" spans="1:25" x14ac:dyDescent="0.3">
      <c r="A261" s="18">
        <v>46288</v>
      </c>
      <c r="B261" s="19" t="s">
        <v>945</v>
      </c>
      <c r="C261" s="4" t="str">
        <f>IF(AND(IFERROR(INDEX(PARAMETRES!$D:$D,MATCH($B261,PARAMETRES!$B:$B,0)),"")&lt;&gt;"☐",ISNUMBER($P261)),IF(IFERROR(INDEX(LISTES!$F:$F,MATCH($B261,LISTES!$A:$A,0)),0)=1,"Domicile + agence","Domicile"),"Agence")</f>
        <v>Agence</v>
      </c>
      <c r="D261" s="20">
        <v>8</v>
      </c>
      <c r="E261" s="20">
        <v>0</v>
      </c>
      <c r="F261" s="21">
        <f>IF($K261&lt;&gt;"OK","",$N261+IF($C261="Agence",$O261,IF($C261="Domicile",$P261,$Q261+$O261))+IF($C261="Agence",IF(OR(IFERROR(INDEX(LISTES!$G:$G,MATCH($B261,LISTES!$A:$A,0)),0)=1,PARAMETRES!$C$6="Oui"),$R261,0),IF(IFERROR(INDEX(LISTES!$G:$G,MATCH($B261,LISTES!$A:$A,0)),0)=1,$R261+$Q261,$S261)))</f>
        <v>16.36</v>
      </c>
      <c r="G261" s="22">
        <f>IF($K261&lt;&gt;"OK","",IF($E261=0,0,$T261+IF($C261="Agence",$U261,IF($C261="Domicile",$V261,$W261+$U261))+IF($C261="Agence",IF(OR(IFERROR(INDEX(LISTES!$G:$G,MATCH($B261,LISTES!$A:$A,0)),0)=1,PARAMETRES!$C$6="Oui"),$X261,0),IF(IFERROR(INDEX(LISTES!$G:$G,MATCH($B261,LISTES!$A:$A,0)),0)=1,$X261+$W261,$Y261))))</f>
        <v>0</v>
      </c>
      <c r="H261" s="23">
        <f t="shared" ref="H261:H324" si="8">IF(OR($D261=0,$K261&lt;&gt;"OK"),"",$F261/$D261)</f>
        <v>2.0449999999999999</v>
      </c>
      <c r="I261" s="24" t="str">
        <f t="shared" ref="I261:I324" si="9">IF(AND($E261&gt;0,$E261=$D261,$K261="OK"),$G261-$F261,"")</f>
        <v/>
      </c>
      <c r="J261" s="25">
        <v>0</v>
      </c>
      <c r="K261" s="4" t="s">
        <v>943</v>
      </c>
      <c r="L261" s="25">
        <f>IFERROR(INDEX(LISTES!$C:$C,MATCH($B261,LISTES!$A:$A,0)),1)</f>
        <v>1</v>
      </c>
      <c r="N261" s="26">
        <v>15.03</v>
      </c>
      <c r="O261" s="26">
        <v>1.33</v>
      </c>
      <c r="P261" s="26"/>
      <c r="Q261" s="26"/>
      <c r="R261" s="26">
        <v>3.49</v>
      </c>
      <c r="S261" s="26"/>
      <c r="T261" s="26"/>
      <c r="U261" s="26"/>
      <c r="V261" s="26"/>
      <c r="W261" s="26"/>
      <c r="X261" s="26"/>
      <c r="Y261" s="26"/>
    </row>
    <row r="262" spans="1:25" x14ac:dyDescent="0.3">
      <c r="A262" s="18">
        <v>46288</v>
      </c>
      <c r="B262" s="19" t="s">
        <v>946</v>
      </c>
      <c r="C262" s="4" t="str">
        <f>IF(AND(IFERROR(INDEX(PARAMETRES!$D:$D,MATCH($B262,PARAMETRES!$B:$B,0)),"")&lt;&gt;"☐",ISNUMBER($P262)),IF(IFERROR(INDEX(LISTES!$F:$F,MATCH($B262,LISTES!$A:$A,0)),0)=1,"Domicile + agence","Domicile"),"Agence")</f>
        <v>Agence</v>
      </c>
      <c r="D262" s="20">
        <v>7</v>
      </c>
      <c r="E262" s="20">
        <v>0</v>
      </c>
      <c r="F262" s="21">
        <f>IF($K262&lt;&gt;"OK","",$N262+IF($C262="Agence",$O262,IF($C262="Domicile",$P262,$Q262+$O262))+IF($C262="Agence",IF(OR(IFERROR(INDEX(LISTES!$G:$G,MATCH($B262,LISTES!$A:$A,0)),0)=1,PARAMETRES!$C$6="Oui"),$R262,0),IF(IFERROR(INDEX(LISTES!$G:$G,MATCH($B262,LISTES!$A:$A,0)),0)=1,$R262+$Q262,$S262)))</f>
        <v>21.419999999999998</v>
      </c>
      <c r="G262" s="22">
        <f>IF($K262&lt;&gt;"OK","",IF($E262=0,0,$T262+IF($C262="Agence",$U262,IF($C262="Domicile",$V262,$W262+$U262))+IF($C262="Agence",IF(OR(IFERROR(INDEX(LISTES!$G:$G,MATCH($B262,LISTES!$A:$A,0)),0)=1,PARAMETRES!$C$6="Oui"),$X262,0),IF(IFERROR(INDEX(LISTES!$G:$G,MATCH($B262,LISTES!$A:$A,0)),0)=1,$X262+$W262,$Y262))))</f>
        <v>0</v>
      </c>
      <c r="H262" s="23">
        <f t="shared" si="8"/>
        <v>3.0599999999999996</v>
      </c>
      <c r="I262" s="24" t="str">
        <f t="shared" si="9"/>
        <v/>
      </c>
      <c r="J262" s="25">
        <v>0</v>
      </c>
      <c r="K262" s="4" t="s">
        <v>943</v>
      </c>
      <c r="L262" s="25">
        <f>IFERROR(INDEX(LISTES!$C:$C,MATCH($B262,LISTES!$A:$A,0)),1)</f>
        <v>0</v>
      </c>
      <c r="N262" s="26">
        <v>17.88</v>
      </c>
      <c r="O262" s="26">
        <v>3.54</v>
      </c>
      <c r="P262" s="26"/>
      <c r="Q262" s="26"/>
      <c r="R262" s="26">
        <v>4.18</v>
      </c>
      <c r="S262" s="26"/>
      <c r="T262" s="26"/>
      <c r="U262" s="26"/>
      <c r="V262" s="26"/>
      <c r="W262" s="26"/>
      <c r="X262" s="26"/>
      <c r="Y262" s="26"/>
    </row>
    <row r="263" spans="1:25" x14ac:dyDescent="0.3">
      <c r="A263" s="18">
        <v>46288</v>
      </c>
      <c r="B263" s="19" t="s">
        <v>892</v>
      </c>
      <c r="C263" s="4" t="str">
        <f>IF(AND(IFERROR(INDEX(PARAMETRES!$D:$D,MATCH($B263,PARAMETRES!$B:$B,0)),"")&lt;&gt;"☐",ISNUMBER($P263)),IF(IFERROR(INDEX(LISTES!$F:$F,MATCH($B263,LISTES!$A:$A,0)),0)=1,"Domicile + agence","Domicile"),"Agence")</f>
        <v>Agence</v>
      </c>
      <c r="D263" s="20">
        <v>10</v>
      </c>
      <c r="E263" s="20">
        <v>0</v>
      </c>
      <c r="F263" s="21">
        <f>IF($K263&lt;&gt;"OK","",$N263+IF($C263="Agence",$O263,IF($C263="Domicile",$P263,$Q263+$O263))+IF($C263="Agence",IF(OR(IFERROR(INDEX(LISTES!$G:$G,MATCH($B263,LISTES!$A:$A,0)),0)=1,PARAMETRES!$C$6="Oui"),$R263,0),IF(IFERROR(INDEX(LISTES!$G:$G,MATCH($B263,LISTES!$A:$A,0)),0)=1,$R263+$Q263,$S263)))</f>
        <v>25.55</v>
      </c>
      <c r="G263" s="22">
        <f>IF($K263&lt;&gt;"OK","",IF($E263=0,0,$T263+IF($C263="Agence",$U263,IF($C263="Domicile",$V263,$W263+$U263))+IF($C263="Agence",IF(OR(IFERROR(INDEX(LISTES!$G:$G,MATCH($B263,LISTES!$A:$A,0)),0)=1,PARAMETRES!$C$6="Oui"),$X263,0),IF(IFERROR(INDEX(LISTES!$G:$G,MATCH($B263,LISTES!$A:$A,0)),0)=1,$X263+$W263,$Y263))))</f>
        <v>0</v>
      </c>
      <c r="H263" s="23">
        <f t="shared" si="8"/>
        <v>2.5550000000000002</v>
      </c>
      <c r="I263" s="24" t="str">
        <f t="shared" si="9"/>
        <v/>
      </c>
      <c r="J263" s="25">
        <v>0</v>
      </c>
      <c r="K263" s="4" t="s">
        <v>943</v>
      </c>
      <c r="L263" s="25">
        <f>IFERROR(INDEX(LISTES!$C:$C,MATCH($B263,LISTES!$A:$A,0)),1)</f>
        <v>1</v>
      </c>
      <c r="N263" s="26">
        <v>21.91</v>
      </c>
      <c r="O263" s="26">
        <v>3.64</v>
      </c>
      <c r="P263" s="26"/>
      <c r="Q263" s="26"/>
      <c r="R263" s="26">
        <v>2.89</v>
      </c>
      <c r="S263" s="26"/>
      <c r="T263" s="26"/>
      <c r="U263" s="26"/>
      <c r="V263" s="26"/>
      <c r="W263" s="26"/>
      <c r="X263" s="26"/>
      <c r="Y263" s="26"/>
    </row>
    <row r="264" spans="1:25" x14ac:dyDescent="0.3">
      <c r="A264" s="18">
        <v>46288</v>
      </c>
      <c r="B264" s="19" t="s">
        <v>947</v>
      </c>
      <c r="C264" s="4" t="str">
        <f>IF(AND(IFERROR(INDEX(PARAMETRES!$D:$D,MATCH($B264,PARAMETRES!$B:$B,0)),"")&lt;&gt;"☐",ISNUMBER($P264)),IF(IFERROR(INDEX(LISTES!$F:$F,MATCH($B264,LISTES!$A:$A,0)),0)=1,"Domicile + agence","Domicile"),"Agence")</f>
        <v>Agence</v>
      </c>
      <c r="D264" s="20">
        <v>8</v>
      </c>
      <c r="E264" s="20">
        <v>0</v>
      </c>
      <c r="F264" s="21">
        <f>IF($K264&lt;&gt;"OK","",$N264+IF($C264="Agence",$O264,IF($C264="Domicile",$P264,$Q264+$O264))+IF($C264="Agence",IF(OR(IFERROR(INDEX(LISTES!$G:$G,MATCH($B264,LISTES!$A:$A,0)),0)=1,PARAMETRES!$C$6="Oui"),$R264,0),IF(IFERROR(INDEX(LISTES!$G:$G,MATCH($B264,LISTES!$A:$A,0)),0)=1,$R264+$Q264,$S264)))</f>
        <v>37.22</v>
      </c>
      <c r="G264" s="22">
        <f>IF($K264&lt;&gt;"OK","",IF($E264=0,0,$T264+IF($C264="Agence",$U264,IF($C264="Domicile",$V264,$W264+$U264))+IF($C264="Agence",IF(OR(IFERROR(INDEX(LISTES!$G:$G,MATCH($B264,LISTES!$A:$A,0)),0)=1,PARAMETRES!$C$6="Oui"),$X264,0),IF(IFERROR(INDEX(LISTES!$G:$G,MATCH($B264,LISTES!$A:$A,0)),0)=1,$X264+$W264,$Y264))))</f>
        <v>0</v>
      </c>
      <c r="H264" s="23">
        <f t="shared" si="8"/>
        <v>4.6524999999999999</v>
      </c>
      <c r="I264" s="24" t="str">
        <f t="shared" si="9"/>
        <v/>
      </c>
      <c r="J264" s="25">
        <v>0</v>
      </c>
      <c r="K264" s="4" t="s">
        <v>943</v>
      </c>
      <c r="L264" s="25">
        <f>IFERROR(INDEX(LISTES!$C:$C,MATCH($B264,LISTES!$A:$A,0)),1)</f>
        <v>1</v>
      </c>
      <c r="N264" s="26">
        <v>9.66</v>
      </c>
      <c r="O264" s="26">
        <v>27.56</v>
      </c>
      <c r="P264" s="26"/>
      <c r="Q264" s="26"/>
      <c r="R264" s="26">
        <v>25.81</v>
      </c>
      <c r="S264" s="26"/>
      <c r="T264" s="26"/>
      <c r="U264" s="26"/>
      <c r="V264" s="26"/>
      <c r="W264" s="26"/>
      <c r="X264" s="26"/>
      <c r="Y264" s="26"/>
    </row>
    <row r="265" spans="1:25" x14ac:dyDescent="0.3">
      <c r="A265" s="18">
        <v>46288</v>
      </c>
      <c r="B265" s="19" t="s">
        <v>948</v>
      </c>
      <c r="C265" s="4" t="str">
        <f>IF(AND(IFERROR(INDEX(PARAMETRES!$D:$D,MATCH($B265,PARAMETRES!$B:$B,0)),"")&lt;&gt;"☐",ISNUMBER($P265)),IF(IFERROR(INDEX(LISTES!$F:$F,MATCH($B265,LISTES!$A:$A,0)),0)=1,"Domicile + agence","Domicile"),"Agence")</f>
        <v>Agence</v>
      </c>
      <c r="D265" s="20">
        <v>8</v>
      </c>
      <c r="E265" s="20">
        <v>4</v>
      </c>
      <c r="F265" s="21">
        <f>IF($K265&lt;&gt;"OK","",$N265+IF($C265="Agence",$O265,IF($C265="Domicile",$P265,$Q265+$O265))+IF($C265="Agence",IF(OR(IFERROR(INDEX(LISTES!$G:$G,MATCH($B265,LISTES!$A:$A,0)),0)=1,PARAMETRES!$C$6="Oui"),$R265,0),IF(IFERROR(INDEX(LISTES!$G:$G,MATCH($B265,LISTES!$A:$A,0)),0)=1,$R265+$Q265,$S265)))</f>
        <v>18.86</v>
      </c>
      <c r="G265" s="22">
        <f>IF($K265&lt;&gt;"OK","",IF($E265=0,0,$T265+IF($C265="Agence",$U265,IF($C265="Domicile",$V265,$W265+$U265))+IF($C265="Agence",IF(OR(IFERROR(INDEX(LISTES!$G:$G,MATCH($B265,LISTES!$A:$A,0)),0)=1,PARAMETRES!$C$6="Oui"),$X265,0),IF(IFERROR(INDEX(LISTES!$G:$G,MATCH($B265,LISTES!$A:$A,0)),0)=1,$X265+$W265,$Y265))))</f>
        <v>6.98</v>
      </c>
      <c r="H265" s="23">
        <f t="shared" si="8"/>
        <v>2.3574999999999999</v>
      </c>
      <c r="I265" s="24" t="str">
        <f t="shared" si="9"/>
        <v/>
      </c>
      <c r="J265" s="25">
        <v>0</v>
      </c>
      <c r="K265" s="4" t="s">
        <v>943</v>
      </c>
      <c r="L265" s="25">
        <f>IFERROR(INDEX(LISTES!$C:$C,MATCH($B265,LISTES!$A:$A,0)),1)</f>
        <v>1</v>
      </c>
      <c r="N265" s="26">
        <v>14.09</v>
      </c>
      <c r="O265" s="26">
        <v>4.7699999999999996</v>
      </c>
      <c r="P265" s="26"/>
      <c r="Q265" s="26"/>
      <c r="R265" s="26">
        <v>3.57</v>
      </c>
      <c r="S265" s="26"/>
      <c r="T265" s="26">
        <v>3.11</v>
      </c>
      <c r="U265" s="26">
        <v>3.87</v>
      </c>
      <c r="V265" s="26"/>
      <c r="W265" s="26"/>
      <c r="X265" s="26">
        <v>4.95</v>
      </c>
      <c r="Y265" s="26"/>
    </row>
    <row r="266" spans="1:25" x14ac:dyDescent="0.3">
      <c r="A266" s="18">
        <v>46288</v>
      </c>
      <c r="B266" s="19" t="s">
        <v>949</v>
      </c>
      <c r="C266" s="4" t="str">
        <f>IF(AND(IFERROR(INDEX(PARAMETRES!$D:$D,MATCH($B266,PARAMETRES!$B:$B,0)),"")&lt;&gt;"☐",ISNUMBER($P266)),IF(IFERROR(INDEX(LISTES!$F:$F,MATCH($B266,LISTES!$A:$A,0)),0)=1,"Domicile + agence","Domicile"),"Agence")</f>
        <v>Agence</v>
      </c>
      <c r="D266" s="20">
        <v>9</v>
      </c>
      <c r="E266" s="20">
        <v>3</v>
      </c>
      <c r="F266" s="21">
        <f>IF($K266&lt;&gt;"OK","",$N266+IF($C266="Agence",$O266,IF($C266="Domicile",$P266,$Q266+$O266))+IF($C266="Agence",IF(OR(IFERROR(INDEX(LISTES!$G:$G,MATCH($B266,LISTES!$A:$A,0)),0)=1,PARAMETRES!$C$6="Oui"),$R266,0),IF(IFERROR(INDEX(LISTES!$G:$G,MATCH($B266,LISTES!$A:$A,0)),0)=1,$R266+$Q266,$S266)))</f>
        <v>138.54</v>
      </c>
      <c r="G266" s="22">
        <f>IF($K266&lt;&gt;"OK","",IF($E266=0,0,$T266+IF($C266="Agence",$U266,IF($C266="Domicile",$V266,$W266+$U266))+IF($C266="Agence",IF(OR(IFERROR(INDEX(LISTES!$G:$G,MATCH($B266,LISTES!$A:$A,0)),0)=1,PARAMETRES!$C$6="Oui"),$X266,0),IF(IFERROR(INDEX(LISTES!$G:$G,MATCH($B266,LISTES!$A:$A,0)),0)=1,$X266+$W266,$Y266))))</f>
        <v>59.97</v>
      </c>
      <c r="H266" s="23">
        <f t="shared" si="8"/>
        <v>15.393333333333333</v>
      </c>
      <c r="I266" s="24" t="str">
        <f t="shared" si="9"/>
        <v/>
      </c>
      <c r="J266" s="25">
        <v>0</v>
      </c>
      <c r="K266" s="4" t="s">
        <v>943</v>
      </c>
      <c r="L266" s="25">
        <f>IFERROR(INDEX(LISTES!$C:$C,MATCH($B266,LISTES!$A:$A,0)),1)</f>
        <v>1</v>
      </c>
      <c r="N266" s="26">
        <v>131.16</v>
      </c>
      <c r="O266" s="26">
        <v>7.38</v>
      </c>
      <c r="P266" s="26"/>
      <c r="Q266" s="26"/>
      <c r="R266" s="26">
        <v>7.6</v>
      </c>
      <c r="S266" s="26"/>
      <c r="T266" s="26">
        <v>33.36</v>
      </c>
      <c r="U266" s="26">
        <v>26.61</v>
      </c>
      <c r="V266" s="26"/>
      <c r="W266" s="26"/>
      <c r="X266" s="26">
        <v>8.09</v>
      </c>
      <c r="Y266" s="26"/>
    </row>
    <row r="267" spans="1:25" x14ac:dyDescent="0.3">
      <c r="A267" s="18">
        <v>46288</v>
      </c>
      <c r="B267" s="19" t="s">
        <v>911</v>
      </c>
      <c r="C267" s="4" t="str">
        <f>IF(AND(IFERROR(INDEX(PARAMETRES!$D:$D,MATCH($B267,PARAMETRES!$B:$B,0)),"")&lt;&gt;"☐",ISNUMBER($P267)),IF(IFERROR(INDEX(LISTES!$F:$F,MATCH($B267,LISTES!$A:$A,0)),0)=1,"Domicile + agence","Domicile"),"Agence")</f>
        <v>Agence</v>
      </c>
      <c r="D267" s="20">
        <v>3</v>
      </c>
      <c r="E267" s="20">
        <v>0</v>
      </c>
      <c r="F267" s="21">
        <f>IF($K267&lt;&gt;"OK","",$N267+IF($C267="Agence",$O267,IF($C267="Domicile",$P267,$Q267+$O267))+IF($C267="Agence",IF(OR(IFERROR(INDEX(LISTES!$G:$G,MATCH($B267,LISTES!$A:$A,0)),0)=1,PARAMETRES!$C$6="Oui"),$R267,0),IF(IFERROR(INDEX(LISTES!$G:$G,MATCH($B267,LISTES!$A:$A,0)),0)=1,$R267+$Q267,$S267)))</f>
        <v>27.59</v>
      </c>
      <c r="G267" s="22">
        <f>IF($K267&lt;&gt;"OK","",IF($E267=0,0,$T267+IF($C267="Agence",$U267,IF($C267="Domicile",$V267,$W267+$U267))+IF($C267="Agence",IF(OR(IFERROR(INDEX(LISTES!$G:$G,MATCH($B267,LISTES!$A:$A,0)),0)=1,PARAMETRES!$C$6="Oui"),$X267,0),IF(IFERROR(INDEX(LISTES!$G:$G,MATCH($B267,LISTES!$A:$A,0)),0)=1,$X267+$W267,$Y267))))</f>
        <v>0</v>
      </c>
      <c r="H267" s="23">
        <f t="shared" si="8"/>
        <v>9.1966666666666672</v>
      </c>
      <c r="I267" s="24" t="str">
        <f t="shared" si="9"/>
        <v/>
      </c>
      <c r="J267" s="25">
        <v>0</v>
      </c>
      <c r="K267" s="4" t="s">
        <v>943</v>
      </c>
      <c r="L267" s="25">
        <f>IFERROR(INDEX(LISTES!$C:$C,MATCH($B267,LISTES!$A:$A,0)),1)</f>
        <v>1</v>
      </c>
      <c r="N267" s="26">
        <v>0</v>
      </c>
      <c r="O267" s="26">
        <v>27.59</v>
      </c>
      <c r="P267" s="26"/>
      <c r="Q267" s="26"/>
      <c r="R267" s="26">
        <v>28.03</v>
      </c>
      <c r="S267" s="26"/>
      <c r="T267" s="26"/>
      <c r="U267" s="26"/>
      <c r="V267" s="26"/>
      <c r="W267" s="26"/>
      <c r="X267" s="26"/>
      <c r="Y267" s="26"/>
    </row>
    <row r="268" spans="1:25" x14ac:dyDescent="0.3">
      <c r="A268" s="18">
        <v>46288</v>
      </c>
      <c r="B268" s="19" t="s">
        <v>950</v>
      </c>
      <c r="C268" s="4" t="str">
        <f>IF(AND(IFERROR(INDEX(PARAMETRES!$D:$D,MATCH($B268,PARAMETRES!$B:$B,0)),"")&lt;&gt;"☐",ISNUMBER($P268)),IF(IFERROR(INDEX(LISTES!$F:$F,MATCH($B268,LISTES!$A:$A,0)),0)=1,"Domicile + agence","Domicile"),"Agence")</f>
        <v>Agence</v>
      </c>
      <c r="D268" s="20">
        <v>15</v>
      </c>
      <c r="E268" s="20">
        <v>3</v>
      </c>
      <c r="F268" s="21">
        <f>IF($K268&lt;&gt;"OK","",$N268+IF($C268="Agence",$O268,IF($C268="Domicile",$P268,$Q268+$O268))+IF($C268="Agence",IF(OR(IFERROR(INDEX(LISTES!$G:$G,MATCH($B268,LISTES!$A:$A,0)),0)=1,PARAMETRES!$C$6="Oui"),$R268,0),IF(IFERROR(INDEX(LISTES!$G:$G,MATCH($B268,LISTES!$A:$A,0)),0)=1,$R268+$Q268,$S268)))</f>
        <v>25.41</v>
      </c>
      <c r="G268" s="22">
        <f>IF($K268&lt;&gt;"OK","",IF($E268=0,0,$T268+IF($C268="Agence",$U268,IF($C268="Domicile",$V268,$W268+$U268))+IF($C268="Agence",IF(OR(IFERROR(INDEX(LISTES!$G:$G,MATCH($B268,LISTES!$A:$A,0)),0)=1,PARAMETRES!$C$6="Oui"),$X268,0),IF(IFERROR(INDEX(LISTES!$G:$G,MATCH($B268,LISTES!$A:$A,0)),0)=1,$X268+$W268,$Y268))))</f>
        <v>5.7</v>
      </c>
      <c r="H268" s="23">
        <f t="shared" si="8"/>
        <v>1.694</v>
      </c>
      <c r="I268" s="24" t="str">
        <f t="shared" si="9"/>
        <v/>
      </c>
      <c r="J268" s="25">
        <v>0</v>
      </c>
      <c r="K268" s="4" t="s">
        <v>943</v>
      </c>
      <c r="L268" s="25">
        <f>IFERROR(INDEX(LISTES!$C:$C,MATCH($B268,LISTES!$A:$A,0)),1)</f>
        <v>1</v>
      </c>
      <c r="N268" s="26">
        <v>21.75</v>
      </c>
      <c r="O268" s="26">
        <v>3.66</v>
      </c>
      <c r="P268" s="26"/>
      <c r="Q268" s="26"/>
      <c r="R268" s="26">
        <v>3.51</v>
      </c>
      <c r="S268" s="26"/>
      <c r="T268" s="26">
        <v>2.04</v>
      </c>
      <c r="U268" s="26">
        <v>3.66</v>
      </c>
      <c r="V268" s="26"/>
      <c r="W268" s="26"/>
      <c r="X268" s="26">
        <v>2.39</v>
      </c>
      <c r="Y268" s="26"/>
    </row>
    <row r="269" spans="1:25" x14ac:dyDescent="0.3">
      <c r="A269" s="18">
        <v>46288</v>
      </c>
      <c r="B269" s="19" t="s">
        <v>951</v>
      </c>
      <c r="C269" s="4" t="str">
        <f>IF(AND(IFERROR(INDEX(PARAMETRES!$D:$D,MATCH($B269,PARAMETRES!$B:$B,0)),"")&lt;&gt;"☐",ISNUMBER($P269)),IF(IFERROR(INDEX(LISTES!$F:$F,MATCH($B269,LISTES!$A:$A,0)),0)=1,"Domicile + agence","Domicile"),"Agence")</f>
        <v>Agence</v>
      </c>
      <c r="D269" s="20">
        <v>10</v>
      </c>
      <c r="E269" s="20">
        <v>0</v>
      </c>
      <c r="F269" s="21">
        <f>IF($K269&lt;&gt;"OK","",$N269+IF($C269="Agence",$O269,IF($C269="Domicile",$P269,$Q269+$O269))+IF($C269="Agence",IF(OR(IFERROR(INDEX(LISTES!$G:$G,MATCH($B269,LISTES!$A:$A,0)),0)=1,PARAMETRES!$C$6="Oui"),$R269,0),IF(IFERROR(INDEX(LISTES!$G:$G,MATCH($B269,LISTES!$A:$A,0)),0)=1,$R269+$Q269,$S269)))</f>
        <v>80.03</v>
      </c>
      <c r="G269" s="22">
        <f>IF($K269&lt;&gt;"OK","",IF($E269=0,0,$T269+IF($C269="Agence",$U269,IF($C269="Domicile",$V269,$W269+$U269))+IF($C269="Agence",IF(OR(IFERROR(INDEX(LISTES!$G:$G,MATCH($B269,LISTES!$A:$A,0)),0)=1,PARAMETRES!$C$6="Oui"),$X269,0),IF(IFERROR(INDEX(LISTES!$G:$G,MATCH($B269,LISTES!$A:$A,0)),0)=1,$X269+$W269,$Y269))))</f>
        <v>0</v>
      </c>
      <c r="H269" s="23">
        <f t="shared" si="8"/>
        <v>8.0030000000000001</v>
      </c>
      <c r="I269" s="24" t="str">
        <f t="shared" si="9"/>
        <v/>
      </c>
      <c r="J269" s="25">
        <v>0</v>
      </c>
      <c r="K269" s="4" t="s">
        <v>943</v>
      </c>
      <c r="L269" s="25">
        <f>IFERROR(INDEX(LISTES!$C:$C,MATCH($B269,LISTES!$A:$A,0)),1)</f>
        <v>1</v>
      </c>
      <c r="N269" s="26">
        <v>69.84</v>
      </c>
      <c r="O269" s="26">
        <v>10.19</v>
      </c>
      <c r="P269" s="26"/>
      <c r="Q269" s="26"/>
      <c r="R269" s="26">
        <v>7.94</v>
      </c>
      <c r="S269" s="26"/>
      <c r="T269" s="26"/>
      <c r="U269" s="26"/>
      <c r="V269" s="26"/>
      <c r="W269" s="26"/>
      <c r="X269" s="26"/>
      <c r="Y269" s="26"/>
    </row>
    <row r="270" spans="1:25" x14ac:dyDescent="0.3">
      <c r="A270" s="18">
        <v>46288</v>
      </c>
      <c r="B270" s="19" t="s">
        <v>952</v>
      </c>
      <c r="C270" s="4" t="str">
        <f>IF(AND(IFERROR(INDEX(PARAMETRES!$D:$D,MATCH($B270,PARAMETRES!$B:$B,0)),"")&lt;&gt;"☐",ISNUMBER($P270)),IF(IFERROR(INDEX(LISTES!$F:$F,MATCH($B270,LISTES!$A:$A,0)),0)=1,"Domicile + agence","Domicile"),"Agence")</f>
        <v>Agence</v>
      </c>
      <c r="D270" s="20">
        <v>3</v>
      </c>
      <c r="E270" s="20">
        <v>2</v>
      </c>
      <c r="F270" s="21">
        <f>IF($K270&lt;&gt;"OK","",$N270+IF($C270="Agence",$O270,IF($C270="Domicile",$P270,$Q270+$O270))+IF($C270="Agence",IF(OR(IFERROR(INDEX(LISTES!$G:$G,MATCH($B270,LISTES!$A:$A,0)),0)=1,PARAMETRES!$C$6="Oui"),$R270,0),IF(IFERROR(INDEX(LISTES!$G:$G,MATCH($B270,LISTES!$A:$A,0)),0)=1,$R270+$Q270,$S270)))</f>
        <v>4.5199999999999996</v>
      </c>
      <c r="G270" s="22">
        <f>IF($K270&lt;&gt;"OK","",IF($E270=0,0,$T270+IF($C270="Agence",$U270,IF($C270="Domicile",$V270,$W270+$U270))+IF($C270="Agence",IF(OR(IFERROR(INDEX(LISTES!$G:$G,MATCH($B270,LISTES!$A:$A,0)),0)=1,PARAMETRES!$C$6="Oui"),$X270,0),IF(IFERROR(INDEX(LISTES!$G:$G,MATCH($B270,LISTES!$A:$A,0)),0)=1,$X270+$W270,$Y270))))</f>
        <v>3.3</v>
      </c>
      <c r="H270" s="23">
        <f t="shared" si="8"/>
        <v>1.5066666666666666</v>
      </c>
      <c r="I270" s="24" t="str">
        <f t="shared" si="9"/>
        <v/>
      </c>
      <c r="J270" s="25">
        <v>0</v>
      </c>
      <c r="K270" s="4" t="s">
        <v>943</v>
      </c>
      <c r="L270" s="25">
        <f>IFERROR(INDEX(LISTES!$C:$C,MATCH($B270,LISTES!$A:$A,0)),1)</f>
        <v>1</v>
      </c>
      <c r="N270" s="26">
        <v>1.93</v>
      </c>
      <c r="O270" s="26">
        <v>2.59</v>
      </c>
      <c r="P270" s="26"/>
      <c r="Q270" s="26"/>
      <c r="R270" s="26">
        <v>2.59</v>
      </c>
      <c r="S270" s="26"/>
      <c r="T270" s="26">
        <v>0.71</v>
      </c>
      <c r="U270" s="26">
        <v>2.59</v>
      </c>
      <c r="V270" s="26"/>
      <c r="W270" s="26"/>
      <c r="X270" s="26">
        <v>3.67</v>
      </c>
      <c r="Y270" s="26"/>
    </row>
    <row r="271" spans="1:25" x14ac:dyDescent="0.3">
      <c r="A271" s="18">
        <v>46288</v>
      </c>
      <c r="B271" s="19" t="s">
        <v>953</v>
      </c>
      <c r="C271" s="4" t="str">
        <f>IF(AND(IFERROR(INDEX(PARAMETRES!$D:$D,MATCH($B271,PARAMETRES!$B:$B,0)),"")&lt;&gt;"☐",ISNUMBER($P271)),IF(IFERROR(INDEX(LISTES!$F:$F,MATCH($B271,LISTES!$A:$A,0)),0)=1,"Domicile + agence","Domicile"),"Agence")</f>
        <v>Agence</v>
      </c>
      <c r="D271" s="20">
        <v>5</v>
      </c>
      <c r="E271" s="20">
        <v>0</v>
      </c>
      <c r="F271" s="21">
        <f>IF($K271&lt;&gt;"OK","",$N271+IF($C271="Agence",$O271,IF($C271="Domicile",$P271,$Q271+$O271))+IF($C271="Agence",IF(OR(IFERROR(INDEX(LISTES!$G:$G,MATCH($B271,LISTES!$A:$A,0)),0)=1,PARAMETRES!$C$6="Oui"),$R271,0),IF(IFERROR(INDEX(LISTES!$G:$G,MATCH($B271,LISTES!$A:$A,0)),0)=1,$R271+$Q271,$S271)))</f>
        <v>42.56</v>
      </c>
      <c r="G271" s="22">
        <f>IF($K271&lt;&gt;"OK","",IF($E271=0,0,$T271+IF($C271="Agence",$U271,IF($C271="Domicile",$V271,$W271+$U271))+IF($C271="Agence",IF(OR(IFERROR(INDEX(LISTES!$G:$G,MATCH($B271,LISTES!$A:$A,0)),0)=1,PARAMETRES!$C$6="Oui"),$X271,0),IF(IFERROR(INDEX(LISTES!$G:$G,MATCH($B271,LISTES!$A:$A,0)),0)=1,$X271+$W271,$Y271))))</f>
        <v>0</v>
      </c>
      <c r="H271" s="23">
        <f t="shared" si="8"/>
        <v>8.5120000000000005</v>
      </c>
      <c r="I271" s="24" t="str">
        <f t="shared" si="9"/>
        <v/>
      </c>
      <c r="J271" s="25">
        <v>0</v>
      </c>
      <c r="K271" s="4" t="s">
        <v>943</v>
      </c>
      <c r="L271" s="25">
        <f>IFERROR(INDEX(LISTES!$C:$C,MATCH($B271,LISTES!$A:$A,0)),1)</f>
        <v>1</v>
      </c>
      <c r="N271" s="26">
        <v>37.31</v>
      </c>
      <c r="O271" s="26">
        <v>5.25</v>
      </c>
      <c r="P271" s="26"/>
      <c r="Q271" s="26"/>
      <c r="R271" s="26">
        <v>7.53</v>
      </c>
      <c r="S271" s="26"/>
      <c r="T271" s="26"/>
      <c r="U271" s="26"/>
      <c r="V271" s="26"/>
      <c r="W271" s="26"/>
      <c r="X271" s="26"/>
      <c r="Y271" s="26"/>
    </row>
    <row r="272" spans="1:25" x14ac:dyDescent="0.3">
      <c r="A272" s="18">
        <v>46288</v>
      </c>
      <c r="B272" s="19" t="s">
        <v>894</v>
      </c>
      <c r="C272" s="4" t="str">
        <f>IF(AND(IFERROR(INDEX(PARAMETRES!$D:$D,MATCH($B272,PARAMETRES!$B:$B,0)),"")&lt;&gt;"☐",ISNUMBER($P272)),IF(IFERROR(INDEX(LISTES!$F:$F,MATCH($B272,LISTES!$A:$A,0)),0)=1,"Domicile + agence","Domicile"),"Agence")</f>
        <v>Agence</v>
      </c>
      <c r="D272" s="20">
        <v>2</v>
      </c>
      <c r="E272" s="20">
        <v>0</v>
      </c>
      <c r="F272" s="21">
        <f>IF($K272&lt;&gt;"OK","",$N272+IF($C272="Agence",$O272,IF($C272="Domicile",$P272,$Q272+$O272))+IF($C272="Agence",IF(OR(IFERROR(INDEX(LISTES!$G:$G,MATCH($B272,LISTES!$A:$A,0)),0)=1,PARAMETRES!$C$6="Oui"),$R272,0),IF(IFERROR(INDEX(LISTES!$G:$G,MATCH($B272,LISTES!$A:$A,0)),0)=1,$R272+$Q272,$S272)))</f>
        <v>14.95</v>
      </c>
      <c r="G272" s="22">
        <f>IF($K272&lt;&gt;"OK","",IF($E272=0,0,$T272+IF($C272="Agence",$U272,IF($C272="Domicile",$V272,$W272+$U272))+IF($C272="Agence",IF(OR(IFERROR(INDEX(LISTES!$G:$G,MATCH($B272,LISTES!$A:$A,0)),0)=1,PARAMETRES!$C$6="Oui"),$X272,0),IF(IFERROR(INDEX(LISTES!$G:$G,MATCH($B272,LISTES!$A:$A,0)),0)=1,$X272+$W272,$Y272))))</f>
        <v>0</v>
      </c>
      <c r="H272" s="23">
        <f t="shared" si="8"/>
        <v>7.4749999999999996</v>
      </c>
      <c r="I272" s="24" t="str">
        <f t="shared" si="9"/>
        <v/>
      </c>
      <c r="J272" s="25">
        <v>0</v>
      </c>
      <c r="K272" s="4" t="s">
        <v>943</v>
      </c>
      <c r="L272" s="25">
        <f>IFERROR(INDEX(LISTES!$C:$C,MATCH($B272,LISTES!$A:$A,0)),1)</f>
        <v>1</v>
      </c>
      <c r="N272" s="26">
        <v>0</v>
      </c>
      <c r="O272" s="26">
        <v>14.95</v>
      </c>
      <c r="P272" s="26"/>
      <c r="Q272" s="26"/>
      <c r="R272" s="26">
        <v>15.3</v>
      </c>
      <c r="S272" s="26"/>
      <c r="T272" s="26"/>
      <c r="U272" s="26"/>
      <c r="V272" s="26"/>
      <c r="W272" s="26"/>
      <c r="X272" s="26"/>
      <c r="Y272" s="26"/>
    </row>
    <row r="273" spans="1:25" x14ac:dyDescent="0.3">
      <c r="A273" s="18">
        <v>46288</v>
      </c>
      <c r="B273" s="19" t="s">
        <v>907</v>
      </c>
      <c r="C273" s="4" t="str">
        <f>IF(AND(IFERROR(INDEX(PARAMETRES!$D:$D,MATCH($B273,PARAMETRES!$B:$B,0)),"")&lt;&gt;"☐",ISNUMBER($P273)),IF(IFERROR(INDEX(LISTES!$F:$F,MATCH($B273,LISTES!$A:$A,0)),0)=1,"Domicile + agence","Domicile"),"Agence")</f>
        <v>Agence</v>
      </c>
      <c r="D273" s="20">
        <v>9</v>
      </c>
      <c r="E273" s="20">
        <v>7</v>
      </c>
      <c r="F273" s="21">
        <f>IF($K273&lt;&gt;"OK","",$N273+IF($C273="Agence",$O273,IF($C273="Domicile",$P273,$Q273+$O273))+IF($C273="Agence",IF(OR(IFERROR(INDEX(LISTES!$G:$G,MATCH($B273,LISTES!$A:$A,0)),0)=1,PARAMETRES!$C$6="Oui"),$R273,0),IF(IFERROR(INDEX(LISTES!$G:$G,MATCH($B273,LISTES!$A:$A,0)),0)=1,$R273+$Q273,$S273)))</f>
        <v>41.34</v>
      </c>
      <c r="G273" s="22">
        <f>IF($K273&lt;&gt;"OK","",IF($E273=0,0,$T273+IF($C273="Agence",$U273,IF($C273="Domicile",$V273,$W273+$U273))+IF($C273="Agence",IF(OR(IFERROR(INDEX(LISTES!$G:$G,MATCH($B273,LISTES!$A:$A,0)),0)=1,PARAMETRES!$C$6="Oui"),$X273,0),IF(IFERROR(INDEX(LISTES!$G:$G,MATCH($B273,LISTES!$A:$A,0)),0)=1,$X273+$W273,$Y273))))</f>
        <v>31.64</v>
      </c>
      <c r="H273" s="23">
        <f t="shared" si="8"/>
        <v>4.5933333333333337</v>
      </c>
      <c r="I273" s="24" t="str">
        <f t="shared" si="9"/>
        <v/>
      </c>
      <c r="J273" s="25">
        <v>0</v>
      </c>
      <c r="K273" s="4" t="s">
        <v>943</v>
      </c>
      <c r="L273" s="25">
        <f>IFERROR(INDEX(LISTES!$C:$C,MATCH($B273,LISTES!$A:$A,0)),1)</f>
        <v>1</v>
      </c>
      <c r="N273" s="26">
        <v>14.25</v>
      </c>
      <c r="O273" s="26">
        <v>27.09</v>
      </c>
      <c r="P273" s="26"/>
      <c r="Q273" s="26"/>
      <c r="R273" s="26">
        <v>29.23</v>
      </c>
      <c r="S273" s="26"/>
      <c r="T273" s="26">
        <v>7.11</v>
      </c>
      <c r="U273" s="26">
        <v>24.53</v>
      </c>
      <c r="V273" s="26"/>
      <c r="W273" s="26"/>
      <c r="X273" s="26">
        <v>29.23</v>
      </c>
      <c r="Y273" s="26"/>
    </row>
    <row r="274" spans="1:25" x14ac:dyDescent="0.3">
      <c r="A274" s="18">
        <v>46288</v>
      </c>
      <c r="B274" s="19" t="s">
        <v>954</v>
      </c>
      <c r="C274" s="4" t="str">
        <f>IF(AND(IFERROR(INDEX(PARAMETRES!$D:$D,MATCH($B274,PARAMETRES!$B:$B,0)),"")&lt;&gt;"☐",ISNUMBER($P274)),IF(IFERROR(INDEX(LISTES!$F:$F,MATCH($B274,LISTES!$A:$A,0)),0)=1,"Domicile + agence","Domicile"),"Agence")</f>
        <v>Agence</v>
      </c>
      <c r="D274" s="20">
        <v>11</v>
      </c>
      <c r="E274" s="20">
        <v>0</v>
      </c>
      <c r="F274" s="21">
        <f>IF($K274&lt;&gt;"OK","",$N274+IF($C274="Agence",$O274,IF($C274="Domicile",$P274,$Q274+$O274))+IF($C274="Agence",IF(OR(IFERROR(INDEX(LISTES!$G:$G,MATCH($B274,LISTES!$A:$A,0)),0)=1,PARAMETRES!$C$6="Oui"),$R274,0),IF(IFERROR(INDEX(LISTES!$G:$G,MATCH($B274,LISTES!$A:$A,0)),0)=1,$R274+$Q274,$S274)))</f>
        <v>31.07</v>
      </c>
      <c r="G274" s="22">
        <f>IF($K274&lt;&gt;"OK","",IF($E274=0,0,$T274+IF($C274="Agence",$U274,IF($C274="Domicile",$V274,$W274+$U274))+IF($C274="Agence",IF(OR(IFERROR(INDEX(LISTES!$G:$G,MATCH($B274,LISTES!$A:$A,0)),0)=1,PARAMETRES!$C$6="Oui"),$X274,0),IF(IFERROR(INDEX(LISTES!$G:$G,MATCH($B274,LISTES!$A:$A,0)),0)=1,$X274+$W274,$Y274))))</f>
        <v>0</v>
      </c>
      <c r="H274" s="23">
        <f t="shared" si="8"/>
        <v>2.8245454545454547</v>
      </c>
      <c r="I274" s="24" t="str">
        <f t="shared" si="9"/>
        <v/>
      </c>
      <c r="J274" s="25">
        <v>0</v>
      </c>
      <c r="K274" s="4" t="s">
        <v>943</v>
      </c>
      <c r="L274" s="25">
        <f>IFERROR(INDEX(LISTES!$C:$C,MATCH($B274,LISTES!$A:$A,0)),1)</f>
        <v>1</v>
      </c>
      <c r="N274" s="26">
        <v>23.97</v>
      </c>
      <c r="O274" s="26">
        <v>7.1</v>
      </c>
      <c r="P274" s="26"/>
      <c r="Q274" s="26"/>
      <c r="R274" s="26">
        <v>6.97</v>
      </c>
      <c r="S274" s="26"/>
      <c r="T274" s="26"/>
      <c r="U274" s="26"/>
      <c r="V274" s="26"/>
      <c r="W274" s="26"/>
      <c r="X274" s="26"/>
      <c r="Y274" s="26"/>
    </row>
    <row r="275" spans="1:25" x14ac:dyDescent="0.3">
      <c r="A275" s="18">
        <v>46288</v>
      </c>
      <c r="B275" s="19" t="s">
        <v>905</v>
      </c>
      <c r="C275" s="4" t="str">
        <f>IF(AND(IFERROR(INDEX(PARAMETRES!$D:$D,MATCH($B275,PARAMETRES!$B:$B,0)),"")&lt;&gt;"☐",ISNUMBER($P275)),IF(IFERROR(INDEX(LISTES!$F:$F,MATCH($B275,LISTES!$A:$A,0)),0)=1,"Domicile + agence","Domicile"),"Agence")</f>
        <v>Agence</v>
      </c>
      <c r="D275" s="20">
        <v>10</v>
      </c>
      <c r="E275" s="20">
        <v>0</v>
      </c>
      <c r="F275" s="21">
        <f>IF($K275&lt;&gt;"OK","",$N275+IF($C275="Agence",$O275,IF($C275="Domicile",$P275,$Q275+$O275))+IF($C275="Agence",IF(OR(IFERROR(INDEX(LISTES!$G:$G,MATCH($B275,LISTES!$A:$A,0)),0)=1,PARAMETRES!$C$6="Oui"),$R275,0),IF(IFERROR(INDEX(LISTES!$G:$G,MATCH($B275,LISTES!$A:$A,0)),0)=1,$R275+$Q275,$S275)))</f>
        <v>90.350000000000009</v>
      </c>
      <c r="G275" s="22">
        <f>IF($K275&lt;&gt;"OK","",IF($E275=0,0,$T275+IF($C275="Agence",$U275,IF($C275="Domicile",$V275,$W275+$U275))+IF($C275="Agence",IF(OR(IFERROR(INDEX(LISTES!$G:$G,MATCH($B275,LISTES!$A:$A,0)),0)=1,PARAMETRES!$C$6="Oui"),$X275,0),IF(IFERROR(INDEX(LISTES!$G:$G,MATCH($B275,LISTES!$A:$A,0)),0)=1,$X275+$W275,$Y275))))</f>
        <v>0</v>
      </c>
      <c r="H275" s="23">
        <f t="shared" si="8"/>
        <v>9.0350000000000001</v>
      </c>
      <c r="I275" s="24" t="str">
        <f t="shared" si="9"/>
        <v/>
      </c>
      <c r="J275" s="25">
        <v>0</v>
      </c>
      <c r="K275" s="4" t="s">
        <v>943</v>
      </c>
      <c r="L275" s="25">
        <f>IFERROR(INDEX(LISTES!$C:$C,MATCH($B275,LISTES!$A:$A,0)),1)</f>
        <v>1</v>
      </c>
      <c r="N275" s="26">
        <v>86.42</v>
      </c>
      <c r="O275" s="26">
        <v>3.93</v>
      </c>
      <c r="P275" s="26"/>
      <c r="Q275" s="26"/>
      <c r="R275" s="26">
        <v>3.66</v>
      </c>
      <c r="S275" s="26"/>
      <c r="T275" s="26"/>
      <c r="U275" s="26"/>
      <c r="V275" s="26"/>
      <c r="W275" s="26"/>
      <c r="X275" s="26"/>
      <c r="Y275" s="26"/>
    </row>
    <row r="276" spans="1:25" x14ac:dyDescent="0.3">
      <c r="A276" s="18">
        <v>46288</v>
      </c>
      <c r="B276" s="19" t="s">
        <v>859</v>
      </c>
      <c r="C276" s="4" t="str">
        <f>IF(AND(IFERROR(INDEX(PARAMETRES!$D:$D,MATCH($B276,PARAMETRES!$B:$B,0)),"")&lt;&gt;"☐",ISNUMBER($P276)),IF(IFERROR(INDEX(LISTES!$F:$F,MATCH($B276,LISTES!$A:$A,0)),0)=1,"Domicile + agence","Domicile"),"Agence")</f>
        <v>Agence</v>
      </c>
      <c r="D276" s="20">
        <v>14</v>
      </c>
      <c r="E276" s="20">
        <v>0</v>
      </c>
      <c r="F276" s="21">
        <f>IF($K276&lt;&gt;"OK","",$N276+IF($C276="Agence",$O276,IF($C276="Domicile",$P276,$Q276+$O276))+IF($C276="Agence",IF(OR(IFERROR(INDEX(LISTES!$G:$G,MATCH($B276,LISTES!$A:$A,0)),0)=1,PARAMETRES!$C$6="Oui"),$R276,0),IF(IFERROR(INDEX(LISTES!$G:$G,MATCH($B276,LISTES!$A:$A,0)),0)=1,$R276+$Q276,$S276)))</f>
        <v>16.98</v>
      </c>
      <c r="G276" s="22">
        <f>IF($K276&lt;&gt;"OK","",IF($E276=0,0,$T276+IF($C276="Agence",$U276,IF($C276="Domicile",$V276,$W276+$U276))+IF($C276="Agence",IF(OR(IFERROR(INDEX(LISTES!$G:$G,MATCH($B276,LISTES!$A:$A,0)),0)=1,PARAMETRES!$C$6="Oui"),$X276,0),IF(IFERROR(INDEX(LISTES!$G:$G,MATCH($B276,LISTES!$A:$A,0)),0)=1,$X276+$W276,$Y276))))</f>
        <v>0</v>
      </c>
      <c r="H276" s="23">
        <f t="shared" si="8"/>
        <v>1.2128571428571429</v>
      </c>
      <c r="I276" s="24" t="str">
        <f t="shared" si="9"/>
        <v/>
      </c>
      <c r="J276" s="25">
        <v>0</v>
      </c>
      <c r="K276" s="4" t="s">
        <v>943</v>
      </c>
      <c r="L276" s="25">
        <f>IFERROR(INDEX(LISTES!$C:$C,MATCH($B276,LISTES!$A:$A,0)),1)</f>
        <v>1</v>
      </c>
      <c r="N276" s="26">
        <v>14.82</v>
      </c>
      <c r="O276" s="26">
        <v>2.16</v>
      </c>
      <c r="P276" s="26"/>
      <c r="Q276" s="26"/>
      <c r="R276" s="26">
        <v>3.26</v>
      </c>
      <c r="S276" s="26"/>
      <c r="T276" s="26"/>
      <c r="U276" s="26"/>
      <c r="V276" s="26"/>
      <c r="W276" s="26"/>
      <c r="X276" s="26"/>
      <c r="Y276" s="26"/>
    </row>
    <row r="277" spans="1:25" x14ac:dyDescent="0.3">
      <c r="A277" s="18">
        <v>46288</v>
      </c>
      <c r="B277" s="19" t="s">
        <v>985</v>
      </c>
      <c r="C277" s="4" t="str">
        <f>IF(AND(IFERROR(INDEX(PARAMETRES!$D:$D,MATCH($B277,PARAMETRES!$B:$B,0)),"")&lt;&gt;"☐",ISNUMBER($P277)),IF(IFERROR(INDEX(LISTES!$F:$F,MATCH($B277,LISTES!$A:$A,0)),0)=1,"Domicile + agence","Domicile"),"Agence")</f>
        <v>Agence</v>
      </c>
      <c r="D277" s="20">
        <v>2</v>
      </c>
      <c r="E277" s="20">
        <v>0</v>
      </c>
      <c r="F277" s="21">
        <f>IF($K277&lt;&gt;"OK","",$N277+IF($C277="Agence",$O277,IF($C277="Domicile",$P277,$Q277+$O277))+IF($C277="Agence",IF(OR(IFERROR(INDEX(LISTES!$G:$G,MATCH($B277,LISTES!$A:$A,0)),0)=1,PARAMETRES!$C$6="Oui"),$R277,0),IF(IFERROR(INDEX(LISTES!$G:$G,MATCH($B277,LISTES!$A:$A,0)),0)=1,$R277+$Q277,$S277)))</f>
        <v>2.2999999999999998</v>
      </c>
      <c r="G277" s="22">
        <f>IF($K277&lt;&gt;"OK","",IF($E277=0,0,$T277+IF($C277="Agence",$U277,IF($C277="Domicile",$V277,$W277+$U277))+IF($C277="Agence",IF(OR(IFERROR(INDEX(LISTES!$G:$G,MATCH($B277,LISTES!$A:$A,0)),0)=1,PARAMETRES!$C$6="Oui"),$X277,0),IF(IFERROR(INDEX(LISTES!$G:$G,MATCH($B277,LISTES!$A:$A,0)),0)=1,$X277+$W277,$Y277))))</f>
        <v>0</v>
      </c>
      <c r="H277" s="23">
        <f t="shared" si="8"/>
        <v>1.1499999999999999</v>
      </c>
      <c r="I277" s="24" t="str">
        <f t="shared" si="9"/>
        <v/>
      </c>
      <c r="J277" s="25">
        <v>0</v>
      </c>
      <c r="K277" s="4" t="s">
        <v>943</v>
      </c>
      <c r="L277" s="25">
        <f>IFERROR(INDEX(LISTES!$C:$C,MATCH($B277,LISTES!$A:$A,0)),1)</f>
        <v>0</v>
      </c>
      <c r="N277" s="26">
        <v>0</v>
      </c>
      <c r="O277" s="26">
        <v>2.2999999999999998</v>
      </c>
      <c r="P277" s="26"/>
      <c r="Q277" s="26"/>
      <c r="R277" s="26">
        <v>2.42</v>
      </c>
      <c r="S277" s="26"/>
      <c r="T277" s="26"/>
      <c r="U277" s="26"/>
      <c r="V277" s="26"/>
      <c r="W277" s="26"/>
      <c r="X277" s="26"/>
      <c r="Y277" s="26"/>
    </row>
    <row r="278" spans="1:25" x14ac:dyDescent="0.3">
      <c r="A278" s="18">
        <v>46288</v>
      </c>
      <c r="B278" s="19" t="s">
        <v>865</v>
      </c>
      <c r="C278" s="4" t="str">
        <f>IF(AND(IFERROR(INDEX(PARAMETRES!$D:$D,MATCH($B278,PARAMETRES!$B:$B,0)),"")&lt;&gt;"☐",ISNUMBER($P278)),IF(IFERROR(INDEX(LISTES!$F:$F,MATCH($B278,LISTES!$A:$A,0)),0)=1,"Domicile + agence","Domicile"),"Agence")</f>
        <v>Agence</v>
      </c>
      <c r="D278" s="20">
        <v>6</v>
      </c>
      <c r="E278" s="20">
        <v>2</v>
      </c>
      <c r="F278" s="21">
        <f>IF($K278&lt;&gt;"OK","",$N278+IF($C278="Agence",$O278,IF($C278="Domicile",$P278,$Q278+$O278))+IF($C278="Agence",IF(OR(IFERROR(INDEX(LISTES!$G:$G,MATCH($B278,LISTES!$A:$A,0)),0)=1,PARAMETRES!$C$6="Oui"),$R278,0),IF(IFERROR(INDEX(LISTES!$G:$G,MATCH($B278,LISTES!$A:$A,0)),0)=1,$R278+$Q278,$S278)))</f>
        <v>18.82</v>
      </c>
      <c r="G278" s="22">
        <f>IF($K278&lt;&gt;"OK","",IF($E278=0,0,$T278+IF($C278="Agence",$U278,IF($C278="Domicile",$V278,$W278+$U278))+IF($C278="Agence",IF(OR(IFERROR(INDEX(LISTES!$G:$G,MATCH($B278,LISTES!$A:$A,0)),0)=1,PARAMETRES!$C$6="Oui"),$X278,0),IF(IFERROR(INDEX(LISTES!$G:$G,MATCH($B278,LISTES!$A:$A,0)),0)=1,$X278+$W278,$Y278))))</f>
        <v>3.96</v>
      </c>
      <c r="H278" s="23">
        <f t="shared" si="8"/>
        <v>3.1366666666666667</v>
      </c>
      <c r="I278" s="24" t="str">
        <f t="shared" si="9"/>
        <v/>
      </c>
      <c r="J278" s="25">
        <v>1</v>
      </c>
      <c r="K278" s="4" t="s">
        <v>943</v>
      </c>
      <c r="L278" s="25">
        <f>IFERROR(INDEX(LISTES!$C:$C,MATCH($B278,LISTES!$A:$A,0)),1)</f>
        <v>1</v>
      </c>
      <c r="N278" s="26">
        <v>14.86</v>
      </c>
      <c r="O278" s="26">
        <v>3.96</v>
      </c>
      <c r="P278" s="26"/>
      <c r="Q278" s="26"/>
      <c r="R278" s="26">
        <v>2.46</v>
      </c>
      <c r="S278" s="26"/>
      <c r="T278" s="26">
        <v>0</v>
      </c>
      <c r="U278" s="26">
        <v>3.96</v>
      </c>
      <c r="V278" s="26"/>
      <c r="W278" s="26"/>
      <c r="X278" s="26">
        <v>3.89</v>
      </c>
      <c r="Y278" s="26"/>
    </row>
    <row r="279" spans="1:25" x14ac:dyDescent="0.3">
      <c r="A279" s="18">
        <v>46288</v>
      </c>
      <c r="B279" s="19" t="s">
        <v>955</v>
      </c>
      <c r="C279" s="4" t="str">
        <f>IF(AND(IFERROR(INDEX(PARAMETRES!$D:$D,MATCH($B279,PARAMETRES!$B:$B,0)),"")&lt;&gt;"☐",ISNUMBER($P279)),IF(IFERROR(INDEX(LISTES!$F:$F,MATCH($B279,LISTES!$A:$A,0)),0)=1,"Domicile + agence","Domicile"),"Agence")</f>
        <v>Agence</v>
      </c>
      <c r="D279" s="20">
        <v>1</v>
      </c>
      <c r="E279" s="20">
        <v>0</v>
      </c>
      <c r="F279" s="21">
        <f>IF($K279&lt;&gt;"OK","",$N279+IF($C279="Agence",$O279,IF($C279="Domicile",$P279,$Q279+$O279))+IF($C279="Agence",IF(OR(IFERROR(INDEX(LISTES!$G:$G,MATCH($B279,LISTES!$A:$A,0)),0)=1,PARAMETRES!$C$6="Oui"),$R279,0),IF(IFERROR(INDEX(LISTES!$G:$G,MATCH($B279,LISTES!$A:$A,0)),0)=1,$R279+$Q279,$S279)))</f>
        <v>4.42</v>
      </c>
      <c r="G279" s="22">
        <f>IF($K279&lt;&gt;"OK","",IF($E279=0,0,$T279+IF($C279="Agence",$U279,IF($C279="Domicile",$V279,$W279+$U279))+IF($C279="Agence",IF(OR(IFERROR(INDEX(LISTES!$G:$G,MATCH($B279,LISTES!$A:$A,0)),0)=1,PARAMETRES!$C$6="Oui"),$X279,0),IF(IFERROR(INDEX(LISTES!$G:$G,MATCH($B279,LISTES!$A:$A,0)),0)=1,$X279+$W279,$Y279))))</f>
        <v>0</v>
      </c>
      <c r="H279" s="23">
        <f t="shared" si="8"/>
        <v>4.42</v>
      </c>
      <c r="I279" s="24" t="str">
        <f t="shared" si="9"/>
        <v/>
      </c>
      <c r="J279" s="25">
        <v>0</v>
      </c>
      <c r="K279" s="4" t="s">
        <v>943</v>
      </c>
      <c r="L279" s="25">
        <f>IFERROR(INDEX(LISTES!$C:$C,MATCH($B279,LISTES!$A:$A,0)),1)</f>
        <v>1</v>
      </c>
      <c r="N279" s="26">
        <v>0</v>
      </c>
      <c r="O279" s="26">
        <v>4.42</v>
      </c>
      <c r="P279" s="26"/>
      <c r="Q279" s="26"/>
      <c r="R279" s="26">
        <v>5.12</v>
      </c>
      <c r="S279" s="26"/>
      <c r="T279" s="26"/>
      <c r="U279" s="26"/>
      <c r="V279" s="26"/>
      <c r="W279" s="26"/>
      <c r="X279" s="26"/>
      <c r="Y279" s="26"/>
    </row>
    <row r="280" spans="1:25" x14ac:dyDescent="0.3">
      <c r="A280" s="18">
        <v>46288</v>
      </c>
      <c r="B280" s="19" t="s">
        <v>847</v>
      </c>
      <c r="C280" s="4" t="str">
        <f>IF(AND(IFERROR(INDEX(PARAMETRES!$D:$D,MATCH($B280,PARAMETRES!$B:$B,0)),"")&lt;&gt;"☐",ISNUMBER($P280)),IF(IFERROR(INDEX(LISTES!$F:$F,MATCH($B280,LISTES!$A:$A,0)),0)=1,"Domicile + agence","Domicile"),"Agence")</f>
        <v>Agence</v>
      </c>
      <c r="D280" s="20">
        <v>5</v>
      </c>
      <c r="E280" s="20">
        <v>2</v>
      </c>
      <c r="F280" s="21">
        <f>IF($K280&lt;&gt;"OK","",$N280+IF($C280="Agence",$O280,IF($C280="Domicile",$P280,$Q280+$O280))+IF($C280="Agence",IF(OR(IFERROR(INDEX(LISTES!$G:$G,MATCH($B280,LISTES!$A:$A,0)),0)=1,PARAMETRES!$C$6="Oui"),$R280,0),IF(IFERROR(INDEX(LISTES!$G:$G,MATCH($B280,LISTES!$A:$A,0)),0)=1,$R280+$Q280,$S280)))</f>
        <v>12.77</v>
      </c>
      <c r="G280" s="22">
        <f>IF($K280&lt;&gt;"OK","",IF($E280=0,0,$T280+IF($C280="Agence",$U280,IF($C280="Domicile",$V280,$W280+$U280))+IF($C280="Agence",IF(OR(IFERROR(INDEX(LISTES!$G:$G,MATCH($B280,LISTES!$A:$A,0)),0)=1,PARAMETRES!$C$6="Oui"),$X280,0),IF(IFERROR(INDEX(LISTES!$G:$G,MATCH($B280,LISTES!$A:$A,0)),0)=1,$X280+$W280,$Y280))))</f>
        <v>6.3100000000000005</v>
      </c>
      <c r="H280" s="23">
        <f t="shared" si="8"/>
        <v>2.5539999999999998</v>
      </c>
      <c r="I280" s="24" t="str">
        <f t="shared" si="9"/>
        <v/>
      </c>
      <c r="J280" s="25">
        <v>0</v>
      </c>
      <c r="K280" s="4" t="s">
        <v>943</v>
      </c>
      <c r="L280" s="25">
        <f>IFERROR(INDEX(LISTES!$C:$C,MATCH($B280,LISTES!$A:$A,0)),1)</f>
        <v>1</v>
      </c>
      <c r="N280" s="26">
        <v>9.41</v>
      </c>
      <c r="O280" s="26">
        <v>3.36</v>
      </c>
      <c r="P280" s="26"/>
      <c r="Q280" s="26"/>
      <c r="R280" s="26">
        <v>2.9</v>
      </c>
      <c r="S280" s="26"/>
      <c r="T280" s="26">
        <v>2.95</v>
      </c>
      <c r="U280" s="26">
        <v>3.36</v>
      </c>
      <c r="V280" s="26"/>
      <c r="W280" s="26"/>
      <c r="X280" s="26">
        <v>10.16</v>
      </c>
      <c r="Y280" s="26"/>
    </row>
    <row r="281" spans="1:25" x14ac:dyDescent="0.3">
      <c r="A281" s="18">
        <v>46288</v>
      </c>
      <c r="B281" s="19" t="s">
        <v>956</v>
      </c>
      <c r="C281" s="4" t="str">
        <f>IF(AND(IFERROR(INDEX(PARAMETRES!$D:$D,MATCH($B281,PARAMETRES!$B:$B,0)),"")&lt;&gt;"☐",ISNUMBER($P281)),IF(IFERROR(INDEX(LISTES!$F:$F,MATCH($B281,LISTES!$A:$A,0)),0)=1,"Domicile + agence","Domicile"),"Agence")</f>
        <v>Agence</v>
      </c>
      <c r="D281" s="20">
        <v>6</v>
      </c>
      <c r="E281" s="20">
        <v>0</v>
      </c>
      <c r="F281" s="21">
        <f>IF($K281&lt;&gt;"OK","",$N281+IF($C281="Agence",$O281,IF($C281="Domicile",$P281,$Q281+$O281))+IF($C281="Agence",IF(OR(IFERROR(INDEX(LISTES!$G:$G,MATCH($B281,LISTES!$A:$A,0)),0)=1,PARAMETRES!$C$6="Oui"),$R281,0),IF(IFERROR(INDEX(LISTES!$G:$G,MATCH($B281,LISTES!$A:$A,0)),0)=1,$R281+$Q281,$S281)))</f>
        <v>12.649999999999999</v>
      </c>
      <c r="G281" s="22">
        <f>IF($K281&lt;&gt;"OK","",IF($E281=0,0,$T281+IF($C281="Agence",$U281,IF($C281="Domicile",$V281,$W281+$U281))+IF($C281="Agence",IF(OR(IFERROR(INDEX(LISTES!$G:$G,MATCH($B281,LISTES!$A:$A,0)),0)=1,PARAMETRES!$C$6="Oui"),$X281,0),IF(IFERROR(INDEX(LISTES!$G:$G,MATCH($B281,LISTES!$A:$A,0)),0)=1,$X281+$W281,$Y281))))</f>
        <v>0</v>
      </c>
      <c r="H281" s="23">
        <f t="shared" si="8"/>
        <v>2.1083333333333329</v>
      </c>
      <c r="I281" s="24" t="str">
        <f t="shared" si="9"/>
        <v/>
      </c>
      <c r="J281" s="25">
        <v>0</v>
      </c>
      <c r="K281" s="4" t="s">
        <v>943</v>
      </c>
      <c r="L281" s="25">
        <f>IFERROR(INDEX(LISTES!$C:$C,MATCH($B281,LISTES!$A:$A,0)),1)</f>
        <v>1</v>
      </c>
      <c r="N281" s="26">
        <v>7.43</v>
      </c>
      <c r="O281" s="26">
        <v>5.22</v>
      </c>
      <c r="P281" s="26"/>
      <c r="Q281" s="26"/>
      <c r="R281" s="26">
        <v>5.71</v>
      </c>
      <c r="S281" s="26"/>
      <c r="T281" s="26"/>
      <c r="U281" s="26"/>
      <c r="V281" s="26"/>
      <c r="W281" s="26"/>
      <c r="X281" s="26"/>
      <c r="Y281" s="26"/>
    </row>
    <row r="282" spans="1:25" x14ac:dyDescent="0.3">
      <c r="A282" s="18">
        <v>46288</v>
      </c>
      <c r="B282" s="19" t="s">
        <v>957</v>
      </c>
      <c r="C282" s="4" t="str">
        <f>IF(AND(IFERROR(INDEX(PARAMETRES!$D:$D,MATCH($B282,PARAMETRES!$B:$B,0)),"")&lt;&gt;"☐",ISNUMBER($P282)),IF(IFERROR(INDEX(LISTES!$F:$F,MATCH($B282,LISTES!$A:$A,0)),0)=1,"Domicile + agence","Domicile"),"Agence")</f>
        <v>Agence</v>
      </c>
      <c r="D282" s="20">
        <v>11</v>
      </c>
      <c r="E282" s="20">
        <v>1</v>
      </c>
      <c r="F282" s="21">
        <f>IF($K282&lt;&gt;"OK","",$N282+IF($C282="Agence",$O282,IF($C282="Domicile",$P282,$Q282+$O282))+IF($C282="Agence",IF(OR(IFERROR(INDEX(LISTES!$G:$G,MATCH($B282,LISTES!$A:$A,0)),0)=1,PARAMETRES!$C$6="Oui"),$R282,0),IF(IFERROR(INDEX(LISTES!$G:$G,MATCH($B282,LISTES!$A:$A,0)),0)=1,$R282+$Q282,$S282)))</f>
        <v>26.23</v>
      </c>
      <c r="G282" s="22">
        <f>IF($K282&lt;&gt;"OK","",IF($E282=0,0,$T282+IF($C282="Agence",$U282,IF($C282="Domicile",$V282,$W282+$U282))+IF($C282="Agence",IF(OR(IFERROR(INDEX(LISTES!$G:$G,MATCH($B282,LISTES!$A:$A,0)),0)=1,PARAMETRES!$C$6="Oui"),$X282,0),IF(IFERROR(INDEX(LISTES!$G:$G,MATCH($B282,LISTES!$A:$A,0)),0)=1,$X282+$W282,$Y282))))</f>
        <v>5.0199999999999996</v>
      </c>
      <c r="H282" s="23">
        <f t="shared" si="8"/>
        <v>2.3845454545454547</v>
      </c>
      <c r="I282" s="24" t="str">
        <f t="shared" si="9"/>
        <v/>
      </c>
      <c r="J282" s="25">
        <v>0</v>
      </c>
      <c r="K282" s="4" t="s">
        <v>943</v>
      </c>
      <c r="L282" s="25">
        <f>IFERROR(INDEX(LISTES!$C:$C,MATCH($B282,LISTES!$A:$A,0)),1)</f>
        <v>1</v>
      </c>
      <c r="N282" s="26">
        <v>21.21</v>
      </c>
      <c r="O282" s="26">
        <v>5.0199999999999996</v>
      </c>
      <c r="P282" s="26"/>
      <c r="Q282" s="26"/>
      <c r="R282" s="26">
        <v>2.27</v>
      </c>
      <c r="S282" s="26"/>
      <c r="T282" s="26">
        <v>0</v>
      </c>
      <c r="U282" s="26">
        <v>5.0199999999999996</v>
      </c>
      <c r="V282" s="26"/>
      <c r="W282" s="26"/>
      <c r="X282" s="26">
        <v>4.96</v>
      </c>
      <c r="Y282" s="26"/>
    </row>
    <row r="283" spans="1:25" x14ac:dyDescent="0.3">
      <c r="A283" s="18">
        <v>46288</v>
      </c>
      <c r="B283" s="19" t="s">
        <v>958</v>
      </c>
      <c r="C283" s="4" t="str">
        <f>IF(AND(IFERROR(INDEX(PARAMETRES!$D:$D,MATCH($B283,PARAMETRES!$B:$B,0)),"")&lt;&gt;"☐",ISNUMBER($P283)),IF(IFERROR(INDEX(LISTES!$F:$F,MATCH($B283,LISTES!$A:$A,0)),0)=1,"Domicile + agence","Domicile"),"Agence")</f>
        <v>Agence</v>
      </c>
      <c r="D283" s="20">
        <v>1</v>
      </c>
      <c r="E283" s="20">
        <v>0</v>
      </c>
      <c r="F283" s="21">
        <f>IF($K283&lt;&gt;"OK","",$N283+IF($C283="Agence",$O283,IF($C283="Domicile",$P283,$Q283+$O283))+IF($C283="Agence",IF(OR(IFERROR(INDEX(LISTES!$G:$G,MATCH($B283,LISTES!$A:$A,0)),0)=1,PARAMETRES!$C$6="Oui"),$R283,0),IF(IFERROR(INDEX(LISTES!$G:$G,MATCH($B283,LISTES!$A:$A,0)),0)=1,$R283+$Q283,$S283)))</f>
        <v>3.5</v>
      </c>
      <c r="G283" s="22">
        <f>IF($K283&lt;&gt;"OK","",IF($E283=0,0,$T283+IF($C283="Agence",$U283,IF($C283="Domicile",$V283,$W283+$U283))+IF($C283="Agence",IF(OR(IFERROR(INDEX(LISTES!$G:$G,MATCH($B283,LISTES!$A:$A,0)),0)=1,PARAMETRES!$C$6="Oui"),$X283,0),IF(IFERROR(INDEX(LISTES!$G:$G,MATCH($B283,LISTES!$A:$A,0)),0)=1,$X283+$W283,$Y283))))</f>
        <v>0</v>
      </c>
      <c r="H283" s="23">
        <f t="shared" si="8"/>
        <v>3.5</v>
      </c>
      <c r="I283" s="24" t="str">
        <f t="shared" si="9"/>
        <v/>
      </c>
      <c r="J283" s="25">
        <v>0</v>
      </c>
      <c r="K283" s="4" t="s">
        <v>943</v>
      </c>
      <c r="L283" s="25">
        <f>IFERROR(INDEX(LISTES!$C:$C,MATCH($B283,LISTES!$A:$A,0)),1)</f>
        <v>1</v>
      </c>
      <c r="N283" s="26">
        <v>0</v>
      </c>
      <c r="O283" s="26">
        <v>3.5</v>
      </c>
      <c r="P283" s="26"/>
      <c r="Q283" s="26"/>
      <c r="R283" s="26">
        <v>3.54</v>
      </c>
      <c r="S283" s="26"/>
      <c r="T283" s="26"/>
      <c r="U283" s="26"/>
      <c r="V283" s="26"/>
      <c r="W283" s="26"/>
      <c r="X283" s="26"/>
      <c r="Y283" s="26"/>
    </row>
    <row r="284" spans="1:25" x14ac:dyDescent="0.3">
      <c r="A284" s="18">
        <v>46288</v>
      </c>
      <c r="B284" s="19" t="s">
        <v>849</v>
      </c>
      <c r="C284" s="4" t="str">
        <f>IF(AND(IFERROR(INDEX(PARAMETRES!$D:$D,MATCH($B284,PARAMETRES!$B:$B,0)),"")&lt;&gt;"☐",ISNUMBER($P284)),IF(IFERROR(INDEX(LISTES!$F:$F,MATCH($B284,LISTES!$A:$A,0)),0)=1,"Domicile + agence","Domicile"),"Agence")</f>
        <v>Agence</v>
      </c>
      <c r="D284" s="20">
        <v>7</v>
      </c>
      <c r="E284" s="20">
        <v>0</v>
      </c>
      <c r="F284" s="21">
        <f>IF($K284&lt;&gt;"OK","",$N284+IF($C284="Agence",$O284,IF($C284="Domicile",$P284,$Q284+$O284))+IF($C284="Agence",IF(OR(IFERROR(INDEX(LISTES!$G:$G,MATCH($B284,LISTES!$A:$A,0)),0)=1,PARAMETRES!$C$6="Oui"),$R284,0),IF(IFERROR(INDEX(LISTES!$G:$G,MATCH($B284,LISTES!$A:$A,0)),0)=1,$R284+$Q284,$S284)))</f>
        <v>24.38</v>
      </c>
      <c r="G284" s="22">
        <f>IF($K284&lt;&gt;"OK","",IF($E284=0,0,$T284+IF($C284="Agence",$U284,IF($C284="Domicile",$V284,$W284+$U284))+IF($C284="Agence",IF(OR(IFERROR(INDEX(LISTES!$G:$G,MATCH($B284,LISTES!$A:$A,0)),0)=1,PARAMETRES!$C$6="Oui"),$X284,0),IF(IFERROR(INDEX(LISTES!$G:$G,MATCH($B284,LISTES!$A:$A,0)),0)=1,$X284+$W284,$Y284))))</f>
        <v>0</v>
      </c>
      <c r="H284" s="23">
        <f t="shared" si="8"/>
        <v>3.4828571428571427</v>
      </c>
      <c r="I284" s="24" t="str">
        <f t="shared" si="9"/>
        <v/>
      </c>
      <c r="J284" s="25">
        <v>0</v>
      </c>
      <c r="K284" s="4" t="s">
        <v>943</v>
      </c>
      <c r="L284" s="25">
        <f>IFERROR(INDEX(LISTES!$C:$C,MATCH($B284,LISTES!$A:$A,0)),1)</f>
        <v>1</v>
      </c>
      <c r="N284" s="26">
        <v>19.059999999999999</v>
      </c>
      <c r="O284" s="26">
        <v>5.32</v>
      </c>
      <c r="P284" s="26"/>
      <c r="Q284" s="26"/>
      <c r="R284" s="26">
        <v>10.06</v>
      </c>
      <c r="S284" s="26"/>
      <c r="T284" s="26"/>
      <c r="U284" s="26"/>
      <c r="V284" s="26"/>
      <c r="W284" s="26"/>
      <c r="X284" s="26"/>
      <c r="Y284" s="26"/>
    </row>
    <row r="285" spans="1:25" x14ac:dyDescent="0.3">
      <c r="A285" s="18">
        <v>46288</v>
      </c>
      <c r="B285" s="19" t="s">
        <v>900</v>
      </c>
      <c r="C285" s="4" t="str">
        <f>IF(AND(IFERROR(INDEX(PARAMETRES!$D:$D,MATCH($B285,PARAMETRES!$B:$B,0)),"")&lt;&gt;"☐",ISNUMBER($P285)),IF(IFERROR(INDEX(LISTES!$F:$F,MATCH($B285,LISTES!$A:$A,0)),0)=1,"Domicile + agence","Domicile"),"Agence")</f>
        <v>Agence</v>
      </c>
      <c r="D285" s="20">
        <v>5</v>
      </c>
      <c r="E285" s="20">
        <v>0</v>
      </c>
      <c r="F285" s="21">
        <f>IF($K285&lt;&gt;"OK","",$N285+IF($C285="Agence",$O285,IF($C285="Domicile",$P285,$Q285+$O285))+IF($C285="Agence",IF(OR(IFERROR(INDEX(LISTES!$G:$G,MATCH($B285,LISTES!$A:$A,0)),0)=1,PARAMETRES!$C$6="Oui"),$R285,0),IF(IFERROR(INDEX(LISTES!$G:$G,MATCH($B285,LISTES!$A:$A,0)),0)=1,$R285+$Q285,$S285)))</f>
        <v>13.440000000000001</v>
      </c>
      <c r="G285" s="22">
        <f>IF($K285&lt;&gt;"OK","",IF($E285=0,0,$T285+IF($C285="Agence",$U285,IF($C285="Domicile",$V285,$W285+$U285))+IF($C285="Agence",IF(OR(IFERROR(INDEX(LISTES!$G:$G,MATCH($B285,LISTES!$A:$A,0)),0)=1,PARAMETRES!$C$6="Oui"),$X285,0),IF(IFERROR(INDEX(LISTES!$G:$G,MATCH($B285,LISTES!$A:$A,0)),0)=1,$X285+$W285,$Y285))))</f>
        <v>0</v>
      </c>
      <c r="H285" s="23">
        <f t="shared" si="8"/>
        <v>2.6880000000000002</v>
      </c>
      <c r="I285" s="24" t="str">
        <f t="shared" si="9"/>
        <v/>
      </c>
      <c r="J285" s="25">
        <v>0</v>
      </c>
      <c r="K285" s="4" t="s">
        <v>943</v>
      </c>
      <c r="L285" s="25">
        <f>IFERROR(INDEX(LISTES!$C:$C,MATCH($B285,LISTES!$A:$A,0)),1)</f>
        <v>1</v>
      </c>
      <c r="N285" s="26">
        <v>6.54</v>
      </c>
      <c r="O285" s="26">
        <v>6.9</v>
      </c>
      <c r="P285" s="26"/>
      <c r="Q285" s="26"/>
      <c r="R285" s="26">
        <v>10.78</v>
      </c>
      <c r="S285" s="26"/>
      <c r="T285" s="26"/>
      <c r="U285" s="26"/>
      <c r="V285" s="26"/>
      <c r="W285" s="26"/>
      <c r="X285" s="26"/>
      <c r="Y285" s="26"/>
    </row>
    <row r="286" spans="1:25" x14ac:dyDescent="0.3">
      <c r="A286" s="18">
        <v>46288</v>
      </c>
      <c r="B286" s="19" t="s">
        <v>959</v>
      </c>
      <c r="C286" s="4" t="str">
        <f>IF(AND(IFERROR(INDEX(PARAMETRES!$D:$D,MATCH($B286,PARAMETRES!$B:$B,0)),"")&lt;&gt;"☐",ISNUMBER($P286)),IF(IFERROR(INDEX(LISTES!$F:$F,MATCH($B286,LISTES!$A:$A,0)),0)=1,"Domicile + agence","Domicile"),"Agence")</f>
        <v>Agence</v>
      </c>
      <c r="D286" s="20">
        <v>10</v>
      </c>
      <c r="E286" s="20">
        <v>3</v>
      </c>
      <c r="F286" s="21">
        <f>IF($K286&lt;&gt;"OK","",$N286+IF($C286="Agence",$O286,IF($C286="Domicile",$P286,$Q286+$O286))+IF($C286="Agence",IF(OR(IFERROR(INDEX(LISTES!$G:$G,MATCH($B286,LISTES!$A:$A,0)),0)=1,PARAMETRES!$C$6="Oui"),$R286,0),IF(IFERROR(INDEX(LISTES!$G:$G,MATCH($B286,LISTES!$A:$A,0)),0)=1,$R286+$Q286,$S286)))</f>
        <v>37.549999999999997</v>
      </c>
      <c r="G286" s="22">
        <f>IF($K286&lt;&gt;"OK","",IF($E286=0,0,$T286+IF($C286="Agence",$U286,IF($C286="Domicile",$V286,$W286+$U286))+IF($C286="Agence",IF(OR(IFERROR(INDEX(LISTES!$G:$G,MATCH($B286,LISTES!$A:$A,0)),0)=1,PARAMETRES!$C$6="Oui"),$X286,0),IF(IFERROR(INDEX(LISTES!$G:$G,MATCH($B286,LISTES!$A:$A,0)),0)=1,$X286+$W286,$Y286))))</f>
        <v>12.88</v>
      </c>
      <c r="H286" s="23">
        <f t="shared" si="8"/>
        <v>3.7549999999999999</v>
      </c>
      <c r="I286" s="24" t="str">
        <f t="shared" si="9"/>
        <v/>
      </c>
      <c r="J286" s="25">
        <v>0</v>
      </c>
      <c r="K286" s="4" t="s">
        <v>943</v>
      </c>
      <c r="L286" s="25">
        <f>IFERROR(INDEX(LISTES!$C:$C,MATCH($B286,LISTES!$A:$A,0)),1)</f>
        <v>1</v>
      </c>
      <c r="N286" s="26">
        <v>27.06</v>
      </c>
      <c r="O286" s="26">
        <v>10.49</v>
      </c>
      <c r="P286" s="26"/>
      <c r="Q286" s="26"/>
      <c r="R286" s="26">
        <v>8.68</v>
      </c>
      <c r="S286" s="26"/>
      <c r="T286" s="26">
        <v>2.39</v>
      </c>
      <c r="U286" s="26">
        <v>10.49</v>
      </c>
      <c r="V286" s="26"/>
      <c r="W286" s="26"/>
      <c r="X286" s="26">
        <v>10.33</v>
      </c>
      <c r="Y286" s="26"/>
    </row>
    <row r="287" spans="1:25" x14ac:dyDescent="0.3">
      <c r="A287" s="18">
        <v>46288</v>
      </c>
      <c r="B287" s="19" t="s">
        <v>853</v>
      </c>
      <c r="C287" s="4" t="str">
        <f>IF(AND(IFERROR(INDEX(PARAMETRES!$D:$D,MATCH($B287,PARAMETRES!$B:$B,0)),"")&lt;&gt;"☐",ISNUMBER($P287)),IF(IFERROR(INDEX(LISTES!$F:$F,MATCH($B287,LISTES!$A:$A,0)),0)=1,"Domicile + agence","Domicile"),"Agence")</f>
        <v>Agence</v>
      </c>
      <c r="D287" s="20">
        <v>11</v>
      </c>
      <c r="E287" s="20">
        <v>2</v>
      </c>
      <c r="F287" s="21">
        <f>IF($K287&lt;&gt;"OK","",$N287+IF($C287="Agence",$O287,IF($C287="Domicile",$P287,$Q287+$O287))+IF($C287="Agence",IF(OR(IFERROR(INDEX(LISTES!$G:$G,MATCH($B287,LISTES!$A:$A,0)),0)=1,PARAMETRES!$C$6="Oui"),$R287,0),IF(IFERROR(INDEX(LISTES!$G:$G,MATCH($B287,LISTES!$A:$A,0)),0)=1,$R287+$Q287,$S287)))</f>
        <v>21.11</v>
      </c>
      <c r="G287" s="22">
        <f>IF($K287&lt;&gt;"OK","",IF($E287=0,0,$T287+IF($C287="Agence",$U287,IF($C287="Domicile",$V287,$W287+$U287))+IF($C287="Agence",IF(OR(IFERROR(INDEX(LISTES!$G:$G,MATCH($B287,LISTES!$A:$A,0)),0)=1,PARAMETRES!$C$6="Oui"),$X287,0),IF(IFERROR(INDEX(LISTES!$G:$G,MATCH($B287,LISTES!$A:$A,0)),0)=1,$X287+$W287,$Y287))))</f>
        <v>4.5199999999999996</v>
      </c>
      <c r="H287" s="23">
        <f t="shared" si="8"/>
        <v>1.919090909090909</v>
      </c>
      <c r="I287" s="24" t="str">
        <f t="shared" si="9"/>
        <v/>
      </c>
      <c r="J287" s="25">
        <v>0</v>
      </c>
      <c r="K287" s="4" t="s">
        <v>943</v>
      </c>
      <c r="L287" s="25">
        <f>IFERROR(INDEX(LISTES!$C:$C,MATCH($B287,LISTES!$A:$A,0)),1)</f>
        <v>1</v>
      </c>
      <c r="N287" s="26">
        <v>17.86</v>
      </c>
      <c r="O287" s="26">
        <v>3.25</v>
      </c>
      <c r="P287" s="26"/>
      <c r="Q287" s="26"/>
      <c r="R287" s="26">
        <v>3.08</v>
      </c>
      <c r="S287" s="26"/>
      <c r="T287" s="26">
        <v>1.27</v>
      </c>
      <c r="U287" s="26">
        <v>3.25</v>
      </c>
      <c r="V287" s="26"/>
      <c r="W287" s="26"/>
      <c r="X287" s="26">
        <v>3.05</v>
      </c>
      <c r="Y287" s="26"/>
    </row>
    <row r="288" spans="1:25" x14ac:dyDescent="0.3">
      <c r="A288" s="18">
        <v>46288</v>
      </c>
      <c r="B288" s="19" t="s">
        <v>960</v>
      </c>
      <c r="C288" s="4" t="str">
        <f>IF(AND(IFERROR(INDEX(PARAMETRES!$D:$D,MATCH($B288,PARAMETRES!$B:$B,0)),"")&lt;&gt;"☐",ISNUMBER($P288)),IF(IFERROR(INDEX(LISTES!$F:$F,MATCH($B288,LISTES!$A:$A,0)),0)=1,"Domicile + agence","Domicile"),"Agence")</f>
        <v>Agence</v>
      </c>
      <c r="D288" s="20">
        <v>8</v>
      </c>
      <c r="E288" s="20">
        <v>1</v>
      </c>
      <c r="F288" s="21">
        <f>IF($K288&lt;&gt;"OK","",$N288+IF($C288="Agence",$O288,IF($C288="Domicile",$P288,$Q288+$O288))+IF($C288="Agence",IF(OR(IFERROR(INDEX(LISTES!$G:$G,MATCH($B288,LISTES!$A:$A,0)),0)=1,PARAMETRES!$C$6="Oui"),$R288,0),IF(IFERROR(INDEX(LISTES!$G:$G,MATCH($B288,LISTES!$A:$A,0)),0)=1,$R288+$Q288,$S288)))</f>
        <v>36.99</v>
      </c>
      <c r="G288" s="22">
        <f>IF($K288&lt;&gt;"OK","",IF($E288=0,0,$T288+IF($C288="Agence",$U288,IF($C288="Domicile",$V288,$W288+$U288))+IF($C288="Agence",IF(OR(IFERROR(INDEX(LISTES!$G:$G,MATCH($B288,LISTES!$A:$A,0)),0)=1,PARAMETRES!$C$6="Oui"),$X288,0),IF(IFERROR(INDEX(LISTES!$G:$G,MATCH($B288,LISTES!$A:$A,0)),0)=1,$X288+$W288,$Y288))))</f>
        <v>7.76</v>
      </c>
      <c r="H288" s="23">
        <f t="shared" si="8"/>
        <v>4.6237500000000002</v>
      </c>
      <c r="I288" s="24" t="str">
        <f t="shared" si="9"/>
        <v/>
      </c>
      <c r="J288" s="25">
        <v>0</v>
      </c>
      <c r="K288" s="4" t="s">
        <v>943</v>
      </c>
      <c r="L288" s="25">
        <f>IFERROR(INDEX(LISTES!$C:$C,MATCH($B288,LISTES!$A:$A,0)),1)</f>
        <v>1</v>
      </c>
      <c r="N288" s="26">
        <v>29.23</v>
      </c>
      <c r="O288" s="26">
        <v>7.76</v>
      </c>
      <c r="P288" s="26"/>
      <c r="Q288" s="26"/>
      <c r="R288" s="26">
        <v>1.32</v>
      </c>
      <c r="S288" s="26"/>
      <c r="T288" s="26">
        <v>0</v>
      </c>
      <c r="U288" s="26">
        <v>7.76</v>
      </c>
      <c r="V288" s="26"/>
      <c r="W288" s="26"/>
      <c r="X288" s="26">
        <v>8.08</v>
      </c>
      <c r="Y288" s="26"/>
    </row>
    <row r="289" spans="1:25" x14ac:dyDescent="0.3">
      <c r="A289" s="18">
        <v>46288</v>
      </c>
      <c r="B289" s="19" t="s">
        <v>961</v>
      </c>
      <c r="C289" s="4" t="str">
        <f>IF(AND(IFERROR(INDEX(PARAMETRES!$D:$D,MATCH($B289,PARAMETRES!$B:$B,0)),"")&lt;&gt;"☐",ISNUMBER($P289)),IF(IFERROR(INDEX(LISTES!$F:$F,MATCH($B289,LISTES!$A:$A,0)),0)=1,"Domicile + agence","Domicile"),"Agence")</f>
        <v>Domicile + agence</v>
      </c>
      <c r="D289" s="20">
        <v>7</v>
      </c>
      <c r="E289" s="20">
        <v>7</v>
      </c>
      <c r="F289" s="21">
        <f>IF($K289&lt;&gt;"OK","",$N289+IF($C289="Agence",$O289,IF($C289="Domicile",$P289,$Q289+$O289))+IF($C289="Agence",IF(OR(IFERROR(INDEX(LISTES!$G:$G,MATCH($B289,LISTES!$A:$A,0)),0)=1,PARAMETRES!$C$6="Oui"),$R289,0),IF(IFERROR(INDEX(LISTES!$G:$G,MATCH($B289,LISTES!$A:$A,0)),0)=1,$R289+$Q289,$S289)))</f>
        <v>42.67</v>
      </c>
      <c r="G289" s="22">
        <f>IF($K289&lt;&gt;"OK","",IF($E289=0,0,$T289+IF($C289="Agence",$U289,IF($C289="Domicile",$V289,$W289+$U289))+IF($C289="Agence",IF(OR(IFERROR(INDEX(LISTES!$G:$G,MATCH($B289,LISTES!$A:$A,0)),0)=1,PARAMETRES!$C$6="Oui"),$X289,0),IF(IFERROR(INDEX(LISTES!$G:$G,MATCH($B289,LISTES!$A:$A,0)),0)=1,$X289+$W289,$Y289))))</f>
        <v>43.55</v>
      </c>
      <c r="H289" s="23">
        <f t="shared" si="8"/>
        <v>6.0957142857142861</v>
      </c>
      <c r="I289" s="24">
        <f t="shared" si="9"/>
        <v>0.87999999999999545</v>
      </c>
      <c r="J289" s="25">
        <v>0</v>
      </c>
      <c r="K289" s="4" t="s">
        <v>943</v>
      </c>
      <c r="L289" s="25">
        <f>IFERROR(INDEX(LISTES!$C:$C,MATCH($B289,LISTES!$A:$A,0)),1)</f>
        <v>1</v>
      </c>
      <c r="N289" s="26">
        <v>5.83</v>
      </c>
      <c r="O289" s="26">
        <v>5.47</v>
      </c>
      <c r="P289" s="26">
        <v>18.559999999999999</v>
      </c>
      <c r="Q289" s="26">
        <v>14.5</v>
      </c>
      <c r="R289" s="26">
        <v>3.34</v>
      </c>
      <c r="S289" s="26">
        <v>16.87</v>
      </c>
      <c r="T289" s="26">
        <v>6.71</v>
      </c>
      <c r="U289" s="26">
        <v>5.47</v>
      </c>
      <c r="V289" s="26">
        <v>18.559999999999999</v>
      </c>
      <c r="W289" s="26">
        <v>14.5</v>
      </c>
      <c r="X289" s="26">
        <v>3.34</v>
      </c>
      <c r="Y289" s="26">
        <v>16.87</v>
      </c>
    </row>
    <row r="290" spans="1:25" x14ac:dyDescent="0.3">
      <c r="A290" s="18">
        <v>46288</v>
      </c>
      <c r="B290" s="19" t="s">
        <v>866</v>
      </c>
      <c r="C290" s="4" t="str">
        <f>IF(AND(IFERROR(INDEX(PARAMETRES!$D:$D,MATCH($B290,PARAMETRES!$B:$B,0)),"")&lt;&gt;"☐",ISNUMBER($P290)),IF(IFERROR(INDEX(LISTES!$F:$F,MATCH($B290,LISTES!$A:$A,0)),0)=1,"Domicile + agence","Domicile"),"Agence")</f>
        <v>Agence</v>
      </c>
      <c r="D290" s="20">
        <v>15</v>
      </c>
      <c r="E290" s="20">
        <v>14</v>
      </c>
      <c r="F290" s="21">
        <f>IF($K290&lt;&gt;"OK","",$N290+IF($C290="Agence",$O290,IF($C290="Domicile",$P290,$Q290+$O290))+IF($C290="Agence",IF(OR(IFERROR(INDEX(LISTES!$G:$G,MATCH($B290,LISTES!$A:$A,0)),0)=1,PARAMETRES!$C$6="Oui"),$R290,0),IF(IFERROR(INDEX(LISTES!$G:$G,MATCH($B290,LISTES!$A:$A,0)),0)=1,$R290+$Q290,$S290)))</f>
        <v>139.94</v>
      </c>
      <c r="G290" s="22">
        <f>IF($K290&lt;&gt;"OK","",IF($E290=0,0,$T290+IF($C290="Agence",$U290,IF($C290="Domicile",$V290,$W290+$U290))+IF($C290="Agence",IF(OR(IFERROR(INDEX(LISTES!$G:$G,MATCH($B290,LISTES!$A:$A,0)),0)=1,PARAMETRES!$C$6="Oui"),$X290,0),IF(IFERROR(INDEX(LISTES!$G:$G,MATCH($B290,LISTES!$A:$A,0)),0)=1,$X290+$W290,$Y290))))</f>
        <v>44.59</v>
      </c>
      <c r="H290" s="23">
        <f t="shared" si="8"/>
        <v>9.3293333333333326</v>
      </c>
      <c r="I290" s="24" t="str">
        <f t="shared" si="9"/>
        <v/>
      </c>
      <c r="J290" s="25">
        <v>0</v>
      </c>
      <c r="K290" s="4" t="s">
        <v>943</v>
      </c>
      <c r="L290" s="25">
        <f>IFERROR(INDEX(LISTES!$C:$C,MATCH($B290,LISTES!$A:$A,0)),1)</f>
        <v>1</v>
      </c>
      <c r="N290" s="26">
        <v>129.80000000000001</v>
      </c>
      <c r="O290" s="26">
        <v>10.14</v>
      </c>
      <c r="P290" s="26"/>
      <c r="Q290" s="26"/>
      <c r="R290" s="26">
        <v>14.86</v>
      </c>
      <c r="S290" s="26"/>
      <c r="T290" s="26">
        <v>37.74</v>
      </c>
      <c r="U290" s="26">
        <v>6.85</v>
      </c>
      <c r="V290" s="26"/>
      <c r="W290" s="26"/>
      <c r="X290" s="26">
        <v>15.66</v>
      </c>
      <c r="Y290" s="26"/>
    </row>
    <row r="291" spans="1:25" x14ac:dyDescent="0.3">
      <c r="A291" s="18">
        <v>46288</v>
      </c>
      <c r="B291" s="19" t="s">
        <v>962</v>
      </c>
      <c r="C291" s="4" t="str">
        <f>IF(AND(IFERROR(INDEX(PARAMETRES!$D:$D,MATCH($B291,PARAMETRES!$B:$B,0)),"")&lt;&gt;"☐",ISNUMBER($P291)),IF(IFERROR(INDEX(LISTES!$F:$F,MATCH($B291,LISTES!$A:$A,0)),0)=1,"Domicile + agence","Domicile"),"Agence")</f>
        <v>Agence</v>
      </c>
      <c r="D291" s="20">
        <v>8</v>
      </c>
      <c r="E291" s="20">
        <v>8</v>
      </c>
      <c r="F291" s="21">
        <f>IF($K291&lt;&gt;"OK","",$N291+IF($C291="Agence",$O291,IF($C291="Domicile",$P291,$Q291+$O291))+IF($C291="Agence",IF(OR(IFERROR(INDEX(LISTES!$G:$G,MATCH($B291,LISTES!$A:$A,0)),0)=1,PARAMETRES!$C$6="Oui"),$R291,0),IF(IFERROR(INDEX(LISTES!$G:$G,MATCH($B291,LISTES!$A:$A,0)),0)=1,$R291+$Q291,$S291)))</f>
        <v>62.510000000000005</v>
      </c>
      <c r="G291" s="22">
        <f>IF($K291&lt;&gt;"OK","",IF($E291=0,0,$T291+IF($C291="Agence",$U291,IF($C291="Domicile",$V291,$W291+$U291))+IF($C291="Agence",IF(OR(IFERROR(INDEX(LISTES!$G:$G,MATCH($B291,LISTES!$A:$A,0)),0)=1,PARAMETRES!$C$6="Oui"),$X291,0),IF(IFERROR(INDEX(LISTES!$G:$G,MATCH($B291,LISTES!$A:$A,0)),0)=1,$X291+$W291,$Y291))))</f>
        <v>49.11</v>
      </c>
      <c r="H291" s="23">
        <f t="shared" si="8"/>
        <v>7.8137500000000006</v>
      </c>
      <c r="I291" s="24">
        <f t="shared" si="9"/>
        <v>-13.400000000000006</v>
      </c>
      <c r="J291" s="25">
        <v>0</v>
      </c>
      <c r="K291" s="4" t="s">
        <v>943</v>
      </c>
      <c r="L291" s="25">
        <f>IFERROR(INDEX(LISTES!$C:$C,MATCH($B291,LISTES!$A:$A,0)),1)</f>
        <v>1</v>
      </c>
      <c r="N291" s="26">
        <v>34.630000000000003</v>
      </c>
      <c r="O291" s="26">
        <v>27.88</v>
      </c>
      <c r="P291" s="26"/>
      <c r="Q291" s="26"/>
      <c r="R291" s="26">
        <v>25.85</v>
      </c>
      <c r="S291" s="26"/>
      <c r="T291" s="26">
        <v>20.190000000000001</v>
      </c>
      <c r="U291" s="26">
        <v>28.92</v>
      </c>
      <c r="V291" s="26"/>
      <c r="W291" s="26"/>
      <c r="X291" s="26">
        <v>15.76</v>
      </c>
      <c r="Y291" s="26"/>
    </row>
    <row r="292" spans="1:25" x14ac:dyDescent="0.3">
      <c r="A292" s="18">
        <v>46288</v>
      </c>
      <c r="B292" s="19" t="s">
        <v>963</v>
      </c>
      <c r="C292" s="4" t="str">
        <f>IF(AND(IFERROR(INDEX(PARAMETRES!$D:$D,MATCH($B292,PARAMETRES!$B:$B,0)),"")&lt;&gt;"☐",ISNUMBER($P292)),IF(IFERROR(INDEX(LISTES!$F:$F,MATCH($B292,LISTES!$A:$A,0)),0)=1,"Domicile + agence","Domicile"),"Agence")</f>
        <v>Agence</v>
      </c>
      <c r="D292" s="20">
        <v>8</v>
      </c>
      <c r="E292" s="20">
        <v>0</v>
      </c>
      <c r="F292" s="21">
        <f>IF($K292&lt;&gt;"OK","",$N292+IF($C292="Agence",$O292,IF($C292="Domicile",$P292,$Q292+$O292))+IF($C292="Agence",IF(OR(IFERROR(INDEX(LISTES!$G:$G,MATCH($B292,LISTES!$A:$A,0)),0)=1,PARAMETRES!$C$6="Oui"),$R292,0),IF(IFERROR(INDEX(LISTES!$G:$G,MATCH($B292,LISTES!$A:$A,0)),0)=1,$R292+$Q292,$S292)))</f>
        <v>18.089999999999996</v>
      </c>
      <c r="G292" s="22">
        <f>IF($K292&lt;&gt;"OK","",IF($E292=0,0,$T292+IF($C292="Agence",$U292,IF($C292="Domicile",$V292,$W292+$U292))+IF($C292="Agence",IF(OR(IFERROR(INDEX(LISTES!$G:$G,MATCH($B292,LISTES!$A:$A,0)),0)=1,PARAMETRES!$C$6="Oui"),$X292,0),IF(IFERROR(INDEX(LISTES!$G:$G,MATCH($B292,LISTES!$A:$A,0)),0)=1,$X292+$W292,$Y292))))</f>
        <v>0</v>
      </c>
      <c r="H292" s="23">
        <f t="shared" si="8"/>
        <v>2.2612499999999995</v>
      </c>
      <c r="I292" s="24" t="str">
        <f t="shared" si="9"/>
        <v/>
      </c>
      <c r="J292" s="25">
        <v>0</v>
      </c>
      <c r="K292" s="4" t="s">
        <v>943</v>
      </c>
      <c r="L292" s="25">
        <f>IFERROR(INDEX(LISTES!$C:$C,MATCH($B292,LISTES!$A:$A,0)),1)</f>
        <v>1</v>
      </c>
      <c r="N292" s="26">
        <v>16.079999999999998</v>
      </c>
      <c r="O292" s="26">
        <v>2.0099999999999998</v>
      </c>
      <c r="P292" s="26"/>
      <c r="Q292" s="26"/>
      <c r="R292" s="26">
        <v>1.68</v>
      </c>
      <c r="S292" s="26"/>
      <c r="T292" s="26"/>
      <c r="U292" s="26"/>
      <c r="V292" s="26"/>
      <c r="W292" s="26"/>
      <c r="X292" s="26"/>
      <c r="Y292" s="26"/>
    </row>
    <row r="293" spans="1:25" x14ac:dyDescent="0.3">
      <c r="A293" s="18">
        <v>46288</v>
      </c>
      <c r="B293" s="19" t="s">
        <v>964</v>
      </c>
      <c r="C293" s="4" t="str">
        <f>IF(AND(IFERROR(INDEX(PARAMETRES!$D:$D,MATCH($B293,PARAMETRES!$B:$B,0)),"")&lt;&gt;"☐",ISNUMBER($P293)),IF(IFERROR(INDEX(LISTES!$F:$F,MATCH($B293,LISTES!$A:$A,0)),0)=1,"Domicile + agence","Domicile"),"Agence")</f>
        <v>Agence</v>
      </c>
      <c r="D293" s="20">
        <v>7</v>
      </c>
      <c r="E293" s="20">
        <v>7</v>
      </c>
      <c r="F293" s="21">
        <f>IF($K293&lt;&gt;"OK","",$N293+IF($C293="Agence",$O293,IF($C293="Domicile",$P293,$Q293+$O293))+IF($C293="Agence",IF(OR(IFERROR(INDEX(LISTES!$G:$G,MATCH($B293,LISTES!$A:$A,0)),0)=1,PARAMETRES!$C$6="Oui"),$R293,0),IF(IFERROR(INDEX(LISTES!$G:$G,MATCH($B293,LISTES!$A:$A,0)),0)=1,$R293+$Q293,$S293)))</f>
        <v>50.03</v>
      </c>
      <c r="G293" s="22">
        <f>IF($K293&lt;&gt;"OK","",IF($E293=0,0,$T293+IF($C293="Agence",$U293,IF($C293="Domicile",$V293,$W293+$U293))+IF($C293="Agence",IF(OR(IFERROR(INDEX(LISTES!$G:$G,MATCH($B293,LISTES!$A:$A,0)),0)=1,PARAMETRES!$C$6="Oui"),$X293,0),IF(IFERROR(INDEX(LISTES!$G:$G,MATCH($B293,LISTES!$A:$A,0)),0)=1,$X293+$W293,$Y293))))</f>
        <v>18.71</v>
      </c>
      <c r="H293" s="23">
        <f t="shared" si="8"/>
        <v>7.1471428571428577</v>
      </c>
      <c r="I293" s="24">
        <f t="shared" si="9"/>
        <v>-31.32</v>
      </c>
      <c r="J293" s="25">
        <v>0</v>
      </c>
      <c r="K293" s="4" t="s">
        <v>943</v>
      </c>
      <c r="L293" s="25">
        <f>IFERROR(INDEX(LISTES!$C:$C,MATCH($B293,LISTES!$A:$A,0)),1)</f>
        <v>1</v>
      </c>
      <c r="N293" s="26">
        <v>43.9</v>
      </c>
      <c r="O293" s="26">
        <v>6.13</v>
      </c>
      <c r="P293" s="26"/>
      <c r="Q293" s="26"/>
      <c r="R293" s="26">
        <v>5.94</v>
      </c>
      <c r="S293" s="26"/>
      <c r="T293" s="26">
        <v>12.58</v>
      </c>
      <c r="U293" s="26">
        <v>6.13</v>
      </c>
      <c r="V293" s="26"/>
      <c r="W293" s="26"/>
      <c r="X293" s="26">
        <v>8.8699999999999992</v>
      </c>
      <c r="Y293" s="26"/>
    </row>
    <row r="294" spans="1:25" x14ac:dyDescent="0.3">
      <c r="A294" s="18">
        <v>46288</v>
      </c>
      <c r="B294" s="19" t="s">
        <v>965</v>
      </c>
      <c r="C294" s="4" t="str">
        <f>IF(AND(IFERROR(INDEX(PARAMETRES!$D:$D,MATCH($B294,PARAMETRES!$B:$B,0)),"")&lt;&gt;"☐",ISNUMBER($P294)),IF(IFERROR(INDEX(LISTES!$F:$F,MATCH($B294,LISTES!$A:$A,0)),0)=1,"Domicile + agence","Domicile"),"Agence")</f>
        <v>Agence</v>
      </c>
      <c r="D294" s="20">
        <v>11</v>
      </c>
      <c r="E294" s="20">
        <v>10</v>
      </c>
      <c r="F294" s="21">
        <f>IF($K294&lt;&gt;"OK","",$N294+IF($C294="Agence",$O294,IF($C294="Domicile",$P294,$Q294+$O294))+IF($C294="Agence",IF(OR(IFERROR(INDEX(LISTES!$G:$G,MATCH($B294,LISTES!$A:$A,0)),0)=1,PARAMETRES!$C$6="Oui"),$R294,0),IF(IFERROR(INDEX(LISTES!$G:$G,MATCH($B294,LISTES!$A:$A,0)),0)=1,$R294+$Q294,$S294)))</f>
        <v>101.11</v>
      </c>
      <c r="G294" s="22">
        <f>IF($K294&lt;&gt;"OK","",IF($E294=0,0,$T294+IF($C294="Agence",$U294,IF($C294="Domicile",$V294,$W294+$U294))+IF($C294="Agence",IF(OR(IFERROR(INDEX(LISTES!$G:$G,MATCH($B294,LISTES!$A:$A,0)),0)=1,PARAMETRES!$C$6="Oui"),$X294,0),IF(IFERROR(INDEX(LISTES!$G:$G,MATCH($B294,LISTES!$A:$A,0)),0)=1,$X294+$W294,$Y294))))</f>
        <v>41.089999999999996</v>
      </c>
      <c r="H294" s="23">
        <f t="shared" si="8"/>
        <v>9.1918181818181814</v>
      </c>
      <c r="I294" s="24" t="str">
        <f t="shared" si="9"/>
        <v/>
      </c>
      <c r="J294" s="25">
        <v>0</v>
      </c>
      <c r="K294" s="4" t="s">
        <v>943</v>
      </c>
      <c r="L294" s="25">
        <f>IFERROR(INDEX(LISTES!$C:$C,MATCH($B294,LISTES!$A:$A,0)),1)</f>
        <v>1</v>
      </c>
      <c r="N294" s="26">
        <v>85</v>
      </c>
      <c r="O294" s="26">
        <v>16.11</v>
      </c>
      <c r="P294" s="26"/>
      <c r="Q294" s="26"/>
      <c r="R294" s="26">
        <v>16.149999999999999</v>
      </c>
      <c r="S294" s="26"/>
      <c r="T294" s="26">
        <v>35.869999999999997</v>
      </c>
      <c r="U294" s="26">
        <v>5.22</v>
      </c>
      <c r="V294" s="26"/>
      <c r="W294" s="26"/>
      <c r="X294" s="26">
        <v>1.38</v>
      </c>
      <c r="Y294" s="26"/>
    </row>
    <row r="295" spans="1:25" x14ac:dyDescent="0.3">
      <c r="A295" s="18">
        <v>46288</v>
      </c>
      <c r="B295" s="19" t="s">
        <v>966</v>
      </c>
      <c r="C295" s="4" t="str">
        <f>IF(AND(IFERROR(INDEX(PARAMETRES!$D:$D,MATCH($B295,PARAMETRES!$B:$B,0)),"")&lt;&gt;"☐",ISNUMBER($P295)),IF(IFERROR(INDEX(LISTES!$F:$F,MATCH($B295,LISTES!$A:$A,0)),0)=1,"Domicile + agence","Domicile"),"Agence")</f>
        <v>Agence</v>
      </c>
      <c r="D295" s="20">
        <v>12</v>
      </c>
      <c r="E295" s="20">
        <v>11</v>
      </c>
      <c r="F295" s="21">
        <f>IF($K295&lt;&gt;"OK","",$N295+IF($C295="Agence",$O295,IF($C295="Domicile",$P295,$Q295+$O295))+IF($C295="Agence",IF(OR(IFERROR(INDEX(LISTES!$G:$G,MATCH($B295,LISTES!$A:$A,0)),0)=1,PARAMETRES!$C$6="Oui"),$R295,0),IF(IFERROR(INDEX(LISTES!$G:$G,MATCH($B295,LISTES!$A:$A,0)),0)=1,$R295+$Q295,$S295)))</f>
        <v>64.099999999999994</v>
      </c>
      <c r="G295" s="22">
        <f>IF($K295&lt;&gt;"OK","",IF($E295=0,0,$T295+IF($C295="Agence",$U295,IF($C295="Domicile",$V295,$W295+$U295))+IF($C295="Agence",IF(OR(IFERROR(INDEX(LISTES!$G:$G,MATCH($B295,LISTES!$A:$A,0)),0)=1,PARAMETRES!$C$6="Oui"),$X295,0),IF(IFERROR(INDEX(LISTES!$G:$G,MATCH($B295,LISTES!$A:$A,0)),0)=1,$X295+$W295,$Y295))))</f>
        <v>71.3</v>
      </c>
      <c r="H295" s="23">
        <f t="shared" si="8"/>
        <v>5.3416666666666659</v>
      </c>
      <c r="I295" s="24" t="str">
        <f t="shared" si="9"/>
        <v/>
      </c>
      <c r="J295" s="25">
        <v>0</v>
      </c>
      <c r="K295" s="4" t="s">
        <v>943</v>
      </c>
      <c r="L295" s="25">
        <f>IFERROR(INDEX(LISTES!$C:$C,MATCH($B295,LISTES!$A:$A,0)),1)</f>
        <v>1</v>
      </c>
      <c r="N295" s="26">
        <v>36.11</v>
      </c>
      <c r="O295" s="26">
        <v>27.99</v>
      </c>
      <c r="P295" s="26"/>
      <c r="Q295" s="26"/>
      <c r="R295" s="26">
        <v>26.08</v>
      </c>
      <c r="S295" s="26"/>
      <c r="T295" s="26">
        <v>45.26</v>
      </c>
      <c r="U295" s="26">
        <v>26.04</v>
      </c>
      <c r="V295" s="26"/>
      <c r="W295" s="26"/>
      <c r="X295" s="26">
        <v>27.06</v>
      </c>
      <c r="Y295" s="26"/>
    </row>
    <row r="296" spans="1:25" x14ac:dyDescent="0.3">
      <c r="A296" s="18">
        <v>46288</v>
      </c>
      <c r="B296" s="19" t="s">
        <v>895</v>
      </c>
      <c r="C296" s="4" t="str">
        <f>IF(AND(IFERROR(INDEX(PARAMETRES!$D:$D,MATCH($B296,PARAMETRES!$B:$B,0)),"")&lt;&gt;"☐",ISNUMBER($P296)),IF(IFERROR(INDEX(LISTES!$F:$F,MATCH($B296,LISTES!$A:$A,0)),0)=1,"Domicile + agence","Domicile"),"Agence")</f>
        <v>Agence</v>
      </c>
      <c r="D296" s="20">
        <v>2</v>
      </c>
      <c r="E296" s="20">
        <v>0</v>
      </c>
      <c r="F296" s="21">
        <f>IF($K296&lt;&gt;"OK","",$N296+IF($C296="Agence",$O296,IF($C296="Domicile",$P296,$Q296+$O296))+IF($C296="Agence",IF(OR(IFERROR(INDEX(LISTES!$G:$G,MATCH($B296,LISTES!$A:$A,0)),0)=1,PARAMETRES!$C$6="Oui"),$R296,0),IF(IFERROR(INDEX(LISTES!$G:$G,MATCH($B296,LISTES!$A:$A,0)),0)=1,$R296+$Q296,$S296)))</f>
        <v>8.43</v>
      </c>
      <c r="G296" s="22">
        <f>IF($K296&lt;&gt;"OK","",IF($E296=0,0,$T296+IF($C296="Agence",$U296,IF($C296="Domicile",$V296,$W296+$U296))+IF($C296="Agence",IF(OR(IFERROR(INDEX(LISTES!$G:$G,MATCH($B296,LISTES!$A:$A,0)),0)=1,PARAMETRES!$C$6="Oui"),$X296,0),IF(IFERROR(INDEX(LISTES!$G:$G,MATCH($B296,LISTES!$A:$A,0)),0)=1,$X296+$W296,$Y296))))</f>
        <v>0</v>
      </c>
      <c r="H296" s="23">
        <f t="shared" si="8"/>
        <v>4.2149999999999999</v>
      </c>
      <c r="I296" s="24" t="str">
        <f t="shared" si="9"/>
        <v/>
      </c>
      <c r="J296" s="25">
        <v>0</v>
      </c>
      <c r="K296" s="4" t="s">
        <v>943</v>
      </c>
      <c r="L296" s="25">
        <f>IFERROR(INDEX(LISTES!$C:$C,MATCH($B296,LISTES!$A:$A,0)),1)</f>
        <v>0</v>
      </c>
      <c r="N296" s="26">
        <v>2.93</v>
      </c>
      <c r="O296" s="26">
        <v>5.5</v>
      </c>
      <c r="P296" s="26"/>
      <c r="Q296" s="26"/>
      <c r="R296" s="26">
        <v>2.42</v>
      </c>
      <c r="S296" s="26"/>
      <c r="T296" s="26"/>
      <c r="U296" s="26"/>
      <c r="V296" s="26"/>
      <c r="W296" s="26"/>
      <c r="X296" s="26"/>
      <c r="Y296" s="26"/>
    </row>
    <row r="297" spans="1:25" x14ac:dyDescent="0.3">
      <c r="A297" s="18">
        <v>46288</v>
      </c>
      <c r="B297" s="19" t="s">
        <v>967</v>
      </c>
      <c r="C297" s="4" t="str">
        <f>IF(AND(IFERROR(INDEX(PARAMETRES!$D:$D,MATCH($B297,PARAMETRES!$B:$B,0)),"")&lt;&gt;"☐",ISNUMBER($P297)),IF(IFERROR(INDEX(LISTES!$F:$F,MATCH($B297,LISTES!$A:$A,0)),0)=1,"Domicile + agence","Domicile"),"Agence")</f>
        <v>Agence</v>
      </c>
      <c r="D297" s="20">
        <v>9</v>
      </c>
      <c r="E297" s="20">
        <v>9</v>
      </c>
      <c r="F297" s="21">
        <f>IF($K297&lt;&gt;"OK","",$N297+IF($C297="Agence",$O297,IF($C297="Domicile",$P297,$Q297+$O297))+IF($C297="Agence",IF(OR(IFERROR(INDEX(LISTES!$G:$G,MATCH($B297,LISTES!$A:$A,0)),0)=1,PARAMETRES!$C$6="Oui"),$R297,0),IF(IFERROR(INDEX(LISTES!$G:$G,MATCH($B297,LISTES!$A:$A,0)),0)=1,$R297+$Q297,$S297)))</f>
        <v>57.46</v>
      </c>
      <c r="G297" s="22">
        <f>IF($K297&lt;&gt;"OK","",IF($E297=0,0,$T297+IF($C297="Agence",$U297,IF($C297="Domicile",$V297,$W297+$U297))+IF($C297="Agence",IF(OR(IFERROR(INDEX(LISTES!$G:$G,MATCH($B297,LISTES!$A:$A,0)),0)=1,PARAMETRES!$C$6="Oui"),$X297,0),IF(IFERROR(INDEX(LISTES!$G:$G,MATCH($B297,LISTES!$A:$A,0)),0)=1,$X297+$W297,$Y297))))</f>
        <v>36.89</v>
      </c>
      <c r="H297" s="23">
        <f t="shared" si="8"/>
        <v>6.3844444444444441</v>
      </c>
      <c r="I297" s="24">
        <f t="shared" si="9"/>
        <v>-20.57</v>
      </c>
      <c r="J297" s="25">
        <v>0</v>
      </c>
      <c r="K297" s="4" t="s">
        <v>943</v>
      </c>
      <c r="L297" s="25">
        <f>IFERROR(INDEX(LISTES!$C:$C,MATCH($B297,LISTES!$A:$A,0)),1)</f>
        <v>1</v>
      </c>
      <c r="N297" s="26">
        <v>52.47</v>
      </c>
      <c r="O297" s="26">
        <v>4.99</v>
      </c>
      <c r="P297" s="26"/>
      <c r="Q297" s="26"/>
      <c r="R297" s="26">
        <v>2.11</v>
      </c>
      <c r="S297" s="26"/>
      <c r="T297" s="26">
        <v>31.9</v>
      </c>
      <c r="U297" s="26">
        <v>4.99</v>
      </c>
      <c r="V297" s="26"/>
      <c r="W297" s="26"/>
      <c r="X297" s="26">
        <v>3.35</v>
      </c>
      <c r="Y297" s="26"/>
    </row>
    <row r="298" spans="1:25" x14ac:dyDescent="0.3">
      <c r="A298" s="18">
        <v>46288</v>
      </c>
      <c r="B298" s="19" t="s">
        <v>968</v>
      </c>
      <c r="C298" s="4" t="str">
        <f>IF(AND(IFERROR(INDEX(PARAMETRES!$D:$D,MATCH($B298,PARAMETRES!$B:$B,0)),"")&lt;&gt;"☐",ISNUMBER($P298)),IF(IFERROR(INDEX(LISTES!$F:$F,MATCH($B298,LISTES!$A:$A,0)),0)=1,"Domicile + agence","Domicile"),"Agence")</f>
        <v>Agence</v>
      </c>
      <c r="D298" s="20">
        <v>7</v>
      </c>
      <c r="E298" s="20">
        <v>0</v>
      </c>
      <c r="F298" s="21">
        <f>IF($K298&lt;&gt;"OK","",$N298+IF($C298="Agence",$O298,IF($C298="Domicile",$P298,$Q298+$O298))+IF($C298="Agence",IF(OR(IFERROR(INDEX(LISTES!$G:$G,MATCH($B298,LISTES!$A:$A,0)),0)=1,PARAMETRES!$C$6="Oui"),$R298,0),IF(IFERROR(INDEX(LISTES!$G:$G,MATCH($B298,LISTES!$A:$A,0)),0)=1,$R298+$Q298,$S298)))</f>
        <v>15.51</v>
      </c>
      <c r="G298" s="22">
        <f>IF($K298&lt;&gt;"OK","",IF($E298=0,0,$T298+IF($C298="Agence",$U298,IF($C298="Domicile",$V298,$W298+$U298))+IF($C298="Agence",IF(OR(IFERROR(INDEX(LISTES!$G:$G,MATCH($B298,LISTES!$A:$A,0)),0)=1,PARAMETRES!$C$6="Oui"),$X298,0),IF(IFERROR(INDEX(LISTES!$G:$G,MATCH($B298,LISTES!$A:$A,0)),0)=1,$X298+$W298,$Y298))))</f>
        <v>0</v>
      </c>
      <c r="H298" s="23">
        <f t="shared" si="8"/>
        <v>2.2157142857142857</v>
      </c>
      <c r="I298" s="24" t="str">
        <f t="shared" si="9"/>
        <v/>
      </c>
      <c r="J298" s="25">
        <v>0</v>
      </c>
      <c r="K298" s="4" t="s">
        <v>943</v>
      </c>
      <c r="L298" s="25">
        <f>IFERROR(INDEX(LISTES!$C:$C,MATCH($B298,LISTES!$A:$A,0)),1)</f>
        <v>1</v>
      </c>
      <c r="N298" s="26">
        <v>11.34</v>
      </c>
      <c r="O298" s="26">
        <v>4.17</v>
      </c>
      <c r="P298" s="26"/>
      <c r="Q298" s="26"/>
      <c r="R298" s="26">
        <v>3.52</v>
      </c>
      <c r="S298" s="26"/>
      <c r="T298" s="26"/>
      <c r="U298" s="26"/>
      <c r="V298" s="26"/>
      <c r="W298" s="26"/>
      <c r="X298" s="26"/>
      <c r="Y298" s="26"/>
    </row>
    <row r="299" spans="1:25" x14ac:dyDescent="0.3">
      <c r="A299" s="18">
        <v>46288</v>
      </c>
      <c r="B299" s="19" t="s">
        <v>969</v>
      </c>
      <c r="C299" s="4" t="str">
        <f>IF(AND(IFERROR(INDEX(PARAMETRES!$D:$D,MATCH($B299,PARAMETRES!$B:$B,0)),"")&lt;&gt;"☐",ISNUMBER($P299)),IF(IFERROR(INDEX(LISTES!$F:$F,MATCH($B299,LISTES!$A:$A,0)),0)=1,"Domicile + agence","Domicile"),"Agence")</f>
        <v>Agence</v>
      </c>
      <c r="D299" s="20">
        <v>1</v>
      </c>
      <c r="E299" s="20">
        <v>0</v>
      </c>
      <c r="F299" s="21">
        <f>IF($K299&lt;&gt;"OK","",$N299+IF($C299="Agence",$O299,IF($C299="Domicile",$P299,$Q299+$O299))+IF($C299="Agence",IF(OR(IFERROR(INDEX(LISTES!$G:$G,MATCH($B299,LISTES!$A:$A,0)),0)=1,PARAMETRES!$C$6="Oui"),$R299,0),IF(IFERROR(INDEX(LISTES!$G:$G,MATCH($B299,LISTES!$A:$A,0)),0)=1,$R299+$Q299,$S299)))</f>
        <v>4.29</v>
      </c>
      <c r="G299" s="22">
        <f>IF($K299&lt;&gt;"OK","",IF($E299=0,0,$T299+IF($C299="Agence",$U299,IF($C299="Domicile",$V299,$W299+$U299))+IF($C299="Agence",IF(OR(IFERROR(INDEX(LISTES!$G:$G,MATCH($B299,LISTES!$A:$A,0)),0)=1,PARAMETRES!$C$6="Oui"),$X299,0),IF(IFERROR(INDEX(LISTES!$G:$G,MATCH($B299,LISTES!$A:$A,0)),0)=1,$X299+$W299,$Y299))))</f>
        <v>0</v>
      </c>
      <c r="H299" s="23">
        <f t="shared" si="8"/>
        <v>4.29</v>
      </c>
      <c r="I299" s="24" t="str">
        <f t="shared" si="9"/>
        <v/>
      </c>
      <c r="J299" s="25">
        <v>0</v>
      </c>
      <c r="K299" s="4" t="s">
        <v>943</v>
      </c>
      <c r="L299" s="25">
        <f>IFERROR(INDEX(LISTES!$C:$C,MATCH($B299,LISTES!$A:$A,0)),1)</f>
        <v>1</v>
      </c>
      <c r="N299" s="26">
        <v>0</v>
      </c>
      <c r="O299" s="26">
        <v>4.29</v>
      </c>
      <c r="P299" s="26"/>
      <c r="Q299" s="26"/>
      <c r="R299" s="26">
        <v>4.88</v>
      </c>
      <c r="S299" s="26"/>
      <c r="T299" s="26"/>
      <c r="U299" s="26"/>
      <c r="V299" s="26"/>
      <c r="W299" s="26"/>
      <c r="X299" s="26"/>
      <c r="Y299" s="26"/>
    </row>
    <row r="300" spans="1:25" x14ac:dyDescent="0.3">
      <c r="A300" s="18">
        <v>46288</v>
      </c>
      <c r="B300" s="19" t="s">
        <v>970</v>
      </c>
      <c r="C300" s="4" t="str">
        <f>IF(AND(IFERROR(INDEX(PARAMETRES!$D:$D,MATCH($B300,PARAMETRES!$B:$B,0)),"")&lt;&gt;"☐",ISNUMBER($P300)),IF(IFERROR(INDEX(LISTES!$F:$F,MATCH($B300,LISTES!$A:$A,0)),0)=1,"Domicile + agence","Domicile"),"Agence")</f>
        <v>Agence</v>
      </c>
      <c r="D300" s="20">
        <v>6</v>
      </c>
      <c r="E300" s="20">
        <v>3</v>
      </c>
      <c r="F300" s="21">
        <f>IF($K300&lt;&gt;"OK","",$N300+IF($C300="Agence",$O300,IF($C300="Domicile",$P300,$Q300+$O300))+IF($C300="Agence",IF(OR(IFERROR(INDEX(LISTES!$G:$G,MATCH($B300,LISTES!$A:$A,0)),0)=1,PARAMETRES!$C$6="Oui"),$R300,0),IF(IFERROR(INDEX(LISTES!$G:$G,MATCH($B300,LISTES!$A:$A,0)),0)=1,$R300+$Q300,$S300)))</f>
        <v>28.77</v>
      </c>
      <c r="G300" s="22">
        <f>IF($K300&lt;&gt;"OK","",IF($E300=0,0,$T300+IF($C300="Agence",$U300,IF($C300="Domicile",$V300,$W300+$U300))+IF($C300="Agence",IF(OR(IFERROR(INDEX(LISTES!$G:$G,MATCH($B300,LISTES!$A:$A,0)),0)=1,PARAMETRES!$C$6="Oui"),$X300,0),IF(IFERROR(INDEX(LISTES!$G:$G,MATCH($B300,LISTES!$A:$A,0)),0)=1,$X300+$W300,$Y300))))</f>
        <v>17.080000000000002</v>
      </c>
      <c r="H300" s="23">
        <f t="shared" si="8"/>
        <v>4.7949999999999999</v>
      </c>
      <c r="I300" s="24" t="str">
        <f t="shared" si="9"/>
        <v/>
      </c>
      <c r="J300" s="25">
        <v>0</v>
      </c>
      <c r="K300" s="4" t="s">
        <v>943</v>
      </c>
      <c r="L300" s="25">
        <f>IFERROR(INDEX(LISTES!$C:$C,MATCH($B300,LISTES!$A:$A,0)),1)</f>
        <v>1</v>
      </c>
      <c r="N300" s="26">
        <v>17.93</v>
      </c>
      <c r="O300" s="26">
        <v>10.84</v>
      </c>
      <c r="P300" s="26"/>
      <c r="Q300" s="26"/>
      <c r="R300" s="26">
        <v>3.57</v>
      </c>
      <c r="S300" s="26"/>
      <c r="T300" s="26">
        <v>13.63</v>
      </c>
      <c r="U300" s="26">
        <v>3.45</v>
      </c>
      <c r="V300" s="26"/>
      <c r="W300" s="26"/>
      <c r="X300" s="26">
        <v>11.38</v>
      </c>
      <c r="Y300" s="26"/>
    </row>
    <row r="301" spans="1:25" x14ac:dyDescent="0.3">
      <c r="A301" s="18">
        <v>46288</v>
      </c>
      <c r="B301" s="19" t="s">
        <v>876</v>
      </c>
      <c r="C301" s="4" t="str">
        <f>IF(AND(IFERROR(INDEX(PARAMETRES!$D:$D,MATCH($B301,PARAMETRES!$B:$B,0)),"")&lt;&gt;"☐",ISNUMBER($P301)),IF(IFERROR(INDEX(LISTES!$F:$F,MATCH($B301,LISTES!$A:$A,0)),0)=1,"Domicile + agence","Domicile"),"Agence")</f>
        <v>Agence</v>
      </c>
      <c r="D301" s="20">
        <v>15</v>
      </c>
      <c r="E301" s="20">
        <v>0</v>
      </c>
      <c r="F301" s="21">
        <f>IF($K301&lt;&gt;"OK","",$N301+IF($C301="Agence",$O301,IF($C301="Domicile",$P301,$Q301+$O301))+IF($C301="Agence",IF(OR(IFERROR(INDEX(LISTES!$G:$G,MATCH($B301,LISTES!$A:$A,0)),0)=1,PARAMETRES!$C$6="Oui"),$R301,0),IF(IFERROR(INDEX(LISTES!$G:$G,MATCH($B301,LISTES!$A:$A,0)),0)=1,$R301+$Q301,$S301)))</f>
        <v>41.24</v>
      </c>
      <c r="G301" s="22">
        <f>IF($K301&lt;&gt;"OK","",IF($E301=0,0,$T301+IF($C301="Agence",$U301,IF($C301="Domicile",$V301,$W301+$U301))+IF($C301="Agence",IF(OR(IFERROR(INDEX(LISTES!$G:$G,MATCH($B301,LISTES!$A:$A,0)),0)=1,PARAMETRES!$C$6="Oui"),$X301,0),IF(IFERROR(INDEX(LISTES!$G:$G,MATCH($B301,LISTES!$A:$A,0)),0)=1,$X301+$W301,$Y301))))</f>
        <v>0</v>
      </c>
      <c r="H301" s="23">
        <f t="shared" si="8"/>
        <v>2.7493333333333334</v>
      </c>
      <c r="I301" s="24" t="str">
        <f t="shared" si="9"/>
        <v/>
      </c>
      <c r="J301" s="25">
        <v>0</v>
      </c>
      <c r="K301" s="4" t="s">
        <v>943</v>
      </c>
      <c r="L301" s="25">
        <f>IFERROR(INDEX(LISTES!$C:$C,MATCH($B301,LISTES!$A:$A,0)),1)</f>
        <v>1</v>
      </c>
      <c r="N301" s="26">
        <v>34.29</v>
      </c>
      <c r="O301" s="26">
        <v>6.95</v>
      </c>
      <c r="P301" s="26"/>
      <c r="Q301" s="26"/>
      <c r="R301" s="26">
        <v>7.83</v>
      </c>
      <c r="S301" s="26"/>
      <c r="T301" s="26"/>
      <c r="U301" s="26"/>
      <c r="V301" s="26"/>
      <c r="W301" s="26"/>
      <c r="X301" s="26"/>
      <c r="Y301" s="26"/>
    </row>
    <row r="302" spans="1:25" x14ac:dyDescent="0.3">
      <c r="A302" s="18">
        <v>46288</v>
      </c>
      <c r="B302" s="19" t="s">
        <v>886</v>
      </c>
      <c r="C302" s="4" t="str">
        <f>IF(AND(IFERROR(INDEX(PARAMETRES!$D:$D,MATCH($B302,PARAMETRES!$B:$B,0)),"")&lt;&gt;"☐",ISNUMBER($P302)),IF(IFERROR(INDEX(LISTES!$F:$F,MATCH($B302,LISTES!$A:$A,0)),0)=1,"Domicile + agence","Domicile"),"Agence")</f>
        <v>Agence</v>
      </c>
      <c r="D302" s="20">
        <v>12</v>
      </c>
      <c r="E302" s="20">
        <v>5</v>
      </c>
      <c r="F302" s="21">
        <f>IF($K302&lt;&gt;"OK","",$N302+IF($C302="Agence",$O302,IF($C302="Domicile",$P302,$Q302+$O302))+IF($C302="Agence",IF(OR(IFERROR(INDEX(LISTES!$G:$G,MATCH($B302,LISTES!$A:$A,0)),0)=1,PARAMETRES!$C$6="Oui"),$R302,0),IF(IFERROR(INDEX(LISTES!$G:$G,MATCH($B302,LISTES!$A:$A,0)),0)=1,$R302+$Q302,$S302)))</f>
        <v>38.269999999999996</v>
      </c>
      <c r="G302" s="22">
        <f>IF($K302&lt;&gt;"OK","",IF($E302=0,0,$T302+IF($C302="Agence",$U302,IF($C302="Domicile",$V302,$W302+$U302))+IF($C302="Agence",IF(OR(IFERROR(INDEX(LISTES!$G:$G,MATCH($B302,LISTES!$A:$A,0)),0)=1,PARAMETRES!$C$6="Oui"),$X302,0),IF(IFERROR(INDEX(LISTES!$G:$G,MATCH($B302,LISTES!$A:$A,0)),0)=1,$X302+$W302,$Y302))))</f>
        <v>20.350000000000001</v>
      </c>
      <c r="H302" s="23">
        <f t="shared" si="8"/>
        <v>3.1891666666666665</v>
      </c>
      <c r="I302" s="24" t="str">
        <f t="shared" si="9"/>
        <v/>
      </c>
      <c r="J302" s="25">
        <v>0</v>
      </c>
      <c r="K302" s="4" t="s">
        <v>943</v>
      </c>
      <c r="L302" s="25">
        <f>IFERROR(INDEX(LISTES!$C:$C,MATCH($B302,LISTES!$A:$A,0)),1)</f>
        <v>1</v>
      </c>
      <c r="N302" s="26">
        <v>37.47</v>
      </c>
      <c r="O302" s="26">
        <v>0.8</v>
      </c>
      <c r="P302" s="26"/>
      <c r="Q302" s="26"/>
      <c r="R302" s="26">
        <v>3.45</v>
      </c>
      <c r="S302" s="26"/>
      <c r="T302" s="26">
        <v>15.07</v>
      </c>
      <c r="U302" s="26">
        <v>5.28</v>
      </c>
      <c r="V302" s="26"/>
      <c r="W302" s="26"/>
      <c r="X302" s="26">
        <v>4.66</v>
      </c>
      <c r="Y302" s="26"/>
    </row>
    <row r="303" spans="1:25" x14ac:dyDescent="0.3">
      <c r="A303" s="18">
        <v>46288</v>
      </c>
      <c r="B303" s="19" t="s">
        <v>856</v>
      </c>
      <c r="C303" s="4" t="str">
        <f>IF(AND(IFERROR(INDEX(PARAMETRES!$D:$D,MATCH($B303,PARAMETRES!$B:$B,0)),"")&lt;&gt;"☐",ISNUMBER($P303)),IF(IFERROR(INDEX(LISTES!$F:$F,MATCH($B303,LISTES!$A:$A,0)),0)=1,"Domicile + agence","Domicile"),"Agence")</f>
        <v>Agence</v>
      </c>
      <c r="D303" s="20">
        <v>1</v>
      </c>
      <c r="E303" s="20">
        <v>0</v>
      </c>
      <c r="F303" s="21">
        <f>IF($K303&lt;&gt;"OK","",$N303+IF($C303="Agence",$O303,IF($C303="Domicile",$P303,$Q303+$O303))+IF($C303="Agence",IF(OR(IFERROR(INDEX(LISTES!$G:$G,MATCH($B303,LISTES!$A:$A,0)),0)=1,PARAMETRES!$C$6="Oui"),$R303,0),IF(IFERROR(INDEX(LISTES!$G:$G,MATCH($B303,LISTES!$A:$A,0)),0)=1,$R303+$Q303,$S303)))</f>
        <v>1.96</v>
      </c>
      <c r="G303" s="22">
        <f>IF($K303&lt;&gt;"OK","",IF($E303=0,0,$T303+IF($C303="Agence",$U303,IF($C303="Domicile",$V303,$W303+$U303))+IF($C303="Agence",IF(OR(IFERROR(INDEX(LISTES!$G:$G,MATCH($B303,LISTES!$A:$A,0)),0)=1,PARAMETRES!$C$6="Oui"),$X303,0),IF(IFERROR(INDEX(LISTES!$G:$G,MATCH($B303,LISTES!$A:$A,0)),0)=1,$X303+$W303,$Y303))))</f>
        <v>0</v>
      </c>
      <c r="H303" s="23">
        <f t="shared" si="8"/>
        <v>1.96</v>
      </c>
      <c r="I303" s="24" t="str">
        <f t="shared" si="9"/>
        <v/>
      </c>
      <c r="J303" s="25">
        <v>0</v>
      </c>
      <c r="K303" s="4" t="s">
        <v>943</v>
      </c>
      <c r="L303" s="25">
        <f>IFERROR(INDEX(LISTES!$C:$C,MATCH($B303,LISTES!$A:$A,0)),1)</f>
        <v>1</v>
      </c>
      <c r="N303" s="26">
        <v>0</v>
      </c>
      <c r="O303" s="26">
        <v>1.96</v>
      </c>
      <c r="P303" s="26"/>
      <c r="Q303" s="26"/>
      <c r="R303" s="26">
        <v>2.65</v>
      </c>
      <c r="S303" s="26"/>
      <c r="T303" s="26"/>
      <c r="U303" s="26"/>
      <c r="V303" s="26"/>
      <c r="W303" s="26"/>
      <c r="X303" s="26"/>
      <c r="Y303" s="26"/>
    </row>
    <row r="304" spans="1:25" x14ac:dyDescent="0.3">
      <c r="A304" s="18">
        <v>46288</v>
      </c>
      <c r="B304" s="19" t="s">
        <v>971</v>
      </c>
      <c r="C304" s="4" t="str">
        <f>IF(AND(IFERROR(INDEX(PARAMETRES!$D:$D,MATCH($B304,PARAMETRES!$B:$B,0)),"")&lt;&gt;"☐",ISNUMBER($P304)),IF(IFERROR(INDEX(LISTES!$F:$F,MATCH($B304,LISTES!$A:$A,0)),0)=1,"Domicile + agence","Domicile"),"Agence")</f>
        <v>Agence</v>
      </c>
      <c r="D304" s="20">
        <v>11</v>
      </c>
      <c r="E304" s="20">
        <v>0</v>
      </c>
      <c r="F304" s="21">
        <f>IF($K304&lt;&gt;"OK","",$N304+IF($C304="Agence",$O304,IF($C304="Domicile",$P304,$Q304+$O304))+IF($C304="Agence",IF(OR(IFERROR(INDEX(LISTES!$G:$G,MATCH($B304,LISTES!$A:$A,0)),0)=1,PARAMETRES!$C$6="Oui"),$R304,0),IF(IFERROR(INDEX(LISTES!$G:$G,MATCH($B304,LISTES!$A:$A,0)),0)=1,$R304+$Q304,$S304)))</f>
        <v>26.29</v>
      </c>
      <c r="G304" s="22">
        <f>IF($K304&lt;&gt;"OK","",IF($E304=0,0,$T304+IF($C304="Agence",$U304,IF($C304="Domicile",$V304,$W304+$U304))+IF($C304="Agence",IF(OR(IFERROR(INDEX(LISTES!$G:$G,MATCH($B304,LISTES!$A:$A,0)),0)=1,PARAMETRES!$C$6="Oui"),$X304,0),IF(IFERROR(INDEX(LISTES!$G:$G,MATCH($B304,LISTES!$A:$A,0)),0)=1,$X304+$W304,$Y304))))</f>
        <v>0</v>
      </c>
      <c r="H304" s="23">
        <f t="shared" si="8"/>
        <v>2.39</v>
      </c>
      <c r="I304" s="24" t="str">
        <f t="shared" si="9"/>
        <v/>
      </c>
      <c r="J304" s="25">
        <v>0</v>
      </c>
      <c r="K304" s="4" t="s">
        <v>943</v>
      </c>
      <c r="L304" s="25">
        <f>IFERROR(INDEX(LISTES!$C:$C,MATCH($B304,LISTES!$A:$A,0)),1)</f>
        <v>1</v>
      </c>
      <c r="N304" s="26">
        <v>22.54</v>
      </c>
      <c r="O304" s="26">
        <v>3.75</v>
      </c>
      <c r="P304" s="26"/>
      <c r="Q304" s="26"/>
      <c r="R304" s="26">
        <v>3.54</v>
      </c>
      <c r="S304" s="26"/>
      <c r="T304" s="26"/>
      <c r="U304" s="26"/>
      <c r="V304" s="26"/>
      <c r="W304" s="26"/>
      <c r="X304" s="26"/>
      <c r="Y304" s="26"/>
    </row>
    <row r="305" spans="1:25" x14ac:dyDescent="0.3">
      <c r="A305" s="18">
        <v>46288</v>
      </c>
      <c r="B305" s="19" t="s">
        <v>972</v>
      </c>
      <c r="C305" s="4" t="str">
        <f>IF(AND(IFERROR(INDEX(PARAMETRES!$D:$D,MATCH($B305,PARAMETRES!$B:$B,0)),"")&lt;&gt;"☐",ISNUMBER($P305)),IF(IFERROR(INDEX(LISTES!$F:$F,MATCH($B305,LISTES!$A:$A,0)),0)=1,"Domicile + agence","Domicile"),"Agence")</f>
        <v>Agence</v>
      </c>
      <c r="D305" s="20">
        <v>1</v>
      </c>
      <c r="E305" s="20">
        <v>0</v>
      </c>
      <c r="F305" s="21">
        <f>IF($K305&lt;&gt;"OK","",$N305+IF($C305="Agence",$O305,IF($C305="Domicile",$P305,$Q305+$O305))+IF($C305="Agence",IF(OR(IFERROR(INDEX(LISTES!$G:$G,MATCH($B305,LISTES!$A:$A,0)),0)=1,PARAMETRES!$C$6="Oui"),$R305,0),IF(IFERROR(INDEX(LISTES!$G:$G,MATCH($B305,LISTES!$A:$A,0)),0)=1,$R305+$Q305,$S305)))</f>
        <v>4.42</v>
      </c>
      <c r="G305" s="22">
        <f>IF($K305&lt;&gt;"OK","",IF($E305=0,0,$T305+IF($C305="Agence",$U305,IF($C305="Domicile",$V305,$W305+$U305))+IF($C305="Agence",IF(OR(IFERROR(INDEX(LISTES!$G:$G,MATCH($B305,LISTES!$A:$A,0)),0)=1,PARAMETRES!$C$6="Oui"),$X305,0),IF(IFERROR(INDEX(LISTES!$G:$G,MATCH($B305,LISTES!$A:$A,0)),0)=1,$X305+$W305,$Y305))))</f>
        <v>0</v>
      </c>
      <c r="H305" s="23">
        <f t="shared" si="8"/>
        <v>4.42</v>
      </c>
      <c r="I305" s="24" t="str">
        <f t="shared" si="9"/>
        <v/>
      </c>
      <c r="J305" s="25">
        <v>0</v>
      </c>
      <c r="K305" s="4" t="s">
        <v>943</v>
      </c>
      <c r="L305" s="25">
        <f>IFERROR(INDEX(LISTES!$C:$C,MATCH($B305,LISTES!$A:$A,0)),1)</f>
        <v>1</v>
      </c>
      <c r="N305" s="26">
        <v>0</v>
      </c>
      <c r="O305" s="26">
        <v>4.42</v>
      </c>
      <c r="P305" s="26"/>
      <c r="Q305" s="26"/>
      <c r="R305" s="26">
        <v>5.12</v>
      </c>
      <c r="S305" s="26"/>
      <c r="T305" s="26"/>
      <c r="U305" s="26"/>
      <c r="V305" s="26"/>
      <c r="W305" s="26"/>
      <c r="X305" s="26"/>
      <c r="Y305" s="26"/>
    </row>
    <row r="306" spans="1:25" x14ac:dyDescent="0.3">
      <c r="A306" s="18">
        <v>46288</v>
      </c>
      <c r="B306" s="19" t="s">
        <v>973</v>
      </c>
      <c r="C306" s="4" t="str">
        <f>IF(AND(IFERROR(INDEX(PARAMETRES!$D:$D,MATCH($B306,PARAMETRES!$B:$B,0)),"")&lt;&gt;"☐",ISNUMBER($P306)),IF(IFERROR(INDEX(LISTES!$F:$F,MATCH($B306,LISTES!$A:$A,0)),0)=1,"Domicile + agence","Domicile"),"Agence")</f>
        <v>Agence</v>
      </c>
      <c r="D306" s="20">
        <v>5</v>
      </c>
      <c r="E306" s="20">
        <v>0</v>
      </c>
      <c r="F306" s="21">
        <f>IF($K306&lt;&gt;"OK","",$N306+IF($C306="Agence",$O306,IF($C306="Domicile",$P306,$Q306+$O306))+IF($C306="Agence",IF(OR(IFERROR(INDEX(LISTES!$G:$G,MATCH($B306,LISTES!$A:$A,0)),0)=1,PARAMETRES!$C$6="Oui"),$R306,0),IF(IFERROR(INDEX(LISTES!$G:$G,MATCH($B306,LISTES!$A:$A,0)),0)=1,$R306+$Q306,$S306)))</f>
        <v>34.950000000000003</v>
      </c>
      <c r="G306" s="22">
        <f>IF($K306&lt;&gt;"OK","",IF($E306=0,0,$T306+IF($C306="Agence",$U306,IF($C306="Domicile",$V306,$W306+$U306))+IF($C306="Agence",IF(OR(IFERROR(INDEX(LISTES!$G:$G,MATCH($B306,LISTES!$A:$A,0)),0)=1,PARAMETRES!$C$6="Oui"),$X306,0),IF(IFERROR(INDEX(LISTES!$G:$G,MATCH($B306,LISTES!$A:$A,0)),0)=1,$X306+$W306,$Y306))))</f>
        <v>0</v>
      </c>
      <c r="H306" s="23">
        <f t="shared" si="8"/>
        <v>6.99</v>
      </c>
      <c r="I306" s="24" t="str">
        <f t="shared" si="9"/>
        <v/>
      </c>
      <c r="J306" s="25">
        <v>0</v>
      </c>
      <c r="K306" s="4" t="s">
        <v>943</v>
      </c>
      <c r="L306" s="25">
        <f>IFERROR(INDEX(LISTES!$C:$C,MATCH($B306,LISTES!$A:$A,0)),1)</f>
        <v>1</v>
      </c>
      <c r="N306" s="26">
        <v>7.29</v>
      </c>
      <c r="O306" s="26">
        <v>27.66</v>
      </c>
      <c r="P306" s="26"/>
      <c r="Q306" s="26"/>
      <c r="R306" s="26">
        <v>27.7</v>
      </c>
      <c r="S306" s="26"/>
      <c r="T306" s="26"/>
      <c r="U306" s="26"/>
      <c r="V306" s="26"/>
      <c r="W306" s="26"/>
      <c r="X306" s="26"/>
      <c r="Y306" s="26"/>
    </row>
    <row r="307" spans="1:25" x14ac:dyDescent="0.3">
      <c r="A307" s="18">
        <v>46288</v>
      </c>
      <c r="B307" s="19" t="s">
        <v>974</v>
      </c>
      <c r="C307" s="4" t="str">
        <f>IF(AND(IFERROR(INDEX(PARAMETRES!$D:$D,MATCH($B307,PARAMETRES!$B:$B,0)),"")&lt;&gt;"☐",ISNUMBER($P307)),IF(IFERROR(INDEX(LISTES!$F:$F,MATCH($B307,LISTES!$A:$A,0)),0)=1,"Domicile + agence","Domicile"),"Agence")</f>
        <v>Agence</v>
      </c>
      <c r="D307" s="20">
        <v>10</v>
      </c>
      <c r="E307" s="20">
        <v>0</v>
      </c>
      <c r="F307" s="21">
        <f>IF($K307&lt;&gt;"OK","",$N307+IF($C307="Agence",$O307,IF($C307="Domicile",$P307,$Q307+$O307))+IF($C307="Agence",IF(OR(IFERROR(INDEX(LISTES!$G:$G,MATCH($B307,LISTES!$A:$A,0)),0)=1,PARAMETRES!$C$6="Oui"),$R307,0),IF(IFERROR(INDEX(LISTES!$G:$G,MATCH($B307,LISTES!$A:$A,0)),0)=1,$R307+$Q307,$S307)))</f>
        <v>42.620000000000005</v>
      </c>
      <c r="G307" s="22">
        <f>IF($K307&lt;&gt;"OK","",IF($E307=0,0,$T307+IF($C307="Agence",$U307,IF($C307="Domicile",$V307,$W307+$U307))+IF($C307="Agence",IF(OR(IFERROR(INDEX(LISTES!$G:$G,MATCH($B307,LISTES!$A:$A,0)),0)=1,PARAMETRES!$C$6="Oui"),$X307,0),IF(IFERROR(INDEX(LISTES!$G:$G,MATCH($B307,LISTES!$A:$A,0)),0)=1,$X307+$W307,$Y307))))</f>
        <v>0</v>
      </c>
      <c r="H307" s="23">
        <f t="shared" si="8"/>
        <v>4.2620000000000005</v>
      </c>
      <c r="I307" s="24" t="str">
        <f t="shared" si="9"/>
        <v/>
      </c>
      <c r="J307" s="25">
        <v>0</v>
      </c>
      <c r="K307" s="4" t="s">
        <v>943</v>
      </c>
      <c r="L307" s="25">
        <f>IFERROR(INDEX(LISTES!$C:$C,MATCH($B307,LISTES!$A:$A,0)),1)</f>
        <v>1</v>
      </c>
      <c r="N307" s="26">
        <v>37.380000000000003</v>
      </c>
      <c r="O307" s="26">
        <v>5.24</v>
      </c>
      <c r="P307" s="26"/>
      <c r="Q307" s="26"/>
      <c r="R307" s="26">
        <v>3.4</v>
      </c>
      <c r="S307" s="26"/>
      <c r="T307" s="26"/>
      <c r="U307" s="26"/>
      <c r="V307" s="26"/>
      <c r="W307" s="26"/>
      <c r="X307" s="26"/>
      <c r="Y307" s="26"/>
    </row>
    <row r="308" spans="1:25" x14ac:dyDescent="0.3">
      <c r="A308" s="18">
        <v>46288</v>
      </c>
      <c r="B308" s="19" t="s">
        <v>863</v>
      </c>
      <c r="C308" s="4" t="str">
        <f>IF(AND(IFERROR(INDEX(PARAMETRES!$D:$D,MATCH($B308,PARAMETRES!$B:$B,0)),"")&lt;&gt;"☐",ISNUMBER($P308)),IF(IFERROR(INDEX(LISTES!$F:$F,MATCH($B308,LISTES!$A:$A,0)),0)=1,"Domicile + agence","Domicile"),"Agence")</f>
        <v>Agence</v>
      </c>
      <c r="D308" s="20">
        <v>7</v>
      </c>
      <c r="E308" s="20">
        <v>0</v>
      </c>
      <c r="F308" s="21">
        <f>IF($K308&lt;&gt;"OK","",$N308+IF($C308="Agence",$O308,IF($C308="Domicile",$P308,$Q308+$O308))+IF($C308="Agence",IF(OR(IFERROR(INDEX(LISTES!$G:$G,MATCH($B308,LISTES!$A:$A,0)),0)=1,PARAMETRES!$C$6="Oui"),$R308,0),IF(IFERROR(INDEX(LISTES!$G:$G,MATCH($B308,LISTES!$A:$A,0)),0)=1,$R308+$Q308,$S308)))</f>
        <v>7.05</v>
      </c>
      <c r="G308" s="22">
        <f>IF($K308&lt;&gt;"OK","",IF($E308=0,0,$T308+IF($C308="Agence",$U308,IF($C308="Domicile",$V308,$W308+$U308))+IF($C308="Agence",IF(OR(IFERROR(INDEX(LISTES!$G:$G,MATCH($B308,LISTES!$A:$A,0)),0)=1,PARAMETRES!$C$6="Oui"),$X308,0),IF(IFERROR(INDEX(LISTES!$G:$G,MATCH($B308,LISTES!$A:$A,0)),0)=1,$X308+$W308,$Y308))))</f>
        <v>0</v>
      </c>
      <c r="H308" s="23">
        <f t="shared" si="8"/>
        <v>1.0071428571428571</v>
      </c>
      <c r="I308" s="24" t="str">
        <f t="shared" si="9"/>
        <v/>
      </c>
      <c r="J308" s="25">
        <v>0</v>
      </c>
      <c r="K308" s="4" t="s">
        <v>943</v>
      </c>
      <c r="L308" s="25">
        <f>IFERROR(INDEX(LISTES!$C:$C,MATCH($B308,LISTES!$A:$A,0)),1)</f>
        <v>1</v>
      </c>
      <c r="N308" s="26">
        <v>3.77</v>
      </c>
      <c r="O308" s="26">
        <v>3.28</v>
      </c>
      <c r="P308" s="26"/>
      <c r="Q308" s="26"/>
      <c r="R308" s="26">
        <v>3.87</v>
      </c>
      <c r="S308" s="26"/>
      <c r="T308" s="26"/>
      <c r="U308" s="26"/>
      <c r="V308" s="26"/>
      <c r="W308" s="26"/>
      <c r="X308" s="26"/>
      <c r="Y308" s="26"/>
    </row>
    <row r="309" spans="1:25" x14ac:dyDescent="0.3">
      <c r="A309" s="18">
        <v>46288</v>
      </c>
      <c r="B309" s="19" t="s">
        <v>975</v>
      </c>
      <c r="C309" s="4" t="str">
        <f>IF(AND(IFERROR(INDEX(PARAMETRES!$D:$D,MATCH($B309,PARAMETRES!$B:$B,0)),"")&lt;&gt;"☐",ISNUMBER($P309)),IF(IFERROR(INDEX(LISTES!$F:$F,MATCH($B309,LISTES!$A:$A,0)),0)=1,"Domicile + agence","Domicile"),"Agence")</f>
        <v>Agence</v>
      </c>
      <c r="D309" s="20">
        <v>11</v>
      </c>
      <c r="E309" s="20">
        <v>0</v>
      </c>
      <c r="F309" s="21">
        <f>IF($K309&lt;&gt;"OK","",$N309+IF($C309="Agence",$O309,IF($C309="Domicile",$P309,$Q309+$O309))+IF($C309="Agence",IF(OR(IFERROR(INDEX(LISTES!$G:$G,MATCH($B309,LISTES!$A:$A,0)),0)=1,PARAMETRES!$C$6="Oui"),$R309,0),IF(IFERROR(INDEX(LISTES!$G:$G,MATCH($B309,LISTES!$A:$A,0)),0)=1,$R309+$Q309,$S309)))</f>
        <v>50</v>
      </c>
      <c r="G309" s="22">
        <f>IF($K309&lt;&gt;"OK","",IF($E309=0,0,$T309+IF($C309="Agence",$U309,IF($C309="Domicile",$V309,$W309+$U309))+IF($C309="Agence",IF(OR(IFERROR(INDEX(LISTES!$G:$G,MATCH($B309,LISTES!$A:$A,0)),0)=1,PARAMETRES!$C$6="Oui"),$X309,0),IF(IFERROR(INDEX(LISTES!$G:$G,MATCH($B309,LISTES!$A:$A,0)),0)=1,$X309+$W309,$Y309))))</f>
        <v>0</v>
      </c>
      <c r="H309" s="23">
        <f t="shared" si="8"/>
        <v>4.5454545454545459</v>
      </c>
      <c r="I309" s="24" t="str">
        <f t="shared" si="9"/>
        <v/>
      </c>
      <c r="J309" s="25">
        <v>0</v>
      </c>
      <c r="K309" s="4" t="s">
        <v>943</v>
      </c>
      <c r="L309" s="25">
        <f>IFERROR(INDEX(LISTES!$C:$C,MATCH($B309,LISTES!$A:$A,0)),1)</f>
        <v>1</v>
      </c>
      <c r="N309" s="26">
        <v>20.68</v>
      </c>
      <c r="O309" s="26">
        <v>29.32</v>
      </c>
      <c r="P309" s="26"/>
      <c r="Q309" s="26"/>
      <c r="R309" s="26">
        <v>28.12</v>
      </c>
      <c r="S309" s="26"/>
      <c r="T309" s="26"/>
      <c r="U309" s="26"/>
      <c r="V309" s="26"/>
      <c r="W309" s="26"/>
      <c r="X309" s="26"/>
      <c r="Y309" s="26"/>
    </row>
    <row r="310" spans="1:25" x14ac:dyDescent="0.3">
      <c r="A310" s="18">
        <v>46288</v>
      </c>
      <c r="B310" s="19" t="s">
        <v>976</v>
      </c>
      <c r="C310" s="4" t="str">
        <f>IF(AND(IFERROR(INDEX(PARAMETRES!$D:$D,MATCH($B310,PARAMETRES!$B:$B,0)),"")&lt;&gt;"☐",ISNUMBER($P310)),IF(IFERROR(INDEX(LISTES!$F:$F,MATCH($B310,LISTES!$A:$A,0)),0)=1,"Domicile + agence","Domicile"),"Agence")</f>
        <v>Agence</v>
      </c>
      <c r="D310" s="20">
        <v>5</v>
      </c>
      <c r="E310" s="20">
        <v>5</v>
      </c>
      <c r="F310" s="21">
        <f>IF($K310&lt;&gt;"OK","",$N310+IF($C310="Agence",$O310,IF($C310="Domicile",$P310,$Q310+$O310))+IF($C310="Agence",IF(OR(IFERROR(INDEX(LISTES!$G:$G,MATCH($B310,LISTES!$A:$A,0)),0)=1,PARAMETRES!$C$6="Oui"),$R310,0),IF(IFERROR(INDEX(LISTES!$G:$G,MATCH($B310,LISTES!$A:$A,0)),0)=1,$R310+$Q310,$S310)))</f>
        <v>5.42</v>
      </c>
      <c r="G310" s="22">
        <f>IF($K310&lt;&gt;"OK","",IF($E310=0,0,$T310+IF($C310="Agence",$U310,IF($C310="Domicile",$V310,$W310+$U310))+IF($C310="Agence",IF(OR(IFERROR(INDEX(LISTES!$G:$G,MATCH($B310,LISTES!$A:$A,0)),0)=1,PARAMETRES!$C$6="Oui"),$X310,0),IF(IFERROR(INDEX(LISTES!$G:$G,MATCH($B310,LISTES!$A:$A,0)),0)=1,$X310+$W310,$Y310))))</f>
        <v>5.17</v>
      </c>
      <c r="H310" s="23">
        <f t="shared" si="8"/>
        <v>1.0840000000000001</v>
      </c>
      <c r="I310" s="24">
        <f t="shared" si="9"/>
        <v>-0.25</v>
      </c>
      <c r="J310" s="25">
        <v>0</v>
      </c>
      <c r="K310" s="4" t="s">
        <v>943</v>
      </c>
      <c r="L310" s="25">
        <f>IFERROR(INDEX(LISTES!$C:$C,MATCH($B310,LISTES!$A:$A,0)),1)</f>
        <v>1</v>
      </c>
      <c r="N310" s="26">
        <v>5.14</v>
      </c>
      <c r="O310" s="26">
        <v>0.28000000000000003</v>
      </c>
      <c r="P310" s="26"/>
      <c r="Q310" s="26"/>
      <c r="R310" s="26">
        <v>0.8</v>
      </c>
      <c r="S310" s="26"/>
      <c r="T310" s="26">
        <v>4.8899999999999997</v>
      </c>
      <c r="U310" s="26">
        <v>0.28000000000000003</v>
      </c>
      <c r="V310" s="26"/>
      <c r="W310" s="26"/>
      <c r="X310" s="26">
        <v>0.61</v>
      </c>
      <c r="Y310" s="26"/>
    </row>
    <row r="311" spans="1:25" x14ac:dyDescent="0.3">
      <c r="A311" s="18">
        <v>46288</v>
      </c>
      <c r="B311" s="19" t="s">
        <v>914</v>
      </c>
      <c r="C311" s="4" t="str">
        <f>IF(AND(IFERROR(INDEX(PARAMETRES!$D:$D,MATCH($B311,PARAMETRES!$B:$B,0)),"")&lt;&gt;"☐",ISNUMBER($P311)),IF(IFERROR(INDEX(LISTES!$F:$F,MATCH($B311,LISTES!$A:$A,0)),0)=1,"Domicile + agence","Domicile"),"Agence")</f>
        <v>Agence</v>
      </c>
      <c r="D311" s="20">
        <v>6</v>
      </c>
      <c r="E311" s="20">
        <v>5</v>
      </c>
      <c r="F311" s="21">
        <f>IF($K311&lt;&gt;"OK","",$N311+IF($C311="Agence",$O311,IF($C311="Domicile",$P311,$Q311+$O311))+IF($C311="Agence",IF(OR(IFERROR(INDEX(LISTES!$G:$G,MATCH($B311,LISTES!$A:$A,0)),0)=1,PARAMETRES!$C$6="Oui"),$R311,0),IF(IFERROR(INDEX(LISTES!$G:$G,MATCH($B311,LISTES!$A:$A,0)),0)=1,$R311+$Q311,$S311)))</f>
        <v>24.11</v>
      </c>
      <c r="G311" s="22">
        <f>IF($K311&lt;&gt;"OK","",IF($E311=0,0,$T311+IF($C311="Agence",$U311,IF($C311="Domicile",$V311,$W311+$U311))+IF($C311="Agence",IF(OR(IFERROR(INDEX(LISTES!$G:$G,MATCH($B311,LISTES!$A:$A,0)),0)=1,PARAMETRES!$C$6="Oui"),$X311,0),IF(IFERROR(INDEX(LISTES!$G:$G,MATCH($B311,LISTES!$A:$A,0)),0)=1,$X311+$W311,$Y311))))</f>
        <v>15.64</v>
      </c>
      <c r="H311" s="23">
        <f t="shared" si="8"/>
        <v>4.0183333333333335</v>
      </c>
      <c r="I311" s="24" t="str">
        <f t="shared" si="9"/>
        <v/>
      </c>
      <c r="J311" s="25">
        <v>0</v>
      </c>
      <c r="K311" s="4" t="s">
        <v>943</v>
      </c>
      <c r="L311" s="25">
        <f>IFERROR(INDEX(LISTES!$C:$C,MATCH($B311,LISTES!$A:$A,0)),1)</f>
        <v>1</v>
      </c>
      <c r="N311" s="26">
        <v>19.89</v>
      </c>
      <c r="O311" s="26">
        <v>4.22</v>
      </c>
      <c r="P311" s="26"/>
      <c r="Q311" s="26"/>
      <c r="R311" s="26">
        <v>4.43</v>
      </c>
      <c r="S311" s="26"/>
      <c r="T311" s="26">
        <v>11.15</v>
      </c>
      <c r="U311" s="26">
        <v>4.49</v>
      </c>
      <c r="V311" s="26"/>
      <c r="W311" s="26"/>
      <c r="X311" s="26">
        <v>6.5</v>
      </c>
      <c r="Y311" s="26"/>
    </row>
    <row r="312" spans="1:25" x14ac:dyDescent="0.3">
      <c r="A312" s="18">
        <v>46288</v>
      </c>
      <c r="B312" s="19" t="s">
        <v>977</v>
      </c>
      <c r="C312" s="4" t="str">
        <f>IF(AND(IFERROR(INDEX(PARAMETRES!$D:$D,MATCH($B312,PARAMETRES!$B:$B,0)),"")&lt;&gt;"☐",ISNUMBER($P312)),IF(IFERROR(INDEX(LISTES!$F:$F,MATCH($B312,LISTES!$A:$A,0)),0)=1,"Domicile + agence","Domicile"),"Agence")</f>
        <v>Agence</v>
      </c>
      <c r="D312" s="20">
        <v>13</v>
      </c>
      <c r="E312" s="20">
        <v>10</v>
      </c>
      <c r="F312" s="21">
        <f>IF($K312&lt;&gt;"OK","",$N312+IF($C312="Agence",$O312,IF($C312="Domicile",$P312,$Q312+$O312))+IF($C312="Agence",IF(OR(IFERROR(INDEX(LISTES!$G:$G,MATCH($B312,LISTES!$A:$A,0)),0)=1,PARAMETRES!$C$6="Oui"),$R312,0),IF(IFERROR(INDEX(LISTES!$G:$G,MATCH($B312,LISTES!$A:$A,0)),0)=1,$R312+$Q312,$S312)))</f>
        <v>36.57</v>
      </c>
      <c r="G312" s="22">
        <f>IF($K312&lt;&gt;"OK","",IF($E312=0,0,$T312+IF($C312="Agence",$U312,IF($C312="Domicile",$V312,$W312+$U312))+IF($C312="Agence",IF(OR(IFERROR(INDEX(LISTES!$G:$G,MATCH($B312,LISTES!$A:$A,0)),0)=1,PARAMETRES!$C$6="Oui"),$X312,0),IF(IFERROR(INDEX(LISTES!$G:$G,MATCH($B312,LISTES!$A:$A,0)),0)=1,$X312+$W312,$Y312))))</f>
        <v>30</v>
      </c>
      <c r="H312" s="23">
        <f t="shared" si="8"/>
        <v>2.813076923076923</v>
      </c>
      <c r="I312" s="24" t="str">
        <f t="shared" si="9"/>
        <v/>
      </c>
      <c r="J312" s="25">
        <v>0</v>
      </c>
      <c r="K312" s="4" t="s">
        <v>943</v>
      </c>
      <c r="L312" s="25">
        <f>IFERROR(INDEX(LISTES!$C:$C,MATCH($B312,LISTES!$A:$A,0)),1)</f>
        <v>1</v>
      </c>
      <c r="N312" s="26">
        <v>9.58</v>
      </c>
      <c r="O312" s="26">
        <v>26.99</v>
      </c>
      <c r="P312" s="26"/>
      <c r="Q312" s="26"/>
      <c r="R312" s="26">
        <v>27.11</v>
      </c>
      <c r="S312" s="26"/>
      <c r="T312" s="26">
        <v>3.89</v>
      </c>
      <c r="U312" s="26">
        <v>26.11</v>
      </c>
      <c r="V312" s="26"/>
      <c r="W312" s="26"/>
      <c r="X312" s="26">
        <v>26.4</v>
      </c>
      <c r="Y312" s="26"/>
    </row>
    <row r="313" spans="1:25" x14ac:dyDescent="0.3">
      <c r="A313" s="18">
        <v>46288</v>
      </c>
      <c r="B313" s="19" t="s">
        <v>879</v>
      </c>
      <c r="C313" s="4" t="str">
        <f>IF(AND(IFERROR(INDEX(PARAMETRES!$D:$D,MATCH($B313,PARAMETRES!$B:$B,0)),"")&lt;&gt;"☐",ISNUMBER($P313)),IF(IFERROR(INDEX(LISTES!$F:$F,MATCH($B313,LISTES!$A:$A,0)),0)=1,"Domicile + agence","Domicile"),"Agence")</f>
        <v>Agence</v>
      </c>
      <c r="D313" s="20">
        <v>7</v>
      </c>
      <c r="E313" s="20">
        <v>7</v>
      </c>
      <c r="F313" s="21">
        <f>IF($K313&lt;&gt;"OK","",$N313+IF($C313="Agence",$O313,IF($C313="Domicile",$P313,$Q313+$O313))+IF($C313="Agence",IF(OR(IFERROR(INDEX(LISTES!$G:$G,MATCH($B313,LISTES!$A:$A,0)),0)=1,PARAMETRES!$C$6="Oui"),$R313,0),IF(IFERROR(INDEX(LISTES!$G:$G,MATCH($B313,LISTES!$A:$A,0)),0)=1,$R313+$Q313,$S313)))</f>
        <v>32</v>
      </c>
      <c r="G313" s="22">
        <f>IF($K313&lt;&gt;"OK","",IF($E313=0,0,$T313+IF($C313="Agence",$U313,IF($C313="Domicile",$V313,$W313+$U313))+IF($C313="Agence",IF(OR(IFERROR(INDEX(LISTES!$G:$G,MATCH($B313,LISTES!$A:$A,0)),0)=1,PARAMETRES!$C$6="Oui"),$X313,0),IF(IFERROR(INDEX(LISTES!$G:$G,MATCH($B313,LISTES!$A:$A,0)),0)=1,$X313+$W313,$Y313))))</f>
        <v>31.810000000000002</v>
      </c>
      <c r="H313" s="23">
        <f t="shared" si="8"/>
        <v>4.5714285714285712</v>
      </c>
      <c r="I313" s="24">
        <f t="shared" si="9"/>
        <v>-0.18999999999999773</v>
      </c>
      <c r="J313" s="25">
        <v>1</v>
      </c>
      <c r="K313" s="4" t="s">
        <v>943</v>
      </c>
      <c r="L313" s="25">
        <f>IFERROR(INDEX(LISTES!$C:$C,MATCH($B313,LISTES!$A:$A,0)),1)</f>
        <v>1</v>
      </c>
      <c r="N313" s="26">
        <v>5.32</v>
      </c>
      <c r="O313" s="26">
        <v>26.68</v>
      </c>
      <c r="P313" s="26"/>
      <c r="Q313" s="26"/>
      <c r="R313" s="26">
        <v>26.18</v>
      </c>
      <c r="S313" s="26"/>
      <c r="T313" s="26">
        <v>4.87</v>
      </c>
      <c r="U313" s="26">
        <v>26.94</v>
      </c>
      <c r="V313" s="26"/>
      <c r="W313" s="26"/>
      <c r="X313" s="26">
        <v>28.94</v>
      </c>
      <c r="Y313" s="26"/>
    </row>
    <row r="314" spans="1:25" x14ac:dyDescent="0.3">
      <c r="A314" s="18">
        <v>46288</v>
      </c>
      <c r="B314" s="19" t="s">
        <v>870</v>
      </c>
      <c r="C314" s="4" t="str">
        <f>IF(AND(IFERROR(INDEX(PARAMETRES!$D:$D,MATCH($B314,PARAMETRES!$B:$B,0)),"")&lt;&gt;"☐",ISNUMBER($P314)),IF(IFERROR(INDEX(LISTES!$F:$F,MATCH($B314,LISTES!$A:$A,0)),0)=1,"Domicile + agence","Domicile"),"Agence")</f>
        <v>Agence</v>
      </c>
      <c r="D314" s="20">
        <v>17</v>
      </c>
      <c r="E314" s="20">
        <v>16</v>
      </c>
      <c r="F314" s="21">
        <f>IF($K314&lt;&gt;"OK","",$N314+IF($C314="Agence",$O314,IF($C314="Domicile",$P314,$Q314+$O314))+IF($C314="Agence",IF(OR(IFERROR(INDEX(LISTES!$G:$G,MATCH($B314,LISTES!$A:$A,0)),0)=1,PARAMETRES!$C$6="Oui"),$R314,0),IF(IFERROR(INDEX(LISTES!$G:$G,MATCH($B314,LISTES!$A:$A,0)),0)=1,$R314+$Q314,$S314)))</f>
        <v>93.61</v>
      </c>
      <c r="G314" s="22">
        <f>IF($K314&lt;&gt;"OK","",IF($E314=0,0,$T314+IF($C314="Agence",$U314,IF($C314="Domicile",$V314,$W314+$U314))+IF($C314="Agence",IF(OR(IFERROR(INDEX(LISTES!$G:$G,MATCH($B314,LISTES!$A:$A,0)),0)=1,PARAMETRES!$C$6="Oui"),$X314,0),IF(IFERROR(INDEX(LISTES!$G:$G,MATCH($B314,LISTES!$A:$A,0)),0)=1,$X314+$W314,$Y314))))</f>
        <v>55.01</v>
      </c>
      <c r="H314" s="23">
        <f t="shared" si="8"/>
        <v>5.5064705882352944</v>
      </c>
      <c r="I314" s="24" t="str">
        <f t="shared" si="9"/>
        <v/>
      </c>
      <c r="J314" s="25">
        <v>0</v>
      </c>
      <c r="K314" s="4" t="s">
        <v>943</v>
      </c>
      <c r="L314" s="25">
        <f>IFERROR(INDEX(LISTES!$C:$C,MATCH($B314,LISTES!$A:$A,0)),1)</f>
        <v>1</v>
      </c>
      <c r="N314" s="26">
        <v>93.4</v>
      </c>
      <c r="O314" s="26">
        <v>0.21</v>
      </c>
      <c r="P314" s="26"/>
      <c r="Q314" s="26"/>
      <c r="R314" s="26">
        <v>1.94</v>
      </c>
      <c r="S314" s="26"/>
      <c r="T314" s="26">
        <v>51.29</v>
      </c>
      <c r="U314" s="26">
        <v>3.72</v>
      </c>
      <c r="V314" s="26"/>
      <c r="W314" s="26"/>
      <c r="X314" s="26">
        <v>40.880000000000003</v>
      </c>
      <c r="Y314" s="26"/>
    </row>
    <row r="315" spans="1:25" x14ac:dyDescent="0.3">
      <c r="A315" s="18">
        <v>46288</v>
      </c>
      <c r="B315" s="19" t="s">
        <v>978</v>
      </c>
      <c r="C315" s="4" t="str">
        <f>IF(AND(IFERROR(INDEX(PARAMETRES!$D:$D,MATCH($B315,PARAMETRES!$B:$B,0)),"")&lt;&gt;"☐",ISNUMBER($P315)),IF(IFERROR(INDEX(LISTES!$F:$F,MATCH($B315,LISTES!$A:$A,0)),0)=1,"Domicile + agence","Domicile"),"Agence")</f>
        <v>Agence</v>
      </c>
      <c r="D315" s="20">
        <v>14</v>
      </c>
      <c r="E315" s="20">
        <v>0</v>
      </c>
      <c r="F315" s="21">
        <f>IF($K315&lt;&gt;"OK","",$N315+IF($C315="Agence",$O315,IF($C315="Domicile",$P315,$Q315+$O315))+IF($C315="Agence",IF(OR(IFERROR(INDEX(LISTES!$G:$G,MATCH($B315,LISTES!$A:$A,0)),0)=1,PARAMETRES!$C$6="Oui"),$R315,0),IF(IFERROR(INDEX(LISTES!$G:$G,MATCH($B315,LISTES!$A:$A,0)),0)=1,$R315+$Q315,$S315)))</f>
        <v>317.66000000000003</v>
      </c>
      <c r="G315" s="22">
        <f>IF($K315&lt;&gt;"OK","",IF($E315=0,0,$T315+IF($C315="Agence",$U315,IF($C315="Domicile",$V315,$W315+$U315))+IF($C315="Agence",IF(OR(IFERROR(INDEX(LISTES!$G:$G,MATCH($B315,LISTES!$A:$A,0)),0)=1,PARAMETRES!$C$6="Oui"),$X315,0),IF(IFERROR(INDEX(LISTES!$G:$G,MATCH($B315,LISTES!$A:$A,0)),0)=1,$X315+$W315,$Y315))))</f>
        <v>0</v>
      </c>
      <c r="H315" s="23">
        <f t="shared" si="8"/>
        <v>22.69</v>
      </c>
      <c r="I315" s="24" t="str">
        <f t="shared" si="9"/>
        <v/>
      </c>
      <c r="J315" s="25">
        <v>0</v>
      </c>
      <c r="K315" s="4" t="s">
        <v>943</v>
      </c>
      <c r="L315" s="25">
        <f>IFERROR(INDEX(LISTES!$C:$C,MATCH($B315,LISTES!$A:$A,0)),1)</f>
        <v>1</v>
      </c>
      <c r="N315" s="26">
        <v>257.43</v>
      </c>
      <c r="O315" s="26">
        <v>60.23</v>
      </c>
      <c r="P315" s="26"/>
      <c r="Q315" s="26"/>
      <c r="R315" s="26">
        <v>60.54</v>
      </c>
      <c r="S315" s="26"/>
      <c r="T315" s="26"/>
      <c r="U315" s="26"/>
      <c r="V315" s="26"/>
      <c r="W315" s="26"/>
      <c r="X315" s="26"/>
      <c r="Y315" s="26"/>
    </row>
    <row r="316" spans="1:25" x14ac:dyDescent="0.3">
      <c r="A316" s="18">
        <v>46288</v>
      </c>
      <c r="B316" s="19" t="s">
        <v>917</v>
      </c>
      <c r="C316" s="4" t="str">
        <f>IF(AND(IFERROR(INDEX(PARAMETRES!$D:$D,MATCH($B316,PARAMETRES!$B:$B,0)),"")&lt;&gt;"☐",ISNUMBER($P316)),IF(IFERROR(INDEX(LISTES!$F:$F,MATCH($B316,LISTES!$A:$A,0)),0)=1,"Domicile + agence","Domicile"),"Agence")</f>
        <v>Agence</v>
      </c>
      <c r="D316" s="20">
        <v>3</v>
      </c>
      <c r="E316" s="20">
        <v>2</v>
      </c>
      <c r="F316" s="21">
        <f>IF($K316&lt;&gt;"OK","",$N316+IF($C316="Agence",$O316,IF($C316="Domicile",$P316,$Q316+$O316))+IF($C316="Agence",IF(OR(IFERROR(INDEX(LISTES!$G:$G,MATCH($B316,LISTES!$A:$A,0)),0)=1,PARAMETRES!$C$6="Oui"),$R316,0),IF(IFERROR(INDEX(LISTES!$G:$G,MATCH($B316,LISTES!$A:$A,0)),0)=1,$R316+$Q316,$S316)))</f>
        <v>33.6</v>
      </c>
      <c r="G316" s="22">
        <f>IF($K316&lt;&gt;"OK","",IF($E316=0,0,$T316+IF($C316="Agence",$U316,IF($C316="Domicile",$V316,$W316+$U316))+IF($C316="Agence",IF(OR(IFERROR(INDEX(LISTES!$G:$G,MATCH($B316,LISTES!$A:$A,0)),0)=1,PARAMETRES!$C$6="Oui"),$X316,0),IF(IFERROR(INDEX(LISTES!$G:$G,MATCH($B316,LISTES!$A:$A,0)),0)=1,$X316+$W316,$Y316))))</f>
        <v>10.91</v>
      </c>
      <c r="H316" s="23">
        <f t="shared" si="8"/>
        <v>11.200000000000001</v>
      </c>
      <c r="I316" s="24" t="str">
        <f t="shared" si="9"/>
        <v/>
      </c>
      <c r="J316" s="25">
        <v>0</v>
      </c>
      <c r="K316" s="4" t="s">
        <v>943</v>
      </c>
      <c r="L316" s="25">
        <f>IFERROR(INDEX(LISTES!$C:$C,MATCH($B316,LISTES!$A:$A,0)),1)</f>
        <v>1</v>
      </c>
      <c r="N316" s="26">
        <v>33.04</v>
      </c>
      <c r="O316" s="26">
        <v>0.56000000000000005</v>
      </c>
      <c r="P316" s="26"/>
      <c r="Q316" s="26"/>
      <c r="R316" s="26">
        <v>30.8</v>
      </c>
      <c r="S316" s="26"/>
      <c r="T316" s="26">
        <v>10.35</v>
      </c>
      <c r="U316" s="26">
        <v>0.56000000000000005</v>
      </c>
      <c r="V316" s="26"/>
      <c r="W316" s="26"/>
      <c r="X316" s="26">
        <v>10.06</v>
      </c>
      <c r="Y316" s="26"/>
    </row>
    <row r="317" spans="1:25" x14ac:dyDescent="0.3">
      <c r="A317" s="18">
        <v>46288</v>
      </c>
      <c r="B317" s="19" t="s">
        <v>979</v>
      </c>
      <c r="C317" s="4" t="str">
        <f>IF(AND(IFERROR(INDEX(PARAMETRES!$D:$D,MATCH($B317,PARAMETRES!$B:$B,0)),"")&lt;&gt;"☐",ISNUMBER($P317)),IF(IFERROR(INDEX(LISTES!$F:$F,MATCH($B317,LISTES!$A:$A,0)),0)=1,"Domicile + agence","Domicile"),"Agence")</f>
        <v>Agence</v>
      </c>
      <c r="D317" s="20">
        <v>6</v>
      </c>
      <c r="E317" s="20">
        <v>5</v>
      </c>
      <c r="F317" s="21">
        <f>IF($K317&lt;&gt;"OK","",$N317+IF($C317="Agence",$O317,IF($C317="Domicile",$P317,$Q317+$O317))+IF($C317="Agence",IF(OR(IFERROR(INDEX(LISTES!$G:$G,MATCH($B317,LISTES!$A:$A,0)),0)=1,PARAMETRES!$C$6="Oui"),$R317,0),IF(IFERROR(INDEX(LISTES!$G:$G,MATCH($B317,LISTES!$A:$A,0)),0)=1,$R317+$Q317,$S317)))</f>
        <v>27.08</v>
      </c>
      <c r="G317" s="22">
        <f>IF($K317&lt;&gt;"OK","",IF($E317=0,0,$T317+IF($C317="Agence",$U317,IF($C317="Domicile",$V317,$W317+$U317))+IF($C317="Agence",IF(OR(IFERROR(INDEX(LISTES!$G:$G,MATCH($B317,LISTES!$A:$A,0)),0)=1,PARAMETRES!$C$6="Oui"),$X317,0),IF(IFERROR(INDEX(LISTES!$G:$G,MATCH($B317,LISTES!$A:$A,0)),0)=1,$X317+$W317,$Y317))))</f>
        <v>18.12</v>
      </c>
      <c r="H317" s="23">
        <f t="shared" si="8"/>
        <v>4.5133333333333328</v>
      </c>
      <c r="I317" s="24" t="str">
        <f t="shared" si="9"/>
        <v/>
      </c>
      <c r="J317" s="25">
        <v>0</v>
      </c>
      <c r="K317" s="4" t="s">
        <v>943</v>
      </c>
      <c r="L317" s="25">
        <f>IFERROR(INDEX(LISTES!$C:$C,MATCH($B317,LISTES!$A:$A,0)),1)</f>
        <v>1</v>
      </c>
      <c r="N317" s="26">
        <v>20.95</v>
      </c>
      <c r="O317" s="26">
        <v>6.13</v>
      </c>
      <c r="P317" s="26"/>
      <c r="Q317" s="26"/>
      <c r="R317" s="26">
        <v>6.77</v>
      </c>
      <c r="S317" s="26"/>
      <c r="T317" s="26">
        <v>11.99</v>
      </c>
      <c r="U317" s="26">
        <v>6.13</v>
      </c>
      <c r="V317" s="26"/>
      <c r="W317" s="26"/>
      <c r="X317" s="26">
        <v>3.12</v>
      </c>
      <c r="Y317" s="26"/>
    </row>
    <row r="318" spans="1:25" x14ac:dyDescent="0.3">
      <c r="A318" s="18">
        <v>46288</v>
      </c>
      <c r="B318" s="19" t="s">
        <v>981</v>
      </c>
      <c r="C318" s="4" t="str">
        <f>IF(AND(IFERROR(INDEX(PARAMETRES!$D:$D,MATCH($B318,PARAMETRES!$B:$B,0)),"")&lt;&gt;"☐",ISNUMBER($P318)),IF(IFERROR(INDEX(LISTES!$F:$F,MATCH($B318,LISTES!$A:$A,0)),0)=1,"Domicile + agence","Domicile"),"Agence")</f>
        <v>Agence</v>
      </c>
      <c r="D318" s="20">
        <v>4</v>
      </c>
      <c r="E318" s="20">
        <v>0</v>
      </c>
      <c r="F318" s="21">
        <f>IF($K318&lt;&gt;"OK","",$N318+IF($C318="Agence",$O318,IF($C318="Domicile",$P318,$Q318+$O318))+IF($C318="Agence",IF(OR(IFERROR(INDEX(LISTES!$G:$G,MATCH($B318,LISTES!$A:$A,0)),0)=1,PARAMETRES!$C$6="Oui"),$R318,0),IF(IFERROR(INDEX(LISTES!$G:$G,MATCH($B318,LISTES!$A:$A,0)),0)=1,$R318+$Q318,$S318)))</f>
        <v>27.15</v>
      </c>
      <c r="G318" s="22">
        <f>IF($K318&lt;&gt;"OK","",IF($E318=0,0,$T318+IF($C318="Agence",$U318,IF($C318="Domicile",$V318,$W318+$U318))+IF($C318="Agence",IF(OR(IFERROR(INDEX(LISTES!$G:$G,MATCH($B318,LISTES!$A:$A,0)),0)=1,PARAMETRES!$C$6="Oui"),$X318,0),IF(IFERROR(INDEX(LISTES!$G:$G,MATCH($B318,LISTES!$A:$A,0)),0)=1,$X318+$W318,$Y318))))</f>
        <v>0</v>
      </c>
      <c r="H318" s="23">
        <f t="shared" si="8"/>
        <v>6.7874999999999996</v>
      </c>
      <c r="I318" s="24" t="str">
        <f t="shared" si="9"/>
        <v/>
      </c>
      <c r="J318" s="25">
        <v>0</v>
      </c>
      <c r="K318" s="4" t="s">
        <v>943</v>
      </c>
      <c r="L318" s="25">
        <f>IFERROR(INDEX(LISTES!$C:$C,MATCH($B318,LISTES!$A:$A,0)),1)</f>
        <v>1</v>
      </c>
      <c r="N318" s="26">
        <v>15.02</v>
      </c>
      <c r="O318" s="26">
        <v>12.13</v>
      </c>
      <c r="P318" s="26"/>
      <c r="Q318" s="26"/>
      <c r="R318" s="26">
        <v>13.14</v>
      </c>
      <c r="S318" s="26"/>
      <c r="T318" s="26"/>
      <c r="U318" s="26"/>
      <c r="V318" s="26"/>
      <c r="W318" s="26"/>
      <c r="X318" s="26"/>
      <c r="Y318" s="26"/>
    </row>
    <row r="319" spans="1:25" x14ac:dyDescent="0.3">
      <c r="A319" s="18">
        <v>46288</v>
      </c>
      <c r="B319" s="19" t="s">
        <v>982</v>
      </c>
      <c r="C319" s="4" t="str">
        <f>IF(AND(IFERROR(INDEX(PARAMETRES!$D:$D,MATCH($B319,PARAMETRES!$B:$B,0)),"")&lt;&gt;"☐",ISNUMBER($P319)),IF(IFERROR(INDEX(LISTES!$F:$F,MATCH($B319,LISTES!$A:$A,0)),0)=1,"Domicile + agence","Domicile"),"Agence")</f>
        <v>Agence</v>
      </c>
      <c r="D319" s="20">
        <v>7</v>
      </c>
      <c r="E319" s="20">
        <v>0</v>
      </c>
      <c r="F319" s="21">
        <f>IF($K319&lt;&gt;"OK","",$N319+IF($C319="Agence",$O319,IF($C319="Domicile",$P319,$Q319+$O319))+IF($C319="Agence",IF(OR(IFERROR(INDEX(LISTES!$G:$G,MATCH($B319,LISTES!$A:$A,0)),0)=1,PARAMETRES!$C$6="Oui"),$R319,0),IF(IFERROR(INDEX(LISTES!$G:$G,MATCH($B319,LISTES!$A:$A,0)),0)=1,$R319+$Q319,$S319)))</f>
        <v>26.85</v>
      </c>
      <c r="G319" s="22">
        <f>IF($K319&lt;&gt;"OK","",IF($E319=0,0,$T319+IF($C319="Agence",$U319,IF($C319="Domicile",$V319,$W319+$U319))+IF($C319="Agence",IF(OR(IFERROR(INDEX(LISTES!$G:$G,MATCH($B319,LISTES!$A:$A,0)),0)=1,PARAMETRES!$C$6="Oui"),$X319,0),IF(IFERROR(INDEX(LISTES!$G:$G,MATCH($B319,LISTES!$A:$A,0)),0)=1,$X319+$W319,$Y319))))</f>
        <v>0</v>
      </c>
      <c r="H319" s="23">
        <f t="shared" si="8"/>
        <v>3.8357142857142859</v>
      </c>
      <c r="I319" s="24" t="str">
        <f t="shared" si="9"/>
        <v/>
      </c>
      <c r="J319" s="25">
        <v>0</v>
      </c>
      <c r="K319" s="4" t="s">
        <v>943</v>
      </c>
      <c r="L319" s="25">
        <f>IFERROR(INDEX(LISTES!$C:$C,MATCH($B319,LISTES!$A:$A,0)),1)</f>
        <v>1</v>
      </c>
      <c r="N319" s="26">
        <v>10.48</v>
      </c>
      <c r="O319" s="26">
        <v>16.37</v>
      </c>
      <c r="P319" s="26"/>
      <c r="Q319" s="26"/>
      <c r="R319" s="26">
        <v>17.2</v>
      </c>
      <c r="S319" s="26"/>
      <c r="T319" s="26"/>
      <c r="U319" s="26"/>
      <c r="V319" s="26"/>
      <c r="W319" s="26"/>
      <c r="X319" s="26"/>
      <c r="Y319" s="26"/>
    </row>
    <row r="320" spans="1:25" x14ac:dyDescent="0.3">
      <c r="A320" s="18">
        <v>46288</v>
      </c>
      <c r="B320" s="19" t="s">
        <v>983</v>
      </c>
      <c r="C320" s="4" t="str">
        <f>IF(AND(IFERROR(INDEX(PARAMETRES!$D:$D,MATCH($B320,PARAMETRES!$B:$B,0)),"")&lt;&gt;"☐",ISNUMBER($P320)),IF(IFERROR(INDEX(LISTES!$F:$F,MATCH($B320,LISTES!$A:$A,0)),0)=1,"Domicile + agence","Domicile"),"Agence")</f>
        <v>Agence</v>
      </c>
      <c r="D320" s="20">
        <v>9</v>
      </c>
      <c r="E320" s="20">
        <v>0</v>
      </c>
      <c r="F320" s="21">
        <f>IF($K320&lt;&gt;"OK","",$N320+IF($C320="Agence",$O320,IF($C320="Domicile",$P320,$Q320+$O320))+IF($C320="Agence",IF(OR(IFERROR(INDEX(LISTES!$G:$G,MATCH($B320,LISTES!$A:$A,0)),0)=1,PARAMETRES!$C$6="Oui"),$R320,0),IF(IFERROR(INDEX(LISTES!$G:$G,MATCH($B320,LISTES!$A:$A,0)),0)=1,$R320+$Q320,$S320)))</f>
        <v>43.2</v>
      </c>
      <c r="G320" s="22">
        <f>IF($K320&lt;&gt;"OK","",IF($E320=0,0,$T320+IF($C320="Agence",$U320,IF($C320="Domicile",$V320,$W320+$U320))+IF($C320="Agence",IF(OR(IFERROR(INDEX(LISTES!$G:$G,MATCH($B320,LISTES!$A:$A,0)),0)=1,PARAMETRES!$C$6="Oui"),$X320,0),IF(IFERROR(INDEX(LISTES!$G:$G,MATCH($B320,LISTES!$A:$A,0)),0)=1,$X320+$W320,$Y320))))</f>
        <v>0</v>
      </c>
      <c r="H320" s="23">
        <f t="shared" si="8"/>
        <v>4.8000000000000007</v>
      </c>
      <c r="I320" s="24" t="str">
        <f t="shared" si="9"/>
        <v/>
      </c>
      <c r="J320" s="25">
        <v>0</v>
      </c>
      <c r="K320" s="4" t="s">
        <v>943</v>
      </c>
      <c r="L320" s="25">
        <f>IFERROR(INDEX(LISTES!$C:$C,MATCH($B320,LISTES!$A:$A,0)),1)</f>
        <v>1</v>
      </c>
      <c r="N320" s="26">
        <v>30.38</v>
      </c>
      <c r="O320" s="26">
        <v>12.82</v>
      </c>
      <c r="P320" s="26"/>
      <c r="Q320" s="26"/>
      <c r="R320" s="26">
        <v>12.9</v>
      </c>
      <c r="S320" s="26"/>
      <c r="T320" s="26"/>
      <c r="U320" s="26"/>
      <c r="V320" s="26"/>
      <c r="W320" s="26"/>
      <c r="X320" s="26"/>
      <c r="Y320" s="26"/>
    </row>
    <row r="321" spans="1:25" x14ac:dyDescent="0.3">
      <c r="A321" s="18">
        <v>46288</v>
      </c>
      <c r="B321" s="19" t="s">
        <v>984</v>
      </c>
      <c r="C321" s="4" t="str">
        <f>IF(AND(IFERROR(INDEX(PARAMETRES!$D:$D,MATCH($B321,PARAMETRES!$B:$B,0)),"")&lt;&gt;"☐",ISNUMBER($P321)),IF(IFERROR(INDEX(LISTES!$F:$F,MATCH($B321,LISTES!$A:$A,0)),0)=1,"Domicile + agence","Domicile"),"Agence")</f>
        <v>Agence</v>
      </c>
      <c r="D321" s="20">
        <v>3</v>
      </c>
      <c r="E321" s="20">
        <v>3</v>
      </c>
      <c r="F321" s="21">
        <f>IF($K321&lt;&gt;"OK","",$N321+IF($C321="Agence",$O321,IF($C321="Domicile",$P321,$Q321+$O321))+IF($C321="Agence",IF(OR(IFERROR(INDEX(LISTES!$G:$G,MATCH($B321,LISTES!$A:$A,0)),0)=1,PARAMETRES!$C$6="Oui"),$R321,0),IF(IFERROR(INDEX(LISTES!$G:$G,MATCH($B321,LISTES!$A:$A,0)),0)=1,$R321+$Q321,$S321)))</f>
        <v>12.239999999999998</v>
      </c>
      <c r="G321" s="22">
        <f>IF($K321&lt;&gt;"OK","",IF($E321=0,0,$T321+IF($C321="Agence",$U321,IF($C321="Domicile",$V321,$W321+$U321))+IF($C321="Agence",IF(OR(IFERROR(INDEX(LISTES!$G:$G,MATCH($B321,LISTES!$A:$A,0)),0)=1,PARAMETRES!$C$6="Oui"),$X321,0),IF(IFERROR(INDEX(LISTES!$G:$G,MATCH($B321,LISTES!$A:$A,0)),0)=1,$X321+$W321,$Y321))))</f>
        <v>10.969999999999999</v>
      </c>
      <c r="H321" s="23">
        <f t="shared" si="8"/>
        <v>4.0799999999999992</v>
      </c>
      <c r="I321" s="24">
        <f t="shared" si="9"/>
        <v>-1.2699999999999996</v>
      </c>
      <c r="J321" s="25">
        <v>0</v>
      </c>
      <c r="K321" s="4" t="s">
        <v>943</v>
      </c>
      <c r="L321" s="25">
        <f>IFERROR(INDEX(LISTES!$C:$C,MATCH($B321,LISTES!$A:$A,0)),1)</f>
        <v>1</v>
      </c>
      <c r="N321" s="26">
        <v>8.1999999999999993</v>
      </c>
      <c r="O321" s="26">
        <v>4.04</v>
      </c>
      <c r="P321" s="26"/>
      <c r="Q321" s="26"/>
      <c r="R321" s="26">
        <v>4.76</v>
      </c>
      <c r="S321" s="26"/>
      <c r="T321" s="26">
        <v>6.93</v>
      </c>
      <c r="U321" s="26">
        <v>4.04</v>
      </c>
      <c r="V321" s="26"/>
      <c r="W321" s="26"/>
      <c r="X321" s="26">
        <v>4.9800000000000004</v>
      </c>
      <c r="Y321" s="26"/>
    </row>
    <row r="322" spans="1:25" x14ac:dyDescent="0.3">
      <c r="A322" s="18">
        <v>46288</v>
      </c>
      <c r="B322" s="19" t="s">
        <v>861</v>
      </c>
      <c r="C322" s="4" t="str">
        <f>IF(AND(IFERROR(INDEX(PARAMETRES!$D:$D,MATCH($B322,PARAMETRES!$B:$B,0)),"")&lt;&gt;"☐",ISNUMBER($P322)),IF(IFERROR(INDEX(LISTES!$F:$F,MATCH($B322,LISTES!$A:$A,0)),0)=1,"Domicile + agence","Domicile"),"Agence")</f>
        <v>Agence</v>
      </c>
      <c r="D322" s="20">
        <v>9</v>
      </c>
      <c r="E322" s="20">
        <v>9</v>
      </c>
      <c r="F322" s="21">
        <f>IF($K322&lt;&gt;"OK","",$N322+IF($C322="Agence",$O322,IF($C322="Domicile",$P322,$Q322+$O322))+IF($C322="Agence",IF(OR(IFERROR(INDEX(LISTES!$G:$G,MATCH($B322,LISTES!$A:$A,0)),0)=1,PARAMETRES!$C$6="Oui"),$R322,0),IF(IFERROR(INDEX(LISTES!$G:$G,MATCH($B322,LISTES!$A:$A,0)),0)=1,$R322+$Q322,$S322)))</f>
        <v>33.5</v>
      </c>
      <c r="G322" s="22">
        <f>IF($K322&lt;&gt;"OK","",IF($E322=0,0,$T322+IF($C322="Agence",$U322,IF($C322="Domicile",$V322,$W322+$U322))+IF($C322="Agence",IF(OR(IFERROR(INDEX(LISTES!$G:$G,MATCH($B322,LISTES!$A:$A,0)),0)=1,PARAMETRES!$C$6="Oui"),$X322,0),IF(IFERROR(INDEX(LISTES!$G:$G,MATCH($B322,LISTES!$A:$A,0)),0)=1,$X322+$W322,$Y322))))</f>
        <v>34</v>
      </c>
      <c r="H322" s="23">
        <f t="shared" si="8"/>
        <v>3.7222222222222223</v>
      </c>
      <c r="I322" s="24">
        <f t="shared" si="9"/>
        <v>0.5</v>
      </c>
      <c r="J322" s="25">
        <v>0</v>
      </c>
      <c r="K322" s="4" t="s">
        <v>943</v>
      </c>
      <c r="L322" s="25">
        <f>IFERROR(INDEX(LISTES!$C:$C,MATCH($B322,LISTES!$A:$A,0)),1)</f>
        <v>1</v>
      </c>
      <c r="N322" s="26">
        <v>28.55</v>
      </c>
      <c r="O322" s="26">
        <v>4.95</v>
      </c>
      <c r="P322" s="26"/>
      <c r="Q322" s="26"/>
      <c r="R322" s="26">
        <v>3.25</v>
      </c>
      <c r="S322" s="26"/>
      <c r="T322" s="26">
        <v>29</v>
      </c>
      <c r="U322" s="26">
        <v>5</v>
      </c>
      <c r="V322" s="26"/>
      <c r="W322" s="26"/>
      <c r="X322" s="26">
        <v>4.9800000000000004</v>
      </c>
      <c r="Y322" s="26"/>
    </row>
    <row r="323" spans="1:25" x14ac:dyDescent="0.3">
      <c r="A323" s="18">
        <v>46287</v>
      </c>
      <c r="B323" s="19" t="s">
        <v>846</v>
      </c>
      <c r="C323" s="4" t="str">
        <f>IF(AND(IFERROR(INDEX(PARAMETRES!$D:$D,MATCH($B323,PARAMETRES!$B:$B,0)),"")&lt;&gt;"☐",ISNUMBER($P323)),IF(IFERROR(INDEX(LISTES!$F:$F,MATCH($B323,LISTES!$A:$A,0)),0)=1,"Domicile + agence","Domicile"),"Agence")</f>
        <v>Agence</v>
      </c>
      <c r="D323" s="20">
        <v>21</v>
      </c>
      <c r="E323" s="20">
        <v>0</v>
      </c>
      <c r="F323" s="21">
        <f>IF($K323&lt;&gt;"OK","",$N323+IF($C323="Agence",$O323,IF($C323="Domicile",$P323,$Q323+$O323))+IF($C323="Agence",IF(OR(IFERROR(INDEX(LISTES!$G:$G,MATCH($B323,LISTES!$A:$A,0)),0)=1,PARAMETRES!$C$6="Oui"),$R323,0),IF(IFERROR(INDEX(LISTES!$G:$G,MATCH($B323,LISTES!$A:$A,0)),0)=1,$R323+$Q323,$S323)))</f>
        <v>275.5</v>
      </c>
      <c r="G323" s="22">
        <f>IF($K323&lt;&gt;"OK","",IF($E323=0,0,$T323+IF($C323="Agence",$U323,IF($C323="Domicile",$V323,$W323+$U323))+IF($C323="Agence",IF(OR(IFERROR(INDEX(LISTES!$G:$G,MATCH($B323,LISTES!$A:$A,0)),0)=1,PARAMETRES!$C$6="Oui"),$X323,0),IF(IFERROR(INDEX(LISTES!$G:$G,MATCH($B323,LISTES!$A:$A,0)),0)=1,$X323+$W323,$Y323))))</f>
        <v>0</v>
      </c>
      <c r="H323" s="23">
        <f t="shared" si="8"/>
        <v>13.119047619047619</v>
      </c>
      <c r="I323" s="24" t="str">
        <f t="shared" si="9"/>
        <v/>
      </c>
      <c r="J323" s="25">
        <v>0</v>
      </c>
      <c r="K323" s="4" t="s">
        <v>943</v>
      </c>
      <c r="L323" s="25">
        <f>IFERROR(INDEX(LISTES!$C:$C,MATCH($B323,LISTES!$A:$A,0)),1)</f>
        <v>0</v>
      </c>
      <c r="N323" s="26">
        <v>271.74</v>
      </c>
      <c r="O323" s="26">
        <v>3.76</v>
      </c>
      <c r="P323" s="26"/>
      <c r="Q323" s="26"/>
      <c r="R323" s="26">
        <v>9.56</v>
      </c>
      <c r="S323" s="26"/>
      <c r="T323" s="26"/>
      <c r="U323" s="26"/>
      <c r="V323" s="26"/>
      <c r="W323" s="26"/>
      <c r="X323" s="26"/>
      <c r="Y323" s="26"/>
    </row>
    <row r="324" spans="1:25" x14ac:dyDescent="0.3">
      <c r="A324" s="18">
        <v>46287</v>
      </c>
      <c r="B324" s="19" t="s">
        <v>944</v>
      </c>
      <c r="C324" s="4" t="str">
        <f>IF(AND(IFERROR(INDEX(PARAMETRES!$D:$D,MATCH($B324,PARAMETRES!$B:$B,0)),"")&lt;&gt;"☐",ISNUMBER($P324)),IF(IFERROR(INDEX(LISTES!$F:$F,MATCH($B324,LISTES!$A:$A,0)),0)=1,"Domicile + agence","Domicile"),"Agence")</f>
        <v>Agence</v>
      </c>
      <c r="D324" s="20">
        <v>19</v>
      </c>
      <c r="E324" s="20">
        <v>0</v>
      </c>
      <c r="F324" s="21">
        <f>IF($K324&lt;&gt;"OK","",$N324+IF($C324="Agence",$O324,IF($C324="Domicile",$P324,$Q324+$O324))+IF($C324="Agence",IF(OR(IFERROR(INDEX(LISTES!$G:$G,MATCH($B324,LISTES!$A:$A,0)),0)=1,PARAMETRES!$C$6="Oui"),$R324,0),IF(IFERROR(INDEX(LISTES!$G:$G,MATCH($B324,LISTES!$A:$A,0)),0)=1,$R324+$Q324,$S324)))</f>
        <v>40.74</v>
      </c>
      <c r="G324" s="22">
        <f>IF($K324&lt;&gt;"OK","",IF($E324=0,0,$T324+IF($C324="Agence",$U324,IF($C324="Domicile",$V324,$W324+$U324))+IF($C324="Agence",IF(OR(IFERROR(INDEX(LISTES!$G:$G,MATCH($B324,LISTES!$A:$A,0)),0)=1,PARAMETRES!$C$6="Oui"),$X324,0),IF(IFERROR(INDEX(LISTES!$G:$G,MATCH($B324,LISTES!$A:$A,0)),0)=1,$X324+$W324,$Y324))))</f>
        <v>0</v>
      </c>
      <c r="H324" s="23">
        <f t="shared" si="8"/>
        <v>2.1442105263157898</v>
      </c>
      <c r="I324" s="24" t="str">
        <f t="shared" si="9"/>
        <v/>
      </c>
      <c r="J324" s="25">
        <v>0</v>
      </c>
      <c r="K324" s="4" t="s">
        <v>943</v>
      </c>
      <c r="L324" s="25">
        <f>IFERROR(INDEX(LISTES!$C:$C,MATCH($B324,LISTES!$A:$A,0)),1)</f>
        <v>1</v>
      </c>
      <c r="N324" s="26">
        <v>37.28</v>
      </c>
      <c r="O324" s="26">
        <v>3.46</v>
      </c>
      <c r="P324" s="26"/>
      <c r="Q324" s="26"/>
      <c r="R324" s="26">
        <v>3.72</v>
      </c>
      <c r="S324" s="26"/>
      <c r="T324" s="26"/>
      <c r="U324" s="26"/>
      <c r="V324" s="26"/>
      <c r="W324" s="26"/>
      <c r="X324" s="26"/>
      <c r="Y324" s="26"/>
    </row>
    <row r="325" spans="1:25" x14ac:dyDescent="0.3">
      <c r="A325" s="18">
        <v>46287</v>
      </c>
      <c r="B325" s="19" t="s">
        <v>945</v>
      </c>
      <c r="C325" s="4" t="str">
        <f>IF(AND(IFERROR(INDEX(PARAMETRES!$D:$D,MATCH($B325,PARAMETRES!$B:$B,0)),"")&lt;&gt;"☐",ISNUMBER($P325)),IF(IFERROR(INDEX(LISTES!$F:$F,MATCH($B325,LISTES!$A:$A,0)),0)=1,"Domicile + agence","Domicile"),"Agence")</f>
        <v>Agence</v>
      </c>
      <c r="D325" s="20">
        <v>18</v>
      </c>
      <c r="E325" s="20">
        <v>0</v>
      </c>
      <c r="F325" s="21">
        <f>IF($K325&lt;&gt;"OK","",$N325+IF($C325="Agence",$O325,IF($C325="Domicile",$P325,$Q325+$O325))+IF($C325="Agence",IF(OR(IFERROR(INDEX(LISTES!$G:$G,MATCH($B325,LISTES!$A:$A,0)),0)=1,PARAMETRES!$C$6="Oui"),$R325,0),IF(IFERROR(INDEX(LISTES!$G:$G,MATCH($B325,LISTES!$A:$A,0)),0)=1,$R325+$Q325,$S325)))</f>
        <v>35.299999999999997</v>
      </c>
      <c r="G325" s="22">
        <f>IF($K325&lt;&gt;"OK","",IF($E325=0,0,$T325+IF($C325="Agence",$U325,IF($C325="Domicile",$V325,$W325+$U325))+IF($C325="Agence",IF(OR(IFERROR(INDEX(LISTES!$G:$G,MATCH($B325,LISTES!$A:$A,0)),0)=1,PARAMETRES!$C$6="Oui"),$X325,0),IF(IFERROR(INDEX(LISTES!$G:$G,MATCH($B325,LISTES!$A:$A,0)),0)=1,$X325+$W325,$Y325))))</f>
        <v>0</v>
      </c>
      <c r="H325" s="23">
        <f t="shared" ref="H325:H388" si="10">IF(OR($D325=0,$K325&lt;&gt;"OK"),"",$F325/$D325)</f>
        <v>1.961111111111111</v>
      </c>
      <c r="I325" s="24" t="str">
        <f t="shared" ref="I325:I388" si="11">IF(AND($E325&gt;0,$E325=$D325,$K325="OK"),$G325-$F325,"")</f>
        <v/>
      </c>
      <c r="J325" s="25">
        <v>0</v>
      </c>
      <c r="K325" s="4" t="s">
        <v>943</v>
      </c>
      <c r="L325" s="25">
        <f>IFERROR(INDEX(LISTES!$C:$C,MATCH($B325,LISTES!$A:$A,0)),1)</f>
        <v>1</v>
      </c>
      <c r="N325" s="26">
        <v>32.799999999999997</v>
      </c>
      <c r="O325" s="26">
        <v>2.5</v>
      </c>
      <c r="P325" s="26"/>
      <c r="Q325" s="26"/>
      <c r="R325" s="26">
        <v>1.69</v>
      </c>
      <c r="S325" s="26"/>
      <c r="T325" s="26"/>
      <c r="U325" s="26"/>
      <c r="V325" s="26"/>
      <c r="W325" s="26"/>
      <c r="X325" s="26"/>
      <c r="Y325" s="26"/>
    </row>
    <row r="326" spans="1:25" x14ac:dyDescent="0.3">
      <c r="A326" s="18">
        <v>46287</v>
      </c>
      <c r="B326" s="19" t="s">
        <v>946</v>
      </c>
      <c r="C326" s="4" t="str">
        <f>IF(AND(IFERROR(INDEX(PARAMETRES!$D:$D,MATCH($B326,PARAMETRES!$B:$B,0)),"")&lt;&gt;"☐",ISNUMBER($P326)),IF(IFERROR(INDEX(LISTES!$F:$F,MATCH($B326,LISTES!$A:$A,0)),0)=1,"Domicile + agence","Domicile"),"Agence")</f>
        <v>Agence</v>
      </c>
      <c r="D326" s="20">
        <v>14</v>
      </c>
      <c r="E326" s="20">
        <v>0</v>
      </c>
      <c r="F326" s="21">
        <f>IF($K326&lt;&gt;"OK","",$N326+IF($C326="Agence",$O326,IF($C326="Domicile",$P326,$Q326+$O326))+IF($C326="Agence",IF(OR(IFERROR(INDEX(LISTES!$G:$G,MATCH($B326,LISTES!$A:$A,0)),0)=1,PARAMETRES!$C$6="Oui"),$R326,0),IF(IFERROR(INDEX(LISTES!$G:$G,MATCH($B326,LISTES!$A:$A,0)),0)=1,$R326+$Q326,$S326)))</f>
        <v>36.71</v>
      </c>
      <c r="G326" s="22">
        <f>IF($K326&lt;&gt;"OK","",IF($E326=0,0,$T326+IF($C326="Agence",$U326,IF($C326="Domicile",$V326,$W326+$U326))+IF($C326="Agence",IF(OR(IFERROR(INDEX(LISTES!$G:$G,MATCH($B326,LISTES!$A:$A,0)),0)=1,PARAMETRES!$C$6="Oui"),$X326,0),IF(IFERROR(INDEX(LISTES!$G:$G,MATCH($B326,LISTES!$A:$A,0)),0)=1,$X326+$W326,$Y326))))</f>
        <v>0</v>
      </c>
      <c r="H326" s="23">
        <f t="shared" si="10"/>
        <v>2.6221428571428573</v>
      </c>
      <c r="I326" s="24" t="str">
        <f t="shared" si="11"/>
        <v/>
      </c>
      <c r="J326" s="25">
        <v>0</v>
      </c>
      <c r="K326" s="4" t="s">
        <v>943</v>
      </c>
      <c r="L326" s="25">
        <f>IFERROR(INDEX(LISTES!$C:$C,MATCH($B326,LISTES!$A:$A,0)),1)</f>
        <v>0</v>
      </c>
      <c r="N326" s="26">
        <v>32.53</v>
      </c>
      <c r="O326" s="26">
        <v>4.18</v>
      </c>
      <c r="P326" s="26"/>
      <c r="Q326" s="26"/>
      <c r="R326" s="26">
        <v>4.18</v>
      </c>
      <c r="S326" s="26"/>
      <c r="T326" s="26"/>
      <c r="U326" s="26"/>
      <c r="V326" s="26"/>
      <c r="W326" s="26"/>
      <c r="X326" s="26"/>
      <c r="Y326" s="26"/>
    </row>
    <row r="327" spans="1:25" x14ac:dyDescent="0.3">
      <c r="A327" s="18">
        <v>46287</v>
      </c>
      <c r="B327" s="19" t="s">
        <v>892</v>
      </c>
      <c r="C327" s="4" t="str">
        <f>IF(AND(IFERROR(INDEX(PARAMETRES!$D:$D,MATCH($B327,PARAMETRES!$B:$B,0)),"")&lt;&gt;"☐",ISNUMBER($P327)),IF(IFERROR(INDEX(LISTES!$F:$F,MATCH($B327,LISTES!$A:$A,0)),0)=1,"Domicile + agence","Domicile"),"Agence")</f>
        <v>Agence</v>
      </c>
      <c r="D327" s="20">
        <v>22</v>
      </c>
      <c r="E327" s="20">
        <v>0</v>
      </c>
      <c r="F327" s="21">
        <f>IF($K327&lt;&gt;"OK","",$N327+IF($C327="Agence",$O327,IF($C327="Domicile",$P327,$Q327+$O327))+IF($C327="Agence",IF(OR(IFERROR(INDEX(LISTES!$G:$G,MATCH($B327,LISTES!$A:$A,0)),0)=1,PARAMETRES!$C$6="Oui"),$R327,0),IF(IFERROR(INDEX(LISTES!$G:$G,MATCH($B327,LISTES!$A:$A,0)),0)=1,$R327+$Q327,$S327)))</f>
        <v>43.379999999999995</v>
      </c>
      <c r="G327" s="22">
        <f>IF($K327&lt;&gt;"OK","",IF($E327=0,0,$T327+IF($C327="Agence",$U327,IF($C327="Domicile",$V327,$W327+$U327))+IF($C327="Agence",IF(OR(IFERROR(INDEX(LISTES!$G:$G,MATCH($B327,LISTES!$A:$A,0)),0)=1,PARAMETRES!$C$6="Oui"),$X327,0),IF(IFERROR(INDEX(LISTES!$G:$G,MATCH($B327,LISTES!$A:$A,0)),0)=1,$X327+$W327,$Y327))))</f>
        <v>0</v>
      </c>
      <c r="H327" s="23">
        <f t="shared" si="10"/>
        <v>1.9718181818181817</v>
      </c>
      <c r="I327" s="24" t="str">
        <f t="shared" si="11"/>
        <v/>
      </c>
      <c r="J327" s="25">
        <v>0</v>
      </c>
      <c r="K327" s="4" t="s">
        <v>943</v>
      </c>
      <c r="L327" s="25">
        <f>IFERROR(INDEX(LISTES!$C:$C,MATCH($B327,LISTES!$A:$A,0)),1)</f>
        <v>1</v>
      </c>
      <c r="N327" s="26">
        <v>40.619999999999997</v>
      </c>
      <c r="O327" s="26">
        <v>2.76</v>
      </c>
      <c r="P327" s="26"/>
      <c r="Q327" s="26"/>
      <c r="R327" s="26">
        <v>4.7699999999999996</v>
      </c>
      <c r="S327" s="26"/>
      <c r="T327" s="26"/>
      <c r="U327" s="26"/>
      <c r="V327" s="26"/>
      <c r="W327" s="26"/>
      <c r="X327" s="26"/>
      <c r="Y327" s="26"/>
    </row>
    <row r="328" spans="1:25" x14ac:dyDescent="0.3">
      <c r="A328" s="18">
        <v>46287</v>
      </c>
      <c r="B328" s="19" t="s">
        <v>947</v>
      </c>
      <c r="C328" s="4" t="str">
        <f>IF(AND(IFERROR(INDEX(PARAMETRES!$D:$D,MATCH($B328,PARAMETRES!$B:$B,0)),"")&lt;&gt;"☐",ISNUMBER($P328)),IF(IFERROR(INDEX(LISTES!$F:$F,MATCH($B328,LISTES!$A:$A,0)),0)=1,"Domicile + agence","Domicile"),"Agence")</f>
        <v>Agence</v>
      </c>
      <c r="D328" s="20">
        <v>3</v>
      </c>
      <c r="E328" s="20">
        <v>0</v>
      </c>
      <c r="F328" s="21">
        <f>IF($K328&lt;&gt;"OK","",$N328+IF($C328="Agence",$O328,IF($C328="Domicile",$P328,$Q328+$O328))+IF($C328="Agence",IF(OR(IFERROR(INDEX(LISTES!$G:$G,MATCH($B328,LISTES!$A:$A,0)),0)=1,PARAMETRES!$C$6="Oui"),$R328,0),IF(IFERROR(INDEX(LISTES!$G:$G,MATCH($B328,LISTES!$A:$A,0)),0)=1,$R328+$Q328,$S328)))</f>
        <v>29.55</v>
      </c>
      <c r="G328" s="22">
        <f>IF($K328&lt;&gt;"OK","",IF($E328=0,0,$T328+IF($C328="Agence",$U328,IF($C328="Domicile",$V328,$W328+$U328))+IF($C328="Agence",IF(OR(IFERROR(INDEX(LISTES!$G:$G,MATCH($B328,LISTES!$A:$A,0)),0)=1,PARAMETRES!$C$6="Oui"),$X328,0),IF(IFERROR(INDEX(LISTES!$G:$G,MATCH($B328,LISTES!$A:$A,0)),0)=1,$X328+$W328,$Y328))))</f>
        <v>0</v>
      </c>
      <c r="H328" s="23">
        <f t="shared" si="10"/>
        <v>9.85</v>
      </c>
      <c r="I328" s="24" t="str">
        <f t="shared" si="11"/>
        <v/>
      </c>
      <c r="J328" s="25">
        <v>0</v>
      </c>
      <c r="K328" s="4" t="s">
        <v>943</v>
      </c>
      <c r="L328" s="25">
        <f>IFERROR(INDEX(LISTES!$C:$C,MATCH($B328,LISTES!$A:$A,0)),1)</f>
        <v>1</v>
      </c>
      <c r="N328" s="26">
        <v>1.84</v>
      </c>
      <c r="O328" s="26">
        <v>27.71</v>
      </c>
      <c r="P328" s="26"/>
      <c r="Q328" s="26"/>
      <c r="R328" s="26">
        <v>25.81</v>
      </c>
      <c r="S328" s="26"/>
      <c r="T328" s="26"/>
      <c r="U328" s="26"/>
      <c r="V328" s="26"/>
      <c r="W328" s="26"/>
      <c r="X328" s="26"/>
      <c r="Y328" s="26"/>
    </row>
    <row r="329" spans="1:25" x14ac:dyDescent="0.3">
      <c r="A329" s="18">
        <v>46287</v>
      </c>
      <c r="B329" s="19" t="s">
        <v>948</v>
      </c>
      <c r="C329" s="4" t="str">
        <f>IF(AND(IFERROR(INDEX(PARAMETRES!$D:$D,MATCH($B329,PARAMETRES!$B:$B,0)),"")&lt;&gt;"☐",ISNUMBER($P329)),IF(IFERROR(INDEX(LISTES!$F:$F,MATCH($B329,LISTES!$A:$A,0)),0)=1,"Domicile + agence","Domicile"),"Agence")</f>
        <v>Agence</v>
      </c>
      <c r="D329" s="20">
        <v>17</v>
      </c>
      <c r="E329" s="20">
        <v>0</v>
      </c>
      <c r="F329" s="21">
        <f>IF($K329&lt;&gt;"OK","",$N329+IF($C329="Agence",$O329,IF($C329="Domicile",$P329,$Q329+$O329))+IF($C329="Agence",IF(OR(IFERROR(INDEX(LISTES!$G:$G,MATCH($B329,LISTES!$A:$A,0)),0)=1,PARAMETRES!$C$6="Oui"),$R329,0),IF(IFERROR(INDEX(LISTES!$G:$G,MATCH($B329,LISTES!$A:$A,0)),0)=1,$R329+$Q329,$S329)))</f>
        <v>38.650000000000006</v>
      </c>
      <c r="G329" s="22">
        <f>IF($K329&lt;&gt;"OK","",IF($E329=0,0,$T329+IF($C329="Agence",$U329,IF($C329="Domicile",$V329,$W329+$U329))+IF($C329="Agence",IF(OR(IFERROR(INDEX(LISTES!$G:$G,MATCH($B329,LISTES!$A:$A,0)),0)=1,PARAMETRES!$C$6="Oui"),$X329,0),IF(IFERROR(INDEX(LISTES!$G:$G,MATCH($B329,LISTES!$A:$A,0)),0)=1,$X329+$W329,$Y329))))</f>
        <v>0</v>
      </c>
      <c r="H329" s="23">
        <f t="shared" si="10"/>
        <v>2.2735294117647062</v>
      </c>
      <c r="I329" s="24" t="str">
        <f t="shared" si="11"/>
        <v/>
      </c>
      <c r="J329" s="25">
        <v>0</v>
      </c>
      <c r="K329" s="4" t="s">
        <v>943</v>
      </c>
      <c r="L329" s="25">
        <f>IFERROR(INDEX(LISTES!$C:$C,MATCH($B329,LISTES!$A:$A,0)),1)</f>
        <v>1</v>
      </c>
      <c r="N329" s="26">
        <v>34.520000000000003</v>
      </c>
      <c r="O329" s="26">
        <v>4.13</v>
      </c>
      <c r="P329" s="26"/>
      <c r="Q329" s="26"/>
      <c r="R329" s="26">
        <v>4.7300000000000004</v>
      </c>
      <c r="S329" s="26"/>
      <c r="T329" s="26"/>
      <c r="U329" s="26"/>
      <c r="V329" s="26"/>
      <c r="W329" s="26"/>
      <c r="X329" s="26"/>
      <c r="Y329" s="26"/>
    </row>
    <row r="330" spans="1:25" x14ac:dyDescent="0.3">
      <c r="A330" s="18">
        <v>46287</v>
      </c>
      <c r="B330" s="19" t="s">
        <v>949</v>
      </c>
      <c r="C330" s="4" t="str">
        <f>IF(AND(IFERROR(INDEX(PARAMETRES!$D:$D,MATCH($B330,PARAMETRES!$B:$B,0)),"")&lt;&gt;"☐",ISNUMBER($P330)),IF(IFERROR(INDEX(LISTES!$F:$F,MATCH($B330,LISTES!$A:$A,0)),0)=1,"Domicile + agence","Domicile"),"Agence")</f>
        <v>Agence</v>
      </c>
      <c r="D330" s="20">
        <v>8</v>
      </c>
      <c r="E330" s="20">
        <v>0</v>
      </c>
      <c r="F330" s="21">
        <f>IF($K330&lt;&gt;"OK","",$N330+IF($C330="Agence",$O330,IF($C330="Domicile",$P330,$Q330+$O330))+IF($C330="Agence",IF(OR(IFERROR(INDEX(LISTES!$G:$G,MATCH($B330,LISTES!$A:$A,0)),0)=1,PARAMETRES!$C$6="Oui"),$R330,0),IF(IFERROR(INDEX(LISTES!$G:$G,MATCH($B330,LISTES!$A:$A,0)),0)=1,$R330+$Q330,$S330)))</f>
        <v>29.33</v>
      </c>
      <c r="G330" s="22">
        <f>IF($K330&lt;&gt;"OK","",IF($E330=0,0,$T330+IF($C330="Agence",$U330,IF($C330="Domicile",$V330,$W330+$U330))+IF($C330="Agence",IF(OR(IFERROR(INDEX(LISTES!$G:$G,MATCH($B330,LISTES!$A:$A,0)),0)=1,PARAMETRES!$C$6="Oui"),$X330,0),IF(IFERROR(INDEX(LISTES!$G:$G,MATCH($B330,LISTES!$A:$A,0)),0)=1,$X330+$W330,$Y330))))</f>
        <v>0</v>
      </c>
      <c r="H330" s="23">
        <f t="shared" si="10"/>
        <v>3.6662499999999998</v>
      </c>
      <c r="I330" s="24" t="str">
        <f t="shared" si="11"/>
        <v/>
      </c>
      <c r="J330" s="25">
        <v>0</v>
      </c>
      <c r="K330" s="4" t="s">
        <v>943</v>
      </c>
      <c r="L330" s="25">
        <f>IFERROR(INDEX(LISTES!$C:$C,MATCH($B330,LISTES!$A:$A,0)),1)</f>
        <v>1</v>
      </c>
      <c r="N330" s="26">
        <v>18.899999999999999</v>
      </c>
      <c r="O330" s="26">
        <v>10.43</v>
      </c>
      <c r="P330" s="26"/>
      <c r="Q330" s="26"/>
      <c r="R330" s="26">
        <v>7.6</v>
      </c>
      <c r="S330" s="26"/>
      <c r="T330" s="26"/>
      <c r="U330" s="26"/>
      <c r="V330" s="26"/>
      <c r="W330" s="26"/>
      <c r="X330" s="26"/>
      <c r="Y330" s="26"/>
    </row>
    <row r="331" spans="1:25" x14ac:dyDescent="0.3">
      <c r="A331" s="18">
        <v>46287</v>
      </c>
      <c r="B331" s="19" t="s">
        <v>911</v>
      </c>
      <c r="C331" s="4" t="str">
        <f>IF(AND(IFERROR(INDEX(PARAMETRES!$D:$D,MATCH($B331,PARAMETRES!$B:$B,0)),"")&lt;&gt;"☐",ISNUMBER($P331)),IF(IFERROR(INDEX(LISTES!$F:$F,MATCH($B331,LISTES!$A:$A,0)),0)=1,"Domicile + agence","Domicile"),"Agence")</f>
        <v>Agence</v>
      </c>
      <c r="D331" s="20">
        <v>1</v>
      </c>
      <c r="E331" s="20">
        <v>0</v>
      </c>
      <c r="F331" s="21">
        <f>IF($K331&lt;&gt;"OK","",$N331+IF($C331="Agence",$O331,IF($C331="Domicile",$P331,$Q331+$O331))+IF($C331="Agence",IF(OR(IFERROR(INDEX(LISTES!$G:$G,MATCH($B331,LISTES!$A:$A,0)),0)=1,PARAMETRES!$C$6="Oui"),$R331,0),IF(IFERROR(INDEX(LISTES!$G:$G,MATCH($B331,LISTES!$A:$A,0)),0)=1,$R331+$Q331,$S331)))</f>
        <v>27.59</v>
      </c>
      <c r="G331" s="22">
        <f>IF($K331&lt;&gt;"OK","",IF($E331=0,0,$T331+IF($C331="Agence",$U331,IF($C331="Domicile",$V331,$W331+$U331))+IF($C331="Agence",IF(OR(IFERROR(INDEX(LISTES!$G:$G,MATCH($B331,LISTES!$A:$A,0)),0)=1,PARAMETRES!$C$6="Oui"),$X331,0),IF(IFERROR(INDEX(LISTES!$G:$G,MATCH($B331,LISTES!$A:$A,0)),0)=1,$X331+$W331,$Y331))))</f>
        <v>0</v>
      </c>
      <c r="H331" s="23">
        <f t="shared" si="10"/>
        <v>27.59</v>
      </c>
      <c r="I331" s="24" t="str">
        <f t="shared" si="11"/>
        <v/>
      </c>
      <c r="J331" s="25">
        <v>0</v>
      </c>
      <c r="K331" s="4" t="s">
        <v>943</v>
      </c>
      <c r="L331" s="25">
        <f>IFERROR(INDEX(LISTES!$C:$C,MATCH($B331,LISTES!$A:$A,0)),1)</f>
        <v>1</v>
      </c>
      <c r="N331" s="26">
        <v>0</v>
      </c>
      <c r="O331" s="26">
        <v>27.59</v>
      </c>
      <c r="P331" s="26"/>
      <c r="Q331" s="26"/>
      <c r="R331" s="26">
        <v>28.03</v>
      </c>
      <c r="S331" s="26"/>
      <c r="T331" s="26"/>
      <c r="U331" s="26"/>
      <c r="V331" s="26"/>
      <c r="W331" s="26"/>
      <c r="X331" s="26"/>
      <c r="Y331" s="26"/>
    </row>
    <row r="332" spans="1:25" x14ac:dyDescent="0.3">
      <c r="A332" s="18">
        <v>46287</v>
      </c>
      <c r="B332" s="19" t="s">
        <v>950</v>
      </c>
      <c r="C332" s="4" t="str">
        <f>IF(AND(IFERROR(INDEX(PARAMETRES!$D:$D,MATCH($B332,PARAMETRES!$B:$B,0)),"")&lt;&gt;"☐",ISNUMBER($P332)),IF(IFERROR(INDEX(LISTES!$F:$F,MATCH($B332,LISTES!$A:$A,0)),0)=1,"Domicile + agence","Domicile"),"Agence")</f>
        <v>Agence</v>
      </c>
      <c r="D332" s="20">
        <v>26</v>
      </c>
      <c r="E332" s="20">
        <v>0</v>
      </c>
      <c r="F332" s="21">
        <f>IF($K332&lt;&gt;"OK","",$N332+IF($C332="Agence",$O332,IF($C332="Domicile",$P332,$Q332+$O332))+IF($C332="Agence",IF(OR(IFERROR(INDEX(LISTES!$G:$G,MATCH($B332,LISTES!$A:$A,0)),0)=1,PARAMETRES!$C$6="Oui"),$R332,0),IF(IFERROR(INDEX(LISTES!$G:$G,MATCH($B332,LISTES!$A:$A,0)),0)=1,$R332+$Q332,$S332)))</f>
        <v>44.22</v>
      </c>
      <c r="G332" s="22">
        <f>IF($K332&lt;&gt;"OK","",IF($E332=0,0,$T332+IF($C332="Agence",$U332,IF($C332="Domicile",$V332,$W332+$U332))+IF($C332="Agence",IF(OR(IFERROR(INDEX(LISTES!$G:$G,MATCH($B332,LISTES!$A:$A,0)),0)=1,PARAMETRES!$C$6="Oui"),$X332,0),IF(IFERROR(INDEX(LISTES!$G:$G,MATCH($B332,LISTES!$A:$A,0)),0)=1,$X332+$W332,$Y332))))</f>
        <v>0</v>
      </c>
      <c r="H332" s="23">
        <f t="shared" si="10"/>
        <v>1.7007692307692308</v>
      </c>
      <c r="I332" s="24" t="str">
        <f t="shared" si="11"/>
        <v/>
      </c>
      <c r="J332" s="25">
        <v>0</v>
      </c>
      <c r="K332" s="4" t="s">
        <v>943</v>
      </c>
      <c r="L332" s="25">
        <f>IFERROR(INDEX(LISTES!$C:$C,MATCH($B332,LISTES!$A:$A,0)),1)</f>
        <v>1</v>
      </c>
      <c r="N332" s="26">
        <v>40.61</v>
      </c>
      <c r="O332" s="26">
        <v>3.61</v>
      </c>
      <c r="P332" s="26"/>
      <c r="Q332" s="26"/>
      <c r="R332" s="26">
        <v>3.51</v>
      </c>
      <c r="S332" s="26"/>
      <c r="T332" s="26"/>
      <c r="U332" s="26"/>
      <c r="V332" s="26"/>
      <c r="W332" s="26"/>
      <c r="X332" s="26"/>
      <c r="Y332" s="26"/>
    </row>
    <row r="333" spans="1:25" x14ac:dyDescent="0.3">
      <c r="A333" s="18">
        <v>46287</v>
      </c>
      <c r="B333" s="19" t="s">
        <v>951</v>
      </c>
      <c r="C333" s="4" t="str">
        <f>IF(AND(IFERROR(INDEX(PARAMETRES!$D:$D,MATCH($B333,PARAMETRES!$B:$B,0)),"")&lt;&gt;"☐",ISNUMBER($P333)),IF(IFERROR(INDEX(LISTES!$F:$F,MATCH($B333,LISTES!$A:$A,0)),0)=1,"Domicile + agence","Domicile"),"Agence")</f>
        <v>Agence</v>
      </c>
      <c r="D333" s="20">
        <v>12</v>
      </c>
      <c r="E333" s="20">
        <v>0</v>
      </c>
      <c r="F333" s="21">
        <f>IF($K333&lt;&gt;"OK","",$N333+IF($C333="Agence",$O333,IF($C333="Domicile",$P333,$Q333+$O333))+IF($C333="Agence",IF(OR(IFERROR(INDEX(LISTES!$G:$G,MATCH($B333,LISTES!$A:$A,0)),0)=1,PARAMETRES!$C$6="Oui"),$R333,0),IF(IFERROR(INDEX(LISTES!$G:$G,MATCH($B333,LISTES!$A:$A,0)),0)=1,$R333+$Q333,$S333)))</f>
        <v>68.06</v>
      </c>
      <c r="G333" s="22">
        <f>IF($K333&lt;&gt;"OK","",IF($E333=0,0,$T333+IF($C333="Agence",$U333,IF($C333="Domicile",$V333,$W333+$U333))+IF($C333="Agence",IF(OR(IFERROR(INDEX(LISTES!$G:$G,MATCH($B333,LISTES!$A:$A,0)),0)=1,PARAMETRES!$C$6="Oui"),$X333,0),IF(IFERROR(INDEX(LISTES!$G:$G,MATCH($B333,LISTES!$A:$A,0)),0)=1,$X333+$W333,$Y333))))</f>
        <v>0</v>
      </c>
      <c r="H333" s="23">
        <f t="shared" si="10"/>
        <v>5.6716666666666669</v>
      </c>
      <c r="I333" s="24" t="str">
        <f t="shared" si="11"/>
        <v/>
      </c>
      <c r="J333" s="25">
        <v>0</v>
      </c>
      <c r="K333" s="4" t="s">
        <v>943</v>
      </c>
      <c r="L333" s="25">
        <f>IFERROR(INDEX(LISTES!$C:$C,MATCH($B333,LISTES!$A:$A,0)),1)</f>
        <v>1</v>
      </c>
      <c r="N333" s="26">
        <v>57.87</v>
      </c>
      <c r="O333" s="26">
        <v>10.19</v>
      </c>
      <c r="P333" s="26"/>
      <c r="Q333" s="26"/>
      <c r="R333" s="26">
        <v>1.84</v>
      </c>
      <c r="S333" s="26"/>
      <c r="T333" s="26"/>
      <c r="U333" s="26"/>
      <c r="V333" s="26"/>
      <c r="W333" s="26"/>
      <c r="X333" s="26"/>
      <c r="Y333" s="26"/>
    </row>
    <row r="334" spans="1:25" x14ac:dyDescent="0.3">
      <c r="A334" s="18">
        <v>46287</v>
      </c>
      <c r="B334" s="19" t="s">
        <v>952</v>
      </c>
      <c r="C334" s="4" t="str">
        <f>IF(AND(IFERROR(INDEX(PARAMETRES!$D:$D,MATCH($B334,PARAMETRES!$B:$B,0)),"")&lt;&gt;"☐",ISNUMBER($P334)),IF(IFERROR(INDEX(LISTES!$F:$F,MATCH($B334,LISTES!$A:$A,0)),0)=1,"Domicile + agence","Domicile"),"Agence")</f>
        <v>Agence</v>
      </c>
      <c r="D334" s="20">
        <v>9</v>
      </c>
      <c r="E334" s="20">
        <v>0</v>
      </c>
      <c r="F334" s="21">
        <f>IF($K334&lt;&gt;"OK","",$N334+IF($C334="Agence",$O334,IF($C334="Domicile",$P334,$Q334+$O334))+IF($C334="Agence",IF(OR(IFERROR(INDEX(LISTES!$G:$G,MATCH($B334,LISTES!$A:$A,0)),0)=1,PARAMETRES!$C$6="Oui"),$R334,0),IF(IFERROR(INDEX(LISTES!$G:$G,MATCH($B334,LISTES!$A:$A,0)),0)=1,$R334+$Q334,$S334)))</f>
        <v>12.850000000000001</v>
      </c>
      <c r="G334" s="22">
        <f>IF($K334&lt;&gt;"OK","",IF($E334=0,0,$T334+IF($C334="Agence",$U334,IF($C334="Domicile",$V334,$W334+$U334))+IF($C334="Agence",IF(OR(IFERROR(INDEX(LISTES!$G:$G,MATCH($B334,LISTES!$A:$A,0)),0)=1,PARAMETRES!$C$6="Oui"),$X334,0),IF(IFERROR(INDEX(LISTES!$G:$G,MATCH($B334,LISTES!$A:$A,0)),0)=1,$X334+$W334,$Y334))))</f>
        <v>0</v>
      </c>
      <c r="H334" s="23">
        <f t="shared" si="10"/>
        <v>1.427777777777778</v>
      </c>
      <c r="I334" s="24" t="str">
        <f t="shared" si="11"/>
        <v/>
      </c>
      <c r="J334" s="25">
        <v>0</v>
      </c>
      <c r="K334" s="4" t="s">
        <v>943</v>
      </c>
      <c r="L334" s="25">
        <f>IFERROR(INDEX(LISTES!$C:$C,MATCH($B334,LISTES!$A:$A,0)),1)</f>
        <v>1</v>
      </c>
      <c r="N334" s="26">
        <v>10.15</v>
      </c>
      <c r="O334" s="26">
        <v>2.7</v>
      </c>
      <c r="P334" s="26"/>
      <c r="Q334" s="26"/>
      <c r="R334" s="26">
        <v>2.59</v>
      </c>
      <c r="S334" s="26"/>
      <c r="T334" s="26"/>
      <c r="U334" s="26"/>
      <c r="V334" s="26"/>
      <c r="W334" s="26"/>
      <c r="X334" s="26"/>
      <c r="Y334" s="26"/>
    </row>
    <row r="335" spans="1:25" x14ac:dyDescent="0.3">
      <c r="A335" s="18">
        <v>46287</v>
      </c>
      <c r="B335" s="19" t="s">
        <v>953</v>
      </c>
      <c r="C335" s="4" t="str">
        <f>IF(AND(IFERROR(INDEX(PARAMETRES!$D:$D,MATCH($B335,PARAMETRES!$B:$B,0)),"")&lt;&gt;"☐",ISNUMBER($P335)),IF(IFERROR(INDEX(LISTES!$F:$F,MATCH($B335,LISTES!$A:$A,0)),0)=1,"Domicile + agence","Domicile"),"Agence")</f>
        <v>Agence</v>
      </c>
      <c r="D335" s="20">
        <v>3</v>
      </c>
      <c r="E335" s="20">
        <v>0</v>
      </c>
      <c r="F335" s="21">
        <f>IF($K335&lt;&gt;"OK","",$N335+IF($C335="Agence",$O335,IF($C335="Domicile",$P335,$Q335+$O335))+IF($C335="Agence",IF(OR(IFERROR(INDEX(LISTES!$G:$G,MATCH($B335,LISTES!$A:$A,0)),0)=1,PARAMETRES!$C$6="Oui"),$R335,0),IF(IFERROR(INDEX(LISTES!$G:$G,MATCH($B335,LISTES!$A:$A,0)),0)=1,$R335+$Q335,$S335)))</f>
        <v>16.46</v>
      </c>
      <c r="G335" s="22">
        <f>IF($K335&lt;&gt;"OK","",IF($E335=0,0,$T335+IF($C335="Agence",$U335,IF($C335="Domicile",$V335,$W335+$U335))+IF($C335="Agence",IF(OR(IFERROR(INDEX(LISTES!$G:$G,MATCH($B335,LISTES!$A:$A,0)),0)=1,PARAMETRES!$C$6="Oui"),$X335,0),IF(IFERROR(INDEX(LISTES!$G:$G,MATCH($B335,LISTES!$A:$A,0)),0)=1,$X335+$W335,$Y335))))</f>
        <v>0</v>
      </c>
      <c r="H335" s="23">
        <f t="shared" si="10"/>
        <v>5.4866666666666672</v>
      </c>
      <c r="I335" s="24" t="str">
        <f t="shared" si="11"/>
        <v/>
      </c>
      <c r="J335" s="25">
        <v>0</v>
      </c>
      <c r="K335" s="4" t="s">
        <v>943</v>
      </c>
      <c r="L335" s="25">
        <f>IFERROR(INDEX(LISTES!$C:$C,MATCH($B335,LISTES!$A:$A,0)),1)</f>
        <v>1</v>
      </c>
      <c r="N335" s="26">
        <v>11.21</v>
      </c>
      <c r="O335" s="26">
        <v>5.25</v>
      </c>
      <c r="P335" s="26"/>
      <c r="Q335" s="26"/>
      <c r="R335" s="26">
        <v>7.53</v>
      </c>
      <c r="S335" s="26"/>
      <c r="T335" s="26"/>
      <c r="U335" s="26"/>
      <c r="V335" s="26"/>
      <c r="W335" s="26"/>
      <c r="X335" s="26"/>
      <c r="Y335" s="26"/>
    </row>
    <row r="336" spans="1:25" x14ac:dyDescent="0.3">
      <c r="A336" s="18">
        <v>46287</v>
      </c>
      <c r="B336" s="19" t="s">
        <v>907</v>
      </c>
      <c r="C336" s="4" t="str">
        <f>IF(AND(IFERROR(INDEX(PARAMETRES!$D:$D,MATCH($B336,PARAMETRES!$B:$B,0)),"")&lt;&gt;"☐",ISNUMBER($P336)),IF(IFERROR(INDEX(LISTES!$F:$F,MATCH($B336,LISTES!$A:$A,0)),0)=1,"Domicile + agence","Domicile"),"Agence")</f>
        <v>Agence</v>
      </c>
      <c r="D336" s="20">
        <v>8</v>
      </c>
      <c r="E336" s="20">
        <v>6</v>
      </c>
      <c r="F336" s="21">
        <f>IF($K336&lt;&gt;"OK","",$N336+IF($C336="Agence",$O336,IF($C336="Domicile",$P336,$Q336+$O336))+IF($C336="Agence",IF(OR(IFERROR(INDEX(LISTES!$G:$G,MATCH($B336,LISTES!$A:$A,0)),0)=1,PARAMETRES!$C$6="Oui"),$R336,0),IF(IFERROR(INDEX(LISTES!$G:$G,MATCH($B336,LISTES!$A:$A,0)),0)=1,$R336+$Q336,$S336)))</f>
        <v>37.67</v>
      </c>
      <c r="G336" s="22">
        <f>IF($K336&lt;&gt;"OK","",IF($E336=0,0,$T336+IF($C336="Agence",$U336,IF($C336="Domicile",$V336,$W336+$U336))+IF($C336="Agence",IF(OR(IFERROR(INDEX(LISTES!$G:$G,MATCH($B336,LISTES!$A:$A,0)),0)=1,PARAMETRES!$C$6="Oui"),$X336,0),IF(IFERROR(INDEX(LISTES!$G:$G,MATCH($B336,LISTES!$A:$A,0)),0)=1,$X336+$W336,$Y336))))</f>
        <v>35.260000000000005</v>
      </c>
      <c r="H336" s="23">
        <f t="shared" si="10"/>
        <v>4.7087500000000002</v>
      </c>
      <c r="I336" s="24" t="str">
        <f t="shared" si="11"/>
        <v/>
      </c>
      <c r="J336" s="25">
        <v>0</v>
      </c>
      <c r="K336" s="4" t="s">
        <v>943</v>
      </c>
      <c r="L336" s="25">
        <f>IFERROR(INDEX(LISTES!$C:$C,MATCH($B336,LISTES!$A:$A,0)),1)</f>
        <v>1</v>
      </c>
      <c r="N336" s="26">
        <v>13.14</v>
      </c>
      <c r="O336" s="26">
        <v>24.53</v>
      </c>
      <c r="P336" s="26"/>
      <c r="Q336" s="26"/>
      <c r="R336" s="26">
        <v>24.58</v>
      </c>
      <c r="S336" s="26"/>
      <c r="T336" s="26">
        <v>10.73</v>
      </c>
      <c r="U336" s="26">
        <v>24.53</v>
      </c>
      <c r="V336" s="26"/>
      <c r="W336" s="26"/>
      <c r="X336" s="26">
        <v>24.58</v>
      </c>
      <c r="Y336" s="26"/>
    </row>
    <row r="337" spans="1:25" x14ac:dyDescent="0.3">
      <c r="A337" s="18">
        <v>46287</v>
      </c>
      <c r="B337" s="19" t="s">
        <v>954</v>
      </c>
      <c r="C337" s="4" t="str">
        <f>IF(AND(IFERROR(INDEX(PARAMETRES!$D:$D,MATCH($B337,PARAMETRES!$B:$B,0)),"")&lt;&gt;"☐",ISNUMBER($P337)),IF(IFERROR(INDEX(LISTES!$F:$F,MATCH($B337,LISTES!$A:$A,0)),0)=1,"Domicile + agence","Domicile"),"Agence")</f>
        <v>Agence</v>
      </c>
      <c r="D337" s="20">
        <v>18</v>
      </c>
      <c r="E337" s="20">
        <v>0</v>
      </c>
      <c r="F337" s="21">
        <f>IF($K337&lt;&gt;"OK","",$N337+IF($C337="Agence",$O337,IF($C337="Domicile",$P337,$Q337+$O337))+IF($C337="Agence",IF(OR(IFERROR(INDEX(LISTES!$G:$G,MATCH($B337,LISTES!$A:$A,0)),0)=1,PARAMETRES!$C$6="Oui"),$R337,0),IF(IFERROR(INDEX(LISTES!$G:$G,MATCH($B337,LISTES!$A:$A,0)),0)=1,$R337+$Q337,$S337)))</f>
        <v>60.19</v>
      </c>
      <c r="G337" s="22">
        <f>IF($K337&lt;&gt;"OK","",IF($E337=0,0,$T337+IF($C337="Agence",$U337,IF($C337="Domicile",$V337,$W337+$U337))+IF($C337="Agence",IF(OR(IFERROR(INDEX(LISTES!$G:$G,MATCH($B337,LISTES!$A:$A,0)),0)=1,PARAMETRES!$C$6="Oui"),$X337,0),IF(IFERROR(INDEX(LISTES!$G:$G,MATCH($B337,LISTES!$A:$A,0)),0)=1,$X337+$W337,$Y337))))</f>
        <v>0</v>
      </c>
      <c r="H337" s="23">
        <f t="shared" si="10"/>
        <v>3.3438888888888889</v>
      </c>
      <c r="I337" s="24" t="str">
        <f t="shared" si="11"/>
        <v/>
      </c>
      <c r="J337" s="25">
        <v>0</v>
      </c>
      <c r="K337" s="4" t="s">
        <v>943</v>
      </c>
      <c r="L337" s="25">
        <f>IFERROR(INDEX(LISTES!$C:$C,MATCH($B337,LISTES!$A:$A,0)),1)</f>
        <v>1</v>
      </c>
      <c r="N337" s="26">
        <v>56.98</v>
      </c>
      <c r="O337" s="26">
        <v>3.21</v>
      </c>
      <c r="P337" s="26"/>
      <c r="Q337" s="26"/>
      <c r="R337" s="26">
        <v>3.13</v>
      </c>
      <c r="S337" s="26"/>
      <c r="T337" s="26"/>
      <c r="U337" s="26"/>
      <c r="V337" s="26"/>
      <c r="W337" s="26"/>
      <c r="X337" s="26"/>
      <c r="Y337" s="26"/>
    </row>
    <row r="338" spans="1:25" x14ac:dyDescent="0.3">
      <c r="A338" s="18">
        <v>46287</v>
      </c>
      <c r="B338" s="19" t="s">
        <v>905</v>
      </c>
      <c r="C338" s="4" t="str">
        <f>IF(AND(IFERROR(INDEX(PARAMETRES!$D:$D,MATCH($B338,PARAMETRES!$B:$B,0)),"")&lt;&gt;"☐",ISNUMBER($P338)),IF(IFERROR(INDEX(LISTES!$F:$F,MATCH($B338,LISTES!$A:$A,0)),0)=1,"Domicile + agence","Domicile"),"Agence")</f>
        <v>Agence</v>
      </c>
      <c r="D338" s="20">
        <v>18</v>
      </c>
      <c r="E338" s="20">
        <v>0</v>
      </c>
      <c r="F338" s="21">
        <f>IF($K338&lt;&gt;"OK","",$N338+IF($C338="Agence",$O338,IF($C338="Domicile",$P338,$Q338+$O338))+IF($C338="Agence",IF(OR(IFERROR(INDEX(LISTES!$G:$G,MATCH($B338,LISTES!$A:$A,0)),0)=1,PARAMETRES!$C$6="Oui"),$R338,0),IF(IFERROR(INDEX(LISTES!$G:$G,MATCH($B338,LISTES!$A:$A,0)),0)=1,$R338+$Q338,$S338)))</f>
        <v>38.379999999999995</v>
      </c>
      <c r="G338" s="22">
        <f>IF($K338&lt;&gt;"OK","",IF($E338=0,0,$T338+IF($C338="Agence",$U338,IF($C338="Domicile",$V338,$W338+$U338))+IF($C338="Agence",IF(OR(IFERROR(INDEX(LISTES!$G:$G,MATCH($B338,LISTES!$A:$A,0)),0)=1,PARAMETRES!$C$6="Oui"),$X338,0),IF(IFERROR(INDEX(LISTES!$G:$G,MATCH($B338,LISTES!$A:$A,0)),0)=1,$X338+$W338,$Y338))))</f>
        <v>0</v>
      </c>
      <c r="H338" s="23">
        <f t="shared" si="10"/>
        <v>2.132222222222222</v>
      </c>
      <c r="I338" s="24" t="str">
        <f t="shared" si="11"/>
        <v/>
      </c>
      <c r="J338" s="25">
        <v>0</v>
      </c>
      <c r="K338" s="4" t="s">
        <v>943</v>
      </c>
      <c r="L338" s="25">
        <f>IFERROR(INDEX(LISTES!$C:$C,MATCH($B338,LISTES!$A:$A,0)),1)</f>
        <v>1</v>
      </c>
      <c r="N338" s="26">
        <v>35.479999999999997</v>
      </c>
      <c r="O338" s="26">
        <v>2.9</v>
      </c>
      <c r="P338" s="26"/>
      <c r="Q338" s="26"/>
      <c r="R338" s="26">
        <v>3.66</v>
      </c>
      <c r="S338" s="26"/>
      <c r="T338" s="26"/>
      <c r="U338" s="26"/>
      <c r="V338" s="26"/>
      <c r="W338" s="26"/>
      <c r="X338" s="26"/>
      <c r="Y338" s="26"/>
    </row>
    <row r="339" spans="1:25" x14ac:dyDescent="0.3">
      <c r="A339" s="18">
        <v>46287</v>
      </c>
      <c r="B339" s="19" t="s">
        <v>859</v>
      </c>
      <c r="C339" s="4" t="str">
        <f>IF(AND(IFERROR(INDEX(PARAMETRES!$D:$D,MATCH($B339,PARAMETRES!$B:$B,0)),"")&lt;&gt;"☐",ISNUMBER($P339)),IF(IFERROR(INDEX(LISTES!$F:$F,MATCH($B339,LISTES!$A:$A,0)),0)=1,"Domicile + agence","Domicile"),"Agence")</f>
        <v>Agence</v>
      </c>
      <c r="D339" s="20">
        <v>33</v>
      </c>
      <c r="E339" s="20">
        <v>0</v>
      </c>
      <c r="F339" s="21">
        <f>IF($K339&lt;&gt;"OK","",$N339+IF($C339="Agence",$O339,IF($C339="Domicile",$P339,$Q339+$O339))+IF($C339="Agence",IF(OR(IFERROR(INDEX(LISTES!$G:$G,MATCH($B339,LISTES!$A:$A,0)),0)=1,PARAMETRES!$C$6="Oui"),$R339,0),IF(IFERROR(INDEX(LISTES!$G:$G,MATCH($B339,LISTES!$A:$A,0)),0)=1,$R339+$Q339,$S339)))</f>
        <v>37.5</v>
      </c>
      <c r="G339" s="22">
        <f>IF($K339&lt;&gt;"OK","",IF($E339=0,0,$T339+IF($C339="Agence",$U339,IF($C339="Domicile",$V339,$W339+$U339))+IF($C339="Agence",IF(OR(IFERROR(INDEX(LISTES!$G:$G,MATCH($B339,LISTES!$A:$A,0)),0)=1,PARAMETRES!$C$6="Oui"),$X339,0),IF(IFERROR(INDEX(LISTES!$G:$G,MATCH($B339,LISTES!$A:$A,0)),0)=1,$X339+$W339,$Y339))))</f>
        <v>0</v>
      </c>
      <c r="H339" s="23">
        <f t="shared" si="10"/>
        <v>1.1363636363636365</v>
      </c>
      <c r="I339" s="24" t="str">
        <f t="shared" si="11"/>
        <v/>
      </c>
      <c r="J339" s="25">
        <v>0</v>
      </c>
      <c r="K339" s="4" t="s">
        <v>943</v>
      </c>
      <c r="L339" s="25">
        <f>IFERROR(INDEX(LISTES!$C:$C,MATCH($B339,LISTES!$A:$A,0)),1)</f>
        <v>1</v>
      </c>
      <c r="N339" s="26">
        <v>34.65</v>
      </c>
      <c r="O339" s="26">
        <v>2.85</v>
      </c>
      <c r="P339" s="26"/>
      <c r="Q339" s="26"/>
      <c r="R339" s="26">
        <v>3.95</v>
      </c>
      <c r="S339" s="26"/>
      <c r="T339" s="26"/>
      <c r="U339" s="26"/>
      <c r="V339" s="26"/>
      <c r="W339" s="26"/>
      <c r="X339" s="26"/>
      <c r="Y339" s="26"/>
    </row>
    <row r="340" spans="1:25" x14ac:dyDescent="0.3">
      <c r="A340" s="18">
        <v>46287</v>
      </c>
      <c r="B340" s="19" t="s">
        <v>865</v>
      </c>
      <c r="C340" s="4" t="str">
        <f>IF(AND(IFERROR(INDEX(PARAMETRES!$D:$D,MATCH($B340,PARAMETRES!$B:$B,0)),"")&lt;&gt;"☐",ISNUMBER($P340)),IF(IFERROR(INDEX(LISTES!$F:$F,MATCH($B340,LISTES!$A:$A,0)),0)=1,"Domicile + agence","Domicile"),"Agence")</f>
        <v>Agence</v>
      </c>
      <c r="D340" s="20">
        <v>11</v>
      </c>
      <c r="E340" s="20">
        <v>0</v>
      </c>
      <c r="F340" s="21">
        <f>IF($K340&lt;&gt;"OK","",$N340+IF($C340="Agence",$O340,IF($C340="Domicile",$P340,$Q340+$O340))+IF($C340="Agence",IF(OR(IFERROR(INDEX(LISTES!$G:$G,MATCH($B340,LISTES!$A:$A,0)),0)=1,PARAMETRES!$C$6="Oui"),$R340,0),IF(IFERROR(INDEX(LISTES!$G:$G,MATCH($B340,LISTES!$A:$A,0)),0)=1,$R340+$Q340,$S340)))</f>
        <v>61.53</v>
      </c>
      <c r="G340" s="22">
        <f>IF($K340&lt;&gt;"OK","",IF($E340=0,0,$T340+IF($C340="Agence",$U340,IF($C340="Domicile",$V340,$W340+$U340))+IF($C340="Agence",IF(OR(IFERROR(INDEX(LISTES!$G:$G,MATCH($B340,LISTES!$A:$A,0)),0)=1,PARAMETRES!$C$6="Oui"),$X340,0),IF(IFERROR(INDEX(LISTES!$G:$G,MATCH($B340,LISTES!$A:$A,0)),0)=1,$X340+$W340,$Y340))))</f>
        <v>0</v>
      </c>
      <c r="H340" s="23">
        <f t="shared" si="10"/>
        <v>5.5936363636363637</v>
      </c>
      <c r="I340" s="24" t="str">
        <f t="shared" si="11"/>
        <v/>
      </c>
      <c r="J340" s="25">
        <v>1</v>
      </c>
      <c r="K340" s="4" t="s">
        <v>943</v>
      </c>
      <c r="L340" s="25">
        <f>IFERROR(INDEX(LISTES!$C:$C,MATCH($B340,LISTES!$A:$A,0)),1)</f>
        <v>1</v>
      </c>
      <c r="N340" s="26">
        <v>56.21</v>
      </c>
      <c r="O340" s="26">
        <v>5.32</v>
      </c>
      <c r="P340" s="26"/>
      <c r="Q340" s="26"/>
      <c r="R340" s="26">
        <v>2.46</v>
      </c>
      <c r="S340" s="26"/>
      <c r="T340" s="26"/>
      <c r="U340" s="26"/>
      <c r="V340" s="26"/>
      <c r="W340" s="26"/>
      <c r="X340" s="26"/>
      <c r="Y340" s="26"/>
    </row>
    <row r="341" spans="1:25" x14ac:dyDescent="0.3">
      <c r="A341" s="18">
        <v>46287</v>
      </c>
      <c r="B341" s="19" t="s">
        <v>955</v>
      </c>
      <c r="C341" s="4" t="str">
        <f>IF(AND(IFERROR(INDEX(PARAMETRES!$D:$D,MATCH($B341,PARAMETRES!$B:$B,0)),"")&lt;&gt;"☐",ISNUMBER($P341)),IF(IFERROR(INDEX(LISTES!$F:$F,MATCH($B341,LISTES!$A:$A,0)),0)=1,"Domicile + agence","Domicile"),"Agence")</f>
        <v>Agence</v>
      </c>
      <c r="D341" s="20">
        <v>2</v>
      </c>
      <c r="E341" s="20">
        <v>2</v>
      </c>
      <c r="F341" s="21">
        <f>IF($K341&lt;&gt;"OK","",$N341+IF($C341="Agence",$O341,IF($C341="Domicile",$P341,$Q341+$O341))+IF($C341="Agence",IF(OR(IFERROR(INDEX(LISTES!$G:$G,MATCH($B341,LISTES!$A:$A,0)),0)=1,PARAMETRES!$C$6="Oui"),$R341,0),IF(IFERROR(INDEX(LISTES!$G:$G,MATCH($B341,LISTES!$A:$A,0)),0)=1,$R341+$Q341,$S341)))</f>
        <v>4.42</v>
      </c>
      <c r="G341" s="22">
        <f>IF($K341&lt;&gt;"OK","",IF($E341=0,0,$T341+IF($C341="Agence",$U341,IF($C341="Domicile",$V341,$W341+$U341))+IF($C341="Agence",IF(OR(IFERROR(INDEX(LISTES!$G:$G,MATCH($B341,LISTES!$A:$A,0)),0)=1,PARAMETRES!$C$6="Oui"),$X341,0),IF(IFERROR(INDEX(LISTES!$G:$G,MATCH($B341,LISTES!$A:$A,0)),0)=1,$X341+$W341,$Y341))))</f>
        <v>4.42</v>
      </c>
      <c r="H341" s="23">
        <f t="shared" si="10"/>
        <v>2.21</v>
      </c>
      <c r="I341" s="24">
        <f t="shared" si="11"/>
        <v>0</v>
      </c>
      <c r="J341" s="25">
        <v>0</v>
      </c>
      <c r="K341" s="4" t="s">
        <v>943</v>
      </c>
      <c r="L341" s="25">
        <f>IFERROR(INDEX(LISTES!$C:$C,MATCH($B341,LISTES!$A:$A,0)),1)</f>
        <v>1</v>
      </c>
      <c r="N341" s="26">
        <v>0</v>
      </c>
      <c r="O341" s="26">
        <v>4.42</v>
      </c>
      <c r="P341" s="26"/>
      <c r="Q341" s="26"/>
      <c r="R341" s="26">
        <v>5.12</v>
      </c>
      <c r="S341" s="26"/>
      <c r="T341" s="26">
        <v>0</v>
      </c>
      <c r="U341" s="26">
        <v>4.42</v>
      </c>
      <c r="V341" s="26"/>
      <c r="W341" s="26"/>
      <c r="X341" s="26">
        <v>5.12</v>
      </c>
      <c r="Y341" s="26"/>
    </row>
    <row r="342" spans="1:25" x14ac:dyDescent="0.3">
      <c r="A342" s="18">
        <v>46287</v>
      </c>
      <c r="B342" s="19" t="s">
        <v>847</v>
      </c>
      <c r="C342" s="4" t="str">
        <f>IF(AND(IFERROR(INDEX(PARAMETRES!$D:$D,MATCH($B342,PARAMETRES!$B:$B,0)),"")&lt;&gt;"☐",ISNUMBER($P342)),IF(IFERROR(INDEX(LISTES!$F:$F,MATCH($B342,LISTES!$A:$A,0)),0)=1,"Domicile + agence","Domicile"),"Agence")</f>
        <v>Agence</v>
      </c>
      <c r="D342" s="20">
        <v>13</v>
      </c>
      <c r="E342" s="20">
        <v>0</v>
      </c>
      <c r="F342" s="21">
        <f>IF($K342&lt;&gt;"OK","",$N342+IF($C342="Agence",$O342,IF($C342="Domicile",$P342,$Q342+$O342))+IF($C342="Agence",IF(OR(IFERROR(INDEX(LISTES!$G:$G,MATCH($B342,LISTES!$A:$A,0)),0)=1,PARAMETRES!$C$6="Oui"),$R342,0),IF(IFERROR(INDEX(LISTES!$G:$G,MATCH($B342,LISTES!$A:$A,0)),0)=1,$R342+$Q342,$S342)))</f>
        <v>31.48</v>
      </c>
      <c r="G342" s="22">
        <f>IF($K342&lt;&gt;"OK","",IF($E342=0,0,$T342+IF($C342="Agence",$U342,IF($C342="Domicile",$V342,$W342+$U342))+IF($C342="Agence",IF(OR(IFERROR(INDEX(LISTES!$G:$G,MATCH($B342,LISTES!$A:$A,0)),0)=1,PARAMETRES!$C$6="Oui"),$X342,0),IF(IFERROR(INDEX(LISTES!$G:$G,MATCH($B342,LISTES!$A:$A,0)),0)=1,$X342+$W342,$Y342))))</f>
        <v>0</v>
      </c>
      <c r="H342" s="23">
        <f t="shared" si="10"/>
        <v>2.4215384615384616</v>
      </c>
      <c r="I342" s="24" t="str">
        <f t="shared" si="11"/>
        <v/>
      </c>
      <c r="J342" s="25">
        <v>2</v>
      </c>
      <c r="K342" s="4" t="s">
        <v>943</v>
      </c>
      <c r="L342" s="25">
        <f>IFERROR(INDEX(LISTES!$C:$C,MATCH($B342,LISTES!$A:$A,0)),1)</f>
        <v>1</v>
      </c>
      <c r="N342" s="26">
        <v>28.12</v>
      </c>
      <c r="O342" s="26">
        <v>3.36</v>
      </c>
      <c r="P342" s="26"/>
      <c r="Q342" s="26"/>
      <c r="R342" s="26">
        <v>10.16</v>
      </c>
      <c r="S342" s="26"/>
      <c r="T342" s="26"/>
      <c r="U342" s="26"/>
      <c r="V342" s="26"/>
      <c r="W342" s="26"/>
      <c r="X342" s="26"/>
      <c r="Y342" s="26"/>
    </row>
    <row r="343" spans="1:25" x14ac:dyDescent="0.3">
      <c r="A343" s="18">
        <v>46287</v>
      </c>
      <c r="B343" s="19" t="s">
        <v>851</v>
      </c>
      <c r="C343" s="4" t="str">
        <f>IF(AND(IFERROR(INDEX(PARAMETRES!$D:$D,MATCH($B343,PARAMETRES!$B:$B,0)),"")&lt;&gt;"☐",ISNUMBER($P343)),IF(IFERROR(INDEX(LISTES!$F:$F,MATCH($B343,LISTES!$A:$A,0)),0)=1,"Domicile + agence","Domicile"),"Agence")</f>
        <v>Agence</v>
      </c>
      <c r="D343" s="20">
        <v>2</v>
      </c>
      <c r="E343" s="20">
        <v>0</v>
      </c>
      <c r="F343" s="21">
        <f>IF($K343&lt;&gt;"OK","",$N343+IF($C343="Agence",$O343,IF($C343="Domicile",$P343,$Q343+$O343))+IF($C343="Agence",IF(OR(IFERROR(INDEX(LISTES!$G:$G,MATCH($B343,LISTES!$A:$A,0)),0)=1,PARAMETRES!$C$6="Oui"),$R343,0),IF(IFERROR(INDEX(LISTES!$G:$G,MATCH($B343,LISTES!$A:$A,0)),0)=1,$R343+$Q343,$S343)))</f>
        <v>26.99</v>
      </c>
      <c r="G343" s="22">
        <f>IF($K343&lt;&gt;"OK","",IF($E343=0,0,$T343+IF($C343="Agence",$U343,IF($C343="Domicile",$V343,$W343+$U343))+IF($C343="Agence",IF(OR(IFERROR(INDEX(LISTES!$G:$G,MATCH($B343,LISTES!$A:$A,0)),0)=1,PARAMETRES!$C$6="Oui"),$X343,0),IF(IFERROR(INDEX(LISTES!$G:$G,MATCH($B343,LISTES!$A:$A,0)),0)=1,$X343+$W343,$Y343))))</f>
        <v>0</v>
      </c>
      <c r="H343" s="23">
        <f t="shared" si="10"/>
        <v>13.494999999999999</v>
      </c>
      <c r="I343" s="24" t="str">
        <f t="shared" si="11"/>
        <v/>
      </c>
      <c r="J343" s="25">
        <v>0</v>
      </c>
      <c r="K343" s="4" t="s">
        <v>943</v>
      </c>
      <c r="L343" s="25">
        <f>IFERROR(INDEX(LISTES!$C:$C,MATCH($B343,LISTES!$A:$A,0)),1)</f>
        <v>1</v>
      </c>
      <c r="N343" s="26">
        <v>0</v>
      </c>
      <c r="O343" s="26">
        <v>26.99</v>
      </c>
      <c r="P343" s="26"/>
      <c r="Q343" s="26"/>
      <c r="R343" s="26">
        <v>26.4</v>
      </c>
      <c r="S343" s="26"/>
      <c r="T343" s="26"/>
      <c r="U343" s="26"/>
      <c r="V343" s="26"/>
      <c r="W343" s="26"/>
      <c r="X343" s="26"/>
      <c r="Y343" s="26"/>
    </row>
    <row r="344" spans="1:25" x14ac:dyDescent="0.3">
      <c r="A344" s="18">
        <v>46287</v>
      </c>
      <c r="B344" s="19" t="s">
        <v>956</v>
      </c>
      <c r="C344" s="4" t="str">
        <f>IF(AND(IFERROR(INDEX(PARAMETRES!$D:$D,MATCH($B344,PARAMETRES!$B:$B,0)),"")&lt;&gt;"☐",ISNUMBER($P344)),IF(IFERROR(INDEX(LISTES!$F:$F,MATCH($B344,LISTES!$A:$A,0)),0)=1,"Domicile + agence","Domicile"),"Agence")</f>
        <v>Agence</v>
      </c>
      <c r="D344" s="20">
        <v>12</v>
      </c>
      <c r="E344" s="20">
        <v>0</v>
      </c>
      <c r="F344" s="21">
        <f>IF($K344&lt;&gt;"OK","",$N344+IF($C344="Agence",$O344,IF($C344="Domicile",$P344,$Q344+$O344))+IF($C344="Agence",IF(OR(IFERROR(INDEX(LISTES!$G:$G,MATCH($B344,LISTES!$A:$A,0)),0)=1,PARAMETRES!$C$6="Oui"),$R344,0),IF(IFERROR(INDEX(LISTES!$G:$G,MATCH($B344,LISTES!$A:$A,0)),0)=1,$R344+$Q344,$S344)))</f>
        <v>20.399999999999999</v>
      </c>
      <c r="G344" s="22">
        <f>IF($K344&lt;&gt;"OK","",IF($E344=0,0,$T344+IF($C344="Agence",$U344,IF($C344="Domicile",$V344,$W344+$U344))+IF($C344="Agence",IF(OR(IFERROR(INDEX(LISTES!$G:$G,MATCH($B344,LISTES!$A:$A,0)),0)=1,PARAMETRES!$C$6="Oui"),$X344,0),IF(IFERROR(INDEX(LISTES!$G:$G,MATCH($B344,LISTES!$A:$A,0)),0)=1,$X344+$W344,$Y344))))</f>
        <v>0</v>
      </c>
      <c r="H344" s="23">
        <f t="shared" si="10"/>
        <v>1.7</v>
      </c>
      <c r="I344" s="24" t="str">
        <f t="shared" si="11"/>
        <v/>
      </c>
      <c r="J344" s="25">
        <v>0</v>
      </c>
      <c r="K344" s="4" t="s">
        <v>943</v>
      </c>
      <c r="L344" s="25">
        <f>IFERROR(INDEX(LISTES!$C:$C,MATCH($B344,LISTES!$A:$A,0)),1)</f>
        <v>1</v>
      </c>
      <c r="N344" s="26">
        <v>15.18</v>
      </c>
      <c r="O344" s="26">
        <v>5.22</v>
      </c>
      <c r="P344" s="26"/>
      <c r="Q344" s="26"/>
      <c r="R344" s="26">
        <v>5.71</v>
      </c>
      <c r="S344" s="26"/>
      <c r="T344" s="26"/>
      <c r="U344" s="26"/>
      <c r="V344" s="26"/>
      <c r="W344" s="26"/>
      <c r="X344" s="26"/>
      <c r="Y344" s="26"/>
    </row>
    <row r="345" spans="1:25" x14ac:dyDescent="0.3">
      <c r="A345" s="18">
        <v>46287</v>
      </c>
      <c r="B345" s="19" t="s">
        <v>957</v>
      </c>
      <c r="C345" s="4" t="str">
        <f>IF(AND(IFERROR(INDEX(PARAMETRES!$D:$D,MATCH($B345,PARAMETRES!$B:$B,0)),"")&lt;&gt;"☐",ISNUMBER($P345)),IF(IFERROR(INDEX(LISTES!$F:$F,MATCH($B345,LISTES!$A:$A,0)),0)=1,"Domicile + agence","Domicile"),"Agence")</f>
        <v>Agence</v>
      </c>
      <c r="D345" s="20">
        <v>15</v>
      </c>
      <c r="E345" s="20">
        <v>12</v>
      </c>
      <c r="F345" s="21">
        <f>IF($K345&lt;&gt;"OK","",$N345+IF($C345="Agence",$O345,IF($C345="Domicile",$P345,$Q345+$O345))+IF($C345="Agence",IF(OR(IFERROR(INDEX(LISTES!$G:$G,MATCH($B345,LISTES!$A:$A,0)),0)=1,PARAMETRES!$C$6="Oui"),$R345,0),IF(IFERROR(INDEX(LISTES!$G:$G,MATCH($B345,LISTES!$A:$A,0)),0)=1,$R345+$Q345,$S345)))</f>
        <v>32.54</v>
      </c>
      <c r="G345" s="22">
        <f>IF($K345&lt;&gt;"OK","",IF($E345=0,0,$T345+IF($C345="Agence",$U345,IF($C345="Domicile",$V345,$W345+$U345))+IF($C345="Agence",IF(OR(IFERROR(INDEX(LISTES!$G:$G,MATCH($B345,LISTES!$A:$A,0)),0)=1,PARAMETRES!$C$6="Oui"),$X345,0),IF(IFERROR(INDEX(LISTES!$G:$G,MATCH($B345,LISTES!$A:$A,0)),0)=1,$X345+$W345,$Y345))))</f>
        <v>19.420000000000002</v>
      </c>
      <c r="H345" s="23">
        <f t="shared" si="10"/>
        <v>2.1693333333333333</v>
      </c>
      <c r="I345" s="24" t="str">
        <f t="shared" si="11"/>
        <v/>
      </c>
      <c r="J345" s="25">
        <v>0</v>
      </c>
      <c r="K345" s="4" t="s">
        <v>943</v>
      </c>
      <c r="L345" s="25">
        <f>IFERROR(INDEX(LISTES!$C:$C,MATCH($B345,LISTES!$A:$A,0)),1)</f>
        <v>1</v>
      </c>
      <c r="N345" s="26">
        <v>27.04</v>
      </c>
      <c r="O345" s="26">
        <v>5.5</v>
      </c>
      <c r="P345" s="26"/>
      <c r="Q345" s="26"/>
      <c r="R345" s="26">
        <v>7</v>
      </c>
      <c r="S345" s="26"/>
      <c r="T345" s="26">
        <v>13.76</v>
      </c>
      <c r="U345" s="26">
        <v>5.66</v>
      </c>
      <c r="V345" s="26"/>
      <c r="W345" s="26"/>
      <c r="X345" s="26">
        <v>4.9000000000000004</v>
      </c>
      <c r="Y345" s="26"/>
    </row>
    <row r="346" spans="1:25" x14ac:dyDescent="0.3">
      <c r="A346" s="18">
        <v>46287</v>
      </c>
      <c r="B346" s="19" t="s">
        <v>849</v>
      </c>
      <c r="C346" s="4" t="str">
        <f>IF(AND(IFERROR(INDEX(PARAMETRES!$D:$D,MATCH($B346,PARAMETRES!$B:$B,0)),"")&lt;&gt;"☐",ISNUMBER($P346)),IF(IFERROR(INDEX(LISTES!$F:$F,MATCH($B346,LISTES!$A:$A,0)),0)=1,"Domicile + agence","Domicile"),"Agence")</f>
        <v>Agence</v>
      </c>
      <c r="D346" s="20">
        <v>13</v>
      </c>
      <c r="E346" s="20">
        <v>0</v>
      </c>
      <c r="F346" s="21">
        <f>IF($K346&lt;&gt;"OK","",$N346+IF($C346="Agence",$O346,IF($C346="Domicile",$P346,$Q346+$O346))+IF($C346="Agence",IF(OR(IFERROR(INDEX(LISTES!$G:$G,MATCH($B346,LISTES!$A:$A,0)),0)=1,PARAMETRES!$C$6="Oui"),$R346,0),IF(IFERROR(INDEX(LISTES!$G:$G,MATCH($B346,LISTES!$A:$A,0)),0)=1,$R346+$Q346,$S346)))</f>
        <v>50.64</v>
      </c>
      <c r="G346" s="22">
        <f>IF($K346&lt;&gt;"OK","",IF($E346=0,0,$T346+IF($C346="Agence",$U346,IF($C346="Domicile",$V346,$W346+$U346))+IF($C346="Agence",IF(OR(IFERROR(INDEX(LISTES!$G:$G,MATCH($B346,LISTES!$A:$A,0)),0)=1,PARAMETRES!$C$6="Oui"),$X346,0),IF(IFERROR(INDEX(LISTES!$G:$G,MATCH($B346,LISTES!$A:$A,0)),0)=1,$X346+$W346,$Y346))))</f>
        <v>0</v>
      </c>
      <c r="H346" s="23">
        <f t="shared" si="10"/>
        <v>3.8953846153846152</v>
      </c>
      <c r="I346" s="24" t="str">
        <f t="shared" si="11"/>
        <v/>
      </c>
      <c r="J346" s="25">
        <v>0</v>
      </c>
      <c r="K346" s="4" t="s">
        <v>943</v>
      </c>
      <c r="L346" s="25">
        <f>IFERROR(INDEX(LISTES!$C:$C,MATCH($B346,LISTES!$A:$A,0)),1)</f>
        <v>1</v>
      </c>
      <c r="N346" s="26">
        <v>45.32</v>
      </c>
      <c r="O346" s="26">
        <v>5.32</v>
      </c>
      <c r="P346" s="26"/>
      <c r="Q346" s="26"/>
      <c r="R346" s="26">
        <v>10.06</v>
      </c>
      <c r="S346" s="26"/>
      <c r="T346" s="26"/>
      <c r="U346" s="26"/>
      <c r="V346" s="26"/>
      <c r="W346" s="26"/>
      <c r="X346" s="26"/>
      <c r="Y346" s="26"/>
    </row>
    <row r="347" spans="1:25" x14ac:dyDescent="0.3">
      <c r="A347" s="18">
        <v>46287</v>
      </c>
      <c r="B347" s="19" t="s">
        <v>900</v>
      </c>
      <c r="C347" s="4" t="str">
        <f>IF(AND(IFERROR(INDEX(PARAMETRES!$D:$D,MATCH($B347,PARAMETRES!$B:$B,0)),"")&lt;&gt;"☐",ISNUMBER($P347)),IF(IFERROR(INDEX(LISTES!$F:$F,MATCH($B347,LISTES!$A:$A,0)),0)=1,"Domicile + agence","Domicile"),"Agence")</f>
        <v>Agence</v>
      </c>
      <c r="D347" s="20">
        <v>10</v>
      </c>
      <c r="E347" s="20">
        <v>0</v>
      </c>
      <c r="F347" s="21">
        <f>IF($K347&lt;&gt;"OK","",$N347+IF($C347="Agence",$O347,IF($C347="Domicile",$P347,$Q347+$O347))+IF($C347="Agence",IF(OR(IFERROR(INDEX(LISTES!$G:$G,MATCH($B347,LISTES!$A:$A,0)),0)=1,PARAMETRES!$C$6="Oui"),$R347,0),IF(IFERROR(INDEX(LISTES!$G:$G,MATCH($B347,LISTES!$A:$A,0)),0)=1,$R347+$Q347,$S347)))</f>
        <v>46.64</v>
      </c>
      <c r="G347" s="22">
        <f>IF($K347&lt;&gt;"OK","",IF($E347=0,0,$T347+IF($C347="Agence",$U347,IF($C347="Domicile",$V347,$W347+$U347))+IF($C347="Agence",IF(OR(IFERROR(INDEX(LISTES!$G:$G,MATCH($B347,LISTES!$A:$A,0)),0)=1,PARAMETRES!$C$6="Oui"),$X347,0),IF(IFERROR(INDEX(LISTES!$G:$G,MATCH($B347,LISTES!$A:$A,0)),0)=1,$X347+$W347,$Y347))))</f>
        <v>0</v>
      </c>
      <c r="H347" s="23">
        <f t="shared" si="10"/>
        <v>4.6639999999999997</v>
      </c>
      <c r="I347" s="24" t="str">
        <f t="shared" si="11"/>
        <v/>
      </c>
      <c r="J347" s="25">
        <v>0</v>
      </c>
      <c r="K347" s="4" t="s">
        <v>943</v>
      </c>
      <c r="L347" s="25">
        <f>IFERROR(INDEX(LISTES!$C:$C,MATCH($B347,LISTES!$A:$A,0)),1)</f>
        <v>1</v>
      </c>
      <c r="N347" s="26">
        <v>39.19</v>
      </c>
      <c r="O347" s="26">
        <v>7.45</v>
      </c>
      <c r="P347" s="26"/>
      <c r="Q347" s="26"/>
      <c r="R347" s="26">
        <v>8.49</v>
      </c>
      <c r="S347" s="26"/>
      <c r="T347" s="26"/>
      <c r="U347" s="26"/>
      <c r="V347" s="26"/>
      <c r="W347" s="26"/>
      <c r="X347" s="26"/>
      <c r="Y347" s="26"/>
    </row>
    <row r="348" spans="1:25" x14ac:dyDescent="0.3">
      <c r="A348" s="18">
        <v>46287</v>
      </c>
      <c r="B348" s="19" t="s">
        <v>959</v>
      </c>
      <c r="C348" s="4" t="str">
        <f>IF(AND(IFERROR(INDEX(PARAMETRES!$D:$D,MATCH($B348,PARAMETRES!$B:$B,0)),"")&lt;&gt;"☐",ISNUMBER($P348)),IF(IFERROR(INDEX(LISTES!$F:$F,MATCH($B348,LISTES!$A:$A,0)),0)=1,"Domicile + agence","Domicile"),"Agence")</f>
        <v>Agence</v>
      </c>
      <c r="D348" s="20">
        <v>9</v>
      </c>
      <c r="E348" s="20">
        <v>0</v>
      </c>
      <c r="F348" s="21">
        <f>IF($K348&lt;&gt;"OK","",$N348+IF($C348="Agence",$O348,IF($C348="Domicile",$P348,$Q348+$O348))+IF($C348="Agence",IF(OR(IFERROR(INDEX(LISTES!$G:$G,MATCH($B348,LISTES!$A:$A,0)),0)=1,PARAMETRES!$C$6="Oui"),$R348,0),IF(IFERROR(INDEX(LISTES!$G:$G,MATCH($B348,LISTES!$A:$A,0)),0)=1,$R348+$Q348,$S348)))</f>
        <v>37.46</v>
      </c>
      <c r="G348" s="22">
        <f>IF($K348&lt;&gt;"OK","",IF($E348=0,0,$T348+IF($C348="Agence",$U348,IF($C348="Domicile",$V348,$W348+$U348))+IF($C348="Agence",IF(OR(IFERROR(INDEX(LISTES!$G:$G,MATCH($B348,LISTES!$A:$A,0)),0)=1,PARAMETRES!$C$6="Oui"),$X348,0),IF(IFERROR(INDEX(LISTES!$G:$G,MATCH($B348,LISTES!$A:$A,0)),0)=1,$X348+$W348,$Y348))))</f>
        <v>0</v>
      </c>
      <c r="H348" s="23">
        <f t="shared" si="10"/>
        <v>4.1622222222222227</v>
      </c>
      <c r="I348" s="24" t="str">
        <f t="shared" si="11"/>
        <v/>
      </c>
      <c r="J348" s="25">
        <v>0</v>
      </c>
      <c r="K348" s="4" t="s">
        <v>943</v>
      </c>
      <c r="L348" s="25">
        <f>IFERROR(INDEX(LISTES!$C:$C,MATCH($B348,LISTES!$A:$A,0)),1)</f>
        <v>1</v>
      </c>
      <c r="N348" s="26">
        <v>26.97</v>
      </c>
      <c r="O348" s="26">
        <v>10.49</v>
      </c>
      <c r="P348" s="26"/>
      <c r="Q348" s="26"/>
      <c r="R348" s="26">
        <v>8.68</v>
      </c>
      <c r="S348" s="26"/>
      <c r="T348" s="26"/>
      <c r="U348" s="26"/>
      <c r="V348" s="26"/>
      <c r="W348" s="26"/>
      <c r="X348" s="26"/>
      <c r="Y348" s="26"/>
    </row>
    <row r="349" spans="1:25" x14ac:dyDescent="0.3">
      <c r="A349" s="18">
        <v>46287</v>
      </c>
      <c r="B349" s="19" t="s">
        <v>853</v>
      </c>
      <c r="C349" s="4" t="str">
        <f>IF(AND(IFERROR(INDEX(PARAMETRES!$D:$D,MATCH($B349,PARAMETRES!$B:$B,0)),"")&lt;&gt;"☐",ISNUMBER($P349)),IF(IFERROR(INDEX(LISTES!$F:$F,MATCH($B349,LISTES!$A:$A,0)),0)=1,"Domicile + agence","Domicile"),"Agence")</f>
        <v>Agence</v>
      </c>
      <c r="D349" s="20">
        <v>27</v>
      </c>
      <c r="E349" s="20">
        <v>0</v>
      </c>
      <c r="F349" s="21">
        <f>IF($K349&lt;&gt;"OK","",$N349+IF($C349="Agence",$O349,IF($C349="Domicile",$P349,$Q349+$O349))+IF($C349="Agence",IF(OR(IFERROR(INDEX(LISTES!$G:$G,MATCH($B349,LISTES!$A:$A,0)),0)=1,PARAMETRES!$C$6="Oui"),$R349,0),IF(IFERROR(INDEX(LISTES!$G:$G,MATCH($B349,LISTES!$A:$A,0)),0)=1,$R349+$Q349,$S349)))</f>
        <v>70.11999999999999</v>
      </c>
      <c r="G349" s="22">
        <f>IF($K349&lt;&gt;"OK","",IF($E349=0,0,$T349+IF($C349="Agence",$U349,IF($C349="Domicile",$V349,$W349+$U349))+IF($C349="Agence",IF(OR(IFERROR(INDEX(LISTES!$G:$G,MATCH($B349,LISTES!$A:$A,0)),0)=1,PARAMETRES!$C$6="Oui"),$X349,0),IF(IFERROR(INDEX(LISTES!$G:$G,MATCH($B349,LISTES!$A:$A,0)),0)=1,$X349+$W349,$Y349))))</f>
        <v>0</v>
      </c>
      <c r="H349" s="23">
        <f t="shared" si="10"/>
        <v>2.5970370370370368</v>
      </c>
      <c r="I349" s="24" t="str">
        <f t="shared" si="11"/>
        <v/>
      </c>
      <c r="J349" s="25">
        <v>0</v>
      </c>
      <c r="K349" s="4" t="s">
        <v>943</v>
      </c>
      <c r="L349" s="25">
        <f>IFERROR(INDEX(LISTES!$C:$C,MATCH($B349,LISTES!$A:$A,0)),1)</f>
        <v>1</v>
      </c>
      <c r="N349" s="26">
        <v>64.709999999999994</v>
      </c>
      <c r="O349" s="26">
        <v>5.41</v>
      </c>
      <c r="P349" s="26"/>
      <c r="Q349" s="26"/>
      <c r="R349" s="26">
        <v>3.05</v>
      </c>
      <c r="S349" s="26"/>
      <c r="T349" s="26"/>
      <c r="U349" s="26"/>
      <c r="V349" s="26"/>
      <c r="W349" s="26"/>
      <c r="X349" s="26"/>
      <c r="Y349" s="26"/>
    </row>
    <row r="350" spans="1:25" x14ac:dyDescent="0.3">
      <c r="A350" s="18">
        <v>46287</v>
      </c>
      <c r="B350" s="19" t="s">
        <v>960</v>
      </c>
      <c r="C350" s="4" t="str">
        <f>IF(AND(IFERROR(INDEX(PARAMETRES!$D:$D,MATCH($B350,PARAMETRES!$B:$B,0)),"")&lt;&gt;"☐",ISNUMBER($P350)),IF(IFERROR(INDEX(LISTES!$F:$F,MATCH($B350,LISTES!$A:$A,0)),0)=1,"Domicile + agence","Domicile"),"Agence")</f>
        <v>Agence</v>
      </c>
      <c r="D350" s="20">
        <v>13</v>
      </c>
      <c r="E350" s="20">
        <v>0</v>
      </c>
      <c r="F350" s="21">
        <f>IF($K350&lt;&gt;"OK","",$N350+IF($C350="Agence",$O350,IF($C350="Domicile",$P350,$Q350+$O350))+IF($C350="Agence",IF(OR(IFERROR(INDEX(LISTES!$G:$G,MATCH($B350,LISTES!$A:$A,0)),0)=1,PARAMETRES!$C$6="Oui"),$R350,0),IF(IFERROR(INDEX(LISTES!$G:$G,MATCH($B350,LISTES!$A:$A,0)),0)=1,$R350+$Q350,$S350)))</f>
        <v>48.6</v>
      </c>
      <c r="G350" s="22">
        <f>IF($K350&lt;&gt;"OK","",IF($E350=0,0,$T350+IF($C350="Agence",$U350,IF($C350="Domicile",$V350,$W350+$U350))+IF($C350="Agence",IF(OR(IFERROR(INDEX(LISTES!$G:$G,MATCH($B350,LISTES!$A:$A,0)),0)=1,PARAMETRES!$C$6="Oui"),$X350,0),IF(IFERROR(INDEX(LISTES!$G:$G,MATCH($B350,LISTES!$A:$A,0)),0)=1,$X350+$W350,$Y350))))</f>
        <v>0</v>
      </c>
      <c r="H350" s="23">
        <f t="shared" si="10"/>
        <v>3.7384615384615385</v>
      </c>
      <c r="I350" s="24" t="str">
        <f t="shared" si="11"/>
        <v/>
      </c>
      <c r="J350" s="25">
        <v>0</v>
      </c>
      <c r="K350" s="4" t="s">
        <v>943</v>
      </c>
      <c r="L350" s="25">
        <f>IFERROR(INDEX(LISTES!$C:$C,MATCH($B350,LISTES!$A:$A,0)),1)</f>
        <v>1</v>
      </c>
      <c r="N350" s="26">
        <v>43.13</v>
      </c>
      <c r="O350" s="26">
        <v>5.47</v>
      </c>
      <c r="P350" s="26"/>
      <c r="Q350" s="26"/>
      <c r="R350" s="26">
        <v>1.32</v>
      </c>
      <c r="S350" s="26"/>
      <c r="T350" s="26"/>
      <c r="U350" s="26"/>
      <c r="V350" s="26"/>
      <c r="W350" s="26"/>
      <c r="X350" s="26"/>
      <c r="Y350" s="26"/>
    </row>
    <row r="351" spans="1:25" x14ac:dyDescent="0.3">
      <c r="A351" s="18">
        <v>46287</v>
      </c>
      <c r="B351" s="19" t="s">
        <v>961</v>
      </c>
      <c r="C351" s="4" t="str">
        <f>IF(AND(IFERROR(INDEX(PARAMETRES!$D:$D,MATCH($B351,PARAMETRES!$B:$B,0)),"")&lt;&gt;"☐",ISNUMBER($P351)),IF(IFERROR(INDEX(LISTES!$F:$F,MATCH($B351,LISTES!$A:$A,0)),0)=1,"Domicile + agence","Domicile"),"Agence")</f>
        <v>Domicile + agence</v>
      </c>
      <c r="D351" s="20">
        <v>13</v>
      </c>
      <c r="E351" s="20">
        <v>13</v>
      </c>
      <c r="F351" s="21">
        <f>IF($K351&lt;&gt;"OK","",$N351+IF($C351="Agence",$O351,IF($C351="Domicile",$P351,$Q351+$O351))+IF($C351="Agence",IF(OR(IFERROR(INDEX(LISTES!$G:$G,MATCH($B351,LISTES!$A:$A,0)),0)=1,PARAMETRES!$C$6="Oui"),$R351,0),IF(IFERROR(INDEX(LISTES!$G:$G,MATCH($B351,LISTES!$A:$A,0)),0)=1,$R351+$Q351,$S351)))</f>
        <v>42.67</v>
      </c>
      <c r="G351" s="22">
        <f>IF($K351&lt;&gt;"OK","",IF($E351=0,0,$T351+IF($C351="Agence",$U351,IF($C351="Domicile",$V351,$W351+$U351))+IF($C351="Agence",IF(OR(IFERROR(INDEX(LISTES!$G:$G,MATCH($B351,LISTES!$A:$A,0)),0)=1,PARAMETRES!$C$6="Oui"),$X351,0),IF(IFERROR(INDEX(LISTES!$G:$G,MATCH($B351,LISTES!$A:$A,0)),0)=1,$X351+$W351,$Y351))))</f>
        <v>50.05</v>
      </c>
      <c r="H351" s="23">
        <f t="shared" si="10"/>
        <v>3.2823076923076924</v>
      </c>
      <c r="I351" s="24">
        <f t="shared" si="11"/>
        <v>7.3799999999999955</v>
      </c>
      <c r="J351" s="25">
        <v>0</v>
      </c>
      <c r="K351" s="4" t="s">
        <v>943</v>
      </c>
      <c r="L351" s="25">
        <f>IFERROR(INDEX(LISTES!$C:$C,MATCH($B351,LISTES!$A:$A,0)),1)</f>
        <v>1</v>
      </c>
      <c r="N351" s="26">
        <v>5.83</v>
      </c>
      <c r="O351" s="26">
        <v>5.47</v>
      </c>
      <c r="P351" s="26">
        <v>18.559999999999999</v>
      </c>
      <c r="Q351" s="26">
        <v>14.5</v>
      </c>
      <c r="R351" s="26">
        <v>3.34</v>
      </c>
      <c r="S351" s="26">
        <v>16.87</v>
      </c>
      <c r="T351" s="26">
        <v>13.21</v>
      </c>
      <c r="U351" s="26">
        <v>5.47</v>
      </c>
      <c r="V351" s="26">
        <v>18.559999999999999</v>
      </c>
      <c r="W351" s="26">
        <v>14.5</v>
      </c>
      <c r="X351" s="26">
        <v>3.34</v>
      </c>
      <c r="Y351" s="26">
        <v>16.87</v>
      </c>
    </row>
    <row r="352" spans="1:25" x14ac:dyDescent="0.3">
      <c r="A352" s="18">
        <v>46287</v>
      </c>
      <c r="B352" s="19" t="s">
        <v>866</v>
      </c>
      <c r="C352" s="4" t="str">
        <f>IF(AND(IFERROR(INDEX(PARAMETRES!$D:$D,MATCH($B352,PARAMETRES!$B:$B,0)),"")&lt;&gt;"☐",ISNUMBER($P352)),IF(IFERROR(INDEX(LISTES!$F:$F,MATCH($B352,LISTES!$A:$A,0)),0)=1,"Domicile + agence","Domicile"),"Agence")</f>
        <v>Agence</v>
      </c>
      <c r="D352" s="20">
        <v>12</v>
      </c>
      <c r="E352" s="20">
        <v>11</v>
      </c>
      <c r="F352" s="21">
        <f>IF($K352&lt;&gt;"OK","",$N352+IF($C352="Agence",$O352,IF($C352="Domicile",$P352,$Q352+$O352))+IF($C352="Agence",IF(OR(IFERROR(INDEX(LISTES!$G:$G,MATCH($B352,LISTES!$A:$A,0)),0)=1,PARAMETRES!$C$6="Oui"),$R352,0),IF(IFERROR(INDEX(LISTES!$G:$G,MATCH($B352,LISTES!$A:$A,0)),0)=1,$R352+$Q352,$S352)))</f>
        <v>106.1</v>
      </c>
      <c r="G352" s="22">
        <f>IF($K352&lt;&gt;"OK","",IF($E352=0,0,$T352+IF($C352="Agence",$U352,IF($C352="Domicile",$V352,$W352+$U352))+IF($C352="Agence",IF(OR(IFERROR(INDEX(LISTES!$G:$G,MATCH($B352,LISTES!$A:$A,0)),0)=1,PARAMETRES!$C$6="Oui"),$X352,0),IF(IFERROR(INDEX(LISTES!$G:$G,MATCH($B352,LISTES!$A:$A,0)),0)=1,$X352+$W352,$Y352))))</f>
        <v>27.85</v>
      </c>
      <c r="H352" s="23">
        <f t="shared" si="10"/>
        <v>8.8416666666666668</v>
      </c>
      <c r="I352" s="24" t="str">
        <f t="shared" si="11"/>
        <v/>
      </c>
      <c r="J352" s="25">
        <v>0</v>
      </c>
      <c r="K352" s="4" t="s">
        <v>943</v>
      </c>
      <c r="L352" s="25">
        <f>IFERROR(INDEX(LISTES!$C:$C,MATCH($B352,LISTES!$A:$A,0)),1)</f>
        <v>1</v>
      </c>
      <c r="N352" s="26">
        <v>96.99</v>
      </c>
      <c r="O352" s="26">
        <v>9.11</v>
      </c>
      <c r="P352" s="26"/>
      <c r="Q352" s="26"/>
      <c r="R352" s="26">
        <v>7.39</v>
      </c>
      <c r="S352" s="26"/>
      <c r="T352" s="26">
        <v>21</v>
      </c>
      <c r="U352" s="26">
        <v>6.85</v>
      </c>
      <c r="V352" s="26"/>
      <c r="W352" s="26"/>
      <c r="X352" s="26">
        <v>10.050000000000001</v>
      </c>
      <c r="Y352" s="26"/>
    </row>
    <row r="353" spans="1:25" x14ac:dyDescent="0.3">
      <c r="A353" s="18">
        <v>46287</v>
      </c>
      <c r="B353" s="19" t="s">
        <v>962</v>
      </c>
      <c r="C353" s="4" t="str">
        <f>IF(AND(IFERROR(INDEX(PARAMETRES!$D:$D,MATCH($B353,PARAMETRES!$B:$B,0)),"")&lt;&gt;"☐",ISNUMBER($P353)),IF(IFERROR(INDEX(LISTES!$F:$F,MATCH($B353,LISTES!$A:$A,0)),0)=1,"Domicile + agence","Domicile"),"Agence")</f>
        <v>Agence</v>
      </c>
      <c r="D353" s="20">
        <v>7</v>
      </c>
      <c r="E353" s="20">
        <v>5</v>
      </c>
      <c r="F353" s="21">
        <f>IF($K353&lt;&gt;"OK","",$N353+IF($C353="Agence",$O353,IF($C353="Domicile",$P353,$Q353+$O353))+IF($C353="Agence",IF(OR(IFERROR(INDEX(LISTES!$G:$G,MATCH($B353,LISTES!$A:$A,0)),0)=1,PARAMETRES!$C$6="Oui"),$R353,0),IF(IFERROR(INDEX(LISTES!$G:$G,MATCH($B353,LISTES!$A:$A,0)),0)=1,$R353+$Q353,$S353)))</f>
        <v>48.82</v>
      </c>
      <c r="G353" s="22">
        <f>IF($K353&lt;&gt;"OK","",IF($E353=0,0,$T353+IF($C353="Agence",$U353,IF($C353="Domicile",$V353,$W353+$U353))+IF($C353="Agence",IF(OR(IFERROR(INDEX(LISTES!$G:$G,MATCH($B353,LISTES!$A:$A,0)),0)=1,PARAMETRES!$C$6="Oui"),$X353,0),IF(IFERROR(INDEX(LISTES!$G:$G,MATCH($B353,LISTES!$A:$A,0)),0)=1,$X353+$W353,$Y353))))</f>
        <v>46.39</v>
      </c>
      <c r="H353" s="23">
        <f t="shared" si="10"/>
        <v>6.9742857142857142</v>
      </c>
      <c r="I353" s="24" t="str">
        <f t="shared" si="11"/>
        <v/>
      </c>
      <c r="J353" s="25">
        <v>0</v>
      </c>
      <c r="K353" s="4" t="s">
        <v>943</v>
      </c>
      <c r="L353" s="25">
        <f>IFERROR(INDEX(LISTES!$C:$C,MATCH($B353,LISTES!$A:$A,0)),1)</f>
        <v>1</v>
      </c>
      <c r="N353" s="26">
        <v>19.899999999999999</v>
      </c>
      <c r="O353" s="26">
        <v>28.92</v>
      </c>
      <c r="P353" s="26"/>
      <c r="Q353" s="26"/>
      <c r="R353" s="26">
        <v>7.7</v>
      </c>
      <c r="S353" s="26"/>
      <c r="T353" s="26">
        <v>20.38</v>
      </c>
      <c r="U353" s="26">
        <v>26.01</v>
      </c>
      <c r="V353" s="26"/>
      <c r="W353" s="26"/>
      <c r="X353" s="26">
        <v>7.8</v>
      </c>
      <c r="Y353" s="26"/>
    </row>
    <row r="354" spans="1:25" x14ac:dyDescent="0.3">
      <c r="A354" s="18">
        <v>46287</v>
      </c>
      <c r="B354" s="19" t="s">
        <v>963</v>
      </c>
      <c r="C354" s="4" t="str">
        <f>IF(AND(IFERROR(INDEX(PARAMETRES!$D:$D,MATCH($B354,PARAMETRES!$B:$B,0)),"")&lt;&gt;"☐",ISNUMBER($P354)),IF(IFERROR(INDEX(LISTES!$F:$F,MATCH($B354,LISTES!$A:$A,0)),0)=1,"Domicile + agence","Domicile"),"Agence")</f>
        <v>Agence</v>
      </c>
      <c r="D354" s="20">
        <v>22</v>
      </c>
      <c r="E354" s="20">
        <v>0</v>
      </c>
      <c r="F354" s="21">
        <f>IF($K354&lt;&gt;"OK","",$N354+IF($C354="Agence",$O354,IF($C354="Domicile",$P354,$Q354+$O354))+IF($C354="Agence",IF(OR(IFERROR(INDEX(LISTES!$G:$G,MATCH($B354,LISTES!$A:$A,0)),0)=1,PARAMETRES!$C$6="Oui"),$R354,0),IF(IFERROR(INDEX(LISTES!$G:$G,MATCH($B354,LISTES!$A:$A,0)),0)=1,$R354+$Q354,$S354)))</f>
        <v>53.92</v>
      </c>
      <c r="G354" s="22">
        <f>IF($K354&lt;&gt;"OK","",IF($E354=0,0,$T354+IF($C354="Agence",$U354,IF($C354="Domicile",$V354,$W354+$U354))+IF($C354="Agence",IF(OR(IFERROR(INDEX(LISTES!$G:$G,MATCH($B354,LISTES!$A:$A,0)),0)=1,PARAMETRES!$C$6="Oui"),$X354,0),IF(IFERROR(INDEX(LISTES!$G:$G,MATCH($B354,LISTES!$A:$A,0)),0)=1,$X354+$W354,$Y354))))</f>
        <v>0</v>
      </c>
      <c r="H354" s="23">
        <f t="shared" si="10"/>
        <v>2.4509090909090911</v>
      </c>
      <c r="I354" s="24" t="str">
        <f t="shared" si="11"/>
        <v/>
      </c>
      <c r="J354" s="25">
        <v>0</v>
      </c>
      <c r="K354" s="4" t="s">
        <v>943</v>
      </c>
      <c r="L354" s="25">
        <f>IFERROR(INDEX(LISTES!$C:$C,MATCH($B354,LISTES!$A:$A,0)),1)</f>
        <v>1</v>
      </c>
      <c r="N354" s="26">
        <v>52.25</v>
      </c>
      <c r="O354" s="26">
        <v>1.67</v>
      </c>
      <c r="P354" s="26"/>
      <c r="Q354" s="26"/>
      <c r="R354" s="26">
        <v>2.25</v>
      </c>
      <c r="S354" s="26"/>
      <c r="T354" s="26"/>
      <c r="U354" s="26"/>
      <c r="V354" s="26"/>
      <c r="W354" s="26"/>
      <c r="X354" s="26"/>
      <c r="Y354" s="26"/>
    </row>
    <row r="355" spans="1:25" x14ac:dyDescent="0.3">
      <c r="A355" s="18">
        <v>46287</v>
      </c>
      <c r="B355" s="19" t="s">
        <v>964</v>
      </c>
      <c r="C355" s="4" t="str">
        <f>IF(AND(IFERROR(INDEX(PARAMETRES!$D:$D,MATCH($B355,PARAMETRES!$B:$B,0)),"")&lt;&gt;"☐",ISNUMBER($P355)),IF(IFERROR(INDEX(LISTES!$F:$F,MATCH($B355,LISTES!$A:$A,0)),0)=1,"Domicile + agence","Domicile"),"Agence")</f>
        <v>Agence</v>
      </c>
      <c r="D355" s="20">
        <v>5</v>
      </c>
      <c r="E355" s="20">
        <v>5</v>
      </c>
      <c r="F355" s="21">
        <f>IF($K355&lt;&gt;"OK","",$N355+IF($C355="Agence",$O355,IF($C355="Domicile",$P355,$Q355+$O355))+IF($C355="Agence",IF(OR(IFERROR(INDEX(LISTES!$G:$G,MATCH($B355,LISTES!$A:$A,0)),0)=1,PARAMETRES!$C$6="Oui"),$R355,0),IF(IFERROR(INDEX(LISTES!$G:$G,MATCH($B355,LISTES!$A:$A,0)),0)=1,$R355+$Q355,$S355)))</f>
        <v>26.21</v>
      </c>
      <c r="G355" s="22">
        <f>IF($K355&lt;&gt;"OK","",IF($E355=0,0,$T355+IF($C355="Agence",$U355,IF($C355="Domicile",$V355,$W355+$U355))+IF($C355="Agence",IF(OR(IFERROR(INDEX(LISTES!$G:$G,MATCH($B355,LISTES!$A:$A,0)),0)=1,PARAMETRES!$C$6="Oui"),$X355,0),IF(IFERROR(INDEX(LISTES!$G:$G,MATCH($B355,LISTES!$A:$A,0)),0)=1,$X355+$W355,$Y355))))</f>
        <v>18.71</v>
      </c>
      <c r="H355" s="23">
        <f t="shared" si="10"/>
        <v>5.242</v>
      </c>
      <c r="I355" s="24">
        <f t="shared" si="11"/>
        <v>-7.5</v>
      </c>
      <c r="J355" s="25">
        <v>0</v>
      </c>
      <c r="K355" s="4" t="s">
        <v>943</v>
      </c>
      <c r="L355" s="25">
        <f>IFERROR(INDEX(LISTES!$C:$C,MATCH($B355,LISTES!$A:$A,0)),1)</f>
        <v>1</v>
      </c>
      <c r="N355" s="26">
        <v>20.72</v>
      </c>
      <c r="O355" s="26">
        <v>5.49</v>
      </c>
      <c r="P355" s="26"/>
      <c r="Q355" s="26"/>
      <c r="R355" s="26">
        <v>5.94</v>
      </c>
      <c r="S355" s="26"/>
      <c r="T355" s="26">
        <v>12.58</v>
      </c>
      <c r="U355" s="26">
        <v>6.13</v>
      </c>
      <c r="V355" s="26"/>
      <c r="W355" s="26"/>
      <c r="X355" s="26">
        <v>8.8699999999999992</v>
      </c>
      <c r="Y355" s="26"/>
    </row>
    <row r="356" spans="1:25" x14ac:dyDescent="0.3">
      <c r="A356" s="18">
        <v>46287</v>
      </c>
      <c r="B356" s="19" t="s">
        <v>965</v>
      </c>
      <c r="C356" s="4" t="str">
        <f>IF(AND(IFERROR(INDEX(PARAMETRES!$D:$D,MATCH($B356,PARAMETRES!$B:$B,0)),"")&lt;&gt;"☐",ISNUMBER($P356)),IF(IFERROR(INDEX(LISTES!$F:$F,MATCH($B356,LISTES!$A:$A,0)),0)=1,"Domicile + agence","Domicile"),"Agence")</f>
        <v>Agence</v>
      </c>
      <c r="D356" s="20">
        <v>7</v>
      </c>
      <c r="E356" s="20">
        <v>7</v>
      </c>
      <c r="F356" s="21">
        <f>IF($K356&lt;&gt;"OK","",$N356+IF($C356="Agence",$O356,IF($C356="Domicile",$P356,$Q356+$O356))+IF($C356="Agence",IF(OR(IFERROR(INDEX(LISTES!$G:$G,MATCH($B356,LISTES!$A:$A,0)),0)=1,PARAMETRES!$C$6="Oui"),$R356,0),IF(IFERROR(INDEX(LISTES!$G:$G,MATCH($B356,LISTES!$A:$A,0)),0)=1,$R356+$Q356,$S356)))</f>
        <v>58.66</v>
      </c>
      <c r="G356" s="22">
        <f>IF($K356&lt;&gt;"OK","",IF($E356=0,0,$T356+IF($C356="Agence",$U356,IF($C356="Domicile",$V356,$W356+$U356))+IF($C356="Agence",IF(OR(IFERROR(INDEX(LISTES!$G:$G,MATCH($B356,LISTES!$A:$A,0)),0)=1,PARAMETRES!$C$6="Oui"),$X356,0),IF(IFERROR(INDEX(LISTES!$G:$G,MATCH($B356,LISTES!$A:$A,0)),0)=1,$X356+$W356,$Y356))))</f>
        <v>24.31</v>
      </c>
      <c r="H356" s="23">
        <f t="shared" si="10"/>
        <v>8.379999999999999</v>
      </c>
      <c r="I356" s="24">
        <f t="shared" si="11"/>
        <v>-34.349999999999994</v>
      </c>
      <c r="J356" s="25">
        <v>0</v>
      </c>
      <c r="K356" s="4" t="s">
        <v>943</v>
      </c>
      <c r="L356" s="25">
        <f>IFERROR(INDEX(LISTES!$C:$C,MATCH($B356,LISTES!$A:$A,0)),1)</f>
        <v>1</v>
      </c>
      <c r="N356" s="26">
        <v>53.44</v>
      </c>
      <c r="O356" s="26">
        <v>5.22</v>
      </c>
      <c r="P356" s="26"/>
      <c r="Q356" s="26"/>
      <c r="R356" s="26">
        <v>17.079999999999998</v>
      </c>
      <c r="S356" s="26"/>
      <c r="T356" s="26">
        <v>22.91</v>
      </c>
      <c r="U356" s="26">
        <v>1.4</v>
      </c>
      <c r="V356" s="26"/>
      <c r="W356" s="26"/>
      <c r="X356" s="26">
        <v>17.079999999999998</v>
      </c>
      <c r="Y356" s="26"/>
    </row>
    <row r="357" spans="1:25" x14ac:dyDescent="0.3">
      <c r="A357" s="18">
        <v>46287</v>
      </c>
      <c r="B357" s="19" t="s">
        <v>966</v>
      </c>
      <c r="C357" s="4" t="str">
        <f>IF(AND(IFERROR(INDEX(PARAMETRES!$D:$D,MATCH($B357,PARAMETRES!$B:$B,0)),"")&lt;&gt;"☐",ISNUMBER($P357)),IF(IFERROR(INDEX(LISTES!$F:$F,MATCH($B357,LISTES!$A:$A,0)),0)=1,"Domicile + agence","Domicile"),"Agence")</f>
        <v>Agence</v>
      </c>
      <c r="D357" s="20">
        <v>13</v>
      </c>
      <c r="E357" s="20">
        <v>9</v>
      </c>
      <c r="F357" s="21">
        <f>IF($K357&lt;&gt;"OK","",$N357+IF($C357="Agence",$O357,IF($C357="Domicile",$P357,$Q357+$O357))+IF($C357="Agence",IF(OR(IFERROR(INDEX(LISTES!$G:$G,MATCH($B357,LISTES!$A:$A,0)),0)=1,PARAMETRES!$C$6="Oui"),$R357,0),IF(IFERROR(INDEX(LISTES!$G:$G,MATCH($B357,LISTES!$A:$A,0)),0)=1,$R357+$Q357,$S357)))</f>
        <v>69.53</v>
      </c>
      <c r="G357" s="22">
        <f>IF($K357&lt;&gt;"OK","",IF($E357=0,0,$T357+IF($C357="Agence",$U357,IF($C357="Domicile",$V357,$W357+$U357))+IF($C357="Agence",IF(OR(IFERROR(INDEX(LISTES!$G:$G,MATCH($B357,LISTES!$A:$A,0)),0)=1,PARAMETRES!$C$6="Oui"),$X357,0),IF(IFERROR(INDEX(LISTES!$G:$G,MATCH($B357,LISTES!$A:$A,0)),0)=1,$X357+$W357,$Y357))))</f>
        <v>59.7</v>
      </c>
      <c r="H357" s="23">
        <f t="shared" si="10"/>
        <v>5.3484615384615388</v>
      </c>
      <c r="I357" s="24" t="str">
        <f t="shared" si="11"/>
        <v/>
      </c>
      <c r="J357" s="25">
        <v>0</v>
      </c>
      <c r="K357" s="4" t="s">
        <v>943</v>
      </c>
      <c r="L357" s="25">
        <f>IFERROR(INDEX(LISTES!$C:$C,MATCH($B357,LISTES!$A:$A,0)),1)</f>
        <v>1</v>
      </c>
      <c r="N357" s="26">
        <v>41.53</v>
      </c>
      <c r="O357" s="26">
        <v>28</v>
      </c>
      <c r="P357" s="26"/>
      <c r="Q357" s="26"/>
      <c r="R357" s="26">
        <v>23.68</v>
      </c>
      <c r="S357" s="26"/>
      <c r="T357" s="26">
        <v>33.81</v>
      </c>
      <c r="U357" s="26">
        <v>25.89</v>
      </c>
      <c r="V357" s="26"/>
      <c r="W357" s="26"/>
      <c r="X357" s="26">
        <v>26.93</v>
      </c>
      <c r="Y357" s="26"/>
    </row>
    <row r="358" spans="1:25" x14ac:dyDescent="0.3">
      <c r="A358" s="18">
        <v>46287</v>
      </c>
      <c r="B358" s="19" t="s">
        <v>895</v>
      </c>
      <c r="C358" s="4" t="str">
        <f>IF(AND(IFERROR(INDEX(PARAMETRES!$D:$D,MATCH($B358,PARAMETRES!$B:$B,0)),"")&lt;&gt;"☐",ISNUMBER($P358)),IF(IFERROR(INDEX(LISTES!$F:$F,MATCH($B358,LISTES!$A:$A,0)),0)=1,"Domicile + agence","Domicile"),"Agence")</f>
        <v>Agence</v>
      </c>
      <c r="D358" s="20">
        <v>3</v>
      </c>
      <c r="E358" s="20">
        <v>0</v>
      </c>
      <c r="F358" s="21">
        <f>IF($K358&lt;&gt;"OK","",$N358+IF($C358="Agence",$O358,IF($C358="Domicile",$P358,$Q358+$O358))+IF($C358="Agence",IF(OR(IFERROR(INDEX(LISTES!$G:$G,MATCH($B358,LISTES!$A:$A,0)),0)=1,PARAMETRES!$C$6="Oui"),$R358,0),IF(IFERROR(INDEX(LISTES!$G:$G,MATCH($B358,LISTES!$A:$A,0)),0)=1,$R358+$Q358,$S358)))</f>
        <v>30.12</v>
      </c>
      <c r="G358" s="22">
        <f>IF($K358&lt;&gt;"OK","",IF($E358=0,0,$T358+IF($C358="Agence",$U358,IF($C358="Domicile",$V358,$W358+$U358))+IF($C358="Agence",IF(OR(IFERROR(INDEX(LISTES!$G:$G,MATCH($B358,LISTES!$A:$A,0)),0)=1,PARAMETRES!$C$6="Oui"),$X358,0),IF(IFERROR(INDEX(LISTES!$G:$G,MATCH($B358,LISTES!$A:$A,0)),0)=1,$X358+$W358,$Y358))))</f>
        <v>0</v>
      </c>
      <c r="H358" s="23">
        <f t="shared" si="10"/>
        <v>10.040000000000001</v>
      </c>
      <c r="I358" s="24" t="str">
        <f t="shared" si="11"/>
        <v/>
      </c>
      <c r="J358" s="25">
        <v>0</v>
      </c>
      <c r="K358" s="4" t="s">
        <v>943</v>
      </c>
      <c r="L358" s="25">
        <f>IFERROR(INDEX(LISTES!$C:$C,MATCH($B358,LISTES!$A:$A,0)),1)</f>
        <v>0</v>
      </c>
      <c r="N358" s="26">
        <v>24.62</v>
      </c>
      <c r="O358" s="26">
        <v>5.5</v>
      </c>
      <c r="P358" s="26"/>
      <c r="Q358" s="26"/>
      <c r="R358" s="26">
        <v>22.68</v>
      </c>
      <c r="S358" s="26"/>
      <c r="T358" s="26"/>
      <c r="U358" s="26"/>
      <c r="V358" s="26"/>
      <c r="W358" s="26"/>
      <c r="X358" s="26"/>
      <c r="Y358" s="26"/>
    </row>
    <row r="359" spans="1:25" x14ac:dyDescent="0.3">
      <c r="A359" s="18">
        <v>46287</v>
      </c>
      <c r="B359" s="19" t="s">
        <v>967</v>
      </c>
      <c r="C359" s="4" t="str">
        <f>IF(AND(IFERROR(INDEX(PARAMETRES!$D:$D,MATCH($B359,PARAMETRES!$B:$B,0)),"")&lt;&gt;"☐",ISNUMBER($P359)),IF(IFERROR(INDEX(LISTES!$F:$F,MATCH($B359,LISTES!$A:$A,0)),0)=1,"Domicile + agence","Domicile"),"Agence")</f>
        <v>Agence</v>
      </c>
      <c r="D359" s="20">
        <v>10</v>
      </c>
      <c r="E359" s="20">
        <v>10</v>
      </c>
      <c r="F359" s="21">
        <f>IF($K359&lt;&gt;"OK","",$N359+IF($C359="Agence",$O359,IF($C359="Domicile",$P359,$Q359+$O359))+IF($C359="Agence",IF(OR(IFERROR(INDEX(LISTES!$G:$G,MATCH($B359,LISTES!$A:$A,0)),0)=1,PARAMETRES!$C$6="Oui"),$R359,0),IF(IFERROR(INDEX(LISTES!$G:$G,MATCH($B359,LISTES!$A:$A,0)),0)=1,$R359+$Q359,$S359)))</f>
        <v>38.25</v>
      </c>
      <c r="G359" s="22">
        <f>IF($K359&lt;&gt;"OK","",IF($E359=0,0,$T359+IF($C359="Agence",$U359,IF($C359="Domicile",$V359,$W359+$U359))+IF($C359="Agence",IF(OR(IFERROR(INDEX(LISTES!$G:$G,MATCH($B359,LISTES!$A:$A,0)),0)=1,PARAMETRES!$C$6="Oui"),$X359,0),IF(IFERROR(INDEX(LISTES!$G:$G,MATCH($B359,LISTES!$A:$A,0)),0)=1,$X359+$W359,$Y359))))</f>
        <v>20.53</v>
      </c>
      <c r="H359" s="23">
        <f t="shared" si="10"/>
        <v>3.8250000000000002</v>
      </c>
      <c r="I359" s="24">
        <f t="shared" si="11"/>
        <v>-17.72</v>
      </c>
      <c r="J359" s="25">
        <v>0</v>
      </c>
      <c r="K359" s="4" t="s">
        <v>943</v>
      </c>
      <c r="L359" s="25">
        <f>IFERROR(INDEX(LISTES!$C:$C,MATCH($B359,LISTES!$A:$A,0)),1)</f>
        <v>1</v>
      </c>
      <c r="N359" s="26">
        <v>35.74</v>
      </c>
      <c r="O359" s="26">
        <v>2.5099999999999998</v>
      </c>
      <c r="P359" s="26"/>
      <c r="Q359" s="26"/>
      <c r="R359" s="26">
        <v>2.61</v>
      </c>
      <c r="S359" s="26"/>
      <c r="T359" s="26">
        <v>17.05</v>
      </c>
      <c r="U359" s="26">
        <v>3.48</v>
      </c>
      <c r="V359" s="26"/>
      <c r="W359" s="26"/>
      <c r="X359" s="26">
        <v>3.01</v>
      </c>
      <c r="Y359" s="26"/>
    </row>
    <row r="360" spans="1:25" x14ac:dyDescent="0.3">
      <c r="A360" s="18">
        <v>46287</v>
      </c>
      <c r="B360" s="19" t="s">
        <v>968</v>
      </c>
      <c r="C360" s="4" t="str">
        <f>IF(AND(IFERROR(INDEX(PARAMETRES!$D:$D,MATCH($B360,PARAMETRES!$B:$B,0)),"")&lt;&gt;"☐",ISNUMBER($P360)),IF(IFERROR(INDEX(LISTES!$F:$F,MATCH($B360,LISTES!$A:$A,0)),0)=1,"Domicile + agence","Domicile"),"Agence")</f>
        <v>Agence</v>
      </c>
      <c r="D360" s="20">
        <v>11</v>
      </c>
      <c r="E360" s="20">
        <v>0</v>
      </c>
      <c r="F360" s="21">
        <f>IF($K360&lt;&gt;"OK","",$N360+IF($C360="Agence",$O360,IF($C360="Domicile",$P360,$Q360+$O360))+IF($C360="Agence",IF(OR(IFERROR(INDEX(LISTES!$G:$G,MATCH($B360,LISTES!$A:$A,0)),0)=1,PARAMETRES!$C$6="Oui"),$R360,0),IF(IFERROR(INDEX(LISTES!$G:$G,MATCH($B360,LISTES!$A:$A,0)),0)=1,$R360+$Q360,$S360)))</f>
        <v>28.439999999999998</v>
      </c>
      <c r="G360" s="22">
        <f>IF($K360&lt;&gt;"OK","",IF($E360=0,0,$T360+IF($C360="Agence",$U360,IF($C360="Domicile",$V360,$W360+$U360))+IF($C360="Agence",IF(OR(IFERROR(INDEX(LISTES!$G:$G,MATCH($B360,LISTES!$A:$A,0)),0)=1,PARAMETRES!$C$6="Oui"),$X360,0),IF(IFERROR(INDEX(LISTES!$G:$G,MATCH($B360,LISTES!$A:$A,0)),0)=1,$X360+$W360,$Y360))))</f>
        <v>0</v>
      </c>
      <c r="H360" s="23">
        <f t="shared" si="10"/>
        <v>2.5854545454545454</v>
      </c>
      <c r="I360" s="24" t="str">
        <f t="shared" si="11"/>
        <v/>
      </c>
      <c r="J360" s="25">
        <v>0</v>
      </c>
      <c r="K360" s="4" t="s">
        <v>943</v>
      </c>
      <c r="L360" s="25">
        <f>IFERROR(INDEX(LISTES!$C:$C,MATCH($B360,LISTES!$A:$A,0)),1)</f>
        <v>1</v>
      </c>
      <c r="N360" s="26">
        <v>25.02</v>
      </c>
      <c r="O360" s="26">
        <v>3.42</v>
      </c>
      <c r="P360" s="26"/>
      <c r="Q360" s="26"/>
      <c r="R360" s="26">
        <v>3.46</v>
      </c>
      <c r="S360" s="26"/>
      <c r="T360" s="26"/>
      <c r="U360" s="26"/>
      <c r="V360" s="26"/>
      <c r="W360" s="26"/>
      <c r="X360" s="26"/>
      <c r="Y360" s="26"/>
    </row>
    <row r="361" spans="1:25" x14ac:dyDescent="0.3">
      <c r="A361" s="18">
        <v>46287</v>
      </c>
      <c r="B361" s="19" t="s">
        <v>969</v>
      </c>
      <c r="C361" s="4" t="str">
        <f>IF(AND(IFERROR(INDEX(PARAMETRES!$D:$D,MATCH($B361,PARAMETRES!$B:$B,0)),"")&lt;&gt;"☐",ISNUMBER($P361)),IF(IFERROR(INDEX(LISTES!$F:$F,MATCH($B361,LISTES!$A:$A,0)),0)=1,"Domicile + agence","Domicile"),"Agence")</f>
        <v>Agence</v>
      </c>
      <c r="D361" s="20">
        <v>2</v>
      </c>
      <c r="E361" s="20">
        <v>0</v>
      </c>
      <c r="F361" s="21">
        <f>IF($K361&lt;&gt;"OK","",$N361+IF($C361="Agence",$O361,IF($C361="Domicile",$P361,$Q361+$O361))+IF($C361="Agence",IF(OR(IFERROR(INDEX(LISTES!$G:$G,MATCH($B361,LISTES!$A:$A,0)),0)=1,PARAMETRES!$C$6="Oui"),$R361,0),IF(IFERROR(INDEX(LISTES!$G:$G,MATCH($B361,LISTES!$A:$A,0)),0)=1,$R361+$Q361,$S361)))</f>
        <v>4.29</v>
      </c>
      <c r="G361" s="22">
        <f>IF($K361&lt;&gt;"OK","",IF($E361=0,0,$T361+IF($C361="Agence",$U361,IF($C361="Domicile",$V361,$W361+$U361))+IF($C361="Agence",IF(OR(IFERROR(INDEX(LISTES!$G:$G,MATCH($B361,LISTES!$A:$A,0)),0)=1,PARAMETRES!$C$6="Oui"),$X361,0),IF(IFERROR(INDEX(LISTES!$G:$G,MATCH($B361,LISTES!$A:$A,0)),0)=1,$X361+$W361,$Y361))))</f>
        <v>0</v>
      </c>
      <c r="H361" s="23">
        <f t="shared" si="10"/>
        <v>2.145</v>
      </c>
      <c r="I361" s="24" t="str">
        <f t="shared" si="11"/>
        <v/>
      </c>
      <c r="J361" s="25">
        <v>0</v>
      </c>
      <c r="K361" s="4" t="s">
        <v>943</v>
      </c>
      <c r="L361" s="25">
        <f>IFERROR(INDEX(LISTES!$C:$C,MATCH($B361,LISTES!$A:$A,0)),1)</f>
        <v>1</v>
      </c>
      <c r="N361" s="26">
        <v>0</v>
      </c>
      <c r="O361" s="26">
        <v>4.29</v>
      </c>
      <c r="P361" s="26"/>
      <c r="Q361" s="26"/>
      <c r="R361" s="26">
        <v>4.88</v>
      </c>
      <c r="S361" s="26"/>
      <c r="T361" s="26"/>
      <c r="U361" s="26"/>
      <c r="V361" s="26"/>
      <c r="W361" s="26"/>
      <c r="X361" s="26"/>
      <c r="Y361" s="26"/>
    </row>
    <row r="362" spans="1:25" x14ac:dyDescent="0.3">
      <c r="A362" s="18">
        <v>46287</v>
      </c>
      <c r="B362" s="19" t="s">
        <v>970</v>
      </c>
      <c r="C362" s="4" t="str">
        <f>IF(AND(IFERROR(INDEX(PARAMETRES!$D:$D,MATCH($B362,PARAMETRES!$B:$B,0)),"")&lt;&gt;"☐",ISNUMBER($P362)),IF(IFERROR(INDEX(LISTES!$F:$F,MATCH($B362,LISTES!$A:$A,0)),0)=1,"Domicile + agence","Domicile"),"Agence")</f>
        <v>Agence</v>
      </c>
      <c r="D362" s="20">
        <v>16</v>
      </c>
      <c r="E362" s="20">
        <v>0</v>
      </c>
      <c r="F362" s="21">
        <f>IF($K362&lt;&gt;"OK","",$N362+IF($C362="Agence",$O362,IF($C362="Domicile",$P362,$Q362+$O362))+IF($C362="Agence",IF(OR(IFERROR(INDEX(LISTES!$G:$G,MATCH($B362,LISTES!$A:$A,0)),0)=1,PARAMETRES!$C$6="Oui"),$R362,0),IF(IFERROR(INDEX(LISTES!$G:$G,MATCH($B362,LISTES!$A:$A,0)),0)=1,$R362+$Q362,$S362)))</f>
        <v>77.84</v>
      </c>
      <c r="G362" s="22">
        <f>IF($K362&lt;&gt;"OK","",IF($E362=0,0,$T362+IF($C362="Agence",$U362,IF($C362="Domicile",$V362,$W362+$U362))+IF($C362="Agence",IF(OR(IFERROR(INDEX(LISTES!$G:$G,MATCH($B362,LISTES!$A:$A,0)),0)=1,PARAMETRES!$C$6="Oui"),$X362,0),IF(IFERROR(INDEX(LISTES!$G:$G,MATCH($B362,LISTES!$A:$A,0)),0)=1,$X362+$W362,$Y362))))</f>
        <v>0</v>
      </c>
      <c r="H362" s="23">
        <f t="shared" si="10"/>
        <v>4.8650000000000002</v>
      </c>
      <c r="I362" s="24" t="str">
        <f t="shared" si="11"/>
        <v/>
      </c>
      <c r="J362" s="25">
        <v>0</v>
      </c>
      <c r="K362" s="4" t="s">
        <v>943</v>
      </c>
      <c r="L362" s="25">
        <f>IFERROR(INDEX(LISTES!$C:$C,MATCH($B362,LISTES!$A:$A,0)),1)</f>
        <v>1</v>
      </c>
      <c r="N362" s="26">
        <v>74.33</v>
      </c>
      <c r="O362" s="26">
        <v>3.51</v>
      </c>
      <c r="P362" s="26"/>
      <c r="Q362" s="26"/>
      <c r="R362" s="26">
        <v>11.38</v>
      </c>
      <c r="S362" s="26"/>
      <c r="T362" s="26"/>
      <c r="U362" s="26"/>
      <c r="V362" s="26"/>
      <c r="W362" s="26"/>
      <c r="X362" s="26"/>
      <c r="Y362" s="26"/>
    </row>
    <row r="363" spans="1:25" x14ac:dyDescent="0.3">
      <c r="A363" s="18">
        <v>46287</v>
      </c>
      <c r="B363" s="19" t="s">
        <v>988</v>
      </c>
      <c r="C363" s="4" t="str">
        <f>IF(AND(IFERROR(INDEX(PARAMETRES!$D:$D,MATCH($B363,PARAMETRES!$B:$B,0)),"")&lt;&gt;"☐",ISNUMBER($P363)),IF(IFERROR(INDEX(LISTES!$F:$F,MATCH($B363,LISTES!$A:$A,0)),0)=1,"Domicile + agence","Domicile"),"Agence")</f>
        <v>Agence</v>
      </c>
      <c r="D363" s="20">
        <v>1</v>
      </c>
      <c r="E363" s="20">
        <v>0</v>
      </c>
      <c r="F363" s="21">
        <f>IF($K363&lt;&gt;"OK","",$N363+IF($C363="Agence",$O363,IF($C363="Domicile",$P363,$Q363+$O363))+IF($C363="Agence",IF(OR(IFERROR(INDEX(LISTES!$G:$G,MATCH($B363,LISTES!$A:$A,0)),0)=1,PARAMETRES!$C$6="Oui"),$R363,0),IF(IFERROR(INDEX(LISTES!$G:$G,MATCH($B363,LISTES!$A:$A,0)),0)=1,$R363+$Q363,$S363)))</f>
        <v>7.45</v>
      </c>
      <c r="G363" s="22">
        <f>IF($K363&lt;&gt;"OK","",IF($E363=0,0,$T363+IF($C363="Agence",$U363,IF($C363="Domicile",$V363,$W363+$U363))+IF($C363="Agence",IF(OR(IFERROR(INDEX(LISTES!$G:$G,MATCH($B363,LISTES!$A:$A,0)),0)=1,PARAMETRES!$C$6="Oui"),$X363,0),IF(IFERROR(INDEX(LISTES!$G:$G,MATCH($B363,LISTES!$A:$A,0)),0)=1,$X363+$W363,$Y363))))</f>
        <v>0</v>
      </c>
      <c r="H363" s="23">
        <f t="shared" si="10"/>
        <v>7.45</v>
      </c>
      <c r="I363" s="24" t="str">
        <f t="shared" si="11"/>
        <v/>
      </c>
      <c r="J363" s="25">
        <v>0</v>
      </c>
      <c r="K363" s="4" t="s">
        <v>943</v>
      </c>
      <c r="L363" s="25">
        <f>IFERROR(INDEX(LISTES!$C:$C,MATCH($B363,LISTES!$A:$A,0)),1)</f>
        <v>1</v>
      </c>
      <c r="N363" s="26">
        <v>0</v>
      </c>
      <c r="O363" s="26">
        <v>7.45</v>
      </c>
      <c r="P363" s="26"/>
      <c r="Q363" s="26"/>
      <c r="R363" s="26">
        <v>7.8</v>
      </c>
      <c r="S363" s="26"/>
      <c r="T363" s="26"/>
      <c r="U363" s="26"/>
      <c r="V363" s="26"/>
      <c r="W363" s="26"/>
      <c r="X363" s="26"/>
      <c r="Y363" s="26"/>
    </row>
    <row r="364" spans="1:25" x14ac:dyDescent="0.3">
      <c r="A364" s="18">
        <v>46287</v>
      </c>
      <c r="B364" s="19" t="s">
        <v>876</v>
      </c>
      <c r="C364" s="4" t="str">
        <f>IF(AND(IFERROR(INDEX(PARAMETRES!$D:$D,MATCH($B364,PARAMETRES!$B:$B,0)),"")&lt;&gt;"☐",ISNUMBER($P364)),IF(IFERROR(INDEX(LISTES!$F:$F,MATCH($B364,LISTES!$A:$A,0)),0)=1,"Domicile + agence","Domicile"),"Agence")</f>
        <v>Agence</v>
      </c>
      <c r="D364" s="20">
        <v>2</v>
      </c>
      <c r="E364" s="20">
        <v>0</v>
      </c>
      <c r="F364" s="21">
        <f>IF($K364&lt;&gt;"OK","",$N364+IF($C364="Agence",$O364,IF($C364="Domicile",$P364,$Q364+$O364))+IF($C364="Agence",IF(OR(IFERROR(INDEX(LISTES!$G:$G,MATCH($B364,LISTES!$A:$A,0)),0)=1,PARAMETRES!$C$6="Oui"),$R364,0),IF(IFERROR(INDEX(LISTES!$G:$G,MATCH($B364,LISTES!$A:$A,0)),0)=1,$R364+$Q364,$S364)))</f>
        <v>15.830000000000002</v>
      </c>
      <c r="G364" s="22">
        <f>IF($K364&lt;&gt;"OK","",IF($E364=0,0,$T364+IF($C364="Agence",$U364,IF($C364="Domicile",$V364,$W364+$U364))+IF($C364="Agence",IF(OR(IFERROR(INDEX(LISTES!$G:$G,MATCH($B364,LISTES!$A:$A,0)),0)=1,PARAMETRES!$C$6="Oui"),$X364,0),IF(IFERROR(INDEX(LISTES!$G:$G,MATCH($B364,LISTES!$A:$A,0)),0)=1,$X364+$W364,$Y364))))</f>
        <v>0</v>
      </c>
      <c r="H364" s="23">
        <f t="shared" si="10"/>
        <v>7.9150000000000009</v>
      </c>
      <c r="I364" s="24" t="str">
        <f t="shared" si="11"/>
        <v/>
      </c>
      <c r="J364" s="25">
        <v>0</v>
      </c>
      <c r="K364" s="4" t="s">
        <v>943</v>
      </c>
      <c r="L364" s="25">
        <f>IFERROR(INDEX(LISTES!$C:$C,MATCH($B364,LISTES!$A:$A,0)),1)</f>
        <v>1</v>
      </c>
      <c r="N364" s="26">
        <v>8.8800000000000008</v>
      </c>
      <c r="O364" s="26">
        <v>6.95</v>
      </c>
      <c r="P364" s="26"/>
      <c r="Q364" s="26"/>
      <c r="R364" s="26">
        <v>2.66</v>
      </c>
      <c r="S364" s="26"/>
      <c r="T364" s="26"/>
      <c r="U364" s="26"/>
      <c r="V364" s="26"/>
      <c r="W364" s="26"/>
      <c r="X364" s="26"/>
      <c r="Y364" s="26"/>
    </row>
    <row r="365" spans="1:25" x14ac:dyDescent="0.3">
      <c r="A365" s="18">
        <v>46287</v>
      </c>
      <c r="B365" s="19" t="s">
        <v>886</v>
      </c>
      <c r="C365" s="4" t="str">
        <f>IF(AND(IFERROR(INDEX(PARAMETRES!$D:$D,MATCH($B365,PARAMETRES!$B:$B,0)),"")&lt;&gt;"☐",ISNUMBER($P365)),IF(IFERROR(INDEX(LISTES!$F:$F,MATCH($B365,LISTES!$A:$A,0)),0)=1,"Domicile + agence","Domicile"),"Agence")</f>
        <v>Agence</v>
      </c>
      <c r="D365" s="20">
        <v>22</v>
      </c>
      <c r="E365" s="20">
        <v>0</v>
      </c>
      <c r="F365" s="21">
        <f>IF($K365&lt;&gt;"OK","",$N365+IF($C365="Agence",$O365,IF($C365="Domicile",$P365,$Q365+$O365))+IF($C365="Agence",IF(OR(IFERROR(INDEX(LISTES!$G:$G,MATCH($B365,LISTES!$A:$A,0)),0)=1,PARAMETRES!$C$6="Oui"),$R365,0),IF(IFERROR(INDEX(LISTES!$G:$G,MATCH($B365,LISTES!$A:$A,0)),0)=1,$R365+$Q365,$S365)))</f>
        <v>52.470000000000006</v>
      </c>
      <c r="G365" s="22">
        <f>IF($K365&lt;&gt;"OK","",IF($E365=0,0,$T365+IF($C365="Agence",$U365,IF($C365="Domicile",$V365,$W365+$U365))+IF($C365="Agence",IF(OR(IFERROR(INDEX(LISTES!$G:$G,MATCH($B365,LISTES!$A:$A,0)),0)=1,PARAMETRES!$C$6="Oui"),$X365,0),IF(IFERROR(INDEX(LISTES!$G:$G,MATCH($B365,LISTES!$A:$A,0)),0)=1,$X365+$W365,$Y365))))</f>
        <v>0</v>
      </c>
      <c r="H365" s="23">
        <f t="shared" si="10"/>
        <v>2.3850000000000002</v>
      </c>
      <c r="I365" s="24" t="str">
        <f t="shared" si="11"/>
        <v/>
      </c>
      <c r="J365" s="25">
        <v>0</v>
      </c>
      <c r="K365" s="4" t="s">
        <v>943</v>
      </c>
      <c r="L365" s="25">
        <f>IFERROR(INDEX(LISTES!$C:$C,MATCH($B365,LISTES!$A:$A,0)),1)</f>
        <v>1</v>
      </c>
      <c r="N365" s="26">
        <v>50.88</v>
      </c>
      <c r="O365" s="26">
        <v>1.59</v>
      </c>
      <c r="P365" s="26"/>
      <c r="Q365" s="26"/>
      <c r="R365" s="26">
        <v>4.78</v>
      </c>
      <c r="S365" s="26"/>
      <c r="T365" s="26"/>
      <c r="U365" s="26"/>
      <c r="V365" s="26"/>
      <c r="W365" s="26"/>
      <c r="X365" s="26"/>
      <c r="Y365" s="26"/>
    </row>
    <row r="366" spans="1:25" x14ac:dyDescent="0.3">
      <c r="A366" s="18">
        <v>46287</v>
      </c>
      <c r="B366" s="19" t="s">
        <v>856</v>
      </c>
      <c r="C366" s="4" t="str">
        <f>IF(AND(IFERROR(INDEX(PARAMETRES!$D:$D,MATCH($B366,PARAMETRES!$B:$B,0)),"")&lt;&gt;"☐",ISNUMBER($P366)),IF(IFERROR(INDEX(LISTES!$F:$F,MATCH($B366,LISTES!$A:$A,0)),0)=1,"Domicile + agence","Domicile"),"Agence")</f>
        <v>Agence</v>
      </c>
      <c r="D366" s="20">
        <v>3</v>
      </c>
      <c r="E366" s="20">
        <v>0</v>
      </c>
      <c r="F366" s="21">
        <f>IF($K366&lt;&gt;"OK","",$N366+IF($C366="Agence",$O366,IF($C366="Domicile",$P366,$Q366+$O366))+IF($C366="Agence",IF(OR(IFERROR(INDEX(LISTES!$G:$G,MATCH($B366,LISTES!$A:$A,0)),0)=1,PARAMETRES!$C$6="Oui"),$R366,0),IF(IFERROR(INDEX(LISTES!$G:$G,MATCH($B366,LISTES!$A:$A,0)),0)=1,$R366+$Q366,$S366)))</f>
        <v>1.96</v>
      </c>
      <c r="G366" s="22">
        <f>IF($K366&lt;&gt;"OK","",IF($E366=0,0,$T366+IF($C366="Agence",$U366,IF($C366="Domicile",$V366,$W366+$U366))+IF($C366="Agence",IF(OR(IFERROR(INDEX(LISTES!$G:$G,MATCH($B366,LISTES!$A:$A,0)),0)=1,PARAMETRES!$C$6="Oui"),$X366,0),IF(IFERROR(INDEX(LISTES!$G:$G,MATCH($B366,LISTES!$A:$A,0)),0)=1,$X366+$W366,$Y366))))</f>
        <v>0</v>
      </c>
      <c r="H366" s="23">
        <f t="shared" si="10"/>
        <v>0.65333333333333332</v>
      </c>
      <c r="I366" s="24" t="str">
        <f t="shared" si="11"/>
        <v/>
      </c>
      <c r="J366" s="25">
        <v>0</v>
      </c>
      <c r="K366" s="4" t="s">
        <v>943</v>
      </c>
      <c r="L366" s="25">
        <f>IFERROR(INDEX(LISTES!$C:$C,MATCH($B366,LISTES!$A:$A,0)),1)</f>
        <v>1</v>
      </c>
      <c r="N366" s="26">
        <v>0</v>
      </c>
      <c r="O366" s="26">
        <v>1.96</v>
      </c>
      <c r="P366" s="26"/>
      <c r="Q366" s="26"/>
      <c r="R366" s="26">
        <v>2.65</v>
      </c>
      <c r="S366" s="26"/>
      <c r="T366" s="26"/>
      <c r="U366" s="26"/>
      <c r="V366" s="26"/>
      <c r="W366" s="26"/>
      <c r="X366" s="26"/>
      <c r="Y366" s="26"/>
    </row>
    <row r="367" spans="1:25" x14ac:dyDescent="0.3">
      <c r="A367" s="18">
        <v>46287</v>
      </c>
      <c r="B367" s="19" t="s">
        <v>971</v>
      </c>
      <c r="C367" s="4" t="str">
        <f>IF(AND(IFERROR(INDEX(PARAMETRES!$D:$D,MATCH($B367,PARAMETRES!$B:$B,0)),"")&lt;&gt;"☐",ISNUMBER($P367)),IF(IFERROR(INDEX(LISTES!$F:$F,MATCH($B367,LISTES!$A:$A,0)),0)=1,"Domicile + agence","Domicile"),"Agence")</f>
        <v>Agence</v>
      </c>
      <c r="D367" s="20">
        <v>24</v>
      </c>
      <c r="E367" s="20">
        <v>0</v>
      </c>
      <c r="F367" s="21">
        <f>IF($K367&lt;&gt;"OK","",$N367+IF($C367="Agence",$O367,IF($C367="Domicile",$P367,$Q367+$O367))+IF($C367="Agence",IF(OR(IFERROR(INDEX(LISTES!$G:$G,MATCH($B367,LISTES!$A:$A,0)),0)=1,PARAMETRES!$C$6="Oui"),$R367,0),IF(IFERROR(INDEX(LISTES!$G:$G,MATCH($B367,LISTES!$A:$A,0)),0)=1,$R367+$Q367,$S367)))</f>
        <v>55.15</v>
      </c>
      <c r="G367" s="22">
        <f>IF($K367&lt;&gt;"OK","",IF($E367=0,0,$T367+IF($C367="Agence",$U367,IF($C367="Domicile",$V367,$W367+$U367))+IF($C367="Agence",IF(OR(IFERROR(INDEX(LISTES!$G:$G,MATCH($B367,LISTES!$A:$A,0)),0)=1,PARAMETRES!$C$6="Oui"),$X367,0),IF(IFERROR(INDEX(LISTES!$G:$G,MATCH($B367,LISTES!$A:$A,0)),0)=1,$X367+$W367,$Y367))))</f>
        <v>0</v>
      </c>
      <c r="H367" s="23">
        <f t="shared" si="10"/>
        <v>2.2979166666666666</v>
      </c>
      <c r="I367" s="24" t="str">
        <f t="shared" si="11"/>
        <v/>
      </c>
      <c r="J367" s="25">
        <v>0</v>
      </c>
      <c r="K367" s="4" t="s">
        <v>943</v>
      </c>
      <c r="L367" s="25">
        <f>IFERROR(INDEX(LISTES!$C:$C,MATCH($B367,LISTES!$A:$A,0)),1)</f>
        <v>1</v>
      </c>
      <c r="N367" s="26">
        <v>51.4</v>
      </c>
      <c r="O367" s="26">
        <v>3.75</v>
      </c>
      <c r="P367" s="26"/>
      <c r="Q367" s="26"/>
      <c r="R367" s="26">
        <v>6.05</v>
      </c>
      <c r="S367" s="26"/>
      <c r="T367" s="26"/>
      <c r="U367" s="26"/>
      <c r="V367" s="26"/>
      <c r="W367" s="26"/>
      <c r="X367" s="26"/>
      <c r="Y367" s="26"/>
    </row>
    <row r="368" spans="1:25" x14ac:dyDescent="0.3">
      <c r="A368" s="18">
        <v>46287</v>
      </c>
      <c r="B368" s="19" t="s">
        <v>972</v>
      </c>
      <c r="C368" s="4" t="str">
        <f>IF(AND(IFERROR(INDEX(PARAMETRES!$D:$D,MATCH($B368,PARAMETRES!$B:$B,0)),"")&lt;&gt;"☐",ISNUMBER($P368)),IF(IFERROR(INDEX(LISTES!$F:$F,MATCH($B368,LISTES!$A:$A,0)),0)=1,"Domicile + agence","Domicile"),"Agence")</f>
        <v>Agence</v>
      </c>
      <c r="D368" s="20">
        <v>2</v>
      </c>
      <c r="E368" s="20">
        <v>2</v>
      </c>
      <c r="F368" s="21">
        <f>IF($K368&lt;&gt;"OK","",$N368+IF($C368="Agence",$O368,IF($C368="Domicile",$P368,$Q368+$O368))+IF($C368="Agence",IF(OR(IFERROR(INDEX(LISTES!$G:$G,MATCH($B368,LISTES!$A:$A,0)),0)=1,PARAMETRES!$C$6="Oui"),$R368,0),IF(IFERROR(INDEX(LISTES!$G:$G,MATCH($B368,LISTES!$A:$A,0)),0)=1,$R368+$Q368,$S368)))</f>
        <v>4.42</v>
      </c>
      <c r="G368" s="22">
        <f>IF($K368&lt;&gt;"OK","",IF($E368=0,0,$T368+IF($C368="Agence",$U368,IF($C368="Domicile",$V368,$W368+$U368))+IF($C368="Agence",IF(OR(IFERROR(INDEX(LISTES!$G:$G,MATCH($B368,LISTES!$A:$A,0)),0)=1,PARAMETRES!$C$6="Oui"),$X368,0),IF(IFERROR(INDEX(LISTES!$G:$G,MATCH($B368,LISTES!$A:$A,0)),0)=1,$X368+$W368,$Y368))))</f>
        <v>4.42</v>
      </c>
      <c r="H368" s="23">
        <f t="shared" si="10"/>
        <v>2.21</v>
      </c>
      <c r="I368" s="24">
        <f t="shared" si="11"/>
        <v>0</v>
      </c>
      <c r="J368" s="25">
        <v>0</v>
      </c>
      <c r="K368" s="4" t="s">
        <v>943</v>
      </c>
      <c r="L368" s="25">
        <f>IFERROR(INDEX(LISTES!$C:$C,MATCH($B368,LISTES!$A:$A,0)),1)</f>
        <v>1</v>
      </c>
      <c r="N368" s="26">
        <v>0</v>
      </c>
      <c r="O368" s="26">
        <v>4.42</v>
      </c>
      <c r="P368" s="26"/>
      <c r="Q368" s="26"/>
      <c r="R368" s="26">
        <v>5.12</v>
      </c>
      <c r="S368" s="26"/>
      <c r="T368" s="26">
        <v>0</v>
      </c>
      <c r="U368" s="26">
        <v>4.42</v>
      </c>
      <c r="V368" s="26"/>
      <c r="W368" s="26"/>
      <c r="X368" s="26">
        <v>5.12</v>
      </c>
      <c r="Y368" s="26"/>
    </row>
    <row r="369" spans="1:25" x14ac:dyDescent="0.3">
      <c r="A369" s="18">
        <v>46287</v>
      </c>
      <c r="B369" s="19" t="s">
        <v>973</v>
      </c>
      <c r="C369" s="4" t="str">
        <f>IF(AND(IFERROR(INDEX(PARAMETRES!$D:$D,MATCH($B369,PARAMETRES!$B:$B,0)),"")&lt;&gt;"☐",ISNUMBER($P369)),IF(IFERROR(INDEX(LISTES!$F:$F,MATCH($B369,LISTES!$A:$A,0)),0)=1,"Domicile + agence","Domicile"),"Agence")</f>
        <v>Agence</v>
      </c>
      <c r="D369" s="20">
        <v>4</v>
      </c>
      <c r="E369" s="20">
        <v>0</v>
      </c>
      <c r="F369" s="21">
        <f>IF($K369&lt;&gt;"OK","",$N369+IF($C369="Agence",$O369,IF($C369="Domicile",$P369,$Q369+$O369))+IF($C369="Agence",IF(OR(IFERROR(INDEX(LISTES!$G:$G,MATCH($B369,LISTES!$A:$A,0)),0)=1,PARAMETRES!$C$6="Oui"),$R369,0),IF(IFERROR(INDEX(LISTES!$G:$G,MATCH($B369,LISTES!$A:$A,0)),0)=1,$R369+$Q369,$S369)))</f>
        <v>31.22</v>
      </c>
      <c r="G369" s="22">
        <f>IF($K369&lt;&gt;"OK","",IF($E369=0,0,$T369+IF($C369="Agence",$U369,IF($C369="Domicile",$V369,$W369+$U369))+IF($C369="Agence",IF(OR(IFERROR(INDEX(LISTES!$G:$G,MATCH($B369,LISTES!$A:$A,0)),0)=1,PARAMETRES!$C$6="Oui"),$X369,0),IF(IFERROR(INDEX(LISTES!$G:$G,MATCH($B369,LISTES!$A:$A,0)),0)=1,$X369+$W369,$Y369))))</f>
        <v>0</v>
      </c>
      <c r="H369" s="23">
        <f t="shared" si="10"/>
        <v>7.8049999999999997</v>
      </c>
      <c r="I369" s="24" t="str">
        <f t="shared" si="11"/>
        <v/>
      </c>
      <c r="J369" s="25">
        <v>0</v>
      </c>
      <c r="K369" s="4" t="s">
        <v>943</v>
      </c>
      <c r="L369" s="25">
        <f>IFERROR(INDEX(LISTES!$C:$C,MATCH($B369,LISTES!$A:$A,0)),1)</f>
        <v>1</v>
      </c>
      <c r="N369" s="26">
        <v>5.7</v>
      </c>
      <c r="O369" s="26">
        <v>25.52</v>
      </c>
      <c r="P369" s="26"/>
      <c r="Q369" s="26"/>
      <c r="R369" s="26">
        <v>27.7</v>
      </c>
      <c r="S369" s="26"/>
      <c r="T369" s="26"/>
      <c r="U369" s="26"/>
      <c r="V369" s="26"/>
      <c r="W369" s="26"/>
      <c r="X369" s="26"/>
      <c r="Y369" s="26"/>
    </row>
    <row r="370" spans="1:25" x14ac:dyDescent="0.3">
      <c r="A370" s="18">
        <v>46287</v>
      </c>
      <c r="B370" s="19" t="s">
        <v>974</v>
      </c>
      <c r="C370" s="4" t="str">
        <f>IF(AND(IFERROR(INDEX(PARAMETRES!$D:$D,MATCH($B370,PARAMETRES!$B:$B,0)),"")&lt;&gt;"☐",ISNUMBER($P370)),IF(IFERROR(INDEX(LISTES!$F:$F,MATCH($B370,LISTES!$A:$A,0)),0)=1,"Domicile + agence","Domicile"),"Agence")</f>
        <v>Agence</v>
      </c>
      <c r="D370" s="20">
        <v>28</v>
      </c>
      <c r="E370" s="20">
        <v>0</v>
      </c>
      <c r="F370" s="21">
        <f>IF($K370&lt;&gt;"OK","",$N370+IF($C370="Agence",$O370,IF($C370="Domicile",$P370,$Q370+$O370))+IF($C370="Agence",IF(OR(IFERROR(INDEX(LISTES!$G:$G,MATCH($B370,LISTES!$A:$A,0)),0)=1,PARAMETRES!$C$6="Oui"),$R370,0),IF(IFERROR(INDEX(LISTES!$G:$G,MATCH($B370,LISTES!$A:$A,0)),0)=1,$R370+$Q370,$S370)))</f>
        <v>83.350000000000009</v>
      </c>
      <c r="G370" s="22">
        <f>IF($K370&lt;&gt;"OK","",IF($E370=0,0,$T370+IF($C370="Agence",$U370,IF($C370="Domicile",$V370,$W370+$U370))+IF($C370="Agence",IF(OR(IFERROR(INDEX(LISTES!$G:$G,MATCH($B370,LISTES!$A:$A,0)),0)=1,PARAMETRES!$C$6="Oui"),$X370,0),IF(IFERROR(INDEX(LISTES!$G:$G,MATCH($B370,LISTES!$A:$A,0)),0)=1,$X370+$W370,$Y370))))</f>
        <v>0</v>
      </c>
      <c r="H370" s="23">
        <f t="shared" si="10"/>
        <v>2.9767857142857146</v>
      </c>
      <c r="I370" s="24" t="str">
        <f t="shared" si="11"/>
        <v/>
      </c>
      <c r="J370" s="25">
        <v>0</v>
      </c>
      <c r="K370" s="4" t="s">
        <v>943</v>
      </c>
      <c r="L370" s="25">
        <f>IFERROR(INDEX(LISTES!$C:$C,MATCH($B370,LISTES!$A:$A,0)),1)</f>
        <v>1</v>
      </c>
      <c r="N370" s="26">
        <v>80.56</v>
      </c>
      <c r="O370" s="26">
        <v>2.79</v>
      </c>
      <c r="P370" s="26"/>
      <c r="Q370" s="26"/>
      <c r="R370" s="26">
        <v>3.4</v>
      </c>
      <c r="S370" s="26"/>
      <c r="T370" s="26"/>
      <c r="U370" s="26"/>
      <c r="V370" s="26"/>
      <c r="W370" s="26"/>
      <c r="X370" s="26"/>
      <c r="Y370" s="26"/>
    </row>
    <row r="371" spans="1:25" x14ac:dyDescent="0.3">
      <c r="A371" s="18">
        <v>46287</v>
      </c>
      <c r="B371" s="19" t="s">
        <v>863</v>
      </c>
      <c r="C371" s="4" t="str">
        <f>IF(AND(IFERROR(INDEX(PARAMETRES!$D:$D,MATCH($B371,PARAMETRES!$B:$B,0)),"")&lt;&gt;"☐",ISNUMBER($P371)),IF(IFERROR(INDEX(LISTES!$F:$F,MATCH($B371,LISTES!$A:$A,0)),0)=1,"Domicile + agence","Domicile"),"Agence")</f>
        <v>Agence</v>
      </c>
      <c r="D371" s="20">
        <v>25</v>
      </c>
      <c r="E371" s="20">
        <v>0</v>
      </c>
      <c r="F371" s="21">
        <f>IF($K371&lt;&gt;"OK","",$N371+IF($C371="Agence",$O371,IF($C371="Domicile",$P371,$Q371+$O371))+IF($C371="Agence",IF(OR(IFERROR(INDEX(LISTES!$G:$G,MATCH($B371,LISTES!$A:$A,0)),0)=1,PARAMETRES!$C$6="Oui"),$R371,0),IF(IFERROR(INDEX(LISTES!$G:$G,MATCH($B371,LISTES!$A:$A,0)),0)=1,$R371+$Q371,$S371)))</f>
        <v>20.51</v>
      </c>
      <c r="G371" s="22">
        <f>IF($K371&lt;&gt;"OK","",IF($E371=0,0,$T371+IF($C371="Agence",$U371,IF($C371="Domicile",$V371,$W371+$U371))+IF($C371="Agence",IF(OR(IFERROR(INDEX(LISTES!$G:$G,MATCH($B371,LISTES!$A:$A,0)),0)=1,PARAMETRES!$C$6="Oui"),$X371,0),IF(IFERROR(INDEX(LISTES!$G:$G,MATCH($B371,LISTES!$A:$A,0)),0)=1,$X371+$W371,$Y371))))</f>
        <v>0</v>
      </c>
      <c r="H371" s="23">
        <f t="shared" si="10"/>
        <v>0.82040000000000002</v>
      </c>
      <c r="I371" s="24" t="str">
        <f t="shared" si="11"/>
        <v/>
      </c>
      <c r="J371" s="25">
        <v>0</v>
      </c>
      <c r="K371" s="4" t="s">
        <v>943</v>
      </c>
      <c r="L371" s="25">
        <f>IFERROR(INDEX(LISTES!$C:$C,MATCH($B371,LISTES!$A:$A,0)),1)</f>
        <v>1</v>
      </c>
      <c r="N371" s="26">
        <v>16.05</v>
      </c>
      <c r="O371" s="26">
        <v>4.46</v>
      </c>
      <c r="P371" s="26"/>
      <c r="Q371" s="26"/>
      <c r="R371" s="26">
        <v>3.68</v>
      </c>
      <c r="S371" s="26"/>
      <c r="T371" s="26"/>
      <c r="U371" s="26"/>
      <c r="V371" s="26"/>
      <c r="W371" s="26"/>
      <c r="X371" s="26"/>
      <c r="Y371" s="26"/>
    </row>
    <row r="372" spans="1:25" x14ac:dyDescent="0.3">
      <c r="A372" s="18">
        <v>46287</v>
      </c>
      <c r="B372" s="19" t="s">
        <v>975</v>
      </c>
      <c r="C372" s="4" t="str">
        <f>IF(AND(IFERROR(INDEX(PARAMETRES!$D:$D,MATCH($B372,PARAMETRES!$B:$B,0)),"")&lt;&gt;"☐",ISNUMBER($P372)),IF(IFERROR(INDEX(LISTES!$F:$F,MATCH($B372,LISTES!$A:$A,0)),0)=1,"Domicile + agence","Domicile"),"Agence")</f>
        <v>Agence</v>
      </c>
      <c r="D372" s="20">
        <v>7</v>
      </c>
      <c r="E372" s="20">
        <v>7</v>
      </c>
      <c r="F372" s="21">
        <f>IF($K372&lt;&gt;"OK","",$N372+IF($C372="Agence",$O372,IF($C372="Domicile",$P372,$Q372+$O372))+IF($C372="Agence",IF(OR(IFERROR(INDEX(LISTES!$G:$G,MATCH($B372,LISTES!$A:$A,0)),0)=1,PARAMETRES!$C$6="Oui"),$R372,0),IF(IFERROR(INDEX(LISTES!$G:$G,MATCH($B372,LISTES!$A:$A,0)),0)=1,$R372+$Q372,$S372)))</f>
        <v>53.18</v>
      </c>
      <c r="G372" s="22">
        <f>IF($K372&lt;&gt;"OK","",IF($E372=0,0,$T372+IF($C372="Agence",$U372,IF($C372="Domicile",$V372,$W372+$U372))+IF($C372="Agence",IF(OR(IFERROR(INDEX(LISTES!$G:$G,MATCH($B372,LISTES!$A:$A,0)),0)=1,PARAMETRES!$C$6="Oui"),$X372,0),IF(IFERROR(INDEX(LISTES!$G:$G,MATCH($B372,LISTES!$A:$A,0)),0)=1,$X372+$W372,$Y372))))</f>
        <v>57.25</v>
      </c>
      <c r="H372" s="23">
        <f t="shared" si="10"/>
        <v>7.597142857142857</v>
      </c>
      <c r="I372" s="24">
        <f t="shared" si="11"/>
        <v>4.07</v>
      </c>
      <c r="J372" s="25">
        <v>0</v>
      </c>
      <c r="K372" s="4" t="s">
        <v>943</v>
      </c>
      <c r="L372" s="25">
        <f>IFERROR(INDEX(LISTES!$C:$C,MATCH($B372,LISTES!$A:$A,0)),1)</f>
        <v>1</v>
      </c>
      <c r="N372" s="26">
        <v>23.86</v>
      </c>
      <c r="O372" s="26">
        <v>29.32</v>
      </c>
      <c r="P372" s="26"/>
      <c r="Q372" s="26"/>
      <c r="R372" s="26">
        <v>26.28</v>
      </c>
      <c r="S372" s="26"/>
      <c r="T372" s="26">
        <v>29.63</v>
      </c>
      <c r="U372" s="26">
        <v>27.62</v>
      </c>
      <c r="V372" s="26"/>
      <c r="W372" s="26"/>
      <c r="X372" s="26">
        <v>21.4</v>
      </c>
      <c r="Y372" s="26"/>
    </row>
    <row r="373" spans="1:25" x14ac:dyDescent="0.3">
      <c r="A373" s="18">
        <v>46287</v>
      </c>
      <c r="B373" s="19" t="s">
        <v>976</v>
      </c>
      <c r="C373" s="4" t="str">
        <f>IF(AND(IFERROR(INDEX(PARAMETRES!$D:$D,MATCH($B373,PARAMETRES!$B:$B,0)),"")&lt;&gt;"☐",ISNUMBER($P373)),IF(IFERROR(INDEX(LISTES!$F:$F,MATCH($B373,LISTES!$A:$A,0)),0)=1,"Domicile + agence","Domicile"),"Agence")</f>
        <v>Agence</v>
      </c>
      <c r="D373" s="20">
        <v>6</v>
      </c>
      <c r="E373" s="20">
        <v>6</v>
      </c>
      <c r="F373" s="21">
        <f>IF($K373&lt;&gt;"OK","",$N373+IF($C373="Agence",$O373,IF($C373="Domicile",$P373,$Q373+$O373))+IF($C373="Agence",IF(OR(IFERROR(INDEX(LISTES!$G:$G,MATCH($B373,LISTES!$A:$A,0)),0)=1,PARAMETRES!$C$6="Oui"),$R373,0),IF(IFERROR(INDEX(LISTES!$G:$G,MATCH($B373,LISTES!$A:$A,0)),0)=1,$R373+$Q373,$S373)))</f>
        <v>7.34</v>
      </c>
      <c r="G373" s="22">
        <f>IF($K373&lt;&gt;"OK","",IF($E373=0,0,$T373+IF($C373="Agence",$U373,IF($C373="Domicile",$V373,$W373+$U373))+IF($C373="Agence",IF(OR(IFERROR(INDEX(LISTES!$G:$G,MATCH($B373,LISTES!$A:$A,0)),0)=1,PARAMETRES!$C$6="Oui"),$X373,0),IF(IFERROR(INDEX(LISTES!$G:$G,MATCH($B373,LISTES!$A:$A,0)),0)=1,$X373+$W373,$Y373))))</f>
        <v>7.34</v>
      </c>
      <c r="H373" s="23">
        <f t="shared" si="10"/>
        <v>1.2233333333333334</v>
      </c>
      <c r="I373" s="24">
        <f t="shared" si="11"/>
        <v>0</v>
      </c>
      <c r="J373" s="25">
        <v>0</v>
      </c>
      <c r="K373" s="4" t="s">
        <v>943</v>
      </c>
      <c r="L373" s="25">
        <f>IFERROR(INDEX(LISTES!$C:$C,MATCH($B373,LISTES!$A:$A,0)),1)</f>
        <v>1</v>
      </c>
      <c r="N373" s="26">
        <v>6.72</v>
      </c>
      <c r="O373" s="26">
        <v>0.62</v>
      </c>
      <c r="P373" s="26"/>
      <c r="Q373" s="26"/>
      <c r="R373" s="26">
        <v>2.17</v>
      </c>
      <c r="S373" s="26"/>
      <c r="T373" s="26">
        <v>6.72</v>
      </c>
      <c r="U373" s="26">
        <v>0.62</v>
      </c>
      <c r="V373" s="26"/>
      <c r="W373" s="26"/>
      <c r="X373" s="26">
        <v>2.17</v>
      </c>
      <c r="Y373" s="26"/>
    </row>
    <row r="374" spans="1:25" x14ac:dyDescent="0.3">
      <c r="A374" s="18">
        <v>46287</v>
      </c>
      <c r="B374" s="19" t="s">
        <v>914</v>
      </c>
      <c r="C374" s="4" t="str">
        <f>IF(AND(IFERROR(INDEX(PARAMETRES!$D:$D,MATCH($B374,PARAMETRES!$B:$B,0)),"")&lt;&gt;"☐",ISNUMBER($P374)),IF(IFERROR(INDEX(LISTES!$F:$F,MATCH($B374,LISTES!$A:$A,0)),0)=1,"Domicile + agence","Domicile"),"Agence")</f>
        <v>Agence</v>
      </c>
      <c r="D374" s="20">
        <v>11</v>
      </c>
      <c r="E374" s="20">
        <v>10</v>
      </c>
      <c r="F374" s="21">
        <f>IF($K374&lt;&gt;"OK","",$N374+IF($C374="Agence",$O374,IF($C374="Domicile",$P374,$Q374+$O374))+IF($C374="Agence",IF(OR(IFERROR(INDEX(LISTES!$G:$G,MATCH($B374,LISTES!$A:$A,0)),0)=1,PARAMETRES!$C$6="Oui"),$R374,0),IF(IFERROR(INDEX(LISTES!$G:$G,MATCH($B374,LISTES!$A:$A,0)),0)=1,$R374+$Q374,$S374)))</f>
        <v>43.27</v>
      </c>
      <c r="G374" s="22">
        <f>IF($K374&lt;&gt;"OK","",IF($E374=0,0,$T374+IF($C374="Agence",$U374,IF($C374="Domicile",$V374,$W374+$U374))+IF($C374="Agence",IF(OR(IFERROR(INDEX(LISTES!$G:$G,MATCH($B374,LISTES!$A:$A,0)),0)=1,PARAMETRES!$C$6="Oui"),$X374,0),IF(IFERROR(INDEX(LISTES!$G:$G,MATCH($B374,LISTES!$A:$A,0)),0)=1,$X374+$W374,$Y374))))</f>
        <v>42.46</v>
      </c>
      <c r="H374" s="23">
        <f t="shared" si="10"/>
        <v>3.933636363636364</v>
      </c>
      <c r="I374" s="24" t="str">
        <f t="shared" si="11"/>
        <v/>
      </c>
      <c r="J374" s="25">
        <v>0</v>
      </c>
      <c r="K374" s="4" t="s">
        <v>943</v>
      </c>
      <c r="L374" s="25">
        <f>IFERROR(INDEX(LISTES!$C:$C,MATCH($B374,LISTES!$A:$A,0)),1)</f>
        <v>1</v>
      </c>
      <c r="N374" s="26">
        <v>38.78</v>
      </c>
      <c r="O374" s="26">
        <v>4.49</v>
      </c>
      <c r="P374" s="26"/>
      <c r="Q374" s="26"/>
      <c r="R374" s="26">
        <v>4.43</v>
      </c>
      <c r="S374" s="26"/>
      <c r="T374" s="26">
        <v>36.630000000000003</v>
      </c>
      <c r="U374" s="26">
        <v>5.83</v>
      </c>
      <c r="V374" s="26"/>
      <c r="W374" s="26"/>
      <c r="X374" s="26">
        <v>5.23</v>
      </c>
      <c r="Y374" s="26"/>
    </row>
    <row r="375" spans="1:25" x14ac:dyDescent="0.3">
      <c r="A375" s="18">
        <v>46287</v>
      </c>
      <c r="B375" s="19" t="s">
        <v>977</v>
      </c>
      <c r="C375" s="4" t="str">
        <f>IF(AND(IFERROR(INDEX(PARAMETRES!$D:$D,MATCH($B375,PARAMETRES!$B:$B,0)),"")&lt;&gt;"☐",ISNUMBER($P375)),IF(IFERROR(INDEX(LISTES!$F:$F,MATCH($B375,LISTES!$A:$A,0)),0)=1,"Domicile + agence","Domicile"),"Agence")</f>
        <v>Agence</v>
      </c>
      <c r="D375" s="20">
        <v>2</v>
      </c>
      <c r="E375" s="20">
        <v>2</v>
      </c>
      <c r="F375" s="21">
        <f>IF($K375&lt;&gt;"OK","",$N375+IF($C375="Agence",$O375,IF($C375="Domicile",$P375,$Q375+$O375))+IF($C375="Agence",IF(OR(IFERROR(INDEX(LISTES!$G:$G,MATCH($B375,LISTES!$A:$A,0)),0)=1,PARAMETRES!$C$6="Oui"),$R375,0),IF(IFERROR(INDEX(LISTES!$G:$G,MATCH($B375,LISTES!$A:$A,0)),0)=1,$R375+$Q375,$S375)))</f>
        <v>27.310000000000002</v>
      </c>
      <c r="G375" s="22">
        <f>IF($K375&lt;&gt;"OK","",IF($E375=0,0,$T375+IF($C375="Agence",$U375,IF($C375="Domicile",$V375,$W375+$U375))+IF($C375="Agence",IF(OR(IFERROR(INDEX(LISTES!$G:$G,MATCH($B375,LISTES!$A:$A,0)),0)=1,PARAMETRES!$C$6="Oui"),$X375,0),IF(IFERROR(INDEX(LISTES!$G:$G,MATCH($B375,LISTES!$A:$A,0)),0)=1,$X375+$W375,$Y375))))</f>
        <v>27.310000000000002</v>
      </c>
      <c r="H375" s="23">
        <f t="shared" si="10"/>
        <v>13.655000000000001</v>
      </c>
      <c r="I375" s="24">
        <f t="shared" si="11"/>
        <v>0</v>
      </c>
      <c r="J375" s="25">
        <v>0</v>
      </c>
      <c r="K375" s="4" t="s">
        <v>943</v>
      </c>
      <c r="L375" s="25">
        <f>IFERROR(INDEX(LISTES!$C:$C,MATCH($B375,LISTES!$A:$A,0)),1)</f>
        <v>1</v>
      </c>
      <c r="N375" s="26">
        <v>0.01</v>
      </c>
      <c r="O375" s="26">
        <v>27.3</v>
      </c>
      <c r="P375" s="26"/>
      <c r="Q375" s="26"/>
      <c r="R375" s="26">
        <v>27.5</v>
      </c>
      <c r="S375" s="26"/>
      <c r="T375" s="26">
        <v>0.01</v>
      </c>
      <c r="U375" s="26">
        <v>27.3</v>
      </c>
      <c r="V375" s="26"/>
      <c r="W375" s="26"/>
      <c r="X375" s="26">
        <v>27.5</v>
      </c>
      <c r="Y375" s="26"/>
    </row>
    <row r="376" spans="1:25" x14ac:dyDescent="0.3">
      <c r="A376" s="18">
        <v>46287</v>
      </c>
      <c r="B376" s="19" t="s">
        <v>879</v>
      </c>
      <c r="C376" s="4" t="str">
        <f>IF(AND(IFERROR(INDEX(PARAMETRES!$D:$D,MATCH($B376,PARAMETRES!$B:$B,0)),"")&lt;&gt;"☐",ISNUMBER($P376)),IF(IFERROR(INDEX(LISTES!$F:$F,MATCH($B376,LISTES!$A:$A,0)),0)=1,"Domicile + agence","Domicile"),"Agence")</f>
        <v>Agence</v>
      </c>
      <c r="D376" s="20">
        <v>4</v>
      </c>
      <c r="E376" s="20">
        <v>3</v>
      </c>
      <c r="F376" s="21">
        <f>IF($K376&lt;&gt;"OK","",$N376+IF($C376="Agence",$O376,IF($C376="Domicile",$P376,$Q376+$O376))+IF($C376="Agence",IF(OR(IFERROR(INDEX(LISTES!$G:$G,MATCH($B376,LISTES!$A:$A,0)),0)=1,PARAMETRES!$C$6="Oui"),$R376,0),IF(IFERROR(INDEX(LISTES!$G:$G,MATCH($B376,LISTES!$A:$A,0)),0)=1,$R376+$Q376,$S376)))</f>
        <v>35.159999999999997</v>
      </c>
      <c r="G376" s="22">
        <f>IF($K376&lt;&gt;"OK","",IF($E376=0,0,$T376+IF($C376="Agence",$U376,IF($C376="Domicile",$V376,$W376+$U376))+IF($C376="Agence",IF(OR(IFERROR(INDEX(LISTES!$G:$G,MATCH($B376,LISTES!$A:$A,0)),0)=1,PARAMETRES!$C$6="Oui"),$X376,0),IF(IFERROR(INDEX(LISTES!$G:$G,MATCH($B376,LISTES!$A:$A,0)),0)=1,$X376+$W376,$Y376))))</f>
        <v>35.159999999999997</v>
      </c>
      <c r="H376" s="23">
        <f t="shared" si="10"/>
        <v>8.7899999999999991</v>
      </c>
      <c r="I376" s="24" t="str">
        <f t="shared" si="11"/>
        <v/>
      </c>
      <c r="J376" s="25">
        <v>0</v>
      </c>
      <c r="K376" s="4" t="s">
        <v>943</v>
      </c>
      <c r="L376" s="25">
        <f>IFERROR(INDEX(LISTES!$C:$C,MATCH($B376,LISTES!$A:$A,0)),1)</f>
        <v>1</v>
      </c>
      <c r="N376" s="26">
        <v>12.82</v>
      </c>
      <c r="O376" s="26">
        <v>22.34</v>
      </c>
      <c r="P376" s="26"/>
      <c r="Q376" s="26"/>
      <c r="R376" s="26">
        <v>28.94</v>
      </c>
      <c r="S376" s="26"/>
      <c r="T376" s="26">
        <v>12.82</v>
      </c>
      <c r="U376" s="26">
        <v>22.34</v>
      </c>
      <c r="V376" s="26"/>
      <c r="W376" s="26"/>
      <c r="X376" s="26">
        <v>28.94</v>
      </c>
      <c r="Y376" s="26"/>
    </row>
    <row r="377" spans="1:25" x14ac:dyDescent="0.3">
      <c r="A377" s="18">
        <v>46287</v>
      </c>
      <c r="B377" s="19" t="s">
        <v>870</v>
      </c>
      <c r="C377" s="4" t="str">
        <f>IF(AND(IFERROR(INDEX(PARAMETRES!$D:$D,MATCH($B377,PARAMETRES!$B:$B,0)),"")&lt;&gt;"☐",ISNUMBER($P377)),IF(IFERROR(INDEX(LISTES!$F:$F,MATCH($B377,LISTES!$A:$A,0)),0)=1,"Domicile + agence","Domicile"),"Agence")</f>
        <v>Agence</v>
      </c>
      <c r="D377" s="20">
        <v>18</v>
      </c>
      <c r="E377" s="20">
        <v>15</v>
      </c>
      <c r="F377" s="21">
        <f>IF($K377&lt;&gt;"OK","",$N377+IF($C377="Agence",$O377,IF($C377="Domicile",$P377,$Q377+$O377))+IF($C377="Agence",IF(OR(IFERROR(INDEX(LISTES!$G:$G,MATCH($B377,LISTES!$A:$A,0)),0)=1,PARAMETRES!$C$6="Oui"),$R377,0),IF(IFERROR(INDEX(LISTES!$G:$G,MATCH($B377,LISTES!$A:$A,0)),0)=1,$R377+$Q377,$S377)))</f>
        <v>104.86</v>
      </c>
      <c r="G377" s="22">
        <f>IF($K377&lt;&gt;"OK","",IF($E377=0,0,$T377+IF($C377="Agence",$U377,IF($C377="Domicile",$V377,$W377+$U377))+IF($C377="Agence",IF(OR(IFERROR(INDEX(LISTES!$G:$G,MATCH($B377,LISTES!$A:$A,0)),0)=1,PARAMETRES!$C$6="Oui"),$X377,0),IF(IFERROR(INDEX(LISTES!$G:$G,MATCH($B377,LISTES!$A:$A,0)),0)=1,$X377+$W377,$Y377))))</f>
        <v>96.64</v>
      </c>
      <c r="H377" s="23">
        <f t="shared" si="10"/>
        <v>5.8255555555555558</v>
      </c>
      <c r="I377" s="24" t="str">
        <f t="shared" si="11"/>
        <v/>
      </c>
      <c r="J377" s="25">
        <v>0</v>
      </c>
      <c r="K377" s="4" t="s">
        <v>943</v>
      </c>
      <c r="L377" s="25">
        <f>IFERROR(INDEX(LISTES!$C:$C,MATCH($B377,LISTES!$A:$A,0)),1)</f>
        <v>1</v>
      </c>
      <c r="N377" s="26">
        <v>99.83</v>
      </c>
      <c r="O377" s="26">
        <v>5.03</v>
      </c>
      <c r="P377" s="26"/>
      <c r="Q377" s="26"/>
      <c r="R377" s="26">
        <v>0.87</v>
      </c>
      <c r="S377" s="26"/>
      <c r="T377" s="26">
        <v>93.14</v>
      </c>
      <c r="U377" s="26">
        <v>3.5</v>
      </c>
      <c r="V377" s="26"/>
      <c r="W377" s="26"/>
      <c r="X377" s="26">
        <v>1.94</v>
      </c>
      <c r="Y377" s="26"/>
    </row>
    <row r="378" spans="1:25" x14ac:dyDescent="0.3">
      <c r="A378" s="18">
        <v>46287</v>
      </c>
      <c r="B378" s="19" t="s">
        <v>978</v>
      </c>
      <c r="C378" s="4" t="str">
        <f>IF(AND(IFERROR(INDEX(PARAMETRES!$D:$D,MATCH($B378,PARAMETRES!$B:$B,0)),"")&lt;&gt;"☐",ISNUMBER($P378)),IF(IFERROR(INDEX(LISTES!$F:$F,MATCH($B378,LISTES!$A:$A,0)),0)=1,"Domicile + agence","Domicile"),"Agence")</f>
        <v>Agence</v>
      </c>
      <c r="D378" s="20">
        <v>13</v>
      </c>
      <c r="E378" s="20">
        <v>0</v>
      </c>
      <c r="F378" s="21">
        <f>IF($K378&lt;&gt;"OK","",$N378+IF($C378="Agence",$O378,IF($C378="Domicile",$P378,$Q378+$O378))+IF($C378="Agence",IF(OR(IFERROR(INDEX(LISTES!$G:$G,MATCH($B378,LISTES!$A:$A,0)),0)=1,PARAMETRES!$C$6="Oui"),$R378,0),IF(IFERROR(INDEX(LISTES!$G:$G,MATCH($B378,LISTES!$A:$A,0)),0)=1,$R378+$Q378,$S378)))</f>
        <v>161.6</v>
      </c>
      <c r="G378" s="22">
        <f>IF($K378&lt;&gt;"OK","",IF($E378=0,0,$T378+IF($C378="Agence",$U378,IF($C378="Domicile",$V378,$W378+$U378))+IF($C378="Agence",IF(OR(IFERROR(INDEX(LISTES!$G:$G,MATCH($B378,LISTES!$A:$A,0)),0)=1,PARAMETRES!$C$6="Oui"),$X378,0),IF(IFERROR(INDEX(LISTES!$G:$G,MATCH($B378,LISTES!$A:$A,0)),0)=1,$X378+$W378,$Y378))))</f>
        <v>0</v>
      </c>
      <c r="H378" s="23">
        <f t="shared" si="10"/>
        <v>12.430769230769231</v>
      </c>
      <c r="I378" s="24" t="str">
        <f t="shared" si="11"/>
        <v/>
      </c>
      <c r="J378" s="25">
        <v>0</v>
      </c>
      <c r="K378" s="4" t="s">
        <v>943</v>
      </c>
      <c r="L378" s="25">
        <f>IFERROR(INDEX(LISTES!$C:$C,MATCH($B378,LISTES!$A:$A,0)),1)</f>
        <v>1</v>
      </c>
      <c r="N378" s="26">
        <v>101.24</v>
      </c>
      <c r="O378" s="26">
        <v>60.36</v>
      </c>
      <c r="P378" s="26"/>
      <c r="Q378" s="26"/>
      <c r="R378" s="26">
        <v>59.97</v>
      </c>
      <c r="S378" s="26"/>
      <c r="T378" s="26"/>
      <c r="U378" s="26"/>
      <c r="V378" s="26"/>
      <c r="W378" s="26"/>
      <c r="X378" s="26"/>
      <c r="Y378" s="26"/>
    </row>
    <row r="379" spans="1:25" x14ac:dyDescent="0.3">
      <c r="A379" s="18">
        <v>46287</v>
      </c>
      <c r="B379" s="19" t="s">
        <v>917</v>
      </c>
      <c r="C379" s="4" t="str">
        <f>IF(AND(IFERROR(INDEX(PARAMETRES!$D:$D,MATCH($B379,PARAMETRES!$B:$B,0)),"")&lt;&gt;"☐",ISNUMBER($P379)),IF(IFERROR(INDEX(LISTES!$F:$F,MATCH($B379,LISTES!$A:$A,0)),0)=1,"Domicile + agence","Domicile"),"Agence")</f>
        <v>Agence</v>
      </c>
      <c r="D379" s="20">
        <v>13</v>
      </c>
      <c r="E379" s="20">
        <v>8</v>
      </c>
      <c r="F379" s="21">
        <f>IF($K379&lt;&gt;"OK","",$N379+IF($C379="Agence",$O379,IF($C379="Domicile",$P379,$Q379+$O379))+IF($C379="Agence",IF(OR(IFERROR(INDEX(LISTES!$G:$G,MATCH($B379,LISTES!$A:$A,0)),0)=1,PARAMETRES!$C$6="Oui"),$R379,0),IF(IFERROR(INDEX(LISTES!$G:$G,MATCH($B379,LISTES!$A:$A,0)),0)=1,$R379+$Q379,$S379)))</f>
        <v>236.02</v>
      </c>
      <c r="G379" s="22">
        <f>IF($K379&lt;&gt;"OK","",IF($E379=0,0,$T379+IF($C379="Agence",$U379,IF($C379="Domicile",$V379,$W379+$U379))+IF($C379="Agence",IF(OR(IFERROR(INDEX(LISTES!$G:$G,MATCH($B379,LISTES!$A:$A,0)),0)=1,PARAMETRES!$C$6="Oui"),$X379,0),IF(IFERROR(INDEX(LISTES!$G:$G,MATCH($B379,LISTES!$A:$A,0)),0)=1,$X379+$W379,$Y379))))</f>
        <v>25.16</v>
      </c>
      <c r="H379" s="23">
        <f t="shared" si="10"/>
        <v>18.155384615384616</v>
      </c>
      <c r="I379" s="24" t="str">
        <f t="shared" si="11"/>
        <v/>
      </c>
      <c r="J379" s="25">
        <v>0</v>
      </c>
      <c r="K379" s="4" t="s">
        <v>943</v>
      </c>
      <c r="L379" s="25">
        <f>IFERROR(INDEX(LISTES!$C:$C,MATCH($B379,LISTES!$A:$A,0)),1)</f>
        <v>1</v>
      </c>
      <c r="N379" s="26">
        <v>203.18</v>
      </c>
      <c r="O379" s="26">
        <v>32.840000000000003</v>
      </c>
      <c r="P379" s="26"/>
      <c r="Q379" s="26"/>
      <c r="R379" s="26">
        <v>4.75</v>
      </c>
      <c r="S379" s="26"/>
      <c r="T379" s="26">
        <v>20.28</v>
      </c>
      <c r="U379" s="26">
        <v>4.88</v>
      </c>
      <c r="V379" s="26"/>
      <c r="W379" s="26"/>
      <c r="X379" s="26">
        <v>4.75</v>
      </c>
      <c r="Y379" s="26"/>
    </row>
    <row r="380" spans="1:25" x14ac:dyDescent="0.3">
      <c r="A380" s="18">
        <v>46287</v>
      </c>
      <c r="B380" s="19" t="s">
        <v>979</v>
      </c>
      <c r="C380" s="4" t="str">
        <f>IF(AND(IFERROR(INDEX(PARAMETRES!$D:$D,MATCH($B380,PARAMETRES!$B:$B,0)),"")&lt;&gt;"☐",ISNUMBER($P380)),IF(IFERROR(INDEX(LISTES!$F:$F,MATCH($B380,LISTES!$A:$A,0)),0)=1,"Domicile + agence","Domicile"),"Agence")</f>
        <v>Agence</v>
      </c>
      <c r="D380" s="20">
        <v>9</v>
      </c>
      <c r="E380" s="20">
        <v>5</v>
      </c>
      <c r="F380" s="21">
        <f>IF($K380&lt;&gt;"OK","",$N380+IF($C380="Agence",$O380,IF($C380="Domicile",$P380,$Q380+$O380))+IF($C380="Agence",IF(OR(IFERROR(INDEX(LISTES!$G:$G,MATCH($B380,LISTES!$A:$A,0)),0)=1,PARAMETRES!$C$6="Oui"),$R380,0),IF(IFERROR(INDEX(LISTES!$G:$G,MATCH($B380,LISTES!$A:$A,0)),0)=1,$R380+$Q380,$S380)))</f>
        <v>16.71</v>
      </c>
      <c r="G380" s="22">
        <f>IF($K380&lt;&gt;"OK","",IF($E380=0,0,$T380+IF($C380="Agence",$U380,IF($C380="Domicile",$V380,$W380+$U380))+IF($C380="Agence",IF(OR(IFERROR(INDEX(LISTES!$G:$G,MATCH($B380,LISTES!$A:$A,0)),0)=1,PARAMETRES!$C$6="Oui"),$X380,0),IF(IFERROR(INDEX(LISTES!$G:$G,MATCH($B380,LISTES!$A:$A,0)),0)=1,$X380+$W380,$Y380))))</f>
        <v>18.12</v>
      </c>
      <c r="H380" s="23">
        <f t="shared" si="10"/>
        <v>1.8566666666666667</v>
      </c>
      <c r="I380" s="24" t="str">
        <f t="shared" si="11"/>
        <v/>
      </c>
      <c r="J380" s="25">
        <v>0</v>
      </c>
      <c r="K380" s="4" t="s">
        <v>943</v>
      </c>
      <c r="L380" s="25">
        <f>IFERROR(INDEX(LISTES!$C:$C,MATCH($B380,LISTES!$A:$A,0)),1)</f>
        <v>1</v>
      </c>
      <c r="N380" s="26">
        <v>13.15</v>
      </c>
      <c r="O380" s="26">
        <v>3.56</v>
      </c>
      <c r="P380" s="26"/>
      <c r="Q380" s="26"/>
      <c r="R380" s="26">
        <v>6.77</v>
      </c>
      <c r="S380" s="26"/>
      <c r="T380" s="26">
        <v>11.99</v>
      </c>
      <c r="U380" s="26">
        <v>6.13</v>
      </c>
      <c r="V380" s="26"/>
      <c r="W380" s="26"/>
      <c r="X380" s="26">
        <v>3.12</v>
      </c>
      <c r="Y380" s="26"/>
    </row>
    <row r="381" spans="1:25" x14ac:dyDescent="0.3">
      <c r="A381" s="18">
        <v>46287</v>
      </c>
      <c r="B381" s="19" t="s">
        <v>980</v>
      </c>
      <c r="C381" s="4" t="str">
        <f>IF(AND(IFERROR(INDEX(PARAMETRES!$D:$D,MATCH($B381,PARAMETRES!$B:$B,0)),"")&lt;&gt;"☐",ISNUMBER($P381)),IF(IFERROR(INDEX(LISTES!$F:$F,MATCH($B381,LISTES!$A:$A,0)),0)=1,"Domicile + agence","Domicile"),"Agence")</f>
        <v>Agence</v>
      </c>
      <c r="D381" s="20">
        <v>1</v>
      </c>
      <c r="E381" s="20">
        <v>0</v>
      </c>
      <c r="F381" s="21">
        <f>IF($K381&lt;&gt;"OK","",$N381+IF($C381="Agence",$O381,IF($C381="Domicile",$P381,$Q381+$O381))+IF($C381="Agence",IF(OR(IFERROR(INDEX(LISTES!$G:$G,MATCH($B381,LISTES!$A:$A,0)),0)=1,PARAMETRES!$C$6="Oui"),$R381,0),IF(IFERROR(INDEX(LISTES!$G:$G,MATCH($B381,LISTES!$A:$A,0)),0)=1,$R381+$Q381,$S381)))</f>
        <v>16.100000000000001</v>
      </c>
      <c r="G381" s="22">
        <f>IF($K381&lt;&gt;"OK","",IF($E381=0,0,$T381+IF($C381="Agence",$U381,IF($C381="Domicile",$V381,$W381+$U381))+IF($C381="Agence",IF(OR(IFERROR(INDEX(LISTES!$G:$G,MATCH($B381,LISTES!$A:$A,0)),0)=1,PARAMETRES!$C$6="Oui"),$X381,0),IF(IFERROR(INDEX(LISTES!$G:$G,MATCH($B381,LISTES!$A:$A,0)),0)=1,$X381+$W381,$Y381))))</f>
        <v>0</v>
      </c>
      <c r="H381" s="23">
        <f t="shared" si="10"/>
        <v>16.100000000000001</v>
      </c>
      <c r="I381" s="24" t="str">
        <f t="shared" si="11"/>
        <v/>
      </c>
      <c r="J381" s="25">
        <v>0</v>
      </c>
      <c r="K381" s="4" t="s">
        <v>943</v>
      </c>
      <c r="L381" s="25">
        <f>IFERROR(INDEX(LISTES!$C:$C,MATCH($B381,LISTES!$A:$A,0)),1)</f>
        <v>0</v>
      </c>
      <c r="N381" s="26">
        <v>0</v>
      </c>
      <c r="O381" s="26">
        <v>16.100000000000001</v>
      </c>
      <c r="P381" s="26"/>
      <c r="Q381" s="26"/>
      <c r="R381" s="26">
        <v>15.56</v>
      </c>
      <c r="S381" s="26"/>
      <c r="T381" s="26"/>
      <c r="U381" s="26"/>
      <c r="V381" s="26"/>
      <c r="W381" s="26"/>
      <c r="X381" s="26"/>
      <c r="Y381" s="26"/>
    </row>
    <row r="382" spans="1:25" x14ac:dyDescent="0.3">
      <c r="A382" s="18">
        <v>46287</v>
      </c>
      <c r="B382" s="19" t="s">
        <v>981</v>
      </c>
      <c r="C382" s="4" t="str">
        <f>IF(AND(IFERROR(INDEX(PARAMETRES!$D:$D,MATCH($B382,PARAMETRES!$B:$B,0)),"")&lt;&gt;"☐",ISNUMBER($P382)),IF(IFERROR(INDEX(LISTES!$F:$F,MATCH($B382,LISTES!$A:$A,0)),0)=1,"Domicile + agence","Domicile"),"Agence")</f>
        <v>Agence</v>
      </c>
      <c r="D382" s="20">
        <v>1</v>
      </c>
      <c r="E382" s="20">
        <v>0</v>
      </c>
      <c r="F382" s="21">
        <f>IF($K382&lt;&gt;"OK","",$N382+IF($C382="Agence",$O382,IF($C382="Domicile",$P382,$Q382+$O382))+IF($C382="Agence",IF(OR(IFERROR(INDEX(LISTES!$G:$G,MATCH($B382,LISTES!$A:$A,0)),0)=1,PARAMETRES!$C$6="Oui"),$R382,0),IF(IFERROR(INDEX(LISTES!$G:$G,MATCH($B382,LISTES!$A:$A,0)),0)=1,$R382+$Q382,$S382)))</f>
        <v>12.13</v>
      </c>
      <c r="G382" s="22">
        <f>IF($K382&lt;&gt;"OK","",IF($E382=0,0,$T382+IF($C382="Agence",$U382,IF($C382="Domicile",$V382,$W382+$U382))+IF($C382="Agence",IF(OR(IFERROR(INDEX(LISTES!$G:$G,MATCH($B382,LISTES!$A:$A,0)),0)=1,PARAMETRES!$C$6="Oui"),$X382,0),IF(IFERROR(INDEX(LISTES!$G:$G,MATCH($B382,LISTES!$A:$A,0)),0)=1,$X382+$W382,$Y382))))</f>
        <v>0</v>
      </c>
      <c r="H382" s="23">
        <f t="shared" si="10"/>
        <v>12.13</v>
      </c>
      <c r="I382" s="24" t="str">
        <f t="shared" si="11"/>
        <v/>
      </c>
      <c r="J382" s="25">
        <v>0</v>
      </c>
      <c r="K382" s="4" t="s">
        <v>943</v>
      </c>
      <c r="L382" s="25">
        <f>IFERROR(INDEX(LISTES!$C:$C,MATCH($B382,LISTES!$A:$A,0)),1)</f>
        <v>1</v>
      </c>
      <c r="N382" s="26">
        <v>0</v>
      </c>
      <c r="O382" s="26">
        <v>12.13</v>
      </c>
      <c r="P382" s="26"/>
      <c r="Q382" s="26"/>
      <c r="R382" s="26">
        <v>13.14</v>
      </c>
      <c r="S382" s="26"/>
      <c r="T382" s="26"/>
      <c r="U382" s="26"/>
      <c r="V382" s="26"/>
      <c r="W382" s="26"/>
      <c r="X382" s="26"/>
      <c r="Y382" s="26"/>
    </row>
    <row r="383" spans="1:25" x14ac:dyDescent="0.3">
      <c r="A383" s="18">
        <v>46287</v>
      </c>
      <c r="B383" s="19" t="s">
        <v>982</v>
      </c>
      <c r="C383" s="4" t="str">
        <f>IF(AND(IFERROR(INDEX(PARAMETRES!$D:$D,MATCH($B383,PARAMETRES!$B:$B,0)),"")&lt;&gt;"☐",ISNUMBER($P383)),IF(IFERROR(INDEX(LISTES!$F:$F,MATCH($B383,LISTES!$A:$A,0)),0)=1,"Domicile + agence","Domicile"),"Agence")</f>
        <v>Agence</v>
      </c>
      <c r="D383" s="20">
        <v>2</v>
      </c>
      <c r="E383" s="20">
        <v>0</v>
      </c>
      <c r="F383" s="21">
        <f>IF($K383&lt;&gt;"OK","",$N383+IF($C383="Agence",$O383,IF($C383="Domicile",$P383,$Q383+$O383))+IF($C383="Agence",IF(OR(IFERROR(INDEX(LISTES!$G:$G,MATCH($B383,LISTES!$A:$A,0)),0)=1,PARAMETRES!$C$6="Oui"),$R383,0),IF(IFERROR(INDEX(LISTES!$G:$G,MATCH($B383,LISTES!$A:$A,0)),0)=1,$R383+$Q383,$S383)))</f>
        <v>16.89</v>
      </c>
      <c r="G383" s="22">
        <f>IF($K383&lt;&gt;"OK","",IF($E383=0,0,$T383+IF($C383="Agence",$U383,IF($C383="Domicile",$V383,$W383+$U383))+IF($C383="Agence",IF(OR(IFERROR(INDEX(LISTES!$G:$G,MATCH($B383,LISTES!$A:$A,0)),0)=1,PARAMETRES!$C$6="Oui"),$X383,0),IF(IFERROR(INDEX(LISTES!$G:$G,MATCH($B383,LISTES!$A:$A,0)),0)=1,$X383+$W383,$Y383))))</f>
        <v>0</v>
      </c>
      <c r="H383" s="23">
        <f t="shared" si="10"/>
        <v>8.4450000000000003</v>
      </c>
      <c r="I383" s="24" t="str">
        <f t="shared" si="11"/>
        <v/>
      </c>
      <c r="J383" s="25">
        <v>0</v>
      </c>
      <c r="K383" s="4" t="s">
        <v>943</v>
      </c>
      <c r="L383" s="25">
        <f>IFERROR(INDEX(LISTES!$C:$C,MATCH($B383,LISTES!$A:$A,0)),1)</f>
        <v>1</v>
      </c>
      <c r="N383" s="26">
        <v>0.52</v>
      </c>
      <c r="O383" s="26">
        <v>16.37</v>
      </c>
      <c r="P383" s="26"/>
      <c r="Q383" s="26"/>
      <c r="R383" s="26">
        <v>16.43</v>
      </c>
      <c r="S383" s="26"/>
      <c r="T383" s="26"/>
      <c r="U383" s="26"/>
      <c r="V383" s="26"/>
      <c r="W383" s="26"/>
      <c r="X383" s="26"/>
      <c r="Y383" s="26"/>
    </row>
    <row r="384" spans="1:25" x14ac:dyDescent="0.3">
      <c r="A384" s="18">
        <v>46287</v>
      </c>
      <c r="B384" s="19" t="s">
        <v>983</v>
      </c>
      <c r="C384" s="4" t="str">
        <f>IF(AND(IFERROR(INDEX(PARAMETRES!$D:$D,MATCH($B384,PARAMETRES!$B:$B,0)),"")&lt;&gt;"☐",ISNUMBER($P384)),IF(IFERROR(INDEX(LISTES!$F:$F,MATCH($B384,LISTES!$A:$A,0)),0)=1,"Domicile + agence","Domicile"),"Agence")</f>
        <v>Agence</v>
      </c>
      <c r="D384" s="20">
        <v>3</v>
      </c>
      <c r="E384" s="20">
        <v>0</v>
      </c>
      <c r="F384" s="21">
        <f>IF($K384&lt;&gt;"OK","",$N384+IF($C384="Agence",$O384,IF($C384="Domicile",$P384,$Q384+$O384))+IF($C384="Agence",IF(OR(IFERROR(INDEX(LISTES!$G:$G,MATCH($B384,LISTES!$A:$A,0)),0)=1,PARAMETRES!$C$6="Oui"),$R384,0),IF(IFERROR(INDEX(LISTES!$G:$G,MATCH($B384,LISTES!$A:$A,0)),0)=1,$R384+$Q384,$S384)))</f>
        <v>20.27</v>
      </c>
      <c r="G384" s="22">
        <f>IF($K384&lt;&gt;"OK","",IF($E384=0,0,$T384+IF($C384="Agence",$U384,IF($C384="Domicile",$V384,$W384+$U384))+IF($C384="Agence",IF(OR(IFERROR(INDEX(LISTES!$G:$G,MATCH($B384,LISTES!$A:$A,0)),0)=1,PARAMETRES!$C$6="Oui"),$X384,0),IF(IFERROR(INDEX(LISTES!$G:$G,MATCH($B384,LISTES!$A:$A,0)),0)=1,$X384+$W384,$Y384))))</f>
        <v>0</v>
      </c>
      <c r="H384" s="23">
        <f t="shared" si="10"/>
        <v>6.7566666666666668</v>
      </c>
      <c r="I384" s="24" t="str">
        <f t="shared" si="11"/>
        <v/>
      </c>
      <c r="J384" s="25">
        <v>0</v>
      </c>
      <c r="K384" s="4" t="s">
        <v>943</v>
      </c>
      <c r="L384" s="25">
        <f>IFERROR(INDEX(LISTES!$C:$C,MATCH($B384,LISTES!$A:$A,0)),1)</f>
        <v>1</v>
      </c>
      <c r="N384" s="26">
        <v>5.58</v>
      </c>
      <c r="O384" s="26">
        <v>14.69</v>
      </c>
      <c r="P384" s="26"/>
      <c r="Q384" s="26"/>
      <c r="R384" s="26">
        <v>19.55</v>
      </c>
      <c r="S384" s="26"/>
      <c r="T384" s="26"/>
      <c r="U384" s="26"/>
      <c r="V384" s="26"/>
      <c r="W384" s="26"/>
      <c r="X384" s="26"/>
      <c r="Y384" s="26"/>
    </row>
    <row r="385" spans="1:25" x14ac:dyDescent="0.3">
      <c r="A385" s="18">
        <v>46287</v>
      </c>
      <c r="B385" s="19" t="s">
        <v>984</v>
      </c>
      <c r="C385" s="4" t="str">
        <f>IF(AND(IFERROR(INDEX(PARAMETRES!$D:$D,MATCH($B385,PARAMETRES!$B:$B,0)),"")&lt;&gt;"☐",ISNUMBER($P385)),IF(IFERROR(INDEX(LISTES!$F:$F,MATCH($B385,LISTES!$A:$A,0)),0)=1,"Domicile + agence","Domicile"),"Agence")</f>
        <v>Agence</v>
      </c>
      <c r="D385" s="20">
        <v>2</v>
      </c>
      <c r="E385" s="20">
        <v>2</v>
      </c>
      <c r="F385" s="21">
        <f>IF($K385&lt;&gt;"OK","",$N385+IF($C385="Agence",$O385,IF($C385="Domicile",$P385,$Q385+$O385))+IF($C385="Agence",IF(OR(IFERROR(INDEX(LISTES!$G:$G,MATCH($B385,LISTES!$A:$A,0)),0)=1,PARAMETRES!$C$6="Oui"),$R385,0),IF(IFERROR(INDEX(LISTES!$G:$G,MATCH($B385,LISTES!$A:$A,0)),0)=1,$R385+$Q385,$S385)))</f>
        <v>14</v>
      </c>
      <c r="G385" s="22">
        <f>IF($K385&lt;&gt;"OK","",IF($E385=0,0,$T385+IF($C385="Agence",$U385,IF($C385="Domicile",$V385,$W385+$U385))+IF($C385="Agence",IF(OR(IFERROR(INDEX(LISTES!$G:$G,MATCH($B385,LISTES!$A:$A,0)),0)=1,PARAMETRES!$C$6="Oui"),$X385,0),IF(IFERROR(INDEX(LISTES!$G:$G,MATCH($B385,LISTES!$A:$A,0)),0)=1,$X385+$W385,$Y385))))</f>
        <v>10.219999999999999</v>
      </c>
      <c r="H385" s="23">
        <f t="shared" si="10"/>
        <v>7</v>
      </c>
      <c r="I385" s="24">
        <f t="shared" si="11"/>
        <v>-3.7800000000000011</v>
      </c>
      <c r="J385" s="25">
        <v>0</v>
      </c>
      <c r="K385" s="4" t="s">
        <v>943</v>
      </c>
      <c r="L385" s="25">
        <f>IFERROR(INDEX(LISTES!$C:$C,MATCH($B385,LISTES!$A:$A,0)),1)</f>
        <v>1</v>
      </c>
      <c r="N385" s="26">
        <v>6.63</v>
      </c>
      <c r="O385" s="26">
        <v>7.37</v>
      </c>
      <c r="P385" s="26"/>
      <c r="Q385" s="26"/>
      <c r="R385" s="26">
        <v>3.82</v>
      </c>
      <c r="S385" s="26"/>
      <c r="T385" s="26">
        <v>6.18</v>
      </c>
      <c r="U385" s="26">
        <v>4.04</v>
      </c>
      <c r="V385" s="26"/>
      <c r="W385" s="26"/>
      <c r="X385" s="26">
        <v>7.73</v>
      </c>
      <c r="Y385" s="26"/>
    </row>
    <row r="386" spans="1:25" x14ac:dyDescent="0.3">
      <c r="A386" s="18">
        <v>46287</v>
      </c>
      <c r="B386" s="19" t="s">
        <v>861</v>
      </c>
      <c r="C386" s="4" t="str">
        <f>IF(AND(IFERROR(INDEX(PARAMETRES!$D:$D,MATCH($B386,PARAMETRES!$B:$B,0)),"")&lt;&gt;"☐",ISNUMBER($P386)),IF(IFERROR(INDEX(LISTES!$F:$F,MATCH($B386,LISTES!$A:$A,0)),0)=1,"Domicile + agence","Domicile"),"Agence")</f>
        <v>Agence</v>
      </c>
      <c r="D386" s="20">
        <v>18</v>
      </c>
      <c r="E386" s="20">
        <v>18</v>
      </c>
      <c r="F386" s="21">
        <f>IF($K386&lt;&gt;"OK","",$N386+IF($C386="Agence",$O386,IF($C386="Domicile",$P386,$Q386+$O386))+IF($C386="Agence",IF(OR(IFERROR(INDEX(LISTES!$G:$G,MATCH($B386,LISTES!$A:$A,0)),0)=1,PARAMETRES!$C$6="Oui"),$R386,0),IF(IFERROR(INDEX(LISTES!$G:$G,MATCH($B386,LISTES!$A:$A,0)),0)=1,$R386+$Q386,$S386)))</f>
        <v>58.769999999999996</v>
      </c>
      <c r="G386" s="22">
        <f>IF($K386&lt;&gt;"OK","",IF($E386=0,0,$T386+IF($C386="Agence",$U386,IF($C386="Domicile",$V386,$W386+$U386))+IF($C386="Agence",IF(OR(IFERROR(INDEX(LISTES!$G:$G,MATCH($B386,LISTES!$A:$A,0)),0)=1,PARAMETRES!$C$6="Oui"),$X386,0),IF(IFERROR(INDEX(LISTES!$G:$G,MATCH($B386,LISTES!$A:$A,0)),0)=1,$X386+$W386,$Y386))))</f>
        <v>38.36</v>
      </c>
      <c r="H386" s="23">
        <f t="shared" si="10"/>
        <v>3.2649999999999997</v>
      </c>
      <c r="I386" s="24">
        <f t="shared" si="11"/>
        <v>-20.409999999999997</v>
      </c>
      <c r="J386" s="25">
        <v>0</v>
      </c>
      <c r="K386" s="4" t="s">
        <v>943</v>
      </c>
      <c r="L386" s="25">
        <f>IFERROR(INDEX(LISTES!$C:$C,MATCH($B386,LISTES!$A:$A,0)),1)</f>
        <v>1</v>
      </c>
      <c r="N386" s="26">
        <v>55.86</v>
      </c>
      <c r="O386" s="26">
        <v>2.91</v>
      </c>
      <c r="P386" s="26"/>
      <c r="Q386" s="26"/>
      <c r="R386" s="26">
        <v>3.92</v>
      </c>
      <c r="S386" s="26"/>
      <c r="T386" s="26">
        <v>33.409999999999997</v>
      </c>
      <c r="U386" s="26">
        <v>4.95</v>
      </c>
      <c r="V386" s="26"/>
      <c r="W386" s="26"/>
      <c r="X386" s="26">
        <v>4.9800000000000004</v>
      </c>
      <c r="Y386" s="26"/>
    </row>
    <row r="387" spans="1:25" x14ac:dyDescent="0.3">
      <c r="A387" s="18">
        <v>46286</v>
      </c>
      <c r="B387" s="19" t="s">
        <v>846</v>
      </c>
      <c r="C387" s="4" t="str">
        <f>IF(AND(IFERROR(INDEX(PARAMETRES!$D:$D,MATCH($B387,PARAMETRES!$B:$B,0)),"")&lt;&gt;"☐",ISNUMBER($P387)),IF(IFERROR(INDEX(LISTES!$F:$F,MATCH($B387,LISTES!$A:$A,0)),0)=1,"Domicile + agence","Domicile"),"Agence")</f>
        <v>Agence</v>
      </c>
      <c r="D387" s="20">
        <v>27</v>
      </c>
      <c r="E387" s="20">
        <v>0</v>
      </c>
      <c r="F387" s="21">
        <f>IF($K387&lt;&gt;"OK","",$N387+IF($C387="Agence",$O387,IF($C387="Domicile",$P387,$Q387+$O387))+IF($C387="Agence",IF(OR(IFERROR(INDEX(LISTES!$G:$G,MATCH($B387,LISTES!$A:$A,0)),0)=1,PARAMETRES!$C$6="Oui"),$R387,0),IF(IFERROR(INDEX(LISTES!$G:$G,MATCH($B387,LISTES!$A:$A,0)),0)=1,$R387+$Q387,$S387)))</f>
        <v>338.01</v>
      </c>
      <c r="G387" s="22">
        <f>IF($K387&lt;&gt;"OK","",IF($E387=0,0,$T387+IF($C387="Agence",$U387,IF($C387="Domicile",$V387,$W387+$U387))+IF($C387="Agence",IF(OR(IFERROR(INDEX(LISTES!$G:$G,MATCH($B387,LISTES!$A:$A,0)),0)=1,PARAMETRES!$C$6="Oui"),$X387,0),IF(IFERROR(INDEX(LISTES!$G:$G,MATCH($B387,LISTES!$A:$A,0)),0)=1,$X387+$W387,$Y387))))</f>
        <v>0</v>
      </c>
      <c r="H387" s="23">
        <f t="shared" si="10"/>
        <v>12.518888888888888</v>
      </c>
      <c r="I387" s="24" t="str">
        <f t="shared" si="11"/>
        <v/>
      </c>
      <c r="J387" s="25">
        <v>0</v>
      </c>
      <c r="K387" s="4" t="s">
        <v>943</v>
      </c>
      <c r="L387" s="25">
        <f>IFERROR(INDEX(LISTES!$C:$C,MATCH($B387,LISTES!$A:$A,0)),1)</f>
        <v>0</v>
      </c>
      <c r="N387" s="26">
        <v>334.25</v>
      </c>
      <c r="O387" s="26">
        <v>3.76</v>
      </c>
      <c r="P387" s="26"/>
      <c r="Q387" s="26"/>
      <c r="R387" s="26">
        <v>4.0999999999999996</v>
      </c>
      <c r="S387" s="26"/>
      <c r="T387" s="26"/>
      <c r="U387" s="26"/>
      <c r="V387" s="26"/>
      <c r="W387" s="26"/>
      <c r="X387" s="26"/>
      <c r="Y387" s="26"/>
    </row>
    <row r="388" spans="1:25" x14ac:dyDescent="0.3">
      <c r="A388" s="18">
        <v>46286</v>
      </c>
      <c r="B388" s="19" t="s">
        <v>944</v>
      </c>
      <c r="C388" s="4" t="str">
        <f>IF(AND(IFERROR(INDEX(PARAMETRES!$D:$D,MATCH($B388,PARAMETRES!$B:$B,0)),"")&lt;&gt;"☐",ISNUMBER($P388)),IF(IFERROR(INDEX(LISTES!$F:$F,MATCH($B388,LISTES!$A:$A,0)),0)=1,"Domicile + agence","Domicile"),"Agence")</f>
        <v>Agence</v>
      </c>
      <c r="D388" s="20">
        <v>20</v>
      </c>
      <c r="E388" s="20">
        <v>0</v>
      </c>
      <c r="F388" s="21">
        <f>IF($K388&lt;&gt;"OK","",$N388+IF($C388="Agence",$O388,IF($C388="Domicile",$P388,$Q388+$O388))+IF($C388="Agence",IF(OR(IFERROR(INDEX(LISTES!$G:$G,MATCH($B388,LISTES!$A:$A,0)),0)=1,PARAMETRES!$C$6="Oui"),$R388,0),IF(IFERROR(INDEX(LISTES!$G:$G,MATCH($B388,LISTES!$A:$A,0)),0)=1,$R388+$Q388,$S388)))</f>
        <v>42.15</v>
      </c>
      <c r="G388" s="22">
        <f>IF($K388&lt;&gt;"OK","",IF($E388=0,0,$T388+IF($C388="Agence",$U388,IF($C388="Domicile",$V388,$W388+$U388))+IF($C388="Agence",IF(OR(IFERROR(INDEX(LISTES!$G:$G,MATCH($B388,LISTES!$A:$A,0)),0)=1,PARAMETRES!$C$6="Oui"),$X388,0),IF(IFERROR(INDEX(LISTES!$G:$G,MATCH($B388,LISTES!$A:$A,0)),0)=1,$X388+$W388,$Y388))))</f>
        <v>0</v>
      </c>
      <c r="H388" s="23">
        <f t="shared" si="10"/>
        <v>2.1074999999999999</v>
      </c>
      <c r="I388" s="24" t="str">
        <f t="shared" si="11"/>
        <v/>
      </c>
      <c r="J388" s="25">
        <v>0</v>
      </c>
      <c r="K388" s="4" t="s">
        <v>943</v>
      </c>
      <c r="L388" s="25">
        <f>IFERROR(INDEX(LISTES!$C:$C,MATCH($B388,LISTES!$A:$A,0)),1)</f>
        <v>1</v>
      </c>
      <c r="N388" s="26">
        <v>38.21</v>
      </c>
      <c r="O388" s="26">
        <v>3.94</v>
      </c>
      <c r="P388" s="26"/>
      <c r="Q388" s="26"/>
      <c r="R388" s="26">
        <v>3.72</v>
      </c>
      <c r="S388" s="26"/>
      <c r="T388" s="26"/>
      <c r="U388" s="26"/>
      <c r="V388" s="26"/>
      <c r="W388" s="26"/>
      <c r="X388" s="26"/>
      <c r="Y388" s="26"/>
    </row>
    <row r="389" spans="1:25" x14ac:dyDescent="0.3">
      <c r="A389" s="18">
        <v>46286</v>
      </c>
      <c r="B389" s="19" t="s">
        <v>945</v>
      </c>
      <c r="C389" s="4" t="str">
        <f>IF(AND(IFERROR(INDEX(PARAMETRES!$D:$D,MATCH($B389,PARAMETRES!$B:$B,0)),"")&lt;&gt;"☐",ISNUMBER($P389)),IF(IFERROR(INDEX(LISTES!$F:$F,MATCH($B389,LISTES!$A:$A,0)),0)=1,"Domicile + agence","Domicile"),"Agence")</f>
        <v>Agence</v>
      </c>
      <c r="D389" s="20">
        <v>20</v>
      </c>
      <c r="E389" s="20">
        <v>0</v>
      </c>
      <c r="F389" s="21">
        <f>IF($K389&lt;&gt;"OK","",$N389+IF($C389="Agence",$O389,IF($C389="Domicile",$P389,$Q389+$O389))+IF($C389="Agence",IF(OR(IFERROR(INDEX(LISTES!$G:$G,MATCH($B389,LISTES!$A:$A,0)),0)=1,PARAMETRES!$C$6="Oui"),$R389,0),IF(IFERROR(INDEX(LISTES!$G:$G,MATCH($B389,LISTES!$A:$A,0)),0)=1,$R389+$Q389,$S389)))</f>
        <v>39.629999999999995</v>
      </c>
      <c r="G389" s="22">
        <f>IF($K389&lt;&gt;"OK","",IF($E389=0,0,$T389+IF($C389="Agence",$U389,IF($C389="Domicile",$V389,$W389+$U389))+IF($C389="Agence",IF(OR(IFERROR(INDEX(LISTES!$G:$G,MATCH($B389,LISTES!$A:$A,0)),0)=1,PARAMETRES!$C$6="Oui"),$X389,0),IF(IFERROR(INDEX(LISTES!$G:$G,MATCH($B389,LISTES!$A:$A,0)),0)=1,$X389+$W389,$Y389))))</f>
        <v>0</v>
      </c>
      <c r="H389" s="23">
        <f t="shared" ref="H389:H450" si="12">IF(OR($D389=0,$K389&lt;&gt;"OK"),"",$F389/$D389)</f>
        <v>1.9814999999999998</v>
      </c>
      <c r="I389" s="24" t="str">
        <f t="shared" ref="I389:I450" si="13">IF(AND($E389&gt;0,$E389=$D389,$K389="OK"),$G389-$F389,"")</f>
        <v/>
      </c>
      <c r="J389" s="25">
        <v>0</v>
      </c>
      <c r="K389" s="4" t="s">
        <v>943</v>
      </c>
      <c r="L389" s="25">
        <f>IFERROR(INDEX(LISTES!$C:$C,MATCH($B389,LISTES!$A:$A,0)),1)</f>
        <v>1</v>
      </c>
      <c r="N389" s="26">
        <v>37.619999999999997</v>
      </c>
      <c r="O389" s="26">
        <v>2.0099999999999998</v>
      </c>
      <c r="P389" s="26"/>
      <c r="Q389" s="26"/>
      <c r="R389" s="26">
        <v>3.51</v>
      </c>
      <c r="S389" s="26"/>
      <c r="T389" s="26"/>
      <c r="U389" s="26"/>
      <c r="V389" s="26"/>
      <c r="W389" s="26"/>
      <c r="X389" s="26"/>
      <c r="Y389" s="26"/>
    </row>
    <row r="390" spans="1:25" x14ac:dyDescent="0.3">
      <c r="A390" s="18">
        <v>46286</v>
      </c>
      <c r="B390" s="19" t="s">
        <v>946</v>
      </c>
      <c r="C390" s="4" t="str">
        <f>IF(AND(IFERROR(INDEX(PARAMETRES!$D:$D,MATCH($B390,PARAMETRES!$B:$B,0)),"")&lt;&gt;"☐",ISNUMBER($P390)),IF(IFERROR(INDEX(LISTES!$F:$F,MATCH($B390,LISTES!$A:$A,0)),0)=1,"Domicile + agence","Domicile"),"Agence")</f>
        <v>Agence</v>
      </c>
      <c r="D390" s="20">
        <v>16</v>
      </c>
      <c r="E390" s="20">
        <v>0</v>
      </c>
      <c r="F390" s="21">
        <f>IF($K390&lt;&gt;"OK","",$N390+IF($C390="Agence",$O390,IF($C390="Domicile",$P390,$Q390+$O390))+IF($C390="Agence",IF(OR(IFERROR(INDEX(LISTES!$G:$G,MATCH($B390,LISTES!$A:$A,0)),0)=1,PARAMETRES!$C$6="Oui"),$R390,0),IF(IFERROR(INDEX(LISTES!$G:$G,MATCH($B390,LISTES!$A:$A,0)),0)=1,$R390+$Q390,$S390)))</f>
        <v>41.42</v>
      </c>
      <c r="G390" s="22">
        <f>IF($K390&lt;&gt;"OK","",IF($E390=0,0,$T390+IF($C390="Agence",$U390,IF($C390="Domicile",$V390,$W390+$U390))+IF($C390="Agence",IF(OR(IFERROR(INDEX(LISTES!$G:$G,MATCH($B390,LISTES!$A:$A,0)),0)=1,PARAMETRES!$C$6="Oui"),$X390,0),IF(IFERROR(INDEX(LISTES!$G:$G,MATCH($B390,LISTES!$A:$A,0)),0)=1,$X390+$W390,$Y390))))</f>
        <v>0</v>
      </c>
      <c r="H390" s="23">
        <f t="shared" si="12"/>
        <v>2.5887500000000001</v>
      </c>
      <c r="I390" s="24" t="str">
        <f t="shared" si="13"/>
        <v/>
      </c>
      <c r="J390" s="25">
        <v>0</v>
      </c>
      <c r="K390" s="4" t="s">
        <v>943</v>
      </c>
      <c r="L390" s="25">
        <f>IFERROR(INDEX(LISTES!$C:$C,MATCH($B390,LISTES!$A:$A,0)),1)</f>
        <v>0</v>
      </c>
      <c r="N390" s="26">
        <v>37.43</v>
      </c>
      <c r="O390" s="26">
        <v>3.99</v>
      </c>
      <c r="P390" s="26"/>
      <c r="Q390" s="26"/>
      <c r="R390" s="26">
        <v>4.18</v>
      </c>
      <c r="S390" s="26"/>
      <c r="T390" s="26"/>
      <c r="U390" s="26"/>
      <c r="V390" s="26"/>
      <c r="W390" s="26"/>
      <c r="X390" s="26"/>
      <c r="Y390" s="26"/>
    </row>
    <row r="391" spans="1:25" x14ac:dyDescent="0.3">
      <c r="A391" s="18">
        <v>46286</v>
      </c>
      <c r="B391" s="19" t="s">
        <v>892</v>
      </c>
      <c r="C391" s="4" t="str">
        <f>IF(AND(IFERROR(INDEX(PARAMETRES!$D:$D,MATCH($B391,PARAMETRES!$B:$B,0)),"")&lt;&gt;"☐",ISNUMBER($P391)),IF(IFERROR(INDEX(LISTES!$F:$F,MATCH($B391,LISTES!$A:$A,0)),0)=1,"Domicile + agence","Domicile"),"Agence")</f>
        <v>Agence</v>
      </c>
      <c r="D391" s="20">
        <v>29</v>
      </c>
      <c r="E391" s="20">
        <v>0</v>
      </c>
      <c r="F391" s="21">
        <f>IF($K391&lt;&gt;"OK","",$N391+IF($C391="Agence",$O391,IF($C391="Domicile",$P391,$Q391+$O391))+IF($C391="Agence",IF(OR(IFERROR(INDEX(LISTES!$G:$G,MATCH($B391,LISTES!$A:$A,0)),0)=1,PARAMETRES!$C$6="Oui"),$R391,0),IF(IFERROR(INDEX(LISTES!$G:$G,MATCH($B391,LISTES!$A:$A,0)),0)=1,$R391+$Q391,$S391)))</f>
        <v>59.16</v>
      </c>
      <c r="G391" s="22">
        <f>IF($K391&lt;&gt;"OK","",IF($E391=0,0,$T391+IF($C391="Agence",$U391,IF($C391="Domicile",$V391,$W391+$U391))+IF($C391="Agence",IF(OR(IFERROR(INDEX(LISTES!$G:$G,MATCH($B391,LISTES!$A:$A,0)),0)=1,PARAMETRES!$C$6="Oui"),$X391,0),IF(IFERROR(INDEX(LISTES!$G:$G,MATCH($B391,LISTES!$A:$A,0)),0)=1,$X391+$W391,$Y391))))</f>
        <v>0</v>
      </c>
      <c r="H391" s="23">
        <f t="shared" si="12"/>
        <v>2.04</v>
      </c>
      <c r="I391" s="24" t="str">
        <f t="shared" si="13"/>
        <v/>
      </c>
      <c r="J391" s="25">
        <v>0</v>
      </c>
      <c r="K391" s="4" t="s">
        <v>943</v>
      </c>
      <c r="L391" s="25">
        <f>IFERROR(INDEX(LISTES!$C:$C,MATCH($B391,LISTES!$A:$A,0)),1)</f>
        <v>1</v>
      </c>
      <c r="N391" s="26">
        <v>56.4</v>
      </c>
      <c r="O391" s="26">
        <v>2.76</v>
      </c>
      <c r="P391" s="26"/>
      <c r="Q391" s="26"/>
      <c r="R391" s="26">
        <v>2.89</v>
      </c>
      <c r="S391" s="26"/>
      <c r="T391" s="26"/>
      <c r="U391" s="26"/>
      <c r="V391" s="26"/>
      <c r="W391" s="26"/>
      <c r="X391" s="26"/>
      <c r="Y391" s="26"/>
    </row>
    <row r="392" spans="1:25" x14ac:dyDescent="0.3">
      <c r="A392" s="18">
        <v>46286</v>
      </c>
      <c r="B392" s="19" t="s">
        <v>947</v>
      </c>
      <c r="C392" s="4" t="str">
        <f>IF(AND(IFERROR(INDEX(PARAMETRES!$D:$D,MATCH($B392,PARAMETRES!$B:$B,0)),"")&lt;&gt;"☐",ISNUMBER($P392)),IF(IFERROR(INDEX(LISTES!$F:$F,MATCH($B392,LISTES!$A:$A,0)),0)=1,"Domicile + agence","Domicile"),"Agence")</f>
        <v>Agence</v>
      </c>
      <c r="D392" s="20">
        <v>6</v>
      </c>
      <c r="E392" s="20">
        <v>0</v>
      </c>
      <c r="F392" s="21">
        <f>IF($K392&lt;&gt;"OK","",$N392+IF($C392="Agence",$O392,IF($C392="Domicile",$P392,$Q392+$O392))+IF($C392="Agence",IF(OR(IFERROR(INDEX(LISTES!$G:$G,MATCH($B392,LISTES!$A:$A,0)),0)=1,PARAMETRES!$C$6="Oui"),$R392,0),IF(IFERROR(INDEX(LISTES!$G:$G,MATCH($B392,LISTES!$A:$A,0)),0)=1,$R392+$Q392,$S392)))</f>
        <v>30.69</v>
      </c>
      <c r="G392" s="22">
        <f>IF($K392&lt;&gt;"OK","",IF($E392=0,0,$T392+IF($C392="Agence",$U392,IF($C392="Domicile",$V392,$W392+$U392))+IF($C392="Agence",IF(OR(IFERROR(INDEX(LISTES!$G:$G,MATCH($B392,LISTES!$A:$A,0)),0)=1,PARAMETRES!$C$6="Oui"),$X392,0),IF(IFERROR(INDEX(LISTES!$G:$G,MATCH($B392,LISTES!$A:$A,0)),0)=1,$X392+$W392,$Y392))))</f>
        <v>0</v>
      </c>
      <c r="H392" s="23">
        <f t="shared" si="12"/>
        <v>5.1150000000000002</v>
      </c>
      <c r="I392" s="24" t="str">
        <f t="shared" si="13"/>
        <v/>
      </c>
      <c r="J392" s="25">
        <v>0</v>
      </c>
      <c r="K392" s="4" t="s">
        <v>943</v>
      </c>
      <c r="L392" s="25">
        <f>IFERROR(INDEX(LISTES!$C:$C,MATCH($B392,LISTES!$A:$A,0)),1)</f>
        <v>1</v>
      </c>
      <c r="N392" s="26">
        <v>4.96</v>
      </c>
      <c r="O392" s="26">
        <v>25.73</v>
      </c>
      <c r="P392" s="26"/>
      <c r="Q392" s="26"/>
      <c r="R392" s="26">
        <v>25.81</v>
      </c>
      <c r="S392" s="26"/>
      <c r="T392" s="26"/>
      <c r="U392" s="26"/>
      <c r="V392" s="26"/>
      <c r="W392" s="26"/>
      <c r="X392" s="26"/>
      <c r="Y392" s="26"/>
    </row>
    <row r="393" spans="1:25" x14ac:dyDescent="0.3">
      <c r="A393" s="18">
        <v>46286</v>
      </c>
      <c r="B393" s="19" t="s">
        <v>948</v>
      </c>
      <c r="C393" s="4" t="str">
        <f>IF(AND(IFERROR(INDEX(PARAMETRES!$D:$D,MATCH($B393,PARAMETRES!$B:$B,0)),"")&lt;&gt;"☐",ISNUMBER($P393)),IF(IFERROR(INDEX(LISTES!$F:$F,MATCH($B393,LISTES!$A:$A,0)),0)=1,"Domicile + agence","Domicile"),"Agence")</f>
        <v>Agence</v>
      </c>
      <c r="D393" s="20">
        <v>18</v>
      </c>
      <c r="E393" s="20">
        <v>0</v>
      </c>
      <c r="F393" s="21">
        <f>IF($K393&lt;&gt;"OK","",$N393+IF($C393="Agence",$O393,IF($C393="Domicile",$P393,$Q393+$O393))+IF($C393="Agence",IF(OR(IFERROR(INDEX(LISTES!$G:$G,MATCH($B393,LISTES!$A:$A,0)),0)=1,PARAMETRES!$C$6="Oui"),$R393,0),IF(IFERROR(INDEX(LISTES!$G:$G,MATCH($B393,LISTES!$A:$A,0)),0)=1,$R393+$Q393,$S393)))</f>
        <v>37.230000000000004</v>
      </c>
      <c r="G393" s="22">
        <f>IF($K393&lt;&gt;"OK","",IF($E393=0,0,$T393+IF($C393="Agence",$U393,IF($C393="Domicile",$V393,$W393+$U393))+IF($C393="Agence",IF(OR(IFERROR(INDEX(LISTES!$G:$G,MATCH($B393,LISTES!$A:$A,0)),0)=1,PARAMETRES!$C$6="Oui"),$X393,0),IF(IFERROR(INDEX(LISTES!$G:$G,MATCH($B393,LISTES!$A:$A,0)),0)=1,$X393+$W393,$Y393))))</f>
        <v>0</v>
      </c>
      <c r="H393" s="23">
        <f t="shared" si="12"/>
        <v>2.0683333333333334</v>
      </c>
      <c r="I393" s="24" t="str">
        <f t="shared" si="13"/>
        <v/>
      </c>
      <c r="J393" s="25">
        <v>0</v>
      </c>
      <c r="K393" s="4" t="s">
        <v>943</v>
      </c>
      <c r="L393" s="25">
        <f>IFERROR(INDEX(LISTES!$C:$C,MATCH($B393,LISTES!$A:$A,0)),1)</f>
        <v>1</v>
      </c>
      <c r="N393" s="26">
        <v>32.5</v>
      </c>
      <c r="O393" s="26">
        <v>4.7300000000000004</v>
      </c>
      <c r="P393" s="26"/>
      <c r="Q393" s="26"/>
      <c r="R393" s="26">
        <v>4.7300000000000004</v>
      </c>
      <c r="S393" s="26"/>
      <c r="T393" s="26"/>
      <c r="U393" s="26"/>
      <c r="V393" s="26"/>
      <c r="W393" s="26"/>
      <c r="X393" s="26"/>
      <c r="Y393" s="26"/>
    </row>
    <row r="394" spans="1:25" x14ac:dyDescent="0.3">
      <c r="A394" s="18">
        <v>46286</v>
      </c>
      <c r="B394" s="19" t="s">
        <v>949</v>
      </c>
      <c r="C394" s="4" t="str">
        <f>IF(AND(IFERROR(INDEX(PARAMETRES!$D:$D,MATCH($B394,PARAMETRES!$B:$B,0)),"")&lt;&gt;"☐",ISNUMBER($P394)),IF(IFERROR(INDEX(LISTES!$F:$F,MATCH($B394,LISTES!$A:$A,0)),0)=1,"Domicile + agence","Domicile"),"Agence")</f>
        <v>Agence</v>
      </c>
      <c r="D394" s="20">
        <v>9</v>
      </c>
      <c r="E394" s="20">
        <v>0</v>
      </c>
      <c r="F394" s="21">
        <f>IF($K394&lt;&gt;"OK","",$N394+IF($C394="Agence",$O394,IF($C394="Domicile",$P394,$Q394+$O394))+IF($C394="Agence",IF(OR(IFERROR(INDEX(LISTES!$G:$G,MATCH($B394,LISTES!$A:$A,0)),0)=1,PARAMETRES!$C$6="Oui"),$R394,0),IF(IFERROR(INDEX(LISTES!$G:$G,MATCH($B394,LISTES!$A:$A,0)),0)=1,$R394+$Q394,$S394)))</f>
        <v>141.08000000000001</v>
      </c>
      <c r="G394" s="22">
        <f>IF($K394&lt;&gt;"OK","",IF($E394=0,0,$T394+IF($C394="Agence",$U394,IF($C394="Domicile",$V394,$W394+$U394))+IF($C394="Agence",IF(OR(IFERROR(INDEX(LISTES!$G:$G,MATCH($B394,LISTES!$A:$A,0)),0)=1,PARAMETRES!$C$6="Oui"),$X394,0),IF(IFERROR(INDEX(LISTES!$G:$G,MATCH($B394,LISTES!$A:$A,0)),0)=1,$X394+$W394,$Y394))))</f>
        <v>0</v>
      </c>
      <c r="H394" s="23">
        <f t="shared" si="12"/>
        <v>15.675555555555556</v>
      </c>
      <c r="I394" s="24" t="str">
        <f t="shared" si="13"/>
        <v/>
      </c>
      <c r="J394" s="25">
        <v>0</v>
      </c>
      <c r="K394" s="4" t="s">
        <v>943</v>
      </c>
      <c r="L394" s="25">
        <f>IFERROR(INDEX(LISTES!$C:$C,MATCH($B394,LISTES!$A:$A,0)),1)</f>
        <v>1</v>
      </c>
      <c r="N394" s="26">
        <v>130.65</v>
      </c>
      <c r="O394" s="26">
        <v>10.43</v>
      </c>
      <c r="P394" s="26"/>
      <c r="Q394" s="26"/>
      <c r="R394" s="26">
        <v>7.6</v>
      </c>
      <c r="S394" s="26"/>
      <c r="T394" s="26"/>
      <c r="U394" s="26"/>
      <c r="V394" s="26"/>
      <c r="W394" s="26"/>
      <c r="X394" s="26"/>
      <c r="Y394" s="26"/>
    </row>
    <row r="395" spans="1:25" x14ac:dyDescent="0.3">
      <c r="A395" s="18">
        <v>46286</v>
      </c>
      <c r="B395" s="19" t="s">
        <v>911</v>
      </c>
      <c r="C395" s="4" t="str">
        <f>IF(AND(IFERROR(INDEX(PARAMETRES!$D:$D,MATCH($B395,PARAMETRES!$B:$B,0)),"")&lt;&gt;"☐",ISNUMBER($P395)),IF(IFERROR(INDEX(LISTES!$F:$F,MATCH($B395,LISTES!$A:$A,0)),0)=1,"Domicile + agence","Domicile"),"Agence")</f>
        <v>Agence</v>
      </c>
      <c r="D395" s="20">
        <v>1</v>
      </c>
      <c r="E395" s="20">
        <v>0</v>
      </c>
      <c r="F395" s="21">
        <f>IF($K395&lt;&gt;"OK","",$N395+IF($C395="Agence",$O395,IF($C395="Domicile",$P395,$Q395+$O395))+IF($C395="Agence",IF(OR(IFERROR(INDEX(LISTES!$G:$G,MATCH($B395,LISTES!$A:$A,0)),0)=1,PARAMETRES!$C$6="Oui"),$R395,0),IF(IFERROR(INDEX(LISTES!$G:$G,MATCH($B395,LISTES!$A:$A,0)),0)=1,$R395+$Q395,$S395)))</f>
        <v>27.59</v>
      </c>
      <c r="G395" s="22">
        <f>IF($K395&lt;&gt;"OK","",IF($E395=0,0,$T395+IF($C395="Agence",$U395,IF($C395="Domicile",$V395,$W395+$U395))+IF($C395="Agence",IF(OR(IFERROR(INDEX(LISTES!$G:$G,MATCH($B395,LISTES!$A:$A,0)),0)=1,PARAMETRES!$C$6="Oui"),$X395,0),IF(IFERROR(INDEX(LISTES!$G:$G,MATCH($B395,LISTES!$A:$A,0)),0)=1,$X395+$W395,$Y395))))</f>
        <v>0</v>
      </c>
      <c r="H395" s="23">
        <f t="shared" si="12"/>
        <v>27.59</v>
      </c>
      <c r="I395" s="24" t="str">
        <f t="shared" si="13"/>
        <v/>
      </c>
      <c r="J395" s="25">
        <v>0</v>
      </c>
      <c r="K395" s="4" t="s">
        <v>943</v>
      </c>
      <c r="L395" s="25">
        <f>IFERROR(INDEX(LISTES!$C:$C,MATCH($B395,LISTES!$A:$A,0)),1)</f>
        <v>1</v>
      </c>
      <c r="N395" s="26">
        <v>0</v>
      </c>
      <c r="O395" s="26">
        <v>27.59</v>
      </c>
      <c r="P395" s="26"/>
      <c r="Q395" s="26"/>
      <c r="R395" s="26">
        <v>28.03</v>
      </c>
      <c r="S395" s="26"/>
      <c r="T395" s="26"/>
      <c r="U395" s="26"/>
      <c r="V395" s="26"/>
      <c r="W395" s="26"/>
      <c r="X395" s="26"/>
      <c r="Y395" s="26"/>
    </row>
    <row r="396" spans="1:25" x14ac:dyDescent="0.3">
      <c r="A396" s="18">
        <v>46286</v>
      </c>
      <c r="B396" s="19" t="s">
        <v>950</v>
      </c>
      <c r="C396" s="4" t="str">
        <f>IF(AND(IFERROR(INDEX(PARAMETRES!$D:$D,MATCH($B396,PARAMETRES!$B:$B,0)),"")&lt;&gt;"☐",ISNUMBER($P396)),IF(IFERROR(INDEX(LISTES!$F:$F,MATCH($B396,LISTES!$A:$A,0)),0)=1,"Domicile + agence","Domicile"),"Agence")</f>
        <v>Agence</v>
      </c>
      <c r="D396" s="20">
        <v>31</v>
      </c>
      <c r="E396" s="20">
        <v>0</v>
      </c>
      <c r="F396" s="21">
        <f>IF($K396&lt;&gt;"OK","",$N396+IF($C396="Agence",$O396,IF($C396="Domicile",$P396,$Q396+$O396))+IF($C396="Agence",IF(OR(IFERROR(INDEX(LISTES!$G:$G,MATCH($B396,LISTES!$A:$A,0)),0)=1,PARAMETRES!$C$6="Oui"),$R396,0),IF(IFERROR(INDEX(LISTES!$G:$G,MATCH($B396,LISTES!$A:$A,0)),0)=1,$R396+$Q396,$S396)))</f>
        <v>50.519999999999996</v>
      </c>
      <c r="G396" s="22">
        <f>IF($K396&lt;&gt;"OK","",IF($E396=0,0,$T396+IF($C396="Agence",$U396,IF($C396="Domicile",$V396,$W396+$U396))+IF($C396="Agence",IF(OR(IFERROR(INDEX(LISTES!$G:$G,MATCH($B396,LISTES!$A:$A,0)),0)=1,PARAMETRES!$C$6="Oui"),$X396,0),IF(IFERROR(INDEX(LISTES!$G:$G,MATCH($B396,LISTES!$A:$A,0)),0)=1,$X396+$W396,$Y396))))</f>
        <v>0</v>
      </c>
      <c r="H396" s="23">
        <f t="shared" si="12"/>
        <v>1.6296774193548387</v>
      </c>
      <c r="I396" s="24" t="str">
        <f t="shared" si="13"/>
        <v/>
      </c>
      <c r="J396" s="25">
        <v>0</v>
      </c>
      <c r="K396" s="4" t="s">
        <v>943</v>
      </c>
      <c r="L396" s="25">
        <f>IFERROR(INDEX(LISTES!$C:$C,MATCH($B396,LISTES!$A:$A,0)),1)</f>
        <v>1</v>
      </c>
      <c r="N396" s="26">
        <v>47.62</v>
      </c>
      <c r="O396" s="26">
        <v>2.9</v>
      </c>
      <c r="P396" s="26"/>
      <c r="Q396" s="26"/>
      <c r="R396" s="26">
        <v>3.51</v>
      </c>
      <c r="S396" s="26"/>
      <c r="T396" s="26"/>
      <c r="U396" s="26"/>
      <c r="V396" s="26"/>
      <c r="W396" s="26"/>
      <c r="X396" s="26"/>
      <c r="Y396" s="26"/>
    </row>
    <row r="397" spans="1:25" x14ac:dyDescent="0.3">
      <c r="A397" s="18">
        <v>46286</v>
      </c>
      <c r="B397" s="19" t="s">
        <v>951</v>
      </c>
      <c r="C397" s="4" t="str">
        <f>IF(AND(IFERROR(INDEX(PARAMETRES!$D:$D,MATCH($B397,PARAMETRES!$B:$B,0)),"")&lt;&gt;"☐",ISNUMBER($P397)),IF(IFERROR(INDEX(LISTES!$F:$F,MATCH($B397,LISTES!$A:$A,0)),0)=1,"Domicile + agence","Domicile"),"Agence")</f>
        <v>Agence</v>
      </c>
      <c r="D397" s="20">
        <v>18</v>
      </c>
      <c r="E397" s="20">
        <v>0</v>
      </c>
      <c r="F397" s="21">
        <f>IF($K397&lt;&gt;"OK","",$N397+IF($C397="Agence",$O397,IF($C397="Domicile",$P397,$Q397+$O397))+IF($C397="Agence",IF(OR(IFERROR(INDEX(LISTES!$G:$G,MATCH($B397,LISTES!$A:$A,0)),0)=1,PARAMETRES!$C$6="Oui"),$R397,0),IF(IFERROR(INDEX(LISTES!$G:$G,MATCH($B397,LISTES!$A:$A,0)),0)=1,$R397+$Q397,$S397)))</f>
        <v>119.09</v>
      </c>
      <c r="G397" s="22">
        <f>IF($K397&lt;&gt;"OK","",IF($E397=0,0,$T397+IF($C397="Agence",$U397,IF($C397="Domicile",$V397,$W397+$U397))+IF($C397="Agence",IF(OR(IFERROR(INDEX(LISTES!$G:$G,MATCH($B397,LISTES!$A:$A,0)),0)=1,PARAMETRES!$C$6="Oui"),$X397,0),IF(IFERROR(INDEX(LISTES!$G:$G,MATCH($B397,LISTES!$A:$A,0)),0)=1,$X397+$W397,$Y397))))</f>
        <v>0</v>
      </c>
      <c r="H397" s="23">
        <f t="shared" si="12"/>
        <v>6.6161111111111115</v>
      </c>
      <c r="I397" s="24" t="str">
        <f t="shared" si="13"/>
        <v/>
      </c>
      <c r="J397" s="25">
        <v>0</v>
      </c>
      <c r="K397" s="4" t="s">
        <v>943</v>
      </c>
      <c r="L397" s="25">
        <f>IFERROR(INDEX(LISTES!$C:$C,MATCH($B397,LISTES!$A:$A,0)),1)</f>
        <v>1</v>
      </c>
      <c r="N397" s="26">
        <v>108.9</v>
      </c>
      <c r="O397" s="26">
        <v>10.19</v>
      </c>
      <c r="P397" s="26"/>
      <c r="Q397" s="26"/>
      <c r="R397" s="26">
        <v>7.94</v>
      </c>
      <c r="S397" s="26"/>
      <c r="T397" s="26"/>
      <c r="U397" s="26"/>
      <c r="V397" s="26"/>
      <c r="W397" s="26"/>
      <c r="X397" s="26"/>
      <c r="Y397" s="26"/>
    </row>
    <row r="398" spans="1:25" x14ac:dyDescent="0.3">
      <c r="A398" s="18">
        <v>46286</v>
      </c>
      <c r="B398" s="19" t="s">
        <v>952</v>
      </c>
      <c r="C398" s="4" t="str">
        <f>IF(AND(IFERROR(INDEX(PARAMETRES!$D:$D,MATCH($B398,PARAMETRES!$B:$B,0)),"")&lt;&gt;"☐",ISNUMBER($P398)),IF(IFERROR(INDEX(LISTES!$F:$F,MATCH($B398,LISTES!$A:$A,0)),0)=1,"Domicile + agence","Domicile"),"Agence")</f>
        <v>Agence</v>
      </c>
      <c r="D398" s="20">
        <v>8</v>
      </c>
      <c r="E398" s="20">
        <v>0</v>
      </c>
      <c r="F398" s="21">
        <f>IF($K398&lt;&gt;"OK","",$N398+IF($C398="Agence",$O398,IF($C398="Domicile",$P398,$Q398+$O398))+IF($C398="Agence",IF(OR(IFERROR(INDEX(LISTES!$G:$G,MATCH($B398,LISTES!$A:$A,0)),0)=1,PARAMETRES!$C$6="Oui"),$R398,0),IF(IFERROR(INDEX(LISTES!$G:$G,MATCH($B398,LISTES!$A:$A,0)),0)=1,$R398+$Q398,$S398)))</f>
        <v>11.89</v>
      </c>
      <c r="G398" s="22">
        <f>IF($K398&lt;&gt;"OK","",IF($E398=0,0,$T398+IF($C398="Agence",$U398,IF($C398="Domicile",$V398,$W398+$U398))+IF($C398="Agence",IF(OR(IFERROR(INDEX(LISTES!$G:$G,MATCH($B398,LISTES!$A:$A,0)),0)=1,PARAMETRES!$C$6="Oui"),$X398,0),IF(IFERROR(INDEX(LISTES!$G:$G,MATCH($B398,LISTES!$A:$A,0)),0)=1,$X398+$W398,$Y398))))</f>
        <v>0</v>
      </c>
      <c r="H398" s="23">
        <f t="shared" si="12"/>
        <v>1.4862500000000001</v>
      </c>
      <c r="I398" s="24" t="str">
        <f t="shared" si="13"/>
        <v/>
      </c>
      <c r="J398" s="25">
        <v>0</v>
      </c>
      <c r="K398" s="4" t="s">
        <v>943</v>
      </c>
      <c r="L398" s="25">
        <f>IFERROR(INDEX(LISTES!$C:$C,MATCH($B398,LISTES!$A:$A,0)),1)</f>
        <v>1</v>
      </c>
      <c r="N398" s="26">
        <v>8.52</v>
      </c>
      <c r="O398" s="26">
        <v>3.37</v>
      </c>
      <c r="P398" s="26"/>
      <c r="Q398" s="26"/>
      <c r="R398" s="26">
        <v>2.59</v>
      </c>
      <c r="S398" s="26"/>
      <c r="T398" s="26"/>
      <c r="U398" s="26"/>
      <c r="V398" s="26"/>
      <c r="W398" s="26"/>
      <c r="X398" s="26"/>
      <c r="Y398" s="26"/>
    </row>
    <row r="399" spans="1:25" x14ac:dyDescent="0.3">
      <c r="A399" s="18">
        <v>46286</v>
      </c>
      <c r="B399" s="19" t="s">
        <v>953</v>
      </c>
      <c r="C399" s="4" t="str">
        <f>IF(AND(IFERROR(INDEX(PARAMETRES!$D:$D,MATCH($B399,PARAMETRES!$B:$B,0)),"")&lt;&gt;"☐",ISNUMBER($P399)),IF(IFERROR(INDEX(LISTES!$F:$F,MATCH($B399,LISTES!$A:$A,0)),0)=1,"Domicile + agence","Domicile"),"Agence")</f>
        <v>Agence</v>
      </c>
      <c r="D399" s="20">
        <v>5</v>
      </c>
      <c r="E399" s="20">
        <v>0</v>
      </c>
      <c r="F399" s="21">
        <f>IF($K399&lt;&gt;"OK","",$N399+IF($C399="Agence",$O399,IF($C399="Domicile",$P399,$Q399+$O399))+IF($C399="Agence",IF(OR(IFERROR(INDEX(LISTES!$G:$G,MATCH($B399,LISTES!$A:$A,0)),0)=1,PARAMETRES!$C$6="Oui"),$R399,0),IF(IFERROR(INDEX(LISTES!$G:$G,MATCH($B399,LISTES!$A:$A,0)),0)=1,$R399+$Q399,$S399)))</f>
        <v>42.56</v>
      </c>
      <c r="G399" s="22">
        <f>IF($K399&lt;&gt;"OK","",IF($E399=0,0,$T399+IF($C399="Agence",$U399,IF($C399="Domicile",$V399,$W399+$U399))+IF($C399="Agence",IF(OR(IFERROR(INDEX(LISTES!$G:$G,MATCH($B399,LISTES!$A:$A,0)),0)=1,PARAMETRES!$C$6="Oui"),$X399,0),IF(IFERROR(INDEX(LISTES!$G:$G,MATCH($B399,LISTES!$A:$A,0)),0)=1,$X399+$W399,$Y399))))</f>
        <v>0</v>
      </c>
      <c r="H399" s="23">
        <f t="shared" si="12"/>
        <v>8.5120000000000005</v>
      </c>
      <c r="I399" s="24" t="str">
        <f t="shared" si="13"/>
        <v/>
      </c>
      <c r="J399" s="25">
        <v>0</v>
      </c>
      <c r="K399" s="4" t="s">
        <v>943</v>
      </c>
      <c r="L399" s="25">
        <f>IFERROR(INDEX(LISTES!$C:$C,MATCH($B399,LISTES!$A:$A,0)),1)</f>
        <v>1</v>
      </c>
      <c r="N399" s="26">
        <v>37.31</v>
      </c>
      <c r="O399" s="26">
        <v>5.25</v>
      </c>
      <c r="P399" s="26"/>
      <c r="Q399" s="26"/>
      <c r="R399" s="26">
        <v>7.53</v>
      </c>
      <c r="S399" s="26"/>
      <c r="T399" s="26"/>
      <c r="U399" s="26"/>
      <c r="V399" s="26"/>
      <c r="W399" s="26"/>
      <c r="X399" s="26"/>
      <c r="Y399" s="26"/>
    </row>
    <row r="400" spans="1:25" x14ac:dyDescent="0.3">
      <c r="A400" s="18">
        <v>46286</v>
      </c>
      <c r="B400" s="19" t="s">
        <v>894</v>
      </c>
      <c r="C400" s="4" t="str">
        <f>IF(AND(IFERROR(INDEX(PARAMETRES!$D:$D,MATCH($B400,PARAMETRES!$B:$B,0)),"")&lt;&gt;"☐",ISNUMBER($P400)),IF(IFERROR(INDEX(LISTES!$F:$F,MATCH($B400,LISTES!$A:$A,0)),0)=1,"Domicile + agence","Domicile"),"Agence")</f>
        <v>Agence</v>
      </c>
      <c r="D400" s="20">
        <v>11</v>
      </c>
      <c r="E400" s="20">
        <v>0</v>
      </c>
      <c r="F400" s="21">
        <f>IF($K400&lt;&gt;"OK","",$N400+IF($C400="Agence",$O400,IF($C400="Domicile",$P400,$Q400+$O400))+IF($C400="Agence",IF(OR(IFERROR(INDEX(LISTES!$G:$G,MATCH($B400,LISTES!$A:$A,0)),0)=1,PARAMETRES!$C$6="Oui"),$R400,0),IF(IFERROR(INDEX(LISTES!$G:$G,MATCH($B400,LISTES!$A:$A,0)),0)=1,$R400+$Q400,$S400)))</f>
        <v>64.69</v>
      </c>
      <c r="G400" s="22">
        <f>IF($K400&lt;&gt;"OK","",IF($E400=0,0,$T400+IF($C400="Agence",$U400,IF($C400="Domicile",$V400,$W400+$U400))+IF($C400="Agence",IF(OR(IFERROR(INDEX(LISTES!$G:$G,MATCH($B400,LISTES!$A:$A,0)),0)=1,PARAMETRES!$C$6="Oui"),$X400,0),IF(IFERROR(INDEX(LISTES!$G:$G,MATCH($B400,LISTES!$A:$A,0)),0)=1,$X400+$W400,$Y400))))</f>
        <v>0</v>
      </c>
      <c r="H400" s="23">
        <f t="shared" si="12"/>
        <v>5.8809090909090909</v>
      </c>
      <c r="I400" s="24" t="str">
        <f t="shared" si="13"/>
        <v/>
      </c>
      <c r="J400" s="25">
        <v>0</v>
      </c>
      <c r="K400" s="4" t="s">
        <v>943</v>
      </c>
      <c r="L400" s="25">
        <f>IFERROR(INDEX(LISTES!$C:$C,MATCH($B400,LISTES!$A:$A,0)),1)</f>
        <v>1</v>
      </c>
      <c r="N400" s="26">
        <v>49.74</v>
      </c>
      <c r="O400" s="26">
        <v>14.95</v>
      </c>
      <c r="P400" s="26"/>
      <c r="Q400" s="26"/>
      <c r="R400" s="26">
        <v>1.54</v>
      </c>
      <c r="S400" s="26"/>
      <c r="T400" s="26"/>
      <c r="U400" s="26"/>
      <c r="V400" s="26"/>
      <c r="W400" s="26"/>
      <c r="X400" s="26"/>
      <c r="Y400" s="26"/>
    </row>
    <row r="401" spans="1:25" x14ac:dyDescent="0.3">
      <c r="A401" s="18">
        <v>46286</v>
      </c>
      <c r="B401" s="19" t="s">
        <v>907</v>
      </c>
      <c r="C401" s="4" t="str">
        <f>IF(AND(IFERROR(INDEX(PARAMETRES!$D:$D,MATCH($B401,PARAMETRES!$B:$B,0)),"")&lt;&gt;"☐",ISNUMBER($P401)),IF(IFERROR(INDEX(LISTES!$F:$F,MATCH($B401,LISTES!$A:$A,0)),0)=1,"Domicile + agence","Domicile"),"Agence")</f>
        <v>Agence</v>
      </c>
      <c r="D401" s="20">
        <v>5</v>
      </c>
      <c r="E401" s="20">
        <v>5</v>
      </c>
      <c r="F401" s="21">
        <f>IF($K401&lt;&gt;"OK","",$N401+IF($C401="Agence",$O401,IF($C401="Domicile",$P401,$Q401+$O401))+IF($C401="Agence",IF(OR(IFERROR(INDEX(LISTES!$G:$G,MATCH($B401,LISTES!$A:$A,0)),0)=1,PARAMETRES!$C$6="Oui"),$R401,0),IF(IFERROR(INDEX(LISTES!$G:$G,MATCH($B401,LISTES!$A:$A,0)),0)=1,$R401+$Q401,$S401)))</f>
        <v>31.59</v>
      </c>
      <c r="G401" s="22">
        <f>IF($K401&lt;&gt;"OK","",IF($E401=0,0,$T401+IF($C401="Agence",$U401,IF($C401="Domicile",$V401,$W401+$U401))+IF($C401="Agence",IF(OR(IFERROR(INDEX(LISTES!$G:$G,MATCH($B401,LISTES!$A:$A,0)),0)=1,PARAMETRES!$C$6="Oui"),$X401,0),IF(IFERROR(INDEX(LISTES!$G:$G,MATCH($B401,LISTES!$A:$A,0)),0)=1,$X401+$W401,$Y401))))</f>
        <v>31.57</v>
      </c>
      <c r="H401" s="23">
        <f t="shared" si="12"/>
        <v>6.3179999999999996</v>
      </c>
      <c r="I401" s="24">
        <f t="shared" si="13"/>
        <v>-1.9999999999999574E-2</v>
      </c>
      <c r="J401" s="25">
        <v>0</v>
      </c>
      <c r="K401" s="4" t="s">
        <v>943</v>
      </c>
      <c r="L401" s="25">
        <f>IFERROR(INDEX(LISTES!$C:$C,MATCH($B401,LISTES!$A:$A,0)),1)</f>
        <v>1</v>
      </c>
      <c r="N401" s="26">
        <v>7.06</v>
      </c>
      <c r="O401" s="26">
        <v>24.53</v>
      </c>
      <c r="P401" s="26"/>
      <c r="Q401" s="26"/>
      <c r="R401" s="26">
        <v>29.23</v>
      </c>
      <c r="S401" s="26"/>
      <c r="T401" s="26">
        <v>7.04</v>
      </c>
      <c r="U401" s="26">
        <v>24.53</v>
      </c>
      <c r="V401" s="26"/>
      <c r="W401" s="26"/>
      <c r="X401" s="26">
        <v>28.03</v>
      </c>
      <c r="Y401" s="26"/>
    </row>
    <row r="402" spans="1:25" x14ac:dyDescent="0.3">
      <c r="A402" s="18">
        <v>46286</v>
      </c>
      <c r="B402" s="19" t="s">
        <v>954</v>
      </c>
      <c r="C402" s="4" t="str">
        <f>IF(AND(IFERROR(INDEX(PARAMETRES!$D:$D,MATCH($B402,PARAMETRES!$B:$B,0)),"")&lt;&gt;"☐",ISNUMBER($P402)),IF(IFERROR(INDEX(LISTES!$F:$F,MATCH($B402,LISTES!$A:$A,0)),0)=1,"Domicile + agence","Domicile"),"Agence")</f>
        <v>Agence</v>
      </c>
      <c r="D402" s="20">
        <v>18</v>
      </c>
      <c r="E402" s="20">
        <v>0</v>
      </c>
      <c r="F402" s="21">
        <f>IF($K402&lt;&gt;"OK","",$N402+IF($C402="Agence",$O402,IF($C402="Domicile",$P402,$Q402+$O402))+IF($C402="Agence",IF(OR(IFERROR(INDEX(LISTES!$G:$G,MATCH($B402,LISTES!$A:$A,0)),0)=1,PARAMETRES!$C$6="Oui"),$R402,0),IF(IFERROR(INDEX(LISTES!$G:$G,MATCH($B402,LISTES!$A:$A,0)),0)=1,$R402+$Q402,$S402)))</f>
        <v>61.38</v>
      </c>
      <c r="G402" s="22">
        <f>IF($K402&lt;&gt;"OK","",IF($E402=0,0,$T402+IF($C402="Agence",$U402,IF($C402="Domicile",$V402,$W402+$U402))+IF($C402="Agence",IF(OR(IFERROR(INDEX(LISTES!$G:$G,MATCH($B402,LISTES!$A:$A,0)),0)=1,PARAMETRES!$C$6="Oui"),$X402,0),IF(IFERROR(INDEX(LISTES!$G:$G,MATCH($B402,LISTES!$A:$A,0)),0)=1,$X402+$W402,$Y402))))</f>
        <v>0</v>
      </c>
      <c r="H402" s="23">
        <f t="shared" si="12"/>
        <v>3.41</v>
      </c>
      <c r="I402" s="24" t="str">
        <f t="shared" si="13"/>
        <v/>
      </c>
      <c r="J402" s="25">
        <v>0</v>
      </c>
      <c r="K402" s="4" t="s">
        <v>943</v>
      </c>
      <c r="L402" s="25">
        <f>IFERROR(INDEX(LISTES!$C:$C,MATCH($B402,LISTES!$A:$A,0)),1)</f>
        <v>1</v>
      </c>
      <c r="N402" s="26">
        <v>58.17</v>
      </c>
      <c r="O402" s="26">
        <v>3.21</v>
      </c>
      <c r="P402" s="26"/>
      <c r="Q402" s="26"/>
      <c r="R402" s="26">
        <v>3.13</v>
      </c>
      <c r="S402" s="26"/>
      <c r="T402" s="26"/>
      <c r="U402" s="26"/>
      <c r="V402" s="26"/>
      <c r="W402" s="26"/>
      <c r="X402" s="26"/>
      <c r="Y402" s="26"/>
    </row>
    <row r="403" spans="1:25" x14ac:dyDescent="0.3">
      <c r="A403" s="18">
        <v>46286</v>
      </c>
      <c r="B403" s="19" t="s">
        <v>905</v>
      </c>
      <c r="C403" s="4" t="str">
        <f>IF(AND(IFERROR(INDEX(PARAMETRES!$D:$D,MATCH($B403,PARAMETRES!$B:$B,0)),"")&lt;&gt;"☐",ISNUMBER($P403)),IF(IFERROR(INDEX(LISTES!$F:$F,MATCH($B403,LISTES!$A:$A,0)),0)=1,"Domicile + agence","Domicile"),"Agence")</f>
        <v>Agence</v>
      </c>
      <c r="D403" s="20">
        <v>23</v>
      </c>
      <c r="E403" s="20">
        <v>0</v>
      </c>
      <c r="F403" s="21">
        <f>IF($K403&lt;&gt;"OK","",$N403+IF($C403="Agence",$O403,IF($C403="Domicile",$P403,$Q403+$O403))+IF($C403="Agence",IF(OR(IFERROR(INDEX(LISTES!$G:$G,MATCH($B403,LISTES!$A:$A,0)),0)=1,PARAMETRES!$C$6="Oui"),$R403,0),IF(IFERROR(INDEX(LISTES!$G:$G,MATCH($B403,LISTES!$A:$A,0)),0)=1,$R403+$Q403,$S403)))</f>
        <v>110.17</v>
      </c>
      <c r="G403" s="22">
        <f>IF($K403&lt;&gt;"OK","",IF($E403=0,0,$T403+IF($C403="Agence",$U403,IF($C403="Domicile",$V403,$W403+$U403))+IF($C403="Agence",IF(OR(IFERROR(INDEX(LISTES!$G:$G,MATCH($B403,LISTES!$A:$A,0)),0)=1,PARAMETRES!$C$6="Oui"),$X403,0),IF(IFERROR(INDEX(LISTES!$G:$G,MATCH($B403,LISTES!$A:$A,0)),0)=1,$X403+$W403,$Y403))))</f>
        <v>0</v>
      </c>
      <c r="H403" s="23">
        <f t="shared" si="12"/>
        <v>4.79</v>
      </c>
      <c r="I403" s="24" t="str">
        <f t="shared" si="13"/>
        <v/>
      </c>
      <c r="J403" s="25">
        <v>0</v>
      </c>
      <c r="K403" s="4" t="s">
        <v>943</v>
      </c>
      <c r="L403" s="25">
        <f>IFERROR(INDEX(LISTES!$C:$C,MATCH($B403,LISTES!$A:$A,0)),1)</f>
        <v>1</v>
      </c>
      <c r="N403" s="26">
        <v>107.27</v>
      </c>
      <c r="O403" s="26">
        <v>2.9</v>
      </c>
      <c r="P403" s="26"/>
      <c r="Q403" s="26"/>
      <c r="R403" s="26">
        <v>4.12</v>
      </c>
      <c r="S403" s="26"/>
      <c r="T403" s="26"/>
      <c r="U403" s="26"/>
      <c r="V403" s="26"/>
      <c r="W403" s="26"/>
      <c r="X403" s="26"/>
      <c r="Y403" s="26"/>
    </row>
    <row r="404" spans="1:25" x14ac:dyDescent="0.3">
      <c r="A404" s="18">
        <v>46286</v>
      </c>
      <c r="B404" s="19" t="s">
        <v>859</v>
      </c>
      <c r="C404" s="4" t="str">
        <f>IF(AND(IFERROR(INDEX(PARAMETRES!$D:$D,MATCH($B404,PARAMETRES!$B:$B,0)),"")&lt;&gt;"☐",ISNUMBER($P404)),IF(IFERROR(INDEX(LISTES!$F:$F,MATCH($B404,LISTES!$A:$A,0)),0)=1,"Domicile + agence","Domicile"),"Agence")</f>
        <v>Agence</v>
      </c>
      <c r="D404" s="20">
        <v>32</v>
      </c>
      <c r="E404" s="20">
        <v>0</v>
      </c>
      <c r="F404" s="21">
        <f>IF($K404&lt;&gt;"OK","",$N404+IF($C404="Agence",$O404,IF($C404="Domicile",$P404,$Q404+$O404))+IF($C404="Agence",IF(OR(IFERROR(INDEX(LISTES!$G:$G,MATCH($B404,LISTES!$A:$A,0)),0)=1,PARAMETRES!$C$6="Oui"),$R404,0),IF(IFERROR(INDEX(LISTES!$G:$G,MATCH($B404,LISTES!$A:$A,0)),0)=1,$R404+$Q404,$S404)))</f>
        <v>36.559999999999995</v>
      </c>
      <c r="G404" s="22">
        <f>IF($K404&lt;&gt;"OK","",IF($E404=0,0,$T404+IF($C404="Agence",$U404,IF($C404="Domicile",$V404,$W404+$U404))+IF($C404="Agence",IF(OR(IFERROR(INDEX(LISTES!$G:$G,MATCH($B404,LISTES!$A:$A,0)),0)=1,PARAMETRES!$C$6="Oui"),$X404,0),IF(IFERROR(INDEX(LISTES!$G:$G,MATCH($B404,LISTES!$A:$A,0)),0)=1,$X404+$W404,$Y404))))</f>
        <v>0</v>
      </c>
      <c r="H404" s="23">
        <f t="shared" si="12"/>
        <v>1.1424999999999998</v>
      </c>
      <c r="I404" s="24" t="str">
        <f t="shared" si="13"/>
        <v/>
      </c>
      <c r="J404" s="25">
        <v>0</v>
      </c>
      <c r="K404" s="4" t="s">
        <v>943</v>
      </c>
      <c r="L404" s="25">
        <f>IFERROR(INDEX(LISTES!$C:$C,MATCH($B404,LISTES!$A:$A,0)),1)</f>
        <v>1</v>
      </c>
      <c r="N404" s="26">
        <v>32.799999999999997</v>
      </c>
      <c r="O404" s="26">
        <v>3.76</v>
      </c>
      <c r="P404" s="26"/>
      <c r="Q404" s="26"/>
      <c r="R404" s="26">
        <v>3.95</v>
      </c>
      <c r="S404" s="26"/>
      <c r="T404" s="26"/>
      <c r="U404" s="26"/>
      <c r="V404" s="26"/>
      <c r="W404" s="26"/>
      <c r="X404" s="26"/>
      <c r="Y404" s="26"/>
    </row>
    <row r="405" spans="1:25" x14ac:dyDescent="0.3">
      <c r="A405" s="18">
        <v>46286</v>
      </c>
      <c r="B405" s="19" t="s">
        <v>985</v>
      </c>
      <c r="C405" s="4" t="str">
        <f>IF(AND(IFERROR(INDEX(PARAMETRES!$D:$D,MATCH($B405,PARAMETRES!$B:$B,0)),"")&lt;&gt;"☐",ISNUMBER($P405)),IF(IFERROR(INDEX(LISTES!$F:$F,MATCH($B405,LISTES!$A:$A,0)),0)=1,"Domicile + agence","Domicile"),"Agence")</f>
        <v>Agence</v>
      </c>
      <c r="D405" s="20">
        <v>2</v>
      </c>
      <c r="E405" s="20">
        <v>0</v>
      </c>
      <c r="F405" s="21">
        <f>IF($K405&lt;&gt;"OK","",$N405+IF($C405="Agence",$O405,IF($C405="Domicile",$P405,$Q405+$O405))+IF($C405="Agence",IF(OR(IFERROR(INDEX(LISTES!$G:$G,MATCH($B405,LISTES!$A:$A,0)),0)=1,PARAMETRES!$C$6="Oui"),$R405,0),IF(IFERROR(INDEX(LISTES!$G:$G,MATCH($B405,LISTES!$A:$A,0)),0)=1,$R405+$Q405,$S405)))</f>
        <v>2.2999999999999998</v>
      </c>
      <c r="G405" s="22">
        <f>IF($K405&lt;&gt;"OK","",IF($E405=0,0,$T405+IF($C405="Agence",$U405,IF($C405="Domicile",$V405,$W405+$U405))+IF($C405="Agence",IF(OR(IFERROR(INDEX(LISTES!$G:$G,MATCH($B405,LISTES!$A:$A,0)),0)=1,PARAMETRES!$C$6="Oui"),$X405,0),IF(IFERROR(INDEX(LISTES!$G:$G,MATCH($B405,LISTES!$A:$A,0)),0)=1,$X405+$W405,$Y405))))</f>
        <v>0</v>
      </c>
      <c r="H405" s="23">
        <f t="shared" si="12"/>
        <v>1.1499999999999999</v>
      </c>
      <c r="I405" s="24" t="str">
        <f t="shared" si="13"/>
        <v/>
      </c>
      <c r="J405" s="25">
        <v>0</v>
      </c>
      <c r="K405" s="4" t="s">
        <v>943</v>
      </c>
      <c r="L405" s="25">
        <f>IFERROR(INDEX(LISTES!$C:$C,MATCH($B405,LISTES!$A:$A,0)),1)</f>
        <v>0</v>
      </c>
      <c r="N405" s="26">
        <v>0</v>
      </c>
      <c r="O405" s="26">
        <v>2.2999999999999998</v>
      </c>
      <c r="P405" s="26"/>
      <c r="Q405" s="26"/>
      <c r="R405" s="26">
        <v>2.42</v>
      </c>
      <c r="S405" s="26"/>
      <c r="T405" s="26"/>
      <c r="U405" s="26"/>
      <c r="V405" s="26"/>
      <c r="W405" s="26"/>
      <c r="X405" s="26"/>
      <c r="Y405" s="26"/>
    </row>
    <row r="406" spans="1:25" x14ac:dyDescent="0.3">
      <c r="A406" s="18">
        <v>46286</v>
      </c>
      <c r="B406" s="19" t="s">
        <v>865</v>
      </c>
      <c r="C406" s="4" t="str">
        <f>IF(AND(IFERROR(INDEX(PARAMETRES!$D:$D,MATCH($B406,PARAMETRES!$B:$B,0)),"")&lt;&gt;"☐",ISNUMBER($P406)),IF(IFERROR(INDEX(LISTES!$F:$F,MATCH($B406,LISTES!$A:$A,0)),0)=1,"Domicile + agence","Domicile"),"Agence")</f>
        <v>Agence</v>
      </c>
      <c r="D406" s="20">
        <v>10</v>
      </c>
      <c r="E406" s="20">
        <v>0</v>
      </c>
      <c r="F406" s="21">
        <f>IF($K406&lt;&gt;"OK","",$N406+IF($C406="Agence",$O406,IF($C406="Domicile",$P406,$Q406+$O406))+IF($C406="Agence",IF(OR(IFERROR(INDEX(LISTES!$G:$G,MATCH($B406,LISTES!$A:$A,0)),0)=1,PARAMETRES!$C$6="Oui"),$R406,0),IF(IFERROR(INDEX(LISTES!$G:$G,MATCH($B406,LISTES!$A:$A,0)),0)=1,$R406+$Q406,$S406)))</f>
        <v>46.3</v>
      </c>
      <c r="G406" s="22">
        <f>IF($K406&lt;&gt;"OK","",IF($E406=0,0,$T406+IF($C406="Agence",$U406,IF($C406="Domicile",$V406,$W406+$U406))+IF($C406="Agence",IF(OR(IFERROR(INDEX(LISTES!$G:$G,MATCH($B406,LISTES!$A:$A,0)),0)=1,PARAMETRES!$C$6="Oui"),$X406,0),IF(IFERROR(INDEX(LISTES!$G:$G,MATCH($B406,LISTES!$A:$A,0)),0)=1,$X406+$W406,$Y406))))</f>
        <v>0</v>
      </c>
      <c r="H406" s="23">
        <f t="shared" si="12"/>
        <v>4.63</v>
      </c>
      <c r="I406" s="24" t="str">
        <f t="shared" si="13"/>
        <v/>
      </c>
      <c r="J406" s="25">
        <v>1</v>
      </c>
      <c r="K406" s="4" t="s">
        <v>943</v>
      </c>
      <c r="L406" s="25">
        <f>IFERROR(INDEX(LISTES!$C:$C,MATCH($B406,LISTES!$A:$A,0)),1)</f>
        <v>1</v>
      </c>
      <c r="N406" s="26">
        <v>43.71</v>
      </c>
      <c r="O406" s="26">
        <v>2.59</v>
      </c>
      <c r="P406" s="26"/>
      <c r="Q406" s="26"/>
      <c r="R406" s="26">
        <v>2.46</v>
      </c>
      <c r="S406" s="26"/>
      <c r="T406" s="26"/>
      <c r="U406" s="26"/>
      <c r="V406" s="26"/>
      <c r="W406" s="26"/>
      <c r="X406" s="26"/>
      <c r="Y406" s="26"/>
    </row>
    <row r="407" spans="1:25" x14ac:dyDescent="0.3">
      <c r="A407" s="18">
        <v>46286</v>
      </c>
      <c r="B407" s="19" t="s">
        <v>955</v>
      </c>
      <c r="C407" s="4" t="str">
        <f>IF(AND(IFERROR(INDEX(PARAMETRES!$D:$D,MATCH($B407,PARAMETRES!$B:$B,0)),"")&lt;&gt;"☐",ISNUMBER($P407)),IF(IFERROR(INDEX(LISTES!$F:$F,MATCH($B407,LISTES!$A:$A,0)),0)=1,"Domicile + agence","Domicile"),"Agence")</f>
        <v>Agence</v>
      </c>
      <c r="D407" s="20">
        <v>2</v>
      </c>
      <c r="E407" s="20">
        <v>0</v>
      </c>
      <c r="F407" s="21">
        <f>IF($K407&lt;&gt;"OK","",$N407+IF($C407="Agence",$O407,IF($C407="Domicile",$P407,$Q407+$O407))+IF($C407="Agence",IF(OR(IFERROR(INDEX(LISTES!$G:$G,MATCH($B407,LISTES!$A:$A,0)),0)=1,PARAMETRES!$C$6="Oui"),$R407,0),IF(IFERROR(INDEX(LISTES!$G:$G,MATCH($B407,LISTES!$A:$A,0)),0)=1,$R407+$Q407,$S407)))</f>
        <v>4.42</v>
      </c>
      <c r="G407" s="22">
        <f>IF($K407&lt;&gt;"OK","",IF($E407=0,0,$T407+IF($C407="Agence",$U407,IF($C407="Domicile",$V407,$W407+$U407))+IF($C407="Agence",IF(OR(IFERROR(INDEX(LISTES!$G:$G,MATCH($B407,LISTES!$A:$A,0)),0)=1,PARAMETRES!$C$6="Oui"),$X407,0),IF(IFERROR(INDEX(LISTES!$G:$G,MATCH($B407,LISTES!$A:$A,0)),0)=1,$X407+$W407,$Y407))))</f>
        <v>0</v>
      </c>
      <c r="H407" s="23">
        <f t="shared" si="12"/>
        <v>2.21</v>
      </c>
      <c r="I407" s="24" t="str">
        <f t="shared" si="13"/>
        <v/>
      </c>
      <c r="J407" s="25">
        <v>0</v>
      </c>
      <c r="K407" s="4" t="s">
        <v>943</v>
      </c>
      <c r="L407" s="25">
        <f>IFERROR(INDEX(LISTES!$C:$C,MATCH($B407,LISTES!$A:$A,0)),1)</f>
        <v>1</v>
      </c>
      <c r="N407" s="26">
        <v>0</v>
      </c>
      <c r="O407" s="26">
        <v>4.42</v>
      </c>
      <c r="P407" s="26"/>
      <c r="Q407" s="26"/>
      <c r="R407" s="26">
        <v>5.12</v>
      </c>
      <c r="S407" s="26"/>
      <c r="T407" s="26"/>
      <c r="U407" s="26"/>
      <c r="V407" s="26"/>
      <c r="W407" s="26"/>
      <c r="X407" s="26"/>
      <c r="Y407" s="26"/>
    </row>
    <row r="408" spans="1:25" x14ac:dyDescent="0.3">
      <c r="A408" s="18">
        <v>46286</v>
      </c>
      <c r="B408" s="19" t="s">
        <v>847</v>
      </c>
      <c r="C408" s="4" t="str">
        <f>IF(AND(IFERROR(INDEX(PARAMETRES!$D:$D,MATCH($B408,PARAMETRES!$B:$B,0)),"")&lt;&gt;"☐",ISNUMBER($P408)),IF(IFERROR(INDEX(LISTES!$F:$F,MATCH($B408,LISTES!$A:$A,0)),0)=1,"Domicile + agence","Domicile"),"Agence")</f>
        <v>Agence</v>
      </c>
      <c r="D408" s="20">
        <v>12</v>
      </c>
      <c r="E408" s="20">
        <v>0</v>
      </c>
      <c r="F408" s="21">
        <f>IF($K408&lt;&gt;"OK","",$N408+IF($C408="Agence",$O408,IF($C408="Domicile",$P408,$Q408+$O408))+IF($C408="Agence",IF(OR(IFERROR(INDEX(LISTES!$G:$G,MATCH($B408,LISTES!$A:$A,0)),0)=1,PARAMETRES!$C$6="Oui"),$R408,0),IF(IFERROR(INDEX(LISTES!$G:$G,MATCH($B408,LISTES!$A:$A,0)),0)=1,$R408+$Q408,$S408)))</f>
        <v>25.29</v>
      </c>
      <c r="G408" s="22">
        <f>IF($K408&lt;&gt;"OK","",IF($E408=0,0,$T408+IF($C408="Agence",$U408,IF($C408="Domicile",$V408,$W408+$U408))+IF($C408="Agence",IF(OR(IFERROR(INDEX(LISTES!$G:$G,MATCH($B408,LISTES!$A:$A,0)),0)=1,PARAMETRES!$C$6="Oui"),$X408,0),IF(IFERROR(INDEX(LISTES!$G:$G,MATCH($B408,LISTES!$A:$A,0)),0)=1,$X408+$W408,$Y408))))</f>
        <v>0</v>
      </c>
      <c r="H408" s="23">
        <f t="shared" si="12"/>
        <v>2.1074999999999999</v>
      </c>
      <c r="I408" s="24" t="str">
        <f t="shared" si="13"/>
        <v/>
      </c>
      <c r="J408" s="25">
        <v>2</v>
      </c>
      <c r="K408" s="4" t="s">
        <v>943</v>
      </c>
      <c r="L408" s="25">
        <f>IFERROR(INDEX(LISTES!$C:$C,MATCH($B408,LISTES!$A:$A,0)),1)</f>
        <v>1</v>
      </c>
      <c r="N408" s="26">
        <v>22.21</v>
      </c>
      <c r="O408" s="26">
        <v>3.08</v>
      </c>
      <c r="P408" s="26"/>
      <c r="Q408" s="26"/>
      <c r="R408" s="26">
        <v>3.42</v>
      </c>
      <c r="S408" s="26"/>
      <c r="T408" s="26"/>
      <c r="U408" s="26"/>
      <c r="V408" s="26"/>
      <c r="W408" s="26"/>
      <c r="X408" s="26"/>
      <c r="Y408" s="26"/>
    </row>
    <row r="409" spans="1:25" x14ac:dyDescent="0.3">
      <c r="A409" s="18">
        <v>46286</v>
      </c>
      <c r="B409" s="19" t="s">
        <v>851</v>
      </c>
      <c r="C409" s="4" t="str">
        <f>IF(AND(IFERROR(INDEX(PARAMETRES!$D:$D,MATCH($B409,PARAMETRES!$B:$B,0)),"")&lt;&gt;"☐",ISNUMBER($P409)),IF(IFERROR(INDEX(LISTES!$F:$F,MATCH($B409,LISTES!$A:$A,0)),0)=1,"Domicile + agence","Domicile"),"Agence")</f>
        <v>Agence</v>
      </c>
      <c r="D409" s="20">
        <v>2</v>
      </c>
      <c r="E409" s="20">
        <v>0</v>
      </c>
      <c r="F409" s="21">
        <f>IF($K409&lt;&gt;"OK","",$N409+IF($C409="Agence",$O409,IF($C409="Domicile",$P409,$Q409+$O409))+IF($C409="Agence",IF(OR(IFERROR(INDEX(LISTES!$G:$G,MATCH($B409,LISTES!$A:$A,0)),0)=1,PARAMETRES!$C$6="Oui"),$R409,0),IF(IFERROR(INDEX(LISTES!$G:$G,MATCH($B409,LISTES!$A:$A,0)),0)=1,$R409+$Q409,$S409)))</f>
        <v>26.99</v>
      </c>
      <c r="G409" s="22">
        <f>IF($K409&lt;&gt;"OK","",IF($E409=0,0,$T409+IF($C409="Agence",$U409,IF($C409="Domicile",$V409,$W409+$U409))+IF($C409="Agence",IF(OR(IFERROR(INDEX(LISTES!$G:$G,MATCH($B409,LISTES!$A:$A,0)),0)=1,PARAMETRES!$C$6="Oui"),$X409,0),IF(IFERROR(INDEX(LISTES!$G:$G,MATCH($B409,LISTES!$A:$A,0)),0)=1,$X409+$W409,$Y409))))</f>
        <v>0</v>
      </c>
      <c r="H409" s="23">
        <f t="shared" si="12"/>
        <v>13.494999999999999</v>
      </c>
      <c r="I409" s="24" t="str">
        <f t="shared" si="13"/>
        <v/>
      </c>
      <c r="J409" s="25">
        <v>0</v>
      </c>
      <c r="K409" s="4" t="s">
        <v>943</v>
      </c>
      <c r="L409" s="25">
        <f>IFERROR(INDEX(LISTES!$C:$C,MATCH($B409,LISTES!$A:$A,0)),1)</f>
        <v>1</v>
      </c>
      <c r="N409" s="26">
        <v>0</v>
      </c>
      <c r="O409" s="26">
        <v>26.99</v>
      </c>
      <c r="P409" s="26"/>
      <c r="Q409" s="26"/>
      <c r="R409" s="26">
        <v>26.4</v>
      </c>
      <c r="S409" s="26"/>
      <c r="T409" s="26"/>
      <c r="U409" s="26"/>
      <c r="V409" s="26"/>
      <c r="W409" s="26"/>
      <c r="X409" s="26"/>
      <c r="Y409" s="26"/>
    </row>
    <row r="410" spans="1:25" x14ac:dyDescent="0.3">
      <c r="A410" s="18">
        <v>46286</v>
      </c>
      <c r="B410" s="19" t="s">
        <v>956</v>
      </c>
      <c r="C410" s="4" t="str">
        <f>IF(AND(IFERROR(INDEX(PARAMETRES!$D:$D,MATCH($B410,PARAMETRES!$B:$B,0)),"")&lt;&gt;"☐",ISNUMBER($P410)),IF(IFERROR(INDEX(LISTES!$F:$F,MATCH($B410,LISTES!$A:$A,0)),0)=1,"Domicile + agence","Domicile"),"Agence")</f>
        <v>Agence</v>
      </c>
      <c r="D410" s="20">
        <v>12</v>
      </c>
      <c r="E410" s="20">
        <v>0</v>
      </c>
      <c r="F410" s="21">
        <f>IF($K410&lt;&gt;"OK","",$N410+IF($C410="Agence",$O410,IF($C410="Domicile",$P410,$Q410+$O410))+IF($C410="Agence",IF(OR(IFERROR(INDEX(LISTES!$G:$G,MATCH($B410,LISTES!$A:$A,0)),0)=1,PARAMETRES!$C$6="Oui"),$R410,0),IF(IFERROR(INDEX(LISTES!$G:$G,MATCH($B410,LISTES!$A:$A,0)),0)=1,$R410+$Q410,$S410)))</f>
        <v>20.399999999999999</v>
      </c>
      <c r="G410" s="22">
        <f>IF($K410&lt;&gt;"OK","",IF($E410=0,0,$T410+IF($C410="Agence",$U410,IF($C410="Domicile",$V410,$W410+$U410))+IF($C410="Agence",IF(OR(IFERROR(INDEX(LISTES!$G:$G,MATCH($B410,LISTES!$A:$A,0)),0)=1,PARAMETRES!$C$6="Oui"),$X410,0),IF(IFERROR(INDEX(LISTES!$G:$G,MATCH($B410,LISTES!$A:$A,0)),0)=1,$X410+$W410,$Y410))))</f>
        <v>0</v>
      </c>
      <c r="H410" s="23">
        <f t="shared" si="12"/>
        <v>1.7</v>
      </c>
      <c r="I410" s="24" t="str">
        <f t="shared" si="13"/>
        <v/>
      </c>
      <c r="J410" s="25">
        <v>0</v>
      </c>
      <c r="K410" s="4" t="s">
        <v>943</v>
      </c>
      <c r="L410" s="25">
        <f>IFERROR(INDEX(LISTES!$C:$C,MATCH($B410,LISTES!$A:$A,0)),1)</f>
        <v>1</v>
      </c>
      <c r="N410" s="26">
        <v>15.18</v>
      </c>
      <c r="O410" s="26">
        <v>5.22</v>
      </c>
      <c r="P410" s="26"/>
      <c r="Q410" s="26"/>
      <c r="R410" s="26">
        <v>5.71</v>
      </c>
      <c r="S410" s="26"/>
      <c r="T410" s="26"/>
      <c r="U410" s="26"/>
      <c r="V410" s="26"/>
      <c r="W410" s="26"/>
      <c r="X410" s="26"/>
      <c r="Y410" s="26"/>
    </row>
    <row r="411" spans="1:25" x14ac:dyDescent="0.3">
      <c r="A411" s="18">
        <v>46286</v>
      </c>
      <c r="B411" s="19" t="s">
        <v>957</v>
      </c>
      <c r="C411" s="4" t="str">
        <f>IF(AND(IFERROR(INDEX(PARAMETRES!$D:$D,MATCH($B411,PARAMETRES!$B:$B,0)),"")&lt;&gt;"☐",ISNUMBER($P411)),IF(IFERROR(INDEX(LISTES!$F:$F,MATCH($B411,LISTES!$A:$A,0)),0)=1,"Domicile + agence","Domicile"),"Agence")</f>
        <v>Agence</v>
      </c>
      <c r="D411" s="20">
        <v>19</v>
      </c>
      <c r="E411" s="20">
        <v>14</v>
      </c>
      <c r="F411" s="21">
        <f>IF($K411&lt;&gt;"OK","",$N411+IF($C411="Agence",$O411,IF($C411="Domicile",$P411,$Q411+$O411))+IF($C411="Agence",IF(OR(IFERROR(INDEX(LISTES!$G:$G,MATCH($B411,LISTES!$A:$A,0)),0)=1,PARAMETRES!$C$6="Oui"),$R411,0),IF(IFERROR(INDEX(LISTES!$G:$G,MATCH($B411,LISTES!$A:$A,0)),0)=1,$R411+$Q411,$S411)))</f>
        <v>38.44</v>
      </c>
      <c r="G411" s="22">
        <f>IF($K411&lt;&gt;"OK","",IF($E411=0,0,$T411+IF($C411="Agence",$U411,IF($C411="Domicile",$V411,$W411+$U411))+IF($C411="Agence",IF(OR(IFERROR(INDEX(LISTES!$G:$G,MATCH($B411,LISTES!$A:$A,0)),0)=1,PARAMETRES!$C$6="Oui"),$X411,0),IF(IFERROR(INDEX(LISTES!$G:$G,MATCH($B411,LISTES!$A:$A,0)),0)=1,$X411+$W411,$Y411))))</f>
        <v>18.38</v>
      </c>
      <c r="H411" s="23">
        <f t="shared" si="12"/>
        <v>2.0231578947368418</v>
      </c>
      <c r="I411" s="24" t="str">
        <f t="shared" si="13"/>
        <v/>
      </c>
      <c r="J411" s="25">
        <v>0</v>
      </c>
      <c r="K411" s="4" t="s">
        <v>943</v>
      </c>
      <c r="L411" s="25">
        <f>IFERROR(INDEX(LISTES!$C:$C,MATCH($B411,LISTES!$A:$A,0)),1)</f>
        <v>1</v>
      </c>
      <c r="N411" s="26">
        <v>31.32</v>
      </c>
      <c r="O411" s="26">
        <v>7.12</v>
      </c>
      <c r="P411" s="26"/>
      <c r="Q411" s="26"/>
      <c r="R411" s="26">
        <v>6.25</v>
      </c>
      <c r="S411" s="26"/>
      <c r="T411" s="26">
        <v>14.84</v>
      </c>
      <c r="U411" s="26">
        <v>3.54</v>
      </c>
      <c r="V411" s="26"/>
      <c r="W411" s="26"/>
      <c r="X411" s="26">
        <v>5.95</v>
      </c>
      <c r="Y411" s="26"/>
    </row>
    <row r="412" spans="1:25" x14ac:dyDescent="0.3">
      <c r="A412" s="18">
        <v>46286</v>
      </c>
      <c r="B412" s="19" t="s">
        <v>849</v>
      </c>
      <c r="C412" s="4" t="str">
        <f>IF(AND(IFERROR(INDEX(PARAMETRES!$D:$D,MATCH($B412,PARAMETRES!$B:$B,0)),"")&lt;&gt;"☐",ISNUMBER($P412)),IF(IFERROR(INDEX(LISTES!$F:$F,MATCH($B412,LISTES!$A:$A,0)),0)=1,"Domicile + agence","Domicile"),"Agence")</f>
        <v>Agence</v>
      </c>
      <c r="D412" s="20">
        <v>16</v>
      </c>
      <c r="E412" s="20">
        <v>0</v>
      </c>
      <c r="F412" s="21">
        <f>IF($K412&lt;&gt;"OK","",$N412+IF($C412="Agence",$O412,IF($C412="Domicile",$P412,$Q412+$O412))+IF($C412="Agence",IF(OR(IFERROR(INDEX(LISTES!$G:$G,MATCH($B412,LISTES!$A:$A,0)),0)=1,PARAMETRES!$C$6="Oui"),$R412,0),IF(IFERROR(INDEX(LISTES!$G:$G,MATCH($B412,LISTES!$A:$A,0)),0)=1,$R412+$Q412,$S412)))</f>
        <v>76.239999999999995</v>
      </c>
      <c r="G412" s="22">
        <f>IF($K412&lt;&gt;"OK","",IF($E412=0,0,$T412+IF($C412="Agence",$U412,IF($C412="Domicile",$V412,$W412+$U412))+IF($C412="Agence",IF(OR(IFERROR(INDEX(LISTES!$G:$G,MATCH($B412,LISTES!$A:$A,0)),0)=1,PARAMETRES!$C$6="Oui"),$X412,0),IF(IFERROR(INDEX(LISTES!$G:$G,MATCH($B412,LISTES!$A:$A,0)),0)=1,$X412+$W412,$Y412))))</f>
        <v>0</v>
      </c>
      <c r="H412" s="23">
        <f t="shared" si="12"/>
        <v>4.7649999999999997</v>
      </c>
      <c r="I412" s="24" t="str">
        <f t="shared" si="13"/>
        <v/>
      </c>
      <c r="J412" s="25">
        <v>0</v>
      </c>
      <c r="K412" s="4" t="s">
        <v>943</v>
      </c>
      <c r="L412" s="25">
        <f>IFERROR(INDEX(LISTES!$C:$C,MATCH($B412,LISTES!$A:$A,0)),1)</f>
        <v>1</v>
      </c>
      <c r="N412" s="26">
        <v>66.44</v>
      </c>
      <c r="O412" s="26">
        <v>9.8000000000000007</v>
      </c>
      <c r="P412" s="26"/>
      <c r="Q412" s="26"/>
      <c r="R412" s="26">
        <v>17.68</v>
      </c>
      <c r="S412" s="26"/>
      <c r="T412" s="26"/>
      <c r="U412" s="26"/>
      <c r="V412" s="26"/>
      <c r="W412" s="26"/>
      <c r="X412" s="26"/>
      <c r="Y412" s="26"/>
    </row>
    <row r="413" spans="1:25" x14ac:dyDescent="0.3">
      <c r="A413" s="18">
        <v>46286</v>
      </c>
      <c r="B413" s="19" t="s">
        <v>900</v>
      </c>
      <c r="C413" s="4" t="str">
        <f>IF(AND(IFERROR(INDEX(PARAMETRES!$D:$D,MATCH($B413,PARAMETRES!$B:$B,0)),"")&lt;&gt;"☐",ISNUMBER($P413)),IF(IFERROR(INDEX(LISTES!$F:$F,MATCH($B413,LISTES!$A:$A,0)),0)=1,"Domicile + agence","Domicile"),"Agence")</f>
        <v>Agence</v>
      </c>
      <c r="D413" s="20">
        <v>11</v>
      </c>
      <c r="E413" s="20">
        <v>0</v>
      </c>
      <c r="F413" s="21">
        <f>IF($K413&lt;&gt;"OK","",$N413+IF($C413="Agence",$O413,IF($C413="Domicile",$P413,$Q413+$O413))+IF($C413="Agence",IF(OR(IFERROR(INDEX(LISTES!$G:$G,MATCH($B413,LISTES!$A:$A,0)),0)=1,PARAMETRES!$C$6="Oui"),$R413,0),IF(IFERROR(INDEX(LISTES!$G:$G,MATCH($B413,LISTES!$A:$A,0)),0)=1,$R413+$Q413,$S413)))</f>
        <v>15.649999999999999</v>
      </c>
      <c r="G413" s="22">
        <f>IF($K413&lt;&gt;"OK","",IF($E413=0,0,$T413+IF($C413="Agence",$U413,IF($C413="Domicile",$V413,$W413+$U413))+IF($C413="Agence",IF(OR(IFERROR(INDEX(LISTES!$G:$G,MATCH($B413,LISTES!$A:$A,0)),0)=1,PARAMETRES!$C$6="Oui"),$X413,0),IF(IFERROR(INDEX(LISTES!$G:$G,MATCH($B413,LISTES!$A:$A,0)),0)=1,$X413+$W413,$Y413))))</f>
        <v>0</v>
      </c>
      <c r="H413" s="23">
        <f t="shared" si="12"/>
        <v>1.4227272727272726</v>
      </c>
      <c r="I413" s="24" t="str">
        <f t="shared" si="13"/>
        <v/>
      </c>
      <c r="J413" s="25">
        <v>0</v>
      </c>
      <c r="K413" s="4" t="s">
        <v>943</v>
      </c>
      <c r="L413" s="25">
        <f>IFERROR(INDEX(LISTES!$C:$C,MATCH($B413,LISTES!$A:$A,0)),1)</f>
        <v>1</v>
      </c>
      <c r="N413" s="26">
        <v>8.1999999999999993</v>
      </c>
      <c r="O413" s="26">
        <v>7.45</v>
      </c>
      <c r="P413" s="26"/>
      <c r="Q413" s="26"/>
      <c r="R413" s="26">
        <v>10.78</v>
      </c>
      <c r="S413" s="26"/>
      <c r="T413" s="26"/>
      <c r="U413" s="26"/>
      <c r="V413" s="26"/>
      <c r="W413" s="26"/>
      <c r="X413" s="26"/>
      <c r="Y413" s="26"/>
    </row>
    <row r="414" spans="1:25" x14ac:dyDescent="0.3">
      <c r="A414" s="18">
        <v>46286</v>
      </c>
      <c r="B414" s="19" t="s">
        <v>959</v>
      </c>
      <c r="C414" s="4" t="str">
        <f>IF(AND(IFERROR(INDEX(PARAMETRES!$D:$D,MATCH($B414,PARAMETRES!$B:$B,0)),"")&lt;&gt;"☐",ISNUMBER($P414)),IF(IFERROR(INDEX(LISTES!$F:$F,MATCH($B414,LISTES!$A:$A,0)),0)=1,"Domicile + agence","Domicile"),"Agence")</f>
        <v>Agence</v>
      </c>
      <c r="D414" s="20">
        <v>10</v>
      </c>
      <c r="E414" s="20">
        <v>0</v>
      </c>
      <c r="F414" s="21">
        <f>IF($K414&lt;&gt;"OK","",$N414+IF($C414="Agence",$O414,IF($C414="Domicile",$P414,$Q414+$O414))+IF($C414="Agence",IF(OR(IFERROR(INDEX(LISTES!$G:$G,MATCH($B414,LISTES!$A:$A,0)),0)=1,PARAMETRES!$C$6="Oui"),$R414,0),IF(IFERROR(INDEX(LISTES!$G:$G,MATCH($B414,LISTES!$A:$A,0)),0)=1,$R414+$Q414,$S414)))</f>
        <v>30.49</v>
      </c>
      <c r="G414" s="22">
        <f>IF($K414&lt;&gt;"OK","",IF($E414=0,0,$T414+IF($C414="Agence",$U414,IF($C414="Domicile",$V414,$W414+$U414))+IF($C414="Agence",IF(OR(IFERROR(INDEX(LISTES!$G:$G,MATCH($B414,LISTES!$A:$A,0)),0)=1,PARAMETRES!$C$6="Oui"),$X414,0),IF(IFERROR(INDEX(LISTES!$G:$G,MATCH($B414,LISTES!$A:$A,0)),0)=1,$X414+$W414,$Y414))))</f>
        <v>0</v>
      </c>
      <c r="H414" s="23">
        <f t="shared" si="12"/>
        <v>3.0489999999999999</v>
      </c>
      <c r="I414" s="24" t="str">
        <f t="shared" si="13"/>
        <v/>
      </c>
      <c r="J414" s="25">
        <v>0</v>
      </c>
      <c r="K414" s="4" t="s">
        <v>943</v>
      </c>
      <c r="L414" s="25">
        <f>IFERROR(INDEX(LISTES!$C:$C,MATCH($B414,LISTES!$A:$A,0)),1)</f>
        <v>1</v>
      </c>
      <c r="N414" s="26">
        <v>25.15</v>
      </c>
      <c r="O414" s="26">
        <v>5.34</v>
      </c>
      <c r="P414" s="26"/>
      <c r="Q414" s="26"/>
      <c r="R414" s="26">
        <v>9.56</v>
      </c>
      <c r="S414" s="26"/>
      <c r="T414" s="26"/>
      <c r="U414" s="26"/>
      <c r="V414" s="26"/>
      <c r="W414" s="26"/>
      <c r="X414" s="26"/>
      <c r="Y414" s="26"/>
    </row>
    <row r="415" spans="1:25" x14ac:dyDescent="0.3">
      <c r="A415" s="18">
        <v>46286</v>
      </c>
      <c r="B415" s="19" t="s">
        <v>853</v>
      </c>
      <c r="C415" s="4" t="str">
        <f>IF(AND(IFERROR(INDEX(PARAMETRES!$D:$D,MATCH($B415,PARAMETRES!$B:$B,0)),"")&lt;&gt;"☐",ISNUMBER($P415)),IF(IFERROR(INDEX(LISTES!$F:$F,MATCH($B415,LISTES!$A:$A,0)),0)=1,"Domicile + agence","Domicile"),"Agence")</f>
        <v>Agence</v>
      </c>
      <c r="D415" s="20">
        <v>30</v>
      </c>
      <c r="E415" s="20">
        <v>0</v>
      </c>
      <c r="F415" s="21">
        <f>IF($K415&lt;&gt;"OK","",$N415+IF($C415="Agence",$O415,IF($C415="Domicile",$P415,$Q415+$O415))+IF($C415="Agence",IF(OR(IFERROR(INDEX(LISTES!$G:$G,MATCH($B415,LISTES!$A:$A,0)),0)=1,PARAMETRES!$C$6="Oui"),$R415,0),IF(IFERROR(INDEX(LISTES!$G:$G,MATCH($B415,LISTES!$A:$A,0)),0)=1,$R415+$Q415,$S415)))</f>
        <v>74.52</v>
      </c>
      <c r="G415" s="22">
        <f>IF($K415&lt;&gt;"OK","",IF($E415=0,0,$T415+IF($C415="Agence",$U415,IF($C415="Domicile",$V415,$W415+$U415))+IF($C415="Agence",IF(OR(IFERROR(INDEX(LISTES!$G:$G,MATCH($B415,LISTES!$A:$A,0)),0)=1,PARAMETRES!$C$6="Oui"),$X415,0),IF(IFERROR(INDEX(LISTES!$G:$G,MATCH($B415,LISTES!$A:$A,0)),0)=1,$X415+$W415,$Y415))))</f>
        <v>0</v>
      </c>
      <c r="H415" s="23">
        <f t="shared" si="12"/>
        <v>2.484</v>
      </c>
      <c r="I415" s="24" t="str">
        <f t="shared" si="13"/>
        <v/>
      </c>
      <c r="J415" s="25">
        <v>0</v>
      </c>
      <c r="K415" s="4" t="s">
        <v>943</v>
      </c>
      <c r="L415" s="25">
        <f>IFERROR(INDEX(LISTES!$C:$C,MATCH($B415,LISTES!$A:$A,0)),1)</f>
        <v>1</v>
      </c>
      <c r="N415" s="26">
        <v>69.11</v>
      </c>
      <c r="O415" s="26">
        <v>5.41</v>
      </c>
      <c r="P415" s="26"/>
      <c r="Q415" s="26"/>
      <c r="R415" s="26">
        <v>2.54</v>
      </c>
      <c r="S415" s="26"/>
      <c r="T415" s="26"/>
      <c r="U415" s="26"/>
      <c r="V415" s="26"/>
      <c r="W415" s="26"/>
      <c r="X415" s="26"/>
      <c r="Y415" s="26"/>
    </row>
    <row r="416" spans="1:25" x14ac:dyDescent="0.3">
      <c r="A416" s="18">
        <v>46286</v>
      </c>
      <c r="B416" s="19" t="s">
        <v>960</v>
      </c>
      <c r="C416" s="4" t="str">
        <f>IF(AND(IFERROR(INDEX(PARAMETRES!$D:$D,MATCH($B416,PARAMETRES!$B:$B,0)),"")&lt;&gt;"☐",ISNUMBER($P416)),IF(IFERROR(INDEX(LISTES!$F:$F,MATCH($B416,LISTES!$A:$A,0)),0)=1,"Domicile + agence","Domicile"),"Agence")</f>
        <v>Agence</v>
      </c>
      <c r="D416" s="20">
        <v>15</v>
      </c>
      <c r="E416" s="20">
        <v>0</v>
      </c>
      <c r="F416" s="21">
        <f>IF($K416&lt;&gt;"OK","",$N416+IF($C416="Agence",$O416,IF($C416="Domicile",$P416,$Q416+$O416))+IF($C416="Agence",IF(OR(IFERROR(INDEX(LISTES!$G:$G,MATCH($B416,LISTES!$A:$A,0)),0)=1,PARAMETRES!$C$6="Oui"),$R416,0),IF(IFERROR(INDEX(LISTES!$G:$G,MATCH($B416,LISTES!$A:$A,0)),0)=1,$R416+$Q416,$S416)))</f>
        <v>58.73</v>
      </c>
      <c r="G416" s="22">
        <f>IF($K416&lt;&gt;"OK","",IF($E416=0,0,$T416+IF($C416="Agence",$U416,IF($C416="Domicile",$V416,$W416+$U416))+IF($C416="Agence",IF(OR(IFERROR(INDEX(LISTES!$G:$G,MATCH($B416,LISTES!$A:$A,0)),0)=1,PARAMETRES!$C$6="Oui"),$X416,0),IF(IFERROR(INDEX(LISTES!$G:$G,MATCH($B416,LISTES!$A:$A,0)),0)=1,$X416+$W416,$Y416))))</f>
        <v>0</v>
      </c>
      <c r="H416" s="23">
        <f t="shared" si="12"/>
        <v>3.9153333333333333</v>
      </c>
      <c r="I416" s="24" t="str">
        <f t="shared" si="13"/>
        <v/>
      </c>
      <c r="J416" s="25">
        <v>0</v>
      </c>
      <c r="K416" s="4" t="s">
        <v>943</v>
      </c>
      <c r="L416" s="25">
        <f>IFERROR(INDEX(LISTES!$C:$C,MATCH($B416,LISTES!$A:$A,0)),1)</f>
        <v>1</v>
      </c>
      <c r="N416" s="26">
        <v>53.26</v>
      </c>
      <c r="O416" s="26">
        <v>5.47</v>
      </c>
      <c r="P416" s="26"/>
      <c r="Q416" s="26"/>
      <c r="R416" s="26">
        <v>1.32</v>
      </c>
      <c r="S416" s="26"/>
      <c r="T416" s="26"/>
      <c r="U416" s="26"/>
      <c r="V416" s="26"/>
      <c r="W416" s="26"/>
      <c r="X416" s="26"/>
      <c r="Y416" s="26"/>
    </row>
    <row r="417" spans="1:25" x14ac:dyDescent="0.3">
      <c r="A417" s="18">
        <v>46286</v>
      </c>
      <c r="B417" s="19" t="s">
        <v>961</v>
      </c>
      <c r="C417" s="4" t="str">
        <f>IF(AND(IFERROR(INDEX(PARAMETRES!$D:$D,MATCH($B417,PARAMETRES!$B:$B,0)),"")&lt;&gt;"☐",ISNUMBER($P417)),IF(IFERROR(INDEX(LISTES!$F:$F,MATCH($B417,LISTES!$A:$A,0)),0)=1,"Domicile + agence","Domicile"),"Agence")</f>
        <v>Domicile + agence</v>
      </c>
      <c r="D417" s="20">
        <v>13</v>
      </c>
      <c r="E417" s="20">
        <v>0</v>
      </c>
      <c r="F417" s="21">
        <f>IF($K417&lt;&gt;"OK","",$N417+IF($C417="Agence",$O417,IF($C417="Domicile",$P417,$Q417+$O417))+IF($C417="Agence",IF(OR(IFERROR(INDEX(LISTES!$G:$G,MATCH($B417,LISTES!$A:$A,0)),0)=1,PARAMETRES!$C$6="Oui"),$R417,0),IF(IFERROR(INDEX(LISTES!$G:$G,MATCH($B417,LISTES!$A:$A,0)),0)=1,$R417+$Q417,$S417)))</f>
        <v>42.67</v>
      </c>
      <c r="G417" s="22">
        <f>IF($K417&lt;&gt;"OK","",IF($E417=0,0,$T417+IF($C417="Agence",$U417,IF($C417="Domicile",$V417,$W417+$U417))+IF($C417="Agence",IF(OR(IFERROR(INDEX(LISTES!$G:$G,MATCH($B417,LISTES!$A:$A,0)),0)=1,PARAMETRES!$C$6="Oui"),$X417,0),IF(IFERROR(INDEX(LISTES!$G:$G,MATCH($B417,LISTES!$A:$A,0)),0)=1,$X417+$W417,$Y417))))</f>
        <v>0</v>
      </c>
      <c r="H417" s="23">
        <f t="shared" si="12"/>
        <v>3.2823076923076924</v>
      </c>
      <c r="I417" s="24" t="str">
        <f t="shared" si="13"/>
        <v/>
      </c>
      <c r="J417" s="25">
        <v>0</v>
      </c>
      <c r="K417" s="4" t="s">
        <v>943</v>
      </c>
      <c r="L417" s="25">
        <f>IFERROR(INDEX(LISTES!$C:$C,MATCH($B417,LISTES!$A:$A,0)),1)</f>
        <v>1</v>
      </c>
      <c r="N417" s="26">
        <v>5.83</v>
      </c>
      <c r="O417" s="26">
        <v>5.47</v>
      </c>
      <c r="P417" s="26">
        <v>18.559999999999999</v>
      </c>
      <c r="Q417" s="26">
        <v>14.5</v>
      </c>
      <c r="R417" s="26">
        <v>3.34</v>
      </c>
      <c r="S417" s="26">
        <v>16.87</v>
      </c>
      <c r="T417" s="26"/>
      <c r="U417" s="26"/>
      <c r="V417" s="26"/>
      <c r="W417" s="26"/>
      <c r="X417" s="26"/>
      <c r="Y417" s="26"/>
    </row>
    <row r="418" spans="1:25" x14ac:dyDescent="0.3">
      <c r="A418" s="18">
        <v>46286</v>
      </c>
      <c r="B418" s="19" t="s">
        <v>866</v>
      </c>
      <c r="C418" s="4" t="str">
        <f>IF(AND(IFERROR(INDEX(PARAMETRES!$D:$D,MATCH($B418,PARAMETRES!$B:$B,0)),"")&lt;&gt;"☐",ISNUMBER($P418)),IF(IFERROR(INDEX(LISTES!$F:$F,MATCH($B418,LISTES!$A:$A,0)),0)=1,"Domicile + agence","Domicile"),"Agence")</f>
        <v>Agence</v>
      </c>
      <c r="D418" s="20">
        <v>20</v>
      </c>
      <c r="E418" s="20">
        <v>17</v>
      </c>
      <c r="F418" s="21">
        <f>IF($K418&lt;&gt;"OK","",$N418+IF($C418="Agence",$O418,IF($C418="Domicile",$P418,$Q418+$O418))+IF($C418="Agence",IF(OR(IFERROR(INDEX(LISTES!$G:$G,MATCH($B418,LISTES!$A:$A,0)),0)=1,PARAMETRES!$C$6="Oui"),$R418,0),IF(IFERROR(INDEX(LISTES!$G:$G,MATCH($B418,LISTES!$A:$A,0)),0)=1,$R418+$Q418,$S418)))</f>
        <v>162.63</v>
      </c>
      <c r="G418" s="22">
        <f>IF($K418&lt;&gt;"OK","",IF($E418=0,0,$T418+IF($C418="Agence",$U418,IF($C418="Domicile",$V418,$W418+$U418))+IF($C418="Agence",IF(OR(IFERROR(INDEX(LISTES!$G:$G,MATCH($B418,LISTES!$A:$A,0)),0)=1,PARAMETRES!$C$6="Oui"),$X418,0),IF(IFERROR(INDEX(LISTES!$G:$G,MATCH($B418,LISTES!$A:$A,0)),0)=1,$X418+$W418,$Y418))))</f>
        <v>41.92</v>
      </c>
      <c r="H418" s="23">
        <f t="shared" si="12"/>
        <v>8.1314999999999991</v>
      </c>
      <c r="I418" s="24" t="str">
        <f t="shared" si="13"/>
        <v/>
      </c>
      <c r="J418" s="25">
        <v>0</v>
      </c>
      <c r="K418" s="4" t="s">
        <v>943</v>
      </c>
      <c r="L418" s="25">
        <f>IFERROR(INDEX(LISTES!$C:$C,MATCH($B418,LISTES!$A:$A,0)),1)</f>
        <v>1</v>
      </c>
      <c r="N418" s="26">
        <v>155.15</v>
      </c>
      <c r="O418" s="26">
        <v>7.48</v>
      </c>
      <c r="P418" s="26"/>
      <c r="Q418" s="26"/>
      <c r="R418" s="26">
        <v>15.66</v>
      </c>
      <c r="S418" s="26"/>
      <c r="T418" s="26">
        <v>35.07</v>
      </c>
      <c r="U418" s="26">
        <v>6.85</v>
      </c>
      <c r="V418" s="26"/>
      <c r="W418" s="26"/>
      <c r="X418" s="26">
        <v>15.79</v>
      </c>
      <c r="Y418" s="26"/>
    </row>
    <row r="419" spans="1:25" x14ac:dyDescent="0.3">
      <c r="A419" s="18">
        <v>46286</v>
      </c>
      <c r="B419" s="19" t="s">
        <v>962</v>
      </c>
      <c r="C419" s="4" t="str">
        <f>IF(AND(IFERROR(INDEX(PARAMETRES!$D:$D,MATCH($B419,PARAMETRES!$B:$B,0)),"")&lt;&gt;"☐",ISNUMBER($P419)),IF(IFERROR(INDEX(LISTES!$F:$F,MATCH($B419,LISTES!$A:$A,0)),0)=1,"Domicile + agence","Domicile"),"Agence")</f>
        <v>Agence</v>
      </c>
      <c r="D419" s="20">
        <v>10</v>
      </c>
      <c r="E419" s="20">
        <v>7</v>
      </c>
      <c r="F419" s="21">
        <f>IF($K419&lt;&gt;"OK","",$N419+IF($C419="Agence",$O419,IF($C419="Domicile",$P419,$Q419+$O419))+IF($C419="Agence",IF(OR(IFERROR(INDEX(LISTES!$G:$G,MATCH($B419,LISTES!$A:$A,0)),0)=1,PARAMETRES!$C$6="Oui"),$R419,0),IF(IFERROR(INDEX(LISTES!$G:$G,MATCH($B419,LISTES!$A:$A,0)),0)=1,$R419+$Q419,$S419)))</f>
        <v>57.5</v>
      </c>
      <c r="G419" s="22">
        <f>IF($K419&lt;&gt;"OK","",IF($E419=0,0,$T419+IF($C419="Agence",$U419,IF($C419="Domicile",$V419,$W419+$U419))+IF($C419="Agence",IF(OR(IFERROR(INDEX(LISTES!$G:$G,MATCH($B419,LISTES!$A:$A,0)),0)=1,PARAMETRES!$C$6="Oui"),$X419,0),IF(IFERROR(INDEX(LISTES!$G:$G,MATCH($B419,LISTES!$A:$A,0)),0)=1,$X419+$W419,$Y419))))</f>
        <v>54.760000000000005</v>
      </c>
      <c r="H419" s="23">
        <f t="shared" si="12"/>
        <v>5.75</v>
      </c>
      <c r="I419" s="24" t="str">
        <f t="shared" si="13"/>
        <v/>
      </c>
      <c r="J419" s="25">
        <v>0</v>
      </c>
      <c r="K419" s="4" t="s">
        <v>943</v>
      </c>
      <c r="L419" s="25">
        <f>IFERROR(INDEX(LISTES!$C:$C,MATCH($B419,LISTES!$A:$A,0)),1)</f>
        <v>1</v>
      </c>
      <c r="N419" s="26">
        <v>29.62</v>
      </c>
      <c r="O419" s="26">
        <v>27.88</v>
      </c>
      <c r="P419" s="26"/>
      <c r="Q419" s="26"/>
      <c r="R419" s="26">
        <v>7.8</v>
      </c>
      <c r="S419" s="26"/>
      <c r="T419" s="26">
        <v>27.8</v>
      </c>
      <c r="U419" s="26">
        <v>26.96</v>
      </c>
      <c r="V419" s="26"/>
      <c r="W419" s="26"/>
      <c r="X419" s="26">
        <v>7.7</v>
      </c>
      <c r="Y419" s="26"/>
    </row>
    <row r="420" spans="1:25" x14ac:dyDescent="0.3">
      <c r="A420" s="18">
        <v>46286</v>
      </c>
      <c r="B420" s="19" t="s">
        <v>963</v>
      </c>
      <c r="C420" s="4" t="str">
        <f>IF(AND(IFERROR(INDEX(PARAMETRES!$D:$D,MATCH($B420,PARAMETRES!$B:$B,0)),"")&lt;&gt;"☐",ISNUMBER($P420)),IF(IFERROR(INDEX(LISTES!$F:$F,MATCH($B420,LISTES!$A:$A,0)),0)=1,"Domicile + agence","Domicile"),"Agence")</f>
        <v>Agence</v>
      </c>
      <c r="D420" s="20">
        <v>21</v>
      </c>
      <c r="E420" s="20">
        <v>0</v>
      </c>
      <c r="F420" s="21">
        <f>IF($K420&lt;&gt;"OK","",$N420+IF($C420="Agence",$O420,IF($C420="Domicile",$P420,$Q420+$O420))+IF($C420="Agence",IF(OR(IFERROR(INDEX(LISTES!$G:$G,MATCH($B420,LISTES!$A:$A,0)),0)=1,PARAMETRES!$C$6="Oui"),$R420,0),IF(IFERROR(INDEX(LISTES!$G:$G,MATCH($B420,LISTES!$A:$A,0)),0)=1,$R420+$Q420,$S420)))</f>
        <v>51.1</v>
      </c>
      <c r="G420" s="22">
        <f>IF($K420&lt;&gt;"OK","",IF($E420=0,0,$T420+IF($C420="Agence",$U420,IF($C420="Domicile",$V420,$W420+$U420))+IF($C420="Agence",IF(OR(IFERROR(INDEX(LISTES!$G:$G,MATCH($B420,LISTES!$A:$A,0)),0)=1,PARAMETRES!$C$6="Oui"),$X420,0),IF(IFERROR(INDEX(LISTES!$G:$G,MATCH($B420,LISTES!$A:$A,0)),0)=1,$X420+$W420,$Y420))))</f>
        <v>0</v>
      </c>
      <c r="H420" s="23">
        <f t="shared" si="12"/>
        <v>2.4333333333333336</v>
      </c>
      <c r="I420" s="24" t="str">
        <f t="shared" si="13"/>
        <v/>
      </c>
      <c r="J420" s="25">
        <v>0</v>
      </c>
      <c r="K420" s="4" t="s">
        <v>943</v>
      </c>
      <c r="L420" s="25">
        <f>IFERROR(INDEX(LISTES!$C:$C,MATCH($B420,LISTES!$A:$A,0)),1)</f>
        <v>1</v>
      </c>
      <c r="N420" s="26">
        <v>49.43</v>
      </c>
      <c r="O420" s="26">
        <v>1.67</v>
      </c>
      <c r="P420" s="26"/>
      <c r="Q420" s="26"/>
      <c r="R420" s="26">
        <v>2.25</v>
      </c>
      <c r="S420" s="26"/>
      <c r="T420" s="26"/>
      <c r="U420" s="26"/>
      <c r="V420" s="26"/>
      <c r="W420" s="26"/>
      <c r="X420" s="26"/>
      <c r="Y420" s="26"/>
    </row>
    <row r="421" spans="1:25" x14ac:dyDescent="0.3">
      <c r="A421" s="18">
        <v>46286</v>
      </c>
      <c r="B421" s="19" t="s">
        <v>964</v>
      </c>
      <c r="C421" s="4" t="str">
        <f>IF(AND(IFERROR(INDEX(PARAMETRES!$D:$D,MATCH($B421,PARAMETRES!$B:$B,0)),"")&lt;&gt;"☐",ISNUMBER($P421)),IF(IFERROR(INDEX(LISTES!$F:$F,MATCH($B421,LISTES!$A:$A,0)),0)=1,"Domicile + agence","Domicile"),"Agence")</f>
        <v>Agence</v>
      </c>
      <c r="D421" s="20">
        <v>6</v>
      </c>
      <c r="E421" s="20">
        <v>0</v>
      </c>
      <c r="F421" s="21">
        <f>IF($K421&lt;&gt;"OK","",$N421+IF($C421="Agence",$O421,IF($C421="Domicile",$P421,$Q421+$O421))+IF($C421="Agence",IF(OR(IFERROR(INDEX(LISTES!$G:$G,MATCH($B421,LISTES!$A:$A,0)),0)=1,PARAMETRES!$C$6="Oui"),$R421,0),IF(IFERROR(INDEX(LISTES!$G:$G,MATCH($B421,LISTES!$A:$A,0)),0)=1,$R421+$Q421,$S421)))</f>
        <v>35.61</v>
      </c>
      <c r="G421" s="22">
        <f>IF($K421&lt;&gt;"OK","",IF($E421=0,0,$T421+IF($C421="Agence",$U421,IF($C421="Domicile",$V421,$W421+$U421))+IF($C421="Agence",IF(OR(IFERROR(INDEX(LISTES!$G:$G,MATCH($B421,LISTES!$A:$A,0)),0)=1,PARAMETRES!$C$6="Oui"),$X421,0),IF(IFERROR(INDEX(LISTES!$G:$G,MATCH($B421,LISTES!$A:$A,0)),0)=1,$X421+$W421,$Y421))))</f>
        <v>0</v>
      </c>
      <c r="H421" s="23">
        <f t="shared" si="12"/>
        <v>5.9349999999999996</v>
      </c>
      <c r="I421" s="24" t="str">
        <f t="shared" si="13"/>
        <v/>
      </c>
      <c r="J421" s="25">
        <v>0</v>
      </c>
      <c r="K421" s="4" t="s">
        <v>943</v>
      </c>
      <c r="L421" s="25">
        <f>IFERROR(INDEX(LISTES!$C:$C,MATCH($B421,LISTES!$A:$A,0)),1)</f>
        <v>1</v>
      </c>
      <c r="N421" s="26">
        <v>29.48</v>
      </c>
      <c r="O421" s="26">
        <v>6.13</v>
      </c>
      <c r="P421" s="26"/>
      <c r="Q421" s="26"/>
      <c r="R421" s="26">
        <v>6.77</v>
      </c>
      <c r="S421" s="26"/>
      <c r="T421" s="26"/>
      <c r="U421" s="26"/>
      <c r="V421" s="26"/>
      <c r="W421" s="26"/>
      <c r="X421" s="26"/>
      <c r="Y421" s="26"/>
    </row>
    <row r="422" spans="1:25" x14ac:dyDescent="0.3">
      <c r="A422" s="18">
        <v>46286</v>
      </c>
      <c r="B422" s="19" t="s">
        <v>965</v>
      </c>
      <c r="C422" s="4" t="str">
        <f>IF(AND(IFERROR(INDEX(PARAMETRES!$D:$D,MATCH($B422,PARAMETRES!$B:$B,0)),"")&lt;&gt;"☐",ISNUMBER($P422)),IF(IFERROR(INDEX(LISTES!$F:$F,MATCH($B422,LISTES!$A:$A,0)),0)=1,"Domicile + agence","Domicile"),"Agence")</f>
        <v>Agence</v>
      </c>
      <c r="D422" s="20">
        <v>13</v>
      </c>
      <c r="E422" s="20">
        <v>13</v>
      </c>
      <c r="F422" s="21">
        <f>IF($K422&lt;&gt;"OK","",$N422+IF($C422="Agence",$O422,IF($C422="Domicile",$P422,$Q422+$O422))+IF($C422="Agence",IF(OR(IFERROR(INDEX(LISTES!$G:$G,MATCH($B422,LISTES!$A:$A,0)),0)=1,PARAMETRES!$C$6="Oui"),$R422,0),IF(IFERROR(INDEX(LISTES!$G:$G,MATCH($B422,LISTES!$A:$A,0)),0)=1,$R422+$Q422,$S422)))</f>
        <v>125.61</v>
      </c>
      <c r="G422" s="22">
        <f>IF($K422&lt;&gt;"OK","",IF($E422=0,0,$T422+IF($C422="Agence",$U422,IF($C422="Domicile",$V422,$W422+$U422))+IF($C422="Agence",IF(OR(IFERROR(INDEX(LISTES!$G:$G,MATCH($B422,LISTES!$A:$A,0)),0)=1,PARAMETRES!$C$6="Oui"),$X422,0),IF(IFERROR(INDEX(LISTES!$G:$G,MATCH($B422,LISTES!$A:$A,0)),0)=1,$X422+$W422,$Y422))))</f>
        <v>59.04</v>
      </c>
      <c r="H422" s="23">
        <f t="shared" si="12"/>
        <v>9.6623076923076923</v>
      </c>
      <c r="I422" s="24">
        <f t="shared" si="13"/>
        <v>-66.569999999999993</v>
      </c>
      <c r="J422" s="25">
        <v>0</v>
      </c>
      <c r="K422" s="4" t="s">
        <v>943</v>
      </c>
      <c r="L422" s="25">
        <f>IFERROR(INDEX(LISTES!$C:$C,MATCH($B422,LISTES!$A:$A,0)),1)</f>
        <v>1</v>
      </c>
      <c r="N422" s="26">
        <v>120.39</v>
      </c>
      <c r="O422" s="26">
        <v>5.22</v>
      </c>
      <c r="P422" s="26"/>
      <c r="Q422" s="26"/>
      <c r="R422" s="26">
        <v>16.77</v>
      </c>
      <c r="S422" s="26"/>
      <c r="T422" s="26">
        <v>57.64</v>
      </c>
      <c r="U422" s="26">
        <v>1.4</v>
      </c>
      <c r="V422" s="26"/>
      <c r="W422" s="26"/>
      <c r="X422" s="26">
        <v>16.149999999999999</v>
      </c>
      <c r="Y422" s="26"/>
    </row>
    <row r="423" spans="1:25" x14ac:dyDescent="0.3">
      <c r="A423" s="18">
        <v>46286</v>
      </c>
      <c r="B423" s="19" t="s">
        <v>966</v>
      </c>
      <c r="C423" s="4" t="str">
        <f>IF(AND(IFERROR(INDEX(PARAMETRES!$D:$D,MATCH($B423,PARAMETRES!$B:$B,0)),"")&lt;&gt;"☐",ISNUMBER($P423)),IF(IFERROR(INDEX(LISTES!$F:$F,MATCH($B423,LISTES!$A:$A,0)),0)=1,"Domicile + agence","Domicile"),"Agence")</f>
        <v>Agence</v>
      </c>
      <c r="D423" s="20">
        <v>14</v>
      </c>
      <c r="E423" s="20">
        <v>10</v>
      </c>
      <c r="F423" s="21">
        <f>IF($K423&lt;&gt;"OK","",$N423+IF($C423="Agence",$O423,IF($C423="Domicile",$P423,$Q423+$O423))+IF($C423="Agence",IF(OR(IFERROR(INDEX(LISTES!$G:$G,MATCH($B423,LISTES!$A:$A,0)),0)=1,PARAMETRES!$C$6="Oui"),$R423,0),IF(IFERROR(INDEX(LISTES!$G:$G,MATCH($B423,LISTES!$A:$A,0)),0)=1,$R423+$Q423,$S423)))</f>
        <v>69.42</v>
      </c>
      <c r="G423" s="22">
        <f>IF($K423&lt;&gt;"OK","",IF($E423=0,0,$T423+IF($C423="Agence",$U423,IF($C423="Domicile",$V423,$W423+$U423))+IF($C423="Agence",IF(OR(IFERROR(INDEX(LISTES!$G:$G,MATCH($B423,LISTES!$A:$A,0)),0)=1,PARAMETRES!$C$6="Oui"),$X423,0),IF(IFERROR(INDEX(LISTES!$G:$G,MATCH($B423,LISTES!$A:$A,0)),0)=1,$X423+$W423,$Y423))))</f>
        <v>48.650000000000006</v>
      </c>
      <c r="H423" s="23">
        <f t="shared" si="12"/>
        <v>4.9585714285714291</v>
      </c>
      <c r="I423" s="24" t="str">
        <f t="shared" si="13"/>
        <v/>
      </c>
      <c r="J423" s="25">
        <v>0</v>
      </c>
      <c r="K423" s="4" t="s">
        <v>943</v>
      </c>
      <c r="L423" s="25">
        <f>IFERROR(INDEX(LISTES!$C:$C,MATCH($B423,LISTES!$A:$A,0)),1)</f>
        <v>1</v>
      </c>
      <c r="N423" s="26">
        <v>43.2</v>
      </c>
      <c r="O423" s="26">
        <v>26.22</v>
      </c>
      <c r="P423" s="26"/>
      <c r="Q423" s="26"/>
      <c r="R423" s="26">
        <v>23.68</v>
      </c>
      <c r="S423" s="26"/>
      <c r="T423" s="26">
        <v>19.87</v>
      </c>
      <c r="U423" s="26">
        <v>28.78</v>
      </c>
      <c r="V423" s="26"/>
      <c r="W423" s="26"/>
      <c r="X423" s="26">
        <v>27.56</v>
      </c>
      <c r="Y423" s="26"/>
    </row>
    <row r="424" spans="1:25" x14ac:dyDescent="0.3">
      <c r="A424" s="18">
        <v>46286</v>
      </c>
      <c r="B424" s="19" t="s">
        <v>895</v>
      </c>
      <c r="C424" s="4" t="str">
        <f>IF(AND(IFERROR(INDEX(PARAMETRES!$D:$D,MATCH($B424,PARAMETRES!$B:$B,0)),"")&lt;&gt;"☐",ISNUMBER($P424)),IF(IFERROR(INDEX(LISTES!$F:$F,MATCH($B424,LISTES!$A:$A,0)),0)=1,"Domicile + agence","Domicile"),"Agence")</f>
        <v>Agence</v>
      </c>
      <c r="D424" s="20">
        <v>4</v>
      </c>
      <c r="E424" s="20">
        <v>0</v>
      </c>
      <c r="F424" s="21">
        <f>IF($K424&lt;&gt;"OK","",$N424+IF($C424="Agence",$O424,IF($C424="Domicile",$P424,$Q424+$O424))+IF($C424="Agence",IF(OR(IFERROR(INDEX(LISTES!$G:$G,MATCH($B424,LISTES!$A:$A,0)),0)=1,PARAMETRES!$C$6="Oui"),$R424,0),IF(IFERROR(INDEX(LISTES!$G:$G,MATCH($B424,LISTES!$A:$A,0)),0)=1,$R424+$Q424,$S424)))</f>
        <v>8.43</v>
      </c>
      <c r="G424" s="22">
        <f>IF($K424&lt;&gt;"OK","",IF($E424=0,0,$T424+IF($C424="Agence",$U424,IF($C424="Domicile",$V424,$W424+$U424))+IF($C424="Agence",IF(OR(IFERROR(INDEX(LISTES!$G:$G,MATCH($B424,LISTES!$A:$A,0)),0)=1,PARAMETRES!$C$6="Oui"),$X424,0),IF(IFERROR(INDEX(LISTES!$G:$G,MATCH($B424,LISTES!$A:$A,0)),0)=1,$X424+$W424,$Y424))))</f>
        <v>0</v>
      </c>
      <c r="H424" s="23">
        <f t="shared" si="12"/>
        <v>2.1074999999999999</v>
      </c>
      <c r="I424" s="24" t="str">
        <f t="shared" si="13"/>
        <v/>
      </c>
      <c r="J424" s="25">
        <v>0</v>
      </c>
      <c r="K424" s="4" t="s">
        <v>943</v>
      </c>
      <c r="L424" s="25">
        <f>IFERROR(INDEX(LISTES!$C:$C,MATCH($B424,LISTES!$A:$A,0)),1)</f>
        <v>0</v>
      </c>
      <c r="N424" s="26">
        <v>2.93</v>
      </c>
      <c r="O424" s="26">
        <v>5.5</v>
      </c>
      <c r="P424" s="26"/>
      <c r="Q424" s="26"/>
      <c r="R424" s="26">
        <v>2.42</v>
      </c>
      <c r="S424" s="26"/>
      <c r="T424" s="26"/>
      <c r="U424" s="26"/>
      <c r="V424" s="26"/>
      <c r="W424" s="26"/>
      <c r="X424" s="26"/>
      <c r="Y424" s="26"/>
    </row>
    <row r="425" spans="1:25" x14ac:dyDescent="0.3">
      <c r="A425" s="18">
        <v>46286</v>
      </c>
      <c r="B425" s="19" t="s">
        <v>967</v>
      </c>
      <c r="C425" s="4" t="str">
        <f>IF(AND(IFERROR(INDEX(PARAMETRES!$D:$D,MATCH($B425,PARAMETRES!$B:$B,0)),"")&lt;&gt;"☐",ISNUMBER($P425)),IF(IFERROR(INDEX(LISTES!$F:$F,MATCH($B425,LISTES!$A:$A,0)),0)=1,"Domicile + agence","Domicile"),"Agence")</f>
        <v>Agence</v>
      </c>
      <c r="D425" s="20">
        <v>15</v>
      </c>
      <c r="E425" s="20">
        <v>15</v>
      </c>
      <c r="F425" s="21">
        <f>IF($K425&lt;&gt;"OK","",$N425+IF($C425="Agence",$O425,IF($C425="Domicile",$P425,$Q425+$O425))+IF($C425="Agence",IF(OR(IFERROR(INDEX(LISTES!$G:$G,MATCH($B425,LISTES!$A:$A,0)),0)=1,PARAMETRES!$C$6="Oui"),$R425,0),IF(IFERROR(INDEX(LISTES!$G:$G,MATCH($B425,LISTES!$A:$A,0)),0)=1,$R425+$Q425,$S425)))</f>
        <v>68.23</v>
      </c>
      <c r="G425" s="22">
        <f>IF($K425&lt;&gt;"OK","",IF($E425=0,0,$T425+IF($C425="Agence",$U425,IF($C425="Domicile",$V425,$W425+$U425))+IF($C425="Agence",IF(OR(IFERROR(INDEX(LISTES!$G:$G,MATCH($B425,LISTES!$A:$A,0)),0)=1,PARAMETRES!$C$6="Oui"),$X425,0),IF(IFERROR(INDEX(LISTES!$G:$G,MATCH($B425,LISTES!$A:$A,0)),0)=1,$X425+$W425,$Y425))))</f>
        <v>38.769999999999996</v>
      </c>
      <c r="H425" s="23">
        <f t="shared" si="12"/>
        <v>4.5486666666666666</v>
      </c>
      <c r="I425" s="24">
        <f t="shared" si="13"/>
        <v>-29.460000000000008</v>
      </c>
      <c r="J425" s="25">
        <v>0</v>
      </c>
      <c r="K425" s="4" t="s">
        <v>943</v>
      </c>
      <c r="L425" s="25">
        <f>IFERROR(INDEX(LISTES!$C:$C,MATCH($B425,LISTES!$A:$A,0)),1)</f>
        <v>1</v>
      </c>
      <c r="N425" s="26">
        <v>65.72</v>
      </c>
      <c r="O425" s="26">
        <v>2.5099999999999998</v>
      </c>
      <c r="P425" s="26"/>
      <c r="Q425" s="26"/>
      <c r="R425" s="26">
        <v>2.11</v>
      </c>
      <c r="S425" s="26"/>
      <c r="T425" s="26">
        <v>35.29</v>
      </c>
      <c r="U425" s="26">
        <v>3.48</v>
      </c>
      <c r="V425" s="26"/>
      <c r="W425" s="26"/>
      <c r="X425" s="26">
        <v>3.35</v>
      </c>
      <c r="Y425" s="26"/>
    </row>
    <row r="426" spans="1:25" x14ac:dyDescent="0.3">
      <c r="A426" s="18">
        <v>46286</v>
      </c>
      <c r="B426" s="19" t="s">
        <v>968</v>
      </c>
      <c r="C426" s="4" t="str">
        <f>IF(AND(IFERROR(INDEX(PARAMETRES!$D:$D,MATCH($B426,PARAMETRES!$B:$B,0)),"")&lt;&gt;"☐",ISNUMBER($P426)),IF(IFERROR(INDEX(LISTES!$F:$F,MATCH($B426,LISTES!$A:$A,0)),0)=1,"Domicile + agence","Domicile"),"Agence")</f>
        <v>Agence</v>
      </c>
      <c r="D426" s="20">
        <v>12</v>
      </c>
      <c r="E426" s="20">
        <v>0</v>
      </c>
      <c r="F426" s="21">
        <f>IF($K426&lt;&gt;"OK","",$N426+IF($C426="Agence",$O426,IF($C426="Domicile",$P426,$Q426+$O426))+IF($C426="Agence",IF(OR(IFERROR(INDEX(LISTES!$G:$G,MATCH($B426,LISTES!$A:$A,0)),0)=1,PARAMETRES!$C$6="Oui"),$R426,0),IF(IFERROR(INDEX(LISTES!$G:$G,MATCH($B426,LISTES!$A:$A,0)),0)=1,$R426+$Q426,$S426)))</f>
        <v>28.439999999999998</v>
      </c>
      <c r="G426" s="22">
        <f>IF($K426&lt;&gt;"OK","",IF($E426=0,0,$T426+IF($C426="Agence",$U426,IF($C426="Domicile",$V426,$W426+$U426))+IF($C426="Agence",IF(OR(IFERROR(INDEX(LISTES!$G:$G,MATCH($B426,LISTES!$A:$A,0)),0)=1,PARAMETRES!$C$6="Oui"),$X426,0),IF(IFERROR(INDEX(LISTES!$G:$G,MATCH($B426,LISTES!$A:$A,0)),0)=1,$X426+$W426,$Y426))))</f>
        <v>0</v>
      </c>
      <c r="H426" s="23">
        <f t="shared" si="12"/>
        <v>2.3699999999999997</v>
      </c>
      <c r="I426" s="24" t="str">
        <f t="shared" si="13"/>
        <v/>
      </c>
      <c r="J426" s="25">
        <v>0</v>
      </c>
      <c r="K426" s="4" t="s">
        <v>943</v>
      </c>
      <c r="L426" s="25">
        <f>IFERROR(INDEX(LISTES!$C:$C,MATCH($B426,LISTES!$A:$A,0)),1)</f>
        <v>1</v>
      </c>
      <c r="N426" s="26">
        <v>25.02</v>
      </c>
      <c r="O426" s="26">
        <v>3.42</v>
      </c>
      <c r="P426" s="26"/>
      <c r="Q426" s="26"/>
      <c r="R426" s="26">
        <v>3.46</v>
      </c>
      <c r="S426" s="26"/>
      <c r="T426" s="26"/>
      <c r="U426" s="26"/>
      <c r="V426" s="26"/>
      <c r="W426" s="26"/>
      <c r="X426" s="26"/>
      <c r="Y426" s="26"/>
    </row>
    <row r="427" spans="1:25" x14ac:dyDescent="0.3">
      <c r="A427" s="18">
        <v>46286</v>
      </c>
      <c r="B427" s="19" t="s">
        <v>969</v>
      </c>
      <c r="C427" s="4" t="str">
        <f>IF(AND(IFERROR(INDEX(PARAMETRES!$D:$D,MATCH($B427,PARAMETRES!$B:$B,0)),"")&lt;&gt;"☐",ISNUMBER($P427)),IF(IFERROR(INDEX(LISTES!$F:$F,MATCH($B427,LISTES!$A:$A,0)),0)=1,"Domicile + agence","Domicile"),"Agence")</f>
        <v>Agence</v>
      </c>
      <c r="D427" s="20">
        <v>2</v>
      </c>
      <c r="E427" s="20">
        <v>0</v>
      </c>
      <c r="F427" s="21">
        <f>IF($K427&lt;&gt;"OK","",$N427+IF($C427="Agence",$O427,IF($C427="Domicile",$P427,$Q427+$O427))+IF($C427="Agence",IF(OR(IFERROR(INDEX(LISTES!$G:$G,MATCH($B427,LISTES!$A:$A,0)),0)=1,PARAMETRES!$C$6="Oui"),$R427,0),IF(IFERROR(INDEX(LISTES!$G:$G,MATCH($B427,LISTES!$A:$A,0)),0)=1,$R427+$Q427,$S427)))</f>
        <v>4.29</v>
      </c>
      <c r="G427" s="22">
        <f>IF($K427&lt;&gt;"OK","",IF($E427=0,0,$T427+IF($C427="Agence",$U427,IF($C427="Domicile",$V427,$W427+$U427))+IF($C427="Agence",IF(OR(IFERROR(INDEX(LISTES!$G:$G,MATCH($B427,LISTES!$A:$A,0)),0)=1,PARAMETRES!$C$6="Oui"),$X427,0),IF(IFERROR(INDEX(LISTES!$G:$G,MATCH($B427,LISTES!$A:$A,0)),0)=1,$X427+$W427,$Y427))))</f>
        <v>0</v>
      </c>
      <c r="H427" s="23">
        <f t="shared" si="12"/>
        <v>2.145</v>
      </c>
      <c r="I427" s="24" t="str">
        <f t="shared" si="13"/>
        <v/>
      </c>
      <c r="J427" s="25">
        <v>0</v>
      </c>
      <c r="K427" s="4" t="s">
        <v>943</v>
      </c>
      <c r="L427" s="25">
        <f>IFERROR(INDEX(LISTES!$C:$C,MATCH($B427,LISTES!$A:$A,0)),1)</f>
        <v>1</v>
      </c>
      <c r="N427" s="26">
        <v>0</v>
      </c>
      <c r="O427" s="26">
        <v>4.29</v>
      </c>
      <c r="P427" s="26"/>
      <c r="Q427" s="26"/>
      <c r="R427" s="26">
        <v>4.88</v>
      </c>
      <c r="S427" s="26"/>
      <c r="T427" s="26"/>
      <c r="U427" s="26"/>
      <c r="V427" s="26"/>
      <c r="W427" s="26"/>
      <c r="X427" s="26"/>
      <c r="Y427" s="26"/>
    </row>
    <row r="428" spans="1:25" x14ac:dyDescent="0.3">
      <c r="A428" s="18">
        <v>46286</v>
      </c>
      <c r="B428" s="19" t="s">
        <v>970</v>
      </c>
      <c r="C428" s="4" t="str">
        <f>IF(AND(IFERROR(INDEX(PARAMETRES!$D:$D,MATCH($B428,PARAMETRES!$B:$B,0)),"")&lt;&gt;"☐",ISNUMBER($P428)),IF(IFERROR(INDEX(LISTES!$F:$F,MATCH($B428,LISTES!$A:$A,0)),0)=1,"Domicile + agence","Domicile"),"Agence")</f>
        <v>Agence</v>
      </c>
      <c r="D428" s="20">
        <v>22</v>
      </c>
      <c r="E428" s="20">
        <v>0</v>
      </c>
      <c r="F428" s="21">
        <f>IF($K428&lt;&gt;"OK","",$N428+IF($C428="Agence",$O428,IF($C428="Domicile",$P428,$Q428+$O428))+IF($C428="Agence",IF(OR(IFERROR(INDEX(LISTES!$G:$G,MATCH($B428,LISTES!$A:$A,0)),0)=1,PARAMETRES!$C$6="Oui"),$R428,0),IF(IFERROR(INDEX(LISTES!$G:$G,MATCH($B428,LISTES!$A:$A,0)),0)=1,$R428+$Q428,$S428)))</f>
        <v>65</v>
      </c>
      <c r="G428" s="22">
        <f>IF($K428&lt;&gt;"OK","",IF($E428=0,0,$T428+IF($C428="Agence",$U428,IF($C428="Domicile",$V428,$W428+$U428))+IF($C428="Agence",IF(OR(IFERROR(INDEX(LISTES!$G:$G,MATCH($B428,LISTES!$A:$A,0)),0)=1,PARAMETRES!$C$6="Oui"),$X428,0),IF(IFERROR(INDEX(LISTES!$G:$G,MATCH($B428,LISTES!$A:$A,0)),0)=1,$X428+$W428,$Y428))))</f>
        <v>0</v>
      </c>
      <c r="H428" s="23">
        <f t="shared" si="12"/>
        <v>2.9545454545454546</v>
      </c>
      <c r="I428" s="24" t="str">
        <f t="shared" si="13"/>
        <v/>
      </c>
      <c r="J428" s="25">
        <v>0</v>
      </c>
      <c r="K428" s="4" t="s">
        <v>943</v>
      </c>
      <c r="L428" s="25">
        <f>IFERROR(INDEX(LISTES!$C:$C,MATCH($B428,LISTES!$A:$A,0)),1)</f>
        <v>1</v>
      </c>
      <c r="N428" s="26">
        <v>63.61</v>
      </c>
      <c r="O428" s="26">
        <v>1.39</v>
      </c>
      <c r="P428" s="26"/>
      <c r="Q428" s="26"/>
      <c r="R428" s="26">
        <v>2.99</v>
      </c>
      <c r="S428" s="26"/>
      <c r="T428" s="26"/>
      <c r="U428" s="26"/>
      <c r="V428" s="26"/>
      <c r="W428" s="26"/>
      <c r="X428" s="26"/>
      <c r="Y428" s="26"/>
    </row>
    <row r="429" spans="1:25" x14ac:dyDescent="0.3">
      <c r="A429" s="18">
        <v>46286</v>
      </c>
      <c r="B429" s="19" t="s">
        <v>876</v>
      </c>
      <c r="C429" s="4" t="str">
        <f>IF(AND(IFERROR(INDEX(PARAMETRES!$D:$D,MATCH($B429,PARAMETRES!$B:$B,0)),"")&lt;&gt;"☐",ISNUMBER($P429)),IF(IFERROR(INDEX(LISTES!$F:$F,MATCH($B429,LISTES!$A:$A,0)),0)=1,"Domicile + agence","Domicile"),"Agence")</f>
        <v>Agence</v>
      </c>
      <c r="D429" s="20">
        <v>12</v>
      </c>
      <c r="E429" s="20">
        <v>0</v>
      </c>
      <c r="F429" s="21">
        <f>IF($K429&lt;&gt;"OK","",$N429+IF($C429="Agence",$O429,IF($C429="Domicile",$P429,$Q429+$O429))+IF($C429="Agence",IF(OR(IFERROR(INDEX(LISTES!$G:$G,MATCH($B429,LISTES!$A:$A,0)),0)=1,PARAMETRES!$C$6="Oui"),$R429,0),IF(IFERROR(INDEX(LISTES!$G:$G,MATCH($B429,LISTES!$A:$A,0)),0)=1,$R429+$Q429,$S429)))</f>
        <v>50.06</v>
      </c>
      <c r="G429" s="22">
        <f>IF($K429&lt;&gt;"OK","",IF($E429=0,0,$T429+IF($C429="Agence",$U429,IF($C429="Domicile",$V429,$W429+$U429))+IF($C429="Agence",IF(OR(IFERROR(INDEX(LISTES!$G:$G,MATCH($B429,LISTES!$A:$A,0)),0)=1,PARAMETRES!$C$6="Oui"),$X429,0),IF(IFERROR(INDEX(LISTES!$G:$G,MATCH($B429,LISTES!$A:$A,0)),0)=1,$X429+$W429,$Y429))))</f>
        <v>0</v>
      </c>
      <c r="H429" s="23">
        <f t="shared" si="12"/>
        <v>4.1716666666666669</v>
      </c>
      <c r="I429" s="24" t="str">
        <f t="shared" si="13"/>
        <v/>
      </c>
      <c r="J429" s="25">
        <v>0</v>
      </c>
      <c r="K429" s="4" t="s">
        <v>943</v>
      </c>
      <c r="L429" s="25">
        <f>IFERROR(INDEX(LISTES!$C:$C,MATCH($B429,LISTES!$A:$A,0)),1)</f>
        <v>1</v>
      </c>
      <c r="N429" s="26">
        <v>43.11</v>
      </c>
      <c r="O429" s="26">
        <v>6.95</v>
      </c>
      <c r="P429" s="26"/>
      <c r="Q429" s="26"/>
      <c r="R429" s="26">
        <v>7.83</v>
      </c>
      <c r="S429" s="26"/>
      <c r="T429" s="26"/>
      <c r="U429" s="26"/>
      <c r="V429" s="26"/>
      <c r="W429" s="26"/>
      <c r="X429" s="26"/>
      <c r="Y429" s="26"/>
    </row>
    <row r="430" spans="1:25" x14ac:dyDescent="0.3">
      <c r="A430" s="18">
        <v>46286</v>
      </c>
      <c r="B430" s="19" t="s">
        <v>886</v>
      </c>
      <c r="C430" s="4" t="str">
        <f>IF(AND(IFERROR(INDEX(PARAMETRES!$D:$D,MATCH($B430,PARAMETRES!$B:$B,0)),"")&lt;&gt;"☐",ISNUMBER($P430)),IF(IFERROR(INDEX(LISTES!$F:$F,MATCH($B430,LISTES!$A:$A,0)),0)=1,"Domicile + agence","Domicile"),"Agence")</f>
        <v>Agence</v>
      </c>
      <c r="D430" s="20">
        <v>25</v>
      </c>
      <c r="E430" s="20">
        <v>0</v>
      </c>
      <c r="F430" s="21">
        <f>IF($K430&lt;&gt;"OK","",$N430+IF($C430="Agence",$O430,IF($C430="Domicile",$P430,$Q430+$O430))+IF($C430="Agence",IF(OR(IFERROR(INDEX(LISTES!$G:$G,MATCH($B430,LISTES!$A:$A,0)),0)=1,PARAMETRES!$C$6="Oui"),$R430,0),IF(IFERROR(INDEX(LISTES!$G:$G,MATCH($B430,LISTES!$A:$A,0)),0)=1,$R430+$Q430,$S430)))</f>
        <v>65.92</v>
      </c>
      <c r="G430" s="22">
        <f>IF($K430&lt;&gt;"OK","",IF($E430=0,0,$T430+IF($C430="Agence",$U430,IF($C430="Domicile",$V430,$W430+$U430))+IF($C430="Agence",IF(OR(IFERROR(INDEX(LISTES!$G:$G,MATCH($B430,LISTES!$A:$A,0)),0)=1,PARAMETRES!$C$6="Oui"),$X430,0),IF(IFERROR(INDEX(LISTES!$G:$G,MATCH($B430,LISTES!$A:$A,0)),0)=1,$X430+$W430,$Y430))))</f>
        <v>0</v>
      </c>
      <c r="H430" s="23">
        <f t="shared" si="12"/>
        <v>2.6368</v>
      </c>
      <c r="I430" s="24" t="str">
        <f t="shared" si="13"/>
        <v/>
      </c>
      <c r="J430" s="25">
        <v>0</v>
      </c>
      <c r="K430" s="4" t="s">
        <v>943</v>
      </c>
      <c r="L430" s="25">
        <f>IFERROR(INDEX(LISTES!$C:$C,MATCH($B430,LISTES!$A:$A,0)),1)</f>
        <v>1</v>
      </c>
      <c r="N430" s="26">
        <v>64.33</v>
      </c>
      <c r="O430" s="26">
        <v>1.59</v>
      </c>
      <c r="P430" s="26"/>
      <c r="Q430" s="26"/>
      <c r="R430" s="26">
        <v>0.82</v>
      </c>
      <c r="S430" s="26"/>
      <c r="T430" s="26"/>
      <c r="U430" s="26"/>
      <c r="V430" s="26"/>
      <c r="W430" s="26"/>
      <c r="X430" s="26"/>
      <c r="Y430" s="26"/>
    </row>
    <row r="431" spans="1:25" x14ac:dyDescent="0.3">
      <c r="A431" s="18">
        <v>46286</v>
      </c>
      <c r="B431" s="19" t="s">
        <v>856</v>
      </c>
      <c r="C431" s="4" t="str">
        <f>IF(AND(IFERROR(INDEX(PARAMETRES!$D:$D,MATCH($B431,PARAMETRES!$B:$B,0)),"")&lt;&gt;"☐",ISNUMBER($P431)),IF(IFERROR(INDEX(LISTES!$F:$F,MATCH($B431,LISTES!$A:$A,0)),0)=1,"Domicile + agence","Domicile"),"Agence")</f>
        <v>Agence</v>
      </c>
      <c r="D431" s="20">
        <v>3</v>
      </c>
      <c r="E431" s="20">
        <v>0</v>
      </c>
      <c r="F431" s="21">
        <f>IF($K431&lt;&gt;"OK","",$N431+IF($C431="Agence",$O431,IF($C431="Domicile",$P431,$Q431+$O431))+IF($C431="Agence",IF(OR(IFERROR(INDEX(LISTES!$G:$G,MATCH($B431,LISTES!$A:$A,0)),0)=1,PARAMETRES!$C$6="Oui"),$R431,0),IF(IFERROR(INDEX(LISTES!$G:$G,MATCH($B431,LISTES!$A:$A,0)),0)=1,$R431+$Q431,$S431)))</f>
        <v>1.96</v>
      </c>
      <c r="G431" s="22">
        <f>IF($K431&lt;&gt;"OK","",IF($E431=0,0,$T431+IF($C431="Agence",$U431,IF($C431="Domicile",$V431,$W431+$U431))+IF($C431="Agence",IF(OR(IFERROR(INDEX(LISTES!$G:$G,MATCH($B431,LISTES!$A:$A,0)),0)=1,PARAMETRES!$C$6="Oui"),$X431,0),IF(IFERROR(INDEX(LISTES!$G:$G,MATCH($B431,LISTES!$A:$A,0)),0)=1,$X431+$W431,$Y431))))</f>
        <v>0</v>
      </c>
      <c r="H431" s="23">
        <f t="shared" si="12"/>
        <v>0.65333333333333332</v>
      </c>
      <c r="I431" s="24" t="str">
        <f t="shared" si="13"/>
        <v/>
      </c>
      <c r="J431" s="25">
        <v>0</v>
      </c>
      <c r="K431" s="4" t="s">
        <v>943</v>
      </c>
      <c r="L431" s="25">
        <f>IFERROR(INDEX(LISTES!$C:$C,MATCH($B431,LISTES!$A:$A,0)),1)</f>
        <v>1</v>
      </c>
      <c r="N431" s="26">
        <v>0</v>
      </c>
      <c r="O431" s="26">
        <v>1.96</v>
      </c>
      <c r="P431" s="26"/>
      <c r="Q431" s="26"/>
      <c r="R431" s="26">
        <v>2.65</v>
      </c>
      <c r="S431" s="26"/>
      <c r="T431" s="26"/>
      <c r="U431" s="26"/>
      <c r="V431" s="26"/>
      <c r="W431" s="26"/>
      <c r="X431" s="26"/>
      <c r="Y431" s="26"/>
    </row>
    <row r="432" spans="1:25" x14ac:dyDescent="0.3">
      <c r="A432" s="18">
        <v>46286</v>
      </c>
      <c r="B432" s="19" t="s">
        <v>971</v>
      </c>
      <c r="C432" s="4" t="str">
        <f>IF(AND(IFERROR(INDEX(PARAMETRES!$D:$D,MATCH($B432,PARAMETRES!$B:$B,0)),"")&lt;&gt;"☐",ISNUMBER($P432)),IF(IFERROR(INDEX(LISTES!$F:$F,MATCH($B432,LISTES!$A:$A,0)),0)=1,"Domicile + agence","Domicile"),"Agence")</f>
        <v>Agence</v>
      </c>
      <c r="D432" s="20">
        <v>27</v>
      </c>
      <c r="E432" s="20">
        <v>0</v>
      </c>
      <c r="F432" s="21">
        <f>IF($K432&lt;&gt;"OK","",$N432+IF($C432="Agence",$O432,IF($C432="Domicile",$P432,$Q432+$O432))+IF($C432="Agence",IF(OR(IFERROR(INDEX(LISTES!$G:$G,MATCH($B432,LISTES!$A:$A,0)),0)=1,PARAMETRES!$C$6="Oui"),$R432,0),IF(IFERROR(INDEX(LISTES!$G:$G,MATCH($B432,LISTES!$A:$A,0)),0)=1,$R432+$Q432,$S432)))</f>
        <v>82.22999999999999</v>
      </c>
      <c r="G432" s="22">
        <f>IF($K432&lt;&gt;"OK","",IF($E432=0,0,$T432+IF($C432="Agence",$U432,IF($C432="Domicile",$V432,$W432+$U432))+IF($C432="Agence",IF(OR(IFERROR(INDEX(LISTES!$G:$G,MATCH($B432,LISTES!$A:$A,0)),0)=1,PARAMETRES!$C$6="Oui"),$X432,0),IF(IFERROR(INDEX(LISTES!$G:$G,MATCH($B432,LISTES!$A:$A,0)),0)=1,$X432+$W432,$Y432))))</f>
        <v>0</v>
      </c>
      <c r="H432" s="23">
        <f t="shared" si="12"/>
        <v>3.0455555555555551</v>
      </c>
      <c r="I432" s="24" t="str">
        <f t="shared" si="13"/>
        <v/>
      </c>
      <c r="J432" s="25">
        <v>0</v>
      </c>
      <c r="K432" s="4" t="s">
        <v>943</v>
      </c>
      <c r="L432" s="25">
        <f>IFERROR(INDEX(LISTES!$C:$C,MATCH($B432,LISTES!$A:$A,0)),1)</f>
        <v>1</v>
      </c>
      <c r="N432" s="26">
        <v>78.489999999999995</v>
      </c>
      <c r="O432" s="26">
        <v>3.74</v>
      </c>
      <c r="P432" s="26"/>
      <c r="Q432" s="26"/>
      <c r="R432" s="26">
        <v>6.05</v>
      </c>
      <c r="S432" s="26"/>
      <c r="T432" s="26"/>
      <c r="U432" s="26"/>
      <c r="V432" s="26"/>
      <c r="W432" s="26"/>
      <c r="X432" s="26"/>
      <c r="Y432" s="26"/>
    </row>
    <row r="433" spans="1:25" x14ac:dyDescent="0.3">
      <c r="A433" s="18">
        <v>46286</v>
      </c>
      <c r="B433" s="19" t="s">
        <v>972</v>
      </c>
      <c r="C433" s="4" t="str">
        <f>IF(AND(IFERROR(INDEX(PARAMETRES!$D:$D,MATCH($B433,PARAMETRES!$B:$B,0)),"")&lt;&gt;"☐",ISNUMBER($P433)),IF(IFERROR(INDEX(LISTES!$F:$F,MATCH($B433,LISTES!$A:$A,0)),0)=1,"Domicile + agence","Domicile"),"Agence")</f>
        <v>Agence</v>
      </c>
      <c r="D433" s="20">
        <v>2</v>
      </c>
      <c r="E433" s="20">
        <v>0</v>
      </c>
      <c r="F433" s="21">
        <f>IF($K433&lt;&gt;"OK","",$N433+IF($C433="Agence",$O433,IF($C433="Domicile",$P433,$Q433+$O433))+IF($C433="Agence",IF(OR(IFERROR(INDEX(LISTES!$G:$G,MATCH($B433,LISTES!$A:$A,0)),0)=1,PARAMETRES!$C$6="Oui"),$R433,0),IF(IFERROR(INDEX(LISTES!$G:$G,MATCH($B433,LISTES!$A:$A,0)),0)=1,$R433+$Q433,$S433)))</f>
        <v>4.42</v>
      </c>
      <c r="G433" s="22">
        <f>IF($K433&lt;&gt;"OK","",IF($E433=0,0,$T433+IF($C433="Agence",$U433,IF($C433="Domicile",$V433,$W433+$U433))+IF($C433="Agence",IF(OR(IFERROR(INDEX(LISTES!$G:$G,MATCH($B433,LISTES!$A:$A,0)),0)=1,PARAMETRES!$C$6="Oui"),$X433,0),IF(IFERROR(INDEX(LISTES!$G:$G,MATCH($B433,LISTES!$A:$A,0)),0)=1,$X433+$W433,$Y433))))</f>
        <v>0</v>
      </c>
      <c r="H433" s="23">
        <f t="shared" si="12"/>
        <v>2.21</v>
      </c>
      <c r="I433" s="24" t="str">
        <f t="shared" si="13"/>
        <v/>
      </c>
      <c r="J433" s="25">
        <v>0</v>
      </c>
      <c r="K433" s="4" t="s">
        <v>943</v>
      </c>
      <c r="L433" s="25">
        <f>IFERROR(INDEX(LISTES!$C:$C,MATCH($B433,LISTES!$A:$A,0)),1)</f>
        <v>1</v>
      </c>
      <c r="N433" s="26">
        <v>0</v>
      </c>
      <c r="O433" s="26">
        <v>4.42</v>
      </c>
      <c r="P433" s="26"/>
      <c r="Q433" s="26"/>
      <c r="R433" s="26">
        <v>5.12</v>
      </c>
      <c r="S433" s="26"/>
      <c r="T433" s="26"/>
      <c r="U433" s="26"/>
      <c r="V433" s="26"/>
      <c r="W433" s="26"/>
      <c r="X433" s="26"/>
      <c r="Y433" s="26"/>
    </row>
    <row r="434" spans="1:25" x14ac:dyDescent="0.3">
      <c r="A434" s="18">
        <v>46286</v>
      </c>
      <c r="B434" s="19" t="s">
        <v>973</v>
      </c>
      <c r="C434" s="4" t="str">
        <f>IF(AND(IFERROR(INDEX(PARAMETRES!$D:$D,MATCH($B434,PARAMETRES!$B:$B,0)),"")&lt;&gt;"☐",ISNUMBER($P434)),IF(IFERROR(INDEX(LISTES!$F:$F,MATCH($B434,LISTES!$A:$A,0)),0)=1,"Domicile + agence","Domicile"),"Agence")</f>
        <v>Agence</v>
      </c>
      <c r="D434" s="20">
        <v>5</v>
      </c>
      <c r="E434" s="20">
        <v>0</v>
      </c>
      <c r="F434" s="21">
        <f>IF($K434&lt;&gt;"OK","",$N434+IF($C434="Agence",$O434,IF($C434="Domicile",$P434,$Q434+$O434))+IF($C434="Agence",IF(OR(IFERROR(INDEX(LISTES!$G:$G,MATCH($B434,LISTES!$A:$A,0)),0)=1,PARAMETRES!$C$6="Oui"),$R434,0),IF(IFERROR(INDEX(LISTES!$G:$G,MATCH($B434,LISTES!$A:$A,0)),0)=1,$R434+$Q434,$S434)))</f>
        <v>34.950000000000003</v>
      </c>
      <c r="G434" s="22">
        <f>IF($K434&lt;&gt;"OK","",IF($E434=0,0,$T434+IF($C434="Agence",$U434,IF($C434="Domicile",$V434,$W434+$U434))+IF($C434="Agence",IF(OR(IFERROR(INDEX(LISTES!$G:$G,MATCH($B434,LISTES!$A:$A,0)),0)=1,PARAMETRES!$C$6="Oui"),$X434,0),IF(IFERROR(INDEX(LISTES!$G:$G,MATCH($B434,LISTES!$A:$A,0)),0)=1,$X434+$W434,$Y434))))</f>
        <v>0</v>
      </c>
      <c r="H434" s="23">
        <f t="shared" si="12"/>
        <v>6.99</v>
      </c>
      <c r="I434" s="24" t="str">
        <f t="shared" si="13"/>
        <v/>
      </c>
      <c r="J434" s="25">
        <v>0</v>
      </c>
      <c r="K434" s="4" t="s">
        <v>943</v>
      </c>
      <c r="L434" s="25">
        <f>IFERROR(INDEX(LISTES!$C:$C,MATCH($B434,LISTES!$A:$A,0)),1)</f>
        <v>1</v>
      </c>
      <c r="N434" s="26">
        <v>7.29</v>
      </c>
      <c r="O434" s="26">
        <v>27.66</v>
      </c>
      <c r="P434" s="26"/>
      <c r="Q434" s="26"/>
      <c r="R434" s="26">
        <v>27.7</v>
      </c>
      <c r="S434" s="26"/>
      <c r="T434" s="26"/>
      <c r="U434" s="26"/>
      <c r="V434" s="26"/>
      <c r="W434" s="26"/>
      <c r="X434" s="26"/>
      <c r="Y434" s="26"/>
    </row>
    <row r="435" spans="1:25" x14ac:dyDescent="0.3">
      <c r="A435" s="18">
        <v>46286</v>
      </c>
      <c r="B435" s="19" t="s">
        <v>974</v>
      </c>
      <c r="C435" s="4" t="str">
        <f>IF(AND(IFERROR(INDEX(PARAMETRES!$D:$D,MATCH($B435,PARAMETRES!$B:$B,0)),"")&lt;&gt;"☐",ISNUMBER($P435)),IF(IFERROR(INDEX(LISTES!$F:$F,MATCH($B435,LISTES!$A:$A,0)),0)=1,"Domicile + agence","Domicile"),"Agence")</f>
        <v>Agence</v>
      </c>
      <c r="D435" s="20">
        <v>32</v>
      </c>
      <c r="E435" s="20">
        <v>0</v>
      </c>
      <c r="F435" s="21">
        <f>IF($K435&lt;&gt;"OK","",$N435+IF($C435="Agence",$O435,IF($C435="Domicile",$P435,$Q435+$O435))+IF($C435="Agence",IF(OR(IFERROR(INDEX(LISTES!$G:$G,MATCH($B435,LISTES!$A:$A,0)),0)=1,PARAMETRES!$C$6="Oui"),$R435,0),IF(IFERROR(INDEX(LISTES!$G:$G,MATCH($B435,LISTES!$A:$A,0)),0)=1,$R435+$Q435,$S435)))</f>
        <v>146.32</v>
      </c>
      <c r="G435" s="22">
        <f>IF($K435&lt;&gt;"OK","",IF($E435=0,0,$T435+IF($C435="Agence",$U435,IF($C435="Domicile",$V435,$W435+$U435))+IF($C435="Agence",IF(OR(IFERROR(INDEX(LISTES!$G:$G,MATCH($B435,LISTES!$A:$A,0)),0)=1,PARAMETRES!$C$6="Oui"),$X435,0),IF(IFERROR(INDEX(LISTES!$G:$G,MATCH($B435,LISTES!$A:$A,0)),0)=1,$X435+$W435,$Y435))))</f>
        <v>0</v>
      </c>
      <c r="H435" s="23">
        <f t="shared" si="12"/>
        <v>4.5724999999999998</v>
      </c>
      <c r="I435" s="24" t="str">
        <f t="shared" si="13"/>
        <v/>
      </c>
      <c r="J435" s="25">
        <v>0</v>
      </c>
      <c r="K435" s="4" t="s">
        <v>943</v>
      </c>
      <c r="L435" s="25">
        <f>IFERROR(INDEX(LISTES!$C:$C,MATCH($B435,LISTES!$A:$A,0)),1)</f>
        <v>1</v>
      </c>
      <c r="N435" s="26">
        <v>141.37</v>
      </c>
      <c r="O435" s="26">
        <v>4.95</v>
      </c>
      <c r="P435" s="26"/>
      <c r="Q435" s="26"/>
      <c r="R435" s="26">
        <v>5.64</v>
      </c>
      <c r="S435" s="26"/>
      <c r="T435" s="26"/>
      <c r="U435" s="26"/>
      <c r="V435" s="26"/>
      <c r="W435" s="26"/>
      <c r="X435" s="26"/>
      <c r="Y435" s="26"/>
    </row>
    <row r="436" spans="1:25" x14ac:dyDescent="0.3">
      <c r="A436" s="18">
        <v>46286</v>
      </c>
      <c r="B436" s="19" t="s">
        <v>863</v>
      </c>
      <c r="C436" s="4" t="str">
        <f>IF(AND(IFERROR(INDEX(PARAMETRES!$D:$D,MATCH($B436,PARAMETRES!$B:$B,0)),"")&lt;&gt;"☐",ISNUMBER($P436)),IF(IFERROR(INDEX(LISTES!$F:$F,MATCH($B436,LISTES!$A:$A,0)),0)=1,"Domicile + agence","Domicile"),"Agence")</f>
        <v>Agence</v>
      </c>
      <c r="D436" s="20">
        <v>23</v>
      </c>
      <c r="E436" s="20">
        <v>0</v>
      </c>
      <c r="F436" s="21">
        <f>IF($K436&lt;&gt;"OK","",$N436+IF($C436="Agence",$O436,IF($C436="Domicile",$P436,$Q436+$O436))+IF($C436="Agence",IF(OR(IFERROR(INDEX(LISTES!$G:$G,MATCH($B436,LISTES!$A:$A,0)),0)=1,PARAMETRES!$C$6="Oui"),$R436,0),IF(IFERROR(INDEX(LISTES!$G:$G,MATCH($B436,LISTES!$A:$A,0)),0)=1,$R436+$Q436,$S436)))</f>
        <v>19.87</v>
      </c>
      <c r="G436" s="22">
        <f>IF($K436&lt;&gt;"OK","",IF($E436=0,0,$T436+IF($C436="Agence",$U436,IF($C436="Domicile",$V436,$W436+$U436))+IF($C436="Agence",IF(OR(IFERROR(INDEX(LISTES!$G:$G,MATCH($B436,LISTES!$A:$A,0)),0)=1,PARAMETRES!$C$6="Oui"),$X436,0),IF(IFERROR(INDEX(LISTES!$G:$G,MATCH($B436,LISTES!$A:$A,0)),0)=1,$X436+$W436,$Y436))))</f>
        <v>0</v>
      </c>
      <c r="H436" s="23">
        <f t="shared" si="12"/>
        <v>0.86391304347826092</v>
      </c>
      <c r="I436" s="24" t="str">
        <f t="shared" si="13"/>
        <v/>
      </c>
      <c r="J436" s="25">
        <v>0</v>
      </c>
      <c r="K436" s="4" t="s">
        <v>943</v>
      </c>
      <c r="L436" s="25">
        <f>IFERROR(INDEX(LISTES!$C:$C,MATCH($B436,LISTES!$A:$A,0)),1)</f>
        <v>1</v>
      </c>
      <c r="N436" s="26">
        <v>16.420000000000002</v>
      </c>
      <c r="O436" s="26">
        <v>3.45</v>
      </c>
      <c r="P436" s="26"/>
      <c r="Q436" s="26"/>
      <c r="R436" s="26">
        <v>3.87</v>
      </c>
      <c r="S436" s="26"/>
      <c r="T436" s="26"/>
      <c r="U436" s="26"/>
      <c r="V436" s="26"/>
      <c r="W436" s="26"/>
      <c r="X436" s="26"/>
      <c r="Y436" s="26"/>
    </row>
    <row r="437" spans="1:25" x14ac:dyDescent="0.3">
      <c r="A437" s="18">
        <v>46286</v>
      </c>
      <c r="B437" s="19" t="s">
        <v>975</v>
      </c>
      <c r="C437" s="4" t="str">
        <f>IF(AND(IFERROR(INDEX(PARAMETRES!$D:$D,MATCH($B437,PARAMETRES!$B:$B,0)),"")&lt;&gt;"☐",ISNUMBER($P437)),IF(IFERROR(INDEX(LISTES!$F:$F,MATCH($B437,LISTES!$A:$A,0)),0)=1,"Domicile + agence","Domicile"),"Agence")</f>
        <v>Agence</v>
      </c>
      <c r="D437" s="20">
        <v>7</v>
      </c>
      <c r="E437" s="20">
        <v>7</v>
      </c>
      <c r="F437" s="21">
        <f>IF($K437&lt;&gt;"OK","",$N437+IF($C437="Agence",$O437,IF($C437="Domicile",$P437,$Q437+$O437))+IF($C437="Agence",IF(OR(IFERROR(INDEX(LISTES!$G:$G,MATCH($B437,LISTES!$A:$A,0)),0)=1,PARAMETRES!$C$6="Oui"),$R437,0),IF(IFERROR(INDEX(LISTES!$G:$G,MATCH($B437,LISTES!$A:$A,0)),0)=1,$R437+$Q437,$S437)))</f>
        <v>43.95</v>
      </c>
      <c r="G437" s="22">
        <f>IF($K437&lt;&gt;"OK","",IF($E437=0,0,$T437+IF($C437="Agence",$U437,IF($C437="Domicile",$V437,$W437+$U437))+IF($C437="Agence",IF(OR(IFERROR(INDEX(LISTES!$G:$G,MATCH($B437,LISTES!$A:$A,0)),0)=1,PARAMETRES!$C$6="Oui"),$X437,0),IF(IFERROR(INDEX(LISTES!$G:$G,MATCH($B437,LISTES!$A:$A,0)),0)=1,$X437+$W437,$Y437))))</f>
        <v>54.400000000000006</v>
      </c>
      <c r="H437" s="23">
        <f t="shared" si="12"/>
        <v>6.2785714285714294</v>
      </c>
      <c r="I437" s="24">
        <f t="shared" si="13"/>
        <v>10.450000000000003</v>
      </c>
      <c r="J437" s="25">
        <v>0</v>
      </c>
      <c r="K437" s="4" t="s">
        <v>943</v>
      </c>
      <c r="L437" s="25">
        <f>IFERROR(INDEX(LISTES!$C:$C,MATCH($B437,LISTES!$A:$A,0)),1)</f>
        <v>1</v>
      </c>
      <c r="N437" s="26">
        <v>14.63</v>
      </c>
      <c r="O437" s="26">
        <v>29.32</v>
      </c>
      <c r="P437" s="26"/>
      <c r="Q437" s="26"/>
      <c r="R437" s="26">
        <v>24.26</v>
      </c>
      <c r="S437" s="26"/>
      <c r="T437" s="26">
        <v>26.78</v>
      </c>
      <c r="U437" s="26">
        <v>27.62</v>
      </c>
      <c r="V437" s="26"/>
      <c r="W437" s="26"/>
      <c r="X437" s="26">
        <v>24.26</v>
      </c>
      <c r="Y437" s="26"/>
    </row>
    <row r="438" spans="1:25" x14ac:dyDescent="0.3">
      <c r="A438" s="18">
        <v>46286</v>
      </c>
      <c r="B438" s="19" t="s">
        <v>976</v>
      </c>
      <c r="C438" s="4" t="str">
        <f>IF(AND(IFERROR(INDEX(PARAMETRES!$D:$D,MATCH($B438,PARAMETRES!$B:$B,0)),"")&lt;&gt;"☐",ISNUMBER($P438)),IF(IFERROR(INDEX(LISTES!$F:$F,MATCH($B438,LISTES!$A:$A,0)),0)=1,"Domicile + agence","Domicile"),"Agence")</f>
        <v>Agence</v>
      </c>
      <c r="D438" s="20">
        <v>7</v>
      </c>
      <c r="E438" s="20">
        <v>7</v>
      </c>
      <c r="F438" s="21">
        <f>IF($K438&lt;&gt;"OK","",$N438+IF($C438="Agence",$O438,IF($C438="Domicile",$P438,$Q438+$O438))+IF($C438="Agence",IF(OR(IFERROR(INDEX(LISTES!$G:$G,MATCH($B438,LISTES!$A:$A,0)),0)=1,PARAMETRES!$C$6="Oui"),$R438,0),IF(IFERROR(INDEX(LISTES!$G:$G,MATCH($B438,LISTES!$A:$A,0)),0)=1,$R438+$Q438,$S438)))</f>
        <v>14.79</v>
      </c>
      <c r="G438" s="22">
        <f>IF($K438&lt;&gt;"OK","",IF($E438=0,0,$T438+IF($C438="Agence",$U438,IF($C438="Domicile",$V438,$W438+$U438))+IF($C438="Agence",IF(OR(IFERROR(INDEX(LISTES!$G:$G,MATCH($B438,LISTES!$A:$A,0)),0)=1,PARAMETRES!$C$6="Oui"),$X438,0),IF(IFERROR(INDEX(LISTES!$G:$G,MATCH($B438,LISTES!$A:$A,0)),0)=1,$X438+$W438,$Y438))))</f>
        <v>10.43</v>
      </c>
      <c r="H438" s="23">
        <f t="shared" si="12"/>
        <v>2.1128571428571425</v>
      </c>
      <c r="I438" s="24">
        <f t="shared" si="13"/>
        <v>-4.3599999999999994</v>
      </c>
      <c r="J438" s="25">
        <v>0</v>
      </c>
      <c r="K438" s="4" t="s">
        <v>943</v>
      </c>
      <c r="L438" s="25">
        <f>IFERROR(INDEX(LISTES!$C:$C,MATCH($B438,LISTES!$A:$A,0)),1)</f>
        <v>1</v>
      </c>
      <c r="N438" s="26">
        <v>12.92</v>
      </c>
      <c r="O438" s="26">
        <v>1.87</v>
      </c>
      <c r="P438" s="26"/>
      <c r="Q438" s="26"/>
      <c r="R438" s="26">
        <v>0.8</v>
      </c>
      <c r="S438" s="26"/>
      <c r="T438" s="26">
        <v>10.15</v>
      </c>
      <c r="U438" s="26">
        <v>0.28000000000000003</v>
      </c>
      <c r="V438" s="26"/>
      <c r="W438" s="26"/>
      <c r="X438" s="26">
        <v>2.17</v>
      </c>
      <c r="Y438" s="26"/>
    </row>
    <row r="439" spans="1:25" x14ac:dyDescent="0.3">
      <c r="A439" s="18">
        <v>46286</v>
      </c>
      <c r="B439" s="19" t="s">
        <v>914</v>
      </c>
      <c r="C439" s="4" t="str">
        <f>IF(AND(IFERROR(INDEX(PARAMETRES!$D:$D,MATCH($B439,PARAMETRES!$B:$B,0)),"")&lt;&gt;"☐",ISNUMBER($P439)),IF(IFERROR(INDEX(LISTES!$F:$F,MATCH($B439,LISTES!$A:$A,0)),0)=1,"Domicile + agence","Domicile"),"Agence")</f>
        <v>Agence</v>
      </c>
      <c r="D439" s="20">
        <v>15</v>
      </c>
      <c r="E439" s="20">
        <v>0</v>
      </c>
      <c r="F439" s="21">
        <f>IF($K439&lt;&gt;"OK","",$N439+IF($C439="Agence",$O439,IF($C439="Domicile",$P439,$Q439+$O439))+IF($C439="Agence",IF(OR(IFERROR(INDEX(LISTES!$G:$G,MATCH($B439,LISTES!$A:$A,0)),0)=1,PARAMETRES!$C$6="Oui"),$R439,0),IF(IFERROR(INDEX(LISTES!$G:$G,MATCH($B439,LISTES!$A:$A,0)),0)=1,$R439+$Q439,$S439)))</f>
        <v>54.09</v>
      </c>
      <c r="G439" s="22">
        <f>IF($K439&lt;&gt;"OK","",IF($E439=0,0,$T439+IF($C439="Agence",$U439,IF($C439="Domicile",$V439,$W439+$U439))+IF($C439="Agence",IF(OR(IFERROR(INDEX(LISTES!$G:$G,MATCH($B439,LISTES!$A:$A,0)),0)=1,PARAMETRES!$C$6="Oui"),$X439,0),IF(IFERROR(INDEX(LISTES!$G:$G,MATCH($B439,LISTES!$A:$A,0)),0)=1,$X439+$W439,$Y439))))</f>
        <v>0</v>
      </c>
      <c r="H439" s="23">
        <f t="shared" si="12"/>
        <v>3.6060000000000003</v>
      </c>
      <c r="I439" s="24" t="str">
        <f t="shared" si="13"/>
        <v/>
      </c>
      <c r="J439" s="25">
        <v>0</v>
      </c>
      <c r="K439" s="4" t="s">
        <v>943</v>
      </c>
      <c r="L439" s="25">
        <f>IFERROR(INDEX(LISTES!$C:$C,MATCH($B439,LISTES!$A:$A,0)),1)</f>
        <v>1</v>
      </c>
      <c r="N439" s="26">
        <v>51.52</v>
      </c>
      <c r="O439" s="26">
        <v>2.57</v>
      </c>
      <c r="P439" s="26"/>
      <c r="Q439" s="26"/>
      <c r="R439" s="26">
        <v>6.5</v>
      </c>
      <c r="S439" s="26"/>
      <c r="T439" s="26"/>
      <c r="U439" s="26"/>
      <c r="V439" s="26"/>
      <c r="W439" s="26"/>
      <c r="X439" s="26"/>
      <c r="Y439" s="26"/>
    </row>
    <row r="440" spans="1:25" x14ac:dyDescent="0.3">
      <c r="A440" s="18">
        <v>46286</v>
      </c>
      <c r="B440" s="19" t="s">
        <v>977</v>
      </c>
      <c r="C440" s="4" t="str">
        <f>IF(AND(IFERROR(INDEX(PARAMETRES!$D:$D,MATCH($B440,PARAMETRES!$B:$B,0)),"")&lt;&gt;"☐",ISNUMBER($P440)),IF(IFERROR(INDEX(LISTES!$F:$F,MATCH($B440,LISTES!$A:$A,0)),0)=1,"Domicile + agence","Domicile"),"Agence")</f>
        <v>Agence</v>
      </c>
      <c r="D440" s="20">
        <v>6</v>
      </c>
      <c r="E440" s="20">
        <v>4</v>
      </c>
      <c r="F440" s="21">
        <f>IF($K440&lt;&gt;"OK","",$N440+IF($C440="Agence",$O440,IF($C440="Domicile",$P440,$Q440+$O440))+IF($C440="Agence",IF(OR(IFERROR(INDEX(LISTES!$G:$G,MATCH($B440,LISTES!$A:$A,0)),0)=1,PARAMETRES!$C$6="Oui"),$R440,0),IF(IFERROR(INDEX(LISTES!$G:$G,MATCH($B440,LISTES!$A:$A,0)),0)=1,$R440+$Q440,$S440)))</f>
        <v>38.730000000000004</v>
      </c>
      <c r="G440" s="22">
        <f>IF($K440&lt;&gt;"OK","",IF($E440=0,0,$T440+IF($C440="Agence",$U440,IF($C440="Domicile",$V440,$W440+$U440))+IF($C440="Agence",IF(OR(IFERROR(INDEX(LISTES!$G:$G,MATCH($B440,LISTES!$A:$A,0)),0)=1,PARAMETRES!$C$6="Oui"),$X440,0),IF(IFERROR(INDEX(LISTES!$G:$G,MATCH($B440,LISTES!$A:$A,0)),0)=1,$X440+$W440,$Y440))))</f>
        <v>28.07</v>
      </c>
      <c r="H440" s="23">
        <f t="shared" si="12"/>
        <v>6.455000000000001</v>
      </c>
      <c r="I440" s="24" t="str">
        <f t="shared" si="13"/>
        <v/>
      </c>
      <c r="J440" s="25">
        <v>0</v>
      </c>
      <c r="K440" s="4" t="s">
        <v>943</v>
      </c>
      <c r="L440" s="25">
        <f>IFERROR(INDEX(LISTES!$C:$C,MATCH($B440,LISTES!$A:$A,0)),1)</f>
        <v>1</v>
      </c>
      <c r="N440" s="26">
        <v>11.68</v>
      </c>
      <c r="O440" s="26">
        <v>27.05</v>
      </c>
      <c r="P440" s="26"/>
      <c r="Q440" s="26"/>
      <c r="R440" s="26">
        <v>24.09</v>
      </c>
      <c r="S440" s="26"/>
      <c r="T440" s="26">
        <v>1.96</v>
      </c>
      <c r="U440" s="26">
        <v>26.11</v>
      </c>
      <c r="V440" s="26"/>
      <c r="W440" s="26"/>
      <c r="X440" s="26">
        <v>27.25</v>
      </c>
      <c r="Y440" s="26"/>
    </row>
    <row r="441" spans="1:25" x14ac:dyDescent="0.3">
      <c r="A441" s="18">
        <v>46286</v>
      </c>
      <c r="B441" s="19" t="s">
        <v>879</v>
      </c>
      <c r="C441" s="4" t="str">
        <f>IF(AND(IFERROR(INDEX(PARAMETRES!$D:$D,MATCH($B441,PARAMETRES!$B:$B,0)),"")&lt;&gt;"☐",ISNUMBER($P441)),IF(IFERROR(INDEX(LISTES!$F:$F,MATCH($B441,LISTES!$A:$A,0)),0)=1,"Domicile + agence","Domicile"),"Agence")</f>
        <v>Agence</v>
      </c>
      <c r="D441" s="20">
        <v>6</v>
      </c>
      <c r="E441" s="20">
        <v>5</v>
      </c>
      <c r="F441" s="21">
        <f>IF($K441&lt;&gt;"OK","",$N441+IF($C441="Agence",$O441,IF($C441="Domicile",$P441,$Q441+$O441))+IF($C441="Agence",IF(OR(IFERROR(INDEX(LISTES!$G:$G,MATCH($B441,LISTES!$A:$A,0)),0)=1,PARAMETRES!$C$6="Oui"),$R441,0),IF(IFERROR(INDEX(LISTES!$G:$G,MATCH($B441,LISTES!$A:$A,0)),0)=1,$R441+$Q441,$S441)))</f>
        <v>41.58</v>
      </c>
      <c r="G441" s="22">
        <f>IF($K441&lt;&gt;"OK","",IF($E441=0,0,$T441+IF($C441="Agence",$U441,IF($C441="Domicile",$V441,$W441+$U441))+IF($C441="Agence",IF(OR(IFERROR(INDEX(LISTES!$G:$G,MATCH($B441,LISTES!$A:$A,0)),0)=1,PARAMETRES!$C$6="Oui"),$X441,0),IF(IFERROR(INDEX(LISTES!$G:$G,MATCH($B441,LISTES!$A:$A,0)),0)=1,$X441+$W441,$Y441))))</f>
        <v>31.14</v>
      </c>
      <c r="H441" s="23">
        <f t="shared" si="12"/>
        <v>6.93</v>
      </c>
      <c r="I441" s="24" t="str">
        <f t="shared" si="13"/>
        <v/>
      </c>
      <c r="J441" s="25">
        <v>2</v>
      </c>
      <c r="K441" s="4" t="s">
        <v>943</v>
      </c>
      <c r="L441" s="25">
        <f>IFERROR(INDEX(LISTES!$C:$C,MATCH($B441,LISTES!$A:$A,0)),1)</f>
        <v>1</v>
      </c>
      <c r="N441" s="26">
        <v>14.9</v>
      </c>
      <c r="O441" s="26">
        <v>26.68</v>
      </c>
      <c r="P441" s="26"/>
      <c r="Q441" s="26"/>
      <c r="R441" s="26">
        <v>22.55</v>
      </c>
      <c r="S441" s="26"/>
      <c r="T441" s="26">
        <v>3.37</v>
      </c>
      <c r="U441" s="26">
        <v>27.77</v>
      </c>
      <c r="V441" s="26"/>
      <c r="W441" s="26"/>
      <c r="X441" s="26">
        <v>28.94</v>
      </c>
      <c r="Y441" s="26"/>
    </row>
    <row r="442" spans="1:25" x14ac:dyDescent="0.3">
      <c r="A442" s="18">
        <v>46286</v>
      </c>
      <c r="B442" s="19" t="s">
        <v>870</v>
      </c>
      <c r="C442" s="4" t="str">
        <f>IF(AND(IFERROR(INDEX(PARAMETRES!$D:$D,MATCH($B442,PARAMETRES!$B:$B,0)),"")&lt;&gt;"☐",ISNUMBER($P442)),IF(IFERROR(INDEX(LISTES!$F:$F,MATCH($B442,LISTES!$A:$A,0)),0)=1,"Domicile + agence","Domicile"),"Agence")</f>
        <v>Agence</v>
      </c>
      <c r="D442" s="20">
        <v>20</v>
      </c>
      <c r="E442" s="20">
        <v>18</v>
      </c>
      <c r="F442" s="21">
        <f>IF($K442&lt;&gt;"OK","",$N442+IF($C442="Agence",$O442,IF($C442="Domicile",$P442,$Q442+$O442))+IF($C442="Agence",IF(OR(IFERROR(INDEX(LISTES!$G:$G,MATCH($B442,LISTES!$A:$A,0)),0)=1,PARAMETRES!$C$6="Oui"),$R442,0),IF(IFERROR(INDEX(LISTES!$G:$G,MATCH($B442,LISTES!$A:$A,0)),0)=1,$R442+$Q442,$S442)))</f>
        <v>107.13999999999999</v>
      </c>
      <c r="G442" s="22">
        <f>IF($K442&lt;&gt;"OK","",IF($E442=0,0,$T442+IF($C442="Agence",$U442,IF($C442="Domicile",$V442,$W442+$U442))+IF($C442="Agence",IF(OR(IFERROR(INDEX(LISTES!$G:$G,MATCH($B442,LISTES!$A:$A,0)),0)=1,PARAMETRES!$C$6="Oui"),$X442,0),IF(IFERROR(INDEX(LISTES!$G:$G,MATCH($B442,LISTES!$A:$A,0)),0)=1,$X442+$W442,$Y442))))</f>
        <v>56.83</v>
      </c>
      <c r="H442" s="23">
        <f t="shared" si="12"/>
        <v>5.3569999999999993</v>
      </c>
      <c r="I442" s="24" t="str">
        <f t="shared" si="13"/>
        <v/>
      </c>
      <c r="J442" s="25">
        <v>0</v>
      </c>
      <c r="K442" s="4" t="s">
        <v>943</v>
      </c>
      <c r="L442" s="25">
        <f>IFERROR(INDEX(LISTES!$C:$C,MATCH($B442,LISTES!$A:$A,0)),1)</f>
        <v>1</v>
      </c>
      <c r="N442" s="26">
        <v>106.32</v>
      </c>
      <c r="O442" s="26">
        <v>0.82</v>
      </c>
      <c r="P442" s="26"/>
      <c r="Q442" s="26"/>
      <c r="R442" s="26">
        <v>1.94</v>
      </c>
      <c r="S442" s="26"/>
      <c r="T442" s="26">
        <v>53.33</v>
      </c>
      <c r="U442" s="26">
        <v>3.5</v>
      </c>
      <c r="V442" s="26"/>
      <c r="W442" s="26"/>
      <c r="X442" s="26">
        <v>40.880000000000003</v>
      </c>
      <c r="Y442" s="26"/>
    </row>
    <row r="443" spans="1:25" x14ac:dyDescent="0.3">
      <c r="A443" s="18">
        <v>46286</v>
      </c>
      <c r="B443" s="19" t="s">
        <v>978</v>
      </c>
      <c r="C443" s="4" t="str">
        <f>IF(AND(IFERROR(INDEX(PARAMETRES!$D:$D,MATCH($B443,PARAMETRES!$B:$B,0)),"")&lt;&gt;"☐",ISNUMBER($P443)),IF(IFERROR(INDEX(LISTES!$F:$F,MATCH($B443,LISTES!$A:$A,0)),0)=1,"Domicile + agence","Domicile"),"Agence")</f>
        <v>Agence</v>
      </c>
      <c r="D443" s="20">
        <v>18</v>
      </c>
      <c r="E443" s="20">
        <v>0</v>
      </c>
      <c r="F443" s="21">
        <f>IF($K443&lt;&gt;"OK","",$N443+IF($C443="Agence",$O443,IF($C443="Domicile",$P443,$Q443+$O443))+IF($C443="Agence",IF(OR(IFERROR(INDEX(LISTES!$G:$G,MATCH($B443,LISTES!$A:$A,0)),0)=1,PARAMETRES!$C$6="Oui"),$R443,0),IF(IFERROR(INDEX(LISTES!$G:$G,MATCH($B443,LISTES!$A:$A,0)),0)=1,$R443+$Q443,$S443)))</f>
        <v>320</v>
      </c>
      <c r="G443" s="22">
        <f>IF($K443&lt;&gt;"OK","",IF($E443=0,0,$T443+IF($C443="Agence",$U443,IF($C443="Domicile",$V443,$W443+$U443))+IF($C443="Agence",IF(OR(IFERROR(INDEX(LISTES!$G:$G,MATCH($B443,LISTES!$A:$A,0)),0)=1,PARAMETRES!$C$6="Oui"),$X443,0),IF(IFERROR(INDEX(LISTES!$G:$G,MATCH($B443,LISTES!$A:$A,0)),0)=1,$X443+$W443,$Y443))))</f>
        <v>0</v>
      </c>
      <c r="H443" s="23">
        <f t="shared" si="12"/>
        <v>17.777777777777779</v>
      </c>
      <c r="I443" s="24" t="str">
        <f t="shared" si="13"/>
        <v/>
      </c>
      <c r="J443" s="25">
        <v>0</v>
      </c>
      <c r="K443" s="4" t="s">
        <v>943</v>
      </c>
      <c r="L443" s="25">
        <f>IFERROR(INDEX(LISTES!$C:$C,MATCH($B443,LISTES!$A:$A,0)),1)</f>
        <v>1</v>
      </c>
      <c r="N443" s="26">
        <v>259.64</v>
      </c>
      <c r="O443" s="26">
        <v>60.36</v>
      </c>
      <c r="P443" s="26"/>
      <c r="Q443" s="26"/>
      <c r="R443" s="26">
        <v>60.59</v>
      </c>
      <c r="S443" s="26"/>
      <c r="T443" s="26"/>
      <c r="U443" s="26"/>
      <c r="V443" s="26"/>
      <c r="W443" s="26"/>
      <c r="X443" s="26"/>
      <c r="Y443" s="26"/>
    </row>
    <row r="444" spans="1:25" x14ac:dyDescent="0.3">
      <c r="A444" s="18">
        <v>46286</v>
      </c>
      <c r="B444" s="19" t="s">
        <v>917</v>
      </c>
      <c r="C444" s="4" t="str">
        <f>IF(AND(IFERROR(INDEX(PARAMETRES!$D:$D,MATCH($B444,PARAMETRES!$B:$B,0)),"")&lt;&gt;"☐",ISNUMBER($P444)),IF(IFERROR(INDEX(LISTES!$F:$F,MATCH($B444,LISTES!$A:$A,0)),0)=1,"Domicile + agence","Domicile"),"Agence")</f>
        <v>Agence</v>
      </c>
      <c r="D444" s="20">
        <v>2</v>
      </c>
      <c r="E444" s="20">
        <v>1</v>
      </c>
      <c r="F444" s="21">
        <f>IF($K444&lt;&gt;"OK","",$N444+IF($C444="Agence",$O444,IF($C444="Domicile",$P444,$Q444+$O444))+IF($C444="Agence",IF(OR(IFERROR(INDEX(LISTES!$G:$G,MATCH($B444,LISTES!$A:$A,0)),0)=1,PARAMETRES!$C$6="Oui"),$R444,0),IF(IFERROR(INDEX(LISTES!$G:$G,MATCH($B444,LISTES!$A:$A,0)),0)=1,$R444+$Q444,$S444)))</f>
        <v>31.13</v>
      </c>
      <c r="G444" s="22">
        <f>IF($K444&lt;&gt;"OK","",IF($E444=0,0,$T444+IF($C444="Agence",$U444,IF($C444="Domicile",$V444,$W444+$U444))+IF($C444="Agence",IF(OR(IFERROR(INDEX(LISTES!$G:$G,MATCH($B444,LISTES!$A:$A,0)),0)=1,PARAMETRES!$C$6="Oui"),$X444,0),IF(IFERROR(INDEX(LISTES!$G:$G,MATCH($B444,LISTES!$A:$A,0)),0)=1,$X444+$W444,$Y444))))</f>
        <v>2.65</v>
      </c>
      <c r="H444" s="23">
        <f t="shared" si="12"/>
        <v>15.565</v>
      </c>
      <c r="I444" s="24" t="str">
        <f t="shared" si="13"/>
        <v/>
      </c>
      <c r="J444" s="25">
        <v>0</v>
      </c>
      <c r="K444" s="4" t="s">
        <v>943</v>
      </c>
      <c r="L444" s="25">
        <f>IFERROR(INDEX(LISTES!$C:$C,MATCH($B444,LISTES!$A:$A,0)),1)</f>
        <v>1</v>
      </c>
      <c r="N444" s="26">
        <v>28.48</v>
      </c>
      <c r="O444" s="26">
        <v>2.65</v>
      </c>
      <c r="P444" s="26"/>
      <c r="Q444" s="26"/>
      <c r="R444" s="26">
        <v>30.8</v>
      </c>
      <c r="S444" s="26"/>
      <c r="T444" s="26">
        <v>0</v>
      </c>
      <c r="U444" s="26">
        <v>2.65</v>
      </c>
      <c r="V444" s="26"/>
      <c r="W444" s="26"/>
      <c r="X444" s="26">
        <v>3.08</v>
      </c>
      <c r="Y444" s="26"/>
    </row>
    <row r="445" spans="1:25" x14ac:dyDescent="0.3">
      <c r="A445" s="18">
        <v>46286</v>
      </c>
      <c r="B445" s="19" t="s">
        <v>979</v>
      </c>
      <c r="C445" s="4" t="str">
        <f>IF(AND(IFERROR(INDEX(PARAMETRES!$D:$D,MATCH($B445,PARAMETRES!$B:$B,0)),"")&lt;&gt;"☐",ISNUMBER($P445)),IF(IFERROR(INDEX(LISTES!$F:$F,MATCH($B445,LISTES!$A:$A,0)),0)=1,"Domicile + agence","Domicile"),"Agence")</f>
        <v>Agence</v>
      </c>
      <c r="D445" s="20">
        <v>10</v>
      </c>
      <c r="E445" s="20">
        <v>6</v>
      </c>
      <c r="F445" s="21">
        <f>IF($K445&lt;&gt;"OK","",$N445+IF($C445="Agence",$O445,IF($C445="Domicile",$P445,$Q445+$O445))+IF($C445="Agence",IF(OR(IFERROR(INDEX(LISTES!$G:$G,MATCH($B445,LISTES!$A:$A,0)),0)=1,PARAMETRES!$C$6="Oui"),$R445,0),IF(IFERROR(INDEX(LISTES!$G:$G,MATCH($B445,LISTES!$A:$A,0)),0)=1,$R445+$Q445,$S445)))</f>
        <v>27.08</v>
      </c>
      <c r="G445" s="22">
        <f>IF($K445&lt;&gt;"OK","",IF($E445=0,0,$T445+IF($C445="Agence",$U445,IF($C445="Domicile",$V445,$W445+$U445))+IF($C445="Agence",IF(OR(IFERROR(INDEX(LISTES!$G:$G,MATCH($B445,LISTES!$A:$A,0)),0)=1,PARAMETRES!$C$6="Oui"),$X445,0),IF(IFERROR(INDEX(LISTES!$G:$G,MATCH($B445,LISTES!$A:$A,0)),0)=1,$X445+$W445,$Y445))))</f>
        <v>20.27</v>
      </c>
      <c r="H445" s="23">
        <f t="shared" si="12"/>
        <v>2.7079999999999997</v>
      </c>
      <c r="I445" s="24" t="str">
        <f t="shared" si="13"/>
        <v/>
      </c>
      <c r="J445" s="25">
        <v>0</v>
      </c>
      <c r="K445" s="4" t="s">
        <v>943</v>
      </c>
      <c r="L445" s="25">
        <f>IFERROR(INDEX(LISTES!$C:$C,MATCH($B445,LISTES!$A:$A,0)),1)</f>
        <v>1</v>
      </c>
      <c r="N445" s="26">
        <v>20.95</v>
      </c>
      <c r="O445" s="26">
        <v>6.13</v>
      </c>
      <c r="P445" s="26"/>
      <c r="Q445" s="26"/>
      <c r="R445" s="26">
        <v>6.77</v>
      </c>
      <c r="S445" s="26"/>
      <c r="T445" s="26">
        <v>17.579999999999998</v>
      </c>
      <c r="U445" s="26">
        <v>2.69</v>
      </c>
      <c r="V445" s="26"/>
      <c r="W445" s="26"/>
      <c r="X445" s="26">
        <v>3.12</v>
      </c>
      <c r="Y445" s="26"/>
    </row>
    <row r="446" spans="1:25" x14ac:dyDescent="0.3">
      <c r="A446" s="18">
        <v>46286</v>
      </c>
      <c r="B446" s="19" t="s">
        <v>981</v>
      </c>
      <c r="C446" s="4" t="str">
        <f>IF(AND(IFERROR(INDEX(PARAMETRES!$D:$D,MATCH($B446,PARAMETRES!$B:$B,0)),"")&lt;&gt;"☐",ISNUMBER($P446)),IF(IFERROR(INDEX(LISTES!$F:$F,MATCH($B446,LISTES!$A:$A,0)),0)=1,"Domicile + agence","Domicile"),"Agence")</f>
        <v>Agence</v>
      </c>
      <c r="D446" s="20">
        <v>3</v>
      </c>
      <c r="E446" s="20">
        <v>0</v>
      </c>
      <c r="F446" s="21">
        <f>IF($K446&lt;&gt;"OK","",$N446+IF($C446="Agence",$O446,IF($C446="Domicile",$P446,$Q446+$O446))+IF($C446="Agence",IF(OR(IFERROR(INDEX(LISTES!$G:$G,MATCH($B446,LISTES!$A:$A,0)),0)=1,PARAMETRES!$C$6="Oui"),$R446,0),IF(IFERROR(INDEX(LISTES!$G:$G,MATCH($B446,LISTES!$A:$A,0)),0)=1,$R446+$Q446,$S446)))</f>
        <v>26.380000000000003</v>
      </c>
      <c r="G446" s="22">
        <f>IF($K446&lt;&gt;"OK","",IF($E446=0,0,$T446+IF($C446="Agence",$U446,IF($C446="Domicile",$V446,$W446+$U446))+IF($C446="Agence",IF(OR(IFERROR(INDEX(LISTES!$G:$G,MATCH($B446,LISTES!$A:$A,0)),0)=1,PARAMETRES!$C$6="Oui"),$X446,0),IF(IFERROR(INDEX(LISTES!$G:$G,MATCH($B446,LISTES!$A:$A,0)),0)=1,$X446+$W446,$Y446))))</f>
        <v>0</v>
      </c>
      <c r="H446" s="23">
        <f t="shared" si="12"/>
        <v>8.7933333333333348</v>
      </c>
      <c r="I446" s="24" t="str">
        <f t="shared" si="13"/>
        <v/>
      </c>
      <c r="J446" s="25">
        <v>0</v>
      </c>
      <c r="K446" s="4" t="s">
        <v>943</v>
      </c>
      <c r="L446" s="25">
        <f>IFERROR(INDEX(LISTES!$C:$C,MATCH($B446,LISTES!$A:$A,0)),1)</f>
        <v>1</v>
      </c>
      <c r="N446" s="26">
        <v>14.25</v>
      </c>
      <c r="O446" s="26">
        <v>12.13</v>
      </c>
      <c r="P446" s="26"/>
      <c r="Q446" s="26"/>
      <c r="R446" s="26">
        <v>13.14</v>
      </c>
      <c r="S446" s="26"/>
      <c r="T446" s="26"/>
      <c r="U446" s="26"/>
      <c r="V446" s="26"/>
      <c r="W446" s="26"/>
      <c r="X446" s="26"/>
      <c r="Y446" s="26"/>
    </row>
    <row r="447" spans="1:25" x14ac:dyDescent="0.3">
      <c r="A447" s="18">
        <v>46286</v>
      </c>
      <c r="B447" s="19" t="s">
        <v>982</v>
      </c>
      <c r="C447" s="4" t="str">
        <f>IF(AND(IFERROR(INDEX(PARAMETRES!$D:$D,MATCH($B447,PARAMETRES!$B:$B,0)),"")&lt;&gt;"☐",ISNUMBER($P447)),IF(IFERROR(INDEX(LISTES!$F:$F,MATCH($B447,LISTES!$A:$A,0)),0)=1,"Domicile + agence","Domicile"),"Agence")</f>
        <v>Agence</v>
      </c>
      <c r="D447" s="20">
        <v>7</v>
      </c>
      <c r="E447" s="20">
        <v>0</v>
      </c>
      <c r="F447" s="21">
        <f>IF($K447&lt;&gt;"OK","",$N447+IF($C447="Agence",$O447,IF($C447="Domicile",$P447,$Q447+$O447))+IF($C447="Agence",IF(OR(IFERROR(INDEX(LISTES!$G:$G,MATCH($B447,LISTES!$A:$A,0)),0)=1,PARAMETRES!$C$6="Oui"),$R447,0),IF(IFERROR(INDEX(LISTES!$G:$G,MATCH($B447,LISTES!$A:$A,0)),0)=1,$R447+$Q447,$S447)))</f>
        <v>26.189999999999998</v>
      </c>
      <c r="G447" s="22">
        <f>IF($K447&lt;&gt;"OK","",IF($E447=0,0,$T447+IF($C447="Agence",$U447,IF($C447="Domicile",$V447,$W447+$U447))+IF($C447="Agence",IF(OR(IFERROR(INDEX(LISTES!$G:$G,MATCH($B447,LISTES!$A:$A,0)),0)=1,PARAMETRES!$C$6="Oui"),$X447,0),IF(IFERROR(INDEX(LISTES!$G:$G,MATCH($B447,LISTES!$A:$A,0)),0)=1,$X447+$W447,$Y447))))</f>
        <v>0</v>
      </c>
      <c r="H447" s="23">
        <f t="shared" si="12"/>
        <v>3.7414285714285711</v>
      </c>
      <c r="I447" s="24" t="str">
        <f t="shared" si="13"/>
        <v/>
      </c>
      <c r="J447" s="25">
        <v>0</v>
      </c>
      <c r="K447" s="4" t="s">
        <v>943</v>
      </c>
      <c r="L447" s="25">
        <f>IFERROR(INDEX(LISTES!$C:$C,MATCH($B447,LISTES!$A:$A,0)),1)</f>
        <v>1</v>
      </c>
      <c r="N447" s="26">
        <v>10.039999999999999</v>
      </c>
      <c r="O447" s="26">
        <v>16.149999999999999</v>
      </c>
      <c r="P447" s="26"/>
      <c r="Q447" s="26"/>
      <c r="R447" s="26">
        <v>17.2</v>
      </c>
      <c r="S447" s="26"/>
      <c r="T447" s="26"/>
      <c r="U447" s="26"/>
      <c r="V447" s="26"/>
      <c r="W447" s="26"/>
      <c r="X447" s="26"/>
      <c r="Y447" s="26"/>
    </row>
    <row r="448" spans="1:25" x14ac:dyDescent="0.3">
      <c r="A448" s="18">
        <v>46286</v>
      </c>
      <c r="B448" s="19" t="s">
        <v>983</v>
      </c>
      <c r="C448" s="4" t="str">
        <f>IF(AND(IFERROR(INDEX(PARAMETRES!$D:$D,MATCH($B448,PARAMETRES!$B:$B,0)),"")&lt;&gt;"☐",ISNUMBER($P448)),IF(IFERROR(INDEX(LISTES!$F:$F,MATCH($B448,LISTES!$A:$A,0)),0)=1,"Domicile + agence","Domicile"),"Agence")</f>
        <v>Agence</v>
      </c>
      <c r="D448" s="20">
        <v>9</v>
      </c>
      <c r="E448" s="20">
        <v>0</v>
      </c>
      <c r="F448" s="21">
        <f>IF($K448&lt;&gt;"OK","",$N448+IF($C448="Agence",$O448,IF($C448="Domicile",$P448,$Q448+$O448))+IF($C448="Agence",IF(OR(IFERROR(INDEX(LISTES!$G:$G,MATCH($B448,LISTES!$A:$A,0)),0)=1,PARAMETRES!$C$6="Oui"),$R448,0),IF(IFERROR(INDEX(LISTES!$G:$G,MATCH($B448,LISTES!$A:$A,0)),0)=1,$R448+$Q448,$S448)))</f>
        <v>50.72</v>
      </c>
      <c r="G448" s="22">
        <f>IF($K448&lt;&gt;"OK","",IF($E448=0,0,$T448+IF($C448="Agence",$U448,IF($C448="Domicile",$V448,$W448+$U448))+IF($C448="Agence",IF(OR(IFERROR(INDEX(LISTES!$G:$G,MATCH($B448,LISTES!$A:$A,0)),0)=1,PARAMETRES!$C$6="Oui"),$X448,0),IF(IFERROR(INDEX(LISTES!$G:$G,MATCH($B448,LISTES!$A:$A,0)),0)=1,$X448+$W448,$Y448))))</f>
        <v>0</v>
      </c>
      <c r="H448" s="23">
        <f t="shared" si="12"/>
        <v>5.6355555555555554</v>
      </c>
      <c r="I448" s="24" t="str">
        <f t="shared" si="13"/>
        <v/>
      </c>
      <c r="J448" s="25">
        <v>0</v>
      </c>
      <c r="K448" s="4" t="s">
        <v>943</v>
      </c>
      <c r="L448" s="25">
        <f>IFERROR(INDEX(LISTES!$C:$C,MATCH($B448,LISTES!$A:$A,0)),1)</f>
        <v>1</v>
      </c>
      <c r="N448" s="26">
        <v>37.9</v>
      </c>
      <c r="O448" s="26">
        <v>12.82</v>
      </c>
      <c r="P448" s="26"/>
      <c r="Q448" s="26"/>
      <c r="R448" s="26">
        <v>14.5</v>
      </c>
      <c r="S448" s="26"/>
      <c r="T448" s="26"/>
      <c r="U448" s="26"/>
      <c r="V448" s="26"/>
      <c r="W448" s="26"/>
      <c r="X448" s="26"/>
      <c r="Y448" s="26"/>
    </row>
    <row r="449" spans="1:25" x14ac:dyDescent="0.3">
      <c r="A449" s="18">
        <v>46286</v>
      </c>
      <c r="B449" s="19" t="s">
        <v>984</v>
      </c>
      <c r="C449" s="4" t="str">
        <f>IF(AND(IFERROR(INDEX(PARAMETRES!$D:$D,MATCH($B449,PARAMETRES!$B:$B,0)),"")&lt;&gt;"☐",ISNUMBER($P449)),IF(IFERROR(INDEX(LISTES!$F:$F,MATCH($B449,LISTES!$A:$A,0)),0)=1,"Domicile + agence","Domicile"),"Agence")</f>
        <v>Agence</v>
      </c>
      <c r="D449" s="20">
        <v>3</v>
      </c>
      <c r="E449" s="20">
        <v>3</v>
      </c>
      <c r="F449" s="21">
        <f>IF($K449&lt;&gt;"OK","",$N449+IF($C449="Agence",$O449,IF($C449="Domicile",$P449,$Q449+$O449))+IF($C449="Agence",IF(OR(IFERROR(INDEX(LISTES!$G:$G,MATCH($B449,LISTES!$A:$A,0)),0)=1,PARAMETRES!$C$6="Oui"),$R449,0),IF(IFERROR(INDEX(LISTES!$G:$G,MATCH($B449,LISTES!$A:$A,0)),0)=1,$R449+$Q449,$S449)))</f>
        <v>10.25</v>
      </c>
      <c r="G449" s="22">
        <f>IF($K449&lt;&gt;"OK","",IF($E449=0,0,$T449+IF($C449="Agence",$U449,IF($C449="Domicile",$V449,$W449+$U449))+IF($C449="Agence",IF(OR(IFERROR(INDEX(LISTES!$G:$G,MATCH($B449,LISTES!$A:$A,0)),0)=1,PARAMETRES!$C$6="Oui"),$X449,0),IF(IFERROR(INDEX(LISTES!$G:$G,MATCH($B449,LISTES!$A:$A,0)),0)=1,$X449+$W449,$Y449))))</f>
        <v>10.25</v>
      </c>
      <c r="H449" s="23">
        <f t="shared" si="12"/>
        <v>3.4166666666666665</v>
      </c>
      <c r="I449" s="24">
        <f t="shared" si="13"/>
        <v>0</v>
      </c>
      <c r="J449" s="25">
        <v>0</v>
      </c>
      <c r="K449" s="4" t="s">
        <v>943</v>
      </c>
      <c r="L449" s="25">
        <f>IFERROR(INDEX(LISTES!$C:$C,MATCH($B449,LISTES!$A:$A,0)),1)</f>
        <v>1</v>
      </c>
      <c r="N449" s="26">
        <v>7.08</v>
      </c>
      <c r="O449" s="26">
        <v>3.17</v>
      </c>
      <c r="P449" s="26"/>
      <c r="Q449" s="26"/>
      <c r="R449" s="26">
        <v>4.9800000000000004</v>
      </c>
      <c r="S449" s="26"/>
      <c r="T449" s="26">
        <v>7.08</v>
      </c>
      <c r="U449" s="26">
        <v>3.17</v>
      </c>
      <c r="V449" s="26"/>
      <c r="W449" s="26"/>
      <c r="X449" s="26">
        <v>4.9800000000000004</v>
      </c>
      <c r="Y449" s="26"/>
    </row>
    <row r="450" spans="1:25" x14ac:dyDescent="0.3">
      <c r="A450" s="18">
        <v>46286</v>
      </c>
      <c r="B450" s="19" t="s">
        <v>861</v>
      </c>
      <c r="C450" s="4" t="str">
        <f>IF(AND(IFERROR(INDEX(PARAMETRES!$D:$D,MATCH($B450,PARAMETRES!$B:$B,0)),"")&lt;&gt;"☐",ISNUMBER($P450)),IF(IFERROR(INDEX(LISTES!$F:$F,MATCH($B450,LISTES!$A:$A,0)),0)=1,"Domicile + agence","Domicile"),"Agence")</f>
        <v>Agence</v>
      </c>
      <c r="D450" s="20">
        <v>19</v>
      </c>
      <c r="E450" s="20">
        <v>19</v>
      </c>
      <c r="F450" s="21">
        <f>IF($K450&lt;&gt;"OK","",$N450+IF($C450="Agence",$O450,IF($C450="Domicile",$P450,$Q450+$O450))+IF($C450="Agence",IF(OR(IFERROR(INDEX(LISTES!$G:$G,MATCH($B450,LISTES!$A:$A,0)),0)=1,PARAMETRES!$C$6="Oui"),$R450,0),IF(IFERROR(INDEX(LISTES!$G:$G,MATCH($B450,LISTES!$A:$A,0)),0)=1,$R450+$Q450,$S450)))</f>
        <v>60.36</v>
      </c>
      <c r="G450" s="22">
        <f>IF($K450&lt;&gt;"OK","",IF($E450=0,0,$T450+IF($C450="Agence",$U450,IF($C450="Domicile",$V450,$W450+$U450))+IF($C450="Agence",IF(OR(IFERROR(INDEX(LISTES!$G:$G,MATCH($B450,LISTES!$A:$A,0)),0)=1,PARAMETRES!$C$6="Oui"),$X450,0),IF(IFERROR(INDEX(LISTES!$G:$G,MATCH($B450,LISTES!$A:$A,0)),0)=1,$X450+$W450,$Y450))))</f>
        <v>49.21</v>
      </c>
      <c r="H450" s="23">
        <f t="shared" si="12"/>
        <v>3.1768421052631579</v>
      </c>
      <c r="I450" s="24">
        <f t="shared" si="13"/>
        <v>-11.149999999999999</v>
      </c>
      <c r="J450" s="25">
        <v>0</v>
      </c>
      <c r="K450" s="4" t="s">
        <v>943</v>
      </c>
      <c r="L450" s="25">
        <f>IFERROR(INDEX(LISTES!$C:$C,MATCH($B450,LISTES!$A:$A,0)),1)</f>
        <v>1</v>
      </c>
      <c r="N450" s="26">
        <v>56.42</v>
      </c>
      <c r="O450" s="26">
        <v>3.94</v>
      </c>
      <c r="P450" s="26"/>
      <c r="Q450" s="26"/>
      <c r="R450" s="26">
        <v>5.8</v>
      </c>
      <c r="S450" s="26"/>
      <c r="T450" s="26">
        <v>44.21</v>
      </c>
      <c r="U450" s="26">
        <v>5</v>
      </c>
      <c r="V450" s="26"/>
      <c r="W450" s="26"/>
      <c r="X450" s="26">
        <v>4.55</v>
      </c>
      <c r="Y450" s="26"/>
    </row>
    <row r="451" spans="1:25" x14ac:dyDescent="0.3">
      <c r="A451" s="18"/>
      <c r="B451" s="19"/>
      <c r="C451" s="4"/>
      <c r="D451" s="20"/>
      <c r="E451" s="20"/>
      <c r="F451" s="21"/>
      <c r="G451" s="22"/>
      <c r="H451" s="23"/>
      <c r="I451" s="24"/>
      <c r="J451" s="25"/>
      <c r="K451" s="4"/>
      <c r="L451" s="25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</row>
    <row r="452" spans="1:25" x14ac:dyDescent="0.3">
      <c r="A452" s="18"/>
      <c r="B452" s="19"/>
      <c r="C452" s="4"/>
      <c r="D452" s="20"/>
      <c r="E452" s="20"/>
      <c r="F452" s="21"/>
      <c r="G452" s="22"/>
      <c r="H452" s="23"/>
      <c r="I452" s="24"/>
      <c r="J452" s="25"/>
      <c r="K452" s="4"/>
      <c r="L452" s="25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</row>
    <row r="453" spans="1:25" x14ac:dyDescent="0.3">
      <c r="A453" s="18"/>
      <c r="B453" s="19"/>
      <c r="C453" s="4"/>
      <c r="D453" s="20"/>
      <c r="E453" s="20"/>
      <c r="F453" s="21"/>
      <c r="G453" s="22"/>
      <c r="H453" s="23"/>
      <c r="I453" s="24"/>
      <c r="J453" s="25"/>
      <c r="K453" s="4"/>
      <c r="L453" s="25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</row>
    <row r="454" spans="1:25" x14ac:dyDescent="0.3">
      <c r="A454" s="18"/>
      <c r="B454" s="19"/>
      <c r="C454" s="4"/>
      <c r="D454" s="20"/>
      <c r="E454" s="20"/>
      <c r="F454" s="21"/>
      <c r="G454" s="22"/>
      <c r="H454" s="23"/>
      <c r="I454" s="24"/>
      <c r="J454" s="25"/>
      <c r="K454" s="4"/>
      <c r="L454" s="25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</row>
    <row r="455" spans="1:25" x14ac:dyDescent="0.3">
      <c r="A455" s="18"/>
      <c r="B455" s="19"/>
      <c r="C455" s="4"/>
      <c r="D455" s="20"/>
      <c r="E455" s="20"/>
      <c r="F455" s="21"/>
      <c r="G455" s="22"/>
      <c r="H455" s="23"/>
      <c r="I455" s="24"/>
      <c r="J455" s="25"/>
      <c r="K455" s="4"/>
      <c r="L455" s="25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</row>
    <row r="456" spans="1:25" x14ac:dyDescent="0.3">
      <c r="A456" s="18"/>
      <c r="B456" s="19"/>
      <c r="C456" s="4"/>
      <c r="D456" s="20"/>
      <c r="E456" s="20"/>
      <c r="F456" s="21"/>
      <c r="G456" s="22"/>
      <c r="H456" s="23"/>
      <c r="I456" s="24"/>
      <c r="J456" s="25"/>
      <c r="K456" s="4"/>
      <c r="L456" s="25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</row>
    <row r="457" spans="1:25" x14ac:dyDescent="0.3">
      <c r="A457" s="18"/>
      <c r="B457" s="19"/>
      <c r="C457" s="4"/>
      <c r="D457" s="20"/>
      <c r="E457" s="20"/>
      <c r="F457" s="21"/>
      <c r="G457" s="22"/>
      <c r="H457" s="23"/>
      <c r="I457" s="24"/>
      <c r="J457" s="25"/>
      <c r="K457" s="4"/>
      <c r="L457" s="25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</row>
    <row r="458" spans="1:25" x14ac:dyDescent="0.3">
      <c r="A458" s="18"/>
      <c r="B458" s="19"/>
      <c r="C458" s="4"/>
      <c r="D458" s="20"/>
      <c r="E458" s="20"/>
      <c r="F458" s="21"/>
      <c r="G458" s="22"/>
      <c r="H458" s="23"/>
      <c r="I458" s="24"/>
      <c r="J458" s="25"/>
      <c r="K458" s="4"/>
      <c r="L458" s="25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</row>
    <row r="459" spans="1:25" x14ac:dyDescent="0.3">
      <c r="A459" s="18"/>
      <c r="B459" s="19"/>
      <c r="C459" s="4"/>
      <c r="D459" s="20"/>
      <c r="E459" s="20"/>
      <c r="F459" s="21"/>
      <c r="G459" s="22"/>
      <c r="H459" s="23"/>
      <c r="I459" s="24"/>
      <c r="J459" s="25"/>
      <c r="K459" s="4"/>
      <c r="L459" s="25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</row>
    <row r="460" spans="1:25" x14ac:dyDescent="0.3">
      <c r="A460" s="18"/>
      <c r="B460" s="19"/>
      <c r="C460" s="4"/>
      <c r="D460" s="20"/>
      <c r="E460" s="20"/>
      <c r="F460" s="21"/>
      <c r="G460" s="22"/>
      <c r="H460" s="23"/>
      <c r="I460" s="24"/>
      <c r="J460" s="25"/>
      <c r="K460" s="4"/>
      <c r="L460" s="25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</row>
    <row r="461" spans="1:25" x14ac:dyDescent="0.3">
      <c r="A461" s="18"/>
      <c r="B461" s="19"/>
      <c r="C461" s="4"/>
      <c r="D461" s="20"/>
      <c r="E461" s="20"/>
      <c r="F461" s="21"/>
      <c r="G461" s="22"/>
      <c r="H461" s="23"/>
      <c r="I461" s="24"/>
      <c r="J461" s="25"/>
      <c r="K461" s="4"/>
      <c r="L461" s="25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</row>
    <row r="462" spans="1:25" x14ac:dyDescent="0.3">
      <c r="A462" s="18"/>
      <c r="B462" s="19"/>
      <c r="C462" s="4"/>
      <c r="D462" s="20"/>
      <c r="E462" s="20"/>
      <c r="F462" s="21"/>
      <c r="G462" s="22"/>
      <c r="H462" s="23"/>
      <c r="I462" s="24"/>
      <c r="J462" s="25"/>
      <c r="K462" s="4"/>
      <c r="L462" s="25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</row>
    <row r="463" spans="1:25" x14ac:dyDescent="0.3">
      <c r="A463" s="18"/>
      <c r="B463" s="19"/>
      <c r="C463" s="4"/>
      <c r="D463" s="20"/>
      <c r="E463" s="20"/>
      <c r="F463" s="21"/>
      <c r="G463" s="22"/>
      <c r="H463" s="23"/>
      <c r="I463" s="24"/>
      <c r="J463" s="25"/>
      <c r="K463" s="4"/>
      <c r="L463" s="25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</row>
    <row r="464" spans="1:25" x14ac:dyDescent="0.3">
      <c r="A464" s="18"/>
      <c r="B464" s="19"/>
      <c r="C464" s="4"/>
      <c r="D464" s="20"/>
      <c r="E464" s="20"/>
      <c r="F464" s="21"/>
      <c r="G464" s="22"/>
      <c r="H464" s="23"/>
      <c r="I464" s="24"/>
      <c r="J464" s="25"/>
      <c r="K464" s="4"/>
      <c r="L464" s="25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</row>
    <row r="465" spans="1:25" x14ac:dyDescent="0.3">
      <c r="A465" s="18"/>
      <c r="B465" s="19"/>
      <c r="C465" s="4"/>
      <c r="D465" s="20"/>
      <c r="E465" s="20"/>
      <c r="F465" s="21"/>
      <c r="G465" s="22"/>
      <c r="H465" s="23"/>
      <c r="I465" s="24"/>
      <c r="J465" s="25"/>
      <c r="K465" s="4"/>
      <c r="L465" s="25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</row>
    <row r="466" spans="1:25" x14ac:dyDescent="0.3">
      <c r="A466" s="18"/>
      <c r="B466" s="19"/>
      <c r="C466" s="4"/>
      <c r="D466" s="20"/>
      <c r="E466" s="20"/>
      <c r="F466" s="21"/>
      <c r="G466" s="22"/>
      <c r="H466" s="23"/>
      <c r="I466" s="24"/>
      <c r="J466" s="25"/>
      <c r="K466" s="4"/>
      <c r="L466" s="25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</row>
    <row r="467" spans="1:25" x14ac:dyDescent="0.3">
      <c r="A467" s="18"/>
      <c r="B467" s="19"/>
      <c r="C467" s="4"/>
      <c r="D467" s="20"/>
      <c r="E467" s="20"/>
      <c r="F467" s="21"/>
      <c r="G467" s="22"/>
      <c r="H467" s="23"/>
      <c r="I467" s="24"/>
      <c r="J467" s="25"/>
      <c r="K467" s="4"/>
      <c r="L467" s="25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</row>
    <row r="468" spans="1:25" x14ac:dyDescent="0.3">
      <c r="A468" s="18"/>
      <c r="B468" s="19"/>
      <c r="C468" s="4"/>
      <c r="D468" s="20"/>
      <c r="E468" s="20"/>
      <c r="F468" s="21"/>
      <c r="G468" s="22"/>
      <c r="H468" s="23"/>
      <c r="I468" s="24"/>
      <c r="J468" s="25"/>
      <c r="K468" s="4"/>
      <c r="L468" s="25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</row>
    <row r="469" spans="1:25" x14ac:dyDescent="0.3">
      <c r="A469" s="18"/>
      <c r="B469" s="19"/>
      <c r="C469" s="4"/>
      <c r="D469" s="20"/>
      <c r="E469" s="20"/>
      <c r="F469" s="21"/>
      <c r="G469" s="22"/>
      <c r="H469" s="23"/>
      <c r="I469" s="24"/>
      <c r="J469" s="25"/>
      <c r="K469" s="4"/>
      <c r="L469" s="25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</row>
    <row r="470" spans="1:25" x14ac:dyDescent="0.3">
      <c r="A470" s="18"/>
      <c r="B470" s="19"/>
      <c r="C470" s="4"/>
      <c r="D470" s="20"/>
      <c r="E470" s="20"/>
      <c r="F470" s="21"/>
      <c r="G470" s="22"/>
      <c r="H470" s="23"/>
      <c r="I470" s="24"/>
      <c r="J470" s="25"/>
      <c r="K470" s="4"/>
      <c r="L470" s="25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</row>
    <row r="471" spans="1:25" x14ac:dyDescent="0.3">
      <c r="A471" s="18"/>
      <c r="B471" s="19"/>
      <c r="C471" s="4"/>
      <c r="D471" s="20"/>
      <c r="E471" s="20"/>
      <c r="F471" s="21"/>
      <c r="G471" s="22"/>
      <c r="H471" s="23"/>
      <c r="I471" s="24"/>
      <c r="J471" s="25"/>
      <c r="K471" s="4"/>
      <c r="L471" s="25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</row>
    <row r="472" spans="1:25" x14ac:dyDescent="0.3">
      <c r="A472" s="18"/>
      <c r="B472" s="19"/>
      <c r="C472" s="4"/>
      <c r="D472" s="20"/>
      <c r="E472" s="20"/>
      <c r="F472" s="21"/>
      <c r="G472" s="22"/>
      <c r="H472" s="23"/>
      <c r="I472" s="24"/>
      <c r="J472" s="25"/>
      <c r="K472" s="4"/>
      <c r="L472" s="25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</row>
    <row r="473" spans="1:25" x14ac:dyDescent="0.3">
      <c r="A473" s="18"/>
      <c r="B473" s="19"/>
      <c r="C473" s="4"/>
      <c r="D473" s="20"/>
      <c r="E473" s="20"/>
      <c r="F473" s="21"/>
      <c r="G473" s="22"/>
      <c r="H473" s="23"/>
      <c r="I473" s="24"/>
      <c r="J473" s="25"/>
      <c r="K473" s="4"/>
      <c r="L473" s="25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</row>
    <row r="474" spans="1:25" x14ac:dyDescent="0.3">
      <c r="A474" s="18"/>
      <c r="B474" s="19"/>
      <c r="C474" s="4"/>
      <c r="D474" s="20"/>
      <c r="E474" s="20"/>
      <c r="F474" s="21"/>
      <c r="G474" s="22"/>
      <c r="H474" s="23"/>
      <c r="I474" s="24"/>
      <c r="J474" s="25"/>
      <c r="K474" s="4"/>
      <c r="L474" s="25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</row>
    <row r="475" spans="1:25" x14ac:dyDescent="0.3">
      <c r="A475" s="18"/>
      <c r="B475" s="19"/>
      <c r="C475" s="4"/>
      <c r="D475" s="20"/>
      <c r="E475" s="20"/>
      <c r="F475" s="21"/>
      <c r="G475" s="22"/>
      <c r="H475" s="23"/>
      <c r="I475" s="24"/>
      <c r="J475" s="25"/>
      <c r="K475" s="4"/>
      <c r="L475" s="25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</row>
    <row r="476" spans="1:25" x14ac:dyDescent="0.3">
      <c r="A476" s="18"/>
      <c r="B476" s="19"/>
      <c r="C476" s="4"/>
      <c r="D476" s="20"/>
      <c r="E476" s="20"/>
      <c r="F476" s="21"/>
      <c r="G476" s="22"/>
      <c r="H476" s="23"/>
      <c r="I476" s="24"/>
      <c r="J476" s="25"/>
      <c r="K476" s="4"/>
      <c r="L476" s="25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</row>
    <row r="477" spans="1:25" x14ac:dyDescent="0.3">
      <c r="A477" s="18"/>
      <c r="B477" s="19"/>
      <c r="C477" s="4"/>
      <c r="D477" s="20"/>
      <c r="E477" s="20"/>
      <c r="F477" s="21"/>
      <c r="G477" s="22"/>
      <c r="H477" s="23"/>
      <c r="I477" s="24"/>
      <c r="J477" s="25"/>
      <c r="K477" s="4"/>
      <c r="L477" s="25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</row>
    <row r="478" spans="1:25" x14ac:dyDescent="0.3">
      <c r="A478" s="18"/>
      <c r="B478" s="19"/>
      <c r="C478" s="4"/>
      <c r="D478" s="20"/>
      <c r="E478" s="20"/>
      <c r="F478" s="21"/>
      <c r="G478" s="22"/>
      <c r="H478" s="23"/>
      <c r="I478" s="24"/>
      <c r="J478" s="25"/>
      <c r="K478" s="4"/>
      <c r="L478" s="25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</row>
    <row r="479" spans="1:25" x14ac:dyDescent="0.3">
      <c r="A479" s="18"/>
      <c r="B479" s="19"/>
      <c r="C479" s="4"/>
      <c r="D479" s="20"/>
      <c r="E479" s="20"/>
      <c r="F479" s="21"/>
      <c r="G479" s="22"/>
      <c r="H479" s="23"/>
      <c r="I479" s="24"/>
      <c r="J479" s="25"/>
      <c r="K479" s="4"/>
      <c r="L479" s="25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</row>
    <row r="480" spans="1:25" x14ac:dyDescent="0.3">
      <c r="A480" s="18"/>
      <c r="B480" s="19"/>
      <c r="C480" s="4"/>
      <c r="D480" s="20"/>
      <c r="E480" s="20"/>
      <c r="F480" s="21"/>
      <c r="G480" s="22"/>
      <c r="H480" s="23"/>
      <c r="I480" s="24"/>
      <c r="J480" s="25"/>
      <c r="K480" s="4"/>
      <c r="L480" s="25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</row>
    <row r="481" spans="1:25" x14ac:dyDescent="0.3">
      <c r="A481" s="18"/>
      <c r="B481" s="19"/>
      <c r="C481" s="4"/>
      <c r="D481" s="20"/>
      <c r="E481" s="20"/>
      <c r="F481" s="21"/>
      <c r="G481" s="22"/>
      <c r="H481" s="23"/>
      <c r="I481" s="24"/>
      <c r="J481" s="25"/>
      <c r="K481" s="4"/>
      <c r="L481" s="25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</row>
    <row r="482" spans="1:25" x14ac:dyDescent="0.3">
      <c r="A482" s="18"/>
      <c r="B482" s="19"/>
      <c r="C482" s="4"/>
      <c r="D482" s="20"/>
      <c r="E482" s="20"/>
      <c r="F482" s="21"/>
      <c r="G482" s="22"/>
      <c r="H482" s="23"/>
      <c r="I482" s="24"/>
      <c r="J482" s="25"/>
      <c r="K482" s="4"/>
      <c r="L482" s="25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</row>
    <row r="483" spans="1:25" x14ac:dyDescent="0.3">
      <c r="A483" s="18"/>
      <c r="B483" s="19"/>
      <c r="C483" s="4"/>
      <c r="D483" s="20"/>
      <c r="E483" s="20"/>
      <c r="F483" s="21"/>
      <c r="G483" s="22"/>
      <c r="H483" s="23"/>
      <c r="I483" s="24"/>
      <c r="J483" s="25"/>
      <c r="K483" s="4"/>
      <c r="L483" s="25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</row>
    <row r="484" spans="1:25" x14ac:dyDescent="0.3">
      <c r="A484" s="18"/>
      <c r="B484" s="19"/>
      <c r="C484" s="4"/>
      <c r="D484" s="20"/>
      <c r="E484" s="20"/>
      <c r="F484" s="21"/>
      <c r="G484" s="22"/>
      <c r="H484" s="23"/>
      <c r="I484" s="24"/>
      <c r="J484" s="25"/>
      <c r="K484" s="4"/>
      <c r="L484" s="25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</row>
    <row r="485" spans="1:25" x14ac:dyDescent="0.3">
      <c r="A485" s="18"/>
      <c r="B485" s="19"/>
      <c r="C485" s="4"/>
      <c r="D485" s="20"/>
      <c r="E485" s="20"/>
      <c r="F485" s="21"/>
      <c r="G485" s="22"/>
      <c r="H485" s="23"/>
      <c r="I485" s="24"/>
      <c r="J485" s="25"/>
      <c r="K485" s="4"/>
      <c r="L485" s="25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</row>
    <row r="486" spans="1:25" x14ac:dyDescent="0.3">
      <c r="A486" s="18"/>
      <c r="B486" s="19"/>
      <c r="C486" s="4"/>
      <c r="D486" s="20"/>
      <c r="E486" s="20"/>
      <c r="F486" s="21"/>
      <c r="G486" s="22"/>
      <c r="H486" s="23"/>
      <c r="I486" s="24"/>
      <c r="J486" s="25"/>
      <c r="K486" s="4"/>
      <c r="L486" s="25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</row>
    <row r="487" spans="1:25" x14ac:dyDescent="0.3">
      <c r="A487" s="18"/>
      <c r="B487" s="19"/>
      <c r="C487" s="4"/>
      <c r="D487" s="20"/>
      <c r="E487" s="20"/>
      <c r="F487" s="21"/>
      <c r="G487" s="22"/>
      <c r="H487" s="23"/>
      <c r="I487" s="24"/>
      <c r="J487" s="25"/>
      <c r="K487" s="4"/>
      <c r="L487" s="25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</row>
    <row r="488" spans="1:25" x14ac:dyDescent="0.3">
      <c r="A488" s="18"/>
      <c r="B488" s="19"/>
      <c r="C488" s="4"/>
      <c r="D488" s="20"/>
      <c r="E488" s="20"/>
      <c r="F488" s="21"/>
      <c r="G488" s="22"/>
      <c r="H488" s="23"/>
      <c r="I488" s="24"/>
      <c r="J488" s="25"/>
      <c r="K488" s="4"/>
      <c r="L488" s="25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</row>
    <row r="489" spans="1:25" x14ac:dyDescent="0.3">
      <c r="A489" s="18"/>
      <c r="B489" s="19"/>
      <c r="C489" s="4"/>
      <c r="D489" s="20"/>
      <c r="E489" s="20"/>
      <c r="F489" s="21"/>
      <c r="G489" s="22"/>
      <c r="H489" s="23"/>
      <c r="I489" s="24"/>
      <c r="J489" s="25"/>
      <c r="K489" s="4"/>
      <c r="L489" s="25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</row>
    <row r="490" spans="1:25" x14ac:dyDescent="0.3">
      <c r="A490" s="18"/>
      <c r="B490" s="19"/>
      <c r="C490" s="4"/>
      <c r="D490" s="20"/>
      <c r="E490" s="20"/>
      <c r="F490" s="21"/>
      <c r="G490" s="22"/>
      <c r="H490" s="23"/>
      <c r="I490" s="24"/>
      <c r="J490" s="25"/>
      <c r="K490" s="4"/>
      <c r="L490" s="25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</row>
    <row r="491" spans="1:25" x14ac:dyDescent="0.3">
      <c r="A491" s="18"/>
      <c r="B491" s="19"/>
      <c r="C491" s="4"/>
      <c r="D491" s="20"/>
      <c r="E491" s="20"/>
      <c r="F491" s="21"/>
      <c r="G491" s="22"/>
      <c r="H491" s="23"/>
      <c r="I491" s="24"/>
      <c r="J491" s="25"/>
      <c r="K491" s="4"/>
      <c r="L491" s="25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</row>
    <row r="492" spans="1:25" x14ac:dyDescent="0.3">
      <c r="A492" s="18"/>
      <c r="B492" s="19"/>
      <c r="C492" s="4"/>
      <c r="D492" s="20"/>
      <c r="E492" s="20"/>
      <c r="F492" s="21"/>
      <c r="G492" s="22"/>
      <c r="H492" s="23"/>
      <c r="I492" s="24"/>
      <c r="J492" s="25"/>
      <c r="K492" s="4"/>
      <c r="L492" s="25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</row>
    <row r="493" spans="1:25" x14ac:dyDescent="0.3">
      <c r="A493" s="18"/>
      <c r="B493" s="19"/>
      <c r="C493" s="4"/>
      <c r="D493" s="20"/>
      <c r="E493" s="20"/>
      <c r="F493" s="21"/>
      <c r="G493" s="22"/>
      <c r="H493" s="23"/>
      <c r="I493" s="24"/>
      <c r="J493" s="25"/>
      <c r="K493" s="4"/>
      <c r="L493" s="25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</row>
    <row r="494" spans="1:25" x14ac:dyDescent="0.3">
      <c r="A494" s="18"/>
      <c r="B494" s="19"/>
      <c r="C494" s="4"/>
      <c r="D494" s="20"/>
      <c r="E494" s="20"/>
      <c r="F494" s="21"/>
      <c r="G494" s="22"/>
      <c r="H494" s="23"/>
      <c r="I494" s="24"/>
      <c r="J494" s="25"/>
      <c r="K494" s="4"/>
      <c r="L494" s="25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</row>
    <row r="495" spans="1:25" x14ac:dyDescent="0.3">
      <c r="A495" s="18"/>
      <c r="B495" s="19"/>
      <c r="C495" s="4"/>
      <c r="D495" s="20"/>
      <c r="E495" s="20"/>
      <c r="F495" s="21"/>
      <c r="G495" s="22"/>
      <c r="H495" s="23"/>
      <c r="I495" s="24"/>
      <c r="J495" s="25"/>
      <c r="K495" s="4"/>
      <c r="L495" s="25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</row>
    <row r="496" spans="1:25" x14ac:dyDescent="0.3">
      <c r="A496" s="18"/>
      <c r="B496" s="19"/>
      <c r="C496" s="4"/>
      <c r="D496" s="20"/>
      <c r="E496" s="20"/>
      <c r="F496" s="21"/>
      <c r="G496" s="22"/>
      <c r="H496" s="23"/>
      <c r="I496" s="24"/>
      <c r="J496" s="25"/>
      <c r="K496" s="4"/>
      <c r="L496" s="25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</row>
    <row r="497" spans="1:25" x14ac:dyDescent="0.3">
      <c r="A497" s="18"/>
      <c r="B497" s="19"/>
      <c r="C497" s="4"/>
      <c r="D497" s="20"/>
      <c r="E497" s="20"/>
      <c r="F497" s="21"/>
      <c r="G497" s="22"/>
      <c r="H497" s="23"/>
      <c r="I497" s="24"/>
      <c r="J497" s="25"/>
      <c r="K497" s="4"/>
      <c r="L497" s="25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</row>
    <row r="498" spans="1:25" x14ac:dyDescent="0.3">
      <c r="A498" s="18"/>
      <c r="B498" s="19"/>
      <c r="C498" s="4"/>
      <c r="D498" s="20"/>
      <c r="E498" s="20"/>
      <c r="F498" s="21"/>
      <c r="G498" s="22"/>
      <c r="H498" s="23"/>
      <c r="I498" s="24"/>
      <c r="J498" s="25"/>
      <c r="K498" s="4"/>
      <c r="L498" s="25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</row>
    <row r="499" spans="1:25" x14ac:dyDescent="0.3">
      <c r="A499" s="18"/>
      <c r="B499" s="19"/>
      <c r="C499" s="4"/>
      <c r="D499" s="20"/>
      <c r="E499" s="20"/>
      <c r="F499" s="21"/>
      <c r="G499" s="22"/>
      <c r="H499" s="23"/>
      <c r="I499" s="24"/>
      <c r="J499" s="25"/>
      <c r="K499" s="4"/>
      <c r="L499" s="25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</row>
    <row r="500" spans="1:25" x14ac:dyDescent="0.3">
      <c r="A500" s="18"/>
      <c r="B500" s="19"/>
      <c r="C500" s="4"/>
      <c r="D500" s="20"/>
      <c r="E500" s="20"/>
      <c r="F500" s="21"/>
      <c r="G500" s="22"/>
      <c r="H500" s="23"/>
      <c r="I500" s="24"/>
      <c r="J500" s="25"/>
      <c r="K500" s="4"/>
      <c r="L500" s="25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</row>
    <row r="501" spans="1:25" x14ac:dyDescent="0.3">
      <c r="A501" s="18"/>
      <c r="B501" s="19"/>
      <c r="C501" s="4"/>
      <c r="D501" s="20"/>
      <c r="E501" s="20"/>
      <c r="F501" s="21"/>
      <c r="G501" s="22"/>
      <c r="H501" s="23"/>
      <c r="I501" s="24"/>
      <c r="J501" s="25"/>
      <c r="K501" s="4"/>
      <c r="L501" s="25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</row>
    <row r="502" spans="1:25" x14ac:dyDescent="0.3">
      <c r="A502" s="18"/>
      <c r="B502" s="19"/>
      <c r="C502" s="4"/>
      <c r="D502" s="20"/>
      <c r="E502" s="20"/>
      <c r="F502" s="21"/>
      <c r="G502" s="22"/>
      <c r="H502" s="23"/>
      <c r="I502" s="24"/>
      <c r="J502" s="25"/>
      <c r="K502" s="4"/>
      <c r="L502" s="25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</row>
    <row r="503" spans="1:25" x14ac:dyDescent="0.3">
      <c r="A503" s="18"/>
      <c r="B503" s="19"/>
      <c r="C503" s="4"/>
      <c r="D503" s="20"/>
      <c r="E503" s="20"/>
      <c r="F503" s="21"/>
      <c r="G503" s="22"/>
      <c r="H503" s="23"/>
      <c r="I503" s="24"/>
      <c r="J503" s="25"/>
      <c r="K503" s="4"/>
      <c r="L503" s="25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</row>
    <row r="504" spans="1:25" x14ac:dyDescent="0.3">
      <c r="A504" s="18"/>
      <c r="B504" s="19"/>
      <c r="C504" s="4"/>
      <c r="D504" s="20"/>
      <c r="E504" s="20"/>
      <c r="F504" s="21"/>
      <c r="G504" s="22"/>
      <c r="H504" s="23"/>
      <c r="I504" s="24"/>
      <c r="J504" s="25"/>
      <c r="K504" s="4"/>
      <c r="L504" s="25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</row>
    <row r="505" spans="1:25" x14ac:dyDescent="0.3">
      <c r="A505" s="18"/>
      <c r="B505" s="19"/>
      <c r="C505" s="4"/>
      <c r="D505" s="20"/>
      <c r="E505" s="20"/>
      <c r="F505" s="21"/>
      <c r="G505" s="22"/>
      <c r="H505" s="23"/>
      <c r="I505" s="24"/>
      <c r="J505" s="25"/>
      <c r="K505" s="4"/>
      <c r="L505" s="25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</row>
    <row r="506" spans="1:25" x14ac:dyDescent="0.3">
      <c r="A506" s="18"/>
      <c r="B506" s="19"/>
      <c r="C506" s="4"/>
      <c r="D506" s="20"/>
      <c r="E506" s="20"/>
      <c r="F506" s="21"/>
      <c r="G506" s="22"/>
      <c r="H506" s="23"/>
      <c r="I506" s="24"/>
      <c r="J506" s="25"/>
      <c r="K506" s="4"/>
      <c r="L506" s="25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</row>
    <row r="507" spans="1:25" x14ac:dyDescent="0.3">
      <c r="A507" s="18"/>
      <c r="B507" s="19"/>
      <c r="C507" s="4"/>
      <c r="D507" s="20"/>
      <c r="E507" s="20"/>
      <c r="F507" s="21"/>
      <c r="G507" s="22"/>
      <c r="H507" s="23"/>
      <c r="I507" s="24"/>
      <c r="J507" s="25"/>
      <c r="K507" s="4"/>
      <c r="L507" s="25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</row>
    <row r="508" spans="1:25" x14ac:dyDescent="0.3">
      <c r="A508" s="18"/>
      <c r="B508" s="19"/>
      <c r="C508" s="4"/>
      <c r="D508" s="20"/>
      <c r="E508" s="20"/>
      <c r="F508" s="21"/>
      <c r="G508" s="22"/>
      <c r="H508" s="23"/>
      <c r="I508" s="24"/>
      <c r="J508" s="25"/>
      <c r="K508" s="4"/>
      <c r="L508" s="25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</row>
    <row r="509" spans="1:25" x14ac:dyDescent="0.3">
      <c r="A509" s="18"/>
      <c r="B509" s="19"/>
      <c r="C509" s="4"/>
      <c r="D509" s="20"/>
      <c r="E509" s="20"/>
      <c r="F509" s="21"/>
      <c r="G509" s="22"/>
      <c r="H509" s="23"/>
      <c r="I509" s="24"/>
      <c r="J509" s="25"/>
      <c r="K509" s="4"/>
      <c r="L509" s="25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</row>
    <row r="510" spans="1:25" x14ac:dyDescent="0.3">
      <c r="A510" s="18"/>
      <c r="B510" s="19"/>
      <c r="C510" s="4"/>
      <c r="D510" s="20"/>
      <c r="E510" s="20"/>
      <c r="F510" s="21"/>
      <c r="G510" s="22"/>
      <c r="H510" s="23"/>
      <c r="I510" s="24"/>
      <c r="J510" s="25"/>
      <c r="K510" s="4"/>
      <c r="L510" s="25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</row>
    <row r="511" spans="1:25" x14ac:dyDescent="0.3">
      <c r="A511" s="18"/>
      <c r="B511" s="19"/>
      <c r="C511" s="4"/>
      <c r="D511" s="20"/>
      <c r="E511" s="20"/>
      <c r="F511" s="21"/>
      <c r="G511" s="22"/>
      <c r="H511" s="23"/>
      <c r="I511" s="24"/>
      <c r="J511" s="25"/>
      <c r="K511" s="4"/>
      <c r="L511" s="25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</row>
    <row r="512" spans="1:25" x14ac:dyDescent="0.3">
      <c r="A512" s="18"/>
      <c r="B512" s="19"/>
      <c r="C512" s="4"/>
      <c r="D512" s="20"/>
      <c r="E512" s="20"/>
      <c r="F512" s="21"/>
      <c r="G512" s="22"/>
      <c r="H512" s="23"/>
      <c r="I512" s="24"/>
      <c r="J512" s="25"/>
      <c r="K512" s="4"/>
      <c r="L512" s="25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</row>
    <row r="513" spans="1:25" x14ac:dyDescent="0.3">
      <c r="A513" s="18"/>
      <c r="B513" s="19"/>
      <c r="C513" s="4"/>
      <c r="D513" s="20"/>
      <c r="E513" s="20"/>
      <c r="F513" s="21"/>
      <c r="G513" s="22"/>
      <c r="H513" s="23"/>
      <c r="I513" s="24"/>
      <c r="J513" s="25"/>
      <c r="K513" s="4"/>
      <c r="L513" s="25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</row>
    <row r="514" spans="1:25" x14ac:dyDescent="0.3">
      <c r="A514" s="18"/>
      <c r="B514" s="19"/>
      <c r="C514" s="4"/>
      <c r="D514" s="20"/>
      <c r="E514" s="20"/>
      <c r="F514" s="21"/>
      <c r="G514" s="22"/>
      <c r="H514" s="23"/>
      <c r="I514" s="24"/>
      <c r="J514" s="25"/>
      <c r="K514" s="4"/>
      <c r="L514" s="25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</row>
    <row r="515" spans="1:25" x14ac:dyDescent="0.3">
      <c r="A515" s="18"/>
      <c r="B515" s="19"/>
      <c r="C515" s="4"/>
      <c r="D515" s="20"/>
      <c r="E515" s="20"/>
      <c r="F515" s="21"/>
      <c r="G515" s="22"/>
      <c r="H515" s="23"/>
      <c r="I515" s="24"/>
      <c r="J515" s="25"/>
      <c r="K515" s="4"/>
      <c r="L515" s="25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</row>
    <row r="516" spans="1:25" x14ac:dyDescent="0.3">
      <c r="A516" s="18"/>
      <c r="B516" s="19"/>
      <c r="C516" s="4"/>
      <c r="D516" s="20"/>
      <c r="E516" s="20"/>
      <c r="F516" s="21"/>
      <c r="G516" s="22"/>
      <c r="H516" s="23"/>
      <c r="I516" s="24"/>
      <c r="J516" s="25"/>
      <c r="K516" s="4"/>
      <c r="L516" s="25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</row>
    <row r="517" spans="1:25" x14ac:dyDescent="0.3">
      <c r="A517" s="18"/>
      <c r="B517" s="19"/>
      <c r="C517" s="4"/>
      <c r="D517" s="20"/>
      <c r="E517" s="20"/>
      <c r="F517" s="21"/>
      <c r="G517" s="22"/>
      <c r="H517" s="23"/>
      <c r="I517" s="24"/>
      <c r="J517" s="25"/>
      <c r="K517" s="4"/>
      <c r="L517" s="25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</row>
    <row r="518" spans="1:25" x14ac:dyDescent="0.3">
      <c r="A518" s="18"/>
      <c r="B518" s="19"/>
      <c r="C518" s="4"/>
      <c r="D518" s="20"/>
      <c r="E518" s="20"/>
      <c r="F518" s="21"/>
      <c r="G518" s="22"/>
      <c r="H518" s="23"/>
      <c r="I518" s="24"/>
      <c r="J518" s="25"/>
      <c r="K518" s="4"/>
      <c r="L518" s="25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</row>
    <row r="519" spans="1:25" x14ac:dyDescent="0.3">
      <c r="A519" s="18"/>
      <c r="B519" s="19"/>
      <c r="C519" s="4"/>
      <c r="D519" s="20"/>
      <c r="E519" s="20"/>
      <c r="F519" s="21"/>
      <c r="G519" s="22"/>
      <c r="H519" s="23"/>
      <c r="I519" s="24"/>
      <c r="J519" s="25"/>
      <c r="K519" s="4"/>
      <c r="L519" s="25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</row>
    <row r="520" spans="1:25" x14ac:dyDescent="0.3">
      <c r="A520" s="18"/>
      <c r="B520" s="19"/>
      <c r="C520" s="4"/>
      <c r="D520" s="20"/>
      <c r="E520" s="20"/>
      <c r="F520" s="21"/>
      <c r="G520" s="22"/>
      <c r="H520" s="23"/>
      <c r="I520" s="24"/>
      <c r="J520" s="25"/>
      <c r="K520" s="4"/>
      <c r="L520" s="25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</row>
    <row r="521" spans="1:25" x14ac:dyDescent="0.3">
      <c r="A521" s="18"/>
      <c r="B521" s="19"/>
      <c r="C521" s="4"/>
      <c r="D521" s="20"/>
      <c r="E521" s="20"/>
      <c r="F521" s="21"/>
      <c r="G521" s="22"/>
      <c r="H521" s="23"/>
      <c r="I521" s="24"/>
      <c r="J521" s="25"/>
      <c r="K521" s="4"/>
      <c r="L521" s="25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</row>
    <row r="522" spans="1:25" x14ac:dyDescent="0.3">
      <c r="A522" s="18"/>
      <c r="B522" s="19"/>
      <c r="C522" s="4"/>
      <c r="D522" s="20"/>
      <c r="E522" s="20"/>
      <c r="F522" s="21"/>
      <c r="G522" s="22"/>
      <c r="H522" s="23"/>
      <c r="I522" s="24"/>
      <c r="J522" s="25"/>
      <c r="K522" s="4"/>
      <c r="L522" s="25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</row>
    <row r="523" spans="1:25" x14ac:dyDescent="0.3">
      <c r="A523" s="18"/>
      <c r="B523" s="19"/>
      <c r="C523" s="4"/>
      <c r="D523" s="20"/>
      <c r="E523" s="20"/>
      <c r="F523" s="21"/>
      <c r="G523" s="22"/>
      <c r="H523" s="23"/>
      <c r="I523" s="24"/>
      <c r="J523" s="25"/>
      <c r="K523" s="4"/>
      <c r="L523" s="25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</row>
    <row r="524" spans="1:25" x14ac:dyDescent="0.3">
      <c r="A524" s="18"/>
      <c r="B524" s="19"/>
      <c r="C524" s="4"/>
      <c r="D524" s="20"/>
      <c r="E524" s="20"/>
      <c r="F524" s="21"/>
      <c r="G524" s="22"/>
      <c r="H524" s="23"/>
      <c r="I524" s="24"/>
      <c r="J524" s="25"/>
      <c r="K524" s="4"/>
      <c r="L524" s="25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</row>
    <row r="525" spans="1:25" x14ac:dyDescent="0.3">
      <c r="A525" s="18"/>
      <c r="B525" s="19"/>
      <c r="C525" s="4"/>
      <c r="D525" s="20"/>
      <c r="E525" s="20"/>
      <c r="F525" s="21"/>
      <c r="G525" s="22"/>
      <c r="H525" s="23"/>
      <c r="I525" s="24"/>
      <c r="J525" s="25"/>
      <c r="K525" s="4"/>
      <c r="L525" s="25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</row>
    <row r="526" spans="1:25" x14ac:dyDescent="0.3">
      <c r="A526" s="18"/>
      <c r="B526" s="19"/>
      <c r="C526" s="4"/>
      <c r="D526" s="20"/>
      <c r="E526" s="20"/>
      <c r="F526" s="21"/>
      <c r="G526" s="22"/>
      <c r="H526" s="23"/>
      <c r="I526" s="24"/>
      <c r="J526" s="25"/>
      <c r="K526" s="4"/>
      <c r="L526" s="25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</row>
    <row r="527" spans="1:25" x14ac:dyDescent="0.3">
      <c r="A527" s="18"/>
      <c r="B527" s="19"/>
      <c r="C527" s="4"/>
      <c r="D527" s="20"/>
      <c r="E527" s="20"/>
      <c r="F527" s="21"/>
      <c r="G527" s="22"/>
      <c r="H527" s="23"/>
      <c r="I527" s="24"/>
      <c r="J527" s="25"/>
      <c r="K527" s="4"/>
      <c r="L527" s="25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</row>
    <row r="528" spans="1:25" x14ac:dyDescent="0.3">
      <c r="A528" s="18"/>
      <c r="B528" s="19"/>
      <c r="C528" s="4"/>
      <c r="D528" s="20"/>
      <c r="E528" s="20"/>
      <c r="F528" s="21"/>
      <c r="G528" s="22"/>
      <c r="H528" s="23"/>
      <c r="I528" s="24"/>
      <c r="J528" s="25"/>
      <c r="K528" s="4"/>
      <c r="L528" s="25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</row>
    <row r="529" spans="1:25" x14ac:dyDescent="0.3">
      <c r="A529" s="18"/>
      <c r="B529" s="19"/>
      <c r="C529" s="4"/>
      <c r="D529" s="20"/>
      <c r="E529" s="20"/>
      <c r="F529" s="21"/>
      <c r="G529" s="22"/>
      <c r="H529" s="23"/>
      <c r="I529" s="24"/>
      <c r="J529" s="25"/>
      <c r="K529" s="4"/>
      <c r="L529" s="25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</row>
    <row r="530" spans="1:25" x14ac:dyDescent="0.3">
      <c r="A530" s="18"/>
      <c r="B530" s="19"/>
      <c r="C530" s="4"/>
      <c r="D530" s="20"/>
      <c r="E530" s="20"/>
      <c r="F530" s="21"/>
      <c r="G530" s="22"/>
      <c r="H530" s="23"/>
      <c r="I530" s="24"/>
      <c r="J530" s="25"/>
      <c r="K530" s="4"/>
      <c r="L530" s="25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</row>
    <row r="531" spans="1:25" x14ac:dyDescent="0.3">
      <c r="A531" s="18"/>
      <c r="B531" s="19"/>
      <c r="C531" s="4"/>
      <c r="D531" s="20"/>
      <c r="E531" s="20"/>
      <c r="F531" s="21"/>
      <c r="G531" s="22"/>
      <c r="H531" s="23"/>
      <c r="I531" s="24"/>
      <c r="J531" s="25"/>
      <c r="K531" s="4"/>
      <c r="L531" s="25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</row>
    <row r="532" spans="1:25" x14ac:dyDescent="0.3">
      <c r="A532" s="18"/>
      <c r="B532" s="19"/>
      <c r="C532" s="4"/>
      <c r="D532" s="20"/>
      <c r="E532" s="20"/>
      <c r="F532" s="21"/>
      <c r="G532" s="22"/>
      <c r="H532" s="23"/>
      <c r="I532" s="24"/>
      <c r="J532" s="25"/>
      <c r="K532" s="4"/>
      <c r="L532" s="25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</row>
    <row r="533" spans="1:25" x14ac:dyDescent="0.3">
      <c r="A533" s="18"/>
      <c r="B533" s="19"/>
      <c r="C533" s="4"/>
      <c r="D533" s="20"/>
      <c r="E533" s="20"/>
      <c r="F533" s="21"/>
      <c r="G533" s="22"/>
      <c r="H533" s="23"/>
      <c r="I533" s="24"/>
      <c r="J533" s="25"/>
      <c r="K533" s="4"/>
      <c r="L533" s="25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</row>
    <row r="534" spans="1:25" x14ac:dyDescent="0.3">
      <c r="A534" s="18"/>
      <c r="B534" s="19"/>
      <c r="C534" s="4"/>
      <c r="D534" s="20"/>
      <c r="E534" s="20"/>
      <c r="F534" s="21"/>
      <c r="G534" s="22"/>
      <c r="H534" s="23"/>
      <c r="I534" s="24"/>
      <c r="J534" s="25"/>
      <c r="K534" s="4"/>
      <c r="L534" s="25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</row>
    <row r="535" spans="1:25" x14ac:dyDescent="0.3">
      <c r="A535" s="18"/>
      <c r="B535" s="19"/>
      <c r="C535" s="4"/>
      <c r="D535" s="20"/>
      <c r="E535" s="20"/>
      <c r="F535" s="21"/>
      <c r="G535" s="22"/>
      <c r="H535" s="23"/>
      <c r="I535" s="24"/>
      <c r="J535" s="25"/>
      <c r="K535" s="4"/>
      <c r="L535" s="25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</row>
    <row r="536" spans="1:25" x14ac:dyDescent="0.3">
      <c r="A536" s="18"/>
      <c r="B536" s="19"/>
      <c r="C536" s="4"/>
      <c r="D536" s="20"/>
      <c r="E536" s="20"/>
      <c r="F536" s="21"/>
      <c r="G536" s="22"/>
      <c r="H536" s="23"/>
      <c r="I536" s="24"/>
      <c r="J536" s="25"/>
      <c r="K536" s="4"/>
      <c r="L536" s="25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</row>
    <row r="537" spans="1:25" x14ac:dyDescent="0.3">
      <c r="A537" s="18"/>
      <c r="B537" s="19"/>
      <c r="C537" s="4"/>
      <c r="D537" s="20"/>
      <c r="E537" s="20"/>
      <c r="F537" s="21"/>
      <c r="G537" s="22"/>
      <c r="H537" s="23"/>
      <c r="I537" s="24"/>
      <c r="J537" s="25"/>
      <c r="K537" s="4"/>
      <c r="L537" s="25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</row>
    <row r="538" spans="1:25" x14ac:dyDescent="0.3">
      <c r="A538" s="18"/>
      <c r="B538" s="19"/>
      <c r="C538" s="4"/>
      <c r="D538" s="20"/>
      <c r="E538" s="20"/>
      <c r="F538" s="21"/>
      <c r="G538" s="22"/>
      <c r="H538" s="23"/>
      <c r="I538" s="24"/>
      <c r="J538" s="25"/>
      <c r="K538" s="4"/>
      <c r="L538" s="25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</row>
    <row r="539" spans="1:25" x14ac:dyDescent="0.3">
      <c r="A539" s="18"/>
      <c r="B539" s="19"/>
      <c r="C539" s="4"/>
      <c r="D539" s="20"/>
      <c r="E539" s="20"/>
      <c r="F539" s="21"/>
      <c r="G539" s="22"/>
      <c r="H539" s="23"/>
      <c r="I539" s="24"/>
      <c r="J539" s="25"/>
      <c r="K539" s="4"/>
      <c r="L539" s="25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</row>
    <row r="540" spans="1:25" x14ac:dyDescent="0.3">
      <c r="A540" s="18"/>
      <c r="B540" s="19"/>
      <c r="C540" s="4"/>
      <c r="D540" s="20"/>
      <c r="E540" s="20"/>
      <c r="F540" s="21"/>
      <c r="G540" s="22"/>
      <c r="H540" s="23"/>
      <c r="I540" s="24"/>
      <c r="J540" s="25"/>
      <c r="K540" s="4"/>
      <c r="L540" s="25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</row>
    <row r="541" spans="1:25" x14ac:dyDescent="0.3">
      <c r="A541" s="18"/>
      <c r="B541" s="19"/>
      <c r="C541" s="4"/>
      <c r="D541" s="20"/>
      <c r="E541" s="20"/>
      <c r="F541" s="21"/>
      <c r="G541" s="22"/>
      <c r="H541" s="23"/>
      <c r="I541" s="24"/>
      <c r="J541" s="25"/>
      <c r="K541" s="4"/>
      <c r="L541" s="25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</row>
    <row r="542" spans="1:25" x14ac:dyDescent="0.3">
      <c r="A542" s="18"/>
      <c r="B542" s="19"/>
      <c r="C542" s="4"/>
      <c r="D542" s="20"/>
      <c r="E542" s="20"/>
      <c r="F542" s="21"/>
      <c r="G542" s="22"/>
      <c r="H542" s="23"/>
      <c r="I542" s="24"/>
      <c r="J542" s="25"/>
      <c r="K542" s="4"/>
      <c r="L542" s="25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</row>
    <row r="543" spans="1:25" x14ac:dyDescent="0.3">
      <c r="A543" s="18"/>
      <c r="B543" s="19"/>
      <c r="C543" s="4"/>
      <c r="D543" s="20"/>
      <c r="E543" s="20"/>
      <c r="F543" s="21"/>
      <c r="G543" s="22"/>
      <c r="H543" s="23"/>
      <c r="I543" s="24"/>
      <c r="J543" s="25"/>
      <c r="K543" s="4"/>
      <c r="L543" s="25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</row>
    <row r="544" spans="1:25" x14ac:dyDescent="0.3">
      <c r="A544" s="18"/>
      <c r="B544" s="19"/>
      <c r="C544" s="4"/>
      <c r="D544" s="20"/>
      <c r="E544" s="20"/>
      <c r="F544" s="21"/>
      <c r="G544" s="22"/>
      <c r="H544" s="23"/>
      <c r="I544" s="24"/>
      <c r="J544" s="25"/>
      <c r="K544" s="4"/>
      <c r="L544" s="25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</row>
    <row r="545" spans="1:25" x14ac:dyDescent="0.3">
      <c r="A545" s="18"/>
      <c r="B545" s="19"/>
      <c r="C545" s="4"/>
      <c r="D545" s="20"/>
      <c r="E545" s="20"/>
      <c r="F545" s="21"/>
      <c r="G545" s="22"/>
      <c r="H545" s="23"/>
      <c r="I545" s="24"/>
      <c r="J545" s="25"/>
      <c r="K545" s="4"/>
      <c r="L545" s="25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</row>
    <row r="546" spans="1:25" x14ac:dyDescent="0.3">
      <c r="A546" s="18"/>
      <c r="B546" s="19"/>
      <c r="C546" s="4"/>
      <c r="D546" s="20"/>
      <c r="E546" s="20"/>
      <c r="F546" s="21"/>
      <c r="G546" s="22"/>
      <c r="H546" s="23"/>
      <c r="I546" s="24"/>
      <c r="J546" s="25"/>
      <c r="K546" s="4"/>
      <c r="L546" s="25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</row>
    <row r="547" spans="1:25" x14ac:dyDescent="0.3">
      <c r="A547" s="18"/>
      <c r="B547" s="19"/>
      <c r="C547" s="4"/>
      <c r="D547" s="20"/>
      <c r="E547" s="20"/>
      <c r="F547" s="21"/>
      <c r="G547" s="22"/>
      <c r="H547" s="23"/>
      <c r="I547" s="24"/>
      <c r="J547" s="25"/>
      <c r="K547" s="4"/>
      <c r="L547" s="25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</row>
    <row r="548" spans="1:25" x14ac:dyDescent="0.3">
      <c r="A548" s="18"/>
      <c r="B548" s="19"/>
      <c r="C548" s="4"/>
      <c r="D548" s="20"/>
      <c r="E548" s="20"/>
      <c r="F548" s="21"/>
      <c r="G548" s="22"/>
      <c r="H548" s="23"/>
      <c r="I548" s="24"/>
      <c r="J548" s="25"/>
      <c r="K548" s="4"/>
      <c r="L548" s="25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</row>
    <row r="549" spans="1:25" x14ac:dyDescent="0.3">
      <c r="A549" s="18"/>
      <c r="B549" s="19"/>
      <c r="C549" s="4"/>
      <c r="D549" s="20"/>
      <c r="E549" s="20"/>
      <c r="F549" s="21"/>
      <c r="G549" s="22"/>
      <c r="H549" s="23"/>
      <c r="I549" s="24"/>
      <c r="J549" s="25"/>
      <c r="K549" s="4"/>
      <c r="L549" s="25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</row>
    <row r="550" spans="1:25" x14ac:dyDescent="0.3">
      <c r="A550" s="18"/>
      <c r="B550" s="19"/>
      <c r="C550" s="4"/>
      <c r="D550" s="20"/>
      <c r="E550" s="20"/>
      <c r="F550" s="21"/>
      <c r="G550" s="22"/>
      <c r="H550" s="23"/>
      <c r="I550" s="24"/>
      <c r="J550" s="25"/>
      <c r="K550" s="4"/>
      <c r="L550" s="25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</row>
    <row r="551" spans="1:25" x14ac:dyDescent="0.3">
      <c r="A551" s="18"/>
      <c r="B551" s="19"/>
      <c r="C551" s="4"/>
      <c r="D551" s="20"/>
      <c r="E551" s="20"/>
      <c r="F551" s="21"/>
      <c r="G551" s="22"/>
      <c r="H551" s="23"/>
      <c r="I551" s="24"/>
      <c r="J551" s="25"/>
      <c r="K551" s="4"/>
      <c r="L551" s="25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</row>
    <row r="552" spans="1:25" x14ac:dyDescent="0.3">
      <c r="A552" s="18"/>
      <c r="B552" s="19"/>
      <c r="C552" s="4"/>
      <c r="D552" s="20"/>
      <c r="E552" s="20"/>
      <c r="F552" s="21"/>
      <c r="G552" s="22"/>
      <c r="H552" s="23"/>
      <c r="I552" s="24"/>
      <c r="J552" s="25"/>
      <c r="K552" s="4"/>
      <c r="L552" s="25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</row>
    <row r="553" spans="1:25" x14ac:dyDescent="0.3">
      <c r="A553" s="18"/>
      <c r="B553" s="19"/>
      <c r="C553" s="4"/>
      <c r="D553" s="20"/>
      <c r="E553" s="20"/>
      <c r="F553" s="21"/>
      <c r="G553" s="22"/>
      <c r="H553" s="23"/>
      <c r="I553" s="24"/>
      <c r="J553" s="25"/>
      <c r="K553" s="4"/>
      <c r="L553" s="25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</row>
    <row r="554" spans="1:25" x14ac:dyDescent="0.3">
      <c r="A554" s="18"/>
      <c r="B554" s="19"/>
      <c r="C554" s="4"/>
      <c r="D554" s="20"/>
      <c r="E554" s="20"/>
      <c r="F554" s="21"/>
      <c r="G554" s="22"/>
      <c r="H554" s="23"/>
      <c r="I554" s="24"/>
      <c r="J554" s="25"/>
      <c r="K554" s="4"/>
      <c r="L554" s="25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</row>
    <row r="555" spans="1:25" x14ac:dyDescent="0.3">
      <c r="A555" s="18"/>
      <c r="B555" s="19"/>
      <c r="C555" s="4"/>
      <c r="D555" s="20"/>
      <c r="E555" s="20"/>
      <c r="F555" s="21"/>
      <c r="G555" s="22"/>
      <c r="H555" s="23"/>
      <c r="I555" s="24"/>
      <c r="J555" s="25"/>
      <c r="K555" s="4"/>
      <c r="L555" s="25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</row>
    <row r="556" spans="1:25" x14ac:dyDescent="0.3">
      <c r="A556" s="18"/>
      <c r="B556" s="19"/>
      <c r="C556" s="4"/>
      <c r="D556" s="20"/>
      <c r="E556" s="20"/>
      <c r="F556" s="21"/>
      <c r="G556" s="22"/>
      <c r="H556" s="23"/>
      <c r="I556" s="24"/>
      <c r="J556" s="25"/>
      <c r="K556" s="4"/>
      <c r="L556" s="25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</row>
    <row r="557" spans="1:25" x14ac:dyDescent="0.3">
      <c r="A557" s="18"/>
      <c r="B557" s="19"/>
      <c r="C557" s="4"/>
      <c r="D557" s="20"/>
      <c r="E557" s="20"/>
      <c r="F557" s="21"/>
      <c r="G557" s="22"/>
      <c r="H557" s="23"/>
      <c r="I557" s="24"/>
      <c r="J557" s="25"/>
      <c r="K557" s="4"/>
      <c r="L557" s="25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</row>
    <row r="558" spans="1:25" x14ac:dyDescent="0.3">
      <c r="A558" s="18"/>
      <c r="B558" s="19"/>
      <c r="C558" s="4"/>
      <c r="D558" s="20"/>
      <c r="E558" s="20"/>
      <c r="F558" s="21"/>
      <c r="G558" s="22"/>
      <c r="H558" s="23"/>
      <c r="I558" s="24"/>
      <c r="J558" s="25"/>
      <c r="K558" s="4"/>
      <c r="L558" s="25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</row>
    <row r="559" spans="1:25" x14ac:dyDescent="0.3">
      <c r="A559" s="18"/>
      <c r="B559" s="19"/>
      <c r="C559" s="4"/>
      <c r="D559" s="20"/>
      <c r="E559" s="20"/>
      <c r="F559" s="21"/>
      <c r="G559" s="22"/>
      <c r="H559" s="23"/>
      <c r="I559" s="24"/>
      <c r="J559" s="25"/>
      <c r="K559" s="4"/>
      <c r="L559" s="25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</row>
    <row r="560" spans="1:25" x14ac:dyDescent="0.3">
      <c r="A560" s="18"/>
      <c r="B560" s="19"/>
      <c r="C560" s="4"/>
      <c r="D560" s="20"/>
      <c r="E560" s="20"/>
      <c r="F560" s="21"/>
      <c r="G560" s="22"/>
      <c r="H560" s="23"/>
      <c r="I560" s="24"/>
      <c r="J560" s="25"/>
      <c r="K560" s="4"/>
      <c r="L560" s="25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</row>
    <row r="561" spans="1:25" x14ac:dyDescent="0.3">
      <c r="A561" s="18"/>
      <c r="B561" s="19"/>
      <c r="C561" s="4"/>
      <c r="D561" s="20"/>
      <c r="E561" s="20"/>
      <c r="F561" s="21"/>
      <c r="G561" s="22"/>
      <c r="H561" s="23"/>
      <c r="I561" s="24"/>
      <c r="J561" s="25"/>
      <c r="K561" s="4"/>
      <c r="L561" s="25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</row>
    <row r="562" spans="1:25" x14ac:dyDescent="0.3">
      <c r="A562" s="18"/>
      <c r="B562" s="19"/>
      <c r="C562" s="4"/>
      <c r="D562" s="20"/>
      <c r="E562" s="20"/>
      <c r="F562" s="21"/>
      <c r="G562" s="22"/>
      <c r="H562" s="23"/>
      <c r="I562" s="24"/>
      <c r="J562" s="25"/>
      <c r="K562" s="4"/>
      <c r="L562" s="25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</row>
    <row r="563" spans="1:25" x14ac:dyDescent="0.3">
      <c r="A563" s="18"/>
      <c r="B563" s="19"/>
      <c r="C563" s="4"/>
      <c r="D563" s="20"/>
      <c r="E563" s="20"/>
      <c r="F563" s="21"/>
      <c r="G563" s="22"/>
      <c r="H563" s="23"/>
      <c r="I563" s="24"/>
      <c r="J563" s="25"/>
      <c r="K563" s="4"/>
      <c r="L563" s="25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</row>
    <row r="564" spans="1:25" x14ac:dyDescent="0.3">
      <c r="A564" s="18"/>
      <c r="B564" s="19"/>
      <c r="C564" s="4"/>
      <c r="D564" s="20"/>
      <c r="E564" s="20"/>
      <c r="F564" s="21"/>
      <c r="G564" s="22"/>
      <c r="H564" s="23"/>
      <c r="I564" s="24"/>
      <c r="J564" s="25"/>
      <c r="K564" s="4"/>
      <c r="L564" s="25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</row>
    <row r="565" spans="1:25" x14ac:dyDescent="0.3">
      <c r="A565" s="18"/>
      <c r="B565" s="19"/>
      <c r="C565" s="4"/>
      <c r="D565" s="20"/>
      <c r="E565" s="20"/>
      <c r="F565" s="21"/>
      <c r="G565" s="22"/>
      <c r="H565" s="23"/>
      <c r="I565" s="24"/>
      <c r="J565" s="25"/>
      <c r="K565" s="4"/>
      <c r="L565" s="25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</row>
    <row r="566" spans="1:25" x14ac:dyDescent="0.3">
      <c r="A566" s="18"/>
      <c r="B566" s="19"/>
      <c r="C566" s="4"/>
      <c r="D566" s="20"/>
      <c r="E566" s="20"/>
      <c r="F566" s="21"/>
      <c r="G566" s="22"/>
      <c r="H566" s="23"/>
      <c r="I566" s="24"/>
      <c r="J566" s="25"/>
      <c r="K566" s="4"/>
      <c r="L566" s="25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</row>
    <row r="567" spans="1:25" x14ac:dyDescent="0.3">
      <c r="A567" s="18"/>
      <c r="B567" s="19"/>
      <c r="C567" s="4"/>
      <c r="D567" s="20"/>
      <c r="E567" s="20"/>
      <c r="F567" s="21"/>
      <c r="G567" s="22"/>
      <c r="H567" s="23"/>
      <c r="I567" s="24"/>
      <c r="J567" s="25"/>
      <c r="K567" s="4"/>
      <c r="L567" s="25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</row>
    <row r="568" spans="1:25" x14ac:dyDescent="0.3">
      <c r="A568" s="18"/>
      <c r="B568" s="19"/>
      <c r="C568" s="4"/>
      <c r="D568" s="20"/>
      <c r="E568" s="20"/>
      <c r="F568" s="21"/>
      <c r="G568" s="22"/>
      <c r="H568" s="23"/>
      <c r="I568" s="24"/>
      <c r="J568" s="25"/>
      <c r="K568" s="4"/>
      <c r="L568" s="25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</row>
    <row r="569" spans="1:25" x14ac:dyDescent="0.3">
      <c r="A569" s="18"/>
      <c r="B569" s="19"/>
      <c r="C569" s="4"/>
      <c r="D569" s="20"/>
      <c r="E569" s="20"/>
      <c r="F569" s="21"/>
      <c r="G569" s="22"/>
      <c r="H569" s="23"/>
      <c r="I569" s="24"/>
      <c r="J569" s="25"/>
      <c r="K569" s="4"/>
      <c r="L569" s="25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</row>
    <row r="570" spans="1:25" x14ac:dyDescent="0.3">
      <c r="A570" s="18"/>
      <c r="B570" s="19"/>
      <c r="C570" s="4"/>
      <c r="D570" s="20"/>
      <c r="E570" s="20"/>
      <c r="F570" s="21"/>
      <c r="G570" s="22"/>
      <c r="H570" s="23"/>
      <c r="I570" s="24"/>
      <c r="J570" s="25"/>
      <c r="K570" s="4"/>
      <c r="L570" s="25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</row>
    <row r="571" spans="1:25" x14ac:dyDescent="0.3">
      <c r="A571" s="18"/>
      <c r="B571" s="19"/>
      <c r="C571" s="4"/>
      <c r="D571" s="20"/>
      <c r="E571" s="20"/>
      <c r="F571" s="21"/>
      <c r="G571" s="22"/>
      <c r="H571" s="23"/>
      <c r="I571" s="24"/>
      <c r="J571" s="25"/>
      <c r="K571" s="4"/>
      <c r="L571" s="25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</row>
    <row r="572" spans="1:25" x14ac:dyDescent="0.3">
      <c r="A572" s="18"/>
      <c r="B572" s="19"/>
      <c r="C572" s="4"/>
      <c r="D572" s="20"/>
      <c r="E572" s="20"/>
      <c r="F572" s="21"/>
      <c r="G572" s="22"/>
      <c r="H572" s="23"/>
      <c r="I572" s="24"/>
      <c r="J572" s="25"/>
      <c r="K572" s="4"/>
      <c r="L572" s="25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</row>
    <row r="573" spans="1:25" x14ac:dyDescent="0.3">
      <c r="A573" s="18"/>
      <c r="B573" s="19"/>
      <c r="C573" s="4"/>
      <c r="D573" s="20"/>
      <c r="E573" s="20"/>
      <c r="F573" s="21"/>
      <c r="G573" s="22"/>
      <c r="H573" s="23"/>
      <c r="I573" s="24"/>
      <c r="J573" s="25"/>
      <c r="K573" s="4"/>
      <c r="L573" s="25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</row>
    <row r="574" spans="1:25" x14ac:dyDescent="0.3">
      <c r="A574" s="18"/>
      <c r="B574" s="19"/>
      <c r="C574" s="4"/>
      <c r="D574" s="20"/>
      <c r="E574" s="20"/>
      <c r="F574" s="21"/>
      <c r="G574" s="22"/>
      <c r="H574" s="23"/>
      <c r="I574" s="24"/>
      <c r="J574" s="25"/>
      <c r="K574" s="4"/>
      <c r="L574" s="25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</row>
    <row r="575" spans="1:25" x14ac:dyDescent="0.3">
      <c r="A575" s="18"/>
      <c r="B575" s="19"/>
      <c r="C575" s="4"/>
      <c r="D575" s="20"/>
      <c r="E575" s="20"/>
      <c r="F575" s="21"/>
      <c r="G575" s="22"/>
      <c r="H575" s="23"/>
      <c r="I575" s="24"/>
      <c r="J575" s="25"/>
      <c r="K575" s="4"/>
      <c r="L575" s="25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</row>
    <row r="576" spans="1:25" x14ac:dyDescent="0.3">
      <c r="A576" s="18"/>
      <c r="B576" s="19"/>
      <c r="C576" s="4"/>
      <c r="D576" s="20"/>
      <c r="E576" s="20"/>
      <c r="F576" s="21"/>
      <c r="G576" s="22"/>
      <c r="H576" s="23"/>
      <c r="I576" s="24"/>
      <c r="J576" s="25"/>
      <c r="K576" s="4"/>
      <c r="L576" s="25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</row>
    <row r="577" spans="1:25" x14ac:dyDescent="0.3">
      <c r="A577" s="18"/>
      <c r="B577" s="19"/>
      <c r="C577" s="4"/>
      <c r="D577" s="20"/>
      <c r="E577" s="20"/>
      <c r="F577" s="21"/>
      <c r="G577" s="22"/>
      <c r="H577" s="23"/>
      <c r="I577" s="24"/>
      <c r="J577" s="25"/>
      <c r="K577" s="4"/>
      <c r="L577" s="25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</row>
    <row r="578" spans="1:25" x14ac:dyDescent="0.3">
      <c r="A578" s="18"/>
      <c r="B578" s="19"/>
      <c r="C578" s="4"/>
      <c r="D578" s="20"/>
      <c r="E578" s="20"/>
      <c r="F578" s="21"/>
      <c r="G578" s="22"/>
      <c r="H578" s="23"/>
      <c r="I578" s="24"/>
      <c r="J578" s="25"/>
      <c r="K578" s="4"/>
      <c r="L578" s="25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</row>
    <row r="579" spans="1:25" x14ac:dyDescent="0.3">
      <c r="A579" s="18"/>
      <c r="B579" s="19"/>
      <c r="C579" s="4"/>
      <c r="D579" s="20"/>
      <c r="E579" s="20"/>
      <c r="F579" s="21"/>
      <c r="G579" s="22"/>
      <c r="H579" s="23"/>
      <c r="I579" s="24"/>
      <c r="J579" s="25"/>
      <c r="K579" s="4"/>
      <c r="L579" s="25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</row>
    <row r="580" spans="1:25" x14ac:dyDescent="0.3">
      <c r="A580" s="18"/>
      <c r="B580" s="19"/>
      <c r="C580" s="4"/>
      <c r="D580" s="20"/>
      <c r="E580" s="20"/>
      <c r="F580" s="21"/>
      <c r="G580" s="22"/>
      <c r="H580" s="23"/>
      <c r="I580" s="24"/>
      <c r="J580" s="25"/>
      <c r="K580" s="4"/>
      <c r="L580" s="25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</row>
    <row r="581" spans="1:25" x14ac:dyDescent="0.3">
      <c r="A581" s="18"/>
      <c r="B581" s="19"/>
      <c r="C581" s="4"/>
      <c r="D581" s="20"/>
      <c r="E581" s="20"/>
      <c r="F581" s="21"/>
      <c r="G581" s="22"/>
      <c r="H581" s="23"/>
      <c r="I581" s="24"/>
      <c r="J581" s="25"/>
      <c r="K581" s="4"/>
      <c r="L581" s="25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</row>
    <row r="582" spans="1:25" x14ac:dyDescent="0.3">
      <c r="A582" s="18"/>
      <c r="B582" s="19"/>
      <c r="C582" s="4"/>
      <c r="D582" s="20"/>
      <c r="E582" s="20"/>
      <c r="F582" s="21"/>
      <c r="G582" s="22"/>
      <c r="H582" s="23"/>
      <c r="I582" s="24"/>
      <c r="J582" s="25"/>
      <c r="K582" s="4"/>
      <c r="L582" s="25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</row>
    <row r="583" spans="1:25" x14ac:dyDescent="0.3">
      <c r="A583" s="18"/>
      <c r="B583" s="19"/>
      <c r="C583" s="4"/>
      <c r="D583" s="20"/>
      <c r="E583" s="20"/>
      <c r="F583" s="21"/>
      <c r="G583" s="22"/>
      <c r="H583" s="23"/>
      <c r="I583" s="24"/>
      <c r="J583" s="25"/>
      <c r="K583" s="4"/>
      <c r="L583" s="25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</row>
    <row r="584" spans="1:25" x14ac:dyDescent="0.3">
      <c r="A584" s="18"/>
      <c r="B584" s="19"/>
      <c r="C584" s="4"/>
      <c r="D584" s="20"/>
      <c r="E584" s="20"/>
      <c r="F584" s="21"/>
      <c r="G584" s="22"/>
      <c r="H584" s="23"/>
      <c r="I584" s="24"/>
      <c r="J584" s="25"/>
      <c r="K584" s="4"/>
      <c r="L584" s="25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</row>
    <row r="585" spans="1:25" x14ac:dyDescent="0.3">
      <c r="A585" s="18"/>
      <c r="B585" s="19"/>
      <c r="C585" s="4"/>
      <c r="D585" s="20"/>
      <c r="E585" s="20"/>
      <c r="F585" s="21"/>
      <c r="G585" s="22"/>
      <c r="H585" s="23"/>
      <c r="I585" s="24"/>
      <c r="J585" s="25"/>
      <c r="K585" s="4"/>
      <c r="L585" s="25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</row>
    <row r="586" spans="1:25" x14ac:dyDescent="0.3">
      <c r="A586" s="18"/>
      <c r="B586" s="19"/>
      <c r="C586" s="4"/>
      <c r="D586" s="20"/>
      <c r="E586" s="20"/>
      <c r="F586" s="21"/>
      <c r="G586" s="22"/>
      <c r="H586" s="23"/>
      <c r="I586" s="24"/>
      <c r="J586" s="25"/>
      <c r="K586" s="4"/>
      <c r="L586" s="25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</row>
    <row r="587" spans="1:25" x14ac:dyDescent="0.3">
      <c r="A587" s="18"/>
      <c r="B587" s="19"/>
      <c r="C587" s="4"/>
      <c r="D587" s="20"/>
      <c r="E587" s="20"/>
      <c r="F587" s="21"/>
      <c r="G587" s="22"/>
      <c r="H587" s="23"/>
      <c r="I587" s="24"/>
      <c r="J587" s="25"/>
      <c r="K587" s="4"/>
      <c r="L587" s="25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</row>
    <row r="588" spans="1:25" x14ac:dyDescent="0.3">
      <c r="A588" s="18"/>
      <c r="B588" s="19"/>
      <c r="C588" s="4"/>
      <c r="D588" s="20"/>
      <c r="E588" s="20"/>
      <c r="F588" s="21"/>
      <c r="G588" s="22"/>
      <c r="H588" s="23"/>
      <c r="I588" s="24"/>
      <c r="J588" s="25"/>
      <c r="K588" s="4"/>
      <c r="L588" s="25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</row>
    <row r="589" spans="1:25" x14ac:dyDescent="0.3">
      <c r="A589" s="18"/>
      <c r="B589" s="19"/>
      <c r="C589" s="4"/>
      <c r="D589" s="20"/>
      <c r="E589" s="20"/>
      <c r="F589" s="21"/>
      <c r="G589" s="22"/>
      <c r="H589" s="23"/>
      <c r="I589" s="24"/>
      <c r="J589" s="25"/>
      <c r="K589" s="4"/>
      <c r="L589" s="25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</row>
    <row r="590" spans="1:25" x14ac:dyDescent="0.3">
      <c r="A590" s="18"/>
      <c r="B590" s="19"/>
      <c r="C590" s="4"/>
      <c r="D590" s="20"/>
      <c r="E590" s="20"/>
      <c r="F590" s="21"/>
      <c r="G590" s="22"/>
      <c r="H590" s="23"/>
      <c r="I590" s="24"/>
      <c r="J590" s="25"/>
      <c r="K590" s="4"/>
      <c r="L590" s="25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</row>
    <row r="591" spans="1:25" x14ac:dyDescent="0.3">
      <c r="A591" s="18"/>
      <c r="B591" s="19"/>
      <c r="C591" s="4"/>
      <c r="D591" s="20"/>
      <c r="E591" s="20"/>
      <c r="F591" s="21"/>
      <c r="G591" s="22"/>
      <c r="H591" s="23"/>
      <c r="I591" s="24"/>
      <c r="J591" s="25"/>
      <c r="K591" s="4"/>
      <c r="L591" s="25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</row>
    <row r="592" spans="1:25" x14ac:dyDescent="0.3">
      <c r="A592" s="18"/>
      <c r="B592" s="19"/>
      <c r="C592" s="4"/>
      <c r="D592" s="20"/>
      <c r="E592" s="20"/>
      <c r="F592" s="21"/>
      <c r="G592" s="22"/>
      <c r="H592" s="23"/>
      <c r="I592" s="24"/>
      <c r="J592" s="25"/>
      <c r="K592" s="4"/>
      <c r="L592" s="25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</row>
    <row r="593" spans="1:25" x14ac:dyDescent="0.3">
      <c r="A593" s="18"/>
      <c r="B593" s="19"/>
      <c r="C593" s="4"/>
      <c r="D593" s="20"/>
      <c r="E593" s="20"/>
      <c r="F593" s="21"/>
      <c r="G593" s="22"/>
      <c r="H593" s="23"/>
      <c r="I593" s="24"/>
      <c r="J593" s="25"/>
      <c r="K593" s="4"/>
      <c r="L593" s="25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</row>
    <row r="594" spans="1:25" x14ac:dyDescent="0.3">
      <c r="A594" s="18"/>
      <c r="B594" s="19"/>
      <c r="C594" s="4"/>
      <c r="D594" s="20"/>
      <c r="E594" s="20"/>
      <c r="F594" s="21"/>
      <c r="G594" s="22"/>
      <c r="H594" s="23"/>
      <c r="I594" s="24"/>
      <c r="J594" s="25"/>
      <c r="K594" s="4"/>
      <c r="L594" s="25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</row>
    <row r="595" spans="1:25" x14ac:dyDescent="0.3">
      <c r="A595" s="18"/>
      <c r="B595" s="19"/>
      <c r="C595" s="4"/>
      <c r="D595" s="20"/>
      <c r="E595" s="20"/>
      <c r="F595" s="21"/>
      <c r="G595" s="22"/>
      <c r="H595" s="23"/>
      <c r="I595" s="24"/>
      <c r="J595" s="25"/>
      <c r="K595" s="4"/>
      <c r="L595" s="25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</row>
    <row r="596" spans="1:25" x14ac:dyDescent="0.3">
      <c r="A596" s="18"/>
      <c r="B596" s="19"/>
      <c r="C596" s="4"/>
      <c r="D596" s="20"/>
      <c r="E596" s="20"/>
      <c r="F596" s="21"/>
      <c r="G596" s="22"/>
      <c r="H596" s="23"/>
      <c r="I596" s="24"/>
      <c r="J596" s="25"/>
      <c r="K596" s="4"/>
      <c r="L596" s="25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</row>
    <row r="597" spans="1:25" x14ac:dyDescent="0.3">
      <c r="A597" s="18"/>
      <c r="B597" s="19"/>
      <c r="C597" s="4"/>
      <c r="D597" s="20"/>
      <c r="E597" s="20"/>
      <c r="F597" s="21"/>
      <c r="G597" s="22"/>
      <c r="H597" s="23"/>
      <c r="I597" s="24"/>
      <c r="J597" s="25"/>
      <c r="K597" s="4"/>
      <c r="L597" s="25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</row>
    <row r="598" spans="1:25" x14ac:dyDescent="0.3">
      <c r="A598" s="18"/>
      <c r="B598" s="19"/>
      <c r="C598" s="4"/>
      <c r="D598" s="20"/>
      <c r="E598" s="20"/>
      <c r="F598" s="21"/>
      <c r="G598" s="22"/>
      <c r="H598" s="23"/>
      <c r="I598" s="24"/>
      <c r="J598" s="25"/>
      <c r="K598" s="4"/>
      <c r="L598" s="25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</row>
    <row r="599" spans="1:25" x14ac:dyDescent="0.3">
      <c r="A599" s="18"/>
      <c r="B599" s="19"/>
      <c r="C599" s="4"/>
      <c r="D599" s="20"/>
      <c r="E599" s="20"/>
      <c r="F599" s="21"/>
      <c r="G599" s="22"/>
      <c r="H599" s="23"/>
      <c r="I599" s="24"/>
      <c r="J599" s="25"/>
      <c r="K599" s="4"/>
      <c r="L599" s="25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</row>
    <row r="600" spans="1:25" x14ac:dyDescent="0.3">
      <c r="A600" s="18"/>
      <c r="B600" s="19"/>
      <c r="C600" s="4"/>
      <c r="D600" s="20"/>
      <c r="E600" s="20"/>
      <c r="F600" s="21"/>
      <c r="G600" s="22"/>
      <c r="H600" s="23"/>
      <c r="I600" s="24"/>
      <c r="J600" s="25"/>
      <c r="K600" s="4"/>
      <c r="L600" s="25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</row>
    <row r="601" spans="1:25" x14ac:dyDescent="0.3">
      <c r="A601" s="18"/>
      <c r="B601" s="19"/>
      <c r="C601" s="4"/>
      <c r="D601" s="20"/>
      <c r="E601" s="20"/>
      <c r="F601" s="21"/>
      <c r="G601" s="22"/>
      <c r="H601" s="23"/>
      <c r="I601" s="24"/>
      <c r="J601" s="25"/>
      <c r="K601" s="4"/>
      <c r="L601" s="25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</row>
    <row r="602" spans="1:25" x14ac:dyDescent="0.3">
      <c r="A602" s="18"/>
      <c r="B602" s="19"/>
      <c r="C602" s="4"/>
      <c r="D602" s="20"/>
      <c r="E602" s="20"/>
      <c r="F602" s="21"/>
      <c r="G602" s="22"/>
      <c r="H602" s="23"/>
      <c r="I602" s="24"/>
      <c r="J602" s="25"/>
      <c r="K602" s="4"/>
      <c r="L602" s="25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</row>
    <row r="603" spans="1:25" x14ac:dyDescent="0.3">
      <c r="A603" s="18"/>
      <c r="B603" s="19"/>
      <c r="C603" s="4"/>
      <c r="D603" s="20"/>
      <c r="E603" s="20"/>
      <c r="F603" s="21"/>
      <c r="G603" s="22"/>
      <c r="H603" s="23"/>
      <c r="I603" s="24"/>
      <c r="J603" s="25"/>
      <c r="K603" s="4"/>
      <c r="L603" s="25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</row>
    <row r="604" spans="1:25" x14ac:dyDescent="0.3">
      <c r="A604" s="18"/>
      <c r="B604" s="19"/>
      <c r="C604" s="4"/>
      <c r="D604" s="20"/>
      <c r="E604" s="20"/>
      <c r="F604" s="21"/>
      <c r="G604" s="22"/>
      <c r="H604" s="23"/>
      <c r="I604" s="24"/>
      <c r="J604" s="25"/>
      <c r="K604" s="4"/>
      <c r="L604" s="25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</row>
    <row r="605" spans="1:25" x14ac:dyDescent="0.3">
      <c r="A605" s="18"/>
      <c r="B605" s="19"/>
      <c r="C605" s="4"/>
      <c r="D605" s="20"/>
      <c r="E605" s="20"/>
      <c r="F605" s="21"/>
      <c r="G605" s="22"/>
      <c r="H605" s="23"/>
      <c r="I605" s="24"/>
      <c r="J605" s="25"/>
      <c r="K605" s="4"/>
      <c r="L605" s="25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</row>
    <row r="606" spans="1:25" x14ac:dyDescent="0.3">
      <c r="A606" s="18"/>
      <c r="B606" s="19"/>
      <c r="C606" s="4"/>
      <c r="D606" s="20"/>
      <c r="E606" s="20"/>
      <c r="F606" s="21"/>
      <c r="G606" s="22"/>
      <c r="H606" s="23"/>
      <c r="I606" s="24"/>
      <c r="J606" s="25"/>
      <c r="K606" s="4"/>
      <c r="L606" s="25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</row>
    <row r="607" spans="1:25" x14ac:dyDescent="0.3">
      <c r="A607" s="18"/>
      <c r="B607" s="19"/>
      <c r="C607" s="4"/>
      <c r="D607" s="20"/>
      <c r="E607" s="20"/>
      <c r="F607" s="21"/>
      <c r="G607" s="22"/>
      <c r="H607" s="23"/>
      <c r="I607" s="24"/>
      <c r="J607" s="25"/>
      <c r="K607" s="4"/>
      <c r="L607" s="25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</row>
    <row r="608" spans="1:25" x14ac:dyDescent="0.3">
      <c r="A608" s="18"/>
      <c r="B608" s="19"/>
      <c r="C608" s="4"/>
      <c r="D608" s="20"/>
      <c r="E608" s="20"/>
      <c r="F608" s="21"/>
      <c r="G608" s="22"/>
      <c r="H608" s="23"/>
      <c r="I608" s="24"/>
      <c r="J608" s="25"/>
      <c r="K608" s="4"/>
      <c r="L608" s="25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</row>
    <row r="609" spans="1:25" x14ac:dyDescent="0.3">
      <c r="A609" s="18"/>
      <c r="B609" s="19"/>
      <c r="C609" s="4"/>
      <c r="D609" s="20"/>
      <c r="E609" s="20"/>
      <c r="F609" s="21"/>
      <c r="G609" s="22"/>
      <c r="H609" s="23"/>
      <c r="I609" s="24"/>
      <c r="J609" s="25"/>
      <c r="K609" s="4"/>
      <c r="L609" s="25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</row>
    <row r="610" spans="1:25" x14ac:dyDescent="0.3">
      <c r="A610" s="18"/>
      <c r="B610" s="19"/>
      <c r="C610" s="4"/>
      <c r="D610" s="20"/>
      <c r="E610" s="20"/>
      <c r="F610" s="21"/>
      <c r="G610" s="22"/>
      <c r="H610" s="23"/>
      <c r="I610" s="24"/>
      <c r="J610" s="25"/>
      <c r="K610" s="4"/>
      <c r="L610" s="25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</row>
    <row r="611" spans="1:25" x14ac:dyDescent="0.3">
      <c r="A611" s="18"/>
      <c r="B611" s="19"/>
      <c r="C611" s="4"/>
      <c r="D611" s="20"/>
      <c r="E611" s="20"/>
      <c r="F611" s="21"/>
      <c r="G611" s="22"/>
      <c r="H611" s="23"/>
      <c r="I611" s="24"/>
      <c r="J611" s="25"/>
      <c r="K611" s="4"/>
      <c r="L611" s="25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</row>
    <row r="612" spans="1:25" x14ac:dyDescent="0.3">
      <c r="A612" s="18"/>
      <c r="B612" s="19"/>
      <c r="C612" s="4"/>
      <c r="D612" s="20"/>
      <c r="E612" s="20"/>
      <c r="F612" s="21"/>
      <c r="G612" s="22"/>
      <c r="H612" s="23"/>
      <c r="I612" s="24"/>
      <c r="J612" s="25"/>
      <c r="K612" s="4"/>
      <c r="L612" s="25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</row>
    <row r="613" spans="1:25" x14ac:dyDescent="0.3">
      <c r="A613" s="18"/>
      <c r="B613" s="19"/>
      <c r="C613" s="4"/>
      <c r="D613" s="20"/>
      <c r="E613" s="20"/>
      <c r="F613" s="21"/>
      <c r="G613" s="22"/>
      <c r="H613" s="23"/>
      <c r="I613" s="24"/>
      <c r="J613" s="25"/>
      <c r="K613" s="4"/>
      <c r="L613" s="25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</row>
    <row r="614" spans="1:25" x14ac:dyDescent="0.3">
      <c r="A614" s="18"/>
      <c r="B614" s="19"/>
      <c r="C614" s="4"/>
      <c r="D614" s="20"/>
      <c r="E614" s="20"/>
      <c r="F614" s="21"/>
      <c r="G614" s="22"/>
      <c r="H614" s="23"/>
      <c r="I614" s="24"/>
      <c r="J614" s="25"/>
      <c r="K614" s="4"/>
      <c r="L614" s="25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</row>
    <row r="615" spans="1:25" x14ac:dyDescent="0.3">
      <c r="A615" s="18"/>
      <c r="B615" s="19"/>
      <c r="C615" s="4"/>
      <c r="D615" s="20"/>
      <c r="E615" s="20"/>
      <c r="F615" s="21"/>
      <c r="G615" s="22"/>
      <c r="H615" s="23"/>
      <c r="I615" s="24"/>
      <c r="J615" s="25"/>
      <c r="K615" s="4"/>
      <c r="L615" s="25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</row>
    <row r="616" spans="1:25" x14ac:dyDescent="0.3">
      <c r="A616" s="18"/>
      <c r="B616" s="19"/>
      <c r="C616" s="4"/>
      <c r="D616" s="20"/>
      <c r="E616" s="20"/>
      <c r="F616" s="21"/>
      <c r="G616" s="22"/>
      <c r="H616" s="23"/>
      <c r="I616" s="24"/>
      <c r="J616" s="25"/>
      <c r="K616" s="4"/>
      <c r="L616" s="25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</row>
    <row r="617" spans="1:25" x14ac:dyDescent="0.3">
      <c r="A617" s="18"/>
      <c r="B617" s="19"/>
      <c r="C617" s="4"/>
      <c r="D617" s="20"/>
      <c r="E617" s="20"/>
      <c r="F617" s="21"/>
      <c r="G617" s="22"/>
      <c r="H617" s="23"/>
      <c r="I617" s="24"/>
      <c r="J617" s="25"/>
      <c r="K617" s="4"/>
      <c r="L617" s="25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</row>
    <row r="618" spans="1:25" x14ac:dyDescent="0.3">
      <c r="A618" s="18"/>
      <c r="B618" s="19"/>
      <c r="C618" s="4"/>
      <c r="D618" s="20"/>
      <c r="E618" s="20"/>
      <c r="F618" s="21"/>
      <c r="G618" s="22"/>
      <c r="H618" s="23"/>
      <c r="I618" s="24"/>
      <c r="J618" s="25"/>
      <c r="K618" s="4"/>
      <c r="L618" s="25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</row>
    <row r="619" spans="1:25" x14ac:dyDescent="0.3">
      <c r="A619" s="18"/>
      <c r="B619" s="19"/>
      <c r="C619" s="4"/>
      <c r="D619" s="20"/>
      <c r="E619" s="20"/>
      <c r="F619" s="21"/>
      <c r="G619" s="22"/>
      <c r="H619" s="23"/>
      <c r="I619" s="24"/>
      <c r="J619" s="25"/>
      <c r="K619" s="4"/>
      <c r="L619" s="25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</row>
    <row r="620" spans="1:25" x14ac:dyDescent="0.3">
      <c r="A620" s="18"/>
      <c r="B620" s="19"/>
      <c r="C620" s="4"/>
      <c r="D620" s="20"/>
      <c r="E620" s="20"/>
      <c r="F620" s="21"/>
      <c r="G620" s="22"/>
      <c r="H620" s="23"/>
      <c r="I620" s="24"/>
      <c r="J620" s="25"/>
      <c r="K620" s="4"/>
      <c r="L620" s="25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</row>
    <row r="621" spans="1:25" x14ac:dyDescent="0.3">
      <c r="A621" s="18"/>
      <c r="B621" s="19"/>
      <c r="C621" s="4"/>
      <c r="D621" s="20"/>
      <c r="E621" s="20"/>
      <c r="F621" s="21"/>
      <c r="G621" s="22"/>
      <c r="H621" s="23"/>
      <c r="I621" s="24"/>
      <c r="J621" s="25"/>
      <c r="K621" s="4"/>
      <c r="L621" s="25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</row>
    <row r="622" spans="1:25" x14ac:dyDescent="0.3">
      <c r="A622" s="18"/>
      <c r="B622" s="19"/>
      <c r="C622" s="4"/>
      <c r="D622" s="20"/>
      <c r="E622" s="20"/>
      <c r="F622" s="21"/>
      <c r="G622" s="22"/>
      <c r="H622" s="23"/>
      <c r="I622" s="24"/>
      <c r="J622" s="25"/>
      <c r="K622" s="4"/>
      <c r="L622" s="25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</row>
    <row r="623" spans="1:25" x14ac:dyDescent="0.3">
      <c r="A623" s="18"/>
      <c r="B623" s="19"/>
      <c r="C623" s="4"/>
      <c r="D623" s="20"/>
      <c r="E623" s="20"/>
      <c r="F623" s="21"/>
      <c r="G623" s="22"/>
      <c r="H623" s="23"/>
      <c r="I623" s="24"/>
      <c r="J623" s="25"/>
      <c r="K623" s="4"/>
      <c r="L623" s="25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</row>
    <row r="624" spans="1:25" x14ac:dyDescent="0.3">
      <c r="A624" s="18"/>
      <c r="B624" s="19"/>
      <c r="C624" s="4"/>
      <c r="D624" s="20"/>
      <c r="E624" s="20"/>
      <c r="F624" s="21"/>
      <c r="G624" s="22"/>
      <c r="H624" s="23"/>
      <c r="I624" s="24"/>
      <c r="J624" s="25"/>
      <c r="K624" s="4"/>
      <c r="L624" s="25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</row>
    <row r="625" spans="1:25" x14ac:dyDescent="0.3">
      <c r="A625" s="18"/>
      <c r="B625" s="19"/>
      <c r="C625" s="4"/>
      <c r="D625" s="20"/>
      <c r="E625" s="20"/>
      <c r="F625" s="21"/>
      <c r="G625" s="22"/>
      <c r="H625" s="23"/>
      <c r="I625" s="24"/>
      <c r="J625" s="25"/>
      <c r="K625" s="4"/>
      <c r="L625" s="25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</row>
    <row r="626" spans="1:25" x14ac:dyDescent="0.3">
      <c r="A626" s="18"/>
      <c r="B626" s="19"/>
      <c r="C626" s="4"/>
      <c r="D626" s="20"/>
      <c r="E626" s="20"/>
      <c r="F626" s="21"/>
      <c r="G626" s="22"/>
      <c r="H626" s="23"/>
      <c r="I626" s="24"/>
      <c r="J626" s="25"/>
      <c r="K626" s="4"/>
      <c r="L626" s="25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</row>
    <row r="627" spans="1:25" x14ac:dyDescent="0.3">
      <c r="A627" s="18"/>
      <c r="B627" s="19"/>
      <c r="C627" s="4"/>
      <c r="D627" s="20"/>
      <c r="E627" s="20"/>
      <c r="F627" s="21"/>
      <c r="G627" s="22"/>
      <c r="H627" s="23"/>
      <c r="I627" s="24"/>
      <c r="J627" s="25"/>
      <c r="K627" s="4"/>
      <c r="L627" s="25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</row>
    <row r="628" spans="1:25" x14ac:dyDescent="0.3">
      <c r="A628" s="18"/>
      <c r="B628" s="19"/>
      <c r="C628" s="4"/>
      <c r="D628" s="20"/>
      <c r="E628" s="20"/>
      <c r="F628" s="21"/>
      <c r="G628" s="22"/>
      <c r="H628" s="23"/>
      <c r="I628" s="24"/>
      <c r="J628" s="25"/>
      <c r="K628" s="4"/>
      <c r="L628" s="25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</row>
    <row r="629" spans="1:25" x14ac:dyDescent="0.3">
      <c r="A629" s="18"/>
      <c r="B629" s="19"/>
      <c r="C629" s="4"/>
      <c r="D629" s="20"/>
      <c r="E629" s="20"/>
      <c r="F629" s="21"/>
      <c r="G629" s="22"/>
      <c r="H629" s="23"/>
      <c r="I629" s="24"/>
      <c r="J629" s="25"/>
      <c r="K629" s="4"/>
      <c r="L629" s="25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</row>
    <row r="630" spans="1:25" x14ac:dyDescent="0.3">
      <c r="A630" s="18"/>
      <c r="B630" s="19"/>
      <c r="C630" s="4"/>
      <c r="D630" s="20"/>
      <c r="E630" s="20"/>
      <c r="F630" s="21"/>
      <c r="G630" s="22"/>
      <c r="H630" s="23"/>
      <c r="I630" s="24"/>
      <c r="J630" s="25"/>
      <c r="K630" s="4"/>
      <c r="L630" s="25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</row>
    <row r="631" spans="1:25" x14ac:dyDescent="0.3">
      <c r="A631" s="18"/>
      <c r="B631" s="19"/>
      <c r="C631" s="4"/>
      <c r="D631" s="20"/>
      <c r="E631" s="20"/>
      <c r="F631" s="21"/>
      <c r="G631" s="22"/>
      <c r="H631" s="23"/>
      <c r="I631" s="24"/>
      <c r="J631" s="25"/>
      <c r="K631" s="4"/>
      <c r="L631" s="25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</row>
    <row r="632" spans="1:25" x14ac:dyDescent="0.3">
      <c r="A632" s="18"/>
      <c r="B632" s="19"/>
      <c r="C632" s="4"/>
      <c r="D632" s="20"/>
      <c r="E632" s="20"/>
      <c r="F632" s="21"/>
      <c r="G632" s="22"/>
      <c r="H632" s="23"/>
      <c r="I632" s="24"/>
      <c r="J632" s="25"/>
      <c r="K632" s="4"/>
      <c r="L632" s="25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</row>
    <row r="633" spans="1:25" x14ac:dyDescent="0.3">
      <c r="A633" s="18"/>
      <c r="B633" s="19"/>
      <c r="C633" s="4"/>
      <c r="D633" s="20"/>
      <c r="E633" s="20"/>
      <c r="F633" s="21"/>
      <c r="G633" s="22"/>
      <c r="H633" s="23"/>
      <c r="I633" s="24"/>
      <c r="J633" s="25"/>
      <c r="K633" s="4"/>
      <c r="L633" s="25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</row>
    <row r="634" spans="1:25" x14ac:dyDescent="0.3">
      <c r="A634" s="18"/>
      <c r="B634" s="19"/>
      <c r="C634" s="4"/>
      <c r="D634" s="20"/>
      <c r="E634" s="20"/>
      <c r="F634" s="21"/>
      <c r="G634" s="22"/>
      <c r="H634" s="23"/>
      <c r="I634" s="24"/>
      <c r="J634" s="25"/>
      <c r="K634" s="4"/>
      <c r="L634" s="25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</row>
    <row r="635" spans="1:25" x14ac:dyDescent="0.3">
      <c r="A635" s="18"/>
      <c r="B635" s="19"/>
      <c r="C635" s="4"/>
      <c r="D635" s="20"/>
      <c r="E635" s="20"/>
      <c r="F635" s="21"/>
      <c r="G635" s="22"/>
      <c r="H635" s="23"/>
      <c r="I635" s="24"/>
      <c r="J635" s="25"/>
      <c r="K635" s="4"/>
      <c r="L635" s="25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</row>
    <row r="636" spans="1:25" x14ac:dyDescent="0.3">
      <c r="A636" s="18"/>
      <c r="B636" s="19"/>
      <c r="C636" s="4"/>
      <c r="D636" s="20"/>
      <c r="E636" s="20"/>
      <c r="F636" s="21"/>
      <c r="G636" s="22"/>
      <c r="H636" s="23"/>
      <c r="I636" s="24"/>
      <c r="J636" s="25"/>
      <c r="K636" s="4"/>
      <c r="L636" s="25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</row>
    <row r="637" spans="1:25" x14ac:dyDescent="0.3">
      <c r="A637" s="18"/>
      <c r="B637" s="19"/>
      <c r="C637" s="4"/>
      <c r="D637" s="20"/>
      <c r="E637" s="20"/>
      <c r="F637" s="21"/>
      <c r="G637" s="22"/>
      <c r="H637" s="23"/>
      <c r="I637" s="24"/>
      <c r="J637" s="25"/>
      <c r="K637" s="4"/>
      <c r="L637" s="25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</row>
    <row r="638" spans="1:25" x14ac:dyDescent="0.3">
      <c r="A638" s="18"/>
      <c r="B638" s="19"/>
      <c r="C638" s="4"/>
      <c r="D638" s="20"/>
      <c r="E638" s="20"/>
      <c r="F638" s="21"/>
      <c r="G638" s="22"/>
      <c r="H638" s="23"/>
      <c r="I638" s="24"/>
      <c r="J638" s="25"/>
      <c r="K638" s="4"/>
      <c r="L638" s="25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</row>
    <row r="639" spans="1:25" x14ac:dyDescent="0.3">
      <c r="A639" s="18"/>
      <c r="B639" s="19"/>
      <c r="C639" s="4"/>
      <c r="D639" s="20"/>
      <c r="E639" s="20"/>
      <c r="F639" s="21"/>
      <c r="G639" s="22"/>
      <c r="H639" s="23"/>
      <c r="I639" s="24"/>
      <c r="J639" s="25"/>
      <c r="K639" s="4"/>
      <c r="L639" s="25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</row>
    <row r="640" spans="1:25" x14ac:dyDescent="0.3">
      <c r="A640" s="18"/>
      <c r="B640" s="19"/>
      <c r="C640" s="4"/>
      <c r="D640" s="20"/>
      <c r="E640" s="20"/>
      <c r="F640" s="21"/>
      <c r="G640" s="22"/>
      <c r="H640" s="23"/>
      <c r="I640" s="24"/>
      <c r="J640" s="25"/>
      <c r="K640" s="4"/>
      <c r="L640" s="25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</row>
    <row r="641" spans="1:25" x14ac:dyDescent="0.3">
      <c r="A641" s="18"/>
      <c r="B641" s="19"/>
      <c r="C641" s="4"/>
      <c r="D641" s="20"/>
      <c r="E641" s="20"/>
      <c r="F641" s="21"/>
      <c r="G641" s="22"/>
      <c r="H641" s="23"/>
      <c r="I641" s="24"/>
      <c r="J641" s="25"/>
      <c r="K641" s="4"/>
      <c r="L641" s="25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</row>
    <row r="642" spans="1:25" x14ac:dyDescent="0.3">
      <c r="A642" s="18"/>
      <c r="B642" s="19"/>
      <c r="C642" s="4"/>
      <c r="D642" s="20"/>
      <c r="E642" s="20"/>
      <c r="F642" s="21"/>
      <c r="G642" s="22"/>
      <c r="H642" s="23"/>
      <c r="I642" s="24"/>
      <c r="J642" s="25"/>
      <c r="K642" s="4"/>
      <c r="L642" s="25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</row>
    <row r="643" spans="1:25" x14ac:dyDescent="0.3">
      <c r="A643" s="18"/>
      <c r="B643" s="19"/>
      <c r="C643" s="4"/>
      <c r="D643" s="20"/>
      <c r="E643" s="20"/>
      <c r="F643" s="21"/>
      <c r="G643" s="22"/>
      <c r="H643" s="23"/>
      <c r="I643" s="24"/>
      <c r="J643" s="25"/>
      <c r="K643" s="4"/>
      <c r="L643" s="25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</row>
    <row r="644" spans="1:25" x14ac:dyDescent="0.3">
      <c r="A644" s="18"/>
      <c r="B644" s="19"/>
      <c r="C644" s="4"/>
      <c r="D644" s="20"/>
      <c r="E644" s="20"/>
      <c r="F644" s="21"/>
      <c r="G644" s="22"/>
      <c r="H644" s="23"/>
      <c r="I644" s="24"/>
      <c r="J644" s="25"/>
      <c r="K644" s="4"/>
      <c r="L644" s="25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</row>
    <row r="645" spans="1:25" x14ac:dyDescent="0.3">
      <c r="A645" s="18"/>
      <c r="B645" s="19"/>
      <c r="C645" s="4"/>
      <c r="D645" s="20"/>
      <c r="E645" s="20"/>
      <c r="F645" s="21"/>
      <c r="G645" s="22"/>
      <c r="H645" s="23"/>
      <c r="I645" s="24"/>
      <c r="J645" s="25"/>
      <c r="K645" s="4"/>
      <c r="L645" s="25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</row>
    <row r="646" spans="1:25" x14ac:dyDescent="0.3">
      <c r="A646" s="18"/>
      <c r="B646" s="19"/>
      <c r="C646" s="4"/>
      <c r="D646" s="20"/>
      <c r="E646" s="20"/>
      <c r="F646" s="21"/>
      <c r="G646" s="22"/>
      <c r="H646" s="23"/>
      <c r="I646" s="24"/>
      <c r="J646" s="25"/>
      <c r="K646" s="4"/>
      <c r="L646" s="25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</row>
    <row r="647" spans="1:25" x14ac:dyDescent="0.3">
      <c r="A647" s="18"/>
      <c r="B647" s="19"/>
      <c r="C647" s="4"/>
      <c r="D647" s="20"/>
      <c r="E647" s="20"/>
      <c r="F647" s="21"/>
      <c r="G647" s="22"/>
      <c r="H647" s="23"/>
      <c r="I647" s="24"/>
      <c r="J647" s="25"/>
      <c r="K647" s="4"/>
      <c r="L647" s="25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</row>
    <row r="648" spans="1:25" x14ac:dyDescent="0.3">
      <c r="A648" s="18"/>
      <c r="B648" s="19"/>
      <c r="C648" s="4"/>
      <c r="D648" s="20"/>
      <c r="E648" s="20"/>
      <c r="F648" s="21"/>
      <c r="G648" s="22"/>
      <c r="H648" s="23"/>
      <c r="I648" s="24"/>
      <c r="J648" s="25"/>
      <c r="K648" s="4"/>
      <c r="L648" s="25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</row>
    <row r="649" spans="1:25" x14ac:dyDescent="0.3">
      <c r="A649" s="18"/>
      <c r="B649" s="19"/>
      <c r="C649" s="4"/>
      <c r="D649" s="20"/>
      <c r="E649" s="20"/>
      <c r="F649" s="21"/>
      <c r="G649" s="22"/>
      <c r="H649" s="23"/>
      <c r="I649" s="24"/>
      <c r="J649" s="25"/>
      <c r="K649" s="4"/>
      <c r="L649" s="25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</row>
    <row r="650" spans="1:25" x14ac:dyDescent="0.3">
      <c r="A650" s="18"/>
      <c r="B650" s="19"/>
      <c r="C650" s="4"/>
      <c r="D650" s="20"/>
      <c r="E650" s="20"/>
      <c r="F650" s="21"/>
      <c r="G650" s="22"/>
      <c r="H650" s="23"/>
      <c r="I650" s="24"/>
      <c r="J650" s="25"/>
      <c r="K650" s="4"/>
      <c r="L650" s="25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</row>
    <row r="651" spans="1:25" x14ac:dyDescent="0.3">
      <c r="A651" s="18"/>
      <c r="B651" s="19"/>
      <c r="C651" s="4"/>
      <c r="D651" s="20"/>
      <c r="E651" s="20"/>
      <c r="F651" s="21"/>
      <c r="G651" s="22"/>
      <c r="H651" s="23"/>
      <c r="I651" s="24"/>
      <c r="J651" s="25"/>
      <c r="K651" s="4"/>
      <c r="L651" s="25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</row>
    <row r="652" spans="1:25" x14ac:dyDescent="0.3">
      <c r="A652" s="18"/>
      <c r="B652" s="19"/>
      <c r="C652" s="4"/>
      <c r="D652" s="20"/>
      <c r="E652" s="20"/>
      <c r="F652" s="21"/>
      <c r="G652" s="22"/>
      <c r="H652" s="23"/>
      <c r="I652" s="24"/>
      <c r="J652" s="25"/>
      <c r="K652" s="4"/>
      <c r="L652" s="25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</row>
    <row r="653" spans="1:25" x14ac:dyDescent="0.3">
      <c r="A653" s="18"/>
      <c r="B653" s="19"/>
      <c r="C653" s="4"/>
      <c r="D653" s="20"/>
      <c r="E653" s="20"/>
      <c r="F653" s="21"/>
      <c r="G653" s="22"/>
      <c r="H653" s="23"/>
      <c r="I653" s="24"/>
      <c r="J653" s="25"/>
      <c r="K653" s="4"/>
      <c r="L653" s="25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</row>
    <row r="654" spans="1:25" x14ac:dyDescent="0.3">
      <c r="A654" s="18"/>
      <c r="B654" s="19"/>
      <c r="C654" s="4"/>
      <c r="D654" s="20"/>
      <c r="E654" s="20"/>
      <c r="F654" s="21"/>
      <c r="G654" s="22"/>
      <c r="H654" s="23"/>
      <c r="I654" s="24"/>
      <c r="J654" s="25"/>
      <c r="K654" s="4"/>
      <c r="L654" s="25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</row>
    <row r="655" spans="1:25" x14ac:dyDescent="0.3">
      <c r="A655" s="18"/>
      <c r="B655" s="19"/>
      <c r="C655" s="4"/>
      <c r="D655" s="20"/>
      <c r="E655" s="20"/>
      <c r="F655" s="21"/>
      <c r="G655" s="22"/>
      <c r="H655" s="23"/>
      <c r="I655" s="24"/>
      <c r="J655" s="25"/>
      <c r="K655" s="4"/>
      <c r="L655" s="25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</row>
    <row r="656" spans="1:25" x14ac:dyDescent="0.3">
      <c r="A656" s="18"/>
      <c r="B656" s="19"/>
      <c r="C656" s="4"/>
      <c r="D656" s="20"/>
      <c r="E656" s="20"/>
      <c r="F656" s="21"/>
      <c r="G656" s="22"/>
      <c r="H656" s="23"/>
      <c r="I656" s="24"/>
      <c r="J656" s="25"/>
      <c r="K656" s="4"/>
      <c r="L656" s="25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</row>
    <row r="657" spans="1:25" x14ac:dyDescent="0.3">
      <c r="A657" s="18"/>
      <c r="B657" s="19"/>
      <c r="C657" s="4"/>
      <c r="D657" s="20"/>
      <c r="E657" s="20"/>
      <c r="F657" s="21"/>
      <c r="G657" s="22"/>
      <c r="H657" s="23"/>
      <c r="I657" s="24"/>
      <c r="J657" s="25"/>
      <c r="K657" s="4"/>
      <c r="L657" s="25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</row>
    <row r="658" spans="1:25" x14ac:dyDescent="0.3">
      <c r="A658" s="18"/>
      <c r="B658" s="19"/>
      <c r="C658" s="4"/>
      <c r="D658" s="20"/>
      <c r="E658" s="20"/>
      <c r="F658" s="21"/>
      <c r="G658" s="22"/>
      <c r="H658" s="23"/>
      <c r="I658" s="24"/>
      <c r="J658" s="25"/>
      <c r="K658" s="4"/>
      <c r="L658" s="25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</row>
    <row r="659" spans="1:25" x14ac:dyDescent="0.3">
      <c r="A659" s="18"/>
      <c r="B659" s="19"/>
      <c r="C659" s="4"/>
      <c r="D659" s="20"/>
      <c r="E659" s="20"/>
      <c r="F659" s="21"/>
      <c r="G659" s="22"/>
      <c r="H659" s="23"/>
      <c r="I659" s="24"/>
      <c r="J659" s="25"/>
      <c r="K659" s="4"/>
      <c r="L659" s="25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</row>
    <row r="660" spans="1:25" x14ac:dyDescent="0.3">
      <c r="A660" s="18"/>
      <c r="B660" s="19"/>
      <c r="C660" s="4"/>
      <c r="D660" s="20"/>
      <c r="E660" s="20"/>
      <c r="F660" s="21"/>
      <c r="G660" s="22"/>
      <c r="H660" s="23"/>
      <c r="I660" s="24"/>
      <c r="J660" s="25"/>
      <c r="K660" s="4"/>
      <c r="L660" s="25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</row>
    <row r="661" spans="1:25" x14ac:dyDescent="0.3">
      <c r="A661" s="18"/>
      <c r="B661" s="19"/>
      <c r="C661" s="4"/>
      <c r="D661" s="20"/>
      <c r="E661" s="20"/>
      <c r="F661" s="21"/>
      <c r="G661" s="22"/>
      <c r="H661" s="23"/>
      <c r="I661" s="24"/>
      <c r="J661" s="25"/>
      <c r="K661" s="4"/>
      <c r="L661" s="25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</row>
    <row r="662" spans="1:25" x14ac:dyDescent="0.3">
      <c r="A662" s="18"/>
      <c r="B662" s="19"/>
      <c r="C662" s="4"/>
      <c r="D662" s="20"/>
      <c r="E662" s="20"/>
      <c r="F662" s="21"/>
      <c r="G662" s="22"/>
      <c r="H662" s="23"/>
      <c r="I662" s="24"/>
      <c r="J662" s="25"/>
      <c r="K662" s="4"/>
      <c r="L662" s="25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</row>
    <row r="663" spans="1:25" x14ac:dyDescent="0.3">
      <c r="A663" s="18"/>
      <c r="B663" s="19"/>
      <c r="C663" s="4"/>
      <c r="D663" s="20"/>
      <c r="E663" s="20"/>
      <c r="F663" s="21"/>
      <c r="G663" s="22"/>
      <c r="H663" s="23"/>
      <c r="I663" s="24"/>
      <c r="J663" s="25"/>
      <c r="K663" s="4"/>
      <c r="L663" s="25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</row>
    <row r="664" spans="1:25" x14ac:dyDescent="0.3">
      <c r="A664" s="18"/>
      <c r="B664" s="19"/>
      <c r="C664" s="4"/>
      <c r="D664" s="20"/>
      <c r="E664" s="20"/>
      <c r="F664" s="21"/>
      <c r="G664" s="22"/>
      <c r="H664" s="23"/>
      <c r="I664" s="24"/>
      <c r="J664" s="25"/>
      <c r="K664" s="4"/>
      <c r="L664" s="25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</row>
    <row r="665" spans="1:25" x14ac:dyDescent="0.3">
      <c r="A665" s="18"/>
      <c r="B665" s="19"/>
      <c r="C665" s="4"/>
      <c r="D665" s="20"/>
      <c r="E665" s="20"/>
      <c r="F665" s="21"/>
      <c r="G665" s="22"/>
      <c r="H665" s="23"/>
      <c r="I665" s="24"/>
      <c r="J665" s="25"/>
      <c r="K665" s="4"/>
      <c r="L665" s="25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</row>
    <row r="666" spans="1:25" x14ac:dyDescent="0.3">
      <c r="A666" s="18"/>
      <c r="B666" s="19"/>
      <c r="C666" s="4"/>
      <c r="D666" s="20"/>
      <c r="E666" s="20"/>
      <c r="F666" s="21"/>
      <c r="G666" s="22"/>
      <c r="H666" s="23"/>
      <c r="I666" s="24"/>
      <c r="J666" s="25"/>
      <c r="K666" s="4"/>
      <c r="L666" s="25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</row>
    <row r="667" spans="1:25" x14ac:dyDescent="0.3">
      <c r="A667" s="18"/>
      <c r="B667" s="19"/>
      <c r="C667" s="4"/>
      <c r="D667" s="20"/>
      <c r="E667" s="20"/>
      <c r="F667" s="21"/>
      <c r="G667" s="22"/>
      <c r="H667" s="23"/>
      <c r="I667" s="24"/>
      <c r="J667" s="25"/>
      <c r="K667" s="4"/>
      <c r="L667" s="25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</row>
    <row r="668" spans="1:25" x14ac:dyDescent="0.3">
      <c r="A668" s="18"/>
      <c r="B668" s="19"/>
      <c r="C668" s="4"/>
      <c r="D668" s="20"/>
      <c r="E668" s="20"/>
      <c r="F668" s="21"/>
      <c r="G668" s="22"/>
      <c r="H668" s="23"/>
      <c r="I668" s="24"/>
      <c r="J668" s="25"/>
      <c r="K668" s="4"/>
      <c r="L668" s="25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</row>
    <row r="669" spans="1:25" x14ac:dyDescent="0.3">
      <c r="A669" s="18"/>
      <c r="B669" s="19"/>
      <c r="C669" s="4"/>
      <c r="D669" s="20"/>
      <c r="E669" s="20"/>
      <c r="F669" s="21"/>
      <c r="G669" s="22"/>
      <c r="H669" s="23"/>
      <c r="I669" s="24"/>
      <c r="J669" s="25"/>
      <c r="K669" s="4"/>
      <c r="L669" s="25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</row>
    <row r="670" spans="1:25" x14ac:dyDescent="0.3">
      <c r="A670" s="18"/>
      <c r="B670" s="19"/>
      <c r="C670" s="4"/>
      <c r="D670" s="20"/>
      <c r="E670" s="20"/>
      <c r="F670" s="21"/>
      <c r="G670" s="22"/>
      <c r="H670" s="23"/>
      <c r="I670" s="24"/>
      <c r="J670" s="25"/>
      <c r="K670" s="4"/>
      <c r="L670" s="25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</row>
    <row r="671" spans="1:25" x14ac:dyDescent="0.3">
      <c r="A671" s="18"/>
      <c r="B671" s="19"/>
      <c r="C671" s="4"/>
      <c r="D671" s="20"/>
      <c r="E671" s="20"/>
      <c r="F671" s="21"/>
      <c r="G671" s="22"/>
      <c r="H671" s="23"/>
      <c r="I671" s="24"/>
      <c r="J671" s="25"/>
      <c r="K671" s="4"/>
      <c r="L671" s="25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</row>
    <row r="672" spans="1:25" x14ac:dyDescent="0.3">
      <c r="A672" s="18"/>
      <c r="B672" s="19"/>
      <c r="C672" s="4"/>
      <c r="D672" s="20"/>
      <c r="E672" s="20"/>
      <c r="F672" s="21"/>
      <c r="G672" s="22"/>
      <c r="H672" s="23"/>
      <c r="I672" s="24"/>
      <c r="J672" s="25"/>
      <c r="K672" s="4"/>
      <c r="L672" s="25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</row>
    <row r="673" spans="1:25" x14ac:dyDescent="0.3">
      <c r="A673" s="18"/>
      <c r="B673" s="19"/>
      <c r="C673" s="4"/>
      <c r="D673" s="20"/>
      <c r="E673" s="20"/>
      <c r="F673" s="21"/>
      <c r="G673" s="22"/>
      <c r="H673" s="23"/>
      <c r="I673" s="24"/>
      <c r="J673" s="25"/>
      <c r="K673" s="4"/>
      <c r="L673" s="25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</row>
    <row r="674" spans="1:25" x14ac:dyDescent="0.3">
      <c r="A674" s="18"/>
      <c r="B674" s="19"/>
      <c r="C674" s="4"/>
      <c r="D674" s="20"/>
      <c r="E674" s="20"/>
      <c r="F674" s="21"/>
      <c r="G674" s="22"/>
      <c r="H674" s="23"/>
      <c r="I674" s="24"/>
      <c r="J674" s="25"/>
      <c r="K674" s="4"/>
      <c r="L674" s="25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</row>
    <row r="675" spans="1:25" x14ac:dyDescent="0.3">
      <c r="A675" s="18"/>
      <c r="B675" s="19"/>
      <c r="C675" s="4"/>
      <c r="D675" s="20"/>
      <c r="E675" s="20"/>
      <c r="F675" s="21"/>
      <c r="G675" s="22"/>
      <c r="H675" s="23"/>
      <c r="I675" s="24"/>
      <c r="J675" s="25"/>
      <c r="K675" s="4"/>
      <c r="L675" s="25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</row>
    <row r="676" spans="1:25" x14ac:dyDescent="0.3">
      <c r="A676" s="18"/>
      <c r="B676" s="19"/>
      <c r="C676" s="4"/>
      <c r="D676" s="20"/>
      <c r="E676" s="20"/>
      <c r="F676" s="21"/>
      <c r="G676" s="22"/>
      <c r="H676" s="23"/>
      <c r="I676" s="24"/>
      <c r="J676" s="25"/>
      <c r="K676" s="4"/>
      <c r="L676" s="25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</row>
    <row r="677" spans="1:25" x14ac:dyDescent="0.3">
      <c r="A677" s="18"/>
      <c r="B677" s="19"/>
      <c r="C677" s="4"/>
      <c r="D677" s="20"/>
      <c r="E677" s="20"/>
      <c r="F677" s="21"/>
      <c r="G677" s="22"/>
      <c r="H677" s="23"/>
      <c r="I677" s="24"/>
      <c r="J677" s="25"/>
      <c r="K677" s="4"/>
      <c r="L677" s="25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</row>
    <row r="678" spans="1:25" x14ac:dyDescent="0.3">
      <c r="A678" s="18"/>
      <c r="B678" s="19"/>
      <c r="C678" s="4"/>
      <c r="D678" s="20"/>
      <c r="E678" s="20"/>
      <c r="F678" s="21"/>
      <c r="G678" s="22"/>
      <c r="H678" s="23"/>
      <c r="I678" s="24"/>
      <c r="J678" s="25"/>
      <c r="K678" s="4"/>
      <c r="L678" s="25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</row>
    <row r="679" spans="1:25" x14ac:dyDescent="0.3">
      <c r="A679" s="18"/>
      <c r="B679" s="19"/>
      <c r="C679" s="4"/>
      <c r="D679" s="20"/>
      <c r="E679" s="20"/>
      <c r="F679" s="21"/>
      <c r="G679" s="22"/>
      <c r="H679" s="23"/>
      <c r="I679" s="24"/>
      <c r="J679" s="25"/>
      <c r="K679" s="4"/>
      <c r="L679" s="25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</row>
    <row r="680" spans="1:25" x14ac:dyDescent="0.3">
      <c r="A680" s="18"/>
      <c r="B680" s="19"/>
      <c r="C680" s="4"/>
      <c r="D680" s="20"/>
      <c r="E680" s="20"/>
      <c r="F680" s="21"/>
      <c r="G680" s="22"/>
      <c r="H680" s="23"/>
      <c r="I680" s="24"/>
      <c r="J680" s="25"/>
      <c r="K680" s="4"/>
      <c r="L680" s="25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</row>
    <row r="681" spans="1:25" x14ac:dyDescent="0.3">
      <c r="A681" s="18"/>
      <c r="B681" s="19"/>
      <c r="C681" s="4"/>
      <c r="D681" s="20"/>
      <c r="E681" s="20"/>
      <c r="F681" s="21"/>
      <c r="G681" s="22"/>
      <c r="H681" s="23"/>
      <c r="I681" s="24"/>
      <c r="J681" s="25"/>
      <c r="K681" s="4"/>
      <c r="L681" s="25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</row>
    <row r="682" spans="1:25" x14ac:dyDescent="0.3">
      <c r="A682" s="18"/>
      <c r="B682" s="19"/>
      <c r="C682" s="4"/>
      <c r="D682" s="20"/>
      <c r="E682" s="20"/>
      <c r="F682" s="21"/>
      <c r="G682" s="22"/>
      <c r="H682" s="23"/>
      <c r="I682" s="24"/>
      <c r="J682" s="25"/>
      <c r="K682" s="4"/>
      <c r="L682" s="25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</row>
    <row r="683" spans="1:25" x14ac:dyDescent="0.3">
      <c r="A683" s="18"/>
      <c r="B683" s="19"/>
      <c r="C683" s="4"/>
      <c r="D683" s="20"/>
      <c r="E683" s="20"/>
      <c r="F683" s="21"/>
      <c r="G683" s="22"/>
      <c r="H683" s="23"/>
      <c r="I683" s="24"/>
      <c r="J683" s="25"/>
      <c r="K683" s="4"/>
      <c r="L683" s="25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</row>
    <row r="684" spans="1:25" x14ac:dyDescent="0.3">
      <c r="A684" s="18"/>
      <c r="B684" s="19"/>
      <c r="C684" s="4"/>
      <c r="D684" s="20"/>
      <c r="E684" s="20"/>
      <c r="F684" s="21"/>
      <c r="G684" s="22"/>
      <c r="H684" s="23"/>
      <c r="I684" s="24"/>
      <c r="J684" s="25"/>
      <c r="K684" s="4"/>
      <c r="L684" s="25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</row>
    <row r="685" spans="1:25" x14ac:dyDescent="0.3">
      <c r="A685" s="18"/>
      <c r="B685" s="19"/>
      <c r="C685" s="4"/>
      <c r="D685" s="20"/>
      <c r="E685" s="20"/>
      <c r="F685" s="21"/>
      <c r="G685" s="22"/>
      <c r="H685" s="23"/>
      <c r="I685" s="24"/>
      <c r="J685" s="25"/>
      <c r="K685" s="4"/>
      <c r="L685" s="25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</row>
    <row r="686" spans="1:25" x14ac:dyDescent="0.3">
      <c r="A686" s="18"/>
      <c r="B686" s="19"/>
      <c r="C686" s="4"/>
      <c r="D686" s="20"/>
      <c r="E686" s="20"/>
      <c r="F686" s="21"/>
      <c r="G686" s="22"/>
      <c r="H686" s="23"/>
      <c r="I686" s="24"/>
      <c r="J686" s="25"/>
      <c r="K686" s="4"/>
      <c r="L686" s="25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</row>
    <row r="687" spans="1:25" x14ac:dyDescent="0.3">
      <c r="A687" s="18"/>
      <c r="B687" s="19"/>
      <c r="C687" s="4"/>
      <c r="D687" s="20"/>
      <c r="E687" s="20"/>
      <c r="F687" s="21"/>
      <c r="G687" s="22"/>
      <c r="H687" s="23"/>
      <c r="I687" s="24"/>
      <c r="J687" s="25"/>
      <c r="K687" s="4"/>
      <c r="L687" s="25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</row>
    <row r="688" spans="1:25" x14ac:dyDescent="0.3">
      <c r="A688" s="18"/>
      <c r="B688" s="19"/>
      <c r="C688" s="4"/>
      <c r="D688" s="20"/>
      <c r="E688" s="20"/>
      <c r="F688" s="21"/>
      <c r="G688" s="22"/>
      <c r="H688" s="23"/>
      <c r="I688" s="24"/>
      <c r="J688" s="25"/>
      <c r="K688" s="4"/>
      <c r="L688" s="25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</row>
    <row r="689" spans="1:25" x14ac:dyDescent="0.3">
      <c r="A689" s="18"/>
      <c r="B689" s="19"/>
      <c r="C689" s="4"/>
      <c r="D689" s="20"/>
      <c r="E689" s="20"/>
      <c r="F689" s="21"/>
      <c r="G689" s="22"/>
      <c r="H689" s="23"/>
      <c r="I689" s="24"/>
      <c r="J689" s="25"/>
      <c r="K689" s="4"/>
      <c r="L689" s="25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</row>
    <row r="690" spans="1:25" x14ac:dyDescent="0.3">
      <c r="A690" s="18"/>
      <c r="B690" s="19"/>
      <c r="C690" s="4"/>
      <c r="D690" s="20"/>
      <c r="E690" s="20"/>
      <c r="F690" s="21"/>
      <c r="G690" s="22"/>
      <c r="H690" s="23"/>
      <c r="I690" s="24"/>
      <c r="J690" s="25"/>
      <c r="K690" s="4"/>
      <c r="L690" s="25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</row>
    <row r="691" spans="1:25" x14ac:dyDescent="0.3">
      <c r="A691" s="18"/>
      <c r="B691" s="19"/>
      <c r="C691" s="4"/>
      <c r="D691" s="20"/>
      <c r="E691" s="20"/>
      <c r="F691" s="21"/>
      <c r="G691" s="22"/>
      <c r="H691" s="23"/>
      <c r="I691" s="24"/>
      <c r="J691" s="25"/>
      <c r="K691" s="4"/>
      <c r="L691" s="25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</row>
    <row r="692" spans="1:25" x14ac:dyDescent="0.3">
      <c r="A692" s="18"/>
      <c r="B692" s="19"/>
      <c r="C692" s="4"/>
      <c r="D692" s="20"/>
      <c r="E692" s="20"/>
      <c r="F692" s="21"/>
      <c r="G692" s="22"/>
      <c r="H692" s="23"/>
      <c r="I692" s="24"/>
      <c r="J692" s="25"/>
      <c r="K692" s="4"/>
      <c r="L692" s="25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</row>
    <row r="693" spans="1:25" x14ac:dyDescent="0.3">
      <c r="A693" s="18"/>
      <c r="B693" s="19"/>
      <c r="C693" s="4"/>
      <c r="D693" s="20"/>
      <c r="E693" s="20"/>
      <c r="F693" s="21"/>
      <c r="G693" s="22"/>
      <c r="H693" s="23"/>
      <c r="I693" s="24"/>
      <c r="J693" s="25"/>
      <c r="K693" s="4"/>
      <c r="L693" s="25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</row>
    <row r="694" spans="1:25" x14ac:dyDescent="0.3">
      <c r="A694" s="18"/>
      <c r="B694" s="19"/>
      <c r="C694" s="4"/>
      <c r="D694" s="20"/>
      <c r="E694" s="20"/>
      <c r="F694" s="21"/>
      <c r="G694" s="22"/>
      <c r="H694" s="23"/>
      <c r="I694" s="24"/>
      <c r="J694" s="25"/>
      <c r="K694" s="4"/>
      <c r="L694" s="25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</row>
    <row r="695" spans="1:25" x14ac:dyDescent="0.3">
      <c r="A695" s="18"/>
      <c r="B695" s="19"/>
      <c r="C695" s="4"/>
      <c r="D695" s="20"/>
      <c r="E695" s="20"/>
      <c r="F695" s="21"/>
      <c r="G695" s="22"/>
      <c r="H695" s="23"/>
      <c r="I695" s="24"/>
      <c r="J695" s="25"/>
      <c r="K695" s="4"/>
      <c r="L695" s="25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</row>
    <row r="696" spans="1:25" x14ac:dyDescent="0.3">
      <c r="A696" s="18"/>
      <c r="B696" s="19"/>
      <c r="C696" s="4"/>
      <c r="D696" s="20"/>
      <c r="E696" s="20"/>
      <c r="F696" s="21"/>
      <c r="G696" s="22"/>
      <c r="H696" s="23"/>
      <c r="I696" s="24"/>
      <c r="J696" s="25"/>
      <c r="K696" s="4"/>
      <c r="L696" s="25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</row>
    <row r="697" spans="1:25" x14ac:dyDescent="0.3">
      <c r="A697" s="18"/>
      <c r="B697" s="19"/>
      <c r="C697" s="4"/>
      <c r="D697" s="20"/>
      <c r="E697" s="20"/>
      <c r="F697" s="21"/>
      <c r="G697" s="22"/>
      <c r="H697" s="23"/>
      <c r="I697" s="24"/>
      <c r="J697" s="25"/>
      <c r="K697" s="4"/>
      <c r="L697" s="25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</row>
    <row r="698" spans="1:25" x14ac:dyDescent="0.3">
      <c r="A698" s="18"/>
      <c r="B698" s="19"/>
      <c r="C698" s="4"/>
      <c r="D698" s="20"/>
      <c r="E698" s="20"/>
      <c r="F698" s="21"/>
      <c r="G698" s="22"/>
      <c r="H698" s="23"/>
      <c r="I698" s="24"/>
      <c r="J698" s="25"/>
      <c r="K698" s="4"/>
      <c r="L698" s="25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</row>
    <row r="699" spans="1:25" x14ac:dyDescent="0.3">
      <c r="A699" s="18"/>
      <c r="B699" s="19"/>
      <c r="C699" s="4"/>
      <c r="D699" s="20"/>
      <c r="E699" s="20"/>
      <c r="F699" s="21"/>
      <c r="G699" s="22"/>
      <c r="H699" s="23"/>
      <c r="I699" s="24"/>
      <c r="J699" s="25"/>
      <c r="K699" s="4"/>
      <c r="L699" s="25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</row>
    <row r="700" spans="1:25" x14ac:dyDescent="0.3">
      <c r="A700" s="18"/>
      <c r="B700" s="19"/>
      <c r="C700" s="4"/>
      <c r="D700" s="20"/>
      <c r="E700" s="20"/>
      <c r="F700" s="21"/>
      <c r="G700" s="22"/>
      <c r="H700" s="23"/>
      <c r="I700" s="24"/>
      <c r="J700" s="25"/>
      <c r="K700" s="4"/>
      <c r="L700" s="25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</row>
    <row r="701" spans="1:25" x14ac:dyDescent="0.3">
      <c r="A701" s="18"/>
      <c r="B701" s="19"/>
      <c r="C701" s="4"/>
      <c r="D701" s="20"/>
      <c r="E701" s="20"/>
      <c r="F701" s="21"/>
      <c r="G701" s="22"/>
      <c r="H701" s="23"/>
      <c r="I701" s="24"/>
      <c r="J701" s="25"/>
      <c r="K701" s="4"/>
      <c r="L701" s="25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</row>
    <row r="702" spans="1:25" x14ac:dyDescent="0.3">
      <c r="A702" s="18"/>
      <c r="B702" s="19"/>
      <c r="C702" s="4"/>
      <c r="D702" s="20"/>
      <c r="E702" s="20"/>
      <c r="F702" s="21"/>
      <c r="G702" s="22"/>
      <c r="H702" s="23"/>
      <c r="I702" s="24"/>
      <c r="J702" s="25"/>
      <c r="K702" s="4"/>
      <c r="L702" s="25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</row>
    <row r="703" spans="1:25" x14ac:dyDescent="0.3">
      <c r="A703" s="18"/>
      <c r="B703" s="19"/>
      <c r="C703" s="4"/>
      <c r="D703" s="20"/>
      <c r="E703" s="20"/>
      <c r="F703" s="21"/>
      <c r="G703" s="22"/>
      <c r="H703" s="23"/>
      <c r="I703" s="24"/>
      <c r="J703" s="25"/>
      <c r="K703" s="4"/>
      <c r="L703" s="25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</row>
    <row r="704" spans="1:25" x14ac:dyDescent="0.3">
      <c r="A704" s="18"/>
      <c r="B704" s="19"/>
      <c r="C704" s="4"/>
      <c r="D704" s="20"/>
      <c r="E704" s="20"/>
      <c r="F704" s="21"/>
      <c r="G704" s="22"/>
      <c r="H704" s="23"/>
      <c r="I704" s="24"/>
      <c r="J704" s="25"/>
      <c r="K704" s="4"/>
      <c r="L704" s="25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</row>
    <row r="705" spans="1:25" x14ac:dyDescent="0.3">
      <c r="A705" s="18"/>
      <c r="B705" s="19"/>
      <c r="C705" s="4"/>
      <c r="D705" s="20"/>
      <c r="E705" s="20"/>
      <c r="F705" s="21"/>
      <c r="G705" s="22"/>
      <c r="H705" s="23"/>
      <c r="I705" s="24"/>
      <c r="J705" s="25"/>
      <c r="K705" s="4"/>
      <c r="L705" s="25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</row>
    <row r="706" spans="1:25" x14ac:dyDescent="0.3">
      <c r="A706" s="18"/>
      <c r="B706" s="19"/>
      <c r="C706" s="4"/>
      <c r="D706" s="20"/>
      <c r="E706" s="20"/>
      <c r="F706" s="21"/>
      <c r="G706" s="22"/>
      <c r="H706" s="23"/>
      <c r="I706" s="24"/>
      <c r="J706" s="25"/>
      <c r="K706" s="4"/>
      <c r="L706" s="25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</row>
    <row r="707" spans="1:25" x14ac:dyDescent="0.3">
      <c r="A707" s="18"/>
      <c r="B707" s="19"/>
      <c r="C707" s="4"/>
      <c r="D707" s="20"/>
      <c r="E707" s="20"/>
      <c r="F707" s="21"/>
      <c r="G707" s="22"/>
      <c r="H707" s="23"/>
      <c r="I707" s="24"/>
      <c r="J707" s="25"/>
      <c r="K707" s="4"/>
      <c r="L707" s="25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</row>
    <row r="708" spans="1:25" x14ac:dyDescent="0.3">
      <c r="A708" s="18"/>
      <c r="B708" s="19"/>
      <c r="C708" s="4"/>
      <c r="D708" s="20"/>
      <c r="E708" s="20"/>
      <c r="F708" s="21"/>
      <c r="G708" s="22"/>
      <c r="H708" s="23"/>
      <c r="I708" s="24"/>
      <c r="J708" s="25"/>
      <c r="K708" s="4"/>
      <c r="L708" s="25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</row>
    <row r="709" spans="1:25" x14ac:dyDescent="0.3">
      <c r="A709" s="18"/>
      <c r="B709" s="19"/>
      <c r="C709" s="4"/>
      <c r="D709" s="20"/>
      <c r="E709" s="20"/>
      <c r="F709" s="21"/>
      <c r="G709" s="22"/>
      <c r="H709" s="23"/>
      <c r="I709" s="24"/>
      <c r="J709" s="25"/>
      <c r="K709" s="4"/>
      <c r="L709" s="25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</row>
    <row r="710" spans="1:25" x14ac:dyDescent="0.3">
      <c r="A710" s="18"/>
      <c r="B710" s="19"/>
      <c r="C710" s="4"/>
      <c r="D710" s="20"/>
      <c r="E710" s="20"/>
      <c r="F710" s="21"/>
      <c r="G710" s="22"/>
      <c r="H710" s="23"/>
      <c r="I710" s="24"/>
      <c r="J710" s="25"/>
      <c r="K710" s="4"/>
      <c r="L710" s="25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</row>
    <row r="711" spans="1:25" x14ac:dyDescent="0.3">
      <c r="A711" s="18"/>
      <c r="B711" s="19"/>
      <c r="C711" s="4"/>
      <c r="D711" s="20"/>
      <c r="E711" s="20"/>
      <c r="F711" s="21"/>
      <c r="G711" s="22"/>
      <c r="H711" s="23"/>
      <c r="I711" s="24"/>
      <c r="J711" s="25"/>
      <c r="K711" s="4"/>
      <c r="L711" s="25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</row>
    <row r="712" spans="1:25" x14ac:dyDescent="0.3">
      <c r="A712" s="18"/>
      <c r="B712" s="19"/>
      <c r="C712" s="4"/>
      <c r="D712" s="20"/>
      <c r="E712" s="20"/>
      <c r="F712" s="21"/>
      <c r="G712" s="22"/>
      <c r="H712" s="23"/>
      <c r="I712" s="24"/>
      <c r="J712" s="25"/>
      <c r="K712" s="4"/>
      <c r="L712" s="25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</row>
    <row r="713" spans="1:25" x14ac:dyDescent="0.3">
      <c r="A713" s="18"/>
      <c r="B713" s="19"/>
      <c r="C713" s="4"/>
      <c r="D713" s="20"/>
      <c r="E713" s="20"/>
      <c r="F713" s="21"/>
      <c r="G713" s="22"/>
      <c r="H713" s="23"/>
      <c r="I713" s="24"/>
      <c r="J713" s="25"/>
      <c r="K713" s="4"/>
      <c r="L713" s="25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</row>
    <row r="714" spans="1:25" x14ac:dyDescent="0.3">
      <c r="A714" s="18"/>
      <c r="B714" s="19"/>
      <c r="C714" s="4"/>
      <c r="D714" s="20"/>
      <c r="E714" s="20"/>
      <c r="F714" s="21"/>
      <c r="G714" s="22"/>
      <c r="H714" s="23"/>
      <c r="I714" s="24"/>
      <c r="J714" s="25"/>
      <c r="K714" s="4"/>
      <c r="L714" s="25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</row>
    <row r="715" spans="1:25" x14ac:dyDescent="0.3">
      <c r="A715" s="18"/>
      <c r="B715" s="19"/>
      <c r="C715" s="4"/>
      <c r="D715" s="20"/>
      <c r="E715" s="20"/>
      <c r="F715" s="21"/>
      <c r="G715" s="22"/>
      <c r="H715" s="23"/>
      <c r="I715" s="24"/>
      <c r="J715" s="25"/>
      <c r="K715" s="4"/>
      <c r="L715" s="25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</row>
    <row r="716" spans="1:25" x14ac:dyDescent="0.3">
      <c r="A716" s="18"/>
      <c r="B716" s="19"/>
      <c r="C716" s="4"/>
      <c r="D716" s="20"/>
      <c r="E716" s="20"/>
      <c r="F716" s="21"/>
      <c r="G716" s="22"/>
      <c r="H716" s="23"/>
      <c r="I716" s="24"/>
      <c r="J716" s="25"/>
      <c r="K716" s="4"/>
      <c r="L716" s="25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</row>
    <row r="717" spans="1:25" x14ac:dyDescent="0.3">
      <c r="A717" s="18"/>
      <c r="B717" s="19"/>
      <c r="C717" s="4"/>
      <c r="D717" s="20"/>
      <c r="E717" s="20"/>
      <c r="F717" s="21"/>
      <c r="G717" s="22"/>
      <c r="H717" s="23"/>
      <c r="I717" s="24"/>
      <c r="J717" s="25"/>
      <c r="K717" s="4"/>
      <c r="L717" s="25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</row>
    <row r="718" spans="1:25" x14ac:dyDescent="0.3">
      <c r="A718" s="18"/>
      <c r="B718" s="19"/>
      <c r="C718" s="4"/>
      <c r="D718" s="20"/>
      <c r="E718" s="20"/>
      <c r="F718" s="21"/>
      <c r="G718" s="22"/>
      <c r="H718" s="23"/>
      <c r="I718" s="24"/>
      <c r="J718" s="25"/>
      <c r="K718" s="4"/>
      <c r="L718" s="25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</row>
    <row r="719" spans="1:25" x14ac:dyDescent="0.3">
      <c r="A719" s="18"/>
      <c r="B719" s="19"/>
      <c r="C719" s="4"/>
      <c r="D719" s="20"/>
      <c r="E719" s="20"/>
      <c r="F719" s="21"/>
      <c r="G719" s="22"/>
      <c r="H719" s="23"/>
      <c r="I719" s="24"/>
      <c r="J719" s="25"/>
      <c r="K719" s="4"/>
      <c r="L719" s="25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</row>
    <row r="720" spans="1:25" x14ac:dyDescent="0.3">
      <c r="A720" s="18"/>
      <c r="B720" s="19"/>
      <c r="C720" s="4"/>
      <c r="D720" s="20"/>
      <c r="E720" s="20"/>
      <c r="F720" s="21"/>
      <c r="G720" s="22"/>
      <c r="H720" s="23"/>
      <c r="I720" s="24"/>
      <c r="J720" s="25"/>
      <c r="K720" s="4"/>
      <c r="L720" s="25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</row>
    <row r="721" spans="1:25" x14ac:dyDescent="0.3">
      <c r="A721" s="18"/>
      <c r="B721" s="19"/>
      <c r="C721" s="4"/>
      <c r="D721" s="20"/>
      <c r="E721" s="20"/>
      <c r="F721" s="21"/>
      <c r="G721" s="22"/>
      <c r="H721" s="23"/>
      <c r="I721" s="24"/>
      <c r="J721" s="25"/>
      <c r="K721" s="4"/>
      <c r="L721" s="25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</row>
    <row r="722" spans="1:25" x14ac:dyDescent="0.3">
      <c r="A722" s="18"/>
      <c r="B722" s="19"/>
      <c r="C722" s="4"/>
      <c r="D722" s="20"/>
      <c r="E722" s="20"/>
      <c r="F722" s="21"/>
      <c r="G722" s="22"/>
      <c r="H722" s="23"/>
      <c r="I722" s="24"/>
      <c r="J722" s="25"/>
      <c r="K722" s="4"/>
      <c r="L722" s="25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</row>
    <row r="723" spans="1:25" x14ac:dyDescent="0.3">
      <c r="A723" s="18"/>
      <c r="B723" s="19"/>
      <c r="C723" s="4"/>
      <c r="D723" s="20"/>
      <c r="E723" s="20"/>
      <c r="F723" s="21"/>
      <c r="G723" s="22"/>
      <c r="H723" s="23"/>
      <c r="I723" s="24"/>
      <c r="J723" s="25"/>
      <c r="K723" s="4"/>
      <c r="L723" s="25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</row>
    <row r="724" spans="1:25" x14ac:dyDescent="0.3">
      <c r="A724" s="18"/>
      <c r="B724" s="19"/>
      <c r="C724" s="4"/>
      <c r="D724" s="20"/>
      <c r="E724" s="20"/>
      <c r="F724" s="21"/>
      <c r="G724" s="22"/>
      <c r="H724" s="23"/>
      <c r="I724" s="24"/>
      <c r="J724" s="25"/>
      <c r="K724" s="4"/>
      <c r="L724" s="25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</row>
    <row r="725" spans="1:25" x14ac:dyDescent="0.3">
      <c r="A725" s="18"/>
      <c r="B725" s="19"/>
      <c r="C725" s="4"/>
      <c r="D725" s="20"/>
      <c r="E725" s="20"/>
      <c r="F725" s="21"/>
      <c r="G725" s="22"/>
      <c r="H725" s="23"/>
      <c r="I725" s="24"/>
      <c r="J725" s="25"/>
      <c r="K725" s="4"/>
      <c r="L725" s="25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</row>
    <row r="726" spans="1:25" x14ac:dyDescent="0.3">
      <c r="A726" s="18"/>
      <c r="B726" s="19"/>
      <c r="C726" s="4"/>
      <c r="D726" s="20"/>
      <c r="E726" s="20"/>
      <c r="F726" s="21"/>
      <c r="G726" s="22"/>
      <c r="H726" s="23"/>
      <c r="I726" s="24"/>
      <c r="J726" s="25"/>
      <c r="K726" s="4"/>
      <c r="L726" s="25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</row>
    <row r="727" spans="1:25" x14ac:dyDescent="0.3">
      <c r="A727" s="18"/>
      <c r="B727" s="19"/>
      <c r="C727" s="4"/>
      <c r="D727" s="20"/>
      <c r="E727" s="20"/>
      <c r="F727" s="21"/>
      <c r="G727" s="22"/>
      <c r="H727" s="23"/>
      <c r="I727" s="24"/>
      <c r="J727" s="25"/>
      <c r="K727" s="4"/>
      <c r="L727" s="25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</row>
    <row r="728" spans="1:25" x14ac:dyDescent="0.3">
      <c r="A728" s="18"/>
      <c r="B728" s="19"/>
      <c r="C728" s="4"/>
      <c r="D728" s="20"/>
      <c r="E728" s="20"/>
      <c r="F728" s="21"/>
      <c r="G728" s="22"/>
      <c r="H728" s="23"/>
      <c r="I728" s="24"/>
      <c r="J728" s="25"/>
      <c r="K728" s="4"/>
      <c r="L728" s="25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</row>
    <row r="729" spans="1:25" x14ac:dyDescent="0.3">
      <c r="A729" s="18"/>
      <c r="B729" s="19"/>
      <c r="C729" s="4"/>
      <c r="D729" s="20"/>
      <c r="E729" s="20"/>
      <c r="F729" s="21"/>
      <c r="G729" s="22"/>
      <c r="H729" s="23"/>
      <c r="I729" s="24"/>
      <c r="J729" s="25"/>
      <c r="K729" s="4"/>
      <c r="L729" s="25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</row>
    <row r="730" spans="1:25" x14ac:dyDescent="0.3">
      <c r="A730" s="18"/>
      <c r="B730" s="19"/>
      <c r="C730" s="4"/>
      <c r="D730" s="20"/>
      <c r="E730" s="20"/>
      <c r="F730" s="21"/>
      <c r="G730" s="22"/>
      <c r="H730" s="23"/>
      <c r="I730" s="24"/>
      <c r="J730" s="25"/>
      <c r="K730" s="4"/>
      <c r="L730" s="25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</row>
    <row r="731" spans="1:25" x14ac:dyDescent="0.3">
      <c r="A731" s="18"/>
      <c r="B731" s="19"/>
      <c r="C731" s="4"/>
      <c r="D731" s="20"/>
      <c r="E731" s="20"/>
      <c r="F731" s="21"/>
      <c r="G731" s="22"/>
      <c r="H731" s="23"/>
      <c r="I731" s="24"/>
      <c r="J731" s="25"/>
      <c r="K731" s="4"/>
      <c r="L731" s="25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</row>
    <row r="732" spans="1:25" x14ac:dyDescent="0.3">
      <c r="A732" s="18"/>
      <c r="B732" s="19"/>
      <c r="C732" s="4"/>
      <c r="D732" s="20"/>
      <c r="E732" s="20"/>
      <c r="F732" s="21"/>
      <c r="G732" s="22"/>
      <c r="H732" s="23"/>
      <c r="I732" s="24"/>
      <c r="J732" s="25"/>
      <c r="K732" s="4"/>
      <c r="L732" s="25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</row>
    <row r="733" spans="1:25" x14ac:dyDescent="0.3">
      <c r="A733" s="18"/>
      <c r="B733" s="19"/>
      <c r="C733" s="4"/>
      <c r="D733" s="20"/>
      <c r="E733" s="20"/>
      <c r="F733" s="21"/>
      <c r="G733" s="22"/>
      <c r="H733" s="23"/>
      <c r="I733" s="24"/>
      <c r="J733" s="25"/>
      <c r="K733" s="4"/>
      <c r="L733" s="25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</row>
    <row r="734" spans="1:25" x14ac:dyDescent="0.3">
      <c r="A734" s="18"/>
      <c r="B734" s="19"/>
      <c r="C734" s="4"/>
      <c r="D734" s="20"/>
      <c r="E734" s="20"/>
      <c r="F734" s="21"/>
      <c r="G734" s="22"/>
      <c r="H734" s="23"/>
      <c r="I734" s="24"/>
      <c r="J734" s="25"/>
      <c r="K734" s="4"/>
      <c r="L734" s="25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</row>
    <row r="735" spans="1:25" x14ac:dyDescent="0.3">
      <c r="A735" s="18"/>
      <c r="B735" s="19"/>
      <c r="C735" s="4"/>
      <c r="D735" s="20"/>
      <c r="E735" s="20"/>
      <c r="F735" s="21"/>
      <c r="G735" s="22"/>
      <c r="H735" s="23"/>
      <c r="I735" s="24"/>
      <c r="J735" s="25"/>
      <c r="K735" s="4"/>
      <c r="L735" s="25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</row>
    <row r="736" spans="1:25" x14ac:dyDescent="0.3">
      <c r="A736" s="18"/>
      <c r="B736" s="19"/>
      <c r="C736" s="4"/>
      <c r="D736" s="20"/>
      <c r="E736" s="20"/>
      <c r="F736" s="21"/>
      <c r="G736" s="22"/>
      <c r="H736" s="23"/>
      <c r="I736" s="24"/>
      <c r="J736" s="25"/>
      <c r="K736" s="4"/>
      <c r="L736" s="25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</row>
    <row r="737" spans="1:25" x14ac:dyDescent="0.3">
      <c r="A737" s="18"/>
      <c r="B737" s="19"/>
      <c r="C737" s="4"/>
      <c r="D737" s="20"/>
      <c r="E737" s="20"/>
      <c r="F737" s="21"/>
      <c r="G737" s="22"/>
      <c r="H737" s="23"/>
      <c r="I737" s="24"/>
      <c r="J737" s="25"/>
      <c r="K737" s="4"/>
      <c r="L737" s="25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</row>
    <row r="738" spans="1:25" x14ac:dyDescent="0.3">
      <c r="A738" s="18"/>
      <c r="B738" s="19"/>
      <c r="C738" s="4"/>
      <c r="D738" s="20"/>
      <c r="E738" s="20"/>
      <c r="F738" s="21"/>
      <c r="G738" s="22"/>
      <c r="H738" s="23"/>
      <c r="I738" s="24"/>
      <c r="J738" s="25"/>
      <c r="K738" s="4"/>
      <c r="L738" s="25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</row>
    <row r="739" spans="1:25" x14ac:dyDescent="0.3">
      <c r="A739" s="18"/>
      <c r="B739" s="19"/>
      <c r="C739" s="4"/>
      <c r="D739" s="20"/>
      <c r="E739" s="20"/>
      <c r="F739" s="21"/>
      <c r="G739" s="22"/>
      <c r="H739" s="23"/>
      <c r="I739" s="24"/>
      <c r="J739" s="25"/>
      <c r="K739" s="4"/>
      <c r="L739" s="25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</row>
    <row r="740" spans="1:25" x14ac:dyDescent="0.3">
      <c r="A740" s="18"/>
      <c r="B740" s="19"/>
      <c r="C740" s="4"/>
      <c r="D740" s="20"/>
      <c r="E740" s="20"/>
      <c r="F740" s="21"/>
      <c r="G740" s="22"/>
      <c r="H740" s="23"/>
      <c r="I740" s="24"/>
      <c r="J740" s="25"/>
      <c r="K740" s="4"/>
      <c r="L740" s="25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</row>
    <row r="741" spans="1:25" x14ac:dyDescent="0.3">
      <c r="A741" s="18"/>
      <c r="B741" s="19"/>
      <c r="C741" s="4"/>
      <c r="D741" s="20"/>
      <c r="E741" s="20"/>
      <c r="F741" s="21"/>
      <c r="G741" s="22"/>
      <c r="H741" s="23"/>
      <c r="I741" s="24"/>
      <c r="J741" s="25"/>
      <c r="K741" s="4"/>
      <c r="L741" s="25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</row>
    <row r="742" spans="1:25" x14ac:dyDescent="0.3">
      <c r="A742" s="18"/>
      <c r="B742" s="19"/>
      <c r="C742" s="4"/>
      <c r="D742" s="20"/>
      <c r="E742" s="20"/>
      <c r="F742" s="21"/>
      <c r="G742" s="22"/>
      <c r="H742" s="23"/>
      <c r="I742" s="24"/>
      <c r="J742" s="25"/>
      <c r="K742" s="4"/>
      <c r="L742" s="25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</row>
    <row r="743" spans="1:25" x14ac:dyDescent="0.3">
      <c r="A743" s="18"/>
      <c r="B743" s="19"/>
      <c r="C743" s="4"/>
      <c r="D743" s="20"/>
      <c r="E743" s="20"/>
      <c r="F743" s="21"/>
      <c r="G743" s="22"/>
      <c r="H743" s="23"/>
      <c r="I743" s="24"/>
      <c r="J743" s="25"/>
      <c r="K743" s="4"/>
      <c r="L743" s="25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</row>
    <row r="744" spans="1:25" x14ac:dyDescent="0.3">
      <c r="A744" s="18"/>
      <c r="B744" s="19"/>
      <c r="C744" s="4"/>
      <c r="D744" s="20"/>
      <c r="E744" s="20"/>
      <c r="F744" s="21"/>
      <c r="G744" s="22"/>
      <c r="H744" s="23"/>
      <c r="I744" s="24"/>
      <c r="J744" s="25"/>
      <c r="K744" s="4"/>
      <c r="L744" s="25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</row>
    <row r="745" spans="1:25" x14ac:dyDescent="0.3">
      <c r="A745" s="18"/>
      <c r="B745" s="19"/>
      <c r="C745" s="4"/>
      <c r="D745" s="20"/>
      <c r="E745" s="20"/>
      <c r="F745" s="21"/>
      <c r="G745" s="22"/>
      <c r="H745" s="23"/>
      <c r="I745" s="24"/>
      <c r="J745" s="25"/>
      <c r="K745" s="4"/>
      <c r="L745" s="25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</row>
    <row r="746" spans="1:25" x14ac:dyDescent="0.3">
      <c r="A746" s="18"/>
      <c r="B746" s="19"/>
      <c r="C746" s="4"/>
      <c r="D746" s="20"/>
      <c r="E746" s="20"/>
      <c r="F746" s="21"/>
      <c r="G746" s="22"/>
      <c r="H746" s="23"/>
      <c r="I746" s="24"/>
      <c r="J746" s="25"/>
      <c r="K746" s="4"/>
      <c r="L746" s="25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</row>
    <row r="747" spans="1:25" x14ac:dyDescent="0.3">
      <c r="A747" s="18"/>
      <c r="B747" s="19"/>
      <c r="C747" s="4"/>
      <c r="D747" s="20"/>
      <c r="E747" s="20"/>
      <c r="F747" s="21"/>
      <c r="G747" s="22"/>
      <c r="H747" s="23"/>
      <c r="I747" s="24"/>
      <c r="J747" s="25"/>
      <c r="K747" s="4"/>
      <c r="L747" s="25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</row>
    <row r="748" spans="1:25" x14ac:dyDescent="0.3">
      <c r="A748" s="18"/>
      <c r="B748" s="19"/>
      <c r="C748" s="4"/>
      <c r="D748" s="20"/>
      <c r="E748" s="20"/>
      <c r="F748" s="21"/>
      <c r="G748" s="22"/>
      <c r="H748" s="23"/>
      <c r="I748" s="24"/>
      <c r="J748" s="25"/>
      <c r="K748" s="4"/>
      <c r="L748" s="25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</row>
    <row r="749" spans="1:25" x14ac:dyDescent="0.3">
      <c r="A749" s="18"/>
      <c r="B749" s="19"/>
      <c r="C749" s="4"/>
      <c r="D749" s="20"/>
      <c r="E749" s="20"/>
      <c r="F749" s="21"/>
      <c r="G749" s="22"/>
      <c r="H749" s="23"/>
      <c r="I749" s="24"/>
      <c r="J749" s="25"/>
      <c r="K749" s="4"/>
      <c r="L749" s="25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</row>
    <row r="750" spans="1:25" x14ac:dyDescent="0.3">
      <c r="A750" s="18"/>
      <c r="B750" s="19"/>
      <c r="C750" s="4"/>
      <c r="D750" s="20"/>
      <c r="E750" s="20"/>
      <c r="F750" s="21"/>
      <c r="G750" s="22"/>
      <c r="H750" s="23"/>
      <c r="I750" s="24"/>
      <c r="J750" s="25"/>
      <c r="K750" s="4"/>
      <c r="L750" s="25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</row>
    <row r="751" spans="1:25" x14ac:dyDescent="0.3">
      <c r="A751" s="18"/>
      <c r="B751" s="19"/>
      <c r="C751" s="4"/>
      <c r="D751" s="20"/>
      <c r="E751" s="20"/>
      <c r="F751" s="21"/>
      <c r="G751" s="22"/>
      <c r="H751" s="23"/>
      <c r="I751" s="24"/>
      <c r="J751" s="25"/>
      <c r="K751" s="4"/>
      <c r="L751" s="25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</row>
    <row r="752" spans="1:25" x14ac:dyDescent="0.3">
      <c r="A752" s="18"/>
      <c r="B752" s="19"/>
      <c r="C752" s="4"/>
      <c r="D752" s="20"/>
      <c r="E752" s="20"/>
      <c r="F752" s="21"/>
      <c r="G752" s="22"/>
      <c r="H752" s="23"/>
      <c r="I752" s="24"/>
      <c r="J752" s="25"/>
      <c r="K752" s="4"/>
      <c r="L752" s="25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</row>
    <row r="753" spans="1:25" x14ac:dyDescent="0.3">
      <c r="A753" s="18"/>
      <c r="B753" s="19"/>
      <c r="C753" s="4"/>
      <c r="D753" s="20"/>
      <c r="E753" s="20"/>
      <c r="F753" s="21"/>
      <c r="G753" s="22"/>
      <c r="H753" s="23"/>
      <c r="I753" s="24"/>
      <c r="J753" s="25"/>
      <c r="K753" s="4"/>
      <c r="L753" s="25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</row>
    <row r="754" spans="1:25" x14ac:dyDescent="0.3">
      <c r="A754" s="18"/>
      <c r="B754" s="19"/>
      <c r="C754" s="4"/>
      <c r="D754" s="20"/>
      <c r="E754" s="20"/>
      <c r="F754" s="21"/>
      <c r="G754" s="22"/>
      <c r="H754" s="23"/>
      <c r="I754" s="24"/>
      <c r="J754" s="25"/>
      <c r="K754" s="4"/>
      <c r="L754" s="25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</row>
    <row r="755" spans="1:25" x14ac:dyDescent="0.3">
      <c r="A755" s="18"/>
      <c r="B755" s="19"/>
      <c r="C755" s="4"/>
      <c r="D755" s="20"/>
      <c r="E755" s="20"/>
      <c r="F755" s="21"/>
      <c r="G755" s="22"/>
      <c r="H755" s="23"/>
      <c r="I755" s="24"/>
      <c r="J755" s="25"/>
      <c r="K755" s="4"/>
      <c r="L755" s="25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</row>
    <row r="756" spans="1:25" x14ac:dyDescent="0.3">
      <c r="A756" s="18"/>
      <c r="B756" s="19"/>
      <c r="C756" s="4"/>
      <c r="D756" s="20"/>
      <c r="E756" s="20"/>
      <c r="F756" s="21"/>
      <c r="G756" s="22"/>
      <c r="H756" s="23"/>
      <c r="I756" s="24"/>
      <c r="J756" s="25"/>
      <c r="K756" s="4"/>
      <c r="L756" s="25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</row>
    <row r="757" spans="1:25" x14ac:dyDescent="0.3">
      <c r="A757" s="18"/>
      <c r="B757" s="19"/>
      <c r="C757" s="4"/>
      <c r="D757" s="20"/>
      <c r="E757" s="20"/>
      <c r="F757" s="21"/>
      <c r="G757" s="22"/>
      <c r="H757" s="23"/>
      <c r="I757" s="24"/>
      <c r="J757" s="25"/>
      <c r="K757" s="4"/>
      <c r="L757" s="25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</row>
    <row r="758" spans="1:25" x14ac:dyDescent="0.3">
      <c r="A758" s="18"/>
      <c r="B758" s="19"/>
      <c r="C758" s="4"/>
      <c r="D758" s="20"/>
      <c r="E758" s="20"/>
      <c r="F758" s="21"/>
      <c r="G758" s="22"/>
      <c r="H758" s="23"/>
      <c r="I758" s="24"/>
      <c r="J758" s="25"/>
      <c r="K758" s="4"/>
      <c r="L758" s="25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</row>
    <row r="759" spans="1:25" x14ac:dyDescent="0.3">
      <c r="A759" s="18"/>
      <c r="B759" s="19"/>
      <c r="C759" s="4"/>
      <c r="D759" s="20"/>
      <c r="E759" s="20"/>
      <c r="F759" s="21"/>
      <c r="G759" s="22"/>
      <c r="H759" s="23"/>
      <c r="I759" s="24"/>
      <c r="J759" s="25"/>
      <c r="K759" s="4"/>
      <c r="L759" s="25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</row>
    <row r="760" spans="1:25" x14ac:dyDescent="0.3">
      <c r="A760" s="18"/>
      <c r="B760" s="19"/>
      <c r="C760" s="4"/>
      <c r="D760" s="20"/>
      <c r="E760" s="20"/>
      <c r="F760" s="21"/>
      <c r="G760" s="22"/>
      <c r="H760" s="23"/>
      <c r="I760" s="24"/>
      <c r="J760" s="25"/>
      <c r="K760" s="4"/>
      <c r="L760" s="25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</row>
    <row r="761" spans="1:25" x14ac:dyDescent="0.3">
      <c r="A761" s="18"/>
      <c r="B761" s="19"/>
      <c r="C761" s="4"/>
      <c r="D761" s="20"/>
      <c r="E761" s="20"/>
      <c r="F761" s="21"/>
      <c r="G761" s="22"/>
      <c r="H761" s="23"/>
      <c r="I761" s="24"/>
      <c r="J761" s="25"/>
      <c r="K761" s="4"/>
      <c r="L761" s="25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</row>
    <row r="762" spans="1:25" x14ac:dyDescent="0.3">
      <c r="A762" s="18"/>
      <c r="B762" s="19"/>
      <c r="C762" s="4"/>
      <c r="D762" s="20"/>
      <c r="E762" s="20"/>
      <c r="F762" s="21"/>
      <c r="G762" s="22"/>
      <c r="H762" s="23"/>
      <c r="I762" s="24"/>
      <c r="J762" s="25"/>
      <c r="K762" s="4"/>
      <c r="L762" s="25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</row>
    <row r="763" spans="1:25" x14ac:dyDescent="0.3">
      <c r="A763" s="18"/>
      <c r="B763" s="19"/>
      <c r="C763" s="4"/>
      <c r="D763" s="20"/>
      <c r="E763" s="20"/>
      <c r="F763" s="21"/>
      <c r="G763" s="22"/>
      <c r="H763" s="23"/>
      <c r="I763" s="24"/>
      <c r="J763" s="25"/>
      <c r="K763" s="4"/>
      <c r="L763" s="25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</row>
    <row r="764" spans="1:25" x14ac:dyDescent="0.3">
      <c r="A764" s="18"/>
      <c r="B764" s="19"/>
      <c r="C764" s="4"/>
      <c r="D764" s="20"/>
      <c r="E764" s="20"/>
      <c r="F764" s="21"/>
      <c r="G764" s="22"/>
      <c r="H764" s="23"/>
      <c r="I764" s="24"/>
      <c r="J764" s="25"/>
      <c r="K764" s="4"/>
      <c r="L764" s="25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</row>
    <row r="765" spans="1:25" x14ac:dyDescent="0.3">
      <c r="A765" s="18"/>
      <c r="B765" s="19"/>
      <c r="C765" s="4"/>
      <c r="D765" s="20"/>
      <c r="E765" s="20"/>
      <c r="F765" s="21"/>
      <c r="G765" s="22"/>
      <c r="H765" s="23"/>
      <c r="I765" s="24"/>
      <c r="J765" s="25"/>
      <c r="K765" s="4"/>
      <c r="L765" s="25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</row>
    <row r="766" spans="1:25" x14ac:dyDescent="0.3">
      <c r="A766" s="18"/>
      <c r="B766" s="19"/>
      <c r="C766" s="4"/>
      <c r="D766" s="20"/>
      <c r="E766" s="20"/>
      <c r="F766" s="21"/>
      <c r="G766" s="22"/>
      <c r="H766" s="23"/>
      <c r="I766" s="24"/>
      <c r="J766" s="25"/>
      <c r="K766" s="4"/>
      <c r="L766" s="25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</row>
    <row r="767" spans="1:25" x14ac:dyDescent="0.3">
      <c r="A767" s="18"/>
      <c r="B767" s="19"/>
      <c r="C767" s="4"/>
      <c r="D767" s="20"/>
      <c r="E767" s="20"/>
      <c r="F767" s="21"/>
      <c r="G767" s="22"/>
      <c r="H767" s="23"/>
      <c r="I767" s="24"/>
      <c r="J767" s="25"/>
      <c r="K767" s="4"/>
      <c r="L767" s="25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</row>
    <row r="768" spans="1:25" x14ac:dyDescent="0.3">
      <c r="A768" s="18"/>
      <c r="B768" s="19"/>
      <c r="C768" s="4"/>
      <c r="D768" s="20"/>
      <c r="E768" s="20"/>
      <c r="F768" s="21"/>
      <c r="G768" s="22"/>
      <c r="H768" s="23"/>
      <c r="I768" s="24"/>
      <c r="J768" s="25"/>
      <c r="K768" s="4"/>
      <c r="L768" s="25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</row>
    <row r="769" spans="1:25" x14ac:dyDescent="0.3">
      <c r="A769" s="18"/>
      <c r="B769" s="19"/>
      <c r="C769" s="4"/>
      <c r="D769" s="20"/>
      <c r="E769" s="20"/>
      <c r="F769" s="21"/>
      <c r="G769" s="22"/>
      <c r="H769" s="23"/>
      <c r="I769" s="24"/>
      <c r="J769" s="25"/>
      <c r="K769" s="4"/>
      <c r="L769" s="25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</row>
    <row r="770" spans="1:25" x14ac:dyDescent="0.3">
      <c r="A770" s="18"/>
      <c r="B770" s="19"/>
      <c r="C770" s="4"/>
      <c r="D770" s="20"/>
      <c r="E770" s="20"/>
      <c r="F770" s="21"/>
      <c r="G770" s="22"/>
      <c r="H770" s="23"/>
      <c r="I770" s="24"/>
      <c r="J770" s="25"/>
      <c r="K770" s="4"/>
      <c r="L770" s="25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</row>
    <row r="771" spans="1:25" x14ac:dyDescent="0.3">
      <c r="A771" s="18"/>
      <c r="B771" s="19"/>
      <c r="C771" s="4"/>
      <c r="D771" s="20"/>
      <c r="E771" s="20"/>
      <c r="F771" s="21"/>
      <c r="G771" s="22"/>
      <c r="H771" s="23"/>
      <c r="I771" s="24"/>
      <c r="J771" s="25"/>
      <c r="K771" s="4"/>
      <c r="L771" s="25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</row>
    <row r="772" spans="1:25" x14ac:dyDescent="0.3">
      <c r="A772" s="18"/>
      <c r="B772" s="19"/>
      <c r="C772" s="4"/>
      <c r="D772" s="20"/>
      <c r="E772" s="20"/>
      <c r="F772" s="21"/>
      <c r="G772" s="22"/>
      <c r="H772" s="23"/>
      <c r="I772" s="24"/>
      <c r="J772" s="25"/>
      <c r="K772" s="4"/>
      <c r="L772" s="25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</row>
    <row r="773" spans="1:25" x14ac:dyDescent="0.3">
      <c r="A773" s="18"/>
      <c r="B773" s="19"/>
      <c r="C773" s="4"/>
      <c r="D773" s="20"/>
      <c r="E773" s="20"/>
      <c r="F773" s="21"/>
      <c r="G773" s="22"/>
      <c r="H773" s="23"/>
      <c r="I773" s="24"/>
      <c r="J773" s="25"/>
      <c r="K773" s="4"/>
      <c r="L773" s="25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</row>
    <row r="774" spans="1:25" x14ac:dyDescent="0.3">
      <c r="A774" s="18"/>
      <c r="B774" s="19"/>
      <c r="C774" s="4"/>
      <c r="D774" s="20"/>
      <c r="E774" s="20"/>
      <c r="F774" s="21"/>
      <c r="G774" s="22"/>
      <c r="H774" s="23"/>
      <c r="I774" s="24"/>
      <c r="J774" s="25"/>
      <c r="K774" s="4"/>
      <c r="L774" s="25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</row>
    <row r="775" spans="1:25" x14ac:dyDescent="0.3">
      <c r="A775" s="18"/>
      <c r="B775" s="19"/>
      <c r="C775" s="4"/>
      <c r="D775" s="20"/>
      <c r="E775" s="20"/>
      <c r="F775" s="21"/>
      <c r="G775" s="22"/>
      <c r="H775" s="23"/>
      <c r="I775" s="24"/>
      <c r="J775" s="25"/>
      <c r="K775" s="4"/>
      <c r="L775" s="25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</row>
    <row r="776" spans="1:25" x14ac:dyDescent="0.3">
      <c r="A776" s="18"/>
      <c r="B776" s="19"/>
      <c r="C776" s="4"/>
      <c r="D776" s="20"/>
      <c r="E776" s="20"/>
      <c r="F776" s="21"/>
      <c r="G776" s="22"/>
      <c r="H776" s="23"/>
      <c r="I776" s="24"/>
      <c r="J776" s="25"/>
      <c r="K776" s="4"/>
      <c r="L776" s="25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</row>
    <row r="777" spans="1:25" x14ac:dyDescent="0.3">
      <c r="A777" s="18"/>
      <c r="B777" s="19"/>
      <c r="C777" s="4"/>
      <c r="D777" s="20"/>
      <c r="E777" s="20"/>
      <c r="F777" s="21"/>
      <c r="G777" s="22"/>
      <c r="H777" s="23"/>
      <c r="I777" s="24"/>
      <c r="J777" s="25"/>
      <c r="K777" s="4"/>
      <c r="L777" s="25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</row>
    <row r="778" spans="1:25" x14ac:dyDescent="0.3">
      <c r="A778" s="18"/>
      <c r="B778" s="19"/>
      <c r="C778" s="4"/>
      <c r="D778" s="20"/>
      <c r="E778" s="20"/>
      <c r="F778" s="21"/>
      <c r="G778" s="22"/>
      <c r="H778" s="23"/>
      <c r="I778" s="24"/>
      <c r="J778" s="25"/>
      <c r="K778" s="4"/>
      <c r="L778" s="25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</row>
    <row r="779" spans="1:25" x14ac:dyDescent="0.3">
      <c r="A779" s="18"/>
      <c r="B779" s="19"/>
      <c r="C779" s="4"/>
      <c r="D779" s="20"/>
      <c r="E779" s="20"/>
      <c r="F779" s="21"/>
      <c r="G779" s="22"/>
      <c r="H779" s="23"/>
      <c r="I779" s="24"/>
      <c r="J779" s="25"/>
      <c r="K779" s="4"/>
      <c r="L779" s="25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</row>
    <row r="780" spans="1:25" x14ac:dyDescent="0.3">
      <c r="A780" s="18"/>
      <c r="B780" s="19"/>
      <c r="C780" s="4"/>
      <c r="D780" s="20"/>
      <c r="E780" s="20"/>
      <c r="F780" s="21"/>
      <c r="G780" s="22"/>
      <c r="H780" s="23"/>
      <c r="I780" s="24"/>
      <c r="J780" s="25"/>
      <c r="K780" s="4"/>
      <c r="L780" s="25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</row>
    <row r="781" spans="1:25" x14ac:dyDescent="0.3">
      <c r="A781" s="18"/>
      <c r="B781" s="19"/>
      <c r="C781" s="4"/>
      <c r="D781" s="20"/>
      <c r="E781" s="20"/>
      <c r="F781" s="21"/>
      <c r="G781" s="22"/>
      <c r="H781" s="23"/>
      <c r="I781" s="24"/>
      <c r="J781" s="25"/>
      <c r="K781" s="4"/>
      <c r="L781" s="25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</row>
    <row r="782" spans="1:25" x14ac:dyDescent="0.3">
      <c r="A782" s="18"/>
      <c r="B782" s="19"/>
      <c r="C782" s="4"/>
      <c r="D782" s="20"/>
      <c r="E782" s="20"/>
      <c r="F782" s="21"/>
      <c r="G782" s="22"/>
      <c r="H782" s="23"/>
      <c r="I782" s="24"/>
      <c r="J782" s="25"/>
      <c r="K782" s="4"/>
      <c r="L782" s="25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</row>
    <row r="783" spans="1:25" x14ac:dyDescent="0.3">
      <c r="A783" s="18"/>
      <c r="B783" s="19"/>
      <c r="C783" s="4"/>
      <c r="D783" s="20"/>
      <c r="E783" s="20"/>
      <c r="F783" s="21"/>
      <c r="G783" s="22"/>
      <c r="H783" s="23"/>
      <c r="I783" s="24"/>
      <c r="J783" s="25"/>
      <c r="K783" s="4"/>
      <c r="L783" s="25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</row>
    <row r="784" spans="1:25" x14ac:dyDescent="0.3">
      <c r="A784" s="18"/>
      <c r="B784" s="19"/>
      <c r="C784" s="4"/>
      <c r="D784" s="20"/>
      <c r="E784" s="20"/>
      <c r="F784" s="21"/>
      <c r="G784" s="22"/>
      <c r="H784" s="23"/>
      <c r="I784" s="24"/>
      <c r="J784" s="25"/>
      <c r="K784" s="4"/>
      <c r="L784" s="25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</row>
    <row r="785" spans="1:25" x14ac:dyDescent="0.3">
      <c r="A785" s="18"/>
      <c r="B785" s="19"/>
      <c r="C785" s="4"/>
      <c r="D785" s="20"/>
      <c r="E785" s="20"/>
      <c r="F785" s="21"/>
      <c r="G785" s="22"/>
      <c r="H785" s="23"/>
      <c r="I785" s="24"/>
      <c r="J785" s="25"/>
      <c r="K785" s="4"/>
      <c r="L785" s="25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</row>
    <row r="786" spans="1:25" x14ac:dyDescent="0.3">
      <c r="A786" s="18"/>
      <c r="B786" s="19"/>
      <c r="C786" s="4"/>
      <c r="D786" s="20"/>
      <c r="E786" s="20"/>
      <c r="F786" s="21"/>
      <c r="G786" s="22"/>
      <c r="H786" s="23"/>
      <c r="I786" s="24"/>
      <c r="J786" s="25"/>
      <c r="K786" s="4"/>
      <c r="L786" s="25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</row>
    <row r="787" spans="1:25" x14ac:dyDescent="0.3">
      <c r="A787" s="18"/>
      <c r="B787" s="19"/>
      <c r="C787" s="4"/>
      <c r="D787" s="20"/>
      <c r="E787" s="20"/>
      <c r="F787" s="21"/>
      <c r="G787" s="22"/>
      <c r="H787" s="23"/>
      <c r="I787" s="24"/>
      <c r="J787" s="25"/>
      <c r="K787" s="4"/>
      <c r="L787" s="25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</row>
    <row r="788" spans="1:25" x14ac:dyDescent="0.3">
      <c r="A788" s="18"/>
      <c r="B788" s="19"/>
      <c r="C788" s="4"/>
      <c r="D788" s="20"/>
      <c r="E788" s="20"/>
      <c r="F788" s="21"/>
      <c r="G788" s="22"/>
      <c r="H788" s="23"/>
      <c r="I788" s="24"/>
      <c r="J788" s="25"/>
      <c r="K788" s="4"/>
      <c r="L788" s="25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</row>
    <row r="789" spans="1:25" x14ac:dyDescent="0.3">
      <c r="A789" s="18"/>
      <c r="B789" s="19"/>
      <c r="C789" s="4"/>
      <c r="D789" s="20"/>
      <c r="E789" s="20"/>
      <c r="F789" s="21"/>
      <c r="G789" s="22"/>
      <c r="H789" s="23"/>
      <c r="I789" s="24"/>
      <c r="J789" s="25"/>
      <c r="K789" s="4"/>
      <c r="L789" s="25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</row>
    <row r="790" spans="1:25" x14ac:dyDescent="0.3">
      <c r="A790" s="18"/>
      <c r="B790" s="19"/>
      <c r="C790" s="4"/>
      <c r="D790" s="20"/>
      <c r="E790" s="20"/>
      <c r="F790" s="21"/>
      <c r="G790" s="22"/>
      <c r="H790" s="23"/>
      <c r="I790" s="24"/>
      <c r="J790" s="25"/>
      <c r="K790" s="4"/>
      <c r="L790" s="25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</row>
    <row r="791" spans="1:25" x14ac:dyDescent="0.3">
      <c r="A791" s="18"/>
      <c r="B791" s="19"/>
      <c r="C791" s="4"/>
      <c r="D791" s="20"/>
      <c r="E791" s="20"/>
      <c r="F791" s="21"/>
      <c r="G791" s="22"/>
      <c r="H791" s="23"/>
      <c r="I791" s="24"/>
      <c r="J791" s="25"/>
      <c r="K791" s="4"/>
      <c r="L791" s="25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</row>
    <row r="792" spans="1:25" x14ac:dyDescent="0.3">
      <c r="A792" s="18"/>
      <c r="B792" s="19"/>
      <c r="C792" s="4"/>
      <c r="D792" s="20"/>
      <c r="E792" s="20"/>
      <c r="F792" s="21"/>
      <c r="G792" s="22"/>
      <c r="H792" s="23"/>
      <c r="I792" s="24"/>
      <c r="J792" s="25"/>
      <c r="K792" s="4"/>
      <c r="L792" s="25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</row>
    <row r="793" spans="1:25" x14ac:dyDescent="0.3">
      <c r="A793" s="18"/>
      <c r="B793" s="19"/>
      <c r="C793" s="4"/>
      <c r="D793" s="20"/>
      <c r="E793" s="20"/>
      <c r="F793" s="21"/>
      <c r="G793" s="22"/>
      <c r="H793" s="23"/>
      <c r="I793" s="24"/>
      <c r="J793" s="25"/>
      <c r="K793" s="4"/>
      <c r="L793" s="25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</row>
    <row r="794" spans="1:25" x14ac:dyDescent="0.3">
      <c r="A794" s="18"/>
      <c r="B794" s="19"/>
      <c r="C794" s="4"/>
      <c r="D794" s="20"/>
      <c r="E794" s="20"/>
      <c r="F794" s="21"/>
      <c r="G794" s="22"/>
      <c r="H794" s="23"/>
      <c r="I794" s="24"/>
      <c r="J794" s="25"/>
      <c r="K794" s="4"/>
      <c r="L794" s="25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</row>
    <row r="795" spans="1:25" x14ac:dyDescent="0.3">
      <c r="A795" s="18"/>
      <c r="B795" s="19"/>
      <c r="C795" s="4"/>
      <c r="D795" s="20"/>
      <c r="E795" s="20"/>
      <c r="F795" s="21"/>
      <c r="G795" s="22"/>
      <c r="H795" s="23"/>
      <c r="I795" s="24"/>
      <c r="J795" s="25"/>
      <c r="K795" s="4"/>
      <c r="L795" s="25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</row>
    <row r="796" spans="1:25" x14ac:dyDescent="0.3">
      <c r="A796" s="18"/>
      <c r="B796" s="19"/>
      <c r="C796" s="4"/>
      <c r="D796" s="20"/>
      <c r="E796" s="20"/>
      <c r="F796" s="21"/>
      <c r="G796" s="22"/>
      <c r="H796" s="23"/>
      <c r="I796" s="24"/>
      <c r="J796" s="25"/>
      <c r="K796" s="4"/>
      <c r="L796" s="25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</row>
    <row r="797" spans="1:25" x14ac:dyDescent="0.3">
      <c r="A797" s="18"/>
      <c r="B797" s="19"/>
      <c r="C797" s="4"/>
      <c r="D797" s="20"/>
      <c r="E797" s="20"/>
      <c r="F797" s="21"/>
      <c r="G797" s="22"/>
      <c r="H797" s="23"/>
      <c r="I797" s="24"/>
      <c r="J797" s="25"/>
      <c r="K797" s="4"/>
      <c r="L797" s="25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</row>
    <row r="798" spans="1:25" x14ac:dyDescent="0.3">
      <c r="A798" s="18"/>
      <c r="B798" s="19"/>
      <c r="C798" s="4"/>
      <c r="D798" s="20"/>
      <c r="E798" s="20"/>
      <c r="F798" s="21"/>
      <c r="G798" s="22"/>
      <c r="H798" s="23"/>
      <c r="I798" s="24"/>
      <c r="J798" s="25"/>
      <c r="K798" s="4"/>
      <c r="L798" s="25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</row>
    <row r="799" spans="1:25" x14ac:dyDescent="0.3">
      <c r="A799" s="18"/>
      <c r="B799" s="19"/>
      <c r="C799" s="4"/>
      <c r="D799" s="20"/>
      <c r="E799" s="20"/>
      <c r="F799" s="21"/>
      <c r="G799" s="22"/>
      <c r="H799" s="23"/>
      <c r="I799" s="24"/>
      <c r="J799" s="25"/>
      <c r="K799" s="4"/>
      <c r="L799" s="25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</row>
    <row r="800" spans="1:25" x14ac:dyDescent="0.3">
      <c r="A800" s="18"/>
      <c r="B800" s="19"/>
      <c r="C800" s="4"/>
      <c r="D800" s="20"/>
      <c r="E800" s="20"/>
      <c r="F800" s="21"/>
      <c r="G800" s="22"/>
      <c r="H800" s="23"/>
      <c r="I800" s="24"/>
      <c r="J800" s="25"/>
      <c r="K800" s="4"/>
      <c r="L800" s="25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</row>
    <row r="801" spans="1:25" x14ac:dyDescent="0.3">
      <c r="A801" s="18"/>
      <c r="B801" s="19"/>
      <c r="C801" s="4"/>
      <c r="D801" s="20"/>
      <c r="E801" s="20"/>
      <c r="F801" s="21"/>
      <c r="G801" s="22"/>
      <c r="H801" s="23"/>
      <c r="I801" s="24"/>
      <c r="J801" s="25"/>
      <c r="K801" s="4"/>
      <c r="L801" s="25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</row>
    <row r="802" spans="1:25" x14ac:dyDescent="0.3">
      <c r="A802" s="18"/>
      <c r="B802" s="19"/>
      <c r="C802" s="4"/>
      <c r="D802" s="20"/>
      <c r="E802" s="20"/>
      <c r="F802" s="21"/>
      <c r="G802" s="22"/>
      <c r="H802" s="23"/>
      <c r="I802" s="24"/>
      <c r="J802" s="25"/>
      <c r="K802" s="4"/>
      <c r="L802" s="25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</row>
    <row r="803" spans="1:25" x14ac:dyDescent="0.3">
      <c r="A803" s="18"/>
      <c r="B803" s="19"/>
      <c r="C803" s="4"/>
      <c r="D803" s="20"/>
      <c r="E803" s="20"/>
      <c r="F803" s="21"/>
      <c r="G803" s="22"/>
      <c r="H803" s="23"/>
      <c r="I803" s="24"/>
      <c r="J803" s="25"/>
      <c r="K803" s="4"/>
      <c r="L803" s="25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</row>
    <row r="804" spans="1:25" x14ac:dyDescent="0.3">
      <c r="A804" s="18"/>
      <c r="B804" s="19"/>
      <c r="C804" s="4"/>
      <c r="D804" s="20"/>
      <c r="E804" s="20"/>
      <c r="F804" s="21"/>
      <c r="G804" s="22"/>
      <c r="H804" s="23"/>
      <c r="I804" s="24"/>
      <c r="J804" s="25"/>
      <c r="K804" s="4"/>
      <c r="L804" s="25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</row>
    <row r="805" spans="1:25" x14ac:dyDescent="0.3">
      <c r="A805" s="18"/>
      <c r="B805" s="19"/>
      <c r="C805" s="4"/>
      <c r="D805" s="20"/>
      <c r="E805" s="20"/>
      <c r="F805" s="21"/>
      <c r="G805" s="22"/>
      <c r="H805" s="23"/>
      <c r="I805" s="24"/>
      <c r="J805" s="25"/>
      <c r="K805" s="4"/>
      <c r="L805" s="25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</row>
    <row r="806" spans="1:25" x14ac:dyDescent="0.3">
      <c r="A806" s="18"/>
      <c r="B806" s="19"/>
      <c r="C806" s="4"/>
      <c r="D806" s="20"/>
      <c r="E806" s="20"/>
      <c r="F806" s="21"/>
      <c r="G806" s="22"/>
      <c r="H806" s="23"/>
      <c r="I806" s="24"/>
      <c r="J806" s="25"/>
      <c r="K806" s="4"/>
      <c r="L806" s="25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</row>
    <row r="807" spans="1:25" x14ac:dyDescent="0.3">
      <c r="A807" s="18"/>
      <c r="B807" s="19"/>
      <c r="C807" s="4"/>
      <c r="D807" s="20"/>
      <c r="E807" s="20"/>
      <c r="F807" s="21"/>
      <c r="G807" s="22"/>
      <c r="H807" s="23"/>
      <c r="I807" s="24"/>
      <c r="J807" s="25"/>
      <c r="K807" s="4"/>
      <c r="L807" s="25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</row>
    <row r="808" spans="1:25" x14ac:dyDescent="0.3">
      <c r="A808" s="18"/>
      <c r="B808" s="19"/>
      <c r="C808" s="4"/>
      <c r="D808" s="20"/>
      <c r="E808" s="20"/>
      <c r="F808" s="21"/>
      <c r="G808" s="22"/>
      <c r="H808" s="23"/>
      <c r="I808" s="24"/>
      <c r="J808" s="25"/>
      <c r="K808" s="4"/>
      <c r="L808" s="25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</row>
    <row r="809" spans="1:25" x14ac:dyDescent="0.3">
      <c r="A809" s="18"/>
      <c r="B809" s="19"/>
      <c r="C809" s="4"/>
      <c r="D809" s="20"/>
      <c r="E809" s="20"/>
      <c r="F809" s="21"/>
      <c r="G809" s="22"/>
      <c r="H809" s="23"/>
      <c r="I809" s="24"/>
      <c r="J809" s="25"/>
      <c r="K809" s="4"/>
      <c r="L809" s="25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</row>
    <row r="810" spans="1:25" x14ac:dyDescent="0.3">
      <c r="A810" s="18"/>
      <c r="B810" s="19"/>
      <c r="C810" s="4"/>
      <c r="D810" s="20"/>
      <c r="E810" s="20"/>
      <c r="F810" s="21"/>
      <c r="G810" s="22"/>
      <c r="H810" s="23"/>
      <c r="I810" s="24"/>
      <c r="J810" s="25"/>
      <c r="K810" s="4"/>
      <c r="L810" s="25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</row>
    <row r="811" spans="1:25" x14ac:dyDescent="0.3">
      <c r="A811" s="18"/>
      <c r="B811" s="19"/>
      <c r="C811" s="4"/>
      <c r="D811" s="20"/>
      <c r="E811" s="20"/>
      <c r="F811" s="21"/>
      <c r="G811" s="22"/>
      <c r="H811" s="23"/>
      <c r="I811" s="24"/>
      <c r="J811" s="25"/>
      <c r="K811" s="4"/>
      <c r="L811" s="25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</row>
    <row r="812" spans="1:25" x14ac:dyDescent="0.3">
      <c r="A812" s="18"/>
      <c r="B812" s="19"/>
      <c r="C812" s="4"/>
      <c r="D812" s="20"/>
      <c r="E812" s="20"/>
      <c r="F812" s="21"/>
      <c r="G812" s="22"/>
      <c r="H812" s="23"/>
      <c r="I812" s="24"/>
      <c r="J812" s="25"/>
      <c r="K812" s="4"/>
      <c r="L812" s="25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</row>
    <row r="813" spans="1:25" x14ac:dyDescent="0.3">
      <c r="A813" s="18"/>
      <c r="B813" s="19"/>
      <c r="C813" s="4"/>
      <c r="D813" s="20"/>
      <c r="E813" s="20"/>
      <c r="F813" s="21"/>
      <c r="G813" s="22"/>
      <c r="H813" s="23"/>
      <c r="I813" s="24"/>
      <c r="J813" s="25"/>
      <c r="K813" s="4"/>
      <c r="L813" s="25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</row>
    <row r="814" spans="1:25" x14ac:dyDescent="0.3">
      <c r="A814" s="18"/>
      <c r="B814" s="19"/>
      <c r="C814" s="4"/>
      <c r="D814" s="20"/>
      <c r="E814" s="20"/>
      <c r="F814" s="21"/>
      <c r="G814" s="22"/>
      <c r="H814" s="23"/>
      <c r="I814" s="24"/>
      <c r="J814" s="25"/>
      <c r="K814" s="4"/>
      <c r="L814" s="25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</row>
    <row r="815" spans="1:25" x14ac:dyDescent="0.3">
      <c r="A815" s="18"/>
      <c r="B815" s="19"/>
      <c r="C815" s="4"/>
      <c r="D815" s="20"/>
      <c r="E815" s="20"/>
      <c r="F815" s="21"/>
      <c r="G815" s="22"/>
      <c r="H815" s="23"/>
      <c r="I815" s="24"/>
      <c r="J815" s="25"/>
      <c r="K815" s="4"/>
      <c r="L815" s="25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</row>
    <row r="816" spans="1:25" x14ac:dyDescent="0.3">
      <c r="A816" s="18"/>
      <c r="B816" s="19"/>
      <c r="C816" s="4"/>
      <c r="D816" s="20"/>
      <c r="E816" s="20"/>
      <c r="F816" s="21"/>
      <c r="G816" s="22"/>
      <c r="H816" s="23"/>
      <c r="I816" s="24"/>
      <c r="J816" s="25"/>
      <c r="K816" s="4"/>
      <c r="L816" s="25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</row>
    <row r="817" spans="1:25" x14ac:dyDescent="0.3">
      <c r="A817" s="18"/>
      <c r="B817" s="19"/>
      <c r="C817" s="4"/>
      <c r="D817" s="20"/>
      <c r="E817" s="20"/>
      <c r="F817" s="21"/>
      <c r="G817" s="22"/>
      <c r="H817" s="23"/>
      <c r="I817" s="24"/>
      <c r="J817" s="25"/>
      <c r="K817" s="4"/>
      <c r="L817" s="25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</row>
    <row r="818" spans="1:25" x14ac:dyDescent="0.3">
      <c r="A818" s="18"/>
      <c r="B818" s="19"/>
      <c r="C818" s="4"/>
      <c r="D818" s="20"/>
      <c r="E818" s="20"/>
      <c r="F818" s="21"/>
      <c r="G818" s="22"/>
      <c r="H818" s="23"/>
      <c r="I818" s="24"/>
      <c r="J818" s="25"/>
      <c r="K818" s="4"/>
      <c r="L818" s="25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</row>
    <row r="819" spans="1:25" x14ac:dyDescent="0.3">
      <c r="A819" s="18"/>
      <c r="B819" s="19"/>
      <c r="C819" s="4"/>
      <c r="D819" s="20"/>
      <c r="E819" s="20"/>
      <c r="F819" s="21"/>
      <c r="G819" s="22"/>
      <c r="H819" s="23"/>
      <c r="I819" s="24"/>
      <c r="J819" s="25"/>
      <c r="K819" s="4"/>
      <c r="L819" s="25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</row>
    <row r="820" spans="1:25" x14ac:dyDescent="0.3">
      <c r="A820" s="18"/>
      <c r="B820" s="19"/>
      <c r="C820" s="4"/>
      <c r="D820" s="20"/>
      <c r="E820" s="20"/>
      <c r="F820" s="21"/>
      <c r="G820" s="22"/>
      <c r="H820" s="23"/>
      <c r="I820" s="24"/>
      <c r="J820" s="25"/>
      <c r="K820" s="4"/>
      <c r="L820" s="25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</row>
    <row r="821" spans="1:25" x14ac:dyDescent="0.3">
      <c r="A821" s="18"/>
      <c r="B821" s="19"/>
      <c r="C821" s="4"/>
      <c r="D821" s="20"/>
      <c r="E821" s="20"/>
      <c r="F821" s="21"/>
      <c r="G821" s="22"/>
      <c r="H821" s="23"/>
      <c r="I821" s="24"/>
      <c r="J821" s="25"/>
      <c r="K821" s="4"/>
      <c r="L821" s="25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</row>
    <row r="822" spans="1:25" x14ac:dyDescent="0.3">
      <c r="A822" s="18"/>
      <c r="B822" s="19"/>
      <c r="C822" s="4"/>
      <c r="D822" s="20"/>
      <c r="E822" s="20"/>
      <c r="F822" s="21"/>
      <c r="G822" s="22"/>
      <c r="H822" s="23"/>
      <c r="I822" s="24"/>
      <c r="J822" s="25"/>
      <c r="K822" s="4"/>
      <c r="L822" s="25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</row>
    <row r="823" spans="1:25" x14ac:dyDescent="0.3">
      <c r="A823" s="18"/>
      <c r="B823" s="19"/>
      <c r="C823" s="4"/>
      <c r="D823" s="20"/>
      <c r="E823" s="20"/>
      <c r="F823" s="21"/>
      <c r="G823" s="22"/>
      <c r="H823" s="23"/>
      <c r="I823" s="24"/>
      <c r="J823" s="25"/>
      <c r="K823" s="4"/>
      <c r="L823" s="25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</row>
    <row r="824" spans="1:25" x14ac:dyDescent="0.3">
      <c r="A824" s="18"/>
      <c r="B824" s="19"/>
      <c r="C824" s="4"/>
      <c r="D824" s="20"/>
      <c r="E824" s="20"/>
      <c r="F824" s="21"/>
      <c r="G824" s="22"/>
      <c r="H824" s="23"/>
      <c r="I824" s="24"/>
      <c r="J824" s="25"/>
      <c r="K824" s="4"/>
      <c r="L824" s="25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</row>
    <row r="825" spans="1:25" x14ac:dyDescent="0.3">
      <c r="A825" s="18"/>
      <c r="B825" s="19"/>
      <c r="C825" s="4"/>
      <c r="D825" s="20"/>
      <c r="E825" s="20"/>
      <c r="F825" s="21"/>
      <c r="G825" s="22"/>
      <c r="H825" s="23"/>
      <c r="I825" s="24"/>
      <c r="J825" s="25"/>
      <c r="K825" s="4"/>
      <c r="L825" s="25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</row>
    <row r="826" spans="1:25" x14ac:dyDescent="0.3">
      <c r="A826" s="18"/>
      <c r="B826" s="19"/>
      <c r="C826" s="4"/>
      <c r="D826" s="20"/>
      <c r="E826" s="20"/>
      <c r="F826" s="21"/>
      <c r="G826" s="22"/>
      <c r="H826" s="23"/>
      <c r="I826" s="24"/>
      <c r="J826" s="25"/>
      <c r="K826" s="4"/>
      <c r="L826" s="25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</row>
    <row r="827" spans="1:25" x14ac:dyDescent="0.3">
      <c r="A827" s="18"/>
      <c r="B827" s="19"/>
      <c r="C827" s="4"/>
      <c r="D827" s="20"/>
      <c r="E827" s="20"/>
      <c r="F827" s="21"/>
      <c r="G827" s="22"/>
      <c r="H827" s="23"/>
      <c r="I827" s="24"/>
      <c r="J827" s="25"/>
      <c r="K827" s="4"/>
      <c r="L827" s="25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</row>
    <row r="828" spans="1:25" x14ac:dyDescent="0.3">
      <c r="A828" s="18"/>
      <c r="B828" s="19"/>
      <c r="C828" s="4"/>
      <c r="D828" s="20"/>
      <c r="E828" s="20"/>
      <c r="F828" s="21"/>
      <c r="G828" s="22"/>
      <c r="H828" s="23"/>
      <c r="I828" s="24"/>
      <c r="J828" s="25"/>
      <c r="K828" s="4"/>
      <c r="L828" s="25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</row>
    <row r="829" spans="1:25" x14ac:dyDescent="0.3">
      <c r="A829" s="18"/>
      <c r="B829" s="19"/>
      <c r="C829" s="4"/>
      <c r="D829" s="20"/>
      <c r="E829" s="20"/>
      <c r="F829" s="21"/>
      <c r="G829" s="22"/>
      <c r="H829" s="23"/>
      <c r="I829" s="24"/>
      <c r="J829" s="25"/>
      <c r="K829" s="4"/>
      <c r="L829" s="25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</row>
    <row r="830" spans="1:25" x14ac:dyDescent="0.3">
      <c r="A830" s="18"/>
      <c r="B830" s="19"/>
      <c r="C830" s="4"/>
      <c r="D830" s="20"/>
      <c r="E830" s="20"/>
      <c r="F830" s="21"/>
      <c r="G830" s="22"/>
      <c r="H830" s="23"/>
      <c r="I830" s="24"/>
      <c r="J830" s="25"/>
      <c r="K830" s="4"/>
      <c r="L830" s="25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</row>
    <row r="831" spans="1:25" x14ac:dyDescent="0.3">
      <c r="A831" s="18"/>
      <c r="B831" s="19"/>
      <c r="C831" s="4"/>
      <c r="D831" s="20"/>
      <c r="E831" s="20"/>
      <c r="F831" s="21"/>
      <c r="G831" s="22"/>
      <c r="H831" s="23"/>
      <c r="I831" s="24"/>
      <c r="J831" s="25"/>
      <c r="K831" s="4"/>
      <c r="L831" s="25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</row>
    <row r="832" spans="1:25" x14ac:dyDescent="0.3">
      <c r="A832" s="18"/>
      <c r="B832" s="19"/>
      <c r="C832" s="4"/>
      <c r="D832" s="20"/>
      <c r="E832" s="20"/>
      <c r="F832" s="21"/>
      <c r="G832" s="22"/>
      <c r="H832" s="23"/>
      <c r="I832" s="24"/>
      <c r="J832" s="25"/>
      <c r="K832" s="4"/>
      <c r="L832" s="25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</row>
    <row r="833" spans="1:25" x14ac:dyDescent="0.3">
      <c r="A833" s="18"/>
      <c r="B833" s="19"/>
      <c r="C833" s="4"/>
      <c r="D833" s="20"/>
      <c r="E833" s="20"/>
      <c r="F833" s="21"/>
      <c r="G833" s="22"/>
      <c r="H833" s="23"/>
      <c r="I833" s="24"/>
      <c r="J833" s="25"/>
      <c r="K833" s="4"/>
      <c r="L833" s="25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</row>
    <row r="834" spans="1:25" x14ac:dyDescent="0.3">
      <c r="A834" s="18"/>
      <c r="B834" s="19"/>
      <c r="C834" s="4"/>
      <c r="D834" s="20"/>
      <c r="E834" s="20"/>
      <c r="F834" s="21"/>
      <c r="G834" s="22"/>
      <c r="H834" s="23"/>
      <c r="I834" s="24"/>
      <c r="J834" s="25"/>
      <c r="K834" s="4"/>
      <c r="L834" s="25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</row>
    <row r="835" spans="1:25" x14ac:dyDescent="0.3">
      <c r="A835" s="18"/>
      <c r="B835" s="19"/>
      <c r="C835" s="4"/>
      <c r="D835" s="20"/>
      <c r="E835" s="20"/>
      <c r="F835" s="21"/>
      <c r="G835" s="22"/>
      <c r="H835" s="23"/>
      <c r="I835" s="24"/>
      <c r="J835" s="25"/>
      <c r="K835" s="4"/>
      <c r="L835" s="25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</row>
    <row r="836" spans="1:25" x14ac:dyDescent="0.3">
      <c r="A836" s="18"/>
      <c r="B836" s="19"/>
      <c r="C836" s="4"/>
      <c r="D836" s="20"/>
      <c r="E836" s="20"/>
      <c r="F836" s="21"/>
      <c r="G836" s="22"/>
      <c r="H836" s="23"/>
      <c r="I836" s="24"/>
      <c r="J836" s="25"/>
      <c r="K836" s="4"/>
      <c r="L836" s="25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</row>
    <row r="837" spans="1:25" x14ac:dyDescent="0.3">
      <c r="A837" s="18"/>
      <c r="B837" s="19"/>
      <c r="C837" s="4"/>
      <c r="D837" s="20"/>
      <c r="E837" s="20"/>
      <c r="F837" s="21"/>
      <c r="G837" s="22"/>
      <c r="H837" s="23"/>
      <c r="I837" s="24"/>
      <c r="J837" s="25"/>
      <c r="K837" s="4"/>
      <c r="L837" s="25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</row>
    <row r="838" spans="1:25" x14ac:dyDescent="0.3">
      <c r="A838" s="18"/>
      <c r="B838" s="19"/>
      <c r="C838" s="4"/>
      <c r="D838" s="20"/>
      <c r="E838" s="20"/>
      <c r="F838" s="21"/>
      <c r="G838" s="22"/>
      <c r="H838" s="23"/>
      <c r="I838" s="24"/>
      <c r="J838" s="25"/>
      <c r="K838" s="4"/>
      <c r="L838" s="25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</row>
    <row r="839" spans="1:25" x14ac:dyDescent="0.3">
      <c r="A839" s="18"/>
      <c r="B839" s="19"/>
      <c r="C839" s="4"/>
      <c r="D839" s="20"/>
      <c r="E839" s="20"/>
      <c r="F839" s="21"/>
      <c r="G839" s="22"/>
      <c r="H839" s="23"/>
      <c r="I839" s="24"/>
      <c r="J839" s="25"/>
      <c r="K839" s="4"/>
      <c r="L839" s="25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</row>
    <row r="840" spans="1:25" x14ac:dyDescent="0.3">
      <c r="A840" s="18"/>
      <c r="B840" s="19"/>
      <c r="C840" s="4"/>
      <c r="D840" s="20"/>
      <c r="E840" s="20"/>
      <c r="F840" s="21"/>
      <c r="G840" s="22"/>
      <c r="H840" s="23"/>
      <c r="I840" s="24"/>
      <c r="J840" s="25"/>
      <c r="K840" s="4"/>
      <c r="L840" s="25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</row>
    <row r="841" spans="1:25" x14ac:dyDescent="0.3">
      <c r="A841" s="18"/>
      <c r="B841" s="19"/>
      <c r="C841" s="4"/>
      <c r="D841" s="20"/>
      <c r="E841" s="20"/>
      <c r="F841" s="21"/>
      <c r="G841" s="22"/>
      <c r="H841" s="23"/>
      <c r="I841" s="24"/>
      <c r="J841" s="25"/>
      <c r="K841" s="4"/>
      <c r="L841" s="25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</row>
    <row r="842" spans="1:25" x14ac:dyDescent="0.3">
      <c r="A842" s="18"/>
      <c r="B842" s="19"/>
      <c r="C842" s="4"/>
      <c r="D842" s="20"/>
      <c r="E842" s="20"/>
      <c r="F842" s="21"/>
      <c r="G842" s="22"/>
      <c r="H842" s="23"/>
      <c r="I842" s="24"/>
      <c r="J842" s="25"/>
      <c r="K842" s="4"/>
      <c r="L842" s="25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</row>
    <row r="843" spans="1:25" x14ac:dyDescent="0.3">
      <c r="A843" s="18"/>
      <c r="B843" s="19"/>
      <c r="C843" s="4"/>
      <c r="D843" s="20"/>
      <c r="E843" s="20"/>
      <c r="F843" s="21"/>
      <c r="G843" s="22"/>
      <c r="H843" s="23"/>
      <c r="I843" s="24"/>
      <c r="J843" s="25"/>
      <c r="K843" s="4"/>
      <c r="L843" s="25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</row>
    <row r="844" spans="1:25" x14ac:dyDescent="0.3">
      <c r="A844" s="18"/>
      <c r="B844" s="19"/>
      <c r="C844" s="4"/>
      <c r="D844" s="20"/>
      <c r="E844" s="20"/>
      <c r="F844" s="21"/>
      <c r="G844" s="22"/>
      <c r="H844" s="23"/>
      <c r="I844" s="24"/>
      <c r="J844" s="25"/>
      <c r="K844" s="4"/>
      <c r="L844" s="25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</row>
    <row r="845" spans="1:25" x14ac:dyDescent="0.3">
      <c r="A845" s="18"/>
      <c r="B845" s="19"/>
      <c r="C845" s="4"/>
      <c r="D845" s="20"/>
      <c r="E845" s="20"/>
      <c r="F845" s="21"/>
      <c r="G845" s="22"/>
      <c r="H845" s="23"/>
      <c r="I845" s="24"/>
      <c r="J845" s="25"/>
      <c r="K845" s="4"/>
      <c r="L845" s="25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</row>
    <row r="846" spans="1:25" x14ac:dyDescent="0.3">
      <c r="A846" s="18"/>
      <c r="B846" s="19"/>
      <c r="C846" s="4"/>
      <c r="D846" s="20"/>
      <c r="E846" s="20"/>
      <c r="F846" s="21"/>
      <c r="G846" s="22"/>
      <c r="H846" s="23"/>
      <c r="I846" s="24"/>
      <c r="J846" s="25"/>
      <c r="K846" s="4"/>
      <c r="L846" s="25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</row>
    <row r="847" spans="1:25" x14ac:dyDescent="0.3">
      <c r="A847" s="18"/>
      <c r="B847" s="19"/>
      <c r="C847" s="4"/>
      <c r="D847" s="20"/>
      <c r="E847" s="20"/>
      <c r="F847" s="21"/>
      <c r="G847" s="22"/>
      <c r="H847" s="23"/>
      <c r="I847" s="24"/>
      <c r="J847" s="25"/>
      <c r="K847" s="4"/>
      <c r="L847" s="25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</row>
    <row r="848" spans="1:25" x14ac:dyDescent="0.3">
      <c r="A848" s="18"/>
      <c r="B848" s="19"/>
      <c r="C848" s="4"/>
      <c r="D848" s="20"/>
      <c r="E848" s="20"/>
      <c r="F848" s="21"/>
      <c r="G848" s="22"/>
      <c r="H848" s="23"/>
      <c r="I848" s="24"/>
      <c r="J848" s="25"/>
      <c r="K848" s="4"/>
      <c r="L848" s="25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</row>
    <row r="849" spans="1:25" x14ac:dyDescent="0.3">
      <c r="A849" s="18"/>
      <c r="B849" s="19"/>
      <c r="C849" s="4"/>
      <c r="D849" s="20"/>
      <c r="E849" s="20"/>
      <c r="F849" s="21"/>
      <c r="G849" s="22"/>
      <c r="H849" s="23"/>
      <c r="I849" s="24"/>
      <c r="J849" s="25"/>
      <c r="K849" s="4"/>
      <c r="L849" s="25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</row>
    <row r="850" spans="1:25" x14ac:dyDescent="0.3">
      <c r="A850" s="18"/>
      <c r="B850" s="19"/>
      <c r="C850" s="4"/>
      <c r="D850" s="20"/>
      <c r="E850" s="20"/>
      <c r="F850" s="21"/>
      <c r="G850" s="22"/>
      <c r="H850" s="23"/>
      <c r="I850" s="24"/>
      <c r="J850" s="25"/>
      <c r="K850" s="4"/>
      <c r="L850" s="25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</row>
    <row r="851" spans="1:25" x14ac:dyDescent="0.3">
      <c r="A851" s="18"/>
      <c r="B851" s="19"/>
      <c r="C851" s="4"/>
      <c r="D851" s="20"/>
      <c r="E851" s="20"/>
      <c r="F851" s="21"/>
      <c r="G851" s="22"/>
      <c r="H851" s="23"/>
      <c r="I851" s="24"/>
      <c r="J851" s="25"/>
      <c r="K851" s="4"/>
      <c r="L851" s="25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</row>
    <row r="852" spans="1:25" x14ac:dyDescent="0.3">
      <c r="A852" s="18"/>
      <c r="B852" s="19"/>
      <c r="C852" s="4"/>
      <c r="D852" s="20"/>
      <c r="E852" s="20"/>
      <c r="F852" s="21"/>
      <c r="G852" s="22"/>
      <c r="H852" s="23"/>
      <c r="I852" s="24"/>
      <c r="J852" s="25"/>
      <c r="K852" s="4"/>
      <c r="L852" s="25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</row>
    <row r="853" spans="1:25" x14ac:dyDescent="0.3">
      <c r="A853" s="18"/>
      <c r="B853" s="19"/>
      <c r="C853" s="4"/>
      <c r="D853" s="20"/>
      <c r="E853" s="20"/>
      <c r="F853" s="21"/>
      <c r="G853" s="22"/>
      <c r="H853" s="23"/>
      <c r="I853" s="24"/>
      <c r="J853" s="25"/>
      <c r="K853" s="4"/>
      <c r="L853" s="25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</row>
    <row r="854" spans="1:25" x14ac:dyDescent="0.3">
      <c r="A854" s="18"/>
      <c r="B854" s="19"/>
      <c r="C854" s="4"/>
      <c r="D854" s="20"/>
      <c r="E854" s="20"/>
      <c r="F854" s="21"/>
      <c r="G854" s="22"/>
      <c r="H854" s="23"/>
      <c r="I854" s="24"/>
      <c r="J854" s="25"/>
      <c r="K854" s="4"/>
      <c r="L854" s="25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</row>
    <row r="855" spans="1:25" x14ac:dyDescent="0.3">
      <c r="A855" s="18"/>
      <c r="B855" s="19"/>
      <c r="C855" s="4"/>
      <c r="D855" s="20"/>
      <c r="E855" s="20"/>
      <c r="F855" s="21"/>
      <c r="G855" s="22"/>
      <c r="H855" s="23"/>
      <c r="I855" s="24"/>
      <c r="J855" s="25"/>
      <c r="K855" s="4"/>
      <c r="L855" s="25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</row>
    <row r="856" spans="1:25" x14ac:dyDescent="0.3">
      <c r="A856" s="18"/>
      <c r="B856" s="19"/>
      <c r="C856" s="4"/>
      <c r="D856" s="20"/>
      <c r="E856" s="20"/>
      <c r="F856" s="21"/>
      <c r="G856" s="22"/>
      <c r="H856" s="23"/>
      <c r="I856" s="24"/>
      <c r="J856" s="25"/>
      <c r="K856" s="4"/>
      <c r="L856" s="25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</row>
    <row r="857" spans="1:25" x14ac:dyDescent="0.3">
      <c r="A857" s="18"/>
      <c r="B857" s="19"/>
      <c r="C857" s="4"/>
      <c r="D857" s="20"/>
      <c r="E857" s="20"/>
      <c r="F857" s="21"/>
      <c r="G857" s="22"/>
      <c r="H857" s="23"/>
      <c r="I857" s="24"/>
      <c r="J857" s="25"/>
      <c r="K857" s="4"/>
      <c r="L857" s="25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</row>
    <row r="858" spans="1:25" x14ac:dyDescent="0.3">
      <c r="A858" s="18"/>
      <c r="B858" s="19"/>
      <c r="C858" s="4"/>
      <c r="D858" s="20"/>
      <c r="E858" s="20"/>
      <c r="F858" s="21"/>
      <c r="G858" s="22"/>
      <c r="H858" s="23"/>
      <c r="I858" s="24"/>
      <c r="J858" s="25"/>
      <c r="K858" s="4"/>
      <c r="L858" s="25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</row>
    <row r="859" spans="1:25" x14ac:dyDescent="0.3">
      <c r="A859" s="18"/>
      <c r="B859" s="19"/>
      <c r="C859" s="4"/>
      <c r="D859" s="20"/>
      <c r="E859" s="20"/>
      <c r="F859" s="21"/>
      <c r="G859" s="22"/>
      <c r="H859" s="23"/>
      <c r="I859" s="24"/>
      <c r="J859" s="25"/>
      <c r="K859" s="4"/>
      <c r="L859" s="25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</row>
    <row r="860" spans="1:25" x14ac:dyDescent="0.3">
      <c r="A860" s="18"/>
      <c r="B860" s="19"/>
      <c r="C860" s="4"/>
      <c r="D860" s="20"/>
      <c r="E860" s="20"/>
      <c r="F860" s="21"/>
      <c r="G860" s="22"/>
      <c r="H860" s="23"/>
      <c r="I860" s="24"/>
      <c r="J860" s="25"/>
      <c r="K860" s="4"/>
      <c r="L860" s="25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</row>
    <row r="861" spans="1:25" x14ac:dyDescent="0.3">
      <c r="A861" s="18"/>
      <c r="B861" s="19"/>
      <c r="C861" s="4"/>
      <c r="D861" s="20"/>
      <c r="E861" s="20"/>
      <c r="F861" s="21"/>
      <c r="G861" s="22"/>
      <c r="H861" s="23"/>
      <c r="I861" s="24"/>
      <c r="J861" s="25"/>
      <c r="K861" s="4"/>
      <c r="L861" s="25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</row>
    <row r="862" spans="1:25" x14ac:dyDescent="0.3">
      <c r="A862" s="18"/>
      <c r="B862" s="19"/>
      <c r="C862" s="4"/>
      <c r="D862" s="20"/>
      <c r="E862" s="20"/>
      <c r="F862" s="21"/>
      <c r="G862" s="22"/>
      <c r="H862" s="23"/>
      <c r="I862" s="24"/>
      <c r="J862" s="25"/>
      <c r="K862" s="4"/>
      <c r="L862" s="25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</row>
    <row r="863" spans="1:25" x14ac:dyDescent="0.3">
      <c r="A863" s="18"/>
      <c r="B863" s="19"/>
      <c r="C863" s="4"/>
      <c r="D863" s="20"/>
      <c r="E863" s="20"/>
      <c r="F863" s="21"/>
      <c r="G863" s="22"/>
      <c r="H863" s="23"/>
      <c r="I863" s="24"/>
      <c r="J863" s="25"/>
      <c r="K863" s="4"/>
      <c r="L863" s="25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</row>
    <row r="864" spans="1:25" x14ac:dyDescent="0.3">
      <c r="A864" s="18"/>
      <c r="B864" s="19"/>
      <c r="C864" s="4"/>
      <c r="D864" s="20"/>
      <c r="E864" s="20"/>
      <c r="F864" s="21"/>
      <c r="G864" s="22"/>
      <c r="H864" s="23"/>
      <c r="I864" s="24"/>
      <c r="J864" s="25"/>
      <c r="K864" s="4"/>
      <c r="L864" s="25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</row>
    <row r="865" spans="1:25" x14ac:dyDescent="0.3">
      <c r="A865" s="18"/>
      <c r="B865" s="19"/>
      <c r="C865" s="4"/>
      <c r="D865" s="20"/>
      <c r="E865" s="20"/>
      <c r="F865" s="21"/>
      <c r="G865" s="22"/>
      <c r="H865" s="23"/>
      <c r="I865" s="24"/>
      <c r="J865" s="25"/>
      <c r="K865" s="4"/>
      <c r="L865" s="25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</row>
    <row r="866" spans="1:25" x14ac:dyDescent="0.3">
      <c r="A866" s="18"/>
      <c r="B866" s="19"/>
      <c r="C866" s="4"/>
      <c r="D866" s="20"/>
      <c r="E866" s="20"/>
      <c r="F866" s="21"/>
      <c r="G866" s="22"/>
      <c r="H866" s="23"/>
      <c r="I866" s="24"/>
      <c r="J866" s="25"/>
      <c r="K866" s="4"/>
      <c r="L866" s="25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</row>
    <row r="867" spans="1:25" x14ac:dyDescent="0.3">
      <c r="A867" s="18"/>
      <c r="B867" s="19"/>
      <c r="C867" s="4"/>
      <c r="D867" s="20"/>
      <c r="E867" s="20"/>
      <c r="F867" s="21"/>
      <c r="G867" s="22"/>
      <c r="H867" s="23"/>
      <c r="I867" s="24"/>
      <c r="J867" s="25"/>
      <c r="K867" s="4"/>
      <c r="L867" s="25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</row>
    <row r="868" spans="1:25" x14ac:dyDescent="0.3">
      <c r="A868" s="18"/>
      <c r="B868" s="19"/>
      <c r="C868" s="4"/>
      <c r="D868" s="20"/>
      <c r="E868" s="20"/>
      <c r="F868" s="21"/>
      <c r="G868" s="22"/>
      <c r="H868" s="23"/>
      <c r="I868" s="24"/>
      <c r="J868" s="25"/>
      <c r="K868" s="4"/>
      <c r="L868" s="25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</row>
    <row r="869" spans="1:25" x14ac:dyDescent="0.3">
      <c r="A869" s="18"/>
      <c r="B869" s="19"/>
      <c r="C869" s="4"/>
      <c r="D869" s="20"/>
      <c r="E869" s="20"/>
      <c r="F869" s="21"/>
      <c r="G869" s="22"/>
      <c r="H869" s="23"/>
      <c r="I869" s="24"/>
      <c r="J869" s="25"/>
      <c r="K869" s="4"/>
      <c r="L869" s="25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</row>
    <row r="870" spans="1:25" x14ac:dyDescent="0.3">
      <c r="A870" s="18"/>
      <c r="B870" s="19"/>
      <c r="C870" s="4"/>
      <c r="D870" s="20"/>
      <c r="E870" s="20"/>
      <c r="F870" s="21"/>
      <c r="G870" s="22"/>
      <c r="H870" s="23"/>
      <c r="I870" s="24"/>
      <c r="J870" s="25"/>
      <c r="K870" s="4"/>
      <c r="L870" s="25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</row>
    <row r="871" spans="1:25" x14ac:dyDescent="0.3">
      <c r="A871" s="18"/>
      <c r="B871" s="19"/>
      <c r="C871" s="4"/>
      <c r="D871" s="20"/>
      <c r="E871" s="20"/>
      <c r="F871" s="21"/>
      <c r="G871" s="22"/>
      <c r="H871" s="23"/>
      <c r="I871" s="24"/>
      <c r="J871" s="25"/>
      <c r="K871" s="4"/>
      <c r="L871" s="25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</row>
    <row r="872" spans="1:25" x14ac:dyDescent="0.3">
      <c r="A872" s="18"/>
      <c r="B872" s="19"/>
      <c r="C872" s="4"/>
      <c r="D872" s="20"/>
      <c r="E872" s="20"/>
      <c r="F872" s="21"/>
      <c r="G872" s="22"/>
      <c r="H872" s="23"/>
      <c r="I872" s="24"/>
      <c r="J872" s="25"/>
      <c r="K872" s="4"/>
      <c r="L872" s="25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</row>
    <row r="873" spans="1:25" x14ac:dyDescent="0.3">
      <c r="A873" s="18"/>
      <c r="B873" s="19"/>
      <c r="C873" s="4"/>
      <c r="D873" s="20"/>
      <c r="E873" s="20"/>
      <c r="F873" s="21"/>
      <c r="G873" s="22"/>
      <c r="H873" s="23"/>
      <c r="I873" s="24"/>
      <c r="J873" s="25"/>
      <c r="K873" s="4"/>
      <c r="L873" s="25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</row>
    <row r="874" spans="1:25" x14ac:dyDescent="0.3">
      <c r="A874" s="18"/>
      <c r="B874" s="19"/>
      <c r="C874" s="4"/>
      <c r="D874" s="20"/>
      <c r="E874" s="20"/>
      <c r="F874" s="21"/>
      <c r="G874" s="22"/>
      <c r="H874" s="23"/>
      <c r="I874" s="24"/>
      <c r="J874" s="25"/>
      <c r="K874" s="4"/>
      <c r="L874" s="25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</row>
    <row r="875" spans="1:25" x14ac:dyDescent="0.3">
      <c r="A875" s="18"/>
      <c r="B875" s="19"/>
      <c r="C875" s="4"/>
      <c r="D875" s="20"/>
      <c r="E875" s="20"/>
      <c r="F875" s="21"/>
      <c r="G875" s="22"/>
      <c r="H875" s="23"/>
      <c r="I875" s="24"/>
      <c r="J875" s="25"/>
      <c r="K875" s="4"/>
      <c r="L875" s="25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</row>
    <row r="876" spans="1:25" x14ac:dyDescent="0.3">
      <c r="A876" s="18"/>
      <c r="B876" s="19"/>
      <c r="C876" s="4"/>
      <c r="D876" s="20"/>
      <c r="E876" s="20"/>
      <c r="F876" s="21"/>
      <c r="G876" s="22"/>
      <c r="H876" s="23"/>
      <c r="I876" s="24"/>
      <c r="J876" s="25"/>
      <c r="K876" s="4"/>
      <c r="L876" s="25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</row>
    <row r="877" spans="1:25" x14ac:dyDescent="0.3">
      <c r="A877" s="18"/>
      <c r="B877" s="19"/>
      <c r="C877" s="4"/>
      <c r="D877" s="20"/>
      <c r="E877" s="20"/>
      <c r="F877" s="21"/>
      <c r="G877" s="22"/>
      <c r="H877" s="23"/>
      <c r="I877" s="24"/>
      <c r="J877" s="25"/>
      <c r="K877" s="4"/>
      <c r="L877" s="25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</row>
    <row r="878" spans="1:25" x14ac:dyDescent="0.3">
      <c r="A878" s="18"/>
      <c r="B878" s="19"/>
      <c r="C878" s="4"/>
      <c r="D878" s="20"/>
      <c r="E878" s="20"/>
      <c r="F878" s="21"/>
      <c r="G878" s="22"/>
      <c r="H878" s="23"/>
      <c r="I878" s="24"/>
      <c r="J878" s="25"/>
      <c r="K878" s="4"/>
      <c r="L878" s="25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</row>
    <row r="879" spans="1:25" x14ac:dyDescent="0.3">
      <c r="A879" s="18"/>
      <c r="B879" s="19"/>
      <c r="C879" s="4"/>
      <c r="D879" s="20"/>
      <c r="E879" s="20"/>
      <c r="F879" s="21"/>
      <c r="G879" s="22"/>
      <c r="H879" s="23"/>
      <c r="I879" s="24"/>
      <c r="J879" s="25"/>
      <c r="K879" s="4"/>
      <c r="L879" s="25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</row>
    <row r="880" spans="1:25" x14ac:dyDescent="0.3">
      <c r="A880" s="18"/>
      <c r="B880" s="19"/>
      <c r="C880" s="4"/>
      <c r="D880" s="20"/>
      <c r="E880" s="20"/>
      <c r="F880" s="21"/>
      <c r="G880" s="22"/>
      <c r="H880" s="23"/>
      <c r="I880" s="24"/>
      <c r="J880" s="25"/>
      <c r="K880" s="4"/>
      <c r="L880" s="25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</row>
    <row r="881" spans="1:25" x14ac:dyDescent="0.3">
      <c r="A881" s="18"/>
      <c r="B881" s="19"/>
      <c r="C881" s="4"/>
      <c r="D881" s="20"/>
      <c r="E881" s="20"/>
      <c r="F881" s="21"/>
      <c r="G881" s="22"/>
      <c r="H881" s="23"/>
      <c r="I881" s="24"/>
      <c r="J881" s="25"/>
      <c r="K881" s="4"/>
      <c r="L881" s="25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</row>
    <row r="882" spans="1:25" x14ac:dyDescent="0.3">
      <c r="A882" s="18"/>
      <c r="B882" s="19"/>
      <c r="C882" s="4"/>
      <c r="D882" s="20"/>
      <c r="E882" s="20"/>
      <c r="F882" s="21"/>
      <c r="G882" s="22"/>
      <c r="H882" s="23"/>
      <c r="I882" s="24"/>
      <c r="J882" s="25"/>
      <c r="K882" s="4"/>
      <c r="L882" s="25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</row>
    <row r="883" spans="1:25" x14ac:dyDescent="0.3">
      <c r="A883" s="18"/>
      <c r="B883" s="19"/>
      <c r="C883" s="4"/>
      <c r="D883" s="20"/>
      <c r="E883" s="20"/>
      <c r="F883" s="21"/>
      <c r="G883" s="22"/>
      <c r="H883" s="23"/>
      <c r="I883" s="24"/>
      <c r="J883" s="25"/>
      <c r="K883" s="4"/>
      <c r="L883" s="25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</row>
    <row r="884" spans="1:25" x14ac:dyDescent="0.3">
      <c r="A884" s="18"/>
      <c r="B884" s="19"/>
      <c r="C884" s="4"/>
      <c r="D884" s="20"/>
      <c r="E884" s="20"/>
      <c r="F884" s="21"/>
      <c r="G884" s="22"/>
      <c r="H884" s="23"/>
      <c r="I884" s="24"/>
      <c r="J884" s="25"/>
      <c r="K884" s="4"/>
      <c r="L884" s="25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</row>
    <row r="885" spans="1:25" x14ac:dyDescent="0.3">
      <c r="A885" s="18"/>
      <c r="B885" s="19"/>
      <c r="C885" s="4"/>
      <c r="D885" s="20"/>
      <c r="E885" s="20"/>
      <c r="F885" s="21"/>
      <c r="G885" s="22"/>
      <c r="H885" s="23"/>
      <c r="I885" s="24"/>
      <c r="J885" s="25"/>
      <c r="K885" s="4"/>
      <c r="L885" s="25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</row>
    <row r="886" spans="1:25" x14ac:dyDescent="0.3">
      <c r="A886" s="18"/>
      <c r="B886" s="19"/>
      <c r="C886" s="4"/>
      <c r="D886" s="20"/>
      <c r="E886" s="20"/>
      <c r="F886" s="21"/>
      <c r="G886" s="22"/>
      <c r="H886" s="23"/>
      <c r="I886" s="24"/>
      <c r="J886" s="25"/>
      <c r="K886" s="4"/>
      <c r="L886" s="25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</row>
    <row r="887" spans="1:25" x14ac:dyDescent="0.3">
      <c r="A887" s="18"/>
      <c r="B887" s="19"/>
      <c r="C887" s="4"/>
      <c r="D887" s="20"/>
      <c r="E887" s="20"/>
      <c r="F887" s="21"/>
      <c r="G887" s="22"/>
      <c r="H887" s="23"/>
      <c r="I887" s="24"/>
      <c r="J887" s="25"/>
      <c r="K887" s="4"/>
      <c r="L887" s="25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</row>
    <row r="888" spans="1:25" x14ac:dyDescent="0.3">
      <c r="A888" s="18"/>
      <c r="B888" s="19"/>
      <c r="C888" s="4"/>
      <c r="D888" s="20"/>
      <c r="E888" s="20"/>
      <c r="F888" s="21"/>
      <c r="G888" s="22"/>
      <c r="H888" s="23"/>
      <c r="I888" s="24"/>
      <c r="J888" s="25"/>
      <c r="K888" s="4"/>
      <c r="L888" s="25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</row>
    <row r="889" spans="1:25" x14ac:dyDescent="0.3">
      <c r="A889" s="18"/>
      <c r="B889" s="19"/>
      <c r="C889" s="4"/>
      <c r="D889" s="20"/>
      <c r="E889" s="20"/>
      <c r="F889" s="21"/>
      <c r="G889" s="22"/>
      <c r="H889" s="23"/>
      <c r="I889" s="24"/>
      <c r="J889" s="25"/>
      <c r="K889" s="4"/>
      <c r="L889" s="25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</row>
    <row r="890" spans="1:25" x14ac:dyDescent="0.3">
      <c r="A890" s="18"/>
      <c r="B890" s="19"/>
      <c r="C890" s="4"/>
      <c r="D890" s="20"/>
      <c r="E890" s="20"/>
      <c r="F890" s="21"/>
      <c r="G890" s="22"/>
      <c r="H890" s="23"/>
      <c r="I890" s="24"/>
      <c r="J890" s="25"/>
      <c r="K890" s="4"/>
      <c r="L890" s="25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</row>
    <row r="891" spans="1:25" x14ac:dyDescent="0.3">
      <c r="A891" s="18"/>
      <c r="B891" s="19"/>
      <c r="C891" s="4"/>
      <c r="D891" s="20"/>
      <c r="E891" s="20"/>
      <c r="F891" s="21"/>
      <c r="G891" s="22"/>
      <c r="H891" s="23"/>
      <c r="I891" s="24"/>
      <c r="J891" s="25"/>
      <c r="K891" s="4"/>
      <c r="L891" s="25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</row>
    <row r="892" spans="1:25" x14ac:dyDescent="0.3">
      <c r="A892" s="18"/>
      <c r="B892" s="19"/>
      <c r="C892" s="4"/>
      <c r="D892" s="20"/>
      <c r="E892" s="20"/>
      <c r="F892" s="21"/>
      <c r="G892" s="22"/>
      <c r="H892" s="23"/>
      <c r="I892" s="24"/>
      <c r="J892" s="25"/>
      <c r="K892" s="4"/>
      <c r="L892" s="25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</row>
    <row r="893" spans="1:25" x14ac:dyDescent="0.3">
      <c r="A893" s="18"/>
      <c r="B893" s="19"/>
      <c r="C893" s="4"/>
      <c r="D893" s="20"/>
      <c r="E893" s="20"/>
      <c r="F893" s="21"/>
      <c r="G893" s="22"/>
      <c r="H893" s="23"/>
      <c r="I893" s="24"/>
      <c r="J893" s="25"/>
      <c r="K893" s="4"/>
      <c r="L893" s="25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</row>
    <row r="894" spans="1:25" x14ac:dyDescent="0.3">
      <c r="A894" s="18"/>
      <c r="B894" s="19"/>
      <c r="C894" s="4"/>
      <c r="D894" s="20"/>
      <c r="E894" s="20"/>
      <c r="F894" s="21"/>
      <c r="G894" s="22"/>
      <c r="H894" s="23"/>
      <c r="I894" s="24"/>
      <c r="J894" s="25"/>
      <c r="K894" s="4"/>
      <c r="L894" s="25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</row>
    <row r="895" spans="1:25" x14ac:dyDescent="0.3">
      <c r="A895" s="18"/>
      <c r="B895" s="19"/>
      <c r="C895" s="4"/>
      <c r="D895" s="20"/>
      <c r="E895" s="20"/>
      <c r="F895" s="21"/>
      <c r="G895" s="22"/>
      <c r="H895" s="23"/>
      <c r="I895" s="24"/>
      <c r="J895" s="25"/>
      <c r="K895" s="4"/>
      <c r="L895" s="25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</row>
    <row r="896" spans="1:25" x14ac:dyDescent="0.3">
      <c r="A896" s="18"/>
      <c r="B896" s="19"/>
      <c r="C896" s="4"/>
      <c r="D896" s="20"/>
      <c r="E896" s="20"/>
      <c r="F896" s="21"/>
      <c r="G896" s="22"/>
      <c r="H896" s="23"/>
      <c r="I896" s="24"/>
      <c r="J896" s="25"/>
      <c r="K896" s="4"/>
      <c r="L896" s="25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</row>
    <row r="897" spans="1:25" x14ac:dyDescent="0.3">
      <c r="A897" s="18"/>
      <c r="B897" s="19"/>
      <c r="C897" s="4"/>
      <c r="D897" s="20"/>
      <c r="E897" s="20"/>
      <c r="F897" s="21"/>
      <c r="G897" s="22"/>
      <c r="H897" s="23"/>
      <c r="I897" s="24"/>
      <c r="J897" s="25"/>
      <c r="K897" s="4"/>
      <c r="L897" s="25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</row>
    <row r="898" spans="1:25" x14ac:dyDescent="0.3">
      <c r="A898" s="18"/>
      <c r="B898" s="19"/>
      <c r="C898" s="4"/>
      <c r="D898" s="20"/>
      <c r="E898" s="20"/>
      <c r="F898" s="21"/>
      <c r="G898" s="22"/>
      <c r="H898" s="23"/>
      <c r="I898" s="24"/>
      <c r="J898" s="25"/>
      <c r="K898" s="4"/>
      <c r="L898" s="25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</row>
    <row r="899" spans="1:25" x14ac:dyDescent="0.3">
      <c r="A899" s="18"/>
      <c r="B899" s="19"/>
      <c r="C899" s="4"/>
      <c r="D899" s="20"/>
      <c r="E899" s="20"/>
      <c r="F899" s="21"/>
      <c r="G899" s="22"/>
      <c r="H899" s="23"/>
      <c r="I899" s="24"/>
      <c r="J899" s="25"/>
      <c r="K899" s="4"/>
      <c r="L899" s="25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</row>
    <row r="900" spans="1:25" x14ac:dyDescent="0.3">
      <c r="A900" s="18"/>
      <c r="B900" s="19"/>
      <c r="C900" s="4"/>
      <c r="D900" s="20"/>
      <c r="E900" s="20"/>
      <c r="F900" s="21"/>
      <c r="G900" s="22"/>
      <c r="H900" s="23"/>
      <c r="I900" s="24"/>
      <c r="J900" s="25"/>
      <c r="K900" s="4"/>
      <c r="L900" s="25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</row>
    <row r="901" spans="1:25" x14ac:dyDescent="0.3">
      <c r="A901" s="18"/>
      <c r="B901" s="19"/>
      <c r="C901" s="4"/>
      <c r="D901" s="20"/>
      <c r="E901" s="20"/>
      <c r="F901" s="21"/>
      <c r="G901" s="22"/>
      <c r="H901" s="23"/>
      <c r="I901" s="24"/>
      <c r="J901" s="25"/>
      <c r="K901" s="4"/>
      <c r="L901" s="25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</row>
    <row r="902" spans="1:25" x14ac:dyDescent="0.3">
      <c r="A902" s="18"/>
      <c r="B902" s="19"/>
      <c r="C902" s="4"/>
      <c r="D902" s="20"/>
      <c r="E902" s="20"/>
      <c r="F902" s="21"/>
      <c r="G902" s="22"/>
      <c r="H902" s="23"/>
      <c r="I902" s="24"/>
      <c r="J902" s="25"/>
      <c r="K902" s="4"/>
      <c r="L902" s="25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</row>
    <row r="903" spans="1:25" x14ac:dyDescent="0.3">
      <c r="A903" s="18"/>
      <c r="B903" s="19"/>
      <c r="C903" s="4"/>
      <c r="D903" s="20"/>
      <c r="E903" s="20"/>
      <c r="F903" s="21"/>
      <c r="G903" s="22"/>
      <c r="H903" s="23"/>
      <c r="I903" s="24"/>
      <c r="J903" s="25"/>
      <c r="K903" s="4"/>
      <c r="L903" s="25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</row>
    <row r="904" spans="1:25" x14ac:dyDescent="0.3">
      <c r="A904" s="18"/>
      <c r="B904" s="19"/>
      <c r="C904" s="4"/>
      <c r="D904" s="20"/>
      <c r="E904" s="20"/>
      <c r="F904" s="21"/>
      <c r="G904" s="22"/>
      <c r="H904" s="23"/>
      <c r="I904" s="24"/>
      <c r="J904" s="25"/>
      <c r="K904" s="4"/>
      <c r="L904" s="25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</row>
    <row r="905" spans="1:25" x14ac:dyDescent="0.3">
      <c r="A905" s="18"/>
      <c r="B905" s="19"/>
      <c r="C905" s="4"/>
      <c r="D905" s="20"/>
      <c r="E905" s="20"/>
      <c r="F905" s="21"/>
      <c r="G905" s="22"/>
      <c r="H905" s="23"/>
      <c r="I905" s="24"/>
      <c r="J905" s="25"/>
      <c r="K905" s="4"/>
      <c r="L905" s="25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</row>
    <row r="906" spans="1:25" x14ac:dyDescent="0.3">
      <c r="A906" s="18"/>
      <c r="B906" s="19"/>
      <c r="C906" s="4"/>
      <c r="D906" s="20"/>
      <c r="E906" s="20"/>
      <c r="F906" s="21"/>
      <c r="G906" s="22"/>
      <c r="H906" s="23"/>
      <c r="I906" s="24"/>
      <c r="J906" s="25"/>
      <c r="K906" s="4"/>
      <c r="L906" s="25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</row>
    <row r="907" spans="1:25" x14ac:dyDescent="0.3">
      <c r="A907" s="18"/>
      <c r="B907" s="19"/>
      <c r="C907" s="4"/>
      <c r="D907" s="20"/>
      <c r="E907" s="20"/>
      <c r="F907" s="21"/>
      <c r="G907" s="22"/>
      <c r="H907" s="23"/>
      <c r="I907" s="24"/>
      <c r="J907" s="25"/>
      <c r="K907" s="4"/>
      <c r="L907" s="25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</row>
    <row r="908" spans="1:25" x14ac:dyDescent="0.3">
      <c r="A908" s="18"/>
      <c r="B908" s="19"/>
      <c r="C908" s="4"/>
      <c r="D908" s="20"/>
      <c r="E908" s="20"/>
      <c r="F908" s="21"/>
      <c r="G908" s="22"/>
      <c r="H908" s="23"/>
      <c r="I908" s="24"/>
      <c r="J908" s="25"/>
      <c r="K908" s="4"/>
      <c r="L908" s="25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</row>
    <row r="909" spans="1:25" x14ac:dyDescent="0.3">
      <c r="A909" s="18"/>
      <c r="B909" s="19"/>
      <c r="C909" s="4"/>
      <c r="D909" s="20"/>
      <c r="E909" s="20"/>
      <c r="F909" s="21"/>
      <c r="G909" s="22"/>
      <c r="H909" s="23"/>
      <c r="I909" s="24"/>
      <c r="J909" s="25"/>
      <c r="K909" s="4"/>
      <c r="L909" s="25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</row>
    <row r="910" spans="1:25" x14ac:dyDescent="0.3">
      <c r="A910" s="18"/>
      <c r="B910" s="19"/>
      <c r="C910" s="4"/>
      <c r="D910" s="20"/>
      <c r="E910" s="20"/>
      <c r="F910" s="21"/>
      <c r="G910" s="22"/>
      <c r="H910" s="23"/>
      <c r="I910" s="24"/>
      <c r="J910" s="25"/>
      <c r="K910" s="4"/>
      <c r="L910" s="25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</row>
    <row r="911" spans="1:25" x14ac:dyDescent="0.3">
      <c r="A911" s="18"/>
      <c r="B911" s="19"/>
      <c r="C911" s="4"/>
      <c r="D911" s="20"/>
      <c r="E911" s="20"/>
      <c r="F911" s="21"/>
      <c r="G911" s="22"/>
      <c r="H911" s="23"/>
      <c r="I911" s="24"/>
      <c r="J911" s="25"/>
      <c r="K911" s="4"/>
      <c r="L911" s="25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</row>
    <row r="912" spans="1:25" x14ac:dyDescent="0.3">
      <c r="A912" s="18"/>
      <c r="B912" s="19"/>
      <c r="C912" s="4"/>
      <c r="D912" s="20"/>
      <c r="E912" s="20"/>
      <c r="F912" s="21"/>
      <c r="G912" s="22"/>
      <c r="H912" s="23"/>
      <c r="I912" s="24"/>
      <c r="J912" s="25"/>
      <c r="K912" s="4"/>
      <c r="L912" s="25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</row>
    <row r="913" spans="1:25" x14ac:dyDescent="0.3">
      <c r="A913" s="18"/>
      <c r="B913" s="19"/>
      <c r="C913" s="4"/>
      <c r="D913" s="20"/>
      <c r="E913" s="20"/>
      <c r="F913" s="21"/>
      <c r="G913" s="22"/>
      <c r="H913" s="23"/>
      <c r="I913" s="24"/>
      <c r="J913" s="25"/>
      <c r="K913" s="4"/>
      <c r="L913" s="25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</row>
    <row r="914" spans="1:25" x14ac:dyDescent="0.3">
      <c r="A914" s="18"/>
      <c r="B914" s="19"/>
      <c r="C914" s="4"/>
      <c r="D914" s="20"/>
      <c r="E914" s="20"/>
      <c r="F914" s="21"/>
      <c r="G914" s="22"/>
      <c r="H914" s="23"/>
      <c r="I914" s="24"/>
      <c r="J914" s="25"/>
      <c r="K914" s="4"/>
      <c r="L914" s="25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</row>
    <row r="915" spans="1:25" x14ac:dyDescent="0.3">
      <c r="A915" s="18"/>
      <c r="B915" s="19"/>
      <c r="C915" s="4"/>
      <c r="D915" s="20"/>
      <c r="E915" s="20"/>
      <c r="F915" s="21"/>
      <c r="G915" s="22"/>
      <c r="H915" s="23"/>
      <c r="I915" s="24"/>
      <c r="J915" s="25"/>
      <c r="K915" s="4"/>
      <c r="L915" s="25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</row>
    <row r="916" spans="1:25" x14ac:dyDescent="0.3">
      <c r="A916" s="18"/>
      <c r="B916" s="19"/>
      <c r="C916" s="4"/>
      <c r="D916" s="20"/>
      <c r="E916" s="20"/>
      <c r="F916" s="21"/>
      <c r="G916" s="22"/>
      <c r="H916" s="23"/>
      <c r="I916" s="24"/>
      <c r="J916" s="25"/>
      <c r="K916" s="4"/>
      <c r="L916" s="25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</row>
    <row r="917" spans="1:25" x14ac:dyDescent="0.3">
      <c r="A917" s="18"/>
      <c r="B917" s="19"/>
      <c r="C917" s="4"/>
      <c r="D917" s="20"/>
      <c r="E917" s="20"/>
      <c r="F917" s="21"/>
      <c r="G917" s="22"/>
      <c r="H917" s="23"/>
      <c r="I917" s="24"/>
      <c r="J917" s="25"/>
      <c r="K917" s="4"/>
      <c r="L917" s="25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</row>
    <row r="918" spans="1:25" x14ac:dyDescent="0.3">
      <c r="A918" s="18"/>
      <c r="B918" s="19"/>
      <c r="C918" s="4"/>
      <c r="D918" s="20"/>
      <c r="E918" s="20"/>
      <c r="F918" s="21"/>
      <c r="G918" s="22"/>
      <c r="H918" s="23"/>
      <c r="I918" s="24"/>
      <c r="J918" s="25"/>
      <c r="K918" s="4"/>
      <c r="L918" s="25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</row>
    <row r="919" spans="1:25" x14ac:dyDescent="0.3">
      <c r="A919" s="18"/>
      <c r="B919" s="19"/>
      <c r="C919" s="4"/>
      <c r="D919" s="20"/>
      <c r="E919" s="20"/>
      <c r="F919" s="21"/>
      <c r="G919" s="22"/>
      <c r="H919" s="23"/>
      <c r="I919" s="24"/>
      <c r="J919" s="25"/>
      <c r="K919" s="4"/>
      <c r="L919" s="25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</row>
    <row r="920" spans="1:25" x14ac:dyDescent="0.3">
      <c r="A920" s="18"/>
      <c r="B920" s="19"/>
      <c r="C920" s="4"/>
      <c r="D920" s="20"/>
      <c r="E920" s="20"/>
      <c r="F920" s="21"/>
      <c r="G920" s="22"/>
      <c r="H920" s="23"/>
      <c r="I920" s="24"/>
      <c r="J920" s="25"/>
      <c r="K920" s="4"/>
      <c r="L920" s="25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</row>
    <row r="921" spans="1:25" x14ac:dyDescent="0.3">
      <c r="A921" s="18"/>
      <c r="B921" s="19"/>
      <c r="C921" s="4"/>
      <c r="D921" s="20"/>
      <c r="E921" s="20"/>
      <c r="F921" s="21"/>
      <c r="G921" s="22"/>
      <c r="H921" s="23"/>
      <c r="I921" s="24"/>
      <c r="J921" s="25"/>
      <c r="K921" s="4"/>
      <c r="L921" s="25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</row>
    <row r="922" spans="1:25" x14ac:dyDescent="0.3">
      <c r="A922" s="18"/>
      <c r="B922" s="19"/>
      <c r="C922" s="4"/>
      <c r="D922" s="20"/>
      <c r="E922" s="20"/>
      <c r="F922" s="21"/>
      <c r="G922" s="22"/>
      <c r="H922" s="23"/>
      <c r="I922" s="24"/>
      <c r="J922" s="25"/>
      <c r="K922" s="4"/>
      <c r="L922" s="25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</row>
    <row r="923" spans="1:25" x14ac:dyDescent="0.3">
      <c r="A923" s="18"/>
      <c r="B923" s="19"/>
      <c r="C923" s="4"/>
      <c r="D923" s="20"/>
      <c r="E923" s="20"/>
      <c r="F923" s="21"/>
      <c r="G923" s="22"/>
      <c r="H923" s="23"/>
      <c r="I923" s="24"/>
      <c r="J923" s="25"/>
      <c r="K923" s="4"/>
      <c r="L923" s="25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</row>
    <row r="924" spans="1:25" x14ac:dyDescent="0.3">
      <c r="A924" s="18"/>
      <c r="B924" s="19"/>
      <c r="C924" s="4"/>
      <c r="D924" s="20"/>
      <c r="E924" s="20"/>
      <c r="F924" s="21"/>
      <c r="G924" s="22"/>
      <c r="H924" s="23"/>
      <c r="I924" s="24"/>
      <c r="J924" s="25"/>
      <c r="K924" s="4"/>
      <c r="L924" s="25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</row>
    <row r="925" spans="1:25" x14ac:dyDescent="0.3">
      <c r="A925" s="18"/>
      <c r="B925" s="19"/>
      <c r="C925" s="4"/>
      <c r="D925" s="20"/>
      <c r="E925" s="20"/>
      <c r="F925" s="21"/>
      <c r="G925" s="22"/>
      <c r="H925" s="23"/>
      <c r="I925" s="24"/>
      <c r="J925" s="25"/>
      <c r="K925" s="4"/>
      <c r="L925" s="25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</row>
    <row r="926" spans="1:25" x14ac:dyDescent="0.3">
      <c r="A926" s="18"/>
      <c r="B926" s="19"/>
      <c r="C926" s="4"/>
      <c r="D926" s="20"/>
      <c r="E926" s="20"/>
      <c r="F926" s="21"/>
      <c r="G926" s="22"/>
      <c r="H926" s="23"/>
      <c r="I926" s="24"/>
      <c r="J926" s="25"/>
      <c r="K926" s="4"/>
      <c r="L926" s="25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</row>
    <row r="927" spans="1:25" x14ac:dyDescent="0.3">
      <c r="A927" s="18"/>
      <c r="B927" s="19"/>
      <c r="C927" s="4"/>
      <c r="D927" s="20"/>
      <c r="E927" s="20"/>
      <c r="F927" s="21"/>
      <c r="G927" s="22"/>
      <c r="H927" s="23"/>
      <c r="I927" s="24"/>
      <c r="J927" s="25"/>
      <c r="K927" s="4"/>
      <c r="L927" s="25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</row>
    <row r="928" spans="1:25" x14ac:dyDescent="0.3">
      <c r="A928" s="18"/>
      <c r="B928" s="19"/>
      <c r="C928" s="4"/>
      <c r="D928" s="20"/>
      <c r="E928" s="20"/>
      <c r="F928" s="21"/>
      <c r="G928" s="22"/>
      <c r="H928" s="23"/>
      <c r="I928" s="24"/>
      <c r="J928" s="25"/>
      <c r="K928" s="4"/>
      <c r="L928" s="25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</row>
    <row r="929" spans="1:25" x14ac:dyDescent="0.3">
      <c r="A929" s="18"/>
      <c r="B929" s="19"/>
      <c r="C929" s="4"/>
      <c r="D929" s="20"/>
      <c r="E929" s="20"/>
      <c r="F929" s="21"/>
      <c r="G929" s="22"/>
      <c r="H929" s="23"/>
      <c r="I929" s="24"/>
      <c r="J929" s="25"/>
      <c r="K929" s="4"/>
      <c r="L929" s="25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</row>
    <row r="930" spans="1:25" x14ac:dyDescent="0.3">
      <c r="A930" s="18"/>
      <c r="B930" s="19"/>
      <c r="C930" s="4"/>
      <c r="D930" s="20"/>
      <c r="E930" s="20"/>
      <c r="F930" s="21"/>
      <c r="G930" s="22"/>
      <c r="H930" s="23"/>
      <c r="I930" s="24"/>
      <c r="J930" s="25"/>
      <c r="K930" s="4"/>
      <c r="L930" s="25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</row>
    <row r="931" spans="1:25" x14ac:dyDescent="0.3">
      <c r="A931" s="18"/>
      <c r="B931" s="19"/>
      <c r="C931" s="4"/>
      <c r="D931" s="20"/>
      <c r="E931" s="20"/>
      <c r="F931" s="21"/>
      <c r="G931" s="22"/>
      <c r="H931" s="23"/>
      <c r="I931" s="24"/>
      <c r="J931" s="25"/>
      <c r="K931" s="4"/>
      <c r="L931" s="25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</row>
    <row r="932" spans="1:25" x14ac:dyDescent="0.3">
      <c r="A932" s="18"/>
      <c r="B932" s="19"/>
      <c r="C932" s="4"/>
      <c r="D932" s="20"/>
      <c r="E932" s="20"/>
      <c r="F932" s="21"/>
      <c r="G932" s="22"/>
      <c r="H932" s="23"/>
      <c r="I932" s="24"/>
      <c r="J932" s="25"/>
      <c r="K932" s="4"/>
      <c r="L932" s="25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</row>
    <row r="933" spans="1:25" x14ac:dyDescent="0.3">
      <c r="A933" s="18"/>
      <c r="B933" s="19"/>
      <c r="C933" s="4"/>
      <c r="D933" s="20"/>
      <c r="E933" s="20"/>
      <c r="F933" s="21"/>
      <c r="G933" s="22"/>
      <c r="H933" s="23"/>
      <c r="I933" s="24"/>
      <c r="J933" s="25"/>
      <c r="K933" s="4"/>
      <c r="L933" s="25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</row>
    <row r="934" spans="1:25" x14ac:dyDescent="0.3">
      <c r="A934" s="18"/>
      <c r="B934" s="19"/>
      <c r="C934" s="4"/>
      <c r="D934" s="20"/>
      <c r="E934" s="20"/>
      <c r="F934" s="21"/>
      <c r="G934" s="22"/>
      <c r="H934" s="23"/>
      <c r="I934" s="24"/>
      <c r="J934" s="25"/>
      <c r="K934" s="4"/>
      <c r="L934" s="25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</row>
    <row r="935" spans="1:25" x14ac:dyDescent="0.3">
      <c r="A935" s="18"/>
      <c r="B935" s="19"/>
      <c r="C935" s="4"/>
      <c r="D935" s="20"/>
      <c r="E935" s="20"/>
      <c r="F935" s="21"/>
      <c r="G935" s="22"/>
      <c r="H935" s="23"/>
      <c r="I935" s="24"/>
      <c r="J935" s="25"/>
      <c r="K935" s="4"/>
      <c r="L935" s="25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</row>
    <row r="936" spans="1:25" x14ac:dyDescent="0.3">
      <c r="A936" s="18"/>
      <c r="B936" s="19"/>
      <c r="C936" s="4"/>
      <c r="D936" s="20"/>
      <c r="E936" s="20"/>
      <c r="F936" s="21"/>
      <c r="G936" s="22"/>
      <c r="H936" s="23"/>
      <c r="I936" s="24"/>
      <c r="J936" s="25"/>
      <c r="K936" s="4"/>
      <c r="L936" s="25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</row>
    <row r="937" spans="1:25" x14ac:dyDescent="0.3">
      <c r="A937" s="18"/>
      <c r="B937" s="19"/>
      <c r="C937" s="4"/>
      <c r="D937" s="20"/>
      <c r="E937" s="20"/>
      <c r="F937" s="21"/>
      <c r="G937" s="22"/>
      <c r="H937" s="23"/>
      <c r="I937" s="24"/>
      <c r="J937" s="25"/>
      <c r="K937" s="4"/>
      <c r="L937" s="25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</row>
    <row r="938" spans="1:25" x14ac:dyDescent="0.3">
      <c r="A938" s="18"/>
      <c r="B938" s="19"/>
      <c r="C938" s="4"/>
      <c r="D938" s="20"/>
      <c r="E938" s="20"/>
      <c r="F938" s="21"/>
      <c r="G938" s="22"/>
      <c r="H938" s="23"/>
      <c r="I938" s="24"/>
      <c r="J938" s="25"/>
      <c r="K938" s="4"/>
      <c r="L938" s="25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</row>
    <row r="939" spans="1:25" x14ac:dyDescent="0.3">
      <c r="A939" s="18"/>
      <c r="B939" s="19"/>
      <c r="C939" s="4"/>
      <c r="D939" s="20"/>
      <c r="E939" s="20"/>
      <c r="F939" s="21"/>
      <c r="G939" s="22"/>
      <c r="H939" s="23"/>
      <c r="I939" s="24"/>
      <c r="J939" s="25"/>
      <c r="K939" s="4"/>
      <c r="L939" s="25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</row>
    <row r="940" spans="1:25" x14ac:dyDescent="0.3">
      <c r="A940" s="18"/>
      <c r="B940" s="19"/>
      <c r="C940" s="4"/>
      <c r="D940" s="20"/>
      <c r="E940" s="20"/>
      <c r="F940" s="21"/>
      <c r="G940" s="22"/>
      <c r="H940" s="23"/>
      <c r="I940" s="24"/>
      <c r="J940" s="25"/>
      <c r="K940" s="4"/>
      <c r="L940" s="25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</row>
    <row r="941" spans="1:25" x14ac:dyDescent="0.3">
      <c r="A941" s="18"/>
      <c r="B941" s="19"/>
      <c r="C941" s="4"/>
      <c r="D941" s="20"/>
      <c r="E941" s="20"/>
      <c r="F941" s="21"/>
      <c r="G941" s="22"/>
      <c r="H941" s="23"/>
      <c r="I941" s="24"/>
      <c r="J941" s="25"/>
      <c r="K941" s="4"/>
      <c r="L941" s="25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</row>
    <row r="942" spans="1:25" x14ac:dyDescent="0.3">
      <c r="A942" s="18"/>
      <c r="B942" s="19"/>
      <c r="C942" s="4"/>
      <c r="D942" s="20"/>
      <c r="E942" s="20"/>
      <c r="F942" s="21"/>
      <c r="G942" s="22"/>
      <c r="H942" s="23"/>
      <c r="I942" s="24"/>
      <c r="J942" s="25"/>
      <c r="K942" s="4"/>
      <c r="L942" s="25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</row>
    <row r="943" spans="1:25" x14ac:dyDescent="0.3">
      <c r="A943" s="18"/>
      <c r="B943" s="19"/>
      <c r="C943" s="4"/>
      <c r="D943" s="20"/>
      <c r="E943" s="20"/>
      <c r="F943" s="21"/>
      <c r="G943" s="22"/>
      <c r="H943" s="23"/>
      <c r="I943" s="24"/>
      <c r="J943" s="25"/>
      <c r="K943" s="4"/>
      <c r="L943" s="25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</row>
    <row r="944" spans="1:25" x14ac:dyDescent="0.3">
      <c r="A944" s="18"/>
      <c r="B944" s="19"/>
      <c r="C944" s="4"/>
      <c r="D944" s="20"/>
      <c r="E944" s="20"/>
      <c r="F944" s="21"/>
      <c r="G944" s="22"/>
      <c r="H944" s="23"/>
      <c r="I944" s="24"/>
      <c r="J944" s="25"/>
      <c r="K944" s="4"/>
      <c r="L944" s="25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</row>
    <row r="945" spans="1:25" x14ac:dyDescent="0.3">
      <c r="A945" s="18"/>
      <c r="B945" s="19"/>
      <c r="C945" s="4"/>
      <c r="D945" s="20"/>
      <c r="E945" s="20"/>
      <c r="F945" s="21"/>
      <c r="G945" s="22"/>
      <c r="H945" s="23"/>
      <c r="I945" s="24"/>
      <c r="J945" s="25"/>
      <c r="K945" s="4"/>
      <c r="L945" s="25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</row>
    <row r="946" spans="1:25" x14ac:dyDescent="0.3">
      <c r="A946" s="18"/>
      <c r="B946" s="19"/>
      <c r="C946" s="4"/>
      <c r="D946" s="20"/>
      <c r="E946" s="20"/>
      <c r="F946" s="21"/>
      <c r="G946" s="22"/>
      <c r="H946" s="23"/>
      <c r="I946" s="24"/>
      <c r="J946" s="25"/>
      <c r="K946" s="4"/>
      <c r="L946" s="25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</row>
    <row r="947" spans="1:25" x14ac:dyDescent="0.3">
      <c r="A947" s="18"/>
      <c r="B947" s="19"/>
      <c r="C947" s="4"/>
      <c r="D947" s="20"/>
      <c r="E947" s="20"/>
      <c r="F947" s="21"/>
      <c r="G947" s="22"/>
      <c r="H947" s="23"/>
      <c r="I947" s="24"/>
      <c r="J947" s="25"/>
      <c r="K947" s="4"/>
      <c r="L947" s="25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</row>
    <row r="948" spans="1:25" x14ac:dyDescent="0.3">
      <c r="A948" s="18"/>
      <c r="B948" s="19"/>
      <c r="C948" s="4"/>
      <c r="D948" s="20"/>
      <c r="E948" s="20"/>
      <c r="F948" s="21"/>
      <c r="G948" s="22"/>
      <c r="H948" s="23"/>
      <c r="I948" s="24"/>
      <c r="J948" s="25"/>
      <c r="K948" s="4"/>
      <c r="L948" s="25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</row>
    <row r="949" spans="1:25" x14ac:dyDescent="0.3">
      <c r="A949" s="18"/>
      <c r="B949" s="19"/>
      <c r="C949" s="4"/>
      <c r="D949" s="20"/>
      <c r="E949" s="20"/>
      <c r="F949" s="21"/>
      <c r="G949" s="22"/>
      <c r="H949" s="23"/>
      <c r="I949" s="24"/>
      <c r="J949" s="25"/>
      <c r="K949" s="4"/>
      <c r="L949" s="25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</row>
    <row r="950" spans="1:25" x14ac:dyDescent="0.3">
      <c r="A950" s="18"/>
      <c r="B950" s="19"/>
      <c r="C950" s="4"/>
      <c r="D950" s="20"/>
      <c r="E950" s="20"/>
      <c r="F950" s="21"/>
      <c r="G950" s="22"/>
      <c r="H950" s="23"/>
      <c r="I950" s="24"/>
      <c r="J950" s="25"/>
      <c r="K950" s="4"/>
      <c r="L950" s="25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</row>
    <row r="951" spans="1:25" x14ac:dyDescent="0.3">
      <c r="A951" s="18"/>
      <c r="B951" s="19"/>
      <c r="C951" s="4"/>
      <c r="D951" s="20"/>
      <c r="E951" s="20"/>
      <c r="F951" s="21"/>
      <c r="G951" s="22"/>
      <c r="H951" s="23"/>
      <c r="I951" s="24"/>
      <c r="J951" s="25"/>
      <c r="K951" s="4"/>
      <c r="L951" s="25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</row>
    <row r="952" spans="1:25" x14ac:dyDescent="0.3">
      <c r="A952" s="18"/>
      <c r="B952" s="19"/>
      <c r="C952" s="4"/>
      <c r="D952" s="20"/>
      <c r="E952" s="20"/>
      <c r="F952" s="21"/>
      <c r="G952" s="22"/>
      <c r="H952" s="23"/>
      <c r="I952" s="24"/>
      <c r="J952" s="25"/>
      <c r="K952" s="4"/>
      <c r="L952" s="25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</row>
    <row r="953" spans="1:25" x14ac:dyDescent="0.3">
      <c r="A953" s="18"/>
      <c r="B953" s="19"/>
      <c r="C953" s="4"/>
      <c r="D953" s="20"/>
      <c r="E953" s="20"/>
      <c r="F953" s="21"/>
      <c r="G953" s="22"/>
      <c r="H953" s="23"/>
      <c r="I953" s="24"/>
      <c r="J953" s="25"/>
      <c r="K953" s="4"/>
      <c r="L953" s="25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</row>
    <row r="954" spans="1:25" x14ac:dyDescent="0.3">
      <c r="A954" s="18"/>
      <c r="B954" s="19"/>
      <c r="C954" s="4"/>
      <c r="D954" s="20"/>
      <c r="E954" s="20"/>
      <c r="F954" s="21"/>
      <c r="G954" s="22"/>
      <c r="H954" s="23"/>
      <c r="I954" s="24"/>
      <c r="J954" s="25"/>
      <c r="K954" s="4"/>
      <c r="L954" s="25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</row>
    <row r="955" spans="1:25" x14ac:dyDescent="0.3">
      <c r="A955" s="18"/>
      <c r="B955" s="19"/>
      <c r="C955" s="4"/>
      <c r="D955" s="20"/>
      <c r="E955" s="20"/>
      <c r="F955" s="21"/>
      <c r="G955" s="22"/>
      <c r="H955" s="23"/>
      <c r="I955" s="24"/>
      <c r="J955" s="25"/>
      <c r="K955" s="4"/>
      <c r="L955" s="25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</row>
    <row r="956" spans="1:25" x14ac:dyDescent="0.3">
      <c r="A956" s="18"/>
      <c r="B956" s="19"/>
      <c r="C956" s="4"/>
      <c r="D956" s="20"/>
      <c r="E956" s="20"/>
      <c r="F956" s="21"/>
      <c r="G956" s="22"/>
      <c r="H956" s="23"/>
      <c r="I956" s="24"/>
      <c r="J956" s="25"/>
      <c r="K956" s="4"/>
      <c r="L956" s="25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</row>
    <row r="957" spans="1:25" x14ac:dyDescent="0.3">
      <c r="A957" s="18"/>
      <c r="B957" s="19"/>
      <c r="C957" s="4"/>
      <c r="D957" s="20"/>
      <c r="E957" s="20"/>
      <c r="F957" s="21"/>
      <c r="G957" s="22"/>
      <c r="H957" s="23"/>
      <c r="I957" s="24"/>
      <c r="J957" s="25"/>
      <c r="K957" s="4"/>
      <c r="L957" s="25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</row>
    <row r="958" spans="1:25" x14ac:dyDescent="0.3">
      <c r="A958" s="18"/>
      <c r="B958" s="19"/>
      <c r="C958" s="4"/>
      <c r="D958" s="20"/>
      <c r="E958" s="20"/>
      <c r="F958" s="21"/>
      <c r="G958" s="22"/>
      <c r="H958" s="23"/>
      <c r="I958" s="24"/>
      <c r="J958" s="25"/>
      <c r="K958" s="4"/>
      <c r="L958" s="25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</row>
    <row r="959" spans="1:25" x14ac:dyDescent="0.3">
      <c r="A959" s="18"/>
      <c r="B959" s="19"/>
      <c r="C959" s="4"/>
      <c r="D959" s="20"/>
      <c r="E959" s="20"/>
      <c r="F959" s="21"/>
      <c r="G959" s="22"/>
      <c r="H959" s="23"/>
      <c r="I959" s="24"/>
      <c r="J959" s="25"/>
      <c r="K959" s="4"/>
      <c r="L959" s="25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</row>
    <row r="960" spans="1:25" x14ac:dyDescent="0.3">
      <c r="A960" s="18"/>
      <c r="B960" s="19"/>
      <c r="C960" s="4"/>
      <c r="D960" s="20"/>
      <c r="E960" s="20"/>
      <c r="F960" s="21"/>
      <c r="G960" s="22"/>
      <c r="H960" s="23"/>
      <c r="I960" s="24"/>
      <c r="J960" s="25"/>
      <c r="K960" s="4"/>
      <c r="L960" s="25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</row>
    <row r="961" spans="1:25" x14ac:dyDescent="0.3">
      <c r="A961" s="18"/>
      <c r="B961" s="19"/>
      <c r="C961" s="4"/>
      <c r="D961" s="20"/>
      <c r="E961" s="20"/>
      <c r="F961" s="21"/>
      <c r="G961" s="22"/>
      <c r="H961" s="23"/>
      <c r="I961" s="24"/>
      <c r="J961" s="25"/>
      <c r="K961" s="4"/>
      <c r="L961" s="25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</row>
    <row r="962" spans="1:25" x14ac:dyDescent="0.3">
      <c r="A962" s="18"/>
      <c r="B962" s="19"/>
      <c r="C962" s="4"/>
      <c r="D962" s="20"/>
      <c r="E962" s="20"/>
      <c r="F962" s="21"/>
      <c r="G962" s="22"/>
      <c r="H962" s="23"/>
      <c r="I962" s="24"/>
      <c r="J962" s="25"/>
      <c r="K962" s="4"/>
      <c r="L962" s="25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</row>
    <row r="963" spans="1:25" x14ac:dyDescent="0.3">
      <c r="A963" s="18"/>
      <c r="B963" s="19"/>
      <c r="C963" s="4"/>
      <c r="D963" s="20"/>
      <c r="E963" s="20"/>
      <c r="F963" s="21"/>
      <c r="G963" s="22"/>
      <c r="H963" s="23"/>
      <c r="I963" s="24"/>
      <c r="J963" s="25"/>
      <c r="K963" s="4"/>
      <c r="L963" s="25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</row>
    <row r="964" spans="1:25" x14ac:dyDescent="0.3">
      <c r="A964" s="18"/>
      <c r="B964" s="19"/>
      <c r="C964" s="4"/>
      <c r="D964" s="20"/>
      <c r="E964" s="20"/>
      <c r="F964" s="21"/>
      <c r="G964" s="22"/>
      <c r="H964" s="23"/>
      <c r="I964" s="24"/>
      <c r="J964" s="25"/>
      <c r="K964" s="4"/>
      <c r="L964" s="25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</row>
    <row r="965" spans="1:25" x14ac:dyDescent="0.3">
      <c r="A965" s="18"/>
      <c r="B965" s="19"/>
      <c r="C965" s="4"/>
      <c r="D965" s="20"/>
      <c r="E965" s="20"/>
      <c r="F965" s="21"/>
      <c r="G965" s="22"/>
      <c r="H965" s="23"/>
      <c r="I965" s="24"/>
      <c r="J965" s="25"/>
      <c r="K965" s="4"/>
      <c r="L965" s="25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</row>
    <row r="966" spans="1:25" x14ac:dyDescent="0.3">
      <c r="A966" s="18"/>
      <c r="B966" s="19"/>
      <c r="C966" s="4"/>
      <c r="D966" s="20"/>
      <c r="E966" s="20"/>
      <c r="F966" s="21"/>
      <c r="G966" s="22"/>
      <c r="H966" s="23"/>
      <c r="I966" s="24"/>
      <c r="J966" s="25"/>
      <c r="K966" s="4"/>
      <c r="L966" s="25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</row>
    <row r="967" spans="1:25" x14ac:dyDescent="0.3">
      <c r="A967" s="18"/>
      <c r="B967" s="19"/>
      <c r="C967" s="4"/>
      <c r="D967" s="20"/>
      <c r="E967" s="20"/>
      <c r="F967" s="21"/>
      <c r="G967" s="22"/>
      <c r="H967" s="23"/>
      <c r="I967" s="24"/>
      <c r="J967" s="25"/>
      <c r="K967" s="4"/>
      <c r="L967" s="25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</row>
    <row r="968" spans="1:25" x14ac:dyDescent="0.3">
      <c r="A968" s="18"/>
      <c r="B968" s="19"/>
      <c r="C968" s="4"/>
      <c r="D968" s="20"/>
      <c r="E968" s="20"/>
      <c r="F968" s="21"/>
      <c r="G968" s="22"/>
      <c r="H968" s="23"/>
      <c r="I968" s="24"/>
      <c r="J968" s="25"/>
      <c r="K968" s="4"/>
      <c r="L968" s="25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</row>
    <row r="969" spans="1:25" x14ac:dyDescent="0.3">
      <c r="A969" s="18"/>
      <c r="B969" s="19"/>
      <c r="C969" s="4"/>
      <c r="D969" s="20"/>
      <c r="E969" s="20"/>
      <c r="F969" s="21"/>
      <c r="G969" s="22"/>
      <c r="H969" s="23"/>
      <c r="I969" s="24"/>
      <c r="J969" s="25"/>
      <c r="K969" s="4"/>
      <c r="L969" s="25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</row>
    <row r="970" spans="1:25" x14ac:dyDescent="0.3">
      <c r="A970" s="18"/>
      <c r="B970" s="19"/>
      <c r="C970" s="4"/>
      <c r="D970" s="20"/>
      <c r="E970" s="20"/>
      <c r="F970" s="21"/>
      <c r="G970" s="22"/>
      <c r="H970" s="23"/>
      <c r="I970" s="24"/>
      <c r="J970" s="25"/>
      <c r="K970" s="4"/>
      <c r="L970" s="25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</row>
    <row r="971" spans="1:25" x14ac:dyDescent="0.3">
      <c r="A971" s="18"/>
      <c r="B971" s="19"/>
      <c r="C971" s="4"/>
      <c r="D971" s="20"/>
      <c r="E971" s="20"/>
      <c r="F971" s="21"/>
      <c r="G971" s="22"/>
      <c r="H971" s="23"/>
      <c r="I971" s="24"/>
      <c r="J971" s="25"/>
      <c r="K971" s="4"/>
      <c r="L971" s="25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</row>
    <row r="972" spans="1:25" x14ac:dyDescent="0.3">
      <c r="A972" s="18"/>
      <c r="B972" s="19"/>
      <c r="C972" s="4"/>
      <c r="D972" s="20"/>
      <c r="E972" s="20"/>
      <c r="F972" s="21"/>
      <c r="G972" s="22"/>
      <c r="H972" s="23"/>
      <c r="I972" s="24"/>
      <c r="J972" s="25"/>
      <c r="K972" s="4"/>
      <c r="L972" s="25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</row>
    <row r="973" spans="1:25" x14ac:dyDescent="0.3">
      <c r="A973" s="18"/>
      <c r="B973" s="19"/>
      <c r="C973" s="4"/>
      <c r="D973" s="20"/>
      <c r="E973" s="20"/>
      <c r="F973" s="21"/>
      <c r="G973" s="22"/>
      <c r="H973" s="23"/>
      <c r="I973" s="24"/>
      <c r="J973" s="25"/>
      <c r="K973" s="4"/>
      <c r="L973" s="25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</row>
    <row r="974" spans="1:25" x14ac:dyDescent="0.3">
      <c r="A974" s="18"/>
      <c r="B974" s="19"/>
      <c r="C974" s="4"/>
      <c r="D974" s="20"/>
      <c r="E974" s="20"/>
      <c r="F974" s="21"/>
      <c r="G974" s="22"/>
      <c r="H974" s="23"/>
      <c r="I974" s="24"/>
      <c r="J974" s="25"/>
      <c r="K974" s="4"/>
      <c r="L974" s="25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</row>
    <row r="975" spans="1:25" x14ac:dyDescent="0.3">
      <c r="A975" s="18"/>
      <c r="B975" s="19"/>
      <c r="C975" s="4"/>
      <c r="D975" s="20"/>
      <c r="E975" s="20"/>
      <c r="F975" s="21"/>
      <c r="G975" s="22"/>
      <c r="H975" s="23"/>
      <c r="I975" s="24"/>
      <c r="J975" s="25"/>
      <c r="K975" s="4"/>
      <c r="L975" s="25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</row>
    <row r="976" spans="1:25" x14ac:dyDescent="0.3">
      <c r="A976" s="18"/>
      <c r="B976" s="19"/>
      <c r="C976" s="4"/>
      <c r="D976" s="20"/>
      <c r="E976" s="20"/>
      <c r="F976" s="21"/>
      <c r="G976" s="22"/>
      <c r="H976" s="23"/>
      <c r="I976" s="24"/>
      <c r="J976" s="25"/>
      <c r="K976" s="4"/>
      <c r="L976" s="25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</row>
    <row r="977" spans="1:25" x14ac:dyDescent="0.3">
      <c r="A977" s="18"/>
      <c r="B977" s="19"/>
      <c r="C977" s="4"/>
      <c r="D977" s="20"/>
      <c r="E977" s="20"/>
      <c r="F977" s="21"/>
      <c r="G977" s="22"/>
      <c r="H977" s="23"/>
      <c r="I977" s="24"/>
      <c r="J977" s="25"/>
      <c r="K977" s="4"/>
      <c r="L977" s="25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</row>
    <row r="978" spans="1:25" x14ac:dyDescent="0.3">
      <c r="A978" s="18"/>
      <c r="B978" s="19"/>
      <c r="C978" s="4"/>
      <c r="D978" s="20"/>
      <c r="E978" s="20"/>
      <c r="F978" s="21"/>
      <c r="G978" s="22"/>
      <c r="H978" s="23"/>
      <c r="I978" s="24"/>
      <c r="J978" s="25"/>
      <c r="K978" s="4"/>
      <c r="L978" s="25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</row>
    <row r="979" spans="1:25" x14ac:dyDescent="0.3">
      <c r="A979" s="18"/>
      <c r="B979" s="19"/>
      <c r="C979" s="4"/>
      <c r="D979" s="20"/>
      <c r="E979" s="20"/>
      <c r="F979" s="21"/>
      <c r="G979" s="22"/>
      <c r="H979" s="23"/>
      <c r="I979" s="24"/>
      <c r="J979" s="25"/>
      <c r="K979" s="4"/>
      <c r="L979" s="25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</row>
    <row r="980" spans="1:25" x14ac:dyDescent="0.3">
      <c r="A980" s="18"/>
      <c r="B980" s="19"/>
      <c r="C980" s="4"/>
      <c r="D980" s="20"/>
      <c r="E980" s="20"/>
      <c r="F980" s="21"/>
      <c r="G980" s="22"/>
      <c r="H980" s="23"/>
      <c r="I980" s="24"/>
      <c r="J980" s="25"/>
      <c r="K980" s="4"/>
      <c r="L980" s="25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</row>
    <row r="981" spans="1:25" x14ac:dyDescent="0.3">
      <c r="A981" s="18"/>
      <c r="B981" s="19"/>
      <c r="C981" s="4"/>
      <c r="D981" s="20"/>
      <c r="E981" s="20"/>
      <c r="F981" s="21"/>
      <c r="G981" s="22"/>
      <c r="H981" s="23"/>
      <c r="I981" s="24"/>
      <c r="J981" s="25"/>
      <c r="K981" s="4"/>
      <c r="L981" s="25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</row>
    <row r="982" spans="1:25" x14ac:dyDescent="0.3">
      <c r="A982" s="18"/>
      <c r="B982" s="19"/>
      <c r="C982" s="4"/>
      <c r="D982" s="20"/>
      <c r="E982" s="20"/>
      <c r="F982" s="21"/>
      <c r="G982" s="22"/>
      <c r="H982" s="23"/>
      <c r="I982" s="24"/>
      <c r="J982" s="25"/>
      <c r="K982" s="4"/>
      <c r="L982" s="25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</row>
    <row r="983" spans="1:25" x14ac:dyDescent="0.3">
      <c r="A983" s="18"/>
      <c r="B983" s="19"/>
      <c r="C983" s="4"/>
      <c r="D983" s="20"/>
      <c r="E983" s="20"/>
      <c r="F983" s="21"/>
      <c r="G983" s="22"/>
      <c r="H983" s="23"/>
      <c r="I983" s="24"/>
      <c r="J983" s="25"/>
      <c r="K983" s="4"/>
      <c r="L983" s="25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</row>
    <row r="984" spans="1:25" x14ac:dyDescent="0.3">
      <c r="A984" s="18"/>
      <c r="B984" s="19"/>
      <c r="C984" s="4"/>
      <c r="D984" s="20"/>
      <c r="E984" s="20"/>
      <c r="F984" s="21"/>
      <c r="G984" s="22"/>
      <c r="H984" s="23"/>
      <c r="I984" s="24"/>
      <c r="J984" s="25"/>
      <c r="K984" s="4"/>
      <c r="L984" s="25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</row>
    <row r="985" spans="1:25" x14ac:dyDescent="0.3">
      <c r="A985" s="18"/>
      <c r="B985" s="19"/>
      <c r="C985" s="4"/>
      <c r="D985" s="20"/>
      <c r="E985" s="20"/>
      <c r="F985" s="21"/>
      <c r="G985" s="22"/>
      <c r="H985" s="23"/>
      <c r="I985" s="24"/>
      <c r="J985" s="25"/>
      <c r="K985" s="4"/>
      <c r="L985" s="25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</row>
    <row r="986" spans="1:25" x14ac:dyDescent="0.3">
      <c r="A986" s="18"/>
      <c r="B986" s="19"/>
      <c r="C986" s="4"/>
      <c r="D986" s="20"/>
      <c r="E986" s="20"/>
      <c r="F986" s="21"/>
      <c r="G986" s="22"/>
      <c r="H986" s="23"/>
      <c r="I986" s="24"/>
      <c r="J986" s="25"/>
      <c r="K986" s="4"/>
      <c r="L986" s="25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</row>
    <row r="987" spans="1:25" x14ac:dyDescent="0.3">
      <c r="A987" s="18"/>
      <c r="B987" s="19"/>
      <c r="C987" s="4"/>
      <c r="D987" s="20"/>
      <c r="E987" s="20"/>
      <c r="F987" s="21"/>
      <c r="G987" s="22"/>
      <c r="H987" s="23"/>
      <c r="I987" s="24"/>
      <c r="J987" s="25"/>
      <c r="K987" s="4"/>
      <c r="L987" s="25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</row>
    <row r="988" spans="1:25" x14ac:dyDescent="0.3">
      <c r="A988" s="18"/>
      <c r="B988" s="19"/>
      <c r="C988" s="4"/>
      <c r="D988" s="20"/>
      <c r="E988" s="20"/>
      <c r="F988" s="21"/>
      <c r="G988" s="22"/>
      <c r="H988" s="23"/>
      <c r="I988" s="24"/>
      <c r="J988" s="25"/>
      <c r="K988" s="4"/>
      <c r="L988" s="25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</row>
    <row r="989" spans="1:25" x14ac:dyDescent="0.3">
      <c r="A989" s="18"/>
      <c r="B989" s="19"/>
      <c r="C989" s="4"/>
      <c r="D989" s="20"/>
      <c r="E989" s="20"/>
      <c r="F989" s="21"/>
      <c r="G989" s="22"/>
      <c r="H989" s="23"/>
      <c r="I989" s="24"/>
      <c r="J989" s="25"/>
      <c r="K989" s="4"/>
      <c r="L989" s="25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</row>
    <row r="990" spans="1:25" x14ac:dyDescent="0.3">
      <c r="A990" s="18"/>
      <c r="B990" s="19"/>
      <c r="C990" s="4"/>
      <c r="D990" s="20"/>
      <c r="E990" s="20"/>
      <c r="F990" s="21"/>
      <c r="G990" s="22"/>
      <c r="H990" s="23"/>
      <c r="I990" s="24"/>
      <c r="J990" s="25"/>
      <c r="K990" s="4"/>
      <c r="L990" s="25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</row>
    <row r="991" spans="1:25" x14ac:dyDescent="0.3">
      <c r="A991" s="18"/>
      <c r="B991" s="19"/>
      <c r="C991" s="4"/>
      <c r="D991" s="20"/>
      <c r="E991" s="20"/>
      <c r="F991" s="21"/>
      <c r="G991" s="22"/>
      <c r="H991" s="23"/>
      <c r="I991" s="24"/>
      <c r="J991" s="25"/>
      <c r="K991" s="4"/>
      <c r="L991" s="25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</row>
    <row r="992" spans="1:25" x14ac:dyDescent="0.3">
      <c r="A992" s="18"/>
      <c r="B992" s="19"/>
      <c r="C992" s="4"/>
      <c r="D992" s="20"/>
      <c r="E992" s="20"/>
      <c r="F992" s="21"/>
      <c r="G992" s="22"/>
      <c r="H992" s="23"/>
      <c r="I992" s="24"/>
      <c r="J992" s="25"/>
      <c r="K992" s="4"/>
      <c r="L992" s="25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</row>
    <row r="993" spans="1:25" x14ac:dyDescent="0.3">
      <c r="A993" s="18"/>
      <c r="B993" s="19"/>
      <c r="C993" s="4"/>
      <c r="D993" s="20"/>
      <c r="E993" s="20"/>
      <c r="F993" s="21"/>
      <c r="G993" s="22"/>
      <c r="H993" s="23"/>
      <c r="I993" s="24"/>
      <c r="J993" s="25"/>
      <c r="K993" s="4"/>
      <c r="L993" s="25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</row>
    <row r="994" spans="1:25" x14ac:dyDescent="0.3">
      <c r="A994" s="18"/>
      <c r="B994" s="19"/>
      <c r="C994" s="4"/>
      <c r="D994" s="20"/>
      <c r="E994" s="20"/>
      <c r="F994" s="21"/>
      <c r="G994" s="22"/>
      <c r="H994" s="23"/>
      <c r="I994" s="24"/>
      <c r="J994" s="25"/>
      <c r="K994" s="4"/>
      <c r="L994" s="25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</row>
    <row r="995" spans="1:25" x14ac:dyDescent="0.3">
      <c r="A995" s="18"/>
      <c r="B995" s="19"/>
      <c r="C995" s="4"/>
      <c r="D995" s="20"/>
      <c r="E995" s="20"/>
      <c r="F995" s="21"/>
      <c r="G995" s="22"/>
      <c r="H995" s="23"/>
      <c r="I995" s="24"/>
      <c r="J995" s="25"/>
      <c r="K995" s="4"/>
      <c r="L995" s="25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</row>
    <row r="996" spans="1:25" x14ac:dyDescent="0.3">
      <c r="A996" s="18"/>
      <c r="B996" s="19"/>
      <c r="C996" s="4"/>
      <c r="D996" s="20"/>
      <c r="E996" s="20"/>
      <c r="F996" s="21"/>
      <c r="G996" s="22"/>
      <c r="H996" s="23"/>
      <c r="I996" s="24"/>
      <c r="J996" s="25"/>
      <c r="K996" s="4"/>
      <c r="L996" s="25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</row>
    <row r="997" spans="1:25" x14ac:dyDescent="0.3">
      <c r="A997" s="18"/>
      <c r="B997" s="19"/>
      <c r="C997" s="4"/>
      <c r="D997" s="20"/>
      <c r="E997" s="20"/>
      <c r="F997" s="21"/>
      <c r="G997" s="22"/>
      <c r="H997" s="23"/>
      <c r="I997" s="24"/>
      <c r="J997" s="25"/>
      <c r="K997" s="4"/>
      <c r="L997" s="25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</row>
    <row r="998" spans="1:25" x14ac:dyDescent="0.3">
      <c r="A998" s="18"/>
      <c r="B998" s="19"/>
      <c r="C998" s="4"/>
      <c r="D998" s="20"/>
      <c r="E998" s="20"/>
      <c r="F998" s="21"/>
      <c r="G998" s="22"/>
      <c r="H998" s="23"/>
      <c r="I998" s="24"/>
      <c r="J998" s="25"/>
      <c r="K998" s="4"/>
      <c r="L998" s="25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</row>
    <row r="999" spans="1:25" x14ac:dyDescent="0.3">
      <c r="A999" s="18"/>
      <c r="B999" s="19"/>
      <c r="C999" s="4"/>
      <c r="D999" s="20"/>
      <c r="E999" s="20"/>
      <c r="F999" s="21"/>
      <c r="G999" s="22"/>
      <c r="H999" s="23"/>
      <c r="I999" s="24"/>
      <c r="J999" s="25"/>
      <c r="K999" s="4"/>
      <c r="L999" s="25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</row>
    <row r="1000" spans="1:25" x14ac:dyDescent="0.3">
      <c r="A1000" s="18"/>
      <c r="B1000" s="19"/>
      <c r="C1000" s="4"/>
      <c r="D1000" s="20"/>
      <c r="E1000" s="20"/>
      <c r="F1000" s="21"/>
      <c r="G1000" s="22"/>
      <c r="H1000" s="23"/>
      <c r="I1000" s="24"/>
      <c r="J1000" s="25"/>
      <c r="K1000" s="4"/>
      <c r="L1000" s="25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</row>
    <row r="1001" spans="1:25" x14ac:dyDescent="0.3">
      <c r="A1001" s="18"/>
      <c r="B1001" s="19"/>
      <c r="C1001" s="4"/>
      <c r="D1001" s="20"/>
      <c r="E1001" s="20"/>
      <c r="F1001" s="21"/>
      <c r="G1001" s="22"/>
      <c r="H1001" s="23"/>
      <c r="I1001" s="24"/>
      <c r="J1001" s="25"/>
      <c r="K1001" s="4"/>
      <c r="L1001" s="25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</row>
    <row r="1002" spans="1:25" x14ac:dyDescent="0.3">
      <c r="A1002" s="18"/>
      <c r="B1002" s="19"/>
      <c r="C1002" s="4"/>
      <c r="D1002" s="20"/>
      <c r="E1002" s="20"/>
      <c r="F1002" s="21"/>
      <c r="G1002" s="22"/>
      <c r="H1002" s="23"/>
      <c r="I1002" s="24"/>
      <c r="J1002" s="25"/>
      <c r="K1002" s="4"/>
      <c r="L1002" s="25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</row>
    <row r="1003" spans="1:25" x14ac:dyDescent="0.3">
      <c r="A1003" s="18"/>
      <c r="B1003" s="19"/>
      <c r="C1003" s="4"/>
      <c r="D1003" s="20"/>
      <c r="E1003" s="20"/>
      <c r="F1003" s="21"/>
      <c r="G1003" s="22"/>
      <c r="H1003" s="23"/>
      <c r="I1003" s="24"/>
      <c r="J1003" s="25"/>
      <c r="K1003" s="4"/>
      <c r="L1003" s="25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</row>
    <row r="1004" spans="1:25" x14ac:dyDescent="0.3">
      <c r="A1004" s="18"/>
      <c r="B1004" s="19"/>
      <c r="C1004" s="4"/>
      <c r="D1004" s="20"/>
      <c r="E1004" s="20"/>
      <c r="F1004" s="21"/>
      <c r="G1004" s="22"/>
      <c r="H1004" s="23"/>
      <c r="I1004" s="24"/>
      <c r="J1004" s="25"/>
      <c r="K1004" s="4"/>
      <c r="L1004" s="25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</row>
    <row r="1005" spans="1:25" x14ac:dyDescent="0.3">
      <c r="A1005" s="18"/>
      <c r="B1005" s="19"/>
      <c r="C1005" s="4"/>
      <c r="D1005" s="20"/>
      <c r="E1005" s="20"/>
      <c r="F1005" s="21"/>
      <c r="G1005" s="22"/>
      <c r="H1005" s="23"/>
      <c r="I1005" s="24"/>
      <c r="J1005" s="25"/>
      <c r="K1005" s="4"/>
      <c r="L1005" s="25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</row>
    <row r="1006" spans="1:25" x14ac:dyDescent="0.3">
      <c r="A1006" s="18"/>
      <c r="B1006" s="19"/>
      <c r="C1006" s="4"/>
      <c r="D1006" s="20"/>
      <c r="E1006" s="20"/>
      <c r="F1006" s="21"/>
      <c r="G1006" s="22"/>
      <c r="H1006" s="23"/>
      <c r="I1006" s="24"/>
      <c r="J1006" s="25"/>
      <c r="K1006" s="4"/>
      <c r="L1006" s="25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</row>
    <row r="1007" spans="1:25" x14ac:dyDescent="0.3">
      <c r="A1007" s="18"/>
      <c r="B1007" s="19"/>
      <c r="C1007" s="4"/>
      <c r="D1007" s="20"/>
      <c r="E1007" s="20"/>
      <c r="F1007" s="21"/>
      <c r="G1007" s="22"/>
      <c r="H1007" s="23"/>
      <c r="I1007" s="24"/>
      <c r="J1007" s="25"/>
      <c r="K1007" s="4"/>
      <c r="L1007" s="25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</row>
    <row r="1008" spans="1:25" x14ac:dyDescent="0.3">
      <c r="A1008" s="18"/>
      <c r="B1008" s="19"/>
      <c r="C1008" s="4"/>
      <c r="D1008" s="20"/>
      <c r="E1008" s="20"/>
      <c r="F1008" s="21"/>
      <c r="G1008" s="22"/>
      <c r="H1008" s="23"/>
      <c r="I1008" s="24"/>
      <c r="J1008" s="25"/>
      <c r="K1008" s="4"/>
      <c r="L1008" s="25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</row>
    <row r="1009" spans="1:25" x14ac:dyDescent="0.3">
      <c r="A1009" s="18"/>
      <c r="B1009" s="19"/>
      <c r="C1009" s="4"/>
      <c r="D1009" s="20"/>
      <c r="E1009" s="20"/>
      <c r="F1009" s="21"/>
      <c r="G1009" s="22"/>
      <c r="H1009" s="23"/>
      <c r="I1009" s="24"/>
      <c r="J1009" s="25"/>
      <c r="K1009" s="4"/>
      <c r="L1009" s="25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</row>
    <row r="1010" spans="1:25" x14ac:dyDescent="0.3">
      <c r="A1010" s="18"/>
      <c r="B1010" s="19"/>
      <c r="C1010" s="4"/>
      <c r="D1010" s="20"/>
      <c r="E1010" s="20"/>
      <c r="F1010" s="21"/>
      <c r="G1010" s="22"/>
      <c r="H1010" s="23"/>
      <c r="I1010" s="24"/>
      <c r="J1010" s="25"/>
      <c r="K1010" s="4"/>
      <c r="L1010" s="25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</row>
    <row r="1011" spans="1:25" x14ac:dyDescent="0.3">
      <c r="A1011" s="18"/>
      <c r="B1011" s="19"/>
      <c r="C1011" s="4"/>
      <c r="D1011" s="20"/>
      <c r="E1011" s="20"/>
      <c r="F1011" s="21"/>
      <c r="G1011" s="22"/>
      <c r="H1011" s="23"/>
      <c r="I1011" s="24"/>
      <c r="J1011" s="25"/>
      <c r="K1011" s="4"/>
      <c r="L1011" s="25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</row>
    <row r="1012" spans="1:25" x14ac:dyDescent="0.3">
      <c r="A1012" s="18"/>
      <c r="B1012" s="19"/>
      <c r="C1012" s="4"/>
      <c r="D1012" s="20"/>
      <c r="E1012" s="20"/>
      <c r="F1012" s="21"/>
      <c r="G1012" s="22"/>
      <c r="H1012" s="23"/>
      <c r="I1012" s="24"/>
      <c r="J1012" s="25"/>
      <c r="K1012" s="4"/>
      <c r="L1012" s="25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</row>
    <row r="1013" spans="1:25" x14ac:dyDescent="0.3">
      <c r="A1013" s="18"/>
      <c r="B1013" s="19"/>
      <c r="C1013" s="4"/>
      <c r="D1013" s="20"/>
      <c r="E1013" s="20"/>
      <c r="F1013" s="21"/>
      <c r="G1013" s="22"/>
      <c r="H1013" s="23"/>
      <c r="I1013" s="24"/>
      <c r="J1013" s="25"/>
      <c r="K1013" s="4"/>
      <c r="L1013" s="25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</row>
    <row r="1014" spans="1:25" x14ac:dyDescent="0.3">
      <c r="A1014" s="18"/>
      <c r="B1014" s="19"/>
      <c r="C1014" s="4"/>
      <c r="D1014" s="20"/>
      <c r="E1014" s="20"/>
      <c r="F1014" s="21"/>
      <c r="G1014" s="22"/>
      <c r="H1014" s="23"/>
      <c r="I1014" s="24"/>
      <c r="J1014" s="25"/>
      <c r="K1014" s="4"/>
      <c r="L1014" s="25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</row>
    <row r="1015" spans="1:25" x14ac:dyDescent="0.3">
      <c r="A1015" s="18"/>
      <c r="B1015" s="19"/>
      <c r="C1015" s="4"/>
      <c r="D1015" s="20"/>
      <c r="E1015" s="20"/>
      <c r="F1015" s="21"/>
      <c r="G1015" s="22"/>
      <c r="H1015" s="23"/>
      <c r="I1015" s="24"/>
      <c r="J1015" s="25"/>
      <c r="K1015" s="4"/>
      <c r="L1015" s="25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</row>
    <row r="1016" spans="1:25" x14ac:dyDescent="0.3">
      <c r="A1016" s="18"/>
      <c r="B1016" s="19"/>
      <c r="C1016" s="4"/>
      <c r="D1016" s="20"/>
      <c r="E1016" s="20"/>
      <c r="F1016" s="21"/>
      <c r="G1016" s="22"/>
      <c r="H1016" s="23"/>
      <c r="I1016" s="24"/>
      <c r="J1016" s="25"/>
      <c r="K1016" s="4"/>
      <c r="L1016" s="25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</row>
    <row r="1017" spans="1:25" x14ac:dyDescent="0.3">
      <c r="A1017" s="18"/>
      <c r="B1017" s="19"/>
      <c r="C1017" s="4"/>
      <c r="D1017" s="20"/>
      <c r="E1017" s="20"/>
      <c r="F1017" s="21"/>
      <c r="G1017" s="22"/>
      <c r="H1017" s="23"/>
      <c r="I1017" s="24"/>
      <c r="J1017" s="25"/>
      <c r="K1017" s="4"/>
      <c r="L1017" s="25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</row>
    <row r="1018" spans="1:25" x14ac:dyDescent="0.3">
      <c r="A1018" s="18"/>
      <c r="B1018" s="19"/>
      <c r="C1018" s="4"/>
      <c r="D1018" s="20"/>
      <c r="E1018" s="20"/>
      <c r="F1018" s="21"/>
      <c r="G1018" s="22"/>
      <c r="H1018" s="23"/>
      <c r="I1018" s="24"/>
      <c r="J1018" s="25"/>
      <c r="K1018" s="4"/>
      <c r="L1018" s="25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</row>
    <row r="1019" spans="1:25" x14ac:dyDescent="0.3">
      <c r="A1019" s="18"/>
      <c r="B1019" s="19"/>
      <c r="C1019" s="4"/>
      <c r="D1019" s="20"/>
      <c r="E1019" s="20"/>
      <c r="F1019" s="21"/>
      <c r="G1019" s="22"/>
      <c r="H1019" s="23"/>
      <c r="I1019" s="24"/>
      <c r="J1019" s="25"/>
      <c r="K1019" s="4"/>
      <c r="L1019" s="25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</row>
    <row r="1020" spans="1:25" x14ac:dyDescent="0.3">
      <c r="A1020" s="18"/>
      <c r="B1020" s="19"/>
      <c r="C1020" s="4"/>
      <c r="D1020" s="20"/>
      <c r="E1020" s="20"/>
      <c r="F1020" s="21"/>
      <c r="G1020" s="22"/>
      <c r="H1020" s="23"/>
      <c r="I1020" s="24"/>
      <c r="J1020" s="25"/>
      <c r="K1020" s="4"/>
      <c r="L1020" s="25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</row>
    <row r="1021" spans="1:25" x14ac:dyDescent="0.3">
      <c r="A1021" s="18"/>
      <c r="B1021" s="19"/>
      <c r="C1021" s="4"/>
      <c r="D1021" s="20"/>
      <c r="E1021" s="20"/>
      <c r="F1021" s="21"/>
      <c r="G1021" s="22"/>
      <c r="H1021" s="23"/>
      <c r="I1021" s="24"/>
      <c r="J1021" s="25"/>
      <c r="K1021" s="4"/>
      <c r="L1021" s="25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</row>
    <row r="1022" spans="1:25" x14ac:dyDescent="0.3">
      <c r="A1022" s="18"/>
      <c r="B1022" s="19"/>
      <c r="C1022" s="4"/>
      <c r="D1022" s="20"/>
      <c r="E1022" s="20"/>
      <c r="F1022" s="21"/>
      <c r="G1022" s="22"/>
      <c r="H1022" s="23"/>
      <c r="I1022" s="24"/>
      <c r="J1022" s="25"/>
      <c r="K1022" s="4"/>
      <c r="L1022" s="25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</row>
    <row r="1023" spans="1:25" x14ac:dyDescent="0.3">
      <c r="A1023" s="18"/>
      <c r="B1023" s="19"/>
      <c r="C1023" s="4"/>
      <c r="D1023" s="20"/>
      <c r="E1023" s="20"/>
      <c r="F1023" s="21"/>
      <c r="G1023" s="22"/>
      <c r="H1023" s="23"/>
      <c r="I1023" s="24"/>
      <c r="J1023" s="25"/>
      <c r="K1023" s="4"/>
      <c r="L1023" s="25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</row>
    <row r="1024" spans="1:25" x14ac:dyDescent="0.3">
      <c r="A1024" s="18"/>
      <c r="B1024" s="19"/>
      <c r="C1024" s="4"/>
      <c r="D1024" s="20"/>
      <c r="E1024" s="20"/>
      <c r="F1024" s="21"/>
      <c r="G1024" s="22"/>
      <c r="H1024" s="23"/>
      <c r="I1024" s="24"/>
      <c r="J1024" s="25"/>
      <c r="K1024" s="4"/>
      <c r="L1024" s="25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</row>
    <row r="1025" spans="1:25" x14ac:dyDescent="0.3">
      <c r="A1025" s="18"/>
      <c r="B1025" s="19"/>
      <c r="C1025" s="4"/>
      <c r="D1025" s="20"/>
      <c r="E1025" s="20"/>
      <c r="F1025" s="21"/>
      <c r="G1025" s="22"/>
      <c r="H1025" s="23"/>
      <c r="I1025" s="24"/>
      <c r="J1025" s="25"/>
      <c r="K1025" s="4"/>
      <c r="L1025" s="25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</row>
    <row r="1026" spans="1:25" x14ac:dyDescent="0.3">
      <c r="A1026" s="18"/>
      <c r="B1026" s="19"/>
      <c r="C1026" s="4"/>
      <c r="D1026" s="20"/>
      <c r="E1026" s="20"/>
      <c r="F1026" s="21"/>
      <c r="G1026" s="22"/>
      <c r="H1026" s="23"/>
      <c r="I1026" s="24"/>
      <c r="J1026" s="25"/>
      <c r="K1026" s="4"/>
      <c r="L1026" s="25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</row>
    <row r="1027" spans="1:25" x14ac:dyDescent="0.3">
      <c r="A1027" s="18"/>
      <c r="B1027" s="19"/>
      <c r="C1027" s="4"/>
      <c r="D1027" s="20"/>
      <c r="E1027" s="20"/>
      <c r="F1027" s="21"/>
      <c r="G1027" s="22"/>
      <c r="H1027" s="23"/>
      <c r="I1027" s="24"/>
      <c r="J1027" s="25"/>
      <c r="K1027" s="4"/>
      <c r="L1027" s="25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</row>
    <row r="1028" spans="1:25" x14ac:dyDescent="0.3">
      <c r="A1028" s="18"/>
      <c r="B1028" s="19"/>
      <c r="C1028" s="4"/>
      <c r="D1028" s="20"/>
      <c r="E1028" s="20"/>
      <c r="F1028" s="21"/>
      <c r="G1028" s="22"/>
      <c r="H1028" s="23"/>
      <c r="I1028" s="24"/>
      <c r="J1028" s="25"/>
      <c r="K1028" s="4"/>
      <c r="L1028" s="25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</row>
    <row r="1029" spans="1:25" x14ac:dyDescent="0.3">
      <c r="A1029" s="18"/>
      <c r="B1029" s="19"/>
      <c r="C1029" s="4"/>
      <c r="D1029" s="20"/>
      <c r="E1029" s="20"/>
      <c r="F1029" s="21"/>
      <c r="G1029" s="22"/>
      <c r="H1029" s="23"/>
      <c r="I1029" s="24"/>
      <c r="J1029" s="25"/>
      <c r="K1029" s="4"/>
      <c r="L1029" s="25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</row>
    <row r="1030" spans="1:25" x14ac:dyDescent="0.3">
      <c r="A1030" s="18"/>
      <c r="B1030" s="19"/>
      <c r="C1030" s="4"/>
      <c r="D1030" s="20"/>
      <c r="E1030" s="20"/>
      <c r="F1030" s="21"/>
      <c r="G1030" s="22"/>
      <c r="H1030" s="23"/>
      <c r="I1030" s="24"/>
      <c r="J1030" s="25"/>
      <c r="K1030" s="4"/>
      <c r="L1030" s="25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</row>
    <row r="1031" spans="1:25" x14ac:dyDescent="0.3">
      <c r="A1031" s="18"/>
      <c r="B1031" s="19"/>
      <c r="C1031" s="4"/>
      <c r="D1031" s="20"/>
      <c r="E1031" s="20"/>
      <c r="F1031" s="21"/>
      <c r="G1031" s="22"/>
      <c r="H1031" s="23"/>
      <c r="I1031" s="24"/>
      <c r="J1031" s="25"/>
      <c r="K1031" s="4"/>
      <c r="L1031" s="25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</row>
    <row r="1032" spans="1:25" x14ac:dyDescent="0.3">
      <c r="A1032" s="18"/>
      <c r="B1032" s="19"/>
      <c r="C1032" s="4"/>
      <c r="D1032" s="20"/>
      <c r="E1032" s="20"/>
      <c r="F1032" s="21"/>
      <c r="G1032" s="22"/>
      <c r="H1032" s="23"/>
      <c r="I1032" s="24"/>
      <c r="J1032" s="25"/>
      <c r="K1032" s="4"/>
      <c r="L1032" s="25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</row>
    <row r="1033" spans="1:25" x14ac:dyDescent="0.3">
      <c r="A1033" s="18"/>
      <c r="B1033" s="19"/>
      <c r="C1033" s="4"/>
      <c r="D1033" s="20"/>
      <c r="E1033" s="20"/>
      <c r="F1033" s="21"/>
      <c r="G1033" s="22"/>
      <c r="H1033" s="23"/>
      <c r="I1033" s="24"/>
      <c r="J1033" s="25"/>
      <c r="K1033" s="4"/>
      <c r="L1033" s="25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</row>
    <row r="1034" spans="1:25" x14ac:dyDescent="0.3">
      <c r="A1034" s="18"/>
      <c r="B1034" s="19"/>
      <c r="C1034" s="4"/>
      <c r="D1034" s="20"/>
      <c r="E1034" s="20"/>
      <c r="F1034" s="21"/>
      <c r="G1034" s="22"/>
      <c r="H1034" s="23"/>
      <c r="I1034" s="24"/>
      <c r="J1034" s="25"/>
      <c r="K1034" s="4"/>
      <c r="L1034" s="25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</row>
    <row r="1035" spans="1:25" x14ac:dyDescent="0.3">
      <c r="A1035" s="18"/>
      <c r="B1035" s="19"/>
      <c r="C1035" s="4"/>
      <c r="D1035" s="20"/>
      <c r="E1035" s="20"/>
      <c r="F1035" s="21"/>
      <c r="G1035" s="22"/>
      <c r="H1035" s="23"/>
      <c r="I1035" s="24"/>
      <c r="J1035" s="25"/>
      <c r="K1035" s="4"/>
      <c r="L1035" s="25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</row>
    <row r="1036" spans="1:25" x14ac:dyDescent="0.3">
      <c r="A1036" s="18"/>
      <c r="B1036" s="19"/>
      <c r="C1036" s="4"/>
      <c r="D1036" s="20"/>
      <c r="E1036" s="20"/>
      <c r="F1036" s="21"/>
      <c r="G1036" s="22"/>
      <c r="H1036" s="23"/>
      <c r="I1036" s="24"/>
      <c r="J1036" s="25"/>
      <c r="K1036" s="4"/>
      <c r="L1036" s="25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</row>
    <row r="1037" spans="1:25" x14ac:dyDescent="0.3">
      <c r="A1037" s="18"/>
      <c r="B1037" s="19"/>
      <c r="C1037" s="4"/>
      <c r="D1037" s="20"/>
      <c r="E1037" s="20"/>
      <c r="F1037" s="21"/>
      <c r="G1037" s="22"/>
      <c r="H1037" s="23"/>
      <c r="I1037" s="24"/>
      <c r="J1037" s="25"/>
      <c r="K1037" s="4"/>
      <c r="L1037" s="25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</row>
    <row r="1038" spans="1:25" x14ac:dyDescent="0.3">
      <c r="A1038" s="18"/>
      <c r="B1038" s="19"/>
      <c r="C1038" s="4"/>
      <c r="D1038" s="20"/>
      <c r="E1038" s="20"/>
      <c r="F1038" s="21"/>
      <c r="G1038" s="22"/>
      <c r="H1038" s="23"/>
      <c r="I1038" s="24"/>
      <c r="J1038" s="25"/>
      <c r="K1038" s="4"/>
      <c r="L1038" s="25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</row>
    <row r="1039" spans="1:25" x14ac:dyDescent="0.3">
      <c r="A1039" s="18"/>
      <c r="B1039" s="19"/>
      <c r="C1039" s="4"/>
      <c r="D1039" s="20"/>
      <c r="E1039" s="20"/>
      <c r="F1039" s="21"/>
      <c r="G1039" s="22"/>
      <c r="H1039" s="23"/>
      <c r="I1039" s="24"/>
      <c r="J1039" s="25"/>
      <c r="K1039" s="4"/>
      <c r="L1039" s="25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</row>
    <row r="1040" spans="1:25" x14ac:dyDescent="0.3">
      <c r="A1040" s="18"/>
      <c r="B1040" s="19"/>
      <c r="C1040" s="4"/>
      <c r="D1040" s="20"/>
      <c r="E1040" s="20"/>
      <c r="F1040" s="21"/>
      <c r="G1040" s="22"/>
      <c r="H1040" s="23"/>
      <c r="I1040" s="24"/>
      <c r="J1040" s="25"/>
      <c r="K1040" s="4"/>
      <c r="L1040" s="25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</row>
    <row r="1041" spans="1:25" x14ac:dyDescent="0.3">
      <c r="A1041" s="18"/>
      <c r="B1041" s="19"/>
      <c r="C1041" s="4"/>
      <c r="D1041" s="20"/>
      <c r="E1041" s="20"/>
      <c r="F1041" s="21"/>
      <c r="G1041" s="22"/>
      <c r="H1041" s="23"/>
      <c r="I1041" s="24"/>
      <c r="J1041" s="25"/>
      <c r="K1041" s="4"/>
      <c r="L1041" s="25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</row>
    <row r="1042" spans="1:25" x14ac:dyDescent="0.3">
      <c r="A1042" s="18"/>
      <c r="B1042" s="19"/>
      <c r="C1042" s="4"/>
      <c r="D1042" s="20"/>
      <c r="E1042" s="20"/>
      <c r="F1042" s="21"/>
      <c r="G1042" s="22"/>
      <c r="H1042" s="23"/>
      <c r="I1042" s="24"/>
      <c r="J1042" s="25"/>
      <c r="K1042" s="4"/>
      <c r="L1042" s="25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</row>
    <row r="1043" spans="1:25" x14ac:dyDescent="0.3">
      <c r="A1043" s="18"/>
      <c r="B1043" s="19"/>
      <c r="C1043" s="4"/>
      <c r="D1043" s="20"/>
      <c r="E1043" s="20"/>
      <c r="F1043" s="21"/>
      <c r="G1043" s="22"/>
      <c r="H1043" s="23"/>
      <c r="I1043" s="24"/>
      <c r="J1043" s="25"/>
      <c r="K1043" s="4"/>
      <c r="L1043" s="25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</row>
    <row r="1044" spans="1:25" x14ac:dyDescent="0.3">
      <c r="A1044" s="18"/>
      <c r="B1044" s="19"/>
      <c r="C1044" s="4"/>
      <c r="D1044" s="20"/>
      <c r="E1044" s="20"/>
      <c r="F1044" s="21"/>
      <c r="G1044" s="22"/>
      <c r="H1044" s="23"/>
      <c r="I1044" s="24"/>
      <c r="J1044" s="25"/>
      <c r="K1044" s="4"/>
      <c r="L1044" s="25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</row>
    <row r="1045" spans="1:25" x14ac:dyDescent="0.3">
      <c r="A1045" s="18"/>
      <c r="B1045" s="19"/>
      <c r="C1045" s="4"/>
      <c r="D1045" s="20"/>
      <c r="E1045" s="20"/>
      <c r="F1045" s="21"/>
      <c r="G1045" s="22"/>
      <c r="H1045" s="23"/>
      <c r="I1045" s="24"/>
      <c r="J1045" s="25"/>
      <c r="K1045" s="4"/>
      <c r="L1045" s="25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</row>
    <row r="1046" spans="1:25" x14ac:dyDescent="0.3">
      <c r="A1046" s="18"/>
      <c r="B1046" s="19"/>
      <c r="C1046" s="4"/>
      <c r="D1046" s="20"/>
      <c r="E1046" s="20"/>
      <c r="F1046" s="21"/>
      <c r="G1046" s="22"/>
      <c r="H1046" s="23"/>
      <c r="I1046" s="24"/>
      <c r="J1046" s="25"/>
      <c r="K1046" s="4"/>
      <c r="L1046" s="25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</row>
    <row r="1047" spans="1:25" x14ac:dyDescent="0.3">
      <c r="A1047" s="18"/>
      <c r="B1047" s="19"/>
      <c r="C1047" s="4"/>
      <c r="D1047" s="20"/>
      <c r="E1047" s="20"/>
      <c r="F1047" s="21"/>
      <c r="G1047" s="22"/>
      <c r="H1047" s="23"/>
      <c r="I1047" s="24"/>
      <c r="J1047" s="25"/>
      <c r="K1047" s="4"/>
      <c r="L1047" s="25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</row>
    <row r="1048" spans="1:25" x14ac:dyDescent="0.3">
      <c r="A1048" s="18"/>
      <c r="B1048" s="19"/>
      <c r="C1048" s="4"/>
      <c r="D1048" s="20"/>
      <c r="E1048" s="20"/>
      <c r="F1048" s="21"/>
      <c r="G1048" s="22"/>
      <c r="H1048" s="23"/>
      <c r="I1048" s="24"/>
      <c r="J1048" s="25"/>
      <c r="K1048" s="4"/>
      <c r="L1048" s="25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</row>
    <row r="1049" spans="1:25" x14ac:dyDescent="0.3">
      <c r="A1049" s="18"/>
      <c r="B1049" s="19"/>
      <c r="C1049" s="4"/>
      <c r="D1049" s="20"/>
      <c r="E1049" s="20"/>
      <c r="F1049" s="21"/>
      <c r="G1049" s="22"/>
      <c r="H1049" s="23"/>
      <c r="I1049" s="24"/>
      <c r="J1049" s="25"/>
      <c r="K1049" s="4"/>
      <c r="L1049" s="25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</row>
    <row r="1050" spans="1:25" x14ac:dyDescent="0.3">
      <c r="A1050" s="18"/>
      <c r="B1050" s="19"/>
      <c r="C1050" s="4"/>
      <c r="D1050" s="20"/>
      <c r="E1050" s="20"/>
      <c r="F1050" s="21"/>
      <c r="G1050" s="22"/>
      <c r="H1050" s="23"/>
      <c r="I1050" s="24"/>
      <c r="J1050" s="25"/>
      <c r="K1050" s="4"/>
      <c r="L1050" s="25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</row>
    <row r="1051" spans="1:25" x14ac:dyDescent="0.3">
      <c r="A1051" s="18"/>
      <c r="B1051" s="19"/>
      <c r="C1051" s="4"/>
      <c r="D1051" s="20"/>
      <c r="E1051" s="20"/>
      <c r="F1051" s="21"/>
      <c r="G1051" s="22"/>
      <c r="H1051" s="23"/>
      <c r="I1051" s="24"/>
      <c r="J1051" s="25"/>
      <c r="K1051" s="4"/>
      <c r="L1051" s="25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</row>
    <row r="1052" spans="1:25" x14ac:dyDescent="0.3">
      <c r="A1052" s="18"/>
      <c r="B1052" s="19"/>
      <c r="C1052" s="4"/>
      <c r="D1052" s="20"/>
      <c r="E1052" s="20"/>
      <c r="F1052" s="21"/>
      <c r="G1052" s="22"/>
      <c r="H1052" s="23"/>
      <c r="I1052" s="24"/>
      <c r="J1052" s="25"/>
      <c r="K1052" s="4"/>
      <c r="L1052" s="25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</row>
    <row r="1053" spans="1:25" x14ac:dyDescent="0.3">
      <c r="A1053" s="18"/>
      <c r="B1053" s="19"/>
      <c r="C1053" s="4"/>
      <c r="D1053" s="20"/>
      <c r="E1053" s="20"/>
      <c r="F1053" s="21"/>
      <c r="G1053" s="22"/>
      <c r="H1053" s="23"/>
      <c r="I1053" s="24"/>
      <c r="J1053" s="25"/>
      <c r="K1053" s="4"/>
      <c r="L1053" s="25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</row>
    <row r="1054" spans="1:25" x14ac:dyDescent="0.3">
      <c r="A1054" s="18"/>
      <c r="B1054" s="19"/>
      <c r="C1054" s="4"/>
      <c r="D1054" s="20"/>
      <c r="E1054" s="20"/>
      <c r="F1054" s="21"/>
      <c r="G1054" s="22"/>
      <c r="H1054" s="23"/>
      <c r="I1054" s="24"/>
      <c r="J1054" s="25"/>
      <c r="K1054" s="4"/>
      <c r="L1054" s="25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</row>
    <row r="1055" spans="1:25" x14ac:dyDescent="0.3">
      <c r="A1055" s="18"/>
      <c r="B1055" s="19"/>
      <c r="C1055" s="4"/>
      <c r="D1055" s="20"/>
      <c r="E1055" s="20"/>
      <c r="F1055" s="21"/>
      <c r="G1055" s="22"/>
      <c r="H1055" s="23"/>
      <c r="I1055" s="24"/>
      <c r="J1055" s="25"/>
      <c r="K1055" s="4"/>
      <c r="L1055" s="25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</row>
    <row r="1056" spans="1:25" x14ac:dyDescent="0.3">
      <c r="A1056" s="18"/>
      <c r="B1056" s="19"/>
      <c r="C1056" s="4"/>
      <c r="D1056" s="20"/>
      <c r="E1056" s="20"/>
      <c r="F1056" s="21"/>
      <c r="G1056" s="22"/>
      <c r="H1056" s="23"/>
      <c r="I1056" s="24"/>
      <c r="J1056" s="25"/>
      <c r="K1056" s="4"/>
      <c r="L1056" s="25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</row>
    <row r="1057" spans="1:25" x14ac:dyDescent="0.3">
      <c r="A1057" s="18"/>
      <c r="B1057" s="19"/>
      <c r="C1057" s="4"/>
      <c r="D1057" s="20"/>
      <c r="E1057" s="20"/>
      <c r="F1057" s="21"/>
      <c r="G1057" s="22"/>
      <c r="H1057" s="23"/>
      <c r="I1057" s="24"/>
      <c r="J1057" s="25"/>
      <c r="K1057" s="4"/>
      <c r="L1057" s="25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</row>
    <row r="1058" spans="1:25" x14ac:dyDescent="0.3">
      <c r="A1058" s="18"/>
      <c r="B1058" s="19"/>
      <c r="C1058" s="4"/>
      <c r="D1058" s="20"/>
      <c r="E1058" s="20"/>
      <c r="F1058" s="21"/>
      <c r="G1058" s="22"/>
      <c r="H1058" s="23"/>
      <c r="I1058" s="24"/>
      <c r="J1058" s="25"/>
      <c r="K1058" s="4"/>
      <c r="L1058" s="25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</row>
    <row r="1059" spans="1:25" x14ac:dyDescent="0.3">
      <c r="A1059" s="18"/>
      <c r="B1059" s="19"/>
      <c r="C1059" s="4"/>
      <c r="D1059" s="20"/>
      <c r="E1059" s="20"/>
      <c r="F1059" s="21"/>
      <c r="G1059" s="22"/>
      <c r="H1059" s="23"/>
      <c r="I1059" s="24"/>
      <c r="J1059" s="25"/>
      <c r="K1059" s="4"/>
      <c r="L1059" s="25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</row>
    <row r="1060" spans="1:25" x14ac:dyDescent="0.3">
      <c r="A1060" s="18"/>
      <c r="B1060" s="19"/>
      <c r="C1060" s="4"/>
      <c r="D1060" s="20"/>
      <c r="E1060" s="20"/>
      <c r="F1060" s="21"/>
      <c r="G1060" s="22"/>
      <c r="H1060" s="23"/>
      <c r="I1060" s="24"/>
      <c r="J1060" s="25"/>
      <c r="K1060" s="4"/>
      <c r="L1060" s="25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</row>
    <row r="1061" spans="1:25" x14ac:dyDescent="0.3">
      <c r="A1061" s="18"/>
      <c r="B1061" s="19"/>
      <c r="C1061" s="4"/>
      <c r="D1061" s="20"/>
      <c r="E1061" s="20"/>
      <c r="F1061" s="21"/>
      <c r="G1061" s="22"/>
      <c r="H1061" s="23"/>
      <c r="I1061" s="24"/>
      <c r="J1061" s="25"/>
      <c r="K1061" s="4"/>
      <c r="L1061" s="25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</row>
    <row r="1062" spans="1:25" x14ac:dyDescent="0.3">
      <c r="A1062" s="18"/>
      <c r="B1062" s="19"/>
      <c r="C1062" s="4"/>
      <c r="D1062" s="20"/>
      <c r="E1062" s="20"/>
      <c r="F1062" s="21"/>
      <c r="G1062" s="22"/>
      <c r="H1062" s="23"/>
      <c r="I1062" s="24"/>
      <c r="J1062" s="25"/>
      <c r="K1062" s="4"/>
      <c r="L1062" s="25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</row>
    <row r="1063" spans="1:25" x14ac:dyDescent="0.3">
      <c r="A1063" s="18"/>
      <c r="B1063" s="19"/>
      <c r="C1063" s="4"/>
      <c r="D1063" s="20"/>
      <c r="E1063" s="20"/>
      <c r="F1063" s="21"/>
      <c r="G1063" s="22"/>
      <c r="H1063" s="23"/>
      <c r="I1063" s="24"/>
      <c r="J1063" s="25"/>
      <c r="K1063" s="4"/>
      <c r="L1063" s="25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</row>
    <row r="1064" spans="1:25" x14ac:dyDescent="0.3">
      <c r="A1064" s="18"/>
      <c r="B1064" s="19"/>
      <c r="C1064" s="4"/>
      <c r="D1064" s="20"/>
      <c r="E1064" s="20"/>
      <c r="F1064" s="21"/>
      <c r="G1064" s="22"/>
      <c r="H1064" s="23"/>
      <c r="I1064" s="24"/>
      <c r="J1064" s="25"/>
      <c r="K1064" s="4"/>
      <c r="L1064" s="25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</row>
    <row r="1065" spans="1:25" x14ac:dyDescent="0.3">
      <c r="A1065" s="18"/>
      <c r="B1065" s="19"/>
      <c r="C1065" s="4"/>
      <c r="D1065" s="20"/>
      <c r="E1065" s="20"/>
      <c r="F1065" s="21"/>
      <c r="G1065" s="22"/>
      <c r="H1065" s="23"/>
      <c r="I1065" s="24"/>
      <c r="J1065" s="25"/>
      <c r="K1065" s="4"/>
      <c r="L1065" s="25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</row>
    <row r="1066" spans="1:25" x14ac:dyDescent="0.3">
      <c r="A1066" s="18"/>
      <c r="B1066" s="19"/>
      <c r="C1066" s="4"/>
      <c r="D1066" s="20"/>
      <c r="E1066" s="20"/>
      <c r="F1066" s="21"/>
      <c r="G1066" s="22"/>
      <c r="H1066" s="23"/>
      <c r="I1066" s="24"/>
      <c r="J1066" s="25"/>
      <c r="K1066" s="4"/>
      <c r="L1066" s="25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</row>
    <row r="1067" spans="1:25" x14ac:dyDescent="0.3">
      <c r="A1067" s="18"/>
      <c r="B1067" s="19"/>
      <c r="C1067" s="4"/>
      <c r="D1067" s="20"/>
      <c r="E1067" s="20"/>
      <c r="F1067" s="21"/>
      <c r="G1067" s="22"/>
      <c r="H1067" s="23"/>
      <c r="I1067" s="24"/>
      <c r="J1067" s="25"/>
      <c r="K1067" s="4"/>
      <c r="L1067" s="25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</row>
    <row r="1068" spans="1:25" x14ac:dyDescent="0.3">
      <c r="A1068" s="18"/>
      <c r="B1068" s="19"/>
      <c r="C1068" s="4"/>
      <c r="D1068" s="20"/>
      <c r="E1068" s="20"/>
      <c r="F1068" s="21"/>
      <c r="G1068" s="22"/>
      <c r="H1068" s="23"/>
      <c r="I1068" s="24"/>
      <c r="J1068" s="25"/>
      <c r="K1068" s="4"/>
      <c r="L1068" s="25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</row>
    <row r="1069" spans="1:25" x14ac:dyDescent="0.3">
      <c r="A1069" s="18"/>
      <c r="B1069" s="19"/>
      <c r="C1069" s="4"/>
      <c r="D1069" s="20"/>
      <c r="E1069" s="20"/>
      <c r="F1069" s="21"/>
      <c r="G1069" s="22"/>
      <c r="H1069" s="23"/>
      <c r="I1069" s="24"/>
      <c r="J1069" s="25"/>
      <c r="K1069" s="4"/>
      <c r="L1069" s="25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</row>
    <row r="1070" spans="1:25" x14ac:dyDescent="0.3">
      <c r="A1070" s="18"/>
      <c r="B1070" s="19"/>
      <c r="C1070" s="4"/>
      <c r="D1070" s="20"/>
      <c r="E1070" s="20"/>
      <c r="F1070" s="21"/>
      <c r="G1070" s="22"/>
      <c r="H1070" s="23"/>
      <c r="I1070" s="24"/>
      <c r="J1070" s="25"/>
      <c r="K1070" s="4"/>
      <c r="L1070" s="25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</row>
    <row r="1071" spans="1:25" x14ac:dyDescent="0.3">
      <c r="A1071" s="18"/>
      <c r="B1071" s="19"/>
      <c r="C1071" s="4"/>
      <c r="D1071" s="20"/>
      <c r="E1071" s="20"/>
      <c r="F1071" s="21"/>
      <c r="G1071" s="22"/>
      <c r="H1071" s="23"/>
      <c r="I1071" s="24"/>
      <c r="J1071" s="25"/>
      <c r="K1071" s="4"/>
      <c r="L1071" s="25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</row>
    <row r="1072" spans="1:25" x14ac:dyDescent="0.3">
      <c r="A1072" s="18"/>
      <c r="B1072" s="19"/>
      <c r="C1072" s="4"/>
      <c r="D1072" s="20"/>
      <c r="E1072" s="20"/>
      <c r="F1072" s="21"/>
      <c r="G1072" s="22"/>
      <c r="H1072" s="23"/>
      <c r="I1072" s="24"/>
      <c r="J1072" s="25"/>
      <c r="K1072" s="4"/>
      <c r="L1072" s="25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</row>
    <row r="1073" spans="1:25" x14ac:dyDescent="0.3">
      <c r="A1073" s="18"/>
      <c r="B1073" s="19"/>
      <c r="C1073" s="4"/>
      <c r="D1073" s="20"/>
      <c r="E1073" s="20"/>
      <c r="F1073" s="21"/>
      <c r="G1073" s="22"/>
      <c r="H1073" s="23"/>
      <c r="I1073" s="24"/>
      <c r="J1073" s="25"/>
      <c r="K1073" s="4"/>
      <c r="L1073" s="25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</row>
    <row r="1074" spans="1:25" x14ac:dyDescent="0.3">
      <c r="A1074" s="18"/>
      <c r="B1074" s="19"/>
      <c r="C1074" s="4"/>
      <c r="D1074" s="20"/>
      <c r="E1074" s="20"/>
      <c r="F1074" s="21"/>
      <c r="G1074" s="22"/>
      <c r="H1074" s="23"/>
      <c r="I1074" s="24"/>
      <c r="J1074" s="25"/>
      <c r="K1074" s="4"/>
      <c r="L1074" s="25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</row>
    <row r="1075" spans="1:25" x14ac:dyDescent="0.3">
      <c r="A1075" s="18"/>
      <c r="B1075" s="19"/>
      <c r="C1075" s="4"/>
      <c r="D1075" s="20"/>
      <c r="E1075" s="20"/>
      <c r="F1075" s="21"/>
      <c r="G1075" s="22"/>
      <c r="H1075" s="23"/>
      <c r="I1075" s="24"/>
      <c r="J1075" s="25"/>
      <c r="K1075" s="4"/>
      <c r="L1075" s="25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</row>
    <row r="1076" spans="1:25" x14ac:dyDescent="0.3">
      <c r="A1076" s="18"/>
      <c r="B1076" s="19"/>
      <c r="C1076" s="4"/>
      <c r="D1076" s="20"/>
      <c r="E1076" s="20"/>
      <c r="F1076" s="21"/>
      <c r="G1076" s="22"/>
      <c r="H1076" s="23"/>
      <c r="I1076" s="24"/>
      <c r="J1076" s="25"/>
      <c r="K1076" s="4"/>
      <c r="L1076" s="25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</row>
    <row r="1077" spans="1:25" x14ac:dyDescent="0.3">
      <c r="A1077" s="18"/>
      <c r="B1077" s="19"/>
      <c r="C1077" s="4"/>
      <c r="D1077" s="20"/>
      <c r="E1077" s="20"/>
      <c r="F1077" s="21"/>
      <c r="G1077" s="22"/>
      <c r="H1077" s="23"/>
      <c r="I1077" s="24"/>
      <c r="J1077" s="25"/>
      <c r="K1077" s="4"/>
      <c r="L1077" s="25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</row>
    <row r="1078" spans="1:25" x14ac:dyDescent="0.3">
      <c r="A1078" s="18"/>
      <c r="B1078" s="19"/>
      <c r="C1078" s="4"/>
      <c r="D1078" s="20"/>
      <c r="E1078" s="20"/>
      <c r="F1078" s="21"/>
      <c r="G1078" s="22"/>
      <c r="H1078" s="23"/>
      <c r="I1078" s="24"/>
      <c r="J1078" s="25"/>
      <c r="K1078" s="4"/>
      <c r="L1078" s="25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</row>
    <row r="1079" spans="1:25" x14ac:dyDescent="0.3">
      <c r="A1079" s="18"/>
      <c r="B1079" s="19"/>
      <c r="C1079" s="4"/>
      <c r="D1079" s="20"/>
      <c r="E1079" s="20"/>
      <c r="F1079" s="21"/>
      <c r="G1079" s="22"/>
      <c r="H1079" s="23"/>
      <c r="I1079" s="24"/>
      <c r="J1079" s="25"/>
      <c r="K1079" s="4"/>
      <c r="L1079" s="25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</row>
    <row r="1080" spans="1:25" x14ac:dyDescent="0.3">
      <c r="A1080" s="18"/>
      <c r="B1080" s="19"/>
      <c r="C1080" s="4"/>
      <c r="D1080" s="20"/>
      <c r="E1080" s="20"/>
      <c r="F1080" s="21"/>
      <c r="G1080" s="22"/>
      <c r="H1080" s="23"/>
      <c r="I1080" s="24"/>
      <c r="J1080" s="25"/>
      <c r="K1080" s="4"/>
      <c r="L1080" s="25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</row>
    <row r="1081" spans="1:25" x14ac:dyDescent="0.3">
      <c r="A1081" s="18"/>
      <c r="B1081" s="19"/>
      <c r="C1081" s="4"/>
      <c r="D1081" s="20"/>
      <c r="E1081" s="20"/>
      <c r="F1081" s="21"/>
      <c r="G1081" s="22"/>
      <c r="H1081" s="23"/>
      <c r="I1081" s="24"/>
      <c r="J1081" s="25"/>
      <c r="K1081" s="4"/>
      <c r="L1081" s="25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</row>
    <row r="1082" spans="1:25" x14ac:dyDescent="0.3">
      <c r="A1082" s="18"/>
      <c r="B1082" s="19"/>
      <c r="C1082" s="4"/>
      <c r="D1082" s="20"/>
      <c r="E1082" s="20"/>
      <c r="F1082" s="21"/>
      <c r="G1082" s="22"/>
      <c r="H1082" s="23"/>
      <c r="I1082" s="24"/>
      <c r="J1082" s="25"/>
      <c r="K1082" s="4"/>
      <c r="L1082" s="25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</row>
    <row r="1083" spans="1:25" x14ac:dyDescent="0.3">
      <c r="A1083" s="18"/>
      <c r="B1083" s="19"/>
      <c r="C1083" s="4"/>
      <c r="D1083" s="20"/>
      <c r="E1083" s="20"/>
      <c r="F1083" s="21"/>
      <c r="G1083" s="22"/>
      <c r="H1083" s="23"/>
      <c r="I1083" s="24"/>
      <c r="J1083" s="25"/>
      <c r="K1083" s="4"/>
      <c r="L1083" s="25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</row>
    <row r="1084" spans="1:25" x14ac:dyDescent="0.3">
      <c r="A1084" s="18"/>
      <c r="B1084" s="19"/>
      <c r="C1084" s="4"/>
      <c r="D1084" s="20"/>
      <c r="E1084" s="20"/>
      <c r="F1084" s="21"/>
      <c r="G1084" s="22"/>
      <c r="H1084" s="23"/>
      <c r="I1084" s="24"/>
      <c r="J1084" s="25"/>
      <c r="K1084" s="4"/>
      <c r="L1084" s="25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</row>
    <row r="1085" spans="1:25" x14ac:dyDescent="0.3">
      <c r="A1085" s="18"/>
      <c r="B1085" s="19"/>
      <c r="C1085" s="4"/>
      <c r="D1085" s="20"/>
      <c r="E1085" s="20"/>
      <c r="F1085" s="21"/>
      <c r="G1085" s="22"/>
      <c r="H1085" s="23"/>
      <c r="I1085" s="24"/>
      <c r="J1085" s="25"/>
      <c r="K1085" s="4"/>
      <c r="L1085" s="25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</row>
    <row r="1086" spans="1:25" x14ac:dyDescent="0.3">
      <c r="A1086" s="18"/>
      <c r="B1086" s="19"/>
      <c r="C1086" s="4"/>
      <c r="D1086" s="20"/>
      <c r="E1086" s="20"/>
      <c r="F1086" s="21"/>
      <c r="G1086" s="22"/>
      <c r="H1086" s="23"/>
      <c r="I1086" s="24"/>
      <c r="J1086" s="25"/>
      <c r="K1086" s="4"/>
      <c r="L1086" s="25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</row>
    <row r="1087" spans="1:25" x14ac:dyDescent="0.3">
      <c r="A1087" s="18"/>
      <c r="B1087" s="19"/>
      <c r="C1087" s="4"/>
      <c r="D1087" s="20"/>
      <c r="E1087" s="20"/>
      <c r="F1087" s="21"/>
      <c r="G1087" s="22"/>
      <c r="H1087" s="23"/>
      <c r="I1087" s="24"/>
      <c r="J1087" s="25"/>
      <c r="K1087" s="4"/>
      <c r="L1087" s="25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</row>
    <row r="1088" spans="1:25" x14ac:dyDescent="0.3">
      <c r="A1088" s="18"/>
      <c r="B1088" s="19"/>
      <c r="C1088" s="4"/>
      <c r="D1088" s="20"/>
      <c r="E1088" s="20"/>
      <c r="F1088" s="21"/>
      <c r="G1088" s="22"/>
      <c r="H1088" s="23"/>
      <c r="I1088" s="24"/>
      <c r="J1088" s="25"/>
      <c r="K1088" s="4"/>
      <c r="L1088" s="25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</row>
    <row r="1089" spans="1:25" x14ac:dyDescent="0.3">
      <c r="A1089" s="18"/>
      <c r="B1089" s="19"/>
      <c r="C1089" s="4"/>
      <c r="D1089" s="20"/>
      <c r="E1089" s="20"/>
      <c r="F1089" s="21"/>
      <c r="G1089" s="22"/>
      <c r="H1089" s="23"/>
      <c r="I1089" s="24"/>
      <c r="J1089" s="25"/>
      <c r="K1089" s="4"/>
      <c r="L1089" s="25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</row>
    <row r="1090" spans="1:25" x14ac:dyDescent="0.3">
      <c r="A1090" s="18"/>
      <c r="B1090" s="19"/>
      <c r="C1090" s="4"/>
      <c r="D1090" s="20"/>
      <c r="E1090" s="20"/>
      <c r="F1090" s="21"/>
      <c r="G1090" s="22"/>
      <c r="H1090" s="23"/>
      <c r="I1090" s="24"/>
      <c r="J1090" s="25"/>
      <c r="K1090" s="4"/>
      <c r="L1090" s="25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</row>
    <row r="1091" spans="1:25" x14ac:dyDescent="0.3">
      <c r="A1091" s="18"/>
      <c r="B1091" s="19"/>
      <c r="C1091" s="4"/>
      <c r="D1091" s="20"/>
      <c r="E1091" s="20"/>
      <c r="F1091" s="21"/>
      <c r="G1091" s="22"/>
      <c r="H1091" s="23"/>
      <c r="I1091" s="24"/>
      <c r="J1091" s="25"/>
      <c r="K1091" s="4"/>
      <c r="L1091" s="25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</row>
    <row r="1092" spans="1:25" x14ac:dyDescent="0.3">
      <c r="A1092" s="18"/>
      <c r="B1092" s="19"/>
      <c r="C1092" s="4"/>
      <c r="D1092" s="20"/>
      <c r="E1092" s="20"/>
      <c r="F1092" s="21"/>
      <c r="G1092" s="22"/>
      <c r="H1092" s="23"/>
      <c r="I1092" s="24"/>
      <c r="J1092" s="25"/>
      <c r="K1092" s="4"/>
      <c r="L1092" s="25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</row>
    <row r="1093" spans="1:25" x14ac:dyDescent="0.3">
      <c r="A1093" s="18"/>
      <c r="B1093" s="19"/>
      <c r="C1093" s="4"/>
      <c r="D1093" s="20"/>
      <c r="E1093" s="20"/>
      <c r="F1093" s="21"/>
      <c r="G1093" s="22"/>
      <c r="H1093" s="23"/>
      <c r="I1093" s="24"/>
      <c r="J1093" s="25"/>
      <c r="K1093" s="4"/>
      <c r="L1093" s="25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</row>
    <row r="1094" spans="1:25" x14ac:dyDescent="0.3">
      <c r="A1094" s="18"/>
      <c r="B1094" s="19"/>
      <c r="C1094" s="4"/>
      <c r="D1094" s="20"/>
      <c r="E1094" s="20"/>
      <c r="F1094" s="21"/>
      <c r="G1094" s="22"/>
      <c r="H1094" s="23"/>
      <c r="I1094" s="24"/>
      <c r="J1094" s="25"/>
      <c r="K1094" s="4"/>
      <c r="L1094" s="25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</row>
    <row r="1095" spans="1:25" x14ac:dyDescent="0.3">
      <c r="A1095" s="18"/>
      <c r="B1095" s="19"/>
      <c r="C1095" s="4"/>
      <c r="D1095" s="20"/>
      <c r="E1095" s="20"/>
      <c r="F1095" s="21"/>
      <c r="G1095" s="22"/>
      <c r="H1095" s="23"/>
      <c r="I1095" s="24"/>
      <c r="J1095" s="25"/>
      <c r="K1095" s="4"/>
      <c r="L1095" s="25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</row>
    <row r="1096" spans="1:25" x14ac:dyDescent="0.3">
      <c r="A1096" s="18"/>
      <c r="B1096" s="19"/>
      <c r="C1096" s="4"/>
      <c r="D1096" s="20"/>
      <c r="E1096" s="20"/>
      <c r="F1096" s="21"/>
      <c r="G1096" s="22"/>
      <c r="H1096" s="23"/>
      <c r="I1096" s="24"/>
      <c r="J1096" s="25"/>
      <c r="K1096" s="4"/>
      <c r="L1096" s="25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</row>
    <row r="1097" spans="1:25" x14ac:dyDescent="0.3">
      <c r="A1097" s="18"/>
      <c r="B1097" s="19"/>
      <c r="C1097" s="4"/>
      <c r="D1097" s="20"/>
      <c r="E1097" s="20"/>
      <c r="F1097" s="21"/>
      <c r="G1097" s="22"/>
      <c r="H1097" s="23"/>
      <c r="I1097" s="24"/>
      <c r="J1097" s="25"/>
      <c r="K1097" s="4"/>
      <c r="L1097" s="25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</row>
    <row r="1098" spans="1:25" x14ac:dyDescent="0.3">
      <c r="A1098" s="18"/>
      <c r="B1098" s="19"/>
      <c r="C1098" s="4"/>
      <c r="D1098" s="20"/>
      <c r="E1098" s="20"/>
      <c r="F1098" s="21"/>
      <c r="G1098" s="22"/>
      <c r="H1098" s="23"/>
      <c r="I1098" s="24"/>
      <c r="J1098" s="25"/>
      <c r="K1098" s="4"/>
      <c r="L1098" s="25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</row>
    <row r="1099" spans="1:25" x14ac:dyDescent="0.3">
      <c r="A1099" s="18"/>
      <c r="B1099" s="19"/>
      <c r="C1099" s="4"/>
      <c r="D1099" s="20"/>
      <c r="E1099" s="20"/>
      <c r="F1099" s="21"/>
      <c r="G1099" s="22"/>
      <c r="H1099" s="23"/>
      <c r="I1099" s="24"/>
      <c r="J1099" s="25"/>
      <c r="K1099" s="4"/>
      <c r="L1099" s="25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</row>
    <row r="1100" spans="1:25" x14ac:dyDescent="0.3">
      <c r="A1100" s="18"/>
      <c r="B1100" s="19"/>
      <c r="C1100" s="4"/>
      <c r="D1100" s="20"/>
      <c r="E1100" s="20"/>
      <c r="F1100" s="21"/>
      <c r="G1100" s="22"/>
      <c r="H1100" s="23"/>
      <c r="I1100" s="24"/>
      <c r="J1100" s="25"/>
      <c r="K1100" s="4"/>
      <c r="L1100" s="25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</row>
    <row r="1101" spans="1:25" x14ac:dyDescent="0.3">
      <c r="A1101" s="18"/>
      <c r="B1101" s="19"/>
      <c r="C1101" s="4"/>
      <c r="D1101" s="20"/>
      <c r="E1101" s="20"/>
      <c r="F1101" s="21"/>
      <c r="G1101" s="22"/>
      <c r="H1101" s="23"/>
      <c r="I1101" s="24"/>
      <c r="J1101" s="25"/>
      <c r="K1101" s="4"/>
      <c r="L1101" s="25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</row>
    <row r="1102" spans="1:25" x14ac:dyDescent="0.3">
      <c r="A1102" s="18"/>
      <c r="B1102" s="19"/>
      <c r="C1102" s="4"/>
      <c r="D1102" s="20"/>
      <c r="E1102" s="20"/>
      <c r="F1102" s="21"/>
      <c r="G1102" s="22"/>
      <c r="H1102" s="23"/>
      <c r="I1102" s="24"/>
      <c r="J1102" s="25"/>
      <c r="K1102" s="4"/>
      <c r="L1102" s="25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</row>
    <row r="1103" spans="1:25" x14ac:dyDescent="0.3">
      <c r="A1103" s="18"/>
      <c r="B1103" s="19"/>
      <c r="C1103" s="4"/>
      <c r="D1103" s="20"/>
      <c r="E1103" s="20"/>
      <c r="F1103" s="21"/>
      <c r="G1103" s="22"/>
      <c r="H1103" s="23"/>
      <c r="I1103" s="24"/>
      <c r="J1103" s="25"/>
      <c r="K1103" s="4"/>
      <c r="L1103" s="25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</row>
    <row r="1104" spans="1:25" x14ac:dyDescent="0.3">
      <c r="A1104" s="18"/>
      <c r="B1104" s="19"/>
      <c r="C1104" s="4"/>
      <c r="D1104" s="20"/>
      <c r="E1104" s="20"/>
      <c r="F1104" s="21"/>
      <c r="G1104" s="22"/>
      <c r="H1104" s="23"/>
      <c r="I1104" s="24"/>
      <c r="J1104" s="25"/>
      <c r="K1104" s="4"/>
      <c r="L1104" s="25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</row>
    <row r="1105" spans="1:25" x14ac:dyDescent="0.3">
      <c r="A1105" s="18"/>
      <c r="B1105" s="19"/>
      <c r="C1105" s="4"/>
      <c r="D1105" s="20"/>
      <c r="E1105" s="20"/>
      <c r="F1105" s="21"/>
      <c r="G1105" s="22"/>
      <c r="H1105" s="23"/>
      <c r="I1105" s="24"/>
      <c r="J1105" s="25"/>
      <c r="K1105" s="4"/>
      <c r="L1105" s="25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</row>
    <row r="1106" spans="1:25" x14ac:dyDescent="0.3">
      <c r="A1106" s="18"/>
      <c r="B1106" s="19"/>
      <c r="C1106" s="4"/>
      <c r="D1106" s="20"/>
      <c r="E1106" s="20"/>
      <c r="F1106" s="21"/>
      <c r="G1106" s="22"/>
      <c r="H1106" s="23"/>
      <c r="I1106" s="24"/>
      <c r="J1106" s="25"/>
      <c r="K1106" s="4"/>
      <c r="L1106" s="25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</row>
    <row r="1107" spans="1:25" x14ac:dyDescent="0.3">
      <c r="A1107" s="18"/>
      <c r="B1107" s="19"/>
      <c r="C1107" s="4"/>
      <c r="D1107" s="20"/>
      <c r="E1107" s="20"/>
      <c r="F1107" s="21"/>
      <c r="G1107" s="22"/>
      <c r="H1107" s="23"/>
      <c r="I1107" s="24"/>
      <c r="J1107" s="25"/>
      <c r="K1107" s="4"/>
      <c r="L1107" s="25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</row>
    <row r="1108" spans="1:25" x14ac:dyDescent="0.3">
      <c r="A1108" s="18"/>
      <c r="B1108" s="19"/>
      <c r="C1108" s="4"/>
      <c r="D1108" s="20"/>
      <c r="E1108" s="20"/>
      <c r="F1108" s="21"/>
      <c r="G1108" s="22"/>
      <c r="H1108" s="23"/>
      <c r="I1108" s="24"/>
      <c r="J1108" s="25"/>
      <c r="K1108" s="4"/>
      <c r="L1108" s="25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</row>
    <row r="1109" spans="1:25" x14ac:dyDescent="0.3">
      <c r="A1109" s="18"/>
      <c r="B1109" s="19"/>
      <c r="C1109" s="4"/>
      <c r="D1109" s="20"/>
      <c r="E1109" s="20"/>
      <c r="F1109" s="21"/>
      <c r="G1109" s="22"/>
      <c r="H1109" s="23"/>
      <c r="I1109" s="24"/>
      <c r="J1109" s="25"/>
      <c r="K1109" s="4"/>
      <c r="L1109" s="25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</row>
    <row r="1110" spans="1:25" x14ac:dyDescent="0.3">
      <c r="A1110" s="18"/>
      <c r="B1110" s="19"/>
      <c r="C1110" s="4"/>
      <c r="D1110" s="20"/>
      <c r="E1110" s="20"/>
      <c r="F1110" s="21"/>
      <c r="G1110" s="22"/>
      <c r="H1110" s="23"/>
      <c r="I1110" s="24"/>
      <c r="J1110" s="25"/>
      <c r="K1110" s="4"/>
      <c r="L1110" s="25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</row>
    <row r="1111" spans="1:25" x14ac:dyDescent="0.3">
      <c r="A1111" s="18"/>
      <c r="B1111" s="19"/>
      <c r="C1111" s="4"/>
      <c r="D1111" s="20"/>
      <c r="E1111" s="20"/>
      <c r="F1111" s="21"/>
      <c r="G1111" s="22"/>
      <c r="H1111" s="23"/>
      <c r="I1111" s="24"/>
      <c r="J1111" s="25"/>
      <c r="K1111" s="4"/>
      <c r="L1111" s="25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</row>
    <row r="1112" spans="1:25" x14ac:dyDescent="0.3">
      <c r="A1112" s="18"/>
      <c r="B1112" s="19"/>
      <c r="C1112" s="4"/>
      <c r="D1112" s="20"/>
      <c r="E1112" s="20"/>
      <c r="F1112" s="21"/>
      <c r="G1112" s="22"/>
      <c r="H1112" s="23"/>
      <c r="I1112" s="24"/>
      <c r="J1112" s="25"/>
      <c r="K1112" s="4"/>
      <c r="L1112" s="25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</row>
    <row r="1113" spans="1:25" x14ac:dyDescent="0.3">
      <c r="A1113" s="18"/>
      <c r="B1113" s="19"/>
      <c r="C1113" s="4"/>
      <c r="D1113" s="20"/>
      <c r="E1113" s="20"/>
      <c r="F1113" s="21"/>
      <c r="G1113" s="22"/>
      <c r="H1113" s="23"/>
      <c r="I1113" s="24"/>
      <c r="J1113" s="25"/>
      <c r="K1113" s="4"/>
      <c r="L1113" s="25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</row>
    <row r="1114" spans="1:25" x14ac:dyDescent="0.3">
      <c r="A1114" s="18"/>
      <c r="B1114" s="19"/>
      <c r="C1114" s="4"/>
      <c r="D1114" s="20"/>
      <c r="E1114" s="20"/>
      <c r="F1114" s="21"/>
      <c r="G1114" s="22"/>
      <c r="H1114" s="23"/>
      <c r="I1114" s="24"/>
      <c r="J1114" s="25"/>
      <c r="K1114" s="4"/>
      <c r="L1114" s="25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</row>
    <row r="1115" spans="1:25" x14ac:dyDescent="0.3">
      <c r="A1115" s="18"/>
      <c r="B1115" s="19"/>
      <c r="C1115" s="4"/>
      <c r="D1115" s="20"/>
      <c r="E1115" s="20"/>
      <c r="F1115" s="21"/>
      <c r="G1115" s="22"/>
      <c r="H1115" s="23"/>
      <c r="I1115" s="24"/>
      <c r="J1115" s="25"/>
      <c r="K1115" s="4"/>
      <c r="L1115" s="25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</row>
    <row r="1116" spans="1:25" x14ac:dyDescent="0.3">
      <c r="A1116" s="18"/>
      <c r="B1116" s="19"/>
      <c r="C1116" s="4"/>
      <c r="D1116" s="20"/>
      <c r="E1116" s="20"/>
      <c r="F1116" s="21"/>
      <c r="G1116" s="22"/>
      <c r="H1116" s="23"/>
      <c r="I1116" s="24"/>
      <c r="J1116" s="25"/>
      <c r="K1116" s="4"/>
      <c r="L1116" s="25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</row>
    <row r="1117" spans="1:25" x14ac:dyDescent="0.3">
      <c r="A1117" s="18"/>
      <c r="B1117" s="19"/>
      <c r="C1117" s="4"/>
      <c r="D1117" s="20"/>
      <c r="E1117" s="20"/>
      <c r="F1117" s="21"/>
      <c r="G1117" s="22"/>
      <c r="H1117" s="23"/>
      <c r="I1117" s="24"/>
      <c r="J1117" s="25"/>
      <c r="K1117" s="4"/>
      <c r="L1117" s="25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</row>
    <row r="1118" spans="1:25" x14ac:dyDescent="0.3">
      <c r="A1118" s="18"/>
      <c r="B1118" s="19"/>
      <c r="C1118" s="4"/>
      <c r="D1118" s="20"/>
      <c r="E1118" s="20"/>
      <c r="F1118" s="21"/>
      <c r="G1118" s="22"/>
      <c r="H1118" s="23"/>
      <c r="I1118" s="24"/>
      <c r="J1118" s="25"/>
      <c r="K1118" s="4"/>
      <c r="L1118" s="25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</row>
    <row r="1119" spans="1:25" x14ac:dyDescent="0.3">
      <c r="A1119" s="18"/>
      <c r="B1119" s="19"/>
      <c r="C1119" s="4"/>
      <c r="D1119" s="20"/>
      <c r="E1119" s="20"/>
      <c r="F1119" s="21"/>
      <c r="G1119" s="22"/>
      <c r="H1119" s="23"/>
      <c r="I1119" s="24"/>
      <c r="J1119" s="25"/>
      <c r="K1119" s="4"/>
      <c r="L1119" s="25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</row>
    <row r="1120" spans="1:25" x14ac:dyDescent="0.3">
      <c r="A1120" s="18"/>
      <c r="B1120" s="19"/>
      <c r="C1120" s="4"/>
      <c r="D1120" s="20"/>
      <c r="E1120" s="20"/>
      <c r="F1120" s="21"/>
      <c r="G1120" s="22"/>
      <c r="H1120" s="23"/>
      <c r="I1120" s="24"/>
      <c r="J1120" s="25"/>
      <c r="K1120" s="4"/>
      <c r="L1120" s="25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</row>
    <row r="1121" spans="1:25" x14ac:dyDescent="0.3">
      <c r="A1121" s="18"/>
      <c r="B1121" s="19"/>
      <c r="C1121" s="4"/>
      <c r="D1121" s="20"/>
      <c r="E1121" s="20"/>
      <c r="F1121" s="21"/>
      <c r="G1121" s="22"/>
      <c r="H1121" s="23"/>
      <c r="I1121" s="24"/>
      <c r="J1121" s="25"/>
      <c r="K1121" s="4"/>
      <c r="L1121" s="25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</row>
    <row r="1122" spans="1:25" x14ac:dyDescent="0.3">
      <c r="A1122" s="18"/>
      <c r="B1122" s="19"/>
      <c r="C1122" s="4"/>
      <c r="D1122" s="20"/>
      <c r="E1122" s="20"/>
      <c r="F1122" s="21"/>
      <c r="G1122" s="22"/>
      <c r="H1122" s="23"/>
      <c r="I1122" s="24"/>
      <c r="J1122" s="25"/>
      <c r="K1122" s="4"/>
      <c r="L1122" s="25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</row>
    <row r="1123" spans="1:25" x14ac:dyDescent="0.3">
      <c r="A1123" s="18"/>
      <c r="B1123" s="19"/>
      <c r="C1123" s="4"/>
      <c r="D1123" s="20"/>
      <c r="E1123" s="20"/>
      <c r="F1123" s="21"/>
      <c r="G1123" s="22"/>
      <c r="H1123" s="23"/>
      <c r="I1123" s="24"/>
      <c r="J1123" s="25"/>
      <c r="K1123" s="4"/>
      <c r="L1123" s="25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</row>
    <row r="1124" spans="1:25" x14ac:dyDescent="0.3">
      <c r="A1124" s="18"/>
      <c r="B1124" s="19"/>
      <c r="C1124" s="4"/>
      <c r="D1124" s="20"/>
      <c r="E1124" s="20"/>
      <c r="F1124" s="21"/>
      <c r="G1124" s="22"/>
      <c r="H1124" s="23"/>
      <c r="I1124" s="24"/>
      <c r="J1124" s="25"/>
      <c r="K1124" s="4"/>
      <c r="L1124" s="25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</row>
    <row r="1125" spans="1:25" x14ac:dyDescent="0.3">
      <c r="A1125" s="18"/>
      <c r="B1125" s="19"/>
      <c r="C1125" s="4"/>
      <c r="D1125" s="20"/>
      <c r="E1125" s="20"/>
      <c r="F1125" s="21"/>
      <c r="G1125" s="22"/>
      <c r="H1125" s="23"/>
      <c r="I1125" s="24"/>
      <c r="J1125" s="25"/>
      <c r="K1125" s="4"/>
      <c r="L1125" s="25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</row>
    <row r="1126" spans="1:25" x14ac:dyDescent="0.3">
      <c r="A1126" s="18"/>
      <c r="B1126" s="19"/>
      <c r="C1126" s="4"/>
      <c r="D1126" s="20"/>
      <c r="E1126" s="20"/>
      <c r="F1126" s="21"/>
      <c r="G1126" s="22"/>
      <c r="H1126" s="23"/>
      <c r="I1126" s="24"/>
      <c r="J1126" s="25"/>
      <c r="K1126" s="4"/>
      <c r="L1126" s="25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</row>
    <row r="1127" spans="1:25" x14ac:dyDescent="0.3">
      <c r="A1127" s="18"/>
      <c r="B1127" s="19"/>
      <c r="C1127" s="4"/>
      <c r="D1127" s="20"/>
      <c r="E1127" s="20"/>
      <c r="F1127" s="21"/>
      <c r="G1127" s="22"/>
      <c r="H1127" s="23"/>
      <c r="I1127" s="24"/>
      <c r="J1127" s="25"/>
      <c r="K1127" s="4"/>
      <c r="L1127" s="25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</row>
    <row r="1128" spans="1:25" x14ac:dyDescent="0.3">
      <c r="A1128" s="18"/>
      <c r="B1128" s="19"/>
      <c r="C1128" s="4"/>
      <c r="D1128" s="20"/>
      <c r="E1128" s="20"/>
      <c r="F1128" s="21"/>
      <c r="G1128" s="22"/>
      <c r="H1128" s="23"/>
      <c r="I1128" s="24"/>
      <c r="J1128" s="25"/>
      <c r="K1128" s="4"/>
      <c r="L1128" s="25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</row>
    <row r="1129" spans="1:25" x14ac:dyDescent="0.3">
      <c r="A1129" s="18"/>
      <c r="B1129" s="19"/>
      <c r="C1129" s="4"/>
      <c r="D1129" s="20"/>
      <c r="E1129" s="20"/>
      <c r="F1129" s="21"/>
      <c r="G1129" s="22"/>
      <c r="H1129" s="23"/>
      <c r="I1129" s="24"/>
      <c r="J1129" s="25"/>
      <c r="K1129" s="4"/>
      <c r="L1129" s="25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</row>
    <row r="1130" spans="1:25" x14ac:dyDescent="0.3">
      <c r="A1130" s="18"/>
      <c r="B1130" s="19"/>
      <c r="C1130" s="4"/>
      <c r="D1130" s="20"/>
      <c r="E1130" s="20"/>
      <c r="F1130" s="21"/>
      <c r="G1130" s="22"/>
      <c r="H1130" s="23"/>
      <c r="I1130" s="24"/>
      <c r="J1130" s="25"/>
      <c r="K1130" s="4"/>
      <c r="L1130" s="25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</row>
    <row r="1131" spans="1:25" x14ac:dyDescent="0.3">
      <c r="A1131" s="18"/>
      <c r="B1131" s="19"/>
      <c r="C1131" s="4"/>
      <c r="D1131" s="20"/>
      <c r="E1131" s="20"/>
      <c r="F1131" s="21"/>
      <c r="G1131" s="22"/>
      <c r="H1131" s="23"/>
      <c r="I1131" s="24"/>
      <c r="J1131" s="25"/>
      <c r="K1131" s="4"/>
      <c r="L1131" s="25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</row>
    <row r="1132" spans="1:25" x14ac:dyDescent="0.3">
      <c r="A1132" s="18"/>
      <c r="B1132" s="19"/>
      <c r="C1132" s="4"/>
      <c r="D1132" s="20"/>
      <c r="E1132" s="20"/>
      <c r="F1132" s="21"/>
      <c r="G1132" s="22"/>
      <c r="H1132" s="23"/>
      <c r="I1132" s="24"/>
      <c r="J1132" s="25"/>
      <c r="K1132" s="4"/>
      <c r="L1132" s="25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</row>
    <row r="1133" spans="1:25" x14ac:dyDescent="0.3">
      <c r="A1133" s="18"/>
      <c r="B1133" s="19"/>
      <c r="C1133" s="4"/>
      <c r="D1133" s="20"/>
      <c r="E1133" s="20"/>
      <c r="F1133" s="21"/>
      <c r="G1133" s="22"/>
      <c r="H1133" s="23"/>
      <c r="I1133" s="24"/>
      <c r="J1133" s="25"/>
      <c r="K1133" s="4"/>
      <c r="L1133" s="25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</row>
    <row r="1134" spans="1:25" x14ac:dyDescent="0.3">
      <c r="A1134" s="18"/>
      <c r="B1134" s="19"/>
      <c r="C1134" s="4"/>
      <c r="D1134" s="20"/>
      <c r="E1134" s="20"/>
      <c r="F1134" s="21"/>
      <c r="G1134" s="22"/>
      <c r="H1134" s="23"/>
      <c r="I1134" s="24"/>
      <c r="J1134" s="25"/>
      <c r="K1134" s="4"/>
      <c r="L1134" s="25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</row>
    <row r="1135" spans="1:25" x14ac:dyDescent="0.3">
      <c r="A1135" s="18"/>
      <c r="B1135" s="19"/>
      <c r="C1135" s="4"/>
      <c r="D1135" s="20"/>
      <c r="E1135" s="20"/>
      <c r="F1135" s="21"/>
      <c r="G1135" s="22"/>
      <c r="H1135" s="23"/>
      <c r="I1135" s="24"/>
      <c r="J1135" s="25"/>
      <c r="K1135" s="4"/>
      <c r="L1135" s="25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</row>
    <row r="1136" spans="1:25" x14ac:dyDescent="0.3">
      <c r="A1136" s="18"/>
      <c r="B1136" s="19"/>
      <c r="C1136" s="4"/>
      <c r="D1136" s="20"/>
      <c r="E1136" s="20"/>
      <c r="F1136" s="21"/>
      <c r="G1136" s="22"/>
      <c r="H1136" s="23"/>
      <c r="I1136" s="24"/>
      <c r="J1136" s="25"/>
      <c r="K1136" s="4"/>
      <c r="L1136" s="25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</row>
    <row r="1137" spans="1:25" x14ac:dyDescent="0.3">
      <c r="A1137" s="18"/>
      <c r="B1137" s="19"/>
      <c r="C1137" s="4"/>
      <c r="D1137" s="20"/>
      <c r="E1137" s="20"/>
      <c r="F1137" s="21"/>
      <c r="G1137" s="22"/>
      <c r="H1137" s="23"/>
      <c r="I1137" s="24"/>
      <c r="J1137" s="25"/>
      <c r="K1137" s="4"/>
      <c r="L1137" s="25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</row>
    <row r="1138" spans="1:25" x14ac:dyDescent="0.3">
      <c r="A1138" s="18"/>
      <c r="B1138" s="19"/>
      <c r="C1138" s="4"/>
      <c r="D1138" s="20"/>
      <c r="E1138" s="20"/>
      <c r="F1138" s="21"/>
      <c r="G1138" s="22"/>
      <c r="H1138" s="23"/>
      <c r="I1138" s="24"/>
      <c r="J1138" s="25"/>
      <c r="K1138" s="4"/>
      <c r="L1138" s="25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</row>
    <row r="1139" spans="1:25" x14ac:dyDescent="0.3">
      <c r="A1139" s="18"/>
      <c r="B1139" s="19"/>
      <c r="C1139" s="4"/>
      <c r="D1139" s="20"/>
      <c r="E1139" s="20"/>
      <c r="F1139" s="21"/>
      <c r="G1139" s="22"/>
      <c r="H1139" s="23"/>
      <c r="I1139" s="24"/>
      <c r="J1139" s="25"/>
      <c r="K1139" s="4"/>
      <c r="L1139" s="25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</row>
    <row r="1140" spans="1:25" x14ac:dyDescent="0.3">
      <c r="A1140" s="18"/>
      <c r="B1140" s="19"/>
      <c r="C1140" s="4"/>
      <c r="D1140" s="20"/>
      <c r="E1140" s="20"/>
      <c r="F1140" s="21"/>
      <c r="G1140" s="22"/>
      <c r="H1140" s="23"/>
      <c r="I1140" s="24"/>
      <c r="J1140" s="25"/>
      <c r="K1140" s="4"/>
      <c r="L1140" s="25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</row>
    <row r="1141" spans="1:25" x14ac:dyDescent="0.3">
      <c r="A1141" s="18"/>
      <c r="B1141" s="19"/>
      <c r="C1141" s="4"/>
      <c r="D1141" s="20"/>
      <c r="E1141" s="20"/>
      <c r="F1141" s="21"/>
      <c r="G1141" s="22"/>
      <c r="H1141" s="23"/>
      <c r="I1141" s="24"/>
      <c r="J1141" s="25"/>
      <c r="K1141" s="4"/>
      <c r="L1141" s="25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</row>
    <row r="1142" spans="1:25" x14ac:dyDescent="0.3">
      <c r="A1142" s="18"/>
      <c r="B1142" s="19"/>
      <c r="C1142" s="4"/>
      <c r="D1142" s="20"/>
      <c r="E1142" s="20"/>
      <c r="F1142" s="21"/>
      <c r="G1142" s="22"/>
      <c r="H1142" s="23"/>
      <c r="I1142" s="24"/>
      <c r="J1142" s="25"/>
      <c r="K1142" s="4"/>
      <c r="L1142" s="25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</row>
    <row r="1143" spans="1:25" x14ac:dyDescent="0.3">
      <c r="A1143" s="18"/>
      <c r="B1143" s="19"/>
      <c r="C1143" s="4"/>
      <c r="D1143" s="20"/>
      <c r="E1143" s="20"/>
      <c r="F1143" s="21"/>
      <c r="G1143" s="22"/>
      <c r="H1143" s="23"/>
      <c r="I1143" s="24"/>
      <c r="J1143" s="25"/>
      <c r="K1143" s="4"/>
      <c r="L1143" s="25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</row>
    <row r="1144" spans="1:25" x14ac:dyDescent="0.3">
      <c r="A1144" s="18"/>
      <c r="B1144" s="19"/>
      <c r="C1144" s="4"/>
      <c r="D1144" s="20"/>
      <c r="E1144" s="20"/>
      <c r="F1144" s="21"/>
      <c r="G1144" s="22"/>
      <c r="H1144" s="23"/>
      <c r="I1144" s="24"/>
      <c r="J1144" s="25"/>
      <c r="K1144" s="4"/>
      <c r="L1144" s="25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</row>
    <row r="1145" spans="1:25" x14ac:dyDescent="0.3">
      <c r="A1145" s="18"/>
      <c r="B1145" s="19"/>
      <c r="C1145" s="4"/>
      <c r="D1145" s="20"/>
      <c r="E1145" s="20"/>
      <c r="F1145" s="21"/>
      <c r="G1145" s="22"/>
      <c r="H1145" s="23"/>
      <c r="I1145" s="24"/>
      <c r="J1145" s="25"/>
      <c r="K1145" s="4"/>
      <c r="L1145" s="25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</row>
    <row r="1146" spans="1:25" x14ac:dyDescent="0.3">
      <c r="A1146" s="18"/>
      <c r="B1146" s="19"/>
      <c r="C1146" s="4"/>
      <c r="D1146" s="20"/>
      <c r="E1146" s="20"/>
      <c r="F1146" s="21"/>
      <c r="G1146" s="22"/>
      <c r="H1146" s="23"/>
      <c r="I1146" s="24"/>
      <c r="J1146" s="25"/>
      <c r="K1146" s="4"/>
      <c r="L1146" s="25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</row>
    <row r="1147" spans="1:25" x14ac:dyDescent="0.3">
      <c r="A1147" s="18"/>
      <c r="B1147" s="19"/>
      <c r="C1147" s="4"/>
      <c r="D1147" s="20"/>
      <c r="E1147" s="20"/>
      <c r="F1147" s="21"/>
      <c r="G1147" s="22"/>
      <c r="H1147" s="23"/>
      <c r="I1147" s="24"/>
      <c r="J1147" s="25"/>
      <c r="K1147" s="4"/>
      <c r="L1147" s="25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</row>
    <row r="1148" spans="1:25" x14ac:dyDescent="0.3">
      <c r="A1148" s="18"/>
      <c r="B1148" s="19"/>
      <c r="C1148" s="4"/>
      <c r="D1148" s="20"/>
      <c r="E1148" s="20"/>
      <c r="F1148" s="21"/>
      <c r="G1148" s="22"/>
      <c r="H1148" s="23"/>
      <c r="I1148" s="24"/>
      <c r="J1148" s="25"/>
      <c r="K1148" s="4"/>
      <c r="L1148" s="25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</row>
    <row r="1149" spans="1:25" x14ac:dyDescent="0.3">
      <c r="A1149" s="18"/>
      <c r="B1149" s="19"/>
      <c r="C1149" s="4"/>
      <c r="D1149" s="20"/>
      <c r="E1149" s="20"/>
      <c r="F1149" s="21"/>
      <c r="G1149" s="22"/>
      <c r="H1149" s="23"/>
      <c r="I1149" s="24"/>
      <c r="J1149" s="25"/>
      <c r="K1149" s="4"/>
      <c r="L1149" s="25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</row>
    <row r="1150" spans="1:25" x14ac:dyDescent="0.3">
      <c r="A1150" s="18"/>
      <c r="B1150" s="19"/>
      <c r="C1150" s="4"/>
      <c r="D1150" s="20"/>
      <c r="E1150" s="20"/>
      <c r="F1150" s="21"/>
      <c r="G1150" s="22"/>
      <c r="H1150" s="23"/>
      <c r="I1150" s="24"/>
      <c r="J1150" s="25"/>
      <c r="K1150" s="4"/>
      <c r="L1150" s="25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</row>
    <row r="1151" spans="1:25" x14ac:dyDescent="0.3">
      <c r="A1151" s="18"/>
      <c r="B1151" s="19"/>
      <c r="C1151" s="4"/>
      <c r="D1151" s="20"/>
      <c r="E1151" s="20"/>
      <c r="F1151" s="21"/>
      <c r="G1151" s="22"/>
      <c r="H1151" s="23"/>
      <c r="I1151" s="24"/>
      <c r="J1151" s="25"/>
      <c r="K1151" s="4"/>
      <c r="L1151" s="25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</row>
    <row r="1152" spans="1:25" x14ac:dyDescent="0.3">
      <c r="A1152" s="18"/>
      <c r="B1152" s="19"/>
      <c r="C1152" s="4"/>
      <c r="D1152" s="20"/>
      <c r="E1152" s="20"/>
      <c r="F1152" s="21"/>
      <c r="G1152" s="22"/>
      <c r="H1152" s="23"/>
      <c r="I1152" s="24"/>
      <c r="J1152" s="25"/>
      <c r="K1152" s="4"/>
      <c r="L1152" s="25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</row>
    <row r="1153" spans="1:25" x14ac:dyDescent="0.3">
      <c r="A1153" s="18"/>
      <c r="B1153" s="19"/>
      <c r="C1153" s="4"/>
      <c r="D1153" s="20"/>
      <c r="E1153" s="20"/>
      <c r="F1153" s="21"/>
      <c r="G1153" s="22"/>
      <c r="H1153" s="23"/>
      <c r="I1153" s="24"/>
      <c r="J1153" s="25"/>
      <c r="K1153" s="4"/>
      <c r="L1153" s="25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</row>
    <row r="1154" spans="1:25" x14ac:dyDescent="0.3">
      <c r="A1154" s="18"/>
      <c r="B1154" s="19"/>
      <c r="C1154" s="4"/>
      <c r="D1154" s="20"/>
      <c r="E1154" s="20"/>
      <c r="F1154" s="21"/>
      <c r="G1154" s="22"/>
      <c r="H1154" s="23"/>
      <c r="I1154" s="24"/>
      <c r="J1154" s="25"/>
      <c r="K1154" s="4"/>
      <c r="L1154" s="25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</row>
    <row r="1155" spans="1:25" x14ac:dyDescent="0.3">
      <c r="A1155" s="18"/>
      <c r="B1155" s="19"/>
      <c r="C1155" s="4"/>
      <c r="D1155" s="20"/>
      <c r="E1155" s="20"/>
      <c r="F1155" s="21"/>
      <c r="G1155" s="22"/>
      <c r="H1155" s="23"/>
      <c r="I1155" s="24"/>
      <c r="J1155" s="25"/>
      <c r="K1155" s="4"/>
      <c r="L1155" s="25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</row>
    <row r="1156" spans="1:25" x14ac:dyDescent="0.3">
      <c r="A1156" s="18"/>
      <c r="B1156" s="19"/>
      <c r="C1156" s="4"/>
      <c r="D1156" s="20"/>
      <c r="E1156" s="20"/>
      <c r="F1156" s="21"/>
      <c r="G1156" s="22"/>
      <c r="H1156" s="23"/>
      <c r="I1156" s="24"/>
      <c r="J1156" s="25"/>
      <c r="K1156" s="4"/>
      <c r="L1156" s="25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</row>
    <row r="1157" spans="1:25" x14ac:dyDescent="0.3">
      <c r="A1157" s="18"/>
      <c r="B1157" s="19"/>
      <c r="C1157" s="4"/>
      <c r="D1157" s="20"/>
      <c r="E1157" s="20"/>
      <c r="F1157" s="21"/>
      <c r="G1157" s="22"/>
      <c r="H1157" s="23"/>
      <c r="I1157" s="24"/>
      <c r="J1157" s="25"/>
      <c r="K1157" s="4"/>
      <c r="L1157" s="25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</row>
    <row r="1158" spans="1:25" x14ac:dyDescent="0.3">
      <c r="A1158" s="18"/>
      <c r="B1158" s="19"/>
      <c r="C1158" s="4"/>
      <c r="D1158" s="20"/>
      <c r="E1158" s="20"/>
      <c r="F1158" s="21"/>
      <c r="G1158" s="22"/>
      <c r="H1158" s="23"/>
      <c r="I1158" s="24"/>
      <c r="J1158" s="25"/>
      <c r="K1158" s="4"/>
      <c r="L1158" s="25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</row>
    <row r="1159" spans="1:25" x14ac:dyDescent="0.3">
      <c r="A1159" s="18"/>
      <c r="B1159" s="19"/>
      <c r="C1159" s="4"/>
      <c r="D1159" s="20"/>
      <c r="E1159" s="20"/>
      <c r="F1159" s="21"/>
      <c r="G1159" s="22"/>
      <c r="H1159" s="23"/>
      <c r="I1159" s="24"/>
      <c r="J1159" s="25"/>
      <c r="K1159" s="4"/>
      <c r="L1159" s="25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</row>
    <row r="1160" spans="1:25" x14ac:dyDescent="0.3">
      <c r="A1160" s="18"/>
      <c r="B1160" s="19"/>
      <c r="C1160" s="4"/>
      <c r="D1160" s="20"/>
      <c r="E1160" s="20"/>
      <c r="F1160" s="21"/>
      <c r="G1160" s="22"/>
      <c r="H1160" s="23"/>
      <c r="I1160" s="24"/>
      <c r="J1160" s="25"/>
      <c r="K1160" s="4"/>
      <c r="L1160" s="25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</row>
    <row r="1161" spans="1:25" x14ac:dyDescent="0.3">
      <c r="A1161" s="18"/>
      <c r="B1161" s="19"/>
      <c r="C1161" s="4"/>
      <c r="D1161" s="20"/>
      <c r="E1161" s="20"/>
      <c r="F1161" s="21"/>
      <c r="G1161" s="22"/>
      <c r="H1161" s="23"/>
      <c r="I1161" s="24"/>
      <c r="J1161" s="25"/>
      <c r="K1161" s="4"/>
      <c r="L1161" s="25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</row>
    <row r="1162" spans="1:25" x14ac:dyDescent="0.3">
      <c r="A1162" s="18"/>
      <c r="B1162" s="19"/>
      <c r="C1162" s="4"/>
      <c r="D1162" s="20"/>
      <c r="E1162" s="20"/>
      <c r="F1162" s="21"/>
      <c r="G1162" s="22"/>
      <c r="H1162" s="23"/>
      <c r="I1162" s="24"/>
      <c r="J1162" s="25"/>
      <c r="K1162" s="4"/>
      <c r="L1162" s="25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</row>
    <row r="1163" spans="1:25" x14ac:dyDescent="0.3">
      <c r="A1163" s="18"/>
      <c r="B1163" s="19"/>
      <c r="C1163" s="4"/>
      <c r="D1163" s="20"/>
      <c r="E1163" s="20"/>
      <c r="F1163" s="21"/>
      <c r="G1163" s="22"/>
      <c r="H1163" s="23"/>
      <c r="I1163" s="24"/>
      <c r="J1163" s="25"/>
      <c r="K1163" s="4"/>
      <c r="L1163" s="25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</row>
    <row r="1164" spans="1:25" x14ac:dyDescent="0.3">
      <c r="A1164" s="18"/>
      <c r="B1164" s="19"/>
      <c r="C1164" s="4"/>
      <c r="D1164" s="20"/>
      <c r="E1164" s="20"/>
      <c r="F1164" s="21"/>
      <c r="G1164" s="22"/>
      <c r="H1164" s="23"/>
      <c r="I1164" s="24"/>
      <c r="J1164" s="25"/>
      <c r="K1164" s="4"/>
      <c r="L1164" s="25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</row>
    <row r="1165" spans="1:25" x14ac:dyDescent="0.3">
      <c r="A1165" s="18"/>
      <c r="B1165" s="19"/>
      <c r="C1165" s="4"/>
      <c r="D1165" s="20"/>
      <c r="E1165" s="20"/>
      <c r="F1165" s="21"/>
      <c r="G1165" s="22"/>
      <c r="H1165" s="23"/>
      <c r="I1165" s="24"/>
      <c r="J1165" s="25"/>
      <c r="K1165" s="4"/>
      <c r="L1165" s="25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</row>
    <row r="1166" spans="1:25" x14ac:dyDescent="0.3">
      <c r="A1166" s="18"/>
      <c r="B1166" s="19"/>
      <c r="C1166" s="4"/>
      <c r="D1166" s="20"/>
      <c r="E1166" s="20"/>
      <c r="F1166" s="21"/>
      <c r="G1166" s="22"/>
      <c r="H1166" s="23"/>
      <c r="I1166" s="24"/>
      <c r="J1166" s="25"/>
      <c r="K1166" s="4"/>
      <c r="L1166" s="25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</row>
    <row r="1167" spans="1:25" x14ac:dyDescent="0.3">
      <c r="A1167" s="18"/>
      <c r="B1167" s="19"/>
      <c r="C1167" s="4"/>
      <c r="D1167" s="20"/>
      <c r="E1167" s="20"/>
      <c r="F1167" s="21"/>
      <c r="G1167" s="22"/>
      <c r="H1167" s="23"/>
      <c r="I1167" s="24"/>
      <c r="J1167" s="25"/>
      <c r="K1167" s="4"/>
      <c r="L1167" s="25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</row>
    <row r="1168" spans="1:25" x14ac:dyDescent="0.3">
      <c r="A1168" s="18"/>
      <c r="B1168" s="19"/>
      <c r="C1168" s="4"/>
      <c r="D1168" s="20"/>
      <c r="E1168" s="20"/>
      <c r="F1168" s="21"/>
      <c r="G1168" s="22"/>
      <c r="H1168" s="23"/>
      <c r="I1168" s="24"/>
      <c r="J1168" s="25"/>
      <c r="K1168" s="4"/>
      <c r="L1168" s="25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</row>
    <row r="1169" spans="1:25" x14ac:dyDescent="0.3">
      <c r="A1169" s="18"/>
      <c r="B1169" s="19"/>
      <c r="C1169" s="4"/>
      <c r="D1169" s="20"/>
      <c r="E1169" s="20"/>
      <c r="F1169" s="21"/>
      <c r="G1169" s="22"/>
      <c r="H1169" s="23"/>
      <c r="I1169" s="24"/>
      <c r="J1169" s="25"/>
      <c r="K1169" s="4"/>
      <c r="L1169" s="25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</row>
    <row r="1170" spans="1:25" x14ac:dyDescent="0.3">
      <c r="A1170" s="18"/>
      <c r="B1170" s="19"/>
      <c r="C1170" s="4"/>
      <c r="D1170" s="20"/>
      <c r="E1170" s="20"/>
      <c r="F1170" s="21"/>
      <c r="G1170" s="22"/>
      <c r="H1170" s="23"/>
      <c r="I1170" s="24"/>
      <c r="J1170" s="25"/>
      <c r="K1170" s="4"/>
      <c r="L1170" s="25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</row>
    <row r="1171" spans="1:25" x14ac:dyDescent="0.3">
      <c r="A1171" s="18"/>
      <c r="B1171" s="19"/>
      <c r="C1171" s="4"/>
      <c r="D1171" s="20"/>
      <c r="E1171" s="20"/>
      <c r="F1171" s="21"/>
      <c r="G1171" s="22"/>
      <c r="H1171" s="23"/>
      <c r="I1171" s="24"/>
      <c r="J1171" s="25"/>
      <c r="K1171" s="4"/>
      <c r="L1171" s="25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</row>
    <row r="1172" spans="1:25" x14ac:dyDescent="0.3">
      <c r="A1172" s="18"/>
      <c r="B1172" s="19"/>
      <c r="C1172" s="4"/>
      <c r="D1172" s="20"/>
      <c r="E1172" s="20"/>
      <c r="F1172" s="21"/>
      <c r="G1172" s="22"/>
      <c r="H1172" s="23"/>
      <c r="I1172" s="24"/>
      <c r="J1172" s="25"/>
      <c r="K1172" s="4"/>
      <c r="L1172" s="25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</row>
    <row r="1173" spans="1:25" x14ac:dyDescent="0.3">
      <c r="A1173" s="18"/>
      <c r="B1173" s="19"/>
      <c r="C1173" s="4"/>
      <c r="D1173" s="20"/>
      <c r="E1173" s="20"/>
      <c r="F1173" s="21"/>
      <c r="G1173" s="22"/>
      <c r="H1173" s="23"/>
      <c r="I1173" s="24"/>
      <c r="J1173" s="25"/>
      <c r="K1173" s="4"/>
      <c r="L1173" s="25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</row>
    <row r="1174" spans="1:25" x14ac:dyDescent="0.3">
      <c r="A1174" s="18"/>
      <c r="B1174" s="19"/>
      <c r="C1174" s="4"/>
      <c r="D1174" s="20"/>
      <c r="E1174" s="20"/>
      <c r="F1174" s="21"/>
      <c r="G1174" s="22"/>
      <c r="H1174" s="23"/>
      <c r="I1174" s="24"/>
      <c r="J1174" s="25"/>
      <c r="K1174" s="4"/>
      <c r="L1174" s="25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</row>
    <row r="1175" spans="1:25" x14ac:dyDescent="0.3">
      <c r="A1175" s="18"/>
      <c r="B1175" s="19"/>
      <c r="C1175" s="4"/>
      <c r="D1175" s="20"/>
      <c r="E1175" s="20"/>
      <c r="F1175" s="21"/>
      <c r="G1175" s="22"/>
      <c r="H1175" s="23"/>
      <c r="I1175" s="24"/>
      <c r="J1175" s="25"/>
      <c r="K1175" s="4"/>
      <c r="L1175" s="25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</row>
    <row r="1176" spans="1:25" x14ac:dyDescent="0.3">
      <c r="A1176" s="18"/>
      <c r="B1176" s="19"/>
      <c r="C1176" s="4"/>
      <c r="D1176" s="20"/>
      <c r="E1176" s="20"/>
      <c r="F1176" s="21"/>
      <c r="G1176" s="22"/>
      <c r="H1176" s="23"/>
      <c r="I1176" s="24"/>
      <c r="J1176" s="25"/>
      <c r="K1176" s="4"/>
      <c r="L1176" s="25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</row>
    <row r="1177" spans="1:25" x14ac:dyDescent="0.3">
      <c r="A1177" s="18"/>
      <c r="B1177" s="19"/>
      <c r="C1177" s="4"/>
      <c r="D1177" s="20"/>
      <c r="E1177" s="20"/>
      <c r="F1177" s="21"/>
      <c r="G1177" s="22"/>
      <c r="H1177" s="23"/>
      <c r="I1177" s="24"/>
      <c r="J1177" s="25"/>
      <c r="K1177" s="4"/>
      <c r="L1177" s="25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</row>
    <row r="1178" spans="1:25" x14ac:dyDescent="0.3">
      <c r="A1178" s="18"/>
      <c r="B1178" s="19"/>
      <c r="C1178" s="4"/>
      <c r="D1178" s="20"/>
      <c r="E1178" s="20"/>
      <c r="F1178" s="21"/>
      <c r="G1178" s="22"/>
      <c r="H1178" s="23"/>
      <c r="I1178" s="24"/>
      <c r="J1178" s="25"/>
      <c r="K1178" s="4"/>
      <c r="L1178" s="25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</row>
    <row r="1179" spans="1:25" x14ac:dyDescent="0.3">
      <c r="A1179" s="18"/>
      <c r="B1179" s="19"/>
      <c r="C1179" s="4"/>
      <c r="D1179" s="20"/>
      <c r="E1179" s="20"/>
      <c r="F1179" s="21"/>
      <c r="G1179" s="22"/>
      <c r="H1179" s="23"/>
      <c r="I1179" s="24"/>
      <c r="J1179" s="25"/>
      <c r="K1179" s="4"/>
      <c r="L1179" s="25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</row>
    <row r="1180" spans="1:25" x14ac:dyDescent="0.3">
      <c r="A1180" s="18"/>
      <c r="B1180" s="19"/>
      <c r="C1180" s="4"/>
      <c r="D1180" s="20"/>
      <c r="E1180" s="20"/>
      <c r="F1180" s="21"/>
      <c r="G1180" s="22"/>
      <c r="H1180" s="23"/>
      <c r="I1180" s="24"/>
      <c r="J1180" s="25"/>
      <c r="K1180" s="4"/>
      <c r="L1180" s="25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</row>
    <row r="1181" spans="1:25" x14ac:dyDescent="0.3">
      <c r="A1181" s="18"/>
      <c r="B1181" s="19"/>
      <c r="C1181" s="4"/>
      <c r="D1181" s="20"/>
      <c r="E1181" s="20"/>
      <c r="F1181" s="21"/>
      <c r="G1181" s="22"/>
      <c r="H1181" s="23"/>
      <c r="I1181" s="24"/>
      <c r="J1181" s="25"/>
      <c r="K1181" s="4"/>
      <c r="L1181" s="25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</row>
    <row r="1182" spans="1:25" x14ac:dyDescent="0.3">
      <c r="A1182" s="18"/>
      <c r="B1182" s="19"/>
      <c r="C1182" s="4"/>
      <c r="D1182" s="20"/>
      <c r="E1182" s="20"/>
      <c r="F1182" s="21"/>
      <c r="G1182" s="22"/>
      <c r="H1182" s="23"/>
      <c r="I1182" s="24"/>
      <c r="J1182" s="25"/>
      <c r="K1182" s="4"/>
      <c r="L1182" s="25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</row>
    <row r="1183" spans="1:25" x14ac:dyDescent="0.3">
      <c r="A1183" s="18"/>
      <c r="B1183" s="19"/>
      <c r="C1183" s="4"/>
      <c r="D1183" s="20"/>
      <c r="E1183" s="20"/>
      <c r="F1183" s="21"/>
      <c r="G1183" s="22"/>
      <c r="H1183" s="23"/>
      <c r="I1183" s="24"/>
      <c r="J1183" s="25"/>
      <c r="K1183" s="4"/>
      <c r="L1183" s="25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</row>
    <row r="1184" spans="1:25" x14ac:dyDescent="0.3">
      <c r="A1184" s="18"/>
      <c r="B1184" s="19"/>
      <c r="C1184" s="4"/>
      <c r="D1184" s="20"/>
      <c r="E1184" s="20"/>
      <c r="F1184" s="21"/>
      <c r="G1184" s="22"/>
      <c r="H1184" s="23"/>
      <c r="I1184" s="24"/>
      <c r="J1184" s="25"/>
      <c r="K1184" s="4"/>
      <c r="L1184" s="25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</row>
    <row r="1185" spans="1:25" x14ac:dyDescent="0.3">
      <c r="A1185" s="18"/>
      <c r="B1185" s="19"/>
      <c r="C1185" s="4"/>
      <c r="D1185" s="20"/>
      <c r="E1185" s="20"/>
      <c r="F1185" s="21"/>
      <c r="G1185" s="22"/>
      <c r="H1185" s="23"/>
      <c r="I1185" s="24"/>
      <c r="J1185" s="25"/>
      <c r="K1185" s="4"/>
      <c r="L1185" s="25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</row>
    <row r="1186" spans="1:25" x14ac:dyDescent="0.3">
      <c r="A1186" s="18"/>
      <c r="B1186" s="19"/>
      <c r="C1186" s="4"/>
      <c r="D1186" s="20"/>
      <c r="E1186" s="20"/>
      <c r="F1186" s="21"/>
      <c r="G1186" s="22"/>
      <c r="H1186" s="23"/>
      <c r="I1186" s="24"/>
      <c r="J1186" s="25"/>
      <c r="K1186" s="4"/>
      <c r="L1186" s="25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</row>
    <row r="1187" spans="1:25" x14ac:dyDescent="0.3">
      <c r="A1187" s="18"/>
      <c r="B1187" s="19"/>
      <c r="C1187" s="4"/>
      <c r="D1187" s="20"/>
      <c r="E1187" s="20"/>
      <c r="F1187" s="21"/>
      <c r="G1187" s="22"/>
      <c r="H1187" s="23"/>
      <c r="I1187" s="24"/>
      <c r="J1187" s="25"/>
      <c r="K1187" s="4"/>
      <c r="L1187" s="25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</row>
    <row r="1188" spans="1:25" x14ac:dyDescent="0.3">
      <c r="A1188" s="18"/>
      <c r="B1188" s="19"/>
      <c r="C1188" s="4"/>
      <c r="D1188" s="20"/>
      <c r="E1188" s="20"/>
      <c r="F1188" s="21"/>
      <c r="G1188" s="22"/>
      <c r="H1188" s="23"/>
      <c r="I1188" s="24"/>
      <c r="J1188" s="25"/>
      <c r="K1188" s="4"/>
      <c r="L1188" s="25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</row>
    <row r="1189" spans="1:25" x14ac:dyDescent="0.3">
      <c r="A1189" s="18"/>
      <c r="B1189" s="19"/>
      <c r="C1189" s="4"/>
      <c r="D1189" s="20"/>
      <c r="E1189" s="20"/>
      <c r="F1189" s="21"/>
      <c r="G1189" s="22"/>
      <c r="H1189" s="23"/>
      <c r="I1189" s="24"/>
      <c r="J1189" s="25"/>
      <c r="K1189" s="4"/>
      <c r="L1189" s="25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</row>
    <row r="1190" spans="1:25" x14ac:dyDescent="0.3">
      <c r="A1190" s="18"/>
      <c r="B1190" s="19"/>
      <c r="C1190" s="4"/>
      <c r="D1190" s="20"/>
      <c r="E1190" s="20"/>
      <c r="F1190" s="21"/>
      <c r="G1190" s="22"/>
      <c r="H1190" s="23"/>
      <c r="I1190" s="24"/>
      <c r="J1190" s="25"/>
      <c r="K1190" s="4"/>
      <c r="L1190" s="25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</row>
    <row r="1191" spans="1:25" x14ac:dyDescent="0.3">
      <c r="A1191" s="18"/>
      <c r="B1191" s="19"/>
      <c r="C1191" s="4"/>
      <c r="D1191" s="20"/>
      <c r="E1191" s="20"/>
      <c r="F1191" s="21"/>
      <c r="G1191" s="22"/>
      <c r="H1191" s="23"/>
      <c r="I1191" s="24"/>
      <c r="J1191" s="25"/>
      <c r="K1191" s="4"/>
      <c r="L1191" s="25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</row>
    <row r="1192" spans="1:25" x14ac:dyDescent="0.3">
      <c r="A1192" s="18"/>
      <c r="B1192" s="19"/>
      <c r="C1192" s="4"/>
      <c r="D1192" s="20"/>
      <c r="E1192" s="20"/>
      <c r="F1192" s="21"/>
      <c r="G1192" s="22"/>
      <c r="H1192" s="23"/>
      <c r="I1192" s="24"/>
      <c r="J1192" s="25"/>
      <c r="K1192" s="4"/>
      <c r="L1192" s="25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</row>
    <row r="1193" spans="1:25" x14ac:dyDescent="0.3">
      <c r="A1193" s="18"/>
      <c r="B1193" s="19"/>
      <c r="C1193" s="4"/>
      <c r="D1193" s="20"/>
      <c r="E1193" s="20"/>
      <c r="F1193" s="21"/>
      <c r="G1193" s="22"/>
      <c r="H1193" s="23"/>
      <c r="I1193" s="24"/>
      <c r="J1193" s="25"/>
      <c r="K1193" s="4"/>
      <c r="L1193" s="25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</row>
    <row r="1194" spans="1:25" x14ac:dyDescent="0.3">
      <c r="A1194" s="18"/>
      <c r="B1194" s="19"/>
      <c r="C1194" s="4"/>
      <c r="D1194" s="20"/>
      <c r="E1194" s="20"/>
      <c r="F1194" s="21"/>
      <c r="G1194" s="22"/>
      <c r="H1194" s="23"/>
      <c r="I1194" s="24"/>
      <c r="J1194" s="25"/>
      <c r="K1194" s="4"/>
      <c r="L1194" s="25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</row>
    <row r="1195" spans="1:25" x14ac:dyDescent="0.3">
      <c r="A1195" s="18"/>
      <c r="B1195" s="19"/>
      <c r="C1195" s="4"/>
      <c r="D1195" s="20"/>
      <c r="E1195" s="20"/>
      <c r="F1195" s="21"/>
      <c r="G1195" s="22"/>
      <c r="H1195" s="23"/>
      <c r="I1195" s="24"/>
      <c r="J1195" s="25"/>
      <c r="K1195" s="4"/>
      <c r="L1195" s="25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</row>
    <row r="1196" spans="1:25" x14ac:dyDescent="0.3">
      <c r="A1196" s="18"/>
      <c r="B1196" s="19"/>
      <c r="C1196" s="4"/>
      <c r="D1196" s="20"/>
      <c r="E1196" s="20"/>
      <c r="F1196" s="21"/>
      <c r="G1196" s="22"/>
      <c r="H1196" s="23"/>
      <c r="I1196" s="24"/>
      <c r="J1196" s="25"/>
      <c r="K1196" s="4"/>
      <c r="L1196" s="25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</row>
    <row r="1197" spans="1:25" x14ac:dyDescent="0.3">
      <c r="A1197" s="18"/>
      <c r="B1197" s="19"/>
      <c r="C1197" s="4"/>
      <c r="D1197" s="20"/>
      <c r="E1197" s="20"/>
      <c r="F1197" s="21"/>
      <c r="G1197" s="22"/>
      <c r="H1197" s="23"/>
      <c r="I1197" s="24"/>
      <c r="J1197" s="25"/>
      <c r="K1197" s="4"/>
      <c r="L1197" s="25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</row>
    <row r="1198" spans="1:25" x14ac:dyDescent="0.3">
      <c r="A1198" s="18"/>
      <c r="B1198" s="19"/>
      <c r="C1198" s="4"/>
      <c r="D1198" s="20"/>
      <c r="E1198" s="20"/>
      <c r="F1198" s="21"/>
      <c r="G1198" s="22"/>
      <c r="H1198" s="23"/>
      <c r="I1198" s="24"/>
      <c r="J1198" s="25"/>
      <c r="K1198" s="4"/>
      <c r="L1198" s="25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</row>
    <row r="1199" spans="1:25" x14ac:dyDescent="0.3">
      <c r="A1199" s="18"/>
      <c r="B1199" s="19"/>
      <c r="C1199" s="4"/>
      <c r="D1199" s="20"/>
      <c r="E1199" s="20"/>
      <c r="F1199" s="21"/>
      <c r="G1199" s="22"/>
      <c r="H1199" s="23"/>
      <c r="I1199" s="24"/>
      <c r="J1199" s="25"/>
      <c r="K1199" s="4"/>
      <c r="L1199" s="25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</row>
    <row r="1200" spans="1:25" x14ac:dyDescent="0.3">
      <c r="A1200" s="18"/>
      <c r="B1200" s="19"/>
      <c r="C1200" s="4"/>
      <c r="D1200" s="20"/>
      <c r="E1200" s="20"/>
      <c r="F1200" s="21"/>
      <c r="G1200" s="22"/>
      <c r="H1200" s="23"/>
      <c r="I1200" s="24"/>
      <c r="J1200" s="25"/>
      <c r="K1200" s="4"/>
      <c r="L1200" s="25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</row>
    <row r="1201" spans="1:25" x14ac:dyDescent="0.3">
      <c r="A1201" s="18"/>
      <c r="B1201" s="19"/>
      <c r="C1201" s="4"/>
      <c r="D1201" s="20"/>
      <c r="E1201" s="20"/>
      <c r="F1201" s="21"/>
      <c r="G1201" s="22"/>
      <c r="H1201" s="23"/>
      <c r="I1201" s="24"/>
      <c r="J1201" s="25"/>
      <c r="K1201" s="4"/>
      <c r="L1201" s="25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</row>
    <row r="1202" spans="1:25" x14ac:dyDescent="0.3">
      <c r="A1202" s="18"/>
      <c r="B1202" s="19"/>
      <c r="C1202" s="4"/>
      <c r="D1202" s="20"/>
      <c r="E1202" s="20"/>
      <c r="F1202" s="21"/>
      <c r="G1202" s="22"/>
      <c r="H1202" s="23"/>
      <c r="I1202" s="24"/>
      <c r="J1202" s="25"/>
      <c r="K1202" s="4"/>
      <c r="L1202" s="25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</row>
    <row r="1203" spans="1:25" x14ac:dyDescent="0.3">
      <c r="A1203" s="18"/>
      <c r="B1203" s="19"/>
      <c r="C1203" s="4"/>
      <c r="D1203" s="20"/>
      <c r="E1203" s="20"/>
      <c r="F1203" s="21"/>
      <c r="G1203" s="22"/>
      <c r="H1203" s="23"/>
      <c r="I1203" s="24"/>
      <c r="J1203" s="25"/>
      <c r="K1203" s="4"/>
      <c r="L1203" s="25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</row>
    <row r="1204" spans="1:25" x14ac:dyDescent="0.3">
      <c r="A1204" s="18"/>
      <c r="B1204" s="19"/>
      <c r="C1204" s="4"/>
      <c r="D1204" s="20"/>
      <c r="E1204" s="20"/>
      <c r="F1204" s="21"/>
      <c r="G1204" s="22"/>
      <c r="H1204" s="23"/>
      <c r="I1204" s="24"/>
      <c r="J1204" s="25"/>
      <c r="K1204" s="4"/>
      <c r="L1204" s="25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</row>
    <row r="1205" spans="1:25" x14ac:dyDescent="0.3">
      <c r="A1205" s="18"/>
      <c r="B1205" s="19"/>
      <c r="C1205" s="4"/>
      <c r="D1205" s="20"/>
      <c r="E1205" s="20"/>
      <c r="F1205" s="21"/>
      <c r="G1205" s="22"/>
      <c r="H1205" s="23"/>
      <c r="I1205" s="24"/>
      <c r="J1205" s="25"/>
      <c r="K1205" s="4"/>
      <c r="L1205" s="25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</row>
    <row r="1206" spans="1:25" x14ac:dyDescent="0.3">
      <c r="A1206" s="18"/>
      <c r="B1206" s="19"/>
      <c r="C1206" s="4"/>
      <c r="D1206" s="20"/>
      <c r="E1206" s="20"/>
      <c r="F1206" s="21"/>
      <c r="G1206" s="22"/>
      <c r="H1206" s="23"/>
      <c r="I1206" s="24"/>
      <c r="J1206" s="25"/>
      <c r="K1206" s="4"/>
      <c r="L1206" s="25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</row>
    <row r="1207" spans="1:25" x14ac:dyDescent="0.3">
      <c r="A1207" s="18"/>
      <c r="B1207" s="19"/>
      <c r="C1207" s="4"/>
      <c r="D1207" s="20"/>
      <c r="E1207" s="20"/>
      <c r="F1207" s="21"/>
      <c r="G1207" s="22"/>
      <c r="H1207" s="23"/>
      <c r="I1207" s="24"/>
      <c r="J1207" s="25"/>
      <c r="K1207" s="4"/>
      <c r="L1207" s="25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</row>
    <row r="1208" spans="1:25" x14ac:dyDescent="0.3">
      <c r="A1208" s="18"/>
      <c r="B1208" s="19"/>
      <c r="C1208" s="4"/>
      <c r="D1208" s="20"/>
      <c r="E1208" s="20"/>
      <c r="F1208" s="21"/>
      <c r="G1208" s="22"/>
      <c r="H1208" s="23"/>
      <c r="I1208" s="24"/>
      <c r="J1208" s="25"/>
      <c r="K1208" s="4"/>
      <c r="L1208" s="25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</row>
    <row r="1209" spans="1:25" x14ac:dyDescent="0.3">
      <c r="A1209" s="18"/>
      <c r="B1209" s="19"/>
      <c r="C1209" s="4"/>
      <c r="D1209" s="20"/>
      <c r="E1209" s="20"/>
      <c r="F1209" s="21"/>
      <c r="G1209" s="22"/>
      <c r="H1209" s="23"/>
      <c r="I1209" s="24"/>
      <c r="J1209" s="25"/>
      <c r="K1209" s="4"/>
      <c r="L1209" s="25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</row>
    <row r="1210" spans="1:25" x14ac:dyDescent="0.3">
      <c r="A1210" s="18"/>
      <c r="B1210" s="19"/>
      <c r="C1210" s="4"/>
      <c r="D1210" s="20"/>
      <c r="E1210" s="20"/>
      <c r="F1210" s="21"/>
      <c r="G1210" s="22"/>
      <c r="H1210" s="23"/>
      <c r="I1210" s="24"/>
      <c r="J1210" s="25"/>
      <c r="K1210" s="4"/>
      <c r="L1210" s="25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</row>
    <row r="1211" spans="1:25" x14ac:dyDescent="0.3">
      <c r="A1211" s="18"/>
      <c r="B1211" s="19"/>
      <c r="C1211" s="4"/>
      <c r="D1211" s="20"/>
      <c r="E1211" s="20"/>
      <c r="F1211" s="21"/>
      <c r="G1211" s="22"/>
      <c r="H1211" s="23"/>
      <c r="I1211" s="24"/>
      <c r="J1211" s="25"/>
      <c r="K1211" s="4"/>
      <c r="L1211" s="25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</row>
    <row r="1212" spans="1:25" x14ac:dyDescent="0.3">
      <c r="A1212" s="18"/>
      <c r="B1212" s="19"/>
      <c r="C1212" s="4"/>
      <c r="D1212" s="20"/>
      <c r="E1212" s="20"/>
      <c r="F1212" s="21"/>
      <c r="G1212" s="22"/>
      <c r="H1212" s="23"/>
      <c r="I1212" s="24"/>
      <c r="J1212" s="25"/>
      <c r="K1212" s="4"/>
      <c r="L1212" s="25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</row>
    <row r="1213" spans="1:25" x14ac:dyDescent="0.3">
      <c r="A1213" s="18"/>
      <c r="B1213" s="19"/>
      <c r="C1213" s="4"/>
      <c r="D1213" s="20"/>
      <c r="E1213" s="20"/>
      <c r="F1213" s="21"/>
      <c r="G1213" s="22"/>
      <c r="H1213" s="23"/>
      <c r="I1213" s="24"/>
      <c r="J1213" s="25"/>
      <c r="K1213" s="4"/>
      <c r="L1213" s="25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</row>
    <row r="1214" spans="1:25" x14ac:dyDescent="0.3">
      <c r="A1214" s="18"/>
      <c r="B1214" s="19"/>
      <c r="C1214" s="4"/>
      <c r="D1214" s="20"/>
      <c r="E1214" s="20"/>
      <c r="F1214" s="21"/>
      <c r="G1214" s="22"/>
      <c r="H1214" s="23"/>
      <c r="I1214" s="24"/>
      <c r="J1214" s="25"/>
      <c r="K1214" s="4"/>
      <c r="L1214" s="25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</row>
    <row r="1215" spans="1:25" x14ac:dyDescent="0.3">
      <c r="A1215" s="18"/>
      <c r="B1215" s="19"/>
      <c r="C1215" s="4"/>
      <c r="D1215" s="20"/>
      <c r="E1215" s="20"/>
      <c r="F1215" s="21"/>
      <c r="G1215" s="22"/>
      <c r="H1215" s="23"/>
      <c r="I1215" s="24"/>
      <c r="J1215" s="25"/>
      <c r="K1215" s="4"/>
      <c r="L1215" s="25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</row>
    <row r="1216" spans="1:25" x14ac:dyDescent="0.3">
      <c r="A1216" s="18"/>
      <c r="B1216" s="19"/>
      <c r="C1216" s="4"/>
      <c r="D1216" s="20"/>
      <c r="E1216" s="20"/>
      <c r="F1216" s="21"/>
      <c r="G1216" s="22"/>
      <c r="H1216" s="23"/>
      <c r="I1216" s="24"/>
      <c r="J1216" s="25"/>
      <c r="K1216" s="4"/>
      <c r="L1216" s="25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</row>
    <row r="1217" spans="1:25" x14ac:dyDescent="0.3">
      <c r="A1217" s="18"/>
      <c r="B1217" s="19"/>
      <c r="C1217" s="4"/>
      <c r="D1217" s="20"/>
      <c r="E1217" s="20"/>
      <c r="F1217" s="21"/>
      <c r="G1217" s="22"/>
      <c r="H1217" s="23"/>
      <c r="I1217" s="24"/>
      <c r="J1217" s="25"/>
      <c r="K1217" s="4"/>
      <c r="L1217" s="25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</row>
    <row r="1218" spans="1:25" x14ac:dyDescent="0.3">
      <c r="A1218" s="18"/>
      <c r="B1218" s="19"/>
      <c r="C1218" s="4"/>
      <c r="D1218" s="20"/>
      <c r="E1218" s="20"/>
      <c r="F1218" s="21"/>
      <c r="G1218" s="22"/>
      <c r="H1218" s="23"/>
      <c r="I1218" s="24"/>
      <c r="J1218" s="25"/>
      <c r="K1218" s="4"/>
      <c r="L1218" s="25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</row>
    <row r="1219" spans="1:25" x14ac:dyDescent="0.3">
      <c r="A1219" s="18"/>
      <c r="B1219" s="19"/>
      <c r="C1219" s="4"/>
      <c r="D1219" s="20"/>
      <c r="E1219" s="20"/>
      <c r="F1219" s="21"/>
      <c r="G1219" s="22"/>
      <c r="H1219" s="23"/>
      <c r="I1219" s="24"/>
      <c r="J1219" s="25"/>
      <c r="K1219" s="4"/>
      <c r="L1219" s="25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</row>
    <row r="1220" spans="1:25" x14ac:dyDescent="0.3">
      <c r="A1220" s="18"/>
      <c r="B1220" s="19"/>
      <c r="C1220" s="4"/>
      <c r="D1220" s="20"/>
      <c r="E1220" s="20"/>
      <c r="F1220" s="21"/>
      <c r="G1220" s="22"/>
      <c r="H1220" s="23"/>
      <c r="I1220" s="24"/>
      <c r="J1220" s="25"/>
      <c r="K1220" s="4"/>
      <c r="L1220" s="25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</row>
    <row r="1221" spans="1:25" x14ac:dyDescent="0.3">
      <c r="A1221" s="18"/>
      <c r="B1221" s="19"/>
      <c r="C1221" s="4"/>
      <c r="D1221" s="20"/>
      <c r="E1221" s="20"/>
      <c r="F1221" s="21"/>
      <c r="G1221" s="22"/>
      <c r="H1221" s="23"/>
      <c r="I1221" s="24"/>
      <c r="J1221" s="25"/>
      <c r="K1221" s="4"/>
      <c r="L1221" s="25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</row>
    <row r="1222" spans="1:25" x14ac:dyDescent="0.3">
      <c r="A1222" s="18"/>
      <c r="B1222" s="19"/>
      <c r="C1222" s="4"/>
      <c r="D1222" s="20"/>
      <c r="E1222" s="20"/>
      <c r="F1222" s="21"/>
      <c r="G1222" s="22"/>
      <c r="H1222" s="23"/>
      <c r="I1222" s="24"/>
      <c r="J1222" s="25"/>
      <c r="K1222" s="4"/>
      <c r="L1222" s="25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</row>
    <row r="1223" spans="1:25" x14ac:dyDescent="0.3">
      <c r="A1223" s="18"/>
      <c r="B1223" s="19"/>
      <c r="C1223" s="4"/>
      <c r="D1223" s="20"/>
      <c r="E1223" s="20"/>
      <c r="F1223" s="21"/>
      <c r="G1223" s="22"/>
      <c r="H1223" s="23"/>
      <c r="I1223" s="24"/>
      <c r="J1223" s="25"/>
      <c r="K1223" s="4"/>
      <c r="L1223" s="25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</row>
    <row r="1224" spans="1:25" x14ac:dyDescent="0.3">
      <c r="A1224" s="18"/>
      <c r="B1224" s="19"/>
      <c r="C1224" s="4"/>
      <c r="D1224" s="20"/>
      <c r="E1224" s="20"/>
      <c r="F1224" s="21"/>
      <c r="G1224" s="22"/>
      <c r="H1224" s="23"/>
      <c r="I1224" s="24"/>
      <c r="J1224" s="25"/>
      <c r="K1224" s="4"/>
      <c r="L1224" s="25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</row>
    <row r="1225" spans="1:25" x14ac:dyDescent="0.3">
      <c r="A1225" s="18"/>
      <c r="B1225" s="19"/>
      <c r="C1225" s="4"/>
      <c r="D1225" s="20"/>
      <c r="E1225" s="20"/>
      <c r="F1225" s="21"/>
      <c r="G1225" s="22"/>
      <c r="H1225" s="23"/>
      <c r="I1225" s="24"/>
      <c r="J1225" s="25"/>
      <c r="K1225" s="4"/>
      <c r="L1225" s="25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</row>
    <row r="1226" spans="1:25" x14ac:dyDescent="0.3">
      <c r="A1226" s="18"/>
      <c r="B1226" s="19"/>
      <c r="C1226" s="4"/>
      <c r="D1226" s="20"/>
      <c r="E1226" s="20"/>
      <c r="F1226" s="21"/>
      <c r="G1226" s="22"/>
      <c r="H1226" s="23"/>
      <c r="I1226" s="24"/>
      <c r="J1226" s="25"/>
      <c r="K1226" s="4"/>
      <c r="L1226" s="25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</row>
    <row r="1227" spans="1:25" x14ac:dyDescent="0.3">
      <c r="A1227" s="18"/>
      <c r="B1227" s="19"/>
      <c r="C1227" s="4"/>
      <c r="D1227" s="20"/>
      <c r="E1227" s="20"/>
      <c r="F1227" s="21"/>
      <c r="G1227" s="22"/>
      <c r="H1227" s="23"/>
      <c r="I1227" s="24"/>
      <c r="J1227" s="25"/>
      <c r="K1227" s="4"/>
      <c r="L1227" s="25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</row>
    <row r="1228" spans="1:25" x14ac:dyDescent="0.3">
      <c r="A1228" s="18"/>
      <c r="B1228" s="19"/>
      <c r="C1228" s="4"/>
      <c r="D1228" s="20"/>
      <c r="E1228" s="20"/>
      <c r="F1228" s="21"/>
      <c r="G1228" s="22"/>
      <c r="H1228" s="23"/>
      <c r="I1228" s="24"/>
      <c r="J1228" s="25"/>
      <c r="K1228" s="4"/>
      <c r="L1228" s="25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</row>
    <row r="1229" spans="1:25" x14ac:dyDescent="0.3">
      <c r="A1229" s="18"/>
      <c r="B1229" s="19"/>
      <c r="C1229" s="4"/>
      <c r="D1229" s="20"/>
      <c r="E1229" s="20"/>
      <c r="F1229" s="21"/>
      <c r="G1229" s="22"/>
      <c r="H1229" s="23"/>
      <c r="I1229" s="24"/>
      <c r="J1229" s="25"/>
      <c r="K1229" s="4"/>
      <c r="L1229" s="25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</row>
    <row r="1230" spans="1:25" x14ac:dyDescent="0.3">
      <c r="A1230" s="18"/>
      <c r="B1230" s="19"/>
      <c r="C1230" s="4"/>
      <c r="D1230" s="20"/>
      <c r="E1230" s="20"/>
      <c r="F1230" s="21"/>
      <c r="G1230" s="22"/>
      <c r="H1230" s="23"/>
      <c r="I1230" s="24"/>
      <c r="J1230" s="25"/>
      <c r="K1230" s="4"/>
      <c r="L1230" s="25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</row>
    <row r="1231" spans="1:25" x14ac:dyDescent="0.3">
      <c r="A1231" s="18"/>
      <c r="B1231" s="19"/>
      <c r="C1231" s="4"/>
      <c r="D1231" s="20"/>
      <c r="E1231" s="20"/>
      <c r="F1231" s="21"/>
      <c r="G1231" s="22"/>
      <c r="H1231" s="23"/>
      <c r="I1231" s="24"/>
      <c r="J1231" s="25"/>
      <c r="K1231" s="4"/>
      <c r="L1231" s="25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</row>
    <row r="1232" spans="1:25" x14ac:dyDescent="0.3">
      <c r="A1232" s="18"/>
      <c r="B1232" s="19"/>
      <c r="C1232" s="4"/>
      <c r="D1232" s="20"/>
      <c r="E1232" s="20"/>
      <c r="F1232" s="21"/>
      <c r="G1232" s="22"/>
      <c r="H1232" s="23"/>
      <c r="I1232" s="24"/>
      <c r="J1232" s="25"/>
      <c r="K1232" s="4"/>
      <c r="L1232" s="25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</row>
    <row r="1233" spans="1:25" x14ac:dyDescent="0.3">
      <c r="A1233" s="18"/>
      <c r="B1233" s="19"/>
      <c r="C1233" s="4"/>
      <c r="D1233" s="20"/>
      <c r="E1233" s="20"/>
      <c r="F1233" s="21"/>
      <c r="G1233" s="22"/>
      <c r="H1233" s="23"/>
      <c r="I1233" s="24"/>
      <c r="J1233" s="25"/>
      <c r="K1233" s="4"/>
      <c r="L1233" s="25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</row>
    <row r="1234" spans="1:25" x14ac:dyDescent="0.3">
      <c r="A1234" s="18"/>
      <c r="B1234" s="19"/>
      <c r="C1234" s="4"/>
      <c r="D1234" s="20"/>
      <c r="E1234" s="20"/>
      <c r="F1234" s="21"/>
      <c r="G1234" s="22"/>
      <c r="H1234" s="23"/>
      <c r="I1234" s="24"/>
      <c r="J1234" s="25"/>
      <c r="K1234" s="4"/>
      <c r="L1234" s="25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</row>
    <row r="1235" spans="1:25" x14ac:dyDescent="0.3">
      <c r="A1235" s="18"/>
      <c r="B1235" s="19"/>
      <c r="C1235" s="4"/>
      <c r="D1235" s="20"/>
      <c r="E1235" s="20"/>
      <c r="F1235" s="21"/>
      <c r="G1235" s="22"/>
      <c r="H1235" s="23"/>
      <c r="I1235" s="24"/>
      <c r="J1235" s="25"/>
      <c r="K1235" s="4"/>
      <c r="L1235" s="25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</row>
    <row r="1236" spans="1:25" x14ac:dyDescent="0.3">
      <c r="A1236" s="18"/>
      <c r="B1236" s="19"/>
      <c r="C1236" s="4"/>
      <c r="D1236" s="20"/>
      <c r="E1236" s="20"/>
      <c r="F1236" s="21"/>
      <c r="G1236" s="22"/>
      <c r="H1236" s="23"/>
      <c r="I1236" s="24"/>
      <c r="J1236" s="25"/>
      <c r="K1236" s="4"/>
      <c r="L1236" s="25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</row>
    <row r="1237" spans="1:25" x14ac:dyDescent="0.3">
      <c r="A1237" s="18"/>
      <c r="B1237" s="19"/>
      <c r="C1237" s="4"/>
      <c r="D1237" s="20"/>
      <c r="E1237" s="20"/>
      <c r="F1237" s="21"/>
      <c r="G1237" s="22"/>
      <c r="H1237" s="23"/>
      <c r="I1237" s="24"/>
      <c r="J1237" s="25"/>
      <c r="K1237" s="4"/>
      <c r="L1237" s="25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</row>
    <row r="1238" spans="1:25" x14ac:dyDescent="0.3">
      <c r="A1238" s="18"/>
      <c r="B1238" s="19"/>
      <c r="C1238" s="4"/>
      <c r="D1238" s="20"/>
      <c r="E1238" s="20"/>
      <c r="F1238" s="21"/>
      <c r="G1238" s="22"/>
      <c r="H1238" s="23"/>
      <c r="I1238" s="24"/>
      <c r="J1238" s="25"/>
      <c r="K1238" s="4"/>
      <c r="L1238" s="25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</row>
    <row r="1239" spans="1:25" x14ac:dyDescent="0.3">
      <c r="A1239" s="18"/>
      <c r="B1239" s="19"/>
      <c r="C1239" s="4"/>
      <c r="D1239" s="20"/>
      <c r="E1239" s="20"/>
      <c r="F1239" s="21"/>
      <c r="G1239" s="22"/>
      <c r="H1239" s="23"/>
      <c r="I1239" s="24"/>
      <c r="J1239" s="25"/>
      <c r="K1239" s="4"/>
      <c r="L1239" s="25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</row>
    <row r="1240" spans="1:25" x14ac:dyDescent="0.3">
      <c r="A1240" s="18"/>
      <c r="B1240" s="19"/>
      <c r="C1240" s="4"/>
      <c r="D1240" s="20"/>
      <c r="E1240" s="20"/>
      <c r="F1240" s="21"/>
      <c r="G1240" s="22"/>
      <c r="H1240" s="23"/>
      <c r="I1240" s="24"/>
      <c r="J1240" s="25"/>
      <c r="K1240" s="4"/>
      <c r="L1240" s="25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</row>
    <row r="1241" spans="1:25" x14ac:dyDescent="0.3">
      <c r="A1241" s="18"/>
      <c r="B1241" s="19"/>
      <c r="C1241" s="4"/>
      <c r="D1241" s="20"/>
      <c r="E1241" s="20"/>
      <c r="F1241" s="21"/>
      <c r="G1241" s="22"/>
      <c r="H1241" s="23"/>
      <c r="I1241" s="24"/>
      <c r="J1241" s="25"/>
      <c r="K1241" s="4"/>
      <c r="L1241" s="25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</row>
    <row r="1242" spans="1:25" x14ac:dyDescent="0.3">
      <c r="A1242" s="18"/>
      <c r="B1242" s="19"/>
      <c r="C1242" s="4"/>
      <c r="D1242" s="20"/>
      <c r="E1242" s="20"/>
      <c r="F1242" s="21"/>
      <c r="G1242" s="22"/>
      <c r="H1242" s="23"/>
      <c r="I1242" s="24"/>
      <c r="J1242" s="25"/>
      <c r="K1242" s="4"/>
      <c r="L1242" s="25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</row>
    <row r="1243" spans="1:25" x14ac:dyDescent="0.3">
      <c r="A1243" s="18"/>
      <c r="B1243" s="19"/>
      <c r="C1243" s="4"/>
      <c r="D1243" s="20"/>
      <c r="E1243" s="20"/>
      <c r="F1243" s="21"/>
      <c r="G1243" s="22"/>
      <c r="H1243" s="23"/>
      <c r="I1243" s="24"/>
      <c r="J1243" s="25"/>
      <c r="K1243" s="4"/>
      <c r="L1243" s="25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</row>
    <row r="1244" spans="1:25" x14ac:dyDescent="0.3">
      <c r="A1244" s="18"/>
      <c r="B1244" s="19"/>
      <c r="C1244" s="4"/>
      <c r="D1244" s="20"/>
      <c r="E1244" s="20"/>
      <c r="F1244" s="21"/>
      <c r="G1244" s="22"/>
      <c r="H1244" s="23"/>
      <c r="I1244" s="24"/>
      <c r="J1244" s="25"/>
      <c r="K1244" s="4"/>
      <c r="L1244" s="25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</row>
    <row r="1245" spans="1:25" x14ac:dyDescent="0.3">
      <c r="A1245" s="18"/>
      <c r="B1245" s="19"/>
      <c r="C1245" s="4"/>
      <c r="D1245" s="20"/>
      <c r="E1245" s="20"/>
      <c r="F1245" s="21"/>
      <c r="G1245" s="22"/>
      <c r="H1245" s="23"/>
      <c r="I1245" s="24"/>
      <c r="J1245" s="25"/>
      <c r="K1245" s="4"/>
      <c r="L1245" s="25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</row>
    <row r="1246" spans="1:25" x14ac:dyDescent="0.3">
      <c r="A1246" s="18"/>
      <c r="B1246" s="19"/>
      <c r="C1246" s="4"/>
      <c r="D1246" s="20"/>
      <c r="E1246" s="20"/>
      <c r="F1246" s="21"/>
      <c r="G1246" s="22"/>
      <c r="H1246" s="23"/>
      <c r="I1246" s="24"/>
      <c r="J1246" s="25"/>
      <c r="K1246" s="4"/>
      <c r="L1246" s="25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</row>
    <row r="1247" spans="1:25" x14ac:dyDescent="0.3">
      <c r="A1247" s="18"/>
      <c r="B1247" s="19"/>
      <c r="C1247" s="4"/>
      <c r="D1247" s="20"/>
      <c r="E1247" s="20"/>
      <c r="F1247" s="21"/>
      <c r="G1247" s="22"/>
      <c r="H1247" s="23"/>
      <c r="I1247" s="24"/>
      <c r="J1247" s="25"/>
      <c r="K1247" s="4"/>
      <c r="L1247" s="25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</row>
    <row r="1248" spans="1:25" x14ac:dyDescent="0.3">
      <c r="A1248" s="18"/>
      <c r="B1248" s="19"/>
      <c r="C1248" s="4"/>
      <c r="D1248" s="20"/>
      <c r="E1248" s="20"/>
      <c r="F1248" s="21"/>
      <c r="G1248" s="22"/>
      <c r="H1248" s="23"/>
      <c r="I1248" s="24"/>
      <c r="J1248" s="25"/>
      <c r="K1248" s="4"/>
      <c r="L1248" s="25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</row>
    <row r="1249" spans="1:25" x14ac:dyDescent="0.3">
      <c r="A1249" s="18"/>
      <c r="B1249" s="19"/>
      <c r="C1249" s="4"/>
      <c r="D1249" s="20"/>
      <c r="E1249" s="20"/>
      <c r="F1249" s="21"/>
      <c r="G1249" s="22"/>
      <c r="H1249" s="23"/>
      <c r="I1249" s="24"/>
      <c r="J1249" s="25"/>
      <c r="K1249" s="4"/>
      <c r="L1249" s="25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</row>
    <row r="1250" spans="1:25" x14ac:dyDescent="0.3">
      <c r="A1250" s="18"/>
      <c r="B1250" s="19"/>
      <c r="C1250" s="4"/>
      <c r="D1250" s="20"/>
      <c r="E1250" s="20"/>
      <c r="F1250" s="21"/>
      <c r="G1250" s="22"/>
      <c r="H1250" s="23"/>
      <c r="I1250" s="24"/>
      <c r="J1250" s="25"/>
      <c r="K1250" s="4"/>
      <c r="L1250" s="25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</row>
    <row r="1251" spans="1:25" x14ac:dyDescent="0.3">
      <c r="A1251" s="18"/>
      <c r="B1251" s="19"/>
      <c r="C1251" s="4"/>
      <c r="D1251" s="20"/>
      <c r="E1251" s="20"/>
      <c r="F1251" s="21"/>
      <c r="G1251" s="22"/>
      <c r="H1251" s="23"/>
      <c r="I1251" s="24"/>
      <c r="J1251" s="25"/>
      <c r="K1251" s="4"/>
      <c r="L1251" s="25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</row>
    <row r="1252" spans="1:25" x14ac:dyDescent="0.3">
      <c r="A1252" s="18"/>
      <c r="B1252" s="19"/>
      <c r="C1252" s="4"/>
      <c r="D1252" s="20"/>
      <c r="E1252" s="20"/>
      <c r="F1252" s="21"/>
      <c r="G1252" s="22"/>
      <c r="H1252" s="23"/>
      <c r="I1252" s="24"/>
      <c r="J1252" s="25"/>
      <c r="K1252" s="4"/>
      <c r="L1252" s="25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</row>
    <row r="1253" spans="1:25" x14ac:dyDescent="0.3">
      <c r="A1253" s="18"/>
      <c r="B1253" s="19"/>
      <c r="C1253" s="4"/>
      <c r="D1253" s="20"/>
      <c r="E1253" s="20"/>
      <c r="F1253" s="21"/>
      <c r="G1253" s="22"/>
      <c r="H1253" s="23"/>
      <c r="I1253" s="24"/>
      <c r="J1253" s="25"/>
      <c r="K1253" s="4"/>
      <c r="L1253" s="25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</row>
    <row r="1254" spans="1:25" x14ac:dyDescent="0.3">
      <c r="A1254" s="18"/>
      <c r="B1254" s="19"/>
      <c r="C1254" s="4"/>
      <c r="D1254" s="20"/>
      <c r="E1254" s="20"/>
      <c r="F1254" s="21"/>
      <c r="G1254" s="22"/>
      <c r="H1254" s="23"/>
      <c r="I1254" s="24"/>
      <c r="J1254" s="25"/>
      <c r="K1254" s="4"/>
      <c r="L1254" s="25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</row>
    <row r="1255" spans="1:25" x14ac:dyDescent="0.3">
      <c r="A1255" s="18"/>
      <c r="B1255" s="19"/>
      <c r="C1255" s="4"/>
      <c r="D1255" s="20"/>
      <c r="E1255" s="20"/>
      <c r="F1255" s="21"/>
      <c r="G1255" s="22"/>
      <c r="H1255" s="23"/>
      <c r="I1255" s="24"/>
      <c r="J1255" s="25"/>
      <c r="K1255" s="4"/>
      <c r="L1255" s="25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</row>
    <row r="1256" spans="1:25" x14ac:dyDescent="0.3">
      <c r="A1256" s="18"/>
      <c r="B1256" s="19"/>
      <c r="C1256" s="4"/>
      <c r="D1256" s="20"/>
      <c r="E1256" s="20"/>
      <c r="F1256" s="21"/>
      <c r="G1256" s="22"/>
      <c r="H1256" s="23"/>
      <c r="I1256" s="24"/>
      <c r="J1256" s="25"/>
      <c r="K1256" s="4"/>
      <c r="L1256" s="25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</row>
    <row r="1257" spans="1:25" x14ac:dyDescent="0.3">
      <c r="A1257" s="18"/>
      <c r="B1257" s="19"/>
      <c r="C1257" s="4"/>
      <c r="D1257" s="20"/>
      <c r="E1257" s="20"/>
      <c r="F1257" s="21"/>
      <c r="G1257" s="22"/>
      <c r="H1257" s="23"/>
      <c r="I1257" s="24"/>
      <c r="J1257" s="25"/>
      <c r="K1257" s="4"/>
      <c r="L1257" s="25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</row>
    <row r="1258" spans="1:25" x14ac:dyDescent="0.3">
      <c r="A1258" s="18"/>
      <c r="B1258" s="19"/>
      <c r="C1258" s="4"/>
      <c r="D1258" s="20"/>
      <c r="E1258" s="20"/>
      <c r="F1258" s="21"/>
      <c r="G1258" s="22"/>
      <c r="H1258" s="23"/>
      <c r="I1258" s="24"/>
      <c r="J1258" s="25"/>
      <c r="K1258" s="4"/>
      <c r="L1258" s="25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</row>
    <row r="1259" spans="1:25" x14ac:dyDescent="0.3">
      <c r="A1259" s="18"/>
      <c r="B1259" s="19"/>
      <c r="C1259" s="4"/>
      <c r="D1259" s="20"/>
      <c r="E1259" s="20"/>
      <c r="F1259" s="21"/>
      <c r="G1259" s="22"/>
      <c r="H1259" s="23"/>
      <c r="I1259" s="24"/>
      <c r="J1259" s="25"/>
      <c r="K1259" s="4"/>
      <c r="L1259" s="25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</row>
    <row r="1260" spans="1:25" x14ac:dyDescent="0.3">
      <c r="A1260" s="18"/>
      <c r="B1260" s="19"/>
      <c r="C1260" s="4"/>
      <c r="D1260" s="20"/>
      <c r="E1260" s="20"/>
      <c r="F1260" s="21"/>
      <c r="G1260" s="22"/>
      <c r="H1260" s="23"/>
      <c r="I1260" s="24"/>
      <c r="J1260" s="25"/>
      <c r="K1260" s="4"/>
      <c r="L1260" s="25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</row>
    <row r="1261" spans="1:25" x14ac:dyDescent="0.3">
      <c r="A1261" s="18"/>
      <c r="B1261" s="19"/>
      <c r="C1261" s="4"/>
      <c r="D1261" s="20"/>
      <c r="E1261" s="20"/>
      <c r="F1261" s="21"/>
      <c r="G1261" s="22"/>
      <c r="H1261" s="23"/>
      <c r="I1261" s="24"/>
      <c r="J1261" s="25"/>
      <c r="K1261" s="4"/>
      <c r="L1261" s="25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</row>
    <row r="1262" spans="1:25" x14ac:dyDescent="0.3">
      <c r="A1262" s="18"/>
      <c r="B1262" s="19"/>
      <c r="C1262" s="4"/>
      <c r="D1262" s="20"/>
      <c r="E1262" s="20"/>
      <c r="F1262" s="21"/>
      <c r="G1262" s="22"/>
      <c r="H1262" s="23"/>
      <c r="I1262" s="24"/>
      <c r="J1262" s="25"/>
      <c r="K1262" s="4"/>
      <c r="L1262" s="25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</row>
    <row r="1263" spans="1:25" x14ac:dyDescent="0.3">
      <c r="A1263" s="18"/>
      <c r="B1263" s="19"/>
      <c r="C1263" s="4"/>
      <c r="D1263" s="20"/>
      <c r="E1263" s="20"/>
      <c r="F1263" s="21"/>
      <c r="G1263" s="22"/>
      <c r="H1263" s="23"/>
      <c r="I1263" s="24"/>
      <c r="J1263" s="25"/>
      <c r="K1263" s="4"/>
      <c r="L1263" s="25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</row>
    <row r="1264" spans="1:25" x14ac:dyDescent="0.3">
      <c r="A1264" s="18"/>
      <c r="B1264" s="19"/>
      <c r="C1264" s="4"/>
      <c r="D1264" s="20"/>
      <c r="E1264" s="20"/>
      <c r="F1264" s="21"/>
      <c r="G1264" s="22"/>
      <c r="H1264" s="23"/>
      <c r="I1264" s="24"/>
      <c r="J1264" s="25"/>
      <c r="K1264" s="4"/>
      <c r="L1264" s="25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</row>
    <row r="1265" spans="1:25" x14ac:dyDescent="0.3">
      <c r="A1265" s="18"/>
      <c r="B1265" s="19"/>
      <c r="C1265" s="4"/>
      <c r="D1265" s="20"/>
      <c r="E1265" s="20"/>
      <c r="F1265" s="21"/>
      <c r="G1265" s="22"/>
      <c r="H1265" s="23"/>
      <c r="I1265" s="24"/>
      <c r="J1265" s="25"/>
      <c r="K1265" s="4"/>
      <c r="L1265" s="25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</row>
    <row r="1266" spans="1:25" x14ac:dyDescent="0.3">
      <c r="A1266" s="18"/>
      <c r="B1266" s="19"/>
      <c r="C1266" s="4"/>
      <c r="D1266" s="20"/>
      <c r="E1266" s="20"/>
      <c r="F1266" s="21"/>
      <c r="G1266" s="22"/>
      <c r="H1266" s="23"/>
      <c r="I1266" s="24"/>
      <c r="J1266" s="25"/>
      <c r="K1266" s="4"/>
      <c r="L1266" s="25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</row>
    <row r="1267" spans="1:25" x14ac:dyDescent="0.3">
      <c r="A1267" s="18"/>
      <c r="B1267" s="19"/>
      <c r="C1267" s="4"/>
      <c r="D1267" s="20"/>
      <c r="E1267" s="20"/>
      <c r="F1267" s="21"/>
      <c r="G1267" s="22"/>
      <c r="H1267" s="23"/>
      <c r="I1267" s="24"/>
      <c r="J1267" s="25"/>
      <c r="K1267" s="4"/>
      <c r="L1267" s="25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</row>
    <row r="1268" spans="1:25" x14ac:dyDescent="0.3">
      <c r="A1268" s="18"/>
      <c r="B1268" s="19"/>
      <c r="C1268" s="4"/>
      <c r="D1268" s="20"/>
      <c r="E1268" s="20"/>
      <c r="F1268" s="21"/>
      <c r="G1268" s="22"/>
      <c r="H1268" s="23"/>
      <c r="I1268" s="24"/>
      <c r="J1268" s="25"/>
      <c r="K1268" s="4"/>
      <c r="L1268" s="25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</row>
    <row r="1269" spans="1:25" x14ac:dyDescent="0.3">
      <c r="A1269" s="18"/>
      <c r="B1269" s="19"/>
      <c r="C1269" s="4"/>
      <c r="D1269" s="20"/>
      <c r="E1269" s="20"/>
      <c r="F1269" s="21"/>
      <c r="G1269" s="22"/>
      <c r="H1269" s="23"/>
      <c r="I1269" s="24"/>
      <c r="J1269" s="25"/>
      <c r="K1269" s="4"/>
      <c r="L1269" s="25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</row>
    <row r="1270" spans="1:25" x14ac:dyDescent="0.3">
      <c r="A1270" s="18"/>
      <c r="B1270" s="19"/>
      <c r="C1270" s="4"/>
      <c r="D1270" s="20"/>
      <c r="E1270" s="20"/>
      <c r="F1270" s="21"/>
      <c r="G1270" s="22"/>
      <c r="H1270" s="23"/>
      <c r="I1270" s="24"/>
      <c r="J1270" s="25"/>
      <c r="K1270" s="4"/>
      <c r="L1270" s="25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</row>
    <row r="1271" spans="1:25" x14ac:dyDescent="0.3">
      <c r="A1271" s="18"/>
      <c r="B1271" s="19"/>
      <c r="C1271" s="4"/>
      <c r="D1271" s="20"/>
      <c r="E1271" s="20"/>
      <c r="F1271" s="21"/>
      <c r="G1271" s="22"/>
      <c r="H1271" s="23"/>
      <c r="I1271" s="24"/>
      <c r="J1271" s="25"/>
      <c r="K1271" s="4"/>
      <c r="L1271" s="25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</row>
    <row r="1272" spans="1:25" x14ac:dyDescent="0.3">
      <c r="A1272" s="18"/>
      <c r="B1272" s="19"/>
      <c r="C1272" s="4"/>
      <c r="D1272" s="20"/>
      <c r="E1272" s="20"/>
      <c r="F1272" s="21"/>
      <c r="G1272" s="22"/>
      <c r="H1272" s="23"/>
      <c r="I1272" s="24"/>
      <c r="J1272" s="25"/>
      <c r="K1272" s="4"/>
      <c r="L1272" s="25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</row>
    <row r="1273" spans="1:25" x14ac:dyDescent="0.3">
      <c r="A1273" s="18"/>
      <c r="B1273" s="19"/>
      <c r="C1273" s="4"/>
      <c r="D1273" s="20"/>
      <c r="E1273" s="20"/>
      <c r="F1273" s="21"/>
      <c r="G1273" s="22"/>
      <c r="H1273" s="23"/>
      <c r="I1273" s="24"/>
      <c r="J1273" s="25"/>
      <c r="K1273" s="4"/>
      <c r="L1273" s="25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</row>
    <row r="1274" spans="1:25" x14ac:dyDescent="0.3">
      <c r="A1274" s="18"/>
      <c r="B1274" s="19"/>
      <c r="C1274" s="4"/>
      <c r="D1274" s="20"/>
      <c r="E1274" s="20"/>
      <c r="F1274" s="21"/>
      <c r="G1274" s="22"/>
      <c r="H1274" s="23"/>
      <c r="I1274" s="24"/>
      <c r="J1274" s="25"/>
      <c r="K1274" s="4"/>
      <c r="L1274" s="25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</row>
    <row r="1275" spans="1:25" x14ac:dyDescent="0.3">
      <c r="A1275" s="18"/>
      <c r="B1275" s="19"/>
      <c r="C1275" s="4"/>
      <c r="D1275" s="20"/>
      <c r="E1275" s="20"/>
      <c r="F1275" s="21"/>
      <c r="G1275" s="22"/>
      <c r="H1275" s="23"/>
      <c r="I1275" s="24"/>
      <c r="J1275" s="25"/>
      <c r="K1275" s="4"/>
      <c r="L1275" s="25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</row>
    <row r="1276" spans="1:25" x14ac:dyDescent="0.3">
      <c r="A1276" s="18"/>
      <c r="B1276" s="19"/>
      <c r="C1276" s="4"/>
      <c r="D1276" s="20"/>
      <c r="E1276" s="20"/>
      <c r="F1276" s="21"/>
      <c r="G1276" s="22"/>
      <c r="H1276" s="23"/>
      <c r="I1276" s="24"/>
      <c r="J1276" s="25"/>
      <c r="K1276" s="4"/>
      <c r="L1276" s="25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</row>
    <row r="1277" spans="1:25" x14ac:dyDescent="0.3">
      <c r="A1277" s="18"/>
      <c r="B1277" s="19"/>
      <c r="C1277" s="4"/>
      <c r="D1277" s="20"/>
      <c r="E1277" s="20"/>
      <c r="F1277" s="21"/>
      <c r="G1277" s="22"/>
      <c r="H1277" s="23"/>
      <c r="I1277" s="24"/>
      <c r="J1277" s="25"/>
      <c r="K1277" s="4"/>
      <c r="L1277" s="25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</row>
    <row r="1278" spans="1:25" x14ac:dyDescent="0.3">
      <c r="A1278" s="18"/>
      <c r="B1278" s="19"/>
      <c r="C1278" s="4"/>
      <c r="D1278" s="20"/>
      <c r="E1278" s="20"/>
      <c r="F1278" s="21"/>
      <c r="G1278" s="22"/>
      <c r="H1278" s="23"/>
      <c r="I1278" s="24"/>
      <c r="J1278" s="25"/>
      <c r="K1278" s="4"/>
      <c r="L1278" s="25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</row>
    <row r="1279" spans="1:25" x14ac:dyDescent="0.3">
      <c r="A1279" s="18"/>
      <c r="B1279" s="19"/>
      <c r="C1279" s="4"/>
      <c r="D1279" s="20"/>
      <c r="E1279" s="20"/>
      <c r="F1279" s="21"/>
      <c r="G1279" s="22"/>
      <c r="H1279" s="23"/>
      <c r="I1279" s="24"/>
      <c r="J1279" s="25"/>
      <c r="K1279" s="4"/>
      <c r="L1279" s="25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</row>
    <row r="1280" spans="1:25" x14ac:dyDescent="0.3">
      <c r="A1280" s="18"/>
      <c r="B1280" s="19"/>
      <c r="C1280" s="4"/>
      <c r="D1280" s="20"/>
      <c r="E1280" s="20"/>
      <c r="F1280" s="21"/>
      <c r="G1280" s="22"/>
      <c r="H1280" s="23"/>
      <c r="I1280" s="24"/>
      <c r="J1280" s="25"/>
      <c r="K1280" s="4"/>
      <c r="L1280" s="25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</row>
    <row r="1281" spans="1:25" x14ac:dyDescent="0.3">
      <c r="A1281" s="18"/>
      <c r="B1281" s="19"/>
      <c r="C1281" s="4"/>
      <c r="D1281" s="20"/>
      <c r="E1281" s="20"/>
      <c r="F1281" s="21"/>
      <c r="G1281" s="22"/>
      <c r="H1281" s="23"/>
      <c r="I1281" s="24"/>
      <c r="J1281" s="25"/>
      <c r="K1281" s="4"/>
      <c r="L1281" s="25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</row>
    <row r="1282" spans="1:25" x14ac:dyDescent="0.3">
      <c r="A1282" s="18"/>
      <c r="B1282" s="19"/>
      <c r="C1282" s="4"/>
      <c r="D1282" s="20"/>
      <c r="E1282" s="20"/>
      <c r="F1282" s="21"/>
      <c r="G1282" s="22"/>
      <c r="H1282" s="23"/>
      <c r="I1282" s="24"/>
      <c r="J1282" s="25"/>
      <c r="K1282" s="4"/>
      <c r="L1282" s="25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</row>
    <row r="1283" spans="1:25" x14ac:dyDescent="0.3">
      <c r="A1283" s="18"/>
      <c r="B1283" s="19"/>
      <c r="C1283" s="4"/>
      <c r="D1283" s="20"/>
      <c r="E1283" s="20"/>
      <c r="F1283" s="21"/>
      <c r="G1283" s="22"/>
      <c r="H1283" s="23"/>
      <c r="I1283" s="24"/>
      <c r="J1283" s="25"/>
      <c r="K1283" s="4"/>
      <c r="L1283" s="25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</row>
    <row r="1284" spans="1:25" x14ac:dyDescent="0.3">
      <c r="A1284" s="18"/>
      <c r="B1284" s="19"/>
      <c r="C1284" s="4"/>
      <c r="D1284" s="20"/>
      <c r="E1284" s="20"/>
      <c r="F1284" s="21"/>
      <c r="G1284" s="22"/>
      <c r="H1284" s="23"/>
      <c r="I1284" s="24"/>
      <c r="J1284" s="25"/>
      <c r="K1284" s="4"/>
      <c r="L1284" s="25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</row>
    <row r="1285" spans="1:25" x14ac:dyDescent="0.3">
      <c r="A1285" s="18"/>
      <c r="B1285" s="19"/>
      <c r="C1285" s="4"/>
      <c r="D1285" s="20"/>
      <c r="E1285" s="20"/>
      <c r="F1285" s="21"/>
      <c r="G1285" s="22"/>
      <c r="H1285" s="23"/>
      <c r="I1285" s="24"/>
      <c r="J1285" s="25"/>
      <c r="K1285" s="4"/>
      <c r="L1285" s="25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</row>
    <row r="1286" spans="1:25" x14ac:dyDescent="0.3">
      <c r="A1286" s="18"/>
      <c r="B1286" s="19"/>
      <c r="C1286" s="4"/>
      <c r="D1286" s="20"/>
      <c r="E1286" s="20"/>
      <c r="F1286" s="21"/>
      <c r="G1286" s="22"/>
      <c r="H1286" s="23"/>
      <c r="I1286" s="24"/>
      <c r="J1286" s="25"/>
      <c r="K1286" s="4"/>
      <c r="L1286" s="25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</row>
    <row r="1287" spans="1:25" x14ac:dyDescent="0.3">
      <c r="A1287" s="18"/>
      <c r="B1287" s="19"/>
      <c r="C1287" s="4"/>
      <c r="D1287" s="20"/>
      <c r="E1287" s="20"/>
      <c r="F1287" s="21"/>
      <c r="G1287" s="22"/>
      <c r="H1287" s="23"/>
      <c r="I1287" s="24"/>
      <c r="J1287" s="25"/>
      <c r="K1287" s="4"/>
      <c r="L1287" s="25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</row>
    <row r="1288" spans="1:25" x14ac:dyDescent="0.3">
      <c r="A1288" s="18"/>
      <c r="B1288" s="19"/>
      <c r="C1288" s="4"/>
      <c r="D1288" s="20"/>
      <c r="E1288" s="20"/>
      <c r="F1288" s="21"/>
      <c r="G1288" s="22"/>
      <c r="H1288" s="23"/>
      <c r="I1288" s="24"/>
      <c r="J1288" s="25"/>
      <c r="K1288" s="4"/>
      <c r="L1288" s="25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</row>
    <row r="1289" spans="1:25" x14ac:dyDescent="0.3">
      <c r="A1289" s="18"/>
      <c r="B1289" s="19"/>
      <c r="C1289" s="4"/>
      <c r="D1289" s="20"/>
      <c r="E1289" s="20"/>
      <c r="F1289" s="21"/>
      <c r="G1289" s="22"/>
      <c r="H1289" s="23"/>
      <c r="I1289" s="24"/>
      <c r="J1289" s="25"/>
      <c r="K1289" s="4"/>
      <c r="L1289" s="25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</row>
    <row r="1290" spans="1:25" x14ac:dyDescent="0.3">
      <c r="A1290" s="18"/>
      <c r="B1290" s="19"/>
      <c r="C1290" s="4"/>
      <c r="D1290" s="20"/>
      <c r="E1290" s="20"/>
      <c r="F1290" s="21"/>
      <c r="G1290" s="22"/>
      <c r="H1290" s="23"/>
      <c r="I1290" s="24"/>
      <c r="J1290" s="25"/>
      <c r="K1290" s="4"/>
      <c r="L1290" s="25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</row>
    <row r="1291" spans="1:25" x14ac:dyDescent="0.3">
      <c r="A1291" s="18"/>
      <c r="B1291" s="19"/>
      <c r="C1291" s="4"/>
      <c r="D1291" s="20"/>
      <c r="E1291" s="20"/>
      <c r="F1291" s="21"/>
      <c r="G1291" s="22"/>
      <c r="H1291" s="23"/>
      <c r="I1291" s="24"/>
      <c r="J1291" s="25"/>
      <c r="K1291" s="4"/>
      <c r="L1291" s="25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</row>
    <row r="1292" spans="1:25" x14ac:dyDescent="0.3">
      <c r="A1292" s="18"/>
      <c r="B1292" s="19"/>
      <c r="C1292" s="4"/>
      <c r="D1292" s="20"/>
      <c r="E1292" s="20"/>
      <c r="F1292" s="21"/>
      <c r="G1292" s="22"/>
      <c r="H1292" s="23"/>
      <c r="I1292" s="24"/>
      <c r="J1292" s="25"/>
      <c r="K1292" s="4"/>
      <c r="L1292" s="25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</row>
    <row r="1293" spans="1:25" x14ac:dyDescent="0.3">
      <c r="A1293" s="18"/>
      <c r="B1293" s="19"/>
      <c r="C1293" s="4"/>
      <c r="D1293" s="20"/>
      <c r="E1293" s="20"/>
      <c r="F1293" s="21"/>
      <c r="G1293" s="22"/>
      <c r="H1293" s="23"/>
      <c r="I1293" s="24"/>
      <c r="J1293" s="25"/>
      <c r="K1293" s="4"/>
      <c r="L1293" s="25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</row>
    <row r="1294" spans="1:25" x14ac:dyDescent="0.3">
      <c r="A1294" s="18"/>
      <c r="B1294" s="19"/>
      <c r="C1294" s="4"/>
      <c r="D1294" s="20"/>
      <c r="E1294" s="20"/>
      <c r="F1294" s="21"/>
      <c r="G1294" s="22"/>
      <c r="H1294" s="23"/>
      <c r="I1294" s="24"/>
      <c r="J1294" s="25"/>
      <c r="K1294" s="4"/>
      <c r="L1294" s="25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</row>
    <row r="1295" spans="1:25" x14ac:dyDescent="0.3">
      <c r="A1295" s="18"/>
      <c r="B1295" s="19"/>
      <c r="C1295" s="4"/>
      <c r="D1295" s="20"/>
      <c r="E1295" s="20"/>
      <c r="F1295" s="21"/>
      <c r="G1295" s="22"/>
      <c r="H1295" s="23"/>
      <c r="I1295" s="24"/>
      <c r="J1295" s="25"/>
      <c r="K1295" s="4"/>
      <c r="L1295" s="25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</row>
    <row r="1296" spans="1:25" x14ac:dyDescent="0.3">
      <c r="A1296" s="18"/>
      <c r="B1296" s="19"/>
      <c r="C1296" s="4"/>
      <c r="D1296" s="20"/>
      <c r="E1296" s="20"/>
      <c r="F1296" s="21"/>
      <c r="G1296" s="22"/>
      <c r="H1296" s="23"/>
      <c r="I1296" s="24"/>
      <c r="J1296" s="25"/>
      <c r="K1296" s="4"/>
      <c r="L1296" s="25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</row>
    <row r="1297" spans="1:25" x14ac:dyDescent="0.3">
      <c r="A1297" s="18"/>
      <c r="B1297" s="19"/>
      <c r="C1297" s="4"/>
      <c r="D1297" s="20"/>
      <c r="E1297" s="20"/>
      <c r="F1297" s="21"/>
      <c r="G1297" s="22"/>
      <c r="H1297" s="23"/>
      <c r="I1297" s="24"/>
      <c r="J1297" s="25"/>
      <c r="K1297" s="4"/>
      <c r="L1297" s="25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</row>
    <row r="1298" spans="1:25" x14ac:dyDescent="0.3">
      <c r="A1298" s="18"/>
      <c r="B1298" s="19"/>
      <c r="C1298" s="4"/>
      <c r="D1298" s="20"/>
      <c r="E1298" s="20"/>
      <c r="F1298" s="21"/>
      <c r="G1298" s="22"/>
      <c r="H1298" s="23"/>
      <c r="I1298" s="24"/>
      <c r="J1298" s="25"/>
      <c r="K1298" s="4"/>
      <c r="L1298" s="25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</row>
    <row r="1299" spans="1:25" x14ac:dyDescent="0.3">
      <c r="A1299" s="18"/>
      <c r="B1299" s="19"/>
      <c r="C1299" s="4"/>
      <c r="D1299" s="20"/>
      <c r="E1299" s="20"/>
      <c r="F1299" s="21"/>
      <c r="G1299" s="22"/>
      <c r="H1299" s="23"/>
      <c r="I1299" s="24"/>
      <c r="J1299" s="25"/>
      <c r="K1299" s="4"/>
      <c r="L1299" s="25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</row>
    <row r="1300" spans="1:25" x14ac:dyDescent="0.3">
      <c r="A1300" s="18"/>
      <c r="B1300" s="19"/>
      <c r="C1300" s="4"/>
      <c r="D1300" s="20"/>
      <c r="E1300" s="20"/>
      <c r="F1300" s="21"/>
      <c r="G1300" s="22"/>
      <c r="H1300" s="23"/>
      <c r="I1300" s="24"/>
      <c r="J1300" s="25"/>
      <c r="K1300" s="4"/>
      <c r="L1300" s="25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</row>
    <row r="1301" spans="1:25" x14ac:dyDescent="0.3">
      <c r="A1301" s="18"/>
      <c r="B1301" s="19"/>
      <c r="C1301" s="4"/>
      <c r="D1301" s="20"/>
      <c r="E1301" s="20"/>
      <c r="F1301" s="21"/>
      <c r="G1301" s="22"/>
      <c r="H1301" s="23"/>
      <c r="I1301" s="24"/>
      <c r="J1301" s="25"/>
      <c r="K1301" s="4"/>
      <c r="L1301" s="25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</row>
    <row r="1302" spans="1:25" x14ac:dyDescent="0.3">
      <c r="A1302" s="18"/>
      <c r="B1302" s="19"/>
      <c r="C1302" s="4"/>
      <c r="D1302" s="20"/>
      <c r="E1302" s="20"/>
      <c r="F1302" s="21"/>
      <c r="G1302" s="22"/>
      <c r="H1302" s="23"/>
      <c r="I1302" s="24"/>
      <c r="J1302" s="25"/>
      <c r="K1302" s="4"/>
      <c r="L1302" s="25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</row>
    <row r="1303" spans="1:25" x14ac:dyDescent="0.3">
      <c r="A1303" s="18"/>
      <c r="B1303" s="19"/>
      <c r="C1303" s="4"/>
      <c r="D1303" s="20"/>
      <c r="E1303" s="20"/>
      <c r="F1303" s="21"/>
      <c r="G1303" s="22"/>
      <c r="H1303" s="23"/>
      <c r="I1303" s="24"/>
      <c r="J1303" s="25"/>
      <c r="K1303" s="4"/>
      <c r="L1303" s="25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</row>
    <row r="1304" spans="1:25" x14ac:dyDescent="0.3">
      <c r="A1304" s="18"/>
      <c r="B1304" s="19"/>
      <c r="C1304" s="4"/>
      <c r="D1304" s="20"/>
      <c r="E1304" s="20"/>
      <c r="F1304" s="21"/>
      <c r="G1304" s="22"/>
      <c r="H1304" s="23"/>
      <c r="I1304" s="24"/>
      <c r="J1304" s="25"/>
      <c r="K1304" s="4"/>
      <c r="L1304" s="25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</row>
    <row r="1305" spans="1:25" x14ac:dyDescent="0.3">
      <c r="A1305" s="18"/>
      <c r="B1305" s="19"/>
      <c r="C1305" s="4"/>
      <c r="D1305" s="20"/>
      <c r="E1305" s="20"/>
      <c r="F1305" s="21"/>
      <c r="G1305" s="22"/>
      <c r="H1305" s="23"/>
      <c r="I1305" s="24"/>
      <c r="J1305" s="25"/>
      <c r="K1305" s="4"/>
      <c r="L1305" s="25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</row>
    <row r="1306" spans="1:25" x14ac:dyDescent="0.3">
      <c r="A1306" s="18"/>
      <c r="B1306" s="19"/>
      <c r="C1306" s="4"/>
      <c r="D1306" s="20"/>
      <c r="E1306" s="20"/>
      <c r="F1306" s="21"/>
      <c r="G1306" s="22"/>
      <c r="H1306" s="23"/>
      <c r="I1306" s="24"/>
      <c r="J1306" s="25"/>
      <c r="K1306" s="4"/>
      <c r="L1306" s="25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</row>
    <row r="1307" spans="1:25" x14ac:dyDescent="0.3">
      <c r="A1307" s="18"/>
      <c r="B1307" s="19"/>
      <c r="C1307" s="4"/>
      <c r="D1307" s="20"/>
      <c r="E1307" s="20"/>
      <c r="F1307" s="21"/>
      <c r="G1307" s="22"/>
      <c r="H1307" s="23"/>
      <c r="I1307" s="24"/>
      <c r="J1307" s="25"/>
      <c r="K1307" s="4"/>
      <c r="L1307" s="25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</row>
    <row r="1308" spans="1:25" x14ac:dyDescent="0.3">
      <c r="A1308" s="18"/>
      <c r="B1308" s="19"/>
      <c r="C1308" s="4"/>
      <c r="D1308" s="20"/>
      <c r="E1308" s="20"/>
      <c r="F1308" s="21"/>
      <c r="G1308" s="22"/>
      <c r="H1308" s="23"/>
      <c r="I1308" s="24"/>
      <c r="J1308" s="25"/>
      <c r="K1308" s="4"/>
      <c r="L1308" s="25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</row>
    <row r="1309" spans="1:25" x14ac:dyDescent="0.3">
      <c r="A1309" s="18"/>
      <c r="B1309" s="19"/>
      <c r="C1309" s="4"/>
      <c r="D1309" s="20"/>
      <c r="E1309" s="20"/>
      <c r="F1309" s="21"/>
      <c r="G1309" s="22"/>
      <c r="H1309" s="23"/>
      <c r="I1309" s="24"/>
      <c r="J1309" s="25"/>
      <c r="K1309" s="4"/>
      <c r="L1309" s="25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</row>
    <row r="1310" spans="1:25" x14ac:dyDescent="0.3">
      <c r="A1310" s="18"/>
      <c r="B1310" s="19"/>
      <c r="C1310" s="4"/>
      <c r="D1310" s="20"/>
      <c r="E1310" s="20"/>
      <c r="F1310" s="21"/>
      <c r="G1310" s="22"/>
      <c r="H1310" s="23"/>
      <c r="I1310" s="24"/>
      <c r="J1310" s="25"/>
      <c r="K1310" s="4"/>
      <c r="L1310" s="25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</row>
    <row r="1311" spans="1:25" x14ac:dyDescent="0.3">
      <c r="A1311" s="18"/>
      <c r="B1311" s="19"/>
      <c r="C1311" s="4"/>
      <c r="D1311" s="20"/>
      <c r="E1311" s="20"/>
      <c r="F1311" s="21"/>
      <c r="G1311" s="22"/>
      <c r="H1311" s="23"/>
      <c r="I1311" s="24"/>
      <c r="J1311" s="25"/>
      <c r="K1311" s="4"/>
      <c r="L1311" s="25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</row>
    <row r="1312" spans="1:25" x14ac:dyDescent="0.3">
      <c r="A1312" s="18"/>
      <c r="B1312" s="19"/>
      <c r="C1312" s="4"/>
      <c r="D1312" s="20"/>
      <c r="E1312" s="20"/>
      <c r="F1312" s="21"/>
      <c r="G1312" s="22"/>
      <c r="H1312" s="23"/>
      <c r="I1312" s="24"/>
      <c r="J1312" s="25"/>
      <c r="K1312" s="4"/>
      <c r="L1312" s="25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</row>
    <row r="1313" spans="1:25" x14ac:dyDescent="0.3">
      <c r="A1313" s="18"/>
      <c r="B1313" s="19"/>
      <c r="C1313" s="4"/>
      <c r="D1313" s="20"/>
      <c r="E1313" s="20"/>
      <c r="F1313" s="21"/>
      <c r="G1313" s="22"/>
      <c r="H1313" s="23"/>
      <c r="I1313" s="24"/>
      <c r="J1313" s="25"/>
      <c r="K1313" s="4"/>
      <c r="L1313" s="25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</row>
    <row r="1314" spans="1:25" x14ac:dyDescent="0.3">
      <c r="A1314" s="18"/>
      <c r="B1314" s="19"/>
      <c r="C1314" s="4"/>
      <c r="D1314" s="20"/>
      <c r="E1314" s="20"/>
      <c r="F1314" s="21"/>
      <c r="G1314" s="22"/>
      <c r="H1314" s="23"/>
      <c r="I1314" s="24"/>
      <c r="J1314" s="25"/>
      <c r="K1314" s="4"/>
      <c r="L1314" s="25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</row>
    <row r="1315" spans="1:25" x14ac:dyDescent="0.3">
      <c r="A1315" s="18"/>
      <c r="B1315" s="19"/>
      <c r="C1315" s="4"/>
      <c r="D1315" s="20"/>
      <c r="E1315" s="20"/>
      <c r="F1315" s="21"/>
      <c r="G1315" s="22"/>
      <c r="H1315" s="23"/>
      <c r="I1315" s="24"/>
      <c r="J1315" s="25"/>
      <c r="K1315" s="4"/>
      <c r="L1315" s="25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</row>
    <row r="1316" spans="1:25" x14ac:dyDescent="0.3">
      <c r="A1316" s="18"/>
      <c r="B1316" s="19"/>
      <c r="C1316" s="4"/>
      <c r="D1316" s="20"/>
      <c r="E1316" s="20"/>
      <c r="F1316" s="21"/>
      <c r="G1316" s="22"/>
      <c r="H1316" s="23"/>
      <c r="I1316" s="24"/>
      <c r="J1316" s="25"/>
      <c r="K1316" s="4"/>
      <c r="L1316" s="25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</row>
    <row r="1317" spans="1:25" x14ac:dyDescent="0.3">
      <c r="A1317" s="18"/>
      <c r="B1317" s="19"/>
      <c r="C1317" s="4"/>
      <c r="D1317" s="20"/>
      <c r="E1317" s="20"/>
      <c r="F1317" s="21"/>
      <c r="G1317" s="22"/>
      <c r="H1317" s="23"/>
      <c r="I1317" s="24"/>
      <c r="J1317" s="25"/>
      <c r="K1317" s="4"/>
      <c r="L1317" s="25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</row>
    <row r="1318" spans="1:25" x14ac:dyDescent="0.3">
      <c r="A1318" s="18"/>
      <c r="B1318" s="19"/>
      <c r="C1318" s="4"/>
      <c r="D1318" s="20"/>
      <c r="E1318" s="20"/>
      <c r="F1318" s="21"/>
      <c r="G1318" s="22"/>
      <c r="H1318" s="23"/>
      <c r="I1318" s="24"/>
      <c r="J1318" s="25"/>
      <c r="K1318" s="4"/>
      <c r="L1318" s="25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</row>
    <row r="1319" spans="1:25" x14ac:dyDescent="0.3">
      <c r="A1319" s="18"/>
      <c r="B1319" s="19"/>
      <c r="C1319" s="4"/>
      <c r="D1319" s="20"/>
      <c r="E1319" s="20"/>
      <c r="F1319" s="21"/>
      <c r="G1319" s="22"/>
      <c r="H1319" s="23"/>
      <c r="I1319" s="24"/>
      <c r="J1319" s="25"/>
      <c r="K1319" s="4"/>
      <c r="L1319" s="25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</row>
    <row r="1320" spans="1:25" x14ac:dyDescent="0.3">
      <c r="A1320" s="18"/>
      <c r="B1320" s="19"/>
      <c r="C1320" s="4"/>
      <c r="D1320" s="20"/>
      <c r="E1320" s="20"/>
      <c r="F1320" s="21"/>
      <c r="G1320" s="22"/>
      <c r="H1320" s="23"/>
      <c r="I1320" s="24"/>
      <c r="J1320" s="25"/>
      <c r="K1320" s="4"/>
      <c r="L1320" s="25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</row>
    <row r="1321" spans="1:25" x14ac:dyDescent="0.3">
      <c r="A1321" s="18"/>
      <c r="B1321" s="19"/>
      <c r="C1321" s="4"/>
      <c r="D1321" s="20"/>
      <c r="E1321" s="20"/>
      <c r="F1321" s="21"/>
      <c r="G1321" s="22"/>
      <c r="H1321" s="23"/>
      <c r="I1321" s="24"/>
      <c r="J1321" s="25"/>
      <c r="K1321" s="4"/>
      <c r="L1321" s="25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</row>
    <row r="1322" spans="1:25" x14ac:dyDescent="0.3">
      <c r="A1322" s="18"/>
      <c r="B1322" s="19"/>
      <c r="C1322" s="4"/>
      <c r="D1322" s="20"/>
      <c r="E1322" s="20"/>
      <c r="F1322" s="21"/>
      <c r="G1322" s="22"/>
      <c r="H1322" s="23"/>
      <c r="I1322" s="24"/>
      <c r="J1322" s="25"/>
      <c r="K1322" s="4"/>
      <c r="L1322" s="25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</row>
    <row r="1323" spans="1:25" x14ac:dyDescent="0.3">
      <c r="A1323" s="18"/>
      <c r="B1323" s="19"/>
      <c r="C1323" s="4"/>
      <c r="D1323" s="20"/>
      <c r="E1323" s="20"/>
      <c r="F1323" s="21"/>
      <c r="G1323" s="22"/>
      <c r="H1323" s="23"/>
      <c r="I1323" s="24"/>
      <c r="J1323" s="25"/>
      <c r="K1323" s="4"/>
      <c r="L1323" s="25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</row>
    <row r="1324" spans="1:25" x14ac:dyDescent="0.3">
      <c r="A1324" s="18"/>
      <c r="B1324" s="19"/>
      <c r="C1324" s="4"/>
      <c r="D1324" s="20"/>
      <c r="E1324" s="20"/>
      <c r="F1324" s="21"/>
      <c r="G1324" s="22"/>
      <c r="H1324" s="23"/>
      <c r="I1324" s="24"/>
      <c r="J1324" s="25"/>
      <c r="K1324" s="4"/>
      <c r="L1324" s="25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</row>
    <row r="1325" spans="1:25" x14ac:dyDescent="0.3">
      <c r="A1325" s="18"/>
      <c r="B1325" s="19"/>
      <c r="C1325" s="4"/>
      <c r="D1325" s="20"/>
      <c r="E1325" s="20"/>
      <c r="F1325" s="21"/>
      <c r="G1325" s="22"/>
      <c r="H1325" s="23"/>
      <c r="I1325" s="24"/>
      <c r="J1325" s="25"/>
      <c r="K1325" s="4"/>
      <c r="L1325" s="25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</row>
    <row r="1326" spans="1:25" x14ac:dyDescent="0.3">
      <c r="A1326" s="18"/>
      <c r="B1326" s="19"/>
      <c r="C1326" s="4"/>
      <c r="D1326" s="20"/>
      <c r="E1326" s="20"/>
      <c r="F1326" s="21"/>
      <c r="G1326" s="22"/>
      <c r="H1326" s="23"/>
      <c r="I1326" s="24"/>
      <c r="J1326" s="25"/>
      <c r="K1326" s="4"/>
      <c r="L1326" s="25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</row>
    <row r="1327" spans="1:25" x14ac:dyDescent="0.3">
      <c r="A1327" s="18"/>
      <c r="B1327" s="19"/>
      <c r="C1327" s="4"/>
      <c r="D1327" s="20"/>
      <c r="E1327" s="20"/>
      <c r="F1327" s="21"/>
      <c r="G1327" s="22"/>
      <c r="H1327" s="23"/>
      <c r="I1327" s="24"/>
      <c r="J1327" s="25"/>
      <c r="K1327" s="4"/>
      <c r="L1327" s="25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</row>
    <row r="1328" spans="1:25" x14ac:dyDescent="0.3">
      <c r="A1328" s="18"/>
      <c r="B1328" s="19"/>
      <c r="C1328" s="4"/>
      <c r="D1328" s="20"/>
      <c r="E1328" s="20"/>
      <c r="F1328" s="21"/>
      <c r="G1328" s="22"/>
      <c r="H1328" s="23"/>
      <c r="I1328" s="24"/>
      <c r="J1328" s="25"/>
      <c r="K1328" s="4"/>
      <c r="L1328" s="25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</row>
    <row r="1329" spans="1:25" x14ac:dyDescent="0.3">
      <c r="A1329" s="18"/>
      <c r="B1329" s="19"/>
      <c r="C1329" s="4"/>
      <c r="D1329" s="20"/>
      <c r="E1329" s="20"/>
      <c r="F1329" s="21"/>
      <c r="G1329" s="22"/>
      <c r="H1329" s="23"/>
      <c r="I1329" s="24"/>
      <c r="J1329" s="25"/>
      <c r="K1329" s="4"/>
      <c r="L1329" s="25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</row>
    <row r="1330" spans="1:25" x14ac:dyDescent="0.3">
      <c r="A1330" s="18"/>
      <c r="B1330" s="19"/>
      <c r="C1330" s="4"/>
      <c r="D1330" s="20"/>
      <c r="E1330" s="20"/>
      <c r="F1330" s="21"/>
      <c r="G1330" s="22"/>
      <c r="H1330" s="23"/>
      <c r="I1330" s="24"/>
      <c r="J1330" s="25"/>
      <c r="K1330" s="4"/>
      <c r="L1330" s="25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</row>
    <row r="1331" spans="1:25" x14ac:dyDescent="0.3">
      <c r="A1331" s="18"/>
      <c r="B1331" s="19"/>
      <c r="C1331" s="4"/>
      <c r="D1331" s="20"/>
      <c r="E1331" s="20"/>
      <c r="F1331" s="21"/>
      <c r="G1331" s="22"/>
      <c r="H1331" s="23"/>
      <c r="I1331" s="24"/>
      <c r="J1331" s="25"/>
      <c r="K1331" s="4"/>
      <c r="L1331" s="25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</row>
    <row r="1332" spans="1:25" x14ac:dyDescent="0.3">
      <c r="A1332" s="18"/>
      <c r="B1332" s="19"/>
      <c r="C1332" s="4"/>
      <c r="D1332" s="20"/>
      <c r="E1332" s="20"/>
      <c r="F1332" s="21"/>
      <c r="G1332" s="22"/>
      <c r="H1332" s="23"/>
      <c r="I1332" s="24"/>
      <c r="J1332" s="25"/>
      <c r="K1332" s="4"/>
      <c r="L1332" s="25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</row>
    <row r="1333" spans="1:25" x14ac:dyDescent="0.3">
      <c r="A1333" s="18"/>
      <c r="B1333" s="19"/>
      <c r="C1333" s="4"/>
      <c r="D1333" s="20"/>
      <c r="E1333" s="20"/>
      <c r="F1333" s="21"/>
      <c r="G1333" s="22"/>
      <c r="H1333" s="23"/>
      <c r="I1333" s="24"/>
      <c r="J1333" s="25"/>
      <c r="K1333" s="4"/>
      <c r="L1333" s="25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</row>
    <row r="1334" spans="1:25" x14ac:dyDescent="0.3">
      <c r="A1334" s="18"/>
      <c r="B1334" s="19"/>
      <c r="C1334" s="4"/>
      <c r="D1334" s="20"/>
      <c r="E1334" s="20"/>
      <c r="F1334" s="21"/>
      <c r="G1334" s="22"/>
      <c r="H1334" s="23"/>
      <c r="I1334" s="24"/>
      <c r="J1334" s="25"/>
      <c r="K1334" s="4"/>
      <c r="L1334" s="25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</row>
    <row r="1335" spans="1:25" x14ac:dyDescent="0.3">
      <c r="A1335" s="18"/>
      <c r="B1335" s="19"/>
      <c r="C1335" s="4"/>
      <c r="D1335" s="20"/>
      <c r="E1335" s="20"/>
      <c r="F1335" s="21"/>
      <c r="G1335" s="22"/>
      <c r="H1335" s="23"/>
      <c r="I1335" s="24"/>
      <c r="J1335" s="25"/>
      <c r="K1335" s="4"/>
      <c r="L1335" s="25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</row>
    <row r="1336" spans="1:25" x14ac:dyDescent="0.3">
      <c r="A1336" s="18"/>
      <c r="B1336" s="19"/>
      <c r="C1336" s="4"/>
      <c r="D1336" s="20"/>
      <c r="E1336" s="20"/>
      <c r="F1336" s="21"/>
      <c r="G1336" s="22"/>
      <c r="H1336" s="23"/>
      <c r="I1336" s="24"/>
      <c r="J1336" s="25"/>
      <c r="K1336" s="4"/>
      <c r="L1336" s="25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</row>
    <row r="1337" spans="1:25" x14ac:dyDescent="0.3">
      <c r="A1337" s="18"/>
      <c r="B1337" s="19"/>
      <c r="C1337" s="4"/>
      <c r="D1337" s="20"/>
      <c r="E1337" s="20"/>
      <c r="F1337" s="21"/>
      <c r="G1337" s="22"/>
      <c r="H1337" s="23"/>
      <c r="I1337" s="24"/>
      <c r="J1337" s="25"/>
      <c r="K1337" s="4"/>
      <c r="L1337" s="25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</row>
    <row r="1338" spans="1:25" x14ac:dyDescent="0.3">
      <c r="A1338" s="18"/>
      <c r="B1338" s="19"/>
      <c r="C1338" s="4"/>
      <c r="D1338" s="20"/>
      <c r="E1338" s="20"/>
      <c r="F1338" s="21"/>
      <c r="G1338" s="22"/>
      <c r="H1338" s="23"/>
      <c r="I1338" s="24"/>
      <c r="J1338" s="25"/>
      <c r="K1338" s="4"/>
      <c r="L1338" s="25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</row>
    <row r="1339" spans="1:25" x14ac:dyDescent="0.3">
      <c r="A1339" s="18"/>
      <c r="B1339" s="19"/>
      <c r="C1339" s="4"/>
      <c r="D1339" s="20"/>
      <c r="E1339" s="20"/>
      <c r="F1339" s="21"/>
      <c r="G1339" s="22"/>
      <c r="H1339" s="23"/>
      <c r="I1339" s="24"/>
      <c r="J1339" s="25"/>
      <c r="K1339" s="4"/>
      <c r="L1339" s="25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</row>
    <row r="1340" spans="1:25" x14ac:dyDescent="0.3">
      <c r="A1340" s="18"/>
      <c r="B1340" s="19"/>
      <c r="C1340" s="4"/>
      <c r="D1340" s="20"/>
      <c r="E1340" s="20"/>
      <c r="F1340" s="21"/>
      <c r="G1340" s="22"/>
      <c r="H1340" s="23"/>
      <c r="I1340" s="24"/>
      <c r="J1340" s="25"/>
      <c r="K1340" s="4"/>
      <c r="L1340" s="25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</row>
    <row r="1341" spans="1:25" x14ac:dyDescent="0.3">
      <c r="A1341" s="18"/>
      <c r="B1341" s="19"/>
      <c r="C1341" s="4"/>
      <c r="D1341" s="20"/>
      <c r="E1341" s="20"/>
      <c r="F1341" s="21"/>
      <c r="G1341" s="22"/>
      <c r="H1341" s="23"/>
      <c r="I1341" s="24"/>
      <c r="J1341" s="25"/>
      <c r="K1341" s="4"/>
      <c r="L1341" s="25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</row>
    <row r="1342" spans="1:25" x14ac:dyDescent="0.3">
      <c r="A1342" s="18"/>
      <c r="B1342" s="19"/>
      <c r="C1342" s="4"/>
      <c r="D1342" s="20"/>
      <c r="E1342" s="20"/>
      <c r="F1342" s="21"/>
      <c r="G1342" s="22"/>
      <c r="H1342" s="23"/>
      <c r="I1342" s="24"/>
      <c r="J1342" s="25"/>
      <c r="K1342" s="4"/>
      <c r="L1342" s="25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</row>
    <row r="1343" spans="1:25" x14ac:dyDescent="0.3">
      <c r="A1343" s="18"/>
      <c r="B1343" s="19"/>
      <c r="C1343" s="4"/>
      <c r="D1343" s="20"/>
      <c r="E1343" s="20"/>
      <c r="F1343" s="21"/>
      <c r="G1343" s="22"/>
      <c r="H1343" s="23"/>
      <c r="I1343" s="24"/>
      <c r="J1343" s="25"/>
      <c r="K1343" s="4"/>
      <c r="L1343" s="25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</row>
    <row r="1344" spans="1:25" x14ac:dyDescent="0.3">
      <c r="A1344" s="18"/>
      <c r="B1344" s="19"/>
      <c r="C1344" s="4"/>
      <c r="D1344" s="20"/>
      <c r="E1344" s="20"/>
      <c r="F1344" s="21"/>
      <c r="G1344" s="22"/>
      <c r="H1344" s="23"/>
      <c r="I1344" s="24"/>
      <c r="J1344" s="25"/>
      <c r="K1344" s="4"/>
      <c r="L1344" s="25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</row>
    <row r="1345" spans="1:25" x14ac:dyDescent="0.3">
      <c r="A1345" s="18"/>
      <c r="B1345" s="19"/>
      <c r="C1345" s="4"/>
      <c r="D1345" s="20"/>
      <c r="E1345" s="20"/>
      <c r="F1345" s="21"/>
      <c r="G1345" s="22"/>
      <c r="H1345" s="23"/>
      <c r="I1345" s="24"/>
      <c r="J1345" s="25"/>
      <c r="K1345" s="4"/>
      <c r="L1345" s="25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</row>
    <row r="1346" spans="1:25" x14ac:dyDescent="0.3">
      <c r="A1346" s="18"/>
      <c r="B1346" s="19"/>
      <c r="C1346" s="4"/>
      <c r="D1346" s="20"/>
      <c r="E1346" s="20"/>
      <c r="F1346" s="21"/>
      <c r="G1346" s="22"/>
      <c r="H1346" s="23"/>
      <c r="I1346" s="24"/>
      <c r="J1346" s="25"/>
      <c r="K1346" s="4"/>
      <c r="L1346" s="25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</row>
    <row r="1347" spans="1:25" x14ac:dyDescent="0.3">
      <c r="A1347" s="18"/>
      <c r="B1347" s="19"/>
      <c r="C1347" s="4"/>
      <c r="D1347" s="20"/>
      <c r="E1347" s="20"/>
      <c r="F1347" s="21"/>
      <c r="G1347" s="22"/>
      <c r="H1347" s="23"/>
      <c r="I1347" s="24"/>
      <c r="J1347" s="25"/>
      <c r="K1347" s="4"/>
      <c r="L1347" s="25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</row>
    <row r="1348" spans="1:25" x14ac:dyDescent="0.3">
      <c r="A1348" s="18"/>
      <c r="B1348" s="19"/>
      <c r="C1348" s="4"/>
      <c r="D1348" s="20"/>
      <c r="E1348" s="20"/>
      <c r="F1348" s="21"/>
      <c r="G1348" s="22"/>
      <c r="H1348" s="23"/>
      <c r="I1348" s="24"/>
      <c r="J1348" s="25"/>
      <c r="K1348" s="4"/>
      <c r="L1348" s="25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</row>
    <row r="1349" spans="1:25" x14ac:dyDescent="0.3">
      <c r="A1349" s="18"/>
      <c r="B1349" s="19"/>
      <c r="C1349" s="4"/>
      <c r="D1349" s="20"/>
      <c r="E1349" s="20"/>
      <c r="F1349" s="21"/>
      <c r="G1349" s="22"/>
      <c r="H1349" s="23"/>
      <c r="I1349" s="24"/>
      <c r="J1349" s="25"/>
      <c r="K1349" s="4"/>
      <c r="L1349" s="25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</row>
    <row r="1350" spans="1:25" x14ac:dyDescent="0.3">
      <c r="A1350" s="18"/>
      <c r="B1350" s="19"/>
      <c r="C1350" s="4"/>
      <c r="D1350" s="20"/>
      <c r="E1350" s="20"/>
      <c r="F1350" s="21"/>
      <c r="G1350" s="22"/>
      <c r="H1350" s="23"/>
      <c r="I1350" s="24"/>
      <c r="J1350" s="25"/>
      <c r="K1350" s="4"/>
      <c r="L1350" s="25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</row>
    <row r="1351" spans="1:25" x14ac:dyDescent="0.3">
      <c r="A1351" s="18"/>
      <c r="B1351" s="19"/>
      <c r="C1351" s="4"/>
      <c r="D1351" s="20"/>
      <c r="E1351" s="20"/>
      <c r="F1351" s="21"/>
      <c r="G1351" s="22"/>
      <c r="H1351" s="23"/>
      <c r="I1351" s="24"/>
      <c r="J1351" s="25"/>
      <c r="K1351" s="4"/>
      <c r="L1351" s="25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</row>
    <row r="1352" spans="1:25" x14ac:dyDescent="0.3">
      <c r="A1352" s="18"/>
      <c r="B1352" s="19"/>
      <c r="C1352" s="4"/>
      <c r="D1352" s="20"/>
      <c r="E1352" s="20"/>
      <c r="F1352" s="21"/>
      <c r="G1352" s="22"/>
      <c r="H1352" s="23"/>
      <c r="I1352" s="24"/>
      <c r="J1352" s="25"/>
      <c r="K1352" s="4"/>
      <c r="L1352" s="25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</row>
    <row r="1353" spans="1:25" x14ac:dyDescent="0.3">
      <c r="A1353" s="18"/>
      <c r="B1353" s="19"/>
      <c r="C1353" s="4"/>
      <c r="D1353" s="20"/>
      <c r="E1353" s="20"/>
      <c r="F1353" s="21"/>
      <c r="G1353" s="22"/>
      <c r="H1353" s="23"/>
      <c r="I1353" s="24"/>
      <c r="J1353" s="25"/>
      <c r="K1353" s="4"/>
      <c r="L1353" s="25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</row>
    <row r="1354" spans="1:25" x14ac:dyDescent="0.3">
      <c r="A1354" s="18"/>
      <c r="B1354" s="19"/>
      <c r="C1354" s="4"/>
      <c r="D1354" s="20"/>
      <c r="E1354" s="20"/>
      <c r="F1354" s="21"/>
      <c r="G1354" s="22"/>
      <c r="H1354" s="23"/>
      <c r="I1354" s="24"/>
      <c r="J1354" s="25"/>
      <c r="K1354" s="4"/>
      <c r="L1354" s="25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</row>
    <row r="1355" spans="1:25" x14ac:dyDescent="0.3">
      <c r="A1355" s="18"/>
      <c r="B1355" s="19"/>
      <c r="C1355" s="4"/>
      <c r="D1355" s="20"/>
      <c r="E1355" s="20"/>
      <c r="F1355" s="21"/>
      <c r="G1355" s="22"/>
      <c r="H1355" s="23"/>
      <c r="I1355" s="24"/>
      <c r="J1355" s="25"/>
      <c r="K1355" s="4"/>
      <c r="L1355" s="25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</row>
    <row r="1356" spans="1:25" x14ac:dyDescent="0.3">
      <c r="A1356" s="18"/>
      <c r="B1356" s="19"/>
      <c r="C1356" s="4"/>
      <c r="D1356" s="20"/>
      <c r="E1356" s="20"/>
      <c r="F1356" s="21"/>
      <c r="G1356" s="22"/>
      <c r="H1356" s="23"/>
      <c r="I1356" s="24"/>
      <c r="J1356" s="25"/>
      <c r="K1356" s="4"/>
      <c r="L1356" s="25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</row>
    <row r="1357" spans="1:25" x14ac:dyDescent="0.3">
      <c r="A1357" s="18"/>
      <c r="B1357" s="19"/>
      <c r="C1357" s="4"/>
      <c r="D1357" s="20"/>
      <c r="E1357" s="20"/>
      <c r="F1357" s="21"/>
      <c r="G1357" s="22"/>
      <c r="H1357" s="23"/>
      <c r="I1357" s="24"/>
      <c r="J1357" s="25"/>
      <c r="K1357" s="4"/>
      <c r="L1357" s="25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</row>
    <row r="1358" spans="1:25" x14ac:dyDescent="0.3">
      <c r="A1358" s="18"/>
      <c r="B1358" s="19"/>
      <c r="C1358" s="4"/>
      <c r="D1358" s="20"/>
      <c r="E1358" s="20"/>
      <c r="F1358" s="21"/>
      <c r="G1358" s="22"/>
      <c r="H1358" s="23"/>
      <c r="I1358" s="24"/>
      <c r="J1358" s="25"/>
      <c r="K1358" s="4"/>
      <c r="L1358" s="25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</row>
    <row r="1359" spans="1:25" x14ac:dyDescent="0.3">
      <c r="A1359" s="18"/>
      <c r="B1359" s="19"/>
      <c r="C1359" s="4"/>
      <c r="D1359" s="20"/>
      <c r="E1359" s="20"/>
      <c r="F1359" s="21"/>
      <c r="G1359" s="22"/>
      <c r="H1359" s="23"/>
      <c r="I1359" s="24"/>
      <c r="J1359" s="25"/>
      <c r="K1359" s="4"/>
      <c r="L1359" s="25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</row>
    <row r="1360" spans="1:25" x14ac:dyDescent="0.3">
      <c r="A1360" s="18"/>
      <c r="B1360" s="19"/>
      <c r="C1360" s="4"/>
      <c r="D1360" s="20"/>
      <c r="E1360" s="20"/>
      <c r="F1360" s="21"/>
      <c r="G1360" s="22"/>
      <c r="H1360" s="23"/>
      <c r="I1360" s="24"/>
      <c r="J1360" s="25"/>
      <c r="K1360" s="4"/>
      <c r="L1360" s="25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</row>
    <row r="1361" spans="1:25" x14ac:dyDescent="0.3">
      <c r="A1361" s="18"/>
      <c r="B1361" s="19"/>
      <c r="C1361" s="4"/>
      <c r="D1361" s="20"/>
      <c r="E1361" s="20"/>
      <c r="F1361" s="21"/>
      <c r="G1361" s="22"/>
      <c r="H1361" s="23"/>
      <c r="I1361" s="24"/>
      <c r="J1361" s="25"/>
      <c r="K1361" s="4"/>
      <c r="L1361" s="25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</row>
    <row r="1362" spans="1:25" x14ac:dyDescent="0.3">
      <c r="A1362" s="18"/>
      <c r="B1362" s="19"/>
      <c r="C1362" s="4"/>
      <c r="D1362" s="20"/>
      <c r="E1362" s="20"/>
      <c r="F1362" s="21"/>
      <c r="G1362" s="22"/>
      <c r="H1362" s="23"/>
      <c r="I1362" s="24"/>
      <c r="J1362" s="25"/>
      <c r="K1362" s="4"/>
      <c r="L1362" s="25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</row>
    <row r="1363" spans="1:25" x14ac:dyDescent="0.3">
      <c r="A1363" s="18"/>
      <c r="B1363" s="19"/>
      <c r="C1363" s="4"/>
      <c r="D1363" s="20"/>
      <c r="E1363" s="20"/>
      <c r="F1363" s="21"/>
      <c r="G1363" s="22"/>
      <c r="H1363" s="23"/>
      <c r="I1363" s="24"/>
      <c r="J1363" s="25"/>
      <c r="K1363" s="4"/>
      <c r="L1363" s="25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</row>
    <row r="1364" spans="1:25" x14ac:dyDescent="0.3">
      <c r="A1364" s="18"/>
      <c r="B1364" s="19"/>
      <c r="C1364" s="4"/>
      <c r="D1364" s="20"/>
      <c r="E1364" s="20"/>
      <c r="F1364" s="21"/>
      <c r="G1364" s="22"/>
      <c r="H1364" s="23"/>
      <c r="I1364" s="24"/>
      <c r="J1364" s="25"/>
      <c r="K1364" s="4"/>
      <c r="L1364" s="25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</row>
    <row r="1365" spans="1:25" x14ac:dyDescent="0.3">
      <c r="A1365" s="18"/>
      <c r="B1365" s="19"/>
      <c r="C1365" s="4"/>
      <c r="D1365" s="20"/>
      <c r="E1365" s="20"/>
      <c r="F1365" s="21"/>
      <c r="G1365" s="22"/>
      <c r="H1365" s="23"/>
      <c r="I1365" s="24"/>
      <c r="J1365" s="25"/>
      <c r="K1365" s="4"/>
      <c r="L1365" s="25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</row>
    <row r="1366" spans="1:25" x14ac:dyDescent="0.3">
      <c r="A1366" s="18"/>
      <c r="B1366" s="19"/>
      <c r="C1366" s="4"/>
      <c r="D1366" s="20"/>
      <c r="E1366" s="20"/>
      <c r="F1366" s="21"/>
      <c r="G1366" s="22"/>
      <c r="H1366" s="23"/>
      <c r="I1366" s="24"/>
      <c r="J1366" s="25"/>
      <c r="K1366" s="4"/>
      <c r="L1366" s="25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</row>
    <row r="1367" spans="1:25" x14ac:dyDescent="0.3">
      <c r="A1367" s="18"/>
      <c r="B1367" s="19"/>
      <c r="C1367" s="4"/>
      <c r="D1367" s="20"/>
      <c r="E1367" s="20"/>
      <c r="F1367" s="21"/>
      <c r="G1367" s="22"/>
      <c r="H1367" s="23"/>
      <c r="I1367" s="24"/>
      <c r="J1367" s="25"/>
      <c r="K1367" s="4"/>
      <c r="L1367" s="25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</row>
    <row r="1368" spans="1:25" x14ac:dyDescent="0.3">
      <c r="A1368" s="18"/>
      <c r="B1368" s="19"/>
      <c r="C1368" s="4"/>
      <c r="D1368" s="20"/>
      <c r="E1368" s="20"/>
      <c r="F1368" s="21"/>
      <c r="G1368" s="22"/>
      <c r="H1368" s="23"/>
      <c r="I1368" s="24"/>
      <c r="J1368" s="25"/>
      <c r="K1368" s="4"/>
      <c r="L1368" s="25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</row>
    <row r="1369" spans="1:25" x14ac:dyDescent="0.3">
      <c r="A1369" s="18"/>
      <c r="B1369" s="19"/>
      <c r="C1369" s="4"/>
      <c r="D1369" s="20"/>
      <c r="E1369" s="20"/>
      <c r="F1369" s="21"/>
      <c r="G1369" s="22"/>
      <c r="H1369" s="23"/>
      <c r="I1369" s="24"/>
      <c r="J1369" s="25"/>
      <c r="K1369" s="4"/>
      <c r="L1369" s="25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</row>
    <row r="1370" spans="1:25" x14ac:dyDescent="0.3">
      <c r="A1370" s="18"/>
      <c r="B1370" s="19"/>
      <c r="C1370" s="4"/>
      <c r="D1370" s="20"/>
      <c r="E1370" s="20"/>
      <c r="F1370" s="21"/>
      <c r="G1370" s="22"/>
      <c r="H1370" s="23"/>
      <c r="I1370" s="24"/>
      <c r="J1370" s="25"/>
      <c r="K1370" s="4"/>
      <c r="L1370" s="25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</row>
    <row r="1371" spans="1:25" x14ac:dyDescent="0.3">
      <c r="A1371" s="18"/>
      <c r="B1371" s="19"/>
      <c r="C1371" s="4"/>
      <c r="D1371" s="20"/>
      <c r="E1371" s="20"/>
      <c r="F1371" s="21"/>
      <c r="G1371" s="22"/>
      <c r="H1371" s="23"/>
      <c r="I1371" s="24"/>
      <c r="J1371" s="25"/>
      <c r="K1371" s="4"/>
      <c r="L1371" s="25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</row>
    <row r="1372" spans="1:25" x14ac:dyDescent="0.3">
      <c r="A1372" s="18"/>
      <c r="B1372" s="19"/>
      <c r="C1372" s="4"/>
      <c r="D1372" s="20"/>
      <c r="E1372" s="20"/>
      <c r="F1372" s="21"/>
      <c r="G1372" s="22"/>
      <c r="H1372" s="23"/>
      <c r="I1372" s="24"/>
      <c r="J1372" s="25"/>
      <c r="K1372" s="4"/>
      <c r="L1372" s="25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</row>
    <row r="1373" spans="1:25" x14ac:dyDescent="0.3">
      <c r="A1373" s="18"/>
      <c r="B1373" s="19"/>
      <c r="C1373" s="4"/>
      <c r="D1373" s="20"/>
      <c r="E1373" s="20"/>
      <c r="F1373" s="21"/>
      <c r="G1373" s="22"/>
      <c r="H1373" s="23"/>
      <c r="I1373" s="24"/>
      <c r="J1373" s="25"/>
      <c r="K1373" s="4"/>
      <c r="L1373" s="25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</row>
    <row r="1374" spans="1:25" x14ac:dyDescent="0.3">
      <c r="A1374" s="18"/>
      <c r="B1374" s="19"/>
      <c r="C1374" s="4"/>
      <c r="D1374" s="20"/>
      <c r="E1374" s="20"/>
      <c r="F1374" s="21"/>
      <c r="G1374" s="22"/>
      <c r="H1374" s="23"/>
      <c r="I1374" s="24"/>
      <c r="J1374" s="25"/>
      <c r="K1374" s="4"/>
      <c r="L1374" s="25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</row>
    <row r="1375" spans="1:25" x14ac:dyDescent="0.3">
      <c r="A1375" s="18"/>
      <c r="B1375" s="19"/>
      <c r="C1375" s="4"/>
      <c r="D1375" s="20"/>
      <c r="E1375" s="20"/>
      <c r="F1375" s="21"/>
      <c r="G1375" s="22"/>
      <c r="H1375" s="23"/>
      <c r="I1375" s="24"/>
      <c r="J1375" s="25"/>
      <c r="K1375" s="4"/>
      <c r="L1375" s="25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</row>
    <row r="1376" spans="1:25" x14ac:dyDescent="0.3">
      <c r="A1376" s="18"/>
      <c r="B1376" s="19"/>
      <c r="C1376" s="4"/>
      <c r="D1376" s="20"/>
      <c r="E1376" s="20"/>
      <c r="F1376" s="21"/>
      <c r="G1376" s="22"/>
      <c r="H1376" s="23"/>
      <c r="I1376" s="24"/>
      <c r="J1376" s="25"/>
      <c r="K1376" s="4"/>
      <c r="L1376" s="25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</row>
    <row r="1377" spans="1:25" x14ac:dyDescent="0.3">
      <c r="A1377" s="18"/>
      <c r="B1377" s="19"/>
      <c r="C1377" s="4"/>
      <c r="D1377" s="20"/>
      <c r="E1377" s="20"/>
      <c r="F1377" s="21"/>
      <c r="G1377" s="22"/>
      <c r="H1377" s="23"/>
      <c r="I1377" s="24"/>
      <c r="J1377" s="25"/>
      <c r="K1377" s="4"/>
      <c r="L1377" s="25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</row>
    <row r="1378" spans="1:25" x14ac:dyDescent="0.3">
      <c r="A1378" s="18"/>
      <c r="B1378" s="19"/>
      <c r="C1378" s="4"/>
      <c r="D1378" s="20"/>
      <c r="E1378" s="20"/>
      <c r="F1378" s="21"/>
      <c r="G1378" s="22"/>
      <c r="H1378" s="23"/>
      <c r="I1378" s="24"/>
      <c r="J1378" s="25"/>
      <c r="K1378" s="4"/>
      <c r="L1378" s="25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</row>
    <row r="1379" spans="1:25" x14ac:dyDescent="0.3">
      <c r="A1379" s="18"/>
      <c r="B1379" s="19"/>
      <c r="C1379" s="4"/>
      <c r="D1379" s="20"/>
      <c r="E1379" s="20"/>
      <c r="F1379" s="21"/>
      <c r="G1379" s="22"/>
      <c r="H1379" s="23"/>
      <c r="I1379" s="24"/>
      <c r="J1379" s="25"/>
      <c r="K1379" s="4"/>
      <c r="L1379" s="25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</row>
    <row r="1380" spans="1:25" x14ac:dyDescent="0.3">
      <c r="A1380" s="18"/>
      <c r="B1380" s="19"/>
      <c r="C1380" s="4"/>
      <c r="D1380" s="20"/>
      <c r="E1380" s="20"/>
      <c r="F1380" s="21"/>
      <c r="G1380" s="22"/>
      <c r="H1380" s="23"/>
      <c r="I1380" s="24"/>
      <c r="J1380" s="25"/>
      <c r="K1380" s="4"/>
      <c r="L1380" s="25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</row>
    <row r="1381" spans="1:25" x14ac:dyDescent="0.3">
      <c r="A1381" s="18"/>
      <c r="B1381" s="19"/>
      <c r="C1381" s="4"/>
      <c r="D1381" s="20"/>
      <c r="E1381" s="20"/>
      <c r="F1381" s="21"/>
      <c r="G1381" s="22"/>
      <c r="H1381" s="23"/>
      <c r="I1381" s="24"/>
      <c r="J1381" s="25"/>
      <c r="K1381" s="4"/>
      <c r="L1381" s="25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</row>
    <row r="1382" spans="1:25" x14ac:dyDescent="0.3">
      <c r="A1382" s="18"/>
      <c r="B1382" s="19"/>
      <c r="C1382" s="4"/>
      <c r="D1382" s="20"/>
      <c r="E1382" s="20"/>
      <c r="F1382" s="21"/>
      <c r="G1382" s="22"/>
      <c r="H1382" s="23"/>
      <c r="I1382" s="24"/>
      <c r="J1382" s="25"/>
      <c r="K1382" s="4"/>
      <c r="L1382" s="25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</row>
    <row r="1383" spans="1:25" x14ac:dyDescent="0.3">
      <c r="A1383" s="18"/>
      <c r="B1383" s="19"/>
      <c r="C1383" s="4"/>
      <c r="D1383" s="20"/>
      <c r="E1383" s="20"/>
      <c r="F1383" s="21"/>
      <c r="G1383" s="22"/>
      <c r="H1383" s="23"/>
      <c r="I1383" s="24"/>
      <c r="J1383" s="25"/>
      <c r="K1383" s="4"/>
      <c r="L1383" s="25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</row>
    <row r="1384" spans="1:25" x14ac:dyDescent="0.3">
      <c r="A1384" s="18"/>
      <c r="B1384" s="19"/>
      <c r="C1384" s="4"/>
      <c r="D1384" s="20"/>
      <c r="E1384" s="20"/>
      <c r="F1384" s="21"/>
      <c r="G1384" s="22"/>
      <c r="H1384" s="23"/>
      <c r="I1384" s="24"/>
      <c r="J1384" s="25"/>
      <c r="K1384" s="4"/>
      <c r="L1384" s="25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</row>
    <row r="1385" spans="1:25" x14ac:dyDescent="0.3">
      <c r="A1385" s="18"/>
      <c r="B1385" s="19"/>
      <c r="C1385" s="4"/>
      <c r="D1385" s="20"/>
      <c r="E1385" s="20"/>
      <c r="F1385" s="21"/>
      <c r="G1385" s="22"/>
      <c r="H1385" s="23"/>
      <c r="I1385" s="24"/>
      <c r="J1385" s="25"/>
      <c r="K1385" s="4"/>
      <c r="L1385" s="25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</row>
    <row r="1386" spans="1:25" x14ac:dyDescent="0.3">
      <c r="A1386" s="18"/>
      <c r="B1386" s="19"/>
      <c r="C1386" s="4"/>
      <c r="D1386" s="20"/>
      <c r="E1386" s="20"/>
      <c r="F1386" s="21"/>
      <c r="G1386" s="22"/>
      <c r="H1386" s="23"/>
      <c r="I1386" s="24"/>
      <c r="J1386" s="25"/>
      <c r="K1386" s="4"/>
      <c r="L1386" s="25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</row>
    <row r="1387" spans="1:25" x14ac:dyDescent="0.3">
      <c r="A1387" s="18"/>
      <c r="B1387" s="19"/>
      <c r="C1387" s="4"/>
      <c r="D1387" s="20"/>
      <c r="E1387" s="20"/>
      <c r="F1387" s="21"/>
      <c r="G1387" s="22"/>
      <c r="H1387" s="23"/>
      <c r="I1387" s="24"/>
      <c r="J1387" s="25"/>
      <c r="K1387" s="4"/>
      <c r="L1387" s="25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</row>
    <row r="1388" spans="1:25" x14ac:dyDescent="0.3">
      <c r="A1388" s="18"/>
      <c r="B1388" s="19"/>
      <c r="C1388" s="4"/>
      <c r="D1388" s="20"/>
      <c r="E1388" s="20"/>
      <c r="F1388" s="21"/>
      <c r="G1388" s="22"/>
      <c r="H1388" s="23"/>
      <c r="I1388" s="24"/>
      <c r="J1388" s="25"/>
      <c r="K1388" s="4"/>
      <c r="L1388" s="25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</row>
    <row r="1389" spans="1:25" x14ac:dyDescent="0.3">
      <c r="A1389" s="18"/>
      <c r="B1389" s="19"/>
      <c r="C1389" s="4"/>
      <c r="D1389" s="20"/>
      <c r="E1389" s="20"/>
      <c r="F1389" s="21"/>
      <c r="G1389" s="22"/>
      <c r="H1389" s="23"/>
      <c r="I1389" s="24"/>
      <c r="J1389" s="25"/>
      <c r="K1389" s="4"/>
      <c r="L1389" s="25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</row>
    <row r="1390" spans="1:25" x14ac:dyDescent="0.3">
      <c r="A1390" s="18"/>
      <c r="B1390" s="19"/>
      <c r="C1390" s="4"/>
      <c r="D1390" s="20"/>
      <c r="E1390" s="20"/>
      <c r="F1390" s="21"/>
      <c r="G1390" s="22"/>
      <c r="H1390" s="23"/>
      <c r="I1390" s="24"/>
      <c r="J1390" s="25"/>
      <c r="K1390" s="4"/>
      <c r="L1390" s="25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</row>
    <row r="1391" spans="1:25" x14ac:dyDescent="0.3">
      <c r="A1391" s="18"/>
      <c r="B1391" s="19"/>
      <c r="C1391" s="4"/>
      <c r="D1391" s="20"/>
      <c r="E1391" s="20"/>
      <c r="F1391" s="21"/>
      <c r="G1391" s="22"/>
      <c r="H1391" s="23"/>
      <c r="I1391" s="24"/>
      <c r="J1391" s="25"/>
      <c r="K1391" s="4"/>
      <c r="L1391" s="25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</row>
    <row r="1392" spans="1:25" x14ac:dyDescent="0.3">
      <c r="A1392" s="18"/>
      <c r="B1392" s="19"/>
      <c r="C1392" s="4"/>
      <c r="D1392" s="20"/>
      <c r="E1392" s="20"/>
      <c r="F1392" s="21"/>
      <c r="G1392" s="22"/>
      <c r="H1392" s="23"/>
      <c r="I1392" s="24"/>
      <c r="J1392" s="25"/>
      <c r="K1392" s="4"/>
      <c r="L1392" s="25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</row>
    <row r="1393" spans="1:25" x14ac:dyDescent="0.3">
      <c r="A1393" s="18"/>
      <c r="B1393" s="19"/>
      <c r="C1393" s="4"/>
      <c r="D1393" s="20"/>
      <c r="E1393" s="20"/>
      <c r="F1393" s="21"/>
      <c r="G1393" s="22"/>
      <c r="H1393" s="23"/>
      <c r="I1393" s="24"/>
      <c r="J1393" s="25"/>
      <c r="K1393" s="4"/>
      <c r="L1393" s="25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</row>
    <row r="1394" spans="1:25" x14ac:dyDescent="0.3">
      <c r="A1394" s="18"/>
      <c r="B1394" s="19"/>
      <c r="C1394" s="4"/>
      <c r="D1394" s="20"/>
      <c r="E1394" s="20"/>
      <c r="F1394" s="21"/>
      <c r="G1394" s="22"/>
      <c r="H1394" s="23"/>
      <c r="I1394" s="24"/>
      <c r="J1394" s="25"/>
      <c r="K1394" s="4"/>
      <c r="L1394" s="25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</row>
    <row r="1395" spans="1:25" x14ac:dyDescent="0.3">
      <c r="A1395" s="18"/>
      <c r="B1395" s="19"/>
      <c r="C1395" s="4"/>
      <c r="D1395" s="20"/>
      <c r="E1395" s="20"/>
      <c r="F1395" s="21"/>
      <c r="G1395" s="22"/>
      <c r="H1395" s="23"/>
      <c r="I1395" s="24"/>
      <c r="J1395" s="25"/>
      <c r="K1395" s="4"/>
      <c r="L1395" s="25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</row>
    <row r="1396" spans="1:25" x14ac:dyDescent="0.3">
      <c r="A1396" s="18"/>
      <c r="B1396" s="19"/>
      <c r="C1396" s="4"/>
      <c r="D1396" s="20"/>
      <c r="E1396" s="20"/>
      <c r="F1396" s="21"/>
      <c r="G1396" s="22"/>
      <c r="H1396" s="23"/>
      <c r="I1396" s="24"/>
      <c r="J1396" s="25"/>
      <c r="K1396" s="4"/>
      <c r="L1396" s="25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</row>
    <row r="1397" spans="1:25" x14ac:dyDescent="0.3">
      <c r="A1397" s="18"/>
      <c r="B1397" s="19"/>
      <c r="C1397" s="4"/>
      <c r="D1397" s="20"/>
      <c r="E1397" s="20"/>
      <c r="F1397" s="21"/>
      <c r="G1397" s="22"/>
      <c r="H1397" s="23"/>
      <c r="I1397" s="24"/>
      <c r="J1397" s="25"/>
      <c r="K1397" s="4"/>
      <c r="L1397" s="25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</row>
    <row r="1398" spans="1:25" x14ac:dyDescent="0.3">
      <c r="A1398" s="18"/>
      <c r="B1398" s="19"/>
      <c r="C1398" s="4"/>
      <c r="D1398" s="20"/>
      <c r="E1398" s="20"/>
      <c r="F1398" s="21"/>
      <c r="G1398" s="22"/>
      <c r="H1398" s="23"/>
      <c r="I1398" s="24"/>
      <c r="J1398" s="25"/>
      <c r="K1398" s="4"/>
      <c r="L1398" s="25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</row>
    <row r="1399" spans="1:25" x14ac:dyDescent="0.3">
      <c r="A1399" s="18"/>
      <c r="B1399" s="19"/>
      <c r="C1399" s="4"/>
      <c r="D1399" s="20"/>
      <c r="E1399" s="20"/>
      <c r="F1399" s="21"/>
      <c r="G1399" s="22"/>
      <c r="H1399" s="23"/>
      <c r="I1399" s="24"/>
      <c r="J1399" s="25"/>
      <c r="K1399" s="4"/>
      <c r="L1399" s="25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</row>
    <row r="1400" spans="1:25" x14ac:dyDescent="0.3">
      <c r="A1400" s="18"/>
      <c r="B1400" s="19"/>
      <c r="C1400" s="4"/>
      <c r="D1400" s="20"/>
      <c r="E1400" s="20"/>
      <c r="F1400" s="21"/>
      <c r="G1400" s="22"/>
      <c r="H1400" s="23"/>
      <c r="I1400" s="24"/>
      <c r="J1400" s="25"/>
      <c r="K1400" s="4"/>
      <c r="L1400" s="25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</row>
    <row r="1401" spans="1:25" x14ac:dyDescent="0.3">
      <c r="A1401" s="18"/>
      <c r="B1401" s="19"/>
      <c r="C1401" s="4"/>
      <c r="D1401" s="20"/>
      <c r="E1401" s="20"/>
      <c r="F1401" s="21"/>
      <c r="G1401" s="22"/>
      <c r="H1401" s="23"/>
      <c r="I1401" s="24"/>
      <c r="J1401" s="25"/>
      <c r="K1401" s="4"/>
      <c r="L1401" s="25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</row>
    <row r="1402" spans="1:25" x14ac:dyDescent="0.3">
      <c r="A1402" s="18"/>
      <c r="B1402" s="19"/>
      <c r="C1402" s="4"/>
      <c r="D1402" s="20"/>
      <c r="E1402" s="20"/>
      <c r="F1402" s="21"/>
      <c r="G1402" s="22"/>
      <c r="H1402" s="23"/>
      <c r="I1402" s="24"/>
      <c r="J1402" s="25"/>
      <c r="K1402" s="4"/>
      <c r="L1402" s="25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</row>
    <row r="1403" spans="1:25" x14ac:dyDescent="0.3">
      <c r="A1403" s="18"/>
      <c r="B1403" s="19"/>
      <c r="C1403" s="4"/>
      <c r="D1403" s="20"/>
      <c r="E1403" s="20"/>
      <c r="F1403" s="21"/>
      <c r="G1403" s="22"/>
      <c r="H1403" s="23"/>
      <c r="I1403" s="24"/>
      <c r="J1403" s="25"/>
      <c r="K1403" s="4"/>
      <c r="L1403" s="25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</row>
    <row r="1404" spans="1:25" x14ac:dyDescent="0.3">
      <c r="A1404" s="18"/>
      <c r="B1404" s="19"/>
      <c r="C1404" s="4"/>
      <c r="D1404" s="20"/>
      <c r="E1404" s="20"/>
      <c r="F1404" s="21"/>
      <c r="G1404" s="22"/>
      <c r="H1404" s="23"/>
      <c r="I1404" s="24"/>
      <c r="J1404" s="25"/>
      <c r="K1404" s="4"/>
      <c r="L1404" s="25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</row>
    <row r="1405" spans="1:25" x14ac:dyDescent="0.3">
      <c r="A1405" s="18"/>
      <c r="B1405" s="19"/>
      <c r="C1405" s="4"/>
      <c r="D1405" s="20"/>
      <c r="E1405" s="20"/>
      <c r="F1405" s="21"/>
      <c r="G1405" s="22"/>
      <c r="H1405" s="23"/>
      <c r="I1405" s="24"/>
      <c r="J1405" s="25"/>
      <c r="K1405" s="4"/>
      <c r="L1405" s="25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</row>
    <row r="1406" spans="1:25" x14ac:dyDescent="0.3">
      <c r="A1406" s="18"/>
      <c r="B1406" s="19"/>
      <c r="C1406" s="4"/>
      <c r="D1406" s="20"/>
      <c r="E1406" s="20"/>
      <c r="F1406" s="21"/>
      <c r="G1406" s="22"/>
      <c r="H1406" s="23"/>
      <c r="I1406" s="24"/>
      <c r="J1406" s="25"/>
      <c r="K1406" s="4"/>
      <c r="L1406" s="25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</row>
    <row r="1407" spans="1:25" x14ac:dyDescent="0.3">
      <c r="A1407" s="18"/>
      <c r="B1407" s="19"/>
      <c r="C1407" s="4"/>
      <c r="D1407" s="20"/>
      <c r="E1407" s="20"/>
      <c r="F1407" s="21"/>
      <c r="G1407" s="22"/>
      <c r="H1407" s="23"/>
      <c r="I1407" s="24"/>
      <c r="J1407" s="25"/>
      <c r="K1407" s="4"/>
      <c r="L1407" s="25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</row>
    <row r="1408" spans="1:25" x14ac:dyDescent="0.3">
      <c r="A1408" s="18"/>
      <c r="B1408" s="19"/>
      <c r="C1408" s="4"/>
      <c r="D1408" s="20"/>
      <c r="E1408" s="20"/>
      <c r="F1408" s="21"/>
      <c r="G1408" s="22"/>
      <c r="H1408" s="23"/>
      <c r="I1408" s="24"/>
      <c r="J1408" s="25"/>
      <c r="K1408" s="4"/>
      <c r="L1408" s="25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</row>
    <row r="1409" spans="1:25" x14ac:dyDescent="0.3">
      <c r="A1409" s="18"/>
      <c r="B1409" s="19"/>
      <c r="C1409" s="4"/>
      <c r="D1409" s="20"/>
      <c r="E1409" s="20"/>
      <c r="F1409" s="21"/>
      <c r="G1409" s="22"/>
      <c r="H1409" s="23"/>
      <c r="I1409" s="24"/>
      <c r="J1409" s="25"/>
      <c r="K1409" s="4"/>
      <c r="L1409" s="25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</row>
    <row r="1410" spans="1:25" x14ac:dyDescent="0.3">
      <c r="A1410" s="18"/>
      <c r="B1410" s="19"/>
      <c r="C1410" s="4"/>
      <c r="D1410" s="20"/>
      <c r="E1410" s="20"/>
      <c r="F1410" s="21"/>
      <c r="G1410" s="22"/>
      <c r="H1410" s="23"/>
      <c r="I1410" s="24"/>
      <c r="J1410" s="25"/>
      <c r="K1410" s="4"/>
      <c r="L1410" s="25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</row>
    <row r="1411" spans="1:25" x14ac:dyDescent="0.3">
      <c r="A1411" s="18"/>
      <c r="B1411" s="19"/>
      <c r="C1411" s="4"/>
      <c r="D1411" s="20"/>
      <c r="E1411" s="20"/>
      <c r="F1411" s="21"/>
      <c r="G1411" s="22"/>
      <c r="H1411" s="23"/>
      <c r="I1411" s="24"/>
      <c r="J1411" s="25"/>
      <c r="K1411" s="4"/>
      <c r="L1411" s="25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</row>
    <row r="1412" spans="1:25" x14ac:dyDescent="0.3">
      <c r="A1412" s="18"/>
      <c r="B1412" s="19"/>
      <c r="C1412" s="4"/>
      <c r="D1412" s="20"/>
      <c r="E1412" s="20"/>
      <c r="F1412" s="21"/>
      <c r="G1412" s="22"/>
      <c r="H1412" s="23"/>
      <c r="I1412" s="24"/>
      <c r="J1412" s="25"/>
      <c r="K1412" s="4"/>
      <c r="L1412" s="25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</row>
    <row r="1413" spans="1:25" x14ac:dyDescent="0.3">
      <c r="A1413" s="18"/>
      <c r="B1413" s="19"/>
      <c r="C1413" s="4"/>
      <c r="D1413" s="20"/>
      <c r="E1413" s="20"/>
      <c r="F1413" s="21"/>
      <c r="G1413" s="22"/>
      <c r="H1413" s="23"/>
      <c r="I1413" s="24"/>
      <c r="J1413" s="25"/>
      <c r="K1413" s="4"/>
      <c r="L1413" s="25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</row>
    <row r="1414" spans="1:25" x14ac:dyDescent="0.3">
      <c r="A1414" s="18"/>
      <c r="B1414" s="19"/>
      <c r="C1414" s="4"/>
      <c r="D1414" s="20"/>
      <c r="E1414" s="20"/>
      <c r="F1414" s="21"/>
      <c r="G1414" s="22"/>
      <c r="H1414" s="23"/>
      <c r="I1414" s="24"/>
      <c r="J1414" s="25"/>
      <c r="K1414" s="4"/>
      <c r="L1414" s="25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</row>
    <row r="1415" spans="1:25" x14ac:dyDescent="0.3">
      <c r="A1415" s="18"/>
      <c r="B1415" s="19"/>
      <c r="C1415" s="4"/>
      <c r="D1415" s="20"/>
      <c r="E1415" s="20"/>
      <c r="F1415" s="21"/>
      <c r="G1415" s="22"/>
      <c r="H1415" s="23"/>
      <c r="I1415" s="24"/>
      <c r="J1415" s="25"/>
      <c r="K1415" s="4"/>
      <c r="L1415" s="25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</row>
    <row r="1416" spans="1:25" x14ac:dyDescent="0.3">
      <c r="A1416" s="18"/>
      <c r="B1416" s="19"/>
      <c r="C1416" s="4"/>
      <c r="D1416" s="20"/>
      <c r="E1416" s="20"/>
      <c r="F1416" s="21"/>
      <c r="G1416" s="22"/>
      <c r="H1416" s="23"/>
      <c r="I1416" s="24"/>
      <c r="J1416" s="25"/>
      <c r="K1416" s="4"/>
      <c r="L1416" s="25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</row>
    <row r="1417" spans="1:25" x14ac:dyDescent="0.3">
      <c r="A1417" s="18"/>
      <c r="B1417" s="19"/>
      <c r="C1417" s="4"/>
      <c r="D1417" s="20"/>
      <c r="E1417" s="20"/>
      <c r="F1417" s="21"/>
      <c r="G1417" s="22"/>
      <c r="H1417" s="23"/>
      <c r="I1417" s="24"/>
      <c r="J1417" s="25"/>
      <c r="K1417" s="4"/>
      <c r="L1417" s="25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</row>
    <row r="1418" spans="1:25" x14ac:dyDescent="0.3">
      <c r="A1418" s="18"/>
      <c r="B1418" s="19"/>
      <c r="C1418" s="4"/>
      <c r="D1418" s="20"/>
      <c r="E1418" s="20"/>
      <c r="F1418" s="21"/>
      <c r="G1418" s="22"/>
      <c r="H1418" s="23"/>
      <c r="I1418" s="24"/>
      <c r="J1418" s="25"/>
      <c r="K1418" s="4"/>
      <c r="L1418" s="25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</row>
    <row r="1419" spans="1:25" x14ac:dyDescent="0.3">
      <c r="A1419" s="18"/>
      <c r="B1419" s="19"/>
      <c r="C1419" s="4"/>
      <c r="D1419" s="20"/>
      <c r="E1419" s="20"/>
      <c r="F1419" s="21"/>
      <c r="G1419" s="22"/>
      <c r="H1419" s="23"/>
      <c r="I1419" s="24"/>
      <c r="J1419" s="25"/>
      <c r="K1419" s="4"/>
      <c r="L1419" s="25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</row>
    <row r="1420" spans="1:25" x14ac:dyDescent="0.3">
      <c r="A1420" s="18"/>
      <c r="B1420" s="19"/>
      <c r="C1420" s="4"/>
      <c r="D1420" s="20"/>
      <c r="E1420" s="20"/>
      <c r="F1420" s="21"/>
      <c r="G1420" s="22"/>
      <c r="H1420" s="23"/>
      <c r="I1420" s="24"/>
      <c r="J1420" s="25"/>
      <c r="K1420" s="4"/>
      <c r="L1420" s="25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</row>
    <row r="1421" spans="1:25" x14ac:dyDescent="0.3">
      <c r="A1421" s="18"/>
      <c r="B1421" s="19"/>
      <c r="C1421" s="4"/>
      <c r="D1421" s="20"/>
      <c r="E1421" s="20"/>
      <c r="F1421" s="21"/>
      <c r="G1421" s="22"/>
      <c r="H1421" s="23"/>
      <c r="I1421" s="24"/>
      <c r="J1421" s="25"/>
      <c r="K1421" s="4"/>
      <c r="L1421" s="25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</row>
    <row r="1422" spans="1:25" x14ac:dyDescent="0.3">
      <c r="A1422" s="18"/>
      <c r="B1422" s="19"/>
      <c r="C1422" s="4"/>
      <c r="D1422" s="20"/>
      <c r="E1422" s="20"/>
      <c r="F1422" s="21"/>
      <c r="G1422" s="22"/>
      <c r="H1422" s="23"/>
      <c r="I1422" s="24"/>
      <c r="J1422" s="25"/>
      <c r="K1422" s="4"/>
      <c r="L1422" s="25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</row>
    <row r="1423" spans="1:25" x14ac:dyDescent="0.3">
      <c r="A1423" s="18"/>
      <c r="B1423" s="19"/>
      <c r="C1423" s="4"/>
      <c r="D1423" s="20"/>
      <c r="E1423" s="20"/>
      <c r="F1423" s="21"/>
      <c r="G1423" s="22"/>
      <c r="H1423" s="23"/>
      <c r="I1423" s="24"/>
      <c r="J1423" s="25"/>
      <c r="K1423" s="4"/>
      <c r="L1423" s="25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</row>
    <row r="1424" spans="1:25" x14ac:dyDescent="0.3">
      <c r="A1424" s="18"/>
      <c r="B1424" s="19"/>
      <c r="C1424" s="4"/>
      <c r="D1424" s="20"/>
      <c r="E1424" s="20"/>
      <c r="F1424" s="21"/>
      <c r="G1424" s="22"/>
      <c r="H1424" s="23"/>
      <c r="I1424" s="24"/>
      <c r="J1424" s="25"/>
      <c r="K1424" s="4"/>
      <c r="L1424" s="25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</row>
    <row r="1425" spans="1:25" x14ac:dyDescent="0.3">
      <c r="A1425" s="18"/>
      <c r="B1425" s="19"/>
      <c r="C1425" s="4"/>
      <c r="D1425" s="20"/>
      <c r="E1425" s="20"/>
      <c r="F1425" s="21"/>
      <c r="G1425" s="22"/>
      <c r="H1425" s="23"/>
      <c r="I1425" s="24"/>
      <c r="J1425" s="25"/>
      <c r="K1425" s="4"/>
      <c r="L1425" s="25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</row>
    <row r="1426" spans="1:25" x14ac:dyDescent="0.3">
      <c r="A1426" s="18"/>
      <c r="B1426" s="19"/>
      <c r="C1426" s="4"/>
      <c r="D1426" s="20"/>
      <c r="E1426" s="20"/>
      <c r="F1426" s="21"/>
      <c r="G1426" s="22"/>
      <c r="H1426" s="23"/>
      <c r="I1426" s="24"/>
      <c r="J1426" s="25"/>
      <c r="K1426" s="4"/>
      <c r="L1426" s="25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</row>
    <row r="1427" spans="1:25" x14ac:dyDescent="0.3">
      <c r="A1427" s="18"/>
      <c r="B1427" s="19"/>
      <c r="C1427" s="4"/>
      <c r="D1427" s="20"/>
      <c r="E1427" s="20"/>
      <c r="F1427" s="21"/>
      <c r="G1427" s="22"/>
      <c r="H1427" s="23"/>
      <c r="I1427" s="24"/>
      <c r="J1427" s="25"/>
      <c r="K1427" s="4"/>
      <c r="L1427" s="25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</row>
    <row r="1428" spans="1:25" x14ac:dyDescent="0.3">
      <c r="A1428" s="18"/>
      <c r="B1428" s="19"/>
      <c r="C1428" s="4"/>
      <c r="D1428" s="20"/>
      <c r="E1428" s="20"/>
      <c r="F1428" s="21"/>
      <c r="G1428" s="22"/>
      <c r="H1428" s="23"/>
      <c r="I1428" s="24"/>
      <c r="J1428" s="25"/>
      <c r="K1428" s="4"/>
      <c r="L1428" s="25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</row>
    <row r="1429" spans="1:25" x14ac:dyDescent="0.3">
      <c r="A1429" s="18"/>
      <c r="B1429" s="19"/>
      <c r="C1429" s="4"/>
      <c r="D1429" s="20"/>
      <c r="E1429" s="20"/>
      <c r="F1429" s="21"/>
      <c r="G1429" s="22"/>
      <c r="H1429" s="23"/>
      <c r="I1429" s="24"/>
      <c r="J1429" s="25"/>
      <c r="K1429" s="4"/>
      <c r="L1429" s="25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</row>
    <row r="1430" spans="1:25" x14ac:dyDescent="0.3">
      <c r="A1430" s="18"/>
      <c r="B1430" s="19"/>
      <c r="C1430" s="4"/>
      <c r="D1430" s="20"/>
      <c r="E1430" s="20"/>
      <c r="F1430" s="21"/>
      <c r="G1430" s="22"/>
      <c r="H1430" s="23"/>
      <c r="I1430" s="24"/>
      <c r="J1430" s="25"/>
      <c r="K1430" s="4"/>
      <c r="L1430" s="25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</row>
    <row r="1431" spans="1:25" x14ac:dyDescent="0.3">
      <c r="A1431" s="18"/>
      <c r="B1431" s="19"/>
      <c r="C1431" s="4"/>
      <c r="D1431" s="20"/>
      <c r="E1431" s="20"/>
      <c r="F1431" s="21"/>
      <c r="G1431" s="22"/>
      <c r="H1431" s="23"/>
      <c r="I1431" s="24"/>
      <c r="J1431" s="25"/>
      <c r="K1431" s="4"/>
      <c r="L1431" s="25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</row>
    <row r="1432" spans="1:25" x14ac:dyDescent="0.3">
      <c r="A1432" s="18"/>
      <c r="B1432" s="19"/>
      <c r="C1432" s="4"/>
      <c r="D1432" s="20"/>
      <c r="E1432" s="20"/>
      <c r="F1432" s="21"/>
      <c r="G1432" s="22"/>
      <c r="H1432" s="23"/>
      <c r="I1432" s="24"/>
      <c r="J1432" s="25"/>
      <c r="K1432" s="4"/>
      <c r="L1432" s="25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</row>
    <row r="1433" spans="1:25" x14ac:dyDescent="0.3">
      <c r="A1433" s="18"/>
      <c r="B1433" s="19"/>
      <c r="C1433" s="4"/>
      <c r="D1433" s="20"/>
      <c r="E1433" s="20"/>
      <c r="F1433" s="21"/>
      <c r="G1433" s="22"/>
      <c r="H1433" s="23"/>
      <c r="I1433" s="24"/>
      <c r="J1433" s="25"/>
      <c r="K1433" s="4"/>
      <c r="L1433" s="25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</row>
    <row r="1434" spans="1:25" x14ac:dyDescent="0.3">
      <c r="A1434" s="18"/>
      <c r="B1434" s="19"/>
      <c r="C1434" s="4"/>
      <c r="D1434" s="20"/>
      <c r="E1434" s="20"/>
      <c r="F1434" s="21"/>
      <c r="G1434" s="22"/>
      <c r="H1434" s="23"/>
      <c r="I1434" s="24"/>
      <c r="J1434" s="25"/>
      <c r="K1434" s="4"/>
      <c r="L1434" s="25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</row>
    <row r="1435" spans="1:25" x14ac:dyDescent="0.3">
      <c r="A1435" s="18"/>
      <c r="B1435" s="19"/>
      <c r="C1435" s="4"/>
      <c r="D1435" s="20"/>
      <c r="E1435" s="20"/>
      <c r="F1435" s="21"/>
      <c r="G1435" s="22"/>
      <c r="H1435" s="23"/>
      <c r="I1435" s="24"/>
      <c r="J1435" s="25"/>
      <c r="K1435" s="4"/>
      <c r="L1435" s="25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</row>
    <row r="1436" spans="1:25" x14ac:dyDescent="0.3">
      <c r="A1436" s="18"/>
      <c r="B1436" s="19"/>
      <c r="C1436" s="4"/>
      <c r="D1436" s="20"/>
      <c r="E1436" s="20"/>
      <c r="F1436" s="21"/>
      <c r="G1436" s="22"/>
      <c r="H1436" s="23"/>
      <c r="I1436" s="24"/>
      <c r="J1436" s="25"/>
      <c r="K1436" s="4"/>
      <c r="L1436" s="25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</row>
    <row r="1437" spans="1:25" x14ac:dyDescent="0.3">
      <c r="A1437" s="18"/>
      <c r="B1437" s="19"/>
      <c r="C1437" s="4"/>
      <c r="D1437" s="20"/>
      <c r="E1437" s="20"/>
      <c r="F1437" s="21"/>
      <c r="G1437" s="22"/>
      <c r="H1437" s="23"/>
      <c r="I1437" s="24"/>
      <c r="J1437" s="25"/>
      <c r="K1437" s="4"/>
      <c r="L1437" s="25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</row>
    <row r="1438" spans="1:25" x14ac:dyDescent="0.3">
      <c r="A1438" s="18"/>
      <c r="B1438" s="19"/>
      <c r="C1438" s="4"/>
      <c r="D1438" s="20"/>
      <c r="E1438" s="20"/>
      <c r="F1438" s="21"/>
      <c r="G1438" s="22"/>
      <c r="H1438" s="23"/>
      <c r="I1438" s="24"/>
      <c r="J1438" s="25"/>
      <c r="K1438" s="4"/>
      <c r="L1438" s="25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</row>
    <row r="1439" spans="1:25" x14ac:dyDescent="0.3">
      <c r="A1439" s="18"/>
      <c r="B1439" s="19"/>
      <c r="C1439" s="4"/>
      <c r="D1439" s="20"/>
      <c r="E1439" s="20"/>
      <c r="F1439" s="21"/>
      <c r="G1439" s="22"/>
      <c r="H1439" s="23"/>
      <c r="I1439" s="24"/>
      <c r="J1439" s="25"/>
      <c r="K1439" s="4"/>
      <c r="L1439" s="25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</row>
    <row r="1440" spans="1:25" x14ac:dyDescent="0.3">
      <c r="A1440" s="18"/>
      <c r="B1440" s="19"/>
      <c r="C1440" s="4"/>
      <c r="D1440" s="20"/>
      <c r="E1440" s="20"/>
      <c r="F1440" s="21"/>
      <c r="G1440" s="22"/>
      <c r="H1440" s="23"/>
      <c r="I1440" s="24"/>
      <c r="J1440" s="25"/>
      <c r="K1440" s="4"/>
      <c r="L1440" s="25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</row>
    <row r="1441" spans="1:25" x14ac:dyDescent="0.3">
      <c r="A1441" s="18"/>
      <c r="B1441" s="19"/>
      <c r="C1441" s="4"/>
      <c r="D1441" s="20"/>
      <c r="E1441" s="20"/>
      <c r="F1441" s="21"/>
      <c r="G1441" s="22"/>
      <c r="H1441" s="23"/>
      <c r="I1441" s="24"/>
      <c r="J1441" s="25"/>
      <c r="K1441" s="4"/>
      <c r="L1441" s="25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</row>
    <row r="1442" spans="1:25" x14ac:dyDescent="0.3">
      <c r="A1442" s="18"/>
      <c r="B1442" s="19"/>
      <c r="C1442" s="4"/>
      <c r="D1442" s="20"/>
      <c r="E1442" s="20"/>
      <c r="F1442" s="21"/>
      <c r="G1442" s="22"/>
      <c r="H1442" s="23"/>
      <c r="I1442" s="24"/>
      <c r="J1442" s="25"/>
      <c r="K1442" s="4"/>
      <c r="L1442" s="25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</row>
    <row r="1443" spans="1:25" x14ac:dyDescent="0.3">
      <c r="A1443" s="18"/>
      <c r="B1443" s="19"/>
      <c r="C1443" s="4"/>
      <c r="D1443" s="20"/>
      <c r="E1443" s="20"/>
      <c r="F1443" s="21"/>
      <c r="G1443" s="22"/>
      <c r="H1443" s="23"/>
      <c r="I1443" s="24"/>
      <c r="J1443" s="25"/>
      <c r="K1443" s="4"/>
      <c r="L1443" s="25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</row>
    <row r="1444" spans="1:25" x14ac:dyDescent="0.3">
      <c r="A1444" s="18"/>
      <c r="B1444" s="19"/>
      <c r="C1444" s="4"/>
      <c r="D1444" s="20"/>
      <c r="E1444" s="20"/>
      <c r="F1444" s="21"/>
      <c r="G1444" s="22"/>
      <c r="H1444" s="23"/>
      <c r="I1444" s="24"/>
      <c r="J1444" s="25"/>
      <c r="K1444" s="4"/>
      <c r="L1444" s="25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</row>
    <row r="1445" spans="1:25" x14ac:dyDescent="0.3">
      <c r="A1445" s="18"/>
      <c r="B1445" s="19"/>
      <c r="C1445" s="4"/>
      <c r="D1445" s="20"/>
      <c r="E1445" s="20"/>
      <c r="F1445" s="21"/>
      <c r="G1445" s="22"/>
      <c r="H1445" s="23"/>
      <c r="I1445" s="24"/>
      <c r="J1445" s="25"/>
      <c r="K1445" s="4"/>
      <c r="L1445" s="25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</row>
    <row r="1446" spans="1:25" x14ac:dyDescent="0.3">
      <c r="A1446" s="18"/>
      <c r="B1446" s="19"/>
      <c r="C1446" s="4"/>
      <c r="D1446" s="20"/>
      <c r="E1446" s="20"/>
      <c r="F1446" s="21"/>
      <c r="G1446" s="22"/>
      <c r="H1446" s="23"/>
      <c r="I1446" s="24"/>
      <c r="J1446" s="25"/>
      <c r="K1446" s="4"/>
      <c r="L1446" s="25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</row>
    <row r="1447" spans="1:25" x14ac:dyDescent="0.3">
      <c r="A1447" s="18"/>
      <c r="B1447" s="19"/>
      <c r="C1447" s="4"/>
      <c r="D1447" s="20"/>
      <c r="E1447" s="20"/>
      <c r="F1447" s="21"/>
      <c r="G1447" s="22"/>
      <c r="H1447" s="23"/>
      <c r="I1447" s="24"/>
      <c r="J1447" s="25"/>
      <c r="K1447" s="4"/>
      <c r="L1447" s="25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</row>
    <row r="1448" spans="1:25" x14ac:dyDescent="0.3">
      <c r="A1448" s="18"/>
      <c r="B1448" s="19"/>
      <c r="C1448" s="4"/>
      <c r="D1448" s="20"/>
      <c r="E1448" s="20"/>
      <c r="F1448" s="21"/>
      <c r="G1448" s="22"/>
      <c r="H1448" s="23"/>
      <c r="I1448" s="24"/>
      <c r="J1448" s="25"/>
      <c r="K1448" s="4"/>
      <c r="L1448" s="25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</row>
    <row r="1449" spans="1:25" x14ac:dyDescent="0.3">
      <c r="A1449" s="18"/>
      <c r="B1449" s="19"/>
      <c r="C1449" s="4"/>
      <c r="D1449" s="20"/>
      <c r="E1449" s="20"/>
      <c r="F1449" s="21"/>
      <c r="G1449" s="22"/>
      <c r="H1449" s="23"/>
      <c r="I1449" s="24"/>
      <c r="J1449" s="25"/>
      <c r="K1449" s="4"/>
      <c r="L1449" s="25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</row>
    <row r="1450" spans="1:25" x14ac:dyDescent="0.3">
      <c r="A1450" s="18"/>
      <c r="B1450" s="19"/>
      <c r="C1450" s="4"/>
      <c r="D1450" s="20"/>
      <c r="E1450" s="20"/>
      <c r="F1450" s="21"/>
      <c r="G1450" s="22"/>
      <c r="H1450" s="23"/>
      <c r="I1450" s="24"/>
      <c r="J1450" s="25"/>
      <c r="K1450" s="4"/>
      <c r="L1450" s="25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</row>
    <row r="1451" spans="1:25" x14ac:dyDescent="0.3">
      <c r="A1451" s="18"/>
      <c r="B1451" s="19"/>
      <c r="C1451" s="4"/>
      <c r="D1451" s="20"/>
      <c r="E1451" s="20"/>
      <c r="F1451" s="21"/>
      <c r="G1451" s="22"/>
      <c r="H1451" s="23"/>
      <c r="I1451" s="24"/>
      <c r="J1451" s="25"/>
      <c r="K1451" s="4"/>
      <c r="L1451" s="25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</row>
    <row r="1452" spans="1:25" x14ac:dyDescent="0.3">
      <c r="A1452" s="18"/>
      <c r="B1452" s="19"/>
      <c r="C1452" s="4"/>
      <c r="D1452" s="20"/>
      <c r="E1452" s="20"/>
      <c r="F1452" s="21"/>
      <c r="G1452" s="22"/>
      <c r="H1452" s="23"/>
      <c r="I1452" s="24"/>
      <c r="J1452" s="25"/>
      <c r="K1452" s="4"/>
      <c r="L1452" s="25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</row>
    <row r="1453" spans="1:25" x14ac:dyDescent="0.3">
      <c r="A1453" s="18"/>
      <c r="B1453" s="19"/>
      <c r="C1453" s="4"/>
      <c r="D1453" s="20"/>
      <c r="E1453" s="20"/>
      <c r="F1453" s="21"/>
      <c r="G1453" s="22"/>
      <c r="H1453" s="23"/>
      <c r="I1453" s="24"/>
      <c r="J1453" s="25"/>
      <c r="K1453" s="4"/>
      <c r="L1453" s="25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</row>
    <row r="1454" spans="1:25" x14ac:dyDescent="0.3">
      <c r="A1454" s="18"/>
      <c r="B1454" s="19"/>
      <c r="C1454" s="4"/>
      <c r="D1454" s="20"/>
      <c r="E1454" s="20"/>
      <c r="F1454" s="21"/>
      <c r="G1454" s="22"/>
      <c r="H1454" s="23"/>
      <c r="I1454" s="24"/>
      <c r="J1454" s="25"/>
      <c r="K1454" s="4"/>
      <c r="L1454" s="25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</row>
    <row r="1455" spans="1:25" x14ac:dyDescent="0.3">
      <c r="A1455" s="18"/>
      <c r="B1455" s="19"/>
      <c r="C1455" s="4"/>
      <c r="D1455" s="20"/>
      <c r="E1455" s="20"/>
      <c r="F1455" s="21"/>
      <c r="G1455" s="22"/>
      <c r="H1455" s="23"/>
      <c r="I1455" s="24"/>
      <c r="J1455" s="25"/>
      <c r="K1455" s="4"/>
      <c r="L1455" s="25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</row>
    <row r="1456" spans="1:25" x14ac:dyDescent="0.3">
      <c r="A1456" s="18"/>
      <c r="B1456" s="19"/>
      <c r="C1456" s="4"/>
      <c r="D1456" s="20"/>
      <c r="E1456" s="20"/>
      <c r="F1456" s="21"/>
      <c r="G1456" s="22"/>
      <c r="H1456" s="23"/>
      <c r="I1456" s="24"/>
      <c r="J1456" s="25"/>
      <c r="K1456" s="4"/>
      <c r="L1456" s="25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</row>
    <row r="1457" spans="1:25" x14ac:dyDescent="0.3">
      <c r="A1457" s="18"/>
      <c r="B1457" s="19"/>
      <c r="C1457" s="4"/>
      <c r="D1457" s="20"/>
      <c r="E1457" s="20"/>
      <c r="F1457" s="21"/>
      <c r="G1457" s="22"/>
      <c r="H1457" s="23"/>
      <c r="I1457" s="24"/>
      <c r="J1457" s="25"/>
      <c r="K1457" s="4"/>
      <c r="L1457" s="25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</row>
    <row r="1458" spans="1:25" x14ac:dyDescent="0.3">
      <c r="A1458" s="18"/>
      <c r="B1458" s="19"/>
      <c r="C1458" s="4"/>
      <c r="D1458" s="20"/>
      <c r="E1458" s="20"/>
      <c r="F1458" s="21"/>
      <c r="G1458" s="22"/>
      <c r="H1458" s="23"/>
      <c r="I1458" s="24"/>
      <c r="J1458" s="25"/>
      <c r="K1458" s="4"/>
      <c r="L1458" s="25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</row>
    <row r="1459" spans="1:25" x14ac:dyDescent="0.3">
      <c r="A1459" s="18"/>
      <c r="B1459" s="19"/>
      <c r="C1459" s="4"/>
      <c r="D1459" s="20"/>
      <c r="E1459" s="20"/>
      <c r="F1459" s="21"/>
      <c r="G1459" s="22"/>
      <c r="H1459" s="23"/>
      <c r="I1459" s="24"/>
      <c r="J1459" s="25"/>
      <c r="K1459" s="4"/>
      <c r="L1459" s="25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</row>
    <row r="1460" spans="1:25" x14ac:dyDescent="0.3">
      <c r="A1460" s="18"/>
      <c r="B1460" s="19"/>
      <c r="C1460" s="4"/>
      <c r="D1460" s="20"/>
      <c r="E1460" s="20"/>
      <c r="F1460" s="21"/>
      <c r="G1460" s="22"/>
      <c r="H1460" s="23"/>
      <c r="I1460" s="24"/>
      <c r="J1460" s="25"/>
      <c r="K1460" s="4"/>
      <c r="L1460" s="25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</row>
    <row r="1461" spans="1:25" x14ac:dyDescent="0.3">
      <c r="A1461" s="18"/>
      <c r="B1461" s="19"/>
      <c r="C1461" s="4"/>
      <c r="D1461" s="20"/>
      <c r="E1461" s="20"/>
      <c r="F1461" s="21"/>
      <c r="G1461" s="22"/>
      <c r="H1461" s="23"/>
      <c r="I1461" s="24"/>
      <c r="J1461" s="25"/>
      <c r="K1461" s="4"/>
      <c r="L1461" s="25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</row>
    <row r="1462" spans="1:25" x14ac:dyDescent="0.3">
      <c r="A1462" s="18"/>
      <c r="B1462" s="19"/>
      <c r="C1462" s="4"/>
      <c r="D1462" s="20"/>
      <c r="E1462" s="20"/>
      <c r="F1462" s="21"/>
      <c r="G1462" s="22"/>
      <c r="H1462" s="23"/>
      <c r="I1462" s="24"/>
      <c r="J1462" s="25"/>
      <c r="K1462" s="4"/>
      <c r="L1462" s="25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</row>
    <row r="1463" spans="1:25" x14ac:dyDescent="0.3">
      <c r="A1463" s="18"/>
      <c r="B1463" s="19"/>
      <c r="C1463" s="4"/>
      <c r="D1463" s="20"/>
      <c r="E1463" s="20"/>
      <c r="F1463" s="21"/>
      <c r="G1463" s="22"/>
      <c r="H1463" s="23"/>
      <c r="I1463" s="24"/>
      <c r="J1463" s="25"/>
      <c r="K1463" s="4"/>
      <c r="L1463" s="25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</row>
    <row r="1464" spans="1:25" x14ac:dyDescent="0.3">
      <c r="A1464" s="18"/>
      <c r="B1464" s="19"/>
      <c r="C1464" s="4"/>
      <c r="D1464" s="20"/>
      <c r="E1464" s="20"/>
      <c r="F1464" s="21"/>
      <c r="G1464" s="22"/>
      <c r="H1464" s="23"/>
      <c r="I1464" s="24"/>
      <c r="J1464" s="25"/>
      <c r="K1464" s="4"/>
      <c r="L1464" s="25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</row>
    <row r="1465" spans="1:25" x14ac:dyDescent="0.3">
      <c r="A1465" s="18"/>
      <c r="B1465" s="19"/>
      <c r="C1465" s="4"/>
      <c r="D1465" s="20"/>
      <c r="E1465" s="20"/>
      <c r="F1465" s="21"/>
      <c r="G1465" s="22"/>
      <c r="H1465" s="23"/>
      <c r="I1465" s="24"/>
      <c r="J1465" s="25"/>
      <c r="K1465" s="4"/>
      <c r="L1465" s="25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</row>
    <row r="1466" spans="1:25" x14ac:dyDescent="0.3">
      <c r="A1466" s="18"/>
      <c r="B1466" s="19"/>
      <c r="C1466" s="4"/>
      <c r="D1466" s="20"/>
      <c r="E1466" s="20"/>
      <c r="F1466" s="21"/>
      <c r="G1466" s="22"/>
      <c r="H1466" s="23"/>
      <c r="I1466" s="24"/>
      <c r="J1466" s="25"/>
      <c r="K1466" s="4"/>
      <c r="L1466" s="25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</row>
    <row r="1467" spans="1:25" x14ac:dyDescent="0.3">
      <c r="A1467" s="18"/>
      <c r="B1467" s="19"/>
      <c r="C1467" s="4"/>
      <c r="D1467" s="20"/>
      <c r="E1467" s="20"/>
      <c r="F1467" s="21"/>
      <c r="G1467" s="22"/>
      <c r="H1467" s="23"/>
      <c r="I1467" s="24"/>
      <c r="J1467" s="25"/>
      <c r="K1467" s="4"/>
      <c r="L1467" s="25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</row>
    <row r="1468" spans="1:25" x14ac:dyDescent="0.3">
      <c r="A1468" s="18"/>
      <c r="B1468" s="19"/>
      <c r="C1468" s="4"/>
      <c r="D1468" s="20"/>
      <c r="E1468" s="20"/>
      <c r="F1468" s="21"/>
      <c r="G1468" s="22"/>
      <c r="H1468" s="23"/>
      <c r="I1468" s="24"/>
      <c r="J1468" s="25"/>
      <c r="K1468" s="4"/>
      <c r="L1468" s="25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</row>
    <row r="1469" spans="1:25" x14ac:dyDescent="0.3">
      <c r="A1469" s="18"/>
      <c r="B1469" s="19"/>
      <c r="C1469" s="4"/>
      <c r="D1469" s="20"/>
      <c r="E1469" s="20"/>
      <c r="F1469" s="21"/>
      <c r="G1469" s="22"/>
      <c r="H1469" s="23"/>
      <c r="I1469" s="24"/>
      <c r="J1469" s="25"/>
      <c r="K1469" s="4"/>
      <c r="L1469" s="25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</row>
    <row r="1470" spans="1:25" x14ac:dyDescent="0.3">
      <c r="A1470" s="18"/>
      <c r="B1470" s="19"/>
      <c r="C1470" s="4"/>
      <c r="D1470" s="20"/>
      <c r="E1470" s="20"/>
      <c r="F1470" s="21"/>
      <c r="G1470" s="22"/>
      <c r="H1470" s="23"/>
      <c r="I1470" s="24"/>
      <c r="J1470" s="25"/>
      <c r="K1470" s="4"/>
      <c r="L1470" s="25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</row>
    <row r="1471" spans="1:25" x14ac:dyDescent="0.3">
      <c r="A1471" s="18"/>
      <c r="B1471" s="19"/>
      <c r="C1471" s="4"/>
      <c r="D1471" s="20"/>
      <c r="E1471" s="20"/>
      <c r="F1471" s="21"/>
      <c r="G1471" s="22"/>
      <c r="H1471" s="23"/>
      <c r="I1471" s="24"/>
      <c r="J1471" s="25"/>
      <c r="K1471" s="4"/>
      <c r="L1471" s="25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</row>
    <row r="1472" spans="1:25" x14ac:dyDescent="0.3">
      <c r="A1472" s="18"/>
      <c r="B1472" s="19"/>
      <c r="C1472" s="4"/>
      <c r="D1472" s="20"/>
      <c r="E1472" s="20"/>
      <c r="F1472" s="21"/>
      <c r="G1472" s="22"/>
      <c r="H1472" s="23"/>
      <c r="I1472" s="24"/>
      <c r="J1472" s="25"/>
      <c r="K1472" s="4"/>
      <c r="L1472" s="25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</row>
    <row r="1473" spans="1:25" x14ac:dyDescent="0.3">
      <c r="A1473" s="18"/>
      <c r="B1473" s="19"/>
      <c r="C1473" s="4"/>
      <c r="D1473" s="20"/>
      <c r="E1473" s="20"/>
      <c r="F1473" s="21"/>
      <c r="G1473" s="22"/>
      <c r="H1473" s="23"/>
      <c r="I1473" s="24"/>
      <c r="J1473" s="25"/>
      <c r="K1473" s="4"/>
      <c r="L1473" s="25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</row>
    <row r="1474" spans="1:25" x14ac:dyDescent="0.3">
      <c r="A1474" s="18"/>
      <c r="B1474" s="19"/>
      <c r="C1474" s="4"/>
      <c r="D1474" s="20"/>
      <c r="E1474" s="20"/>
      <c r="F1474" s="21"/>
      <c r="G1474" s="22"/>
      <c r="H1474" s="23"/>
      <c r="I1474" s="24"/>
      <c r="J1474" s="25"/>
      <c r="K1474" s="4"/>
      <c r="L1474" s="25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</row>
    <row r="1475" spans="1:25" x14ac:dyDescent="0.3">
      <c r="A1475" s="18"/>
      <c r="B1475" s="19"/>
      <c r="C1475" s="4"/>
      <c r="D1475" s="20"/>
      <c r="E1475" s="20"/>
      <c r="F1475" s="21"/>
      <c r="G1475" s="22"/>
      <c r="H1475" s="23"/>
      <c r="I1475" s="24"/>
      <c r="J1475" s="25"/>
      <c r="K1475" s="4"/>
      <c r="L1475" s="25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</row>
    <row r="1476" spans="1:25" x14ac:dyDescent="0.3">
      <c r="A1476" s="18"/>
      <c r="B1476" s="19"/>
      <c r="C1476" s="4"/>
      <c r="D1476" s="20"/>
      <c r="E1476" s="20"/>
      <c r="F1476" s="21"/>
      <c r="G1476" s="22"/>
      <c r="H1476" s="23"/>
      <c r="I1476" s="24"/>
      <c r="J1476" s="25"/>
      <c r="K1476" s="4"/>
      <c r="L1476" s="25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</row>
    <row r="1477" spans="1:25" x14ac:dyDescent="0.3">
      <c r="A1477" s="18"/>
      <c r="B1477" s="19"/>
      <c r="C1477" s="4"/>
      <c r="D1477" s="20"/>
      <c r="E1477" s="20"/>
      <c r="F1477" s="21"/>
      <c r="G1477" s="22"/>
      <c r="H1477" s="23"/>
      <c r="I1477" s="24"/>
      <c r="J1477" s="25"/>
      <c r="K1477" s="4"/>
      <c r="L1477" s="25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</row>
    <row r="1478" spans="1:25" x14ac:dyDescent="0.3">
      <c r="A1478" s="18"/>
      <c r="B1478" s="19"/>
      <c r="C1478" s="4"/>
      <c r="D1478" s="20"/>
      <c r="E1478" s="20"/>
      <c r="F1478" s="21"/>
      <c r="G1478" s="22"/>
      <c r="H1478" s="23"/>
      <c r="I1478" s="24"/>
      <c r="J1478" s="25"/>
      <c r="K1478" s="4"/>
      <c r="L1478" s="25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</row>
    <row r="1479" spans="1:25" x14ac:dyDescent="0.3">
      <c r="A1479" s="18"/>
      <c r="B1479" s="19"/>
      <c r="C1479" s="4"/>
      <c r="D1479" s="20"/>
      <c r="E1479" s="20"/>
      <c r="F1479" s="21"/>
      <c r="G1479" s="22"/>
      <c r="H1479" s="23"/>
      <c r="I1479" s="24"/>
      <c r="J1479" s="25"/>
      <c r="K1479" s="4"/>
      <c r="L1479" s="25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</row>
    <row r="1480" spans="1:25" x14ac:dyDescent="0.3">
      <c r="A1480" s="18"/>
      <c r="B1480" s="19"/>
      <c r="C1480" s="4"/>
      <c r="D1480" s="20"/>
      <c r="E1480" s="20"/>
      <c r="F1480" s="21"/>
      <c r="G1480" s="22"/>
      <c r="H1480" s="23"/>
      <c r="I1480" s="24"/>
      <c r="J1480" s="25"/>
      <c r="K1480" s="4"/>
      <c r="L1480" s="25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</row>
    <row r="1481" spans="1:25" x14ac:dyDescent="0.3">
      <c r="A1481" s="18"/>
      <c r="B1481" s="19"/>
      <c r="C1481" s="4"/>
      <c r="D1481" s="20"/>
      <c r="E1481" s="20"/>
      <c r="F1481" s="21"/>
      <c r="G1481" s="22"/>
      <c r="H1481" s="23"/>
      <c r="I1481" s="24"/>
      <c r="J1481" s="25"/>
      <c r="K1481" s="4"/>
      <c r="L1481" s="25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</row>
    <row r="1482" spans="1:25" x14ac:dyDescent="0.3">
      <c r="A1482" s="18"/>
      <c r="B1482" s="19"/>
      <c r="C1482" s="4"/>
      <c r="D1482" s="20"/>
      <c r="E1482" s="20"/>
      <c r="F1482" s="21"/>
      <c r="G1482" s="22"/>
      <c r="H1482" s="23"/>
      <c r="I1482" s="24"/>
      <c r="J1482" s="25"/>
      <c r="K1482" s="4"/>
      <c r="L1482" s="25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</row>
    <row r="1483" spans="1:25" x14ac:dyDescent="0.3">
      <c r="A1483" s="18"/>
      <c r="B1483" s="19"/>
      <c r="C1483" s="4"/>
      <c r="D1483" s="20"/>
      <c r="E1483" s="20"/>
      <c r="F1483" s="21"/>
      <c r="G1483" s="22"/>
      <c r="H1483" s="23"/>
      <c r="I1483" s="24"/>
      <c r="J1483" s="25"/>
      <c r="K1483" s="4"/>
      <c r="L1483" s="25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</row>
    <row r="1484" spans="1:25" x14ac:dyDescent="0.3">
      <c r="A1484" s="18"/>
      <c r="B1484" s="19"/>
      <c r="C1484" s="4"/>
      <c r="D1484" s="20"/>
      <c r="E1484" s="20"/>
      <c r="F1484" s="21"/>
      <c r="G1484" s="22"/>
      <c r="H1484" s="23"/>
      <c r="I1484" s="24"/>
      <c r="J1484" s="25"/>
      <c r="K1484" s="4"/>
      <c r="L1484" s="25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</row>
    <row r="1485" spans="1:25" x14ac:dyDescent="0.3">
      <c r="A1485" s="18"/>
      <c r="B1485" s="19"/>
      <c r="C1485" s="4"/>
      <c r="D1485" s="20"/>
      <c r="E1485" s="20"/>
      <c r="F1485" s="21"/>
      <c r="G1485" s="22"/>
      <c r="H1485" s="23"/>
      <c r="I1485" s="24"/>
      <c r="J1485" s="25"/>
      <c r="K1485" s="4"/>
      <c r="L1485" s="25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</row>
    <row r="1486" spans="1:25" x14ac:dyDescent="0.3">
      <c r="A1486" s="18"/>
      <c r="B1486" s="19"/>
      <c r="C1486" s="4"/>
      <c r="D1486" s="20"/>
      <c r="E1486" s="20"/>
      <c r="F1486" s="21"/>
      <c r="G1486" s="22"/>
      <c r="H1486" s="23"/>
      <c r="I1486" s="24"/>
      <c r="J1486" s="25"/>
      <c r="K1486" s="4"/>
      <c r="L1486" s="25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</row>
    <row r="1487" spans="1:25" x14ac:dyDescent="0.3">
      <c r="A1487" s="18"/>
      <c r="B1487" s="19"/>
      <c r="C1487" s="4"/>
      <c r="D1487" s="20"/>
      <c r="E1487" s="20"/>
      <c r="F1487" s="21"/>
      <c r="G1487" s="22"/>
      <c r="H1487" s="23"/>
      <c r="I1487" s="24"/>
      <c r="J1487" s="25"/>
      <c r="K1487" s="4"/>
      <c r="L1487" s="25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</row>
    <row r="1488" spans="1:25" x14ac:dyDescent="0.3">
      <c r="A1488" s="18"/>
      <c r="B1488" s="19"/>
      <c r="C1488" s="4"/>
      <c r="D1488" s="20"/>
      <c r="E1488" s="20"/>
      <c r="F1488" s="21"/>
      <c r="G1488" s="22"/>
      <c r="H1488" s="23"/>
      <c r="I1488" s="24"/>
      <c r="J1488" s="25"/>
      <c r="K1488" s="4"/>
      <c r="L1488" s="25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</row>
    <row r="1489" spans="1:25" x14ac:dyDescent="0.3">
      <c r="A1489" s="18"/>
      <c r="B1489" s="19"/>
      <c r="C1489" s="4"/>
      <c r="D1489" s="20"/>
      <c r="E1489" s="20"/>
      <c r="F1489" s="21"/>
      <c r="G1489" s="22"/>
      <c r="H1489" s="23"/>
      <c r="I1489" s="24"/>
      <c r="J1489" s="25"/>
      <c r="K1489" s="4"/>
      <c r="L1489" s="25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</row>
    <row r="1490" spans="1:25" x14ac:dyDescent="0.3">
      <c r="A1490" s="18"/>
      <c r="B1490" s="19"/>
      <c r="C1490" s="4"/>
      <c r="D1490" s="20"/>
      <c r="E1490" s="20"/>
      <c r="F1490" s="21"/>
      <c r="G1490" s="22"/>
      <c r="H1490" s="23"/>
      <c r="I1490" s="24"/>
      <c r="J1490" s="25"/>
      <c r="K1490" s="4"/>
      <c r="L1490" s="25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</row>
    <row r="1491" spans="1:25" x14ac:dyDescent="0.3">
      <c r="A1491" s="18"/>
      <c r="B1491" s="19"/>
      <c r="C1491" s="4"/>
      <c r="D1491" s="20"/>
      <c r="E1491" s="20"/>
      <c r="F1491" s="21"/>
      <c r="G1491" s="22"/>
      <c r="H1491" s="23"/>
      <c r="I1491" s="24"/>
      <c r="J1491" s="25"/>
      <c r="K1491" s="4"/>
      <c r="L1491" s="25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</row>
    <row r="1492" spans="1:25" x14ac:dyDescent="0.3">
      <c r="A1492" s="18"/>
      <c r="B1492" s="19"/>
      <c r="C1492" s="4"/>
      <c r="D1492" s="20"/>
      <c r="E1492" s="20"/>
      <c r="F1492" s="21"/>
      <c r="G1492" s="22"/>
      <c r="H1492" s="23"/>
      <c r="I1492" s="24"/>
      <c r="J1492" s="25"/>
      <c r="K1492" s="4"/>
      <c r="L1492" s="25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</row>
    <row r="1493" spans="1:25" x14ac:dyDescent="0.3">
      <c r="A1493" s="18"/>
      <c r="B1493" s="19"/>
      <c r="C1493" s="4"/>
      <c r="D1493" s="20"/>
      <c r="E1493" s="20"/>
      <c r="F1493" s="21"/>
      <c r="G1493" s="22"/>
      <c r="H1493" s="23"/>
      <c r="I1493" s="24"/>
      <c r="J1493" s="25"/>
      <c r="K1493" s="4"/>
      <c r="L1493" s="25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</row>
    <row r="1494" spans="1:25" x14ac:dyDescent="0.3">
      <c r="A1494" s="18"/>
      <c r="B1494" s="19"/>
      <c r="C1494" s="4"/>
      <c r="D1494" s="20"/>
      <c r="E1494" s="20"/>
      <c r="F1494" s="21"/>
      <c r="G1494" s="22"/>
      <c r="H1494" s="23"/>
      <c r="I1494" s="24"/>
      <c r="J1494" s="25"/>
      <c r="K1494" s="4"/>
      <c r="L1494" s="25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</row>
    <row r="1495" spans="1:25" x14ac:dyDescent="0.3">
      <c r="A1495" s="18"/>
      <c r="B1495" s="19"/>
      <c r="C1495" s="4"/>
      <c r="D1495" s="20"/>
      <c r="E1495" s="20"/>
      <c r="F1495" s="21"/>
      <c r="G1495" s="22"/>
      <c r="H1495" s="23"/>
      <c r="I1495" s="24"/>
      <c r="J1495" s="25"/>
      <c r="K1495" s="4"/>
      <c r="L1495" s="25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</row>
    <row r="1496" spans="1:25" x14ac:dyDescent="0.3">
      <c r="A1496" s="18"/>
      <c r="B1496" s="19"/>
      <c r="C1496" s="4"/>
      <c r="D1496" s="20"/>
      <c r="E1496" s="20"/>
      <c r="F1496" s="21"/>
      <c r="G1496" s="22"/>
      <c r="H1496" s="23"/>
      <c r="I1496" s="24"/>
      <c r="J1496" s="25"/>
      <c r="K1496" s="4"/>
      <c r="L1496" s="25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</row>
    <row r="1497" spans="1:25" x14ac:dyDescent="0.3">
      <c r="A1497" s="18"/>
      <c r="B1497" s="19"/>
      <c r="C1497" s="4"/>
      <c r="D1497" s="20"/>
      <c r="E1497" s="20"/>
      <c r="F1497" s="21"/>
      <c r="G1497" s="22"/>
      <c r="H1497" s="23"/>
      <c r="I1497" s="24"/>
      <c r="J1497" s="25"/>
      <c r="K1497" s="4"/>
      <c r="L1497" s="25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</row>
    <row r="1498" spans="1:25" x14ac:dyDescent="0.3">
      <c r="A1498" s="18"/>
      <c r="B1498" s="19"/>
      <c r="C1498" s="4"/>
      <c r="D1498" s="20"/>
      <c r="E1498" s="20"/>
      <c r="F1498" s="21"/>
      <c r="G1498" s="22"/>
      <c r="H1498" s="23"/>
      <c r="I1498" s="24"/>
      <c r="J1498" s="25"/>
      <c r="K1498" s="4"/>
      <c r="L1498" s="25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</row>
    <row r="1499" spans="1:25" x14ac:dyDescent="0.3">
      <c r="A1499" s="18"/>
      <c r="B1499" s="19"/>
      <c r="C1499" s="4"/>
      <c r="D1499" s="20"/>
      <c r="E1499" s="20"/>
      <c r="F1499" s="21"/>
      <c r="G1499" s="22"/>
      <c r="H1499" s="23"/>
      <c r="I1499" s="24"/>
      <c r="J1499" s="25"/>
      <c r="K1499" s="4"/>
      <c r="L1499" s="25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</row>
    <row r="1500" spans="1:25" x14ac:dyDescent="0.3">
      <c r="A1500" s="18"/>
      <c r="B1500" s="19"/>
      <c r="C1500" s="4"/>
      <c r="D1500" s="20"/>
      <c r="E1500" s="20"/>
      <c r="F1500" s="21"/>
      <c r="G1500" s="22"/>
      <c r="H1500" s="23"/>
      <c r="I1500" s="24"/>
      <c r="J1500" s="25"/>
      <c r="K1500" s="4"/>
      <c r="L1500" s="25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</row>
    <row r="1501" spans="1:25" x14ac:dyDescent="0.3">
      <c r="A1501" s="18"/>
      <c r="B1501" s="19"/>
      <c r="C1501" s="4"/>
      <c r="D1501" s="20"/>
      <c r="E1501" s="20"/>
      <c r="F1501" s="21"/>
      <c r="G1501" s="22"/>
      <c r="H1501" s="23"/>
      <c r="I1501" s="24"/>
      <c r="J1501" s="25"/>
      <c r="K1501" s="4"/>
      <c r="L1501" s="25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</row>
    <row r="1502" spans="1:25" x14ac:dyDescent="0.3">
      <c r="A1502" s="18"/>
      <c r="B1502" s="19"/>
      <c r="C1502" s="4"/>
      <c r="D1502" s="20"/>
      <c r="E1502" s="20"/>
      <c r="F1502" s="21"/>
      <c r="G1502" s="22"/>
      <c r="H1502" s="23"/>
      <c r="I1502" s="24"/>
      <c r="J1502" s="25"/>
      <c r="K1502" s="4"/>
      <c r="L1502" s="25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</row>
    <row r="1503" spans="1:25" x14ac:dyDescent="0.3">
      <c r="A1503" s="18"/>
      <c r="B1503" s="19"/>
      <c r="C1503" s="4"/>
      <c r="D1503" s="20"/>
      <c r="E1503" s="20"/>
      <c r="F1503" s="21"/>
      <c r="G1503" s="22"/>
      <c r="H1503" s="23"/>
      <c r="I1503" s="24"/>
      <c r="J1503" s="25"/>
      <c r="K1503" s="4"/>
      <c r="L1503" s="25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</row>
    <row r="1504" spans="1:25" x14ac:dyDescent="0.3">
      <c r="A1504" s="18"/>
      <c r="B1504" s="19"/>
      <c r="C1504" s="4"/>
      <c r="D1504" s="20"/>
      <c r="E1504" s="20"/>
      <c r="F1504" s="21"/>
      <c r="G1504" s="22"/>
      <c r="H1504" s="23"/>
      <c r="I1504" s="24"/>
      <c r="J1504" s="25"/>
      <c r="K1504" s="4"/>
      <c r="L1504" s="25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</row>
    <row r="1505" spans="1:25" x14ac:dyDescent="0.3">
      <c r="A1505" s="18"/>
      <c r="B1505" s="19"/>
      <c r="C1505" s="4"/>
      <c r="D1505" s="20"/>
      <c r="E1505" s="20"/>
      <c r="F1505" s="21"/>
      <c r="G1505" s="22"/>
      <c r="H1505" s="23"/>
      <c r="I1505" s="24"/>
      <c r="J1505" s="25"/>
      <c r="K1505" s="4"/>
      <c r="L1505" s="25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</row>
    <row r="1506" spans="1:25" x14ac:dyDescent="0.3">
      <c r="A1506" s="18"/>
      <c r="B1506" s="19"/>
      <c r="C1506" s="4"/>
      <c r="D1506" s="20"/>
      <c r="E1506" s="20"/>
      <c r="F1506" s="21"/>
      <c r="G1506" s="22"/>
      <c r="H1506" s="23"/>
      <c r="I1506" s="24"/>
      <c r="J1506" s="25"/>
      <c r="K1506" s="4"/>
      <c r="L1506" s="25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</row>
    <row r="1507" spans="1:25" x14ac:dyDescent="0.3">
      <c r="A1507" s="18"/>
      <c r="B1507" s="19"/>
      <c r="C1507" s="4"/>
      <c r="D1507" s="20"/>
      <c r="E1507" s="20"/>
      <c r="F1507" s="21"/>
      <c r="G1507" s="22"/>
      <c r="H1507" s="23"/>
      <c r="I1507" s="24"/>
      <c r="J1507" s="25"/>
      <c r="K1507" s="4"/>
      <c r="L1507" s="25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</row>
    <row r="1508" spans="1:25" x14ac:dyDescent="0.3">
      <c r="A1508" s="18"/>
      <c r="B1508" s="19"/>
      <c r="C1508" s="4"/>
      <c r="D1508" s="20"/>
      <c r="E1508" s="20"/>
      <c r="F1508" s="21"/>
      <c r="G1508" s="22"/>
      <c r="H1508" s="23"/>
      <c r="I1508" s="24"/>
      <c r="J1508" s="25"/>
      <c r="K1508" s="4"/>
      <c r="L1508" s="25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</row>
    <row r="1509" spans="1:25" x14ac:dyDescent="0.3">
      <c r="A1509" s="18"/>
      <c r="B1509" s="19"/>
      <c r="C1509" s="4"/>
      <c r="D1509" s="20"/>
      <c r="E1509" s="20"/>
      <c r="F1509" s="21"/>
      <c r="G1509" s="22"/>
      <c r="H1509" s="23"/>
      <c r="I1509" s="24"/>
      <c r="J1509" s="25"/>
      <c r="K1509" s="4"/>
      <c r="L1509" s="25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</row>
    <row r="1510" spans="1:25" x14ac:dyDescent="0.3">
      <c r="A1510" s="18"/>
      <c r="B1510" s="19"/>
      <c r="C1510" s="4"/>
      <c r="D1510" s="20"/>
      <c r="E1510" s="20"/>
      <c r="F1510" s="21"/>
      <c r="G1510" s="22"/>
      <c r="H1510" s="23"/>
      <c r="I1510" s="24"/>
      <c r="J1510" s="25"/>
      <c r="K1510" s="4"/>
      <c r="L1510" s="25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</row>
    <row r="1511" spans="1:25" x14ac:dyDescent="0.3">
      <c r="A1511" s="18"/>
      <c r="B1511" s="19"/>
      <c r="C1511" s="4"/>
      <c r="D1511" s="20"/>
      <c r="E1511" s="20"/>
      <c r="F1511" s="21"/>
      <c r="G1511" s="22"/>
      <c r="H1511" s="23"/>
      <c r="I1511" s="24"/>
      <c r="J1511" s="25"/>
      <c r="K1511" s="4"/>
      <c r="L1511" s="25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</row>
    <row r="1512" spans="1:25" x14ac:dyDescent="0.3">
      <c r="A1512" s="18"/>
      <c r="B1512" s="19"/>
      <c r="C1512" s="4"/>
      <c r="D1512" s="20"/>
      <c r="E1512" s="20"/>
      <c r="F1512" s="21"/>
      <c r="G1512" s="22"/>
      <c r="H1512" s="23"/>
      <c r="I1512" s="24"/>
      <c r="J1512" s="25"/>
      <c r="K1512" s="4"/>
      <c r="L1512" s="25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</row>
    <row r="1513" spans="1:25" x14ac:dyDescent="0.3">
      <c r="A1513" s="18"/>
      <c r="B1513" s="19"/>
      <c r="C1513" s="4"/>
      <c r="D1513" s="20"/>
      <c r="E1513" s="20"/>
      <c r="F1513" s="21"/>
      <c r="G1513" s="22"/>
      <c r="H1513" s="23"/>
      <c r="I1513" s="24"/>
      <c r="J1513" s="25"/>
      <c r="K1513" s="4"/>
      <c r="L1513" s="25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</row>
    <row r="1514" spans="1:25" x14ac:dyDescent="0.3">
      <c r="A1514" s="18"/>
      <c r="B1514" s="19"/>
      <c r="C1514" s="4"/>
      <c r="D1514" s="20"/>
      <c r="E1514" s="20"/>
      <c r="F1514" s="21"/>
      <c r="G1514" s="22"/>
      <c r="H1514" s="23"/>
      <c r="I1514" s="24"/>
      <c r="J1514" s="25"/>
      <c r="K1514" s="4"/>
      <c r="L1514" s="25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</row>
    <row r="1515" spans="1:25" x14ac:dyDescent="0.3">
      <c r="A1515" s="18"/>
      <c r="B1515" s="19"/>
      <c r="C1515" s="4"/>
      <c r="D1515" s="20"/>
      <c r="E1515" s="20"/>
      <c r="F1515" s="21"/>
      <c r="G1515" s="22"/>
      <c r="H1515" s="23"/>
      <c r="I1515" s="24"/>
      <c r="J1515" s="25"/>
      <c r="K1515" s="4"/>
      <c r="L1515" s="25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</row>
    <row r="1516" spans="1:25" x14ac:dyDescent="0.3">
      <c r="A1516" s="18"/>
      <c r="B1516" s="19"/>
      <c r="C1516" s="4"/>
      <c r="D1516" s="20"/>
      <c r="E1516" s="20"/>
      <c r="F1516" s="21"/>
      <c r="G1516" s="22"/>
      <c r="H1516" s="23"/>
      <c r="I1516" s="24"/>
      <c r="J1516" s="25"/>
      <c r="K1516" s="4"/>
      <c r="L1516" s="25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</row>
    <row r="1517" spans="1:25" x14ac:dyDescent="0.3">
      <c r="A1517" s="18"/>
      <c r="B1517" s="19"/>
      <c r="C1517" s="4"/>
      <c r="D1517" s="20"/>
      <c r="E1517" s="20"/>
      <c r="F1517" s="21"/>
      <c r="G1517" s="22"/>
      <c r="H1517" s="23"/>
      <c r="I1517" s="24"/>
      <c r="J1517" s="25"/>
      <c r="K1517" s="4"/>
      <c r="L1517" s="25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</row>
    <row r="1518" spans="1:25" x14ac:dyDescent="0.3">
      <c r="A1518" s="18"/>
      <c r="B1518" s="19"/>
      <c r="C1518" s="4"/>
      <c r="D1518" s="20"/>
      <c r="E1518" s="20"/>
      <c r="F1518" s="21"/>
      <c r="G1518" s="22"/>
      <c r="H1518" s="23"/>
      <c r="I1518" s="24"/>
      <c r="J1518" s="25"/>
      <c r="K1518" s="4"/>
      <c r="L1518" s="25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</row>
    <row r="1519" spans="1:25" x14ac:dyDescent="0.3">
      <c r="A1519" s="18"/>
      <c r="B1519" s="19"/>
      <c r="C1519" s="4"/>
      <c r="D1519" s="20"/>
      <c r="E1519" s="20"/>
      <c r="F1519" s="21"/>
      <c r="G1519" s="22"/>
      <c r="H1519" s="23"/>
      <c r="I1519" s="24"/>
      <c r="J1519" s="25"/>
      <c r="K1519" s="4"/>
      <c r="L1519" s="25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</row>
    <row r="1520" spans="1:25" x14ac:dyDescent="0.3">
      <c r="A1520" s="18"/>
      <c r="B1520" s="19"/>
      <c r="C1520" s="4"/>
      <c r="D1520" s="20"/>
      <c r="E1520" s="20"/>
      <c r="F1520" s="21"/>
      <c r="G1520" s="22"/>
      <c r="H1520" s="23"/>
      <c r="I1520" s="24"/>
      <c r="J1520" s="25"/>
      <c r="K1520" s="4"/>
      <c r="L1520" s="25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</row>
    <row r="1521" spans="1:25" x14ac:dyDescent="0.3">
      <c r="A1521" s="18"/>
      <c r="B1521" s="19"/>
      <c r="C1521" s="4"/>
      <c r="D1521" s="20"/>
      <c r="E1521" s="20"/>
      <c r="F1521" s="21"/>
      <c r="G1521" s="22"/>
      <c r="H1521" s="23"/>
      <c r="I1521" s="24"/>
      <c r="J1521" s="25"/>
      <c r="K1521" s="4"/>
      <c r="L1521" s="25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</row>
    <row r="1522" spans="1:25" x14ac:dyDescent="0.3">
      <c r="A1522" s="18"/>
      <c r="B1522" s="19"/>
      <c r="C1522" s="4"/>
      <c r="D1522" s="20"/>
      <c r="E1522" s="20"/>
      <c r="F1522" s="21"/>
      <c r="G1522" s="22"/>
      <c r="H1522" s="23"/>
      <c r="I1522" s="24"/>
      <c r="J1522" s="25"/>
      <c r="K1522" s="4"/>
      <c r="L1522" s="25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</row>
    <row r="1523" spans="1:25" x14ac:dyDescent="0.3">
      <c r="A1523" s="18"/>
      <c r="B1523" s="19"/>
      <c r="C1523" s="4"/>
      <c r="D1523" s="20"/>
      <c r="E1523" s="20"/>
      <c r="F1523" s="21"/>
      <c r="G1523" s="22"/>
      <c r="H1523" s="23"/>
      <c r="I1523" s="24"/>
      <c r="J1523" s="25"/>
      <c r="K1523" s="4"/>
      <c r="L1523" s="25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</row>
    <row r="1524" spans="1:25" x14ac:dyDescent="0.3">
      <c r="A1524" s="18"/>
      <c r="B1524" s="19"/>
      <c r="C1524" s="4"/>
      <c r="D1524" s="20"/>
      <c r="E1524" s="20"/>
      <c r="F1524" s="21"/>
      <c r="G1524" s="22"/>
      <c r="H1524" s="23"/>
      <c r="I1524" s="24"/>
      <c r="J1524" s="25"/>
      <c r="K1524" s="4"/>
      <c r="L1524" s="25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</row>
    <row r="1525" spans="1:25" x14ac:dyDescent="0.3">
      <c r="A1525" s="18"/>
      <c r="B1525" s="19"/>
      <c r="C1525" s="4"/>
      <c r="D1525" s="20"/>
      <c r="E1525" s="20"/>
      <c r="F1525" s="21"/>
      <c r="G1525" s="22"/>
      <c r="H1525" s="23"/>
      <c r="I1525" s="24"/>
      <c r="J1525" s="25"/>
      <c r="K1525" s="4"/>
      <c r="L1525" s="25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</row>
    <row r="1526" spans="1:25" x14ac:dyDescent="0.3">
      <c r="A1526" s="18"/>
      <c r="B1526" s="19"/>
      <c r="C1526" s="4"/>
      <c r="D1526" s="20"/>
      <c r="E1526" s="20"/>
      <c r="F1526" s="21"/>
      <c r="G1526" s="22"/>
      <c r="H1526" s="23"/>
      <c r="I1526" s="24"/>
      <c r="J1526" s="25"/>
      <c r="K1526" s="4"/>
      <c r="L1526" s="25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</row>
    <row r="1527" spans="1:25" x14ac:dyDescent="0.3">
      <c r="A1527" s="18"/>
      <c r="B1527" s="19"/>
      <c r="C1527" s="4"/>
      <c r="D1527" s="20"/>
      <c r="E1527" s="20"/>
      <c r="F1527" s="21"/>
      <c r="G1527" s="22"/>
      <c r="H1527" s="23"/>
      <c r="I1527" s="24"/>
      <c r="J1527" s="25"/>
      <c r="K1527" s="4"/>
      <c r="L1527" s="25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</row>
    <row r="1528" spans="1:25" x14ac:dyDescent="0.3">
      <c r="A1528" s="18"/>
      <c r="B1528" s="19"/>
      <c r="C1528" s="4"/>
      <c r="D1528" s="20"/>
      <c r="E1528" s="20"/>
      <c r="F1528" s="21"/>
      <c r="G1528" s="22"/>
      <c r="H1528" s="23"/>
      <c r="I1528" s="24"/>
      <c r="J1528" s="25"/>
      <c r="K1528" s="4"/>
      <c r="L1528" s="25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</row>
    <row r="1529" spans="1:25" x14ac:dyDescent="0.3">
      <c r="A1529" s="18"/>
      <c r="B1529" s="19"/>
      <c r="C1529" s="4"/>
      <c r="D1529" s="20"/>
      <c r="E1529" s="20"/>
      <c r="F1529" s="21"/>
      <c r="G1529" s="22"/>
      <c r="H1529" s="23"/>
      <c r="I1529" s="24"/>
      <c r="J1529" s="25"/>
      <c r="K1529" s="4"/>
      <c r="L1529" s="25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</row>
    <row r="1530" spans="1:25" x14ac:dyDescent="0.3">
      <c r="A1530" s="18"/>
      <c r="B1530" s="19"/>
      <c r="C1530" s="4"/>
      <c r="D1530" s="20"/>
      <c r="E1530" s="20"/>
      <c r="F1530" s="21"/>
      <c r="G1530" s="22"/>
      <c r="H1530" s="23"/>
      <c r="I1530" s="24"/>
      <c r="J1530" s="25"/>
      <c r="K1530" s="4"/>
      <c r="L1530" s="25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</row>
    <row r="1531" spans="1:25" x14ac:dyDescent="0.3">
      <c r="A1531" s="18"/>
      <c r="B1531" s="19"/>
      <c r="C1531" s="4"/>
      <c r="D1531" s="20"/>
      <c r="E1531" s="20"/>
      <c r="F1531" s="21"/>
      <c r="G1531" s="22"/>
      <c r="H1531" s="23"/>
      <c r="I1531" s="24"/>
      <c r="J1531" s="25"/>
      <c r="K1531" s="4"/>
      <c r="L1531" s="25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</row>
    <row r="1532" spans="1:25" x14ac:dyDescent="0.3">
      <c r="A1532" s="18"/>
      <c r="B1532" s="19"/>
      <c r="C1532" s="4"/>
      <c r="D1532" s="20"/>
      <c r="E1532" s="20"/>
      <c r="F1532" s="21"/>
      <c r="G1532" s="22"/>
      <c r="H1532" s="23"/>
      <c r="I1532" s="24"/>
      <c r="J1532" s="25"/>
      <c r="K1532" s="4"/>
      <c r="L1532" s="25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</row>
    <row r="1533" spans="1:25" x14ac:dyDescent="0.3">
      <c r="A1533" s="18"/>
      <c r="B1533" s="19"/>
      <c r="C1533" s="4"/>
      <c r="D1533" s="20"/>
      <c r="E1533" s="20"/>
      <c r="F1533" s="21"/>
      <c r="G1533" s="22"/>
      <c r="H1533" s="23"/>
      <c r="I1533" s="24"/>
      <c r="J1533" s="25"/>
      <c r="K1533" s="4"/>
      <c r="L1533" s="25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</row>
    <row r="1534" spans="1:25" x14ac:dyDescent="0.3">
      <c r="A1534" s="18"/>
      <c r="B1534" s="19"/>
      <c r="C1534" s="4"/>
      <c r="D1534" s="20"/>
      <c r="E1534" s="20"/>
      <c r="F1534" s="21"/>
      <c r="G1534" s="22"/>
      <c r="H1534" s="23"/>
      <c r="I1534" s="24"/>
      <c r="J1534" s="25"/>
      <c r="K1534" s="4"/>
      <c r="L1534" s="25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</row>
    <row r="1535" spans="1:25" x14ac:dyDescent="0.3">
      <c r="A1535" s="18"/>
      <c r="B1535" s="19"/>
      <c r="C1535" s="4"/>
      <c r="D1535" s="20"/>
      <c r="E1535" s="20"/>
      <c r="F1535" s="21"/>
      <c r="G1535" s="22"/>
      <c r="H1535" s="23"/>
      <c r="I1535" s="24"/>
      <c r="J1535" s="25"/>
      <c r="K1535" s="4"/>
      <c r="L1535" s="25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</row>
    <row r="1536" spans="1:25" x14ac:dyDescent="0.3">
      <c r="A1536" s="18"/>
      <c r="B1536" s="19"/>
      <c r="C1536" s="4"/>
      <c r="D1536" s="20"/>
      <c r="E1536" s="20"/>
      <c r="F1536" s="21"/>
      <c r="G1536" s="22"/>
      <c r="H1536" s="23"/>
      <c r="I1536" s="24"/>
      <c r="J1536" s="25"/>
      <c r="K1536" s="4"/>
      <c r="L1536" s="25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</row>
    <row r="1537" spans="1:25" x14ac:dyDescent="0.3">
      <c r="A1537" s="18"/>
      <c r="B1537" s="19"/>
      <c r="C1537" s="4"/>
      <c r="D1537" s="20"/>
      <c r="E1537" s="20"/>
      <c r="F1537" s="21"/>
      <c r="G1537" s="22"/>
      <c r="H1537" s="23"/>
      <c r="I1537" s="24"/>
      <c r="J1537" s="25"/>
      <c r="K1537" s="4"/>
      <c r="L1537" s="25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</row>
    <row r="1538" spans="1:25" x14ac:dyDescent="0.3">
      <c r="A1538" s="18"/>
      <c r="B1538" s="19"/>
      <c r="C1538" s="4"/>
      <c r="D1538" s="20"/>
      <c r="E1538" s="20"/>
      <c r="F1538" s="21"/>
      <c r="G1538" s="22"/>
      <c r="H1538" s="23"/>
      <c r="I1538" s="24"/>
      <c r="J1538" s="25"/>
      <c r="K1538" s="4"/>
      <c r="L1538" s="25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</row>
    <row r="1539" spans="1:25" x14ac:dyDescent="0.3">
      <c r="A1539" s="18"/>
      <c r="B1539" s="19"/>
      <c r="C1539" s="4"/>
      <c r="D1539" s="20"/>
      <c r="E1539" s="20"/>
      <c r="F1539" s="21"/>
      <c r="G1539" s="22"/>
      <c r="H1539" s="23"/>
      <c r="I1539" s="24"/>
      <c r="J1539" s="25"/>
      <c r="K1539" s="4"/>
      <c r="L1539" s="25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</row>
    <row r="1540" spans="1:25" x14ac:dyDescent="0.3">
      <c r="A1540" s="18"/>
      <c r="B1540" s="19"/>
      <c r="C1540" s="4"/>
      <c r="D1540" s="20"/>
      <c r="E1540" s="20"/>
      <c r="F1540" s="21"/>
      <c r="G1540" s="22"/>
      <c r="H1540" s="23"/>
      <c r="I1540" s="24"/>
      <c r="J1540" s="25"/>
      <c r="K1540" s="4"/>
      <c r="L1540" s="25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</row>
    <row r="1541" spans="1:25" x14ac:dyDescent="0.3">
      <c r="A1541" s="18"/>
      <c r="B1541" s="19"/>
      <c r="C1541" s="4"/>
      <c r="D1541" s="20"/>
      <c r="E1541" s="20"/>
      <c r="F1541" s="21"/>
      <c r="G1541" s="22"/>
      <c r="H1541" s="23"/>
      <c r="I1541" s="24"/>
      <c r="J1541" s="25"/>
      <c r="K1541" s="4"/>
      <c r="L1541" s="25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</row>
    <row r="1542" spans="1:25" x14ac:dyDescent="0.3">
      <c r="A1542" s="18"/>
      <c r="B1542" s="19"/>
      <c r="C1542" s="4"/>
      <c r="D1542" s="20"/>
      <c r="E1542" s="20"/>
      <c r="F1542" s="21"/>
      <c r="G1542" s="22"/>
      <c r="H1542" s="23"/>
      <c r="I1542" s="24"/>
      <c r="J1542" s="25"/>
      <c r="K1542" s="4"/>
      <c r="L1542" s="25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</row>
    <row r="1543" spans="1:25" x14ac:dyDescent="0.3">
      <c r="A1543" s="18"/>
      <c r="B1543" s="19"/>
      <c r="C1543" s="4"/>
      <c r="D1543" s="20"/>
      <c r="E1543" s="20"/>
      <c r="F1543" s="21"/>
      <c r="G1543" s="22"/>
      <c r="H1543" s="23"/>
      <c r="I1543" s="24"/>
      <c r="J1543" s="25"/>
      <c r="K1543" s="4"/>
      <c r="L1543" s="25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</row>
    <row r="1544" spans="1:25" x14ac:dyDescent="0.3">
      <c r="A1544" s="18"/>
      <c r="B1544" s="19"/>
      <c r="C1544" s="4"/>
      <c r="D1544" s="20"/>
      <c r="E1544" s="20"/>
      <c r="F1544" s="21"/>
      <c r="G1544" s="22"/>
      <c r="H1544" s="23"/>
      <c r="I1544" s="24"/>
      <c r="J1544" s="25"/>
      <c r="K1544" s="4"/>
      <c r="L1544" s="25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</row>
    <row r="1545" spans="1:25" x14ac:dyDescent="0.3">
      <c r="A1545" s="18"/>
      <c r="B1545" s="19"/>
      <c r="C1545" s="4"/>
      <c r="D1545" s="20"/>
      <c r="E1545" s="20"/>
      <c r="F1545" s="21"/>
      <c r="G1545" s="22"/>
      <c r="H1545" s="23"/>
      <c r="I1545" s="24"/>
      <c r="J1545" s="25"/>
      <c r="K1545" s="4"/>
      <c r="L1545" s="25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</row>
    <row r="1546" spans="1:25" x14ac:dyDescent="0.3">
      <c r="A1546" s="18"/>
      <c r="B1546" s="19"/>
      <c r="C1546" s="4"/>
      <c r="D1546" s="20"/>
      <c r="E1546" s="20"/>
      <c r="F1546" s="21"/>
      <c r="G1546" s="22"/>
      <c r="H1546" s="23"/>
      <c r="I1546" s="24"/>
      <c r="J1546" s="25"/>
      <c r="K1546" s="4"/>
      <c r="L1546" s="25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</row>
    <row r="1547" spans="1:25" x14ac:dyDescent="0.3">
      <c r="A1547" s="18"/>
      <c r="B1547" s="19"/>
      <c r="C1547" s="4"/>
      <c r="D1547" s="20"/>
      <c r="E1547" s="20"/>
      <c r="F1547" s="21"/>
      <c r="G1547" s="22"/>
      <c r="H1547" s="23"/>
      <c r="I1547" s="24"/>
      <c r="J1547" s="25"/>
      <c r="K1547" s="4"/>
      <c r="L1547" s="25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</row>
    <row r="1548" spans="1:25" x14ac:dyDescent="0.3">
      <c r="A1548" s="18"/>
      <c r="B1548" s="19"/>
      <c r="C1548" s="4"/>
      <c r="D1548" s="20"/>
      <c r="E1548" s="20"/>
      <c r="F1548" s="21"/>
      <c r="G1548" s="22"/>
      <c r="H1548" s="23"/>
      <c r="I1548" s="24"/>
      <c r="J1548" s="25"/>
      <c r="K1548" s="4"/>
      <c r="L1548" s="25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</row>
    <row r="1549" spans="1:25" x14ac:dyDescent="0.3">
      <c r="A1549" s="18"/>
      <c r="B1549" s="19"/>
      <c r="C1549" s="4"/>
      <c r="D1549" s="20"/>
      <c r="E1549" s="20"/>
      <c r="F1549" s="21"/>
      <c r="G1549" s="22"/>
      <c r="H1549" s="23"/>
      <c r="I1549" s="24"/>
      <c r="J1549" s="25"/>
      <c r="K1549" s="4"/>
      <c r="L1549" s="25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</row>
    <row r="1550" spans="1:25" x14ac:dyDescent="0.3">
      <c r="A1550" s="18"/>
      <c r="B1550" s="19"/>
      <c r="C1550" s="4"/>
      <c r="D1550" s="20"/>
      <c r="E1550" s="20"/>
      <c r="F1550" s="21"/>
      <c r="G1550" s="22"/>
      <c r="H1550" s="23"/>
      <c r="I1550" s="24"/>
      <c r="J1550" s="25"/>
      <c r="K1550" s="4"/>
      <c r="L1550" s="25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</row>
    <row r="1551" spans="1:25" x14ac:dyDescent="0.3">
      <c r="A1551" s="18"/>
      <c r="B1551" s="19"/>
      <c r="C1551" s="4"/>
      <c r="D1551" s="20"/>
      <c r="E1551" s="20"/>
      <c r="F1551" s="21"/>
      <c r="G1551" s="22"/>
      <c r="H1551" s="23"/>
      <c r="I1551" s="24"/>
      <c r="J1551" s="25"/>
      <c r="K1551" s="4"/>
      <c r="L1551" s="25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</row>
    <row r="1552" spans="1:25" x14ac:dyDescent="0.3">
      <c r="A1552" s="18"/>
      <c r="B1552" s="19"/>
      <c r="C1552" s="4"/>
      <c r="D1552" s="20"/>
      <c r="E1552" s="20"/>
      <c r="F1552" s="21"/>
      <c r="G1552" s="22"/>
      <c r="H1552" s="23"/>
      <c r="I1552" s="24"/>
      <c r="J1552" s="25"/>
      <c r="K1552" s="4"/>
      <c r="L1552" s="25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</row>
    <row r="1553" spans="1:25" x14ac:dyDescent="0.3">
      <c r="A1553" s="18"/>
      <c r="B1553" s="19"/>
      <c r="C1553" s="4"/>
      <c r="D1553" s="20"/>
      <c r="E1553" s="20"/>
      <c r="F1553" s="21"/>
      <c r="G1553" s="22"/>
      <c r="H1553" s="23"/>
      <c r="I1553" s="24"/>
      <c r="J1553" s="25"/>
      <c r="K1553" s="4"/>
      <c r="L1553" s="25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</row>
    <row r="1554" spans="1:25" x14ac:dyDescent="0.3">
      <c r="A1554" s="18"/>
      <c r="B1554" s="19"/>
      <c r="C1554" s="4"/>
      <c r="D1554" s="20"/>
      <c r="E1554" s="20"/>
      <c r="F1554" s="21"/>
      <c r="G1554" s="22"/>
      <c r="H1554" s="23"/>
      <c r="I1554" s="24"/>
      <c r="J1554" s="25"/>
      <c r="K1554" s="4"/>
      <c r="L1554" s="25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</row>
    <row r="1555" spans="1:25" x14ac:dyDescent="0.3">
      <c r="A1555" s="18"/>
      <c r="B1555" s="19"/>
      <c r="C1555" s="4"/>
      <c r="D1555" s="20"/>
      <c r="E1555" s="20"/>
      <c r="F1555" s="21"/>
      <c r="G1555" s="22"/>
      <c r="H1555" s="23"/>
      <c r="I1555" s="24"/>
      <c r="J1555" s="25"/>
      <c r="K1555" s="4"/>
      <c r="L1555" s="25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</row>
    <row r="1556" spans="1:25" x14ac:dyDescent="0.3">
      <c r="A1556" s="18"/>
      <c r="B1556" s="19"/>
      <c r="C1556" s="4"/>
      <c r="D1556" s="20"/>
      <c r="E1556" s="20"/>
      <c r="F1556" s="21"/>
      <c r="G1556" s="22"/>
      <c r="H1556" s="23"/>
      <c r="I1556" s="24"/>
      <c r="J1556" s="25"/>
      <c r="K1556" s="4"/>
      <c r="L1556" s="25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</row>
    <row r="1557" spans="1:25" x14ac:dyDescent="0.3">
      <c r="A1557" s="18"/>
      <c r="B1557" s="19"/>
      <c r="C1557" s="4"/>
      <c r="D1557" s="20"/>
      <c r="E1557" s="20"/>
      <c r="F1557" s="21"/>
      <c r="G1557" s="22"/>
      <c r="H1557" s="23"/>
      <c r="I1557" s="24"/>
      <c r="J1557" s="25"/>
      <c r="K1557" s="4"/>
      <c r="L1557" s="25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</row>
    <row r="1558" spans="1:25" x14ac:dyDescent="0.3">
      <c r="A1558" s="18"/>
      <c r="B1558" s="19"/>
      <c r="C1558" s="4"/>
      <c r="D1558" s="20"/>
      <c r="E1558" s="20"/>
      <c r="F1558" s="21"/>
      <c r="G1558" s="22"/>
      <c r="H1558" s="23"/>
      <c r="I1558" s="24"/>
      <c r="J1558" s="25"/>
      <c r="K1558" s="4"/>
      <c r="L1558" s="25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</row>
    <row r="1559" spans="1:25" x14ac:dyDescent="0.3">
      <c r="A1559" s="18"/>
      <c r="B1559" s="19"/>
      <c r="C1559" s="4"/>
      <c r="D1559" s="20"/>
      <c r="E1559" s="20"/>
      <c r="F1559" s="21"/>
      <c r="G1559" s="22"/>
      <c r="H1559" s="23"/>
      <c r="I1559" s="24"/>
      <c r="J1559" s="25"/>
      <c r="K1559" s="4"/>
      <c r="L1559" s="25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</row>
    <row r="1560" spans="1:25" x14ac:dyDescent="0.3">
      <c r="A1560" s="18"/>
      <c r="B1560" s="19"/>
      <c r="C1560" s="4"/>
      <c r="D1560" s="20"/>
      <c r="E1560" s="20"/>
      <c r="F1560" s="21"/>
      <c r="G1560" s="22"/>
      <c r="H1560" s="23"/>
      <c r="I1560" s="24"/>
      <c r="J1560" s="25"/>
      <c r="K1560" s="4"/>
      <c r="L1560" s="25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</row>
    <row r="1561" spans="1:25" x14ac:dyDescent="0.3">
      <c r="A1561" s="18"/>
      <c r="B1561" s="19"/>
      <c r="C1561" s="4"/>
      <c r="D1561" s="20"/>
      <c r="E1561" s="20"/>
      <c r="F1561" s="21"/>
      <c r="G1561" s="22"/>
      <c r="H1561" s="23"/>
      <c r="I1561" s="24"/>
      <c r="J1561" s="25"/>
      <c r="K1561" s="4"/>
      <c r="L1561" s="25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</row>
    <row r="1562" spans="1:25" x14ac:dyDescent="0.3">
      <c r="A1562" s="18"/>
      <c r="B1562" s="19"/>
      <c r="C1562" s="4"/>
      <c r="D1562" s="20"/>
      <c r="E1562" s="20"/>
      <c r="F1562" s="21"/>
      <c r="G1562" s="22"/>
      <c r="H1562" s="23"/>
      <c r="I1562" s="24"/>
      <c r="J1562" s="25"/>
      <c r="K1562" s="4"/>
      <c r="L1562" s="25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</row>
    <row r="1563" spans="1:25" x14ac:dyDescent="0.3">
      <c r="A1563" s="18"/>
      <c r="B1563" s="19"/>
      <c r="C1563" s="4"/>
      <c r="D1563" s="20"/>
      <c r="E1563" s="20"/>
      <c r="F1563" s="21"/>
      <c r="G1563" s="22"/>
      <c r="H1563" s="23"/>
      <c r="I1563" s="24"/>
      <c r="J1563" s="25"/>
      <c r="K1563" s="4"/>
      <c r="L1563" s="25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</row>
    <row r="1564" spans="1:25" x14ac:dyDescent="0.3">
      <c r="A1564" s="18"/>
      <c r="B1564" s="19"/>
      <c r="C1564" s="4"/>
      <c r="D1564" s="20"/>
      <c r="E1564" s="20"/>
      <c r="F1564" s="21"/>
      <c r="G1564" s="22"/>
      <c r="H1564" s="23"/>
      <c r="I1564" s="24"/>
      <c r="J1564" s="25"/>
      <c r="K1564" s="4"/>
      <c r="L1564" s="25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</row>
    <row r="1565" spans="1:25" x14ac:dyDescent="0.3">
      <c r="A1565" s="18"/>
      <c r="B1565" s="19"/>
      <c r="C1565" s="4"/>
      <c r="D1565" s="20"/>
      <c r="E1565" s="20"/>
      <c r="F1565" s="21"/>
      <c r="G1565" s="22"/>
      <c r="H1565" s="23"/>
      <c r="I1565" s="24"/>
      <c r="J1565" s="25"/>
      <c r="K1565" s="4"/>
      <c r="L1565" s="25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</row>
    <row r="1566" spans="1:25" x14ac:dyDescent="0.3">
      <c r="A1566" s="18"/>
      <c r="B1566" s="19"/>
      <c r="C1566" s="4"/>
      <c r="D1566" s="20"/>
      <c r="E1566" s="20"/>
      <c r="F1566" s="21"/>
      <c r="G1566" s="22"/>
      <c r="H1566" s="23"/>
      <c r="I1566" s="24"/>
      <c r="J1566" s="25"/>
      <c r="K1566" s="4"/>
      <c r="L1566" s="25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</row>
    <row r="1567" spans="1:25" x14ac:dyDescent="0.3">
      <c r="A1567" s="18"/>
      <c r="B1567" s="19"/>
      <c r="C1567" s="4"/>
      <c r="D1567" s="20"/>
      <c r="E1567" s="20"/>
      <c r="F1567" s="21"/>
      <c r="G1567" s="22"/>
      <c r="H1567" s="23"/>
      <c r="I1567" s="24"/>
      <c r="J1567" s="25"/>
      <c r="K1567" s="4"/>
      <c r="L1567" s="25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</row>
    <row r="1568" spans="1:25" x14ac:dyDescent="0.3">
      <c r="A1568" s="18"/>
      <c r="B1568" s="19"/>
      <c r="C1568" s="4"/>
      <c r="D1568" s="20"/>
      <c r="E1568" s="20"/>
      <c r="F1568" s="21"/>
      <c r="G1568" s="22"/>
      <c r="H1568" s="23"/>
      <c r="I1568" s="24"/>
      <c r="J1568" s="25"/>
      <c r="K1568" s="4"/>
      <c r="L1568" s="25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</row>
    <row r="1569" spans="1:25" x14ac:dyDescent="0.3">
      <c r="A1569" s="18"/>
      <c r="B1569" s="19"/>
      <c r="C1569" s="4"/>
      <c r="D1569" s="20"/>
      <c r="E1569" s="20"/>
      <c r="F1569" s="21"/>
      <c r="G1569" s="22"/>
      <c r="H1569" s="23"/>
      <c r="I1569" s="24"/>
      <c r="J1569" s="25"/>
      <c r="K1569" s="4"/>
      <c r="L1569" s="25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</row>
    <row r="1570" spans="1:25" x14ac:dyDescent="0.3">
      <c r="A1570" s="18"/>
      <c r="B1570" s="19"/>
      <c r="C1570" s="4"/>
      <c r="D1570" s="20"/>
      <c r="E1570" s="20"/>
      <c r="F1570" s="21"/>
      <c r="G1570" s="22"/>
      <c r="H1570" s="23"/>
      <c r="I1570" s="24"/>
      <c r="J1570" s="25"/>
      <c r="K1570" s="4"/>
      <c r="L1570" s="25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</row>
    <row r="1571" spans="1:25" x14ac:dyDescent="0.3">
      <c r="A1571" s="18"/>
      <c r="B1571" s="19"/>
      <c r="C1571" s="4"/>
      <c r="D1571" s="20"/>
      <c r="E1571" s="20"/>
      <c r="F1571" s="21"/>
      <c r="G1571" s="22"/>
      <c r="H1571" s="23"/>
      <c r="I1571" s="24"/>
      <c r="J1571" s="25"/>
      <c r="K1571" s="4"/>
      <c r="L1571" s="25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</row>
    <row r="1572" spans="1:25" x14ac:dyDescent="0.3">
      <c r="A1572" s="18"/>
      <c r="B1572" s="19"/>
      <c r="C1572" s="4"/>
      <c r="D1572" s="20"/>
      <c r="E1572" s="20"/>
      <c r="F1572" s="21"/>
      <c r="G1572" s="22"/>
      <c r="H1572" s="23"/>
      <c r="I1572" s="24"/>
      <c r="J1572" s="25"/>
      <c r="K1572" s="4"/>
      <c r="L1572" s="25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</row>
    <row r="1573" spans="1:25" x14ac:dyDescent="0.3">
      <c r="A1573" s="18"/>
      <c r="B1573" s="19"/>
      <c r="C1573" s="4"/>
      <c r="D1573" s="20"/>
      <c r="E1573" s="20"/>
      <c r="F1573" s="21"/>
      <c r="G1573" s="22"/>
      <c r="H1573" s="23"/>
      <c r="I1573" s="24"/>
      <c r="J1573" s="25"/>
      <c r="K1573" s="4"/>
      <c r="L1573" s="25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</row>
    <row r="1574" spans="1:25" x14ac:dyDescent="0.3">
      <c r="A1574" s="18"/>
      <c r="B1574" s="19"/>
      <c r="C1574" s="4"/>
      <c r="D1574" s="20"/>
      <c r="E1574" s="20"/>
      <c r="F1574" s="21"/>
      <c r="G1574" s="22"/>
      <c r="H1574" s="23"/>
      <c r="I1574" s="24"/>
      <c r="J1574" s="25"/>
      <c r="K1574" s="4"/>
      <c r="L1574" s="25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</row>
    <row r="1575" spans="1:25" x14ac:dyDescent="0.3">
      <c r="A1575" s="18"/>
      <c r="B1575" s="19"/>
      <c r="C1575" s="4"/>
      <c r="D1575" s="20"/>
      <c r="E1575" s="20"/>
      <c r="F1575" s="21"/>
      <c r="G1575" s="22"/>
      <c r="H1575" s="23"/>
      <c r="I1575" s="24"/>
      <c r="J1575" s="25"/>
      <c r="K1575" s="4"/>
      <c r="L1575" s="25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</row>
    <row r="1576" spans="1:25" x14ac:dyDescent="0.3">
      <c r="A1576" s="18"/>
      <c r="B1576" s="19"/>
      <c r="C1576" s="4"/>
      <c r="D1576" s="20"/>
      <c r="E1576" s="20"/>
      <c r="F1576" s="21"/>
      <c r="G1576" s="22"/>
      <c r="H1576" s="23"/>
      <c r="I1576" s="24"/>
      <c r="J1576" s="25"/>
      <c r="K1576" s="4"/>
      <c r="L1576" s="25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</row>
    <row r="1577" spans="1:25" x14ac:dyDescent="0.3">
      <c r="A1577" s="18"/>
      <c r="B1577" s="19"/>
      <c r="C1577" s="4"/>
      <c r="D1577" s="20"/>
      <c r="E1577" s="20"/>
      <c r="F1577" s="21"/>
      <c r="G1577" s="22"/>
      <c r="H1577" s="23"/>
      <c r="I1577" s="24"/>
      <c r="J1577" s="25"/>
      <c r="K1577" s="4"/>
      <c r="L1577" s="25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</row>
    <row r="1578" spans="1:25" x14ac:dyDescent="0.3">
      <c r="A1578" s="18"/>
      <c r="B1578" s="19"/>
      <c r="C1578" s="4"/>
      <c r="D1578" s="20"/>
      <c r="E1578" s="20"/>
      <c r="F1578" s="21"/>
      <c r="G1578" s="22"/>
      <c r="H1578" s="23"/>
      <c r="I1578" s="24"/>
      <c r="J1578" s="25"/>
      <c r="K1578" s="4"/>
      <c r="L1578" s="25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</row>
    <row r="1579" spans="1:25" x14ac:dyDescent="0.3">
      <c r="A1579" s="18"/>
      <c r="B1579" s="19"/>
      <c r="C1579" s="4"/>
      <c r="D1579" s="20"/>
      <c r="E1579" s="20"/>
      <c r="F1579" s="21"/>
      <c r="G1579" s="22"/>
      <c r="H1579" s="23"/>
      <c r="I1579" s="24"/>
      <c r="J1579" s="25"/>
      <c r="K1579" s="4"/>
      <c r="L1579" s="25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</row>
    <row r="1580" spans="1:25" x14ac:dyDescent="0.3">
      <c r="A1580" s="18"/>
      <c r="B1580" s="19"/>
      <c r="C1580" s="4"/>
      <c r="D1580" s="20"/>
      <c r="E1580" s="20"/>
      <c r="F1580" s="21"/>
      <c r="G1580" s="22"/>
      <c r="H1580" s="23"/>
      <c r="I1580" s="24"/>
      <c r="J1580" s="25"/>
      <c r="K1580" s="4"/>
      <c r="L1580" s="25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</row>
    <row r="1581" spans="1:25" x14ac:dyDescent="0.3">
      <c r="A1581" s="18"/>
      <c r="B1581" s="19"/>
      <c r="C1581" s="4"/>
      <c r="D1581" s="20"/>
      <c r="E1581" s="20"/>
      <c r="F1581" s="21"/>
      <c r="G1581" s="22"/>
      <c r="H1581" s="23"/>
      <c r="I1581" s="24"/>
      <c r="J1581" s="25"/>
      <c r="K1581" s="4"/>
      <c r="L1581" s="25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</row>
    <row r="1582" spans="1:25" x14ac:dyDescent="0.3">
      <c r="A1582" s="18"/>
      <c r="B1582" s="19"/>
      <c r="C1582" s="4"/>
      <c r="D1582" s="20"/>
      <c r="E1582" s="20"/>
      <c r="F1582" s="21"/>
      <c r="G1582" s="22"/>
      <c r="H1582" s="23"/>
      <c r="I1582" s="24"/>
      <c r="J1582" s="25"/>
      <c r="K1582" s="4"/>
      <c r="L1582" s="25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</row>
    <row r="1583" spans="1:25" x14ac:dyDescent="0.3">
      <c r="A1583" s="18"/>
      <c r="B1583" s="19"/>
      <c r="C1583" s="4"/>
      <c r="D1583" s="20"/>
      <c r="E1583" s="20"/>
      <c r="F1583" s="21"/>
      <c r="G1583" s="22"/>
      <c r="H1583" s="23"/>
      <c r="I1583" s="24"/>
      <c r="J1583" s="25"/>
      <c r="K1583" s="4"/>
      <c r="L1583" s="25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</row>
    <row r="1584" spans="1:25" x14ac:dyDescent="0.3">
      <c r="A1584" s="18"/>
      <c r="B1584" s="19"/>
      <c r="C1584" s="4"/>
      <c r="D1584" s="20"/>
      <c r="E1584" s="20"/>
      <c r="F1584" s="21"/>
      <c r="G1584" s="22"/>
      <c r="H1584" s="23"/>
      <c r="I1584" s="24"/>
      <c r="J1584" s="25"/>
      <c r="K1584" s="4"/>
      <c r="L1584" s="25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</row>
    <row r="1585" spans="1:25" x14ac:dyDescent="0.3">
      <c r="A1585" s="18"/>
      <c r="B1585" s="19"/>
      <c r="C1585" s="4"/>
      <c r="D1585" s="20"/>
      <c r="E1585" s="20"/>
      <c r="F1585" s="21"/>
      <c r="G1585" s="22"/>
      <c r="H1585" s="23"/>
      <c r="I1585" s="24"/>
      <c r="J1585" s="25"/>
      <c r="K1585" s="4"/>
      <c r="L1585" s="25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</row>
    <row r="1586" spans="1:25" x14ac:dyDescent="0.3">
      <c r="A1586" s="18"/>
      <c r="B1586" s="19"/>
      <c r="C1586" s="4"/>
      <c r="D1586" s="20"/>
      <c r="E1586" s="20"/>
      <c r="F1586" s="21"/>
      <c r="G1586" s="22"/>
      <c r="H1586" s="23"/>
      <c r="I1586" s="24"/>
      <c r="J1586" s="25"/>
      <c r="K1586" s="4"/>
      <c r="L1586" s="25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</row>
    <row r="1587" spans="1:25" x14ac:dyDescent="0.3">
      <c r="A1587" s="18"/>
      <c r="B1587" s="19"/>
      <c r="C1587" s="4"/>
      <c r="D1587" s="20"/>
      <c r="E1587" s="20"/>
      <c r="F1587" s="21"/>
      <c r="G1587" s="22"/>
      <c r="H1587" s="23"/>
      <c r="I1587" s="24"/>
      <c r="J1587" s="25"/>
      <c r="K1587" s="4"/>
      <c r="L1587" s="25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</row>
    <row r="1588" spans="1:25" x14ac:dyDescent="0.3">
      <c r="A1588" s="18"/>
      <c r="B1588" s="19"/>
      <c r="C1588" s="4"/>
      <c r="D1588" s="20"/>
      <c r="E1588" s="20"/>
      <c r="F1588" s="21"/>
      <c r="G1588" s="22"/>
      <c r="H1588" s="23"/>
      <c r="I1588" s="24"/>
      <c r="J1588" s="25"/>
      <c r="K1588" s="4"/>
      <c r="L1588" s="25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</row>
    <row r="1589" spans="1:25" x14ac:dyDescent="0.3">
      <c r="A1589" s="18"/>
      <c r="B1589" s="19"/>
      <c r="C1589" s="4"/>
      <c r="D1589" s="20"/>
      <c r="E1589" s="20"/>
      <c r="F1589" s="21"/>
      <c r="G1589" s="22"/>
      <c r="H1589" s="23"/>
      <c r="I1589" s="24"/>
      <c r="J1589" s="25"/>
      <c r="K1589" s="4"/>
      <c r="L1589" s="25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</row>
    <row r="1590" spans="1:25" x14ac:dyDescent="0.3">
      <c r="A1590" s="18"/>
      <c r="B1590" s="19"/>
      <c r="C1590" s="4"/>
      <c r="D1590" s="20"/>
      <c r="E1590" s="20"/>
      <c r="F1590" s="21"/>
      <c r="G1590" s="22"/>
      <c r="H1590" s="23"/>
      <c r="I1590" s="24"/>
      <c r="J1590" s="25"/>
      <c r="K1590" s="4"/>
      <c r="L1590" s="25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</row>
    <row r="1591" spans="1:25" x14ac:dyDescent="0.3">
      <c r="A1591" s="18"/>
      <c r="B1591" s="19"/>
      <c r="C1591" s="4"/>
      <c r="D1591" s="20"/>
      <c r="E1591" s="20"/>
      <c r="F1591" s="21"/>
      <c r="G1591" s="22"/>
      <c r="H1591" s="23"/>
      <c r="I1591" s="24"/>
      <c r="J1591" s="25"/>
      <c r="K1591" s="4"/>
      <c r="L1591" s="25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</row>
    <row r="1592" spans="1:25" x14ac:dyDescent="0.3">
      <c r="A1592" s="18"/>
      <c r="B1592" s="19"/>
      <c r="C1592" s="4"/>
      <c r="D1592" s="20"/>
      <c r="E1592" s="20"/>
      <c r="F1592" s="21"/>
      <c r="G1592" s="22"/>
      <c r="H1592" s="23"/>
      <c r="I1592" s="24"/>
      <c r="J1592" s="25"/>
      <c r="K1592" s="4"/>
      <c r="L1592" s="25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</row>
    <row r="1593" spans="1:25" x14ac:dyDescent="0.3">
      <c r="A1593" s="18"/>
      <c r="B1593" s="19"/>
      <c r="C1593" s="4"/>
      <c r="D1593" s="20"/>
      <c r="E1593" s="20"/>
      <c r="F1593" s="21"/>
      <c r="G1593" s="22"/>
      <c r="H1593" s="23"/>
      <c r="I1593" s="24"/>
      <c r="J1593" s="25"/>
      <c r="K1593" s="4"/>
      <c r="L1593" s="25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</row>
    <row r="1594" spans="1:25" x14ac:dyDescent="0.3">
      <c r="A1594" s="18"/>
      <c r="B1594" s="19"/>
      <c r="C1594" s="4"/>
      <c r="D1594" s="20"/>
      <c r="E1594" s="20"/>
      <c r="F1594" s="21"/>
      <c r="G1594" s="22"/>
      <c r="H1594" s="23"/>
      <c r="I1594" s="24"/>
      <c r="J1594" s="25"/>
      <c r="K1594" s="4"/>
      <c r="L1594" s="25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</row>
    <row r="1595" spans="1:25" x14ac:dyDescent="0.3">
      <c r="A1595" s="18"/>
      <c r="B1595" s="19"/>
      <c r="C1595" s="4"/>
      <c r="D1595" s="20"/>
      <c r="E1595" s="20"/>
      <c r="F1595" s="21"/>
      <c r="G1595" s="22"/>
      <c r="H1595" s="23"/>
      <c r="I1595" s="24"/>
      <c r="J1595" s="25"/>
      <c r="K1595" s="4"/>
      <c r="L1595" s="25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</row>
    <row r="1596" spans="1:25" x14ac:dyDescent="0.3">
      <c r="A1596" s="18"/>
      <c r="B1596" s="19"/>
      <c r="C1596" s="4"/>
      <c r="D1596" s="20"/>
      <c r="E1596" s="20"/>
      <c r="F1596" s="21"/>
      <c r="G1596" s="22"/>
      <c r="H1596" s="23"/>
      <c r="I1596" s="24"/>
      <c r="J1596" s="25"/>
      <c r="K1596" s="4"/>
      <c r="L1596" s="25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</row>
    <row r="1597" spans="1:25" x14ac:dyDescent="0.3">
      <c r="A1597" s="18"/>
      <c r="B1597" s="19"/>
      <c r="C1597" s="4"/>
      <c r="D1597" s="20"/>
      <c r="E1597" s="20"/>
      <c r="F1597" s="21"/>
      <c r="G1597" s="22"/>
      <c r="H1597" s="23"/>
      <c r="I1597" s="24"/>
      <c r="J1597" s="25"/>
      <c r="K1597" s="4"/>
      <c r="L1597" s="25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</row>
    <row r="1598" spans="1:25" x14ac:dyDescent="0.3">
      <c r="A1598" s="18"/>
      <c r="B1598" s="19"/>
      <c r="C1598" s="4"/>
      <c r="D1598" s="20"/>
      <c r="E1598" s="20"/>
      <c r="F1598" s="21"/>
      <c r="G1598" s="22"/>
      <c r="H1598" s="23"/>
      <c r="I1598" s="24"/>
      <c r="J1598" s="25"/>
      <c r="K1598" s="4"/>
      <c r="L1598" s="25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</row>
    <row r="1599" spans="1:25" x14ac:dyDescent="0.3">
      <c r="A1599" s="18"/>
      <c r="B1599" s="19"/>
      <c r="C1599" s="4"/>
      <c r="D1599" s="20"/>
      <c r="E1599" s="20"/>
      <c r="F1599" s="21"/>
      <c r="G1599" s="22"/>
      <c r="H1599" s="23"/>
      <c r="I1599" s="24"/>
      <c r="J1599" s="25"/>
      <c r="K1599" s="4"/>
      <c r="L1599" s="25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</row>
    <row r="1600" spans="1:25" x14ac:dyDescent="0.3">
      <c r="A1600" s="18"/>
      <c r="B1600" s="19"/>
      <c r="C1600" s="4"/>
      <c r="D1600" s="20"/>
      <c r="E1600" s="20"/>
      <c r="F1600" s="21"/>
      <c r="G1600" s="22"/>
      <c r="H1600" s="23"/>
      <c r="I1600" s="24"/>
      <c r="J1600" s="25"/>
      <c r="K1600" s="4"/>
      <c r="L1600" s="25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</row>
    <row r="1601" spans="1:25" x14ac:dyDescent="0.3">
      <c r="A1601" s="18"/>
      <c r="B1601" s="19"/>
      <c r="C1601" s="4"/>
      <c r="D1601" s="20"/>
      <c r="E1601" s="20"/>
      <c r="F1601" s="21"/>
      <c r="G1601" s="22"/>
      <c r="H1601" s="23"/>
      <c r="I1601" s="24"/>
      <c r="J1601" s="25"/>
      <c r="K1601" s="4"/>
      <c r="L1601" s="25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</row>
    <row r="1602" spans="1:25" x14ac:dyDescent="0.3">
      <c r="A1602" s="18"/>
      <c r="B1602" s="19"/>
      <c r="C1602" s="4"/>
      <c r="D1602" s="20"/>
      <c r="E1602" s="20"/>
      <c r="F1602" s="21"/>
      <c r="G1602" s="22"/>
      <c r="H1602" s="23"/>
      <c r="I1602" s="24"/>
      <c r="J1602" s="25"/>
      <c r="K1602" s="4"/>
      <c r="L1602" s="25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</row>
    <row r="1603" spans="1:25" x14ac:dyDescent="0.3">
      <c r="A1603" s="18"/>
      <c r="B1603" s="19"/>
      <c r="C1603" s="4"/>
      <c r="D1603" s="20"/>
      <c r="E1603" s="20"/>
      <c r="F1603" s="21"/>
      <c r="G1603" s="22"/>
      <c r="H1603" s="23"/>
      <c r="I1603" s="24"/>
      <c r="J1603" s="25"/>
      <c r="K1603" s="4"/>
      <c r="L1603" s="25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</row>
    <row r="1604" spans="1:25" x14ac:dyDescent="0.3">
      <c r="A1604" s="18"/>
      <c r="B1604" s="19"/>
      <c r="C1604" s="4"/>
      <c r="D1604" s="20"/>
      <c r="E1604" s="20"/>
      <c r="F1604" s="21"/>
      <c r="G1604" s="22"/>
      <c r="H1604" s="23"/>
      <c r="I1604" s="24"/>
      <c r="J1604" s="25"/>
      <c r="K1604" s="4"/>
      <c r="L1604" s="25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</row>
    <row r="1605" spans="1:25" x14ac:dyDescent="0.3">
      <c r="A1605" s="18"/>
      <c r="B1605" s="19"/>
      <c r="C1605" s="4"/>
      <c r="D1605" s="20"/>
      <c r="E1605" s="20"/>
      <c r="F1605" s="21"/>
      <c r="G1605" s="22"/>
      <c r="H1605" s="23"/>
      <c r="I1605" s="24"/>
      <c r="J1605" s="25"/>
      <c r="K1605" s="4"/>
      <c r="L1605" s="25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</row>
    <row r="1606" spans="1:25" x14ac:dyDescent="0.3">
      <c r="A1606" s="18"/>
      <c r="B1606" s="19"/>
      <c r="C1606" s="4"/>
      <c r="D1606" s="20"/>
      <c r="E1606" s="20"/>
      <c r="F1606" s="21"/>
      <c r="G1606" s="22"/>
      <c r="H1606" s="23"/>
      <c r="I1606" s="24"/>
      <c r="J1606" s="25"/>
      <c r="K1606" s="4"/>
      <c r="L1606" s="25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</row>
    <row r="1607" spans="1:25" x14ac:dyDescent="0.3">
      <c r="A1607" s="18"/>
      <c r="B1607" s="19"/>
      <c r="C1607" s="4"/>
      <c r="D1607" s="20"/>
      <c r="E1607" s="20"/>
      <c r="F1607" s="21"/>
      <c r="G1607" s="22"/>
      <c r="H1607" s="23"/>
      <c r="I1607" s="24"/>
      <c r="J1607" s="25"/>
      <c r="K1607" s="4"/>
      <c r="L1607" s="25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</row>
    <row r="1608" spans="1:25" x14ac:dyDescent="0.3">
      <c r="A1608" s="18"/>
      <c r="B1608" s="19"/>
      <c r="C1608" s="4"/>
      <c r="D1608" s="20"/>
      <c r="E1608" s="20"/>
      <c r="F1608" s="21"/>
      <c r="G1608" s="22"/>
      <c r="H1608" s="23"/>
      <c r="I1608" s="24"/>
      <c r="J1608" s="25"/>
      <c r="K1608" s="4"/>
      <c r="L1608" s="25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</row>
    <row r="1609" spans="1:25" x14ac:dyDescent="0.3">
      <c r="A1609" s="18"/>
      <c r="B1609" s="19"/>
      <c r="C1609" s="4"/>
      <c r="D1609" s="20"/>
      <c r="E1609" s="20"/>
      <c r="F1609" s="21"/>
      <c r="G1609" s="22"/>
      <c r="H1609" s="23"/>
      <c r="I1609" s="24"/>
      <c r="J1609" s="25"/>
      <c r="K1609" s="4"/>
      <c r="L1609" s="25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</row>
    <row r="1610" spans="1:25" x14ac:dyDescent="0.3">
      <c r="A1610" s="18"/>
      <c r="B1610" s="19"/>
      <c r="C1610" s="4"/>
      <c r="D1610" s="20"/>
      <c r="E1610" s="20"/>
      <c r="F1610" s="21"/>
      <c r="G1610" s="22"/>
      <c r="H1610" s="23"/>
      <c r="I1610" s="24"/>
      <c r="J1610" s="25"/>
      <c r="K1610" s="4"/>
      <c r="L1610" s="25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</row>
    <row r="1611" spans="1:25" x14ac:dyDescent="0.3">
      <c r="A1611" s="18"/>
      <c r="B1611" s="19"/>
      <c r="C1611" s="4"/>
      <c r="D1611" s="20"/>
      <c r="E1611" s="20"/>
      <c r="F1611" s="21"/>
      <c r="G1611" s="22"/>
      <c r="H1611" s="23"/>
      <c r="I1611" s="24"/>
      <c r="J1611" s="25"/>
      <c r="K1611" s="4"/>
      <c r="L1611" s="25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</row>
    <row r="1612" spans="1:25" x14ac:dyDescent="0.3">
      <c r="A1612" s="18"/>
      <c r="B1612" s="19"/>
      <c r="C1612" s="4"/>
      <c r="D1612" s="20"/>
      <c r="E1612" s="20"/>
      <c r="F1612" s="21"/>
      <c r="G1612" s="22"/>
      <c r="H1612" s="23"/>
      <c r="I1612" s="24"/>
      <c r="J1612" s="25"/>
      <c r="K1612" s="4"/>
      <c r="L1612" s="25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</row>
    <row r="1613" spans="1:25" x14ac:dyDescent="0.3">
      <c r="A1613" s="18"/>
      <c r="B1613" s="19"/>
      <c r="C1613" s="4"/>
      <c r="D1613" s="20"/>
      <c r="E1613" s="20"/>
      <c r="F1613" s="21"/>
      <c r="G1613" s="22"/>
      <c r="H1613" s="23"/>
      <c r="I1613" s="24"/>
      <c r="J1613" s="25"/>
      <c r="K1613" s="4"/>
      <c r="L1613" s="25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</row>
    <row r="1614" spans="1:25" x14ac:dyDescent="0.3">
      <c r="A1614" s="18"/>
      <c r="B1614" s="19"/>
      <c r="C1614" s="4"/>
      <c r="D1614" s="20"/>
      <c r="E1614" s="20"/>
      <c r="F1614" s="21"/>
      <c r="G1614" s="22"/>
      <c r="H1614" s="23"/>
      <c r="I1614" s="24"/>
      <c r="J1614" s="25"/>
      <c r="K1614" s="4"/>
      <c r="L1614" s="25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</row>
    <row r="1615" spans="1:25" x14ac:dyDescent="0.3">
      <c r="A1615" s="18"/>
      <c r="B1615" s="19"/>
      <c r="C1615" s="4"/>
      <c r="D1615" s="20"/>
      <c r="E1615" s="20"/>
      <c r="F1615" s="21"/>
      <c r="G1615" s="22"/>
      <c r="H1615" s="23"/>
      <c r="I1615" s="24"/>
      <c r="J1615" s="25"/>
      <c r="K1615" s="4"/>
      <c r="L1615" s="25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</row>
    <row r="1616" spans="1:25" x14ac:dyDescent="0.3">
      <c r="A1616" s="18"/>
      <c r="B1616" s="19"/>
      <c r="C1616" s="4"/>
      <c r="D1616" s="20"/>
      <c r="E1616" s="20"/>
      <c r="F1616" s="21"/>
      <c r="G1616" s="22"/>
      <c r="H1616" s="23"/>
      <c r="I1616" s="24"/>
      <c r="J1616" s="25"/>
      <c r="K1616" s="4"/>
      <c r="L1616" s="25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</row>
    <row r="1617" spans="1:25" x14ac:dyDescent="0.3">
      <c r="A1617" s="18"/>
      <c r="B1617" s="19"/>
      <c r="C1617" s="4"/>
      <c r="D1617" s="20"/>
      <c r="E1617" s="20"/>
      <c r="F1617" s="21"/>
      <c r="G1617" s="22"/>
      <c r="H1617" s="23"/>
      <c r="I1617" s="24"/>
      <c r="J1617" s="25"/>
      <c r="K1617" s="4"/>
      <c r="L1617" s="25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</row>
    <row r="1618" spans="1:25" x14ac:dyDescent="0.3">
      <c r="A1618" s="18"/>
      <c r="B1618" s="19"/>
      <c r="C1618" s="4"/>
      <c r="D1618" s="20"/>
      <c r="E1618" s="20"/>
      <c r="F1618" s="21"/>
      <c r="G1618" s="22"/>
      <c r="H1618" s="23"/>
      <c r="I1618" s="24"/>
      <c r="J1618" s="25"/>
      <c r="K1618" s="4"/>
      <c r="L1618" s="25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</row>
    <row r="1619" spans="1:25" x14ac:dyDescent="0.3">
      <c r="A1619" s="18"/>
      <c r="B1619" s="19"/>
      <c r="C1619" s="4"/>
      <c r="D1619" s="20"/>
      <c r="E1619" s="20"/>
      <c r="F1619" s="21"/>
      <c r="G1619" s="22"/>
      <c r="H1619" s="23"/>
      <c r="I1619" s="24"/>
      <c r="J1619" s="25"/>
      <c r="K1619" s="4"/>
      <c r="L1619" s="25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</row>
    <row r="1620" spans="1:25" x14ac:dyDescent="0.3">
      <c r="A1620" s="18"/>
      <c r="B1620" s="19"/>
      <c r="C1620" s="4"/>
      <c r="D1620" s="20"/>
      <c r="E1620" s="20"/>
      <c r="F1620" s="21"/>
      <c r="G1620" s="22"/>
      <c r="H1620" s="23"/>
      <c r="I1620" s="24"/>
      <c r="J1620" s="25"/>
      <c r="K1620" s="4"/>
      <c r="L1620" s="25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</row>
    <row r="1621" spans="1:25" x14ac:dyDescent="0.3">
      <c r="A1621" s="18"/>
      <c r="B1621" s="19"/>
      <c r="C1621" s="4"/>
      <c r="D1621" s="20"/>
      <c r="E1621" s="20"/>
      <c r="F1621" s="21"/>
      <c r="G1621" s="22"/>
      <c r="H1621" s="23"/>
      <c r="I1621" s="24"/>
      <c r="J1621" s="25"/>
      <c r="K1621" s="4"/>
      <c r="L1621" s="25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</row>
    <row r="1622" spans="1:25" x14ac:dyDescent="0.3">
      <c r="A1622" s="18"/>
      <c r="B1622" s="19"/>
      <c r="C1622" s="4"/>
      <c r="D1622" s="20"/>
      <c r="E1622" s="20"/>
      <c r="F1622" s="21"/>
      <c r="G1622" s="22"/>
      <c r="H1622" s="23"/>
      <c r="I1622" s="24"/>
      <c r="J1622" s="25"/>
      <c r="K1622" s="4"/>
      <c r="L1622" s="25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</row>
    <row r="1623" spans="1:25" x14ac:dyDescent="0.3">
      <c r="A1623" s="18"/>
      <c r="B1623" s="19"/>
      <c r="C1623" s="4"/>
      <c r="D1623" s="20"/>
      <c r="E1623" s="20"/>
      <c r="F1623" s="21"/>
      <c r="G1623" s="22"/>
      <c r="H1623" s="23"/>
      <c r="I1623" s="24"/>
      <c r="J1623" s="25"/>
      <c r="K1623" s="4"/>
      <c r="L1623" s="25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</row>
    <row r="1624" spans="1:25" x14ac:dyDescent="0.3">
      <c r="A1624" s="18"/>
      <c r="B1624" s="19"/>
      <c r="C1624" s="4"/>
      <c r="D1624" s="20"/>
      <c r="E1624" s="20"/>
      <c r="F1624" s="21"/>
      <c r="G1624" s="22"/>
      <c r="H1624" s="23"/>
      <c r="I1624" s="24"/>
      <c r="J1624" s="25"/>
      <c r="K1624" s="4"/>
      <c r="L1624" s="25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</row>
    <row r="1625" spans="1:25" x14ac:dyDescent="0.3">
      <c r="A1625" s="18"/>
      <c r="B1625" s="19"/>
      <c r="C1625" s="4"/>
      <c r="D1625" s="20"/>
      <c r="E1625" s="20"/>
      <c r="F1625" s="21"/>
      <c r="G1625" s="22"/>
      <c r="H1625" s="23"/>
      <c r="I1625" s="24"/>
      <c r="J1625" s="25"/>
      <c r="K1625" s="4"/>
      <c r="L1625" s="25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</row>
    <row r="1626" spans="1:25" x14ac:dyDescent="0.3">
      <c r="A1626" s="18"/>
      <c r="B1626" s="19"/>
      <c r="C1626" s="4"/>
      <c r="D1626" s="20"/>
      <c r="E1626" s="20"/>
      <c r="F1626" s="21"/>
      <c r="G1626" s="22"/>
      <c r="H1626" s="23"/>
      <c r="I1626" s="24"/>
      <c r="J1626" s="25"/>
      <c r="K1626" s="4"/>
      <c r="L1626" s="25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</row>
    <row r="1627" spans="1:25" x14ac:dyDescent="0.3">
      <c r="A1627" s="18"/>
      <c r="B1627" s="19"/>
      <c r="C1627" s="4"/>
      <c r="D1627" s="20"/>
      <c r="E1627" s="20"/>
      <c r="F1627" s="21"/>
      <c r="G1627" s="22"/>
      <c r="H1627" s="23"/>
      <c r="I1627" s="24"/>
      <c r="J1627" s="25"/>
      <c r="K1627" s="4"/>
      <c r="L1627" s="25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</row>
    <row r="1628" spans="1:25" x14ac:dyDescent="0.3">
      <c r="A1628" s="18"/>
      <c r="B1628" s="19"/>
      <c r="C1628" s="4"/>
      <c r="D1628" s="20"/>
      <c r="E1628" s="20"/>
      <c r="F1628" s="21"/>
      <c r="G1628" s="22"/>
      <c r="H1628" s="23"/>
      <c r="I1628" s="24"/>
      <c r="J1628" s="25"/>
      <c r="K1628" s="4"/>
      <c r="L1628" s="25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</row>
    <row r="1629" spans="1:25" x14ac:dyDescent="0.3">
      <c r="A1629" s="18"/>
      <c r="B1629" s="19"/>
      <c r="C1629" s="4"/>
      <c r="D1629" s="20"/>
      <c r="E1629" s="20"/>
      <c r="F1629" s="21"/>
      <c r="G1629" s="22"/>
      <c r="H1629" s="23"/>
      <c r="I1629" s="24"/>
      <c r="J1629" s="25"/>
      <c r="K1629" s="4"/>
      <c r="L1629" s="25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</row>
    <row r="1630" spans="1:25" x14ac:dyDescent="0.3">
      <c r="A1630" s="18"/>
      <c r="B1630" s="19"/>
      <c r="C1630" s="4"/>
      <c r="D1630" s="20"/>
      <c r="E1630" s="20"/>
      <c r="F1630" s="21"/>
      <c r="G1630" s="22"/>
      <c r="H1630" s="23"/>
      <c r="I1630" s="24"/>
      <c r="J1630" s="25"/>
      <c r="K1630" s="4"/>
      <c r="L1630" s="25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</row>
    <row r="1631" spans="1:25" x14ac:dyDescent="0.3">
      <c r="A1631" s="18"/>
      <c r="B1631" s="19"/>
      <c r="C1631" s="4"/>
      <c r="D1631" s="20"/>
      <c r="E1631" s="20"/>
      <c r="F1631" s="21"/>
      <c r="G1631" s="22"/>
      <c r="H1631" s="23"/>
      <c r="I1631" s="24"/>
      <c r="J1631" s="25"/>
      <c r="K1631" s="4"/>
      <c r="L1631" s="25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</row>
    <row r="1632" spans="1:25" x14ac:dyDescent="0.3">
      <c r="A1632" s="18"/>
      <c r="B1632" s="19"/>
      <c r="C1632" s="4"/>
      <c r="D1632" s="20"/>
      <c r="E1632" s="20"/>
      <c r="F1632" s="21"/>
      <c r="G1632" s="22"/>
      <c r="H1632" s="23"/>
      <c r="I1632" s="24"/>
      <c r="J1632" s="25"/>
      <c r="K1632" s="4"/>
      <c r="L1632" s="25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</row>
    <row r="1633" spans="1:25" x14ac:dyDescent="0.3">
      <c r="A1633" s="18"/>
      <c r="B1633" s="19"/>
      <c r="C1633" s="4"/>
      <c r="D1633" s="20"/>
      <c r="E1633" s="20"/>
      <c r="F1633" s="21"/>
      <c r="G1633" s="22"/>
      <c r="H1633" s="23"/>
      <c r="I1633" s="24"/>
      <c r="J1633" s="25"/>
      <c r="K1633" s="4"/>
      <c r="L1633" s="25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</row>
    <row r="1634" spans="1:25" x14ac:dyDescent="0.3">
      <c r="A1634" s="18"/>
      <c r="B1634" s="19"/>
      <c r="C1634" s="4"/>
      <c r="D1634" s="20"/>
      <c r="E1634" s="20"/>
      <c r="F1634" s="21"/>
      <c r="G1634" s="22"/>
      <c r="H1634" s="23"/>
      <c r="I1634" s="24"/>
      <c r="J1634" s="25"/>
      <c r="K1634" s="4"/>
      <c r="L1634" s="25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</row>
    <row r="1635" spans="1:25" x14ac:dyDescent="0.3">
      <c r="A1635" s="18"/>
      <c r="B1635" s="19"/>
      <c r="C1635" s="4"/>
      <c r="D1635" s="20"/>
      <c r="E1635" s="20"/>
      <c r="F1635" s="21"/>
      <c r="G1635" s="22"/>
      <c r="H1635" s="23"/>
      <c r="I1635" s="24"/>
      <c r="J1635" s="25"/>
      <c r="K1635" s="4"/>
      <c r="L1635" s="25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</row>
    <row r="1636" spans="1:25" x14ac:dyDescent="0.3">
      <c r="A1636" s="18"/>
      <c r="B1636" s="19"/>
      <c r="C1636" s="4"/>
      <c r="D1636" s="20"/>
      <c r="E1636" s="20"/>
      <c r="F1636" s="21"/>
      <c r="G1636" s="22"/>
      <c r="H1636" s="23"/>
      <c r="I1636" s="24"/>
      <c r="J1636" s="25"/>
      <c r="K1636" s="4"/>
      <c r="L1636" s="25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</row>
    <row r="1637" spans="1:25" x14ac:dyDescent="0.3">
      <c r="A1637" s="18"/>
      <c r="B1637" s="19"/>
      <c r="C1637" s="4"/>
      <c r="D1637" s="20"/>
      <c r="E1637" s="20"/>
      <c r="F1637" s="21"/>
      <c r="G1637" s="22"/>
      <c r="H1637" s="23"/>
      <c r="I1637" s="24"/>
      <c r="J1637" s="25"/>
      <c r="K1637" s="4"/>
      <c r="L1637" s="25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</row>
    <row r="1638" spans="1:25" x14ac:dyDescent="0.3">
      <c r="A1638" s="18"/>
      <c r="B1638" s="19"/>
      <c r="C1638" s="4"/>
      <c r="D1638" s="20"/>
      <c r="E1638" s="20"/>
      <c r="F1638" s="21"/>
      <c r="G1638" s="22"/>
      <c r="H1638" s="23"/>
      <c r="I1638" s="24"/>
      <c r="J1638" s="25"/>
      <c r="K1638" s="4"/>
      <c r="L1638" s="25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</row>
    <row r="1639" spans="1:25" x14ac:dyDescent="0.3">
      <c r="A1639" s="18"/>
      <c r="B1639" s="19"/>
      <c r="C1639" s="4"/>
      <c r="D1639" s="20"/>
      <c r="E1639" s="20"/>
      <c r="F1639" s="21"/>
      <c r="G1639" s="22"/>
      <c r="H1639" s="23"/>
      <c r="I1639" s="24"/>
      <c r="J1639" s="25"/>
      <c r="K1639" s="4"/>
      <c r="L1639" s="25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</row>
    <row r="1640" spans="1:25" x14ac:dyDescent="0.3">
      <c r="A1640" s="18"/>
      <c r="B1640" s="19"/>
      <c r="C1640" s="4"/>
      <c r="D1640" s="20"/>
      <c r="E1640" s="20"/>
      <c r="F1640" s="21"/>
      <c r="G1640" s="22"/>
      <c r="H1640" s="23"/>
      <c r="I1640" s="24"/>
      <c r="J1640" s="25"/>
      <c r="K1640" s="4"/>
      <c r="L1640" s="25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</row>
    <row r="1641" spans="1:25" x14ac:dyDescent="0.3">
      <c r="A1641" s="18"/>
      <c r="B1641" s="19"/>
      <c r="C1641" s="4"/>
      <c r="D1641" s="20"/>
      <c r="E1641" s="20"/>
      <c r="F1641" s="21"/>
      <c r="G1641" s="22"/>
      <c r="H1641" s="23"/>
      <c r="I1641" s="24"/>
      <c r="J1641" s="25"/>
      <c r="K1641" s="4"/>
      <c r="L1641" s="25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</row>
    <row r="1642" spans="1:25" x14ac:dyDescent="0.3">
      <c r="A1642" s="18"/>
      <c r="B1642" s="19"/>
      <c r="C1642" s="4"/>
      <c r="D1642" s="20"/>
      <c r="E1642" s="20"/>
      <c r="F1642" s="21"/>
      <c r="G1642" s="22"/>
      <c r="H1642" s="23"/>
      <c r="I1642" s="24"/>
      <c r="J1642" s="25"/>
      <c r="K1642" s="4"/>
      <c r="L1642" s="25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</row>
    <row r="1643" spans="1:25" x14ac:dyDescent="0.3">
      <c r="A1643" s="18"/>
      <c r="B1643" s="19"/>
      <c r="C1643" s="4"/>
      <c r="D1643" s="20"/>
      <c r="E1643" s="20"/>
      <c r="F1643" s="21"/>
      <c r="G1643" s="22"/>
      <c r="H1643" s="23"/>
      <c r="I1643" s="24"/>
      <c r="J1643" s="25"/>
      <c r="K1643" s="4"/>
      <c r="L1643" s="25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</row>
    <row r="1644" spans="1:25" x14ac:dyDescent="0.3">
      <c r="A1644" s="18"/>
      <c r="B1644" s="19"/>
      <c r="C1644" s="4"/>
      <c r="D1644" s="20"/>
      <c r="E1644" s="20"/>
      <c r="F1644" s="21"/>
      <c r="G1644" s="22"/>
      <c r="H1644" s="23"/>
      <c r="I1644" s="24"/>
      <c r="J1644" s="25"/>
      <c r="K1644" s="4"/>
      <c r="L1644" s="25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</row>
    <row r="1645" spans="1:25" x14ac:dyDescent="0.3">
      <c r="A1645" s="18"/>
      <c r="B1645" s="19"/>
      <c r="C1645" s="4"/>
      <c r="D1645" s="20"/>
      <c r="E1645" s="20"/>
      <c r="F1645" s="21"/>
      <c r="G1645" s="22"/>
      <c r="H1645" s="23"/>
      <c r="I1645" s="24"/>
      <c r="J1645" s="25"/>
      <c r="K1645" s="4"/>
      <c r="L1645" s="25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</row>
    <row r="1646" spans="1:25" x14ac:dyDescent="0.3">
      <c r="A1646" s="18"/>
      <c r="B1646" s="19"/>
      <c r="C1646" s="4"/>
      <c r="D1646" s="20"/>
      <c r="E1646" s="20"/>
      <c r="F1646" s="21"/>
      <c r="G1646" s="22"/>
      <c r="H1646" s="23"/>
      <c r="I1646" s="24"/>
      <c r="J1646" s="25"/>
      <c r="K1646" s="4"/>
      <c r="L1646" s="25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</row>
    <row r="1647" spans="1:25" x14ac:dyDescent="0.3">
      <c r="A1647" s="18"/>
      <c r="B1647" s="19"/>
      <c r="C1647" s="4"/>
      <c r="D1647" s="20"/>
      <c r="E1647" s="20"/>
      <c r="F1647" s="21"/>
      <c r="G1647" s="22"/>
      <c r="H1647" s="23"/>
      <c r="I1647" s="24"/>
      <c r="J1647" s="25"/>
      <c r="K1647" s="4"/>
      <c r="L1647" s="25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</row>
    <row r="1648" spans="1:25" x14ac:dyDescent="0.3">
      <c r="A1648" s="18"/>
      <c r="B1648" s="19"/>
      <c r="C1648" s="4"/>
      <c r="D1648" s="20"/>
      <c r="E1648" s="20"/>
      <c r="F1648" s="21"/>
      <c r="G1648" s="22"/>
      <c r="H1648" s="23"/>
      <c r="I1648" s="24"/>
      <c r="J1648" s="25"/>
      <c r="K1648" s="4"/>
      <c r="L1648" s="25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</row>
    <row r="1649" spans="1:25" x14ac:dyDescent="0.3">
      <c r="A1649" s="18"/>
      <c r="B1649" s="19"/>
      <c r="C1649" s="4"/>
      <c r="D1649" s="20"/>
      <c r="E1649" s="20"/>
      <c r="F1649" s="21"/>
      <c r="G1649" s="22"/>
      <c r="H1649" s="23"/>
      <c r="I1649" s="24"/>
      <c r="J1649" s="25"/>
      <c r="K1649" s="4"/>
      <c r="L1649" s="25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</row>
    <row r="1650" spans="1:25" x14ac:dyDescent="0.3">
      <c r="A1650" s="18"/>
      <c r="B1650" s="19"/>
      <c r="C1650" s="4"/>
      <c r="D1650" s="20"/>
      <c r="E1650" s="20"/>
      <c r="F1650" s="21"/>
      <c r="G1650" s="22"/>
      <c r="H1650" s="23"/>
      <c r="I1650" s="24"/>
      <c r="J1650" s="25"/>
      <c r="K1650" s="4"/>
      <c r="L1650" s="25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</row>
    <row r="1651" spans="1:25" x14ac:dyDescent="0.3">
      <c r="A1651" s="18"/>
      <c r="B1651" s="19"/>
      <c r="C1651" s="4"/>
      <c r="D1651" s="20"/>
      <c r="E1651" s="20"/>
      <c r="F1651" s="21"/>
      <c r="G1651" s="22"/>
      <c r="H1651" s="23"/>
      <c r="I1651" s="24"/>
      <c r="J1651" s="25"/>
      <c r="K1651" s="4"/>
      <c r="L1651" s="25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</row>
    <row r="1652" spans="1:25" x14ac:dyDescent="0.3">
      <c r="A1652" s="18"/>
      <c r="B1652" s="19"/>
      <c r="C1652" s="4"/>
      <c r="D1652" s="20"/>
      <c r="E1652" s="20"/>
      <c r="F1652" s="21"/>
      <c r="G1652" s="22"/>
      <c r="H1652" s="23"/>
      <c r="I1652" s="24"/>
      <c r="J1652" s="25"/>
      <c r="K1652" s="4"/>
      <c r="L1652" s="25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</row>
    <row r="1653" spans="1:25" x14ac:dyDescent="0.3">
      <c r="A1653" s="18"/>
      <c r="B1653" s="19"/>
      <c r="C1653" s="4"/>
      <c r="D1653" s="20"/>
      <c r="E1653" s="20"/>
      <c r="F1653" s="21"/>
      <c r="G1653" s="22"/>
      <c r="H1653" s="23"/>
      <c r="I1653" s="24"/>
      <c r="J1653" s="25"/>
      <c r="K1653" s="4"/>
      <c r="L1653" s="25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</row>
    <row r="1654" spans="1:25" x14ac:dyDescent="0.3">
      <c r="A1654" s="18"/>
      <c r="B1654" s="19"/>
      <c r="C1654" s="4"/>
      <c r="D1654" s="20"/>
      <c r="E1654" s="20"/>
      <c r="F1654" s="21"/>
      <c r="G1654" s="22"/>
      <c r="H1654" s="23"/>
      <c r="I1654" s="24"/>
      <c r="J1654" s="25"/>
      <c r="K1654" s="4"/>
      <c r="L1654" s="25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</row>
    <row r="1655" spans="1:25" x14ac:dyDescent="0.3">
      <c r="A1655" s="18"/>
      <c r="B1655" s="19"/>
      <c r="C1655" s="4"/>
      <c r="D1655" s="20"/>
      <c r="E1655" s="20"/>
      <c r="F1655" s="21"/>
      <c r="G1655" s="22"/>
      <c r="H1655" s="23"/>
      <c r="I1655" s="24"/>
      <c r="J1655" s="25"/>
      <c r="K1655" s="4"/>
      <c r="L1655" s="25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</row>
    <row r="1656" spans="1:25" x14ac:dyDescent="0.3">
      <c r="A1656" s="18"/>
      <c r="B1656" s="19"/>
      <c r="C1656" s="4"/>
      <c r="D1656" s="20"/>
      <c r="E1656" s="20"/>
      <c r="F1656" s="21"/>
      <c r="G1656" s="22"/>
      <c r="H1656" s="23"/>
      <c r="I1656" s="24"/>
      <c r="J1656" s="25"/>
      <c r="K1656" s="4"/>
      <c r="L1656" s="25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</row>
    <row r="1657" spans="1:25" x14ac:dyDescent="0.3">
      <c r="A1657" s="18"/>
      <c r="B1657" s="19"/>
      <c r="C1657" s="4"/>
      <c r="D1657" s="20"/>
      <c r="E1657" s="20"/>
      <c r="F1657" s="21"/>
      <c r="G1657" s="22"/>
      <c r="H1657" s="23"/>
      <c r="I1657" s="24"/>
      <c r="J1657" s="25"/>
      <c r="K1657" s="4"/>
      <c r="L1657" s="25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</row>
    <row r="1658" spans="1:25" x14ac:dyDescent="0.3">
      <c r="A1658" s="18"/>
      <c r="B1658" s="19"/>
      <c r="C1658" s="4"/>
      <c r="D1658" s="20"/>
      <c r="E1658" s="20"/>
      <c r="F1658" s="21"/>
      <c r="G1658" s="22"/>
      <c r="H1658" s="23"/>
      <c r="I1658" s="24"/>
      <c r="J1658" s="25"/>
      <c r="K1658" s="4"/>
      <c r="L1658" s="25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</row>
    <row r="1659" spans="1:25" x14ac:dyDescent="0.3">
      <c r="A1659" s="18"/>
      <c r="B1659" s="19"/>
      <c r="C1659" s="4"/>
      <c r="D1659" s="20"/>
      <c r="E1659" s="20"/>
      <c r="F1659" s="21"/>
      <c r="G1659" s="22"/>
      <c r="H1659" s="23"/>
      <c r="I1659" s="24"/>
      <c r="J1659" s="25"/>
      <c r="K1659" s="4"/>
      <c r="L1659" s="25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</row>
    <row r="1660" spans="1:25" x14ac:dyDescent="0.3">
      <c r="A1660" s="18"/>
      <c r="B1660" s="19"/>
      <c r="C1660" s="4"/>
      <c r="D1660" s="20"/>
      <c r="E1660" s="20"/>
      <c r="F1660" s="21"/>
      <c r="G1660" s="22"/>
      <c r="H1660" s="23"/>
      <c r="I1660" s="24"/>
      <c r="J1660" s="25"/>
      <c r="K1660" s="4"/>
      <c r="L1660" s="25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</row>
    <row r="1661" spans="1:25" x14ac:dyDescent="0.3">
      <c r="A1661" s="18"/>
      <c r="B1661" s="19"/>
      <c r="C1661" s="4"/>
      <c r="D1661" s="20"/>
      <c r="E1661" s="20"/>
      <c r="F1661" s="21"/>
      <c r="G1661" s="22"/>
      <c r="H1661" s="23"/>
      <c r="I1661" s="24"/>
      <c r="J1661" s="25"/>
      <c r="K1661" s="4"/>
      <c r="L1661" s="25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</row>
    <row r="1662" spans="1:25" x14ac:dyDescent="0.3">
      <c r="A1662" s="18"/>
      <c r="B1662" s="19"/>
      <c r="C1662" s="4"/>
      <c r="D1662" s="20"/>
      <c r="E1662" s="20"/>
      <c r="F1662" s="21"/>
      <c r="G1662" s="22"/>
      <c r="H1662" s="23"/>
      <c r="I1662" s="24"/>
      <c r="J1662" s="25"/>
      <c r="K1662" s="4"/>
      <c r="L1662" s="25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</row>
    <row r="1663" spans="1:25" x14ac:dyDescent="0.3">
      <c r="A1663" s="18"/>
      <c r="B1663" s="19"/>
      <c r="C1663" s="4"/>
      <c r="D1663" s="20"/>
      <c r="E1663" s="20"/>
      <c r="F1663" s="21"/>
      <c r="G1663" s="22"/>
      <c r="H1663" s="23"/>
      <c r="I1663" s="24"/>
      <c r="J1663" s="25"/>
      <c r="K1663" s="4"/>
      <c r="L1663" s="25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</row>
    <row r="1664" spans="1:25" x14ac:dyDescent="0.3">
      <c r="A1664" s="18"/>
      <c r="B1664" s="19"/>
      <c r="C1664" s="4"/>
      <c r="D1664" s="20"/>
      <c r="E1664" s="20"/>
      <c r="F1664" s="21"/>
      <c r="G1664" s="22"/>
      <c r="H1664" s="23"/>
      <c r="I1664" s="24"/>
      <c r="J1664" s="25"/>
      <c r="K1664" s="4"/>
      <c r="L1664" s="25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</row>
    <row r="1665" spans="1:25" x14ac:dyDescent="0.3">
      <c r="A1665" s="18"/>
      <c r="B1665" s="19"/>
      <c r="C1665" s="4"/>
      <c r="D1665" s="20"/>
      <c r="E1665" s="20"/>
      <c r="F1665" s="21"/>
      <c r="G1665" s="22"/>
      <c r="H1665" s="23"/>
      <c r="I1665" s="24"/>
      <c r="J1665" s="25"/>
      <c r="K1665" s="4"/>
      <c r="L1665" s="25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</row>
    <row r="1666" spans="1:25" x14ac:dyDescent="0.3">
      <c r="A1666" s="18"/>
      <c r="B1666" s="19"/>
      <c r="C1666" s="4"/>
      <c r="D1666" s="20"/>
      <c r="E1666" s="20"/>
      <c r="F1666" s="21"/>
      <c r="G1666" s="22"/>
      <c r="H1666" s="23"/>
      <c r="I1666" s="24"/>
      <c r="J1666" s="25"/>
      <c r="K1666" s="4"/>
      <c r="L1666" s="25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</row>
    <row r="1667" spans="1:25" x14ac:dyDescent="0.3">
      <c r="A1667" s="18"/>
      <c r="B1667" s="19"/>
      <c r="C1667" s="4"/>
      <c r="D1667" s="20"/>
      <c r="E1667" s="20"/>
      <c r="F1667" s="21"/>
      <c r="G1667" s="22"/>
      <c r="H1667" s="23"/>
      <c r="I1667" s="24"/>
      <c r="J1667" s="25"/>
      <c r="K1667" s="4"/>
      <c r="L1667" s="25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</row>
    <row r="1668" spans="1:25" x14ac:dyDescent="0.3">
      <c r="A1668" s="18"/>
      <c r="B1668" s="19"/>
      <c r="C1668" s="4"/>
      <c r="D1668" s="20"/>
      <c r="E1668" s="20"/>
      <c r="F1668" s="21"/>
      <c r="G1668" s="22"/>
      <c r="H1668" s="23"/>
      <c r="I1668" s="24"/>
      <c r="J1668" s="25"/>
      <c r="K1668" s="4"/>
      <c r="L1668" s="25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</row>
    <row r="1669" spans="1:25" x14ac:dyDescent="0.3">
      <c r="A1669" s="18"/>
      <c r="B1669" s="19"/>
      <c r="C1669" s="4"/>
      <c r="D1669" s="20"/>
      <c r="E1669" s="20"/>
      <c r="F1669" s="21"/>
      <c r="G1669" s="22"/>
      <c r="H1669" s="23"/>
      <c r="I1669" s="24"/>
      <c r="J1669" s="25"/>
      <c r="K1669" s="4"/>
      <c r="L1669" s="25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</row>
    <row r="1670" spans="1:25" x14ac:dyDescent="0.3">
      <c r="A1670" s="18"/>
      <c r="B1670" s="19"/>
      <c r="C1670" s="4"/>
      <c r="D1670" s="20"/>
      <c r="E1670" s="20"/>
      <c r="F1670" s="21"/>
      <c r="G1670" s="22"/>
      <c r="H1670" s="23"/>
      <c r="I1670" s="24"/>
      <c r="J1670" s="25"/>
      <c r="K1670" s="4"/>
      <c r="L1670" s="25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</row>
    <row r="1671" spans="1:25" x14ac:dyDescent="0.3">
      <c r="A1671" s="18"/>
      <c r="B1671" s="19"/>
      <c r="C1671" s="4"/>
      <c r="D1671" s="20"/>
      <c r="E1671" s="20"/>
      <c r="F1671" s="21"/>
      <c r="G1671" s="22"/>
      <c r="H1671" s="23"/>
      <c r="I1671" s="24"/>
      <c r="J1671" s="25"/>
      <c r="K1671" s="4"/>
      <c r="L1671" s="25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</row>
    <row r="1672" spans="1:25" x14ac:dyDescent="0.3">
      <c r="A1672" s="18"/>
      <c r="B1672" s="19"/>
      <c r="C1672" s="4"/>
      <c r="D1672" s="20"/>
      <c r="E1672" s="20"/>
      <c r="F1672" s="21"/>
      <c r="G1672" s="22"/>
      <c r="H1672" s="23"/>
      <c r="I1672" s="24"/>
      <c r="J1672" s="25"/>
      <c r="K1672" s="4"/>
      <c r="L1672" s="25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</row>
    <row r="1673" spans="1:25" x14ac:dyDescent="0.3">
      <c r="A1673" s="18"/>
      <c r="B1673" s="19"/>
      <c r="C1673" s="4"/>
      <c r="D1673" s="20"/>
      <c r="E1673" s="20"/>
      <c r="F1673" s="21"/>
      <c r="G1673" s="22"/>
      <c r="H1673" s="23"/>
      <c r="I1673" s="24"/>
      <c r="J1673" s="25"/>
      <c r="K1673" s="4"/>
      <c r="L1673" s="25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</row>
    <row r="1674" spans="1:25" x14ac:dyDescent="0.3">
      <c r="A1674" s="18"/>
      <c r="B1674" s="19"/>
      <c r="C1674" s="4"/>
      <c r="D1674" s="20"/>
      <c r="E1674" s="20"/>
      <c r="F1674" s="21"/>
      <c r="G1674" s="22"/>
      <c r="H1674" s="23"/>
      <c r="I1674" s="24"/>
      <c r="J1674" s="25"/>
      <c r="K1674" s="4"/>
      <c r="L1674" s="25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</row>
    <row r="1675" spans="1:25" x14ac:dyDescent="0.3">
      <c r="A1675" s="18"/>
      <c r="B1675" s="19"/>
      <c r="C1675" s="4"/>
      <c r="D1675" s="20"/>
      <c r="E1675" s="20"/>
      <c r="F1675" s="21"/>
      <c r="G1675" s="22"/>
      <c r="H1675" s="23"/>
      <c r="I1675" s="24"/>
      <c r="J1675" s="25"/>
      <c r="K1675" s="4"/>
      <c r="L1675" s="25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</row>
    <row r="1676" spans="1:25" x14ac:dyDescent="0.3">
      <c r="A1676" s="18"/>
      <c r="B1676" s="19"/>
      <c r="C1676" s="4"/>
      <c r="D1676" s="20"/>
      <c r="E1676" s="20"/>
      <c r="F1676" s="21"/>
      <c r="G1676" s="22"/>
      <c r="H1676" s="23"/>
      <c r="I1676" s="24"/>
      <c r="J1676" s="25"/>
      <c r="K1676" s="4"/>
      <c r="L1676" s="25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</row>
    <row r="1677" spans="1:25" x14ac:dyDescent="0.3">
      <c r="A1677" s="18"/>
      <c r="B1677" s="19"/>
      <c r="C1677" s="4"/>
      <c r="D1677" s="20"/>
      <c r="E1677" s="20"/>
      <c r="F1677" s="21"/>
      <c r="G1677" s="22"/>
      <c r="H1677" s="23"/>
      <c r="I1677" s="24"/>
      <c r="J1677" s="25"/>
      <c r="K1677" s="4"/>
      <c r="L1677" s="25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</row>
    <row r="1678" spans="1:25" x14ac:dyDescent="0.3">
      <c r="A1678" s="18"/>
      <c r="B1678" s="19"/>
      <c r="C1678" s="4"/>
      <c r="D1678" s="20"/>
      <c r="E1678" s="20"/>
      <c r="F1678" s="21"/>
      <c r="G1678" s="22"/>
      <c r="H1678" s="23"/>
      <c r="I1678" s="24"/>
      <c r="J1678" s="25"/>
      <c r="K1678" s="4"/>
      <c r="L1678" s="25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</row>
    <row r="1679" spans="1:25" x14ac:dyDescent="0.3">
      <c r="A1679" s="18"/>
      <c r="B1679" s="19"/>
      <c r="C1679" s="4"/>
      <c r="D1679" s="20"/>
      <c r="E1679" s="20"/>
      <c r="F1679" s="21"/>
      <c r="G1679" s="22"/>
      <c r="H1679" s="23"/>
      <c r="I1679" s="24"/>
      <c r="J1679" s="25"/>
      <c r="K1679" s="4"/>
      <c r="L1679" s="25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</row>
    <row r="1680" spans="1:25" x14ac:dyDescent="0.3">
      <c r="A1680" s="18"/>
      <c r="B1680" s="19"/>
      <c r="C1680" s="4"/>
      <c r="D1680" s="20"/>
      <c r="E1680" s="20"/>
      <c r="F1680" s="21"/>
      <c r="G1680" s="22"/>
      <c r="H1680" s="23"/>
      <c r="I1680" s="24"/>
      <c r="J1680" s="25"/>
      <c r="K1680" s="4"/>
      <c r="L1680" s="25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</row>
    <row r="1681" spans="1:25" x14ac:dyDescent="0.3">
      <c r="A1681" s="18"/>
      <c r="B1681" s="19"/>
      <c r="C1681" s="4"/>
      <c r="D1681" s="20"/>
      <c r="E1681" s="20"/>
      <c r="F1681" s="21"/>
      <c r="G1681" s="22"/>
      <c r="H1681" s="23"/>
      <c r="I1681" s="24"/>
      <c r="J1681" s="25"/>
      <c r="K1681" s="4"/>
      <c r="L1681" s="25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</row>
    <row r="1682" spans="1:25" x14ac:dyDescent="0.3">
      <c r="A1682" s="18"/>
      <c r="B1682" s="19"/>
      <c r="C1682" s="4"/>
      <c r="D1682" s="20"/>
      <c r="E1682" s="20"/>
      <c r="F1682" s="21"/>
      <c r="G1682" s="22"/>
      <c r="H1682" s="23"/>
      <c r="I1682" s="24"/>
      <c r="J1682" s="25"/>
      <c r="K1682" s="4"/>
      <c r="L1682" s="25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</row>
    <row r="1683" spans="1:25" x14ac:dyDescent="0.3">
      <c r="A1683" s="18"/>
      <c r="B1683" s="19"/>
      <c r="C1683" s="4"/>
      <c r="D1683" s="20"/>
      <c r="E1683" s="20"/>
      <c r="F1683" s="21"/>
      <c r="G1683" s="22"/>
      <c r="H1683" s="23"/>
      <c r="I1683" s="24"/>
      <c r="J1683" s="25"/>
      <c r="K1683" s="4"/>
      <c r="L1683" s="25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</row>
    <row r="1684" spans="1:25" x14ac:dyDescent="0.3">
      <c r="A1684" s="18"/>
      <c r="B1684" s="19"/>
      <c r="C1684" s="4"/>
      <c r="D1684" s="20"/>
      <c r="E1684" s="20"/>
      <c r="F1684" s="21"/>
      <c r="G1684" s="22"/>
      <c r="H1684" s="23"/>
      <c r="I1684" s="24"/>
      <c r="J1684" s="25"/>
      <c r="K1684" s="4"/>
      <c r="L1684" s="25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</row>
    <row r="1685" spans="1:25" x14ac:dyDescent="0.3">
      <c r="A1685" s="18"/>
      <c r="B1685" s="19"/>
      <c r="C1685" s="4"/>
      <c r="D1685" s="20"/>
      <c r="E1685" s="20"/>
      <c r="F1685" s="21"/>
      <c r="G1685" s="22"/>
      <c r="H1685" s="23"/>
      <c r="I1685" s="24"/>
      <c r="J1685" s="25"/>
      <c r="K1685" s="4"/>
      <c r="L1685" s="25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</row>
    <row r="1686" spans="1:25" x14ac:dyDescent="0.3">
      <c r="A1686" s="18"/>
      <c r="B1686" s="19"/>
      <c r="C1686" s="4"/>
      <c r="D1686" s="20"/>
      <c r="E1686" s="20"/>
      <c r="F1686" s="21"/>
      <c r="G1686" s="22"/>
      <c r="H1686" s="23"/>
      <c r="I1686" s="24"/>
      <c r="J1686" s="25"/>
      <c r="K1686" s="4"/>
      <c r="L1686" s="25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</row>
    <row r="1687" spans="1:25" x14ac:dyDescent="0.3">
      <c r="A1687" s="18"/>
      <c r="B1687" s="19"/>
      <c r="C1687" s="4"/>
      <c r="D1687" s="20"/>
      <c r="E1687" s="20"/>
      <c r="F1687" s="21"/>
      <c r="G1687" s="22"/>
      <c r="H1687" s="23"/>
      <c r="I1687" s="24"/>
      <c r="J1687" s="25"/>
      <c r="K1687" s="4"/>
      <c r="L1687" s="25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</row>
    <row r="1688" spans="1:25" x14ac:dyDescent="0.3">
      <c r="A1688" s="18"/>
      <c r="B1688" s="19"/>
      <c r="C1688" s="4"/>
      <c r="D1688" s="20"/>
      <c r="E1688" s="20"/>
      <c r="F1688" s="21"/>
      <c r="G1688" s="22"/>
      <c r="H1688" s="23"/>
      <c r="I1688" s="24"/>
      <c r="J1688" s="25"/>
      <c r="K1688" s="4"/>
      <c r="L1688" s="25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</row>
    <row r="1689" spans="1:25" x14ac:dyDescent="0.3">
      <c r="A1689" s="18"/>
      <c r="B1689" s="19"/>
      <c r="C1689" s="4"/>
      <c r="D1689" s="20"/>
      <c r="E1689" s="20"/>
      <c r="F1689" s="21"/>
      <c r="G1689" s="22"/>
      <c r="H1689" s="23"/>
      <c r="I1689" s="24"/>
      <c r="J1689" s="25"/>
      <c r="K1689" s="4"/>
      <c r="L1689" s="25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</row>
    <row r="1690" spans="1:25" x14ac:dyDescent="0.3">
      <c r="A1690" s="18"/>
      <c r="B1690" s="19"/>
      <c r="C1690" s="4"/>
      <c r="D1690" s="20"/>
      <c r="E1690" s="20"/>
      <c r="F1690" s="21"/>
      <c r="G1690" s="22"/>
      <c r="H1690" s="23"/>
      <c r="I1690" s="24"/>
      <c r="J1690" s="25"/>
      <c r="K1690" s="4"/>
      <c r="L1690" s="25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</row>
    <row r="1691" spans="1:25" x14ac:dyDescent="0.3">
      <c r="A1691" s="18"/>
      <c r="B1691" s="19"/>
      <c r="C1691" s="4"/>
      <c r="D1691" s="20"/>
      <c r="E1691" s="20"/>
      <c r="F1691" s="21"/>
      <c r="G1691" s="22"/>
      <c r="H1691" s="23"/>
      <c r="I1691" s="24"/>
      <c r="J1691" s="25"/>
      <c r="K1691" s="4"/>
      <c r="L1691" s="25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</row>
    <row r="1692" spans="1:25" x14ac:dyDescent="0.3">
      <c r="A1692" s="18"/>
      <c r="B1692" s="19"/>
      <c r="C1692" s="4"/>
      <c r="D1692" s="20"/>
      <c r="E1692" s="20"/>
      <c r="F1692" s="21"/>
      <c r="G1692" s="22"/>
      <c r="H1692" s="23"/>
      <c r="I1692" s="24"/>
      <c r="J1692" s="25"/>
      <c r="K1692" s="4"/>
      <c r="L1692" s="25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</row>
    <row r="1693" spans="1:25" x14ac:dyDescent="0.3">
      <c r="A1693" s="18"/>
      <c r="B1693" s="19"/>
      <c r="C1693" s="4"/>
      <c r="D1693" s="20"/>
      <c r="E1693" s="20"/>
      <c r="F1693" s="21"/>
      <c r="G1693" s="22"/>
      <c r="H1693" s="23"/>
      <c r="I1693" s="24"/>
      <c r="J1693" s="25"/>
      <c r="K1693" s="4"/>
      <c r="L1693" s="25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</row>
    <row r="1694" spans="1:25" x14ac:dyDescent="0.3">
      <c r="A1694" s="18"/>
      <c r="B1694" s="19"/>
      <c r="C1694" s="4"/>
      <c r="D1694" s="20"/>
      <c r="E1694" s="20"/>
      <c r="F1694" s="21"/>
      <c r="G1694" s="22"/>
      <c r="H1694" s="23"/>
      <c r="I1694" s="24"/>
      <c r="J1694" s="25"/>
      <c r="K1694" s="4"/>
      <c r="L1694" s="25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</row>
    <row r="1695" spans="1:25" x14ac:dyDescent="0.3">
      <c r="A1695" s="18"/>
      <c r="B1695" s="19"/>
      <c r="C1695" s="4"/>
      <c r="D1695" s="20"/>
      <c r="E1695" s="20"/>
      <c r="F1695" s="21"/>
      <c r="G1695" s="22"/>
      <c r="H1695" s="23"/>
      <c r="I1695" s="24"/>
      <c r="J1695" s="25"/>
      <c r="K1695" s="4"/>
      <c r="L1695" s="25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</row>
    <row r="1696" spans="1:25" x14ac:dyDescent="0.3">
      <c r="A1696" s="18"/>
      <c r="B1696" s="19"/>
      <c r="C1696" s="4"/>
      <c r="D1696" s="20"/>
      <c r="E1696" s="20"/>
      <c r="F1696" s="21"/>
      <c r="G1696" s="22"/>
      <c r="H1696" s="23"/>
      <c r="I1696" s="24"/>
      <c r="J1696" s="25"/>
      <c r="K1696" s="4"/>
      <c r="L1696" s="25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</row>
    <row r="1697" spans="1:25" x14ac:dyDescent="0.3">
      <c r="A1697" s="18"/>
      <c r="B1697" s="19"/>
      <c r="C1697" s="4"/>
      <c r="D1697" s="20"/>
      <c r="E1697" s="20"/>
      <c r="F1697" s="21"/>
      <c r="G1697" s="22"/>
      <c r="H1697" s="23"/>
      <c r="I1697" s="24"/>
      <c r="J1697" s="25"/>
      <c r="K1697" s="4"/>
      <c r="L1697" s="25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</row>
    <row r="1698" spans="1:25" x14ac:dyDescent="0.3">
      <c r="A1698" s="18"/>
      <c r="B1698" s="19"/>
      <c r="C1698" s="4"/>
      <c r="D1698" s="20"/>
      <c r="E1698" s="20"/>
      <c r="F1698" s="21"/>
      <c r="G1698" s="22"/>
      <c r="H1698" s="23"/>
      <c r="I1698" s="24"/>
      <c r="J1698" s="25"/>
      <c r="K1698" s="4"/>
      <c r="L1698" s="25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</row>
    <row r="1699" spans="1:25" x14ac:dyDescent="0.3">
      <c r="A1699" s="18"/>
      <c r="B1699" s="19"/>
      <c r="C1699" s="4"/>
      <c r="D1699" s="20"/>
      <c r="E1699" s="20"/>
      <c r="F1699" s="21"/>
      <c r="G1699" s="22"/>
      <c r="H1699" s="23"/>
      <c r="I1699" s="24"/>
      <c r="J1699" s="25"/>
      <c r="K1699" s="4"/>
      <c r="L1699" s="25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</row>
    <row r="1700" spans="1:25" x14ac:dyDescent="0.3">
      <c r="A1700" s="18"/>
      <c r="B1700" s="19"/>
      <c r="C1700" s="4"/>
      <c r="D1700" s="20"/>
      <c r="E1700" s="20"/>
      <c r="F1700" s="21"/>
      <c r="G1700" s="22"/>
      <c r="H1700" s="23"/>
      <c r="I1700" s="24"/>
      <c r="J1700" s="25"/>
      <c r="K1700" s="4"/>
      <c r="L1700" s="25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</row>
    <row r="1701" spans="1:25" x14ac:dyDescent="0.3">
      <c r="A1701" s="18"/>
      <c r="B1701" s="19"/>
      <c r="C1701" s="4"/>
      <c r="D1701" s="20"/>
      <c r="E1701" s="20"/>
      <c r="F1701" s="21"/>
      <c r="G1701" s="22"/>
      <c r="H1701" s="23"/>
      <c r="I1701" s="24"/>
      <c r="J1701" s="25"/>
      <c r="K1701" s="4"/>
      <c r="L1701" s="25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</row>
    <row r="1702" spans="1:25" x14ac:dyDescent="0.3">
      <c r="A1702" s="18"/>
      <c r="B1702" s="19"/>
      <c r="C1702" s="4"/>
      <c r="D1702" s="20"/>
      <c r="E1702" s="20"/>
      <c r="F1702" s="21"/>
      <c r="G1702" s="22"/>
      <c r="H1702" s="23"/>
      <c r="I1702" s="24"/>
      <c r="J1702" s="25"/>
      <c r="K1702" s="4"/>
      <c r="L1702" s="25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</row>
    <row r="1703" spans="1:25" x14ac:dyDescent="0.3">
      <c r="A1703" s="18"/>
      <c r="B1703" s="19"/>
      <c r="C1703" s="4"/>
      <c r="D1703" s="20"/>
      <c r="E1703" s="20"/>
      <c r="F1703" s="21"/>
      <c r="G1703" s="22"/>
      <c r="H1703" s="23"/>
      <c r="I1703" s="24"/>
      <c r="J1703" s="25"/>
      <c r="K1703" s="4"/>
      <c r="L1703" s="25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</row>
    <row r="1704" spans="1:25" x14ac:dyDescent="0.3">
      <c r="A1704" s="18"/>
      <c r="B1704" s="19"/>
      <c r="C1704" s="4"/>
      <c r="D1704" s="20"/>
      <c r="E1704" s="20"/>
      <c r="F1704" s="21"/>
      <c r="G1704" s="22"/>
      <c r="H1704" s="23"/>
      <c r="I1704" s="24"/>
      <c r="J1704" s="25"/>
      <c r="K1704" s="4"/>
      <c r="L1704" s="25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</row>
    <row r="1705" spans="1:25" x14ac:dyDescent="0.3">
      <c r="A1705" s="18"/>
      <c r="B1705" s="19"/>
      <c r="C1705" s="4"/>
      <c r="D1705" s="20"/>
      <c r="E1705" s="20"/>
      <c r="F1705" s="21"/>
      <c r="G1705" s="22"/>
      <c r="H1705" s="23"/>
      <c r="I1705" s="24"/>
      <c r="J1705" s="25"/>
      <c r="K1705" s="4"/>
      <c r="L1705" s="25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</row>
    <row r="1706" spans="1:25" x14ac:dyDescent="0.3">
      <c r="A1706" s="18"/>
      <c r="B1706" s="19"/>
      <c r="C1706" s="4"/>
      <c r="D1706" s="20"/>
      <c r="E1706" s="20"/>
      <c r="F1706" s="21"/>
      <c r="G1706" s="22"/>
      <c r="H1706" s="23"/>
      <c r="I1706" s="24"/>
      <c r="J1706" s="25"/>
      <c r="K1706" s="4"/>
      <c r="L1706" s="25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</row>
    <row r="1707" spans="1:25" x14ac:dyDescent="0.3">
      <c r="A1707" s="18"/>
      <c r="B1707" s="19"/>
      <c r="C1707" s="4"/>
      <c r="D1707" s="20"/>
      <c r="E1707" s="20"/>
      <c r="F1707" s="21"/>
      <c r="G1707" s="22"/>
      <c r="H1707" s="23"/>
      <c r="I1707" s="24"/>
      <c r="J1707" s="25"/>
      <c r="K1707" s="4"/>
      <c r="L1707" s="25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</row>
    <row r="1708" spans="1:25" x14ac:dyDescent="0.3">
      <c r="A1708" s="18"/>
      <c r="B1708" s="19"/>
      <c r="C1708" s="4"/>
      <c r="D1708" s="20"/>
      <c r="E1708" s="20"/>
      <c r="F1708" s="21"/>
      <c r="G1708" s="22"/>
      <c r="H1708" s="23"/>
      <c r="I1708" s="24"/>
      <c r="J1708" s="25"/>
      <c r="K1708" s="4"/>
      <c r="L1708" s="25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</row>
    <row r="1709" spans="1:25" x14ac:dyDescent="0.3">
      <c r="A1709" s="18"/>
      <c r="B1709" s="19"/>
      <c r="C1709" s="4"/>
      <c r="D1709" s="20"/>
      <c r="E1709" s="20"/>
      <c r="F1709" s="21"/>
      <c r="G1709" s="22"/>
      <c r="H1709" s="23"/>
      <c r="I1709" s="24"/>
      <c r="J1709" s="25"/>
      <c r="K1709" s="4"/>
      <c r="L1709" s="25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</row>
    <row r="1710" spans="1:25" x14ac:dyDescent="0.3">
      <c r="A1710" s="18"/>
      <c r="B1710" s="19"/>
      <c r="C1710" s="4"/>
      <c r="D1710" s="20"/>
      <c r="E1710" s="20"/>
      <c r="F1710" s="21"/>
      <c r="G1710" s="22"/>
      <c r="H1710" s="23"/>
      <c r="I1710" s="24"/>
      <c r="J1710" s="25"/>
      <c r="K1710" s="4"/>
      <c r="L1710" s="25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</row>
    <row r="1711" spans="1:25" x14ac:dyDescent="0.3">
      <c r="A1711" s="18"/>
      <c r="B1711" s="19"/>
      <c r="C1711" s="4"/>
      <c r="D1711" s="20"/>
      <c r="E1711" s="20"/>
      <c r="F1711" s="21"/>
      <c r="G1711" s="22"/>
      <c r="H1711" s="23"/>
      <c r="I1711" s="24"/>
      <c r="J1711" s="25"/>
      <c r="K1711" s="4"/>
      <c r="L1711" s="25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</row>
    <row r="1712" spans="1:25" x14ac:dyDescent="0.3">
      <c r="A1712" s="18"/>
      <c r="B1712" s="19"/>
      <c r="C1712" s="4"/>
      <c r="D1712" s="20"/>
      <c r="E1712" s="20"/>
      <c r="F1712" s="21"/>
      <c r="G1712" s="22"/>
      <c r="H1712" s="23"/>
      <c r="I1712" s="24"/>
      <c r="J1712" s="25"/>
      <c r="K1712" s="4"/>
      <c r="L1712" s="25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</row>
    <row r="1713" spans="1:25" x14ac:dyDescent="0.3">
      <c r="A1713" s="18"/>
      <c r="B1713" s="19"/>
      <c r="C1713" s="4"/>
      <c r="D1713" s="20"/>
      <c r="E1713" s="20"/>
      <c r="F1713" s="21"/>
      <c r="G1713" s="22"/>
      <c r="H1713" s="23"/>
      <c r="I1713" s="24"/>
      <c r="J1713" s="25"/>
      <c r="K1713" s="4"/>
      <c r="L1713" s="25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</row>
    <row r="1714" spans="1:25" x14ac:dyDescent="0.3">
      <c r="A1714" s="18"/>
      <c r="B1714" s="19"/>
      <c r="C1714" s="4"/>
      <c r="D1714" s="20"/>
      <c r="E1714" s="20"/>
      <c r="F1714" s="21"/>
      <c r="G1714" s="22"/>
      <c r="H1714" s="23"/>
      <c r="I1714" s="24"/>
      <c r="J1714" s="25"/>
      <c r="K1714" s="4"/>
      <c r="L1714" s="25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</row>
    <row r="1715" spans="1:25" x14ac:dyDescent="0.3">
      <c r="A1715" s="18"/>
      <c r="B1715" s="19"/>
      <c r="C1715" s="4"/>
      <c r="D1715" s="20"/>
      <c r="E1715" s="20"/>
      <c r="F1715" s="21"/>
      <c r="G1715" s="22"/>
      <c r="H1715" s="23"/>
      <c r="I1715" s="24"/>
      <c r="J1715" s="25"/>
      <c r="K1715" s="4"/>
      <c r="L1715" s="25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</row>
    <row r="1716" spans="1:25" x14ac:dyDescent="0.3">
      <c r="A1716" s="18"/>
      <c r="B1716" s="19"/>
      <c r="C1716" s="4"/>
      <c r="D1716" s="20"/>
      <c r="E1716" s="20"/>
      <c r="F1716" s="21"/>
      <c r="G1716" s="22"/>
      <c r="H1716" s="23"/>
      <c r="I1716" s="24"/>
      <c r="J1716" s="25"/>
      <c r="K1716" s="4"/>
      <c r="L1716" s="25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</row>
    <row r="1717" spans="1:25" x14ac:dyDescent="0.3">
      <c r="A1717" s="18"/>
      <c r="B1717" s="19"/>
      <c r="C1717" s="4"/>
      <c r="D1717" s="20"/>
      <c r="E1717" s="20"/>
      <c r="F1717" s="21"/>
      <c r="G1717" s="22"/>
      <c r="H1717" s="23"/>
      <c r="I1717" s="24"/>
      <c r="J1717" s="25"/>
      <c r="K1717" s="4"/>
      <c r="L1717" s="25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</row>
    <row r="1718" spans="1:25" x14ac:dyDescent="0.3">
      <c r="A1718" s="18"/>
      <c r="B1718" s="19"/>
      <c r="C1718" s="4"/>
      <c r="D1718" s="20"/>
      <c r="E1718" s="20"/>
      <c r="F1718" s="21"/>
      <c r="G1718" s="22"/>
      <c r="H1718" s="23"/>
      <c r="I1718" s="24"/>
      <c r="J1718" s="25"/>
      <c r="K1718" s="4"/>
      <c r="L1718" s="25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</row>
    <row r="1719" spans="1:25" x14ac:dyDescent="0.3">
      <c r="A1719" s="18"/>
      <c r="B1719" s="19"/>
      <c r="C1719" s="4"/>
      <c r="D1719" s="20"/>
      <c r="E1719" s="20"/>
      <c r="F1719" s="21"/>
      <c r="G1719" s="22"/>
      <c r="H1719" s="23"/>
      <c r="I1719" s="24"/>
      <c r="J1719" s="25"/>
      <c r="K1719" s="4"/>
      <c r="L1719" s="25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</row>
    <row r="1720" spans="1:25" x14ac:dyDescent="0.3">
      <c r="A1720" s="18"/>
      <c r="B1720" s="19"/>
      <c r="C1720" s="4"/>
      <c r="D1720" s="20"/>
      <c r="E1720" s="20"/>
      <c r="F1720" s="21"/>
      <c r="G1720" s="22"/>
      <c r="H1720" s="23"/>
      <c r="I1720" s="24"/>
      <c r="J1720" s="25"/>
      <c r="K1720" s="4"/>
      <c r="L1720" s="25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</row>
    <row r="1721" spans="1:25" x14ac:dyDescent="0.3">
      <c r="A1721" s="18"/>
      <c r="B1721" s="19"/>
      <c r="C1721" s="4"/>
      <c r="D1721" s="20"/>
      <c r="E1721" s="20"/>
      <c r="F1721" s="21"/>
      <c r="G1721" s="22"/>
      <c r="H1721" s="23"/>
      <c r="I1721" s="24"/>
      <c r="J1721" s="25"/>
      <c r="K1721" s="4"/>
      <c r="L1721" s="25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</row>
    <row r="1722" spans="1:25" x14ac:dyDescent="0.3">
      <c r="A1722" s="18"/>
      <c r="B1722" s="19"/>
      <c r="C1722" s="4"/>
      <c r="D1722" s="20"/>
      <c r="E1722" s="20"/>
      <c r="F1722" s="21"/>
      <c r="G1722" s="22"/>
      <c r="H1722" s="23"/>
      <c r="I1722" s="24"/>
      <c r="J1722" s="25"/>
      <c r="K1722" s="4"/>
      <c r="L1722" s="25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</row>
    <row r="1723" spans="1:25" x14ac:dyDescent="0.3">
      <c r="A1723" s="18"/>
      <c r="B1723" s="19"/>
      <c r="C1723" s="4"/>
      <c r="D1723" s="20"/>
      <c r="E1723" s="20"/>
      <c r="F1723" s="21"/>
      <c r="G1723" s="22"/>
      <c r="H1723" s="23"/>
      <c r="I1723" s="24"/>
      <c r="J1723" s="25"/>
      <c r="K1723" s="4"/>
      <c r="L1723" s="25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</row>
    <row r="1724" spans="1:25" x14ac:dyDescent="0.3">
      <c r="A1724" s="18"/>
      <c r="B1724" s="19"/>
      <c r="C1724" s="4"/>
      <c r="D1724" s="20"/>
      <c r="E1724" s="20"/>
      <c r="F1724" s="21"/>
      <c r="G1724" s="22"/>
      <c r="H1724" s="23"/>
      <c r="I1724" s="24"/>
      <c r="J1724" s="25"/>
      <c r="K1724" s="4"/>
      <c r="L1724" s="25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</row>
    <row r="1725" spans="1:25" x14ac:dyDescent="0.3">
      <c r="A1725" s="18"/>
      <c r="B1725" s="19"/>
      <c r="C1725" s="4"/>
      <c r="D1725" s="20"/>
      <c r="E1725" s="20"/>
      <c r="F1725" s="21"/>
      <c r="G1725" s="22"/>
      <c r="H1725" s="23"/>
      <c r="I1725" s="24"/>
      <c r="J1725" s="25"/>
      <c r="K1725" s="4"/>
      <c r="L1725" s="25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</row>
    <row r="1726" spans="1:25" x14ac:dyDescent="0.3">
      <c r="A1726" s="18"/>
      <c r="B1726" s="19"/>
      <c r="C1726" s="4"/>
      <c r="D1726" s="20"/>
      <c r="E1726" s="20"/>
      <c r="F1726" s="21"/>
      <c r="G1726" s="22"/>
      <c r="H1726" s="23"/>
      <c r="I1726" s="24"/>
      <c r="J1726" s="25"/>
      <c r="K1726" s="4"/>
      <c r="L1726" s="25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</row>
    <row r="1727" spans="1:25" x14ac:dyDescent="0.3">
      <c r="A1727" s="18"/>
      <c r="B1727" s="19"/>
      <c r="C1727" s="4"/>
      <c r="D1727" s="20"/>
      <c r="E1727" s="20"/>
      <c r="F1727" s="21"/>
      <c r="G1727" s="22"/>
      <c r="H1727" s="23"/>
      <c r="I1727" s="24"/>
      <c r="J1727" s="25"/>
      <c r="K1727" s="4"/>
      <c r="L1727" s="25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</row>
    <row r="1728" spans="1:25" x14ac:dyDescent="0.3">
      <c r="A1728" s="18"/>
      <c r="B1728" s="19"/>
      <c r="C1728" s="4"/>
      <c r="D1728" s="20"/>
      <c r="E1728" s="20"/>
      <c r="F1728" s="21"/>
      <c r="G1728" s="22"/>
      <c r="H1728" s="23"/>
      <c r="I1728" s="24"/>
      <c r="J1728" s="25"/>
      <c r="K1728" s="4"/>
      <c r="L1728" s="25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</row>
    <row r="1729" spans="1:25" x14ac:dyDescent="0.3">
      <c r="A1729" s="18"/>
      <c r="B1729" s="19"/>
      <c r="C1729" s="4"/>
      <c r="D1729" s="20"/>
      <c r="E1729" s="20"/>
      <c r="F1729" s="21"/>
      <c r="G1729" s="22"/>
      <c r="H1729" s="23"/>
      <c r="I1729" s="24"/>
      <c r="J1729" s="25"/>
      <c r="K1729" s="4"/>
      <c r="L1729" s="25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</row>
    <row r="1730" spans="1:25" x14ac:dyDescent="0.3">
      <c r="A1730" s="18"/>
      <c r="B1730" s="19"/>
      <c r="C1730" s="4"/>
      <c r="D1730" s="20"/>
      <c r="E1730" s="20"/>
      <c r="F1730" s="21"/>
      <c r="G1730" s="22"/>
      <c r="H1730" s="23"/>
      <c r="I1730" s="24"/>
      <c r="J1730" s="25"/>
      <c r="K1730" s="4"/>
      <c r="L1730" s="25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</row>
    <row r="1731" spans="1:25" x14ac:dyDescent="0.3">
      <c r="A1731" s="18"/>
      <c r="B1731" s="19"/>
      <c r="C1731" s="4"/>
      <c r="D1731" s="20"/>
      <c r="E1731" s="20"/>
      <c r="F1731" s="21"/>
      <c r="G1731" s="22"/>
      <c r="H1731" s="23"/>
      <c r="I1731" s="24"/>
      <c r="J1731" s="25"/>
      <c r="K1731" s="4"/>
      <c r="L1731" s="25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</row>
    <row r="1732" spans="1:25" x14ac:dyDescent="0.3">
      <c r="A1732" s="18"/>
      <c r="B1732" s="19"/>
      <c r="C1732" s="4"/>
      <c r="D1732" s="20"/>
      <c r="E1732" s="20"/>
      <c r="F1732" s="21"/>
      <c r="G1732" s="22"/>
      <c r="H1732" s="23"/>
      <c r="I1732" s="24"/>
      <c r="J1732" s="25"/>
      <c r="K1732" s="4"/>
      <c r="L1732" s="25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</row>
    <row r="1733" spans="1:25" x14ac:dyDescent="0.3">
      <c r="A1733" s="18"/>
      <c r="B1733" s="19"/>
      <c r="C1733" s="4"/>
      <c r="D1733" s="20"/>
      <c r="E1733" s="20"/>
      <c r="F1733" s="21"/>
      <c r="G1733" s="22"/>
      <c r="H1733" s="23"/>
      <c r="I1733" s="24"/>
      <c r="J1733" s="25"/>
      <c r="K1733" s="4"/>
      <c r="L1733" s="25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</row>
    <row r="1734" spans="1:25" x14ac:dyDescent="0.3">
      <c r="A1734" s="18"/>
      <c r="B1734" s="19"/>
      <c r="C1734" s="4"/>
      <c r="D1734" s="20"/>
      <c r="E1734" s="20"/>
      <c r="F1734" s="21"/>
      <c r="G1734" s="22"/>
      <c r="H1734" s="23"/>
      <c r="I1734" s="24"/>
      <c r="J1734" s="25"/>
      <c r="K1734" s="4"/>
      <c r="L1734" s="25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</row>
    <row r="1735" spans="1:25" x14ac:dyDescent="0.3">
      <c r="A1735" s="18"/>
      <c r="B1735" s="19"/>
      <c r="C1735" s="4"/>
      <c r="D1735" s="20"/>
      <c r="E1735" s="20"/>
      <c r="F1735" s="21"/>
      <c r="G1735" s="22"/>
      <c r="H1735" s="23"/>
      <c r="I1735" s="24"/>
      <c r="J1735" s="25"/>
      <c r="K1735" s="4"/>
      <c r="L1735" s="25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</row>
    <row r="1736" spans="1:25" x14ac:dyDescent="0.3">
      <c r="A1736" s="18"/>
      <c r="B1736" s="19"/>
      <c r="C1736" s="4"/>
      <c r="D1736" s="20"/>
      <c r="E1736" s="20"/>
      <c r="F1736" s="21"/>
      <c r="G1736" s="22"/>
      <c r="H1736" s="23"/>
      <c r="I1736" s="24"/>
      <c r="J1736" s="25"/>
      <c r="K1736" s="4"/>
      <c r="L1736" s="25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</row>
    <row r="1737" spans="1:25" x14ac:dyDescent="0.3">
      <c r="A1737" s="18"/>
      <c r="B1737" s="19"/>
      <c r="C1737" s="4"/>
      <c r="D1737" s="20"/>
      <c r="E1737" s="20"/>
      <c r="F1737" s="21"/>
      <c r="G1737" s="22"/>
      <c r="H1737" s="23"/>
      <c r="I1737" s="24"/>
      <c r="J1737" s="25"/>
      <c r="K1737" s="4"/>
      <c r="L1737" s="25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</row>
    <row r="1738" spans="1:25" x14ac:dyDescent="0.3">
      <c r="A1738" s="18"/>
      <c r="B1738" s="19"/>
      <c r="C1738" s="4"/>
      <c r="D1738" s="20"/>
      <c r="E1738" s="20"/>
      <c r="F1738" s="21"/>
      <c r="G1738" s="22"/>
      <c r="H1738" s="23"/>
      <c r="I1738" s="24"/>
      <c r="J1738" s="25"/>
      <c r="K1738" s="4"/>
      <c r="L1738" s="25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</row>
    <row r="1739" spans="1:25" x14ac:dyDescent="0.3">
      <c r="A1739" s="18"/>
      <c r="B1739" s="19"/>
      <c r="C1739" s="4"/>
      <c r="D1739" s="20"/>
      <c r="E1739" s="20"/>
      <c r="F1739" s="21"/>
      <c r="G1739" s="22"/>
      <c r="H1739" s="23"/>
      <c r="I1739" s="24"/>
      <c r="J1739" s="25"/>
      <c r="K1739" s="4"/>
      <c r="L1739" s="25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</row>
    <row r="1740" spans="1:25" x14ac:dyDescent="0.3">
      <c r="A1740" s="18"/>
      <c r="B1740" s="19"/>
      <c r="C1740" s="4"/>
      <c r="D1740" s="20"/>
      <c r="E1740" s="20"/>
      <c r="F1740" s="21"/>
      <c r="G1740" s="22"/>
      <c r="H1740" s="23"/>
      <c r="I1740" s="24"/>
      <c r="J1740" s="25"/>
      <c r="K1740" s="4"/>
      <c r="L1740" s="25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</row>
    <row r="1741" spans="1:25" x14ac:dyDescent="0.3">
      <c r="A1741" s="18"/>
      <c r="B1741" s="19"/>
      <c r="C1741" s="4"/>
      <c r="D1741" s="20"/>
      <c r="E1741" s="20"/>
      <c r="F1741" s="21"/>
      <c r="G1741" s="22"/>
      <c r="H1741" s="23"/>
      <c r="I1741" s="24"/>
      <c r="J1741" s="25"/>
      <c r="K1741" s="4"/>
      <c r="L1741" s="25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</row>
    <row r="1742" spans="1:25" x14ac:dyDescent="0.3">
      <c r="A1742" s="18"/>
      <c r="B1742" s="19"/>
      <c r="C1742" s="4"/>
      <c r="D1742" s="20"/>
      <c r="E1742" s="20"/>
      <c r="F1742" s="21"/>
      <c r="G1742" s="22"/>
      <c r="H1742" s="23"/>
      <c r="I1742" s="24"/>
      <c r="J1742" s="25"/>
      <c r="K1742" s="4"/>
      <c r="L1742" s="25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</row>
    <row r="1743" spans="1:25" x14ac:dyDescent="0.3">
      <c r="A1743" s="18"/>
      <c r="B1743" s="19"/>
      <c r="C1743" s="4"/>
      <c r="D1743" s="20"/>
      <c r="E1743" s="20"/>
      <c r="F1743" s="21"/>
      <c r="G1743" s="22"/>
      <c r="H1743" s="23"/>
      <c r="I1743" s="24"/>
      <c r="J1743" s="25"/>
      <c r="K1743" s="4"/>
      <c r="L1743" s="25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</row>
    <row r="1744" spans="1:25" x14ac:dyDescent="0.3">
      <c r="A1744" s="18"/>
      <c r="B1744" s="19"/>
      <c r="C1744" s="4"/>
      <c r="D1744" s="20"/>
      <c r="E1744" s="20"/>
      <c r="F1744" s="21"/>
      <c r="G1744" s="22"/>
      <c r="H1744" s="23"/>
      <c r="I1744" s="24"/>
      <c r="J1744" s="25"/>
      <c r="K1744" s="4"/>
      <c r="L1744" s="25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</row>
    <row r="1745" spans="1:25" x14ac:dyDescent="0.3">
      <c r="A1745" s="18"/>
      <c r="B1745" s="19"/>
      <c r="C1745" s="4"/>
      <c r="D1745" s="20"/>
      <c r="E1745" s="20"/>
      <c r="F1745" s="21"/>
      <c r="G1745" s="22"/>
      <c r="H1745" s="23"/>
      <c r="I1745" s="24"/>
      <c r="J1745" s="25"/>
      <c r="K1745" s="4"/>
      <c r="L1745" s="25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</row>
    <row r="1746" spans="1:25" x14ac:dyDescent="0.3">
      <c r="A1746" s="18"/>
      <c r="B1746" s="19"/>
      <c r="C1746" s="4"/>
      <c r="D1746" s="20"/>
      <c r="E1746" s="20"/>
      <c r="F1746" s="21"/>
      <c r="G1746" s="22"/>
      <c r="H1746" s="23"/>
      <c r="I1746" s="24"/>
      <c r="J1746" s="25"/>
      <c r="K1746" s="4"/>
      <c r="L1746" s="25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</row>
    <row r="1747" spans="1:25" x14ac:dyDescent="0.3">
      <c r="A1747" s="18"/>
      <c r="B1747" s="19"/>
      <c r="C1747" s="4"/>
      <c r="D1747" s="20"/>
      <c r="E1747" s="20"/>
      <c r="F1747" s="21"/>
      <c r="G1747" s="22"/>
      <c r="H1747" s="23"/>
      <c r="I1747" s="24"/>
      <c r="J1747" s="25"/>
      <c r="K1747" s="4"/>
      <c r="L1747" s="25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</row>
    <row r="1748" spans="1:25" x14ac:dyDescent="0.3">
      <c r="A1748" s="18"/>
      <c r="B1748" s="19"/>
      <c r="C1748" s="4"/>
      <c r="D1748" s="20"/>
      <c r="E1748" s="20"/>
      <c r="F1748" s="21"/>
      <c r="G1748" s="22"/>
      <c r="H1748" s="23"/>
      <c r="I1748" s="24"/>
      <c r="J1748" s="25"/>
      <c r="K1748" s="4"/>
      <c r="L1748" s="25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</row>
    <row r="1749" spans="1:25" x14ac:dyDescent="0.3">
      <c r="A1749" s="18"/>
      <c r="B1749" s="19"/>
      <c r="C1749" s="4"/>
      <c r="D1749" s="20"/>
      <c r="E1749" s="20"/>
      <c r="F1749" s="21"/>
      <c r="G1749" s="22"/>
      <c r="H1749" s="23"/>
      <c r="I1749" s="24"/>
      <c r="J1749" s="25"/>
      <c r="K1749" s="4"/>
      <c r="L1749" s="25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</row>
    <row r="1750" spans="1:25" x14ac:dyDescent="0.3">
      <c r="A1750" s="18"/>
      <c r="B1750" s="19"/>
      <c r="C1750" s="4"/>
      <c r="D1750" s="20"/>
      <c r="E1750" s="20"/>
      <c r="F1750" s="21"/>
      <c r="G1750" s="22"/>
      <c r="H1750" s="23"/>
      <c r="I1750" s="24"/>
      <c r="J1750" s="25"/>
      <c r="K1750" s="4"/>
      <c r="L1750" s="25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</row>
    <row r="1751" spans="1:25" x14ac:dyDescent="0.3">
      <c r="A1751" s="18"/>
      <c r="B1751" s="19"/>
      <c r="C1751" s="4"/>
      <c r="D1751" s="20"/>
      <c r="E1751" s="20"/>
      <c r="F1751" s="21"/>
      <c r="G1751" s="22"/>
      <c r="H1751" s="23"/>
      <c r="I1751" s="24"/>
      <c r="J1751" s="25"/>
      <c r="K1751" s="4"/>
      <c r="L1751" s="25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</row>
    <row r="1752" spans="1:25" x14ac:dyDescent="0.3">
      <c r="A1752" s="18"/>
      <c r="B1752" s="19"/>
      <c r="C1752" s="4"/>
      <c r="D1752" s="20"/>
      <c r="E1752" s="20"/>
      <c r="F1752" s="21"/>
      <c r="G1752" s="22"/>
      <c r="H1752" s="23"/>
      <c r="I1752" s="24"/>
      <c r="J1752" s="25"/>
      <c r="K1752" s="4"/>
      <c r="L1752" s="25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</row>
    <row r="1753" spans="1:25" x14ac:dyDescent="0.3">
      <c r="A1753" s="18"/>
      <c r="B1753" s="19"/>
      <c r="C1753" s="4"/>
      <c r="D1753" s="20"/>
      <c r="E1753" s="20"/>
      <c r="F1753" s="21"/>
      <c r="G1753" s="22"/>
      <c r="H1753" s="23"/>
      <c r="I1753" s="24"/>
      <c r="J1753" s="25"/>
      <c r="K1753" s="4"/>
      <c r="L1753" s="25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</row>
    <row r="1754" spans="1:25" x14ac:dyDescent="0.3">
      <c r="A1754" s="18"/>
      <c r="B1754" s="19"/>
      <c r="C1754" s="4"/>
      <c r="D1754" s="20"/>
      <c r="E1754" s="20"/>
      <c r="F1754" s="21"/>
      <c r="G1754" s="22"/>
      <c r="H1754" s="23"/>
      <c r="I1754" s="24"/>
      <c r="J1754" s="25"/>
      <c r="K1754" s="4"/>
      <c r="L1754" s="25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</row>
    <row r="1755" spans="1:25" x14ac:dyDescent="0.3">
      <c r="A1755" s="18"/>
      <c r="B1755" s="19"/>
      <c r="C1755" s="4"/>
      <c r="D1755" s="20"/>
      <c r="E1755" s="20"/>
      <c r="F1755" s="21"/>
      <c r="G1755" s="22"/>
      <c r="H1755" s="23"/>
      <c r="I1755" s="24"/>
      <c r="J1755" s="25"/>
      <c r="K1755" s="4"/>
      <c r="L1755" s="25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</row>
    <row r="1756" spans="1:25" x14ac:dyDescent="0.3">
      <c r="A1756" s="18"/>
      <c r="B1756" s="19"/>
      <c r="C1756" s="4"/>
      <c r="D1756" s="20"/>
      <c r="E1756" s="20"/>
      <c r="F1756" s="21"/>
      <c r="G1756" s="22"/>
      <c r="H1756" s="23"/>
      <c r="I1756" s="24"/>
      <c r="J1756" s="25"/>
      <c r="K1756" s="4"/>
      <c r="L1756" s="25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</row>
    <row r="1757" spans="1:25" x14ac:dyDescent="0.3">
      <c r="A1757" s="18"/>
      <c r="B1757" s="19"/>
      <c r="C1757" s="4"/>
      <c r="D1757" s="20"/>
      <c r="E1757" s="20"/>
      <c r="F1757" s="21"/>
      <c r="G1757" s="22"/>
      <c r="H1757" s="23"/>
      <c r="I1757" s="24"/>
      <c r="J1757" s="25"/>
      <c r="K1757" s="4"/>
      <c r="L1757" s="25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</row>
    <row r="1758" spans="1:25" x14ac:dyDescent="0.3">
      <c r="A1758" s="18"/>
      <c r="B1758" s="19"/>
      <c r="C1758" s="4"/>
      <c r="D1758" s="20"/>
      <c r="E1758" s="20"/>
      <c r="F1758" s="21"/>
      <c r="G1758" s="22"/>
      <c r="H1758" s="23"/>
      <c r="I1758" s="24"/>
      <c r="J1758" s="25"/>
      <c r="K1758" s="4"/>
      <c r="L1758" s="25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</row>
    <row r="1759" spans="1:25" x14ac:dyDescent="0.3">
      <c r="A1759" s="18"/>
      <c r="B1759" s="19"/>
      <c r="C1759" s="4"/>
      <c r="D1759" s="20"/>
      <c r="E1759" s="20"/>
      <c r="F1759" s="21"/>
      <c r="G1759" s="22"/>
      <c r="H1759" s="23"/>
      <c r="I1759" s="24"/>
      <c r="J1759" s="25"/>
      <c r="K1759" s="4"/>
      <c r="L1759" s="25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</row>
    <row r="1760" spans="1:25" x14ac:dyDescent="0.3">
      <c r="A1760" s="18"/>
      <c r="B1760" s="19"/>
      <c r="C1760" s="4"/>
      <c r="D1760" s="20"/>
      <c r="E1760" s="20"/>
      <c r="F1760" s="21"/>
      <c r="G1760" s="22"/>
      <c r="H1760" s="23"/>
      <c r="I1760" s="24"/>
      <c r="J1760" s="25"/>
      <c r="K1760" s="4"/>
      <c r="L1760" s="25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</row>
    <row r="1761" spans="1:25" x14ac:dyDescent="0.3">
      <c r="A1761" s="18"/>
      <c r="B1761" s="19"/>
      <c r="C1761" s="4"/>
      <c r="D1761" s="20"/>
      <c r="E1761" s="20"/>
      <c r="F1761" s="21"/>
      <c r="G1761" s="22"/>
      <c r="H1761" s="23"/>
      <c r="I1761" s="24"/>
      <c r="J1761" s="25"/>
      <c r="K1761" s="4"/>
      <c r="L1761" s="25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</row>
    <row r="1762" spans="1:25" x14ac:dyDescent="0.3">
      <c r="A1762" s="18"/>
      <c r="B1762" s="19"/>
      <c r="C1762" s="4"/>
      <c r="D1762" s="20"/>
      <c r="E1762" s="20"/>
      <c r="F1762" s="21"/>
      <c r="G1762" s="22"/>
      <c r="H1762" s="23"/>
      <c r="I1762" s="24"/>
      <c r="J1762" s="25"/>
      <c r="K1762" s="4"/>
      <c r="L1762" s="25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</row>
    <row r="1763" spans="1:25" x14ac:dyDescent="0.3">
      <c r="A1763" s="18"/>
      <c r="B1763" s="19"/>
      <c r="C1763" s="4"/>
      <c r="D1763" s="20"/>
      <c r="E1763" s="20"/>
      <c r="F1763" s="21"/>
      <c r="G1763" s="22"/>
      <c r="H1763" s="23"/>
      <c r="I1763" s="24"/>
      <c r="J1763" s="25"/>
      <c r="K1763" s="4"/>
      <c r="L1763" s="25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</row>
    <row r="1764" spans="1:25" x14ac:dyDescent="0.3">
      <c r="A1764" s="18"/>
      <c r="B1764" s="19"/>
      <c r="C1764" s="4"/>
      <c r="D1764" s="20"/>
      <c r="E1764" s="20"/>
      <c r="F1764" s="21"/>
      <c r="G1764" s="22"/>
      <c r="H1764" s="23"/>
      <c r="I1764" s="24"/>
      <c r="J1764" s="25"/>
      <c r="K1764" s="4"/>
      <c r="L1764" s="25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</row>
    <row r="1765" spans="1:25" x14ac:dyDescent="0.3">
      <c r="A1765" s="18"/>
      <c r="B1765" s="19"/>
      <c r="C1765" s="4"/>
      <c r="D1765" s="20"/>
      <c r="E1765" s="20"/>
      <c r="F1765" s="21"/>
      <c r="G1765" s="22"/>
      <c r="H1765" s="23"/>
      <c r="I1765" s="24"/>
      <c r="J1765" s="25"/>
      <c r="K1765" s="4"/>
      <c r="L1765" s="25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</row>
    <row r="1766" spans="1:25" x14ac:dyDescent="0.3">
      <c r="A1766" s="18"/>
      <c r="B1766" s="19"/>
      <c r="C1766" s="4"/>
      <c r="D1766" s="20"/>
      <c r="E1766" s="20"/>
      <c r="F1766" s="21"/>
      <c r="G1766" s="22"/>
      <c r="H1766" s="23"/>
      <c r="I1766" s="24"/>
      <c r="J1766" s="25"/>
      <c r="K1766" s="4"/>
      <c r="L1766" s="25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</row>
    <row r="1767" spans="1:25" x14ac:dyDescent="0.3">
      <c r="A1767" s="18"/>
      <c r="B1767" s="19"/>
      <c r="C1767" s="4"/>
      <c r="D1767" s="20"/>
      <c r="E1767" s="20"/>
      <c r="F1767" s="21"/>
      <c r="G1767" s="22"/>
      <c r="H1767" s="23"/>
      <c r="I1767" s="24"/>
      <c r="J1767" s="25"/>
      <c r="K1767" s="4"/>
      <c r="L1767" s="25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</row>
    <row r="1768" spans="1:25" x14ac:dyDescent="0.3">
      <c r="A1768" s="18"/>
      <c r="B1768" s="19"/>
      <c r="C1768" s="4"/>
      <c r="D1768" s="20"/>
      <c r="E1768" s="20"/>
      <c r="F1768" s="21"/>
      <c r="G1768" s="22"/>
      <c r="H1768" s="23"/>
      <c r="I1768" s="24"/>
      <c r="J1768" s="25"/>
      <c r="K1768" s="4"/>
      <c r="L1768" s="25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</row>
    <row r="1769" spans="1:25" x14ac:dyDescent="0.3">
      <c r="A1769" s="18"/>
      <c r="B1769" s="19"/>
      <c r="C1769" s="4"/>
      <c r="D1769" s="20"/>
      <c r="E1769" s="20"/>
      <c r="F1769" s="21"/>
      <c r="G1769" s="22"/>
      <c r="H1769" s="23"/>
      <c r="I1769" s="24"/>
      <c r="J1769" s="25"/>
      <c r="K1769" s="4"/>
      <c r="L1769" s="25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</row>
    <row r="1770" spans="1:25" x14ac:dyDescent="0.3">
      <c r="A1770" s="18"/>
      <c r="B1770" s="19"/>
      <c r="C1770" s="4"/>
      <c r="D1770" s="20"/>
      <c r="E1770" s="20"/>
      <c r="F1770" s="21"/>
      <c r="G1770" s="22"/>
      <c r="H1770" s="23"/>
      <c r="I1770" s="24"/>
      <c r="J1770" s="25"/>
      <c r="K1770" s="4"/>
      <c r="L1770" s="25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</row>
    <row r="1771" spans="1:25" x14ac:dyDescent="0.3">
      <c r="A1771" s="18"/>
      <c r="B1771" s="19"/>
      <c r="C1771" s="4"/>
      <c r="D1771" s="20"/>
      <c r="E1771" s="20"/>
      <c r="F1771" s="21"/>
      <c r="G1771" s="22"/>
      <c r="H1771" s="23"/>
      <c r="I1771" s="24"/>
      <c r="J1771" s="25"/>
      <c r="K1771" s="4"/>
      <c r="L1771" s="25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</row>
    <row r="1772" spans="1:25" x14ac:dyDescent="0.3">
      <c r="A1772" s="18"/>
      <c r="B1772" s="19"/>
      <c r="C1772" s="4"/>
      <c r="D1772" s="20"/>
      <c r="E1772" s="20"/>
      <c r="F1772" s="21"/>
      <c r="G1772" s="22"/>
      <c r="H1772" s="23"/>
      <c r="I1772" s="24"/>
      <c r="J1772" s="25"/>
      <c r="K1772" s="4"/>
      <c r="L1772" s="25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</row>
    <row r="1773" spans="1:25" x14ac:dyDescent="0.3">
      <c r="A1773" s="18"/>
      <c r="B1773" s="19"/>
      <c r="C1773" s="4"/>
      <c r="D1773" s="20"/>
      <c r="E1773" s="20"/>
      <c r="F1773" s="21"/>
      <c r="G1773" s="22"/>
      <c r="H1773" s="23"/>
      <c r="I1773" s="24"/>
      <c r="J1773" s="25"/>
      <c r="K1773" s="4"/>
      <c r="L1773" s="25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</row>
    <row r="1774" spans="1:25" x14ac:dyDescent="0.3">
      <c r="A1774" s="18"/>
      <c r="B1774" s="19"/>
      <c r="C1774" s="4"/>
      <c r="D1774" s="20"/>
      <c r="E1774" s="20"/>
      <c r="F1774" s="21"/>
      <c r="G1774" s="22"/>
      <c r="H1774" s="23"/>
      <c r="I1774" s="24"/>
      <c r="J1774" s="25"/>
      <c r="K1774" s="4"/>
      <c r="L1774" s="25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</row>
    <row r="1775" spans="1:25" x14ac:dyDescent="0.3">
      <c r="A1775" s="18"/>
      <c r="B1775" s="19"/>
      <c r="C1775" s="4"/>
      <c r="D1775" s="20"/>
      <c r="E1775" s="20"/>
      <c r="F1775" s="21"/>
      <c r="G1775" s="22"/>
      <c r="H1775" s="23"/>
      <c r="I1775" s="24"/>
      <c r="J1775" s="25"/>
      <c r="K1775" s="4"/>
      <c r="L1775" s="25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</row>
    <row r="1776" spans="1:25" x14ac:dyDescent="0.3">
      <c r="A1776" s="18"/>
      <c r="B1776" s="19"/>
      <c r="C1776" s="4"/>
      <c r="D1776" s="20"/>
      <c r="E1776" s="20"/>
      <c r="F1776" s="21"/>
      <c r="G1776" s="22"/>
      <c r="H1776" s="23"/>
      <c r="I1776" s="24"/>
      <c r="J1776" s="25"/>
      <c r="K1776" s="4"/>
      <c r="L1776" s="25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</row>
    <row r="1777" spans="1:25" x14ac:dyDescent="0.3">
      <c r="A1777" s="18"/>
      <c r="B1777" s="19"/>
      <c r="C1777" s="4"/>
      <c r="D1777" s="20"/>
      <c r="E1777" s="20"/>
      <c r="F1777" s="21"/>
      <c r="G1777" s="22"/>
      <c r="H1777" s="23"/>
      <c r="I1777" s="24"/>
      <c r="J1777" s="25"/>
      <c r="K1777" s="4"/>
      <c r="L1777" s="25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</row>
    <row r="1778" spans="1:25" x14ac:dyDescent="0.3">
      <c r="A1778" s="18"/>
      <c r="B1778" s="19"/>
      <c r="C1778" s="4"/>
      <c r="D1778" s="20"/>
      <c r="E1778" s="20"/>
      <c r="F1778" s="21"/>
      <c r="G1778" s="22"/>
      <c r="H1778" s="23"/>
      <c r="I1778" s="24"/>
      <c r="J1778" s="25"/>
      <c r="K1778" s="4"/>
      <c r="L1778" s="25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</row>
    <row r="1779" spans="1:25" x14ac:dyDescent="0.3">
      <c r="A1779" s="18"/>
      <c r="B1779" s="19"/>
      <c r="C1779" s="4"/>
      <c r="D1779" s="20"/>
      <c r="E1779" s="20"/>
      <c r="F1779" s="21"/>
      <c r="G1779" s="22"/>
      <c r="H1779" s="23"/>
      <c r="I1779" s="24"/>
      <c r="J1779" s="25"/>
      <c r="K1779" s="4"/>
      <c r="L1779" s="25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</row>
    <row r="1780" spans="1:25" x14ac:dyDescent="0.3">
      <c r="A1780" s="18"/>
      <c r="B1780" s="19"/>
      <c r="C1780" s="4"/>
      <c r="D1780" s="20"/>
      <c r="E1780" s="20"/>
      <c r="F1780" s="21"/>
      <c r="G1780" s="22"/>
      <c r="H1780" s="23"/>
      <c r="I1780" s="24"/>
      <c r="J1780" s="25"/>
      <c r="K1780" s="4"/>
      <c r="L1780" s="25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</row>
    <row r="1781" spans="1:25" x14ac:dyDescent="0.3">
      <c r="A1781" s="18"/>
      <c r="B1781" s="19"/>
      <c r="C1781" s="4"/>
      <c r="D1781" s="20"/>
      <c r="E1781" s="20"/>
      <c r="F1781" s="21"/>
      <c r="G1781" s="22"/>
      <c r="H1781" s="23"/>
      <c r="I1781" s="24"/>
      <c r="J1781" s="25"/>
      <c r="K1781" s="4"/>
      <c r="L1781" s="25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</row>
    <row r="1782" spans="1:25" x14ac:dyDescent="0.3">
      <c r="A1782" s="18"/>
      <c r="B1782" s="19"/>
      <c r="C1782" s="4"/>
      <c r="D1782" s="20"/>
      <c r="E1782" s="20"/>
      <c r="F1782" s="21"/>
      <c r="G1782" s="22"/>
      <c r="H1782" s="23"/>
      <c r="I1782" s="24"/>
      <c r="J1782" s="25"/>
      <c r="K1782" s="4"/>
      <c r="L1782" s="25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</row>
    <row r="1783" spans="1:25" x14ac:dyDescent="0.3">
      <c r="A1783" s="18"/>
      <c r="B1783" s="19"/>
      <c r="C1783" s="4"/>
      <c r="D1783" s="20"/>
      <c r="E1783" s="20"/>
      <c r="F1783" s="21"/>
      <c r="G1783" s="22"/>
      <c r="H1783" s="23"/>
      <c r="I1783" s="24"/>
      <c r="J1783" s="25"/>
      <c r="K1783" s="4"/>
      <c r="L1783" s="25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</row>
    <row r="1784" spans="1:25" x14ac:dyDescent="0.3">
      <c r="A1784" s="18"/>
      <c r="B1784" s="19"/>
      <c r="C1784" s="4"/>
      <c r="D1784" s="20"/>
      <c r="E1784" s="20"/>
      <c r="F1784" s="21"/>
      <c r="G1784" s="22"/>
      <c r="H1784" s="23"/>
      <c r="I1784" s="24"/>
      <c r="J1784" s="25"/>
      <c r="K1784" s="4"/>
      <c r="L1784" s="25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</row>
    <row r="1785" spans="1:25" x14ac:dyDescent="0.3">
      <c r="A1785" s="18"/>
      <c r="B1785" s="19"/>
      <c r="C1785" s="4"/>
      <c r="D1785" s="20"/>
      <c r="E1785" s="20"/>
      <c r="F1785" s="21"/>
      <c r="G1785" s="22"/>
      <c r="H1785" s="23"/>
      <c r="I1785" s="24"/>
      <c r="J1785" s="25"/>
      <c r="K1785" s="4"/>
      <c r="L1785" s="25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</row>
    <row r="1786" spans="1:25" x14ac:dyDescent="0.3">
      <c r="A1786" s="18"/>
      <c r="B1786" s="19"/>
      <c r="C1786" s="4"/>
      <c r="D1786" s="20"/>
      <c r="E1786" s="20"/>
      <c r="F1786" s="21"/>
      <c r="G1786" s="22"/>
      <c r="H1786" s="23"/>
      <c r="I1786" s="24"/>
      <c r="J1786" s="25"/>
      <c r="K1786" s="4"/>
      <c r="L1786" s="25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</row>
    <row r="1787" spans="1:25" x14ac:dyDescent="0.3">
      <c r="A1787" s="18"/>
      <c r="B1787" s="19"/>
      <c r="C1787" s="4"/>
      <c r="D1787" s="20"/>
      <c r="E1787" s="20"/>
      <c r="F1787" s="21"/>
      <c r="G1787" s="22"/>
      <c r="H1787" s="23"/>
      <c r="I1787" s="24"/>
      <c r="J1787" s="25"/>
      <c r="K1787" s="4"/>
      <c r="L1787" s="25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</row>
    <row r="1788" spans="1:25" x14ac:dyDescent="0.3">
      <c r="A1788" s="18"/>
      <c r="B1788" s="19"/>
      <c r="C1788" s="4"/>
      <c r="D1788" s="20"/>
      <c r="E1788" s="20"/>
      <c r="F1788" s="21"/>
      <c r="G1788" s="22"/>
      <c r="H1788" s="23"/>
      <c r="I1788" s="24"/>
      <c r="J1788" s="25"/>
      <c r="K1788" s="4"/>
      <c r="L1788" s="25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</row>
    <row r="1789" spans="1:25" x14ac:dyDescent="0.3">
      <c r="A1789" s="18"/>
      <c r="B1789" s="19"/>
      <c r="C1789" s="4"/>
      <c r="D1789" s="20"/>
      <c r="E1789" s="20"/>
      <c r="F1789" s="21"/>
      <c r="G1789" s="22"/>
      <c r="H1789" s="23"/>
      <c r="I1789" s="24"/>
      <c r="J1789" s="25"/>
      <c r="K1789" s="4"/>
      <c r="L1789" s="25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</row>
    <row r="1790" spans="1:25" x14ac:dyDescent="0.3">
      <c r="A1790" s="18"/>
      <c r="B1790" s="19"/>
      <c r="C1790" s="4"/>
      <c r="D1790" s="20"/>
      <c r="E1790" s="20"/>
      <c r="F1790" s="21"/>
      <c r="G1790" s="22"/>
      <c r="H1790" s="23"/>
      <c r="I1790" s="24"/>
      <c r="J1790" s="25"/>
      <c r="K1790" s="4"/>
      <c r="L1790" s="25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</row>
    <row r="1791" spans="1:25" x14ac:dyDescent="0.3">
      <c r="A1791" s="18"/>
      <c r="B1791" s="19"/>
      <c r="C1791" s="4"/>
      <c r="D1791" s="20"/>
      <c r="E1791" s="20"/>
      <c r="F1791" s="21"/>
      <c r="G1791" s="22"/>
      <c r="H1791" s="23"/>
      <c r="I1791" s="24"/>
      <c r="J1791" s="25"/>
      <c r="K1791" s="4"/>
      <c r="L1791" s="25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</row>
    <row r="1792" spans="1:25" x14ac:dyDescent="0.3">
      <c r="A1792" s="18"/>
      <c r="B1792" s="19"/>
      <c r="C1792" s="4"/>
      <c r="D1792" s="20"/>
      <c r="E1792" s="20"/>
      <c r="F1792" s="21"/>
      <c r="G1792" s="22"/>
      <c r="H1792" s="23"/>
      <c r="I1792" s="24"/>
      <c r="J1792" s="25"/>
      <c r="K1792" s="4"/>
      <c r="L1792" s="25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</row>
    <row r="1793" spans="1:25" x14ac:dyDescent="0.3">
      <c r="A1793" s="18"/>
      <c r="B1793" s="19"/>
      <c r="C1793" s="4"/>
      <c r="D1793" s="20"/>
      <c r="E1793" s="20"/>
      <c r="F1793" s="21"/>
      <c r="G1793" s="22"/>
      <c r="H1793" s="23"/>
      <c r="I1793" s="24"/>
      <c r="J1793" s="25"/>
      <c r="K1793" s="4"/>
      <c r="L1793" s="25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</row>
    <row r="1794" spans="1:25" x14ac:dyDescent="0.3">
      <c r="A1794" s="18"/>
      <c r="B1794" s="19"/>
      <c r="C1794" s="4"/>
      <c r="D1794" s="20"/>
      <c r="E1794" s="20"/>
      <c r="F1794" s="21"/>
      <c r="G1794" s="22"/>
      <c r="H1794" s="23"/>
      <c r="I1794" s="24"/>
      <c r="J1794" s="25"/>
      <c r="K1794" s="4"/>
      <c r="L1794" s="25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</row>
    <row r="1795" spans="1:25" x14ac:dyDescent="0.3">
      <c r="A1795" s="18"/>
      <c r="B1795" s="19"/>
      <c r="C1795" s="4"/>
      <c r="D1795" s="20"/>
      <c r="E1795" s="20"/>
      <c r="F1795" s="21"/>
      <c r="G1795" s="22"/>
      <c r="H1795" s="23"/>
      <c r="I1795" s="24"/>
      <c r="J1795" s="25"/>
      <c r="K1795" s="4"/>
      <c r="L1795" s="25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</row>
    <row r="1796" spans="1:25" x14ac:dyDescent="0.3">
      <c r="A1796" s="18"/>
      <c r="B1796" s="19"/>
      <c r="C1796" s="4"/>
      <c r="D1796" s="20"/>
      <c r="E1796" s="20"/>
      <c r="F1796" s="21"/>
      <c r="G1796" s="22"/>
      <c r="H1796" s="23"/>
      <c r="I1796" s="24"/>
      <c r="J1796" s="25"/>
      <c r="K1796" s="4"/>
      <c r="L1796" s="25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</row>
    <row r="1797" spans="1:25" x14ac:dyDescent="0.3">
      <c r="A1797" s="18"/>
      <c r="B1797" s="19"/>
      <c r="C1797" s="4"/>
      <c r="D1797" s="20"/>
      <c r="E1797" s="20"/>
      <c r="F1797" s="21"/>
      <c r="G1797" s="22"/>
      <c r="H1797" s="23"/>
      <c r="I1797" s="24"/>
      <c r="J1797" s="25"/>
      <c r="K1797" s="4"/>
      <c r="L1797" s="25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</row>
    <row r="1798" spans="1:25" x14ac:dyDescent="0.3">
      <c r="A1798" s="18"/>
      <c r="B1798" s="19"/>
      <c r="C1798" s="4"/>
      <c r="D1798" s="20"/>
      <c r="E1798" s="20"/>
      <c r="F1798" s="21"/>
      <c r="G1798" s="22"/>
      <c r="H1798" s="23"/>
      <c r="I1798" s="24"/>
      <c r="J1798" s="25"/>
      <c r="K1798" s="4"/>
      <c r="L1798" s="25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</row>
    <row r="1799" spans="1:25" x14ac:dyDescent="0.3">
      <c r="A1799" s="18"/>
      <c r="B1799" s="19"/>
      <c r="C1799" s="4"/>
      <c r="D1799" s="20"/>
      <c r="E1799" s="20"/>
      <c r="F1799" s="21"/>
      <c r="G1799" s="22"/>
      <c r="H1799" s="23"/>
      <c r="I1799" s="24"/>
      <c r="J1799" s="25"/>
      <c r="K1799" s="4"/>
      <c r="L1799" s="25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</row>
    <row r="1800" spans="1:25" x14ac:dyDescent="0.3">
      <c r="A1800" s="18"/>
      <c r="B1800" s="19"/>
      <c r="C1800" s="4"/>
      <c r="D1800" s="20"/>
      <c r="E1800" s="20"/>
      <c r="F1800" s="21"/>
      <c r="G1800" s="22"/>
      <c r="H1800" s="23"/>
      <c r="I1800" s="24"/>
      <c r="J1800" s="25"/>
      <c r="K1800" s="4"/>
      <c r="L1800" s="25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</row>
    <row r="1801" spans="1:25" x14ac:dyDescent="0.3">
      <c r="A1801" s="18"/>
      <c r="B1801" s="19"/>
      <c r="C1801" s="4"/>
      <c r="D1801" s="20"/>
      <c r="E1801" s="20"/>
      <c r="F1801" s="21"/>
      <c r="G1801" s="22"/>
      <c r="H1801" s="23"/>
      <c r="I1801" s="24"/>
      <c r="J1801" s="25"/>
      <c r="K1801" s="4"/>
      <c r="L1801" s="25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</row>
    <row r="1802" spans="1:25" x14ac:dyDescent="0.3">
      <c r="A1802" s="18"/>
      <c r="B1802" s="19"/>
      <c r="C1802" s="4"/>
      <c r="D1802" s="20"/>
      <c r="E1802" s="20"/>
      <c r="F1802" s="21"/>
      <c r="G1802" s="22"/>
      <c r="H1802" s="23"/>
      <c r="I1802" s="24"/>
      <c r="J1802" s="25"/>
      <c r="K1802" s="4"/>
      <c r="L1802" s="25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</row>
    <row r="1803" spans="1:25" x14ac:dyDescent="0.3">
      <c r="A1803" s="18"/>
      <c r="B1803" s="19"/>
      <c r="C1803" s="4"/>
      <c r="D1803" s="20"/>
      <c r="E1803" s="20"/>
      <c r="F1803" s="21"/>
      <c r="G1803" s="22"/>
      <c r="H1803" s="23"/>
      <c r="I1803" s="24"/>
      <c r="J1803" s="25"/>
      <c r="K1803" s="4"/>
      <c r="L1803" s="25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</row>
    <row r="1804" spans="1:25" x14ac:dyDescent="0.3">
      <c r="A1804" s="18"/>
      <c r="B1804" s="19"/>
      <c r="C1804" s="4"/>
      <c r="D1804" s="20"/>
      <c r="E1804" s="20"/>
      <c r="F1804" s="21"/>
      <c r="G1804" s="22"/>
      <c r="H1804" s="23"/>
      <c r="I1804" s="24"/>
      <c r="J1804" s="25"/>
      <c r="K1804" s="4"/>
      <c r="L1804" s="25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</row>
    <row r="1805" spans="1:25" x14ac:dyDescent="0.3">
      <c r="A1805" s="18"/>
      <c r="B1805" s="19"/>
      <c r="C1805" s="4"/>
      <c r="D1805" s="20"/>
      <c r="E1805" s="20"/>
      <c r="F1805" s="21"/>
      <c r="G1805" s="22"/>
      <c r="H1805" s="23"/>
      <c r="I1805" s="24"/>
      <c r="J1805" s="25"/>
      <c r="K1805" s="4"/>
      <c r="L1805" s="25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</row>
    <row r="1806" spans="1:25" x14ac:dyDescent="0.3">
      <c r="A1806" s="18"/>
      <c r="B1806" s="19"/>
      <c r="C1806" s="4"/>
      <c r="D1806" s="20"/>
      <c r="E1806" s="20"/>
      <c r="F1806" s="21"/>
      <c r="G1806" s="22"/>
      <c r="H1806" s="23"/>
      <c r="I1806" s="24"/>
      <c r="J1806" s="25"/>
      <c r="K1806" s="4"/>
      <c r="L1806" s="25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</row>
    <row r="1807" spans="1:25" x14ac:dyDescent="0.3">
      <c r="A1807" s="18"/>
      <c r="B1807" s="19"/>
      <c r="C1807" s="4"/>
      <c r="D1807" s="20"/>
      <c r="E1807" s="20"/>
      <c r="F1807" s="21"/>
      <c r="G1807" s="22"/>
      <c r="H1807" s="23"/>
      <c r="I1807" s="24"/>
      <c r="J1807" s="25"/>
      <c r="K1807" s="4"/>
      <c r="L1807" s="25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</row>
    <row r="1808" spans="1:25" x14ac:dyDescent="0.3">
      <c r="A1808" s="18"/>
      <c r="B1808" s="19"/>
      <c r="C1808" s="4"/>
      <c r="D1808" s="20"/>
      <c r="E1808" s="20"/>
      <c r="F1808" s="21"/>
      <c r="G1808" s="22"/>
      <c r="H1808" s="23"/>
      <c r="I1808" s="24"/>
      <c r="J1808" s="25"/>
      <c r="K1808" s="4"/>
      <c r="L1808" s="25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</row>
    <row r="1809" spans="1:25" x14ac:dyDescent="0.3">
      <c r="A1809" s="18"/>
      <c r="B1809" s="19"/>
      <c r="C1809" s="4"/>
      <c r="D1809" s="20"/>
      <c r="E1809" s="20"/>
      <c r="F1809" s="21"/>
      <c r="G1809" s="22"/>
      <c r="H1809" s="23"/>
      <c r="I1809" s="24"/>
      <c r="J1809" s="25"/>
      <c r="K1809" s="4"/>
      <c r="L1809" s="25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</row>
    <row r="1810" spans="1:25" x14ac:dyDescent="0.3">
      <c r="A1810" s="18"/>
      <c r="B1810" s="19"/>
      <c r="C1810" s="4"/>
      <c r="D1810" s="20"/>
      <c r="E1810" s="20"/>
      <c r="F1810" s="21"/>
      <c r="G1810" s="22"/>
      <c r="H1810" s="23"/>
      <c r="I1810" s="24"/>
      <c r="J1810" s="25"/>
      <c r="K1810" s="4"/>
      <c r="L1810" s="25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</row>
    <row r="1811" spans="1:25" x14ac:dyDescent="0.3">
      <c r="A1811" s="18"/>
      <c r="B1811" s="19"/>
      <c r="C1811" s="4"/>
      <c r="D1811" s="20"/>
      <c r="E1811" s="20"/>
      <c r="F1811" s="21"/>
      <c r="G1811" s="22"/>
      <c r="H1811" s="23"/>
      <c r="I1811" s="24"/>
      <c r="J1811" s="25"/>
      <c r="K1811" s="4"/>
      <c r="L1811" s="25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</row>
    <row r="1812" spans="1:25" x14ac:dyDescent="0.3">
      <c r="A1812" s="18"/>
      <c r="B1812" s="19"/>
      <c r="C1812" s="4"/>
      <c r="D1812" s="20"/>
      <c r="E1812" s="20"/>
      <c r="F1812" s="21"/>
      <c r="G1812" s="22"/>
      <c r="H1812" s="23"/>
      <c r="I1812" s="24"/>
      <c r="J1812" s="25"/>
      <c r="K1812" s="4"/>
      <c r="L1812" s="25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</row>
    <row r="1813" spans="1:25" x14ac:dyDescent="0.3">
      <c r="A1813" s="18"/>
      <c r="B1813" s="19"/>
      <c r="C1813" s="4"/>
      <c r="D1813" s="20"/>
      <c r="E1813" s="20"/>
      <c r="F1813" s="21"/>
      <c r="G1813" s="22"/>
      <c r="H1813" s="23"/>
      <c r="I1813" s="24"/>
      <c r="J1813" s="25"/>
      <c r="K1813" s="4"/>
      <c r="L1813" s="25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</row>
    <row r="1814" spans="1:25" x14ac:dyDescent="0.3">
      <c r="A1814" s="18"/>
      <c r="B1814" s="19"/>
      <c r="C1814" s="4"/>
      <c r="D1814" s="20"/>
      <c r="E1814" s="20"/>
      <c r="F1814" s="21"/>
      <c r="G1814" s="22"/>
      <c r="H1814" s="23"/>
      <c r="I1814" s="24"/>
      <c r="J1814" s="25"/>
      <c r="K1814" s="4"/>
      <c r="L1814" s="25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</row>
    <row r="1815" spans="1:25" x14ac:dyDescent="0.3">
      <c r="A1815" s="18"/>
      <c r="B1815" s="19"/>
      <c r="C1815" s="4"/>
      <c r="D1815" s="20"/>
      <c r="E1815" s="20"/>
      <c r="F1815" s="21"/>
      <c r="G1815" s="22"/>
      <c r="H1815" s="23"/>
      <c r="I1815" s="24"/>
      <c r="J1815" s="25"/>
      <c r="K1815" s="4"/>
      <c r="L1815" s="25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</row>
    <row r="1816" spans="1:25" x14ac:dyDescent="0.3">
      <c r="A1816" s="18"/>
      <c r="B1816" s="19"/>
      <c r="C1816" s="4"/>
      <c r="D1816" s="20"/>
      <c r="E1816" s="20"/>
      <c r="F1816" s="21"/>
      <c r="G1816" s="22"/>
      <c r="H1816" s="23"/>
      <c r="I1816" s="24"/>
      <c r="J1816" s="25"/>
      <c r="K1816" s="4"/>
      <c r="L1816" s="25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</row>
    <row r="1817" spans="1:25" x14ac:dyDescent="0.3">
      <c r="A1817" s="18"/>
      <c r="B1817" s="19"/>
      <c r="C1817" s="4"/>
      <c r="D1817" s="20"/>
      <c r="E1817" s="20"/>
      <c r="F1817" s="21"/>
      <c r="G1817" s="22"/>
      <c r="H1817" s="23"/>
      <c r="I1817" s="24"/>
      <c r="J1817" s="25"/>
      <c r="K1817" s="4"/>
      <c r="L1817" s="25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</row>
    <row r="1818" spans="1:25" x14ac:dyDescent="0.3">
      <c r="A1818" s="18"/>
      <c r="B1818" s="19"/>
      <c r="C1818" s="4"/>
      <c r="D1818" s="20"/>
      <c r="E1818" s="20"/>
      <c r="F1818" s="21"/>
      <c r="G1818" s="22"/>
      <c r="H1818" s="23"/>
      <c r="I1818" s="24"/>
      <c r="J1818" s="25"/>
      <c r="K1818" s="4"/>
      <c r="L1818" s="25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</row>
    <row r="1819" spans="1:25" x14ac:dyDescent="0.3">
      <c r="A1819" s="18"/>
      <c r="B1819" s="19"/>
      <c r="C1819" s="4"/>
      <c r="D1819" s="20"/>
      <c r="E1819" s="20"/>
      <c r="F1819" s="21"/>
      <c r="G1819" s="22"/>
      <c r="H1819" s="23"/>
      <c r="I1819" s="24"/>
      <c r="J1819" s="25"/>
      <c r="K1819" s="4"/>
      <c r="L1819" s="25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</row>
    <row r="1820" spans="1:25" x14ac:dyDescent="0.3">
      <c r="A1820" s="18"/>
      <c r="B1820" s="19"/>
      <c r="C1820" s="4"/>
      <c r="D1820" s="20"/>
      <c r="E1820" s="20"/>
      <c r="F1820" s="21"/>
      <c r="G1820" s="22"/>
      <c r="H1820" s="23"/>
      <c r="I1820" s="24"/>
      <c r="J1820" s="25"/>
      <c r="K1820" s="4"/>
      <c r="L1820" s="25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</row>
    <row r="1821" spans="1:25" x14ac:dyDescent="0.3">
      <c r="A1821" s="18"/>
      <c r="B1821" s="19"/>
      <c r="C1821" s="4"/>
      <c r="D1821" s="20"/>
      <c r="E1821" s="20"/>
      <c r="F1821" s="21"/>
      <c r="G1821" s="22"/>
      <c r="H1821" s="23"/>
      <c r="I1821" s="24"/>
      <c r="J1821" s="25"/>
      <c r="K1821" s="4"/>
      <c r="L1821" s="25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</row>
    <row r="1822" spans="1:25" x14ac:dyDescent="0.3">
      <c r="A1822" s="18"/>
      <c r="B1822" s="19"/>
      <c r="C1822" s="4"/>
      <c r="D1822" s="20"/>
      <c r="E1822" s="20"/>
      <c r="F1822" s="21"/>
      <c r="G1822" s="22"/>
      <c r="H1822" s="23"/>
      <c r="I1822" s="24"/>
      <c r="J1822" s="25"/>
      <c r="K1822" s="4"/>
      <c r="L1822" s="25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</row>
    <row r="1823" spans="1:25" x14ac:dyDescent="0.3">
      <c r="A1823" s="18"/>
      <c r="B1823" s="19"/>
      <c r="C1823" s="4"/>
      <c r="D1823" s="20"/>
      <c r="E1823" s="20"/>
      <c r="F1823" s="21"/>
      <c r="G1823" s="22"/>
      <c r="H1823" s="23"/>
      <c r="I1823" s="24"/>
      <c r="J1823" s="25"/>
      <c r="K1823" s="4"/>
      <c r="L1823" s="25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</row>
    <row r="1824" spans="1:25" x14ac:dyDescent="0.3">
      <c r="A1824" s="18"/>
      <c r="B1824" s="19"/>
      <c r="C1824" s="4"/>
      <c r="D1824" s="20"/>
      <c r="E1824" s="20"/>
      <c r="F1824" s="21"/>
      <c r="G1824" s="22"/>
      <c r="H1824" s="23"/>
      <c r="I1824" s="24"/>
      <c r="J1824" s="25"/>
      <c r="K1824" s="4"/>
      <c r="L1824" s="25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</row>
    <row r="1825" spans="1:25" x14ac:dyDescent="0.3">
      <c r="A1825" s="18"/>
      <c r="B1825" s="19"/>
      <c r="C1825" s="4"/>
      <c r="D1825" s="20"/>
      <c r="E1825" s="20"/>
      <c r="F1825" s="21"/>
      <c r="G1825" s="22"/>
      <c r="H1825" s="23"/>
      <c r="I1825" s="24"/>
      <c r="J1825" s="25"/>
      <c r="K1825" s="4"/>
      <c r="L1825" s="25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</row>
    <row r="1826" spans="1:25" x14ac:dyDescent="0.3">
      <c r="A1826" s="18"/>
      <c r="B1826" s="19"/>
      <c r="C1826" s="4"/>
      <c r="D1826" s="20"/>
      <c r="E1826" s="20"/>
      <c r="F1826" s="21"/>
      <c r="G1826" s="22"/>
      <c r="H1826" s="23"/>
      <c r="I1826" s="24"/>
      <c r="J1826" s="25"/>
      <c r="K1826" s="4"/>
      <c r="L1826" s="25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</row>
    <row r="1827" spans="1:25" x14ac:dyDescent="0.3">
      <c r="A1827" s="18"/>
      <c r="B1827" s="19"/>
      <c r="C1827" s="4"/>
      <c r="D1827" s="20"/>
      <c r="E1827" s="20"/>
      <c r="F1827" s="21"/>
      <c r="G1827" s="22"/>
      <c r="H1827" s="23"/>
      <c r="I1827" s="24"/>
      <c r="J1827" s="25"/>
      <c r="K1827" s="4"/>
      <c r="L1827" s="25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</row>
    <row r="1828" spans="1:25" x14ac:dyDescent="0.3">
      <c r="A1828" s="18"/>
      <c r="B1828" s="19"/>
      <c r="C1828" s="4"/>
      <c r="D1828" s="20"/>
      <c r="E1828" s="20"/>
      <c r="F1828" s="21"/>
      <c r="G1828" s="22"/>
      <c r="H1828" s="23"/>
      <c r="I1828" s="24"/>
      <c r="J1828" s="25"/>
      <c r="K1828" s="4"/>
      <c r="L1828" s="25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</row>
    <row r="1829" spans="1:25" x14ac:dyDescent="0.3">
      <c r="A1829" s="18"/>
      <c r="B1829" s="19"/>
      <c r="C1829" s="4"/>
      <c r="D1829" s="20"/>
      <c r="E1829" s="20"/>
      <c r="F1829" s="21"/>
      <c r="G1829" s="22"/>
      <c r="H1829" s="23"/>
      <c r="I1829" s="24"/>
      <c r="J1829" s="25"/>
      <c r="K1829" s="4"/>
      <c r="L1829" s="25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</row>
    <row r="1830" spans="1:25" x14ac:dyDescent="0.3">
      <c r="A1830" s="18"/>
      <c r="B1830" s="19"/>
      <c r="C1830" s="4"/>
      <c r="D1830" s="20"/>
      <c r="E1830" s="20"/>
      <c r="F1830" s="21"/>
      <c r="G1830" s="22"/>
      <c r="H1830" s="23"/>
      <c r="I1830" s="24"/>
      <c r="J1830" s="25"/>
      <c r="K1830" s="4"/>
      <c r="L1830" s="25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</row>
    <row r="1831" spans="1:25" x14ac:dyDescent="0.3">
      <c r="A1831" s="18"/>
      <c r="B1831" s="19"/>
      <c r="C1831" s="4"/>
      <c r="D1831" s="20"/>
      <c r="E1831" s="20"/>
      <c r="F1831" s="21"/>
      <c r="G1831" s="22"/>
      <c r="H1831" s="23"/>
      <c r="I1831" s="24"/>
      <c r="J1831" s="25"/>
      <c r="K1831" s="4"/>
      <c r="L1831" s="25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</row>
    <row r="1832" spans="1:25" x14ac:dyDescent="0.3">
      <c r="A1832" s="18"/>
      <c r="B1832" s="19"/>
      <c r="C1832" s="4"/>
      <c r="D1832" s="20"/>
      <c r="E1832" s="20"/>
      <c r="F1832" s="21"/>
      <c r="G1832" s="22"/>
      <c r="H1832" s="23"/>
      <c r="I1832" s="24"/>
      <c r="J1832" s="25"/>
      <c r="K1832" s="4"/>
      <c r="L1832" s="25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</row>
    <row r="1833" spans="1:25" x14ac:dyDescent="0.3">
      <c r="A1833" s="18"/>
      <c r="B1833" s="19"/>
      <c r="C1833" s="4"/>
      <c r="D1833" s="20"/>
      <c r="E1833" s="20"/>
      <c r="F1833" s="21"/>
      <c r="G1833" s="22"/>
      <c r="H1833" s="23"/>
      <c r="I1833" s="24"/>
      <c r="J1833" s="25"/>
      <c r="K1833" s="4"/>
      <c r="L1833" s="25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</row>
    <row r="1834" spans="1:25" x14ac:dyDescent="0.3">
      <c r="A1834" s="18"/>
      <c r="B1834" s="19"/>
      <c r="C1834" s="4"/>
      <c r="D1834" s="20"/>
      <c r="E1834" s="20"/>
      <c r="F1834" s="21"/>
      <c r="G1834" s="22"/>
      <c r="H1834" s="23"/>
      <c r="I1834" s="24"/>
      <c r="J1834" s="25"/>
      <c r="K1834" s="4"/>
      <c r="L1834" s="25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</row>
    <row r="1835" spans="1:25" x14ac:dyDescent="0.3">
      <c r="A1835" s="18"/>
      <c r="B1835" s="19"/>
      <c r="C1835" s="4"/>
      <c r="D1835" s="20"/>
      <c r="E1835" s="20"/>
      <c r="F1835" s="21"/>
      <c r="G1835" s="22"/>
      <c r="H1835" s="23"/>
      <c r="I1835" s="24"/>
      <c r="J1835" s="25"/>
      <c r="K1835" s="4"/>
      <c r="L1835" s="25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</row>
    <row r="1836" spans="1:25" x14ac:dyDescent="0.3">
      <c r="A1836" s="18"/>
      <c r="B1836" s="19"/>
      <c r="C1836" s="4"/>
      <c r="D1836" s="20"/>
      <c r="E1836" s="20"/>
      <c r="F1836" s="21"/>
      <c r="G1836" s="22"/>
      <c r="H1836" s="23"/>
      <c r="I1836" s="24"/>
      <c r="J1836" s="25"/>
      <c r="K1836" s="4"/>
      <c r="L1836" s="25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</row>
    <row r="1837" spans="1:25" x14ac:dyDescent="0.3">
      <c r="A1837" s="18"/>
      <c r="B1837" s="19"/>
      <c r="C1837" s="4"/>
      <c r="D1837" s="20"/>
      <c r="E1837" s="20"/>
      <c r="F1837" s="21"/>
      <c r="G1837" s="22"/>
      <c r="H1837" s="23"/>
      <c r="I1837" s="24"/>
      <c r="J1837" s="25"/>
      <c r="K1837" s="4"/>
      <c r="L1837" s="25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</row>
    <row r="1838" spans="1:25" x14ac:dyDescent="0.3">
      <c r="A1838" s="18"/>
      <c r="B1838" s="19"/>
      <c r="C1838" s="4"/>
      <c r="D1838" s="20"/>
      <c r="E1838" s="20"/>
      <c r="F1838" s="21"/>
      <c r="G1838" s="22"/>
      <c r="H1838" s="23"/>
      <c r="I1838" s="24"/>
      <c r="J1838" s="25"/>
      <c r="K1838" s="4"/>
      <c r="L1838" s="25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</row>
    <row r="1839" spans="1:25" x14ac:dyDescent="0.3">
      <c r="A1839" s="18"/>
      <c r="B1839" s="19"/>
      <c r="C1839" s="4"/>
      <c r="D1839" s="20"/>
      <c r="E1839" s="20"/>
      <c r="F1839" s="21"/>
      <c r="G1839" s="22"/>
      <c r="H1839" s="23"/>
      <c r="I1839" s="24"/>
      <c r="J1839" s="25"/>
      <c r="K1839" s="4"/>
      <c r="L1839" s="25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</row>
    <row r="1840" spans="1:25" x14ac:dyDescent="0.3">
      <c r="A1840" s="18"/>
      <c r="B1840" s="19"/>
      <c r="C1840" s="4"/>
      <c r="D1840" s="20"/>
      <c r="E1840" s="20"/>
      <c r="F1840" s="21"/>
      <c r="G1840" s="22"/>
      <c r="H1840" s="23"/>
      <c r="I1840" s="24"/>
      <c r="J1840" s="25"/>
      <c r="K1840" s="4"/>
      <c r="L1840" s="25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</row>
    <row r="1841" spans="1:25" x14ac:dyDescent="0.3">
      <c r="A1841" s="18"/>
      <c r="B1841" s="19"/>
      <c r="C1841" s="4"/>
      <c r="D1841" s="20"/>
      <c r="E1841" s="20"/>
      <c r="F1841" s="21"/>
      <c r="G1841" s="22"/>
      <c r="H1841" s="23"/>
      <c r="I1841" s="24"/>
      <c r="J1841" s="25"/>
      <c r="K1841" s="4"/>
      <c r="L1841" s="25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</row>
    <row r="1842" spans="1:25" x14ac:dyDescent="0.3">
      <c r="A1842" s="18"/>
      <c r="B1842" s="19"/>
      <c r="C1842" s="4"/>
      <c r="D1842" s="20"/>
      <c r="E1842" s="20"/>
      <c r="F1842" s="21"/>
      <c r="G1842" s="22"/>
      <c r="H1842" s="23"/>
      <c r="I1842" s="24"/>
      <c r="J1842" s="25"/>
      <c r="K1842" s="4"/>
      <c r="L1842" s="25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</row>
    <row r="1843" spans="1:25" x14ac:dyDescent="0.3">
      <c r="A1843" s="18"/>
      <c r="B1843" s="19"/>
      <c r="C1843" s="4"/>
      <c r="D1843" s="20"/>
      <c r="E1843" s="20"/>
      <c r="F1843" s="21"/>
      <c r="G1843" s="22"/>
      <c r="H1843" s="23"/>
      <c r="I1843" s="24"/>
      <c r="J1843" s="25"/>
      <c r="K1843" s="4"/>
      <c r="L1843" s="25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</row>
    <row r="1844" spans="1:25" x14ac:dyDescent="0.3">
      <c r="A1844" s="18"/>
      <c r="B1844" s="19"/>
      <c r="C1844" s="4"/>
      <c r="D1844" s="20"/>
      <c r="E1844" s="20"/>
      <c r="F1844" s="21"/>
      <c r="G1844" s="22"/>
      <c r="H1844" s="23"/>
      <c r="I1844" s="24"/>
      <c r="J1844" s="25"/>
      <c r="K1844" s="4"/>
      <c r="L1844" s="25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</row>
    <row r="1845" spans="1:25" x14ac:dyDescent="0.3">
      <c r="A1845" s="18"/>
      <c r="B1845" s="19"/>
      <c r="C1845" s="4"/>
      <c r="D1845" s="20"/>
      <c r="E1845" s="20"/>
      <c r="F1845" s="21"/>
      <c r="G1845" s="22"/>
      <c r="H1845" s="23"/>
      <c r="I1845" s="24"/>
      <c r="J1845" s="25"/>
      <c r="K1845" s="4"/>
      <c r="L1845" s="25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</row>
    <row r="1846" spans="1:25" x14ac:dyDescent="0.3">
      <c r="A1846" s="18"/>
      <c r="B1846" s="19"/>
      <c r="C1846" s="4"/>
      <c r="D1846" s="20"/>
      <c r="E1846" s="20"/>
      <c r="F1846" s="21"/>
      <c r="G1846" s="22"/>
      <c r="H1846" s="23"/>
      <c r="I1846" s="24"/>
      <c r="J1846" s="25"/>
      <c r="K1846" s="4"/>
      <c r="L1846" s="25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</row>
    <row r="1847" spans="1:25" x14ac:dyDescent="0.3">
      <c r="A1847" s="18"/>
      <c r="B1847" s="19"/>
      <c r="C1847" s="4"/>
      <c r="D1847" s="20"/>
      <c r="E1847" s="20"/>
      <c r="F1847" s="21"/>
      <c r="G1847" s="22"/>
      <c r="H1847" s="23"/>
      <c r="I1847" s="24"/>
      <c r="J1847" s="25"/>
      <c r="K1847" s="4"/>
      <c r="L1847" s="25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</row>
    <row r="1848" spans="1:25" x14ac:dyDescent="0.3">
      <c r="A1848" s="18"/>
      <c r="B1848" s="19"/>
      <c r="C1848" s="4"/>
      <c r="D1848" s="20"/>
      <c r="E1848" s="20"/>
      <c r="F1848" s="21"/>
      <c r="G1848" s="22"/>
      <c r="H1848" s="23"/>
      <c r="I1848" s="24"/>
      <c r="J1848" s="25"/>
      <c r="K1848" s="4"/>
      <c r="L1848" s="25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</row>
    <row r="1849" spans="1:25" x14ac:dyDescent="0.3">
      <c r="A1849" s="18"/>
      <c r="B1849" s="19"/>
      <c r="C1849" s="4"/>
      <c r="D1849" s="20"/>
      <c r="E1849" s="20"/>
      <c r="F1849" s="21"/>
      <c r="G1849" s="22"/>
      <c r="H1849" s="23"/>
      <c r="I1849" s="24"/>
      <c r="J1849" s="25"/>
      <c r="K1849" s="4"/>
      <c r="L1849" s="25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</row>
    <row r="1850" spans="1:25" x14ac:dyDescent="0.3">
      <c r="A1850" s="18"/>
      <c r="B1850" s="19"/>
      <c r="C1850" s="4"/>
      <c r="D1850" s="20"/>
      <c r="E1850" s="20"/>
      <c r="F1850" s="21"/>
      <c r="G1850" s="22"/>
      <c r="H1850" s="23"/>
      <c r="I1850" s="24"/>
      <c r="J1850" s="25"/>
      <c r="K1850" s="4"/>
      <c r="L1850" s="25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</row>
    <row r="1851" spans="1:25" x14ac:dyDescent="0.3">
      <c r="A1851" s="18"/>
      <c r="B1851" s="19"/>
      <c r="C1851" s="4"/>
      <c r="D1851" s="20"/>
      <c r="E1851" s="20"/>
      <c r="F1851" s="21"/>
      <c r="G1851" s="22"/>
      <c r="H1851" s="23"/>
      <c r="I1851" s="24"/>
      <c r="J1851" s="25"/>
      <c r="K1851" s="4"/>
      <c r="L1851" s="25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</row>
    <row r="1852" spans="1:25" x14ac:dyDescent="0.3">
      <c r="A1852" s="18"/>
      <c r="B1852" s="19"/>
      <c r="C1852" s="4"/>
      <c r="D1852" s="20"/>
      <c r="E1852" s="20"/>
      <c r="F1852" s="21"/>
      <c r="G1852" s="22"/>
      <c r="H1852" s="23"/>
      <c r="I1852" s="24"/>
      <c r="J1852" s="25"/>
      <c r="K1852" s="4"/>
      <c r="L1852" s="25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</row>
    <row r="1853" spans="1:25" x14ac:dyDescent="0.3">
      <c r="A1853" s="18"/>
      <c r="B1853" s="19"/>
      <c r="C1853" s="4"/>
      <c r="D1853" s="20"/>
      <c r="E1853" s="20"/>
      <c r="F1853" s="21"/>
      <c r="G1853" s="22"/>
      <c r="H1853" s="23"/>
      <c r="I1853" s="24"/>
      <c r="J1853" s="25"/>
      <c r="K1853" s="4"/>
      <c r="L1853" s="25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</row>
    <row r="1854" spans="1:25" x14ac:dyDescent="0.3">
      <c r="A1854" s="18"/>
      <c r="B1854" s="19"/>
      <c r="C1854" s="4"/>
      <c r="D1854" s="20"/>
      <c r="E1854" s="20"/>
      <c r="F1854" s="21"/>
      <c r="G1854" s="22"/>
      <c r="H1854" s="23"/>
      <c r="I1854" s="24"/>
      <c r="J1854" s="25"/>
      <c r="K1854" s="4"/>
      <c r="L1854" s="25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</row>
    <row r="1855" spans="1:25" x14ac:dyDescent="0.3">
      <c r="A1855" s="18"/>
      <c r="B1855" s="19"/>
      <c r="C1855" s="4"/>
      <c r="D1855" s="20"/>
      <c r="E1855" s="20"/>
      <c r="F1855" s="21"/>
      <c r="G1855" s="22"/>
      <c r="H1855" s="23"/>
      <c r="I1855" s="24"/>
      <c r="J1855" s="25"/>
      <c r="K1855" s="4"/>
      <c r="L1855" s="25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</row>
    <row r="1856" spans="1:25" x14ac:dyDescent="0.3">
      <c r="A1856" s="18"/>
      <c r="B1856" s="19"/>
      <c r="C1856" s="4"/>
      <c r="D1856" s="20"/>
      <c r="E1856" s="20"/>
      <c r="F1856" s="21"/>
      <c r="G1856" s="22"/>
      <c r="H1856" s="23"/>
      <c r="I1856" s="24"/>
      <c r="J1856" s="25"/>
      <c r="K1856" s="4"/>
      <c r="L1856" s="25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</row>
    <row r="1857" spans="1:25" x14ac:dyDescent="0.3">
      <c r="A1857" s="18"/>
      <c r="B1857" s="19"/>
      <c r="C1857" s="4"/>
      <c r="D1857" s="20"/>
      <c r="E1857" s="20"/>
      <c r="F1857" s="21"/>
      <c r="G1857" s="22"/>
      <c r="H1857" s="23"/>
      <c r="I1857" s="24"/>
      <c r="J1857" s="25"/>
      <c r="K1857" s="4"/>
      <c r="L1857" s="25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</row>
    <row r="1858" spans="1:25" x14ac:dyDescent="0.3">
      <c r="A1858" s="18"/>
      <c r="B1858" s="19"/>
      <c r="C1858" s="4"/>
      <c r="D1858" s="20"/>
      <c r="E1858" s="20"/>
      <c r="F1858" s="21"/>
      <c r="G1858" s="22"/>
      <c r="H1858" s="23"/>
      <c r="I1858" s="24"/>
      <c r="J1858" s="25"/>
      <c r="K1858" s="4"/>
      <c r="L1858" s="25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</row>
    <row r="1859" spans="1:25" x14ac:dyDescent="0.3">
      <c r="A1859" s="18"/>
      <c r="B1859" s="19"/>
      <c r="C1859" s="4"/>
      <c r="D1859" s="20"/>
      <c r="E1859" s="20"/>
      <c r="F1859" s="21"/>
      <c r="G1859" s="22"/>
      <c r="H1859" s="23"/>
      <c r="I1859" s="24"/>
      <c r="J1859" s="25"/>
      <c r="K1859" s="4"/>
      <c r="L1859" s="25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</row>
    <row r="1860" spans="1:25" x14ac:dyDescent="0.3">
      <c r="A1860" s="18"/>
      <c r="B1860" s="19"/>
      <c r="C1860" s="4"/>
      <c r="D1860" s="20"/>
      <c r="E1860" s="20"/>
      <c r="F1860" s="21"/>
      <c r="G1860" s="22"/>
      <c r="H1860" s="23"/>
      <c r="I1860" s="24"/>
      <c r="J1860" s="25"/>
      <c r="K1860" s="4"/>
      <c r="L1860" s="25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</row>
    <row r="1861" spans="1:25" x14ac:dyDescent="0.3">
      <c r="A1861" s="18"/>
      <c r="B1861" s="19"/>
      <c r="C1861" s="4"/>
      <c r="D1861" s="20"/>
      <c r="E1861" s="20"/>
      <c r="F1861" s="21"/>
      <c r="G1861" s="22"/>
      <c r="H1861" s="23"/>
      <c r="I1861" s="24"/>
      <c r="J1861" s="25"/>
      <c r="K1861" s="4"/>
      <c r="L1861" s="25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</row>
    <row r="1862" spans="1:25" x14ac:dyDescent="0.3">
      <c r="A1862" s="18"/>
      <c r="B1862" s="19"/>
      <c r="C1862" s="4"/>
      <c r="D1862" s="20"/>
      <c r="E1862" s="20"/>
      <c r="F1862" s="21"/>
      <c r="G1862" s="22"/>
      <c r="H1862" s="23"/>
      <c r="I1862" s="24"/>
      <c r="J1862" s="25"/>
      <c r="K1862" s="4"/>
      <c r="L1862" s="25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</row>
    <row r="1863" spans="1:25" x14ac:dyDescent="0.3">
      <c r="A1863" s="18"/>
      <c r="B1863" s="19"/>
      <c r="C1863" s="4"/>
      <c r="D1863" s="20"/>
      <c r="E1863" s="20"/>
      <c r="F1863" s="21"/>
      <c r="G1863" s="22"/>
      <c r="H1863" s="23"/>
      <c r="I1863" s="24"/>
      <c r="J1863" s="25"/>
      <c r="K1863" s="4"/>
      <c r="L1863" s="25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</row>
    <row r="1864" spans="1:25" x14ac:dyDescent="0.3">
      <c r="A1864" s="18"/>
      <c r="B1864" s="19"/>
      <c r="C1864" s="4"/>
      <c r="D1864" s="20"/>
      <c r="E1864" s="20"/>
      <c r="F1864" s="21"/>
      <c r="G1864" s="22"/>
      <c r="H1864" s="23"/>
      <c r="I1864" s="24"/>
      <c r="J1864" s="25"/>
      <c r="K1864" s="4"/>
      <c r="L1864" s="25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</row>
    <row r="1865" spans="1:25" x14ac:dyDescent="0.3">
      <c r="A1865" s="18"/>
      <c r="B1865" s="19"/>
      <c r="C1865" s="4"/>
      <c r="D1865" s="20"/>
      <c r="E1865" s="20"/>
      <c r="F1865" s="21"/>
      <c r="G1865" s="22"/>
      <c r="H1865" s="23"/>
      <c r="I1865" s="24"/>
      <c r="J1865" s="25"/>
      <c r="K1865" s="4"/>
      <c r="L1865" s="25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</row>
    <row r="1866" spans="1:25" x14ac:dyDescent="0.3">
      <c r="A1866" s="18"/>
      <c r="B1866" s="19"/>
      <c r="C1866" s="4"/>
      <c r="D1866" s="20"/>
      <c r="E1866" s="20"/>
      <c r="F1866" s="21"/>
      <c r="G1866" s="22"/>
      <c r="H1866" s="23"/>
      <c r="I1866" s="24"/>
      <c r="J1866" s="25"/>
      <c r="K1866" s="4"/>
      <c r="L1866" s="25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</row>
    <row r="1867" spans="1:25" x14ac:dyDescent="0.3">
      <c r="A1867" s="18"/>
      <c r="B1867" s="19"/>
      <c r="C1867" s="4"/>
      <c r="D1867" s="20"/>
      <c r="E1867" s="20"/>
      <c r="F1867" s="21"/>
      <c r="G1867" s="22"/>
      <c r="H1867" s="23"/>
      <c r="I1867" s="24"/>
      <c r="J1867" s="25"/>
      <c r="K1867" s="4"/>
      <c r="L1867" s="25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</row>
    <row r="1868" spans="1:25" x14ac:dyDescent="0.3">
      <c r="A1868" s="18"/>
      <c r="B1868" s="19"/>
      <c r="C1868" s="4"/>
      <c r="D1868" s="20"/>
      <c r="E1868" s="20"/>
      <c r="F1868" s="21"/>
      <c r="G1868" s="22"/>
      <c r="H1868" s="23"/>
      <c r="I1868" s="24"/>
      <c r="J1868" s="25"/>
      <c r="K1868" s="4"/>
      <c r="L1868" s="25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</row>
    <row r="1869" spans="1:25" x14ac:dyDescent="0.3">
      <c r="A1869" s="18"/>
      <c r="B1869" s="19"/>
      <c r="C1869" s="4"/>
      <c r="D1869" s="20"/>
      <c r="E1869" s="20"/>
      <c r="F1869" s="21"/>
      <c r="G1869" s="22"/>
      <c r="H1869" s="23"/>
      <c r="I1869" s="24"/>
      <c r="J1869" s="25"/>
      <c r="K1869" s="4"/>
      <c r="L1869" s="25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</row>
    <row r="1870" spans="1:25" x14ac:dyDescent="0.3">
      <c r="A1870" s="18"/>
      <c r="B1870" s="19"/>
      <c r="C1870" s="4"/>
      <c r="D1870" s="20"/>
      <c r="E1870" s="20"/>
      <c r="F1870" s="21"/>
      <c r="G1870" s="22"/>
      <c r="H1870" s="23"/>
      <c r="I1870" s="24"/>
      <c r="J1870" s="25"/>
      <c r="K1870" s="4"/>
      <c r="L1870" s="25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</row>
    <row r="1871" spans="1:25" x14ac:dyDescent="0.3">
      <c r="A1871" s="18"/>
      <c r="B1871" s="19"/>
      <c r="C1871" s="4"/>
      <c r="D1871" s="20"/>
      <c r="E1871" s="20"/>
      <c r="F1871" s="21"/>
      <c r="G1871" s="22"/>
      <c r="H1871" s="23"/>
      <c r="I1871" s="24"/>
      <c r="J1871" s="25"/>
      <c r="K1871" s="4"/>
      <c r="L1871" s="25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</row>
    <row r="1872" spans="1:25" x14ac:dyDescent="0.3">
      <c r="A1872" s="18"/>
      <c r="B1872" s="19"/>
      <c r="C1872" s="4"/>
      <c r="D1872" s="20"/>
      <c r="E1872" s="20"/>
      <c r="F1872" s="21"/>
      <c r="G1872" s="22"/>
      <c r="H1872" s="23"/>
      <c r="I1872" s="24"/>
      <c r="J1872" s="25"/>
      <c r="K1872" s="4"/>
      <c r="L1872" s="25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</row>
    <row r="1873" spans="1:25" x14ac:dyDescent="0.3">
      <c r="A1873" s="18"/>
      <c r="B1873" s="19"/>
      <c r="C1873" s="4"/>
      <c r="D1873" s="20"/>
      <c r="E1873" s="20"/>
      <c r="F1873" s="21"/>
      <c r="G1873" s="22"/>
      <c r="H1873" s="23"/>
      <c r="I1873" s="24"/>
      <c r="J1873" s="25"/>
      <c r="K1873" s="4"/>
      <c r="L1873" s="25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</row>
    <row r="1874" spans="1:25" x14ac:dyDescent="0.3">
      <c r="A1874" s="18"/>
      <c r="B1874" s="19"/>
      <c r="C1874" s="4"/>
      <c r="D1874" s="20"/>
      <c r="E1874" s="20"/>
      <c r="F1874" s="21"/>
      <c r="G1874" s="22"/>
      <c r="H1874" s="23"/>
      <c r="I1874" s="24"/>
      <c r="J1874" s="25"/>
      <c r="K1874" s="4"/>
      <c r="L1874" s="25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</row>
    <row r="1875" spans="1:25" x14ac:dyDescent="0.3">
      <c r="A1875" s="18"/>
      <c r="B1875" s="19"/>
      <c r="C1875" s="4"/>
      <c r="D1875" s="20"/>
      <c r="E1875" s="20"/>
      <c r="F1875" s="21"/>
      <c r="G1875" s="22"/>
      <c r="H1875" s="23"/>
      <c r="I1875" s="24"/>
      <c r="J1875" s="25"/>
      <c r="K1875" s="4"/>
      <c r="L1875" s="25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</row>
    <row r="1876" spans="1:25" x14ac:dyDescent="0.3">
      <c r="A1876" s="18"/>
      <c r="B1876" s="19"/>
      <c r="C1876" s="4"/>
      <c r="D1876" s="20"/>
      <c r="E1876" s="20"/>
      <c r="F1876" s="21"/>
      <c r="G1876" s="22"/>
      <c r="H1876" s="23"/>
      <c r="I1876" s="24"/>
      <c r="J1876" s="25"/>
      <c r="K1876" s="4"/>
      <c r="L1876" s="25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</row>
    <row r="1877" spans="1:25" x14ac:dyDescent="0.3">
      <c r="A1877" s="18"/>
      <c r="B1877" s="19"/>
      <c r="C1877" s="4"/>
      <c r="D1877" s="20"/>
      <c r="E1877" s="20"/>
      <c r="F1877" s="21"/>
      <c r="G1877" s="22"/>
      <c r="H1877" s="23"/>
      <c r="I1877" s="24"/>
      <c r="J1877" s="25"/>
      <c r="K1877" s="4"/>
      <c r="L1877" s="25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</row>
    <row r="1878" spans="1:25" x14ac:dyDescent="0.3">
      <c r="A1878" s="18"/>
      <c r="B1878" s="19"/>
      <c r="C1878" s="4"/>
      <c r="D1878" s="20"/>
      <c r="E1878" s="20"/>
      <c r="F1878" s="21"/>
      <c r="G1878" s="22"/>
      <c r="H1878" s="23"/>
      <c r="I1878" s="24"/>
      <c r="J1878" s="25"/>
      <c r="K1878" s="4"/>
      <c r="L1878" s="25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</row>
    <row r="1879" spans="1:25" x14ac:dyDescent="0.3">
      <c r="A1879" s="18"/>
      <c r="B1879" s="19"/>
      <c r="C1879" s="4"/>
      <c r="D1879" s="20"/>
      <c r="E1879" s="20"/>
      <c r="F1879" s="21"/>
      <c r="G1879" s="22"/>
      <c r="H1879" s="23"/>
      <c r="I1879" s="24"/>
      <c r="J1879" s="25"/>
      <c r="K1879" s="4"/>
      <c r="L1879" s="25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</row>
    <row r="1880" spans="1:25" x14ac:dyDescent="0.3">
      <c r="A1880" s="18"/>
      <c r="B1880" s="19"/>
      <c r="C1880" s="4"/>
      <c r="D1880" s="20"/>
      <c r="E1880" s="20"/>
      <c r="F1880" s="21"/>
      <c r="G1880" s="22"/>
      <c r="H1880" s="23"/>
      <c r="I1880" s="24"/>
      <c r="J1880" s="25"/>
      <c r="K1880" s="4"/>
      <c r="L1880" s="25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</row>
    <row r="1881" spans="1:25" x14ac:dyDescent="0.3">
      <c r="A1881" s="18"/>
      <c r="B1881" s="19"/>
      <c r="C1881" s="4"/>
      <c r="D1881" s="20"/>
      <c r="E1881" s="20"/>
      <c r="F1881" s="21"/>
      <c r="G1881" s="22"/>
      <c r="H1881" s="23"/>
      <c r="I1881" s="24"/>
      <c r="J1881" s="25"/>
      <c r="K1881" s="4"/>
      <c r="L1881" s="25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</row>
    <row r="1882" spans="1:25" x14ac:dyDescent="0.3">
      <c r="A1882" s="18"/>
      <c r="B1882" s="19"/>
      <c r="C1882" s="4"/>
      <c r="D1882" s="20"/>
      <c r="E1882" s="20"/>
      <c r="F1882" s="21"/>
      <c r="G1882" s="22"/>
      <c r="H1882" s="23"/>
      <c r="I1882" s="24"/>
      <c r="J1882" s="25"/>
      <c r="K1882" s="4"/>
      <c r="L1882" s="25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</row>
    <row r="1883" spans="1:25" x14ac:dyDescent="0.3">
      <c r="A1883" s="18"/>
      <c r="B1883" s="19"/>
      <c r="C1883" s="4"/>
      <c r="D1883" s="20"/>
      <c r="E1883" s="20"/>
      <c r="F1883" s="21"/>
      <c r="G1883" s="22"/>
      <c r="H1883" s="23"/>
      <c r="I1883" s="24"/>
      <c r="J1883" s="25"/>
      <c r="K1883" s="4"/>
      <c r="L1883" s="25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</row>
    <row r="1884" spans="1:25" x14ac:dyDescent="0.3">
      <c r="A1884" s="18"/>
      <c r="B1884" s="19"/>
      <c r="C1884" s="4"/>
      <c r="D1884" s="20"/>
      <c r="E1884" s="20"/>
      <c r="F1884" s="21"/>
      <c r="G1884" s="22"/>
      <c r="H1884" s="23"/>
      <c r="I1884" s="24"/>
      <c r="J1884" s="25"/>
      <c r="K1884" s="4"/>
      <c r="L1884" s="25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</row>
    <row r="1885" spans="1:25" x14ac:dyDescent="0.3">
      <c r="A1885" s="18"/>
      <c r="B1885" s="19"/>
      <c r="C1885" s="4"/>
      <c r="D1885" s="20"/>
      <c r="E1885" s="20"/>
      <c r="F1885" s="21"/>
      <c r="G1885" s="22"/>
      <c r="H1885" s="23"/>
      <c r="I1885" s="24"/>
      <c r="J1885" s="25"/>
      <c r="K1885" s="4"/>
      <c r="L1885" s="25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</row>
    <row r="1886" spans="1:25" x14ac:dyDescent="0.3">
      <c r="A1886" s="18"/>
      <c r="B1886" s="19"/>
      <c r="C1886" s="4"/>
      <c r="D1886" s="20"/>
      <c r="E1886" s="20"/>
      <c r="F1886" s="21"/>
      <c r="G1886" s="22"/>
      <c r="H1886" s="23"/>
      <c r="I1886" s="24"/>
      <c r="J1886" s="25"/>
      <c r="K1886" s="4"/>
      <c r="L1886" s="25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</row>
    <row r="1887" spans="1:25" x14ac:dyDescent="0.3">
      <c r="A1887" s="18"/>
      <c r="B1887" s="19"/>
      <c r="C1887" s="4"/>
      <c r="D1887" s="20"/>
      <c r="E1887" s="20"/>
      <c r="F1887" s="21"/>
      <c r="G1887" s="22"/>
      <c r="H1887" s="23"/>
      <c r="I1887" s="24"/>
      <c r="J1887" s="25"/>
      <c r="K1887" s="4"/>
      <c r="L1887" s="25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</row>
    <row r="1888" spans="1:25" x14ac:dyDescent="0.3">
      <c r="A1888" s="18"/>
      <c r="B1888" s="19"/>
      <c r="C1888" s="4"/>
      <c r="D1888" s="20"/>
      <c r="E1888" s="20"/>
      <c r="F1888" s="21"/>
      <c r="G1888" s="22"/>
      <c r="H1888" s="23"/>
      <c r="I1888" s="24"/>
      <c r="J1888" s="25"/>
      <c r="K1888" s="4"/>
      <c r="L1888" s="25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</row>
    <row r="1889" spans="1:25" x14ac:dyDescent="0.3">
      <c r="A1889" s="18"/>
      <c r="B1889" s="19"/>
      <c r="C1889" s="4"/>
      <c r="D1889" s="20"/>
      <c r="E1889" s="20"/>
      <c r="F1889" s="21"/>
      <c r="G1889" s="22"/>
      <c r="H1889" s="23"/>
      <c r="I1889" s="24"/>
      <c r="J1889" s="25"/>
      <c r="K1889" s="4"/>
      <c r="L1889" s="25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</row>
    <row r="1890" spans="1:25" x14ac:dyDescent="0.3">
      <c r="A1890" s="18"/>
      <c r="B1890" s="19"/>
      <c r="C1890" s="4"/>
      <c r="D1890" s="20"/>
      <c r="E1890" s="20"/>
      <c r="F1890" s="21"/>
      <c r="G1890" s="22"/>
      <c r="H1890" s="23"/>
      <c r="I1890" s="24"/>
      <c r="J1890" s="25"/>
      <c r="K1890" s="4"/>
      <c r="L1890" s="25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</row>
    <row r="1891" spans="1:25" x14ac:dyDescent="0.3">
      <c r="A1891" s="18"/>
      <c r="B1891" s="19"/>
      <c r="C1891" s="4"/>
      <c r="D1891" s="20"/>
      <c r="E1891" s="20"/>
      <c r="F1891" s="21"/>
      <c r="G1891" s="22"/>
      <c r="H1891" s="23"/>
      <c r="I1891" s="24"/>
      <c r="J1891" s="25"/>
      <c r="K1891" s="4"/>
      <c r="L1891" s="25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</row>
    <row r="1892" spans="1:25" x14ac:dyDescent="0.3">
      <c r="A1892" s="18"/>
      <c r="B1892" s="19"/>
      <c r="C1892" s="4"/>
      <c r="D1892" s="20"/>
      <c r="E1892" s="20"/>
      <c r="F1892" s="21"/>
      <c r="G1892" s="22"/>
      <c r="H1892" s="23"/>
      <c r="I1892" s="24"/>
      <c r="J1892" s="25"/>
      <c r="K1892" s="4"/>
      <c r="L1892" s="25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</row>
    <row r="1893" spans="1:25" x14ac:dyDescent="0.3">
      <c r="A1893" s="18"/>
      <c r="B1893" s="19"/>
      <c r="C1893" s="4"/>
      <c r="D1893" s="20"/>
      <c r="E1893" s="20"/>
      <c r="F1893" s="21"/>
      <c r="G1893" s="22"/>
      <c r="H1893" s="23"/>
      <c r="I1893" s="24"/>
      <c r="J1893" s="25"/>
      <c r="K1893" s="4"/>
      <c r="L1893" s="25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</row>
    <row r="1894" spans="1:25" x14ac:dyDescent="0.3">
      <c r="A1894" s="18"/>
      <c r="B1894" s="19"/>
      <c r="C1894" s="4"/>
      <c r="D1894" s="20"/>
      <c r="E1894" s="20"/>
      <c r="F1894" s="21"/>
      <c r="G1894" s="22"/>
      <c r="H1894" s="23"/>
      <c r="I1894" s="24"/>
      <c r="J1894" s="25"/>
      <c r="K1894" s="4"/>
      <c r="L1894" s="25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</row>
    <row r="1895" spans="1:25" x14ac:dyDescent="0.3">
      <c r="A1895" s="18"/>
      <c r="B1895" s="19"/>
      <c r="C1895" s="4"/>
      <c r="D1895" s="20"/>
      <c r="E1895" s="20"/>
      <c r="F1895" s="21"/>
      <c r="G1895" s="22"/>
      <c r="H1895" s="23"/>
      <c r="I1895" s="24"/>
      <c r="J1895" s="25"/>
      <c r="K1895" s="4"/>
      <c r="L1895" s="25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</row>
    <row r="1896" spans="1:25" x14ac:dyDescent="0.3">
      <c r="A1896" s="18"/>
      <c r="B1896" s="19"/>
      <c r="C1896" s="4"/>
      <c r="D1896" s="20"/>
      <c r="E1896" s="20"/>
      <c r="F1896" s="21"/>
      <c r="G1896" s="22"/>
      <c r="H1896" s="23"/>
      <c r="I1896" s="24"/>
      <c r="J1896" s="25"/>
      <c r="K1896" s="4"/>
      <c r="L1896" s="25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</row>
    <row r="1897" spans="1:25" x14ac:dyDescent="0.3">
      <c r="A1897" s="18"/>
      <c r="B1897" s="19"/>
      <c r="C1897" s="4"/>
      <c r="D1897" s="20"/>
      <c r="E1897" s="20"/>
      <c r="F1897" s="21"/>
      <c r="G1897" s="22"/>
      <c r="H1897" s="23"/>
      <c r="I1897" s="24"/>
      <c r="J1897" s="25"/>
      <c r="K1897" s="4"/>
      <c r="L1897" s="25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</row>
    <row r="1898" spans="1:25" x14ac:dyDescent="0.3">
      <c r="A1898" s="18"/>
      <c r="B1898" s="19"/>
      <c r="C1898" s="4"/>
      <c r="D1898" s="20"/>
      <c r="E1898" s="20"/>
      <c r="F1898" s="21"/>
      <c r="G1898" s="22"/>
      <c r="H1898" s="23"/>
      <c r="I1898" s="24"/>
      <c r="J1898" s="25"/>
      <c r="K1898" s="4"/>
      <c r="L1898" s="25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</row>
    <row r="1899" spans="1:25" x14ac:dyDescent="0.3">
      <c r="A1899" s="18"/>
      <c r="B1899" s="19"/>
      <c r="C1899" s="4"/>
      <c r="D1899" s="20"/>
      <c r="E1899" s="20"/>
      <c r="F1899" s="21"/>
      <c r="G1899" s="22"/>
      <c r="H1899" s="23"/>
      <c r="I1899" s="24"/>
      <c r="J1899" s="25"/>
      <c r="K1899" s="4"/>
      <c r="L1899" s="25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</row>
    <row r="1900" spans="1:25" x14ac:dyDescent="0.3">
      <c r="A1900" s="18"/>
      <c r="B1900" s="19"/>
      <c r="C1900" s="4"/>
      <c r="D1900" s="20"/>
      <c r="E1900" s="20"/>
      <c r="F1900" s="21"/>
      <c r="G1900" s="22"/>
      <c r="H1900" s="23"/>
      <c r="I1900" s="24"/>
      <c r="J1900" s="25"/>
      <c r="K1900" s="4"/>
      <c r="L1900" s="25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</row>
    <row r="1901" spans="1:25" x14ac:dyDescent="0.3">
      <c r="A1901" s="18"/>
      <c r="B1901" s="19"/>
      <c r="C1901" s="4"/>
      <c r="D1901" s="20"/>
      <c r="E1901" s="20"/>
      <c r="F1901" s="21"/>
      <c r="G1901" s="22"/>
      <c r="H1901" s="23"/>
      <c r="I1901" s="24"/>
      <c r="J1901" s="25"/>
      <c r="K1901" s="4"/>
      <c r="L1901" s="25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</row>
    <row r="1902" spans="1:25" x14ac:dyDescent="0.3">
      <c r="A1902" s="18"/>
      <c r="B1902" s="19"/>
      <c r="C1902" s="4"/>
      <c r="D1902" s="20"/>
      <c r="E1902" s="20"/>
      <c r="F1902" s="21"/>
      <c r="G1902" s="22"/>
      <c r="H1902" s="23"/>
      <c r="I1902" s="24"/>
      <c r="J1902" s="25"/>
      <c r="K1902" s="4"/>
      <c r="L1902" s="25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</row>
    <row r="1903" spans="1:25" x14ac:dyDescent="0.3">
      <c r="A1903" s="18"/>
      <c r="B1903" s="19"/>
      <c r="C1903" s="4"/>
      <c r="D1903" s="20"/>
      <c r="E1903" s="20"/>
      <c r="F1903" s="21"/>
      <c r="G1903" s="22"/>
      <c r="H1903" s="23"/>
      <c r="I1903" s="24"/>
      <c r="J1903" s="25"/>
      <c r="K1903" s="4"/>
      <c r="L1903" s="25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</row>
    <row r="1904" spans="1:25" x14ac:dyDescent="0.3">
      <c r="A1904" s="18"/>
      <c r="B1904" s="19"/>
      <c r="C1904" s="4"/>
      <c r="D1904" s="20"/>
      <c r="E1904" s="20"/>
      <c r="F1904" s="21"/>
      <c r="G1904" s="22"/>
      <c r="H1904" s="23"/>
      <c r="I1904" s="24"/>
      <c r="J1904" s="25"/>
      <c r="K1904" s="4"/>
      <c r="L1904" s="25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</row>
    <row r="1905" spans="1:25" x14ac:dyDescent="0.3">
      <c r="A1905" s="18"/>
      <c r="B1905" s="19"/>
      <c r="C1905" s="4"/>
      <c r="D1905" s="20"/>
      <c r="E1905" s="20"/>
      <c r="F1905" s="21"/>
      <c r="G1905" s="22"/>
      <c r="H1905" s="23"/>
      <c r="I1905" s="24"/>
      <c r="J1905" s="25"/>
      <c r="K1905" s="4"/>
      <c r="L1905" s="25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</row>
    <row r="1906" spans="1:25" x14ac:dyDescent="0.3">
      <c r="A1906" s="18"/>
      <c r="B1906" s="19"/>
      <c r="C1906" s="4"/>
      <c r="D1906" s="20"/>
      <c r="E1906" s="20"/>
      <c r="F1906" s="21"/>
      <c r="G1906" s="22"/>
      <c r="H1906" s="23"/>
      <c r="I1906" s="24"/>
      <c r="J1906" s="25"/>
      <c r="K1906" s="4"/>
      <c r="L1906" s="25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</row>
    <row r="1907" spans="1:25" x14ac:dyDescent="0.3">
      <c r="A1907" s="18"/>
      <c r="B1907" s="19"/>
      <c r="C1907" s="4"/>
      <c r="D1907" s="20"/>
      <c r="E1907" s="20"/>
      <c r="F1907" s="21"/>
      <c r="G1907" s="22"/>
      <c r="H1907" s="23"/>
      <c r="I1907" s="24"/>
      <c r="J1907" s="25"/>
      <c r="K1907" s="4"/>
      <c r="L1907" s="25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</row>
    <row r="1908" spans="1:25" x14ac:dyDescent="0.3">
      <c r="A1908" s="18"/>
      <c r="B1908" s="19"/>
      <c r="C1908" s="4"/>
      <c r="D1908" s="20"/>
      <c r="E1908" s="20"/>
      <c r="F1908" s="21"/>
      <c r="G1908" s="22"/>
      <c r="H1908" s="23"/>
      <c r="I1908" s="24"/>
      <c r="J1908" s="25"/>
      <c r="K1908" s="4"/>
      <c r="L1908" s="25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</row>
    <row r="1909" spans="1:25" x14ac:dyDescent="0.3">
      <c r="A1909" s="18"/>
      <c r="B1909" s="19"/>
      <c r="C1909" s="4"/>
      <c r="D1909" s="20"/>
      <c r="E1909" s="20"/>
      <c r="F1909" s="21"/>
      <c r="G1909" s="22"/>
      <c r="H1909" s="23"/>
      <c r="I1909" s="24"/>
      <c r="J1909" s="25"/>
      <c r="K1909" s="4"/>
      <c r="L1909" s="25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</row>
    <row r="1910" spans="1:25" x14ac:dyDescent="0.3">
      <c r="A1910" s="18"/>
      <c r="B1910" s="19"/>
      <c r="C1910" s="4"/>
      <c r="D1910" s="20"/>
      <c r="E1910" s="20"/>
      <c r="F1910" s="21"/>
      <c r="G1910" s="22"/>
      <c r="H1910" s="23"/>
      <c r="I1910" s="24"/>
      <c r="J1910" s="25"/>
      <c r="K1910" s="4"/>
      <c r="L1910" s="25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</row>
    <row r="1911" spans="1:25" x14ac:dyDescent="0.3">
      <c r="A1911" s="18"/>
      <c r="B1911" s="19"/>
      <c r="C1911" s="4"/>
      <c r="D1911" s="20"/>
      <c r="E1911" s="20"/>
      <c r="F1911" s="21"/>
      <c r="G1911" s="22"/>
      <c r="H1911" s="23"/>
      <c r="I1911" s="24"/>
      <c r="J1911" s="25"/>
      <c r="K1911" s="4"/>
      <c r="L1911" s="25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</row>
    <row r="1912" spans="1:25" x14ac:dyDescent="0.3">
      <c r="A1912" s="18"/>
      <c r="B1912" s="19"/>
      <c r="C1912" s="4"/>
      <c r="D1912" s="20"/>
      <c r="E1912" s="20"/>
      <c r="F1912" s="21"/>
      <c r="G1912" s="22"/>
      <c r="H1912" s="23"/>
      <c r="I1912" s="24"/>
      <c r="J1912" s="25"/>
      <c r="K1912" s="4"/>
      <c r="L1912" s="25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</row>
    <row r="1913" spans="1:25" x14ac:dyDescent="0.3">
      <c r="A1913" s="18"/>
      <c r="B1913" s="19"/>
      <c r="C1913" s="4"/>
      <c r="D1913" s="20"/>
      <c r="E1913" s="20"/>
      <c r="F1913" s="21"/>
      <c r="G1913" s="22"/>
      <c r="H1913" s="23"/>
      <c r="I1913" s="24"/>
      <c r="J1913" s="25"/>
      <c r="K1913" s="4"/>
      <c r="L1913" s="25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</row>
    <row r="1914" spans="1:25" x14ac:dyDescent="0.3">
      <c r="A1914" s="18"/>
      <c r="B1914" s="19"/>
      <c r="C1914" s="4"/>
      <c r="D1914" s="20"/>
      <c r="E1914" s="20"/>
      <c r="F1914" s="21"/>
      <c r="G1914" s="22"/>
      <c r="H1914" s="23"/>
      <c r="I1914" s="24"/>
      <c r="J1914" s="25"/>
      <c r="K1914" s="4"/>
      <c r="L1914" s="25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</row>
    <row r="1915" spans="1:25" x14ac:dyDescent="0.3">
      <c r="A1915" s="18"/>
      <c r="B1915" s="19"/>
      <c r="C1915" s="4"/>
      <c r="D1915" s="20"/>
      <c r="E1915" s="20"/>
      <c r="F1915" s="21"/>
      <c r="G1915" s="22"/>
      <c r="H1915" s="23"/>
      <c r="I1915" s="24"/>
      <c r="J1915" s="25"/>
      <c r="K1915" s="4"/>
      <c r="L1915" s="25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</row>
    <row r="1916" spans="1:25" x14ac:dyDescent="0.3">
      <c r="A1916" s="18"/>
      <c r="B1916" s="19"/>
      <c r="C1916" s="4"/>
      <c r="D1916" s="20"/>
      <c r="E1916" s="20"/>
      <c r="F1916" s="21"/>
      <c r="G1916" s="22"/>
      <c r="H1916" s="23"/>
      <c r="I1916" s="24"/>
      <c r="J1916" s="25"/>
      <c r="K1916" s="4"/>
      <c r="L1916" s="25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</row>
    <row r="1917" spans="1:25" x14ac:dyDescent="0.3">
      <c r="A1917" s="18"/>
      <c r="B1917" s="19"/>
      <c r="C1917" s="4"/>
      <c r="D1917" s="20"/>
      <c r="E1917" s="20"/>
      <c r="F1917" s="21"/>
      <c r="G1917" s="22"/>
      <c r="H1917" s="23"/>
      <c r="I1917" s="24"/>
      <c r="J1917" s="25"/>
      <c r="K1917" s="4"/>
      <c r="L1917" s="25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</row>
    <row r="1918" spans="1:25" x14ac:dyDescent="0.3">
      <c r="A1918" s="18"/>
      <c r="B1918" s="19"/>
      <c r="C1918" s="4"/>
      <c r="D1918" s="20"/>
      <c r="E1918" s="20"/>
      <c r="F1918" s="21"/>
      <c r="G1918" s="22"/>
      <c r="H1918" s="23"/>
      <c r="I1918" s="24"/>
      <c r="J1918" s="25"/>
      <c r="K1918" s="4"/>
      <c r="L1918" s="25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</row>
    <row r="1919" spans="1:25" x14ac:dyDescent="0.3">
      <c r="A1919" s="18"/>
      <c r="B1919" s="19"/>
      <c r="C1919" s="4"/>
      <c r="D1919" s="20"/>
      <c r="E1919" s="20"/>
      <c r="F1919" s="21"/>
      <c r="G1919" s="22"/>
      <c r="H1919" s="23"/>
      <c r="I1919" s="24"/>
      <c r="J1919" s="25"/>
      <c r="K1919" s="4"/>
      <c r="L1919" s="25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</row>
    <row r="1920" spans="1:25" x14ac:dyDescent="0.3">
      <c r="A1920" s="18"/>
      <c r="B1920" s="19"/>
      <c r="C1920" s="4"/>
      <c r="D1920" s="20"/>
      <c r="E1920" s="20"/>
      <c r="F1920" s="21"/>
      <c r="G1920" s="22"/>
      <c r="H1920" s="23"/>
      <c r="I1920" s="24"/>
      <c r="J1920" s="25"/>
      <c r="K1920" s="4"/>
      <c r="L1920" s="25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</row>
    <row r="1921" spans="1:25" x14ac:dyDescent="0.3">
      <c r="A1921" s="18"/>
      <c r="B1921" s="19"/>
      <c r="C1921" s="4"/>
      <c r="D1921" s="20"/>
      <c r="E1921" s="20"/>
      <c r="F1921" s="21"/>
      <c r="G1921" s="22"/>
      <c r="H1921" s="23"/>
      <c r="I1921" s="24"/>
      <c r="J1921" s="25"/>
      <c r="K1921" s="4"/>
      <c r="L1921" s="25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</row>
    <row r="1922" spans="1:25" x14ac:dyDescent="0.3">
      <c r="A1922" s="18"/>
      <c r="B1922" s="19"/>
      <c r="C1922" s="4"/>
      <c r="D1922" s="20"/>
      <c r="E1922" s="20"/>
      <c r="F1922" s="21"/>
      <c r="G1922" s="22"/>
      <c r="H1922" s="23"/>
      <c r="I1922" s="24"/>
      <c r="J1922" s="25"/>
      <c r="K1922" s="4"/>
      <c r="L1922" s="25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</row>
    <row r="1923" spans="1:25" x14ac:dyDescent="0.3">
      <c r="A1923" s="18"/>
      <c r="B1923" s="19"/>
      <c r="C1923" s="4"/>
      <c r="D1923" s="20"/>
      <c r="E1923" s="20"/>
      <c r="F1923" s="21"/>
      <c r="G1923" s="22"/>
      <c r="H1923" s="23"/>
      <c r="I1923" s="24"/>
      <c r="J1923" s="25"/>
      <c r="K1923" s="4"/>
      <c r="L1923" s="25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</row>
    <row r="1924" spans="1:25" x14ac:dyDescent="0.3">
      <c r="A1924" s="18"/>
      <c r="B1924" s="19"/>
      <c r="C1924" s="4"/>
      <c r="D1924" s="20"/>
      <c r="E1924" s="20"/>
      <c r="F1924" s="21"/>
      <c r="G1924" s="22"/>
      <c r="H1924" s="23"/>
      <c r="I1924" s="24"/>
      <c r="J1924" s="25"/>
      <c r="K1924" s="4"/>
      <c r="L1924" s="25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</row>
    <row r="1925" spans="1:25" x14ac:dyDescent="0.3">
      <c r="A1925" s="18"/>
      <c r="B1925" s="19"/>
      <c r="C1925" s="4"/>
      <c r="D1925" s="20"/>
      <c r="E1925" s="20"/>
      <c r="F1925" s="21"/>
      <c r="G1925" s="22"/>
      <c r="H1925" s="23"/>
      <c r="I1925" s="24"/>
      <c r="J1925" s="25"/>
      <c r="K1925" s="4"/>
      <c r="L1925" s="25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</row>
    <row r="1926" spans="1:25" x14ac:dyDescent="0.3">
      <c r="A1926" s="18"/>
      <c r="B1926" s="19"/>
      <c r="C1926" s="4"/>
      <c r="D1926" s="20"/>
      <c r="E1926" s="20"/>
      <c r="F1926" s="21"/>
      <c r="G1926" s="22"/>
      <c r="H1926" s="23"/>
      <c r="I1926" s="24"/>
      <c r="J1926" s="25"/>
      <c r="K1926" s="4"/>
      <c r="L1926" s="25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</row>
    <row r="1927" spans="1:25" x14ac:dyDescent="0.3">
      <c r="A1927" s="18"/>
      <c r="B1927" s="19"/>
      <c r="C1927" s="4"/>
      <c r="D1927" s="20"/>
      <c r="E1927" s="20"/>
      <c r="F1927" s="21"/>
      <c r="G1927" s="22"/>
      <c r="H1927" s="23"/>
      <c r="I1927" s="24"/>
      <c r="J1927" s="25"/>
      <c r="K1927" s="4"/>
      <c r="L1927" s="25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</row>
    <row r="1928" spans="1:25" x14ac:dyDescent="0.3">
      <c r="A1928" s="18"/>
      <c r="B1928" s="19"/>
      <c r="C1928" s="4"/>
      <c r="D1928" s="20"/>
      <c r="E1928" s="20"/>
      <c r="F1928" s="21"/>
      <c r="G1928" s="22"/>
      <c r="H1928" s="23"/>
      <c r="I1928" s="24"/>
      <c r="J1928" s="25"/>
      <c r="K1928" s="4"/>
      <c r="L1928" s="25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</row>
    <row r="1929" spans="1:25" x14ac:dyDescent="0.3">
      <c r="A1929" s="18"/>
      <c r="B1929" s="19"/>
      <c r="C1929" s="4"/>
      <c r="D1929" s="20"/>
      <c r="E1929" s="20"/>
      <c r="F1929" s="21"/>
      <c r="G1929" s="22"/>
      <c r="H1929" s="23"/>
      <c r="I1929" s="24"/>
      <c r="J1929" s="25"/>
      <c r="K1929" s="4"/>
      <c r="L1929" s="25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</row>
    <row r="1930" spans="1:25" x14ac:dyDescent="0.3">
      <c r="A1930" s="18"/>
      <c r="B1930" s="19"/>
      <c r="C1930" s="4"/>
      <c r="D1930" s="20"/>
      <c r="E1930" s="20"/>
      <c r="F1930" s="21"/>
      <c r="G1930" s="22"/>
      <c r="H1930" s="23"/>
      <c r="I1930" s="24"/>
      <c r="J1930" s="25"/>
      <c r="K1930" s="4"/>
      <c r="L1930" s="25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</row>
    <row r="1931" spans="1:25" x14ac:dyDescent="0.3">
      <c r="A1931" s="18"/>
      <c r="B1931" s="19"/>
      <c r="C1931" s="4"/>
      <c r="D1931" s="20"/>
      <c r="E1931" s="20"/>
      <c r="F1931" s="21"/>
      <c r="G1931" s="22"/>
      <c r="H1931" s="23"/>
      <c r="I1931" s="24"/>
      <c r="J1931" s="25"/>
      <c r="K1931" s="4"/>
      <c r="L1931" s="25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</row>
    <row r="1932" spans="1:25" x14ac:dyDescent="0.3">
      <c r="A1932" s="18"/>
      <c r="B1932" s="19"/>
      <c r="C1932" s="4"/>
      <c r="D1932" s="20"/>
      <c r="E1932" s="20"/>
      <c r="F1932" s="21"/>
      <c r="G1932" s="22"/>
      <c r="H1932" s="23"/>
      <c r="I1932" s="24"/>
      <c r="J1932" s="25"/>
      <c r="K1932" s="4"/>
      <c r="L1932" s="25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</row>
    <row r="1933" spans="1:25" x14ac:dyDescent="0.3">
      <c r="A1933" s="18"/>
      <c r="B1933" s="19"/>
      <c r="C1933" s="4"/>
      <c r="D1933" s="20"/>
      <c r="E1933" s="20"/>
      <c r="F1933" s="21"/>
      <c r="G1933" s="22"/>
      <c r="H1933" s="23"/>
      <c r="I1933" s="24"/>
      <c r="J1933" s="25"/>
      <c r="K1933" s="4"/>
      <c r="L1933" s="25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</row>
    <row r="1934" spans="1:25" x14ac:dyDescent="0.3">
      <c r="A1934" s="18"/>
      <c r="B1934" s="19"/>
      <c r="C1934" s="4"/>
      <c r="D1934" s="20"/>
      <c r="E1934" s="20"/>
      <c r="F1934" s="21"/>
      <c r="G1934" s="22"/>
      <c r="H1934" s="23"/>
      <c r="I1934" s="24"/>
      <c r="J1934" s="25"/>
      <c r="K1934" s="4"/>
      <c r="L1934" s="25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</row>
    <row r="1935" spans="1:25" x14ac:dyDescent="0.3">
      <c r="A1935" s="18"/>
      <c r="B1935" s="19"/>
      <c r="C1935" s="4"/>
      <c r="D1935" s="20"/>
      <c r="E1935" s="20"/>
      <c r="F1935" s="21"/>
      <c r="G1935" s="22"/>
      <c r="H1935" s="23"/>
      <c r="I1935" s="24"/>
      <c r="J1935" s="25"/>
      <c r="K1935" s="4"/>
      <c r="L1935" s="25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</row>
    <row r="1936" spans="1:25" x14ac:dyDescent="0.3">
      <c r="A1936" s="18"/>
      <c r="B1936" s="19"/>
      <c r="C1936" s="4"/>
      <c r="D1936" s="20"/>
      <c r="E1936" s="20"/>
      <c r="F1936" s="21"/>
      <c r="G1936" s="22"/>
      <c r="H1936" s="23"/>
      <c r="I1936" s="24"/>
      <c r="J1936" s="25"/>
      <c r="K1936" s="4"/>
      <c r="L1936" s="25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</row>
    <row r="1937" spans="1:25" x14ac:dyDescent="0.3">
      <c r="A1937" s="18"/>
      <c r="B1937" s="19"/>
      <c r="C1937" s="4"/>
      <c r="D1937" s="20"/>
      <c r="E1937" s="20"/>
      <c r="F1937" s="21"/>
      <c r="G1937" s="22"/>
      <c r="H1937" s="23"/>
      <c r="I1937" s="24"/>
      <c r="J1937" s="25"/>
      <c r="K1937" s="4"/>
      <c r="L1937" s="25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</row>
    <row r="1938" spans="1:25" x14ac:dyDescent="0.3">
      <c r="A1938" s="18"/>
      <c r="B1938" s="19"/>
      <c r="C1938" s="4"/>
      <c r="D1938" s="20"/>
      <c r="E1938" s="20"/>
      <c r="F1938" s="21"/>
      <c r="G1938" s="22"/>
      <c r="H1938" s="23"/>
      <c r="I1938" s="24"/>
      <c r="J1938" s="25"/>
      <c r="K1938" s="4"/>
      <c r="L1938" s="25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</row>
    <row r="1939" spans="1:25" x14ac:dyDescent="0.3">
      <c r="A1939" s="18"/>
      <c r="B1939" s="19"/>
      <c r="C1939" s="4"/>
      <c r="D1939" s="20"/>
      <c r="E1939" s="20"/>
      <c r="F1939" s="21"/>
      <c r="G1939" s="22"/>
      <c r="H1939" s="23"/>
      <c r="I1939" s="24"/>
      <c r="J1939" s="25"/>
      <c r="K1939" s="4"/>
      <c r="L1939" s="25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</row>
    <row r="1940" spans="1:25" x14ac:dyDescent="0.3">
      <c r="A1940" s="18"/>
      <c r="B1940" s="19"/>
      <c r="C1940" s="4"/>
      <c r="D1940" s="20"/>
      <c r="E1940" s="20"/>
      <c r="F1940" s="21"/>
      <c r="G1940" s="22"/>
      <c r="H1940" s="23"/>
      <c r="I1940" s="24"/>
      <c r="J1940" s="25"/>
      <c r="K1940" s="4"/>
      <c r="L1940" s="25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</row>
    <row r="1941" spans="1:25" x14ac:dyDescent="0.3">
      <c r="A1941" s="18"/>
      <c r="B1941" s="19"/>
      <c r="C1941" s="4"/>
      <c r="D1941" s="20"/>
      <c r="E1941" s="20"/>
      <c r="F1941" s="21"/>
      <c r="G1941" s="22"/>
      <c r="H1941" s="23"/>
      <c r="I1941" s="24"/>
      <c r="J1941" s="25"/>
      <c r="K1941" s="4"/>
      <c r="L1941" s="25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</row>
    <row r="1942" spans="1:25" x14ac:dyDescent="0.3">
      <c r="A1942" s="18"/>
      <c r="B1942" s="19"/>
      <c r="C1942" s="4"/>
      <c r="D1942" s="20"/>
      <c r="E1942" s="20"/>
      <c r="F1942" s="21"/>
      <c r="G1942" s="22"/>
      <c r="H1942" s="23"/>
      <c r="I1942" s="24"/>
      <c r="J1942" s="25"/>
      <c r="K1942" s="4"/>
      <c r="L1942" s="25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</row>
    <row r="1943" spans="1:25" x14ac:dyDescent="0.3">
      <c r="A1943" s="18"/>
      <c r="B1943" s="19"/>
      <c r="C1943" s="4"/>
      <c r="D1943" s="20"/>
      <c r="E1943" s="20"/>
      <c r="F1943" s="21"/>
      <c r="G1943" s="22"/>
      <c r="H1943" s="23"/>
      <c r="I1943" s="24"/>
      <c r="J1943" s="25"/>
      <c r="K1943" s="4"/>
      <c r="L1943" s="25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</row>
    <row r="1944" spans="1:25" x14ac:dyDescent="0.3">
      <c r="A1944" s="18"/>
      <c r="B1944" s="19"/>
      <c r="C1944" s="4"/>
      <c r="D1944" s="20"/>
      <c r="E1944" s="20"/>
      <c r="F1944" s="21"/>
      <c r="G1944" s="22"/>
      <c r="H1944" s="23"/>
      <c r="I1944" s="24"/>
      <c r="J1944" s="25"/>
      <c r="K1944" s="4"/>
      <c r="L1944" s="25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</row>
    <row r="1945" spans="1:25" x14ac:dyDescent="0.3">
      <c r="A1945" s="18"/>
      <c r="B1945" s="19"/>
      <c r="C1945" s="4"/>
      <c r="D1945" s="20"/>
      <c r="E1945" s="20"/>
      <c r="F1945" s="21"/>
      <c r="G1945" s="22"/>
      <c r="H1945" s="23"/>
      <c r="I1945" s="24"/>
      <c r="J1945" s="25"/>
      <c r="K1945" s="4"/>
      <c r="L1945" s="25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</row>
    <row r="1946" spans="1:25" x14ac:dyDescent="0.3">
      <c r="A1946" s="18"/>
      <c r="B1946" s="19"/>
      <c r="C1946" s="4"/>
      <c r="D1946" s="20"/>
      <c r="E1946" s="20"/>
      <c r="F1946" s="21"/>
      <c r="G1946" s="22"/>
      <c r="H1946" s="23"/>
      <c r="I1946" s="24"/>
      <c r="J1946" s="25"/>
      <c r="K1946" s="4"/>
      <c r="L1946" s="25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</row>
    <row r="1947" spans="1:25" x14ac:dyDescent="0.3">
      <c r="A1947" s="18"/>
      <c r="B1947" s="19"/>
      <c r="C1947" s="4"/>
      <c r="D1947" s="20"/>
      <c r="E1947" s="20"/>
      <c r="F1947" s="21"/>
      <c r="G1947" s="22"/>
      <c r="H1947" s="23"/>
      <c r="I1947" s="24"/>
      <c r="J1947" s="25"/>
      <c r="K1947" s="4"/>
      <c r="L1947" s="25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</row>
    <row r="1948" spans="1:25" x14ac:dyDescent="0.3">
      <c r="A1948" s="18"/>
      <c r="B1948" s="19"/>
      <c r="C1948" s="4"/>
      <c r="D1948" s="20"/>
      <c r="E1948" s="20"/>
      <c r="F1948" s="21"/>
      <c r="G1948" s="22"/>
      <c r="H1948" s="23"/>
      <c r="I1948" s="24"/>
      <c r="J1948" s="25"/>
      <c r="K1948" s="4"/>
      <c r="L1948" s="25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</row>
    <row r="1949" spans="1:25" x14ac:dyDescent="0.3">
      <c r="A1949" s="18"/>
      <c r="B1949" s="19"/>
      <c r="C1949" s="4"/>
      <c r="D1949" s="20"/>
      <c r="E1949" s="20"/>
      <c r="F1949" s="21"/>
      <c r="G1949" s="22"/>
      <c r="H1949" s="23"/>
      <c r="I1949" s="24"/>
      <c r="J1949" s="25"/>
      <c r="K1949" s="4"/>
      <c r="L1949" s="25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</row>
    <row r="1950" spans="1:25" x14ac:dyDescent="0.3">
      <c r="A1950" s="18"/>
      <c r="B1950" s="19"/>
      <c r="C1950" s="4"/>
      <c r="D1950" s="20"/>
      <c r="E1950" s="20"/>
      <c r="F1950" s="21"/>
      <c r="G1950" s="22"/>
      <c r="H1950" s="23"/>
      <c r="I1950" s="24"/>
      <c r="J1950" s="25"/>
      <c r="K1950" s="4"/>
      <c r="L1950" s="25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</row>
    <row r="1951" spans="1:25" x14ac:dyDescent="0.3">
      <c r="A1951" s="18"/>
      <c r="B1951" s="19"/>
      <c r="C1951" s="4"/>
      <c r="D1951" s="20"/>
      <c r="E1951" s="20"/>
      <c r="F1951" s="21"/>
      <c r="G1951" s="22"/>
      <c r="H1951" s="23"/>
      <c r="I1951" s="24"/>
      <c r="J1951" s="25"/>
      <c r="K1951" s="4"/>
      <c r="L1951" s="25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</row>
    <row r="1952" spans="1:25" x14ac:dyDescent="0.3">
      <c r="A1952" s="18"/>
      <c r="B1952" s="19"/>
      <c r="C1952" s="4"/>
      <c r="D1952" s="20"/>
      <c r="E1952" s="20"/>
      <c r="F1952" s="21"/>
      <c r="G1952" s="22"/>
      <c r="H1952" s="23"/>
      <c r="I1952" s="24"/>
      <c r="J1952" s="25"/>
      <c r="K1952" s="4"/>
      <c r="L1952" s="25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</row>
    <row r="1953" spans="1:25" x14ac:dyDescent="0.3">
      <c r="A1953" s="18"/>
      <c r="B1953" s="19"/>
      <c r="C1953" s="4"/>
      <c r="D1953" s="20"/>
      <c r="E1953" s="20"/>
      <c r="F1953" s="21"/>
      <c r="G1953" s="22"/>
      <c r="H1953" s="23"/>
      <c r="I1953" s="24"/>
      <c r="J1953" s="25"/>
      <c r="K1953" s="4"/>
      <c r="L1953" s="25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</row>
    <row r="1954" spans="1:25" x14ac:dyDescent="0.3">
      <c r="A1954" s="18"/>
      <c r="B1954" s="19"/>
      <c r="C1954" s="4"/>
      <c r="D1954" s="20"/>
      <c r="E1954" s="20"/>
      <c r="F1954" s="21"/>
      <c r="G1954" s="22"/>
      <c r="H1954" s="23"/>
      <c r="I1954" s="24"/>
      <c r="J1954" s="25"/>
      <c r="K1954" s="4"/>
      <c r="L1954" s="25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</row>
    <row r="1955" spans="1:25" x14ac:dyDescent="0.3">
      <c r="A1955" s="18"/>
      <c r="B1955" s="19"/>
      <c r="C1955" s="4"/>
      <c r="D1955" s="20"/>
      <c r="E1955" s="20"/>
      <c r="F1955" s="21"/>
      <c r="G1955" s="22"/>
      <c r="H1955" s="23"/>
      <c r="I1955" s="24"/>
      <c r="J1955" s="25"/>
      <c r="K1955" s="4"/>
      <c r="L1955" s="25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</row>
    <row r="1956" spans="1:25" x14ac:dyDescent="0.3">
      <c r="A1956" s="18"/>
      <c r="B1956" s="19"/>
      <c r="C1956" s="4"/>
      <c r="D1956" s="20"/>
      <c r="E1956" s="20"/>
      <c r="F1956" s="21"/>
      <c r="G1956" s="22"/>
      <c r="H1956" s="23"/>
      <c r="I1956" s="24"/>
      <c r="J1956" s="25"/>
      <c r="K1956" s="4"/>
      <c r="L1956" s="25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</row>
    <row r="1957" spans="1:25" x14ac:dyDescent="0.3">
      <c r="A1957" s="18"/>
      <c r="B1957" s="19"/>
      <c r="C1957" s="4"/>
      <c r="D1957" s="20"/>
      <c r="E1957" s="20"/>
      <c r="F1957" s="21"/>
      <c r="G1957" s="22"/>
      <c r="H1957" s="23"/>
      <c r="I1957" s="24"/>
      <c r="J1957" s="25"/>
      <c r="K1957" s="4"/>
      <c r="L1957" s="25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</row>
    <row r="1958" spans="1:25" x14ac:dyDescent="0.3">
      <c r="A1958" s="18"/>
      <c r="B1958" s="19"/>
      <c r="C1958" s="4"/>
      <c r="D1958" s="20"/>
      <c r="E1958" s="20"/>
      <c r="F1958" s="21"/>
      <c r="G1958" s="22"/>
      <c r="H1958" s="23"/>
      <c r="I1958" s="24"/>
      <c r="J1958" s="25"/>
      <c r="K1958" s="4"/>
      <c r="L1958" s="25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</row>
    <row r="1959" spans="1:25" x14ac:dyDescent="0.3">
      <c r="A1959" s="18"/>
      <c r="B1959" s="19"/>
      <c r="C1959" s="4"/>
      <c r="D1959" s="20"/>
      <c r="E1959" s="20"/>
      <c r="F1959" s="21"/>
      <c r="G1959" s="22"/>
      <c r="H1959" s="23"/>
      <c r="I1959" s="24"/>
      <c r="J1959" s="25"/>
      <c r="K1959" s="4"/>
      <c r="L1959" s="25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</row>
    <row r="1960" spans="1:25" x14ac:dyDescent="0.3">
      <c r="A1960" s="18"/>
      <c r="B1960" s="19"/>
      <c r="C1960" s="4"/>
      <c r="D1960" s="20"/>
      <c r="E1960" s="20"/>
      <c r="F1960" s="21"/>
      <c r="G1960" s="22"/>
      <c r="H1960" s="23"/>
      <c r="I1960" s="24"/>
      <c r="J1960" s="25"/>
      <c r="K1960" s="4"/>
      <c r="L1960" s="25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</row>
    <row r="1961" spans="1:25" x14ac:dyDescent="0.3">
      <c r="A1961" s="18"/>
      <c r="B1961" s="19"/>
      <c r="C1961" s="4"/>
      <c r="D1961" s="20"/>
      <c r="E1961" s="20"/>
      <c r="F1961" s="21"/>
      <c r="G1961" s="22"/>
      <c r="H1961" s="23"/>
      <c r="I1961" s="24"/>
      <c r="J1961" s="25"/>
      <c r="K1961" s="4"/>
      <c r="L1961" s="25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</row>
    <row r="1962" spans="1:25" x14ac:dyDescent="0.3">
      <c r="A1962" s="18"/>
      <c r="B1962" s="19"/>
      <c r="C1962" s="4"/>
      <c r="D1962" s="20"/>
      <c r="E1962" s="20"/>
      <c r="F1962" s="21"/>
      <c r="G1962" s="22"/>
      <c r="H1962" s="23"/>
      <c r="I1962" s="24"/>
      <c r="J1962" s="25"/>
      <c r="K1962" s="4"/>
      <c r="L1962" s="25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</row>
    <row r="1963" spans="1:25" x14ac:dyDescent="0.3">
      <c r="A1963" s="18"/>
      <c r="B1963" s="19"/>
      <c r="C1963" s="4"/>
      <c r="D1963" s="20"/>
      <c r="E1963" s="20"/>
      <c r="F1963" s="21"/>
      <c r="G1963" s="22"/>
      <c r="H1963" s="23"/>
      <c r="I1963" s="24"/>
      <c r="J1963" s="25"/>
      <c r="K1963" s="4"/>
      <c r="L1963" s="25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</row>
    <row r="1964" spans="1:25" x14ac:dyDescent="0.3">
      <c r="A1964" s="18"/>
      <c r="B1964" s="19"/>
      <c r="C1964" s="4"/>
      <c r="D1964" s="20"/>
      <c r="E1964" s="20"/>
      <c r="F1964" s="21"/>
      <c r="G1964" s="22"/>
      <c r="H1964" s="23"/>
      <c r="I1964" s="24"/>
      <c r="J1964" s="25"/>
      <c r="K1964" s="4"/>
      <c r="L1964" s="25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</row>
    <row r="1965" spans="1:25" x14ac:dyDescent="0.3">
      <c r="A1965" s="18"/>
      <c r="B1965" s="19"/>
      <c r="C1965" s="4"/>
      <c r="D1965" s="20"/>
      <c r="E1965" s="20"/>
      <c r="F1965" s="21"/>
      <c r="G1965" s="22"/>
      <c r="H1965" s="23"/>
      <c r="I1965" s="24"/>
      <c r="J1965" s="25"/>
      <c r="K1965" s="4"/>
      <c r="L1965" s="25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</row>
    <row r="1966" spans="1:25" x14ac:dyDescent="0.3">
      <c r="A1966" s="18"/>
      <c r="B1966" s="19"/>
      <c r="C1966" s="4"/>
      <c r="D1966" s="20"/>
      <c r="E1966" s="20"/>
      <c r="F1966" s="21"/>
      <c r="G1966" s="22"/>
      <c r="H1966" s="23"/>
      <c r="I1966" s="24"/>
      <c r="J1966" s="25"/>
      <c r="K1966" s="4"/>
      <c r="L1966" s="25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</row>
    <row r="1967" spans="1:25" x14ac:dyDescent="0.3">
      <c r="A1967" s="18"/>
      <c r="B1967" s="19"/>
      <c r="C1967" s="4"/>
      <c r="D1967" s="20"/>
      <c r="E1967" s="20"/>
      <c r="F1967" s="21"/>
      <c r="G1967" s="22"/>
      <c r="H1967" s="23"/>
      <c r="I1967" s="24"/>
      <c r="J1967" s="25"/>
      <c r="K1967" s="4"/>
      <c r="L1967" s="25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</row>
    <row r="1968" spans="1:25" x14ac:dyDescent="0.3">
      <c r="A1968" s="18"/>
      <c r="B1968" s="19"/>
      <c r="C1968" s="4"/>
      <c r="D1968" s="20"/>
      <c r="E1968" s="20"/>
      <c r="F1968" s="21"/>
      <c r="G1968" s="22"/>
      <c r="H1968" s="23"/>
      <c r="I1968" s="24"/>
      <c r="J1968" s="25"/>
      <c r="K1968" s="4"/>
      <c r="L1968" s="25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</row>
    <row r="1969" spans="1:25" x14ac:dyDescent="0.3">
      <c r="A1969" s="18"/>
      <c r="B1969" s="19"/>
      <c r="C1969" s="4"/>
      <c r="D1969" s="20"/>
      <c r="E1969" s="20"/>
      <c r="F1969" s="21"/>
      <c r="G1969" s="22"/>
      <c r="H1969" s="23"/>
      <c r="I1969" s="24"/>
      <c r="J1969" s="25"/>
      <c r="K1969" s="4"/>
      <c r="L1969" s="25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</row>
    <row r="1970" spans="1:25" x14ac:dyDescent="0.3">
      <c r="A1970" s="18"/>
      <c r="B1970" s="19"/>
      <c r="C1970" s="4"/>
      <c r="D1970" s="20"/>
      <c r="E1970" s="20"/>
      <c r="F1970" s="21"/>
      <c r="G1970" s="22"/>
      <c r="H1970" s="23"/>
      <c r="I1970" s="24"/>
      <c r="J1970" s="25"/>
      <c r="K1970" s="4"/>
      <c r="L1970" s="25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</row>
    <row r="1971" spans="1:25" x14ac:dyDescent="0.3">
      <c r="A1971" s="18"/>
      <c r="B1971" s="19"/>
      <c r="C1971" s="4"/>
      <c r="D1971" s="20"/>
      <c r="E1971" s="20"/>
      <c r="F1971" s="21"/>
      <c r="G1971" s="22"/>
      <c r="H1971" s="23"/>
      <c r="I1971" s="24"/>
      <c r="J1971" s="25"/>
      <c r="K1971" s="4"/>
      <c r="L1971" s="25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</row>
    <row r="1972" spans="1:25" x14ac:dyDescent="0.3">
      <c r="A1972" s="18"/>
      <c r="B1972" s="19"/>
      <c r="C1972" s="4"/>
      <c r="D1972" s="20"/>
      <c r="E1972" s="20"/>
      <c r="F1972" s="21"/>
      <c r="G1972" s="22"/>
      <c r="H1972" s="23"/>
      <c r="I1972" s="24"/>
      <c r="J1972" s="25"/>
      <c r="K1972" s="4"/>
      <c r="L1972" s="25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</row>
    <row r="1973" spans="1:25" x14ac:dyDescent="0.3">
      <c r="A1973" s="18"/>
      <c r="B1973" s="19"/>
      <c r="C1973" s="4"/>
      <c r="D1973" s="20"/>
      <c r="E1973" s="20"/>
      <c r="F1973" s="21"/>
      <c r="G1973" s="22"/>
      <c r="H1973" s="23"/>
      <c r="I1973" s="24"/>
      <c r="J1973" s="25"/>
      <c r="K1973" s="4"/>
      <c r="L1973" s="25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</row>
    <row r="1974" spans="1:25" x14ac:dyDescent="0.3">
      <c r="A1974" s="18"/>
      <c r="B1974" s="19"/>
      <c r="C1974" s="4"/>
      <c r="D1974" s="20"/>
      <c r="E1974" s="20"/>
      <c r="F1974" s="21"/>
      <c r="G1974" s="22"/>
      <c r="H1974" s="23"/>
      <c r="I1974" s="24"/>
      <c r="J1974" s="25"/>
      <c r="K1974" s="4"/>
      <c r="L1974" s="25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</row>
    <row r="1975" spans="1:25" x14ac:dyDescent="0.3">
      <c r="A1975" s="18"/>
      <c r="B1975" s="19"/>
      <c r="C1975" s="4"/>
      <c r="D1975" s="20"/>
      <c r="E1975" s="20"/>
      <c r="F1975" s="21"/>
      <c r="G1975" s="22"/>
      <c r="H1975" s="23"/>
      <c r="I1975" s="24"/>
      <c r="J1975" s="25"/>
      <c r="K1975" s="4"/>
      <c r="L1975" s="25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</row>
    <row r="1976" spans="1:25" x14ac:dyDescent="0.3">
      <c r="A1976" s="18"/>
      <c r="B1976" s="19"/>
      <c r="C1976" s="4"/>
      <c r="D1976" s="20"/>
      <c r="E1976" s="20"/>
      <c r="F1976" s="21"/>
      <c r="G1976" s="22"/>
      <c r="H1976" s="23"/>
      <c r="I1976" s="24"/>
      <c r="J1976" s="25"/>
      <c r="K1976" s="4"/>
      <c r="L1976" s="25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</row>
    <row r="1977" spans="1:25" x14ac:dyDescent="0.3">
      <c r="A1977" s="18"/>
      <c r="B1977" s="19"/>
      <c r="C1977" s="4"/>
      <c r="D1977" s="20"/>
      <c r="E1977" s="20"/>
      <c r="F1977" s="21"/>
      <c r="G1977" s="22"/>
      <c r="H1977" s="23"/>
      <c r="I1977" s="24"/>
      <c r="J1977" s="25"/>
      <c r="K1977" s="4"/>
      <c r="L1977" s="25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</row>
    <row r="1978" spans="1:25" x14ac:dyDescent="0.3">
      <c r="A1978" s="18"/>
      <c r="B1978" s="19"/>
      <c r="C1978" s="4"/>
      <c r="D1978" s="20"/>
      <c r="E1978" s="20"/>
      <c r="F1978" s="21"/>
      <c r="G1978" s="22"/>
      <c r="H1978" s="23"/>
      <c r="I1978" s="24"/>
      <c r="J1978" s="25"/>
      <c r="K1978" s="4"/>
      <c r="L1978" s="25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</row>
    <row r="1979" spans="1:25" x14ac:dyDescent="0.3">
      <c r="A1979" s="18"/>
      <c r="B1979" s="19"/>
      <c r="C1979" s="4"/>
      <c r="D1979" s="20"/>
      <c r="E1979" s="20"/>
      <c r="F1979" s="21"/>
      <c r="G1979" s="22"/>
      <c r="H1979" s="23"/>
      <c r="I1979" s="24"/>
      <c r="J1979" s="25"/>
      <c r="K1979" s="4"/>
      <c r="L1979" s="25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</row>
    <row r="1980" spans="1:25" x14ac:dyDescent="0.3">
      <c r="A1980" s="18"/>
      <c r="B1980" s="19"/>
      <c r="C1980" s="4"/>
      <c r="D1980" s="20"/>
      <c r="E1980" s="20"/>
      <c r="F1980" s="21"/>
      <c r="G1980" s="22"/>
      <c r="H1980" s="23"/>
      <c r="I1980" s="24"/>
      <c r="J1980" s="25"/>
      <c r="K1980" s="4"/>
      <c r="L1980" s="25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</row>
    <row r="1981" spans="1:25" x14ac:dyDescent="0.3">
      <c r="A1981" s="18"/>
      <c r="B1981" s="19"/>
      <c r="C1981" s="4"/>
      <c r="D1981" s="20"/>
      <c r="E1981" s="20"/>
      <c r="F1981" s="21"/>
      <c r="G1981" s="22"/>
      <c r="H1981" s="23"/>
      <c r="I1981" s="24"/>
      <c r="J1981" s="25"/>
      <c r="K1981" s="4"/>
      <c r="L1981" s="25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</row>
    <row r="1982" spans="1:25" x14ac:dyDescent="0.3">
      <c r="A1982" s="18"/>
      <c r="B1982" s="19"/>
      <c r="C1982" s="4"/>
      <c r="D1982" s="20"/>
      <c r="E1982" s="20"/>
      <c r="F1982" s="21"/>
      <c r="G1982" s="22"/>
      <c r="H1982" s="23"/>
      <c r="I1982" s="24"/>
      <c r="J1982" s="25"/>
      <c r="K1982" s="4"/>
      <c r="L1982" s="25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</row>
    <row r="1983" spans="1:25" x14ac:dyDescent="0.3">
      <c r="A1983" s="18"/>
      <c r="B1983" s="19"/>
      <c r="C1983" s="4"/>
      <c r="D1983" s="20"/>
      <c r="E1983" s="20"/>
      <c r="F1983" s="21"/>
      <c r="G1983" s="22"/>
      <c r="H1983" s="23"/>
      <c r="I1983" s="24"/>
      <c r="J1983" s="25"/>
      <c r="K1983" s="4"/>
      <c r="L1983" s="25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</row>
    <row r="1984" spans="1:25" x14ac:dyDescent="0.3">
      <c r="A1984" s="18"/>
      <c r="B1984" s="19"/>
      <c r="C1984" s="4"/>
      <c r="D1984" s="20"/>
      <c r="E1984" s="20"/>
      <c r="F1984" s="21"/>
      <c r="G1984" s="22"/>
      <c r="H1984" s="23"/>
      <c r="I1984" s="24"/>
      <c r="J1984" s="25"/>
      <c r="K1984" s="4"/>
      <c r="L1984" s="25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</row>
    <row r="1985" spans="1:25" x14ac:dyDescent="0.3">
      <c r="A1985" s="18"/>
      <c r="B1985" s="19"/>
      <c r="C1985" s="4"/>
      <c r="D1985" s="20"/>
      <c r="E1985" s="20"/>
      <c r="F1985" s="21"/>
      <c r="G1985" s="22"/>
      <c r="H1985" s="23"/>
      <c r="I1985" s="24"/>
      <c r="J1985" s="25"/>
      <c r="K1985" s="4"/>
      <c r="L1985" s="25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</row>
    <row r="1986" spans="1:25" x14ac:dyDescent="0.3">
      <c r="A1986" s="18"/>
      <c r="B1986" s="19"/>
      <c r="C1986" s="4"/>
      <c r="D1986" s="20"/>
      <c r="E1986" s="20"/>
      <c r="F1986" s="21"/>
      <c r="G1986" s="22"/>
      <c r="H1986" s="23"/>
      <c r="I1986" s="24"/>
      <c r="J1986" s="25"/>
      <c r="K1986" s="4"/>
      <c r="L1986" s="25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</row>
    <row r="1987" spans="1:25" x14ac:dyDescent="0.3">
      <c r="A1987" s="18"/>
      <c r="B1987" s="19"/>
      <c r="C1987" s="4"/>
      <c r="D1987" s="20"/>
      <c r="E1987" s="20"/>
      <c r="F1987" s="21"/>
      <c r="G1987" s="22"/>
      <c r="H1987" s="23"/>
      <c r="I1987" s="24"/>
      <c r="J1987" s="25"/>
      <c r="K1987" s="4"/>
      <c r="L1987" s="25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</row>
    <row r="1988" spans="1:25" x14ac:dyDescent="0.3">
      <c r="A1988" s="18"/>
      <c r="B1988" s="19"/>
      <c r="C1988" s="4"/>
      <c r="D1988" s="20"/>
      <c r="E1988" s="20"/>
      <c r="F1988" s="21"/>
      <c r="G1988" s="22"/>
      <c r="H1988" s="23"/>
      <c r="I1988" s="24"/>
      <c r="J1988" s="25"/>
      <c r="K1988" s="4"/>
      <c r="L1988" s="25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</row>
    <row r="1989" spans="1:25" x14ac:dyDescent="0.3">
      <c r="A1989" s="18"/>
      <c r="B1989" s="19"/>
      <c r="C1989" s="4"/>
      <c r="D1989" s="20"/>
      <c r="E1989" s="20"/>
      <c r="F1989" s="21"/>
      <c r="G1989" s="22"/>
      <c r="H1989" s="23"/>
      <c r="I1989" s="24"/>
      <c r="J1989" s="25"/>
      <c r="K1989" s="4"/>
      <c r="L1989" s="25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</row>
    <row r="1990" spans="1:25" x14ac:dyDescent="0.3">
      <c r="A1990" s="18"/>
      <c r="B1990" s="19"/>
      <c r="C1990" s="4"/>
      <c r="D1990" s="20"/>
      <c r="E1990" s="20"/>
      <c r="F1990" s="21"/>
      <c r="G1990" s="22"/>
      <c r="H1990" s="23"/>
      <c r="I1990" s="24"/>
      <c r="J1990" s="25"/>
      <c r="K1990" s="4"/>
      <c r="L1990" s="25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</row>
    <row r="1991" spans="1:25" x14ac:dyDescent="0.3">
      <c r="A1991" s="18"/>
      <c r="B1991" s="19"/>
      <c r="C1991" s="4"/>
      <c r="D1991" s="20"/>
      <c r="E1991" s="20"/>
      <c r="F1991" s="21"/>
      <c r="G1991" s="22"/>
      <c r="H1991" s="23"/>
      <c r="I1991" s="24"/>
      <c r="J1991" s="25"/>
      <c r="K1991" s="4"/>
      <c r="L1991" s="25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</row>
    <row r="1992" spans="1:25" x14ac:dyDescent="0.3">
      <c r="A1992" s="18"/>
      <c r="B1992" s="19"/>
      <c r="C1992" s="4"/>
      <c r="D1992" s="20"/>
      <c r="E1992" s="20"/>
      <c r="F1992" s="21"/>
      <c r="G1992" s="22"/>
      <c r="H1992" s="23"/>
      <c r="I1992" s="24"/>
      <c r="J1992" s="25"/>
      <c r="K1992" s="4"/>
      <c r="L1992" s="25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</row>
    <row r="1993" spans="1:25" x14ac:dyDescent="0.3">
      <c r="A1993" s="18"/>
      <c r="B1993" s="19"/>
      <c r="C1993" s="4"/>
      <c r="D1993" s="20"/>
      <c r="E1993" s="20"/>
      <c r="F1993" s="21"/>
      <c r="G1993" s="22"/>
      <c r="H1993" s="23"/>
      <c r="I1993" s="24"/>
      <c r="J1993" s="25"/>
      <c r="K1993" s="4"/>
      <c r="L1993" s="25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</row>
    <row r="1994" spans="1:25" x14ac:dyDescent="0.3">
      <c r="A1994" s="18"/>
      <c r="B1994" s="19"/>
      <c r="C1994" s="4"/>
      <c r="D1994" s="20"/>
      <c r="E1994" s="20"/>
      <c r="F1994" s="21"/>
      <c r="G1994" s="22"/>
      <c r="H1994" s="23"/>
      <c r="I1994" s="24"/>
      <c r="J1994" s="25"/>
      <c r="K1994" s="4"/>
      <c r="L1994" s="25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</row>
    <row r="1995" spans="1:25" x14ac:dyDescent="0.3">
      <c r="A1995" s="18"/>
      <c r="B1995" s="19"/>
      <c r="C1995" s="4"/>
      <c r="D1995" s="20"/>
      <c r="E1995" s="20"/>
      <c r="F1995" s="21"/>
      <c r="G1995" s="22"/>
      <c r="H1995" s="23"/>
      <c r="I1995" s="24"/>
      <c r="J1995" s="25"/>
      <c r="K1995" s="4"/>
      <c r="L1995" s="25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</row>
    <row r="1996" spans="1:25" x14ac:dyDescent="0.3">
      <c r="A1996" s="18"/>
      <c r="B1996" s="19"/>
      <c r="C1996" s="4"/>
      <c r="D1996" s="20"/>
      <c r="E1996" s="20"/>
      <c r="F1996" s="21"/>
      <c r="G1996" s="22"/>
      <c r="H1996" s="23"/>
      <c r="I1996" s="24"/>
      <c r="J1996" s="25"/>
      <c r="K1996" s="4"/>
      <c r="L1996" s="25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</row>
    <row r="1997" spans="1:25" x14ac:dyDescent="0.3">
      <c r="A1997" s="18"/>
      <c r="B1997" s="19"/>
      <c r="C1997" s="4"/>
      <c r="D1997" s="20"/>
      <c r="E1997" s="20"/>
      <c r="F1997" s="21"/>
      <c r="G1997" s="22"/>
      <c r="H1997" s="23"/>
      <c r="I1997" s="24"/>
      <c r="J1997" s="25"/>
      <c r="K1997" s="4"/>
      <c r="L1997" s="25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</row>
    <row r="1998" spans="1:25" x14ac:dyDescent="0.3">
      <c r="A1998" s="18"/>
      <c r="B1998" s="19"/>
      <c r="C1998" s="4"/>
      <c r="D1998" s="20"/>
      <c r="E1998" s="20"/>
      <c r="F1998" s="21"/>
      <c r="G1998" s="22"/>
      <c r="H1998" s="23"/>
      <c r="I1998" s="24"/>
      <c r="J1998" s="25"/>
      <c r="K1998" s="4"/>
      <c r="L1998" s="25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</row>
    <row r="1999" spans="1:25" x14ac:dyDescent="0.3">
      <c r="A1999" s="18"/>
      <c r="B1999" s="19"/>
      <c r="C1999" s="4"/>
      <c r="D1999" s="20"/>
      <c r="E1999" s="20"/>
      <c r="F1999" s="21"/>
      <c r="G1999" s="22"/>
      <c r="H1999" s="23"/>
      <c r="I1999" s="24"/>
      <c r="J1999" s="25"/>
      <c r="K1999" s="4"/>
      <c r="L1999" s="25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</row>
    <row r="2000" spans="1:25" x14ac:dyDescent="0.3">
      <c r="A2000" s="18"/>
      <c r="B2000" s="19"/>
      <c r="C2000" s="4"/>
      <c r="D2000" s="20"/>
      <c r="E2000" s="20"/>
      <c r="F2000" s="21"/>
      <c r="G2000" s="22"/>
      <c r="H2000" s="23"/>
      <c r="I2000" s="24"/>
      <c r="J2000" s="25"/>
      <c r="K2000" s="4"/>
      <c r="L2000" s="25"/>
      <c r="N2000" s="26"/>
      <c r="O2000" s="26"/>
      <c r="P2000" s="26"/>
      <c r="Q2000" s="26"/>
      <c r="R2000" s="26"/>
      <c r="S2000" s="26"/>
      <c r="T2000" s="26"/>
      <c r="U2000" s="26"/>
      <c r="V2000" s="26"/>
      <c r="W2000" s="26"/>
      <c r="X2000" s="26"/>
      <c r="Y2000" s="26"/>
    </row>
    <row r="2001" spans="1:25" x14ac:dyDescent="0.3">
      <c r="A2001" s="18"/>
      <c r="B2001" s="19"/>
      <c r="C2001" s="4"/>
      <c r="D2001" s="20"/>
      <c r="E2001" s="20"/>
      <c r="F2001" s="21"/>
      <c r="G2001" s="22"/>
      <c r="H2001" s="23"/>
      <c r="I2001" s="24"/>
      <c r="J2001" s="25"/>
      <c r="K2001" s="4"/>
      <c r="L2001" s="25"/>
      <c r="N2001" s="26"/>
      <c r="O2001" s="26"/>
      <c r="P2001" s="26"/>
      <c r="Q2001" s="26"/>
      <c r="R2001" s="26"/>
      <c r="S2001" s="26"/>
      <c r="T2001" s="26"/>
      <c r="U2001" s="26"/>
      <c r="V2001" s="26"/>
      <c r="W2001" s="26"/>
      <c r="X2001" s="26"/>
      <c r="Y2001" s="26"/>
    </row>
    <row r="2002" spans="1:25" x14ac:dyDescent="0.3">
      <c r="A2002" s="18"/>
      <c r="B2002" s="19"/>
      <c r="C2002" s="4"/>
      <c r="D2002" s="20"/>
      <c r="E2002" s="20"/>
      <c r="F2002" s="21"/>
      <c r="G2002" s="22"/>
      <c r="H2002" s="23"/>
      <c r="I2002" s="24"/>
      <c r="J2002" s="25"/>
      <c r="K2002" s="4"/>
      <c r="L2002" s="25"/>
      <c r="N2002" s="26"/>
      <c r="O2002" s="26"/>
      <c r="P2002" s="26"/>
      <c r="Q2002" s="26"/>
      <c r="R2002" s="26"/>
      <c r="S2002" s="26"/>
      <c r="T2002" s="26"/>
      <c r="U2002" s="26"/>
      <c r="V2002" s="26"/>
      <c r="W2002" s="26"/>
      <c r="X2002" s="26"/>
      <c r="Y2002" s="26"/>
    </row>
    <row r="2003" spans="1:25" x14ac:dyDescent="0.3">
      <c r="A2003" s="18"/>
      <c r="B2003" s="19"/>
      <c r="C2003" s="4"/>
      <c r="D2003" s="20"/>
      <c r="E2003" s="20"/>
      <c r="F2003" s="21"/>
      <c r="G2003" s="22"/>
      <c r="H2003" s="23"/>
      <c r="I2003" s="24"/>
      <c r="J2003" s="25"/>
      <c r="K2003" s="4"/>
      <c r="L2003" s="25"/>
      <c r="N2003" s="26"/>
      <c r="O2003" s="26"/>
      <c r="P2003" s="26"/>
      <c r="Q2003" s="26"/>
      <c r="R2003" s="26"/>
      <c r="S2003" s="26"/>
      <c r="T2003" s="26"/>
      <c r="U2003" s="26"/>
      <c r="V2003" s="26"/>
      <c r="W2003" s="26"/>
      <c r="X2003" s="26"/>
      <c r="Y2003" s="26"/>
    </row>
    <row r="2004" spans="1:25" x14ac:dyDescent="0.3">
      <c r="A2004" s="18"/>
      <c r="B2004" s="19"/>
      <c r="C2004" s="4"/>
      <c r="D2004" s="20"/>
      <c r="E2004" s="20"/>
      <c r="F2004" s="21"/>
      <c r="G2004" s="22"/>
      <c r="H2004" s="23"/>
      <c r="I2004" s="24"/>
      <c r="J2004" s="25"/>
      <c r="K2004" s="4"/>
      <c r="L2004" s="25"/>
      <c r="N2004" s="26"/>
      <c r="O2004" s="26"/>
      <c r="P2004" s="26"/>
      <c r="Q2004" s="26"/>
      <c r="R2004" s="26"/>
      <c r="S2004" s="26"/>
      <c r="T2004" s="26"/>
      <c r="U2004" s="26"/>
      <c r="V2004" s="26"/>
      <c r="W2004" s="26"/>
      <c r="X2004" s="26"/>
      <c r="Y2004" s="26"/>
    </row>
    <row r="2005" spans="1:25" x14ac:dyDescent="0.3">
      <c r="A2005" s="18"/>
      <c r="B2005" s="19"/>
      <c r="C2005" s="4"/>
      <c r="D2005" s="20"/>
      <c r="E2005" s="20"/>
      <c r="F2005" s="21"/>
      <c r="G2005" s="22"/>
      <c r="H2005" s="23"/>
      <c r="I2005" s="24"/>
      <c r="J2005" s="25"/>
      <c r="K2005" s="4"/>
      <c r="L2005" s="25"/>
      <c r="N2005" s="26"/>
      <c r="O2005" s="26"/>
      <c r="P2005" s="26"/>
      <c r="Q2005" s="26"/>
      <c r="R2005" s="26"/>
      <c r="S2005" s="26"/>
      <c r="T2005" s="26"/>
      <c r="U2005" s="26"/>
      <c r="V2005" s="26"/>
      <c r="W2005" s="26"/>
      <c r="X2005" s="26"/>
      <c r="Y2005" s="26"/>
    </row>
    <row r="2006" spans="1:25" x14ac:dyDescent="0.3">
      <c r="A2006" s="18"/>
      <c r="B2006" s="19"/>
      <c r="C2006" s="4"/>
      <c r="D2006" s="20"/>
      <c r="E2006" s="20"/>
      <c r="F2006" s="21"/>
      <c r="G2006" s="22"/>
      <c r="H2006" s="23"/>
      <c r="I2006" s="24"/>
      <c r="J2006" s="25"/>
      <c r="K2006" s="4"/>
      <c r="L2006" s="25"/>
      <c r="N2006" s="26"/>
      <c r="O2006" s="26"/>
      <c r="P2006" s="26"/>
      <c r="Q2006" s="26"/>
      <c r="R2006" s="26"/>
      <c r="S2006" s="26"/>
      <c r="T2006" s="26"/>
      <c r="U2006" s="26"/>
      <c r="V2006" s="26"/>
      <c r="W2006" s="26"/>
      <c r="X2006" s="26"/>
      <c r="Y2006" s="26"/>
    </row>
    <row r="2007" spans="1:25" x14ac:dyDescent="0.3">
      <c r="A2007" s="18"/>
      <c r="B2007" s="19"/>
      <c r="C2007" s="4"/>
      <c r="D2007" s="20"/>
      <c r="E2007" s="20"/>
      <c r="F2007" s="21"/>
      <c r="G2007" s="22"/>
      <c r="H2007" s="23"/>
      <c r="I2007" s="24"/>
      <c r="J2007" s="25"/>
      <c r="K2007" s="4"/>
      <c r="L2007" s="25"/>
      <c r="N2007" s="26"/>
      <c r="O2007" s="26"/>
      <c r="P2007" s="26"/>
      <c r="Q2007" s="26"/>
      <c r="R2007" s="26"/>
      <c r="S2007" s="26"/>
      <c r="T2007" s="26"/>
      <c r="U2007" s="26"/>
      <c r="V2007" s="26"/>
      <c r="W2007" s="26"/>
      <c r="X2007" s="26"/>
      <c r="Y2007" s="26"/>
    </row>
    <row r="2008" spans="1:25" x14ac:dyDescent="0.3">
      <c r="A2008" s="18"/>
      <c r="B2008" s="19"/>
      <c r="C2008" s="4"/>
      <c r="D2008" s="20"/>
      <c r="E2008" s="20"/>
      <c r="F2008" s="21"/>
      <c r="G2008" s="22"/>
      <c r="H2008" s="23"/>
      <c r="I2008" s="24"/>
      <c r="J2008" s="25"/>
      <c r="K2008" s="4"/>
      <c r="L2008" s="25"/>
      <c r="N2008" s="26"/>
      <c r="O2008" s="26"/>
      <c r="P2008" s="26"/>
      <c r="Q2008" s="26"/>
      <c r="R2008" s="26"/>
      <c r="S2008" s="26"/>
      <c r="T2008" s="26"/>
      <c r="U2008" s="26"/>
      <c r="V2008" s="26"/>
      <c r="W2008" s="26"/>
      <c r="X2008" s="26"/>
      <c r="Y2008" s="26"/>
    </row>
    <row r="2009" spans="1:25" x14ac:dyDescent="0.3">
      <c r="A2009" s="18"/>
      <c r="B2009" s="19"/>
      <c r="C2009" s="4"/>
      <c r="D2009" s="20"/>
      <c r="E2009" s="20"/>
      <c r="F2009" s="21"/>
      <c r="G2009" s="22"/>
      <c r="H2009" s="23"/>
      <c r="I2009" s="24"/>
      <c r="J2009" s="25"/>
      <c r="K2009" s="4"/>
      <c r="L2009" s="25"/>
      <c r="N2009" s="26"/>
      <c r="O2009" s="26"/>
      <c r="P2009" s="26"/>
      <c r="Q2009" s="26"/>
      <c r="R2009" s="26"/>
      <c r="S2009" s="26"/>
      <c r="T2009" s="26"/>
      <c r="U2009" s="26"/>
      <c r="V2009" s="26"/>
      <c r="W2009" s="26"/>
      <c r="X2009" s="26"/>
      <c r="Y2009" s="26"/>
    </row>
    <row r="2010" spans="1:25" x14ac:dyDescent="0.3">
      <c r="A2010" s="18"/>
      <c r="B2010" s="19"/>
      <c r="C2010" s="4"/>
      <c r="D2010" s="20"/>
      <c r="E2010" s="20"/>
      <c r="F2010" s="21"/>
      <c r="G2010" s="22"/>
      <c r="H2010" s="23"/>
      <c r="I2010" s="24"/>
      <c r="J2010" s="25"/>
      <c r="K2010" s="4"/>
      <c r="L2010" s="25"/>
      <c r="N2010" s="26"/>
      <c r="O2010" s="26"/>
      <c r="P2010" s="26"/>
      <c r="Q2010" s="26"/>
      <c r="R2010" s="26"/>
      <c r="S2010" s="26"/>
      <c r="T2010" s="26"/>
      <c r="U2010" s="26"/>
      <c r="V2010" s="26"/>
      <c r="W2010" s="26"/>
      <c r="X2010" s="26"/>
      <c r="Y2010" s="26"/>
    </row>
    <row r="2011" spans="1:25" x14ac:dyDescent="0.3">
      <c r="A2011" s="18"/>
      <c r="B2011" s="19"/>
      <c r="C2011" s="4"/>
      <c r="D2011" s="20"/>
      <c r="E2011" s="20"/>
      <c r="F2011" s="21"/>
      <c r="G2011" s="22"/>
      <c r="H2011" s="23"/>
      <c r="I2011" s="24"/>
      <c r="J2011" s="25"/>
      <c r="K2011" s="4"/>
      <c r="L2011" s="25"/>
      <c r="N2011" s="26"/>
      <c r="O2011" s="26"/>
      <c r="P2011" s="26"/>
      <c r="Q2011" s="26"/>
      <c r="R2011" s="26"/>
      <c r="S2011" s="26"/>
      <c r="T2011" s="26"/>
      <c r="U2011" s="26"/>
      <c r="V2011" s="26"/>
      <c r="W2011" s="26"/>
      <c r="X2011" s="26"/>
      <c r="Y2011" s="26"/>
    </row>
    <row r="2012" spans="1:25" x14ac:dyDescent="0.3">
      <c r="A2012" s="18"/>
      <c r="B2012" s="19"/>
      <c r="C2012" s="4"/>
      <c r="D2012" s="20"/>
      <c r="E2012" s="20"/>
      <c r="F2012" s="21"/>
      <c r="G2012" s="22"/>
      <c r="H2012" s="23"/>
      <c r="I2012" s="24"/>
      <c r="J2012" s="25"/>
      <c r="K2012" s="4"/>
      <c r="L2012" s="25"/>
      <c r="N2012" s="26"/>
      <c r="O2012" s="26"/>
      <c r="P2012" s="26"/>
      <c r="Q2012" s="26"/>
      <c r="R2012" s="26"/>
      <c r="S2012" s="26"/>
      <c r="T2012" s="26"/>
      <c r="U2012" s="26"/>
      <c r="V2012" s="26"/>
      <c r="W2012" s="26"/>
      <c r="X2012" s="26"/>
      <c r="Y2012" s="26"/>
    </row>
    <row r="2013" spans="1:25" x14ac:dyDescent="0.3">
      <c r="A2013" s="18"/>
      <c r="B2013" s="19"/>
      <c r="C2013" s="4"/>
      <c r="D2013" s="20"/>
      <c r="E2013" s="20"/>
      <c r="F2013" s="21"/>
      <c r="G2013" s="22"/>
      <c r="H2013" s="23"/>
      <c r="I2013" s="24"/>
      <c r="J2013" s="25"/>
      <c r="K2013" s="4"/>
      <c r="L2013" s="25"/>
      <c r="N2013" s="26"/>
      <c r="O2013" s="26"/>
      <c r="P2013" s="26"/>
      <c r="Q2013" s="26"/>
      <c r="R2013" s="26"/>
      <c r="S2013" s="26"/>
      <c r="T2013" s="26"/>
      <c r="U2013" s="26"/>
      <c r="V2013" s="26"/>
      <c r="W2013" s="26"/>
      <c r="X2013" s="26"/>
      <c r="Y2013" s="26"/>
    </row>
    <row r="2014" spans="1:25" x14ac:dyDescent="0.3">
      <c r="A2014" s="18"/>
      <c r="B2014" s="19"/>
      <c r="C2014" s="4"/>
      <c r="D2014" s="20"/>
      <c r="E2014" s="20"/>
      <c r="F2014" s="21"/>
      <c r="G2014" s="22"/>
      <c r="H2014" s="23"/>
      <c r="I2014" s="24"/>
      <c r="J2014" s="25"/>
      <c r="K2014" s="4"/>
      <c r="L2014" s="25"/>
      <c r="N2014" s="26"/>
      <c r="O2014" s="26"/>
      <c r="P2014" s="26"/>
      <c r="Q2014" s="26"/>
      <c r="R2014" s="26"/>
      <c r="S2014" s="26"/>
      <c r="T2014" s="26"/>
      <c r="U2014" s="26"/>
      <c r="V2014" s="26"/>
      <c r="W2014" s="26"/>
      <c r="X2014" s="26"/>
      <c r="Y2014" s="26"/>
    </row>
    <row r="2015" spans="1:25" x14ac:dyDescent="0.3">
      <c r="A2015" s="18"/>
      <c r="B2015" s="19"/>
      <c r="C2015" s="4"/>
      <c r="D2015" s="20"/>
      <c r="E2015" s="20"/>
      <c r="F2015" s="21"/>
      <c r="G2015" s="22"/>
      <c r="H2015" s="23"/>
      <c r="I2015" s="24"/>
      <c r="J2015" s="25"/>
      <c r="K2015" s="4"/>
      <c r="L2015" s="25"/>
      <c r="N2015" s="26"/>
      <c r="O2015" s="26"/>
      <c r="P2015" s="26"/>
      <c r="Q2015" s="26"/>
      <c r="R2015" s="26"/>
      <c r="S2015" s="26"/>
      <c r="T2015" s="26"/>
      <c r="U2015" s="26"/>
      <c r="V2015" s="26"/>
      <c r="W2015" s="26"/>
      <c r="X2015" s="26"/>
      <c r="Y2015" s="26"/>
    </row>
    <row r="2016" spans="1:25" x14ac:dyDescent="0.3">
      <c r="A2016" s="18"/>
      <c r="B2016" s="19"/>
      <c r="C2016" s="4"/>
      <c r="D2016" s="20"/>
      <c r="E2016" s="20"/>
      <c r="F2016" s="21"/>
      <c r="G2016" s="22"/>
      <c r="H2016" s="23"/>
      <c r="I2016" s="24"/>
      <c r="J2016" s="25"/>
      <c r="K2016" s="4"/>
      <c r="L2016" s="25"/>
      <c r="N2016" s="26"/>
      <c r="O2016" s="26"/>
      <c r="P2016" s="26"/>
      <c r="Q2016" s="26"/>
      <c r="R2016" s="26"/>
      <c r="S2016" s="26"/>
      <c r="T2016" s="26"/>
      <c r="U2016" s="26"/>
      <c r="V2016" s="26"/>
      <c r="W2016" s="26"/>
      <c r="X2016" s="26"/>
      <c r="Y2016" s="26"/>
    </row>
    <row r="2017" spans="1:25" x14ac:dyDescent="0.3">
      <c r="A2017" s="18"/>
      <c r="B2017" s="19"/>
      <c r="C2017" s="4"/>
      <c r="D2017" s="20"/>
      <c r="E2017" s="20"/>
      <c r="F2017" s="21"/>
      <c r="G2017" s="22"/>
      <c r="H2017" s="23"/>
      <c r="I2017" s="24"/>
      <c r="J2017" s="25"/>
      <c r="K2017" s="4"/>
      <c r="L2017" s="25"/>
      <c r="N2017" s="26"/>
      <c r="O2017" s="26"/>
      <c r="P2017" s="26"/>
      <c r="Q2017" s="26"/>
      <c r="R2017" s="26"/>
      <c r="S2017" s="26"/>
      <c r="T2017" s="26"/>
      <c r="U2017" s="26"/>
      <c r="V2017" s="26"/>
      <c r="W2017" s="26"/>
      <c r="X2017" s="26"/>
      <c r="Y2017" s="26"/>
    </row>
    <row r="2018" spans="1:25" x14ac:dyDescent="0.3">
      <c r="A2018" s="18"/>
      <c r="B2018" s="19"/>
      <c r="C2018" s="4"/>
      <c r="D2018" s="20"/>
      <c r="E2018" s="20"/>
      <c r="F2018" s="21"/>
      <c r="G2018" s="22"/>
      <c r="H2018" s="23"/>
      <c r="I2018" s="24"/>
      <c r="J2018" s="25"/>
      <c r="K2018" s="4"/>
      <c r="L2018" s="25"/>
      <c r="N2018" s="26"/>
      <c r="O2018" s="26"/>
      <c r="P2018" s="26"/>
      <c r="Q2018" s="26"/>
      <c r="R2018" s="26"/>
      <c r="S2018" s="26"/>
      <c r="T2018" s="26"/>
      <c r="U2018" s="26"/>
      <c r="V2018" s="26"/>
      <c r="W2018" s="26"/>
      <c r="X2018" s="26"/>
      <c r="Y2018" s="26"/>
    </row>
    <row r="2019" spans="1:25" x14ac:dyDescent="0.3">
      <c r="A2019" s="18"/>
      <c r="B2019" s="19"/>
      <c r="C2019" s="4"/>
      <c r="D2019" s="20"/>
      <c r="E2019" s="20"/>
      <c r="F2019" s="21"/>
      <c r="G2019" s="22"/>
      <c r="H2019" s="23"/>
      <c r="I2019" s="24"/>
      <c r="J2019" s="25"/>
      <c r="K2019" s="4"/>
      <c r="L2019" s="25"/>
      <c r="N2019" s="26"/>
      <c r="O2019" s="26"/>
      <c r="P2019" s="26"/>
      <c r="Q2019" s="26"/>
      <c r="R2019" s="26"/>
      <c r="S2019" s="26"/>
      <c r="T2019" s="26"/>
      <c r="U2019" s="26"/>
      <c r="V2019" s="26"/>
      <c r="W2019" s="26"/>
      <c r="X2019" s="26"/>
      <c r="Y2019" s="26"/>
    </row>
    <row r="2020" spans="1:25" x14ac:dyDescent="0.3">
      <c r="A2020" s="18"/>
      <c r="B2020" s="19"/>
      <c r="C2020" s="4"/>
      <c r="D2020" s="20"/>
      <c r="E2020" s="20"/>
      <c r="F2020" s="21"/>
      <c r="G2020" s="22"/>
      <c r="H2020" s="23"/>
      <c r="I2020" s="24"/>
      <c r="J2020" s="25"/>
      <c r="K2020" s="4"/>
      <c r="L2020" s="25"/>
      <c r="N2020" s="26"/>
      <c r="O2020" s="26"/>
      <c r="P2020" s="26"/>
      <c r="Q2020" s="26"/>
      <c r="R2020" s="26"/>
      <c r="S2020" s="26"/>
      <c r="T2020" s="26"/>
      <c r="U2020" s="26"/>
      <c r="V2020" s="26"/>
      <c r="W2020" s="26"/>
      <c r="X2020" s="26"/>
      <c r="Y2020" s="26"/>
    </row>
    <row r="2021" spans="1:25" x14ac:dyDescent="0.3">
      <c r="A2021" s="18"/>
      <c r="B2021" s="19"/>
      <c r="C2021" s="4"/>
      <c r="D2021" s="20"/>
      <c r="E2021" s="20"/>
      <c r="F2021" s="21"/>
      <c r="G2021" s="22"/>
      <c r="H2021" s="23"/>
      <c r="I2021" s="24"/>
      <c r="J2021" s="25"/>
      <c r="K2021" s="4"/>
      <c r="L2021" s="25"/>
      <c r="N2021" s="26"/>
      <c r="O2021" s="26"/>
      <c r="P2021" s="26"/>
      <c r="Q2021" s="26"/>
      <c r="R2021" s="26"/>
      <c r="S2021" s="26"/>
      <c r="T2021" s="26"/>
      <c r="U2021" s="26"/>
      <c r="V2021" s="26"/>
      <c r="W2021" s="26"/>
      <c r="X2021" s="26"/>
      <c r="Y2021" s="26"/>
    </row>
    <row r="2022" spans="1:25" x14ac:dyDescent="0.3">
      <c r="A2022" s="18"/>
      <c r="B2022" s="19"/>
      <c r="C2022" s="4"/>
      <c r="D2022" s="20"/>
      <c r="E2022" s="20"/>
      <c r="F2022" s="21"/>
      <c r="G2022" s="22"/>
      <c r="H2022" s="23"/>
      <c r="I2022" s="24"/>
      <c r="J2022" s="25"/>
      <c r="K2022" s="4"/>
      <c r="L2022" s="25"/>
      <c r="N2022" s="26"/>
      <c r="O2022" s="26"/>
      <c r="P2022" s="26"/>
      <c r="Q2022" s="26"/>
      <c r="R2022" s="26"/>
      <c r="S2022" s="26"/>
      <c r="T2022" s="26"/>
      <c r="U2022" s="26"/>
      <c r="V2022" s="26"/>
      <c r="W2022" s="26"/>
      <c r="X2022" s="26"/>
      <c r="Y2022" s="26"/>
    </row>
    <row r="2023" spans="1:25" x14ac:dyDescent="0.3">
      <c r="A2023" s="18"/>
      <c r="B2023" s="19"/>
      <c r="C2023" s="4"/>
      <c r="D2023" s="20"/>
      <c r="E2023" s="20"/>
      <c r="F2023" s="21"/>
      <c r="G2023" s="22"/>
      <c r="H2023" s="23"/>
      <c r="I2023" s="24"/>
      <c r="J2023" s="25"/>
      <c r="K2023" s="4"/>
      <c r="L2023" s="25"/>
      <c r="N2023" s="26"/>
      <c r="O2023" s="26"/>
      <c r="P2023" s="26"/>
      <c r="Q2023" s="26"/>
      <c r="R2023" s="26"/>
      <c r="S2023" s="26"/>
      <c r="T2023" s="26"/>
      <c r="U2023" s="26"/>
      <c r="V2023" s="26"/>
      <c r="W2023" s="26"/>
      <c r="X2023" s="26"/>
      <c r="Y2023" s="26"/>
    </row>
    <row r="2024" spans="1:25" x14ac:dyDescent="0.3">
      <c r="A2024" s="18"/>
      <c r="B2024" s="19"/>
      <c r="C2024" s="4"/>
      <c r="D2024" s="20"/>
      <c r="E2024" s="20"/>
      <c r="F2024" s="21"/>
      <c r="G2024" s="22"/>
      <c r="H2024" s="23"/>
      <c r="I2024" s="24"/>
      <c r="J2024" s="25"/>
      <c r="K2024" s="4"/>
      <c r="L2024" s="25"/>
      <c r="N2024" s="26"/>
      <c r="O2024" s="26"/>
      <c r="P2024" s="26"/>
      <c r="Q2024" s="26"/>
      <c r="R2024" s="26"/>
      <c r="S2024" s="26"/>
      <c r="T2024" s="26"/>
      <c r="U2024" s="26"/>
      <c r="V2024" s="26"/>
      <c r="W2024" s="26"/>
      <c r="X2024" s="26"/>
      <c r="Y2024" s="26"/>
    </row>
    <row r="2025" spans="1:25" x14ac:dyDescent="0.3">
      <c r="A2025" s="18"/>
      <c r="B2025" s="19"/>
      <c r="C2025" s="4"/>
      <c r="D2025" s="20"/>
      <c r="E2025" s="20"/>
      <c r="F2025" s="21"/>
      <c r="G2025" s="22"/>
      <c r="H2025" s="23"/>
      <c r="I2025" s="24"/>
      <c r="J2025" s="25"/>
      <c r="K2025" s="4"/>
      <c r="L2025" s="25"/>
      <c r="N2025" s="26"/>
      <c r="O2025" s="26"/>
      <c r="P2025" s="26"/>
      <c r="Q2025" s="26"/>
      <c r="R2025" s="26"/>
      <c r="S2025" s="26"/>
      <c r="T2025" s="26"/>
      <c r="U2025" s="26"/>
      <c r="V2025" s="26"/>
      <c r="W2025" s="26"/>
      <c r="X2025" s="26"/>
      <c r="Y2025" s="26"/>
    </row>
    <row r="2026" spans="1:25" x14ac:dyDescent="0.3">
      <c r="A2026" s="18"/>
      <c r="B2026" s="19"/>
      <c r="C2026" s="4"/>
      <c r="D2026" s="20"/>
      <c r="E2026" s="20"/>
      <c r="F2026" s="21"/>
      <c r="G2026" s="22"/>
      <c r="H2026" s="23"/>
      <c r="I2026" s="24"/>
      <c r="J2026" s="25"/>
      <c r="K2026" s="4"/>
      <c r="L2026" s="25"/>
      <c r="N2026" s="26"/>
      <c r="O2026" s="26"/>
      <c r="P2026" s="26"/>
      <c r="Q2026" s="26"/>
      <c r="R2026" s="26"/>
      <c r="S2026" s="26"/>
      <c r="T2026" s="26"/>
      <c r="U2026" s="26"/>
      <c r="V2026" s="26"/>
      <c r="W2026" s="26"/>
      <c r="X2026" s="26"/>
      <c r="Y2026" s="26"/>
    </row>
    <row r="2027" spans="1:25" x14ac:dyDescent="0.3">
      <c r="A2027" s="18"/>
      <c r="B2027" s="19"/>
      <c r="C2027" s="4"/>
      <c r="D2027" s="20"/>
      <c r="E2027" s="20"/>
      <c r="F2027" s="21"/>
      <c r="G2027" s="22"/>
      <c r="H2027" s="23"/>
      <c r="I2027" s="24"/>
      <c r="J2027" s="25"/>
      <c r="K2027" s="4"/>
      <c r="L2027" s="25"/>
      <c r="N2027" s="26"/>
      <c r="O2027" s="26"/>
      <c r="P2027" s="26"/>
      <c r="Q2027" s="26"/>
      <c r="R2027" s="26"/>
      <c r="S2027" s="26"/>
      <c r="T2027" s="26"/>
      <c r="U2027" s="26"/>
      <c r="V2027" s="26"/>
      <c r="W2027" s="26"/>
      <c r="X2027" s="26"/>
      <c r="Y2027" s="26"/>
    </row>
    <row r="2028" spans="1:25" x14ac:dyDescent="0.3">
      <c r="A2028" s="18"/>
      <c r="B2028" s="19"/>
      <c r="C2028" s="4"/>
      <c r="D2028" s="20"/>
      <c r="E2028" s="20"/>
      <c r="F2028" s="21"/>
      <c r="G2028" s="22"/>
      <c r="H2028" s="23"/>
      <c r="I2028" s="24"/>
      <c r="J2028" s="25"/>
      <c r="K2028" s="4"/>
      <c r="L2028" s="25"/>
      <c r="N2028" s="26"/>
      <c r="O2028" s="26"/>
      <c r="P2028" s="26"/>
      <c r="Q2028" s="26"/>
      <c r="R2028" s="26"/>
      <c r="S2028" s="26"/>
      <c r="T2028" s="26"/>
      <c r="U2028" s="26"/>
      <c r="V2028" s="26"/>
      <c r="W2028" s="26"/>
      <c r="X2028" s="26"/>
      <c r="Y2028" s="26"/>
    </row>
    <row r="2029" spans="1:25" x14ac:dyDescent="0.3">
      <c r="A2029" s="18"/>
      <c r="B2029" s="19"/>
      <c r="C2029" s="4"/>
      <c r="D2029" s="20"/>
      <c r="E2029" s="20"/>
      <c r="F2029" s="21"/>
      <c r="G2029" s="22"/>
      <c r="H2029" s="23"/>
      <c r="I2029" s="24"/>
      <c r="J2029" s="25"/>
      <c r="K2029" s="4"/>
      <c r="L2029" s="25"/>
      <c r="N2029" s="26"/>
      <c r="O2029" s="26"/>
      <c r="P2029" s="26"/>
      <c r="Q2029" s="26"/>
      <c r="R2029" s="26"/>
      <c r="S2029" s="26"/>
      <c r="T2029" s="26"/>
      <c r="U2029" s="26"/>
      <c r="V2029" s="26"/>
      <c r="W2029" s="26"/>
      <c r="X2029" s="26"/>
      <c r="Y2029" s="26"/>
    </row>
    <row r="2030" spans="1:25" x14ac:dyDescent="0.3">
      <c r="A2030" s="18"/>
      <c r="B2030" s="19"/>
      <c r="C2030" s="4"/>
      <c r="D2030" s="20"/>
      <c r="E2030" s="20"/>
      <c r="F2030" s="21"/>
      <c r="G2030" s="22"/>
      <c r="H2030" s="23"/>
      <c r="I2030" s="24"/>
      <c r="J2030" s="25"/>
      <c r="K2030" s="4"/>
      <c r="L2030" s="25"/>
      <c r="N2030" s="26"/>
      <c r="O2030" s="26"/>
      <c r="P2030" s="26"/>
      <c r="Q2030" s="26"/>
      <c r="R2030" s="26"/>
      <c r="S2030" s="26"/>
      <c r="T2030" s="26"/>
      <c r="U2030" s="26"/>
      <c r="V2030" s="26"/>
      <c r="W2030" s="26"/>
      <c r="X2030" s="26"/>
      <c r="Y2030" s="26"/>
    </row>
    <row r="2031" spans="1:25" x14ac:dyDescent="0.3">
      <c r="A2031" s="18"/>
      <c r="B2031" s="19"/>
      <c r="C2031" s="4"/>
      <c r="D2031" s="20"/>
      <c r="E2031" s="20"/>
      <c r="F2031" s="21"/>
      <c r="G2031" s="22"/>
      <c r="H2031" s="23"/>
      <c r="I2031" s="24"/>
      <c r="J2031" s="25"/>
      <c r="K2031" s="4"/>
      <c r="L2031" s="25"/>
      <c r="N2031" s="26"/>
      <c r="O2031" s="26"/>
      <c r="P2031" s="26"/>
      <c r="Q2031" s="26"/>
      <c r="R2031" s="26"/>
      <c r="S2031" s="26"/>
      <c r="T2031" s="26"/>
      <c r="U2031" s="26"/>
      <c r="V2031" s="26"/>
      <c r="W2031" s="26"/>
      <c r="X2031" s="26"/>
      <c r="Y2031" s="26"/>
    </row>
    <row r="2032" spans="1:25" x14ac:dyDescent="0.3">
      <c r="A2032" s="18"/>
      <c r="B2032" s="19"/>
      <c r="C2032" s="4"/>
      <c r="D2032" s="20"/>
      <c r="E2032" s="20"/>
      <c r="F2032" s="21"/>
      <c r="G2032" s="22"/>
      <c r="H2032" s="23"/>
      <c r="I2032" s="24"/>
      <c r="J2032" s="25"/>
      <c r="K2032" s="4"/>
      <c r="L2032" s="25"/>
      <c r="N2032" s="26"/>
      <c r="O2032" s="26"/>
      <c r="P2032" s="26"/>
      <c r="Q2032" s="26"/>
      <c r="R2032" s="26"/>
      <c r="S2032" s="26"/>
      <c r="T2032" s="26"/>
      <c r="U2032" s="26"/>
      <c r="V2032" s="26"/>
      <c r="W2032" s="26"/>
      <c r="X2032" s="26"/>
      <c r="Y2032" s="26"/>
    </row>
    <row r="2033" spans="1:25" x14ac:dyDescent="0.3">
      <c r="A2033" s="18"/>
      <c r="B2033" s="19"/>
      <c r="C2033" s="4"/>
      <c r="D2033" s="20"/>
      <c r="E2033" s="20"/>
      <c r="F2033" s="21"/>
      <c r="G2033" s="22"/>
      <c r="H2033" s="23"/>
      <c r="I2033" s="24"/>
      <c r="J2033" s="25"/>
      <c r="K2033" s="4"/>
      <c r="L2033" s="25"/>
      <c r="N2033" s="26"/>
      <c r="O2033" s="26"/>
      <c r="P2033" s="26"/>
      <c r="Q2033" s="26"/>
      <c r="R2033" s="26"/>
      <c r="S2033" s="26"/>
      <c r="T2033" s="26"/>
      <c r="U2033" s="26"/>
      <c r="V2033" s="26"/>
      <c r="W2033" s="26"/>
      <c r="X2033" s="26"/>
      <c r="Y2033" s="26"/>
    </row>
    <row r="2034" spans="1:25" x14ac:dyDescent="0.3">
      <c r="A2034" s="18"/>
      <c r="B2034" s="19"/>
      <c r="C2034" s="4"/>
      <c r="D2034" s="20"/>
      <c r="E2034" s="20"/>
      <c r="F2034" s="21"/>
      <c r="G2034" s="22"/>
      <c r="H2034" s="23"/>
      <c r="I2034" s="24"/>
      <c r="J2034" s="25"/>
      <c r="K2034" s="4"/>
      <c r="L2034" s="25"/>
      <c r="N2034" s="26"/>
      <c r="O2034" s="26"/>
      <c r="P2034" s="26"/>
      <c r="Q2034" s="26"/>
      <c r="R2034" s="26"/>
      <c r="S2034" s="26"/>
      <c r="T2034" s="26"/>
      <c r="U2034" s="26"/>
      <c r="V2034" s="26"/>
      <c r="W2034" s="26"/>
      <c r="X2034" s="26"/>
      <c r="Y2034" s="26"/>
    </row>
    <row r="2035" spans="1:25" x14ac:dyDescent="0.3">
      <c r="A2035" s="18"/>
      <c r="B2035" s="19"/>
      <c r="C2035" s="4"/>
      <c r="D2035" s="20"/>
      <c r="E2035" s="20"/>
      <c r="F2035" s="21"/>
      <c r="G2035" s="22"/>
      <c r="H2035" s="23"/>
      <c r="I2035" s="24"/>
      <c r="J2035" s="25"/>
      <c r="K2035" s="4"/>
      <c r="L2035" s="25"/>
      <c r="N2035" s="26"/>
      <c r="O2035" s="26"/>
      <c r="P2035" s="26"/>
      <c r="Q2035" s="26"/>
      <c r="R2035" s="26"/>
      <c r="S2035" s="26"/>
      <c r="T2035" s="26"/>
      <c r="U2035" s="26"/>
      <c r="V2035" s="26"/>
      <c r="W2035" s="26"/>
      <c r="X2035" s="26"/>
      <c r="Y2035" s="26"/>
    </row>
    <row r="2036" spans="1:25" x14ac:dyDescent="0.3">
      <c r="A2036" s="18"/>
      <c r="B2036" s="19"/>
      <c r="C2036" s="4"/>
      <c r="D2036" s="20"/>
      <c r="E2036" s="20"/>
      <c r="F2036" s="21"/>
      <c r="G2036" s="22"/>
      <c r="H2036" s="23"/>
      <c r="I2036" s="24"/>
      <c r="J2036" s="25"/>
      <c r="K2036" s="4"/>
      <c r="L2036" s="25"/>
      <c r="N2036" s="26"/>
      <c r="O2036" s="26"/>
      <c r="P2036" s="26"/>
      <c r="Q2036" s="26"/>
      <c r="R2036" s="26"/>
      <c r="S2036" s="26"/>
      <c r="T2036" s="26"/>
      <c r="U2036" s="26"/>
      <c r="V2036" s="26"/>
      <c r="W2036" s="26"/>
      <c r="X2036" s="26"/>
      <c r="Y2036" s="26"/>
    </row>
    <row r="2037" spans="1:25" x14ac:dyDescent="0.3">
      <c r="A2037" s="18"/>
      <c r="B2037" s="19"/>
      <c r="C2037" s="4"/>
      <c r="D2037" s="20"/>
      <c r="E2037" s="20"/>
      <c r="F2037" s="21"/>
      <c r="G2037" s="22"/>
      <c r="H2037" s="23"/>
      <c r="I2037" s="24"/>
      <c r="J2037" s="25"/>
      <c r="K2037" s="4"/>
      <c r="L2037" s="25"/>
      <c r="N2037" s="26"/>
      <c r="O2037" s="26"/>
      <c r="P2037" s="26"/>
      <c r="Q2037" s="26"/>
      <c r="R2037" s="26"/>
      <c r="S2037" s="26"/>
      <c r="T2037" s="26"/>
      <c r="U2037" s="26"/>
      <c r="V2037" s="26"/>
      <c r="W2037" s="26"/>
      <c r="X2037" s="26"/>
      <c r="Y2037" s="26"/>
    </row>
    <row r="2038" spans="1:25" x14ac:dyDescent="0.3">
      <c r="A2038" s="18"/>
      <c r="B2038" s="19"/>
      <c r="C2038" s="4"/>
      <c r="D2038" s="20"/>
      <c r="E2038" s="20"/>
      <c r="F2038" s="21"/>
      <c r="G2038" s="22"/>
      <c r="H2038" s="23"/>
      <c r="I2038" s="24"/>
      <c r="J2038" s="25"/>
      <c r="K2038" s="4"/>
      <c r="L2038" s="25"/>
      <c r="N2038" s="26"/>
      <c r="O2038" s="26"/>
      <c r="P2038" s="26"/>
      <c r="Q2038" s="26"/>
      <c r="R2038" s="26"/>
      <c r="S2038" s="26"/>
      <c r="T2038" s="26"/>
      <c r="U2038" s="26"/>
      <c r="V2038" s="26"/>
      <c r="W2038" s="26"/>
      <c r="X2038" s="26"/>
      <c r="Y2038" s="26"/>
    </row>
    <row r="2039" spans="1:25" x14ac:dyDescent="0.3">
      <c r="A2039" s="18"/>
      <c r="B2039" s="19"/>
      <c r="C2039" s="4"/>
      <c r="D2039" s="20"/>
      <c r="E2039" s="20"/>
      <c r="F2039" s="21"/>
      <c r="G2039" s="22"/>
      <c r="H2039" s="23"/>
      <c r="I2039" s="24"/>
      <c r="J2039" s="25"/>
      <c r="K2039" s="4"/>
      <c r="L2039" s="25"/>
      <c r="N2039" s="26"/>
      <c r="O2039" s="26"/>
      <c r="P2039" s="26"/>
      <c r="Q2039" s="26"/>
      <c r="R2039" s="26"/>
      <c r="S2039" s="26"/>
      <c r="T2039" s="26"/>
      <c r="U2039" s="26"/>
      <c r="V2039" s="26"/>
      <c r="W2039" s="26"/>
      <c r="X2039" s="26"/>
      <c r="Y2039" s="26"/>
    </row>
    <row r="2040" spans="1:25" x14ac:dyDescent="0.3">
      <c r="A2040" s="18"/>
      <c r="B2040" s="19"/>
      <c r="C2040" s="4"/>
      <c r="D2040" s="20"/>
      <c r="E2040" s="20"/>
      <c r="F2040" s="21"/>
      <c r="G2040" s="22"/>
      <c r="H2040" s="23"/>
      <c r="I2040" s="24"/>
      <c r="J2040" s="25"/>
      <c r="K2040" s="4"/>
      <c r="L2040" s="25"/>
      <c r="N2040" s="26"/>
      <c r="O2040" s="26"/>
      <c r="P2040" s="26"/>
      <c r="Q2040" s="26"/>
      <c r="R2040" s="26"/>
      <c r="S2040" s="26"/>
      <c r="T2040" s="26"/>
      <c r="U2040" s="26"/>
      <c r="V2040" s="26"/>
      <c r="W2040" s="26"/>
      <c r="X2040" s="26"/>
      <c r="Y2040" s="26"/>
    </row>
    <row r="2041" spans="1:25" x14ac:dyDescent="0.3">
      <c r="A2041" s="18"/>
      <c r="B2041" s="19"/>
      <c r="C2041" s="4"/>
      <c r="D2041" s="20"/>
      <c r="E2041" s="20"/>
      <c r="F2041" s="21"/>
      <c r="G2041" s="22"/>
      <c r="H2041" s="23"/>
      <c r="I2041" s="24"/>
      <c r="J2041" s="25"/>
      <c r="K2041" s="4"/>
      <c r="L2041" s="25"/>
      <c r="N2041" s="26"/>
      <c r="O2041" s="26"/>
      <c r="P2041" s="26"/>
      <c r="Q2041" s="26"/>
      <c r="R2041" s="26"/>
      <c r="S2041" s="26"/>
      <c r="T2041" s="26"/>
      <c r="U2041" s="26"/>
      <c r="V2041" s="26"/>
      <c r="W2041" s="26"/>
      <c r="X2041" s="26"/>
      <c r="Y2041" s="26"/>
    </row>
    <row r="2042" spans="1:25" x14ac:dyDescent="0.3">
      <c r="A2042" s="18"/>
      <c r="B2042" s="19"/>
      <c r="C2042" s="4"/>
      <c r="D2042" s="20"/>
      <c r="E2042" s="20"/>
      <c r="F2042" s="21"/>
      <c r="G2042" s="22"/>
      <c r="H2042" s="23"/>
      <c r="I2042" s="24"/>
      <c r="J2042" s="25"/>
      <c r="K2042" s="4"/>
      <c r="L2042" s="25"/>
      <c r="N2042" s="26"/>
      <c r="O2042" s="26"/>
      <c r="P2042" s="26"/>
      <c r="Q2042" s="26"/>
      <c r="R2042" s="26"/>
      <c r="S2042" s="26"/>
      <c r="T2042" s="26"/>
      <c r="U2042" s="26"/>
      <c r="V2042" s="26"/>
      <c r="W2042" s="26"/>
      <c r="X2042" s="26"/>
      <c r="Y2042" s="26"/>
    </row>
    <row r="2043" spans="1:25" x14ac:dyDescent="0.3">
      <c r="A2043" s="18"/>
      <c r="B2043" s="19"/>
      <c r="C2043" s="4"/>
      <c r="D2043" s="20"/>
      <c r="E2043" s="20"/>
      <c r="F2043" s="21"/>
      <c r="G2043" s="22"/>
      <c r="H2043" s="23"/>
      <c r="I2043" s="24"/>
      <c r="J2043" s="25"/>
      <c r="K2043" s="4"/>
      <c r="L2043" s="25"/>
      <c r="N2043" s="26"/>
      <c r="O2043" s="26"/>
      <c r="P2043" s="26"/>
      <c r="Q2043" s="26"/>
      <c r="R2043" s="26"/>
      <c r="S2043" s="26"/>
      <c r="T2043" s="26"/>
      <c r="U2043" s="26"/>
      <c r="V2043" s="26"/>
      <c r="W2043" s="26"/>
      <c r="X2043" s="26"/>
      <c r="Y2043" s="26"/>
    </row>
    <row r="2044" spans="1:25" x14ac:dyDescent="0.3">
      <c r="A2044" s="18"/>
      <c r="B2044" s="19"/>
      <c r="C2044" s="4"/>
      <c r="D2044" s="20"/>
      <c r="E2044" s="20"/>
      <c r="F2044" s="21"/>
      <c r="G2044" s="22"/>
      <c r="H2044" s="23"/>
      <c r="I2044" s="24"/>
      <c r="J2044" s="25"/>
      <c r="K2044" s="4"/>
      <c r="L2044" s="25"/>
      <c r="N2044" s="26"/>
      <c r="O2044" s="26"/>
      <c r="P2044" s="26"/>
      <c r="Q2044" s="26"/>
      <c r="R2044" s="26"/>
      <c r="S2044" s="26"/>
      <c r="T2044" s="26"/>
      <c r="U2044" s="26"/>
      <c r="V2044" s="26"/>
      <c r="W2044" s="26"/>
      <c r="X2044" s="26"/>
      <c r="Y2044" s="26"/>
    </row>
    <row r="2045" spans="1:25" x14ac:dyDescent="0.3">
      <c r="A2045" s="18"/>
      <c r="B2045" s="19"/>
      <c r="C2045" s="4"/>
      <c r="D2045" s="20"/>
      <c r="E2045" s="20"/>
      <c r="F2045" s="21"/>
      <c r="G2045" s="22"/>
      <c r="H2045" s="23"/>
      <c r="I2045" s="24"/>
      <c r="J2045" s="25"/>
      <c r="K2045" s="4"/>
      <c r="L2045" s="25"/>
      <c r="N2045" s="26"/>
      <c r="O2045" s="26"/>
      <c r="P2045" s="26"/>
      <c r="Q2045" s="26"/>
      <c r="R2045" s="26"/>
      <c r="S2045" s="26"/>
      <c r="T2045" s="26"/>
      <c r="U2045" s="26"/>
      <c r="V2045" s="26"/>
      <c r="W2045" s="26"/>
      <c r="X2045" s="26"/>
      <c r="Y2045" s="26"/>
    </row>
    <row r="2046" spans="1:25" x14ac:dyDescent="0.3">
      <c r="A2046" s="18"/>
      <c r="B2046" s="19"/>
      <c r="C2046" s="4"/>
      <c r="D2046" s="20"/>
      <c r="E2046" s="20"/>
      <c r="F2046" s="21"/>
      <c r="G2046" s="22"/>
      <c r="H2046" s="23"/>
      <c r="I2046" s="24"/>
      <c r="J2046" s="25"/>
      <c r="K2046" s="4"/>
      <c r="L2046" s="25"/>
      <c r="N2046" s="26"/>
      <c r="O2046" s="26"/>
      <c r="P2046" s="26"/>
      <c r="Q2046" s="26"/>
      <c r="R2046" s="26"/>
      <c r="S2046" s="26"/>
      <c r="T2046" s="26"/>
      <c r="U2046" s="26"/>
      <c r="V2046" s="26"/>
      <c r="W2046" s="26"/>
      <c r="X2046" s="26"/>
      <c r="Y2046" s="26"/>
    </row>
    <row r="2047" spans="1:25" x14ac:dyDescent="0.3">
      <c r="A2047" s="18"/>
      <c r="B2047" s="19"/>
      <c r="C2047" s="4"/>
      <c r="D2047" s="20"/>
      <c r="E2047" s="20"/>
      <c r="F2047" s="21"/>
      <c r="G2047" s="22"/>
      <c r="H2047" s="23"/>
      <c r="I2047" s="24"/>
      <c r="J2047" s="25"/>
      <c r="K2047" s="4"/>
      <c r="L2047" s="25"/>
      <c r="N2047" s="26"/>
      <c r="O2047" s="26"/>
      <c r="P2047" s="26"/>
      <c r="Q2047" s="26"/>
      <c r="R2047" s="26"/>
      <c r="S2047" s="26"/>
      <c r="T2047" s="26"/>
      <c r="U2047" s="26"/>
      <c r="V2047" s="26"/>
      <c r="W2047" s="26"/>
      <c r="X2047" s="26"/>
      <c r="Y2047" s="26"/>
    </row>
    <row r="2048" spans="1:25" x14ac:dyDescent="0.3">
      <c r="A2048" s="18"/>
      <c r="B2048" s="19"/>
      <c r="C2048" s="4"/>
      <c r="D2048" s="20"/>
      <c r="E2048" s="20"/>
      <c r="F2048" s="21"/>
      <c r="G2048" s="22"/>
      <c r="H2048" s="23"/>
      <c r="I2048" s="24"/>
      <c r="J2048" s="25"/>
      <c r="K2048" s="4"/>
      <c r="L2048" s="25"/>
      <c r="N2048" s="26"/>
      <c r="O2048" s="26"/>
      <c r="P2048" s="26"/>
      <c r="Q2048" s="26"/>
      <c r="R2048" s="26"/>
      <c r="S2048" s="26"/>
      <c r="T2048" s="26"/>
      <c r="U2048" s="26"/>
      <c r="V2048" s="26"/>
      <c r="W2048" s="26"/>
      <c r="X2048" s="26"/>
      <c r="Y2048" s="26"/>
    </row>
    <row r="2049" spans="1:25" x14ac:dyDescent="0.3">
      <c r="A2049" s="18"/>
      <c r="B2049" s="19"/>
      <c r="C2049" s="4"/>
      <c r="D2049" s="20"/>
      <c r="E2049" s="20"/>
      <c r="F2049" s="21"/>
      <c r="G2049" s="22"/>
      <c r="H2049" s="23"/>
      <c r="I2049" s="24"/>
      <c r="J2049" s="25"/>
      <c r="K2049" s="4"/>
      <c r="L2049" s="25"/>
      <c r="N2049" s="26"/>
      <c r="O2049" s="26"/>
      <c r="P2049" s="26"/>
      <c r="Q2049" s="26"/>
      <c r="R2049" s="26"/>
      <c r="S2049" s="26"/>
      <c r="T2049" s="26"/>
      <c r="U2049" s="26"/>
      <c r="V2049" s="26"/>
      <c r="W2049" s="26"/>
      <c r="X2049" s="26"/>
      <c r="Y2049" s="26"/>
    </row>
    <row r="2050" spans="1:25" x14ac:dyDescent="0.3">
      <c r="A2050" s="18"/>
      <c r="B2050" s="19"/>
      <c r="C2050" s="4"/>
      <c r="D2050" s="20"/>
      <c r="E2050" s="20"/>
      <c r="F2050" s="21"/>
      <c r="G2050" s="22"/>
      <c r="H2050" s="23"/>
      <c r="I2050" s="24"/>
      <c r="J2050" s="25"/>
      <c r="K2050" s="4"/>
      <c r="L2050" s="25"/>
      <c r="N2050" s="26"/>
      <c r="O2050" s="26"/>
      <c r="P2050" s="26"/>
      <c r="Q2050" s="26"/>
      <c r="R2050" s="26"/>
      <c r="S2050" s="26"/>
      <c r="T2050" s="26"/>
      <c r="U2050" s="26"/>
      <c r="V2050" s="26"/>
      <c r="W2050" s="26"/>
      <c r="X2050" s="26"/>
      <c r="Y2050" s="26"/>
    </row>
    <row r="2051" spans="1:25" x14ac:dyDescent="0.3">
      <c r="A2051" s="18"/>
      <c r="B2051" s="19"/>
      <c r="C2051" s="4"/>
      <c r="D2051" s="20"/>
      <c r="E2051" s="20"/>
      <c r="F2051" s="21"/>
      <c r="G2051" s="22"/>
      <c r="H2051" s="23"/>
      <c r="I2051" s="24"/>
      <c r="J2051" s="25"/>
      <c r="K2051" s="4"/>
      <c r="L2051" s="25"/>
      <c r="N2051" s="26"/>
      <c r="O2051" s="26"/>
      <c r="P2051" s="26"/>
      <c r="Q2051" s="26"/>
      <c r="R2051" s="26"/>
      <c r="S2051" s="26"/>
      <c r="T2051" s="26"/>
      <c r="U2051" s="26"/>
      <c r="V2051" s="26"/>
      <c r="W2051" s="26"/>
      <c r="X2051" s="26"/>
      <c r="Y2051" s="26"/>
    </row>
    <row r="2052" spans="1:25" x14ac:dyDescent="0.3">
      <c r="A2052" s="18"/>
      <c r="B2052" s="19"/>
      <c r="C2052" s="4"/>
      <c r="D2052" s="20"/>
      <c r="E2052" s="20"/>
      <c r="F2052" s="21"/>
      <c r="G2052" s="22"/>
      <c r="H2052" s="23"/>
      <c r="I2052" s="24"/>
      <c r="J2052" s="25"/>
      <c r="K2052" s="4"/>
      <c r="L2052" s="25"/>
      <c r="N2052" s="26"/>
      <c r="O2052" s="26"/>
      <c r="P2052" s="26"/>
      <c r="Q2052" s="26"/>
      <c r="R2052" s="26"/>
      <c r="S2052" s="26"/>
      <c r="T2052" s="26"/>
      <c r="U2052" s="26"/>
      <c r="V2052" s="26"/>
      <c r="W2052" s="26"/>
      <c r="X2052" s="26"/>
      <c r="Y2052" s="26"/>
    </row>
    <row r="2053" spans="1:25" x14ac:dyDescent="0.3">
      <c r="A2053" s="18"/>
      <c r="B2053" s="19"/>
      <c r="C2053" s="4"/>
      <c r="D2053" s="20"/>
      <c r="E2053" s="20"/>
      <c r="F2053" s="21"/>
      <c r="G2053" s="22"/>
      <c r="H2053" s="23"/>
      <c r="I2053" s="24"/>
      <c r="J2053" s="25"/>
      <c r="K2053" s="4"/>
      <c r="L2053" s="25"/>
      <c r="N2053" s="26"/>
      <c r="O2053" s="26"/>
      <c r="P2053" s="26"/>
      <c r="Q2053" s="26"/>
      <c r="R2053" s="26"/>
      <c r="S2053" s="26"/>
      <c r="T2053" s="26"/>
      <c r="U2053" s="26"/>
      <c r="V2053" s="26"/>
      <c r="W2053" s="26"/>
      <c r="X2053" s="26"/>
      <c r="Y2053" s="26"/>
    </row>
    <row r="2054" spans="1:25" x14ac:dyDescent="0.3">
      <c r="A2054" s="18"/>
      <c r="B2054" s="19"/>
      <c r="C2054" s="4"/>
      <c r="D2054" s="20"/>
      <c r="E2054" s="20"/>
      <c r="F2054" s="21"/>
      <c r="G2054" s="22"/>
      <c r="H2054" s="23"/>
      <c r="I2054" s="24"/>
      <c r="J2054" s="25"/>
      <c r="K2054" s="4"/>
      <c r="L2054" s="25"/>
      <c r="N2054" s="26"/>
      <c r="O2054" s="26"/>
      <c r="P2054" s="26"/>
      <c r="Q2054" s="26"/>
      <c r="R2054" s="26"/>
      <c r="S2054" s="26"/>
      <c r="T2054" s="26"/>
      <c r="U2054" s="26"/>
      <c r="V2054" s="26"/>
      <c r="W2054" s="26"/>
      <c r="X2054" s="26"/>
      <c r="Y2054" s="26"/>
    </row>
    <row r="2055" spans="1:25" x14ac:dyDescent="0.3">
      <c r="A2055" s="18"/>
      <c r="B2055" s="19"/>
      <c r="C2055" s="4"/>
      <c r="D2055" s="20"/>
      <c r="E2055" s="20"/>
      <c r="F2055" s="21"/>
      <c r="G2055" s="22"/>
      <c r="H2055" s="23"/>
      <c r="I2055" s="24"/>
      <c r="J2055" s="25"/>
      <c r="K2055" s="4"/>
      <c r="L2055" s="25"/>
      <c r="N2055" s="26"/>
      <c r="O2055" s="26"/>
      <c r="P2055" s="26"/>
      <c r="Q2055" s="26"/>
      <c r="R2055" s="26"/>
      <c r="S2055" s="26"/>
      <c r="T2055" s="26"/>
      <c r="U2055" s="26"/>
      <c r="V2055" s="26"/>
      <c r="W2055" s="26"/>
      <c r="X2055" s="26"/>
      <c r="Y2055" s="26"/>
    </row>
    <row r="2056" spans="1:25" x14ac:dyDescent="0.3">
      <c r="A2056" s="18"/>
      <c r="B2056" s="19"/>
      <c r="C2056" s="4"/>
      <c r="D2056" s="20"/>
      <c r="E2056" s="20"/>
      <c r="F2056" s="21"/>
      <c r="G2056" s="22"/>
      <c r="H2056" s="23"/>
      <c r="I2056" s="24"/>
      <c r="J2056" s="25"/>
      <c r="K2056" s="4"/>
      <c r="L2056" s="25"/>
      <c r="N2056" s="26"/>
      <c r="O2056" s="26"/>
      <c r="P2056" s="26"/>
      <c r="Q2056" s="26"/>
      <c r="R2056" s="26"/>
      <c r="S2056" s="26"/>
      <c r="T2056" s="26"/>
      <c r="U2056" s="26"/>
      <c r="V2056" s="26"/>
      <c r="W2056" s="26"/>
      <c r="X2056" s="26"/>
      <c r="Y2056" s="26"/>
    </row>
    <row r="2057" spans="1:25" x14ac:dyDescent="0.3">
      <c r="A2057" s="18"/>
      <c r="B2057" s="19"/>
      <c r="C2057" s="4"/>
      <c r="D2057" s="20"/>
      <c r="E2057" s="20"/>
      <c r="F2057" s="21"/>
      <c r="G2057" s="22"/>
      <c r="H2057" s="23"/>
      <c r="I2057" s="24"/>
      <c r="J2057" s="25"/>
      <c r="K2057" s="4"/>
      <c r="L2057" s="25"/>
      <c r="N2057" s="26"/>
      <c r="O2057" s="26"/>
      <c r="P2057" s="26"/>
      <c r="Q2057" s="26"/>
      <c r="R2057" s="26"/>
      <c r="S2057" s="26"/>
      <c r="T2057" s="26"/>
      <c r="U2057" s="26"/>
      <c r="V2057" s="26"/>
      <c r="W2057" s="26"/>
      <c r="X2057" s="26"/>
      <c r="Y2057" s="26"/>
    </row>
    <row r="2058" spans="1:25" x14ac:dyDescent="0.3">
      <c r="A2058" s="18"/>
      <c r="B2058" s="19"/>
      <c r="C2058" s="4"/>
      <c r="D2058" s="20"/>
      <c r="E2058" s="20"/>
      <c r="F2058" s="21"/>
      <c r="G2058" s="22"/>
      <c r="H2058" s="23"/>
      <c r="I2058" s="24"/>
      <c r="J2058" s="25"/>
      <c r="K2058" s="4"/>
      <c r="L2058" s="25"/>
      <c r="N2058" s="26"/>
      <c r="O2058" s="26"/>
      <c r="P2058" s="26"/>
      <c r="Q2058" s="26"/>
      <c r="R2058" s="26"/>
      <c r="S2058" s="26"/>
      <c r="T2058" s="26"/>
      <c r="U2058" s="26"/>
      <c r="V2058" s="26"/>
      <c r="W2058" s="26"/>
      <c r="X2058" s="26"/>
      <c r="Y2058" s="26"/>
    </row>
    <row r="2059" spans="1:25" x14ac:dyDescent="0.3">
      <c r="A2059" s="18"/>
      <c r="B2059" s="19"/>
      <c r="C2059" s="4"/>
      <c r="D2059" s="20"/>
      <c r="E2059" s="20"/>
      <c r="F2059" s="21"/>
      <c r="G2059" s="22"/>
      <c r="H2059" s="23"/>
      <c r="I2059" s="24"/>
      <c r="J2059" s="25"/>
      <c r="K2059" s="4"/>
      <c r="L2059" s="25"/>
      <c r="N2059" s="26"/>
      <c r="O2059" s="26"/>
      <c r="P2059" s="26"/>
      <c r="Q2059" s="26"/>
      <c r="R2059" s="26"/>
      <c r="S2059" s="26"/>
      <c r="T2059" s="26"/>
      <c r="U2059" s="26"/>
      <c r="V2059" s="26"/>
      <c r="W2059" s="26"/>
      <c r="X2059" s="26"/>
      <c r="Y2059" s="26"/>
    </row>
    <row r="2060" spans="1:25" x14ac:dyDescent="0.3">
      <c r="A2060" s="18"/>
      <c r="B2060" s="19"/>
      <c r="C2060" s="4"/>
      <c r="D2060" s="20"/>
      <c r="E2060" s="20"/>
      <c r="F2060" s="21"/>
      <c r="G2060" s="22"/>
      <c r="H2060" s="23"/>
      <c r="I2060" s="24"/>
      <c r="J2060" s="25"/>
      <c r="K2060" s="4"/>
      <c r="L2060" s="25"/>
      <c r="N2060" s="26"/>
      <c r="O2060" s="26"/>
      <c r="P2060" s="26"/>
      <c r="Q2060" s="26"/>
      <c r="R2060" s="26"/>
      <c r="S2060" s="26"/>
      <c r="T2060" s="26"/>
      <c r="U2060" s="26"/>
      <c r="V2060" s="26"/>
      <c r="W2060" s="26"/>
      <c r="X2060" s="26"/>
      <c r="Y2060" s="26"/>
    </row>
    <row r="2061" spans="1:25" x14ac:dyDescent="0.3">
      <c r="A2061" s="18"/>
      <c r="B2061" s="19"/>
      <c r="C2061" s="4"/>
      <c r="D2061" s="20"/>
      <c r="E2061" s="20"/>
      <c r="F2061" s="21"/>
      <c r="G2061" s="22"/>
      <c r="H2061" s="23"/>
      <c r="I2061" s="24"/>
      <c r="J2061" s="25"/>
      <c r="K2061" s="4"/>
      <c r="L2061" s="25"/>
      <c r="N2061" s="26"/>
      <c r="O2061" s="26"/>
      <c r="P2061" s="26"/>
      <c r="Q2061" s="26"/>
      <c r="R2061" s="26"/>
      <c r="S2061" s="26"/>
      <c r="T2061" s="26"/>
      <c r="U2061" s="26"/>
      <c r="V2061" s="26"/>
      <c r="W2061" s="26"/>
      <c r="X2061" s="26"/>
      <c r="Y2061" s="26"/>
    </row>
    <row r="2062" spans="1:25" x14ac:dyDescent="0.3">
      <c r="A2062" s="18"/>
      <c r="B2062" s="19"/>
      <c r="C2062" s="4"/>
      <c r="D2062" s="20"/>
      <c r="E2062" s="20"/>
      <c r="F2062" s="21"/>
      <c r="G2062" s="22"/>
      <c r="H2062" s="23"/>
      <c r="I2062" s="24"/>
      <c r="J2062" s="25"/>
      <c r="K2062" s="4"/>
      <c r="L2062" s="25"/>
      <c r="N2062" s="26"/>
      <c r="O2062" s="26"/>
      <c r="P2062" s="26"/>
      <c r="Q2062" s="26"/>
      <c r="R2062" s="26"/>
      <c r="S2062" s="26"/>
      <c r="T2062" s="26"/>
      <c r="U2062" s="26"/>
      <c r="V2062" s="26"/>
      <c r="W2062" s="26"/>
      <c r="X2062" s="26"/>
      <c r="Y2062" s="26"/>
    </row>
    <row r="2063" spans="1:25" x14ac:dyDescent="0.3">
      <c r="A2063" s="18"/>
      <c r="B2063" s="19"/>
      <c r="C2063" s="4"/>
      <c r="D2063" s="20"/>
      <c r="E2063" s="20"/>
      <c r="F2063" s="21"/>
      <c r="G2063" s="22"/>
      <c r="H2063" s="23"/>
      <c r="I2063" s="24"/>
      <c r="J2063" s="25"/>
      <c r="K2063" s="4"/>
      <c r="L2063" s="25"/>
      <c r="N2063" s="26"/>
      <c r="O2063" s="26"/>
      <c r="P2063" s="26"/>
      <c r="Q2063" s="26"/>
      <c r="R2063" s="26"/>
      <c r="S2063" s="26"/>
      <c r="T2063" s="26"/>
      <c r="U2063" s="26"/>
      <c r="V2063" s="26"/>
      <c r="W2063" s="26"/>
      <c r="X2063" s="26"/>
      <c r="Y2063" s="26"/>
    </row>
    <row r="2064" spans="1:25" x14ac:dyDescent="0.3">
      <c r="A2064" s="18"/>
      <c r="B2064" s="19"/>
      <c r="C2064" s="4"/>
      <c r="D2064" s="20"/>
      <c r="E2064" s="20"/>
      <c r="F2064" s="21"/>
      <c r="G2064" s="22"/>
      <c r="H2064" s="23"/>
      <c r="I2064" s="24"/>
      <c r="J2064" s="25"/>
      <c r="K2064" s="4"/>
      <c r="L2064" s="25"/>
      <c r="N2064" s="26"/>
      <c r="O2064" s="26"/>
      <c r="P2064" s="26"/>
      <c r="Q2064" s="26"/>
      <c r="R2064" s="26"/>
      <c r="S2064" s="26"/>
      <c r="T2064" s="26"/>
      <c r="U2064" s="26"/>
      <c r="V2064" s="26"/>
      <c r="W2064" s="26"/>
      <c r="X2064" s="26"/>
      <c r="Y2064" s="26"/>
    </row>
    <row r="2065" spans="1:25" x14ac:dyDescent="0.3">
      <c r="A2065" s="18"/>
      <c r="B2065" s="19"/>
      <c r="C2065" s="4"/>
      <c r="D2065" s="20"/>
      <c r="E2065" s="20"/>
      <c r="F2065" s="21"/>
      <c r="G2065" s="22"/>
      <c r="H2065" s="23"/>
      <c r="I2065" s="24"/>
      <c r="J2065" s="25"/>
      <c r="K2065" s="4"/>
      <c r="L2065" s="25"/>
      <c r="N2065" s="26"/>
      <c r="O2065" s="26"/>
      <c r="P2065" s="26"/>
      <c r="Q2065" s="26"/>
      <c r="R2065" s="26"/>
      <c r="S2065" s="26"/>
      <c r="T2065" s="26"/>
      <c r="U2065" s="26"/>
      <c r="V2065" s="26"/>
      <c r="W2065" s="26"/>
      <c r="X2065" s="26"/>
      <c r="Y2065" s="26"/>
    </row>
    <row r="2066" spans="1:25" x14ac:dyDescent="0.3">
      <c r="A2066" s="18"/>
      <c r="B2066" s="19"/>
      <c r="C2066" s="4"/>
      <c r="D2066" s="20"/>
      <c r="E2066" s="20"/>
      <c r="F2066" s="21"/>
      <c r="G2066" s="22"/>
      <c r="H2066" s="23"/>
      <c r="I2066" s="24"/>
      <c r="J2066" s="25"/>
      <c r="K2066" s="4"/>
      <c r="L2066" s="25"/>
      <c r="N2066" s="26"/>
      <c r="O2066" s="26"/>
      <c r="P2066" s="26"/>
      <c r="Q2066" s="26"/>
      <c r="R2066" s="26"/>
      <c r="S2066" s="26"/>
      <c r="T2066" s="26"/>
      <c r="U2066" s="26"/>
      <c r="V2066" s="26"/>
      <c r="W2066" s="26"/>
      <c r="X2066" s="26"/>
      <c r="Y2066" s="26"/>
    </row>
    <row r="2067" spans="1:25" x14ac:dyDescent="0.3">
      <c r="A2067" s="18"/>
      <c r="B2067" s="19"/>
      <c r="C2067" s="4"/>
      <c r="D2067" s="20"/>
      <c r="E2067" s="20"/>
      <c r="F2067" s="21"/>
      <c r="G2067" s="22"/>
      <c r="H2067" s="23"/>
      <c r="I2067" s="24"/>
      <c r="J2067" s="25"/>
      <c r="K2067" s="4"/>
      <c r="L2067" s="25"/>
      <c r="N2067" s="26"/>
      <c r="O2067" s="26"/>
      <c r="P2067" s="26"/>
      <c r="Q2067" s="26"/>
      <c r="R2067" s="26"/>
      <c r="S2067" s="26"/>
      <c r="T2067" s="26"/>
      <c r="U2067" s="26"/>
      <c r="V2067" s="26"/>
      <c r="W2067" s="26"/>
      <c r="X2067" s="26"/>
      <c r="Y2067" s="26"/>
    </row>
    <row r="2068" spans="1:25" x14ac:dyDescent="0.3">
      <c r="A2068" s="18"/>
      <c r="B2068" s="19"/>
      <c r="C2068" s="4"/>
      <c r="D2068" s="20"/>
      <c r="E2068" s="20"/>
      <c r="F2068" s="21"/>
      <c r="G2068" s="22"/>
      <c r="H2068" s="23"/>
      <c r="I2068" s="24"/>
      <c r="J2068" s="25"/>
      <c r="K2068" s="4"/>
      <c r="L2068" s="25"/>
      <c r="N2068" s="26"/>
      <c r="O2068" s="26"/>
      <c r="P2068" s="26"/>
      <c r="Q2068" s="26"/>
      <c r="R2068" s="26"/>
      <c r="S2068" s="26"/>
      <c r="T2068" s="26"/>
      <c r="U2068" s="26"/>
      <c r="V2068" s="26"/>
      <c r="W2068" s="26"/>
      <c r="X2068" s="26"/>
      <c r="Y2068" s="26"/>
    </row>
    <row r="2069" spans="1:25" x14ac:dyDescent="0.3">
      <c r="A2069" s="18"/>
      <c r="B2069" s="19"/>
      <c r="C2069" s="4"/>
      <c r="D2069" s="20"/>
      <c r="E2069" s="20"/>
      <c r="F2069" s="21"/>
      <c r="G2069" s="22"/>
      <c r="H2069" s="23"/>
      <c r="I2069" s="24"/>
      <c r="J2069" s="25"/>
      <c r="K2069" s="4"/>
      <c r="L2069" s="25"/>
      <c r="N2069" s="26"/>
      <c r="O2069" s="26"/>
      <c r="P2069" s="26"/>
      <c r="Q2069" s="26"/>
      <c r="R2069" s="26"/>
      <c r="S2069" s="26"/>
      <c r="T2069" s="26"/>
      <c r="U2069" s="26"/>
      <c r="V2069" s="26"/>
      <c r="W2069" s="26"/>
      <c r="X2069" s="26"/>
      <c r="Y2069" s="26"/>
    </row>
    <row r="2070" spans="1:25" x14ac:dyDescent="0.3">
      <c r="A2070" s="18"/>
      <c r="B2070" s="19"/>
      <c r="C2070" s="4"/>
      <c r="D2070" s="20"/>
      <c r="E2070" s="20"/>
      <c r="F2070" s="21"/>
      <c r="G2070" s="22"/>
      <c r="H2070" s="23"/>
      <c r="I2070" s="24"/>
      <c r="J2070" s="25"/>
      <c r="K2070" s="4"/>
      <c r="L2070" s="25"/>
      <c r="N2070" s="26"/>
      <c r="O2070" s="26"/>
      <c r="P2070" s="26"/>
      <c r="Q2070" s="26"/>
      <c r="R2070" s="26"/>
      <c r="S2070" s="26"/>
      <c r="T2070" s="26"/>
      <c r="U2070" s="26"/>
      <c r="V2070" s="26"/>
      <c r="W2070" s="26"/>
      <c r="X2070" s="26"/>
      <c r="Y2070" s="26"/>
    </row>
    <row r="2071" spans="1:25" x14ac:dyDescent="0.3">
      <c r="A2071" s="18"/>
      <c r="B2071" s="19"/>
      <c r="C2071" s="4"/>
      <c r="D2071" s="20"/>
      <c r="E2071" s="20"/>
      <c r="F2071" s="21"/>
      <c r="G2071" s="22"/>
      <c r="H2071" s="23"/>
      <c r="I2071" s="24"/>
      <c r="J2071" s="25"/>
      <c r="K2071" s="4"/>
      <c r="L2071" s="25"/>
      <c r="N2071" s="26"/>
      <c r="O2071" s="26"/>
      <c r="P2071" s="26"/>
      <c r="Q2071" s="26"/>
      <c r="R2071" s="26"/>
      <c r="S2071" s="26"/>
      <c r="T2071" s="26"/>
      <c r="U2071" s="26"/>
      <c r="V2071" s="26"/>
      <c r="W2071" s="26"/>
      <c r="X2071" s="26"/>
      <c r="Y2071" s="26"/>
    </row>
    <row r="2072" spans="1:25" x14ac:dyDescent="0.3">
      <c r="A2072" s="18"/>
      <c r="B2072" s="19"/>
      <c r="C2072" s="4"/>
      <c r="D2072" s="20"/>
      <c r="E2072" s="20"/>
      <c r="F2072" s="21"/>
      <c r="G2072" s="22"/>
      <c r="H2072" s="23"/>
      <c r="I2072" s="24"/>
      <c r="J2072" s="25"/>
      <c r="K2072" s="4"/>
      <c r="L2072" s="25"/>
      <c r="N2072" s="26"/>
      <c r="O2072" s="26"/>
      <c r="P2072" s="26"/>
      <c r="Q2072" s="26"/>
      <c r="R2072" s="26"/>
      <c r="S2072" s="26"/>
      <c r="T2072" s="26"/>
      <c r="U2072" s="26"/>
      <c r="V2072" s="26"/>
      <c r="W2072" s="26"/>
      <c r="X2072" s="26"/>
      <c r="Y2072" s="26"/>
    </row>
    <row r="2073" spans="1:25" x14ac:dyDescent="0.3">
      <c r="A2073" s="18"/>
      <c r="B2073" s="19"/>
      <c r="C2073" s="4"/>
      <c r="D2073" s="20"/>
      <c r="E2073" s="20"/>
      <c r="F2073" s="21"/>
      <c r="G2073" s="22"/>
      <c r="H2073" s="23"/>
      <c r="I2073" s="24"/>
      <c r="J2073" s="25"/>
      <c r="K2073" s="4"/>
      <c r="L2073" s="25"/>
      <c r="N2073" s="26"/>
      <c r="O2073" s="26"/>
      <c r="P2073" s="26"/>
      <c r="Q2073" s="26"/>
      <c r="R2073" s="26"/>
      <c r="S2073" s="26"/>
      <c r="T2073" s="26"/>
      <c r="U2073" s="26"/>
      <c r="V2073" s="26"/>
      <c r="W2073" s="26"/>
      <c r="X2073" s="26"/>
      <c r="Y2073" s="26"/>
    </row>
    <row r="2074" spans="1:25" x14ac:dyDescent="0.3">
      <c r="A2074" s="18"/>
      <c r="B2074" s="19"/>
      <c r="C2074" s="4"/>
      <c r="D2074" s="20"/>
      <c r="E2074" s="20"/>
      <c r="F2074" s="21"/>
      <c r="G2074" s="22"/>
      <c r="H2074" s="23"/>
      <c r="I2074" s="24"/>
      <c r="J2074" s="25"/>
      <c r="K2074" s="4"/>
      <c r="L2074" s="25"/>
      <c r="N2074" s="26"/>
      <c r="O2074" s="26"/>
      <c r="P2074" s="26"/>
      <c r="Q2074" s="26"/>
      <c r="R2074" s="26"/>
      <c r="S2074" s="26"/>
      <c r="T2074" s="26"/>
      <c r="U2074" s="26"/>
      <c r="V2074" s="26"/>
      <c r="W2074" s="26"/>
      <c r="X2074" s="26"/>
      <c r="Y2074" s="26"/>
    </row>
    <row r="2075" spans="1:25" x14ac:dyDescent="0.3">
      <c r="A2075" s="18"/>
      <c r="B2075" s="19"/>
      <c r="C2075" s="4"/>
      <c r="D2075" s="20"/>
      <c r="E2075" s="20"/>
      <c r="F2075" s="21"/>
      <c r="G2075" s="22"/>
      <c r="H2075" s="23"/>
      <c r="I2075" s="24"/>
      <c r="J2075" s="25"/>
      <c r="K2075" s="4"/>
      <c r="L2075" s="25"/>
      <c r="N2075" s="26"/>
      <c r="O2075" s="26"/>
      <c r="P2075" s="26"/>
      <c r="Q2075" s="26"/>
      <c r="R2075" s="26"/>
      <c r="S2075" s="26"/>
      <c r="T2075" s="26"/>
      <c r="U2075" s="26"/>
      <c r="V2075" s="26"/>
      <c r="W2075" s="26"/>
      <c r="X2075" s="26"/>
      <c r="Y2075" s="26"/>
    </row>
    <row r="2076" spans="1:25" x14ac:dyDescent="0.3">
      <c r="A2076" s="18"/>
      <c r="B2076" s="19"/>
      <c r="C2076" s="4"/>
      <c r="D2076" s="20"/>
      <c r="E2076" s="20"/>
      <c r="F2076" s="21"/>
      <c r="G2076" s="22"/>
      <c r="H2076" s="23"/>
      <c r="I2076" s="24"/>
      <c r="J2076" s="25"/>
      <c r="K2076" s="4"/>
      <c r="L2076" s="25"/>
      <c r="N2076" s="26"/>
      <c r="O2076" s="26"/>
      <c r="P2076" s="26"/>
      <c r="Q2076" s="26"/>
      <c r="R2076" s="26"/>
      <c r="S2076" s="26"/>
      <c r="T2076" s="26"/>
      <c r="U2076" s="26"/>
      <c r="V2076" s="26"/>
      <c r="W2076" s="26"/>
      <c r="X2076" s="26"/>
      <c r="Y2076" s="26"/>
    </row>
    <row r="2077" spans="1:25" x14ac:dyDescent="0.3">
      <c r="A2077" s="18"/>
      <c r="B2077" s="19"/>
      <c r="C2077" s="4"/>
      <c r="D2077" s="20"/>
      <c r="E2077" s="20"/>
      <c r="F2077" s="21"/>
      <c r="G2077" s="22"/>
      <c r="H2077" s="23"/>
      <c r="I2077" s="24"/>
      <c r="J2077" s="25"/>
      <c r="K2077" s="4"/>
      <c r="L2077" s="25"/>
      <c r="N2077" s="26"/>
      <c r="O2077" s="26"/>
      <c r="P2077" s="26"/>
      <c r="Q2077" s="26"/>
      <c r="R2077" s="26"/>
      <c r="S2077" s="26"/>
      <c r="T2077" s="26"/>
      <c r="U2077" s="26"/>
      <c r="V2077" s="26"/>
      <c r="W2077" s="26"/>
      <c r="X2077" s="26"/>
      <c r="Y2077" s="26"/>
    </row>
    <row r="2078" spans="1:25" x14ac:dyDescent="0.3">
      <c r="A2078" s="18"/>
      <c r="B2078" s="19"/>
      <c r="C2078" s="4"/>
      <c r="D2078" s="20"/>
      <c r="E2078" s="20"/>
      <c r="F2078" s="21"/>
      <c r="G2078" s="22"/>
      <c r="H2078" s="23"/>
      <c r="I2078" s="24"/>
      <c r="J2078" s="25"/>
      <c r="K2078" s="4"/>
      <c r="L2078" s="25"/>
      <c r="N2078" s="26"/>
      <c r="O2078" s="26"/>
      <c r="P2078" s="26"/>
      <c r="Q2078" s="26"/>
      <c r="R2078" s="26"/>
      <c r="S2078" s="26"/>
      <c r="T2078" s="26"/>
      <c r="U2078" s="26"/>
      <c r="V2078" s="26"/>
      <c r="W2078" s="26"/>
      <c r="X2078" s="26"/>
      <c r="Y2078" s="26"/>
    </row>
    <row r="2079" spans="1:25" x14ac:dyDescent="0.3">
      <c r="A2079" s="18"/>
      <c r="B2079" s="19"/>
      <c r="C2079" s="4"/>
      <c r="D2079" s="20"/>
      <c r="E2079" s="20"/>
      <c r="F2079" s="21"/>
      <c r="G2079" s="22"/>
      <c r="H2079" s="23"/>
      <c r="I2079" s="24"/>
      <c r="J2079" s="25"/>
      <c r="K2079" s="4"/>
      <c r="L2079" s="25"/>
      <c r="N2079" s="26"/>
      <c r="O2079" s="26"/>
      <c r="P2079" s="26"/>
      <c r="Q2079" s="26"/>
      <c r="R2079" s="26"/>
      <c r="S2079" s="26"/>
      <c r="T2079" s="26"/>
      <c r="U2079" s="26"/>
      <c r="V2079" s="26"/>
      <c r="W2079" s="26"/>
      <c r="X2079" s="26"/>
      <c r="Y2079" s="26"/>
    </row>
    <row r="2080" spans="1:25" x14ac:dyDescent="0.3">
      <c r="A2080" s="18"/>
      <c r="B2080" s="19"/>
      <c r="C2080" s="4"/>
      <c r="D2080" s="20"/>
      <c r="E2080" s="20"/>
      <c r="F2080" s="21"/>
      <c r="G2080" s="22"/>
      <c r="H2080" s="23"/>
      <c r="I2080" s="24"/>
      <c r="J2080" s="25"/>
      <c r="K2080" s="4"/>
      <c r="L2080" s="25"/>
      <c r="N2080" s="26"/>
      <c r="O2080" s="26"/>
      <c r="P2080" s="26"/>
      <c r="Q2080" s="26"/>
      <c r="R2080" s="26"/>
      <c r="S2080" s="26"/>
      <c r="T2080" s="26"/>
      <c r="U2080" s="26"/>
      <c r="V2080" s="26"/>
      <c r="W2080" s="26"/>
      <c r="X2080" s="26"/>
      <c r="Y2080" s="26"/>
    </row>
    <row r="2081" spans="1:25" x14ac:dyDescent="0.3">
      <c r="A2081" s="18"/>
      <c r="B2081" s="19"/>
      <c r="C2081" s="4"/>
      <c r="D2081" s="20"/>
      <c r="E2081" s="20"/>
      <c r="F2081" s="21"/>
      <c r="G2081" s="22"/>
      <c r="H2081" s="23"/>
      <c r="I2081" s="24"/>
      <c r="J2081" s="25"/>
      <c r="K2081" s="4"/>
      <c r="L2081" s="25"/>
      <c r="N2081" s="26"/>
      <c r="O2081" s="26"/>
      <c r="P2081" s="26"/>
      <c r="Q2081" s="26"/>
      <c r="R2081" s="26"/>
      <c r="S2081" s="26"/>
      <c r="T2081" s="26"/>
      <c r="U2081" s="26"/>
      <c r="V2081" s="26"/>
      <c r="W2081" s="26"/>
      <c r="X2081" s="26"/>
      <c r="Y2081" s="26"/>
    </row>
    <row r="2082" spans="1:25" x14ac:dyDescent="0.3">
      <c r="A2082" s="18"/>
      <c r="B2082" s="19"/>
      <c r="C2082" s="4"/>
      <c r="D2082" s="20"/>
      <c r="E2082" s="20"/>
      <c r="F2082" s="21"/>
      <c r="G2082" s="22"/>
      <c r="H2082" s="23"/>
      <c r="I2082" s="24"/>
      <c r="J2082" s="25"/>
      <c r="K2082" s="4"/>
      <c r="L2082" s="25"/>
      <c r="N2082" s="26"/>
      <c r="O2082" s="26"/>
      <c r="P2082" s="26"/>
      <c r="Q2082" s="26"/>
      <c r="R2082" s="26"/>
      <c r="S2082" s="26"/>
      <c r="T2082" s="26"/>
      <c r="U2082" s="26"/>
      <c r="V2082" s="26"/>
      <c r="W2082" s="26"/>
      <c r="X2082" s="26"/>
      <c r="Y2082" s="26"/>
    </row>
    <row r="2083" spans="1:25" x14ac:dyDescent="0.3">
      <c r="A2083" s="18"/>
      <c r="B2083" s="19"/>
      <c r="C2083" s="4"/>
      <c r="D2083" s="20"/>
      <c r="E2083" s="20"/>
      <c r="F2083" s="21"/>
      <c r="G2083" s="22"/>
      <c r="H2083" s="23"/>
      <c r="I2083" s="24"/>
      <c r="J2083" s="25"/>
      <c r="K2083" s="4"/>
      <c r="L2083" s="25"/>
      <c r="N2083" s="26"/>
      <c r="O2083" s="26"/>
      <c r="P2083" s="26"/>
      <c r="Q2083" s="26"/>
      <c r="R2083" s="26"/>
      <c r="S2083" s="26"/>
      <c r="T2083" s="26"/>
      <c r="U2083" s="26"/>
      <c r="V2083" s="26"/>
      <c r="W2083" s="26"/>
      <c r="X2083" s="26"/>
      <c r="Y2083" s="26"/>
    </row>
    <row r="2084" spans="1:25" x14ac:dyDescent="0.3">
      <c r="A2084" s="18"/>
      <c r="B2084" s="19"/>
      <c r="C2084" s="4"/>
      <c r="D2084" s="20"/>
      <c r="E2084" s="20"/>
      <c r="F2084" s="21"/>
      <c r="G2084" s="22"/>
      <c r="H2084" s="23"/>
      <c r="I2084" s="24"/>
      <c r="J2084" s="25"/>
      <c r="K2084" s="4"/>
      <c r="L2084" s="25"/>
      <c r="N2084" s="26"/>
      <c r="O2084" s="26"/>
      <c r="P2084" s="26"/>
      <c r="Q2084" s="26"/>
      <c r="R2084" s="26"/>
      <c r="S2084" s="26"/>
      <c r="T2084" s="26"/>
      <c r="U2084" s="26"/>
      <c r="V2084" s="26"/>
      <c r="W2084" s="26"/>
      <c r="X2084" s="26"/>
      <c r="Y2084" s="26"/>
    </row>
    <row r="2085" spans="1:25" x14ac:dyDescent="0.3">
      <c r="A2085" s="18"/>
      <c r="B2085" s="19"/>
      <c r="C2085" s="4"/>
      <c r="D2085" s="20"/>
      <c r="E2085" s="20"/>
      <c r="F2085" s="21"/>
      <c r="G2085" s="22"/>
      <c r="H2085" s="23"/>
      <c r="I2085" s="24"/>
      <c r="J2085" s="25"/>
      <c r="K2085" s="4"/>
      <c r="L2085" s="25"/>
      <c r="N2085" s="26"/>
      <c r="O2085" s="26"/>
      <c r="P2085" s="26"/>
      <c r="Q2085" s="26"/>
      <c r="R2085" s="26"/>
      <c r="S2085" s="26"/>
      <c r="T2085" s="26"/>
      <c r="U2085" s="26"/>
      <c r="V2085" s="26"/>
      <c r="W2085" s="26"/>
      <c r="X2085" s="26"/>
      <c r="Y2085" s="26"/>
    </row>
    <row r="2086" spans="1:25" x14ac:dyDescent="0.3">
      <c r="A2086" s="18"/>
      <c r="B2086" s="19"/>
      <c r="C2086" s="4"/>
      <c r="D2086" s="20"/>
      <c r="E2086" s="20"/>
      <c r="F2086" s="21"/>
      <c r="G2086" s="22"/>
      <c r="H2086" s="23"/>
      <c r="I2086" s="24"/>
      <c r="J2086" s="25"/>
      <c r="K2086" s="4"/>
      <c r="L2086" s="25"/>
      <c r="N2086" s="26"/>
      <c r="O2086" s="26"/>
      <c r="P2086" s="26"/>
      <c r="Q2086" s="26"/>
      <c r="R2086" s="26"/>
      <c r="S2086" s="26"/>
      <c r="T2086" s="26"/>
      <c r="U2086" s="26"/>
      <c r="V2086" s="26"/>
      <c r="W2086" s="26"/>
      <c r="X2086" s="26"/>
      <c r="Y2086" s="26"/>
    </row>
    <row r="2087" spans="1:25" x14ac:dyDescent="0.3">
      <c r="A2087" s="18"/>
      <c r="B2087" s="19"/>
      <c r="C2087" s="4"/>
      <c r="D2087" s="20"/>
      <c r="E2087" s="20"/>
      <c r="F2087" s="21"/>
      <c r="G2087" s="22"/>
      <c r="H2087" s="23"/>
      <c r="I2087" s="24"/>
      <c r="J2087" s="25"/>
      <c r="K2087" s="4"/>
      <c r="L2087" s="25"/>
      <c r="N2087" s="26"/>
      <c r="O2087" s="26"/>
      <c r="P2087" s="26"/>
      <c r="Q2087" s="26"/>
      <c r="R2087" s="26"/>
      <c r="S2087" s="26"/>
      <c r="T2087" s="26"/>
      <c r="U2087" s="26"/>
      <c r="V2087" s="26"/>
      <c r="W2087" s="26"/>
      <c r="X2087" s="26"/>
      <c r="Y2087" s="26"/>
    </row>
    <row r="2088" spans="1:25" x14ac:dyDescent="0.3">
      <c r="A2088" s="18"/>
      <c r="B2088" s="19"/>
      <c r="C2088" s="4"/>
      <c r="D2088" s="20"/>
      <c r="E2088" s="20"/>
      <c r="F2088" s="21"/>
      <c r="G2088" s="22"/>
      <c r="H2088" s="23"/>
      <c r="I2088" s="24"/>
      <c r="J2088" s="25"/>
      <c r="K2088" s="4"/>
      <c r="L2088" s="25"/>
      <c r="N2088" s="26"/>
      <c r="O2088" s="26"/>
      <c r="P2088" s="26"/>
      <c r="Q2088" s="26"/>
      <c r="R2088" s="26"/>
      <c r="S2088" s="26"/>
      <c r="T2088" s="26"/>
      <c r="U2088" s="26"/>
      <c r="V2088" s="26"/>
      <c r="W2088" s="26"/>
      <c r="X2088" s="26"/>
      <c r="Y2088" s="26"/>
    </row>
    <row r="2089" spans="1:25" x14ac:dyDescent="0.3">
      <c r="A2089" s="18"/>
      <c r="B2089" s="19"/>
      <c r="C2089" s="4"/>
      <c r="D2089" s="20"/>
      <c r="E2089" s="20"/>
      <c r="F2089" s="21"/>
      <c r="G2089" s="22"/>
      <c r="H2089" s="23"/>
      <c r="I2089" s="24"/>
      <c r="J2089" s="25"/>
      <c r="K2089" s="4"/>
      <c r="L2089" s="25"/>
      <c r="N2089" s="26"/>
      <c r="O2089" s="26"/>
      <c r="P2089" s="26"/>
      <c r="Q2089" s="26"/>
      <c r="R2089" s="26"/>
      <c r="S2089" s="26"/>
      <c r="T2089" s="26"/>
      <c r="U2089" s="26"/>
      <c r="V2089" s="26"/>
      <c r="W2089" s="26"/>
      <c r="X2089" s="26"/>
      <c r="Y2089" s="26"/>
    </row>
    <row r="2090" spans="1:25" x14ac:dyDescent="0.3">
      <c r="A2090" s="18"/>
      <c r="B2090" s="19"/>
      <c r="C2090" s="4"/>
      <c r="D2090" s="20"/>
      <c r="E2090" s="20"/>
      <c r="F2090" s="21"/>
      <c r="G2090" s="22"/>
      <c r="H2090" s="23"/>
      <c r="I2090" s="24"/>
      <c r="J2090" s="25"/>
      <c r="K2090" s="4"/>
      <c r="L2090" s="25"/>
      <c r="N2090" s="26"/>
      <c r="O2090" s="26"/>
      <c r="P2090" s="26"/>
      <c r="Q2090" s="26"/>
      <c r="R2090" s="26"/>
      <c r="S2090" s="26"/>
      <c r="T2090" s="26"/>
      <c r="U2090" s="26"/>
      <c r="V2090" s="26"/>
      <c r="W2090" s="26"/>
      <c r="X2090" s="26"/>
      <c r="Y2090" s="26"/>
    </row>
    <row r="2091" spans="1:25" x14ac:dyDescent="0.3">
      <c r="A2091" s="18"/>
      <c r="B2091" s="19"/>
      <c r="C2091" s="4"/>
      <c r="D2091" s="20"/>
      <c r="E2091" s="20"/>
      <c r="F2091" s="21"/>
      <c r="G2091" s="22"/>
      <c r="H2091" s="23"/>
      <c r="I2091" s="24"/>
      <c r="J2091" s="25"/>
      <c r="K2091" s="4"/>
      <c r="L2091" s="25"/>
      <c r="N2091" s="26"/>
      <c r="O2091" s="26"/>
      <c r="P2091" s="26"/>
      <c r="Q2091" s="26"/>
      <c r="R2091" s="26"/>
      <c r="S2091" s="26"/>
      <c r="T2091" s="26"/>
      <c r="U2091" s="26"/>
      <c r="V2091" s="26"/>
      <c r="W2091" s="26"/>
      <c r="X2091" s="26"/>
      <c r="Y2091" s="26"/>
    </row>
    <row r="2092" spans="1:25" x14ac:dyDescent="0.3">
      <c r="A2092" s="18"/>
      <c r="B2092" s="19"/>
      <c r="C2092" s="4"/>
      <c r="D2092" s="20"/>
      <c r="E2092" s="20"/>
      <c r="F2092" s="21"/>
      <c r="G2092" s="22"/>
      <c r="H2092" s="23"/>
      <c r="I2092" s="24"/>
      <c r="J2092" s="25"/>
      <c r="K2092" s="4"/>
      <c r="L2092" s="25"/>
      <c r="N2092" s="26"/>
      <c r="O2092" s="26"/>
      <c r="P2092" s="26"/>
      <c r="Q2092" s="26"/>
      <c r="R2092" s="26"/>
      <c r="S2092" s="26"/>
      <c r="T2092" s="26"/>
      <c r="U2092" s="26"/>
      <c r="V2092" s="26"/>
      <c r="W2092" s="26"/>
      <c r="X2092" s="26"/>
      <c r="Y2092" s="26"/>
    </row>
    <row r="2093" spans="1:25" x14ac:dyDescent="0.3">
      <c r="A2093" s="18"/>
      <c r="B2093" s="19"/>
      <c r="C2093" s="4"/>
      <c r="D2093" s="20"/>
      <c r="E2093" s="20"/>
      <c r="F2093" s="21"/>
      <c r="G2093" s="22"/>
      <c r="H2093" s="23"/>
      <c r="I2093" s="24"/>
      <c r="J2093" s="25"/>
      <c r="K2093" s="4"/>
      <c r="L2093" s="25"/>
      <c r="N2093" s="26"/>
      <c r="O2093" s="26"/>
      <c r="P2093" s="26"/>
      <c r="Q2093" s="26"/>
      <c r="R2093" s="26"/>
      <c r="S2093" s="26"/>
      <c r="T2093" s="26"/>
      <c r="U2093" s="26"/>
      <c r="V2093" s="26"/>
      <c r="W2093" s="26"/>
      <c r="X2093" s="26"/>
      <c r="Y2093" s="26"/>
    </row>
    <row r="2094" spans="1:25" x14ac:dyDescent="0.3">
      <c r="A2094" s="18"/>
      <c r="B2094" s="19"/>
      <c r="C2094" s="4"/>
      <c r="D2094" s="20"/>
      <c r="E2094" s="20"/>
      <c r="F2094" s="21"/>
      <c r="G2094" s="22"/>
      <c r="H2094" s="23"/>
      <c r="I2094" s="24"/>
      <c r="J2094" s="25"/>
      <c r="K2094" s="4"/>
      <c r="L2094" s="25"/>
      <c r="N2094" s="26"/>
      <c r="O2094" s="26"/>
      <c r="P2094" s="26"/>
      <c r="Q2094" s="26"/>
      <c r="R2094" s="26"/>
      <c r="S2094" s="26"/>
      <c r="T2094" s="26"/>
      <c r="U2094" s="26"/>
      <c r="V2094" s="26"/>
      <c r="W2094" s="26"/>
      <c r="X2094" s="26"/>
      <c r="Y2094" s="26"/>
    </row>
    <row r="2095" spans="1:25" x14ac:dyDescent="0.3">
      <c r="A2095" s="18"/>
      <c r="B2095" s="19"/>
      <c r="C2095" s="4"/>
      <c r="D2095" s="20"/>
      <c r="E2095" s="20"/>
      <c r="F2095" s="21"/>
      <c r="G2095" s="22"/>
      <c r="H2095" s="23"/>
      <c r="I2095" s="24"/>
      <c r="J2095" s="25"/>
      <c r="K2095" s="4"/>
      <c r="L2095" s="25"/>
      <c r="N2095" s="26"/>
      <c r="O2095" s="26"/>
      <c r="P2095" s="26"/>
      <c r="Q2095" s="26"/>
      <c r="R2095" s="26"/>
      <c r="S2095" s="26"/>
      <c r="T2095" s="26"/>
      <c r="U2095" s="26"/>
      <c r="V2095" s="26"/>
      <c r="W2095" s="26"/>
      <c r="X2095" s="26"/>
      <c r="Y2095" s="26"/>
    </row>
    <row r="2096" spans="1:25" x14ac:dyDescent="0.3">
      <c r="A2096" s="18"/>
      <c r="B2096" s="19"/>
      <c r="C2096" s="4"/>
      <c r="D2096" s="20"/>
      <c r="E2096" s="20"/>
      <c r="F2096" s="21"/>
      <c r="G2096" s="22"/>
      <c r="H2096" s="23"/>
      <c r="I2096" s="24"/>
      <c r="J2096" s="25"/>
      <c r="K2096" s="4"/>
      <c r="L2096" s="25"/>
      <c r="N2096" s="26"/>
      <c r="O2096" s="26"/>
      <c r="P2096" s="26"/>
      <c r="Q2096" s="26"/>
      <c r="R2096" s="26"/>
      <c r="S2096" s="26"/>
      <c r="T2096" s="26"/>
      <c r="U2096" s="26"/>
      <c r="V2096" s="26"/>
      <c r="W2096" s="26"/>
      <c r="X2096" s="26"/>
      <c r="Y2096" s="26"/>
    </row>
    <row r="2097" spans="1:25" x14ac:dyDescent="0.3">
      <c r="A2097" s="18"/>
      <c r="B2097" s="19"/>
      <c r="C2097" s="4"/>
      <c r="D2097" s="20"/>
      <c r="E2097" s="20"/>
      <c r="F2097" s="21"/>
      <c r="G2097" s="22"/>
      <c r="H2097" s="23"/>
      <c r="I2097" s="24"/>
      <c r="J2097" s="25"/>
      <c r="K2097" s="4"/>
      <c r="L2097" s="25"/>
      <c r="N2097" s="26"/>
      <c r="O2097" s="26"/>
      <c r="P2097" s="26"/>
      <c r="Q2097" s="26"/>
      <c r="R2097" s="26"/>
      <c r="S2097" s="26"/>
      <c r="T2097" s="26"/>
      <c r="U2097" s="26"/>
      <c r="V2097" s="26"/>
      <c r="W2097" s="26"/>
      <c r="X2097" s="26"/>
      <c r="Y2097" s="26"/>
    </row>
    <row r="2098" spans="1:25" x14ac:dyDescent="0.3">
      <c r="A2098" s="18"/>
      <c r="B2098" s="19"/>
      <c r="C2098" s="4"/>
      <c r="D2098" s="20"/>
      <c r="E2098" s="20"/>
      <c r="F2098" s="21"/>
      <c r="G2098" s="22"/>
      <c r="H2098" s="23"/>
      <c r="I2098" s="24"/>
      <c r="J2098" s="25"/>
      <c r="K2098" s="4"/>
      <c r="L2098" s="25"/>
      <c r="N2098" s="26"/>
      <c r="O2098" s="26"/>
      <c r="P2098" s="26"/>
      <c r="Q2098" s="26"/>
      <c r="R2098" s="26"/>
      <c r="S2098" s="26"/>
      <c r="T2098" s="26"/>
      <c r="U2098" s="26"/>
      <c r="V2098" s="26"/>
      <c r="W2098" s="26"/>
      <c r="X2098" s="26"/>
      <c r="Y2098" s="26"/>
    </row>
    <row r="2099" spans="1:25" x14ac:dyDescent="0.3">
      <c r="A2099" s="18"/>
      <c r="B2099" s="19"/>
      <c r="C2099" s="4"/>
      <c r="D2099" s="20"/>
      <c r="E2099" s="20"/>
      <c r="F2099" s="21"/>
      <c r="G2099" s="22"/>
      <c r="H2099" s="23"/>
      <c r="I2099" s="24"/>
      <c r="J2099" s="25"/>
      <c r="K2099" s="4"/>
      <c r="L2099" s="25"/>
      <c r="N2099" s="26"/>
      <c r="O2099" s="26"/>
      <c r="P2099" s="26"/>
      <c r="Q2099" s="26"/>
      <c r="R2099" s="26"/>
      <c r="S2099" s="26"/>
      <c r="T2099" s="26"/>
      <c r="U2099" s="26"/>
      <c r="V2099" s="26"/>
      <c r="W2099" s="26"/>
      <c r="X2099" s="26"/>
      <c r="Y2099" s="26"/>
    </row>
    <row r="2100" spans="1:25" x14ac:dyDescent="0.3">
      <c r="A2100" s="18"/>
      <c r="B2100" s="19"/>
      <c r="C2100" s="4"/>
      <c r="D2100" s="20"/>
      <c r="E2100" s="20"/>
      <c r="F2100" s="21"/>
      <c r="G2100" s="22"/>
      <c r="H2100" s="23"/>
      <c r="I2100" s="24"/>
      <c r="J2100" s="25"/>
      <c r="K2100" s="4"/>
      <c r="L2100" s="25"/>
      <c r="N2100" s="26"/>
      <c r="O2100" s="26"/>
      <c r="P2100" s="26"/>
      <c r="Q2100" s="26"/>
      <c r="R2100" s="26"/>
      <c r="S2100" s="26"/>
      <c r="T2100" s="26"/>
      <c r="U2100" s="26"/>
      <c r="V2100" s="26"/>
      <c r="W2100" s="26"/>
      <c r="X2100" s="26"/>
      <c r="Y2100" s="26"/>
    </row>
    <row r="2101" spans="1:25" x14ac:dyDescent="0.3">
      <c r="A2101" s="18"/>
      <c r="B2101" s="19"/>
      <c r="C2101" s="4"/>
      <c r="D2101" s="20"/>
      <c r="E2101" s="20"/>
      <c r="F2101" s="21"/>
      <c r="G2101" s="22"/>
      <c r="H2101" s="23"/>
      <c r="I2101" s="24"/>
      <c r="J2101" s="25"/>
      <c r="K2101" s="4"/>
      <c r="L2101" s="25"/>
      <c r="N2101" s="26"/>
      <c r="O2101" s="26"/>
      <c r="P2101" s="26"/>
      <c r="Q2101" s="26"/>
      <c r="R2101" s="26"/>
      <c r="S2101" s="26"/>
      <c r="T2101" s="26"/>
      <c r="U2101" s="26"/>
      <c r="V2101" s="26"/>
      <c r="W2101" s="26"/>
      <c r="X2101" s="26"/>
      <c r="Y2101" s="26"/>
    </row>
    <row r="2102" spans="1:25" x14ac:dyDescent="0.3">
      <c r="A2102" s="18"/>
      <c r="B2102" s="19"/>
      <c r="C2102" s="4"/>
      <c r="D2102" s="20"/>
      <c r="E2102" s="20"/>
      <c r="F2102" s="21"/>
      <c r="G2102" s="22"/>
      <c r="H2102" s="23"/>
      <c r="I2102" s="24"/>
      <c r="J2102" s="25"/>
      <c r="K2102" s="4"/>
      <c r="L2102" s="25"/>
      <c r="N2102" s="26"/>
      <c r="O2102" s="26"/>
      <c r="P2102" s="26"/>
      <c r="Q2102" s="26"/>
      <c r="R2102" s="26"/>
      <c r="S2102" s="26"/>
      <c r="T2102" s="26"/>
      <c r="U2102" s="26"/>
      <c r="V2102" s="26"/>
      <c r="W2102" s="26"/>
      <c r="X2102" s="26"/>
      <c r="Y2102" s="26"/>
    </row>
    <row r="2103" spans="1:25" x14ac:dyDescent="0.3">
      <c r="A2103" s="18"/>
      <c r="B2103" s="19"/>
      <c r="C2103" s="4"/>
      <c r="D2103" s="20"/>
      <c r="E2103" s="20"/>
      <c r="F2103" s="21"/>
      <c r="G2103" s="22"/>
      <c r="H2103" s="23"/>
      <c r="I2103" s="24"/>
      <c r="J2103" s="25"/>
      <c r="K2103" s="4"/>
      <c r="L2103" s="25"/>
      <c r="N2103" s="26"/>
      <c r="O2103" s="26"/>
      <c r="P2103" s="26"/>
      <c r="Q2103" s="26"/>
      <c r="R2103" s="26"/>
      <c r="S2103" s="26"/>
      <c r="T2103" s="26"/>
      <c r="U2103" s="26"/>
      <c r="V2103" s="26"/>
      <c r="W2103" s="26"/>
      <c r="X2103" s="26"/>
      <c r="Y2103" s="26"/>
    </row>
    <row r="2104" spans="1:25" x14ac:dyDescent="0.3">
      <c r="A2104" s="18"/>
      <c r="B2104" s="19"/>
      <c r="C2104" s="4"/>
      <c r="D2104" s="20"/>
      <c r="E2104" s="20"/>
      <c r="F2104" s="21"/>
      <c r="G2104" s="22"/>
      <c r="H2104" s="23"/>
      <c r="I2104" s="24"/>
      <c r="J2104" s="25"/>
      <c r="K2104" s="4"/>
      <c r="L2104" s="25"/>
      <c r="N2104" s="26"/>
      <c r="O2104" s="26"/>
      <c r="P2104" s="26"/>
      <c r="Q2104" s="26"/>
      <c r="R2104" s="26"/>
      <c r="S2104" s="26"/>
      <c r="T2104" s="26"/>
      <c r="U2104" s="26"/>
      <c r="V2104" s="26"/>
      <c r="W2104" s="26"/>
      <c r="X2104" s="26"/>
      <c r="Y2104" s="26"/>
    </row>
    <row r="2105" spans="1:25" x14ac:dyDescent="0.3">
      <c r="A2105" s="18"/>
      <c r="B2105" s="19"/>
      <c r="C2105" s="4"/>
      <c r="D2105" s="20"/>
      <c r="E2105" s="20"/>
      <c r="F2105" s="21"/>
      <c r="G2105" s="22"/>
      <c r="H2105" s="23"/>
      <c r="I2105" s="24"/>
      <c r="J2105" s="25"/>
      <c r="K2105" s="4"/>
      <c r="L2105" s="25"/>
      <c r="N2105" s="26"/>
      <c r="O2105" s="26"/>
      <c r="P2105" s="26"/>
      <c r="Q2105" s="26"/>
      <c r="R2105" s="26"/>
      <c r="S2105" s="26"/>
      <c r="T2105" s="26"/>
      <c r="U2105" s="26"/>
      <c r="V2105" s="26"/>
      <c r="W2105" s="26"/>
      <c r="X2105" s="26"/>
      <c r="Y2105" s="26"/>
    </row>
    <row r="2106" spans="1:25" x14ac:dyDescent="0.3">
      <c r="A2106" s="18"/>
      <c r="B2106" s="19"/>
      <c r="C2106" s="4"/>
      <c r="D2106" s="20"/>
      <c r="E2106" s="20"/>
      <c r="F2106" s="21"/>
      <c r="G2106" s="22"/>
      <c r="H2106" s="23"/>
      <c r="I2106" s="24"/>
      <c r="J2106" s="25"/>
      <c r="K2106" s="4"/>
      <c r="L2106" s="25"/>
      <c r="N2106" s="26"/>
      <c r="O2106" s="26"/>
      <c r="P2106" s="26"/>
      <c r="Q2106" s="26"/>
      <c r="R2106" s="26"/>
      <c r="S2106" s="26"/>
      <c r="T2106" s="26"/>
      <c r="U2106" s="26"/>
      <c r="V2106" s="26"/>
      <c r="W2106" s="26"/>
      <c r="X2106" s="26"/>
      <c r="Y2106" s="26"/>
    </row>
    <row r="2107" spans="1:25" x14ac:dyDescent="0.3">
      <c r="A2107" s="18"/>
      <c r="B2107" s="19"/>
      <c r="C2107" s="4"/>
      <c r="D2107" s="20"/>
      <c r="E2107" s="20"/>
      <c r="F2107" s="21"/>
      <c r="G2107" s="22"/>
      <c r="H2107" s="23"/>
      <c r="I2107" s="24"/>
      <c r="J2107" s="25"/>
      <c r="K2107" s="4"/>
      <c r="L2107" s="25"/>
      <c r="N2107" s="26"/>
      <c r="O2107" s="26"/>
      <c r="P2107" s="26"/>
      <c r="Q2107" s="26"/>
      <c r="R2107" s="26"/>
      <c r="S2107" s="26"/>
      <c r="T2107" s="26"/>
      <c r="U2107" s="26"/>
      <c r="V2107" s="26"/>
      <c r="W2107" s="26"/>
      <c r="X2107" s="26"/>
      <c r="Y2107" s="26"/>
    </row>
    <row r="2108" spans="1:25" x14ac:dyDescent="0.3">
      <c r="A2108" s="18"/>
      <c r="B2108" s="19"/>
      <c r="C2108" s="4"/>
      <c r="D2108" s="20"/>
      <c r="E2108" s="20"/>
      <c r="F2108" s="21"/>
      <c r="G2108" s="22"/>
      <c r="H2108" s="23"/>
      <c r="I2108" s="24"/>
      <c r="J2108" s="25"/>
      <c r="K2108" s="4"/>
      <c r="L2108" s="25"/>
      <c r="N2108" s="26"/>
      <c r="O2108" s="26"/>
      <c r="P2108" s="26"/>
      <c r="Q2108" s="26"/>
      <c r="R2108" s="26"/>
      <c r="S2108" s="26"/>
      <c r="T2108" s="26"/>
      <c r="U2108" s="26"/>
      <c r="V2108" s="26"/>
      <c r="W2108" s="26"/>
      <c r="X2108" s="26"/>
      <c r="Y2108" s="26"/>
    </row>
    <row r="2109" spans="1:25" x14ac:dyDescent="0.3">
      <c r="A2109" s="18"/>
      <c r="B2109" s="19"/>
      <c r="C2109" s="4"/>
      <c r="D2109" s="20"/>
      <c r="E2109" s="20"/>
      <c r="F2109" s="21"/>
      <c r="G2109" s="22"/>
      <c r="H2109" s="23"/>
      <c r="I2109" s="24"/>
      <c r="J2109" s="25"/>
      <c r="K2109" s="4"/>
      <c r="L2109" s="25"/>
      <c r="N2109" s="26"/>
      <c r="O2109" s="26"/>
      <c r="P2109" s="26"/>
      <c r="Q2109" s="26"/>
      <c r="R2109" s="26"/>
      <c r="S2109" s="26"/>
      <c r="T2109" s="26"/>
      <c r="U2109" s="26"/>
      <c r="V2109" s="26"/>
      <c r="W2109" s="26"/>
      <c r="X2109" s="26"/>
      <c r="Y2109" s="26"/>
    </row>
    <row r="2110" spans="1:25" x14ac:dyDescent="0.3">
      <c r="A2110" s="18"/>
      <c r="B2110" s="19"/>
      <c r="C2110" s="4"/>
      <c r="D2110" s="20"/>
      <c r="E2110" s="20"/>
      <c r="F2110" s="21"/>
      <c r="G2110" s="22"/>
      <c r="H2110" s="23"/>
      <c r="I2110" s="24"/>
      <c r="J2110" s="25"/>
      <c r="K2110" s="4"/>
      <c r="L2110" s="25"/>
      <c r="N2110" s="26"/>
      <c r="O2110" s="26"/>
      <c r="P2110" s="26"/>
      <c r="Q2110" s="26"/>
      <c r="R2110" s="26"/>
      <c r="S2110" s="26"/>
      <c r="T2110" s="26"/>
      <c r="U2110" s="26"/>
      <c r="V2110" s="26"/>
      <c r="W2110" s="26"/>
      <c r="X2110" s="26"/>
      <c r="Y2110" s="26"/>
    </row>
    <row r="2111" spans="1:25" x14ac:dyDescent="0.3">
      <c r="A2111" s="18"/>
      <c r="B2111" s="19"/>
      <c r="C2111" s="4"/>
      <c r="D2111" s="20"/>
      <c r="E2111" s="20"/>
      <c r="F2111" s="21"/>
      <c r="G2111" s="22"/>
      <c r="H2111" s="23"/>
      <c r="I2111" s="24"/>
      <c r="J2111" s="25"/>
      <c r="K2111" s="4"/>
      <c r="L2111" s="25"/>
      <c r="N2111" s="26"/>
      <c r="O2111" s="26"/>
      <c r="P2111" s="26"/>
      <c r="Q2111" s="26"/>
      <c r="R2111" s="26"/>
      <c r="S2111" s="26"/>
      <c r="T2111" s="26"/>
      <c r="U2111" s="26"/>
      <c r="V2111" s="26"/>
      <c r="W2111" s="26"/>
      <c r="X2111" s="26"/>
      <c r="Y2111" s="26"/>
    </row>
    <row r="2112" spans="1:25" x14ac:dyDescent="0.3">
      <c r="A2112" s="18"/>
      <c r="B2112" s="19"/>
      <c r="C2112" s="4"/>
      <c r="D2112" s="20"/>
      <c r="E2112" s="20"/>
      <c r="F2112" s="21"/>
      <c r="G2112" s="22"/>
      <c r="H2112" s="23"/>
      <c r="I2112" s="24"/>
      <c r="J2112" s="25"/>
      <c r="K2112" s="4"/>
      <c r="L2112" s="25"/>
      <c r="N2112" s="26"/>
      <c r="O2112" s="26"/>
      <c r="P2112" s="26"/>
      <c r="Q2112" s="26"/>
      <c r="R2112" s="26"/>
      <c r="S2112" s="26"/>
      <c r="T2112" s="26"/>
      <c r="U2112" s="26"/>
      <c r="V2112" s="26"/>
      <c r="W2112" s="26"/>
      <c r="X2112" s="26"/>
      <c r="Y2112" s="26"/>
    </row>
    <row r="2113" spans="1:25" x14ac:dyDescent="0.3">
      <c r="A2113" s="18"/>
      <c r="B2113" s="19"/>
      <c r="C2113" s="4"/>
      <c r="D2113" s="20"/>
      <c r="E2113" s="20"/>
      <c r="F2113" s="21"/>
      <c r="G2113" s="22"/>
      <c r="H2113" s="23"/>
      <c r="I2113" s="24"/>
      <c r="J2113" s="25"/>
      <c r="K2113" s="4"/>
      <c r="L2113" s="25"/>
      <c r="N2113" s="26"/>
      <c r="O2113" s="26"/>
      <c r="P2113" s="26"/>
      <c r="Q2113" s="26"/>
      <c r="R2113" s="26"/>
      <c r="S2113" s="26"/>
      <c r="T2113" s="26"/>
      <c r="U2113" s="26"/>
      <c r="V2113" s="26"/>
      <c r="W2113" s="26"/>
      <c r="X2113" s="26"/>
      <c r="Y2113" s="26"/>
    </row>
    <row r="2114" spans="1:25" x14ac:dyDescent="0.3">
      <c r="A2114" s="18"/>
      <c r="B2114" s="19"/>
      <c r="C2114" s="4"/>
      <c r="D2114" s="20"/>
      <c r="E2114" s="20"/>
      <c r="F2114" s="21"/>
      <c r="G2114" s="22"/>
      <c r="H2114" s="23"/>
      <c r="I2114" s="24"/>
      <c r="J2114" s="25"/>
      <c r="K2114" s="4"/>
      <c r="L2114" s="25"/>
      <c r="N2114" s="26"/>
      <c r="O2114" s="26"/>
      <c r="P2114" s="26"/>
      <c r="Q2114" s="26"/>
      <c r="R2114" s="26"/>
      <c r="S2114" s="26"/>
      <c r="T2114" s="26"/>
      <c r="U2114" s="26"/>
      <c r="V2114" s="26"/>
      <c r="W2114" s="26"/>
      <c r="X2114" s="26"/>
      <c r="Y2114" s="26"/>
    </row>
    <row r="2115" spans="1:25" x14ac:dyDescent="0.3">
      <c r="A2115" s="18"/>
      <c r="B2115" s="19"/>
      <c r="C2115" s="4"/>
      <c r="D2115" s="20"/>
      <c r="E2115" s="20"/>
      <c r="F2115" s="21"/>
      <c r="G2115" s="22"/>
      <c r="H2115" s="23"/>
      <c r="I2115" s="24"/>
      <c r="J2115" s="25"/>
      <c r="K2115" s="4"/>
      <c r="L2115" s="25"/>
      <c r="N2115" s="26"/>
      <c r="O2115" s="26"/>
      <c r="P2115" s="26"/>
      <c r="Q2115" s="26"/>
      <c r="R2115" s="26"/>
      <c r="S2115" s="26"/>
      <c r="T2115" s="26"/>
      <c r="U2115" s="26"/>
      <c r="V2115" s="26"/>
      <c r="W2115" s="26"/>
      <c r="X2115" s="26"/>
      <c r="Y2115" s="26"/>
    </row>
    <row r="2116" spans="1:25" x14ac:dyDescent="0.3">
      <c r="A2116" s="18"/>
      <c r="B2116" s="19"/>
      <c r="C2116" s="4"/>
      <c r="D2116" s="20"/>
      <c r="E2116" s="20"/>
      <c r="F2116" s="21"/>
      <c r="G2116" s="22"/>
      <c r="H2116" s="23"/>
      <c r="I2116" s="24"/>
      <c r="J2116" s="25"/>
      <c r="K2116" s="4"/>
      <c r="L2116" s="25"/>
      <c r="N2116" s="26"/>
      <c r="O2116" s="26"/>
      <c r="P2116" s="26"/>
      <c r="Q2116" s="26"/>
      <c r="R2116" s="26"/>
      <c r="S2116" s="26"/>
      <c r="T2116" s="26"/>
      <c r="U2116" s="26"/>
      <c r="V2116" s="26"/>
      <c r="W2116" s="26"/>
      <c r="X2116" s="26"/>
      <c r="Y2116" s="26"/>
    </row>
    <row r="2117" spans="1:25" x14ac:dyDescent="0.3">
      <c r="A2117" s="18"/>
      <c r="B2117" s="19"/>
      <c r="C2117" s="4"/>
      <c r="D2117" s="20"/>
      <c r="E2117" s="20"/>
      <c r="F2117" s="21"/>
      <c r="G2117" s="22"/>
      <c r="H2117" s="23"/>
      <c r="I2117" s="24"/>
      <c r="J2117" s="25"/>
      <c r="K2117" s="4"/>
      <c r="L2117" s="25"/>
      <c r="N2117" s="26"/>
      <c r="O2117" s="26"/>
      <c r="P2117" s="26"/>
      <c r="Q2117" s="26"/>
      <c r="R2117" s="26"/>
      <c r="S2117" s="26"/>
      <c r="T2117" s="26"/>
      <c r="U2117" s="26"/>
      <c r="V2117" s="26"/>
      <c r="W2117" s="26"/>
      <c r="X2117" s="26"/>
      <c r="Y2117" s="26"/>
    </row>
    <row r="2118" spans="1:25" x14ac:dyDescent="0.3">
      <c r="A2118" s="18"/>
      <c r="B2118" s="19"/>
      <c r="C2118" s="4"/>
      <c r="D2118" s="20"/>
      <c r="E2118" s="20"/>
      <c r="F2118" s="21"/>
      <c r="G2118" s="22"/>
      <c r="H2118" s="23"/>
      <c r="I2118" s="24"/>
      <c r="J2118" s="25"/>
      <c r="K2118" s="4"/>
      <c r="L2118" s="25"/>
      <c r="N2118" s="26"/>
      <c r="O2118" s="26"/>
      <c r="P2118" s="26"/>
      <c r="Q2118" s="26"/>
      <c r="R2118" s="26"/>
      <c r="S2118" s="26"/>
      <c r="T2118" s="26"/>
      <c r="U2118" s="26"/>
      <c r="V2118" s="26"/>
      <c r="W2118" s="26"/>
      <c r="X2118" s="26"/>
      <c r="Y2118" s="26"/>
    </row>
    <row r="2119" spans="1:25" x14ac:dyDescent="0.3">
      <c r="A2119" s="18"/>
      <c r="B2119" s="19"/>
      <c r="C2119" s="4"/>
      <c r="D2119" s="20"/>
      <c r="E2119" s="20"/>
      <c r="F2119" s="21"/>
      <c r="G2119" s="22"/>
      <c r="H2119" s="23"/>
      <c r="I2119" s="24"/>
      <c r="J2119" s="25"/>
      <c r="K2119" s="4"/>
      <c r="L2119" s="25"/>
      <c r="N2119" s="26"/>
      <c r="O2119" s="26"/>
      <c r="P2119" s="26"/>
      <c r="Q2119" s="26"/>
      <c r="R2119" s="26"/>
      <c r="S2119" s="26"/>
      <c r="T2119" s="26"/>
      <c r="U2119" s="26"/>
      <c r="V2119" s="26"/>
      <c r="W2119" s="26"/>
      <c r="X2119" s="26"/>
      <c r="Y2119" s="26"/>
    </row>
    <row r="2120" spans="1:25" x14ac:dyDescent="0.3">
      <c r="A2120" s="18"/>
      <c r="B2120" s="19"/>
      <c r="C2120" s="4"/>
      <c r="D2120" s="20"/>
      <c r="E2120" s="20"/>
      <c r="F2120" s="21"/>
      <c r="G2120" s="22"/>
      <c r="H2120" s="23"/>
      <c r="I2120" s="24"/>
      <c r="J2120" s="25"/>
      <c r="K2120" s="4"/>
      <c r="L2120" s="25"/>
      <c r="N2120" s="26"/>
      <c r="O2120" s="26"/>
      <c r="P2120" s="26"/>
      <c r="Q2120" s="26"/>
      <c r="R2120" s="26"/>
      <c r="S2120" s="26"/>
      <c r="T2120" s="26"/>
      <c r="U2120" s="26"/>
      <c r="V2120" s="26"/>
      <c r="W2120" s="26"/>
      <c r="X2120" s="26"/>
      <c r="Y2120" s="26"/>
    </row>
    <row r="2121" spans="1:25" x14ac:dyDescent="0.3">
      <c r="A2121" s="18"/>
      <c r="B2121" s="19"/>
      <c r="C2121" s="4"/>
      <c r="D2121" s="20"/>
      <c r="E2121" s="20"/>
      <c r="F2121" s="21"/>
      <c r="G2121" s="22"/>
      <c r="H2121" s="23"/>
      <c r="I2121" s="24"/>
      <c r="J2121" s="25"/>
      <c r="K2121" s="4"/>
      <c r="L2121" s="25"/>
      <c r="N2121" s="26"/>
      <c r="O2121" s="26"/>
      <c r="P2121" s="26"/>
      <c r="Q2121" s="26"/>
      <c r="R2121" s="26"/>
      <c r="S2121" s="26"/>
      <c r="T2121" s="26"/>
      <c r="U2121" s="26"/>
      <c r="V2121" s="26"/>
      <c r="W2121" s="26"/>
      <c r="X2121" s="26"/>
      <c r="Y2121" s="26"/>
    </row>
    <row r="2122" spans="1:25" x14ac:dyDescent="0.3">
      <c r="A2122" s="18"/>
      <c r="B2122" s="19"/>
      <c r="C2122" s="4"/>
      <c r="D2122" s="20"/>
      <c r="E2122" s="20"/>
      <c r="F2122" s="21"/>
      <c r="G2122" s="22"/>
      <c r="H2122" s="23"/>
      <c r="I2122" s="24"/>
      <c r="J2122" s="25"/>
      <c r="K2122" s="4"/>
      <c r="L2122" s="25"/>
      <c r="N2122" s="26"/>
      <c r="O2122" s="26"/>
      <c r="P2122" s="26"/>
      <c r="Q2122" s="26"/>
      <c r="R2122" s="26"/>
      <c r="S2122" s="26"/>
      <c r="T2122" s="26"/>
      <c r="U2122" s="26"/>
      <c r="V2122" s="26"/>
      <c r="W2122" s="26"/>
      <c r="X2122" s="26"/>
      <c r="Y2122" s="26"/>
    </row>
    <row r="2123" spans="1:25" x14ac:dyDescent="0.3">
      <c r="A2123" s="18"/>
      <c r="B2123" s="19"/>
      <c r="C2123" s="4"/>
      <c r="D2123" s="20"/>
      <c r="E2123" s="20"/>
      <c r="F2123" s="21"/>
      <c r="G2123" s="22"/>
      <c r="H2123" s="23"/>
      <c r="I2123" s="24"/>
      <c r="J2123" s="25"/>
      <c r="K2123" s="4"/>
      <c r="L2123" s="25"/>
      <c r="N2123" s="26"/>
      <c r="O2123" s="26"/>
      <c r="P2123" s="26"/>
      <c r="Q2123" s="26"/>
      <c r="R2123" s="26"/>
      <c r="S2123" s="26"/>
      <c r="T2123" s="26"/>
      <c r="U2123" s="26"/>
      <c r="V2123" s="26"/>
      <c r="W2123" s="26"/>
      <c r="X2123" s="26"/>
      <c r="Y2123" s="26"/>
    </row>
    <row r="2124" spans="1:25" x14ac:dyDescent="0.3">
      <c r="A2124" s="18"/>
      <c r="B2124" s="19"/>
      <c r="C2124" s="4"/>
      <c r="D2124" s="20"/>
      <c r="E2124" s="20"/>
      <c r="F2124" s="21"/>
      <c r="G2124" s="22"/>
      <c r="H2124" s="23"/>
      <c r="I2124" s="24"/>
      <c r="J2124" s="25"/>
      <c r="K2124" s="4"/>
      <c r="L2124" s="25"/>
      <c r="N2124" s="26"/>
      <c r="O2124" s="26"/>
      <c r="P2124" s="26"/>
      <c r="Q2124" s="26"/>
      <c r="R2124" s="26"/>
      <c r="S2124" s="26"/>
      <c r="T2124" s="26"/>
      <c r="U2124" s="26"/>
      <c r="V2124" s="26"/>
      <c r="W2124" s="26"/>
      <c r="X2124" s="26"/>
      <c r="Y2124" s="26"/>
    </row>
    <row r="2125" spans="1:25" x14ac:dyDescent="0.3">
      <c r="A2125" s="18"/>
      <c r="B2125" s="19"/>
      <c r="C2125" s="4"/>
      <c r="D2125" s="20"/>
      <c r="E2125" s="20"/>
      <c r="F2125" s="21"/>
      <c r="G2125" s="22"/>
      <c r="H2125" s="23"/>
      <c r="I2125" s="24"/>
      <c r="J2125" s="25"/>
      <c r="K2125" s="4"/>
      <c r="L2125" s="25"/>
      <c r="N2125" s="26"/>
      <c r="O2125" s="26"/>
      <c r="P2125" s="26"/>
      <c r="Q2125" s="26"/>
      <c r="R2125" s="26"/>
      <c r="S2125" s="26"/>
      <c r="T2125" s="26"/>
      <c r="U2125" s="26"/>
      <c r="V2125" s="26"/>
      <c r="W2125" s="26"/>
      <c r="X2125" s="26"/>
      <c r="Y2125" s="26"/>
    </row>
    <row r="2126" spans="1:25" x14ac:dyDescent="0.3">
      <c r="A2126" s="18"/>
      <c r="B2126" s="19"/>
      <c r="C2126" s="4"/>
      <c r="D2126" s="20"/>
      <c r="E2126" s="20"/>
      <c r="F2126" s="21"/>
      <c r="G2126" s="22"/>
      <c r="H2126" s="23"/>
      <c r="I2126" s="24"/>
      <c r="J2126" s="25"/>
      <c r="K2126" s="4"/>
      <c r="L2126" s="25"/>
      <c r="N2126" s="26"/>
      <c r="O2126" s="26"/>
      <c r="P2126" s="26"/>
      <c r="Q2126" s="26"/>
      <c r="R2126" s="26"/>
      <c r="S2126" s="26"/>
      <c r="T2126" s="26"/>
      <c r="U2126" s="26"/>
      <c r="V2126" s="26"/>
      <c r="W2126" s="26"/>
      <c r="X2126" s="26"/>
      <c r="Y2126" s="26"/>
    </row>
    <row r="2127" spans="1:25" x14ac:dyDescent="0.3">
      <c r="A2127" s="18"/>
      <c r="B2127" s="19"/>
      <c r="C2127" s="4"/>
      <c r="D2127" s="20"/>
      <c r="E2127" s="20"/>
      <c r="F2127" s="21"/>
      <c r="G2127" s="22"/>
      <c r="H2127" s="23"/>
      <c r="I2127" s="24"/>
      <c r="J2127" s="25"/>
      <c r="K2127" s="4"/>
      <c r="L2127" s="25"/>
      <c r="N2127" s="26"/>
      <c r="O2127" s="26"/>
      <c r="P2127" s="26"/>
      <c r="Q2127" s="26"/>
      <c r="R2127" s="26"/>
      <c r="S2127" s="26"/>
      <c r="T2127" s="26"/>
      <c r="U2127" s="26"/>
      <c r="V2127" s="26"/>
      <c r="W2127" s="26"/>
      <c r="X2127" s="26"/>
      <c r="Y2127" s="26"/>
    </row>
    <row r="2128" spans="1:25" x14ac:dyDescent="0.3">
      <c r="A2128" s="18"/>
      <c r="B2128" s="19"/>
      <c r="C2128" s="4"/>
      <c r="D2128" s="20"/>
      <c r="E2128" s="20"/>
      <c r="F2128" s="21"/>
      <c r="G2128" s="22"/>
      <c r="H2128" s="23"/>
      <c r="I2128" s="24"/>
      <c r="J2128" s="25"/>
      <c r="K2128" s="4"/>
      <c r="L2128" s="25"/>
      <c r="N2128" s="26"/>
      <c r="O2128" s="26"/>
      <c r="P2128" s="26"/>
      <c r="Q2128" s="26"/>
      <c r="R2128" s="26"/>
      <c r="S2128" s="26"/>
      <c r="T2128" s="26"/>
      <c r="U2128" s="26"/>
      <c r="V2128" s="26"/>
      <c r="W2128" s="26"/>
      <c r="X2128" s="26"/>
      <c r="Y2128" s="26"/>
    </row>
    <row r="2129" spans="1:25" x14ac:dyDescent="0.3">
      <c r="A2129" s="18"/>
      <c r="B2129" s="19"/>
      <c r="C2129" s="4"/>
      <c r="D2129" s="20"/>
      <c r="E2129" s="20"/>
      <c r="F2129" s="21"/>
      <c r="G2129" s="22"/>
      <c r="H2129" s="23"/>
      <c r="I2129" s="24"/>
      <c r="J2129" s="25"/>
      <c r="K2129" s="4"/>
      <c r="L2129" s="25"/>
      <c r="N2129" s="26"/>
      <c r="O2129" s="26"/>
      <c r="P2129" s="26"/>
      <c r="Q2129" s="26"/>
      <c r="R2129" s="26"/>
      <c r="S2129" s="26"/>
      <c r="T2129" s="26"/>
      <c r="U2129" s="26"/>
      <c r="V2129" s="26"/>
      <c r="W2129" s="26"/>
      <c r="X2129" s="26"/>
      <c r="Y2129" s="26"/>
    </row>
    <row r="2130" spans="1:25" x14ac:dyDescent="0.3">
      <c r="A2130" s="18"/>
      <c r="B2130" s="19"/>
      <c r="C2130" s="4"/>
      <c r="D2130" s="20"/>
      <c r="E2130" s="20"/>
      <c r="F2130" s="21"/>
      <c r="G2130" s="22"/>
      <c r="H2130" s="23"/>
      <c r="I2130" s="24"/>
      <c r="J2130" s="25"/>
      <c r="K2130" s="4"/>
      <c r="L2130" s="25"/>
      <c r="N2130" s="26"/>
      <c r="O2130" s="26"/>
      <c r="P2130" s="26"/>
      <c r="Q2130" s="26"/>
      <c r="R2130" s="26"/>
      <c r="S2130" s="26"/>
      <c r="T2130" s="26"/>
      <c r="U2130" s="26"/>
      <c r="V2130" s="26"/>
      <c r="W2130" s="26"/>
      <c r="X2130" s="26"/>
      <c r="Y2130" s="26"/>
    </row>
    <row r="2131" spans="1:25" x14ac:dyDescent="0.3">
      <c r="A2131" s="18"/>
      <c r="B2131" s="19"/>
      <c r="C2131" s="4"/>
      <c r="D2131" s="20"/>
      <c r="E2131" s="20"/>
      <c r="F2131" s="21"/>
      <c r="G2131" s="22"/>
      <c r="H2131" s="23"/>
      <c r="I2131" s="24"/>
      <c r="J2131" s="25"/>
      <c r="K2131" s="4"/>
      <c r="L2131" s="25"/>
      <c r="N2131" s="26"/>
      <c r="O2131" s="26"/>
      <c r="P2131" s="26"/>
      <c r="Q2131" s="26"/>
      <c r="R2131" s="26"/>
      <c r="S2131" s="26"/>
      <c r="T2131" s="26"/>
      <c r="U2131" s="26"/>
      <c r="V2131" s="26"/>
      <c r="W2131" s="26"/>
      <c r="X2131" s="26"/>
      <c r="Y2131" s="26"/>
    </row>
    <row r="2132" spans="1:25" x14ac:dyDescent="0.3">
      <c r="A2132" s="18"/>
      <c r="B2132" s="19"/>
      <c r="C2132" s="4"/>
      <c r="D2132" s="20"/>
      <c r="E2132" s="20"/>
      <c r="F2132" s="21"/>
      <c r="G2132" s="22"/>
      <c r="H2132" s="23"/>
      <c r="I2132" s="24"/>
      <c r="J2132" s="25"/>
      <c r="K2132" s="4"/>
      <c r="L2132" s="25"/>
      <c r="N2132" s="26"/>
      <c r="O2132" s="26"/>
      <c r="P2132" s="26"/>
      <c r="Q2132" s="26"/>
      <c r="R2132" s="26"/>
      <c r="S2132" s="26"/>
      <c r="T2132" s="26"/>
      <c r="U2132" s="26"/>
      <c r="V2132" s="26"/>
      <c r="W2132" s="26"/>
      <c r="X2132" s="26"/>
      <c r="Y2132" s="26"/>
    </row>
    <row r="2133" spans="1:25" x14ac:dyDescent="0.3">
      <c r="A2133" s="18"/>
      <c r="B2133" s="19"/>
      <c r="C2133" s="4"/>
      <c r="D2133" s="20"/>
      <c r="E2133" s="20"/>
      <c r="F2133" s="21"/>
      <c r="G2133" s="22"/>
      <c r="H2133" s="23"/>
      <c r="I2133" s="24"/>
      <c r="J2133" s="25"/>
      <c r="K2133" s="4"/>
      <c r="L2133" s="25"/>
      <c r="N2133" s="26"/>
      <c r="O2133" s="26"/>
      <c r="P2133" s="26"/>
      <c r="Q2133" s="26"/>
      <c r="R2133" s="26"/>
      <c r="S2133" s="26"/>
      <c r="T2133" s="26"/>
      <c r="U2133" s="26"/>
      <c r="V2133" s="26"/>
      <c r="W2133" s="26"/>
      <c r="X2133" s="26"/>
      <c r="Y2133" s="26"/>
    </row>
    <row r="2134" spans="1:25" x14ac:dyDescent="0.3">
      <c r="A2134" s="18"/>
      <c r="B2134" s="19"/>
      <c r="C2134" s="4"/>
      <c r="D2134" s="20"/>
      <c r="E2134" s="20"/>
      <c r="F2134" s="21"/>
      <c r="G2134" s="22"/>
      <c r="H2134" s="23"/>
      <c r="I2134" s="24"/>
      <c r="J2134" s="25"/>
      <c r="K2134" s="4"/>
      <c r="L2134" s="25"/>
      <c r="N2134" s="26"/>
      <c r="O2134" s="26"/>
      <c r="P2134" s="26"/>
      <c r="Q2134" s="26"/>
      <c r="R2134" s="26"/>
      <c r="S2134" s="26"/>
      <c r="T2134" s="26"/>
      <c r="U2134" s="26"/>
      <c r="V2134" s="26"/>
      <c r="W2134" s="26"/>
      <c r="X2134" s="26"/>
      <c r="Y2134" s="26"/>
    </row>
    <row r="2135" spans="1:25" x14ac:dyDescent="0.3">
      <c r="A2135" s="18"/>
      <c r="B2135" s="19"/>
      <c r="C2135" s="4"/>
      <c r="D2135" s="20"/>
      <c r="E2135" s="20"/>
      <c r="F2135" s="21"/>
      <c r="G2135" s="22"/>
      <c r="H2135" s="23"/>
      <c r="I2135" s="24"/>
      <c r="J2135" s="25"/>
      <c r="K2135" s="4"/>
      <c r="L2135" s="25"/>
      <c r="N2135" s="26"/>
      <c r="O2135" s="26"/>
      <c r="P2135" s="26"/>
      <c r="Q2135" s="26"/>
      <c r="R2135" s="26"/>
      <c r="S2135" s="26"/>
      <c r="T2135" s="26"/>
      <c r="U2135" s="26"/>
      <c r="V2135" s="26"/>
      <c r="W2135" s="26"/>
      <c r="X2135" s="26"/>
      <c r="Y2135" s="26"/>
    </row>
    <row r="2136" spans="1:25" x14ac:dyDescent="0.3">
      <c r="A2136" s="18"/>
      <c r="B2136" s="19"/>
      <c r="C2136" s="4"/>
      <c r="D2136" s="20"/>
      <c r="E2136" s="20"/>
      <c r="F2136" s="21"/>
      <c r="G2136" s="22"/>
      <c r="H2136" s="23"/>
      <c r="I2136" s="24"/>
      <c r="J2136" s="25"/>
      <c r="K2136" s="4"/>
      <c r="L2136" s="25"/>
      <c r="N2136" s="26"/>
      <c r="O2136" s="26"/>
      <c r="P2136" s="26"/>
      <c r="Q2136" s="26"/>
      <c r="R2136" s="26"/>
      <c r="S2136" s="26"/>
      <c r="T2136" s="26"/>
      <c r="U2136" s="26"/>
      <c r="V2136" s="26"/>
      <c r="W2136" s="26"/>
      <c r="X2136" s="26"/>
      <c r="Y2136" s="26"/>
    </row>
    <row r="2137" spans="1:25" x14ac:dyDescent="0.3">
      <c r="A2137" s="18"/>
      <c r="B2137" s="19"/>
      <c r="C2137" s="4"/>
      <c r="D2137" s="20"/>
      <c r="E2137" s="20"/>
      <c r="F2137" s="21"/>
      <c r="G2137" s="22"/>
      <c r="H2137" s="23"/>
      <c r="I2137" s="24"/>
      <c r="J2137" s="25"/>
      <c r="K2137" s="4"/>
      <c r="L2137" s="25"/>
      <c r="N2137" s="26"/>
      <c r="O2137" s="26"/>
      <c r="P2137" s="26"/>
      <c r="Q2137" s="26"/>
      <c r="R2137" s="26"/>
      <c r="S2137" s="26"/>
      <c r="T2137" s="26"/>
      <c r="U2137" s="26"/>
      <c r="V2137" s="26"/>
      <c r="W2137" s="26"/>
      <c r="X2137" s="26"/>
      <c r="Y2137" s="26"/>
    </row>
    <row r="2138" spans="1:25" x14ac:dyDescent="0.3">
      <c r="A2138" s="18"/>
      <c r="B2138" s="19"/>
      <c r="C2138" s="4"/>
      <c r="D2138" s="20"/>
      <c r="E2138" s="20"/>
      <c r="F2138" s="21"/>
      <c r="G2138" s="22"/>
      <c r="H2138" s="23"/>
      <c r="I2138" s="24"/>
      <c r="J2138" s="25"/>
      <c r="K2138" s="4"/>
      <c r="L2138" s="25"/>
      <c r="N2138" s="26"/>
      <c r="O2138" s="26"/>
      <c r="P2138" s="26"/>
      <c r="Q2138" s="26"/>
      <c r="R2138" s="26"/>
      <c r="S2138" s="26"/>
      <c r="T2138" s="26"/>
      <c r="U2138" s="26"/>
      <c r="V2138" s="26"/>
      <c r="W2138" s="26"/>
      <c r="X2138" s="26"/>
      <c r="Y2138" s="26"/>
    </row>
    <row r="2139" spans="1:25" x14ac:dyDescent="0.3">
      <c r="A2139" s="18"/>
      <c r="B2139" s="19"/>
      <c r="C2139" s="4"/>
      <c r="D2139" s="20"/>
      <c r="E2139" s="20"/>
      <c r="F2139" s="21"/>
      <c r="G2139" s="22"/>
      <c r="H2139" s="23"/>
      <c r="I2139" s="24"/>
      <c r="J2139" s="25"/>
      <c r="K2139" s="4"/>
      <c r="L2139" s="25"/>
      <c r="N2139" s="26"/>
      <c r="O2139" s="26"/>
      <c r="P2139" s="26"/>
      <c r="Q2139" s="26"/>
      <c r="R2139" s="26"/>
      <c r="S2139" s="26"/>
      <c r="T2139" s="26"/>
      <c r="U2139" s="26"/>
      <c r="V2139" s="26"/>
      <c r="W2139" s="26"/>
      <c r="X2139" s="26"/>
      <c r="Y2139" s="26"/>
    </row>
    <row r="2140" spans="1:25" x14ac:dyDescent="0.3">
      <c r="A2140" s="18"/>
      <c r="B2140" s="19"/>
      <c r="C2140" s="4"/>
      <c r="D2140" s="20"/>
      <c r="E2140" s="20"/>
      <c r="F2140" s="21"/>
      <c r="G2140" s="22"/>
      <c r="H2140" s="23"/>
      <c r="I2140" s="24"/>
      <c r="J2140" s="25"/>
      <c r="K2140" s="4"/>
      <c r="L2140" s="25"/>
      <c r="N2140" s="26"/>
      <c r="O2140" s="26"/>
      <c r="P2140" s="26"/>
      <c r="Q2140" s="26"/>
      <c r="R2140" s="26"/>
      <c r="S2140" s="26"/>
      <c r="T2140" s="26"/>
      <c r="U2140" s="26"/>
      <c r="V2140" s="26"/>
      <c r="W2140" s="26"/>
      <c r="X2140" s="26"/>
      <c r="Y2140" s="26"/>
    </row>
    <row r="2141" spans="1:25" x14ac:dyDescent="0.3">
      <c r="A2141" s="18"/>
      <c r="B2141" s="19"/>
      <c r="C2141" s="4"/>
      <c r="D2141" s="20"/>
      <c r="E2141" s="20"/>
      <c r="F2141" s="21"/>
      <c r="G2141" s="22"/>
      <c r="H2141" s="23"/>
      <c r="I2141" s="24"/>
      <c r="J2141" s="25"/>
      <c r="K2141" s="4"/>
      <c r="L2141" s="25"/>
      <c r="N2141" s="26"/>
      <c r="O2141" s="26"/>
      <c r="P2141" s="26"/>
      <c r="Q2141" s="26"/>
      <c r="R2141" s="26"/>
      <c r="S2141" s="26"/>
      <c r="T2141" s="26"/>
      <c r="U2141" s="26"/>
      <c r="V2141" s="26"/>
      <c r="W2141" s="26"/>
      <c r="X2141" s="26"/>
      <c r="Y2141" s="26"/>
    </row>
    <row r="2142" spans="1:25" x14ac:dyDescent="0.3">
      <c r="A2142" s="18"/>
      <c r="B2142" s="19"/>
      <c r="C2142" s="4"/>
      <c r="D2142" s="20"/>
      <c r="E2142" s="20"/>
      <c r="F2142" s="21"/>
      <c r="G2142" s="22"/>
      <c r="H2142" s="23"/>
      <c r="I2142" s="24"/>
      <c r="J2142" s="25"/>
      <c r="K2142" s="4"/>
      <c r="L2142" s="25"/>
      <c r="N2142" s="26"/>
      <c r="O2142" s="26"/>
      <c r="P2142" s="26"/>
      <c r="Q2142" s="26"/>
      <c r="R2142" s="26"/>
      <c r="S2142" s="26"/>
      <c r="T2142" s="26"/>
      <c r="U2142" s="26"/>
      <c r="V2142" s="26"/>
      <c r="W2142" s="26"/>
      <c r="X2142" s="26"/>
      <c r="Y2142" s="26"/>
    </row>
    <row r="2143" spans="1:25" x14ac:dyDescent="0.3">
      <c r="A2143" s="18"/>
      <c r="B2143" s="19"/>
      <c r="C2143" s="4"/>
      <c r="D2143" s="20"/>
      <c r="E2143" s="20"/>
      <c r="F2143" s="21"/>
      <c r="G2143" s="22"/>
      <c r="H2143" s="23"/>
      <c r="I2143" s="24"/>
      <c r="J2143" s="25"/>
      <c r="K2143" s="4"/>
      <c r="L2143" s="25"/>
      <c r="N2143" s="26"/>
      <c r="O2143" s="26"/>
      <c r="P2143" s="26"/>
      <c r="Q2143" s="26"/>
      <c r="R2143" s="26"/>
      <c r="S2143" s="26"/>
      <c r="T2143" s="26"/>
      <c r="U2143" s="26"/>
      <c r="V2143" s="26"/>
      <c r="W2143" s="26"/>
      <c r="X2143" s="26"/>
      <c r="Y2143" s="26"/>
    </row>
    <row r="2144" spans="1:25" x14ac:dyDescent="0.3">
      <c r="A2144" s="18"/>
      <c r="B2144" s="19"/>
      <c r="C2144" s="4"/>
      <c r="D2144" s="20"/>
      <c r="E2144" s="20"/>
      <c r="F2144" s="21"/>
      <c r="G2144" s="22"/>
      <c r="H2144" s="23"/>
      <c r="I2144" s="24"/>
      <c r="J2144" s="25"/>
      <c r="K2144" s="4"/>
      <c r="L2144" s="25"/>
      <c r="N2144" s="26"/>
      <c r="O2144" s="26"/>
      <c r="P2144" s="26"/>
      <c r="Q2144" s="26"/>
      <c r="R2144" s="26"/>
      <c r="S2144" s="26"/>
      <c r="T2144" s="26"/>
      <c r="U2144" s="26"/>
      <c r="V2144" s="26"/>
      <c r="W2144" s="26"/>
      <c r="X2144" s="26"/>
      <c r="Y2144" s="26"/>
    </row>
    <row r="2145" spans="1:25" x14ac:dyDescent="0.3">
      <c r="A2145" s="18"/>
      <c r="B2145" s="19"/>
      <c r="C2145" s="4"/>
      <c r="D2145" s="20"/>
      <c r="E2145" s="20"/>
      <c r="F2145" s="21"/>
      <c r="G2145" s="22"/>
      <c r="H2145" s="23"/>
      <c r="I2145" s="24"/>
      <c r="J2145" s="25"/>
      <c r="K2145" s="4"/>
      <c r="L2145" s="25"/>
      <c r="N2145" s="26"/>
      <c r="O2145" s="26"/>
      <c r="P2145" s="26"/>
      <c r="Q2145" s="26"/>
      <c r="R2145" s="26"/>
      <c r="S2145" s="26"/>
      <c r="T2145" s="26"/>
      <c r="U2145" s="26"/>
      <c r="V2145" s="26"/>
      <c r="W2145" s="26"/>
      <c r="X2145" s="26"/>
      <c r="Y2145" s="26"/>
    </row>
    <row r="2146" spans="1:25" x14ac:dyDescent="0.3">
      <c r="A2146" s="18"/>
      <c r="B2146" s="19"/>
      <c r="C2146" s="4"/>
      <c r="D2146" s="20"/>
      <c r="E2146" s="20"/>
      <c r="F2146" s="21"/>
      <c r="G2146" s="22"/>
      <c r="H2146" s="23"/>
      <c r="I2146" s="24"/>
      <c r="J2146" s="25"/>
      <c r="K2146" s="4"/>
      <c r="L2146" s="25"/>
      <c r="N2146" s="26"/>
      <c r="O2146" s="26"/>
      <c r="P2146" s="26"/>
      <c r="Q2146" s="26"/>
      <c r="R2146" s="26"/>
      <c r="S2146" s="26"/>
      <c r="T2146" s="26"/>
      <c r="U2146" s="26"/>
      <c r="V2146" s="26"/>
      <c r="W2146" s="26"/>
      <c r="X2146" s="26"/>
      <c r="Y2146" s="26"/>
    </row>
    <row r="2147" spans="1:25" x14ac:dyDescent="0.3">
      <c r="A2147" s="18"/>
      <c r="B2147" s="19"/>
      <c r="C2147" s="4"/>
      <c r="D2147" s="20"/>
      <c r="E2147" s="20"/>
      <c r="F2147" s="21"/>
      <c r="G2147" s="22"/>
      <c r="H2147" s="23"/>
      <c r="I2147" s="24"/>
      <c r="J2147" s="25"/>
      <c r="K2147" s="4"/>
      <c r="L2147" s="25"/>
      <c r="N2147" s="26"/>
      <c r="O2147" s="26"/>
      <c r="P2147" s="26"/>
      <c r="Q2147" s="26"/>
      <c r="R2147" s="26"/>
      <c r="S2147" s="26"/>
      <c r="T2147" s="26"/>
      <c r="U2147" s="26"/>
      <c r="V2147" s="26"/>
      <c r="W2147" s="26"/>
      <c r="X2147" s="26"/>
      <c r="Y2147" s="26"/>
    </row>
    <row r="2148" spans="1:25" x14ac:dyDescent="0.3">
      <c r="A2148" s="18"/>
      <c r="B2148" s="19"/>
      <c r="C2148" s="4"/>
      <c r="D2148" s="20"/>
      <c r="E2148" s="20"/>
      <c r="F2148" s="21"/>
      <c r="G2148" s="22"/>
      <c r="H2148" s="23"/>
      <c r="I2148" s="24"/>
      <c r="J2148" s="25"/>
      <c r="K2148" s="4"/>
      <c r="L2148" s="25"/>
      <c r="N2148" s="26"/>
      <c r="O2148" s="26"/>
      <c r="P2148" s="26"/>
      <c r="Q2148" s="26"/>
      <c r="R2148" s="26"/>
      <c r="S2148" s="26"/>
      <c r="T2148" s="26"/>
      <c r="U2148" s="26"/>
      <c r="V2148" s="26"/>
      <c r="W2148" s="26"/>
      <c r="X2148" s="26"/>
      <c r="Y2148" s="26"/>
    </row>
    <row r="2149" spans="1:25" x14ac:dyDescent="0.3">
      <c r="A2149" s="18"/>
      <c r="B2149" s="19"/>
      <c r="C2149" s="4"/>
      <c r="D2149" s="20"/>
      <c r="E2149" s="20"/>
      <c r="F2149" s="21"/>
      <c r="G2149" s="22"/>
      <c r="H2149" s="23"/>
      <c r="I2149" s="24"/>
      <c r="J2149" s="25"/>
      <c r="K2149" s="4"/>
      <c r="L2149" s="25"/>
      <c r="N2149" s="26"/>
      <c r="O2149" s="26"/>
      <c r="P2149" s="26"/>
      <c r="Q2149" s="26"/>
      <c r="R2149" s="26"/>
      <c r="S2149" s="26"/>
      <c r="T2149" s="26"/>
      <c r="U2149" s="26"/>
      <c r="V2149" s="26"/>
      <c r="W2149" s="26"/>
      <c r="X2149" s="26"/>
      <c r="Y2149" s="26"/>
    </row>
    <row r="2150" spans="1:25" x14ac:dyDescent="0.3">
      <c r="A2150" s="18"/>
      <c r="B2150" s="19"/>
      <c r="C2150" s="4"/>
      <c r="D2150" s="20"/>
      <c r="E2150" s="20"/>
      <c r="F2150" s="21"/>
      <c r="G2150" s="22"/>
      <c r="H2150" s="23"/>
      <c r="I2150" s="24"/>
      <c r="J2150" s="25"/>
      <c r="K2150" s="4"/>
      <c r="L2150" s="25"/>
      <c r="N2150" s="26"/>
      <c r="O2150" s="26"/>
      <c r="P2150" s="26"/>
      <c r="Q2150" s="26"/>
      <c r="R2150" s="26"/>
      <c r="S2150" s="26"/>
      <c r="T2150" s="26"/>
      <c r="U2150" s="26"/>
      <c r="V2150" s="26"/>
      <c r="W2150" s="26"/>
      <c r="X2150" s="26"/>
      <c r="Y2150" s="26"/>
    </row>
    <row r="2151" spans="1:25" x14ac:dyDescent="0.3">
      <c r="A2151" s="18"/>
      <c r="B2151" s="19"/>
      <c r="C2151" s="4"/>
      <c r="D2151" s="20"/>
      <c r="E2151" s="20"/>
      <c r="F2151" s="21"/>
      <c r="G2151" s="22"/>
      <c r="H2151" s="23"/>
      <c r="I2151" s="24"/>
      <c r="J2151" s="25"/>
      <c r="K2151" s="4"/>
      <c r="L2151" s="25"/>
      <c r="N2151" s="26"/>
      <c r="O2151" s="26"/>
      <c r="P2151" s="26"/>
      <c r="Q2151" s="26"/>
      <c r="R2151" s="26"/>
      <c r="S2151" s="26"/>
      <c r="T2151" s="26"/>
      <c r="U2151" s="26"/>
      <c r="V2151" s="26"/>
      <c r="W2151" s="26"/>
      <c r="X2151" s="26"/>
      <c r="Y2151" s="26"/>
    </row>
    <row r="2152" spans="1:25" x14ac:dyDescent="0.3">
      <c r="A2152" s="18"/>
      <c r="B2152" s="19"/>
      <c r="C2152" s="4"/>
      <c r="D2152" s="20"/>
      <c r="E2152" s="20"/>
      <c r="F2152" s="21"/>
      <c r="G2152" s="22"/>
      <c r="H2152" s="23"/>
      <c r="I2152" s="24"/>
      <c r="J2152" s="25"/>
      <c r="K2152" s="4"/>
      <c r="L2152" s="25"/>
      <c r="N2152" s="26"/>
      <c r="O2152" s="26"/>
      <c r="P2152" s="26"/>
      <c r="Q2152" s="26"/>
      <c r="R2152" s="26"/>
      <c r="S2152" s="26"/>
      <c r="T2152" s="26"/>
      <c r="U2152" s="26"/>
      <c r="V2152" s="26"/>
      <c r="W2152" s="26"/>
      <c r="X2152" s="26"/>
      <c r="Y2152" s="26"/>
    </row>
    <row r="2153" spans="1:25" x14ac:dyDescent="0.3">
      <c r="A2153" s="18"/>
      <c r="B2153" s="19"/>
      <c r="C2153" s="4"/>
      <c r="D2153" s="20"/>
      <c r="E2153" s="20"/>
      <c r="F2153" s="21"/>
      <c r="G2153" s="22"/>
      <c r="H2153" s="23"/>
      <c r="I2153" s="24"/>
      <c r="J2153" s="25"/>
      <c r="K2153" s="4"/>
      <c r="L2153" s="25"/>
      <c r="N2153" s="26"/>
      <c r="O2153" s="26"/>
      <c r="P2153" s="26"/>
      <c r="Q2153" s="26"/>
      <c r="R2153" s="26"/>
      <c r="S2153" s="26"/>
      <c r="T2153" s="26"/>
      <c r="U2153" s="26"/>
      <c r="V2153" s="26"/>
      <c r="W2153" s="26"/>
      <c r="X2153" s="26"/>
      <c r="Y2153" s="26"/>
    </row>
    <row r="2154" spans="1:25" x14ac:dyDescent="0.3">
      <c r="A2154" s="18"/>
      <c r="B2154" s="19"/>
      <c r="C2154" s="4"/>
      <c r="D2154" s="20"/>
      <c r="E2154" s="20"/>
      <c r="F2154" s="21"/>
      <c r="G2154" s="22"/>
      <c r="H2154" s="23"/>
      <c r="I2154" s="24"/>
      <c r="J2154" s="25"/>
      <c r="K2154" s="4"/>
      <c r="L2154" s="25"/>
      <c r="N2154" s="26"/>
      <c r="O2154" s="26"/>
      <c r="P2154" s="26"/>
      <c r="Q2154" s="26"/>
      <c r="R2154" s="26"/>
      <c r="S2154" s="26"/>
      <c r="T2154" s="26"/>
      <c r="U2154" s="26"/>
      <c r="V2154" s="26"/>
      <c r="W2154" s="26"/>
      <c r="X2154" s="26"/>
      <c r="Y2154" s="26"/>
    </row>
    <row r="2155" spans="1:25" x14ac:dyDescent="0.3">
      <c r="A2155" s="18"/>
      <c r="B2155" s="19"/>
      <c r="C2155" s="4"/>
      <c r="D2155" s="20"/>
      <c r="E2155" s="20"/>
      <c r="F2155" s="21"/>
      <c r="G2155" s="22"/>
      <c r="H2155" s="23"/>
      <c r="I2155" s="24"/>
      <c r="J2155" s="25"/>
      <c r="K2155" s="4"/>
      <c r="L2155" s="25"/>
      <c r="N2155" s="26"/>
      <c r="O2155" s="26"/>
      <c r="P2155" s="26"/>
      <c r="Q2155" s="26"/>
      <c r="R2155" s="26"/>
      <c r="S2155" s="26"/>
      <c r="T2155" s="26"/>
      <c r="U2155" s="26"/>
      <c r="V2155" s="26"/>
      <c r="W2155" s="26"/>
      <c r="X2155" s="26"/>
      <c r="Y2155" s="26"/>
    </row>
    <row r="2156" spans="1:25" x14ac:dyDescent="0.3">
      <c r="A2156" s="18"/>
      <c r="B2156" s="19"/>
      <c r="C2156" s="4"/>
      <c r="D2156" s="20"/>
      <c r="E2156" s="20"/>
      <c r="F2156" s="21"/>
      <c r="G2156" s="22"/>
      <c r="H2156" s="23"/>
      <c r="I2156" s="24"/>
      <c r="J2156" s="25"/>
      <c r="K2156" s="4"/>
      <c r="L2156" s="25"/>
      <c r="N2156" s="26"/>
      <c r="O2156" s="26"/>
      <c r="P2156" s="26"/>
      <c r="Q2156" s="26"/>
      <c r="R2156" s="26"/>
      <c r="S2156" s="26"/>
      <c r="T2156" s="26"/>
      <c r="U2156" s="26"/>
      <c r="V2156" s="26"/>
      <c r="W2156" s="26"/>
      <c r="X2156" s="26"/>
      <c r="Y2156" s="26"/>
    </row>
    <row r="2157" spans="1:25" x14ac:dyDescent="0.3">
      <c r="A2157" s="18"/>
      <c r="B2157" s="19"/>
      <c r="C2157" s="4"/>
      <c r="D2157" s="20"/>
      <c r="E2157" s="20"/>
      <c r="F2157" s="21"/>
      <c r="G2157" s="22"/>
      <c r="H2157" s="23"/>
      <c r="I2157" s="24"/>
      <c r="J2157" s="25"/>
      <c r="K2157" s="4"/>
      <c r="L2157" s="25"/>
      <c r="N2157" s="26"/>
      <c r="O2157" s="26"/>
      <c r="P2157" s="26"/>
      <c r="Q2157" s="26"/>
      <c r="R2157" s="26"/>
      <c r="S2157" s="26"/>
      <c r="T2157" s="26"/>
      <c r="U2157" s="26"/>
      <c r="V2157" s="26"/>
      <c r="W2157" s="26"/>
      <c r="X2157" s="26"/>
      <c r="Y2157" s="26"/>
    </row>
    <row r="2158" spans="1:25" x14ac:dyDescent="0.3">
      <c r="A2158" s="18"/>
      <c r="B2158" s="19"/>
      <c r="C2158" s="4"/>
      <c r="D2158" s="20"/>
      <c r="E2158" s="20"/>
      <c r="F2158" s="21"/>
      <c r="G2158" s="22"/>
      <c r="H2158" s="23"/>
      <c r="I2158" s="24"/>
      <c r="J2158" s="25"/>
      <c r="K2158" s="4"/>
      <c r="L2158" s="25"/>
      <c r="N2158" s="26"/>
      <c r="O2158" s="26"/>
      <c r="P2158" s="26"/>
      <c r="Q2158" s="26"/>
      <c r="R2158" s="26"/>
      <c r="S2158" s="26"/>
      <c r="T2158" s="26"/>
      <c r="U2158" s="26"/>
      <c r="V2158" s="26"/>
      <c r="W2158" s="26"/>
      <c r="X2158" s="26"/>
      <c r="Y2158" s="26"/>
    </row>
    <row r="2159" spans="1:25" x14ac:dyDescent="0.3">
      <c r="A2159" s="18"/>
      <c r="B2159" s="19"/>
      <c r="C2159" s="4"/>
      <c r="D2159" s="20"/>
      <c r="E2159" s="20"/>
      <c r="F2159" s="21"/>
      <c r="G2159" s="22"/>
      <c r="H2159" s="23"/>
      <c r="I2159" s="24"/>
      <c r="J2159" s="25"/>
      <c r="K2159" s="4"/>
      <c r="L2159" s="25"/>
      <c r="N2159" s="26"/>
      <c r="O2159" s="26"/>
      <c r="P2159" s="26"/>
      <c r="Q2159" s="26"/>
      <c r="R2159" s="26"/>
      <c r="S2159" s="26"/>
      <c r="T2159" s="26"/>
      <c r="U2159" s="26"/>
      <c r="V2159" s="26"/>
      <c r="W2159" s="26"/>
      <c r="X2159" s="26"/>
      <c r="Y2159" s="26"/>
    </row>
    <row r="2160" spans="1:25" x14ac:dyDescent="0.3">
      <c r="A2160" s="18"/>
      <c r="B2160" s="19"/>
      <c r="C2160" s="4"/>
      <c r="D2160" s="20"/>
      <c r="E2160" s="20"/>
      <c r="F2160" s="21"/>
      <c r="G2160" s="22"/>
      <c r="H2160" s="23"/>
      <c r="I2160" s="24"/>
      <c r="J2160" s="25"/>
      <c r="K2160" s="4"/>
      <c r="L2160" s="25"/>
      <c r="N2160" s="26"/>
      <c r="O2160" s="26"/>
      <c r="P2160" s="26"/>
      <c r="Q2160" s="26"/>
      <c r="R2160" s="26"/>
      <c r="S2160" s="26"/>
      <c r="T2160" s="26"/>
      <c r="U2160" s="26"/>
      <c r="V2160" s="26"/>
      <c r="W2160" s="26"/>
      <c r="X2160" s="26"/>
      <c r="Y2160" s="26"/>
    </row>
    <row r="2161" spans="1:25" x14ac:dyDescent="0.3">
      <c r="A2161" s="18"/>
      <c r="B2161" s="19"/>
      <c r="C2161" s="4"/>
      <c r="D2161" s="20"/>
      <c r="E2161" s="20"/>
      <c r="F2161" s="21"/>
      <c r="G2161" s="22"/>
      <c r="H2161" s="23"/>
      <c r="I2161" s="24"/>
      <c r="J2161" s="25"/>
      <c r="K2161" s="4"/>
      <c r="L2161" s="25"/>
      <c r="N2161" s="26"/>
      <c r="O2161" s="26"/>
      <c r="P2161" s="26"/>
      <c r="Q2161" s="26"/>
      <c r="R2161" s="26"/>
      <c r="S2161" s="26"/>
      <c r="T2161" s="26"/>
      <c r="U2161" s="26"/>
      <c r="V2161" s="26"/>
      <c r="W2161" s="26"/>
      <c r="X2161" s="26"/>
      <c r="Y2161" s="26"/>
    </row>
    <row r="2162" spans="1:25" x14ac:dyDescent="0.3">
      <c r="A2162" s="18"/>
      <c r="B2162" s="19"/>
      <c r="C2162" s="4"/>
      <c r="D2162" s="20"/>
      <c r="E2162" s="20"/>
      <c r="F2162" s="21"/>
      <c r="G2162" s="22"/>
      <c r="H2162" s="23"/>
      <c r="I2162" s="24"/>
      <c r="J2162" s="25"/>
      <c r="K2162" s="4"/>
      <c r="L2162" s="25"/>
      <c r="N2162" s="26"/>
      <c r="O2162" s="26"/>
      <c r="P2162" s="26"/>
      <c r="Q2162" s="26"/>
      <c r="R2162" s="26"/>
      <c r="S2162" s="26"/>
      <c r="T2162" s="26"/>
      <c r="U2162" s="26"/>
      <c r="V2162" s="26"/>
      <c r="W2162" s="26"/>
      <c r="X2162" s="26"/>
      <c r="Y2162" s="26"/>
    </row>
    <row r="2163" spans="1:25" x14ac:dyDescent="0.3">
      <c r="A2163" s="18"/>
      <c r="B2163" s="19"/>
      <c r="C2163" s="4"/>
      <c r="D2163" s="20"/>
      <c r="E2163" s="20"/>
      <c r="F2163" s="21"/>
      <c r="G2163" s="22"/>
      <c r="H2163" s="23"/>
      <c r="I2163" s="24"/>
      <c r="J2163" s="25"/>
      <c r="K2163" s="4"/>
      <c r="L2163" s="25"/>
      <c r="N2163" s="26"/>
      <c r="O2163" s="26"/>
      <c r="P2163" s="26"/>
      <c r="Q2163" s="26"/>
      <c r="R2163" s="26"/>
      <c r="S2163" s="26"/>
      <c r="T2163" s="26"/>
      <c r="U2163" s="26"/>
      <c r="V2163" s="26"/>
      <c r="W2163" s="26"/>
      <c r="X2163" s="26"/>
      <c r="Y2163" s="26"/>
    </row>
    <row r="2164" spans="1:25" x14ac:dyDescent="0.3">
      <c r="A2164" s="18"/>
      <c r="B2164" s="19"/>
      <c r="C2164" s="4"/>
      <c r="D2164" s="20"/>
      <c r="E2164" s="20"/>
      <c r="F2164" s="21"/>
      <c r="G2164" s="22"/>
      <c r="H2164" s="23"/>
      <c r="I2164" s="24"/>
      <c r="J2164" s="25"/>
      <c r="K2164" s="4"/>
      <c r="L2164" s="25"/>
      <c r="N2164" s="26"/>
      <c r="O2164" s="26"/>
      <c r="P2164" s="26"/>
      <c r="Q2164" s="26"/>
      <c r="R2164" s="26"/>
      <c r="S2164" s="26"/>
      <c r="T2164" s="26"/>
      <c r="U2164" s="26"/>
      <c r="V2164" s="26"/>
      <c r="W2164" s="26"/>
      <c r="X2164" s="26"/>
      <c r="Y2164" s="26"/>
    </row>
    <row r="2165" spans="1:25" x14ac:dyDescent="0.3">
      <c r="A2165" s="18"/>
      <c r="B2165" s="19"/>
      <c r="C2165" s="4"/>
      <c r="D2165" s="20"/>
      <c r="E2165" s="20"/>
      <c r="F2165" s="21"/>
      <c r="G2165" s="22"/>
      <c r="H2165" s="23"/>
      <c r="I2165" s="24"/>
      <c r="J2165" s="25"/>
      <c r="K2165" s="4"/>
      <c r="L2165" s="25"/>
      <c r="N2165" s="26"/>
      <c r="O2165" s="26"/>
      <c r="P2165" s="26"/>
      <c r="Q2165" s="26"/>
      <c r="R2165" s="26"/>
      <c r="S2165" s="26"/>
      <c r="T2165" s="26"/>
      <c r="U2165" s="26"/>
      <c r="V2165" s="26"/>
      <c r="W2165" s="26"/>
      <c r="X2165" s="26"/>
      <c r="Y2165" s="26"/>
    </row>
    <row r="2166" spans="1:25" x14ac:dyDescent="0.3">
      <c r="A2166" s="18"/>
      <c r="B2166" s="19"/>
      <c r="C2166" s="4"/>
      <c r="D2166" s="20"/>
      <c r="E2166" s="20"/>
      <c r="F2166" s="21"/>
      <c r="G2166" s="22"/>
      <c r="H2166" s="23"/>
      <c r="I2166" s="24"/>
      <c r="J2166" s="25"/>
      <c r="K2166" s="4"/>
      <c r="L2166" s="25"/>
      <c r="N2166" s="26"/>
      <c r="O2166" s="26"/>
      <c r="P2166" s="26"/>
      <c r="Q2166" s="26"/>
      <c r="R2166" s="26"/>
      <c r="S2166" s="26"/>
      <c r="T2166" s="26"/>
      <c r="U2166" s="26"/>
      <c r="V2166" s="26"/>
      <c r="W2166" s="26"/>
      <c r="X2166" s="26"/>
      <c r="Y2166" s="26"/>
    </row>
    <row r="2167" spans="1:25" x14ac:dyDescent="0.3">
      <c r="A2167" s="18"/>
      <c r="B2167" s="19"/>
      <c r="C2167" s="4"/>
      <c r="D2167" s="20"/>
      <c r="E2167" s="20"/>
      <c r="F2167" s="21"/>
      <c r="G2167" s="22"/>
      <c r="H2167" s="23"/>
      <c r="I2167" s="24"/>
      <c r="J2167" s="25"/>
      <c r="K2167" s="4"/>
      <c r="L2167" s="25"/>
      <c r="N2167" s="26"/>
      <c r="O2167" s="26"/>
      <c r="P2167" s="26"/>
      <c r="Q2167" s="26"/>
      <c r="R2167" s="26"/>
      <c r="S2167" s="26"/>
      <c r="T2167" s="26"/>
      <c r="U2167" s="26"/>
      <c r="V2167" s="26"/>
      <c r="W2167" s="26"/>
      <c r="X2167" s="26"/>
      <c r="Y2167" s="26"/>
    </row>
    <row r="2168" spans="1:25" x14ac:dyDescent="0.3">
      <c r="A2168" s="18"/>
      <c r="B2168" s="19"/>
      <c r="C2168" s="4"/>
      <c r="D2168" s="20"/>
      <c r="E2168" s="20"/>
      <c r="F2168" s="21"/>
      <c r="G2168" s="22"/>
      <c r="H2168" s="23"/>
      <c r="I2168" s="24"/>
      <c r="J2168" s="25"/>
      <c r="K2168" s="4"/>
      <c r="L2168" s="25"/>
      <c r="N2168" s="26"/>
      <c r="O2168" s="26"/>
      <c r="P2168" s="26"/>
      <c r="Q2168" s="26"/>
      <c r="R2168" s="26"/>
      <c r="S2168" s="26"/>
      <c r="T2168" s="26"/>
      <c r="U2168" s="26"/>
      <c r="V2168" s="26"/>
      <c r="W2168" s="26"/>
      <c r="X2168" s="26"/>
      <c r="Y2168" s="26"/>
    </row>
    <row r="2169" spans="1:25" x14ac:dyDescent="0.3">
      <c r="A2169" s="18"/>
      <c r="B2169" s="19"/>
      <c r="C2169" s="4"/>
      <c r="D2169" s="20"/>
      <c r="E2169" s="20"/>
      <c r="F2169" s="21"/>
      <c r="G2169" s="22"/>
      <c r="H2169" s="23"/>
      <c r="I2169" s="24"/>
      <c r="J2169" s="25"/>
      <c r="K2169" s="4"/>
      <c r="L2169" s="25"/>
      <c r="N2169" s="26"/>
      <c r="O2169" s="26"/>
      <c r="P2169" s="26"/>
      <c r="Q2169" s="26"/>
      <c r="R2169" s="26"/>
      <c r="S2169" s="26"/>
      <c r="T2169" s="26"/>
      <c r="U2169" s="26"/>
      <c r="V2169" s="26"/>
      <c r="W2169" s="26"/>
      <c r="X2169" s="26"/>
      <c r="Y2169" s="26"/>
    </row>
    <row r="2170" spans="1:25" x14ac:dyDescent="0.3">
      <c r="A2170" s="18"/>
      <c r="B2170" s="19"/>
      <c r="C2170" s="4"/>
      <c r="D2170" s="20"/>
      <c r="E2170" s="20"/>
      <c r="F2170" s="21"/>
      <c r="G2170" s="22"/>
      <c r="H2170" s="23"/>
      <c r="I2170" s="24"/>
      <c r="J2170" s="25"/>
      <c r="K2170" s="4"/>
      <c r="L2170" s="25"/>
      <c r="N2170" s="26"/>
      <c r="O2170" s="26"/>
      <c r="P2170" s="26"/>
      <c r="Q2170" s="26"/>
      <c r="R2170" s="26"/>
      <c r="S2170" s="26"/>
      <c r="T2170" s="26"/>
      <c r="U2170" s="26"/>
      <c r="V2170" s="26"/>
      <c r="W2170" s="26"/>
      <c r="X2170" s="26"/>
      <c r="Y2170" s="26"/>
    </row>
    <row r="2171" spans="1:25" x14ac:dyDescent="0.3">
      <c r="A2171" s="18"/>
      <c r="B2171" s="19"/>
      <c r="C2171" s="4"/>
      <c r="D2171" s="20"/>
      <c r="E2171" s="20"/>
      <c r="F2171" s="21"/>
      <c r="G2171" s="22"/>
      <c r="H2171" s="23"/>
      <c r="I2171" s="24"/>
      <c r="J2171" s="25"/>
      <c r="K2171" s="4"/>
      <c r="L2171" s="25"/>
      <c r="N2171" s="26"/>
      <c r="O2171" s="26"/>
      <c r="P2171" s="26"/>
      <c r="Q2171" s="26"/>
      <c r="R2171" s="26"/>
      <c r="S2171" s="26"/>
      <c r="T2171" s="26"/>
      <c r="U2171" s="26"/>
      <c r="V2171" s="26"/>
      <c r="W2171" s="26"/>
      <c r="X2171" s="26"/>
      <c r="Y2171" s="26"/>
    </row>
    <row r="2172" spans="1:25" x14ac:dyDescent="0.3">
      <c r="A2172" s="18"/>
      <c r="B2172" s="19"/>
      <c r="C2172" s="4"/>
      <c r="D2172" s="20"/>
      <c r="E2172" s="20"/>
      <c r="F2172" s="21"/>
      <c r="G2172" s="22"/>
      <c r="H2172" s="23"/>
      <c r="I2172" s="24"/>
      <c r="J2172" s="25"/>
      <c r="K2172" s="4"/>
      <c r="L2172" s="25"/>
      <c r="N2172" s="26"/>
      <c r="O2172" s="26"/>
      <c r="P2172" s="26"/>
      <c r="Q2172" s="26"/>
      <c r="R2172" s="26"/>
      <c r="S2172" s="26"/>
      <c r="T2172" s="26"/>
      <c r="U2172" s="26"/>
      <c r="V2172" s="26"/>
      <c r="W2172" s="26"/>
      <c r="X2172" s="26"/>
      <c r="Y2172" s="26"/>
    </row>
    <row r="2173" spans="1:25" x14ac:dyDescent="0.3">
      <c r="A2173" s="18"/>
      <c r="B2173" s="19"/>
      <c r="C2173" s="4"/>
      <c r="D2173" s="20"/>
      <c r="E2173" s="20"/>
      <c r="F2173" s="21"/>
      <c r="G2173" s="22"/>
      <c r="H2173" s="23"/>
      <c r="I2173" s="24"/>
      <c r="J2173" s="25"/>
      <c r="K2173" s="4"/>
      <c r="L2173" s="25"/>
      <c r="N2173" s="26"/>
      <c r="O2173" s="26"/>
      <c r="P2173" s="26"/>
      <c r="Q2173" s="26"/>
      <c r="R2173" s="26"/>
      <c r="S2173" s="26"/>
      <c r="T2173" s="26"/>
      <c r="U2173" s="26"/>
      <c r="V2173" s="26"/>
      <c r="W2173" s="26"/>
      <c r="X2173" s="26"/>
      <c r="Y2173" s="26"/>
    </row>
    <row r="2174" spans="1:25" x14ac:dyDescent="0.3">
      <c r="A2174" s="18"/>
      <c r="B2174" s="19"/>
      <c r="C2174" s="4"/>
      <c r="D2174" s="20"/>
      <c r="E2174" s="20"/>
      <c r="F2174" s="21"/>
      <c r="G2174" s="22"/>
      <c r="H2174" s="23"/>
      <c r="I2174" s="24"/>
      <c r="J2174" s="25"/>
      <c r="K2174" s="4"/>
      <c r="L2174" s="25"/>
      <c r="N2174" s="26"/>
      <c r="O2174" s="26"/>
      <c r="P2174" s="26"/>
      <c r="Q2174" s="26"/>
      <c r="R2174" s="26"/>
      <c r="S2174" s="26"/>
      <c r="T2174" s="26"/>
      <c r="U2174" s="26"/>
      <c r="V2174" s="26"/>
      <c r="W2174" s="26"/>
      <c r="X2174" s="26"/>
      <c r="Y2174" s="26"/>
    </row>
    <row r="2175" spans="1:25" x14ac:dyDescent="0.3">
      <c r="A2175" s="18"/>
      <c r="B2175" s="19"/>
      <c r="C2175" s="4"/>
      <c r="D2175" s="20"/>
      <c r="E2175" s="20"/>
      <c r="F2175" s="21"/>
      <c r="G2175" s="22"/>
      <c r="H2175" s="23"/>
      <c r="I2175" s="24"/>
      <c r="J2175" s="25"/>
      <c r="K2175" s="4"/>
      <c r="L2175" s="25"/>
      <c r="N2175" s="26"/>
      <c r="O2175" s="26"/>
      <c r="P2175" s="26"/>
      <c r="Q2175" s="26"/>
      <c r="R2175" s="26"/>
      <c r="S2175" s="26"/>
      <c r="T2175" s="26"/>
      <c r="U2175" s="26"/>
      <c r="V2175" s="26"/>
      <c r="W2175" s="26"/>
      <c r="X2175" s="26"/>
      <c r="Y2175" s="26"/>
    </row>
    <row r="2176" spans="1:25" x14ac:dyDescent="0.3">
      <c r="A2176" s="18"/>
      <c r="B2176" s="19"/>
      <c r="C2176" s="4"/>
      <c r="D2176" s="20"/>
      <c r="E2176" s="20"/>
      <c r="F2176" s="21"/>
      <c r="G2176" s="22"/>
      <c r="H2176" s="23"/>
      <c r="I2176" s="24"/>
      <c r="J2176" s="25"/>
      <c r="K2176" s="4"/>
      <c r="L2176" s="25"/>
      <c r="N2176" s="26"/>
      <c r="O2176" s="26"/>
      <c r="P2176" s="26"/>
      <c r="Q2176" s="26"/>
      <c r="R2176" s="26"/>
      <c r="S2176" s="26"/>
      <c r="T2176" s="26"/>
      <c r="U2176" s="26"/>
      <c r="V2176" s="26"/>
      <c r="W2176" s="26"/>
      <c r="X2176" s="26"/>
      <c r="Y2176" s="26"/>
    </row>
    <row r="2177" spans="1:25" x14ac:dyDescent="0.3">
      <c r="A2177" s="18"/>
      <c r="B2177" s="19"/>
      <c r="C2177" s="4"/>
      <c r="D2177" s="20"/>
      <c r="E2177" s="20"/>
      <c r="F2177" s="21"/>
      <c r="G2177" s="22"/>
      <c r="H2177" s="23"/>
      <c r="I2177" s="24"/>
      <c r="J2177" s="25"/>
      <c r="K2177" s="4"/>
      <c r="L2177" s="25"/>
      <c r="N2177" s="26"/>
      <c r="O2177" s="26"/>
      <c r="P2177" s="26"/>
      <c r="Q2177" s="26"/>
      <c r="R2177" s="26"/>
      <c r="S2177" s="26"/>
      <c r="T2177" s="26"/>
      <c r="U2177" s="26"/>
      <c r="V2177" s="26"/>
      <c r="W2177" s="26"/>
      <c r="X2177" s="26"/>
      <c r="Y2177" s="26"/>
    </row>
    <row r="2178" spans="1:25" x14ac:dyDescent="0.3">
      <c r="A2178" s="18"/>
      <c r="B2178" s="19"/>
      <c r="C2178" s="4"/>
      <c r="D2178" s="20"/>
      <c r="E2178" s="20"/>
      <c r="F2178" s="21"/>
      <c r="G2178" s="22"/>
      <c r="H2178" s="23"/>
      <c r="I2178" s="24"/>
      <c r="J2178" s="25"/>
      <c r="K2178" s="4"/>
      <c r="L2178" s="25"/>
      <c r="N2178" s="26"/>
      <c r="O2178" s="26"/>
      <c r="P2178" s="26"/>
      <c r="Q2178" s="26"/>
      <c r="R2178" s="26"/>
      <c r="S2178" s="26"/>
      <c r="T2178" s="26"/>
      <c r="U2178" s="26"/>
      <c r="V2178" s="26"/>
      <c r="W2178" s="26"/>
      <c r="X2178" s="26"/>
      <c r="Y2178" s="26"/>
    </row>
    <row r="2179" spans="1:25" x14ac:dyDescent="0.3">
      <c r="A2179" s="18"/>
      <c r="B2179" s="19"/>
      <c r="C2179" s="4"/>
      <c r="D2179" s="20"/>
      <c r="E2179" s="20"/>
      <c r="F2179" s="21"/>
      <c r="G2179" s="22"/>
      <c r="H2179" s="23"/>
      <c r="I2179" s="24"/>
      <c r="J2179" s="25"/>
      <c r="K2179" s="4"/>
      <c r="L2179" s="25"/>
      <c r="N2179" s="26"/>
      <c r="O2179" s="26"/>
      <c r="P2179" s="26"/>
      <c r="Q2179" s="26"/>
      <c r="R2179" s="26"/>
      <c r="S2179" s="26"/>
      <c r="T2179" s="26"/>
      <c r="U2179" s="26"/>
      <c r="V2179" s="26"/>
      <c r="W2179" s="26"/>
      <c r="X2179" s="26"/>
      <c r="Y2179" s="26"/>
    </row>
    <row r="2180" spans="1:25" x14ac:dyDescent="0.3">
      <c r="A2180" s="18"/>
      <c r="B2180" s="19"/>
      <c r="C2180" s="4"/>
      <c r="D2180" s="20"/>
      <c r="E2180" s="20"/>
      <c r="F2180" s="21"/>
      <c r="G2180" s="22"/>
      <c r="H2180" s="23"/>
      <c r="I2180" s="24"/>
      <c r="J2180" s="25"/>
      <c r="K2180" s="4"/>
      <c r="L2180" s="25"/>
      <c r="N2180" s="26"/>
      <c r="O2180" s="26"/>
      <c r="P2180" s="26"/>
      <c r="Q2180" s="26"/>
      <c r="R2180" s="26"/>
      <c r="S2180" s="26"/>
      <c r="T2180" s="26"/>
      <c r="U2180" s="26"/>
      <c r="V2180" s="26"/>
      <c r="W2180" s="26"/>
      <c r="X2180" s="26"/>
      <c r="Y2180" s="26"/>
    </row>
    <row r="2181" spans="1:25" x14ac:dyDescent="0.3">
      <c r="A2181" s="18"/>
      <c r="B2181" s="19"/>
      <c r="C2181" s="4"/>
      <c r="D2181" s="20"/>
      <c r="E2181" s="20"/>
      <c r="F2181" s="21"/>
      <c r="G2181" s="22"/>
      <c r="H2181" s="23"/>
      <c r="I2181" s="24"/>
      <c r="J2181" s="25"/>
      <c r="K2181" s="4"/>
      <c r="L2181" s="25"/>
      <c r="N2181" s="26"/>
      <c r="O2181" s="26"/>
      <c r="P2181" s="26"/>
      <c r="Q2181" s="26"/>
      <c r="R2181" s="26"/>
      <c r="S2181" s="26"/>
      <c r="T2181" s="26"/>
      <c r="U2181" s="26"/>
      <c r="V2181" s="26"/>
      <c r="W2181" s="26"/>
      <c r="X2181" s="26"/>
      <c r="Y2181" s="26"/>
    </row>
    <row r="2182" spans="1:25" x14ac:dyDescent="0.3">
      <c r="A2182" s="18"/>
      <c r="B2182" s="19"/>
      <c r="C2182" s="4"/>
      <c r="D2182" s="20"/>
      <c r="E2182" s="20"/>
      <c r="F2182" s="21"/>
      <c r="G2182" s="22"/>
      <c r="H2182" s="23"/>
      <c r="I2182" s="24"/>
      <c r="J2182" s="25"/>
      <c r="K2182" s="4"/>
      <c r="L2182" s="25"/>
      <c r="N2182" s="26"/>
      <c r="O2182" s="26"/>
      <c r="P2182" s="26"/>
      <c r="Q2182" s="26"/>
      <c r="R2182" s="26"/>
      <c r="S2182" s="26"/>
      <c r="T2182" s="26"/>
      <c r="U2182" s="26"/>
      <c r="V2182" s="26"/>
      <c r="W2182" s="26"/>
      <c r="X2182" s="26"/>
      <c r="Y2182" s="26"/>
    </row>
    <row r="2183" spans="1:25" x14ac:dyDescent="0.3">
      <c r="A2183" s="18"/>
      <c r="B2183" s="19"/>
      <c r="C2183" s="4"/>
      <c r="D2183" s="20"/>
      <c r="E2183" s="20"/>
      <c r="F2183" s="21"/>
      <c r="G2183" s="22"/>
      <c r="H2183" s="23"/>
      <c r="I2183" s="24"/>
      <c r="J2183" s="25"/>
      <c r="K2183" s="4"/>
      <c r="L2183" s="25"/>
      <c r="N2183" s="26"/>
      <c r="O2183" s="26"/>
      <c r="P2183" s="26"/>
      <c r="Q2183" s="26"/>
      <c r="R2183" s="26"/>
      <c r="S2183" s="26"/>
      <c r="T2183" s="26"/>
      <c r="U2183" s="26"/>
      <c r="V2183" s="26"/>
      <c r="W2183" s="26"/>
      <c r="X2183" s="26"/>
      <c r="Y2183" s="26"/>
    </row>
    <row r="2184" spans="1:25" x14ac:dyDescent="0.3">
      <c r="A2184" s="18"/>
      <c r="B2184" s="19"/>
      <c r="C2184" s="4"/>
      <c r="D2184" s="20"/>
      <c r="E2184" s="20"/>
      <c r="F2184" s="21"/>
      <c r="G2184" s="22"/>
      <c r="H2184" s="23"/>
      <c r="I2184" s="24"/>
      <c r="J2184" s="25"/>
      <c r="K2184" s="4"/>
      <c r="L2184" s="25"/>
      <c r="N2184" s="26"/>
      <c r="O2184" s="26"/>
      <c r="P2184" s="26"/>
      <c r="Q2184" s="26"/>
      <c r="R2184" s="26"/>
      <c r="S2184" s="26"/>
      <c r="T2184" s="26"/>
      <c r="U2184" s="26"/>
      <c r="V2184" s="26"/>
      <c r="W2184" s="26"/>
      <c r="X2184" s="26"/>
      <c r="Y2184" s="26"/>
    </row>
    <row r="2185" spans="1:25" x14ac:dyDescent="0.3">
      <c r="A2185" s="18"/>
      <c r="B2185" s="19"/>
      <c r="C2185" s="4"/>
      <c r="D2185" s="20"/>
      <c r="E2185" s="20"/>
      <c r="F2185" s="21"/>
      <c r="G2185" s="22"/>
      <c r="H2185" s="23"/>
      <c r="I2185" s="24"/>
      <c r="J2185" s="25"/>
      <c r="K2185" s="4"/>
      <c r="L2185" s="25"/>
      <c r="N2185" s="26"/>
      <c r="O2185" s="26"/>
      <c r="P2185" s="26"/>
      <c r="Q2185" s="26"/>
      <c r="R2185" s="26"/>
      <c r="S2185" s="26"/>
      <c r="T2185" s="26"/>
      <c r="U2185" s="26"/>
      <c r="V2185" s="26"/>
      <c r="W2185" s="26"/>
      <c r="X2185" s="26"/>
      <c r="Y2185" s="26"/>
    </row>
    <row r="2186" spans="1:25" x14ac:dyDescent="0.3">
      <c r="A2186" s="18"/>
      <c r="B2186" s="19"/>
      <c r="C2186" s="4"/>
      <c r="D2186" s="20"/>
      <c r="E2186" s="20"/>
      <c r="F2186" s="21"/>
      <c r="G2186" s="22"/>
      <c r="H2186" s="23"/>
      <c r="I2186" s="24"/>
      <c r="J2186" s="25"/>
      <c r="K2186" s="4"/>
      <c r="L2186" s="25"/>
      <c r="N2186" s="26"/>
      <c r="O2186" s="26"/>
      <c r="P2186" s="26"/>
      <c r="Q2186" s="26"/>
      <c r="R2186" s="26"/>
      <c r="S2186" s="26"/>
      <c r="T2186" s="26"/>
      <c r="U2186" s="26"/>
      <c r="V2186" s="26"/>
      <c r="W2186" s="26"/>
      <c r="X2186" s="26"/>
      <c r="Y2186" s="26"/>
    </row>
    <row r="2187" spans="1:25" x14ac:dyDescent="0.3">
      <c r="A2187" s="18"/>
      <c r="B2187" s="19"/>
      <c r="C2187" s="4"/>
      <c r="D2187" s="20"/>
      <c r="E2187" s="20"/>
      <c r="F2187" s="21"/>
      <c r="G2187" s="22"/>
      <c r="H2187" s="23"/>
      <c r="I2187" s="24"/>
      <c r="J2187" s="25"/>
      <c r="K2187" s="4"/>
      <c r="L2187" s="25"/>
      <c r="N2187" s="26"/>
      <c r="O2187" s="26"/>
      <c r="P2187" s="26"/>
      <c r="Q2187" s="26"/>
      <c r="R2187" s="26"/>
      <c r="S2187" s="26"/>
      <c r="T2187" s="26"/>
      <c r="U2187" s="26"/>
      <c r="V2187" s="26"/>
      <c r="W2187" s="26"/>
      <c r="X2187" s="26"/>
      <c r="Y2187" s="26"/>
    </row>
    <row r="2188" spans="1:25" x14ac:dyDescent="0.3">
      <c r="A2188" s="18"/>
      <c r="B2188" s="19"/>
      <c r="C2188" s="4"/>
      <c r="D2188" s="20"/>
      <c r="E2188" s="20"/>
      <c r="F2188" s="21"/>
      <c r="G2188" s="22"/>
      <c r="H2188" s="23"/>
      <c r="I2188" s="24"/>
      <c r="J2188" s="25"/>
      <c r="K2188" s="4"/>
      <c r="L2188" s="25"/>
      <c r="N2188" s="26"/>
      <c r="O2188" s="26"/>
      <c r="P2188" s="26"/>
      <c r="Q2188" s="26"/>
      <c r="R2188" s="26"/>
      <c r="S2188" s="26"/>
      <c r="T2188" s="26"/>
      <c r="U2188" s="26"/>
      <c r="V2188" s="26"/>
      <c r="W2188" s="26"/>
      <c r="X2188" s="26"/>
      <c r="Y2188" s="26"/>
    </row>
    <row r="2189" spans="1:25" x14ac:dyDescent="0.3">
      <c r="A2189" s="18"/>
      <c r="B2189" s="19"/>
      <c r="C2189" s="4"/>
      <c r="D2189" s="20"/>
      <c r="E2189" s="20"/>
      <c r="F2189" s="21"/>
      <c r="G2189" s="22"/>
      <c r="H2189" s="23"/>
      <c r="I2189" s="24"/>
      <c r="J2189" s="25"/>
      <c r="K2189" s="4"/>
      <c r="L2189" s="25"/>
      <c r="N2189" s="26"/>
      <c r="O2189" s="26"/>
      <c r="P2189" s="26"/>
      <c r="Q2189" s="26"/>
      <c r="R2189" s="26"/>
      <c r="S2189" s="26"/>
      <c r="T2189" s="26"/>
      <c r="U2189" s="26"/>
      <c r="V2189" s="26"/>
      <c r="W2189" s="26"/>
      <c r="X2189" s="26"/>
      <c r="Y2189" s="26"/>
    </row>
    <row r="2190" spans="1:25" x14ac:dyDescent="0.3">
      <c r="A2190" s="18"/>
      <c r="B2190" s="19"/>
      <c r="C2190" s="4"/>
      <c r="D2190" s="20"/>
      <c r="E2190" s="20"/>
      <c r="F2190" s="21"/>
      <c r="G2190" s="22"/>
      <c r="H2190" s="23"/>
      <c r="I2190" s="24"/>
      <c r="J2190" s="25"/>
      <c r="K2190" s="4"/>
      <c r="L2190" s="25"/>
      <c r="N2190" s="26"/>
      <c r="O2190" s="26"/>
      <c r="P2190" s="26"/>
      <c r="Q2190" s="26"/>
      <c r="R2190" s="26"/>
      <c r="S2190" s="26"/>
      <c r="T2190" s="26"/>
      <c r="U2190" s="26"/>
      <c r="V2190" s="26"/>
      <c r="W2190" s="26"/>
      <c r="X2190" s="26"/>
      <c r="Y2190" s="26"/>
    </row>
    <row r="2191" spans="1:25" x14ac:dyDescent="0.3">
      <c r="A2191" s="18"/>
      <c r="B2191" s="19"/>
      <c r="C2191" s="4"/>
      <c r="D2191" s="20"/>
      <c r="E2191" s="20"/>
      <c r="F2191" s="21"/>
      <c r="G2191" s="22"/>
      <c r="H2191" s="23"/>
      <c r="I2191" s="24"/>
      <c r="J2191" s="25"/>
      <c r="K2191" s="4"/>
      <c r="L2191" s="25"/>
      <c r="N2191" s="26"/>
      <c r="O2191" s="26"/>
      <c r="P2191" s="26"/>
      <c r="Q2191" s="26"/>
      <c r="R2191" s="26"/>
      <c r="S2191" s="26"/>
      <c r="T2191" s="26"/>
      <c r="U2191" s="26"/>
      <c r="V2191" s="26"/>
      <c r="W2191" s="26"/>
      <c r="X2191" s="26"/>
      <c r="Y2191" s="26"/>
    </row>
    <row r="2192" spans="1:25" x14ac:dyDescent="0.3">
      <c r="A2192" s="18"/>
      <c r="B2192" s="19"/>
      <c r="C2192" s="4"/>
      <c r="D2192" s="20"/>
      <c r="E2192" s="20"/>
      <c r="F2192" s="21"/>
      <c r="G2192" s="22"/>
      <c r="H2192" s="23"/>
      <c r="I2192" s="24"/>
      <c r="J2192" s="25"/>
      <c r="K2192" s="4"/>
      <c r="L2192" s="25"/>
      <c r="N2192" s="26"/>
      <c r="O2192" s="26"/>
      <c r="P2192" s="26"/>
      <c r="Q2192" s="26"/>
      <c r="R2192" s="26"/>
      <c r="S2192" s="26"/>
      <c r="T2192" s="26"/>
      <c r="U2192" s="26"/>
      <c r="V2192" s="26"/>
      <c r="W2192" s="26"/>
      <c r="X2192" s="26"/>
      <c r="Y2192" s="26"/>
    </row>
    <row r="2193" spans="1:25" x14ac:dyDescent="0.3">
      <c r="A2193" s="18"/>
      <c r="B2193" s="19"/>
      <c r="C2193" s="4"/>
      <c r="D2193" s="20"/>
      <c r="E2193" s="20"/>
      <c r="F2193" s="21"/>
      <c r="G2193" s="22"/>
      <c r="H2193" s="23"/>
      <c r="I2193" s="24"/>
      <c r="J2193" s="25"/>
      <c r="K2193" s="4"/>
      <c r="L2193" s="25"/>
      <c r="N2193" s="26"/>
      <c r="O2193" s="26"/>
      <c r="P2193" s="26"/>
      <c r="Q2193" s="26"/>
      <c r="R2193" s="26"/>
      <c r="S2193" s="26"/>
      <c r="T2193" s="26"/>
      <c r="U2193" s="26"/>
      <c r="V2193" s="26"/>
      <c r="W2193" s="26"/>
      <c r="X2193" s="26"/>
      <c r="Y2193" s="26"/>
    </row>
    <row r="2194" spans="1:25" x14ac:dyDescent="0.3">
      <c r="A2194" s="18"/>
      <c r="B2194" s="19"/>
      <c r="C2194" s="4"/>
      <c r="D2194" s="20"/>
      <c r="E2194" s="20"/>
      <c r="F2194" s="21"/>
      <c r="G2194" s="22"/>
      <c r="H2194" s="23"/>
      <c r="I2194" s="24"/>
      <c r="J2194" s="25"/>
      <c r="K2194" s="4"/>
      <c r="L2194" s="25"/>
      <c r="N2194" s="26"/>
      <c r="O2194" s="26"/>
      <c r="P2194" s="26"/>
      <c r="Q2194" s="26"/>
      <c r="R2194" s="26"/>
      <c r="S2194" s="26"/>
      <c r="T2194" s="26"/>
      <c r="U2194" s="26"/>
      <c r="V2194" s="26"/>
      <c r="W2194" s="26"/>
      <c r="X2194" s="26"/>
      <c r="Y2194" s="26"/>
    </row>
    <row r="2195" spans="1:25" x14ac:dyDescent="0.3">
      <c r="A2195" s="18"/>
      <c r="B2195" s="19"/>
      <c r="C2195" s="4"/>
      <c r="D2195" s="20"/>
      <c r="E2195" s="20"/>
      <c r="F2195" s="21"/>
      <c r="G2195" s="22"/>
      <c r="H2195" s="23"/>
      <c r="I2195" s="24"/>
      <c r="J2195" s="25"/>
      <c r="K2195" s="4"/>
      <c r="L2195" s="25"/>
      <c r="N2195" s="26"/>
      <c r="O2195" s="26"/>
      <c r="P2195" s="26"/>
      <c r="Q2195" s="26"/>
      <c r="R2195" s="26"/>
      <c r="S2195" s="26"/>
      <c r="T2195" s="26"/>
      <c r="U2195" s="26"/>
      <c r="V2195" s="26"/>
      <c r="W2195" s="26"/>
      <c r="X2195" s="26"/>
      <c r="Y2195" s="26"/>
    </row>
    <row r="2196" spans="1:25" x14ac:dyDescent="0.3">
      <c r="A2196" s="18"/>
      <c r="B2196" s="19"/>
      <c r="C2196" s="4"/>
      <c r="D2196" s="20"/>
      <c r="E2196" s="20"/>
      <c r="F2196" s="21"/>
      <c r="G2196" s="22"/>
      <c r="H2196" s="23"/>
      <c r="I2196" s="24"/>
      <c r="J2196" s="25"/>
      <c r="K2196" s="4"/>
      <c r="L2196" s="25"/>
      <c r="N2196" s="26"/>
      <c r="O2196" s="26"/>
      <c r="P2196" s="26"/>
      <c r="Q2196" s="26"/>
      <c r="R2196" s="26"/>
      <c r="S2196" s="26"/>
      <c r="T2196" s="26"/>
      <c r="U2196" s="26"/>
      <c r="V2196" s="26"/>
      <c r="W2196" s="26"/>
      <c r="X2196" s="26"/>
      <c r="Y2196" s="26"/>
    </row>
    <row r="2197" spans="1:25" x14ac:dyDescent="0.3">
      <c r="A2197" s="18"/>
      <c r="B2197" s="19"/>
      <c r="C2197" s="4"/>
      <c r="D2197" s="20"/>
      <c r="E2197" s="20"/>
      <c r="F2197" s="21"/>
      <c r="G2197" s="22"/>
      <c r="H2197" s="23"/>
      <c r="I2197" s="24"/>
      <c r="J2197" s="25"/>
      <c r="K2197" s="4"/>
      <c r="L2197" s="25"/>
      <c r="N2197" s="26"/>
      <c r="O2197" s="26"/>
      <c r="P2197" s="26"/>
      <c r="Q2197" s="26"/>
      <c r="R2197" s="26"/>
      <c r="S2197" s="26"/>
      <c r="T2197" s="26"/>
      <c r="U2197" s="26"/>
      <c r="V2197" s="26"/>
      <c r="W2197" s="26"/>
      <c r="X2197" s="26"/>
      <c r="Y2197" s="26"/>
    </row>
    <row r="2198" spans="1:25" x14ac:dyDescent="0.3">
      <c r="A2198" s="18"/>
      <c r="B2198" s="19"/>
      <c r="C2198" s="4"/>
      <c r="D2198" s="20"/>
      <c r="E2198" s="20"/>
      <c r="F2198" s="21"/>
      <c r="G2198" s="22"/>
      <c r="H2198" s="23"/>
      <c r="I2198" s="24"/>
      <c r="J2198" s="25"/>
      <c r="K2198" s="4"/>
      <c r="L2198" s="25"/>
      <c r="N2198" s="26"/>
      <c r="O2198" s="26"/>
      <c r="P2198" s="26"/>
      <c r="Q2198" s="26"/>
      <c r="R2198" s="26"/>
      <c r="S2198" s="26"/>
      <c r="T2198" s="26"/>
      <c r="U2198" s="26"/>
      <c r="V2198" s="26"/>
      <c r="W2198" s="26"/>
      <c r="X2198" s="26"/>
      <c r="Y2198" s="26"/>
    </row>
    <row r="2199" spans="1:25" x14ac:dyDescent="0.3">
      <c r="A2199" s="18"/>
      <c r="B2199" s="19"/>
      <c r="C2199" s="4"/>
      <c r="D2199" s="20"/>
      <c r="E2199" s="20"/>
      <c r="F2199" s="21"/>
      <c r="G2199" s="22"/>
      <c r="H2199" s="23"/>
      <c r="I2199" s="24"/>
      <c r="J2199" s="25"/>
      <c r="K2199" s="4"/>
      <c r="L2199" s="25"/>
      <c r="N2199" s="26"/>
      <c r="O2199" s="26"/>
      <c r="P2199" s="26"/>
      <c r="Q2199" s="26"/>
      <c r="R2199" s="26"/>
      <c r="S2199" s="26"/>
      <c r="T2199" s="26"/>
      <c r="U2199" s="26"/>
      <c r="V2199" s="26"/>
      <c r="W2199" s="26"/>
      <c r="X2199" s="26"/>
      <c r="Y2199" s="26"/>
    </row>
    <row r="2200" spans="1:25" x14ac:dyDescent="0.3">
      <c r="A2200" s="18"/>
      <c r="B2200" s="19"/>
      <c r="C2200" s="4"/>
      <c r="D2200" s="20"/>
      <c r="E2200" s="20"/>
      <c r="F2200" s="21"/>
      <c r="G2200" s="22"/>
      <c r="H2200" s="23"/>
      <c r="I2200" s="24"/>
      <c r="J2200" s="25"/>
      <c r="K2200" s="4"/>
      <c r="L2200" s="25"/>
      <c r="N2200" s="26"/>
      <c r="O2200" s="26"/>
      <c r="P2200" s="26"/>
      <c r="Q2200" s="26"/>
      <c r="R2200" s="26"/>
      <c r="S2200" s="26"/>
      <c r="T2200" s="26"/>
      <c r="U2200" s="26"/>
      <c r="V2200" s="26"/>
      <c r="W2200" s="26"/>
      <c r="X2200" s="26"/>
      <c r="Y2200" s="26"/>
    </row>
    <row r="2201" spans="1:25" x14ac:dyDescent="0.3">
      <c r="A2201" s="18"/>
      <c r="B2201" s="19"/>
      <c r="C2201" s="4"/>
      <c r="D2201" s="20"/>
      <c r="E2201" s="20"/>
      <c r="F2201" s="21"/>
      <c r="G2201" s="22"/>
      <c r="H2201" s="23"/>
      <c r="I2201" s="24"/>
      <c r="J2201" s="25"/>
      <c r="K2201" s="4"/>
      <c r="L2201" s="25"/>
      <c r="N2201" s="26"/>
      <c r="O2201" s="26"/>
      <c r="P2201" s="26"/>
      <c r="Q2201" s="26"/>
      <c r="R2201" s="26"/>
      <c r="S2201" s="26"/>
      <c r="T2201" s="26"/>
      <c r="U2201" s="26"/>
      <c r="V2201" s="26"/>
      <c r="W2201" s="26"/>
      <c r="X2201" s="26"/>
      <c r="Y2201" s="26"/>
    </row>
    <row r="2202" spans="1:25" x14ac:dyDescent="0.3">
      <c r="A2202" s="18"/>
      <c r="B2202" s="19"/>
      <c r="C2202" s="4"/>
      <c r="D2202" s="20"/>
      <c r="E2202" s="20"/>
      <c r="F2202" s="21"/>
      <c r="G2202" s="22"/>
      <c r="H2202" s="23"/>
      <c r="I2202" s="24"/>
      <c r="J2202" s="25"/>
      <c r="K2202" s="4"/>
      <c r="L2202" s="25"/>
      <c r="N2202" s="26"/>
      <c r="O2202" s="26"/>
      <c r="P2202" s="26"/>
      <c r="Q2202" s="26"/>
      <c r="R2202" s="26"/>
      <c r="S2202" s="26"/>
      <c r="T2202" s="26"/>
      <c r="U2202" s="26"/>
      <c r="V2202" s="26"/>
      <c r="W2202" s="26"/>
      <c r="X2202" s="26"/>
      <c r="Y2202" s="26"/>
    </row>
    <row r="2203" spans="1:25" x14ac:dyDescent="0.3">
      <c r="A2203" s="18"/>
      <c r="B2203" s="19"/>
      <c r="C2203" s="4"/>
      <c r="D2203" s="20"/>
      <c r="E2203" s="20"/>
      <c r="F2203" s="21"/>
      <c r="G2203" s="22"/>
      <c r="H2203" s="23"/>
      <c r="I2203" s="24"/>
      <c r="J2203" s="25"/>
      <c r="K2203" s="4"/>
      <c r="L2203" s="25"/>
      <c r="N2203" s="26"/>
      <c r="O2203" s="26"/>
      <c r="P2203" s="26"/>
      <c r="Q2203" s="26"/>
      <c r="R2203" s="26"/>
      <c r="S2203" s="26"/>
      <c r="T2203" s="26"/>
      <c r="U2203" s="26"/>
      <c r="V2203" s="26"/>
      <c r="W2203" s="26"/>
      <c r="X2203" s="26"/>
      <c r="Y2203" s="26"/>
    </row>
    <row r="2204" spans="1:25" x14ac:dyDescent="0.3">
      <c r="A2204" s="18"/>
      <c r="B2204" s="19"/>
      <c r="C2204" s="4"/>
      <c r="D2204" s="20"/>
      <c r="E2204" s="20"/>
      <c r="F2204" s="21"/>
      <c r="G2204" s="22"/>
      <c r="H2204" s="23"/>
      <c r="I2204" s="24"/>
      <c r="J2204" s="25"/>
      <c r="K2204" s="4"/>
      <c r="L2204" s="25"/>
      <c r="N2204" s="26"/>
      <c r="O2204" s="26"/>
      <c r="P2204" s="26"/>
      <c r="Q2204" s="26"/>
      <c r="R2204" s="26"/>
      <c r="S2204" s="26"/>
      <c r="T2204" s="26"/>
      <c r="U2204" s="26"/>
      <c r="V2204" s="26"/>
      <c r="W2204" s="26"/>
      <c r="X2204" s="26"/>
      <c r="Y2204" s="26"/>
    </row>
    <row r="2205" spans="1:25" x14ac:dyDescent="0.3">
      <c r="A2205" s="18"/>
      <c r="B2205" s="19"/>
      <c r="C2205" s="4"/>
      <c r="D2205" s="20"/>
      <c r="E2205" s="20"/>
      <c r="F2205" s="21"/>
      <c r="G2205" s="22"/>
      <c r="H2205" s="23"/>
      <c r="I2205" s="24"/>
      <c r="J2205" s="25"/>
      <c r="K2205" s="4"/>
      <c r="L2205" s="25"/>
      <c r="N2205" s="26"/>
      <c r="O2205" s="26"/>
      <c r="P2205" s="26"/>
      <c r="Q2205" s="26"/>
      <c r="R2205" s="26"/>
      <c r="S2205" s="26"/>
      <c r="T2205" s="26"/>
      <c r="U2205" s="26"/>
      <c r="V2205" s="26"/>
      <c r="W2205" s="26"/>
      <c r="X2205" s="26"/>
      <c r="Y2205" s="26"/>
    </row>
    <row r="2206" spans="1:25" x14ac:dyDescent="0.3">
      <c r="A2206" s="18"/>
      <c r="B2206" s="19"/>
      <c r="C2206" s="4"/>
      <c r="D2206" s="20"/>
      <c r="E2206" s="20"/>
      <c r="F2206" s="21"/>
      <c r="G2206" s="22"/>
      <c r="H2206" s="23"/>
      <c r="I2206" s="24"/>
      <c r="J2206" s="25"/>
      <c r="K2206" s="4"/>
      <c r="L2206" s="25"/>
      <c r="N2206" s="26"/>
      <c r="O2206" s="26"/>
      <c r="P2206" s="26"/>
      <c r="Q2206" s="26"/>
      <c r="R2206" s="26"/>
      <c r="S2206" s="26"/>
      <c r="T2206" s="26"/>
      <c r="U2206" s="26"/>
      <c r="V2206" s="26"/>
      <c r="W2206" s="26"/>
      <c r="X2206" s="26"/>
      <c r="Y2206" s="26"/>
    </row>
    <row r="2207" spans="1:25" x14ac:dyDescent="0.3">
      <c r="A2207" s="18"/>
      <c r="B2207" s="19"/>
      <c r="C2207" s="4"/>
      <c r="D2207" s="20"/>
      <c r="E2207" s="20"/>
      <c r="F2207" s="21"/>
      <c r="G2207" s="22"/>
      <c r="H2207" s="23"/>
      <c r="I2207" s="24"/>
      <c r="J2207" s="25"/>
      <c r="K2207" s="4"/>
      <c r="L2207" s="25"/>
      <c r="N2207" s="26"/>
      <c r="O2207" s="26"/>
      <c r="P2207" s="26"/>
      <c r="Q2207" s="26"/>
      <c r="R2207" s="26"/>
      <c r="S2207" s="26"/>
      <c r="T2207" s="26"/>
      <c r="U2207" s="26"/>
      <c r="V2207" s="26"/>
      <c r="W2207" s="26"/>
      <c r="X2207" s="26"/>
      <c r="Y2207" s="26"/>
    </row>
    <row r="2208" spans="1:25" x14ac:dyDescent="0.3">
      <c r="A2208" s="18"/>
      <c r="B2208" s="19"/>
      <c r="C2208" s="4"/>
      <c r="D2208" s="20"/>
      <c r="E2208" s="20"/>
      <c r="F2208" s="21"/>
      <c r="G2208" s="22"/>
      <c r="H2208" s="23"/>
      <c r="I2208" s="24"/>
      <c r="J2208" s="25"/>
      <c r="K2208" s="4"/>
      <c r="L2208" s="25"/>
      <c r="N2208" s="26"/>
      <c r="O2208" s="26"/>
      <c r="P2208" s="26"/>
      <c r="Q2208" s="26"/>
      <c r="R2208" s="26"/>
      <c r="S2208" s="26"/>
      <c r="T2208" s="26"/>
      <c r="U2208" s="26"/>
      <c r="V2208" s="26"/>
      <c r="W2208" s="26"/>
      <c r="X2208" s="26"/>
      <c r="Y2208" s="26"/>
    </row>
    <row r="2209" spans="1:25" x14ac:dyDescent="0.3">
      <c r="A2209" s="18"/>
      <c r="B2209" s="19"/>
      <c r="C2209" s="4"/>
      <c r="D2209" s="20"/>
      <c r="E2209" s="20"/>
      <c r="F2209" s="21"/>
      <c r="G2209" s="22"/>
      <c r="H2209" s="23"/>
      <c r="I2209" s="24"/>
      <c r="J2209" s="25"/>
      <c r="K2209" s="4"/>
      <c r="L2209" s="25"/>
      <c r="N2209" s="26"/>
      <c r="O2209" s="26"/>
      <c r="P2209" s="26"/>
      <c r="Q2209" s="26"/>
      <c r="R2209" s="26"/>
      <c r="S2209" s="26"/>
      <c r="T2209" s="26"/>
      <c r="U2209" s="26"/>
      <c r="V2209" s="26"/>
      <c r="W2209" s="26"/>
      <c r="X2209" s="26"/>
      <c r="Y2209" s="26"/>
    </row>
    <row r="2210" spans="1:25" x14ac:dyDescent="0.3">
      <c r="A2210" s="18"/>
      <c r="B2210" s="19"/>
      <c r="C2210" s="4"/>
      <c r="D2210" s="20"/>
      <c r="E2210" s="20"/>
      <c r="F2210" s="21"/>
      <c r="G2210" s="22"/>
      <c r="H2210" s="23"/>
      <c r="I2210" s="24"/>
      <c r="J2210" s="25"/>
      <c r="K2210" s="4"/>
      <c r="L2210" s="25"/>
      <c r="N2210" s="26"/>
      <c r="O2210" s="26"/>
      <c r="P2210" s="26"/>
      <c r="Q2210" s="26"/>
      <c r="R2210" s="26"/>
      <c r="S2210" s="26"/>
      <c r="T2210" s="26"/>
      <c r="U2210" s="26"/>
      <c r="V2210" s="26"/>
      <c r="W2210" s="26"/>
      <c r="X2210" s="26"/>
      <c r="Y2210" s="26"/>
    </row>
    <row r="2211" spans="1:25" x14ac:dyDescent="0.3">
      <c r="A2211" s="18"/>
      <c r="B2211" s="19"/>
      <c r="C2211" s="4"/>
      <c r="D2211" s="20"/>
      <c r="E2211" s="20"/>
      <c r="F2211" s="21"/>
      <c r="G2211" s="22"/>
      <c r="H2211" s="23"/>
      <c r="I2211" s="24"/>
      <c r="J2211" s="25"/>
      <c r="K2211" s="4"/>
      <c r="L2211" s="25"/>
      <c r="N2211" s="26"/>
      <c r="O2211" s="26"/>
      <c r="P2211" s="26"/>
      <c r="Q2211" s="26"/>
      <c r="R2211" s="26"/>
      <c r="S2211" s="26"/>
      <c r="T2211" s="26"/>
      <c r="U2211" s="26"/>
      <c r="V2211" s="26"/>
      <c r="W2211" s="26"/>
      <c r="X2211" s="26"/>
      <c r="Y2211" s="26"/>
    </row>
    <row r="2212" spans="1:25" x14ac:dyDescent="0.3">
      <c r="A2212" s="18"/>
      <c r="B2212" s="19"/>
      <c r="C2212" s="4"/>
      <c r="D2212" s="20"/>
      <c r="E2212" s="20"/>
      <c r="F2212" s="21"/>
      <c r="G2212" s="22"/>
      <c r="H2212" s="23"/>
      <c r="I2212" s="24"/>
      <c r="J2212" s="25"/>
      <c r="K2212" s="4"/>
      <c r="L2212" s="25"/>
      <c r="N2212" s="26"/>
      <c r="O2212" s="26"/>
      <c r="P2212" s="26"/>
      <c r="Q2212" s="26"/>
      <c r="R2212" s="26"/>
      <c r="S2212" s="26"/>
      <c r="T2212" s="26"/>
      <c r="U2212" s="26"/>
      <c r="V2212" s="26"/>
      <c r="W2212" s="26"/>
      <c r="X2212" s="26"/>
      <c r="Y2212" s="26"/>
    </row>
    <row r="2213" spans="1:25" x14ac:dyDescent="0.3">
      <c r="A2213" s="18"/>
      <c r="B2213" s="19"/>
      <c r="C2213" s="4"/>
      <c r="D2213" s="20"/>
      <c r="E2213" s="20"/>
      <c r="F2213" s="21"/>
      <c r="G2213" s="22"/>
      <c r="H2213" s="23"/>
      <c r="I2213" s="24"/>
      <c r="J2213" s="25"/>
      <c r="K2213" s="4"/>
      <c r="L2213" s="25"/>
      <c r="N2213" s="26"/>
      <c r="O2213" s="26"/>
      <c r="P2213" s="26"/>
      <c r="Q2213" s="26"/>
      <c r="R2213" s="26"/>
      <c r="S2213" s="26"/>
      <c r="T2213" s="26"/>
      <c r="U2213" s="26"/>
      <c r="V2213" s="26"/>
      <c r="W2213" s="26"/>
      <c r="X2213" s="26"/>
      <c r="Y2213" s="26"/>
    </row>
    <row r="2214" spans="1:25" x14ac:dyDescent="0.3">
      <c r="A2214" s="18"/>
      <c r="B2214" s="19"/>
      <c r="C2214" s="4"/>
      <c r="D2214" s="20"/>
      <c r="E2214" s="20"/>
      <c r="F2214" s="21"/>
      <c r="G2214" s="22"/>
      <c r="H2214" s="23"/>
      <c r="I2214" s="24"/>
      <c r="J2214" s="25"/>
      <c r="K2214" s="4"/>
      <c r="L2214" s="25"/>
      <c r="N2214" s="26"/>
      <c r="O2214" s="26"/>
      <c r="P2214" s="26"/>
      <c r="Q2214" s="26"/>
      <c r="R2214" s="26"/>
      <c r="S2214" s="26"/>
      <c r="T2214" s="26"/>
      <c r="U2214" s="26"/>
      <c r="V2214" s="26"/>
      <c r="W2214" s="26"/>
      <c r="X2214" s="26"/>
      <c r="Y2214" s="26"/>
    </row>
    <row r="2215" spans="1:25" x14ac:dyDescent="0.3">
      <c r="A2215" s="18"/>
      <c r="B2215" s="19"/>
      <c r="C2215" s="4"/>
      <c r="D2215" s="20"/>
      <c r="E2215" s="20"/>
      <c r="F2215" s="21"/>
      <c r="G2215" s="22"/>
      <c r="H2215" s="23"/>
      <c r="I2215" s="24"/>
      <c r="J2215" s="25"/>
      <c r="K2215" s="4"/>
      <c r="L2215" s="25"/>
      <c r="N2215" s="26"/>
      <c r="O2215" s="26"/>
      <c r="P2215" s="26"/>
      <c r="Q2215" s="26"/>
      <c r="R2215" s="26"/>
      <c r="S2215" s="26"/>
      <c r="T2215" s="26"/>
      <c r="U2215" s="26"/>
      <c r="V2215" s="26"/>
      <c r="W2215" s="26"/>
      <c r="X2215" s="26"/>
      <c r="Y2215" s="26"/>
    </row>
    <row r="2216" spans="1:25" x14ac:dyDescent="0.3">
      <c r="A2216" s="18"/>
      <c r="B2216" s="19"/>
      <c r="C2216" s="4"/>
      <c r="D2216" s="20"/>
      <c r="E2216" s="20"/>
      <c r="F2216" s="21"/>
      <c r="G2216" s="22"/>
      <c r="H2216" s="23"/>
      <c r="I2216" s="24"/>
      <c r="J2216" s="25"/>
      <c r="K2216" s="4"/>
      <c r="L2216" s="25"/>
      <c r="N2216" s="26"/>
      <c r="O2216" s="26"/>
      <c r="P2216" s="26"/>
      <c r="Q2216" s="26"/>
      <c r="R2216" s="26"/>
      <c r="S2216" s="26"/>
      <c r="T2216" s="26"/>
      <c r="U2216" s="26"/>
      <c r="V2216" s="26"/>
      <c r="W2216" s="26"/>
      <c r="X2216" s="26"/>
      <c r="Y2216" s="26"/>
    </row>
    <row r="2217" spans="1:25" x14ac:dyDescent="0.3">
      <c r="A2217" s="18"/>
      <c r="B2217" s="19"/>
      <c r="C2217" s="4"/>
      <c r="D2217" s="20"/>
      <c r="E2217" s="20"/>
      <c r="F2217" s="21"/>
      <c r="G2217" s="22"/>
      <c r="H2217" s="23"/>
      <c r="I2217" s="24"/>
      <c r="J2217" s="25"/>
      <c r="K2217" s="4"/>
      <c r="L2217" s="25"/>
      <c r="N2217" s="26"/>
      <c r="O2217" s="26"/>
      <c r="P2217" s="26"/>
      <c r="Q2217" s="26"/>
      <c r="R2217" s="26"/>
      <c r="S2217" s="26"/>
      <c r="T2217" s="26"/>
      <c r="U2217" s="26"/>
      <c r="V2217" s="26"/>
      <c r="W2217" s="26"/>
      <c r="X2217" s="26"/>
      <c r="Y2217" s="26"/>
    </row>
    <row r="2218" spans="1:25" x14ac:dyDescent="0.3">
      <c r="A2218" s="18"/>
      <c r="B2218" s="19"/>
      <c r="C2218" s="4"/>
      <c r="D2218" s="20"/>
      <c r="E2218" s="20"/>
      <c r="F2218" s="21"/>
      <c r="G2218" s="22"/>
      <c r="H2218" s="23"/>
      <c r="I2218" s="24"/>
      <c r="J2218" s="25"/>
      <c r="K2218" s="4"/>
      <c r="L2218" s="25"/>
      <c r="N2218" s="26"/>
      <c r="O2218" s="26"/>
      <c r="P2218" s="26"/>
      <c r="Q2218" s="26"/>
      <c r="R2218" s="26"/>
      <c r="S2218" s="26"/>
      <c r="T2218" s="26"/>
      <c r="U2218" s="26"/>
      <c r="V2218" s="26"/>
      <c r="W2218" s="26"/>
      <c r="X2218" s="26"/>
      <c r="Y2218" s="26"/>
    </row>
    <row r="2219" spans="1:25" x14ac:dyDescent="0.3">
      <c r="A2219" s="18"/>
      <c r="B2219" s="19"/>
      <c r="C2219" s="4"/>
      <c r="D2219" s="20"/>
      <c r="E2219" s="20"/>
      <c r="F2219" s="21"/>
      <c r="G2219" s="22"/>
      <c r="H2219" s="23"/>
      <c r="I2219" s="24"/>
      <c r="J2219" s="25"/>
      <c r="K2219" s="4"/>
      <c r="L2219" s="25"/>
      <c r="N2219" s="26"/>
      <c r="O2219" s="26"/>
      <c r="P2219" s="26"/>
      <c r="Q2219" s="26"/>
      <c r="R2219" s="26"/>
      <c r="S2219" s="26"/>
      <c r="T2219" s="26"/>
      <c r="U2219" s="26"/>
      <c r="V2219" s="26"/>
      <c r="W2219" s="26"/>
      <c r="X2219" s="26"/>
      <c r="Y2219" s="26"/>
    </row>
    <row r="2220" spans="1:25" x14ac:dyDescent="0.3">
      <c r="A2220" s="18"/>
      <c r="B2220" s="19"/>
      <c r="C2220" s="4"/>
      <c r="D2220" s="20"/>
      <c r="E2220" s="20"/>
      <c r="F2220" s="21"/>
      <c r="G2220" s="22"/>
      <c r="H2220" s="23"/>
      <c r="I2220" s="24"/>
      <c r="J2220" s="25"/>
      <c r="K2220" s="4"/>
      <c r="L2220" s="25"/>
      <c r="N2220" s="26"/>
      <c r="O2220" s="26"/>
      <c r="P2220" s="26"/>
      <c r="Q2220" s="26"/>
      <c r="R2220" s="26"/>
      <c r="S2220" s="26"/>
      <c r="T2220" s="26"/>
      <c r="U2220" s="26"/>
      <c r="V2220" s="26"/>
      <c r="W2220" s="26"/>
      <c r="X2220" s="26"/>
      <c r="Y2220" s="26"/>
    </row>
    <row r="2221" spans="1:25" x14ac:dyDescent="0.3">
      <c r="A2221" s="18"/>
      <c r="B2221" s="19"/>
      <c r="C2221" s="4"/>
      <c r="D2221" s="20"/>
      <c r="E2221" s="20"/>
      <c r="F2221" s="21"/>
      <c r="G2221" s="22"/>
      <c r="H2221" s="23"/>
      <c r="I2221" s="24"/>
      <c r="J2221" s="25"/>
      <c r="K2221" s="4"/>
      <c r="L2221" s="25"/>
      <c r="N2221" s="26"/>
      <c r="O2221" s="26"/>
      <c r="P2221" s="26"/>
      <c r="Q2221" s="26"/>
      <c r="R2221" s="26"/>
      <c r="S2221" s="26"/>
      <c r="T2221" s="26"/>
      <c r="U2221" s="26"/>
      <c r="V2221" s="26"/>
      <c r="W2221" s="26"/>
      <c r="X2221" s="26"/>
      <c r="Y2221" s="26"/>
    </row>
    <row r="2222" spans="1:25" x14ac:dyDescent="0.3">
      <c r="A2222" s="18"/>
      <c r="B2222" s="19"/>
      <c r="C2222" s="4"/>
      <c r="D2222" s="20"/>
      <c r="E2222" s="20"/>
      <c r="F2222" s="21"/>
      <c r="G2222" s="22"/>
      <c r="H2222" s="23"/>
      <c r="I2222" s="24"/>
      <c r="J2222" s="25"/>
      <c r="K2222" s="4"/>
      <c r="L2222" s="25"/>
      <c r="N2222" s="26"/>
      <c r="O2222" s="26"/>
      <c r="P2222" s="26"/>
      <c r="Q2222" s="26"/>
      <c r="R2222" s="26"/>
      <c r="S2222" s="26"/>
      <c r="T2222" s="26"/>
      <c r="U2222" s="26"/>
      <c r="V2222" s="26"/>
      <c r="W2222" s="26"/>
      <c r="X2222" s="26"/>
      <c r="Y2222" s="26"/>
    </row>
    <row r="2223" spans="1:25" x14ac:dyDescent="0.3">
      <c r="A2223" s="18"/>
      <c r="B2223" s="19"/>
      <c r="C2223" s="4"/>
      <c r="D2223" s="20"/>
      <c r="E2223" s="20"/>
      <c r="F2223" s="21"/>
      <c r="G2223" s="22"/>
      <c r="H2223" s="23"/>
      <c r="I2223" s="24"/>
      <c r="J2223" s="25"/>
      <c r="K2223" s="4"/>
      <c r="L2223" s="25"/>
      <c r="N2223" s="26"/>
      <c r="O2223" s="26"/>
      <c r="P2223" s="26"/>
      <c r="Q2223" s="26"/>
      <c r="R2223" s="26"/>
      <c r="S2223" s="26"/>
      <c r="T2223" s="26"/>
      <c r="U2223" s="26"/>
      <c r="V2223" s="26"/>
      <c r="W2223" s="26"/>
      <c r="X2223" s="26"/>
      <c r="Y2223" s="26"/>
    </row>
    <row r="2224" spans="1:25" x14ac:dyDescent="0.3">
      <c r="A2224" s="18"/>
      <c r="B2224" s="19"/>
      <c r="C2224" s="4"/>
      <c r="D2224" s="20"/>
      <c r="E2224" s="20"/>
      <c r="F2224" s="21"/>
      <c r="G2224" s="22"/>
      <c r="H2224" s="23"/>
      <c r="I2224" s="24"/>
      <c r="J2224" s="25"/>
      <c r="K2224" s="4"/>
      <c r="L2224" s="25"/>
      <c r="N2224" s="26"/>
      <c r="O2224" s="26"/>
      <c r="P2224" s="26"/>
      <c r="Q2224" s="26"/>
      <c r="R2224" s="26"/>
      <c r="S2224" s="26"/>
      <c r="T2224" s="26"/>
      <c r="U2224" s="26"/>
      <c r="V2224" s="26"/>
      <c r="W2224" s="26"/>
      <c r="X2224" s="26"/>
      <c r="Y2224" s="26"/>
    </row>
    <row r="2225" spans="1:25" x14ac:dyDescent="0.3">
      <c r="A2225" s="18"/>
      <c r="B2225" s="19"/>
      <c r="C2225" s="4"/>
      <c r="D2225" s="20"/>
      <c r="E2225" s="20"/>
      <c r="F2225" s="21"/>
      <c r="G2225" s="22"/>
      <c r="H2225" s="23"/>
      <c r="I2225" s="24"/>
      <c r="J2225" s="25"/>
      <c r="K2225" s="4"/>
      <c r="L2225" s="25"/>
      <c r="N2225" s="26"/>
      <c r="O2225" s="26"/>
      <c r="P2225" s="26"/>
      <c r="Q2225" s="26"/>
      <c r="R2225" s="26"/>
      <c r="S2225" s="26"/>
      <c r="T2225" s="26"/>
      <c r="U2225" s="26"/>
      <c r="V2225" s="26"/>
      <c r="W2225" s="26"/>
      <c r="X2225" s="26"/>
      <c r="Y2225" s="26"/>
    </row>
    <row r="2226" spans="1:25" x14ac:dyDescent="0.3">
      <c r="A2226" s="18"/>
      <c r="B2226" s="19"/>
      <c r="C2226" s="4"/>
      <c r="D2226" s="20"/>
      <c r="E2226" s="20"/>
      <c r="F2226" s="21"/>
      <c r="G2226" s="22"/>
      <c r="H2226" s="23"/>
      <c r="I2226" s="24"/>
      <c r="J2226" s="25"/>
      <c r="K2226" s="4"/>
      <c r="L2226" s="25"/>
      <c r="N2226" s="26"/>
      <c r="O2226" s="26"/>
      <c r="P2226" s="26"/>
      <c r="Q2226" s="26"/>
      <c r="R2226" s="26"/>
      <c r="S2226" s="26"/>
      <c r="T2226" s="26"/>
      <c r="U2226" s="26"/>
      <c r="V2226" s="26"/>
      <c r="W2226" s="26"/>
      <c r="X2226" s="26"/>
      <c r="Y2226" s="26"/>
    </row>
    <row r="2227" spans="1:25" x14ac:dyDescent="0.3">
      <c r="A2227" s="18"/>
      <c r="B2227" s="19"/>
      <c r="C2227" s="4"/>
      <c r="D2227" s="20"/>
      <c r="E2227" s="20"/>
      <c r="F2227" s="21"/>
      <c r="G2227" s="22"/>
      <c r="H2227" s="23"/>
      <c r="I2227" s="24"/>
      <c r="J2227" s="25"/>
      <c r="K2227" s="4"/>
      <c r="L2227" s="25"/>
      <c r="N2227" s="26"/>
      <c r="O2227" s="26"/>
      <c r="P2227" s="26"/>
      <c r="Q2227" s="26"/>
      <c r="R2227" s="26"/>
      <c r="S2227" s="26"/>
      <c r="T2227" s="26"/>
      <c r="U2227" s="26"/>
      <c r="V2227" s="26"/>
      <c r="W2227" s="26"/>
      <c r="X2227" s="26"/>
      <c r="Y2227" s="26"/>
    </row>
    <row r="2228" spans="1:25" x14ac:dyDescent="0.3">
      <c r="A2228" s="18"/>
      <c r="B2228" s="19"/>
      <c r="C2228" s="4"/>
      <c r="D2228" s="20"/>
      <c r="E2228" s="20"/>
      <c r="F2228" s="21"/>
      <c r="G2228" s="22"/>
      <c r="H2228" s="23"/>
      <c r="I2228" s="24"/>
      <c r="J2228" s="25"/>
      <c r="K2228" s="4"/>
      <c r="L2228" s="25"/>
      <c r="N2228" s="26"/>
      <c r="O2228" s="26"/>
      <c r="P2228" s="26"/>
      <c r="Q2228" s="26"/>
      <c r="R2228" s="26"/>
      <c r="S2228" s="26"/>
      <c r="T2228" s="26"/>
      <c r="U2228" s="26"/>
      <c r="V2228" s="26"/>
      <c r="W2228" s="26"/>
      <c r="X2228" s="26"/>
      <c r="Y2228" s="26"/>
    </row>
    <row r="2229" spans="1:25" x14ac:dyDescent="0.3">
      <c r="A2229" s="18"/>
      <c r="B2229" s="19"/>
      <c r="C2229" s="4"/>
      <c r="D2229" s="20"/>
      <c r="E2229" s="20"/>
      <c r="F2229" s="21"/>
      <c r="G2229" s="22"/>
      <c r="H2229" s="23"/>
      <c r="I2229" s="24"/>
      <c r="J2229" s="25"/>
      <c r="K2229" s="4"/>
      <c r="L2229" s="25"/>
      <c r="N2229" s="26"/>
      <c r="O2229" s="26"/>
      <c r="P2229" s="26"/>
      <c r="Q2229" s="26"/>
      <c r="R2229" s="26"/>
      <c r="S2229" s="26"/>
      <c r="T2229" s="26"/>
      <c r="U2229" s="26"/>
      <c r="V2229" s="26"/>
      <c r="W2229" s="26"/>
      <c r="X2229" s="26"/>
      <c r="Y2229" s="26"/>
    </row>
    <row r="2230" spans="1:25" x14ac:dyDescent="0.3">
      <c r="A2230" s="18"/>
      <c r="B2230" s="19"/>
      <c r="C2230" s="4"/>
      <c r="D2230" s="20"/>
      <c r="E2230" s="20"/>
      <c r="F2230" s="21"/>
      <c r="G2230" s="22"/>
      <c r="H2230" s="23"/>
      <c r="I2230" s="24"/>
      <c r="J2230" s="25"/>
      <c r="K2230" s="4"/>
      <c r="L2230" s="25"/>
      <c r="N2230" s="26"/>
      <c r="O2230" s="26"/>
      <c r="P2230" s="26"/>
      <c r="Q2230" s="26"/>
      <c r="R2230" s="26"/>
      <c r="S2230" s="26"/>
      <c r="T2230" s="26"/>
      <c r="U2230" s="26"/>
      <c r="V2230" s="26"/>
      <c r="W2230" s="26"/>
      <c r="X2230" s="26"/>
      <c r="Y2230" s="26"/>
    </row>
    <row r="2231" spans="1:25" x14ac:dyDescent="0.3">
      <c r="A2231" s="18"/>
      <c r="B2231" s="19"/>
      <c r="C2231" s="4"/>
      <c r="D2231" s="20"/>
      <c r="E2231" s="20"/>
      <c r="F2231" s="21"/>
      <c r="G2231" s="22"/>
      <c r="H2231" s="23"/>
      <c r="I2231" s="24"/>
      <c r="J2231" s="25"/>
      <c r="K2231" s="4"/>
      <c r="L2231" s="25"/>
      <c r="N2231" s="26"/>
      <c r="O2231" s="26"/>
      <c r="P2231" s="26"/>
      <c r="Q2231" s="26"/>
      <c r="R2231" s="26"/>
      <c r="S2231" s="26"/>
      <c r="T2231" s="26"/>
      <c r="U2231" s="26"/>
      <c r="V2231" s="26"/>
      <c r="W2231" s="26"/>
      <c r="X2231" s="26"/>
      <c r="Y2231" s="26"/>
    </row>
    <row r="2232" spans="1:25" x14ac:dyDescent="0.3">
      <c r="A2232" s="18"/>
      <c r="B2232" s="19"/>
      <c r="C2232" s="4"/>
      <c r="D2232" s="20"/>
      <c r="E2232" s="20"/>
      <c r="F2232" s="21"/>
      <c r="G2232" s="22"/>
      <c r="H2232" s="23"/>
      <c r="I2232" s="24"/>
      <c r="J2232" s="25"/>
      <c r="K2232" s="4"/>
      <c r="L2232" s="25"/>
      <c r="N2232" s="26"/>
      <c r="O2232" s="26"/>
      <c r="P2232" s="26"/>
      <c r="Q2232" s="26"/>
      <c r="R2232" s="26"/>
      <c r="S2232" s="26"/>
      <c r="T2232" s="26"/>
      <c r="U2232" s="26"/>
      <c r="V2232" s="26"/>
      <c r="W2232" s="26"/>
      <c r="X2232" s="26"/>
      <c r="Y2232" s="26"/>
    </row>
    <row r="2233" spans="1:25" x14ac:dyDescent="0.3">
      <c r="A2233" s="18"/>
      <c r="B2233" s="19"/>
      <c r="C2233" s="4"/>
      <c r="D2233" s="20"/>
      <c r="E2233" s="20"/>
      <c r="F2233" s="21"/>
      <c r="G2233" s="22"/>
      <c r="H2233" s="23"/>
      <c r="I2233" s="24"/>
      <c r="J2233" s="25"/>
      <c r="K2233" s="4"/>
      <c r="L2233" s="25"/>
      <c r="N2233" s="26"/>
      <c r="O2233" s="26"/>
      <c r="P2233" s="26"/>
      <c r="Q2233" s="26"/>
      <c r="R2233" s="26"/>
      <c r="S2233" s="26"/>
      <c r="T2233" s="26"/>
      <c r="U2233" s="26"/>
      <c r="V2233" s="26"/>
      <c r="W2233" s="26"/>
      <c r="X2233" s="26"/>
      <c r="Y2233" s="26"/>
    </row>
    <row r="2234" spans="1:25" x14ac:dyDescent="0.3">
      <c r="A2234" s="18"/>
      <c r="B2234" s="19"/>
      <c r="C2234" s="4"/>
      <c r="D2234" s="20"/>
      <c r="E2234" s="20"/>
      <c r="F2234" s="21"/>
      <c r="G2234" s="22"/>
      <c r="H2234" s="23"/>
      <c r="I2234" s="24"/>
      <c r="J2234" s="25"/>
      <c r="K2234" s="4"/>
      <c r="L2234" s="25"/>
      <c r="N2234" s="26"/>
      <c r="O2234" s="26"/>
      <c r="P2234" s="26"/>
      <c r="Q2234" s="26"/>
      <c r="R2234" s="26"/>
      <c r="S2234" s="26"/>
      <c r="T2234" s="26"/>
      <c r="U2234" s="26"/>
      <c r="V2234" s="26"/>
      <c r="W2234" s="26"/>
      <c r="X2234" s="26"/>
      <c r="Y2234" s="26"/>
    </row>
    <row r="2235" spans="1:25" x14ac:dyDescent="0.3">
      <c r="A2235" s="18"/>
      <c r="B2235" s="19"/>
      <c r="C2235" s="4"/>
      <c r="D2235" s="20"/>
      <c r="E2235" s="20"/>
      <c r="F2235" s="21"/>
      <c r="G2235" s="22"/>
      <c r="H2235" s="23"/>
      <c r="I2235" s="24"/>
      <c r="J2235" s="25"/>
      <c r="K2235" s="4"/>
      <c r="L2235" s="25"/>
      <c r="N2235" s="26"/>
      <c r="O2235" s="26"/>
      <c r="P2235" s="26"/>
      <c r="Q2235" s="26"/>
      <c r="R2235" s="26"/>
      <c r="S2235" s="26"/>
      <c r="T2235" s="26"/>
      <c r="U2235" s="26"/>
      <c r="V2235" s="26"/>
      <c r="W2235" s="26"/>
      <c r="X2235" s="26"/>
      <c r="Y2235" s="26"/>
    </row>
    <row r="2236" spans="1:25" x14ac:dyDescent="0.3">
      <c r="A2236" s="18"/>
      <c r="B2236" s="19"/>
      <c r="C2236" s="4"/>
      <c r="D2236" s="20"/>
      <c r="E2236" s="20"/>
      <c r="F2236" s="21"/>
      <c r="G2236" s="22"/>
      <c r="H2236" s="23"/>
      <c r="I2236" s="24"/>
      <c r="J2236" s="25"/>
      <c r="K2236" s="4"/>
      <c r="L2236" s="25"/>
      <c r="N2236" s="26"/>
      <c r="O2236" s="26"/>
      <c r="P2236" s="26"/>
      <c r="Q2236" s="26"/>
      <c r="R2236" s="26"/>
      <c r="S2236" s="26"/>
      <c r="T2236" s="26"/>
      <c r="U2236" s="26"/>
      <c r="V2236" s="26"/>
      <c r="W2236" s="26"/>
      <c r="X2236" s="26"/>
      <c r="Y2236" s="26"/>
    </row>
    <row r="2237" spans="1:25" x14ac:dyDescent="0.3">
      <c r="A2237" s="18"/>
      <c r="B2237" s="19"/>
      <c r="C2237" s="4"/>
      <c r="D2237" s="20"/>
      <c r="E2237" s="20"/>
      <c r="F2237" s="21"/>
      <c r="G2237" s="22"/>
      <c r="H2237" s="23"/>
      <c r="I2237" s="24"/>
      <c r="J2237" s="25"/>
      <c r="K2237" s="4"/>
      <c r="L2237" s="25"/>
      <c r="N2237" s="26"/>
      <c r="O2237" s="26"/>
      <c r="P2237" s="26"/>
      <c r="Q2237" s="26"/>
      <c r="R2237" s="26"/>
      <c r="S2237" s="26"/>
      <c r="T2237" s="26"/>
      <c r="U2237" s="26"/>
      <c r="V2237" s="26"/>
      <c r="W2237" s="26"/>
      <c r="X2237" s="26"/>
      <c r="Y2237" s="26"/>
    </row>
    <row r="2238" spans="1:25" x14ac:dyDescent="0.3">
      <c r="A2238" s="18"/>
      <c r="B2238" s="19"/>
      <c r="C2238" s="4"/>
      <c r="D2238" s="20"/>
      <c r="E2238" s="20"/>
      <c r="F2238" s="21"/>
      <c r="G2238" s="22"/>
      <c r="H2238" s="23"/>
      <c r="I2238" s="24"/>
      <c r="J2238" s="25"/>
      <c r="K2238" s="4"/>
      <c r="L2238" s="25"/>
      <c r="N2238" s="26"/>
      <c r="O2238" s="26"/>
      <c r="P2238" s="26"/>
      <c r="Q2238" s="26"/>
      <c r="R2238" s="26"/>
      <c r="S2238" s="26"/>
      <c r="T2238" s="26"/>
      <c r="U2238" s="26"/>
      <c r="V2238" s="26"/>
      <c r="W2238" s="26"/>
      <c r="X2238" s="26"/>
      <c r="Y2238" s="26"/>
    </row>
    <row r="2239" spans="1:25" x14ac:dyDescent="0.3">
      <c r="A2239" s="18"/>
      <c r="B2239" s="19"/>
      <c r="C2239" s="4"/>
      <c r="D2239" s="20"/>
      <c r="E2239" s="20"/>
      <c r="F2239" s="21"/>
      <c r="G2239" s="22"/>
      <c r="H2239" s="23"/>
      <c r="I2239" s="24"/>
      <c r="J2239" s="25"/>
      <c r="K2239" s="4"/>
      <c r="L2239" s="25"/>
      <c r="N2239" s="26"/>
      <c r="O2239" s="26"/>
      <c r="P2239" s="26"/>
      <c r="Q2239" s="26"/>
      <c r="R2239" s="26"/>
      <c r="S2239" s="26"/>
      <c r="T2239" s="26"/>
      <c r="U2239" s="26"/>
      <c r="V2239" s="26"/>
      <c r="W2239" s="26"/>
      <c r="X2239" s="26"/>
      <c r="Y2239" s="26"/>
    </row>
    <row r="2240" spans="1:25" x14ac:dyDescent="0.3">
      <c r="A2240" s="18"/>
      <c r="B2240" s="19"/>
      <c r="C2240" s="4"/>
      <c r="D2240" s="20"/>
      <c r="E2240" s="20"/>
      <c r="F2240" s="21"/>
      <c r="G2240" s="22"/>
      <c r="H2240" s="23"/>
      <c r="I2240" s="24"/>
      <c r="J2240" s="25"/>
      <c r="K2240" s="4"/>
      <c r="L2240" s="25"/>
      <c r="N2240" s="26"/>
      <c r="O2240" s="26"/>
      <c r="P2240" s="26"/>
      <c r="Q2240" s="26"/>
      <c r="R2240" s="26"/>
      <c r="S2240" s="26"/>
      <c r="T2240" s="26"/>
      <c r="U2240" s="26"/>
      <c r="V2240" s="26"/>
      <c r="W2240" s="26"/>
      <c r="X2240" s="26"/>
      <c r="Y2240" s="26"/>
    </row>
    <row r="2241" spans="1:25" x14ac:dyDescent="0.3">
      <c r="A2241" s="18"/>
      <c r="B2241" s="19"/>
      <c r="C2241" s="4"/>
      <c r="D2241" s="20"/>
      <c r="E2241" s="20"/>
      <c r="F2241" s="21"/>
      <c r="G2241" s="22"/>
      <c r="H2241" s="23"/>
      <c r="I2241" s="24"/>
      <c r="J2241" s="25"/>
      <c r="K2241" s="4"/>
      <c r="L2241" s="25"/>
      <c r="N2241" s="26"/>
      <c r="O2241" s="26"/>
      <c r="P2241" s="26"/>
      <c r="Q2241" s="26"/>
      <c r="R2241" s="26"/>
      <c r="S2241" s="26"/>
      <c r="T2241" s="26"/>
      <c r="U2241" s="26"/>
      <c r="V2241" s="26"/>
      <c r="W2241" s="26"/>
      <c r="X2241" s="26"/>
      <c r="Y2241" s="26"/>
    </row>
    <row r="2242" spans="1:25" x14ac:dyDescent="0.3">
      <c r="A2242" s="18"/>
      <c r="B2242" s="19"/>
      <c r="C2242" s="4"/>
      <c r="D2242" s="20"/>
      <c r="E2242" s="20"/>
      <c r="F2242" s="21"/>
      <c r="G2242" s="22"/>
      <c r="H2242" s="23"/>
      <c r="I2242" s="24"/>
      <c r="J2242" s="25"/>
      <c r="K2242" s="4"/>
      <c r="L2242" s="25"/>
      <c r="N2242" s="26"/>
      <c r="O2242" s="26"/>
      <c r="P2242" s="26"/>
      <c r="Q2242" s="26"/>
      <c r="R2242" s="26"/>
      <c r="S2242" s="26"/>
      <c r="T2242" s="26"/>
      <c r="U2242" s="26"/>
      <c r="V2242" s="26"/>
      <c r="W2242" s="26"/>
      <c r="X2242" s="26"/>
      <c r="Y2242" s="26"/>
    </row>
    <row r="2243" spans="1:25" x14ac:dyDescent="0.3">
      <c r="A2243" s="18"/>
      <c r="B2243" s="19"/>
      <c r="C2243" s="4"/>
      <c r="D2243" s="20"/>
      <c r="E2243" s="20"/>
      <c r="F2243" s="21"/>
      <c r="G2243" s="22"/>
      <c r="H2243" s="23"/>
      <c r="I2243" s="24"/>
      <c r="J2243" s="25"/>
      <c r="K2243" s="4"/>
      <c r="L2243" s="25"/>
      <c r="N2243" s="26"/>
      <c r="O2243" s="26"/>
      <c r="P2243" s="26"/>
      <c r="Q2243" s="26"/>
      <c r="R2243" s="26"/>
      <c r="S2243" s="26"/>
      <c r="T2243" s="26"/>
      <c r="U2243" s="26"/>
      <c r="V2243" s="26"/>
      <c r="W2243" s="26"/>
      <c r="X2243" s="26"/>
      <c r="Y2243" s="26"/>
    </row>
    <row r="2244" spans="1:25" x14ac:dyDescent="0.3">
      <c r="A2244" s="18"/>
      <c r="B2244" s="19"/>
      <c r="C2244" s="4"/>
      <c r="D2244" s="20"/>
      <c r="E2244" s="20"/>
      <c r="F2244" s="21"/>
      <c r="G2244" s="22"/>
      <c r="H2244" s="23"/>
      <c r="I2244" s="24"/>
      <c r="J2244" s="25"/>
      <c r="K2244" s="4"/>
      <c r="L2244" s="25"/>
      <c r="N2244" s="26"/>
      <c r="O2244" s="26"/>
      <c r="P2244" s="26"/>
      <c r="Q2244" s="26"/>
      <c r="R2244" s="26"/>
      <c r="S2244" s="26"/>
      <c r="T2244" s="26"/>
      <c r="U2244" s="26"/>
      <c r="V2244" s="26"/>
      <c r="W2244" s="26"/>
      <c r="X2244" s="26"/>
      <c r="Y2244" s="26"/>
    </row>
    <row r="2245" spans="1:25" x14ac:dyDescent="0.3">
      <c r="A2245" s="18"/>
      <c r="B2245" s="19"/>
      <c r="C2245" s="4"/>
      <c r="D2245" s="20"/>
      <c r="E2245" s="20"/>
      <c r="F2245" s="21"/>
      <c r="G2245" s="22"/>
      <c r="H2245" s="23"/>
      <c r="I2245" s="24"/>
      <c r="J2245" s="25"/>
      <c r="K2245" s="4"/>
      <c r="L2245" s="25"/>
      <c r="N2245" s="26"/>
      <c r="O2245" s="26"/>
      <c r="P2245" s="26"/>
      <c r="Q2245" s="26"/>
      <c r="R2245" s="26"/>
      <c r="S2245" s="26"/>
      <c r="T2245" s="26"/>
      <c r="U2245" s="26"/>
      <c r="V2245" s="26"/>
      <c r="W2245" s="26"/>
      <c r="X2245" s="26"/>
      <c r="Y2245" s="26"/>
    </row>
    <row r="2246" spans="1:25" x14ac:dyDescent="0.3">
      <c r="A2246" s="18"/>
      <c r="B2246" s="19"/>
      <c r="C2246" s="4"/>
      <c r="D2246" s="20"/>
      <c r="E2246" s="20"/>
      <c r="F2246" s="21"/>
      <c r="G2246" s="22"/>
      <c r="H2246" s="23"/>
      <c r="I2246" s="24"/>
      <c r="J2246" s="25"/>
      <c r="K2246" s="4"/>
      <c r="L2246" s="25"/>
      <c r="N2246" s="26"/>
      <c r="O2246" s="26"/>
      <c r="P2246" s="26"/>
      <c r="Q2246" s="26"/>
      <c r="R2246" s="26"/>
      <c r="S2246" s="26"/>
      <c r="T2246" s="26"/>
      <c r="U2246" s="26"/>
      <c r="V2246" s="26"/>
      <c r="W2246" s="26"/>
      <c r="X2246" s="26"/>
      <c r="Y2246" s="26"/>
    </row>
    <row r="2247" spans="1:25" x14ac:dyDescent="0.3">
      <c r="A2247" s="18"/>
      <c r="B2247" s="19"/>
      <c r="C2247" s="4"/>
      <c r="D2247" s="20"/>
      <c r="E2247" s="20"/>
      <c r="F2247" s="21"/>
      <c r="G2247" s="22"/>
      <c r="H2247" s="23"/>
      <c r="I2247" s="24"/>
      <c r="J2247" s="25"/>
      <c r="K2247" s="4"/>
      <c r="L2247" s="25"/>
      <c r="N2247" s="26"/>
      <c r="O2247" s="26"/>
      <c r="P2247" s="26"/>
      <c r="Q2247" s="26"/>
      <c r="R2247" s="26"/>
      <c r="S2247" s="26"/>
      <c r="T2247" s="26"/>
      <c r="U2247" s="26"/>
      <c r="V2247" s="26"/>
      <c r="W2247" s="26"/>
      <c r="X2247" s="26"/>
      <c r="Y2247" s="26"/>
    </row>
    <row r="2248" spans="1:25" x14ac:dyDescent="0.3">
      <c r="A2248" s="18"/>
      <c r="B2248" s="19"/>
      <c r="C2248" s="4"/>
      <c r="D2248" s="20"/>
      <c r="E2248" s="20"/>
      <c r="F2248" s="21"/>
      <c r="G2248" s="22"/>
      <c r="H2248" s="23"/>
      <c r="I2248" s="24"/>
      <c r="J2248" s="25"/>
      <c r="K2248" s="4"/>
      <c r="L2248" s="25"/>
      <c r="N2248" s="26"/>
      <c r="O2248" s="26"/>
      <c r="P2248" s="26"/>
      <c r="Q2248" s="26"/>
      <c r="R2248" s="26"/>
      <c r="S2248" s="26"/>
      <c r="T2248" s="26"/>
      <c r="U2248" s="26"/>
      <c r="V2248" s="26"/>
      <c r="W2248" s="26"/>
      <c r="X2248" s="26"/>
      <c r="Y2248" s="26"/>
    </row>
    <row r="2249" spans="1:25" x14ac:dyDescent="0.3">
      <c r="A2249" s="18"/>
      <c r="B2249" s="19"/>
      <c r="C2249" s="4"/>
      <c r="D2249" s="20"/>
      <c r="E2249" s="20"/>
      <c r="F2249" s="21"/>
      <c r="G2249" s="22"/>
      <c r="H2249" s="23"/>
      <c r="I2249" s="24"/>
      <c r="J2249" s="25"/>
      <c r="K2249" s="4"/>
      <c r="L2249" s="25"/>
      <c r="N2249" s="26"/>
      <c r="O2249" s="26"/>
      <c r="P2249" s="26"/>
      <c r="Q2249" s="26"/>
      <c r="R2249" s="26"/>
      <c r="S2249" s="26"/>
      <c r="T2249" s="26"/>
      <c r="U2249" s="26"/>
      <c r="V2249" s="26"/>
      <c r="W2249" s="26"/>
      <c r="X2249" s="26"/>
      <c r="Y2249" s="26"/>
    </row>
    <row r="2250" spans="1:25" x14ac:dyDescent="0.3">
      <c r="A2250" s="18"/>
      <c r="B2250" s="19"/>
      <c r="C2250" s="4"/>
      <c r="D2250" s="20"/>
      <c r="E2250" s="20"/>
      <c r="F2250" s="21"/>
      <c r="G2250" s="22"/>
      <c r="H2250" s="23"/>
      <c r="I2250" s="24"/>
      <c r="J2250" s="25"/>
      <c r="K2250" s="4"/>
      <c r="L2250" s="25"/>
      <c r="N2250" s="26"/>
      <c r="O2250" s="26"/>
      <c r="P2250" s="26"/>
      <c r="Q2250" s="26"/>
      <c r="R2250" s="26"/>
      <c r="S2250" s="26"/>
      <c r="T2250" s="26"/>
      <c r="U2250" s="26"/>
      <c r="V2250" s="26"/>
      <c r="W2250" s="26"/>
      <c r="X2250" s="26"/>
      <c r="Y2250" s="26"/>
    </row>
    <row r="2251" spans="1:25" x14ac:dyDescent="0.3">
      <c r="A2251" s="18"/>
      <c r="B2251" s="19"/>
      <c r="C2251" s="4"/>
      <c r="D2251" s="20"/>
      <c r="E2251" s="20"/>
      <c r="F2251" s="21"/>
      <c r="G2251" s="22"/>
      <c r="H2251" s="23"/>
      <c r="I2251" s="24"/>
      <c r="J2251" s="25"/>
      <c r="K2251" s="4"/>
      <c r="L2251" s="25"/>
      <c r="N2251" s="26"/>
      <c r="O2251" s="26"/>
      <c r="P2251" s="26"/>
      <c r="Q2251" s="26"/>
      <c r="R2251" s="26"/>
      <c r="S2251" s="26"/>
      <c r="T2251" s="26"/>
      <c r="U2251" s="26"/>
      <c r="V2251" s="26"/>
      <c r="W2251" s="26"/>
      <c r="X2251" s="26"/>
      <c r="Y2251" s="26"/>
    </row>
    <row r="2252" spans="1:25" x14ac:dyDescent="0.3">
      <c r="A2252" s="18"/>
      <c r="B2252" s="19"/>
      <c r="C2252" s="4"/>
      <c r="D2252" s="20"/>
      <c r="E2252" s="20"/>
      <c r="F2252" s="21"/>
      <c r="G2252" s="22"/>
      <c r="H2252" s="23"/>
      <c r="I2252" s="24"/>
      <c r="J2252" s="25"/>
      <c r="K2252" s="4"/>
      <c r="L2252" s="25"/>
      <c r="N2252" s="26"/>
      <c r="O2252" s="26"/>
      <c r="P2252" s="26"/>
      <c r="Q2252" s="26"/>
      <c r="R2252" s="26"/>
      <c r="S2252" s="26"/>
      <c r="T2252" s="26"/>
      <c r="U2252" s="26"/>
      <c r="V2252" s="26"/>
      <c r="W2252" s="26"/>
      <c r="X2252" s="26"/>
      <c r="Y2252" s="26"/>
    </row>
    <row r="2253" spans="1:25" x14ac:dyDescent="0.3">
      <c r="A2253" s="18"/>
      <c r="B2253" s="19"/>
      <c r="C2253" s="4"/>
      <c r="D2253" s="20"/>
      <c r="E2253" s="20"/>
      <c r="F2253" s="21"/>
      <c r="G2253" s="22"/>
      <c r="H2253" s="23"/>
      <c r="I2253" s="24"/>
      <c r="J2253" s="25"/>
      <c r="K2253" s="4"/>
      <c r="L2253" s="25"/>
      <c r="N2253" s="26"/>
      <c r="O2253" s="26"/>
      <c r="P2253" s="26"/>
      <c r="Q2253" s="26"/>
      <c r="R2253" s="26"/>
      <c r="S2253" s="26"/>
      <c r="T2253" s="26"/>
      <c r="U2253" s="26"/>
      <c r="V2253" s="26"/>
      <c r="W2253" s="26"/>
      <c r="X2253" s="26"/>
      <c r="Y2253" s="26"/>
    </row>
    <row r="2254" spans="1:25" x14ac:dyDescent="0.3">
      <c r="A2254" s="18"/>
      <c r="B2254" s="19"/>
      <c r="C2254" s="4"/>
      <c r="D2254" s="20"/>
      <c r="E2254" s="20"/>
      <c r="F2254" s="21"/>
      <c r="G2254" s="22"/>
      <c r="H2254" s="23"/>
      <c r="I2254" s="24"/>
      <c r="J2254" s="25"/>
      <c r="K2254" s="4"/>
      <c r="L2254" s="25"/>
      <c r="N2254" s="26"/>
      <c r="O2254" s="26"/>
      <c r="P2254" s="26"/>
      <c r="Q2254" s="26"/>
      <c r="R2254" s="26"/>
      <c r="S2254" s="26"/>
      <c r="T2254" s="26"/>
      <c r="U2254" s="26"/>
      <c r="V2254" s="26"/>
      <c r="W2254" s="26"/>
      <c r="X2254" s="26"/>
      <c r="Y2254" s="26"/>
    </row>
    <row r="2255" spans="1:25" x14ac:dyDescent="0.3">
      <c r="A2255" s="18"/>
      <c r="B2255" s="19"/>
      <c r="C2255" s="4"/>
      <c r="D2255" s="20"/>
      <c r="E2255" s="20"/>
      <c r="F2255" s="21"/>
      <c r="G2255" s="22"/>
      <c r="H2255" s="23"/>
      <c r="I2255" s="24"/>
      <c r="J2255" s="25"/>
      <c r="K2255" s="4"/>
      <c r="L2255" s="25"/>
      <c r="N2255" s="26"/>
      <c r="O2255" s="26"/>
      <c r="P2255" s="26"/>
      <c r="Q2255" s="26"/>
      <c r="R2255" s="26"/>
      <c r="S2255" s="26"/>
      <c r="T2255" s="26"/>
      <c r="U2255" s="26"/>
      <c r="V2255" s="26"/>
      <c r="W2255" s="26"/>
      <c r="X2255" s="26"/>
      <c r="Y2255" s="26"/>
    </row>
    <row r="2256" spans="1:25" x14ac:dyDescent="0.3">
      <c r="A2256" s="18"/>
      <c r="B2256" s="19"/>
      <c r="C2256" s="4"/>
      <c r="D2256" s="20"/>
      <c r="E2256" s="20"/>
      <c r="F2256" s="21"/>
      <c r="G2256" s="22"/>
      <c r="H2256" s="23"/>
      <c r="I2256" s="24"/>
      <c r="J2256" s="25"/>
      <c r="K2256" s="4"/>
      <c r="L2256" s="25"/>
      <c r="N2256" s="26"/>
      <c r="O2256" s="26"/>
      <c r="P2256" s="26"/>
      <c r="Q2256" s="26"/>
      <c r="R2256" s="26"/>
      <c r="S2256" s="26"/>
      <c r="T2256" s="26"/>
      <c r="U2256" s="26"/>
      <c r="V2256" s="26"/>
      <c r="W2256" s="26"/>
      <c r="X2256" s="26"/>
      <c r="Y2256" s="26"/>
    </row>
    <row r="2257" spans="1:25" x14ac:dyDescent="0.3">
      <c r="A2257" s="18"/>
      <c r="B2257" s="19"/>
      <c r="C2257" s="4"/>
      <c r="D2257" s="20"/>
      <c r="E2257" s="20"/>
      <c r="F2257" s="21"/>
      <c r="G2257" s="22"/>
      <c r="H2257" s="23"/>
      <c r="I2257" s="24"/>
      <c r="J2257" s="25"/>
      <c r="K2257" s="4"/>
      <c r="L2257" s="25"/>
      <c r="N2257" s="26"/>
      <c r="O2257" s="26"/>
      <c r="P2257" s="26"/>
      <c r="Q2257" s="26"/>
      <c r="R2257" s="26"/>
      <c r="S2257" s="26"/>
      <c r="T2257" s="26"/>
      <c r="U2257" s="26"/>
      <c r="V2257" s="26"/>
      <c r="W2257" s="26"/>
      <c r="X2257" s="26"/>
      <c r="Y2257" s="26"/>
    </row>
    <row r="2258" spans="1:25" x14ac:dyDescent="0.3">
      <c r="A2258" s="18"/>
      <c r="B2258" s="19"/>
      <c r="C2258" s="4"/>
      <c r="D2258" s="20"/>
      <c r="E2258" s="20"/>
      <c r="F2258" s="21"/>
      <c r="G2258" s="22"/>
      <c r="H2258" s="23"/>
      <c r="I2258" s="24"/>
      <c r="J2258" s="25"/>
      <c r="K2258" s="4"/>
      <c r="L2258" s="25"/>
      <c r="N2258" s="26"/>
      <c r="O2258" s="26"/>
      <c r="P2258" s="26"/>
      <c r="Q2258" s="26"/>
      <c r="R2258" s="26"/>
      <c r="S2258" s="26"/>
      <c r="T2258" s="26"/>
      <c r="U2258" s="26"/>
      <c r="V2258" s="26"/>
      <c r="W2258" s="26"/>
      <c r="X2258" s="26"/>
      <c r="Y2258" s="26"/>
    </row>
    <row r="2259" spans="1:25" x14ac:dyDescent="0.3">
      <c r="A2259" s="18"/>
      <c r="B2259" s="19"/>
      <c r="C2259" s="4"/>
      <c r="D2259" s="20"/>
      <c r="E2259" s="20"/>
      <c r="F2259" s="21"/>
      <c r="G2259" s="22"/>
      <c r="H2259" s="23"/>
      <c r="I2259" s="24"/>
      <c r="J2259" s="25"/>
      <c r="K2259" s="4"/>
      <c r="L2259" s="25"/>
      <c r="N2259" s="26"/>
      <c r="O2259" s="26"/>
      <c r="P2259" s="26"/>
      <c r="Q2259" s="26"/>
      <c r="R2259" s="26"/>
      <c r="S2259" s="26"/>
      <c r="T2259" s="26"/>
      <c r="U2259" s="26"/>
      <c r="V2259" s="26"/>
      <c r="W2259" s="26"/>
      <c r="X2259" s="26"/>
      <c r="Y2259" s="26"/>
    </row>
    <row r="2260" spans="1:25" x14ac:dyDescent="0.3">
      <c r="A2260" s="18"/>
      <c r="B2260" s="19"/>
      <c r="C2260" s="4"/>
      <c r="D2260" s="20"/>
      <c r="E2260" s="20"/>
      <c r="F2260" s="21"/>
      <c r="G2260" s="22"/>
      <c r="H2260" s="23"/>
      <c r="I2260" s="24"/>
      <c r="J2260" s="25"/>
      <c r="K2260" s="4"/>
      <c r="L2260" s="25"/>
      <c r="N2260" s="26"/>
      <c r="O2260" s="26"/>
      <c r="P2260" s="26"/>
      <c r="Q2260" s="26"/>
      <c r="R2260" s="26"/>
      <c r="S2260" s="26"/>
      <c r="T2260" s="26"/>
      <c r="U2260" s="26"/>
      <c r="V2260" s="26"/>
      <c r="W2260" s="26"/>
      <c r="X2260" s="26"/>
      <c r="Y2260" s="26"/>
    </row>
    <row r="2261" spans="1:25" x14ac:dyDescent="0.3">
      <c r="A2261" s="18"/>
      <c r="B2261" s="19"/>
      <c r="C2261" s="4"/>
      <c r="D2261" s="20"/>
      <c r="E2261" s="20"/>
      <c r="F2261" s="21"/>
      <c r="G2261" s="22"/>
      <c r="H2261" s="23"/>
      <c r="I2261" s="24"/>
      <c r="J2261" s="25"/>
      <c r="K2261" s="4"/>
      <c r="L2261" s="25"/>
      <c r="N2261" s="26"/>
      <c r="O2261" s="26"/>
      <c r="P2261" s="26"/>
      <c r="Q2261" s="26"/>
      <c r="R2261" s="26"/>
      <c r="S2261" s="26"/>
      <c r="T2261" s="26"/>
      <c r="U2261" s="26"/>
      <c r="V2261" s="26"/>
      <c r="W2261" s="26"/>
      <c r="X2261" s="26"/>
      <c r="Y2261" s="26"/>
    </row>
    <row r="2262" spans="1:25" x14ac:dyDescent="0.3">
      <c r="A2262" s="18"/>
      <c r="B2262" s="19"/>
      <c r="C2262" s="4"/>
      <c r="D2262" s="20"/>
      <c r="E2262" s="20"/>
      <c r="F2262" s="21"/>
      <c r="G2262" s="22"/>
      <c r="H2262" s="23"/>
      <c r="I2262" s="24"/>
      <c r="J2262" s="25"/>
      <c r="K2262" s="4"/>
      <c r="L2262" s="25"/>
      <c r="N2262" s="26"/>
      <c r="O2262" s="26"/>
      <c r="P2262" s="26"/>
      <c r="Q2262" s="26"/>
      <c r="R2262" s="26"/>
      <c r="S2262" s="26"/>
      <c r="T2262" s="26"/>
      <c r="U2262" s="26"/>
      <c r="V2262" s="26"/>
      <c r="W2262" s="26"/>
      <c r="X2262" s="26"/>
      <c r="Y2262" s="26"/>
    </row>
    <row r="2263" spans="1:25" x14ac:dyDescent="0.3">
      <c r="A2263" s="18"/>
      <c r="B2263" s="19"/>
      <c r="C2263" s="4"/>
      <c r="D2263" s="20"/>
      <c r="E2263" s="20"/>
      <c r="F2263" s="21"/>
      <c r="G2263" s="22"/>
      <c r="H2263" s="23"/>
      <c r="I2263" s="24"/>
      <c r="J2263" s="25"/>
      <c r="K2263" s="4"/>
      <c r="L2263" s="25"/>
      <c r="N2263" s="26"/>
      <c r="O2263" s="26"/>
      <c r="P2263" s="26"/>
      <c r="Q2263" s="26"/>
      <c r="R2263" s="26"/>
      <c r="S2263" s="26"/>
      <c r="T2263" s="26"/>
      <c r="U2263" s="26"/>
      <c r="V2263" s="26"/>
      <c r="W2263" s="26"/>
      <c r="X2263" s="26"/>
      <c r="Y2263" s="26"/>
    </row>
    <row r="2264" spans="1:25" x14ac:dyDescent="0.3">
      <c r="A2264" s="18"/>
      <c r="B2264" s="19"/>
      <c r="C2264" s="4"/>
      <c r="D2264" s="20"/>
      <c r="E2264" s="20"/>
      <c r="F2264" s="21"/>
      <c r="G2264" s="22"/>
      <c r="H2264" s="23"/>
      <c r="I2264" s="24"/>
      <c r="J2264" s="25"/>
      <c r="K2264" s="4"/>
      <c r="L2264" s="25"/>
      <c r="N2264" s="26"/>
      <c r="O2264" s="26"/>
      <c r="P2264" s="26"/>
      <c r="Q2264" s="26"/>
      <c r="R2264" s="26"/>
      <c r="S2264" s="26"/>
      <c r="T2264" s="26"/>
      <c r="U2264" s="26"/>
      <c r="V2264" s="26"/>
      <c r="W2264" s="26"/>
      <c r="X2264" s="26"/>
      <c r="Y2264" s="26"/>
    </row>
    <row r="2265" spans="1:25" x14ac:dyDescent="0.3">
      <c r="A2265" s="18"/>
      <c r="B2265" s="19"/>
      <c r="C2265" s="4"/>
      <c r="D2265" s="20"/>
      <c r="E2265" s="20"/>
      <c r="F2265" s="21"/>
      <c r="G2265" s="22"/>
      <c r="H2265" s="23"/>
      <c r="I2265" s="24"/>
      <c r="J2265" s="25"/>
      <c r="K2265" s="4"/>
      <c r="L2265" s="25"/>
      <c r="N2265" s="26"/>
      <c r="O2265" s="26"/>
      <c r="P2265" s="26"/>
      <c r="Q2265" s="26"/>
      <c r="R2265" s="26"/>
      <c r="S2265" s="26"/>
      <c r="T2265" s="26"/>
      <c r="U2265" s="26"/>
      <c r="V2265" s="26"/>
      <c r="W2265" s="26"/>
      <c r="X2265" s="26"/>
      <c r="Y2265" s="26"/>
    </row>
    <row r="2266" spans="1:25" x14ac:dyDescent="0.3">
      <c r="A2266" s="18"/>
      <c r="B2266" s="19"/>
      <c r="C2266" s="4"/>
      <c r="D2266" s="20"/>
      <c r="E2266" s="20"/>
      <c r="F2266" s="21"/>
      <c r="G2266" s="22"/>
      <c r="H2266" s="23"/>
      <c r="I2266" s="24"/>
      <c r="J2266" s="25"/>
      <c r="K2266" s="4"/>
      <c r="L2266" s="25"/>
      <c r="N2266" s="26"/>
      <c r="O2266" s="26"/>
      <c r="P2266" s="26"/>
      <c r="Q2266" s="26"/>
      <c r="R2266" s="26"/>
      <c r="S2266" s="26"/>
      <c r="T2266" s="26"/>
      <c r="U2266" s="26"/>
      <c r="V2266" s="26"/>
      <c r="W2266" s="26"/>
      <c r="X2266" s="26"/>
      <c r="Y2266" s="26"/>
    </row>
    <row r="2267" spans="1:25" x14ac:dyDescent="0.3">
      <c r="A2267" s="18"/>
      <c r="B2267" s="19"/>
      <c r="C2267" s="4"/>
      <c r="D2267" s="20"/>
      <c r="E2267" s="20"/>
      <c r="F2267" s="21"/>
      <c r="G2267" s="22"/>
      <c r="H2267" s="23"/>
      <c r="I2267" s="24"/>
      <c r="J2267" s="25"/>
      <c r="K2267" s="4"/>
      <c r="L2267" s="25"/>
      <c r="N2267" s="26"/>
      <c r="O2267" s="26"/>
      <c r="P2267" s="26"/>
      <c r="Q2267" s="26"/>
      <c r="R2267" s="26"/>
      <c r="S2267" s="26"/>
      <c r="T2267" s="26"/>
      <c r="U2267" s="26"/>
      <c r="V2267" s="26"/>
      <c r="W2267" s="26"/>
      <c r="X2267" s="26"/>
      <c r="Y2267" s="26"/>
    </row>
    <row r="2268" spans="1:25" x14ac:dyDescent="0.3">
      <c r="A2268" s="18"/>
      <c r="B2268" s="19"/>
      <c r="C2268" s="4"/>
      <c r="D2268" s="20"/>
      <c r="E2268" s="20"/>
      <c r="F2268" s="21"/>
      <c r="G2268" s="22"/>
      <c r="H2268" s="23"/>
      <c r="I2268" s="24"/>
      <c r="J2268" s="25"/>
      <c r="K2268" s="4"/>
      <c r="L2268" s="25"/>
      <c r="N2268" s="26"/>
      <c r="O2268" s="26"/>
      <c r="P2268" s="26"/>
      <c r="Q2268" s="26"/>
      <c r="R2268" s="26"/>
      <c r="S2268" s="26"/>
      <c r="T2268" s="26"/>
      <c r="U2268" s="26"/>
      <c r="V2268" s="26"/>
      <c r="W2268" s="26"/>
      <c r="X2268" s="26"/>
      <c r="Y2268" s="26"/>
    </row>
    <row r="2269" spans="1:25" x14ac:dyDescent="0.3">
      <c r="A2269" s="18"/>
      <c r="B2269" s="19"/>
      <c r="C2269" s="4"/>
      <c r="D2269" s="20"/>
      <c r="E2269" s="20"/>
      <c r="F2269" s="21"/>
      <c r="G2269" s="22"/>
      <c r="H2269" s="23"/>
      <c r="I2269" s="24"/>
      <c r="J2269" s="25"/>
      <c r="K2269" s="4"/>
      <c r="L2269" s="25"/>
      <c r="N2269" s="26"/>
      <c r="O2269" s="26"/>
      <c r="P2269" s="26"/>
      <c r="Q2269" s="26"/>
      <c r="R2269" s="26"/>
      <c r="S2269" s="26"/>
      <c r="T2269" s="26"/>
      <c r="U2269" s="26"/>
      <c r="V2269" s="26"/>
      <c r="W2269" s="26"/>
      <c r="X2269" s="26"/>
      <c r="Y2269" s="26"/>
    </row>
    <row r="2270" spans="1:25" x14ac:dyDescent="0.3">
      <c r="A2270" s="18"/>
      <c r="B2270" s="19"/>
      <c r="C2270" s="4"/>
      <c r="D2270" s="20"/>
      <c r="E2270" s="20"/>
      <c r="F2270" s="21"/>
      <c r="G2270" s="22"/>
      <c r="H2270" s="23"/>
      <c r="I2270" s="24"/>
      <c r="J2270" s="25"/>
      <c r="K2270" s="4"/>
      <c r="L2270" s="25"/>
      <c r="N2270" s="26"/>
      <c r="O2270" s="26"/>
      <c r="P2270" s="26"/>
      <c r="Q2270" s="26"/>
      <c r="R2270" s="26"/>
      <c r="S2270" s="26"/>
      <c r="T2270" s="26"/>
      <c r="U2270" s="26"/>
      <c r="V2270" s="26"/>
      <c r="W2270" s="26"/>
      <c r="X2270" s="26"/>
      <c r="Y2270" s="26"/>
    </row>
    <row r="2271" spans="1:25" x14ac:dyDescent="0.3">
      <c r="A2271" s="18"/>
      <c r="B2271" s="19"/>
      <c r="C2271" s="4"/>
      <c r="D2271" s="20"/>
      <c r="E2271" s="20"/>
      <c r="F2271" s="21"/>
      <c r="G2271" s="22"/>
      <c r="H2271" s="23"/>
      <c r="I2271" s="24"/>
      <c r="J2271" s="25"/>
      <c r="K2271" s="4"/>
      <c r="L2271" s="25"/>
      <c r="N2271" s="26"/>
      <c r="O2271" s="26"/>
      <c r="P2271" s="26"/>
      <c r="Q2271" s="26"/>
      <c r="R2271" s="26"/>
      <c r="S2271" s="26"/>
      <c r="T2271" s="26"/>
      <c r="U2271" s="26"/>
      <c r="V2271" s="26"/>
      <c r="W2271" s="26"/>
      <c r="X2271" s="26"/>
      <c r="Y2271" s="26"/>
    </row>
    <row r="2272" spans="1:25" x14ac:dyDescent="0.3">
      <c r="A2272" s="18"/>
      <c r="B2272" s="19"/>
      <c r="C2272" s="4"/>
      <c r="D2272" s="20"/>
      <c r="E2272" s="20"/>
      <c r="F2272" s="21"/>
      <c r="G2272" s="22"/>
      <c r="H2272" s="23"/>
      <c r="I2272" s="24"/>
      <c r="J2272" s="25"/>
      <c r="K2272" s="4"/>
      <c r="L2272" s="25"/>
      <c r="N2272" s="26"/>
      <c r="O2272" s="26"/>
      <c r="P2272" s="26"/>
      <c r="Q2272" s="26"/>
      <c r="R2272" s="26"/>
      <c r="S2272" s="26"/>
      <c r="T2272" s="26"/>
      <c r="U2272" s="26"/>
      <c r="V2272" s="26"/>
      <c r="W2272" s="26"/>
      <c r="X2272" s="26"/>
      <c r="Y2272" s="26"/>
    </row>
    <row r="2273" spans="1:25" x14ac:dyDescent="0.3">
      <c r="A2273" s="18"/>
      <c r="B2273" s="19"/>
      <c r="C2273" s="4"/>
      <c r="D2273" s="20"/>
      <c r="E2273" s="20"/>
      <c r="F2273" s="21"/>
      <c r="G2273" s="22"/>
      <c r="H2273" s="23"/>
      <c r="I2273" s="24"/>
      <c r="J2273" s="25"/>
      <c r="K2273" s="4"/>
      <c r="L2273" s="25"/>
      <c r="N2273" s="26"/>
      <c r="O2273" s="26"/>
      <c r="P2273" s="26"/>
      <c r="Q2273" s="26"/>
      <c r="R2273" s="26"/>
      <c r="S2273" s="26"/>
      <c r="T2273" s="26"/>
      <c r="U2273" s="26"/>
      <c r="V2273" s="26"/>
      <c r="W2273" s="26"/>
      <c r="X2273" s="26"/>
      <c r="Y2273" s="26"/>
    </row>
    <row r="2274" spans="1:25" x14ac:dyDescent="0.3">
      <c r="A2274" s="18"/>
      <c r="B2274" s="19"/>
      <c r="C2274" s="4"/>
      <c r="D2274" s="20"/>
      <c r="E2274" s="20"/>
      <c r="F2274" s="21"/>
      <c r="G2274" s="22"/>
      <c r="H2274" s="23"/>
      <c r="I2274" s="24"/>
      <c r="J2274" s="25"/>
      <c r="K2274" s="4"/>
      <c r="L2274" s="25"/>
      <c r="N2274" s="26"/>
      <c r="O2274" s="26"/>
      <c r="P2274" s="26"/>
      <c r="Q2274" s="26"/>
      <c r="R2274" s="26"/>
      <c r="S2274" s="26"/>
      <c r="T2274" s="26"/>
      <c r="U2274" s="26"/>
      <c r="V2274" s="26"/>
      <c r="W2274" s="26"/>
      <c r="X2274" s="26"/>
      <c r="Y2274" s="26"/>
    </row>
    <row r="2275" spans="1:25" x14ac:dyDescent="0.3">
      <c r="A2275" s="18"/>
      <c r="B2275" s="19"/>
      <c r="C2275" s="4"/>
      <c r="D2275" s="20"/>
      <c r="E2275" s="20"/>
      <c r="F2275" s="21"/>
      <c r="G2275" s="22"/>
      <c r="H2275" s="23"/>
      <c r="I2275" s="24"/>
      <c r="J2275" s="25"/>
      <c r="K2275" s="4"/>
      <c r="L2275" s="25"/>
      <c r="N2275" s="26"/>
      <c r="O2275" s="26"/>
      <c r="P2275" s="26"/>
      <c r="Q2275" s="26"/>
      <c r="R2275" s="26"/>
      <c r="S2275" s="26"/>
      <c r="T2275" s="26"/>
      <c r="U2275" s="26"/>
      <c r="V2275" s="26"/>
      <c r="W2275" s="26"/>
      <c r="X2275" s="26"/>
      <c r="Y2275" s="26"/>
    </row>
    <row r="2276" spans="1:25" x14ac:dyDescent="0.3">
      <c r="A2276" s="18"/>
      <c r="B2276" s="19"/>
      <c r="C2276" s="4"/>
      <c r="D2276" s="20"/>
      <c r="E2276" s="20"/>
      <c r="F2276" s="21"/>
      <c r="G2276" s="22"/>
      <c r="H2276" s="23"/>
      <c r="I2276" s="24"/>
      <c r="J2276" s="25"/>
      <c r="K2276" s="4"/>
      <c r="L2276" s="25"/>
      <c r="N2276" s="26"/>
      <c r="O2276" s="26"/>
      <c r="P2276" s="26"/>
      <c r="Q2276" s="26"/>
      <c r="R2276" s="26"/>
      <c r="S2276" s="26"/>
      <c r="T2276" s="26"/>
      <c r="U2276" s="26"/>
      <c r="V2276" s="26"/>
      <c r="W2276" s="26"/>
      <c r="X2276" s="26"/>
      <c r="Y2276" s="26"/>
    </row>
    <row r="2277" spans="1:25" x14ac:dyDescent="0.3">
      <c r="A2277" s="18"/>
      <c r="B2277" s="19"/>
      <c r="C2277" s="4"/>
      <c r="D2277" s="20"/>
      <c r="E2277" s="20"/>
      <c r="F2277" s="21"/>
      <c r="G2277" s="22"/>
      <c r="H2277" s="23"/>
      <c r="I2277" s="24"/>
      <c r="J2277" s="25"/>
      <c r="K2277" s="4"/>
      <c r="L2277" s="25"/>
      <c r="N2277" s="26"/>
      <c r="O2277" s="26"/>
      <c r="P2277" s="26"/>
      <c r="Q2277" s="26"/>
      <c r="R2277" s="26"/>
      <c r="S2277" s="26"/>
      <c r="T2277" s="26"/>
      <c r="U2277" s="26"/>
      <c r="V2277" s="26"/>
      <c r="W2277" s="26"/>
      <c r="X2277" s="26"/>
      <c r="Y2277" s="26"/>
    </row>
    <row r="2278" spans="1:25" x14ac:dyDescent="0.3">
      <c r="A2278" s="18"/>
      <c r="B2278" s="19"/>
      <c r="C2278" s="4"/>
      <c r="D2278" s="20"/>
      <c r="E2278" s="20"/>
      <c r="F2278" s="21"/>
      <c r="G2278" s="22"/>
      <c r="H2278" s="23"/>
      <c r="I2278" s="24"/>
      <c r="J2278" s="25"/>
      <c r="K2278" s="4"/>
      <c r="L2278" s="25"/>
      <c r="N2278" s="26"/>
      <c r="O2278" s="26"/>
      <c r="P2278" s="26"/>
      <c r="Q2278" s="26"/>
      <c r="R2278" s="26"/>
      <c r="S2278" s="26"/>
      <c r="T2278" s="26"/>
      <c r="U2278" s="26"/>
      <c r="V2278" s="26"/>
      <c r="W2278" s="26"/>
      <c r="X2278" s="26"/>
      <c r="Y2278" s="26"/>
    </row>
    <row r="2279" spans="1:25" x14ac:dyDescent="0.3">
      <c r="A2279" s="18"/>
      <c r="B2279" s="19"/>
      <c r="C2279" s="4"/>
      <c r="D2279" s="20"/>
      <c r="E2279" s="20"/>
      <c r="F2279" s="21"/>
      <c r="G2279" s="22"/>
      <c r="H2279" s="23"/>
      <c r="I2279" s="24"/>
      <c r="J2279" s="25"/>
      <c r="K2279" s="4"/>
      <c r="L2279" s="25"/>
      <c r="N2279" s="26"/>
      <c r="O2279" s="26"/>
      <c r="P2279" s="26"/>
      <c r="Q2279" s="26"/>
      <c r="R2279" s="26"/>
      <c r="S2279" s="26"/>
      <c r="T2279" s="26"/>
      <c r="U2279" s="26"/>
      <c r="V2279" s="26"/>
      <c r="W2279" s="26"/>
      <c r="X2279" s="26"/>
      <c r="Y2279" s="26"/>
    </row>
    <row r="2280" spans="1:25" x14ac:dyDescent="0.3">
      <c r="A2280" s="18"/>
      <c r="B2280" s="19"/>
      <c r="C2280" s="4"/>
      <c r="D2280" s="20"/>
      <c r="E2280" s="20"/>
      <c r="F2280" s="21"/>
      <c r="G2280" s="22"/>
      <c r="H2280" s="23"/>
      <c r="I2280" s="24"/>
      <c r="J2280" s="25"/>
      <c r="K2280" s="4"/>
      <c r="L2280" s="25"/>
      <c r="N2280" s="26"/>
      <c r="O2280" s="26"/>
      <c r="P2280" s="26"/>
      <c r="Q2280" s="26"/>
      <c r="R2280" s="26"/>
      <c r="S2280" s="26"/>
      <c r="T2280" s="26"/>
      <c r="U2280" s="26"/>
      <c r="V2280" s="26"/>
      <c r="W2280" s="26"/>
      <c r="X2280" s="26"/>
      <c r="Y2280" s="26"/>
    </row>
    <row r="2281" spans="1:25" x14ac:dyDescent="0.3">
      <c r="A2281" s="18"/>
      <c r="B2281" s="19"/>
      <c r="C2281" s="4"/>
      <c r="D2281" s="20"/>
      <c r="E2281" s="20"/>
      <c r="F2281" s="21"/>
      <c r="G2281" s="22"/>
      <c r="H2281" s="23"/>
      <c r="I2281" s="24"/>
      <c r="J2281" s="25"/>
      <c r="K2281" s="4"/>
      <c r="L2281" s="25"/>
      <c r="N2281" s="26"/>
      <c r="O2281" s="26"/>
      <c r="P2281" s="26"/>
      <c r="Q2281" s="26"/>
      <c r="R2281" s="26"/>
      <c r="S2281" s="26"/>
      <c r="T2281" s="26"/>
      <c r="U2281" s="26"/>
      <c r="V2281" s="26"/>
      <c r="W2281" s="26"/>
      <c r="X2281" s="26"/>
      <c r="Y2281" s="26"/>
    </row>
    <row r="2282" spans="1:25" x14ac:dyDescent="0.3">
      <c r="A2282" s="18"/>
      <c r="B2282" s="19"/>
      <c r="C2282" s="4"/>
      <c r="D2282" s="20"/>
      <c r="E2282" s="20"/>
      <c r="F2282" s="21"/>
      <c r="G2282" s="22"/>
      <c r="H2282" s="23"/>
      <c r="I2282" s="24"/>
      <c r="J2282" s="25"/>
      <c r="K2282" s="4"/>
      <c r="L2282" s="25"/>
      <c r="N2282" s="26"/>
      <c r="O2282" s="26"/>
      <c r="P2282" s="26"/>
      <c r="Q2282" s="26"/>
      <c r="R2282" s="26"/>
      <c r="S2282" s="26"/>
      <c r="T2282" s="26"/>
      <c r="U2282" s="26"/>
      <c r="V2282" s="26"/>
      <c r="W2282" s="26"/>
      <c r="X2282" s="26"/>
      <c r="Y2282" s="26"/>
    </row>
    <row r="2283" spans="1:25" x14ac:dyDescent="0.3">
      <c r="A2283" s="18"/>
      <c r="B2283" s="19"/>
      <c r="C2283" s="4"/>
      <c r="D2283" s="20"/>
      <c r="E2283" s="20"/>
      <c r="F2283" s="21"/>
      <c r="G2283" s="22"/>
      <c r="H2283" s="23"/>
      <c r="I2283" s="24"/>
      <c r="J2283" s="25"/>
      <c r="K2283" s="4"/>
      <c r="L2283" s="25"/>
      <c r="N2283" s="26"/>
      <c r="O2283" s="26"/>
      <c r="P2283" s="26"/>
      <c r="Q2283" s="26"/>
      <c r="R2283" s="26"/>
      <c r="S2283" s="26"/>
      <c r="T2283" s="26"/>
      <c r="U2283" s="26"/>
      <c r="V2283" s="26"/>
      <c r="W2283" s="26"/>
      <c r="X2283" s="26"/>
      <c r="Y2283" s="26"/>
    </row>
    <row r="2284" spans="1:25" x14ac:dyDescent="0.3">
      <c r="A2284" s="18"/>
      <c r="B2284" s="19"/>
      <c r="C2284" s="4"/>
      <c r="D2284" s="20"/>
      <c r="E2284" s="20"/>
      <c r="F2284" s="21"/>
      <c r="G2284" s="22"/>
      <c r="H2284" s="23"/>
      <c r="I2284" s="24"/>
      <c r="J2284" s="25"/>
      <c r="K2284" s="4"/>
      <c r="L2284" s="25"/>
      <c r="N2284" s="26"/>
      <c r="O2284" s="26"/>
      <c r="P2284" s="26"/>
      <c r="Q2284" s="26"/>
      <c r="R2284" s="26"/>
      <c r="S2284" s="26"/>
      <c r="T2284" s="26"/>
      <c r="U2284" s="26"/>
      <c r="V2284" s="26"/>
      <c r="W2284" s="26"/>
      <c r="X2284" s="26"/>
      <c r="Y2284" s="26"/>
    </row>
    <row r="2285" spans="1:25" x14ac:dyDescent="0.3">
      <c r="A2285" s="18"/>
      <c r="B2285" s="19"/>
      <c r="C2285" s="4"/>
      <c r="D2285" s="20"/>
      <c r="E2285" s="20"/>
      <c r="F2285" s="21"/>
      <c r="G2285" s="22"/>
      <c r="H2285" s="23"/>
      <c r="I2285" s="24"/>
      <c r="J2285" s="25"/>
      <c r="K2285" s="4"/>
      <c r="L2285" s="25"/>
      <c r="N2285" s="26"/>
      <c r="O2285" s="26"/>
      <c r="P2285" s="26"/>
      <c r="Q2285" s="26"/>
      <c r="R2285" s="26"/>
      <c r="S2285" s="26"/>
      <c r="T2285" s="26"/>
      <c r="U2285" s="26"/>
      <c r="V2285" s="26"/>
      <c r="W2285" s="26"/>
      <c r="X2285" s="26"/>
      <c r="Y2285" s="26"/>
    </row>
    <row r="2286" spans="1:25" x14ac:dyDescent="0.3">
      <c r="A2286" s="18"/>
      <c r="B2286" s="19"/>
      <c r="C2286" s="4"/>
      <c r="D2286" s="20"/>
      <c r="E2286" s="20"/>
      <c r="F2286" s="21"/>
      <c r="G2286" s="22"/>
      <c r="H2286" s="23"/>
      <c r="I2286" s="24"/>
      <c r="J2286" s="25"/>
      <c r="K2286" s="4"/>
      <c r="L2286" s="25"/>
      <c r="N2286" s="26"/>
      <c r="O2286" s="26"/>
      <c r="P2286" s="26"/>
      <c r="Q2286" s="26"/>
      <c r="R2286" s="26"/>
      <c r="S2286" s="26"/>
      <c r="T2286" s="26"/>
      <c r="U2286" s="26"/>
      <c r="V2286" s="26"/>
      <c r="W2286" s="26"/>
      <c r="X2286" s="26"/>
      <c r="Y2286" s="26"/>
    </row>
    <row r="2287" spans="1:25" x14ac:dyDescent="0.3">
      <c r="A2287" s="18"/>
      <c r="B2287" s="19"/>
      <c r="C2287" s="4"/>
      <c r="D2287" s="20"/>
      <c r="E2287" s="20"/>
      <c r="F2287" s="21"/>
      <c r="G2287" s="22"/>
      <c r="H2287" s="23"/>
      <c r="I2287" s="24"/>
      <c r="J2287" s="25"/>
      <c r="K2287" s="4"/>
      <c r="L2287" s="25"/>
      <c r="N2287" s="26"/>
      <c r="O2287" s="26"/>
      <c r="P2287" s="26"/>
      <c r="Q2287" s="26"/>
      <c r="R2287" s="26"/>
      <c r="S2287" s="26"/>
      <c r="T2287" s="26"/>
      <c r="U2287" s="26"/>
      <c r="V2287" s="26"/>
      <c r="W2287" s="26"/>
      <c r="X2287" s="26"/>
      <c r="Y2287" s="26"/>
    </row>
    <row r="2288" spans="1:25" x14ac:dyDescent="0.3">
      <c r="A2288" s="18"/>
      <c r="B2288" s="19"/>
      <c r="C2288" s="4"/>
      <c r="D2288" s="20"/>
      <c r="E2288" s="20"/>
      <c r="F2288" s="21"/>
      <c r="G2288" s="22"/>
      <c r="H2288" s="23"/>
      <c r="I2288" s="24"/>
      <c r="J2288" s="25"/>
      <c r="K2288" s="4"/>
      <c r="L2288" s="25"/>
      <c r="N2288" s="26"/>
      <c r="O2288" s="26"/>
      <c r="P2288" s="26"/>
      <c r="Q2288" s="26"/>
      <c r="R2288" s="26"/>
      <c r="S2288" s="26"/>
      <c r="T2288" s="26"/>
      <c r="U2288" s="26"/>
      <c r="V2288" s="26"/>
      <c r="W2288" s="26"/>
      <c r="X2288" s="26"/>
      <c r="Y2288" s="26"/>
    </row>
    <row r="2289" spans="1:25" x14ac:dyDescent="0.3">
      <c r="A2289" s="18"/>
      <c r="B2289" s="19"/>
      <c r="C2289" s="4"/>
      <c r="D2289" s="20"/>
      <c r="E2289" s="20"/>
      <c r="F2289" s="21"/>
      <c r="G2289" s="22"/>
      <c r="H2289" s="23"/>
      <c r="I2289" s="24"/>
      <c r="J2289" s="25"/>
      <c r="K2289" s="4"/>
      <c r="L2289" s="25"/>
      <c r="N2289" s="26"/>
      <c r="O2289" s="26"/>
      <c r="P2289" s="26"/>
      <c r="Q2289" s="26"/>
      <c r="R2289" s="26"/>
      <c r="S2289" s="26"/>
      <c r="T2289" s="26"/>
      <c r="U2289" s="26"/>
      <c r="V2289" s="26"/>
      <c r="W2289" s="26"/>
      <c r="X2289" s="26"/>
      <c r="Y2289" s="26"/>
    </row>
    <row r="2290" spans="1:25" x14ac:dyDescent="0.3">
      <c r="A2290" s="18"/>
      <c r="B2290" s="19"/>
      <c r="C2290" s="4"/>
      <c r="D2290" s="20"/>
      <c r="E2290" s="20"/>
      <c r="F2290" s="21"/>
      <c r="G2290" s="22"/>
      <c r="H2290" s="23"/>
      <c r="I2290" s="24"/>
      <c r="J2290" s="25"/>
      <c r="K2290" s="4"/>
      <c r="L2290" s="25"/>
      <c r="N2290" s="26"/>
      <c r="O2290" s="26"/>
      <c r="P2290" s="26"/>
      <c r="Q2290" s="26"/>
      <c r="R2290" s="26"/>
      <c r="S2290" s="26"/>
      <c r="T2290" s="26"/>
      <c r="U2290" s="26"/>
      <c r="V2290" s="26"/>
      <c r="W2290" s="26"/>
      <c r="X2290" s="26"/>
      <c r="Y2290" s="26"/>
    </row>
    <row r="2291" spans="1:25" x14ac:dyDescent="0.3">
      <c r="A2291" s="18"/>
      <c r="B2291" s="19"/>
      <c r="C2291" s="4"/>
      <c r="D2291" s="20"/>
      <c r="E2291" s="20"/>
      <c r="F2291" s="21"/>
      <c r="G2291" s="22"/>
      <c r="H2291" s="23"/>
      <c r="I2291" s="24"/>
      <c r="J2291" s="25"/>
      <c r="K2291" s="4"/>
      <c r="L2291" s="25"/>
      <c r="N2291" s="26"/>
      <c r="O2291" s="26"/>
      <c r="P2291" s="26"/>
      <c r="Q2291" s="26"/>
      <c r="R2291" s="26"/>
      <c r="S2291" s="26"/>
      <c r="T2291" s="26"/>
      <c r="U2291" s="26"/>
      <c r="V2291" s="26"/>
      <c r="W2291" s="26"/>
      <c r="X2291" s="26"/>
      <c r="Y2291" s="26"/>
    </row>
    <row r="2292" spans="1:25" x14ac:dyDescent="0.3">
      <c r="A2292" s="18"/>
      <c r="B2292" s="19"/>
      <c r="C2292" s="4"/>
      <c r="D2292" s="20"/>
      <c r="E2292" s="20"/>
      <c r="F2292" s="21"/>
      <c r="G2292" s="22"/>
      <c r="H2292" s="23"/>
      <c r="I2292" s="24"/>
      <c r="J2292" s="25"/>
      <c r="K2292" s="4"/>
      <c r="L2292" s="25"/>
      <c r="N2292" s="26"/>
      <c r="O2292" s="26"/>
      <c r="P2292" s="26"/>
      <c r="Q2292" s="26"/>
      <c r="R2292" s="26"/>
      <c r="S2292" s="26"/>
      <c r="T2292" s="26"/>
      <c r="U2292" s="26"/>
      <c r="V2292" s="26"/>
      <c r="W2292" s="26"/>
      <c r="X2292" s="26"/>
      <c r="Y2292" s="26"/>
    </row>
    <row r="2293" spans="1:25" x14ac:dyDescent="0.3">
      <c r="A2293" s="18"/>
      <c r="B2293" s="19"/>
      <c r="C2293" s="4"/>
      <c r="D2293" s="20"/>
      <c r="E2293" s="20"/>
      <c r="F2293" s="21"/>
      <c r="G2293" s="22"/>
      <c r="H2293" s="23"/>
      <c r="I2293" s="24"/>
      <c r="J2293" s="25"/>
      <c r="K2293" s="4"/>
      <c r="L2293" s="25"/>
      <c r="N2293" s="26"/>
      <c r="O2293" s="26"/>
      <c r="P2293" s="26"/>
      <c r="Q2293" s="26"/>
      <c r="R2293" s="26"/>
      <c r="S2293" s="26"/>
      <c r="T2293" s="26"/>
      <c r="U2293" s="26"/>
      <c r="V2293" s="26"/>
      <c r="W2293" s="26"/>
      <c r="X2293" s="26"/>
      <c r="Y2293" s="26"/>
    </row>
    <row r="2294" spans="1:25" x14ac:dyDescent="0.3">
      <c r="A2294" s="18"/>
      <c r="B2294" s="19"/>
      <c r="C2294" s="4"/>
      <c r="D2294" s="20"/>
      <c r="E2294" s="20"/>
      <c r="F2294" s="21"/>
      <c r="G2294" s="22"/>
      <c r="H2294" s="23"/>
      <c r="I2294" s="24"/>
      <c r="J2294" s="25"/>
      <c r="K2294" s="4"/>
      <c r="L2294" s="25"/>
      <c r="N2294" s="26"/>
      <c r="O2294" s="26"/>
      <c r="P2294" s="26"/>
      <c r="Q2294" s="26"/>
      <c r="R2294" s="26"/>
      <c r="S2294" s="26"/>
      <c r="T2294" s="26"/>
      <c r="U2294" s="26"/>
      <c r="V2294" s="26"/>
      <c r="W2294" s="26"/>
      <c r="X2294" s="26"/>
      <c r="Y2294" s="26"/>
    </row>
    <row r="2295" spans="1:25" x14ac:dyDescent="0.3">
      <c r="A2295" s="18"/>
      <c r="B2295" s="19"/>
      <c r="C2295" s="4"/>
      <c r="D2295" s="20"/>
      <c r="E2295" s="20"/>
      <c r="F2295" s="21"/>
      <c r="G2295" s="22"/>
      <c r="H2295" s="23"/>
      <c r="I2295" s="24"/>
      <c r="J2295" s="25"/>
      <c r="K2295" s="4"/>
      <c r="L2295" s="25"/>
      <c r="N2295" s="26"/>
      <c r="O2295" s="26"/>
      <c r="P2295" s="26"/>
      <c r="Q2295" s="26"/>
      <c r="R2295" s="26"/>
      <c r="S2295" s="26"/>
      <c r="T2295" s="26"/>
      <c r="U2295" s="26"/>
      <c r="V2295" s="26"/>
      <c r="W2295" s="26"/>
      <c r="X2295" s="26"/>
      <c r="Y2295" s="26"/>
    </row>
    <row r="2296" spans="1:25" x14ac:dyDescent="0.3">
      <c r="A2296" s="18"/>
      <c r="B2296" s="19"/>
      <c r="C2296" s="4"/>
      <c r="D2296" s="20"/>
      <c r="E2296" s="20"/>
      <c r="F2296" s="21"/>
      <c r="G2296" s="22"/>
      <c r="H2296" s="23"/>
      <c r="I2296" s="24"/>
      <c r="J2296" s="25"/>
      <c r="K2296" s="4"/>
      <c r="L2296" s="25"/>
      <c r="N2296" s="26"/>
      <c r="O2296" s="26"/>
      <c r="P2296" s="26"/>
      <c r="Q2296" s="26"/>
      <c r="R2296" s="26"/>
      <c r="S2296" s="26"/>
      <c r="T2296" s="26"/>
      <c r="U2296" s="26"/>
      <c r="V2296" s="26"/>
      <c r="W2296" s="26"/>
      <c r="X2296" s="26"/>
      <c r="Y2296" s="26"/>
    </row>
    <row r="2297" spans="1:25" x14ac:dyDescent="0.3">
      <c r="A2297" s="18"/>
      <c r="B2297" s="19"/>
      <c r="C2297" s="4"/>
      <c r="D2297" s="20"/>
      <c r="E2297" s="20"/>
      <c r="F2297" s="21"/>
      <c r="G2297" s="22"/>
      <c r="H2297" s="23"/>
      <c r="I2297" s="24"/>
      <c r="J2297" s="25"/>
      <c r="K2297" s="4"/>
      <c r="L2297" s="25"/>
      <c r="N2297" s="26"/>
      <c r="O2297" s="26"/>
      <c r="P2297" s="26"/>
      <c r="Q2297" s="26"/>
      <c r="R2297" s="26"/>
      <c r="S2297" s="26"/>
      <c r="T2297" s="26"/>
      <c r="U2297" s="26"/>
      <c r="V2297" s="26"/>
      <c r="W2297" s="26"/>
      <c r="X2297" s="26"/>
      <c r="Y2297" s="26"/>
    </row>
    <row r="2298" spans="1:25" x14ac:dyDescent="0.3">
      <c r="A2298" s="18"/>
      <c r="B2298" s="19"/>
      <c r="C2298" s="4"/>
      <c r="D2298" s="20"/>
      <c r="E2298" s="20"/>
      <c r="F2298" s="21"/>
      <c r="G2298" s="22"/>
      <c r="H2298" s="23"/>
      <c r="I2298" s="24"/>
      <c r="J2298" s="25"/>
      <c r="K2298" s="4"/>
      <c r="L2298" s="25"/>
      <c r="N2298" s="26"/>
      <c r="O2298" s="26"/>
      <c r="P2298" s="26"/>
      <c r="Q2298" s="26"/>
      <c r="R2298" s="26"/>
      <c r="S2298" s="26"/>
      <c r="T2298" s="26"/>
      <c r="U2298" s="26"/>
      <c r="V2298" s="26"/>
      <c r="W2298" s="26"/>
      <c r="X2298" s="26"/>
      <c r="Y2298" s="26"/>
    </row>
    <row r="2299" spans="1:25" x14ac:dyDescent="0.3">
      <c r="A2299" s="18"/>
      <c r="B2299" s="19"/>
      <c r="C2299" s="4"/>
      <c r="D2299" s="20"/>
      <c r="E2299" s="20"/>
      <c r="F2299" s="21"/>
      <c r="G2299" s="22"/>
      <c r="H2299" s="23"/>
      <c r="I2299" s="24"/>
      <c r="J2299" s="25"/>
      <c r="K2299" s="4"/>
      <c r="L2299" s="25"/>
      <c r="N2299" s="26"/>
      <c r="O2299" s="26"/>
      <c r="P2299" s="26"/>
      <c r="Q2299" s="26"/>
      <c r="R2299" s="26"/>
      <c r="S2299" s="26"/>
      <c r="T2299" s="26"/>
      <c r="U2299" s="26"/>
      <c r="V2299" s="26"/>
      <c r="W2299" s="26"/>
      <c r="X2299" s="26"/>
      <c r="Y2299" s="26"/>
    </row>
    <row r="2300" spans="1:25" x14ac:dyDescent="0.3">
      <c r="A2300" s="18"/>
      <c r="B2300" s="19"/>
      <c r="C2300" s="4"/>
      <c r="D2300" s="20"/>
      <c r="E2300" s="20"/>
      <c r="F2300" s="21"/>
      <c r="G2300" s="22"/>
      <c r="H2300" s="23"/>
      <c r="I2300" s="24"/>
      <c r="J2300" s="25"/>
      <c r="K2300" s="4"/>
      <c r="L2300" s="25"/>
      <c r="N2300" s="26"/>
      <c r="O2300" s="26"/>
      <c r="P2300" s="26"/>
      <c r="Q2300" s="26"/>
      <c r="R2300" s="26"/>
      <c r="S2300" s="26"/>
      <c r="T2300" s="26"/>
      <c r="U2300" s="26"/>
      <c r="V2300" s="26"/>
      <c r="W2300" s="26"/>
      <c r="X2300" s="26"/>
      <c r="Y2300" s="26"/>
    </row>
    <row r="2301" spans="1:25" x14ac:dyDescent="0.3">
      <c r="A2301" s="18"/>
      <c r="B2301" s="19"/>
      <c r="C2301" s="4"/>
      <c r="D2301" s="20"/>
      <c r="E2301" s="20"/>
      <c r="F2301" s="21"/>
      <c r="G2301" s="22"/>
      <c r="H2301" s="23"/>
      <c r="I2301" s="24"/>
      <c r="J2301" s="25"/>
      <c r="K2301" s="4"/>
      <c r="L2301" s="25"/>
      <c r="N2301" s="26"/>
      <c r="O2301" s="26"/>
      <c r="P2301" s="26"/>
      <c r="Q2301" s="26"/>
      <c r="R2301" s="26"/>
      <c r="S2301" s="26"/>
      <c r="T2301" s="26"/>
      <c r="U2301" s="26"/>
      <c r="V2301" s="26"/>
      <c r="W2301" s="26"/>
      <c r="X2301" s="26"/>
      <c r="Y2301" s="26"/>
    </row>
    <row r="2302" spans="1:25" x14ac:dyDescent="0.3">
      <c r="A2302" s="18"/>
      <c r="B2302" s="19"/>
      <c r="C2302" s="4"/>
      <c r="D2302" s="20"/>
      <c r="E2302" s="20"/>
      <c r="F2302" s="21"/>
      <c r="G2302" s="22"/>
      <c r="H2302" s="23"/>
      <c r="I2302" s="24"/>
      <c r="J2302" s="25"/>
      <c r="K2302" s="4"/>
      <c r="L2302" s="25"/>
      <c r="N2302" s="26"/>
      <c r="O2302" s="26"/>
      <c r="P2302" s="26"/>
      <c r="Q2302" s="26"/>
      <c r="R2302" s="26"/>
      <c r="S2302" s="26"/>
      <c r="T2302" s="26"/>
      <c r="U2302" s="26"/>
      <c r="V2302" s="26"/>
      <c r="W2302" s="26"/>
      <c r="X2302" s="26"/>
      <c r="Y2302" s="26"/>
    </row>
    <row r="2303" spans="1:25" x14ac:dyDescent="0.3">
      <c r="A2303" s="18"/>
      <c r="B2303" s="19"/>
      <c r="C2303" s="4"/>
      <c r="D2303" s="20"/>
      <c r="E2303" s="20"/>
      <c r="F2303" s="21"/>
      <c r="G2303" s="22"/>
      <c r="H2303" s="23"/>
      <c r="I2303" s="24"/>
      <c r="J2303" s="25"/>
      <c r="K2303" s="4"/>
      <c r="L2303" s="25"/>
      <c r="N2303" s="26"/>
      <c r="O2303" s="26"/>
      <c r="P2303" s="26"/>
      <c r="Q2303" s="26"/>
      <c r="R2303" s="26"/>
      <c r="S2303" s="26"/>
      <c r="T2303" s="26"/>
      <c r="U2303" s="26"/>
      <c r="V2303" s="26"/>
      <c r="W2303" s="26"/>
      <c r="X2303" s="26"/>
      <c r="Y2303" s="26"/>
    </row>
    <row r="2304" spans="1:25" x14ac:dyDescent="0.3">
      <c r="A2304" s="18"/>
      <c r="B2304" s="19"/>
      <c r="C2304" s="4"/>
      <c r="D2304" s="20"/>
      <c r="E2304" s="20"/>
      <c r="F2304" s="21"/>
      <c r="G2304" s="22"/>
      <c r="H2304" s="23"/>
      <c r="I2304" s="24"/>
      <c r="J2304" s="25"/>
      <c r="K2304" s="4"/>
      <c r="L2304" s="25"/>
      <c r="N2304" s="26"/>
      <c r="O2304" s="26"/>
      <c r="P2304" s="26"/>
      <c r="Q2304" s="26"/>
      <c r="R2304" s="26"/>
      <c r="S2304" s="26"/>
      <c r="T2304" s="26"/>
      <c r="U2304" s="26"/>
      <c r="V2304" s="26"/>
      <c r="W2304" s="26"/>
      <c r="X2304" s="26"/>
      <c r="Y2304" s="26"/>
    </row>
    <row r="2305" spans="1:25" x14ac:dyDescent="0.3">
      <c r="A2305" s="18"/>
      <c r="B2305" s="19"/>
      <c r="C2305" s="4"/>
      <c r="D2305" s="20"/>
      <c r="E2305" s="20"/>
      <c r="F2305" s="21"/>
      <c r="G2305" s="22"/>
      <c r="H2305" s="23"/>
      <c r="I2305" s="24"/>
      <c r="J2305" s="25"/>
      <c r="K2305" s="4"/>
      <c r="L2305" s="25"/>
      <c r="N2305" s="26"/>
      <c r="O2305" s="26"/>
      <c r="P2305" s="26"/>
      <c r="Q2305" s="26"/>
      <c r="R2305" s="26"/>
      <c r="S2305" s="26"/>
      <c r="T2305" s="26"/>
      <c r="U2305" s="26"/>
      <c r="V2305" s="26"/>
      <c r="W2305" s="26"/>
      <c r="X2305" s="26"/>
      <c r="Y2305" s="26"/>
    </row>
    <row r="2306" spans="1:25" x14ac:dyDescent="0.3">
      <c r="A2306" s="18"/>
      <c r="B2306" s="19"/>
      <c r="C2306" s="4"/>
      <c r="D2306" s="20"/>
      <c r="E2306" s="20"/>
      <c r="F2306" s="21"/>
      <c r="G2306" s="22"/>
      <c r="H2306" s="23"/>
      <c r="I2306" s="24"/>
      <c r="J2306" s="25"/>
      <c r="K2306" s="4"/>
      <c r="L2306" s="25"/>
      <c r="N2306" s="26"/>
      <c r="O2306" s="26"/>
      <c r="P2306" s="26"/>
      <c r="Q2306" s="26"/>
      <c r="R2306" s="26"/>
      <c r="S2306" s="26"/>
      <c r="T2306" s="26"/>
      <c r="U2306" s="26"/>
      <c r="V2306" s="26"/>
      <c r="W2306" s="26"/>
      <c r="X2306" s="26"/>
      <c r="Y2306" s="26"/>
    </row>
    <row r="2307" spans="1:25" x14ac:dyDescent="0.3">
      <c r="A2307" s="18"/>
      <c r="B2307" s="19"/>
      <c r="C2307" s="4"/>
      <c r="D2307" s="20"/>
      <c r="E2307" s="20"/>
      <c r="F2307" s="21"/>
      <c r="G2307" s="22"/>
      <c r="H2307" s="23"/>
      <c r="I2307" s="24"/>
      <c r="J2307" s="25"/>
      <c r="K2307" s="4"/>
      <c r="L2307" s="25"/>
      <c r="N2307" s="26"/>
      <c r="O2307" s="26"/>
      <c r="P2307" s="26"/>
      <c r="Q2307" s="26"/>
      <c r="R2307" s="26"/>
      <c r="S2307" s="26"/>
      <c r="T2307" s="26"/>
      <c r="U2307" s="26"/>
      <c r="V2307" s="26"/>
      <c r="W2307" s="26"/>
      <c r="X2307" s="26"/>
      <c r="Y2307" s="26"/>
    </row>
    <row r="2308" spans="1:25" x14ac:dyDescent="0.3">
      <c r="A2308" s="18"/>
      <c r="B2308" s="19"/>
      <c r="C2308" s="4"/>
      <c r="D2308" s="20"/>
      <c r="E2308" s="20"/>
      <c r="F2308" s="21"/>
      <c r="G2308" s="22"/>
      <c r="H2308" s="23"/>
      <c r="I2308" s="24"/>
      <c r="J2308" s="25"/>
      <c r="K2308" s="4"/>
      <c r="L2308" s="25"/>
      <c r="N2308" s="26"/>
      <c r="O2308" s="26"/>
      <c r="P2308" s="26"/>
      <c r="Q2308" s="26"/>
      <c r="R2308" s="26"/>
      <c r="S2308" s="26"/>
      <c r="T2308" s="26"/>
      <c r="U2308" s="26"/>
      <c r="V2308" s="26"/>
      <c r="W2308" s="26"/>
      <c r="X2308" s="26"/>
      <c r="Y2308" s="26"/>
    </row>
    <row r="2309" spans="1:25" x14ac:dyDescent="0.3">
      <c r="A2309" s="18"/>
      <c r="B2309" s="19"/>
      <c r="C2309" s="4"/>
      <c r="D2309" s="20"/>
      <c r="E2309" s="20"/>
      <c r="F2309" s="21"/>
      <c r="G2309" s="22"/>
      <c r="H2309" s="23"/>
      <c r="I2309" s="24"/>
      <c r="J2309" s="25"/>
      <c r="K2309" s="4"/>
      <c r="L2309" s="25"/>
      <c r="N2309" s="26"/>
      <c r="O2309" s="26"/>
      <c r="P2309" s="26"/>
      <c r="Q2309" s="26"/>
      <c r="R2309" s="26"/>
      <c r="S2309" s="26"/>
      <c r="T2309" s="26"/>
      <c r="U2309" s="26"/>
      <c r="V2309" s="26"/>
      <c r="W2309" s="26"/>
      <c r="X2309" s="26"/>
      <c r="Y2309" s="26"/>
    </row>
    <row r="2310" spans="1:25" x14ac:dyDescent="0.3">
      <c r="A2310" s="18"/>
      <c r="B2310" s="19"/>
      <c r="C2310" s="4"/>
      <c r="D2310" s="20"/>
      <c r="E2310" s="20"/>
      <c r="F2310" s="21"/>
      <c r="G2310" s="22"/>
      <c r="H2310" s="23"/>
      <c r="I2310" s="24"/>
      <c r="J2310" s="25"/>
      <c r="K2310" s="4"/>
      <c r="L2310" s="25"/>
      <c r="N2310" s="26"/>
      <c r="O2310" s="26"/>
      <c r="P2310" s="26"/>
      <c r="Q2310" s="26"/>
      <c r="R2310" s="26"/>
      <c r="S2310" s="26"/>
      <c r="T2310" s="26"/>
      <c r="U2310" s="26"/>
      <c r="V2310" s="26"/>
      <c r="W2310" s="26"/>
      <c r="X2310" s="26"/>
      <c r="Y2310" s="26"/>
    </row>
    <row r="2311" spans="1:25" x14ac:dyDescent="0.3">
      <c r="A2311" s="18"/>
      <c r="B2311" s="19"/>
      <c r="C2311" s="4"/>
      <c r="D2311" s="20"/>
      <c r="E2311" s="20"/>
      <c r="F2311" s="21"/>
      <c r="G2311" s="22"/>
      <c r="H2311" s="23"/>
      <c r="I2311" s="24"/>
      <c r="J2311" s="25"/>
      <c r="K2311" s="4"/>
      <c r="L2311" s="25"/>
      <c r="N2311" s="26"/>
      <c r="O2311" s="26"/>
      <c r="P2311" s="26"/>
      <c r="Q2311" s="26"/>
      <c r="R2311" s="26"/>
      <c r="S2311" s="26"/>
      <c r="T2311" s="26"/>
      <c r="U2311" s="26"/>
      <c r="V2311" s="26"/>
      <c r="W2311" s="26"/>
      <c r="X2311" s="26"/>
      <c r="Y2311" s="26"/>
    </row>
    <row r="2312" spans="1:25" x14ac:dyDescent="0.3">
      <c r="A2312" s="18"/>
      <c r="B2312" s="19"/>
      <c r="C2312" s="4"/>
      <c r="D2312" s="20"/>
      <c r="E2312" s="20"/>
      <c r="F2312" s="21"/>
      <c r="G2312" s="22"/>
      <c r="H2312" s="23"/>
      <c r="I2312" s="24"/>
      <c r="J2312" s="25"/>
      <c r="K2312" s="4"/>
      <c r="L2312" s="25"/>
      <c r="N2312" s="26"/>
      <c r="O2312" s="26"/>
      <c r="P2312" s="26"/>
      <c r="Q2312" s="26"/>
      <c r="R2312" s="26"/>
      <c r="S2312" s="26"/>
      <c r="T2312" s="26"/>
      <c r="U2312" s="26"/>
      <c r="V2312" s="26"/>
      <c r="W2312" s="26"/>
      <c r="X2312" s="26"/>
      <c r="Y2312" s="26"/>
    </row>
    <row r="2313" spans="1:25" x14ac:dyDescent="0.3">
      <c r="A2313" s="18"/>
      <c r="B2313" s="19"/>
      <c r="C2313" s="4"/>
      <c r="D2313" s="20"/>
      <c r="E2313" s="20"/>
      <c r="F2313" s="21"/>
      <c r="G2313" s="22"/>
      <c r="H2313" s="23"/>
      <c r="I2313" s="24"/>
      <c r="J2313" s="25"/>
      <c r="K2313" s="4"/>
      <c r="L2313" s="25"/>
      <c r="N2313" s="26"/>
      <c r="O2313" s="26"/>
      <c r="P2313" s="26"/>
      <c r="Q2313" s="26"/>
      <c r="R2313" s="26"/>
      <c r="S2313" s="26"/>
      <c r="T2313" s="26"/>
      <c r="U2313" s="26"/>
      <c r="V2313" s="26"/>
      <c r="W2313" s="26"/>
      <c r="X2313" s="26"/>
      <c r="Y2313" s="26"/>
    </row>
    <row r="2314" spans="1:25" x14ac:dyDescent="0.3">
      <c r="A2314" s="18"/>
      <c r="B2314" s="19"/>
      <c r="C2314" s="4"/>
      <c r="D2314" s="20"/>
      <c r="E2314" s="20"/>
      <c r="F2314" s="21"/>
      <c r="G2314" s="22"/>
      <c r="H2314" s="23"/>
      <c r="I2314" s="24"/>
      <c r="J2314" s="25"/>
      <c r="K2314" s="4"/>
      <c r="L2314" s="25"/>
      <c r="N2314" s="26"/>
      <c r="O2314" s="26"/>
      <c r="P2314" s="26"/>
      <c r="Q2314" s="26"/>
      <c r="R2314" s="26"/>
      <c r="S2314" s="26"/>
      <c r="T2314" s="26"/>
      <c r="U2314" s="26"/>
      <c r="V2314" s="26"/>
      <c r="W2314" s="26"/>
      <c r="X2314" s="26"/>
      <c r="Y2314" s="26"/>
    </row>
    <row r="2315" spans="1:25" x14ac:dyDescent="0.3">
      <c r="A2315" s="18"/>
      <c r="B2315" s="19"/>
      <c r="C2315" s="4"/>
      <c r="D2315" s="20"/>
      <c r="E2315" s="20"/>
      <c r="F2315" s="21"/>
      <c r="G2315" s="22"/>
      <c r="H2315" s="23"/>
      <c r="I2315" s="24"/>
      <c r="J2315" s="25"/>
      <c r="K2315" s="4"/>
      <c r="L2315" s="25"/>
      <c r="N2315" s="26"/>
      <c r="O2315" s="26"/>
      <c r="P2315" s="26"/>
      <c r="Q2315" s="26"/>
      <c r="R2315" s="26"/>
      <c r="S2315" s="26"/>
      <c r="T2315" s="26"/>
      <c r="U2315" s="26"/>
      <c r="V2315" s="26"/>
      <c r="W2315" s="26"/>
      <c r="X2315" s="26"/>
      <c r="Y2315" s="26"/>
    </row>
    <row r="2316" spans="1:25" x14ac:dyDescent="0.3">
      <c r="A2316" s="18"/>
      <c r="B2316" s="19"/>
      <c r="C2316" s="4"/>
      <c r="D2316" s="20"/>
      <c r="E2316" s="20"/>
      <c r="F2316" s="21"/>
      <c r="G2316" s="22"/>
      <c r="H2316" s="23"/>
      <c r="I2316" s="24"/>
      <c r="J2316" s="25"/>
      <c r="K2316" s="4"/>
      <c r="L2316" s="25"/>
      <c r="N2316" s="26"/>
      <c r="O2316" s="26"/>
      <c r="P2316" s="26"/>
      <c r="Q2316" s="26"/>
      <c r="R2316" s="26"/>
      <c r="S2316" s="26"/>
      <c r="T2316" s="26"/>
      <c r="U2316" s="26"/>
      <c r="V2316" s="26"/>
      <c r="W2316" s="26"/>
      <c r="X2316" s="26"/>
      <c r="Y2316" s="26"/>
    </row>
    <row r="2317" spans="1:25" x14ac:dyDescent="0.3">
      <c r="A2317" s="18"/>
      <c r="B2317" s="19"/>
      <c r="C2317" s="4"/>
      <c r="D2317" s="20"/>
      <c r="E2317" s="20"/>
      <c r="F2317" s="21"/>
      <c r="G2317" s="22"/>
      <c r="H2317" s="23"/>
      <c r="I2317" s="24"/>
      <c r="J2317" s="25"/>
      <c r="K2317" s="4"/>
      <c r="L2317" s="25"/>
      <c r="N2317" s="26"/>
      <c r="O2317" s="26"/>
      <c r="P2317" s="26"/>
      <c r="Q2317" s="26"/>
      <c r="R2317" s="26"/>
      <c r="S2317" s="26"/>
      <c r="T2317" s="26"/>
      <c r="U2317" s="26"/>
      <c r="V2317" s="26"/>
      <c r="W2317" s="26"/>
      <c r="X2317" s="26"/>
      <c r="Y2317" s="26"/>
    </row>
    <row r="2318" spans="1:25" x14ac:dyDescent="0.3">
      <c r="A2318" s="18"/>
      <c r="B2318" s="19"/>
      <c r="C2318" s="4"/>
      <c r="D2318" s="20"/>
      <c r="E2318" s="20"/>
      <c r="F2318" s="21"/>
      <c r="G2318" s="22"/>
      <c r="H2318" s="23"/>
      <c r="I2318" s="24"/>
      <c r="J2318" s="25"/>
      <c r="K2318" s="4"/>
      <c r="L2318" s="25"/>
      <c r="N2318" s="26"/>
      <c r="O2318" s="26"/>
      <c r="P2318" s="26"/>
      <c r="Q2318" s="26"/>
      <c r="R2318" s="26"/>
      <c r="S2318" s="26"/>
      <c r="T2318" s="26"/>
      <c r="U2318" s="26"/>
      <c r="V2318" s="26"/>
      <c r="W2318" s="26"/>
      <c r="X2318" s="26"/>
      <c r="Y2318" s="26"/>
    </row>
    <row r="2319" spans="1:25" x14ac:dyDescent="0.3">
      <c r="A2319" s="18"/>
      <c r="B2319" s="19"/>
      <c r="C2319" s="4"/>
      <c r="D2319" s="20"/>
      <c r="E2319" s="20"/>
      <c r="F2319" s="21"/>
      <c r="G2319" s="22"/>
      <c r="H2319" s="23"/>
      <c r="I2319" s="24"/>
      <c r="J2319" s="25"/>
      <c r="K2319" s="4"/>
      <c r="L2319" s="25"/>
      <c r="N2319" s="26"/>
      <c r="O2319" s="26"/>
      <c r="P2319" s="26"/>
      <c r="Q2319" s="26"/>
      <c r="R2319" s="26"/>
      <c r="S2319" s="26"/>
      <c r="T2319" s="26"/>
      <c r="U2319" s="26"/>
      <c r="V2319" s="26"/>
      <c r="W2319" s="26"/>
      <c r="X2319" s="26"/>
      <c r="Y2319" s="26"/>
    </row>
    <row r="2320" spans="1:25" x14ac:dyDescent="0.3">
      <c r="A2320" s="18"/>
      <c r="B2320" s="19"/>
      <c r="C2320" s="4"/>
      <c r="D2320" s="20"/>
      <c r="E2320" s="20"/>
      <c r="F2320" s="21"/>
      <c r="G2320" s="22"/>
      <c r="H2320" s="23"/>
      <c r="I2320" s="24"/>
      <c r="J2320" s="25"/>
      <c r="K2320" s="4"/>
      <c r="L2320" s="25"/>
      <c r="N2320" s="26"/>
      <c r="O2320" s="26"/>
      <c r="P2320" s="26"/>
      <c r="Q2320" s="26"/>
      <c r="R2320" s="26"/>
      <c r="S2320" s="26"/>
      <c r="T2320" s="26"/>
      <c r="U2320" s="26"/>
      <c r="V2320" s="26"/>
      <c r="W2320" s="26"/>
      <c r="X2320" s="26"/>
      <c r="Y2320" s="26"/>
    </row>
    <row r="2321" spans="1:25" x14ac:dyDescent="0.3">
      <c r="A2321" s="18"/>
      <c r="B2321" s="19"/>
      <c r="C2321" s="4"/>
      <c r="D2321" s="20"/>
      <c r="E2321" s="20"/>
      <c r="F2321" s="21"/>
      <c r="G2321" s="22"/>
      <c r="H2321" s="23"/>
      <c r="I2321" s="24"/>
      <c r="J2321" s="25"/>
      <c r="K2321" s="4"/>
      <c r="L2321" s="25"/>
      <c r="N2321" s="26"/>
      <c r="O2321" s="26"/>
      <c r="P2321" s="26"/>
      <c r="Q2321" s="26"/>
      <c r="R2321" s="26"/>
      <c r="S2321" s="26"/>
      <c r="T2321" s="26"/>
      <c r="U2321" s="26"/>
      <c r="V2321" s="26"/>
      <c r="W2321" s="26"/>
      <c r="X2321" s="26"/>
      <c r="Y2321" s="26"/>
    </row>
    <row r="2322" spans="1:25" x14ac:dyDescent="0.3">
      <c r="A2322" s="18"/>
      <c r="B2322" s="19"/>
      <c r="C2322" s="4"/>
      <c r="D2322" s="20"/>
      <c r="E2322" s="20"/>
      <c r="F2322" s="21"/>
      <c r="G2322" s="22"/>
      <c r="H2322" s="23"/>
      <c r="I2322" s="24"/>
      <c r="J2322" s="25"/>
      <c r="K2322" s="4"/>
      <c r="L2322" s="25"/>
      <c r="N2322" s="26"/>
      <c r="O2322" s="26"/>
      <c r="P2322" s="26"/>
      <c r="Q2322" s="26"/>
      <c r="R2322" s="26"/>
      <c r="S2322" s="26"/>
      <c r="T2322" s="26"/>
      <c r="U2322" s="26"/>
      <c r="V2322" s="26"/>
      <c r="W2322" s="26"/>
      <c r="X2322" s="26"/>
      <c r="Y2322" s="26"/>
    </row>
    <row r="2323" spans="1:25" x14ac:dyDescent="0.3">
      <c r="A2323" s="18"/>
      <c r="B2323" s="19"/>
      <c r="C2323" s="4"/>
      <c r="D2323" s="20"/>
      <c r="E2323" s="20"/>
      <c r="F2323" s="21"/>
      <c r="G2323" s="22"/>
      <c r="H2323" s="23"/>
      <c r="I2323" s="24"/>
      <c r="J2323" s="25"/>
      <c r="K2323" s="4"/>
      <c r="L2323" s="25"/>
      <c r="N2323" s="26"/>
      <c r="O2323" s="26"/>
      <c r="P2323" s="26"/>
      <c r="Q2323" s="26"/>
      <c r="R2323" s="26"/>
      <c r="S2323" s="26"/>
      <c r="T2323" s="26"/>
      <c r="U2323" s="26"/>
      <c r="V2323" s="26"/>
      <c r="W2323" s="26"/>
      <c r="X2323" s="26"/>
      <c r="Y2323" s="26"/>
    </row>
    <row r="2324" spans="1:25" x14ac:dyDescent="0.3">
      <c r="A2324" s="18"/>
      <c r="B2324" s="19"/>
      <c r="C2324" s="4"/>
      <c r="D2324" s="20"/>
      <c r="E2324" s="20"/>
      <c r="F2324" s="21"/>
      <c r="G2324" s="22"/>
      <c r="H2324" s="23"/>
      <c r="I2324" s="24"/>
      <c r="J2324" s="25"/>
      <c r="K2324" s="4"/>
      <c r="L2324" s="25"/>
      <c r="N2324" s="26"/>
      <c r="O2324" s="26"/>
      <c r="P2324" s="26"/>
      <c r="Q2324" s="26"/>
      <c r="R2324" s="26"/>
      <c r="S2324" s="26"/>
      <c r="T2324" s="26"/>
      <c r="U2324" s="26"/>
      <c r="V2324" s="26"/>
      <c r="W2324" s="26"/>
      <c r="X2324" s="26"/>
      <c r="Y2324" s="26"/>
    </row>
    <row r="2325" spans="1:25" x14ac:dyDescent="0.3">
      <c r="A2325" s="18"/>
      <c r="B2325" s="19"/>
      <c r="C2325" s="4"/>
      <c r="D2325" s="20"/>
      <c r="E2325" s="20"/>
      <c r="F2325" s="21"/>
      <c r="G2325" s="22"/>
      <c r="H2325" s="23"/>
      <c r="I2325" s="24"/>
      <c r="J2325" s="25"/>
      <c r="K2325" s="4"/>
      <c r="L2325" s="25"/>
      <c r="N2325" s="26"/>
      <c r="O2325" s="26"/>
      <c r="P2325" s="26"/>
      <c r="Q2325" s="26"/>
      <c r="R2325" s="26"/>
      <c r="S2325" s="26"/>
      <c r="T2325" s="26"/>
      <c r="U2325" s="26"/>
      <c r="V2325" s="26"/>
      <c r="W2325" s="26"/>
      <c r="X2325" s="26"/>
      <c r="Y2325" s="26"/>
    </row>
    <row r="2326" spans="1:25" x14ac:dyDescent="0.3">
      <c r="A2326" s="18"/>
      <c r="B2326" s="19"/>
      <c r="C2326" s="4"/>
      <c r="D2326" s="20"/>
      <c r="E2326" s="20"/>
      <c r="F2326" s="21"/>
      <c r="G2326" s="22"/>
      <c r="H2326" s="23"/>
      <c r="I2326" s="24"/>
      <c r="J2326" s="25"/>
      <c r="K2326" s="4"/>
      <c r="L2326" s="25"/>
      <c r="N2326" s="26"/>
      <c r="O2326" s="26"/>
      <c r="P2326" s="26"/>
      <c r="Q2326" s="26"/>
      <c r="R2326" s="26"/>
      <c r="S2326" s="26"/>
      <c r="T2326" s="26"/>
      <c r="U2326" s="26"/>
      <c r="V2326" s="26"/>
      <c r="W2326" s="26"/>
      <c r="X2326" s="26"/>
      <c r="Y2326" s="26"/>
    </row>
    <row r="2327" spans="1:25" x14ac:dyDescent="0.3">
      <c r="A2327" s="18"/>
      <c r="B2327" s="19"/>
      <c r="C2327" s="4"/>
      <c r="D2327" s="20"/>
      <c r="E2327" s="20"/>
      <c r="F2327" s="21"/>
      <c r="G2327" s="22"/>
      <c r="H2327" s="23"/>
      <c r="I2327" s="24"/>
      <c r="J2327" s="25"/>
      <c r="K2327" s="4"/>
      <c r="L2327" s="25"/>
      <c r="N2327" s="26"/>
      <c r="O2327" s="26"/>
      <c r="P2327" s="26"/>
      <c r="Q2327" s="26"/>
      <c r="R2327" s="26"/>
      <c r="S2327" s="26"/>
      <c r="T2327" s="26"/>
      <c r="U2327" s="26"/>
      <c r="V2327" s="26"/>
      <c r="W2327" s="26"/>
      <c r="X2327" s="26"/>
      <c r="Y2327" s="26"/>
    </row>
    <row r="2328" spans="1:25" x14ac:dyDescent="0.3">
      <c r="A2328" s="18"/>
      <c r="B2328" s="19"/>
      <c r="C2328" s="4"/>
      <c r="D2328" s="20"/>
      <c r="E2328" s="20"/>
      <c r="F2328" s="21"/>
      <c r="G2328" s="22"/>
      <c r="H2328" s="23"/>
      <c r="I2328" s="24"/>
      <c r="J2328" s="25"/>
      <c r="K2328" s="4"/>
      <c r="L2328" s="25"/>
      <c r="N2328" s="26"/>
      <c r="O2328" s="26"/>
      <c r="P2328" s="26"/>
      <c r="Q2328" s="26"/>
      <c r="R2328" s="26"/>
      <c r="S2328" s="26"/>
      <c r="T2328" s="26"/>
      <c r="U2328" s="26"/>
      <c r="V2328" s="26"/>
      <c r="W2328" s="26"/>
      <c r="X2328" s="26"/>
      <c r="Y2328" s="26"/>
    </row>
    <row r="2329" spans="1:25" x14ac:dyDescent="0.3">
      <c r="A2329" s="18"/>
      <c r="B2329" s="19"/>
      <c r="C2329" s="4"/>
      <c r="D2329" s="20"/>
      <c r="E2329" s="20"/>
      <c r="F2329" s="21"/>
      <c r="G2329" s="22"/>
      <c r="H2329" s="23"/>
      <c r="I2329" s="24"/>
      <c r="J2329" s="25"/>
      <c r="K2329" s="4"/>
      <c r="L2329" s="25"/>
      <c r="N2329" s="26"/>
      <c r="O2329" s="26"/>
      <c r="P2329" s="26"/>
      <c r="Q2329" s="26"/>
      <c r="R2329" s="26"/>
      <c r="S2329" s="26"/>
      <c r="T2329" s="26"/>
      <c r="U2329" s="26"/>
      <c r="V2329" s="26"/>
      <c r="W2329" s="26"/>
      <c r="X2329" s="26"/>
      <c r="Y2329" s="26"/>
    </row>
    <row r="2330" spans="1:25" x14ac:dyDescent="0.3">
      <c r="A2330" s="18"/>
      <c r="B2330" s="19"/>
      <c r="C2330" s="4"/>
      <c r="D2330" s="20"/>
      <c r="E2330" s="20"/>
      <c r="F2330" s="21"/>
      <c r="G2330" s="22"/>
      <c r="H2330" s="23"/>
      <c r="I2330" s="24"/>
      <c r="J2330" s="25"/>
      <c r="K2330" s="4"/>
      <c r="L2330" s="25"/>
      <c r="N2330" s="26"/>
      <c r="O2330" s="26"/>
      <c r="P2330" s="26"/>
      <c r="Q2330" s="26"/>
      <c r="R2330" s="26"/>
      <c r="S2330" s="26"/>
      <c r="T2330" s="26"/>
      <c r="U2330" s="26"/>
      <c r="V2330" s="26"/>
      <c r="W2330" s="26"/>
      <c r="X2330" s="26"/>
      <c r="Y2330" s="26"/>
    </row>
    <row r="2331" spans="1:25" x14ac:dyDescent="0.3">
      <c r="A2331" s="18"/>
      <c r="B2331" s="19"/>
      <c r="C2331" s="4"/>
      <c r="D2331" s="20"/>
      <c r="E2331" s="20"/>
      <c r="F2331" s="21"/>
      <c r="G2331" s="22"/>
      <c r="H2331" s="23"/>
      <c r="I2331" s="24"/>
      <c r="J2331" s="25"/>
      <c r="K2331" s="4"/>
      <c r="L2331" s="25"/>
      <c r="N2331" s="26"/>
      <c r="O2331" s="26"/>
      <c r="P2331" s="26"/>
      <c r="Q2331" s="26"/>
      <c r="R2331" s="26"/>
      <c r="S2331" s="26"/>
      <c r="T2331" s="26"/>
      <c r="U2331" s="26"/>
      <c r="V2331" s="26"/>
      <c r="W2331" s="26"/>
      <c r="X2331" s="26"/>
      <c r="Y2331" s="26"/>
    </row>
    <row r="2332" spans="1:25" x14ac:dyDescent="0.3">
      <c r="A2332" s="18"/>
      <c r="B2332" s="19"/>
      <c r="C2332" s="4"/>
      <c r="D2332" s="20"/>
      <c r="E2332" s="20"/>
      <c r="F2332" s="21"/>
      <c r="G2332" s="22"/>
      <c r="H2332" s="23"/>
      <c r="I2332" s="24"/>
      <c r="J2332" s="25"/>
      <c r="K2332" s="4"/>
      <c r="L2332" s="25"/>
      <c r="N2332" s="26"/>
      <c r="O2332" s="26"/>
      <c r="P2332" s="26"/>
      <c r="Q2332" s="26"/>
      <c r="R2332" s="26"/>
      <c r="S2332" s="26"/>
      <c r="T2332" s="26"/>
      <c r="U2332" s="26"/>
      <c r="V2332" s="26"/>
      <c r="W2332" s="26"/>
      <c r="X2332" s="26"/>
      <c r="Y2332" s="26"/>
    </row>
    <row r="2333" spans="1:25" x14ac:dyDescent="0.3">
      <c r="A2333" s="18"/>
      <c r="B2333" s="19"/>
      <c r="C2333" s="4"/>
      <c r="D2333" s="20"/>
      <c r="E2333" s="20"/>
      <c r="F2333" s="21"/>
      <c r="G2333" s="22"/>
      <c r="H2333" s="23"/>
      <c r="I2333" s="24"/>
      <c r="J2333" s="25"/>
      <c r="K2333" s="4"/>
      <c r="L2333" s="25"/>
      <c r="N2333" s="26"/>
      <c r="O2333" s="26"/>
      <c r="P2333" s="26"/>
      <c r="Q2333" s="26"/>
      <c r="R2333" s="26"/>
      <c r="S2333" s="26"/>
      <c r="T2333" s="26"/>
      <c r="U2333" s="26"/>
      <c r="V2333" s="26"/>
      <c r="W2333" s="26"/>
      <c r="X2333" s="26"/>
      <c r="Y2333" s="26"/>
    </row>
    <row r="2334" spans="1:25" x14ac:dyDescent="0.3">
      <c r="A2334" s="18"/>
      <c r="B2334" s="19"/>
      <c r="C2334" s="4"/>
      <c r="D2334" s="20"/>
      <c r="E2334" s="20"/>
      <c r="F2334" s="21"/>
      <c r="G2334" s="22"/>
      <c r="H2334" s="23"/>
      <c r="I2334" s="24"/>
      <c r="J2334" s="25"/>
      <c r="K2334" s="4"/>
      <c r="L2334" s="25"/>
      <c r="N2334" s="26"/>
      <c r="O2334" s="26"/>
      <c r="P2334" s="26"/>
      <c r="Q2334" s="26"/>
      <c r="R2334" s="26"/>
      <c r="S2334" s="26"/>
      <c r="T2334" s="26"/>
      <c r="U2334" s="26"/>
      <c r="V2334" s="26"/>
      <c r="W2334" s="26"/>
      <c r="X2334" s="26"/>
      <c r="Y2334" s="26"/>
    </row>
    <row r="2335" spans="1:25" x14ac:dyDescent="0.3">
      <c r="A2335" s="18"/>
      <c r="B2335" s="19"/>
      <c r="C2335" s="4"/>
      <c r="D2335" s="20"/>
      <c r="E2335" s="20"/>
      <c r="F2335" s="21"/>
      <c r="G2335" s="22"/>
      <c r="H2335" s="23"/>
      <c r="I2335" s="24"/>
      <c r="J2335" s="25"/>
      <c r="K2335" s="4"/>
      <c r="L2335" s="25"/>
      <c r="N2335" s="26"/>
      <c r="O2335" s="26"/>
      <c r="P2335" s="26"/>
      <c r="Q2335" s="26"/>
      <c r="R2335" s="26"/>
      <c r="S2335" s="26"/>
      <c r="T2335" s="26"/>
      <c r="U2335" s="26"/>
      <c r="V2335" s="26"/>
      <c r="W2335" s="26"/>
      <c r="X2335" s="26"/>
      <c r="Y2335" s="26"/>
    </row>
    <row r="2336" spans="1:25" x14ac:dyDescent="0.3">
      <c r="A2336" s="18"/>
      <c r="B2336" s="19"/>
      <c r="C2336" s="4"/>
      <c r="D2336" s="20"/>
      <c r="E2336" s="20"/>
      <c r="F2336" s="21"/>
      <c r="G2336" s="22"/>
      <c r="H2336" s="23"/>
      <c r="I2336" s="24"/>
      <c r="J2336" s="25"/>
      <c r="K2336" s="4"/>
      <c r="L2336" s="25"/>
      <c r="N2336" s="26"/>
      <c r="O2336" s="26"/>
      <c r="P2336" s="26"/>
      <c r="Q2336" s="26"/>
      <c r="R2336" s="26"/>
      <c r="S2336" s="26"/>
      <c r="T2336" s="26"/>
      <c r="U2336" s="26"/>
      <c r="V2336" s="26"/>
      <c r="W2336" s="26"/>
      <c r="X2336" s="26"/>
      <c r="Y2336" s="26"/>
    </row>
    <row r="2337" spans="1:25" x14ac:dyDescent="0.3">
      <c r="A2337" s="18"/>
      <c r="B2337" s="19"/>
      <c r="C2337" s="4"/>
      <c r="D2337" s="20"/>
      <c r="E2337" s="20"/>
      <c r="F2337" s="21"/>
      <c r="G2337" s="22"/>
      <c r="H2337" s="23"/>
      <c r="I2337" s="24"/>
      <c r="J2337" s="25"/>
      <c r="K2337" s="4"/>
      <c r="L2337" s="25"/>
      <c r="N2337" s="26"/>
      <c r="O2337" s="26"/>
      <c r="P2337" s="26"/>
      <c r="Q2337" s="26"/>
      <c r="R2337" s="26"/>
      <c r="S2337" s="26"/>
      <c r="T2337" s="26"/>
      <c r="U2337" s="26"/>
      <c r="V2337" s="26"/>
      <c r="W2337" s="26"/>
      <c r="X2337" s="26"/>
      <c r="Y2337" s="26"/>
    </row>
    <row r="2338" spans="1:25" x14ac:dyDescent="0.3">
      <c r="A2338" s="18"/>
      <c r="B2338" s="19"/>
      <c r="C2338" s="4"/>
      <c r="D2338" s="20"/>
      <c r="E2338" s="20"/>
      <c r="F2338" s="21"/>
      <c r="G2338" s="22"/>
      <c r="H2338" s="23"/>
      <c r="I2338" s="24"/>
      <c r="J2338" s="25"/>
      <c r="K2338" s="4"/>
      <c r="L2338" s="25"/>
      <c r="N2338" s="26"/>
      <c r="O2338" s="26"/>
      <c r="P2338" s="26"/>
      <c r="Q2338" s="26"/>
      <c r="R2338" s="26"/>
      <c r="S2338" s="26"/>
      <c r="T2338" s="26"/>
      <c r="U2338" s="26"/>
      <c r="V2338" s="26"/>
      <c r="W2338" s="26"/>
      <c r="X2338" s="26"/>
      <c r="Y2338" s="26"/>
    </row>
    <row r="2339" spans="1:25" x14ac:dyDescent="0.3">
      <c r="A2339" s="18"/>
      <c r="B2339" s="19"/>
      <c r="C2339" s="4"/>
      <c r="D2339" s="20"/>
      <c r="E2339" s="20"/>
      <c r="F2339" s="21"/>
      <c r="G2339" s="22"/>
      <c r="H2339" s="23"/>
      <c r="I2339" s="24"/>
      <c r="J2339" s="25"/>
      <c r="K2339" s="4"/>
      <c r="L2339" s="25"/>
      <c r="N2339" s="26"/>
      <c r="O2339" s="26"/>
      <c r="P2339" s="26"/>
      <c r="Q2339" s="26"/>
      <c r="R2339" s="26"/>
      <c r="S2339" s="26"/>
      <c r="T2339" s="26"/>
      <c r="U2339" s="26"/>
      <c r="V2339" s="26"/>
      <c r="W2339" s="26"/>
      <c r="X2339" s="26"/>
      <c r="Y2339" s="26"/>
    </row>
    <row r="2340" spans="1:25" x14ac:dyDescent="0.3">
      <c r="A2340" s="18"/>
      <c r="B2340" s="19"/>
      <c r="C2340" s="4"/>
      <c r="D2340" s="20"/>
      <c r="E2340" s="20"/>
      <c r="F2340" s="21"/>
      <c r="G2340" s="22"/>
      <c r="H2340" s="23"/>
      <c r="I2340" s="24"/>
      <c r="J2340" s="25"/>
      <c r="K2340" s="4"/>
      <c r="L2340" s="25"/>
      <c r="N2340" s="26"/>
      <c r="O2340" s="26"/>
      <c r="P2340" s="26"/>
      <c r="Q2340" s="26"/>
      <c r="R2340" s="26"/>
      <c r="S2340" s="26"/>
      <c r="T2340" s="26"/>
      <c r="U2340" s="26"/>
      <c r="V2340" s="26"/>
      <c r="W2340" s="26"/>
      <c r="X2340" s="26"/>
      <c r="Y2340" s="26"/>
    </row>
    <row r="2341" spans="1:25" x14ac:dyDescent="0.3">
      <c r="A2341" s="18"/>
      <c r="B2341" s="19"/>
      <c r="C2341" s="4"/>
      <c r="D2341" s="20"/>
      <c r="E2341" s="20"/>
      <c r="F2341" s="21"/>
      <c r="G2341" s="22"/>
      <c r="H2341" s="23"/>
      <c r="I2341" s="24"/>
      <c r="J2341" s="25"/>
      <c r="K2341" s="4"/>
      <c r="L2341" s="25"/>
      <c r="N2341" s="26"/>
      <c r="O2341" s="26"/>
      <c r="P2341" s="26"/>
      <c r="Q2341" s="26"/>
      <c r="R2341" s="26"/>
      <c r="S2341" s="26"/>
      <c r="T2341" s="26"/>
      <c r="U2341" s="26"/>
      <c r="V2341" s="26"/>
      <c r="W2341" s="26"/>
      <c r="X2341" s="26"/>
      <c r="Y2341" s="26"/>
    </row>
    <row r="2342" spans="1:25" x14ac:dyDescent="0.3">
      <c r="A2342" s="18"/>
      <c r="B2342" s="19"/>
      <c r="C2342" s="4"/>
      <c r="D2342" s="20"/>
      <c r="E2342" s="20"/>
      <c r="F2342" s="21"/>
      <c r="G2342" s="22"/>
      <c r="H2342" s="23"/>
      <c r="I2342" s="24"/>
      <c r="J2342" s="25"/>
      <c r="K2342" s="4"/>
      <c r="L2342" s="25"/>
      <c r="N2342" s="26"/>
      <c r="O2342" s="26"/>
      <c r="P2342" s="26"/>
      <c r="Q2342" s="26"/>
      <c r="R2342" s="26"/>
      <c r="S2342" s="26"/>
      <c r="T2342" s="26"/>
      <c r="U2342" s="26"/>
      <c r="V2342" s="26"/>
      <c r="W2342" s="26"/>
      <c r="X2342" s="26"/>
      <c r="Y2342" s="26"/>
    </row>
    <row r="2343" spans="1:25" x14ac:dyDescent="0.3">
      <c r="A2343" s="18"/>
      <c r="B2343" s="19"/>
      <c r="C2343" s="4"/>
      <c r="D2343" s="20"/>
      <c r="E2343" s="20"/>
      <c r="F2343" s="21"/>
      <c r="G2343" s="22"/>
      <c r="H2343" s="23"/>
      <c r="I2343" s="24"/>
      <c r="J2343" s="25"/>
      <c r="K2343" s="4"/>
      <c r="L2343" s="25"/>
      <c r="N2343" s="26"/>
      <c r="O2343" s="26"/>
      <c r="P2343" s="26"/>
      <c r="Q2343" s="26"/>
      <c r="R2343" s="26"/>
      <c r="S2343" s="26"/>
      <c r="T2343" s="26"/>
      <c r="U2343" s="26"/>
      <c r="V2343" s="26"/>
      <c r="W2343" s="26"/>
      <c r="X2343" s="26"/>
      <c r="Y2343" s="26"/>
    </row>
    <row r="2344" spans="1:25" x14ac:dyDescent="0.3">
      <c r="A2344" s="18"/>
      <c r="B2344" s="19"/>
      <c r="C2344" s="4"/>
      <c r="D2344" s="20"/>
      <c r="E2344" s="20"/>
      <c r="F2344" s="21"/>
      <c r="G2344" s="22"/>
      <c r="H2344" s="23"/>
      <c r="I2344" s="24"/>
      <c r="J2344" s="25"/>
      <c r="K2344" s="4"/>
      <c r="L2344" s="25"/>
      <c r="N2344" s="26"/>
      <c r="O2344" s="26"/>
      <c r="P2344" s="26"/>
      <c r="Q2344" s="26"/>
      <c r="R2344" s="26"/>
      <c r="S2344" s="26"/>
      <c r="T2344" s="26"/>
      <c r="U2344" s="26"/>
      <c r="V2344" s="26"/>
      <c r="W2344" s="26"/>
      <c r="X2344" s="26"/>
      <c r="Y2344" s="26"/>
    </row>
    <row r="2345" spans="1:25" x14ac:dyDescent="0.3">
      <c r="A2345" s="18"/>
      <c r="B2345" s="19"/>
      <c r="C2345" s="4"/>
      <c r="D2345" s="20"/>
      <c r="E2345" s="20"/>
      <c r="F2345" s="21"/>
      <c r="G2345" s="22"/>
      <c r="H2345" s="23"/>
      <c r="I2345" s="24"/>
      <c r="J2345" s="25"/>
      <c r="K2345" s="4"/>
      <c r="L2345" s="25"/>
      <c r="N2345" s="26"/>
      <c r="O2345" s="26"/>
      <c r="P2345" s="26"/>
      <c r="Q2345" s="26"/>
      <c r="R2345" s="26"/>
      <c r="S2345" s="26"/>
      <c r="T2345" s="26"/>
      <c r="U2345" s="26"/>
      <c r="V2345" s="26"/>
      <c r="W2345" s="26"/>
      <c r="X2345" s="26"/>
      <c r="Y2345" s="26"/>
    </row>
    <row r="2346" spans="1:25" x14ac:dyDescent="0.3">
      <c r="A2346" s="18"/>
      <c r="B2346" s="19"/>
      <c r="C2346" s="4"/>
      <c r="D2346" s="20"/>
      <c r="E2346" s="20"/>
      <c r="F2346" s="21"/>
      <c r="G2346" s="22"/>
      <c r="H2346" s="23"/>
      <c r="I2346" s="24"/>
      <c r="J2346" s="25"/>
      <c r="K2346" s="4"/>
      <c r="L2346" s="25"/>
      <c r="N2346" s="26"/>
      <c r="O2346" s="26"/>
      <c r="P2346" s="26"/>
      <c r="Q2346" s="26"/>
      <c r="R2346" s="26"/>
      <c r="S2346" s="26"/>
      <c r="T2346" s="26"/>
      <c r="U2346" s="26"/>
      <c r="V2346" s="26"/>
      <c r="W2346" s="26"/>
      <c r="X2346" s="26"/>
      <c r="Y2346" s="26"/>
    </row>
    <row r="2347" spans="1:25" x14ac:dyDescent="0.3">
      <c r="A2347" s="18"/>
      <c r="B2347" s="19"/>
      <c r="C2347" s="4"/>
      <c r="D2347" s="20"/>
      <c r="E2347" s="20"/>
      <c r="F2347" s="21"/>
      <c r="G2347" s="22"/>
      <c r="H2347" s="23"/>
      <c r="I2347" s="24"/>
      <c r="J2347" s="25"/>
      <c r="K2347" s="4"/>
      <c r="L2347" s="25"/>
      <c r="N2347" s="26"/>
      <c r="O2347" s="26"/>
      <c r="P2347" s="26"/>
      <c r="Q2347" s="26"/>
      <c r="R2347" s="26"/>
      <c r="S2347" s="26"/>
      <c r="T2347" s="26"/>
      <c r="U2347" s="26"/>
      <c r="V2347" s="26"/>
      <c r="W2347" s="26"/>
      <c r="X2347" s="26"/>
      <c r="Y2347" s="26"/>
    </row>
    <row r="2348" spans="1:25" x14ac:dyDescent="0.3">
      <c r="A2348" s="18"/>
      <c r="B2348" s="19"/>
      <c r="C2348" s="4"/>
      <c r="D2348" s="20"/>
      <c r="E2348" s="20"/>
      <c r="F2348" s="21"/>
      <c r="G2348" s="22"/>
      <c r="H2348" s="23"/>
      <c r="I2348" s="24"/>
      <c r="J2348" s="25"/>
      <c r="K2348" s="4"/>
      <c r="L2348" s="25"/>
      <c r="N2348" s="26"/>
      <c r="O2348" s="26"/>
      <c r="P2348" s="26"/>
      <c r="Q2348" s="26"/>
      <c r="R2348" s="26"/>
      <c r="S2348" s="26"/>
      <c r="T2348" s="26"/>
      <c r="U2348" s="26"/>
      <c r="V2348" s="26"/>
      <c r="W2348" s="26"/>
      <c r="X2348" s="26"/>
      <c r="Y2348" s="26"/>
    </row>
    <row r="2349" spans="1:25" x14ac:dyDescent="0.3">
      <c r="A2349" s="18"/>
      <c r="B2349" s="19"/>
      <c r="C2349" s="4"/>
      <c r="D2349" s="20"/>
      <c r="E2349" s="20"/>
      <c r="F2349" s="21"/>
      <c r="G2349" s="22"/>
      <c r="H2349" s="23"/>
      <c r="I2349" s="24"/>
      <c r="J2349" s="25"/>
      <c r="K2349" s="4"/>
      <c r="L2349" s="25"/>
      <c r="N2349" s="26"/>
      <c r="O2349" s="26"/>
      <c r="P2349" s="26"/>
      <c r="Q2349" s="26"/>
      <c r="R2349" s="26"/>
      <c r="S2349" s="26"/>
      <c r="T2349" s="26"/>
      <c r="U2349" s="26"/>
      <c r="V2349" s="26"/>
      <c r="W2349" s="26"/>
      <c r="X2349" s="26"/>
      <c r="Y2349" s="26"/>
    </row>
    <row r="2350" spans="1:25" x14ac:dyDescent="0.3">
      <c r="A2350" s="18"/>
      <c r="B2350" s="19"/>
      <c r="C2350" s="4"/>
      <c r="D2350" s="20"/>
      <c r="E2350" s="20"/>
      <c r="F2350" s="21"/>
      <c r="G2350" s="22"/>
      <c r="H2350" s="23"/>
      <c r="I2350" s="24"/>
      <c r="J2350" s="25"/>
      <c r="K2350" s="4"/>
      <c r="L2350" s="25"/>
      <c r="N2350" s="26"/>
      <c r="O2350" s="26"/>
      <c r="P2350" s="26"/>
      <c r="Q2350" s="26"/>
      <c r="R2350" s="26"/>
      <c r="S2350" s="26"/>
      <c r="T2350" s="26"/>
      <c r="U2350" s="26"/>
      <c r="V2350" s="26"/>
      <c r="W2350" s="26"/>
      <c r="X2350" s="26"/>
      <c r="Y2350" s="26"/>
    </row>
    <row r="2351" spans="1:25" x14ac:dyDescent="0.3">
      <c r="A2351" s="18"/>
      <c r="B2351" s="19"/>
      <c r="C2351" s="4"/>
      <c r="D2351" s="20"/>
      <c r="E2351" s="20"/>
      <c r="F2351" s="21"/>
      <c r="G2351" s="22"/>
      <c r="H2351" s="23"/>
      <c r="I2351" s="24"/>
      <c r="J2351" s="25"/>
      <c r="K2351" s="4"/>
      <c r="L2351" s="25"/>
      <c r="N2351" s="26"/>
      <c r="O2351" s="26"/>
      <c r="P2351" s="26"/>
      <c r="Q2351" s="26"/>
      <c r="R2351" s="26"/>
      <c r="S2351" s="26"/>
      <c r="T2351" s="26"/>
      <c r="U2351" s="26"/>
      <c r="V2351" s="26"/>
      <c r="W2351" s="26"/>
      <c r="X2351" s="26"/>
      <c r="Y2351" s="26"/>
    </row>
    <row r="2352" spans="1:25" x14ac:dyDescent="0.3">
      <c r="A2352" s="18"/>
      <c r="B2352" s="19"/>
      <c r="C2352" s="4"/>
      <c r="D2352" s="20"/>
      <c r="E2352" s="20"/>
      <c r="F2352" s="21"/>
      <c r="G2352" s="22"/>
      <c r="H2352" s="23"/>
      <c r="I2352" s="24"/>
      <c r="J2352" s="25"/>
      <c r="K2352" s="4"/>
      <c r="L2352" s="25"/>
      <c r="N2352" s="26"/>
      <c r="O2352" s="26"/>
      <c r="P2352" s="26"/>
      <c r="Q2352" s="26"/>
      <c r="R2352" s="26"/>
      <c r="S2352" s="26"/>
      <c r="T2352" s="26"/>
      <c r="U2352" s="26"/>
      <c r="V2352" s="26"/>
      <c r="W2352" s="26"/>
      <c r="X2352" s="26"/>
      <c r="Y2352" s="26"/>
    </row>
    <row r="2353" spans="1:25" x14ac:dyDescent="0.3">
      <c r="A2353" s="18"/>
      <c r="B2353" s="19"/>
      <c r="C2353" s="4"/>
      <c r="D2353" s="20"/>
      <c r="E2353" s="20"/>
      <c r="F2353" s="21"/>
      <c r="G2353" s="22"/>
      <c r="H2353" s="23"/>
      <c r="I2353" s="24"/>
      <c r="J2353" s="25"/>
      <c r="K2353" s="4"/>
      <c r="L2353" s="25"/>
      <c r="N2353" s="26"/>
      <c r="O2353" s="26"/>
      <c r="P2353" s="26"/>
      <c r="Q2353" s="26"/>
      <c r="R2353" s="26"/>
      <c r="S2353" s="26"/>
      <c r="T2353" s="26"/>
      <c r="U2353" s="26"/>
      <c r="V2353" s="26"/>
      <c r="W2353" s="26"/>
      <c r="X2353" s="26"/>
      <c r="Y2353" s="26"/>
    </row>
    <row r="2354" spans="1:25" x14ac:dyDescent="0.3">
      <c r="A2354" s="18"/>
      <c r="B2354" s="19"/>
      <c r="C2354" s="4"/>
      <c r="D2354" s="20"/>
      <c r="E2354" s="20"/>
      <c r="F2354" s="21"/>
      <c r="G2354" s="22"/>
      <c r="H2354" s="23"/>
      <c r="I2354" s="24"/>
      <c r="J2354" s="25"/>
      <c r="K2354" s="4"/>
      <c r="L2354" s="25"/>
      <c r="N2354" s="26"/>
      <c r="O2354" s="26"/>
      <c r="P2354" s="26"/>
      <c r="Q2354" s="26"/>
      <c r="R2354" s="26"/>
      <c r="S2354" s="26"/>
      <c r="T2354" s="26"/>
      <c r="U2354" s="26"/>
      <c r="V2354" s="26"/>
      <c r="W2354" s="26"/>
      <c r="X2354" s="26"/>
      <c r="Y2354" s="26"/>
    </row>
    <row r="2355" spans="1:25" x14ac:dyDescent="0.3">
      <c r="A2355" s="18"/>
      <c r="B2355" s="19"/>
      <c r="C2355" s="4"/>
      <c r="D2355" s="20"/>
      <c r="E2355" s="20"/>
      <c r="F2355" s="21"/>
      <c r="G2355" s="22"/>
      <c r="H2355" s="23"/>
      <c r="I2355" s="24"/>
      <c r="J2355" s="25"/>
      <c r="K2355" s="4"/>
      <c r="L2355" s="25"/>
      <c r="N2355" s="26"/>
      <c r="O2355" s="26"/>
      <c r="P2355" s="26"/>
      <c r="Q2355" s="26"/>
      <c r="R2355" s="26"/>
      <c r="S2355" s="26"/>
      <c r="T2355" s="26"/>
      <c r="U2355" s="26"/>
      <c r="V2355" s="26"/>
      <c r="W2355" s="26"/>
      <c r="X2355" s="26"/>
      <c r="Y2355" s="26"/>
    </row>
    <row r="2356" spans="1:25" x14ac:dyDescent="0.3">
      <c r="A2356" s="18"/>
      <c r="B2356" s="19"/>
      <c r="C2356" s="4"/>
      <c r="D2356" s="20"/>
      <c r="E2356" s="20"/>
      <c r="F2356" s="21"/>
      <c r="G2356" s="22"/>
      <c r="H2356" s="23"/>
      <c r="I2356" s="24"/>
      <c r="J2356" s="25"/>
      <c r="K2356" s="4"/>
      <c r="L2356" s="25"/>
      <c r="N2356" s="26"/>
      <c r="O2356" s="26"/>
      <c r="P2356" s="26"/>
      <c r="Q2356" s="26"/>
      <c r="R2356" s="26"/>
      <c r="S2356" s="26"/>
      <c r="T2356" s="26"/>
      <c r="U2356" s="26"/>
      <c r="V2356" s="26"/>
      <c r="W2356" s="26"/>
      <c r="X2356" s="26"/>
      <c r="Y2356" s="26"/>
    </row>
    <row r="2357" spans="1:25" x14ac:dyDescent="0.3">
      <c r="A2357" s="18"/>
      <c r="B2357" s="19"/>
      <c r="C2357" s="4"/>
      <c r="D2357" s="20"/>
      <c r="E2357" s="20"/>
      <c r="F2357" s="21"/>
      <c r="G2357" s="22"/>
      <c r="H2357" s="23"/>
      <c r="I2357" s="24"/>
      <c r="J2357" s="25"/>
      <c r="K2357" s="4"/>
      <c r="L2357" s="25"/>
      <c r="N2357" s="26"/>
      <c r="O2357" s="26"/>
      <c r="P2357" s="26"/>
      <c r="Q2357" s="26"/>
      <c r="R2357" s="26"/>
      <c r="S2357" s="26"/>
      <c r="T2357" s="26"/>
      <c r="U2357" s="26"/>
      <c r="V2357" s="26"/>
      <c r="W2357" s="26"/>
      <c r="X2357" s="26"/>
      <c r="Y2357" s="26"/>
    </row>
    <row r="2358" spans="1:25" x14ac:dyDescent="0.3">
      <c r="A2358" s="18"/>
      <c r="B2358" s="19"/>
      <c r="C2358" s="4"/>
      <c r="D2358" s="20"/>
      <c r="E2358" s="20"/>
      <c r="F2358" s="21"/>
      <c r="G2358" s="22"/>
      <c r="H2358" s="23"/>
      <c r="I2358" s="24"/>
      <c r="J2358" s="25"/>
      <c r="K2358" s="4"/>
      <c r="L2358" s="25"/>
      <c r="N2358" s="26"/>
      <c r="O2358" s="26"/>
      <c r="P2358" s="26"/>
      <c r="Q2358" s="26"/>
      <c r="R2358" s="26"/>
      <c r="S2358" s="26"/>
      <c r="T2358" s="26"/>
      <c r="U2358" s="26"/>
      <c r="V2358" s="26"/>
      <c r="W2358" s="26"/>
      <c r="X2358" s="26"/>
      <c r="Y2358" s="26"/>
    </row>
    <row r="2359" spans="1:25" x14ac:dyDescent="0.3">
      <c r="A2359" s="18"/>
      <c r="B2359" s="19"/>
      <c r="C2359" s="4"/>
      <c r="D2359" s="20"/>
      <c r="E2359" s="20"/>
      <c r="F2359" s="21"/>
      <c r="G2359" s="22"/>
      <c r="H2359" s="23"/>
      <c r="I2359" s="24"/>
      <c r="J2359" s="25"/>
      <c r="K2359" s="4"/>
      <c r="L2359" s="25"/>
      <c r="N2359" s="26"/>
      <c r="O2359" s="26"/>
      <c r="P2359" s="26"/>
      <c r="Q2359" s="26"/>
      <c r="R2359" s="26"/>
      <c r="S2359" s="26"/>
      <c r="T2359" s="26"/>
      <c r="U2359" s="26"/>
      <c r="V2359" s="26"/>
      <c r="W2359" s="26"/>
      <c r="X2359" s="26"/>
      <c r="Y2359" s="26"/>
    </row>
    <row r="2360" spans="1:25" x14ac:dyDescent="0.3">
      <c r="A2360" s="18"/>
      <c r="B2360" s="19"/>
      <c r="C2360" s="4"/>
      <c r="D2360" s="20"/>
      <c r="E2360" s="20"/>
      <c r="F2360" s="21"/>
      <c r="G2360" s="22"/>
      <c r="H2360" s="23"/>
      <c r="I2360" s="24"/>
      <c r="J2360" s="25"/>
      <c r="K2360" s="4"/>
      <c r="L2360" s="25"/>
      <c r="N2360" s="26"/>
      <c r="O2360" s="26"/>
      <c r="P2360" s="26"/>
      <c r="Q2360" s="26"/>
      <c r="R2360" s="26"/>
      <c r="S2360" s="26"/>
      <c r="T2360" s="26"/>
      <c r="U2360" s="26"/>
      <c r="V2360" s="26"/>
      <c r="W2360" s="26"/>
      <c r="X2360" s="26"/>
      <c r="Y2360" s="26"/>
    </row>
    <row r="2361" spans="1:25" x14ac:dyDescent="0.3">
      <c r="A2361" s="18"/>
      <c r="B2361" s="19"/>
      <c r="C2361" s="4"/>
      <c r="D2361" s="20"/>
      <c r="E2361" s="20"/>
      <c r="F2361" s="21"/>
      <c r="G2361" s="22"/>
      <c r="H2361" s="23"/>
      <c r="I2361" s="24"/>
      <c r="J2361" s="25"/>
      <c r="K2361" s="4"/>
      <c r="L2361" s="25"/>
      <c r="N2361" s="26"/>
      <c r="O2361" s="26"/>
      <c r="P2361" s="26"/>
      <c r="Q2361" s="26"/>
      <c r="R2361" s="26"/>
      <c r="S2361" s="26"/>
      <c r="T2361" s="26"/>
      <c r="U2361" s="26"/>
      <c r="V2361" s="26"/>
      <c r="W2361" s="26"/>
      <c r="X2361" s="26"/>
      <c r="Y2361" s="26"/>
    </row>
    <row r="2362" spans="1:25" x14ac:dyDescent="0.3">
      <c r="A2362" s="18"/>
      <c r="B2362" s="19"/>
      <c r="C2362" s="4"/>
      <c r="D2362" s="20"/>
      <c r="E2362" s="20"/>
      <c r="F2362" s="21"/>
      <c r="G2362" s="22"/>
      <c r="H2362" s="23"/>
      <c r="I2362" s="24"/>
      <c r="J2362" s="25"/>
      <c r="K2362" s="4"/>
      <c r="L2362" s="25"/>
      <c r="N2362" s="26"/>
      <c r="O2362" s="26"/>
      <c r="P2362" s="26"/>
      <c r="Q2362" s="26"/>
      <c r="R2362" s="26"/>
      <c r="S2362" s="26"/>
      <c r="T2362" s="26"/>
      <c r="U2362" s="26"/>
      <c r="V2362" s="26"/>
      <c r="W2362" s="26"/>
      <c r="X2362" s="26"/>
      <c r="Y2362" s="26"/>
    </row>
    <row r="2363" spans="1:25" x14ac:dyDescent="0.3">
      <c r="A2363" s="18"/>
      <c r="B2363" s="19"/>
      <c r="C2363" s="4"/>
      <c r="D2363" s="20"/>
      <c r="E2363" s="20"/>
      <c r="F2363" s="21"/>
      <c r="G2363" s="22"/>
      <c r="H2363" s="23"/>
      <c r="I2363" s="24"/>
      <c r="J2363" s="25"/>
      <c r="K2363" s="4"/>
      <c r="L2363" s="25"/>
      <c r="N2363" s="26"/>
      <c r="O2363" s="26"/>
      <c r="P2363" s="26"/>
      <c r="Q2363" s="26"/>
      <c r="R2363" s="26"/>
      <c r="S2363" s="26"/>
      <c r="T2363" s="26"/>
      <c r="U2363" s="26"/>
      <c r="V2363" s="26"/>
      <c r="W2363" s="26"/>
      <c r="X2363" s="26"/>
      <c r="Y2363" s="26"/>
    </row>
    <row r="2364" spans="1:25" x14ac:dyDescent="0.3">
      <c r="A2364" s="18"/>
      <c r="B2364" s="19"/>
      <c r="C2364" s="4"/>
      <c r="D2364" s="20"/>
      <c r="E2364" s="20"/>
      <c r="F2364" s="21"/>
      <c r="G2364" s="22"/>
      <c r="H2364" s="23"/>
      <c r="I2364" s="24"/>
      <c r="J2364" s="25"/>
      <c r="K2364" s="4"/>
      <c r="L2364" s="25"/>
      <c r="N2364" s="26"/>
      <c r="O2364" s="26"/>
      <c r="P2364" s="26"/>
      <c r="Q2364" s="26"/>
      <c r="R2364" s="26"/>
      <c r="S2364" s="26"/>
      <c r="T2364" s="26"/>
      <c r="U2364" s="26"/>
      <c r="V2364" s="26"/>
      <c r="W2364" s="26"/>
      <c r="X2364" s="26"/>
      <c r="Y2364" s="26"/>
    </row>
    <row r="2365" spans="1:25" x14ac:dyDescent="0.3">
      <c r="A2365" s="18"/>
      <c r="B2365" s="19"/>
      <c r="C2365" s="4"/>
      <c r="D2365" s="20"/>
      <c r="E2365" s="20"/>
      <c r="F2365" s="21"/>
      <c r="G2365" s="22"/>
      <c r="H2365" s="23"/>
      <c r="I2365" s="24"/>
      <c r="J2365" s="25"/>
      <c r="K2365" s="4"/>
      <c r="L2365" s="25"/>
      <c r="N2365" s="26"/>
      <c r="O2365" s="26"/>
      <c r="P2365" s="26"/>
      <c r="Q2365" s="26"/>
      <c r="R2365" s="26"/>
      <c r="S2365" s="26"/>
      <c r="T2365" s="26"/>
      <c r="U2365" s="26"/>
      <c r="V2365" s="26"/>
      <c r="W2365" s="26"/>
      <c r="X2365" s="26"/>
      <c r="Y2365" s="26"/>
    </row>
    <row r="2366" spans="1:25" x14ac:dyDescent="0.3">
      <c r="A2366" s="18"/>
      <c r="B2366" s="19"/>
      <c r="C2366" s="4"/>
      <c r="D2366" s="20"/>
      <c r="E2366" s="20"/>
      <c r="F2366" s="21"/>
      <c r="G2366" s="22"/>
      <c r="H2366" s="23"/>
      <c r="I2366" s="24"/>
      <c r="J2366" s="25"/>
      <c r="K2366" s="4"/>
      <c r="L2366" s="25"/>
      <c r="N2366" s="26"/>
      <c r="O2366" s="26"/>
      <c r="P2366" s="26"/>
      <c r="Q2366" s="26"/>
      <c r="R2366" s="26"/>
      <c r="S2366" s="26"/>
      <c r="T2366" s="26"/>
      <c r="U2366" s="26"/>
      <c r="V2366" s="26"/>
      <c r="W2366" s="26"/>
      <c r="X2366" s="26"/>
      <c r="Y2366" s="26"/>
    </row>
    <row r="2367" spans="1:25" x14ac:dyDescent="0.3">
      <c r="A2367" s="18"/>
      <c r="B2367" s="19"/>
      <c r="C2367" s="4"/>
      <c r="D2367" s="20"/>
      <c r="E2367" s="20"/>
      <c r="F2367" s="21"/>
      <c r="G2367" s="22"/>
      <c r="H2367" s="23"/>
      <c r="I2367" s="24"/>
      <c r="J2367" s="25"/>
      <c r="K2367" s="4"/>
      <c r="L2367" s="25"/>
      <c r="N2367" s="26"/>
      <c r="O2367" s="26"/>
      <c r="P2367" s="26"/>
      <c r="Q2367" s="26"/>
      <c r="R2367" s="26"/>
      <c r="S2367" s="26"/>
      <c r="T2367" s="26"/>
      <c r="U2367" s="26"/>
      <c r="V2367" s="26"/>
      <c r="W2367" s="26"/>
      <c r="X2367" s="26"/>
      <c r="Y2367" s="26"/>
    </row>
    <row r="2368" spans="1:25" x14ac:dyDescent="0.3">
      <c r="A2368" s="18"/>
      <c r="B2368" s="19"/>
      <c r="C2368" s="4"/>
      <c r="D2368" s="20"/>
      <c r="E2368" s="20"/>
      <c r="F2368" s="21"/>
      <c r="G2368" s="22"/>
      <c r="H2368" s="23"/>
      <c r="I2368" s="24"/>
      <c r="J2368" s="25"/>
      <c r="K2368" s="4"/>
      <c r="L2368" s="25"/>
      <c r="N2368" s="26"/>
      <c r="O2368" s="26"/>
      <c r="P2368" s="26"/>
      <c r="Q2368" s="26"/>
      <c r="R2368" s="26"/>
      <c r="S2368" s="26"/>
      <c r="T2368" s="26"/>
      <c r="U2368" s="26"/>
      <c r="V2368" s="26"/>
      <c r="W2368" s="26"/>
      <c r="X2368" s="26"/>
      <c r="Y2368" s="26"/>
    </row>
    <row r="2369" spans="1:25" x14ac:dyDescent="0.3">
      <c r="A2369" s="18"/>
      <c r="B2369" s="19"/>
      <c r="C2369" s="4"/>
      <c r="D2369" s="20"/>
      <c r="E2369" s="20"/>
      <c r="F2369" s="21"/>
      <c r="G2369" s="22"/>
      <c r="H2369" s="23"/>
      <c r="I2369" s="24"/>
      <c r="J2369" s="25"/>
      <c r="K2369" s="4"/>
      <c r="L2369" s="25"/>
      <c r="N2369" s="26"/>
      <c r="O2369" s="26"/>
      <c r="P2369" s="26"/>
      <c r="Q2369" s="26"/>
      <c r="R2369" s="26"/>
      <c r="S2369" s="26"/>
      <c r="T2369" s="26"/>
      <c r="U2369" s="26"/>
      <c r="V2369" s="26"/>
      <c r="W2369" s="26"/>
      <c r="X2369" s="26"/>
      <c r="Y2369" s="26"/>
    </row>
    <row r="2370" spans="1:25" x14ac:dyDescent="0.3">
      <c r="A2370" s="18"/>
      <c r="B2370" s="19"/>
      <c r="C2370" s="4"/>
      <c r="D2370" s="20"/>
      <c r="E2370" s="20"/>
      <c r="F2370" s="21"/>
      <c r="G2370" s="22"/>
      <c r="H2370" s="23"/>
      <c r="I2370" s="24"/>
      <c r="J2370" s="25"/>
      <c r="K2370" s="4"/>
      <c r="L2370" s="25"/>
      <c r="N2370" s="26"/>
      <c r="O2370" s="26"/>
      <c r="P2370" s="26"/>
      <c r="Q2370" s="26"/>
      <c r="R2370" s="26"/>
      <c r="S2370" s="26"/>
      <c r="T2370" s="26"/>
      <c r="U2370" s="26"/>
      <c r="V2370" s="26"/>
      <c r="W2370" s="26"/>
      <c r="X2370" s="26"/>
      <c r="Y2370" s="26"/>
    </row>
    <row r="2371" spans="1:25" x14ac:dyDescent="0.3">
      <c r="A2371" s="18"/>
      <c r="B2371" s="19"/>
      <c r="C2371" s="4"/>
      <c r="D2371" s="20"/>
      <c r="E2371" s="20"/>
      <c r="F2371" s="21"/>
      <c r="G2371" s="22"/>
      <c r="H2371" s="23"/>
      <c r="I2371" s="24"/>
      <c r="J2371" s="25"/>
      <c r="K2371" s="4"/>
      <c r="L2371" s="25"/>
      <c r="N2371" s="26"/>
      <c r="O2371" s="26"/>
      <c r="P2371" s="26"/>
      <c r="Q2371" s="26"/>
      <c r="R2371" s="26"/>
      <c r="S2371" s="26"/>
      <c r="T2371" s="26"/>
      <c r="U2371" s="26"/>
      <c r="V2371" s="26"/>
      <c r="W2371" s="26"/>
      <c r="X2371" s="26"/>
      <c r="Y2371" s="26"/>
    </row>
    <row r="2372" spans="1:25" x14ac:dyDescent="0.3">
      <c r="A2372" s="18"/>
      <c r="B2372" s="19"/>
      <c r="C2372" s="4"/>
      <c r="D2372" s="20"/>
      <c r="E2372" s="20"/>
      <c r="F2372" s="21"/>
      <c r="G2372" s="22"/>
      <c r="H2372" s="23"/>
      <c r="I2372" s="24"/>
      <c r="J2372" s="25"/>
      <c r="K2372" s="4"/>
      <c r="L2372" s="25"/>
      <c r="N2372" s="26"/>
      <c r="O2372" s="26"/>
      <c r="P2372" s="26"/>
      <c r="Q2372" s="26"/>
      <c r="R2372" s="26"/>
      <c r="S2372" s="26"/>
      <c r="T2372" s="26"/>
      <c r="U2372" s="26"/>
      <c r="V2372" s="26"/>
      <c r="W2372" s="26"/>
      <c r="X2372" s="26"/>
      <c r="Y2372" s="26"/>
    </row>
    <row r="2373" spans="1:25" x14ac:dyDescent="0.3">
      <c r="A2373" s="18"/>
      <c r="B2373" s="19"/>
      <c r="C2373" s="4"/>
      <c r="D2373" s="20"/>
      <c r="E2373" s="20"/>
      <c r="F2373" s="21"/>
      <c r="G2373" s="22"/>
      <c r="H2373" s="23"/>
      <c r="I2373" s="24"/>
      <c r="J2373" s="25"/>
      <c r="K2373" s="4"/>
      <c r="L2373" s="25"/>
      <c r="N2373" s="26"/>
      <c r="O2373" s="26"/>
      <c r="P2373" s="26"/>
      <c r="Q2373" s="26"/>
      <c r="R2373" s="26"/>
      <c r="S2373" s="26"/>
      <c r="T2373" s="26"/>
      <c r="U2373" s="26"/>
      <c r="V2373" s="26"/>
      <c r="W2373" s="26"/>
      <c r="X2373" s="26"/>
      <c r="Y2373" s="26"/>
    </row>
    <row r="2374" spans="1:25" x14ac:dyDescent="0.3">
      <c r="A2374" s="18"/>
      <c r="B2374" s="19"/>
      <c r="C2374" s="4"/>
      <c r="D2374" s="20"/>
      <c r="E2374" s="20"/>
      <c r="F2374" s="21"/>
      <c r="G2374" s="22"/>
      <c r="H2374" s="23"/>
      <c r="I2374" s="24"/>
      <c r="J2374" s="25"/>
      <c r="K2374" s="4"/>
      <c r="L2374" s="25"/>
      <c r="N2374" s="26"/>
      <c r="O2374" s="26"/>
      <c r="P2374" s="26"/>
      <c r="Q2374" s="26"/>
      <c r="R2374" s="26"/>
      <c r="S2374" s="26"/>
      <c r="T2374" s="26"/>
      <c r="U2374" s="26"/>
      <c r="V2374" s="26"/>
      <c r="W2374" s="26"/>
      <c r="X2374" s="26"/>
      <c r="Y2374" s="26"/>
    </row>
    <row r="2375" spans="1:25" x14ac:dyDescent="0.3">
      <c r="A2375" s="18"/>
      <c r="B2375" s="19"/>
      <c r="C2375" s="4"/>
      <c r="D2375" s="20"/>
      <c r="E2375" s="20"/>
      <c r="F2375" s="21"/>
      <c r="G2375" s="22"/>
      <c r="H2375" s="23"/>
      <c r="I2375" s="24"/>
      <c r="J2375" s="25"/>
      <c r="K2375" s="4"/>
      <c r="L2375" s="25"/>
      <c r="N2375" s="26"/>
      <c r="O2375" s="26"/>
      <c r="P2375" s="26"/>
      <c r="Q2375" s="26"/>
      <c r="R2375" s="26"/>
      <c r="S2375" s="26"/>
      <c r="T2375" s="26"/>
      <c r="U2375" s="26"/>
      <c r="V2375" s="26"/>
      <c r="W2375" s="26"/>
      <c r="X2375" s="26"/>
      <c r="Y2375" s="26"/>
    </row>
    <row r="2376" spans="1:25" x14ac:dyDescent="0.3">
      <c r="A2376" s="18"/>
      <c r="B2376" s="19"/>
      <c r="C2376" s="4"/>
      <c r="D2376" s="20"/>
      <c r="E2376" s="20"/>
      <c r="F2376" s="21"/>
      <c r="G2376" s="22"/>
      <c r="H2376" s="23"/>
      <c r="I2376" s="24"/>
      <c r="J2376" s="25"/>
      <c r="K2376" s="4"/>
      <c r="L2376" s="25"/>
      <c r="N2376" s="26"/>
      <c r="O2376" s="26"/>
      <c r="P2376" s="26"/>
      <c r="Q2376" s="26"/>
      <c r="R2376" s="26"/>
      <c r="S2376" s="26"/>
      <c r="T2376" s="26"/>
      <c r="U2376" s="26"/>
      <c r="V2376" s="26"/>
      <c r="W2376" s="26"/>
      <c r="X2376" s="26"/>
      <c r="Y2376" s="26"/>
    </row>
    <row r="2377" spans="1:25" x14ac:dyDescent="0.3">
      <c r="A2377" s="18"/>
      <c r="B2377" s="19"/>
      <c r="C2377" s="4"/>
      <c r="D2377" s="20"/>
      <c r="E2377" s="20"/>
      <c r="F2377" s="21"/>
      <c r="G2377" s="22"/>
      <c r="H2377" s="23"/>
      <c r="I2377" s="24"/>
      <c r="J2377" s="25"/>
      <c r="K2377" s="4"/>
      <c r="L2377" s="25"/>
      <c r="N2377" s="26"/>
      <c r="O2377" s="26"/>
      <c r="P2377" s="26"/>
      <c r="Q2377" s="26"/>
      <c r="R2377" s="26"/>
      <c r="S2377" s="26"/>
      <c r="T2377" s="26"/>
      <c r="U2377" s="26"/>
      <c r="V2377" s="26"/>
      <c r="W2377" s="26"/>
      <c r="X2377" s="26"/>
      <c r="Y2377" s="26"/>
    </row>
    <row r="2378" spans="1:25" x14ac:dyDescent="0.3">
      <c r="A2378" s="18"/>
      <c r="B2378" s="19"/>
      <c r="C2378" s="4"/>
      <c r="D2378" s="20"/>
      <c r="E2378" s="20"/>
      <c r="F2378" s="21"/>
      <c r="G2378" s="22"/>
      <c r="H2378" s="23"/>
      <c r="I2378" s="24"/>
      <c r="J2378" s="25"/>
      <c r="K2378" s="4"/>
      <c r="L2378" s="25"/>
      <c r="N2378" s="26"/>
      <c r="O2378" s="26"/>
      <c r="P2378" s="26"/>
      <c r="Q2378" s="26"/>
      <c r="R2378" s="26"/>
      <c r="S2378" s="26"/>
      <c r="T2378" s="26"/>
      <c r="U2378" s="26"/>
      <c r="V2378" s="26"/>
      <c r="W2378" s="26"/>
      <c r="X2378" s="26"/>
      <c r="Y2378" s="26"/>
    </row>
    <row r="2379" spans="1:25" x14ac:dyDescent="0.3">
      <c r="A2379" s="18"/>
      <c r="B2379" s="19"/>
      <c r="C2379" s="4"/>
      <c r="D2379" s="20"/>
      <c r="E2379" s="20"/>
      <c r="F2379" s="21"/>
      <c r="G2379" s="22"/>
      <c r="H2379" s="23"/>
      <c r="I2379" s="24"/>
      <c r="J2379" s="25"/>
      <c r="K2379" s="4"/>
      <c r="L2379" s="25"/>
      <c r="N2379" s="26"/>
      <c r="O2379" s="26"/>
      <c r="P2379" s="26"/>
      <c r="Q2379" s="26"/>
      <c r="R2379" s="26"/>
      <c r="S2379" s="26"/>
      <c r="T2379" s="26"/>
      <c r="U2379" s="26"/>
      <c r="V2379" s="26"/>
      <c r="W2379" s="26"/>
      <c r="X2379" s="26"/>
      <c r="Y2379" s="26"/>
    </row>
    <row r="2380" spans="1:25" x14ac:dyDescent="0.3">
      <c r="A2380" s="18"/>
      <c r="B2380" s="19"/>
      <c r="C2380" s="4"/>
      <c r="D2380" s="20"/>
      <c r="E2380" s="20"/>
      <c r="F2380" s="21"/>
      <c r="G2380" s="22"/>
      <c r="H2380" s="23"/>
      <c r="I2380" s="24"/>
      <c r="J2380" s="25"/>
      <c r="K2380" s="4"/>
      <c r="L2380" s="25"/>
      <c r="N2380" s="26"/>
      <c r="O2380" s="26"/>
      <c r="P2380" s="26"/>
      <c r="Q2380" s="26"/>
      <c r="R2380" s="26"/>
      <c r="S2380" s="26"/>
      <c r="T2380" s="26"/>
      <c r="U2380" s="26"/>
      <c r="V2380" s="26"/>
      <c r="W2380" s="26"/>
      <c r="X2380" s="26"/>
      <c r="Y2380" s="26"/>
    </row>
    <row r="2381" spans="1:25" x14ac:dyDescent="0.3">
      <c r="A2381" s="18"/>
      <c r="B2381" s="19"/>
      <c r="C2381" s="4"/>
      <c r="D2381" s="20"/>
      <c r="E2381" s="20"/>
      <c r="F2381" s="21"/>
      <c r="G2381" s="22"/>
      <c r="H2381" s="23"/>
      <c r="I2381" s="24"/>
      <c r="J2381" s="25"/>
      <c r="K2381" s="4"/>
      <c r="L2381" s="25"/>
      <c r="N2381" s="26"/>
      <c r="O2381" s="26"/>
      <c r="P2381" s="26"/>
      <c r="Q2381" s="26"/>
      <c r="R2381" s="26"/>
      <c r="S2381" s="26"/>
      <c r="T2381" s="26"/>
      <c r="U2381" s="26"/>
      <c r="V2381" s="26"/>
      <c r="W2381" s="26"/>
      <c r="X2381" s="26"/>
      <c r="Y2381" s="26"/>
    </row>
    <row r="2382" spans="1:25" x14ac:dyDescent="0.3">
      <c r="A2382" s="18"/>
      <c r="B2382" s="19"/>
      <c r="C2382" s="4"/>
      <c r="D2382" s="20"/>
      <c r="E2382" s="20"/>
      <c r="F2382" s="21"/>
      <c r="G2382" s="22"/>
      <c r="H2382" s="23"/>
      <c r="I2382" s="24"/>
      <c r="J2382" s="25"/>
      <c r="K2382" s="4"/>
      <c r="L2382" s="25"/>
      <c r="N2382" s="26"/>
      <c r="O2382" s="26"/>
      <c r="P2382" s="26"/>
      <c r="Q2382" s="26"/>
      <c r="R2382" s="26"/>
      <c r="S2382" s="26"/>
      <c r="T2382" s="26"/>
      <c r="U2382" s="26"/>
      <c r="V2382" s="26"/>
      <c r="W2382" s="26"/>
      <c r="X2382" s="26"/>
      <c r="Y2382" s="26"/>
    </row>
    <row r="2383" spans="1:25" x14ac:dyDescent="0.3">
      <c r="A2383" s="18"/>
      <c r="B2383" s="19"/>
      <c r="C2383" s="4"/>
      <c r="D2383" s="20"/>
      <c r="E2383" s="20"/>
      <c r="F2383" s="21"/>
      <c r="G2383" s="22"/>
      <c r="H2383" s="23"/>
      <c r="I2383" s="24"/>
      <c r="J2383" s="25"/>
      <c r="K2383" s="4"/>
      <c r="L2383" s="25"/>
      <c r="N2383" s="26"/>
      <c r="O2383" s="26"/>
      <c r="P2383" s="26"/>
      <c r="Q2383" s="26"/>
      <c r="R2383" s="26"/>
      <c r="S2383" s="26"/>
      <c r="T2383" s="26"/>
      <c r="U2383" s="26"/>
      <c r="V2383" s="26"/>
      <c r="W2383" s="26"/>
      <c r="X2383" s="26"/>
      <c r="Y2383" s="26"/>
    </row>
    <row r="2384" spans="1:25" x14ac:dyDescent="0.3">
      <c r="A2384" s="18"/>
      <c r="B2384" s="19"/>
      <c r="C2384" s="4"/>
      <c r="D2384" s="20"/>
      <c r="E2384" s="20"/>
      <c r="F2384" s="21"/>
      <c r="G2384" s="22"/>
      <c r="H2384" s="23"/>
      <c r="I2384" s="24"/>
      <c r="J2384" s="25"/>
      <c r="K2384" s="4"/>
      <c r="L2384" s="25"/>
      <c r="N2384" s="26"/>
      <c r="O2384" s="26"/>
      <c r="P2384" s="26"/>
      <c r="Q2384" s="26"/>
      <c r="R2384" s="26"/>
      <c r="S2384" s="26"/>
      <c r="T2384" s="26"/>
      <c r="U2384" s="26"/>
      <c r="V2384" s="26"/>
      <c r="W2384" s="26"/>
      <c r="X2384" s="26"/>
      <c r="Y2384" s="26"/>
    </row>
    <row r="2385" spans="1:25" x14ac:dyDescent="0.3">
      <c r="A2385" s="18"/>
      <c r="B2385" s="19"/>
      <c r="C2385" s="4"/>
      <c r="D2385" s="20"/>
      <c r="E2385" s="20"/>
      <c r="F2385" s="21"/>
      <c r="G2385" s="22"/>
      <c r="H2385" s="23"/>
      <c r="I2385" s="24"/>
      <c r="J2385" s="25"/>
      <c r="K2385" s="4"/>
      <c r="L2385" s="25"/>
      <c r="N2385" s="26"/>
      <c r="O2385" s="26"/>
      <c r="P2385" s="26"/>
      <c r="Q2385" s="26"/>
      <c r="R2385" s="26"/>
      <c r="S2385" s="26"/>
      <c r="T2385" s="26"/>
      <c r="U2385" s="26"/>
      <c r="V2385" s="26"/>
      <c r="W2385" s="26"/>
      <c r="X2385" s="26"/>
      <c r="Y2385" s="26"/>
    </row>
    <row r="2386" spans="1:25" x14ac:dyDescent="0.3">
      <c r="A2386" s="18"/>
      <c r="B2386" s="19"/>
      <c r="C2386" s="4"/>
      <c r="D2386" s="20"/>
      <c r="E2386" s="20"/>
      <c r="F2386" s="21"/>
      <c r="G2386" s="22"/>
      <c r="H2386" s="23"/>
      <c r="I2386" s="24"/>
      <c r="J2386" s="25"/>
      <c r="K2386" s="4"/>
      <c r="L2386" s="25"/>
      <c r="N2386" s="26"/>
      <c r="O2386" s="26"/>
      <c r="P2386" s="26"/>
      <c r="Q2386" s="26"/>
      <c r="R2386" s="26"/>
      <c r="S2386" s="26"/>
      <c r="T2386" s="26"/>
      <c r="U2386" s="26"/>
      <c r="V2386" s="26"/>
      <c r="W2386" s="26"/>
      <c r="X2386" s="26"/>
      <c r="Y2386" s="26"/>
    </row>
    <row r="2387" spans="1:25" x14ac:dyDescent="0.3">
      <c r="A2387" s="18"/>
      <c r="B2387" s="19"/>
      <c r="C2387" s="4"/>
      <c r="D2387" s="20"/>
      <c r="E2387" s="20"/>
      <c r="F2387" s="21"/>
      <c r="G2387" s="22"/>
      <c r="H2387" s="23"/>
      <c r="I2387" s="24"/>
      <c r="J2387" s="25"/>
      <c r="K2387" s="4"/>
      <c r="L2387" s="25"/>
      <c r="N2387" s="26"/>
      <c r="O2387" s="26"/>
      <c r="P2387" s="26"/>
      <c r="Q2387" s="26"/>
      <c r="R2387" s="26"/>
      <c r="S2387" s="26"/>
      <c r="T2387" s="26"/>
      <c r="U2387" s="26"/>
      <c r="V2387" s="26"/>
      <c r="W2387" s="26"/>
      <c r="X2387" s="26"/>
      <c r="Y2387" s="26"/>
    </row>
    <row r="2388" spans="1:25" x14ac:dyDescent="0.3">
      <c r="A2388" s="18"/>
      <c r="B2388" s="19"/>
      <c r="C2388" s="4"/>
      <c r="D2388" s="20"/>
      <c r="E2388" s="20"/>
      <c r="F2388" s="21"/>
      <c r="G2388" s="22"/>
      <c r="H2388" s="23"/>
      <c r="I2388" s="24"/>
      <c r="J2388" s="25"/>
      <c r="K2388" s="4"/>
      <c r="L2388" s="25"/>
      <c r="N2388" s="26"/>
      <c r="O2388" s="26"/>
      <c r="P2388" s="26"/>
      <c r="Q2388" s="26"/>
      <c r="R2388" s="26"/>
      <c r="S2388" s="26"/>
      <c r="T2388" s="26"/>
      <c r="U2388" s="26"/>
      <c r="V2388" s="26"/>
      <c r="W2388" s="26"/>
      <c r="X2388" s="26"/>
      <c r="Y2388" s="26"/>
    </row>
    <row r="2389" spans="1:25" x14ac:dyDescent="0.3">
      <c r="A2389" s="18"/>
      <c r="B2389" s="19"/>
      <c r="C2389" s="4"/>
      <c r="D2389" s="20"/>
      <c r="E2389" s="20"/>
      <c r="F2389" s="21"/>
      <c r="G2389" s="22"/>
      <c r="H2389" s="23"/>
      <c r="I2389" s="24"/>
      <c r="J2389" s="25"/>
      <c r="K2389" s="4"/>
      <c r="L2389" s="25"/>
      <c r="N2389" s="26"/>
      <c r="O2389" s="26"/>
      <c r="P2389" s="26"/>
      <c r="Q2389" s="26"/>
      <c r="R2389" s="26"/>
      <c r="S2389" s="26"/>
      <c r="T2389" s="26"/>
      <c r="U2389" s="26"/>
      <c r="V2389" s="26"/>
      <c r="W2389" s="26"/>
      <c r="X2389" s="26"/>
      <c r="Y2389" s="26"/>
    </row>
    <row r="2390" spans="1:25" x14ac:dyDescent="0.3">
      <c r="A2390" s="18"/>
      <c r="B2390" s="19"/>
      <c r="C2390" s="4"/>
      <c r="D2390" s="20"/>
      <c r="E2390" s="20"/>
      <c r="F2390" s="21"/>
      <c r="G2390" s="22"/>
      <c r="H2390" s="23"/>
      <c r="I2390" s="24"/>
      <c r="J2390" s="25"/>
      <c r="K2390" s="4"/>
      <c r="L2390" s="25"/>
      <c r="N2390" s="26"/>
      <c r="O2390" s="26"/>
      <c r="P2390" s="26"/>
      <c r="Q2390" s="26"/>
      <c r="R2390" s="26"/>
      <c r="S2390" s="26"/>
      <c r="T2390" s="26"/>
      <c r="U2390" s="26"/>
      <c r="V2390" s="26"/>
      <c r="W2390" s="26"/>
      <c r="X2390" s="26"/>
      <c r="Y2390" s="26"/>
    </row>
    <row r="2391" spans="1:25" x14ac:dyDescent="0.3">
      <c r="A2391" s="18"/>
      <c r="B2391" s="19"/>
      <c r="C2391" s="4"/>
      <c r="D2391" s="20"/>
      <c r="E2391" s="20"/>
      <c r="F2391" s="21"/>
      <c r="G2391" s="22"/>
      <c r="H2391" s="23"/>
      <c r="I2391" s="24"/>
      <c r="J2391" s="25"/>
      <c r="K2391" s="4"/>
      <c r="L2391" s="25"/>
      <c r="N2391" s="26"/>
      <c r="O2391" s="26"/>
      <c r="P2391" s="26"/>
      <c r="Q2391" s="26"/>
      <c r="R2391" s="26"/>
      <c r="S2391" s="26"/>
      <c r="T2391" s="26"/>
      <c r="U2391" s="26"/>
      <c r="V2391" s="26"/>
      <c r="W2391" s="26"/>
      <c r="X2391" s="26"/>
      <c r="Y2391" s="26"/>
    </row>
    <row r="2392" spans="1:25" x14ac:dyDescent="0.3">
      <c r="A2392" s="18"/>
      <c r="B2392" s="19"/>
      <c r="C2392" s="4"/>
      <c r="D2392" s="20"/>
      <c r="E2392" s="20"/>
      <c r="F2392" s="21"/>
      <c r="G2392" s="22"/>
      <c r="H2392" s="23"/>
      <c r="I2392" s="24"/>
      <c r="J2392" s="25"/>
      <c r="K2392" s="4"/>
      <c r="L2392" s="25"/>
      <c r="N2392" s="26"/>
      <c r="O2392" s="26"/>
      <c r="P2392" s="26"/>
      <c r="Q2392" s="26"/>
      <c r="R2392" s="26"/>
      <c r="S2392" s="26"/>
      <c r="T2392" s="26"/>
      <c r="U2392" s="26"/>
      <c r="V2392" s="26"/>
      <c r="W2392" s="26"/>
      <c r="X2392" s="26"/>
      <c r="Y2392" s="26"/>
    </row>
    <row r="2393" spans="1:25" x14ac:dyDescent="0.3">
      <c r="A2393" s="18"/>
      <c r="B2393" s="19"/>
      <c r="C2393" s="4"/>
      <c r="D2393" s="20"/>
      <c r="E2393" s="20"/>
      <c r="F2393" s="21"/>
      <c r="G2393" s="22"/>
      <c r="H2393" s="23"/>
      <c r="I2393" s="24"/>
      <c r="J2393" s="25"/>
      <c r="K2393" s="4"/>
      <c r="L2393" s="25"/>
      <c r="N2393" s="26"/>
      <c r="O2393" s="26"/>
      <c r="P2393" s="26"/>
      <c r="Q2393" s="26"/>
      <c r="R2393" s="26"/>
      <c r="S2393" s="26"/>
      <c r="T2393" s="26"/>
      <c r="U2393" s="26"/>
      <c r="V2393" s="26"/>
      <c r="W2393" s="26"/>
      <c r="X2393" s="26"/>
      <c r="Y2393" s="26"/>
    </row>
    <row r="2394" spans="1:25" x14ac:dyDescent="0.3">
      <c r="A2394" s="18"/>
      <c r="B2394" s="19"/>
      <c r="C2394" s="4"/>
      <c r="D2394" s="20"/>
      <c r="E2394" s="20"/>
      <c r="F2394" s="21"/>
      <c r="G2394" s="22"/>
      <c r="H2394" s="23"/>
      <c r="I2394" s="24"/>
      <c r="J2394" s="25"/>
      <c r="K2394" s="4"/>
      <c r="L2394" s="25"/>
      <c r="N2394" s="26"/>
      <c r="O2394" s="26"/>
      <c r="P2394" s="26"/>
      <c r="Q2394" s="26"/>
      <c r="R2394" s="26"/>
      <c r="S2394" s="26"/>
      <c r="T2394" s="26"/>
      <c r="U2394" s="26"/>
      <c r="V2394" s="26"/>
      <c r="W2394" s="26"/>
      <c r="X2394" s="26"/>
      <c r="Y2394" s="26"/>
    </row>
    <row r="2395" spans="1:25" x14ac:dyDescent="0.3">
      <c r="A2395" s="18"/>
      <c r="B2395" s="19"/>
      <c r="C2395" s="4"/>
      <c r="D2395" s="20"/>
      <c r="E2395" s="20"/>
      <c r="F2395" s="21"/>
      <c r="G2395" s="22"/>
      <c r="H2395" s="23"/>
      <c r="I2395" s="24"/>
      <c r="J2395" s="25"/>
      <c r="K2395" s="4"/>
      <c r="L2395" s="25"/>
      <c r="N2395" s="26"/>
      <c r="O2395" s="26"/>
      <c r="P2395" s="26"/>
      <c r="Q2395" s="26"/>
      <c r="R2395" s="26"/>
      <c r="S2395" s="26"/>
      <c r="T2395" s="26"/>
      <c r="U2395" s="26"/>
      <c r="V2395" s="26"/>
      <c r="W2395" s="26"/>
      <c r="X2395" s="26"/>
      <c r="Y2395" s="26"/>
    </row>
    <row r="2396" spans="1:25" x14ac:dyDescent="0.3">
      <c r="A2396" s="18"/>
      <c r="B2396" s="19"/>
      <c r="C2396" s="4"/>
      <c r="D2396" s="20"/>
      <c r="E2396" s="20"/>
      <c r="F2396" s="21"/>
      <c r="G2396" s="22"/>
      <c r="H2396" s="23"/>
      <c r="I2396" s="24"/>
      <c r="J2396" s="25"/>
      <c r="K2396" s="4"/>
      <c r="L2396" s="25"/>
      <c r="N2396" s="26"/>
      <c r="O2396" s="26"/>
      <c r="P2396" s="26"/>
      <c r="Q2396" s="26"/>
      <c r="R2396" s="26"/>
      <c r="S2396" s="26"/>
      <c r="T2396" s="26"/>
      <c r="U2396" s="26"/>
      <c r="V2396" s="26"/>
      <c r="W2396" s="26"/>
      <c r="X2396" s="26"/>
      <c r="Y2396" s="26"/>
    </row>
    <row r="2397" spans="1:25" x14ac:dyDescent="0.3">
      <c r="A2397" s="18"/>
      <c r="B2397" s="19"/>
      <c r="C2397" s="4"/>
      <c r="D2397" s="20"/>
      <c r="E2397" s="20"/>
      <c r="F2397" s="21"/>
      <c r="G2397" s="22"/>
      <c r="H2397" s="23"/>
      <c r="I2397" s="24"/>
      <c r="J2397" s="25"/>
      <c r="K2397" s="4"/>
      <c r="L2397" s="25"/>
      <c r="N2397" s="26"/>
      <c r="O2397" s="26"/>
      <c r="P2397" s="26"/>
      <c r="Q2397" s="26"/>
      <c r="R2397" s="26"/>
      <c r="S2397" s="26"/>
      <c r="T2397" s="26"/>
      <c r="U2397" s="26"/>
      <c r="V2397" s="26"/>
      <c r="W2397" s="26"/>
      <c r="X2397" s="26"/>
      <c r="Y2397" s="26"/>
    </row>
    <row r="2398" spans="1:25" x14ac:dyDescent="0.3">
      <c r="A2398" s="18"/>
      <c r="B2398" s="19"/>
      <c r="C2398" s="4"/>
      <c r="D2398" s="20"/>
      <c r="E2398" s="20"/>
      <c r="F2398" s="21"/>
      <c r="G2398" s="22"/>
      <c r="H2398" s="23"/>
      <c r="I2398" s="24"/>
      <c r="J2398" s="25"/>
      <c r="K2398" s="4"/>
      <c r="L2398" s="25"/>
      <c r="N2398" s="26"/>
      <c r="O2398" s="26"/>
      <c r="P2398" s="26"/>
      <c r="Q2398" s="26"/>
      <c r="R2398" s="26"/>
      <c r="S2398" s="26"/>
      <c r="T2398" s="26"/>
      <c r="U2398" s="26"/>
      <c r="V2398" s="26"/>
      <c r="W2398" s="26"/>
      <c r="X2398" s="26"/>
      <c r="Y2398" s="26"/>
    </row>
    <row r="2399" spans="1:25" x14ac:dyDescent="0.3">
      <c r="A2399" s="18"/>
      <c r="B2399" s="19"/>
      <c r="C2399" s="4"/>
      <c r="D2399" s="20"/>
      <c r="E2399" s="20"/>
      <c r="F2399" s="21"/>
      <c r="G2399" s="22"/>
      <c r="H2399" s="23"/>
      <c r="I2399" s="24"/>
      <c r="J2399" s="25"/>
      <c r="K2399" s="4"/>
      <c r="L2399" s="25"/>
      <c r="N2399" s="26"/>
      <c r="O2399" s="26"/>
      <c r="P2399" s="26"/>
      <c r="Q2399" s="26"/>
      <c r="R2399" s="26"/>
      <c r="S2399" s="26"/>
      <c r="T2399" s="26"/>
      <c r="U2399" s="26"/>
      <c r="V2399" s="26"/>
      <c r="W2399" s="26"/>
      <c r="X2399" s="26"/>
      <c r="Y2399" s="26"/>
    </row>
    <row r="2400" spans="1:25" x14ac:dyDescent="0.3">
      <c r="A2400" s="18"/>
      <c r="B2400" s="19"/>
      <c r="C2400" s="4"/>
      <c r="D2400" s="20"/>
      <c r="E2400" s="20"/>
      <c r="F2400" s="21"/>
      <c r="G2400" s="22"/>
      <c r="H2400" s="23"/>
      <c r="I2400" s="24"/>
      <c r="J2400" s="25"/>
      <c r="K2400" s="4"/>
      <c r="L2400" s="25"/>
      <c r="N2400" s="26"/>
      <c r="O2400" s="26"/>
      <c r="P2400" s="26"/>
      <c r="Q2400" s="26"/>
      <c r="R2400" s="26"/>
      <c r="S2400" s="26"/>
      <c r="T2400" s="26"/>
      <c r="U2400" s="26"/>
      <c r="V2400" s="26"/>
      <c r="W2400" s="26"/>
      <c r="X2400" s="26"/>
      <c r="Y2400" s="26"/>
    </row>
    <row r="2401" spans="1:25" x14ac:dyDescent="0.3">
      <c r="A2401" s="18"/>
      <c r="B2401" s="19"/>
      <c r="C2401" s="4"/>
      <c r="D2401" s="20"/>
      <c r="E2401" s="20"/>
      <c r="F2401" s="21"/>
      <c r="G2401" s="22"/>
      <c r="H2401" s="23"/>
      <c r="I2401" s="24"/>
      <c r="J2401" s="25"/>
      <c r="K2401" s="4"/>
      <c r="L2401" s="25"/>
      <c r="N2401" s="26"/>
      <c r="O2401" s="26"/>
      <c r="P2401" s="26"/>
      <c r="Q2401" s="26"/>
      <c r="R2401" s="26"/>
      <c r="S2401" s="26"/>
      <c r="T2401" s="26"/>
      <c r="U2401" s="26"/>
      <c r="V2401" s="26"/>
      <c r="W2401" s="26"/>
      <c r="X2401" s="26"/>
      <c r="Y2401" s="26"/>
    </row>
    <row r="2402" spans="1:25" x14ac:dyDescent="0.3">
      <c r="A2402" s="18"/>
      <c r="B2402" s="19"/>
      <c r="C2402" s="4"/>
      <c r="D2402" s="20"/>
      <c r="E2402" s="20"/>
      <c r="F2402" s="21"/>
      <c r="G2402" s="22"/>
      <c r="H2402" s="23"/>
      <c r="I2402" s="24"/>
      <c r="J2402" s="25"/>
      <c r="K2402" s="4"/>
      <c r="L2402" s="25"/>
      <c r="N2402" s="26"/>
      <c r="O2402" s="26"/>
      <c r="P2402" s="26"/>
      <c r="Q2402" s="26"/>
      <c r="R2402" s="26"/>
      <c r="S2402" s="26"/>
      <c r="T2402" s="26"/>
      <c r="U2402" s="26"/>
      <c r="V2402" s="26"/>
      <c r="W2402" s="26"/>
      <c r="X2402" s="26"/>
      <c r="Y2402" s="26"/>
    </row>
    <row r="2403" spans="1:25" x14ac:dyDescent="0.3">
      <c r="A2403" s="18"/>
      <c r="B2403" s="19"/>
      <c r="C2403" s="4"/>
      <c r="D2403" s="20"/>
      <c r="E2403" s="20"/>
      <c r="F2403" s="21"/>
      <c r="G2403" s="22"/>
      <c r="H2403" s="23"/>
      <c r="I2403" s="24"/>
      <c r="J2403" s="25"/>
      <c r="K2403" s="4"/>
      <c r="L2403" s="25"/>
      <c r="N2403" s="26"/>
      <c r="O2403" s="26"/>
      <c r="P2403" s="26"/>
      <c r="Q2403" s="26"/>
      <c r="R2403" s="26"/>
      <c r="S2403" s="26"/>
      <c r="T2403" s="26"/>
      <c r="U2403" s="26"/>
      <c r="V2403" s="26"/>
      <c r="W2403" s="26"/>
      <c r="X2403" s="26"/>
      <c r="Y2403" s="26"/>
    </row>
    <row r="2404" spans="1:25" x14ac:dyDescent="0.3">
      <c r="A2404" s="18"/>
      <c r="B2404" s="19"/>
      <c r="C2404" s="4"/>
      <c r="D2404" s="20"/>
      <c r="E2404" s="20"/>
      <c r="F2404" s="21"/>
      <c r="G2404" s="22"/>
      <c r="H2404" s="23"/>
      <c r="I2404" s="24"/>
      <c r="J2404" s="25"/>
      <c r="K2404" s="4"/>
      <c r="L2404" s="25"/>
      <c r="N2404" s="26"/>
      <c r="O2404" s="26"/>
      <c r="P2404" s="26"/>
      <c r="Q2404" s="26"/>
      <c r="R2404" s="26"/>
      <c r="S2404" s="26"/>
      <c r="T2404" s="26"/>
      <c r="U2404" s="26"/>
      <c r="V2404" s="26"/>
      <c r="W2404" s="26"/>
      <c r="X2404" s="26"/>
      <c r="Y2404" s="26"/>
    </row>
    <row r="2405" spans="1:25" x14ac:dyDescent="0.3">
      <c r="A2405" s="18"/>
      <c r="B2405" s="19"/>
      <c r="C2405" s="4"/>
      <c r="D2405" s="20"/>
      <c r="E2405" s="20"/>
      <c r="F2405" s="21"/>
      <c r="G2405" s="22"/>
      <c r="H2405" s="23"/>
      <c r="I2405" s="24"/>
      <c r="J2405" s="25"/>
      <c r="K2405" s="4"/>
      <c r="L2405" s="25"/>
      <c r="N2405" s="26"/>
      <c r="O2405" s="26"/>
      <c r="P2405" s="26"/>
      <c r="Q2405" s="26"/>
      <c r="R2405" s="26"/>
      <c r="S2405" s="26"/>
      <c r="T2405" s="26"/>
      <c r="U2405" s="26"/>
      <c r="V2405" s="26"/>
      <c r="W2405" s="26"/>
      <c r="X2405" s="26"/>
      <c r="Y2405" s="26"/>
    </row>
    <row r="2406" spans="1:25" x14ac:dyDescent="0.3">
      <c r="A2406" s="18"/>
      <c r="B2406" s="19"/>
      <c r="C2406" s="4"/>
      <c r="D2406" s="20"/>
      <c r="E2406" s="20"/>
      <c r="F2406" s="21"/>
      <c r="G2406" s="22"/>
      <c r="H2406" s="23"/>
      <c r="I2406" s="24"/>
      <c r="J2406" s="25"/>
      <c r="K2406" s="4"/>
      <c r="L2406" s="25"/>
      <c r="N2406" s="26"/>
      <c r="O2406" s="26"/>
      <c r="P2406" s="26"/>
      <c r="Q2406" s="26"/>
      <c r="R2406" s="26"/>
      <c r="S2406" s="26"/>
      <c r="T2406" s="26"/>
      <c r="U2406" s="26"/>
      <c r="V2406" s="26"/>
      <c r="W2406" s="26"/>
      <c r="X2406" s="26"/>
      <c r="Y2406" s="26"/>
    </row>
    <row r="2407" spans="1:25" x14ac:dyDescent="0.3">
      <c r="A2407" s="18"/>
      <c r="B2407" s="19"/>
      <c r="C2407" s="4"/>
      <c r="D2407" s="20"/>
      <c r="E2407" s="20"/>
      <c r="F2407" s="21"/>
      <c r="G2407" s="22"/>
      <c r="H2407" s="23"/>
      <c r="I2407" s="24"/>
      <c r="J2407" s="25"/>
      <c r="K2407" s="4"/>
      <c r="L2407" s="25"/>
      <c r="N2407" s="26"/>
      <c r="O2407" s="26"/>
      <c r="P2407" s="26"/>
      <c r="Q2407" s="26"/>
      <c r="R2407" s="26"/>
      <c r="S2407" s="26"/>
      <c r="T2407" s="26"/>
      <c r="U2407" s="26"/>
      <c r="V2407" s="26"/>
      <c r="W2407" s="26"/>
      <c r="X2407" s="26"/>
      <c r="Y2407" s="26"/>
    </row>
    <row r="2408" spans="1:25" x14ac:dyDescent="0.3">
      <c r="A2408" s="18"/>
      <c r="B2408" s="19"/>
      <c r="C2408" s="4"/>
      <c r="D2408" s="20"/>
      <c r="E2408" s="20"/>
      <c r="F2408" s="21"/>
      <c r="G2408" s="22"/>
      <c r="H2408" s="23"/>
      <c r="I2408" s="24"/>
      <c r="J2408" s="25"/>
      <c r="K2408" s="4"/>
      <c r="L2408" s="25"/>
      <c r="N2408" s="26"/>
      <c r="O2408" s="26"/>
      <c r="P2408" s="26"/>
      <c r="Q2408" s="26"/>
      <c r="R2408" s="26"/>
      <c r="S2408" s="26"/>
      <c r="T2408" s="26"/>
      <c r="U2408" s="26"/>
      <c r="V2408" s="26"/>
      <c r="W2408" s="26"/>
      <c r="X2408" s="26"/>
      <c r="Y2408" s="26"/>
    </row>
    <row r="2409" spans="1:25" x14ac:dyDescent="0.3">
      <c r="A2409" s="18"/>
      <c r="B2409" s="19"/>
      <c r="C2409" s="4"/>
      <c r="D2409" s="20"/>
      <c r="E2409" s="20"/>
      <c r="F2409" s="21"/>
      <c r="G2409" s="22"/>
      <c r="H2409" s="23"/>
      <c r="I2409" s="24"/>
      <c r="J2409" s="25"/>
      <c r="K2409" s="4"/>
      <c r="L2409" s="25"/>
      <c r="N2409" s="26"/>
      <c r="O2409" s="26"/>
      <c r="P2409" s="26"/>
      <c r="Q2409" s="26"/>
      <c r="R2409" s="26"/>
      <c r="S2409" s="26"/>
      <c r="T2409" s="26"/>
      <c r="U2409" s="26"/>
      <c r="V2409" s="26"/>
      <c r="W2409" s="26"/>
      <c r="X2409" s="26"/>
      <c r="Y2409" s="26"/>
    </row>
    <row r="2410" spans="1:25" x14ac:dyDescent="0.3">
      <c r="A2410" s="18"/>
      <c r="B2410" s="19"/>
      <c r="C2410" s="4"/>
      <c r="D2410" s="20"/>
      <c r="E2410" s="20"/>
      <c r="F2410" s="21"/>
      <c r="G2410" s="22"/>
      <c r="H2410" s="23"/>
      <c r="I2410" s="24"/>
      <c r="J2410" s="25"/>
      <c r="K2410" s="4"/>
      <c r="L2410" s="25"/>
      <c r="N2410" s="26"/>
      <c r="O2410" s="26"/>
      <c r="P2410" s="26"/>
      <c r="Q2410" s="26"/>
      <c r="R2410" s="26"/>
      <c r="S2410" s="26"/>
      <c r="T2410" s="26"/>
      <c r="U2410" s="26"/>
      <c r="V2410" s="26"/>
      <c r="W2410" s="26"/>
      <c r="X2410" s="26"/>
      <c r="Y2410" s="26"/>
    </row>
    <row r="2411" spans="1:25" x14ac:dyDescent="0.3">
      <c r="A2411" s="18"/>
      <c r="B2411" s="19"/>
      <c r="C2411" s="4"/>
      <c r="D2411" s="20"/>
      <c r="E2411" s="20"/>
      <c r="F2411" s="21"/>
      <c r="G2411" s="22"/>
      <c r="H2411" s="23"/>
      <c r="I2411" s="24"/>
      <c r="J2411" s="25"/>
      <c r="K2411" s="4"/>
      <c r="L2411" s="25"/>
      <c r="N2411" s="26"/>
      <c r="O2411" s="26"/>
      <c r="P2411" s="26"/>
      <c r="Q2411" s="26"/>
      <c r="R2411" s="26"/>
      <c r="S2411" s="26"/>
      <c r="T2411" s="26"/>
      <c r="U2411" s="26"/>
      <c r="V2411" s="26"/>
      <c r="W2411" s="26"/>
      <c r="X2411" s="26"/>
      <c r="Y2411" s="26"/>
    </row>
    <row r="2412" spans="1:25" x14ac:dyDescent="0.3">
      <c r="A2412" s="18"/>
      <c r="B2412" s="19"/>
      <c r="C2412" s="4"/>
      <c r="D2412" s="20"/>
      <c r="E2412" s="20"/>
      <c r="F2412" s="21"/>
      <c r="G2412" s="22"/>
      <c r="H2412" s="23"/>
      <c r="I2412" s="24"/>
      <c r="J2412" s="25"/>
      <c r="K2412" s="4"/>
      <c r="L2412" s="25"/>
      <c r="N2412" s="26"/>
      <c r="O2412" s="26"/>
      <c r="P2412" s="26"/>
      <c r="Q2412" s="26"/>
      <c r="R2412" s="26"/>
      <c r="S2412" s="26"/>
      <c r="T2412" s="26"/>
      <c r="U2412" s="26"/>
      <c r="V2412" s="26"/>
      <c r="W2412" s="26"/>
      <c r="X2412" s="26"/>
      <c r="Y2412" s="26"/>
    </row>
    <row r="2413" spans="1:25" x14ac:dyDescent="0.3">
      <c r="A2413" s="18"/>
      <c r="B2413" s="19"/>
      <c r="C2413" s="4"/>
      <c r="D2413" s="20"/>
      <c r="E2413" s="20"/>
      <c r="F2413" s="21"/>
      <c r="G2413" s="22"/>
      <c r="H2413" s="23"/>
      <c r="I2413" s="24"/>
      <c r="J2413" s="25"/>
      <c r="K2413" s="4"/>
      <c r="L2413" s="25"/>
      <c r="N2413" s="26"/>
      <c r="O2413" s="26"/>
      <c r="P2413" s="26"/>
      <c r="Q2413" s="26"/>
      <c r="R2413" s="26"/>
      <c r="S2413" s="26"/>
      <c r="T2413" s="26"/>
      <c r="U2413" s="26"/>
      <c r="V2413" s="26"/>
      <c r="W2413" s="26"/>
      <c r="X2413" s="26"/>
      <c r="Y2413" s="26"/>
    </row>
    <row r="2414" spans="1:25" x14ac:dyDescent="0.3">
      <c r="A2414" s="18"/>
      <c r="B2414" s="19"/>
      <c r="C2414" s="4"/>
      <c r="D2414" s="20"/>
      <c r="E2414" s="20"/>
      <c r="F2414" s="21"/>
      <c r="G2414" s="22"/>
      <c r="H2414" s="23"/>
      <c r="I2414" s="24"/>
      <c r="J2414" s="25"/>
      <c r="K2414" s="4"/>
      <c r="L2414" s="25"/>
      <c r="N2414" s="26"/>
      <c r="O2414" s="26"/>
      <c r="P2414" s="26"/>
      <c r="Q2414" s="26"/>
      <c r="R2414" s="26"/>
      <c r="S2414" s="26"/>
      <c r="T2414" s="26"/>
      <c r="U2414" s="26"/>
      <c r="V2414" s="26"/>
      <c r="W2414" s="26"/>
      <c r="X2414" s="26"/>
      <c r="Y2414" s="26"/>
    </row>
    <row r="2415" spans="1:25" x14ac:dyDescent="0.3">
      <c r="A2415" s="18"/>
      <c r="B2415" s="19"/>
      <c r="C2415" s="4"/>
      <c r="D2415" s="20"/>
      <c r="E2415" s="20"/>
      <c r="F2415" s="21"/>
      <c r="G2415" s="22"/>
      <c r="H2415" s="23"/>
      <c r="I2415" s="24"/>
      <c r="J2415" s="25"/>
      <c r="K2415" s="4"/>
      <c r="L2415" s="25"/>
      <c r="N2415" s="26"/>
      <c r="O2415" s="26"/>
      <c r="P2415" s="26"/>
      <c r="Q2415" s="26"/>
      <c r="R2415" s="26"/>
      <c r="S2415" s="26"/>
      <c r="T2415" s="26"/>
      <c r="U2415" s="26"/>
      <c r="V2415" s="26"/>
      <c r="W2415" s="26"/>
      <c r="X2415" s="26"/>
      <c r="Y2415" s="26"/>
    </row>
    <row r="2416" spans="1:25" x14ac:dyDescent="0.3">
      <c r="A2416" s="18"/>
      <c r="B2416" s="19"/>
      <c r="C2416" s="4"/>
      <c r="D2416" s="20"/>
      <c r="E2416" s="20"/>
      <c r="F2416" s="21"/>
      <c r="G2416" s="22"/>
      <c r="H2416" s="23"/>
      <c r="I2416" s="24"/>
      <c r="J2416" s="25"/>
      <c r="K2416" s="4"/>
      <c r="L2416" s="25"/>
      <c r="N2416" s="26"/>
      <c r="O2416" s="26"/>
      <c r="P2416" s="26"/>
      <c r="Q2416" s="26"/>
      <c r="R2416" s="26"/>
      <c r="S2416" s="26"/>
      <c r="T2416" s="26"/>
      <c r="U2416" s="26"/>
      <c r="V2416" s="26"/>
      <c r="W2416" s="26"/>
      <c r="X2416" s="26"/>
      <c r="Y2416" s="26"/>
    </row>
    <row r="2417" spans="1:25" x14ac:dyDescent="0.3">
      <c r="A2417" s="18"/>
      <c r="B2417" s="19"/>
      <c r="C2417" s="4"/>
      <c r="D2417" s="20"/>
      <c r="E2417" s="20"/>
      <c r="F2417" s="21"/>
      <c r="G2417" s="22"/>
      <c r="H2417" s="23"/>
      <c r="I2417" s="24"/>
      <c r="J2417" s="25"/>
      <c r="K2417" s="4"/>
      <c r="L2417" s="25"/>
      <c r="N2417" s="26"/>
      <c r="O2417" s="26"/>
      <c r="P2417" s="26"/>
      <c r="Q2417" s="26"/>
      <c r="R2417" s="26"/>
      <c r="S2417" s="26"/>
      <c r="T2417" s="26"/>
      <c r="U2417" s="26"/>
      <c r="V2417" s="26"/>
      <c r="W2417" s="26"/>
      <c r="X2417" s="26"/>
      <c r="Y2417" s="26"/>
    </row>
    <row r="2418" spans="1:25" x14ac:dyDescent="0.3">
      <c r="A2418" s="18"/>
      <c r="B2418" s="19"/>
      <c r="C2418" s="4"/>
      <c r="D2418" s="20"/>
      <c r="E2418" s="20"/>
      <c r="F2418" s="21"/>
      <c r="G2418" s="22"/>
      <c r="H2418" s="23"/>
      <c r="I2418" s="24"/>
      <c r="J2418" s="25"/>
      <c r="K2418" s="4"/>
      <c r="L2418" s="25"/>
      <c r="N2418" s="26"/>
      <c r="O2418" s="26"/>
      <c r="P2418" s="26"/>
      <c r="Q2418" s="26"/>
      <c r="R2418" s="26"/>
      <c r="S2418" s="26"/>
      <c r="T2418" s="26"/>
      <c r="U2418" s="26"/>
      <c r="V2418" s="26"/>
      <c r="W2418" s="26"/>
      <c r="X2418" s="26"/>
      <c r="Y2418" s="26"/>
    </row>
    <row r="2419" spans="1:25" x14ac:dyDescent="0.3">
      <c r="A2419" s="18"/>
      <c r="B2419" s="19"/>
      <c r="C2419" s="4"/>
      <c r="D2419" s="20"/>
      <c r="E2419" s="20"/>
      <c r="F2419" s="21"/>
      <c r="G2419" s="22"/>
      <c r="H2419" s="23"/>
      <c r="I2419" s="24"/>
      <c r="J2419" s="25"/>
      <c r="K2419" s="4"/>
      <c r="L2419" s="25"/>
      <c r="N2419" s="26"/>
      <c r="O2419" s="26"/>
      <c r="P2419" s="26"/>
      <c r="Q2419" s="26"/>
      <c r="R2419" s="26"/>
      <c r="S2419" s="26"/>
      <c r="T2419" s="26"/>
      <c r="U2419" s="26"/>
      <c r="V2419" s="26"/>
      <c r="W2419" s="26"/>
      <c r="X2419" s="26"/>
      <c r="Y2419" s="26"/>
    </row>
    <row r="2420" spans="1:25" x14ac:dyDescent="0.3">
      <c r="A2420" s="18"/>
      <c r="B2420" s="19"/>
      <c r="C2420" s="4"/>
      <c r="D2420" s="20"/>
      <c r="E2420" s="20"/>
      <c r="F2420" s="21"/>
      <c r="G2420" s="22"/>
      <c r="H2420" s="23"/>
      <c r="I2420" s="24"/>
      <c r="J2420" s="25"/>
      <c r="K2420" s="4"/>
      <c r="L2420" s="25"/>
      <c r="N2420" s="26"/>
      <c r="O2420" s="26"/>
      <c r="P2420" s="26"/>
      <c r="Q2420" s="26"/>
      <c r="R2420" s="26"/>
      <c r="S2420" s="26"/>
      <c r="T2420" s="26"/>
      <c r="U2420" s="26"/>
      <c r="V2420" s="26"/>
      <c r="W2420" s="26"/>
      <c r="X2420" s="26"/>
      <c r="Y2420" s="26"/>
    </row>
    <row r="2421" spans="1:25" x14ac:dyDescent="0.3">
      <c r="A2421" s="18"/>
      <c r="B2421" s="19"/>
      <c r="C2421" s="4"/>
      <c r="D2421" s="20"/>
      <c r="E2421" s="20"/>
      <c r="F2421" s="21"/>
      <c r="G2421" s="22"/>
      <c r="H2421" s="23"/>
      <c r="I2421" s="24"/>
      <c r="J2421" s="25"/>
      <c r="K2421" s="4"/>
      <c r="L2421" s="25"/>
      <c r="N2421" s="26"/>
      <c r="O2421" s="26"/>
      <c r="P2421" s="26"/>
      <c r="Q2421" s="26"/>
      <c r="R2421" s="26"/>
      <c r="S2421" s="26"/>
      <c r="T2421" s="26"/>
      <c r="U2421" s="26"/>
      <c r="V2421" s="26"/>
      <c r="W2421" s="26"/>
      <c r="X2421" s="26"/>
      <c r="Y2421" s="26"/>
    </row>
    <row r="2422" spans="1:25" x14ac:dyDescent="0.3">
      <c r="A2422" s="18"/>
      <c r="B2422" s="19"/>
      <c r="C2422" s="4"/>
      <c r="D2422" s="20"/>
      <c r="E2422" s="20"/>
      <c r="F2422" s="21"/>
      <c r="G2422" s="22"/>
      <c r="H2422" s="23"/>
      <c r="I2422" s="24"/>
      <c r="J2422" s="25"/>
      <c r="K2422" s="4"/>
      <c r="L2422" s="25"/>
      <c r="N2422" s="26"/>
      <c r="O2422" s="26"/>
      <c r="P2422" s="26"/>
      <c r="Q2422" s="26"/>
      <c r="R2422" s="26"/>
      <c r="S2422" s="26"/>
      <c r="T2422" s="26"/>
      <c r="U2422" s="26"/>
      <c r="V2422" s="26"/>
      <c r="W2422" s="26"/>
      <c r="X2422" s="26"/>
      <c r="Y2422" s="26"/>
    </row>
    <row r="2423" spans="1:25" x14ac:dyDescent="0.3">
      <c r="A2423" s="18"/>
      <c r="B2423" s="19"/>
      <c r="C2423" s="4"/>
      <c r="D2423" s="20"/>
      <c r="E2423" s="20"/>
      <c r="F2423" s="21"/>
      <c r="G2423" s="22"/>
      <c r="H2423" s="23"/>
      <c r="I2423" s="24"/>
      <c r="J2423" s="25"/>
      <c r="K2423" s="4"/>
      <c r="L2423" s="25"/>
      <c r="N2423" s="26"/>
      <c r="O2423" s="26"/>
      <c r="P2423" s="26"/>
      <c r="Q2423" s="26"/>
      <c r="R2423" s="26"/>
      <c r="S2423" s="26"/>
      <c r="T2423" s="26"/>
      <c r="U2423" s="26"/>
      <c r="V2423" s="26"/>
      <c r="W2423" s="26"/>
      <c r="X2423" s="26"/>
      <c r="Y2423" s="26"/>
    </row>
    <row r="2424" spans="1:25" x14ac:dyDescent="0.3">
      <c r="A2424" s="18"/>
      <c r="B2424" s="19"/>
      <c r="C2424" s="4"/>
      <c r="D2424" s="20"/>
      <c r="E2424" s="20"/>
      <c r="F2424" s="21"/>
      <c r="G2424" s="22"/>
      <c r="H2424" s="23"/>
      <c r="I2424" s="24"/>
      <c r="J2424" s="25"/>
      <c r="K2424" s="4"/>
      <c r="L2424" s="25"/>
      <c r="N2424" s="26"/>
      <c r="O2424" s="26"/>
      <c r="P2424" s="26"/>
      <c r="Q2424" s="26"/>
      <c r="R2424" s="26"/>
      <c r="S2424" s="26"/>
      <c r="T2424" s="26"/>
      <c r="U2424" s="26"/>
      <c r="V2424" s="26"/>
      <c r="W2424" s="26"/>
      <c r="X2424" s="26"/>
      <c r="Y2424" s="26"/>
    </row>
    <row r="2425" spans="1:25" x14ac:dyDescent="0.3">
      <c r="A2425" s="18"/>
      <c r="B2425" s="19"/>
      <c r="C2425" s="4"/>
      <c r="D2425" s="20"/>
      <c r="E2425" s="20"/>
      <c r="F2425" s="21"/>
      <c r="G2425" s="22"/>
      <c r="H2425" s="23"/>
      <c r="I2425" s="24"/>
      <c r="J2425" s="25"/>
      <c r="K2425" s="4"/>
      <c r="L2425" s="25"/>
      <c r="N2425" s="26"/>
      <c r="O2425" s="26"/>
      <c r="P2425" s="26"/>
      <c r="Q2425" s="26"/>
      <c r="R2425" s="26"/>
      <c r="S2425" s="26"/>
      <c r="T2425" s="26"/>
      <c r="U2425" s="26"/>
      <c r="V2425" s="26"/>
      <c r="W2425" s="26"/>
      <c r="X2425" s="26"/>
      <c r="Y2425" s="26"/>
    </row>
    <row r="2426" spans="1:25" x14ac:dyDescent="0.3">
      <c r="A2426" s="18"/>
      <c r="B2426" s="19"/>
      <c r="C2426" s="4"/>
      <c r="D2426" s="20"/>
      <c r="E2426" s="20"/>
      <c r="F2426" s="21"/>
      <c r="G2426" s="22"/>
      <c r="H2426" s="23"/>
      <c r="I2426" s="24"/>
      <c r="J2426" s="25"/>
      <c r="K2426" s="4"/>
      <c r="L2426" s="25"/>
      <c r="N2426" s="26"/>
      <c r="O2426" s="26"/>
      <c r="P2426" s="26"/>
      <c r="Q2426" s="26"/>
      <c r="R2426" s="26"/>
      <c r="S2426" s="26"/>
      <c r="T2426" s="26"/>
      <c r="U2426" s="26"/>
      <c r="V2426" s="26"/>
      <c r="W2426" s="26"/>
      <c r="X2426" s="26"/>
      <c r="Y2426" s="26"/>
    </row>
    <row r="2427" spans="1:25" x14ac:dyDescent="0.3">
      <c r="A2427" s="18"/>
      <c r="B2427" s="19"/>
      <c r="C2427" s="4"/>
      <c r="D2427" s="20"/>
      <c r="E2427" s="20"/>
      <c r="F2427" s="21"/>
      <c r="G2427" s="22"/>
      <c r="H2427" s="23"/>
      <c r="I2427" s="24"/>
      <c r="J2427" s="25"/>
      <c r="K2427" s="4"/>
      <c r="L2427" s="25"/>
      <c r="N2427" s="26"/>
      <c r="O2427" s="26"/>
      <c r="P2427" s="26"/>
      <c r="Q2427" s="26"/>
      <c r="R2427" s="26"/>
      <c r="S2427" s="26"/>
      <c r="T2427" s="26"/>
      <c r="U2427" s="26"/>
      <c r="V2427" s="26"/>
      <c r="W2427" s="26"/>
      <c r="X2427" s="26"/>
      <c r="Y2427" s="26"/>
    </row>
    <row r="2428" spans="1:25" x14ac:dyDescent="0.3">
      <c r="A2428" s="18"/>
      <c r="B2428" s="19"/>
      <c r="C2428" s="4"/>
      <c r="D2428" s="20"/>
      <c r="E2428" s="20"/>
      <c r="F2428" s="21"/>
      <c r="G2428" s="22"/>
      <c r="H2428" s="23"/>
      <c r="I2428" s="24"/>
      <c r="J2428" s="25"/>
      <c r="K2428" s="4"/>
      <c r="L2428" s="25"/>
      <c r="N2428" s="26"/>
      <c r="O2428" s="26"/>
      <c r="P2428" s="26"/>
      <c r="Q2428" s="26"/>
      <c r="R2428" s="26"/>
      <c r="S2428" s="26"/>
      <c r="T2428" s="26"/>
      <c r="U2428" s="26"/>
      <c r="V2428" s="26"/>
      <c r="W2428" s="26"/>
      <c r="X2428" s="26"/>
      <c r="Y2428" s="26"/>
    </row>
    <row r="2429" spans="1:25" x14ac:dyDescent="0.3">
      <c r="A2429" s="18"/>
      <c r="B2429" s="19"/>
      <c r="C2429" s="4"/>
      <c r="D2429" s="20"/>
      <c r="E2429" s="20"/>
      <c r="F2429" s="21"/>
      <c r="G2429" s="22"/>
      <c r="H2429" s="23"/>
      <c r="I2429" s="24"/>
      <c r="J2429" s="25"/>
      <c r="K2429" s="4"/>
      <c r="L2429" s="25"/>
      <c r="N2429" s="26"/>
      <c r="O2429" s="26"/>
      <c r="P2429" s="26"/>
      <c r="Q2429" s="26"/>
      <c r="R2429" s="26"/>
      <c r="S2429" s="26"/>
      <c r="T2429" s="26"/>
      <c r="U2429" s="26"/>
      <c r="V2429" s="26"/>
      <c r="W2429" s="26"/>
      <c r="X2429" s="26"/>
      <c r="Y2429" s="26"/>
    </row>
    <row r="2430" spans="1:25" x14ac:dyDescent="0.3">
      <c r="A2430" s="18"/>
      <c r="B2430" s="19"/>
      <c r="C2430" s="4"/>
      <c r="D2430" s="20"/>
      <c r="E2430" s="20"/>
      <c r="F2430" s="21"/>
      <c r="G2430" s="22"/>
      <c r="H2430" s="23"/>
      <c r="I2430" s="24"/>
      <c r="J2430" s="25"/>
      <c r="K2430" s="4"/>
      <c r="L2430" s="25"/>
      <c r="N2430" s="26"/>
      <c r="O2430" s="26"/>
      <c r="P2430" s="26"/>
      <c r="Q2430" s="26"/>
      <c r="R2430" s="26"/>
      <c r="S2430" s="26"/>
      <c r="T2430" s="26"/>
      <c r="U2430" s="26"/>
      <c r="V2430" s="26"/>
      <c r="W2430" s="26"/>
      <c r="X2430" s="26"/>
      <c r="Y2430" s="26"/>
    </row>
    <row r="2431" spans="1:25" x14ac:dyDescent="0.3">
      <c r="A2431" s="18"/>
      <c r="B2431" s="19"/>
      <c r="C2431" s="4"/>
      <c r="D2431" s="20"/>
      <c r="E2431" s="20"/>
      <c r="F2431" s="21"/>
      <c r="G2431" s="22"/>
      <c r="H2431" s="23"/>
      <c r="I2431" s="24"/>
      <c r="J2431" s="25"/>
      <c r="K2431" s="4"/>
      <c r="L2431" s="25"/>
      <c r="N2431" s="26"/>
      <c r="O2431" s="26"/>
      <c r="P2431" s="26"/>
      <c r="Q2431" s="26"/>
      <c r="R2431" s="26"/>
      <c r="S2431" s="26"/>
      <c r="T2431" s="26"/>
      <c r="U2431" s="26"/>
      <c r="V2431" s="26"/>
      <c r="W2431" s="26"/>
      <c r="X2431" s="26"/>
      <c r="Y2431" s="26"/>
    </row>
    <row r="2432" spans="1:25" x14ac:dyDescent="0.3">
      <c r="A2432" s="18"/>
      <c r="B2432" s="19"/>
      <c r="C2432" s="4"/>
      <c r="D2432" s="20"/>
      <c r="E2432" s="20"/>
      <c r="F2432" s="21"/>
      <c r="G2432" s="22"/>
      <c r="H2432" s="23"/>
      <c r="I2432" s="24"/>
      <c r="J2432" s="25"/>
      <c r="K2432" s="4"/>
      <c r="L2432" s="25"/>
      <c r="N2432" s="26"/>
      <c r="O2432" s="26"/>
      <c r="P2432" s="26"/>
      <c r="Q2432" s="26"/>
      <c r="R2432" s="26"/>
      <c r="S2432" s="26"/>
      <c r="T2432" s="26"/>
      <c r="U2432" s="26"/>
      <c r="V2432" s="26"/>
      <c r="W2432" s="26"/>
      <c r="X2432" s="26"/>
      <c r="Y2432" s="26"/>
    </row>
    <row r="2433" spans="1:25" x14ac:dyDescent="0.3">
      <c r="A2433" s="18"/>
      <c r="B2433" s="19"/>
      <c r="C2433" s="4"/>
      <c r="D2433" s="20"/>
      <c r="E2433" s="20"/>
      <c r="F2433" s="21"/>
      <c r="G2433" s="22"/>
      <c r="H2433" s="23"/>
      <c r="I2433" s="24"/>
      <c r="J2433" s="25"/>
      <c r="K2433" s="4"/>
      <c r="L2433" s="25"/>
      <c r="N2433" s="26"/>
      <c r="O2433" s="26"/>
      <c r="P2433" s="26"/>
      <c r="Q2433" s="26"/>
      <c r="R2433" s="26"/>
      <c r="S2433" s="26"/>
      <c r="T2433" s="26"/>
      <c r="U2433" s="26"/>
      <c r="V2433" s="26"/>
      <c r="W2433" s="26"/>
      <c r="X2433" s="26"/>
      <c r="Y2433" s="26"/>
    </row>
    <row r="2434" spans="1:25" x14ac:dyDescent="0.3">
      <c r="A2434" s="18"/>
      <c r="B2434" s="19"/>
      <c r="C2434" s="4"/>
      <c r="D2434" s="20"/>
      <c r="E2434" s="20"/>
      <c r="F2434" s="21"/>
      <c r="G2434" s="22"/>
      <c r="H2434" s="23"/>
      <c r="I2434" s="24"/>
      <c r="J2434" s="25"/>
      <c r="K2434" s="4"/>
      <c r="L2434" s="25"/>
      <c r="N2434" s="26"/>
      <c r="O2434" s="26"/>
      <c r="P2434" s="26"/>
      <c r="Q2434" s="26"/>
      <c r="R2434" s="26"/>
      <c r="S2434" s="26"/>
      <c r="T2434" s="26"/>
      <c r="U2434" s="26"/>
      <c r="V2434" s="26"/>
      <c r="W2434" s="26"/>
      <c r="X2434" s="26"/>
      <c r="Y2434" s="26"/>
    </row>
    <row r="2435" spans="1:25" x14ac:dyDescent="0.3">
      <c r="A2435" s="18"/>
      <c r="B2435" s="19"/>
      <c r="C2435" s="4"/>
      <c r="D2435" s="20"/>
      <c r="E2435" s="20"/>
      <c r="F2435" s="21"/>
      <c r="G2435" s="22"/>
      <c r="H2435" s="23"/>
      <c r="I2435" s="24"/>
      <c r="J2435" s="25"/>
      <c r="K2435" s="4"/>
      <c r="L2435" s="25"/>
      <c r="N2435" s="26"/>
      <c r="O2435" s="26"/>
      <c r="P2435" s="26"/>
      <c r="Q2435" s="26"/>
      <c r="R2435" s="26"/>
      <c r="S2435" s="26"/>
      <c r="T2435" s="26"/>
      <c r="U2435" s="26"/>
      <c r="V2435" s="26"/>
      <c r="W2435" s="26"/>
      <c r="X2435" s="26"/>
      <c r="Y2435" s="26"/>
    </row>
    <row r="2436" spans="1:25" x14ac:dyDescent="0.3">
      <c r="A2436" s="18"/>
      <c r="B2436" s="19"/>
      <c r="C2436" s="4"/>
      <c r="D2436" s="20"/>
      <c r="E2436" s="20"/>
      <c r="F2436" s="21"/>
      <c r="G2436" s="22"/>
      <c r="H2436" s="23"/>
      <c r="I2436" s="24"/>
      <c r="J2436" s="25"/>
      <c r="K2436" s="4"/>
      <c r="L2436" s="25"/>
      <c r="N2436" s="26"/>
      <c r="O2436" s="26"/>
      <c r="P2436" s="26"/>
      <c r="Q2436" s="26"/>
      <c r="R2436" s="26"/>
      <c r="S2436" s="26"/>
      <c r="T2436" s="26"/>
      <c r="U2436" s="26"/>
      <c r="V2436" s="26"/>
      <c r="W2436" s="26"/>
      <c r="X2436" s="26"/>
      <c r="Y2436" s="26"/>
    </row>
    <row r="2437" spans="1:25" x14ac:dyDescent="0.3">
      <c r="A2437" s="18"/>
      <c r="B2437" s="19"/>
      <c r="C2437" s="4"/>
      <c r="D2437" s="20"/>
      <c r="E2437" s="20"/>
      <c r="F2437" s="21"/>
      <c r="G2437" s="22"/>
      <c r="H2437" s="23"/>
      <c r="I2437" s="24"/>
      <c r="J2437" s="25"/>
      <c r="K2437" s="4"/>
      <c r="L2437" s="25"/>
      <c r="N2437" s="26"/>
      <c r="O2437" s="26"/>
      <c r="P2437" s="26"/>
      <c r="Q2437" s="26"/>
      <c r="R2437" s="26"/>
      <c r="S2437" s="26"/>
      <c r="T2437" s="26"/>
      <c r="U2437" s="26"/>
      <c r="V2437" s="26"/>
      <c r="W2437" s="26"/>
      <c r="X2437" s="26"/>
      <c r="Y2437" s="26"/>
    </row>
    <row r="2438" spans="1:25" x14ac:dyDescent="0.3">
      <c r="A2438" s="18"/>
      <c r="B2438" s="19"/>
      <c r="C2438" s="4"/>
      <c r="D2438" s="20"/>
      <c r="E2438" s="20"/>
      <c r="F2438" s="21"/>
      <c r="G2438" s="22"/>
      <c r="H2438" s="23"/>
      <c r="I2438" s="24"/>
      <c r="J2438" s="25"/>
      <c r="K2438" s="4"/>
      <c r="L2438" s="25"/>
      <c r="N2438" s="26"/>
      <c r="O2438" s="26"/>
      <c r="P2438" s="26"/>
      <c r="Q2438" s="26"/>
      <c r="R2438" s="26"/>
      <c r="S2438" s="26"/>
      <c r="T2438" s="26"/>
      <c r="U2438" s="26"/>
      <c r="V2438" s="26"/>
      <c r="W2438" s="26"/>
      <c r="X2438" s="26"/>
      <c r="Y2438" s="26"/>
    </row>
    <row r="2439" spans="1:25" x14ac:dyDescent="0.3">
      <c r="A2439" s="18"/>
      <c r="B2439" s="19"/>
      <c r="C2439" s="4"/>
      <c r="D2439" s="20"/>
      <c r="E2439" s="20"/>
      <c r="F2439" s="21"/>
      <c r="G2439" s="22"/>
      <c r="H2439" s="23"/>
      <c r="I2439" s="24"/>
      <c r="J2439" s="25"/>
      <c r="K2439" s="4"/>
      <c r="L2439" s="25"/>
      <c r="N2439" s="26"/>
      <c r="O2439" s="26"/>
      <c r="P2439" s="26"/>
      <c r="Q2439" s="26"/>
      <c r="R2439" s="26"/>
      <c r="S2439" s="26"/>
      <c r="T2439" s="26"/>
      <c r="U2439" s="26"/>
      <c r="V2439" s="26"/>
      <c r="W2439" s="26"/>
      <c r="X2439" s="26"/>
      <c r="Y2439" s="26"/>
    </row>
    <row r="2440" spans="1:25" x14ac:dyDescent="0.3">
      <c r="A2440" s="18"/>
      <c r="B2440" s="19"/>
      <c r="C2440" s="4"/>
      <c r="D2440" s="20"/>
      <c r="E2440" s="20"/>
      <c r="F2440" s="21"/>
      <c r="G2440" s="22"/>
      <c r="H2440" s="23"/>
      <c r="I2440" s="24"/>
      <c r="J2440" s="25"/>
      <c r="K2440" s="4"/>
      <c r="L2440" s="25"/>
      <c r="N2440" s="26"/>
      <c r="O2440" s="26"/>
      <c r="P2440" s="26"/>
      <c r="Q2440" s="26"/>
      <c r="R2440" s="26"/>
      <c r="S2440" s="26"/>
      <c r="T2440" s="26"/>
      <c r="U2440" s="26"/>
      <c r="V2440" s="26"/>
      <c r="W2440" s="26"/>
      <c r="X2440" s="26"/>
      <c r="Y2440" s="26"/>
    </row>
    <row r="2441" spans="1:25" x14ac:dyDescent="0.3">
      <c r="A2441" s="18"/>
      <c r="B2441" s="19"/>
      <c r="C2441" s="4"/>
      <c r="D2441" s="20"/>
      <c r="E2441" s="20"/>
      <c r="F2441" s="21"/>
      <c r="G2441" s="22"/>
      <c r="H2441" s="23"/>
      <c r="I2441" s="24"/>
      <c r="J2441" s="25"/>
      <c r="K2441" s="4"/>
      <c r="L2441" s="25"/>
      <c r="N2441" s="26"/>
      <c r="O2441" s="26"/>
      <c r="P2441" s="26"/>
      <c r="Q2441" s="26"/>
      <c r="R2441" s="26"/>
      <c r="S2441" s="26"/>
      <c r="T2441" s="26"/>
      <c r="U2441" s="26"/>
      <c r="V2441" s="26"/>
      <c r="W2441" s="26"/>
      <c r="X2441" s="26"/>
      <c r="Y2441" s="26"/>
    </row>
    <row r="2442" spans="1:25" x14ac:dyDescent="0.3">
      <c r="A2442" s="18"/>
      <c r="B2442" s="19"/>
      <c r="C2442" s="4"/>
      <c r="D2442" s="20"/>
      <c r="E2442" s="20"/>
      <c r="F2442" s="21"/>
      <c r="G2442" s="22"/>
      <c r="H2442" s="23"/>
      <c r="I2442" s="24"/>
      <c r="J2442" s="25"/>
      <c r="K2442" s="4"/>
      <c r="L2442" s="25"/>
      <c r="N2442" s="26"/>
      <c r="O2442" s="26"/>
      <c r="P2442" s="26"/>
      <c r="Q2442" s="26"/>
      <c r="R2442" s="26"/>
      <c r="S2442" s="26"/>
      <c r="T2442" s="26"/>
      <c r="U2442" s="26"/>
      <c r="V2442" s="26"/>
      <c r="W2442" s="26"/>
      <c r="X2442" s="26"/>
      <c r="Y2442" s="26"/>
    </row>
    <row r="2443" spans="1:25" x14ac:dyDescent="0.3">
      <c r="A2443" s="18"/>
      <c r="B2443" s="19"/>
      <c r="C2443" s="4"/>
      <c r="D2443" s="20"/>
      <c r="E2443" s="20"/>
      <c r="F2443" s="21"/>
      <c r="G2443" s="22"/>
      <c r="H2443" s="23"/>
      <c r="I2443" s="24"/>
      <c r="J2443" s="25"/>
      <c r="K2443" s="4"/>
      <c r="L2443" s="25"/>
      <c r="N2443" s="26"/>
      <c r="O2443" s="26"/>
      <c r="P2443" s="26"/>
      <c r="Q2443" s="26"/>
      <c r="R2443" s="26"/>
      <c r="S2443" s="26"/>
      <c r="T2443" s="26"/>
      <c r="U2443" s="26"/>
      <c r="V2443" s="26"/>
      <c r="W2443" s="26"/>
      <c r="X2443" s="26"/>
      <c r="Y2443" s="26"/>
    </row>
    <row r="2444" spans="1:25" x14ac:dyDescent="0.3">
      <c r="A2444" s="18"/>
      <c r="B2444" s="19"/>
      <c r="C2444" s="4"/>
      <c r="D2444" s="20"/>
      <c r="E2444" s="20"/>
      <c r="F2444" s="21"/>
      <c r="G2444" s="22"/>
      <c r="H2444" s="23"/>
      <c r="I2444" s="24"/>
      <c r="J2444" s="25"/>
      <c r="K2444" s="4"/>
      <c r="L2444" s="25"/>
      <c r="N2444" s="26"/>
      <c r="O2444" s="26"/>
      <c r="P2444" s="26"/>
      <c r="Q2444" s="26"/>
      <c r="R2444" s="26"/>
      <c r="S2444" s="26"/>
      <c r="T2444" s="26"/>
      <c r="U2444" s="26"/>
      <c r="V2444" s="26"/>
      <c r="W2444" s="26"/>
      <c r="X2444" s="26"/>
      <c r="Y2444" s="26"/>
    </row>
    <row r="2445" spans="1:25" x14ac:dyDescent="0.3">
      <c r="A2445" s="18"/>
      <c r="B2445" s="19"/>
      <c r="C2445" s="4"/>
      <c r="D2445" s="20"/>
      <c r="E2445" s="20"/>
      <c r="F2445" s="21"/>
      <c r="G2445" s="22"/>
      <c r="H2445" s="23"/>
      <c r="I2445" s="24"/>
      <c r="J2445" s="25"/>
      <c r="K2445" s="4"/>
      <c r="L2445" s="25"/>
      <c r="N2445" s="26"/>
      <c r="O2445" s="26"/>
      <c r="P2445" s="26"/>
      <c r="Q2445" s="26"/>
      <c r="R2445" s="26"/>
      <c r="S2445" s="26"/>
      <c r="T2445" s="26"/>
      <c r="U2445" s="26"/>
      <c r="V2445" s="26"/>
      <c r="W2445" s="26"/>
      <c r="X2445" s="26"/>
      <c r="Y2445" s="26"/>
    </row>
    <row r="2446" spans="1:25" x14ac:dyDescent="0.3">
      <c r="A2446" s="18"/>
      <c r="B2446" s="19"/>
      <c r="C2446" s="4"/>
      <c r="D2446" s="20"/>
      <c r="E2446" s="20"/>
      <c r="F2446" s="21"/>
      <c r="G2446" s="22"/>
      <c r="H2446" s="23"/>
      <c r="I2446" s="24"/>
      <c r="J2446" s="25"/>
      <c r="K2446" s="4"/>
      <c r="L2446" s="25"/>
      <c r="N2446" s="26"/>
      <c r="O2446" s="26"/>
      <c r="P2446" s="26"/>
      <c r="Q2446" s="26"/>
      <c r="R2446" s="26"/>
      <c r="S2446" s="26"/>
      <c r="T2446" s="26"/>
      <c r="U2446" s="26"/>
      <c r="V2446" s="26"/>
      <c r="W2446" s="26"/>
      <c r="X2446" s="26"/>
      <c r="Y2446" s="26"/>
    </row>
    <row r="2447" spans="1:25" x14ac:dyDescent="0.3">
      <c r="A2447" s="18"/>
      <c r="B2447" s="19"/>
      <c r="C2447" s="4"/>
      <c r="D2447" s="20"/>
      <c r="E2447" s="20"/>
      <c r="F2447" s="21"/>
      <c r="G2447" s="22"/>
      <c r="H2447" s="23"/>
      <c r="I2447" s="24"/>
      <c r="J2447" s="25"/>
      <c r="K2447" s="4"/>
      <c r="L2447" s="25"/>
      <c r="N2447" s="26"/>
      <c r="O2447" s="26"/>
      <c r="P2447" s="26"/>
      <c r="Q2447" s="26"/>
      <c r="R2447" s="26"/>
      <c r="S2447" s="26"/>
      <c r="T2447" s="26"/>
      <c r="U2447" s="26"/>
      <c r="V2447" s="26"/>
      <c r="W2447" s="26"/>
      <c r="X2447" s="26"/>
      <c r="Y2447" s="26"/>
    </row>
    <row r="2448" spans="1:25" x14ac:dyDescent="0.3">
      <c r="A2448" s="18"/>
      <c r="B2448" s="19"/>
      <c r="C2448" s="4"/>
      <c r="D2448" s="20"/>
      <c r="E2448" s="20"/>
      <c r="F2448" s="21"/>
      <c r="G2448" s="22"/>
      <c r="H2448" s="23"/>
      <c r="I2448" s="24"/>
      <c r="J2448" s="25"/>
      <c r="K2448" s="4"/>
      <c r="L2448" s="25"/>
      <c r="N2448" s="26"/>
      <c r="O2448" s="26"/>
      <c r="P2448" s="26"/>
      <c r="Q2448" s="26"/>
      <c r="R2448" s="26"/>
      <c r="S2448" s="26"/>
      <c r="T2448" s="26"/>
      <c r="U2448" s="26"/>
      <c r="V2448" s="26"/>
      <c r="W2448" s="26"/>
      <c r="X2448" s="26"/>
      <c r="Y2448" s="26"/>
    </row>
    <row r="2449" spans="1:25" x14ac:dyDescent="0.3">
      <c r="A2449" s="18"/>
      <c r="B2449" s="19"/>
      <c r="C2449" s="4"/>
      <c r="D2449" s="20"/>
      <c r="E2449" s="20"/>
      <c r="F2449" s="21"/>
      <c r="G2449" s="22"/>
      <c r="H2449" s="23"/>
      <c r="I2449" s="24"/>
      <c r="J2449" s="25"/>
      <c r="K2449" s="4"/>
      <c r="L2449" s="25"/>
      <c r="N2449" s="26"/>
      <c r="O2449" s="26"/>
      <c r="P2449" s="26"/>
      <c r="Q2449" s="26"/>
      <c r="R2449" s="26"/>
      <c r="S2449" s="26"/>
      <c r="T2449" s="26"/>
      <c r="U2449" s="26"/>
      <c r="V2449" s="26"/>
      <c r="W2449" s="26"/>
      <c r="X2449" s="26"/>
      <c r="Y2449" s="26"/>
    </row>
    <row r="2450" spans="1:25" x14ac:dyDescent="0.3">
      <c r="A2450" s="18"/>
      <c r="B2450" s="19"/>
      <c r="C2450" s="4"/>
      <c r="D2450" s="20"/>
      <c r="E2450" s="20"/>
      <c r="F2450" s="21"/>
      <c r="G2450" s="22"/>
      <c r="H2450" s="23"/>
      <c r="I2450" s="24"/>
      <c r="J2450" s="25"/>
      <c r="K2450" s="4"/>
      <c r="L2450" s="25"/>
      <c r="N2450" s="26"/>
      <c r="O2450" s="26"/>
      <c r="P2450" s="26"/>
      <c r="Q2450" s="26"/>
      <c r="R2450" s="26"/>
      <c r="S2450" s="26"/>
      <c r="T2450" s="26"/>
      <c r="U2450" s="26"/>
      <c r="V2450" s="26"/>
      <c r="W2450" s="26"/>
      <c r="X2450" s="26"/>
      <c r="Y2450" s="26"/>
    </row>
    <row r="2451" spans="1:25" x14ac:dyDescent="0.3">
      <c r="A2451" s="18"/>
      <c r="B2451" s="19"/>
      <c r="C2451" s="4"/>
      <c r="D2451" s="20"/>
      <c r="E2451" s="20"/>
      <c r="F2451" s="21"/>
      <c r="G2451" s="22"/>
      <c r="H2451" s="23"/>
      <c r="I2451" s="24"/>
      <c r="J2451" s="25"/>
      <c r="K2451" s="4"/>
      <c r="L2451" s="25"/>
      <c r="N2451" s="26"/>
      <c r="O2451" s="26"/>
      <c r="P2451" s="26"/>
      <c r="Q2451" s="26"/>
      <c r="R2451" s="26"/>
      <c r="S2451" s="26"/>
      <c r="T2451" s="26"/>
      <c r="U2451" s="26"/>
      <c r="V2451" s="26"/>
      <c r="W2451" s="26"/>
      <c r="X2451" s="26"/>
      <c r="Y2451" s="26"/>
    </row>
    <row r="2452" spans="1:25" x14ac:dyDescent="0.3">
      <c r="A2452" s="18"/>
      <c r="B2452" s="19"/>
      <c r="C2452" s="4"/>
      <c r="D2452" s="20"/>
      <c r="E2452" s="20"/>
      <c r="F2452" s="21"/>
      <c r="G2452" s="22"/>
      <c r="H2452" s="23"/>
      <c r="I2452" s="24"/>
      <c r="J2452" s="25"/>
      <c r="K2452" s="4"/>
      <c r="L2452" s="25"/>
      <c r="N2452" s="26"/>
      <c r="O2452" s="26"/>
      <c r="P2452" s="26"/>
      <c r="Q2452" s="26"/>
      <c r="R2452" s="26"/>
      <c r="S2452" s="26"/>
      <c r="T2452" s="26"/>
      <c r="U2452" s="26"/>
      <c r="V2452" s="26"/>
      <c r="W2452" s="26"/>
      <c r="X2452" s="26"/>
      <c r="Y2452" s="26"/>
    </row>
    <row r="2453" spans="1:25" x14ac:dyDescent="0.3">
      <c r="A2453" s="18"/>
      <c r="B2453" s="19"/>
      <c r="C2453" s="4"/>
      <c r="D2453" s="20"/>
      <c r="E2453" s="20"/>
      <c r="F2453" s="21"/>
      <c r="G2453" s="22"/>
      <c r="H2453" s="23"/>
      <c r="I2453" s="24"/>
      <c r="J2453" s="25"/>
      <c r="K2453" s="4"/>
      <c r="L2453" s="25"/>
      <c r="N2453" s="26"/>
      <c r="O2453" s="26"/>
      <c r="P2453" s="26"/>
      <c r="Q2453" s="26"/>
      <c r="R2453" s="26"/>
      <c r="S2453" s="26"/>
      <c r="T2453" s="26"/>
      <c r="U2453" s="26"/>
      <c r="V2453" s="26"/>
      <c r="W2453" s="26"/>
      <c r="X2453" s="26"/>
      <c r="Y2453" s="26"/>
    </row>
    <row r="2454" spans="1:25" x14ac:dyDescent="0.3">
      <c r="A2454" s="18"/>
      <c r="B2454" s="19"/>
      <c r="C2454" s="4"/>
      <c r="D2454" s="20"/>
      <c r="E2454" s="20"/>
      <c r="F2454" s="21"/>
      <c r="G2454" s="22"/>
      <c r="H2454" s="23"/>
      <c r="I2454" s="24"/>
      <c r="J2454" s="25"/>
      <c r="K2454" s="4"/>
      <c r="L2454" s="25"/>
      <c r="N2454" s="26"/>
      <c r="O2454" s="26"/>
      <c r="P2454" s="26"/>
      <c r="Q2454" s="26"/>
      <c r="R2454" s="26"/>
      <c r="S2454" s="26"/>
      <c r="T2454" s="26"/>
      <c r="U2454" s="26"/>
      <c r="V2454" s="26"/>
      <c r="W2454" s="26"/>
      <c r="X2454" s="26"/>
      <c r="Y2454" s="26"/>
    </row>
    <row r="2455" spans="1:25" x14ac:dyDescent="0.3">
      <c r="A2455" s="18"/>
      <c r="B2455" s="19"/>
      <c r="C2455" s="4"/>
      <c r="D2455" s="20"/>
      <c r="E2455" s="20"/>
      <c r="F2455" s="21"/>
      <c r="G2455" s="22"/>
      <c r="H2455" s="23"/>
      <c r="I2455" s="24"/>
      <c r="J2455" s="25"/>
      <c r="K2455" s="4"/>
      <c r="L2455" s="25"/>
      <c r="N2455" s="26"/>
      <c r="O2455" s="26"/>
      <c r="P2455" s="26"/>
      <c r="Q2455" s="26"/>
      <c r="R2455" s="26"/>
      <c r="S2455" s="26"/>
      <c r="T2455" s="26"/>
      <c r="U2455" s="26"/>
      <c r="V2455" s="26"/>
      <c r="W2455" s="26"/>
      <c r="X2455" s="26"/>
      <c r="Y2455" s="26"/>
    </row>
    <row r="2456" spans="1:25" x14ac:dyDescent="0.3">
      <c r="A2456" s="18"/>
      <c r="B2456" s="19"/>
      <c r="C2456" s="4"/>
      <c r="D2456" s="20"/>
      <c r="E2456" s="20"/>
      <c r="F2456" s="21"/>
      <c r="G2456" s="22"/>
      <c r="H2456" s="23"/>
      <c r="I2456" s="24"/>
      <c r="J2456" s="25"/>
      <c r="K2456" s="4"/>
      <c r="L2456" s="25"/>
      <c r="N2456" s="26"/>
      <c r="O2456" s="26"/>
      <c r="P2456" s="26"/>
      <c r="Q2456" s="26"/>
      <c r="R2456" s="26"/>
      <c r="S2456" s="26"/>
      <c r="T2456" s="26"/>
      <c r="U2456" s="26"/>
      <c r="V2456" s="26"/>
      <c r="W2456" s="26"/>
      <c r="X2456" s="26"/>
      <c r="Y2456" s="26"/>
    </row>
    <row r="2457" spans="1:25" x14ac:dyDescent="0.3">
      <c r="A2457" s="18"/>
      <c r="B2457" s="19"/>
      <c r="C2457" s="4"/>
      <c r="D2457" s="20"/>
      <c r="E2457" s="20"/>
      <c r="F2457" s="21"/>
      <c r="G2457" s="22"/>
      <c r="H2457" s="23"/>
      <c r="I2457" s="24"/>
      <c r="J2457" s="25"/>
      <c r="K2457" s="4"/>
      <c r="L2457" s="25"/>
      <c r="N2457" s="26"/>
      <c r="O2457" s="26"/>
      <c r="P2457" s="26"/>
      <c r="Q2457" s="26"/>
      <c r="R2457" s="26"/>
      <c r="S2457" s="26"/>
      <c r="T2457" s="26"/>
      <c r="U2457" s="26"/>
      <c r="V2457" s="26"/>
      <c r="W2457" s="26"/>
      <c r="X2457" s="26"/>
      <c r="Y2457" s="26"/>
    </row>
    <row r="2458" spans="1:25" x14ac:dyDescent="0.3">
      <c r="A2458" s="18"/>
      <c r="B2458" s="19"/>
      <c r="C2458" s="4"/>
      <c r="D2458" s="20"/>
      <c r="E2458" s="20"/>
      <c r="F2458" s="21"/>
      <c r="G2458" s="22"/>
      <c r="H2458" s="23"/>
      <c r="I2458" s="24"/>
      <c r="J2458" s="25"/>
      <c r="K2458" s="4"/>
      <c r="L2458" s="25"/>
      <c r="N2458" s="26"/>
      <c r="O2458" s="26"/>
      <c r="P2458" s="26"/>
      <c r="Q2458" s="26"/>
      <c r="R2458" s="26"/>
      <c r="S2458" s="26"/>
      <c r="T2458" s="26"/>
      <c r="U2458" s="26"/>
      <c r="V2458" s="26"/>
      <c r="W2458" s="26"/>
      <c r="X2458" s="26"/>
      <c r="Y2458" s="26"/>
    </row>
    <row r="2459" spans="1:25" x14ac:dyDescent="0.3">
      <c r="A2459" s="18"/>
      <c r="B2459" s="19"/>
      <c r="C2459" s="4"/>
      <c r="D2459" s="20"/>
      <c r="E2459" s="20"/>
      <c r="F2459" s="21"/>
      <c r="G2459" s="22"/>
      <c r="H2459" s="23"/>
      <c r="I2459" s="24"/>
      <c r="J2459" s="25"/>
      <c r="K2459" s="4"/>
      <c r="L2459" s="25"/>
      <c r="N2459" s="26"/>
      <c r="O2459" s="26"/>
      <c r="P2459" s="26"/>
      <c r="Q2459" s="26"/>
      <c r="R2459" s="26"/>
      <c r="S2459" s="26"/>
      <c r="T2459" s="26"/>
      <c r="U2459" s="26"/>
      <c r="V2459" s="26"/>
      <c r="W2459" s="26"/>
      <c r="X2459" s="26"/>
      <c r="Y2459" s="26"/>
    </row>
    <row r="2460" spans="1:25" x14ac:dyDescent="0.3">
      <c r="A2460" s="18"/>
      <c r="B2460" s="19"/>
      <c r="C2460" s="4"/>
      <c r="D2460" s="20"/>
      <c r="E2460" s="20"/>
      <c r="F2460" s="21"/>
      <c r="G2460" s="22"/>
      <c r="H2460" s="23"/>
      <c r="I2460" s="24"/>
      <c r="J2460" s="25"/>
      <c r="K2460" s="4"/>
      <c r="L2460" s="25"/>
      <c r="N2460" s="26"/>
      <c r="O2460" s="26"/>
      <c r="P2460" s="26"/>
      <c r="Q2460" s="26"/>
      <c r="R2460" s="26"/>
      <c r="S2460" s="26"/>
      <c r="T2460" s="26"/>
      <c r="U2460" s="26"/>
      <c r="V2460" s="26"/>
      <c r="W2460" s="26"/>
      <c r="X2460" s="26"/>
      <c r="Y2460" s="26"/>
    </row>
    <row r="2461" spans="1:25" x14ac:dyDescent="0.3">
      <c r="A2461" s="18"/>
      <c r="B2461" s="19"/>
      <c r="C2461" s="4"/>
      <c r="D2461" s="20"/>
      <c r="E2461" s="20"/>
      <c r="F2461" s="21"/>
      <c r="G2461" s="22"/>
      <c r="H2461" s="23"/>
      <c r="I2461" s="24"/>
      <c r="J2461" s="25"/>
      <c r="K2461" s="4"/>
      <c r="L2461" s="25"/>
      <c r="N2461" s="26"/>
      <c r="O2461" s="26"/>
      <c r="P2461" s="26"/>
      <c r="Q2461" s="26"/>
      <c r="R2461" s="26"/>
      <c r="S2461" s="26"/>
      <c r="T2461" s="26"/>
      <c r="U2461" s="26"/>
      <c r="V2461" s="26"/>
      <c r="W2461" s="26"/>
      <c r="X2461" s="26"/>
      <c r="Y2461" s="26"/>
    </row>
    <row r="2462" spans="1:25" x14ac:dyDescent="0.3">
      <c r="A2462" s="18"/>
      <c r="B2462" s="19"/>
      <c r="C2462" s="4"/>
      <c r="D2462" s="20"/>
      <c r="E2462" s="20"/>
      <c r="F2462" s="21"/>
      <c r="G2462" s="22"/>
      <c r="H2462" s="23"/>
      <c r="I2462" s="24"/>
      <c r="J2462" s="25"/>
      <c r="K2462" s="4"/>
      <c r="L2462" s="25"/>
      <c r="N2462" s="26"/>
      <c r="O2462" s="26"/>
      <c r="P2462" s="26"/>
      <c r="Q2462" s="26"/>
      <c r="R2462" s="26"/>
      <c r="S2462" s="26"/>
      <c r="T2462" s="26"/>
      <c r="U2462" s="26"/>
      <c r="V2462" s="26"/>
      <c r="W2462" s="26"/>
      <c r="X2462" s="26"/>
      <c r="Y2462" s="26"/>
    </row>
    <row r="2463" spans="1:25" x14ac:dyDescent="0.3">
      <c r="A2463" s="18"/>
      <c r="B2463" s="19"/>
      <c r="C2463" s="4"/>
      <c r="D2463" s="20"/>
      <c r="E2463" s="20"/>
      <c r="F2463" s="21"/>
      <c r="G2463" s="22"/>
      <c r="H2463" s="23"/>
      <c r="I2463" s="24"/>
      <c r="J2463" s="25"/>
      <c r="K2463" s="4"/>
      <c r="L2463" s="25"/>
      <c r="N2463" s="26"/>
      <c r="O2463" s="26"/>
      <c r="P2463" s="26"/>
      <c r="Q2463" s="26"/>
      <c r="R2463" s="26"/>
      <c r="S2463" s="26"/>
      <c r="T2463" s="26"/>
      <c r="U2463" s="26"/>
      <c r="V2463" s="26"/>
      <c r="W2463" s="26"/>
      <c r="X2463" s="26"/>
      <c r="Y2463" s="26"/>
    </row>
    <row r="2464" spans="1:25" x14ac:dyDescent="0.3">
      <c r="A2464" s="18"/>
      <c r="B2464" s="19"/>
      <c r="C2464" s="4"/>
      <c r="D2464" s="20"/>
      <c r="E2464" s="20"/>
      <c r="F2464" s="21"/>
      <c r="G2464" s="22"/>
      <c r="H2464" s="23"/>
      <c r="I2464" s="24"/>
      <c r="J2464" s="25"/>
      <c r="K2464" s="4"/>
      <c r="L2464" s="25"/>
      <c r="N2464" s="26"/>
      <c r="O2464" s="26"/>
      <c r="P2464" s="26"/>
      <c r="Q2464" s="26"/>
      <c r="R2464" s="26"/>
      <c r="S2464" s="26"/>
      <c r="T2464" s="26"/>
      <c r="U2464" s="26"/>
      <c r="V2464" s="26"/>
      <c r="W2464" s="26"/>
      <c r="X2464" s="26"/>
      <c r="Y2464" s="26"/>
    </row>
    <row r="2465" spans="1:25" x14ac:dyDescent="0.3">
      <c r="A2465" s="18"/>
      <c r="B2465" s="19"/>
      <c r="C2465" s="4"/>
      <c r="D2465" s="20"/>
      <c r="E2465" s="20"/>
      <c r="F2465" s="21"/>
      <c r="G2465" s="22"/>
      <c r="H2465" s="23"/>
      <c r="I2465" s="24"/>
      <c r="J2465" s="25"/>
      <c r="K2465" s="4"/>
      <c r="L2465" s="25"/>
      <c r="N2465" s="26"/>
      <c r="O2465" s="26"/>
      <c r="P2465" s="26"/>
      <c r="Q2465" s="26"/>
      <c r="R2465" s="26"/>
      <c r="S2465" s="26"/>
      <c r="T2465" s="26"/>
      <c r="U2465" s="26"/>
      <c r="V2465" s="26"/>
      <c r="W2465" s="26"/>
      <c r="X2465" s="26"/>
      <c r="Y2465" s="26"/>
    </row>
    <row r="2466" spans="1:25" x14ac:dyDescent="0.3">
      <c r="A2466" s="18"/>
      <c r="B2466" s="19"/>
      <c r="C2466" s="4"/>
      <c r="D2466" s="20"/>
      <c r="E2466" s="20"/>
      <c r="F2466" s="21"/>
      <c r="G2466" s="22"/>
      <c r="H2466" s="23"/>
      <c r="I2466" s="24"/>
      <c r="J2466" s="25"/>
      <c r="K2466" s="4"/>
      <c r="L2466" s="25"/>
      <c r="N2466" s="26"/>
      <c r="O2466" s="26"/>
      <c r="P2466" s="26"/>
      <c r="Q2466" s="26"/>
      <c r="R2466" s="26"/>
      <c r="S2466" s="26"/>
      <c r="T2466" s="26"/>
      <c r="U2466" s="26"/>
      <c r="V2466" s="26"/>
      <c r="W2466" s="26"/>
      <c r="X2466" s="26"/>
      <c r="Y2466" s="26"/>
    </row>
    <row r="2467" spans="1:25" x14ac:dyDescent="0.3">
      <c r="A2467" s="18"/>
      <c r="B2467" s="19"/>
      <c r="C2467" s="4"/>
      <c r="D2467" s="20"/>
      <c r="E2467" s="20"/>
      <c r="F2467" s="21"/>
      <c r="G2467" s="22"/>
      <c r="H2467" s="23"/>
      <c r="I2467" s="24"/>
      <c r="J2467" s="25"/>
      <c r="K2467" s="4"/>
      <c r="L2467" s="25"/>
      <c r="N2467" s="26"/>
      <c r="O2467" s="26"/>
      <c r="P2467" s="26"/>
      <c r="Q2467" s="26"/>
      <c r="R2467" s="26"/>
      <c r="S2467" s="26"/>
      <c r="T2467" s="26"/>
      <c r="U2467" s="26"/>
      <c r="V2467" s="26"/>
      <c r="W2467" s="26"/>
      <c r="X2467" s="26"/>
      <c r="Y2467" s="26"/>
    </row>
    <row r="2468" spans="1:25" x14ac:dyDescent="0.3">
      <c r="A2468" s="18"/>
      <c r="B2468" s="19"/>
      <c r="C2468" s="4"/>
      <c r="D2468" s="20"/>
      <c r="E2468" s="20"/>
      <c r="F2468" s="21"/>
      <c r="G2468" s="22"/>
      <c r="H2468" s="23"/>
      <c r="I2468" s="24"/>
      <c r="J2468" s="25"/>
      <c r="K2468" s="4"/>
      <c r="L2468" s="25"/>
      <c r="N2468" s="26"/>
      <c r="O2468" s="26"/>
      <c r="P2468" s="26"/>
      <c r="Q2468" s="26"/>
      <c r="R2468" s="26"/>
      <c r="S2468" s="26"/>
      <c r="T2468" s="26"/>
      <c r="U2468" s="26"/>
      <c r="V2468" s="26"/>
      <c r="W2468" s="26"/>
      <c r="X2468" s="26"/>
      <c r="Y2468" s="26"/>
    </row>
    <row r="2469" spans="1:25" x14ac:dyDescent="0.3">
      <c r="A2469" s="18"/>
      <c r="B2469" s="19"/>
      <c r="C2469" s="4"/>
      <c r="D2469" s="20"/>
      <c r="E2469" s="20"/>
      <c r="F2469" s="21"/>
      <c r="G2469" s="22"/>
      <c r="H2469" s="23"/>
      <c r="I2469" s="24"/>
      <c r="J2469" s="25"/>
      <c r="K2469" s="4"/>
      <c r="L2469" s="25"/>
      <c r="N2469" s="26"/>
      <c r="O2469" s="26"/>
      <c r="P2469" s="26"/>
      <c r="Q2469" s="26"/>
      <c r="R2469" s="26"/>
      <c r="S2469" s="26"/>
      <c r="T2469" s="26"/>
      <c r="U2469" s="26"/>
      <c r="V2469" s="26"/>
      <c r="W2469" s="26"/>
      <c r="X2469" s="26"/>
      <c r="Y2469" s="26"/>
    </row>
    <row r="2470" spans="1:25" x14ac:dyDescent="0.3">
      <c r="A2470" s="18"/>
      <c r="B2470" s="19"/>
      <c r="C2470" s="4"/>
      <c r="D2470" s="20"/>
      <c r="E2470" s="20"/>
      <c r="F2470" s="21"/>
      <c r="G2470" s="22"/>
      <c r="H2470" s="23"/>
      <c r="I2470" s="24"/>
      <c r="J2470" s="25"/>
      <c r="K2470" s="4"/>
      <c r="L2470" s="25"/>
      <c r="N2470" s="26"/>
      <c r="O2470" s="26"/>
      <c r="P2470" s="26"/>
      <c r="Q2470" s="26"/>
      <c r="R2470" s="26"/>
      <c r="S2470" s="26"/>
      <c r="T2470" s="26"/>
      <c r="U2470" s="26"/>
      <c r="V2470" s="26"/>
      <c r="W2470" s="26"/>
      <c r="X2470" s="26"/>
      <c r="Y2470" s="26"/>
    </row>
    <row r="2471" spans="1:25" x14ac:dyDescent="0.3">
      <c r="A2471" s="18"/>
      <c r="B2471" s="19"/>
      <c r="C2471" s="4"/>
      <c r="D2471" s="20"/>
      <c r="E2471" s="20"/>
      <c r="F2471" s="21"/>
      <c r="G2471" s="22"/>
      <c r="H2471" s="23"/>
      <c r="I2471" s="24"/>
      <c r="J2471" s="25"/>
      <c r="K2471" s="4"/>
      <c r="L2471" s="25"/>
      <c r="N2471" s="26"/>
      <c r="O2471" s="26"/>
      <c r="P2471" s="26"/>
      <c r="Q2471" s="26"/>
      <c r="R2471" s="26"/>
      <c r="S2471" s="26"/>
      <c r="T2471" s="26"/>
      <c r="U2471" s="26"/>
      <c r="V2471" s="26"/>
      <c r="W2471" s="26"/>
      <c r="X2471" s="26"/>
      <c r="Y2471" s="26"/>
    </row>
    <row r="2472" spans="1:25" x14ac:dyDescent="0.3">
      <c r="A2472" s="18"/>
      <c r="B2472" s="19"/>
      <c r="C2472" s="4"/>
      <c r="D2472" s="20"/>
      <c r="E2472" s="20"/>
      <c r="F2472" s="21"/>
      <c r="G2472" s="22"/>
      <c r="H2472" s="23"/>
      <c r="I2472" s="24"/>
      <c r="J2472" s="25"/>
      <c r="K2472" s="4"/>
      <c r="L2472" s="25"/>
      <c r="N2472" s="26"/>
      <c r="O2472" s="26"/>
      <c r="P2472" s="26"/>
      <c r="Q2472" s="26"/>
      <c r="R2472" s="26"/>
      <c r="S2472" s="26"/>
      <c r="T2472" s="26"/>
      <c r="U2472" s="26"/>
      <c r="V2472" s="26"/>
      <c r="W2472" s="26"/>
      <c r="X2472" s="26"/>
      <c r="Y2472" s="26"/>
    </row>
    <row r="2473" spans="1:25" x14ac:dyDescent="0.3">
      <c r="A2473" s="18"/>
      <c r="B2473" s="19"/>
      <c r="C2473" s="4"/>
      <c r="D2473" s="20"/>
      <c r="E2473" s="20"/>
      <c r="F2473" s="21"/>
      <c r="G2473" s="22"/>
      <c r="H2473" s="23"/>
      <c r="I2473" s="24"/>
      <c r="J2473" s="25"/>
      <c r="K2473" s="4"/>
      <c r="L2473" s="25"/>
      <c r="N2473" s="26"/>
      <c r="O2473" s="26"/>
      <c r="P2473" s="26"/>
      <c r="Q2473" s="26"/>
      <c r="R2473" s="26"/>
      <c r="S2473" s="26"/>
      <c r="T2473" s="26"/>
      <c r="U2473" s="26"/>
      <c r="V2473" s="26"/>
      <c r="W2473" s="26"/>
      <c r="X2473" s="26"/>
      <c r="Y2473" s="26"/>
    </row>
    <row r="2474" spans="1:25" x14ac:dyDescent="0.3">
      <c r="A2474" s="18"/>
      <c r="B2474" s="19"/>
      <c r="C2474" s="4"/>
      <c r="D2474" s="20"/>
      <c r="E2474" s="20"/>
      <c r="F2474" s="21"/>
      <c r="G2474" s="22"/>
      <c r="H2474" s="23"/>
      <c r="I2474" s="24"/>
      <c r="J2474" s="25"/>
      <c r="K2474" s="4"/>
      <c r="L2474" s="25"/>
      <c r="N2474" s="26"/>
      <c r="O2474" s="26"/>
      <c r="P2474" s="26"/>
      <c r="Q2474" s="26"/>
      <c r="R2474" s="26"/>
      <c r="S2474" s="26"/>
      <c r="T2474" s="26"/>
      <c r="U2474" s="26"/>
      <c r="V2474" s="26"/>
      <c r="W2474" s="26"/>
      <c r="X2474" s="26"/>
      <c r="Y2474" s="26"/>
    </row>
    <row r="2475" spans="1:25" x14ac:dyDescent="0.3">
      <c r="A2475" s="18"/>
      <c r="B2475" s="19"/>
      <c r="C2475" s="4"/>
      <c r="D2475" s="20"/>
      <c r="E2475" s="20"/>
      <c r="F2475" s="21"/>
      <c r="G2475" s="22"/>
      <c r="H2475" s="23"/>
      <c r="I2475" s="24"/>
      <c r="J2475" s="25"/>
      <c r="K2475" s="4"/>
      <c r="L2475" s="25"/>
      <c r="N2475" s="26"/>
      <c r="O2475" s="26"/>
      <c r="P2475" s="26"/>
      <c r="Q2475" s="26"/>
      <c r="R2475" s="26"/>
      <c r="S2475" s="26"/>
      <c r="T2475" s="26"/>
      <c r="U2475" s="26"/>
      <c r="V2475" s="26"/>
      <c r="W2475" s="26"/>
      <c r="X2475" s="26"/>
      <c r="Y2475" s="26"/>
    </row>
    <row r="2476" spans="1:25" x14ac:dyDescent="0.3">
      <c r="A2476" s="18"/>
      <c r="B2476" s="19"/>
      <c r="C2476" s="4"/>
      <c r="D2476" s="20"/>
      <c r="E2476" s="20"/>
      <c r="F2476" s="21"/>
      <c r="G2476" s="22"/>
      <c r="H2476" s="23"/>
      <c r="I2476" s="24"/>
      <c r="J2476" s="25"/>
      <c r="K2476" s="4"/>
      <c r="L2476" s="25"/>
      <c r="N2476" s="26"/>
      <c r="O2476" s="26"/>
      <c r="P2476" s="26"/>
      <c r="Q2476" s="26"/>
      <c r="R2476" s="26"/>
      <c r="S2476" s="26"/>
      <c r="T2476" s="26"/>
      <c r="U2476" s="26"/>
      <c r="V2476" s="26"/>
      <c r="W2476" s="26"/>
      <c r="X2476" s="26"/>
      <c r="Y2476" s="26"/>
    </row>
    <row r="2477" spans="1:25" x14ac:dyDescent="0.3">
      <c r="A2477" s="18"/>
      <c r="B2477" s="19"/>
      <c r="C2477" s="4"/>
      <c r="D2477" s="20"/>
      <c r="E2477" s="20"/>
      <c r="F2477" s="21"/>
      <c r="G2477" s="22"/>
      <c r="H2477" s="23"/>
      <c r="I2477" s="24"/>
      <c r="J2477" s="25"/>
      <c r="K2477" s="4"/>
      <c r="L2477" s="25"/>
      <c r="N2477" s="26"/>
      <c r="O2477" s="26"/>
      <c r="P2477" s="26"/>
      <c r="Q2477" s="26"/>
      <c r="R2477" s="26"/>
      <c r="S2477" s="26"/>
      <c r="T2477" s="26"/>
      <c r="U2477" s="26"/>
      <c r="V2477" s="26"/>
      <c r="W2477" s="26"/>
      <c r="X2477" s="26"/>
      <c r="Y2477" s="26"/>
    </row>
    <row r="2478" spans="1:25" x14ac:dyDescent="0.3">
      <c r="A2478" s="18"/>
      <c r="B2478" s="19"/>
      <c r="C2478" s="4"/>
      <c r="D2478" s="20"/>
      <c r="E2478" s="20"/>
      <c r="F2478" s="21"/>
      <c r="G2478" s="22"/>
      <c r="H2478" s="23"/>
      <c r="I2478" s="24"/>
      <c r="J2478" s="25"/>
      <c r="K2478" s="4"/>
      <c r="L2478" s="25"/>
      <c r="N2478" s="26"/>
      <c r="O2478" s="26"/>
      <c r="P2478" s="26"/>
      <c r="Q2478" s="26"/>
      <c r="R2478" s="26"/>
      <c r="S2478" s="26"/>
      <c r="T2478" s="26"/>
      <c r="U2478" s="26"/>
      <c r="V2478" s="26"/>
      <c r="W2478" s="26"/>
      <c r="X2478" s="26"/>
      <c r="Y2478" s="26"/>
    </row>
    <row r="2479" spans="1:25" x14ac:dyDescent="0.3">
      <c r="A2479" s="18"/>
      <c r="B2479" s="19"/>
      <c r="C2479" s="4"/>
      <c r="D2479" s="20"/>
      <c r="E2479" s="20"/>
      <c r="F2479" s="21"/>
      <c r="G2479" s="22"/>
      <c r="H2479" s="23"/>
      <c r="I2479" s="24"/>
      <c r="J2479" s="25"/>
      <c r="K2479" s="4"/>
      <c r="L2479" s="25"/>
      <c r="N2479" s="26"/>
      <c r="O2479" s="26"/>
      <c r="P2479" s="26"/>
      <c r="Q2479" s="26"/>
      <c r="R2479" s="26"/>
      <c r="S2479" s="26"/>
      <c r="T2479" s="26"/>
      <c r="U2479" s="26"/>
      <c r="V2479" s="26"/>
      <c r="W2479" s="26"/>
      <c r="X2479" s="26"/>
      <c r="Y2479" s="26"/>
    </row>
    <row r="2480" spans="1:25" x14ac:dyDescent="0.3">
      <c r="A2480" s="18"/>
      <c r="B2480" s="19"/>
      <c r="C2480" s="4"/>
      <c r="D2480" s="20"/>
      <c r="E2480" s="20"/>
      <c r="F2480" s="21"/>
      <c r="G2480" s="22"/>
      <c r="H2480" s="23"/>
      <c r="I2480" s="24"/>
      <c r="J2480" s="25"/>
      <c r="K2480" s="4"/>
      <c r="L2480" s="25"/>
      <c r="N2480" s="26"/>
      <c r="O2480" s="26"/>
      <c r="P2480" s="26"/>
      <c r="Q2480" s="26"/>
      <c r="R2480" s="26"/>
      <c r="S2480" s="26"/>
      <c r="T2480" s="26"/>
      <c r="U2480" s="26"/>
      <c r="V2480" s="26"/>
      <c r="W2480" s="26"/>
      <c r="X2480" s="26"/>
      <c r="Y2480" s="26"/>
    </row>
    <row r="2481" spans="1:25" x14ac:dyDescent="0.3">
      <c r="A2481" s="18"/>
      <c r="B2481" s="19"/>
      <c r="C2481" s="4"/>
      <c r="D2481" s="20"/>
      <c r="E2481" s="20"/>
      <c r="F2481" s="21"/>
      <c r="G2481" s="22"/>
      <c r="H2481" s="23"/>
      <c r="I2481" s="24"/>
      <c r="J2481" s="25"/>
      <c r="K2481" s="4"/>
      <c r="L2481" s="25"/>
      <c r="N2481" s="26"/>
      <c r="O2481" s="26"/>
      <c r="P2481" s="26"/>
      <c r="Q2481" s="26"/>
      <c r="R2481" s="26"/>
      <c r="S2481" s="26"/>
      <c r="T2481" s="26"/>
      <c r="U2481" s="26"/>
      <c r="V2481" s="26"/>
      <c r="W2481" s="26"/>
      <c r="X2481" s="26"/>
      <c r="Y2481" s="26"/>
    </row>
    <row r="2482" spans="1:25" x14ac:dyDescent="0.3">
      <c r="A2482" s="18"/>
      <c r="B2482" s="19"/>
      <c r="C2482" s="4"/>
      <c r="D2482" s="20"/>
      <c r="E2482" s="20"/>
      <c r="F2482" s="21"/>
      <c r="G2482" s="22"/>
      <c r="H2482" s="23"/>
      <c r="I2482" s="24"/>
      <c r="J2482" s="25"/>
      <c r="K2482" s="4"/>
      <c r="L2482" s="25"/>
      <c r="N2482" s="26"/>
      <c r="O2482" s="26"/>
      <c r="P2482" s="26"/>
      <c r="Q2482" s="26"/>
      <c r="R2482" s="26"/>
      <c r="S2482" s="26"/>
      <c r="T2482" s="26"/>
      <c r="U2482" s="26"/>
      <c r="V2482" s="26"/>
      <c r="W2482" s="26"/>
      <c r="X2482" s="26"/>
      <c r="Y2482" s="26"/>
    </row>
    <row r="2483" spans="1:25" x14ac:dyDescent="0.3">
      <c r="A2483" s="18"/>
      <c r="B2483" s="19"/>
      <c r="C2483" s="4"/>
      <c r="D2483" s="20"/>
      <c r="E2483" s="20"/>
      <c r="F2483" s="21"/>
      <c r="G2483" s="22"/>
      <c r="H2483" s="23"/>
      <c r="I2483" s="24"/>
      <c r="J2483" s="25"/>
      <c r="K2483" s="4"/>
      <c r="L2483" s="25"/>
      <c r="N2483" s="26"/>
      <c r="O2483" s="26"/>
      <c r="P2483" s="26"/>
      <c r="Q2483" s="26"/>
      <c r="R2483" s="26"/>
      <c r="S2483" s="26"/>
      <c r="T2483" s="26"/>
      <c r="U2483" s="26"/>
      <c r="V2483" s="26"/>
      <c r="W2483" s="26"/>
      <c r="X2483" s="26"/>
      <c r="Y2483" s="26"/>
    </row>
    <row r="2484" spans="1:25" x14ac:dyDescent="0.3">
      <c r="A2484" s="18"/>
      <c r="B2484" s="19"/>
      <c r="C2484" s="4"/>
      <c r="D2484" s="20"/>
      <c r="E2484" s="20"/>
      <c r="F2484" s="21"/>
      <c r="G2484" s="22"/>
      <c r="H2484" s="23"/>
      <c r="I2484" s="24"/>
      <c r="J2484" s="25"/>
      <c r="K2484" s="4"/>
      <c r="L2484" s="25"/>
      <c r="N2484" s="26"/>
      <c r="O2484" s="26"/>
      <c r="P2484" s="26"/>
      <c r="Q2484" s="26"/>
      <c r="R2484" s="26"/>
      <c r="S2484" s="26"/>
      <c r="T2484" s="26"/>
      <c r="U2484" s="26"/>
      <c r="V2484" s="26"/>
      <c r="W2484" s="26"/>
      <c r="X2484" s="26"/>
      <c r="Y2484" s="26"/>
    </row>
    <row r="2485" spans="1:25" x14ac:dyDescent="0.3">
      <c r="A2485" s="18"/>
      <c r="B2485" s="19"/>
      <c r="C2485" s="4"/>
      <c r="D2485" s="20"/>
      <c r="E2485" s="20"/>
      <c r="F2485" s="21"/>
      <c r="G2485" s="22"/>
      <c r="H2485" s="23"/>
      <c r="I2485" s="24"/>
      <c r="J2485" s="25"/>
      <c r="K2485" s="4"/>
      <c r="L2485" s="25"/>
      <c r="N2485" s="26"/>
      <c r="O2485" s="26"/>
      <c r="P2485" s="26"/>
      <c r="Q2485" s="26"/>
      <c r="R2485" s="26"/>
      <c r="S2485" s="26"/>
      <c r="T2485" s="26"/>
      <c r="U2485" s="26"/>
      <c r="V2485" s="26"/>
      <c r="W2485" s="26"/>
      <c r="X2485" s="26"/>
      <c r="Y2485" s="26"/>
    </row>
    <row r="2486" spans="1:25" x14ac:dyDescent="0.3">
      <c r="A2486" s="18"/>
      <c r="B2486" s="19"/>
      <c r="C2486" s="4"/>
      <c r="D2486" s="20"/>
      <c r="E2486" s="20"/>
      <c r="F2486" s="21"/>
      <c r="G2486" s="22"/>
      <c r="H2486" s="23"/>
      <c r="I2486" s="24"/>
      <c r="J2486" s="25"/>
      <c r="K2486" s="4"/>
      <c r="L2486" s="25"/>
      <c r="N2486" s="26"/>
      <c r="O2486" s="26"/>
      <c r="P2486" s="26"/>
      <c r="Q2486" s="26"/>
      <c r="R2486" s="26"/>
      <c r="S2486" s="26"/>
      <c r="T2486" s="26"/>
      <c r="U2486" s="26"/>
      <c r="V2486" s="26"/>
      <c r="W2486" s="26"/>
      <c r="X2486" s="26"/>
      <c r="Y2486" s="26"/>
    </row>
    <row r="2487" spans="1:25" x14ac:dyDescent="0.3">
      <c r="A2487" s="18"/>
      <c r="B2487" s="19"/>
      <c r="C2487" s="4"/>
      <c r="D2487" s="20"/>
      <c r="E2487" s="20"/>
      <c r="F2487" s="21"/>
      <c r="G2487" s="22"/>
      <c r="H2487" s="23"/>
      <c r="I2487" s="24"/>
      <c r="J2487" s="25"/>
      <c r="K2487" s="4"/>
      <c r="L2487" s="25"/>
      <c r="N2487" s="26"/>
      <c r="O2487" s="26"/>
      <c r="P2487" s="26"/>
      <c r="Q2487" s="26"/>
      <c r="R2487" s="26"/>
      <c r="S2487" s="26"/>
      <c r="T2487" s="26"/>
      <c r="U2487" s="26"/>
      <c r="V2487" s="26"/>
      <c r="W2487" s="26"/>
      <c r="X2487" s="26"/>
      <c r="Y2487" s="26"/>
    </row>
    <row r="2488" spans="1:25" x14ac:dyDescent="0.3">
      <c r="A2488" s="18"/>
      <c r="B2488" s="19"/>
      <c r="C2488" s="4"/>
      <c r="D2488" s="20"/>
      <c r="E2488" s="20"/>
      <c r="F2488" s="21"/>
      <c r="G2488" s="22"/>
      <c r="H2488" s="23"/>
      <c r="I2488" s="24"/>
      <c r="J2488" s="25"/>
      <c r="K2488" s="4"/>
      <c r="L2488" s="25"/>
      <c r="N2488" s="26"/>
      <c r="O2488" s="26"/>
      <c r="P2488" s="26"/>
      <c r="Q2488" s="26"/>
      <c r="R2488" s="26"/>
      <c r="S2488" s="26"/>
      <c r="T2488" s="26"/>
      <c r="U2488" s="26"/>
      <c r="V2488" s="26"/>
      <c r="W2488" s="26"/>
      <c r="X2488" s="26"/>
      <c r="Y2488" s="26"/>
    </row>
    <row r="2489" spans="1:25" x14ac:dyDescent="0.3">
      <c r="A2489" s="18"/>
      <c r="B2489" s="19"/>
      <c r="C2489" s="4"/>
      <c r="D2489" s="20"/>
      <c r="E2489" s="20"/>
      <c r="F2489" s="21"/>
      <c r="G2489" s="22"/>
      <c r="H2489" s="23"/>
      <c r="I2489" s="24"/>
      <c r="J2489" s="25"/>
      <c r="K2489" s="4"/>
      <c r="L2489" s="25"/>
      <c r="N2489" s="26"/>
      <c r="O2489" s="26"/>
      <c r="P2489" s="26"/>
      <c r="Q2489" s="26"/>
      <c r="R2489" s="26"/>
      <c r="S2489" s="26"/>
      <c r="T2489" s="26"/>
      <c r="U2489" s="26"/>
      <c r="V2489" s="26"/>
      <c r="W2489" s="26"/>
      <c r="X2489" s="26"/>
      <c r="Y2489" s="26"/>
    </row>
    <row r="2490" spans="1:25" x14ac:dyDescent="0.3">
      <c r="A2490" s="18"/>
      <c r="B2490" s="19"/>
      <c r="C2490" s="4"/>
      <c r="D2490" s="20"/>
      <c r="E2490" s="20"/>
      <c r="F2490" s="21"/>
      <c r="G2490" s="22"/>
      <c r="H2490" s="23"/>
      <c r="I2490" s="24"/>
      <c r="J2490" s="25"/>
      <c r="K2490" s="4"/>
      <c r="L2490" s="25"/>
      <c r="N2490" s="26"/>
      <c r="O2490" s="26"/>
      <c r="P2490" s="26"/>
      <c r="Q2490" s="26"/>
      <c r="R2490" s="26"/>
      <c r="S2490" s="26"/>
      <c r="T2490" s="26"/>
      <c r="U2490" s="26"/>
      <c r="V2490" s="26"/>
      <c r="W2490" s="26"/>
      <c r="X2490" s="26"/>
      <c r="Y2490" s="26"/>
    </row>
    <row r="2491" spans="1:25" x14ac:dyDescent="0.3">
      <c r="A2491" s="18"/>
      <c r="B2491" s="19"/>
      <c r="C2491" s="4"/>
      <c r="D2491" s="20"/>
      <c r="E2491" s="20"/>
      <c r="F2491" s="21"/>
      <c r="G2491" s="22"/>
      <c r="H2491" s="23"/>
      <c r="I2491" s="24"/>
      <c r="J2491" s="25"/>
      <c r="K2491" s="4"/>
      <c r="L2491" s="25"/>
      <c r="N2491" s="26"/>
      <c r="O2491" s="26"/>
      <c r="P2491" s="26"/>
      <c r="Q2491" s="26"/>
      <c r="R2491" s="26"/>
      <c r="S2491" s="26"/>
      <c r="T2491" s="26"/>
      <c r="U2491" s="26"/>
      <c r="V2491" s="26"/>
      <c r="W2491" s="26"/>
      <c r="X2491" s="26"/>
      <c r="Y2491" s="26"/>
    </row>
    <row r="2492" spans="1:25" x14ac:dyDescent="0.3">
      <c r="A2492" s="18"/>
      <c r="B2492" s="19"/>
      <c r="C2492" s="4"/>
      <c r="D2492" s="20"/>
      <c r="E2492" s="20"/>
      <c r="F2492" s="21"/>
      <c r="G2492" s="22"/>
      <c r="H2492" s="23"/>
      <c r="I2492" s="24"/>
      <c r="J2492" s="25"/>
      <c r="K2492" s="4"/>
      <c r="L2492" s="25"/>
      <c r="N2492" s="26"/>
      <c r="O2492" s="26"/>
      <c r="P2492" s="26"/>
      <c r="Q2492" s="26"/>
      <c r="R2492" s="26"/>
      <c r="S2492" s="26"/>
      <c r="T2492" s="26"/>
      <c r="U2492" s="26"/>
      <c r="V2492" s="26"/>
      <c r="W2492" s="26"/>
      <c r="X2492" s="26"/>
      <c r="Y2492" s="26"/>
    </row>
    <row r="2493" spans="1:25" x14ac:dyDescent="0.3">
      <c r="A2493" s="18"/>
      <c r="B2493" s="19"/>
      <c r="C2493" s="4"/>
      <c r="D2493" s="20"/>
      <c r="E2493" s="20"/>
      <c r="F2493" s="21"/>
      <c r="G2493" s="22"/>
      <c r="H2493" s="23"/>
      <c r="I2493" s="24"/>
      <c r="J2493" s="25"/>
      <c r="K2493" s="4"/>
      <c r="L2493" s="25"/>
      <c r="N2493" s="26"/>
      <c r="O2493" s="26"/>
      <c r="P2493" s="26"/>
      <c r="Q2493" s="26"/>
      <c r="R2493" s="26"/>
      <c r="S2493" s="26"/>
      <c r="T2493" s="26"/>
      <c r="U2493" s="26"/>
      <c r="V2493" s="26"/>
      <c r="W2493" s="26"/>
      <c r="X2493" s="26"/>
      <c r="Y2493" s="26"/>
    </row>
    <row r="2494" spans="1:25" x14ac:dyDescent="0.3">
      <c r="A2494" s="18"/>
      <c r="B2494" s="19"/>
      <c r="C2494" s="4"/>
      <c r="D2494" s="20"/>
      <c r="E2494" s="20"/>
      <c r="F2494" s="21"/>
      <c r="G2494" s="22"/>
      <c r="H2494" s="23"/>
      <c r="I2494" s="24"/>
      <c r="J2494" s="25"/>
      <c r="K2494" s="4"/>
      <c r="L2494" s="25"/>
      <c r="N2494" s="26"/>
      <c r="O2494" s="26"/>
      <c r="P2494" s="26"/>
      <c r="Q2494" s="26"/>
      <c r="R2494" s="26"/>
      <c r="S2494" s="26"/>
      <c r="T2494" s="26"/>
      <c r="U2494" s="26"/>
      <c r="V2494" s="26"/>
      <c r="W2494" s="26"/>
      <c r="X2494" s="26"/>
      <c r="Y2494" s="26"/>
    </row>
    <row r="2495" spans="1:25" x14ac:dyDescent="0.3">
      <c r="A2495" s="18"/>
      <c r="B2495" s="19"/>
      <c r="C2495" s="4"/>
      <c r="D2495" s="20"/>
      <c r="E2495" s="20"/>
      <c r="F2495" s="21"/>
      <c r="G2495" s="22"/>
      <c r="H2495" s="23"/>
      <c r="I2495" s="24"/>
      <c r="J2495" s="25"/>
      <c r="K2495" s="4"/>
      <c r="L2495" s="25"/>
      <c r="N2495" s="26"/>
      <c r="O2495" s="26"/>
      <c r="P2495" s="26"/>
      <c r="Q2495" s="26"/>
      <c r="R2495" s="26"/>
      <c r="S2495" s="26"/>
      <c r="T2495" s="26"/>
      <c r="U2495" s="26"/>
      <c r="V2495" s="26"/>
      <c r="W2495" s="26"/>
      <c r="X2495" s="26"/>
      <c r="Y2495" s="26"/>
    </row>
    <row r="2496" spans="1:25" x14ac:dyDescent="0.3">
      <c r="A2496" s="18"/>
      <c r="B2496" s="19"/>
      <c r="C2496" s="4"/>
      <c r="D2496" s="20"/>
      <c r="E2496" s="20"/>
      <c r="F2496" s="21"/>
      <c r="G2496" s="22"/>
      <c r="H2496" s="23"/>
      <c r="I2496" s="24"/>
      <c r="J2496" s="25"/>
      <c r="K2496" s="4"/>
      <c r="L2496" s="25"/>
      <c r="N2496" s="26"/>
      <c r="O2496" s="26"/>
      <c r="P2496" s="26"/>
      <c r="Q2496" s="26"/>
      <c r="R2496" s="26"/>
      <c r="S2496" s="26"/>
      <c r="T2496" s="26"/>
      <c r="U2496" s="26"/>
      <c r="V2496" s="26"/>
      <c r="W2496" s="26"/>
      <c r="X2496" s="26"/>
      <c r="Y2496" s="26"/>
    </row>
    <row r="2497" spans="1:25" x14ac:dyDescent="0.3">
      <c r="A2497" s="18"/>
      <c r="B2497" s="19"/>
      <c r="C2497" s="4"/>
      <c r="D2497" s="20"/>
      <c r="E2497" s="20"/>
      <c r="F2497" s="21"/>
      <c r="G2497" s="22"/>
      <c r="H2497" s="23"/>
      <c r="I2497" s="24"/>
      <c r="J2497" s="25"/>
      <c r="K2497" s="4"/>
      <c r="L2497" s="25"/>
      <c r="N2497" s="26"/>
      <c r="O2497" s="26"/>
      <c r="P2497" s="26"/>
      <c r="Q2497" s="26"/>
      <c r="R2497" s="26"/>
      <c r="S2497" s="26"/>
      <c r="T2497" s="26"/>
      <c r="U2497" s="26"/>
      <c r="V2497" s="26"/>
      <c r="W2497" s="26"/>
      <c r="X2497" s="26"/>
      <c r="Y2497" s="26"/>
    </row>
    <row r="2498" spans="1:25" x14ac:dyDescent="0.3">
      <c r="A2498" s="18"/>
      <c r="B2498" s="19"/>
      <c r="C2498" s="4"/>
      <c r="D2498" s="20"/>
      <c r="E2498" s="20"/>
      <c r="F2498" s="21"/>
      <c r="G2498" s="22"/>
      <c r="H2498" s="23"/>
      <c r="I2498" s="24"/>
      <c r="J2498" s="25"/>
      <c r="K2498" s="4"/>
      <c r="L2498" s="25"/>
      <c r="N2498" s="26"/>
      <c r="O2498" s="26"/>
      <c r="P2498" s="26"/>
      <c r="Q2498" s="26"/>
      <c r="R2498" s="26"/>
      <c r="S2498" s="26"/>
      <c r="T2498" s="26"/>
      <c r="U2498" s="26"/>
      <c r="V2498" s="26"/>
      <c r="W2498" s="26"/>
      <c r="X2498" s="26"/>
      <c r="Y2498" s="26"/>
    </row>
    <row r="2499" spans="1:25" x14ac:dyDescent="0.3">
      <c r="A2499" s="18"/>
      <c r="B2499" s="19"/>
      <c r="C2499" s="4"/>
      <c r="D2499" s="20"/>
      <c r="E2499" s="20"/>
      <c r="F2499" s="21"/>
      <c r="G2499" s="22"/>
      <c r="H2499" s="23"/>
      <c r="I2499" s="24"/>
      <c r="J2499" s="25"/>
      <c r="K2499" s="4"/>
      <c r="L2499" s="25"/>
      <c r="N2499" s="26"/>
      <c r="O2499" s="26"/>
      <c r="P2499" s="26"/>
      <c r="Q2499" s="26"/>
      <c r="R2499" s="26"/>
      <c r="S2499" s="26"/>
      <c r="T2499" s="26"/>
      <c r="U2499" s="26"/>
      <c r="V2499" s="26"/>
      <c r="W2499" s="26"/>
      <c r="X2499" s="26"/>
      <c r="Y2499" s="26"/>
    </row>
    <row r="2500" spans="1:25" x14ac:dyDescent="0.3">
      <c r="A2500" s="18"/>
      <c r="B2500" s="19"/>
      <c r="C2500" s="4"/>
      <c r="D2500" s="20"/>
      <c r="E2500" s="20"/>
      <c r="F2500" s="21"/>
      <c r="G2500" s="22"/>
      <c r="H2500" s="23"/>
      <c r="I2500" s="24"/>
      <c r="J2500" s="25"/>
      <c r="K2500" s="4"/>
      <c r="L2500" s="25"/>
      <c r="N2500" s="26"/>
      <c r="O2500" s="26"/>
      <c r="P2500" s="26"/>
      <c r="Q2500" s="26"/>
      <c r="R2500" s="26"/>
      <c r="S2500" s="26"/>
      <c r="T2500" s="26"/>
      <c r="U2500" s="26"/>
      <c r="V2500" s="26"/>
      <c r="W2500" s="26"/>
      <c r="X2500" s="26"/>
      <c r="Y2500" s="26"/>
    </row>
    <row r="2501" spans="1:25" x14ac:dyDescent="0.3">
      <c r="A2501" s="18"/>
      <c r="B2501" s="19"/>
      <c r="C2501" s="4"/>
      <c r="D2501" s="20"/>
      <c r="E2501" s="20"/>
      <c r="F2501" s="21"/>
      <c r="G2501" s="22"/>
      <c r="H2501" s="23"/>
      <c r="I2501" s="24"/>
      <c r="J2501" s="25"/>
      <c r="K2501" s="4"/>
      <c r="L2501" s="25"/>
      <c r="N2501" s="26"/>
      <c r="O2501" s="26"/>
      <c r="P2501" s="26"/>
      <c r="Q2501" s="26"/>
      <c r="R2501" s="26"/>
      <c r="S2501" s="26"/>
      <c r="T2501" s="26"/>
      <c r="U2501" s="26"/>
      <c r="V2501" s="26"/>
      <c r="W2501" s="26"/>
      <c r="X2501" s="26"/>
      <c r="Y2501" s="26"/>
    </row>
    <row r="2502" spans="1:25" x14ac:dyDescent="0.3">
      <c r="A2502" s="18"/>
      <c r="B2502" s="19"/>
      <c r="C2502" s="4"/>
      <c r="D2502" s="20"/>
      <c r="E2502" s="20"/>
      <c r="F2502" s="21"/>
      <c r="G2502" s="22"/>
      <c r="H2502" s="23"/>
      <c r="I2502" s="24"/>
      <c r="J2502" s="25"/>
      <c r="K2502" s="4"/>
      <c r="L2502" s="25"/>
      <c r="N2502" s="26"/>
      <c r="O2502" s="26"/>
      <c r="P2502" s="26"/>
      <c r="Q2502" s="26"/>
      <c r="R2502" s="26"/>
      <c r="S2502" s="26"/>
      <c r="T2502" s="26"/>
      <c r="U2502" s="26"/>
      <c r="V2502" s="26"/>
      <c r="W2502" s="26"/>
      <c r="X2502" s="26"/>
      <c r="Y2502" s="26"/>
    </row>
    <row r="2503" spans="1:25" x14ac:dyDescent="0.3">
      <c r="A2503" s="18"/>
      <c r="B2503" s="19"/>
      <c r="C2503" s="4"/>
      <c r="D2503" s="20"/>
      <c r="E2503" s="20"/>
      <c r="F2503" s="21"/>
      <c r="G2503" s="22"/>
      <c r="H2503" s="23"/>
      <c r="I2503" s="24"/>
      <c r="J2503" s="25"/>
      <c r="K2503" s="4"/>
      <c r="L2503" s="25"/>
      <c r="N2503" s="26"/>
      <c r="O2503" s="26"/>
      <c r="P2503" s="26"/>
      <c r="Q2503" s="26"/>
      <c r="R2503" s="26"/>
      <c r="S2503" s="26"/>
      <c r="T2503" s="26"/>
      <c r="U2503" s="26"/>
      <c r="V2503" s="26"/>
      <c r="W2503" s="26"/>
      <c r="X2503" s="26"/>
      <c r="Y2503" s="26"/>
    </row>
    <row r="2504" spans="1:25" x14ac:dyDescent="0.3">
      <c r="A2504" s="18"/>
      <c r="B2504" s="19"/>
      <c r="C2504" s="4"/>
      <c r="D2504" s="20"/>
      <c r="E2504" s="20"/>
      <c r="F2504" s="21"/>
      <c r="G2504" s="22"/>
      <c r="H2504" s="23"/>
      <c r="I2504" s="24"/>
      <c r="J2504" s="25"/>
      <c r="K2504" s="4"/>
      <c r="L2504" s="25"/>
      <c r="N2504" s="26"/>
      <c r="O2504" s="26"/>
      <c r="P2504" s="26"/>
      <c r="Q2504" s="26"/>
      <c r="R2504" s="26"/>
      <c r="S2504" s="26"/>
      <c r="T2504" s="26"/>
      <c r="U2504" s="26"/>
      <c r="V2504" s="26"/>
      <c r="W2504" s="26"/>
      <c r="X2504" s="26"/>
      <c r="Y2504" s="26"/>
    </row>
    <row r="2505" spans="1:25" x14ac:dyDescent="0.3">
      <c r="A2505" s="18"/>
      <c r="B2505" s="19"/>
      <c r="C2505" s="4"/>
      <c r="D2505" s="20"/>
      <c r="E2505" s="20"/>
      <c r="F2505" s="21"/>
      <c r="G2505" s="22"/>
      <c r="H2505" s="23"/>
      <c r="I2505" s="24"/>
      <c r="J2505" s="25"/>
      <c r="K2505" s="4"/>
      <c r="L2505" s="25"/>
      <c r="N2505" s="26"/>
      <c r="O2505" s="26"/>
      <c r="P2505" s="26"/>
      <c r="Q2505" s="26"/>
      <c r="R2505" s="26"/>
      <c r="S2505" s="26"/>
      <c r="T2505" s="26"/>
      <c r="U2505" s="26"/>
      <c r="V2505" s="26"/>
      <c r="W2505" s="26"/>
      <c r="X2505" s="26"/>
      <c r="Y2505" s="26"/>
    </row>
    <row r="2506" spans="1:25" x14ac:dyDescent="0.3">
      <c r="A2506" s="18"/>
      <c r="B2506" s="19"/>
      <c r="C2506" s="4"/>
      <c r="D2506" s="20"/>
      <c r="E2506" s="20"/>
      <c r="F2506" s="21"/>
      <c r="G2506" s="22"/>
      <c r="H2506" s="23"/>
      <c r="I2506" s="24"/>
      <c r="J2506" s="25"/>
      <c r="K2506" s="4"/>
      <c r="L2506" s="25"/>
      <c r="N2506" s="26"/>
      <c r="O2506" s="26"/>
      <c r="P2506" s="26"/>
      <c r="Q2506" s="26"/>
      <c r="R2506" s="26"/>
      <c r="S2506" s="26"/>
      <c r="T2506" s="26"/>
      <c r="U2506" s="26"/>
      <c r="V2506" s="26"/>
      <c r="W2506" s="26"/>
      <c r="X2506" s="26"/>
      <c r="Y2506" s="26"/>
    </row>
    <row r="2507" spans="1:25" x14ac:dyDescent="0.3">
      <c r="A2507" s="18"/>
      <c r="B2507" s="19"/>
      <c r="C2507" s="4"/>
      <c r="D2507" s="20"/>
      <c r="E2507" s="20"/>
      <c r="F2507" s="21"/>
      <c r="G2507" s="22"/>
      <c r="H2507" s="23"/>
      <c r="I2507" s="24"/>
      <c r="J2507" s="25"/>
      <c r="K2507" s="4"/>
      <c r="L2507" s="25"/>
      <c r="N2507" s="26"/>
      <c r="O2507" s="26"/>
      <c r="P2507" s="26"/>
      <c r="Q2507" s="26"/>
      <c r="R2507" s="26"/>
      <c r="S2507" s="26"/>
      <c r="T2507" s="26"/>
      <c r="U2507" s="26"/>
      <c r="V2507" s="26"/>
      <c r="W2507" s="26"/>
      <c r="X2507" s="26"/>
      <c r="Y2507" s="26"/>
    </row>
    <row r="2508" spans="1:25" x14ac:dyDescent="0.3">
      <c r="A2508" s="18"/>
      <c r="B2508" s="19"/>
      <c r="C2508" s="4"/>
      <c r="D2508" s="20"/>
      <c r="E2508" s="20"/>
      <c r="F2508" s="21"/>
      <c r="G2508" s="22"/>
      <c r="H2508" s="23"/>
      <c r="I2508" s="24"/>
      <c r="J2508" s="25"/>
      <c r="K2508" s="4"/>
      <c r="L2508" s="25"/>
      <c r="N2508" s="26"/>
      <c r="O2508" s="26"/>
      <c r="P2508" s="26"/>
      <c r="Q2508" s="26"/>
      <c r="R2508" s="26"/>
      <c r="S2508" s="26"/>
      <c r="T2508" s="26"/>
      <c r="U2508" s="26"/>
      <c r="V2508" s="26"/>
      <c r="W2508" s="26"/>
      <c r="X2508" s="26"/>
      <c r="Y2508" s="26"/>
    </row>
    <row r="2509" spans="1:25" x14ac:dyDescent="0.3">
      <c r="A2509" s="18"/>
      <c r="B2509" s="19"/>
      <c r="C2509" s="4"/>
      <c r="D2509" s="20"/>
      <c r="E2509" s="20"/>
      <c r="F2509" s="21"/>
      <c r="G2509" s="22"/>
      <c r="H2509" s="23"/>
      <c r="I2509" s="24"/>
      <c r="J2509" s="25"/>
      <c r="K2509" s="4"/>
      <c r="L2509" s="25"/>
      <c r="N2509" s="26"/>
      <c r="O2509" s="26"/>
      <c r="P2509" s="26"/>
      <c r="Q2509" s="26"/>
      <c r="R2509" s="26"/>
      <c r="S2509" s="26"/>
      <c r="T2509" s="26"/>
      <c r="U2509" s="26"/>
      <c r="V2509" s="26"/>
      <c r="W2509" s="26"/>
      <c r="X2509" s="26"/>
      <c r="Y2509" s="26"/>
    </row>
    <row r="2510" spans="1:25" x14ac:dyDescent="0.3">
      <c r="A2510" s="18"/>
      <c r="B2510" s="19"/>
      <c r="C2510" s="4"/>
      <c r="D2510" s="20"/>
      <c r="E2510" s="20"/>
      <c r="F2510" s="21"/>
      <c r="G2510" s="22"/>
      <c r="H2510" s="23"/>
      <c r="I2510" s="24"/>
      <c r="J2510" s="25"/>
      <c r="K2510" s="4"/>
      <c r="L2510" s="25"/>
      <c r="N2510" s="26"/>
      <c r="O2510" s="26"/>
      <c r="P2510" s="26"/>
      <c r="Q2510" s="26"/>
      <c r="R2510" s="26"/>
      <c r="S2510" s="26"/>
      <c r="T2510" s="26"/>
      <c r="U2510" s="26"/>
      <c r="V2510" s="26"/>
      <c r="W2510" s="26"/>
      <c r="X2510" s="26"/>
      <c r="Y2510" s="26"/>
    </row>
    <row r="2511" spans="1:25" x14ac:dyDescent="0.3">
      <c r="A2511" s="18"/>
      <c r="B2511" s="19"/>
      <c r="C2511" s="4"/>
      <c r="D2511" s="20"/>
      <c r="E2511" s="20"/>
      <c r="F2511" s="21"/>
      <c r="G2511" s="22"/>
      <c r="H2511" s="23"/>
      <c r="I2511" s="24"/>
      <c r="J2511" s="25"/>
      <c r="K2511" s="4"/>
      <c r="L2511" s="25"/>
      <c r="N2511" s="26"/>
      <c r="O2511" s="26"/>
      <c r="P2511" s="26"/>
      <c r="Q2511" s="26"/>
      <c r="R2511" s="26"/>
      <c r="S2511" s="26"/>
      <c r="T2511" s="26"/>
      <c r="U2511" s="26"/>
      <c r="V2511" s="26"/>
      <c r="W2511" s="26"/>
      <c r="X2511" s="26"/>
      <c r="Y2511" s="26"/>
    </row>
    <row r="2512" spans="1:25" x14ac:dyDescent="0.3">
      <c r="A2512" s="18"/>
      <c r="B2512" s="19"/>
      <c r="C2512" s="4"/>
      <c r="D2512" s="20"/>
      <c r="E2512" s="20"/>
      <c r="F2512" s="21"/>
      <c r="G2512" s="22"/>
      <c r="H2512" s="23"/>
      <c r="I2512" s="24"/>
      <c r="J2512" s="25"/>
      <c r="K2512" s="4"/>
      <c r="L2512" s="25"/>
      <c r="N2512" s="26"/>
      <c r="O2512" s="26"/>
      <c r="P2512" s="26"/>
      <c r="Q2512" s="26"/>
      <c r="R2512" s="26"/>
      <c r="S2512" s="26"/>
      <c r="T2512" s="26"/>
      <c r="U2512" s="26"/>
      <c r="V2512" s="26"/>
      <c r="W2512" s="26"/>
      <c r="X2512" s="26"/>
      <c r="Y2512" s="26"/>
    </row>
    <row r="2513" spans="1:25" x14ac:dyDescent="0.3">
      <c r="A2513" s="18"/>
      <c r="B2513" s="19"/>
      <c r="C2513" s="4"/>
      <c r="D2513" s="20"/>
      <c r="E2513" s="20"/>
      <c r="F2513" s="21"/>
      <c r="G2513" s="22"/>
      <c r="H2513" s="23"/>
      <c r="I2513" s="24"/>
      <c r="J2513" s="25"/>
      <c r="K2513" s="4"/>
      <c r="L2513" s="25"/>
      <c r="N2513" s="26"/>
      <c r="O2513" s="26"/>
      <c r="P2513" s="26"/>
      <c r="Q2513" s="26"/>
      <c r="R2513" s="26"/>
      <c r="S2513" s="26"/>
      <c r="T2513" s="26"/>
      <c r="U2513" s="26"/>
      <c r="V2513" s="26"/>
      <c r="W2513" s="26"/>
      <c r="X2513" s="26"/>
      <c r="Y2513" s="26"/>
    </row>
    <row r="2514" spans="1:25" x14ac:dyDescent="0.3">
      <c r="A2514" s="18"/>
      <c r="B2514" s="19"/>
      <c r="C2514" s="4"/>
      <c r="D2514" s="20"/>
      <c r="E2514" s="20"/>
      <c r="F2514" s="21"/>
      <c r="G2514" s="22"/>
      <c r="H2514" s="23"/>
      <c r="I2514" s="24"/>
      <c r="J2514" s="25"/>
      <c r="K2514" s="4"/>
      <c r="L2514" s="25"/>
      <c r="N2514" s="26"/>
      <c r="O2514" s="26"/>
      <c r="P2514" s="26"/>
      <c r="Q2514" s="26"/>
      <c r="R2514" s="26"/>
      <c r="S2514" s="26"/>
      <c r="T2514" s="26"/>
      <c r="U2514" s="26"/>
      <c r="V2514" s="26"/>
      <c r="W2514" s="26"/>
      <c r="X2514" s="26"/>
      <c r="Y2514" s="26"/>
    </row>
    <row r="2515" spans="1:25" x14ac:dyDescent="0.3">
      <c r="A2515" s="18"/>
      <c r="B2515" s="19"/>
      <c r="C2515" s="4"/>
      <c r="D2515" s="20"/>
      <c r="E2515" s="20"/>
      <c r="F2515" s="21"/>
      <c r="G2515" s="22"/>
      <c r="H2515" s="23"/>
      <c r="I2515" s="24"/>
      <c r="J2515" s="25"/>
      <c r="K2515" s="4"/>
      <c r="L2515" s="25"/>
      <c r="N2515" s="26"/>
      <c r="O2515" s="26"/>
      <c r="P2515" s="26"/>
      <c r="Q2515" s="26"/>
      <c r="R2515" s="26"/>
      <c r="S2515" s="26"/>
      <c r="T2515" s="26"/>
      <c r="U2515" s="26"/>
      <c r="V2515" s="26"/>
      <c r="W2515" s="26"/>
      <c r="X2515" s="26"/>
      <c r="Y2515" s="26"/>
    </row>
    <row r="2516" spans="1:25" x14ac:dyDescent="0.3">
      <c r="A2516" s="18"/>
      <c r="B2516" s="19"/>
      <c r="C2516" s="4"/>
      <c r="D2516" s="20"/>
      <c r="E2516" s="20"/>
      <c r="F2516" s="21"/>
      <c r="G2516" s="22"/>
      <c r="H2516" s="23"/>
      <c r="I2516" s="24"/>
      <c r="J2516" s="25"/>
      <c r="K2516" s="4"/>
      <c r="L2516" s="25"/>
      <c r="N2516" s="26"/>
      <c r="O2516" s="26"/>
      <c r="P2516" s="26"/>
      <c r="Q2516" s="26"/>
      <c r="R2516" s="26"/>
      <c r="S2516" s="26"/>
      <c r="T2516" s="26"/>
      <c r="U2516" s="26"/>
      <c r="V2516" s="26"/>
      <c r="W2516" s="26"/>
      <c r="X2516" s="26"/>
      <c r="Y2516" s="26"/>
    </row>
    <row r="2517" spans="1:25" x14ac:dyDescent="0.3">
      <c r="A2517" s="18"/>
      <c r="B2517" s="19"/>
      <c r="C2517" s="4"/>
      <c r="D2517" s="20"/>
      <c r="E2517" s="20"/>
      <c r="F2517" s="21"/>
      <c r="G2517" s="22"/>
      <c r="H2517" s="23"/>
      <c r="I2517" s="24"/>
      <c r="J2517" s="25"/>
      <c r="K2517" s="4"/>
      <c r="L2517" s="25"/>
      <c r="N2517" s="26"/>
      <c r="O2517" s="26"/>
      <c r="P2517" s="26"/>
      <c r="Q2517" s="26"/>
      <c r="R2517" s="26"/>
      <c r="S2517" s="26"/>
      <c r="T2517" s="26"/>
      <c r="U2517" s="26"/>
      <c r="V2517" s="26"/>
      <c r="W2517" s="26"/>
      <c r="X2517" s="26"/>
      <c r="Y2517" s="26"/>
    </row>
    <row r="2518" spans="1:25" x14ac:dyDescent="0.3">
      <c r="A2518" s="18"/>
      <c r="B2518" s="19"/>
      <c r="C2518" s="4"/>
      <c r="D2518" s="20"/>
      <c r="E2518" s="20"/>
      <c r="F2518" s="21"/>
      <c r="G2518" s="22"/>
      <c r="H2518" s="23"/>
      <c r="I2518" s="24"/>
      <c r="J2518" s="25"/>
      <c r="K2518" s="4"/>
      <c r="L2518" s="25"/>
      <c r="N2518" s="26"/>
      <c r="O2518" s="26"/>
      <c r="P2518" s="26"/>
      <c r="Q2518" s="26"/>
      <c r="R2518" s="26"/>
      <c r="S2518" s="26"/>
      <c r="T2518" s="26"/>
      <c r="U2518" s="26"/>
      <c r="V2518" s="26"/>
      <c r="W2518" s="26"/>
      <c r="X2518" s="26"/>
      <c r="Y2518" s="26"/>
    </row>
    <row r="2519" spans="1:25" x14ac:dyDescent="0.3">
      <c r="A2519" s="18"/>
      <c r="B2519" s="19"/>
      <c r="C2519" s="4"/>
      <c r="D2519" s="20"/>
      <c r="E2519" s="20"/>
      <c r="F2519" s="21"/>
      <c r="G2519" s="22"/>
      <c r="H2519" s="23"/>
      <c r="I2519" s="24"/>
      <c r="J2519" s="25"/>
      <c r="K2519" s="4"/>
      <c r="L2519" s="25"/>
      <c r="N2519" s="26"/>
      <c r="O2519" s="26"/>
      <c r="P2519" s="26"/>
      <c r="Q2519" s="26"/>
      <c r="R2519" s="26"/>
      <c r="S2519" s="26"/>
      <c r="T2519" s="26"/>
      <c r="U2519" s="26"/>
      <c r="V2519" s="26"/>
      <c r="W2519" s="26"/>
      <c r="X2519" s="26"/>
      <c r="Y2519" s="26"/>
    </row>
    <row r="2520" spans="1:25" x14ac:dyDescent="0.3">
      <c r="A2520" s="18"/>
      <c r="B2520" s="19"/>
      <c r="C2520" s="4"/>
      <c r="D2520" s="20"/>
      <c r="E2520" s="20"/>
      <c r="F2520" s="21"/>
      <c r="G2520" s="22"/>
      <c r="H2520" s="23"/>
      <c r="I2520" s="24"/>
      <c r="J2520" s="25"/>
      <c r="K2520" s="4"/>
      <c r="L2520" s="25"/>
      <c r="N2520" s="26"/>
      <c r="O2520" s="26"/>
      <c r="P2520" s="26"/>
      <c r="Q2520" s="26"/>
      <c r="R2520" s="26"/>
      <c r="S2520" s="26"/>
      <c r="T2520" s="26"/>
      <c r="U2520" s="26"/>
      <c r="V2520" s="26"/>
      <c r="W2520" s="26"/>
      <c r="X2520" s="26"/>
      <c r="Y2520" s="26"/>
    </row>
    <row r="2521" spans="1:25" x14ac:dyDescent="0.3">
      <c r="A2521" s="18"/>
      <c r="B2521" s="19"/>
      <c r="C2521" s="4"/>
      <c r="D2521" s="20"/>
      <c r="E2521" s="20"/>
      <c r="F2521" s="21"/>
      <c r="G2521" s="22"/>
      <c r="H2521" s="23"/>
      <c r="I2521" s="24"/>
      <c r="J2521" s="25"/>
      <c r="K2521" s="4"/>
      <c r="L2521" s="25"/>
      <c r="N2521" s="26"/>
      <c r="O2521" s="26"/>
      <c r="P2521" s="26"/>
      <c r="Q2521" s="26"/>
      <c r="R2521" s="26"/>
      <c r="S2521" s="26"/>
      <c r="T2521" s="26"/>
      <c r="U2521" s="26"/>
      <c r="V2521" s="26"/>
      <c r="W2521" s="26"/>
      <c r="X2521" s="26"/>
      <c r="Y2521" s="26"/>
    </row>
    <row r="2522" spans="1:25" x14ac:dyDescent="0.3">
      <c r="A2522" s="18"/>
      <c r="B2522" s="19"/>
      <c r="C2522" s="4"/>
      <c r="D2522" s="20"/>
      <c r="E2522" s="20"/>
      <c r="F2522" s="21"/>
      <c r="G2522" s="22"/>
      <c r="H2522" s="23"/>
      <c r="I2522" s="24"/>
      <c r="J2522" s="25"/>
      <c r="K2522" s="4"/>
      <c r="L2522" s="25"/>
      <c r="N2522" s="26"/>
      <c r="O2522" s="26"/>
      <c r="P2522" s="26"/>
      <c r="Q2522" s="26"/>
      <c r="R2522" s="26"/>
      <c r="S2522" s="26"/>
      <c r="T2522" s="26"/>
      <c r="U2522" s="26"/>
      <c r="V2522" s="26"/>
      <c r="W2522" s="26"/>
      <c r="X2522" s="26"/>
      <c r="Y2522" s="26"/>
    </row>
    <row r="2523" spans="1:25" x14ac:dyDescent="0.3">
      <c r="A2523" s="18"/>
      <c r="B2523" s="19"/>
      <c r="C2523" s="4"/>
      <c r="D2523" s="20"/>
      <c r="E2523" s="20"/>
      <c r="F2523" s="21"/>
      <c r="G2523" s="22"/>
      <c r="H2523" s="23"/>
      <c r="I2523" s="24"/>
      <c r="J2523" s="25"/>
      <c r="K2523" s="4"/>
      <c r="L2523" s="25"/>
      <c r="N2523" s="26"/>
      <c r="O2523" s="26"/>
      <c r="P2523" s="26"/>
      <c r="Q2523" s="26"/>
      <c r="R2523" s="26"/>
      <c r="S2523" s="26"/>
      <c r="T2523" s="26"/>
      <c r="U2523" s="26"/>
      <c r="V2523" s="26"/>
      <c r="W2523" s="26"/>
      <c r="X2523" s="26"/>
      <c r="Y2523" s="26"/>
    </row>
    <row r="2524" spans="1:25" x14ac:dyDescent="0.3">
      <c r="A2524" s="18"/>
      <c r="B2524" s="19"/>
      <c r="C2524" s="4"/>
      <c r="D2524" s="20"/>
      <c r="E2524" s="20"/>
      <c r="F2524" s="21"/>
      <c r="G2524" s="22"/>
      <c r="H2524" s="23"/>
      <c r="I2524" s="24"/>
      <c r="J2524" s="25"/>
      <c r="K2524" s="4"/>
      <c r="L2524" s="25"/>
      <c r="N2524" s="26"/>
      <c r="O2524" s="26"/>
      <c r="P2524" s="26"/>
      <c r="Q2524" s="26"/>
      <c r="R2524" s="26"/>
      <c r="S2524" s="26"/>
      <c r="T2524" s="26"/>
      <c r="U2524" s="26"/>
      <c r="V2524" s="26"/>
      <c r="W2524" s="26"/>
      <c r="X2524" s="26"/>
      <c r="Y2524" s="26"/>
    </row>
    <row r="2525" spans="1:25" x14ac:dyDescent="0.3">
      <c r="A2525" s="18"/>
      <c r="B2525" s="19"/>
      <c r="C2525" s="4"/>
      <c r="D2525" s="20"/>
      <c r="E2525" s="20"/>
      <c r="F2525" s="21"/>
      <c r="G2525" s="22"/>
      <c r="H2525" s="23"/>
      <c r="I2525" s="24"/>
      <c r="J2525" s="25"/>
      <c r="K2525" s="4"/>
      <c r="L2525" s="25"/>
      <c r="N2525" s="26"/>
      <c r="O2525" s="26"/>
      <c r="P2525" s="26"/>
      <c r="Q2525" s="26"/>
      <c r="R2525" s="26"/>
      <c r="S2525" s="26"/>
      <c r="T2525" s="26"/>
      <c r="U2525" s="26"/>
      <c r="V2525" s="26"/>
      <c r="W2525" s="26"/>
      <c r="X2525" s="26"/>
      <c r="Y2525" s="26"/>
    </row>
    <row r="2526" spans="1:25" x14ac:dyDescent="0.3">
      <c r="A2526" s="18"/>
      <c r="B2526" s="19"/>
      <c r="C2526" s="4"/>
      <c r="D2526" s="20"/>
      <c r="E2526" s="20"/>
      <c r="F2526" s="21"/>
      <c r="G2526" s="22"/>
      <c r="H2526" s="23"/>
      <c r="I2526" s="24"/>
      <c r="J2526" s="25"/>
      <c r="K2526" s="4"/>
      <c r="L2526" s="25"/>
      <c r="N2526" s="26"/>
      <c r="O2526" s="26"/>
      <c r="P2526" s="26"/>
      <c r="Q2526" s="26"/>
      <c r="R2526" s="26"/>
      <c r="S2526" s="26"/>
      <c r="T2526" s="26"/>
      <c r="U2526" s="26"/>
      <c r="V2526" s="26"/>
      <c r="W2526" s="26"/>
      <c r="X2526" s="26"/>
      <c r="Y2526" s="26"/>
    </row>
    <row r="2527" spans="1:25" x14ac:dyDescent="0.3">
      <c r="A2527" s="18"/>
      <c r="B2527" s="19"/>
      <c r="C2527" s="4"/>
      <c r="D2527" s="20"/>
      <c r="E2527" s="20"/>
      <c r="F2527" s="21"/>
      <c r="G2527" s="22"/>
      <c r="H2527" s="23"/>
      <c r="I2527" s="24"/>
      <c r="J2527" s="25"/>
      <c r="K2527" s="4"/>
      <c r="L2527" s="25"/>
      <c r="N2527" s="26"/>
      <c r="O2527" s="26"/>
      <c r="P2527" s="26"/>
      <c r="Q2527" s="26"/>
      <c r="R2527" s="26"/>
      <c r="S2527" s="26"/>
      <c r="T2527" s="26"/>
      <c r="U2527" s="26"/>
      <c r="V2527" s="26"/>
      <c r="W2527" s="26"/>
      <c r="X2527" s="26"/>
      <c r="Y2527" s="26"/>
    </row>
    <row r="2528" spans="1:25" x14ac:dyDescent="0.3">
      <c r="A2528" s="18"/>
      <c r="B2528" s="19"/>
      <c r="C2528" s="4"/>
      <c r="D2528" s="20"/>
      <c r="E2528" s="20"/>
      <c r="F2528" s="21"/>
      <c r="G2528" s="22"/>
      <c r="H2528" s="23"/>
      <c r="I2528" s="24"/>
      <c r="J2528" s="25"/>
      <c r="K2528" s="4"/>
      <c r="L2528" s="25"/>
      <c r="N2528" s="26"/>
      <c r="O2528" s="26"/>
      <c r="P2528" s="26"/>
      <c r="Q2528" s="26"/>
      <c r="R2528" s="26"/>
      <c r="S2528" s="26"/>
      <c r="T2528" s="26"/>
      <c r="U2528" s="26"/>
      <c r="V2528" s="26"/>
      <c r="W2528" s="26"/>
      <c r="X2528" s="26"/>
      <c r="Y2528" s="26"/>
    </row>
    <row r="2529" spans="1:25" x14ac:dyDescent="0.3">
      <c r="A2529" s="18"/>
      <c r="B2529" s="19"/>
      <c r="C2529" s="4"/>
      <c r="D2529" s="20"/>
      <c r="E2529" s="20"/>
      <c r="F2529" s="21"/>
      <c r="G2529" s="22"/>
      <c r="H2529" s="23"/>
      <c r="I2529" s="24"/>
      <c r="J2529" s="25"/>
      <c r="K2529" s="4"/>
      <c r="L2529" s="25"/>
      <c r="N2529" s="26"/>
      <c r="O2529" s="26"/>
      <c r="P2529" s="26"/>
      <c r="Q2529" s="26"/>
      <c r="R2529" s="26"/>
      <c r="S2529" s="26"/>
      <c r="T2529" s="26"/>
      <c r="U2529" s="26"/>
      <c r="V2529" s="26"/>
      <c r="W2529" s="26"/>
      <c r="X2529" s="26"/>
      <c r="Y2529" s="26"/>
    </row>
    <row r="2530" spans="1:25" x14ac:dyDescent="0.3">
      <c r="A2530" s="18"/>
      <c r="B2530" s="19"/>
      <c r="C2530" s="4"/>
      <c r="D2530" s="20"/>
      <c r="E2530" s="20"/>
      <c r="F2530" s="21"/>
      <c r="G2530" s="22"/>
      <c r="H2530" s="23"/>
      <c r="I2530" s="24"/>
      <c r="J2530" s="25"/>
      <c r="K2530" s="4"/>
      <c r="L2530" s="25"/>
      <c r="N2530" s="26"/>
      <c r="O2530" s="26"/>
      <c r="P2530" s="26"/>
      <c r="Q2530" s="26"/>
      <c r="R2530" s="26"/>
      <c r="S2530" s="26"/>
      <c r="T2530" s="26"/>
      <c r="U2530" s="26"/>
      <c r="V2530" s="26"/>
      <c r="W2530" s="26"/>
      <c r="X2530" s="26"/>
      <c r="Y2530" s="26"/>
    </row>
    <row r="2531" spans="1:25" x14ac:dyDescent="0.3">
      <c r="A2531" s="18"/>
      <c r="B2531" s="19"/>
      <c r="C2531" s="4"/>
      <c r="D2531" s="20"/>
      <c r="E2531" s="20"/>
      <c r="F2531" s="21"/>
      <c r="G2531" s="22"/>
      <c r="H2531" s="23"/>
      <c r="I2531" s="24"/>
      <c r="J2531" s="25"/>
      <c r="K2531" s="4"/>
      <c r="L2531" s="25"/>
      <c r="N2531" s="26"/>
      <c r="O2531" s="26"/>
      <c r="P2531" s="26"/>
      <c r="Q2531" s="26"/>
      <c r="R2531" s="26"/>
      <c r="S2531" s="26"/>
      <c r="T2531" s="26"/>
      <c r="U2531" s="26"/>
      <c r="V2531" s="26"/>
      <c r="W2531" s="26"/>
      <c r="X2531" s="26"/>
      <c r="Y2531" s="26"/>
    </row>
    <row r="2532" spans="1:25" x14ac:dyDescent="0.3">
      <c r="A2532" s="18"/>
      <c r="B2532" s="19"/>
      <c r="C2532" s="4"/>
      <c r="D2532" s="20"/>
      <c r="E2532" s="20"/>
      <c r="F2532" s="21"/>
      <c r="G2532" s="22"/>
      <c r="H2532" s="23"/>
      <c r="I2532" s="24"/>
      <c r="J2532" s="25"/>
      <c r="K2532" s="4"/>
      <c r="L2532" s="25"/>
      <c r="N2532" s="26"/>
      <c r="O2532" s="26"/>
      <c r="P2532" s="26"/>
      <c r="Q2532" s="26"/>
      <c r="R2532" s="26"/>
      <c r="S2532" s="26"/>
      <c r="T2532" s="26"/>
      <c r="U2532" s="26"/>
      <c r="V2532" s="26"/>
      <c r="W2532" s="26"/>
      <c r="X2532" s="26"/>
      <c r="Y2532" s="26"/>
    </row>
    <row r="2533" spans="1:25" x14ac:dyDescent="0.3">
      <c r="A2533" s="18"/>
      <c r="B2533" s="19"/>
      <c r="C2533" s="4"/>
      <c r="D2533" s="20"/>
      <c r="E2533" s="20"/>
      <c r="F2533" s="21"/>
      <c r="G2533" s="22"/>
      <c r="H2533" s="23"/>
      <c r="I2533" s="24"/>
      <c r="J2533" s="25"/>
      <c r="K2533" s="4"/>
      <c r="L2533" s="25"/>
      <c r="N2533" s="26"/>
      <c r="O2533" s="26"/>
      <c r="P2533" s="26"/>
      <c r="Q2533" s="26"/>
      <c r="R2533" s="26"/>
      <c r="S2533" s="26"/>
      <c r="T2533" s="26"/>
      <c r="U2533" s="26"/>
      <c r="V2533" s="26"/>
      <c r="W2533" s="26"/>
      <c r="X2533" s="26"/>
      <c r="Y2533" s="26"/>
    </row>
    <row r="2534" spans="1:25" x14ac:dyDescent="0.3">
      <c r="A2534" s="18"/>
      <c r="B2534" s="19"/>
      <c r="C2534" s="4"/>
      <c r="D2534" s="20"/>
      <c r="E2534" s="20"/>
      <c r="F2534" s="21"/>
      <c r="G2534" s="22"/>
      <c r="H2534" s="23"/>
      <c r="I2534" s="24"/>
      <c r="J2534" s="25"/>
      <c r="K2534" s="4"/>
      <c r="L2534" s="25"/>
      <c r="N2534" s="26"/>
      <c r="O2534" s="26"/>
      <c r="P2534" s="26"/>
      <c r="Q2534" s="26"/>
      <c r="R2534" s="26"/>
      <c r="S2534" s="26"/>
      <c r="T2534" s="26"/>
      <c r="U2534" s="26"/>
      <c r="V2534" s="26"/>
      <c r="W2534" s="26"/>
      <c r="X2534" s="26"/>
      <c r="Y2534" s="26"/>
    </row>
    <row r="2535" spans="1:25" x14ac:dyDescent="0.3">
      <c r="A2535" s="18"/>
      <c r="B2535" s="19"/>
      <c r="C2535" s="4"/>
      <c r="D2535" s="20"/>
      <c r="E2535" s="20"/>
      <c r="F2535" s="21"/>
      <c r="G2535" s="22"/>
      <c r="H2535" s="23"/>
      <c r="I2535" s="24"/>
      <c r="J2535" s="25"/>
      <c r="K2535" s="4"/>
      <c r="L2535" s="25"/>
      <c r="N2535" s="26"/>
      <c r="O2535" s="26"/>
      <c r="P2535" s="26"/>
      <c r="Q2535" s="26"/>
      <c r="R2535" s="26"/>
      <c r="S2535" s="26"/>
      <c r="T2535" s="26"/>
      <c r="U2535" s="26"/>
      <c r="V2535" s="26"/>
      <c r="W2535" s="26"/>
      <c r="X2535" s="26"/>
      <c r="Y2535" s="26"/>
    </row>
    <row r="2536" spans="1:25" x14ac:dyDescent="0.3">
      <c r="A2536" s="18"/>
      <c r="B2536" s="19"/>
      <c r="C2536" s="4"/>
      <c r="D2536" s="20"/>
      <c r="E2536" s="20"/>
      <c r="F2536" s="21"/>
      <c r="G2536" s="22"/>
      <c r="H2536" s="23"/>
      <c r="I2536" s="24"/>
      <c r="J2536" s="25"/>
      <c r="K2536" s="4"/>
      <c r="L2536" s="25"/>
      <c r="N2536" s="26"/>
      <c r="O2536" s="26"/>
      <c r="P2536" s="26"/>
      <c r="Q2536" s="26"/>
      <c r="R2536" s="26"/>
      <c r="S2536" s="26"/>
      <c r="T2536" s="26"/>
      <c r="U2536" s="26"/>
      <c r="V2536" s="26"/>
      <c r="W2536" s="26"/>
      <c r="X2536" s="26"/>
      <c r="Y2536" s="26"/>
    </row>
    <row r="2537" spans="1:25" x14ac:dyDescent="0.3">
      <c r="A2537" s="18"/>
      <c r="B2537" s="19"/>
      <c r="C2537" s="4"/>
      <c r="D2537" s="20"/>
      <c r="E2537" s="20"/>
      <c r="F2537" s="21"/>
      <c r="G2537" s="22"/>
      <c r="H2537" s="23"/>
      <c r="I2537" s="24"/>
      <c r="J2537" s="25"/>
      <c r="K2537" s="4"/>
      <c r="L2537" s="25"/>
      <c r="N2537" s="26"/>
      <c r="O2537" s="26"/>
      <c r="P2537" s="26"/>
      <c r="Q2537" s="26"/>
      <c r="R2537" s="26"/>
      <c r="S2537" s="26"/>
      <c r="T2537" s="26"/>
      <c r="U2537" s="26"/>
      <c r="V2537" s="26"/>
      <c r="W2537" s="26"/>
      <c r="X2537" s="26"/>
      <c r="Y2537" s="26"/>
    </row>
    <row r="2538" spans="1:25" x14ac:dyDescent="0.3">
      <c r="A2538" s="18"/>
      <c r="B2538" s="19"/>
      <c r="C2538" s="4"/>
      <c r="D2538" s="20"/>
      <c r="E2538" s="20"/>
      <c r="F2538" s="21"/>
      <c r="G2538" s="22"/>
      <c r="H2538" s="23"/>
      <c r="I2538" s="24"/>
      <c r="J2538" s="25"/>
      <c r="K2538" s="4"/>
      <c r="L2538" s="25"/>
      <c r="N2538" s="26"/>
      <c r="O2538" s="26"/>
      <c r="P2538" s="26"/>
      <c r="Q2538" s="26"/>
      <c r="R2538" s="26"/>
      <c r="S2538" s="26"/>
      <c r="T2538" s="26"/>
      <c r="U2538" s="26"/>
      <c r="V2538" s="26"/>
      <c r="W2538" s="26"/>
      <c r="X2538" s="26"/>
      <c r="Y2538" s="26"/>
    </row>
    <row r="2539" spans="1:25" x14ac:dyDescent="0.3">
      <c r="A2539" s="18"/>
      <c r="B2539" s="19"/>
      <c r="C2539" s="4"/>
      <c r="D2539" s="20"/>
      <c r="E2539" s="20"/>
      <c r="F2539" s="21"/>
      <c r="G2539" s="22"/>
      <c r="H2539" s="23"/>
      <c r="I2539" s="24"/>
      <c r="J2539" s="25"/>
      <c r="K2539" s="4"/>
      <c r="L2539" s="25"/>
      <c r="N2539" s="26"/>
      <c r="O2539" s="26"/>
      <c r="P2539" s="26"/>
      <c r="Q2539" s="26"/>
      <c r="R2539" s="26"/>
      <c r="S2539" s="26"/>
      <c r="T2539" s="26"/>
      <c r="U2539" s="26"/>
      <c r="V2539" s="26"/>
      <c r="W2539" s="26"/>
      <c r="X2539" s="26"/>
      <c r="Y2539" s="26"/>
    </row>
    <row r="2540" spans="1:25" x14ac:dyDescent="0.3">
      <c r="A2540" s="18"/>
      <c r="B2540" s="19"/>
      <c r="C2540" s="4"/>
      <c r="D2540" s="20"/>
      <c r="E2540" s="20"/>
      <c r="F2540" s="21"/>
      <c r="G2540" s="22"/>
      <c r="H2540" s="23"/>
      <c r="I2540" s="24"/>
      <c r="J2540" s="25"/>
      <c r="K2540" s="4"/>
      <c r="L2540" s="25"/>
      <c r="N2540" s="26"/>
      <c r="O2540" s="26"/>
      <c r="P2540" s="26"/>
      <c r="Q2540" s="26"/>
      <c r="R2540" s="26"/>
      <c r="S2540" s="26"/>
      <c r="T2540" s="26"/>
      <c r="U2540" s="26"/>
      <c r="V2540" s="26"/>
      <c r="W2540" s="26"/>
      <c r="X2540" s="26"/>
      <c r="Y2540" s="26"/>
    </row>
    <row r="2541" spans="1:25" x14ac:dyDescent="0.3">
      <c r="A2541" s="18"/>
      <c r="B2541" s="19"/>
      <c r="C2541" s="4"/>
      <c r="D2541" s="20"/>
      <c r="E2541" s="20"/>
      <c r="F2541" s="21"/>
      <c r="G2541" s="22"/>
      <c r="H2541" s="23"/>
      <c r="I2541" s="24"/>
      <c r="J2541" s="25"/>
      <c r="K2541" s="4"/>
      <c r="L2541" s="25"/>
      <c r="N2541" s="26"/>
      <c r="O2541" s="26"/>
      <c r="P2541" s="26"/>
      <c r="Q2541" s="26"/>
      <c r="R2541" s="26"/>
      <c r="S2541" s="26"/>
      <c r="T2541" s="26"/>
      <c r="U2541" s="26"/>
      <c r="V2541" s="26"/>
      <c r="W2541" s="26"/>
      <c r="X2541" s="26"/>
      <c r="Y2541" s="26"/>
    </row>
    <row r="2542" spans="1:25" x14ac:dyDescent="0.3">
      <c r="A2542" s="18"/>
      <c r="B2542" s="19"/>
      <c r="C2542" s="4"/>
      <c r="D2542" s="20"/>
      <c r="E2542" s="20"/>
      <c r="F2542" s="21"/>
      <c r="G2542" s="22"/>
      <c r="H2542" s="23"/>
      <c r="I2542" s="24"/>
      <c r="J2542" s="25"/>
      <c r="K2542" s="4"/>
      <c r="L2542" s="25"/>
      <c r="N2542" s="26"/>
      <c r="O2542" s="26"/>
      <c r="P2542" s="26"/>
      <c r="Q2542" s="26"/>
      <c r="R2542" s="26"/>
      <c r="S2542" s="26"/>
      <c r="T2542" s="26"/>
      <c r="U2542" s="26"/>
      <c r="V2542" s="26"/>
      <c r="W2542" s="26"/>
      <c r="X2542" s="26"/>
      <c r="Y2542" s="26"/>
    </row>
    <row r="2543" spans="1:25" x14ac:dyDescent="0.3">
      <c r="A2543" s="18"/>
      <c r="B2543" s="19"/>
      <c r="C2543" s="4"/>
      <c r="D2543" s="20"/>
      <c r="E2543" s="20"/>
      <c r="F2543" s="21"/>
      <c r="G2543" s="22"/>
      <c r="H2543" s="23"/>
      <c r="I2543" s="24"/>
      <c r="J2543" s="25"/>
      <c r="K2543" s="4"/>
      <c r="L2543" s="25"/>
      <c r="N2543" s="26"/>
      <c r="O2543" s="26"/>
      <c r="P2543" s="26"/>
      <c r="Q2543" s="26"/>
      <c r="R2543" s="26"/>
      <c r="S2543" s="26"/>
      <c r="T2543" s="26"/>
      <c r="U2543" s="26"/>
      <c r="V2543" s="26"/>
      <c r="W2543" s="26"/>
      <c r="X2543" s="26"/>
      <c r="Y2543" s="26"/>
    </row>
    <row r="2544" spans="1:25" x14ac:dyDescent="0.3">
      <c r="A2544" s="18"/>
      <c r="B2544" s="19"/>
      <c r="C2544" s="4"/>
      <c r="D2544" s="20"/>
      <c r="E2544" s="20"/>
      <c r="F2544" s="21"/>
      <c r="G2544" s="22"/>
      <c r="H2544" s="23"/>
      <c r="I2544" s="24"/>
      <c r="J2544" s="25"/>
      <c r="K2544" s="4"/>
      <c r="L2544" s="25"/>
      <c r="N2544" s="26"/>
      <c r="O2544" s="26"/>
      <c r="P2544" s="26"/>
      <c r="Q2544" s="26"/>
      <c r="R2544" s="26"/>
      <c r="S2544" s="26"/>
      <c r="T2544" s="26"/>
      <c r="U2544" s="26"/>
      <c r="V2544" s="26"/>
      <c r="W2544" s="26"/>
      <c r="X2544" s="26"/>
      <c r="Y2544" s="26"/>
    </row>
    <row r="2545" spans="1:25" x14ac:dyDescent="0.3">
      <c r="A2545" s="18"/>
      <c r="B2545" s="19"/>
      <c r="C2545" s="4"/>
      <c r="D2545" s="20"/>
      <c r="E2545" s="20"/>
      <c r="F2545" s="21"/>
      <c r="G2545" s="22"/>
      <c r="H2545" s="23"/>
      <c r="I2545" s="24"/>
      <c r="J2545" s="25"/>
      <c r="K2545" s="4"/>
      <c r="L2545" s="25"/>
      <c r="N2545" s="26"/>
      <c r="O2545" s="26"/>
      <c r="P2545" s="26"/>
      <c r="Q2545" s="26"/>
      <c r="R2545" s="26"/>
      <c r="S2545" s="26"/>
      <c r="T2545" s="26"/>
      <c r="U2545" s="26"/>
      <c r="V2545" s="26"/>
      <c r="W2545" s="26"/>
      <c r="X2545" s="26"/>
      <c r="Y2545" s="26"/>
    </row>
    <row r="2546" spans="1:25" x14ac:dyDescent="0.3">
      <c r="A2546" s="18"/>
      <c r="B2546" s="19"/>
      <c r="C2546" s="4"/>
      <c r="D2546" s="20"/>
      <c r="E2546" s="20"/>
      <c r="F2546" s="21"/>
      <c r="G2546" s="22"/>
      <c r="H2546" s="23"/>
      <c r="I2546" s="24"/>
      <c r="J2546" s="25"/>
      <c r="K2546" s="4"/>
      <c r="L2546" s="25"/>
      <c r="N2546" s="26"/>
      <c r="O2546" s="26"/>
      <c r="P2546" s="26"/>
      <c r="Q2546" s="26"/>
      <c r="R2546" s="26"/>
      <c r="S2546" s="26"/>
      <c r="T2546" s="26"/>
      <c r="U2546" s="26"/>
      <c r="V2546" s="26"/>
      <c r="W2546" s="26"/>
      <c r="X2546" s="26"/>
      <c r="Y2546" s="26"/>
    </row>
    <row r="2547" spans="1:25" x14ac:dyDescent="0.3">
      <c r="A2547" s="18"/>
      <c r="B2547" s="19"/>
      <c r="C2547" s="4"/>
      <c r="D2547" s="20"/>
      <c r="E2547" s="20"/>
      <c r="F2547" s="21"/>
      <c r="G2547" s="22"/>
      <c r="H2547" s="23"/>
      <c r="I2547" s="24"/>
      <c r="J2547" s="25"/>
      <c r="K2547" s="4"/>
      <c r="L2547" s="25"/>
      <c r="N2547" s="26"/>
      <c r="O2547" s="26"/>
      <c r="P2547" s="26"/>
      <c r="Q2547" s="26"/>
      <c r="R2547" s="26"/>
      <c r="S2547" s="26"/>
      <c r="T2547" s="26"/>
      <c r="U2547" s="26"/>
      <c r="V2547" s="26"/>
      <c r="W2547" s="26"/>
      <c r="X2547" s="26"/>
      <c r="Y2547" s="26"/>
    </row>
    <row r="2548" spans="1:25" x14ac:dyDescent="0.3">
      <c r="A2548" s="18"/>
      <c r="B2548" s="19"/>
      <c r="C2548" s="4"/>
      <c r="D2548" s="20"/>
      <c r="E2548" s="20"/>
      <c r="F2548" s="21"/>
      <c r="G2548" s="22"/>
      <c r="H2548" s="23"/>
      <c r="I2548" s="24"/>
      <c r="J2548" s="25"/>
      <c r="K2548" s="4"/>
      <c r="L2548" s="25"/>
      <c r="N2548" s="26"/>
      <c r="O2548" s="26"/>
      <c r="P2548" s="26"/>
      <c r="Q2548" s="26"/>
      <c r="R2548" s="26"/>
      <c r="S2548" s="26"/>
      <c r="T2548" s="26"/>
      <c r="U2548" s="26"/>
      <c r="V2548" s="26"/>
      <c r="W2548" s="26"/>
      <c r="X2548" s="26"/>
      <c r="Y2548" s="26"/>
    </row>
    <row r="2549" spans="1:25" x14ac:dyDescent="0.3">
      <c r="A2549" s="18"/>
      <c r="B2549" s="19"/>
      <c r="C2549" s="4"/>
      <c r="D2549" s="20"/>
      <c r="E2549" s="20"/>
      <c r="F2549" s="21"/>
      <c r="G2549" s="22"/>
      <c r="H2549" s="23"/>
      <c r="I2549" s="24"/>
      <c r="J2549" s="25"/>
      <c r="K2549" s="4"/>
      <c r="L2549" s="25"/>
      <c r="N2549" s="26"/>
      <c r="O2549" s="26"/>
      <c r="P2549" s="26"/>
      <c r="Q2549" s="26"/>
      <c r="R2549" s="26"/>
      <c r="S2549" s="26"/>
      <c r="T2549" s="26"/>
      <c r="U2549" s="26"/>
      <c r="V2549" s="26"/>
      <c r="W2549" s="26"/>
      <c r="X2549" s="26"/>
      <c r="Y2549" s="26"/>
    </row>
    <row r="2550" spans="1:25" x14ac:dyDescent="0.3">
      <c r="A2550" s="18"/>
      <c r="B2550" s="19"/>
      <c r="C2550" s="4"/>
      <c r="D2550" s="20"/>
      <c r="E2550" s="20"/>
      <c r="F2550" s="21"/>
      <c r="G2550" s="22"/>
      <c r="H2550" s="23"/>
      <c r="I2550" s="24"/>
      <c r="J2550" s="25"/>
      <c r="K2550" s="4"/>
      <c r="L2550" s="25"/>
      <c r="N2550" s="26"/>
      <c r="O2550" s="26"/>
      <c r="P2550" s="26"/>
      <c r="Q2550" s="26"/>
      <c r="R2550" s="26"/>
      <c r="S2550" s="26"/>
      <c r="T2550" s="26"/>
      <c r="U2550" s="26"/>
      <c r="V2550" s="26"/>
      <c r="W2550" s="26"/>
      <c r="X2550" s="26"/>
      <c r="Y2550" s="26"/>
    </row>
    <row r="2551" spans="1:25" x14ac:dyDescent="0.3">
      <c r="A2551" s="18"/>
      <c r="B2551" s="19"/>
      <c r="C2551" s="4"/>
      <c r="D2551" s="20"/>
      <c r="E2551" s="20"/>
      <c r="F2551" s="21"/>
      <c r="G2551" s="22"/>
      <c r="H2551" s="23"/>
      <c r="I2551" s="24"/>
      <c r="J2551" s="25"/>
      <c r="K2551" s="4"/>
      <c r="L2551" s="25"/>
      <c r="N2551" s="26"/>
      <c r="O2551" s="26"/>
      <c r="P2551" s="26"/>
      <c r="Q2551" s="26"/>
      <c r="R2551" s="26"/>
      <c r="S2551" s="26"/>
      <c r="T2551" s="26"/>
      <c r="U2551" s="26"/>
      <c r="V2551" s="26"/>
      <c r="W2551" s="26"/>
      <c r="X2551" s="26"/>
      <c r="Y2551" s="26"/>
    </row>
    <row r="2552" spans="1:25" x14ac:dyDescent="0.3">
      <c r="A2552" s="18"/>
      <c r="B2552" s="19"/>
      <c r="C2552" s="4"/>
      <c r="D2552" s="20"/>
      <c r="E2552" s="20"/>
      <c r="F2552" s="21"/>
      <c r="G2552" s="22"/>
      <c r="H2552" s="23"/>
      <c r="I2552" s="24"/>
      <c r="J2552" s="25"/>
      <c r="K2552" s="4"/>
      <c r="L2552" s="25"/>
      <c r="N2552" s="26"/>
      <c r="O2552" s="26"/>
      <c r="P2552" s="26"/>
      <c r="Q2552" s="26"/>
      <c r="R2552" s="26"/>
      <c r="S2552" s="26"/>
      <c r="T2552" s="26"/>
      <c r="U2552" s="26"/>
      <c r="V2552" s="26"/>
      <c r="W2552" s="26"/>
      <c r="X2552" s="26"/>
      <c r="Y2552" s="26"/>
    </row>
    <row r="2553" spans="1:25" x14ac:dyDescent="0.3">
      <c r="A2553" s="18"/>
      <c r="B2553" s="19"/>
      <c r="C2553" s="4"/>
      <c r="D2553" s="20"/>
      <c r="E2553" s="20"/>
      <c r="F2553" s="21"/>
      <c r="G2553" s="22"/>
      <c r="H2553" s="23"/>
      <c r="I2553" s="24"/>
      <c r="J2553" s="25"/>
      <c r="K2553" s="4"/>
      <c r="L2553" s="25"/>
      <c r="N2553" s="26"/>
      <c r="O2553" s="26"/>
      <c r="P2553" s="26"/>
      <c r="Q2553" s="26"/>
      <c r="R2553" s="26"/>
      <c r="S2553" s="26"/>
      <c r="T2553" s="26"/>
      <c r="U2553" s="26"/>
      <c r="V2553" s="26"/>
      <c r="W2553" s="26"/>
      <c r="X2553" s="26"/>
      <c r="Y2553" s="26"/>
    </row>
    <row r="2554" spans="1:25" x14ac:dyDescent="0.3">
      <c r="A2554" s="18"/>
      <c r="B2554" s="19"/>
      <c r="C2554" s="4"/>
      <c r="D2554" s="20"/>
      <c r="E2554" s="20"/>
      <c r="F2554" s="21"/>
      <c r="G2554" s="22"/>
      <c r="H2554" s="23"/>
      <c r="I2554" s="24"/>
      <c r="J2554" s="25"/>
      <c r="K2554" s="4"/>
      <c r="L2554" s="25"/>
      <c r="N2554" s="26"/>
      <c r="O2554" s="26"/>
      <c r="P2554" s="26"/>
      <c r="Q2554" s="26"/>
      <c r="R2554" s="26"/>
      <c r="S2554" s="26"/>
      <c r="T2554" s="26"/>
      <c r="U2554" s="26"/>
      <c r="V2554" s="26"/>
      <c r="W2554" s="26"/>
      <c r="X2554" s="26"/>
      <c r="Y2554" s="26"/>
    </row>
    <row r="2555" spans="1:25" x14ac:dyDescent="0.3">
      <c r="A2555" s="18"/>
      <c r="B2555" s="19"/>
      <c r="C2555" s="4"/>
      <c r="D2555" s="20"/>
      <c r="E2555" s="20"/>
      <c r="F2555" s="21"/>
      <c r="G2555" s="22"/>
      <c r="H2555" s="23"/>
      <c r="I2555" s="24"/>
      <c r="J2555" s="25"/>
      <c r="K2555" s="4"/>
      <c r="L2555" s="25"/>
      <c r="N2555" s="26"/>
      <c r="O2555" s="26"/>
      <c r="P2555" s="26"/>
      <c r="Q2555" s="26"/>
      <c r="R2555" s="26"/>
      <c r="S2555" s="26"/>
      <c r="T2555" s="26"/>
      <c r="U2555" s="26"/>
      <c r="V2555" s="26"/>
      <c r="W2555" s="26"/>
      <c r="X2555" s="26"/>
      <c r="Y2555" s="26"/>
    </row>
    <row r="2556" spans="1:25" x14ac:dyDescent="0.3">
      <c r="A2556" s="18"/>
      <c r="B2556" s="19"/>
      <c r="C2556" s="4"/>
      <c r="D2556" s="20"/>
      <c r="E2556" s="20"/>
      <c r="F2556" s="21"/>
      <c r="G2556" s="22"/>
      <c r="H2556" s="23"/>
      <c r="I2556" s="24"/>
      <c r="J2556" s="25"/>
      <c r="K2556" s="4"/>
      <c r="L2556" s="25"/>
      <c r="N2556" s="26"/>
      <c r="O2556" s="26"/>
      <c r="P2556" s="26"/>
      <c r="Q2556" s="26"/>
      <c r="R2556" s="26"/>
      <c r="S2556" s="26"/>
      <c r="T2556" s="26"/>
      <c r="U2556" s="26"/>
      <c r="V2556" s="26"/>
      <c r="W2556" s="26"/>
      <c r="X2556" s="26"/>
      <c r="Y2556" s="26"/>
    </row>
    <row r="2557" spans="1:25" x14ac:dyDescent="0.3">
      <c r="A2557" s="18"/>
      <c r="B2557" s="19"/>
      <c r="C2557" s="4"/>
      <c r="D2557" s="20"/>
      <c r="E2557" s="20"/>
      <c r="F2557" s="21"/>
      <c r="G2557" s="22"/>
      <c r="H2557" s="23"/>
      <c r="I2557" s="24"/>
      <c r="J2557" s="25"/>
      <c r="K2557" s="4"/>
      <c r="L2557" s="25"/>
      <c r="N2557" s="26"/>
      <c r="O2557" s="26"/>
      <c r="P2557" s="26"/>
      <c r="Q2557" s="26"/>
      <c r="R2557" s="26"/>
      <c r="S2557" s="26"/>
      <c r="T2557" s="26"/>
      <c r="U2557" s="26"/>
      <c r="V2557" s="26"/>
      <c r="W2557" s="26"/>
      <c r="X2557" s="26"/>
      <c r="Y2557" s="26"/>
    </row>
    <row r="2558" spans="1:25" x14ac:dyDescent="0.3">
      <c r="A2558" s="18"/>
      <c r="B2558" s="19"/>
      <c r="C2558" s="4"/>
      <c r="D2558" s="20"/>
      <c r="E2558" s="20"/>
      <c r="F2558" s="21"/>
      <c r="G2558" s="22"/>
      <c r="H2558" s="23"/>
      <c r="I2558" s="24"/>
      <c r="J2558" s="25"/>
      <c r="K2558" s="4"/>
      <c r="L2558" s="25"/>
      <c r="N2558" s="26"/>
      <c r="O2558" s="26"/>
      <c r="P2558" s="26"/>
      <c r="Q2558" s="26"/>
      <c r="R2558" s="26"/>
      <c r="S2558" s="26"/>
      <c r="T2558" s="26"/>
      <c r="U2558" s="26"/>
      <c r="V2558" s="26"/>
      <c r="W2558" s="26"/>
      <c r="X2558" s="26"/>
      <c r="Y2558" s="26"/>
    </row>
    <row r="2559" spans="1:25" x14ac:dyDescent="0.3">
      <c r="A2559" s="18"/>
      <c r="B2559" s="19"/>
      <c r="C2559" s="4"/>
      <c r="D2559" s="20"/>
      <c r="E2559" s="20"/>
      <c r="F2559" s="21"/>
      <c r="G2559" s="22"/>
      <c r="H2559" s="23"/>
      <c r="I2559" s="24"/>
      <c r="J2559" s="25"/>
      <c r="K2559" s="4"/>
      <c r="L2559" s="25"/>
      <c r="N2559" s="26"/>
      <c r="O2559" s="26"/>
      <c r="P2559" s="26"/>
      <c r="Q2559" s="26"/>
      <c r="R2559" s="26"/>
      <c r="S2559" s="26"/>
      <c r="T2559" s="26"/>
      <c r="U2559" s="26"/>
      <c r="V2559" s="26"/>
      <c r="W2559" s="26"/>
      <c r="X2559" s="26"/>
      <c r="Y2559" s="26"/>
    </row>
    <row r="2560" spans="1:25" x14ac:dyDescent="0.3">
      <c r="A2560" s="18"/>
      <c r="B2560" s="19"/>
      <c r="C2560" s="4"/>
      <c r="D2560" s="20"/>
      <c r="E2560" s="20"/>
      <c r="F2560" s="21"/>
      <c r="G2560" s="22"/>
      <c r="H2560" s="23"/>
      <c r="I2560" s="24"/>
      <c r="J2560" s="25"/>
      <c r="K2560" s="4"/>
      <c r="L2560" s="25"/>
      <c r="N2560" s="26"/>
      <c r="O2560" s="26"/>
      <c r="P2560" s="26"/>
      <c r="Q2560" s="26"/>
      <c r="R2560" s="26"/>
      <c r="S2560" s="26"/>
      <c r="T2560" s="26"/>
      <c r="U2560" s="26"/>
      <c r="V2560" s="26"/>
      <c r="W2560" s="26"/>
      <c r="X2560" s="26"/>
      <c r="Y2560" s="26"/>
    </row>
    <row r="2561" spans="1:25" x14ac:dyDescent="0.3">
      <c r="A2561" s="18"/>
      <c r="B2561" s="19"/>
      <c r="C2561" s="4"/>
      <c r="D2561" s="20"/>
      <c r="E2561" s="20"/>
      <c r="F2561" s="21"/>
      <c r="G2561" s="22"/>
      <c r="H2561" s="23"/>
      <c r="I2561" s="24"/>
      <c r="J2561" s="25"/>
      <c r="K2561" s="4"/>
      <c r="L2561" s="25"/>
      <c r="N2561" s="26"/>
      <c r="O2561" s="26"/>
      <c r="P2561" s="26"/>
      <c r="Q2561" s="26"/>
      <c r="R2561" s="26"/>
      <c r="S2561" s="26"/>
      <c r="T2561" s="26"/>
      <c r="U2561" s="26"/>
      <c r="V2561" s="26"/>
      <c r="W2561" s="26"/>
      <c r="X2561" s="26"/>
      <c r="Y2561" s="26"/>
    </row>
    <row r="2562" spans="1:25" x14ac:dyDescent="0.3">
      <c r="A2562" s="18"/>
      <c r="B2562" s="19"/>
      <c r="C2562" s="4"/>
      <c r="D2562" s="20"/>
      <c r="E2562" s="20"/>
      <c r="F2562" s="21"/>
      <c r="G2562" s="22"/>
      <c r="H2562" s="23"/>
      <c r="I2562" s="24"/>
      <c r="J2562" s="25"/>
      <c r="K2562" s="4"/>
      <c r="L2562" s="25"/>
      <c r="N2562" s="26"/>
      <c r="O2562" s="26"/>
      <c r="P2562" s="26"/>
      <c r="Q2562" s="26"/>
      <c r="R2562" s="26"/>
      <c r="S2562" s="26"/>
      <c r="T2562" s="26"/>
      <c r="U2562" s="26"/>
      <c r="V2562" s="26"/>
      <c r="W2562" s="26"/>
      <c r="X2562" s="26"/>
      <c r="Y2562" s="26"/>
    </row>
    <row r="2563" spans="1:25" x14ac:dyDescent="0.3">
      <c r="A2563" s="18"/>
      <c r="B2563" s="19"/>
      <c r="C2563" s="4"/>
      <c r="D2563" s="20"/>
      <c r="E2563" s="20"/>
      <c r="F2563" s="21"/>
      <c r="G2563" s="22"/>
      <c r="H2563" s="23"/>
      <c r="I2563" s="24"/>
      <c r="J2563" s="25"/>
      <c r="K2563" s="4"/>
      <c r="L2563" s="25"/>
      <c r="N2563" s="26"/>
      <c r="O2563" s="26"/>
      <c r="P2563" s="26"/>
      <c r="Q2563" s="26"/>
      <c r="R2563" s="26"/>
      <c r="S2563" s="26"/>
      <c r="T2563" s="26"/>
      <c r="U2563" s="26"/>
      <c r="V2563" s="26"/>
      <c r="W2563" s="26"/>
      <c r="X2563" s="26"/>
      <c r="Y2563" s="26"/>
    </row>
    <row r="2564" spans="1:25" x14ac:dyDescent="0.3">
      <c r="A2564" s="18"/>
      <c r="B2564" s="19"/>
      <c r="C2564" s="4"/>
      <c r="D2564" s="20"/>
      <c r="E2564" s="20"/>
      <c r="F2564" s="21"/>
      <c r="G2564" s="22"/>
      <c r="H2564" s="23"/>
      <c r="I2564" s="24"/>
      <c r="J2564" s="25"/>
      <c r="K2564" s="4"/>
      <c r="L2564" s="25"/>
      <c r="N2564" s="26"/>
      <c r="O2564" s="26"/>
      <c r="P2564" s="26"/>
      <c r="Q2564" s="26"/>
      <c r="R2564" s="26"/>
      <c r="S2564" s="26"/>
      <c r="T2564" s="26"/>
      <c r="U2564" s="26"/>
      <c r="V2564" s="26"/>
      <c r="W2564" s="26"/>
      <c r="X2564" s="26"/>
      <c r="Y2564" s="26"/>
    </row>
    <row r="2565" spans="1:25" x14ac:dyDescent="0.3">
      <c r="A2565" s="18"/>
      <c r="B2565" s="19"/>
      <c r="C2565" s="4"/>
      <c r="D2565" s="20"/>
      <c r="E2565" s="20"/>
      <c r="F2565" s="21"/>
      <c r="G2565" s="22"/>
      <c r="H2565" s="23"/>
      <c r="I2565" s="24"/>
      <c r="J2565" s="25"/>
      <c r="K2565" s="4"/>
      <c r="L2565" s="25"/>
      <c r="N2565" s="26"/>
      <c r="O2565" s="26"/>
      <c r="P2565" s="26"/>
      <c r="Q2565" s="26"/>
      <c r="R2565" s="26"/>
      <c r="S2565" s="26"/>
      <c r="T2565" s="26"/>
      <c r="U2565" s="26"/>
      <c r="V2565" s="26"/>
      <c r="W2565" s="26"/>
      <c r="X2565" s="26"/>
      <c r="Y2565" s="26"/>
    </row>
    <row r="2566" spans="1:25" x14ac:dyDescent="0.3">
      <c r="A2566" s="18"/>
      <c r="B2566" s="19"/>
      <c r="C2566" s="4"/>
      <c r="D2566" s="20"/>
      <c r="E2566" s="20"/>
      <c r="F2566" s="21"/>
      <c r="G2566" s="22"/>
      <c r="H2566" s="23"/>
      <c r="I2566" s="24"/>
      <c r="J2566" s="25"/>
      <c r="K2566" s="4"/>
      <c r="L2566" s="25"/>
      <c r="N2566" s="26"/>
      <c r="O2566" s="26"/>
      <c r="P2566" s="26"/>
      <c r="Q2566" s="26"/>
      <c r="R2566" s="26"/>
      <c r="S2566" s="26"/>
      <c r="T2566" s="26"/>
      <c r="U2566" s="26"/>
      <c r="V2566" s="26"/>
      <c r="W2566" s="26"/>
      <c r="X2566" s="26"/>
      <c r="Y2566" s="26"/>
    </row>
    <row r="2567" spans="1:25" x14ac:dyDescent="0.3">
      <c r="A2567" s="18"/>
      <c r="B2567" s="19"/>
      <c r="C2567" s="4"/>
      <c r="D2567" s="20"/>
      <c r="E2567" s="20"/>
      <c r="F2567" s="21"/>
      <c r="G2567" s="22"/>
      <c r="H2567" s="23"/>
      <c r="I2567" s="24"/>
      <c r="J2567" s="25"/>
      <c r="K2567" s="4"/>
      <c r="L2567" s="25"/>
      <c r="N2567" s="26"/>
      <c r="O2567" s="26"/>
      <c r="P2567" s="26"/>
      <c r="Q2567" s="26"/>
      <c r="R2567" s="26"/>
      <c r="S2567" s="26"/>
      <c r="T2567" s="26"/>
      <c r="U2567" s="26"/>
      <c r="V2567" s="26"/>
      <c r="W2567" s="26"/>
      <c r="X2567" s="26"/>
      <c r="Y2567" s="26"/>
    </row>
    <row r="2568" spans="1:25" x14ac:dyDescent="0.3">
      <c r="A2568" s="18"/>
      <c r="B2568" s="19"/>
      <c r="C2568" s="4"/>
      <c r="D2568" s="20"/>
      <c r="E2568" s="20"/>
      <c r="F2568" s="21"/>
      <c r="G2568" s="22"/>
      <c r="H2568" s="23"/>
      <c r="I2568" s="24"/>
      <c r="J2568" s="25"/>
      <c r="K2568" s="4"/>
      <c r="L2568" s="25"/>
      <c r="N2568" s="26"/>
      <c r="O2568" s="26"/>
      <c r="P2568" s="26"/>
      <c r="Q2568" s="26"/>
      <c r="R2568" s="26"/>
      <c r="S2568" s="26"/>
      <c r="T2568" s="26"/>
      <c r="U2568" s="26"/>
      <c r="V2568" s="26"/>
      <c r="W2568" s="26"/>
      <c r="X2568" s="26"/>
      <c r="Y2568" s="26"/>
    </row>
    <row r="2569" spans="1:25" x14ac:dyDescent="0.3">
      <c r="A2569" s="18"/>
      <c r="B2569" s="19"/>
      <c r="C2569" s="4"/>
      <c r="D2569" s="20"/>
      <c r="E2569" s="20"/>
      <c r="F2569" s="21"/>
      <c r="G2569" s="22"/>
      <c r="H2569" s="23"/>
      <c r="I2569" s="24"/>
      <c r="J2569" s="25"/>
      <c r="K2569" s="4"/>
      <c r="L2569" s="25"/>
      <c r="N2569" s="26"/>
      <c r="O2569" s="26"/>
      <c r="P2569" s="26"/>
      <c r="Q2569" s="26"/>
      <c r="R2569" s="26"/>
      <c r="S2569" s="26"/>
      <c r="T2569" s="26"/>
      <c r="U2569" s="26"/>
      <c r="V2569" s="26"/>
      <c r="W2569" s="26"/>
      <c r="X2569" s="26"/>
      <c r="Y2569" s="26"/>
    </row>
    <row r="2570" spans="1:25" x14ac:dyDescent="0.3">
      <c r="A2570" s="18"/>
      <c r="B2570" s="19"/>
      <c r="C2570" s="4"/>
      <c r="D2570" s="20"/>
      <c r="E2570" s="20"/>
      <c r="F2570" s="21"/>
      <c r="G2570" s="22"/>
      <c r="H2570" s="23"/>
      <c r="I2570" s="24"/>
      <c r="J2570" s="25"/>
      <c r="K2570" s="4"/>
      <c r="L2570" s="25"/>
      <c r="N2570" s="26"/>
      <c r="O2570" s="26"/>
      <c r="P2570" s="26"/>
      <c r="Q2570" s="26"/>
      <c r="R2570" s="26"/>
      <c r="S2570" s="26"/>
      <c r="T2570" s="26"/>
      <c r="U2570" s="26"/>
      <c r="V2570" s="26"/>
      <c r="W2570" s="26"/>
      <c r="X2570" s="26"/>
      <c r="Y2570" s="26"/>
    </row>
    <row r="2571" spans="1:25" x14ac:dyDescent="0.3">
      <c r="A2571" s="18"/>
      <c r="B2571" s="19"/>
      <c r="C2571" s="4"/>
      <c r="D2571" s="20"/>
      <c r="E2571" s="20"/>
      <c r="F2571" s="21"/>
      <c r="G2571" s="22"/>
      <c r="H2571" s="23"/>
      <c r="I2571" s="24"/>
      <c r="J2571" s="25"/>
      <c r="K2571" s="4"/>
      <c r="L2571" s="25"/>
      <c r="N2571" s="26"/>
      <c r="O2571" s="26"/>
      <c r="P2571" s="26"/>
      <c r="Q2571" s="26"/>
      <c r="R2571" s="26"/>
      <c r="S2571" s="26"/>
      <c r="T2571" s="26"/>
      <c r="U2571" s="26"/>
      <c r="V2571" s="26"/>
      <c r="W2571" s="26"/>
      <c r="X2571" s="26"/>
      <c r="Y2571" s="26"/>
    </row>
    <row r="2572" spans="1:25" x14ac:dyDescent="0.3">
      <c r="A2572" s="18"/>
      <c r="B2572" s="19"/>
      <c r="C2572" s="4"/>
      <c r="D2572" s="20"/>
      <c r="E2572" s="20"/>
      <c r="F2572" s="21"/>
      <c r="G2572" s="22"/>
      <c r="H2572" s="23"/>
      <c r="I2572" s="24"/>
      <c r="J2572" s="25"/>
      <c r="K2572" s="4"/>
      <c r="L2572" s="25"/>
      <c r="N2572" s="26"/>
      <c r="O2572" s="26"/>
      <c r="P2572" s="26"/>
      <c r="Q2572" s="26"/>
      <c r="R2572" s="26"/>
      <c r="S2572" s="26"/>
      <c r="T2572" s="26"/>
      <c r="U2572" s="26"/>
      <c r="V2572" s="26"/>
      <c r="W2572" s="26"/>
      <c r="X2572" s="26"/>
      <c r="Y2572" s="26"/>
    </row>
    <row r="2573" spans="1:25" x14ac:dyDescent="0.3">
      <c r="A2573" s="18"/>
      <c r="B2573" s="19"/>
      <c r="C2573" s="4"/>
      <c r="D2573" s="20"/>
      <c r="E2573" s="20"/>
      <c r="F2573" s="21"/>
      <c r="G2573" s="22"/>
      <c r="H2573" s="23"/>
      <c r="I2573" s="24"/>
      <c r="J2573" s="25"/>
      <c r="K2573" s="4"/>
      <c r="L2573" s="25"/>
      <c r="N2573" s="26"/>
      <c r="O2573" s="26"/>
      <c r="P2573" s="26"/>
      <c r="Q2573" s="26"/>
      <c r="R2573" s="26"/>
      <c r="S2573" s="26"/>
      <c r="T2573" s="26"/>
      <c r="U2573" s="26"/>
      <c r="V2573" s="26"/>
      <c r="W2573" s="26"/>
      <c r="X2573" s="26"/>
      <c r="Y2573" s="26"/>
    </row>
    <row r="2574" spans="1:25" x14ac:dyDescent="0.3">
      <c r="A2574" s="18"/>
      <c r="B2574" s="19"/>
      <c r="C2574" s="4"/>
      <c r="D2574" s="20"/>
      <c r="E2574" s="20"/>
      <c r="F2574" s="21"/>
      <c r="G2574" s="22"/>
      <c r="H2574" s="23"/>
      <c r="I2574" s="24"/>
      <c r="J2574" s="25"/>
      <c r="K2574" s="4"/>
      <c r="L2574" s="25"/>
      <c r="N2574" s="26"/>
      <c r="O2574" s="26"/>
      <c r="P2574" s="26"/>
      <c r="Q2574" s="26"/>
      <c r="R2574" s="26"/>
      <c r="S2574" s="26"/>
      <c r="T2574" s="26"/>
      <c r="U2574" s="26"/>
      <c r="V2574" s="26"/>
      <c r="W2574" s="26"/>
      <c r="X2574" s="26"/>
      <c r="Y2574" s="26"/>
    </row>
    <row r="2575" spans="1:25" x14ac:dyDescent="0.3">
      <c r="A2575" s="18"/>
      <c r="B2575" s="19"/>
      <c r="C2575" s="4"/>
      <c r="D2575" s="20"/>
      <c r="E2575" s="20"/>
      <c r="F2575" s="21"/>
      <c r="G2575" s="22"/>
      <c r="H2575" s="23"/>
      <c r="I2575" s="24"/>
      <c r="J2575" s="25"/>
      <c r="K2575" s="4"/>
      <c r="L2575" s="25"/>
      <c r="N2575" s="26"/>
      <c r="O2575" s="26"/>
      <c r="P2575" s="26"/>
      <c r="Q2575" s="26"/>
      <c r="R2575" s="26"/>
      <c r="S2575" s="26"/>
      <c r="T2575" s="26"/>
      <c r="U2575" s="26"/>
      <c r="V2575" s="26"/>
      <c r="W2575" s="26"/>
      <c r="X2575" s="26"/>
      <c r="Y2575" s="26"/>
    </row>
    <row r="2576" spans="1:25" x14ac:dyDescent="0.3">
      <c r="A2576" s="18"/>
      <c r="B2576" s="19"/>
      <c r="C2576" s="4"/>
      <c r="D2576" s="20"/>
      <c r="E2576" s="20"/>
      <c r="F2576" s="21"/>
      <c r="G2576" s="22"/>
      <c r="H2576" s="23"/>
      <c r="I2576" s="24"/>
      <c r="J2576" s="25"/>
      <c r="K2576" s="4"/>
      <c r="L2576" s="25"/>
      <c r="N2576" s="26"/>
      <c r="O2576" s="26"/>
      <c r="P2576" s="26"/>
      <c r="Q2576" s="26"/>
      <c r="R2576" s="26"/>
      <c r="S2576" s="26"/>
      <c r="T2576" s="26"/>
      <c r="U2576" s="26"/>
      <c r="V2576" s="26"/>
      <c r="W2576" s="26"/>
      <c r="X2576" s="26"/>
      <c r="Y2576" s="26"/>
    </row>
    <row r="2577" spans="1:25" x14ac:dyDescent="0.3">
      <c r="A2577" s="18"/>
      <c r="B2577" s="19"/>
      <c r="C2577" s="4"/>
      <c r="D2577" s="20"/>
      <c r="E2577" s="20"/>
      <c r="F2577" s="21"/>
      <c r="G2577" s="22"/>
      <c r="H2577" s="23"/>
      <c r="I2577" s="24"/>
      <c r="J2577" s="25"/>
      <c r="K2577" s="4"/>
      <c r="L2577" s="25"/>
      <c r="N2577" s="26"/>
      <c r="O2577" s="26"/>
      <c r="P2577" s="26"/>
      <c r="Q2577" s="26"/>
      <c r="R2577" s="26"/>
      <c r="S2577" s="26"/>
      <c r="T2577" s="26"/>
      <c r="U2577" s="26"/>
      <c r="V2577" s="26"/>
      <c r="W2577" s="26"/>
      <c r="X2577" s="26"/>
      <c r="Y2577" s="26"/>
    </row>
    <row r="2578" spans="1:25" x14ac:dyDescent="0.3">
      <c r="A2578" s="18"/>
      <c r="B2578" s="19"/>
      <c r="C2578" s="4"/>
      <c r="D2578" s="20"/>
      <c r="E2578" s="20"/>
      <c r="F2578" s="21"/>
      <c r="G2578" s="22"/>
      <c r="H2578" s="23"/>
      <c r="I2578" s="24"/>
      <c r="J2578" s="25"/>
      <c r="K2578" s="4"/>
      <c r="L2578" s="25"/>
      <c r="N2578" s="26"/>
      <c r="O2578" s="26"/>
      <c r="P2578" s="26"/>
      <c r="Q2578" s="26"/>
      <c r="R2578" s="26"/>
      <c r="S2578" s="26"/>
      <c r="T2578" s="26"/>
      <c r="U2578" s="26"/>
      <c r="V2578" s="26"/>
      <c r="W2578" s="26"/>
      <c r="X2578" s="26"/>
      <c r="Y2578" s="26"/>
    </row>
    <row r="2579" spans="1:25" x14ac:dyDescent="0.3">
      <c r="A2579" s="18"/>
      <c r="B2579" s="19"/>
      <c r="C2579" s="4"/>
      <c r="D2579" s="20"/>
      <c r="E2579" s="20"/>
      <c r="F2579" s="21"/>
      <c r="G2579" s="22"/>
      <c r="H2579" s="23"/>
      <c r="I2579" s="24"/>
      <c r="J2579" s="25"/>
      <c r="K2579" s="4"/>
      <c r="L2579" s="25"/>
      <c r="N2579" s="26"/>
      <c r="O2579" s="26"/>
      <c r="P2579" s="26"/>
      <c r="Q2579" s="26"/>
      <c r="R2579" s="26"/>
      <c r="S2579" s="26"/>
      <c r="T2579" s="26"/>
      <c r="U2579" s="26"/>
      <c r="V2579" s="26"/>
      <c r="W2579" s="26"/>
      <c r="X2579" s="26"/>
      <c r="Y2579" s="26"/>
    </row>
    <row r="2580" spans="1:25" x14ac:dyDescent="0.3">
      <c r="A2580" s="18"/>
      <c r="B2580" s="19"/>
      <c r="C2580" s="4"/>
      <c r="D2580" s="20"/>
      <c r="E2580" s="20"/>
      <c r="F2580" s="21"/>
      <c r="G2580" s="22"/>
      <c r="H2580" s="23"/>
      <c r="I2580" s="24"/>
      <c r="J2580" s="25"/>
      <c r="K2580" s="4"/>
      <c r="L2580" s="25"/>
      <c r="N2580" s="26"/>
      <c r="O2580" s="26"/>
      <c r="P2580" s="26"/>
      <c r="Q2580" s="26"/>
      <c r="R2580" s="26"/>
      <c r="S2580" s="26"/>
      <c r="T2580" s="26"/>
      <c r="U2580" s="26"/>
      <c r="V2580" s="26"/>
      <c r="W2580" s="26"/>
      <c r="X2580" s="26"/>
      <c r="Y2580" s="26"/>
    </row>
    <row r="2581" spans="1:25" x14ac:dyDescent="0.3">
      <c r="A2581" s="18"/>
      <c r="B2581" s="19"/>
      <c r="C2581" s="4"/>
      <c r="D2581" s="20"/>
      <c r="E2581" s="20"/>
      <c r="F2581" s="21"/>
      <c r="G2581" s="22"/>
      <c r="H2581" s="23"/>
      <c r="I2581" s="24"/>
      <c r="J2581" s="25"/>
      <c r="K2581" s="4"/>
      <c r="L2581" s="25"/>
      <c r="N2581" s="26"/>
      <c r="O2581" s="26"/>
      <c r="P2581" s="26"/>
      <c r="Q2581" s="26"/>
      <c r="R2581" s="26"/>
      <c r="S2581" s="26"/>
      <c r="T2581" s="26"/>
      <c r="U2581" s="26"/>
      <c r="V2581" s="26"/>
      <c r="W2581" s="26"/>
      <c r="X2581" s="26"/>
      <c r="Y2581" s="26"/>
    </row>
    <row r="2582" spans="1:25" x14ac:dyDescent="0.3">
      <c r="A2582" s="18"/>
      <c r="B2582" s="19"/>
      <c r="C2582" s="4"/>
      <c r="D2582" s="20"/>
      <c r="E2582" s="20"/>
      <c r="F2582" s="21"/>
      <c r="G2582" s="22"/>
      <c r="H2582" s="23"/>
      <c r="I2582" s="24"/>
      <c r="J2582" s="25"/>
      <c r="K2582" s="4"/>
      <c r="L2582" s="25"/>
      <c r="N2582" s="26"/>
      <c r="O2582" s="26"/>
      <c r="P2582" s="26"/>
      <c r="Q2582" s="26"/>
      <c r="R2582" s="26"/>
      <c r="S2582" s="26"/>
      <c r="T2582" s="26"/>
      <c r="U2582" s="26"/>
      <c r="V2582" s="26"/>
      <c r="W2582" s="26"/>
      <c r="X2582" s="26"/>
      <c r="Y2582" s="26"/>
    </row>
    <row r="2583" spans="1:25" x14ac:dyDescent="0.3">
      <c r="A2583" s="18"/>
      <c r="B2583" s="19"/>
      <c r="C2583" s="4"/>
      <c r="D2583" s="20"/>
      <c r="E2583" s="20"/>
      <c r="F2583" s="21"/>
      <c r="G2583" s="22"/>
      <c r="H2583" s="23"/>
      <c r="I2583" s="24"/>
      <c r="J2583" s="25"/>
      <c r="K2583" s="4"/>
      <c r="L2583" s="25"/>
      <c r="N2583" s="26"/>
      <c r="O2583" s="26"/>
      <c r="P2583" s="26"/>
      <c r="Q2583" s="26"/>
      <c r="R2583" s="26"/>
      <c r="S2583" s="26"/>
      <c r="T2583" s="26"/>
      <c r="U2583" s="26"/>
      <c r="V2583" s="26"/>
      <c r="W2583" s="26"/>
      <c r="X2583" s="26"/>
      <c r="Y2583" s="26"/>
    </row>
    <row r="2584" spans="1:25" x14ac:dyDescent="0.3">
      <c r="A2584" s="18"/>
      <c r="B2584" s="19"/>
      <c r="C2584" s="4"/>
      <c r="D2584" s="20"/>
      <c r="E2584" s="20"/>
      <c r="F2584" s="21"/>
      <c r="G2584" s="22"/>
      <c r="H2584" s="23"/>
      <c r="I2584" s="24"/>
      <c r="J2584" s="25"/>
      <c r="K2584" s="4"/>
      <c r="L2584" s="25"/>
      <c r="N2584" s="26"/>
      <c r="O2584" s="26"/>
      <c r="P2584" s="26"/>
      <c r="Q2584" s="26"/>
      <c r="R2584" s="26"/>
      <c r="S2584" s="26"/>
      <c r="T2584" s="26"/>
      <c r="U2584" s="26"/>
      <c r="V2584" s="26"/>
      <c r="W2584" s="26"/>
      <c r="X2584" s="26"/>
      <c r="Y2584" s="26"/>
    </row>
    <row r="2585" spans="1:25" x14ac:dyDescent="0.3">
      <c r="A2585" s="18"/>
      <c r="B2585" s="19"/>
      <c r="C2585" s="4"/>
      <c r="D2585" s="20"/>
      <c r="E2585" s="20"/>
      <c r="F2585" s="21"/>
      <c r="G2585" s="22"/>
      <c r="H2585" s="23"/>
      <c r="I2585" s="24"/>
      <c r="J2585" s="25"/>
      <c r="K2585" s="4"/>
      <c r="L2585" s="25"/>
      <c r="N2585" s="26"/>
      <c r="O2585" s="26"/>
      <c r="P2585" s="26"/>
      <c r="Q2585" s="26"/>
      <c r="R2585" s="26"/>
      <c r="S2585" s="26"/>
      <c r="T2585" s="26"/>
      <c r="U2585" s="26"/>
      <c r="V2585" s="26"/>
      <c r="W2585" s="26"/>
      <c r="X2585" s="26"/>
      <c r="Y2585" s="26"/>
    </row>
    <row r="2586" spans="1:25" x14ac:dyDescent="0.3">
      <c r="A2586" s="18"/>
      <c r="B2586" s="19"/>
      <c r="C2586" s="4"/>
      <c r="D2586" s="20"/>
      <c r="E2586" s="20"/>
      <c r="F2586" s="21"/>
      <c r="G2586" s="22"/>
      <c r="H2586" s="23"/>
      <c r="I2586" s="24"/>
      <c r="J2586" s="25"/>
      <c r="K2586" s="4"/>
      <c r="L2586" s="25"/>
      <c r="N2586" s="26"/>
      <c r="O2586" s="26"/>
      <c r="P2586" s="26"/>
      <c r="Q2586" s="26"/>
      <c r="R2586" s="26"/>
      <c r="S2586" s="26"/>
      <c r="T2586" s="26"/>
      <c r="U2586" s="26"/>
      <c r="V2586" s="26"/>
      <c r="W2586" s="26"/>
      <c r="X2586" s="26"/>
      <c r="Y2586" s="26"/>
    </row>
    <row r="2587" spans="1:25" x14ac:dyDescent="0.3">
      <c r="A2587" s="18"/>
      <c r="B2587" s="19"/>
      <c r="C2587" s="4"/>
      <c r="D2587" s="20"/>
      <c r="E2587" s="20"/>
      <c r="F2587" s="21"/>
      <c r="G2587" s="22"/>
      <c r="H2587" s="23"/>
      <c r="I2587" s="24"/>
      <c r="J2587" s="25"/>
      <c r="K2587" s="4"/>
      <c r="L2587" s="25"/>
      <c r="N2587" s="26"/>
      <c r="O2587" s="26"/>
      <c r="P2587" s="26"/>
      <c r="Q2587" s="26"/>
      <c r="R2587" s="26"/>
      <c r="S2587" s="26"/>
      <c r="T2587" s="26"/>
      <c r="U2587" s="26"/>
      <c r="V2587" s="26"/>
      <c r="W2587" s="26"/>
      <c r="X2587" s="26"/>
      <c r="Y2587" s="26"/>
    </row>
    <row r="2588" spans="1:25" x14ac:dyDescent="0.3">
      <c r="A2588" s="18"/>
      <c r="B2588" s="19"/>
      <c r="C2588" s="4"/>
      <c r="D2588" s="20"/>
      <c r="E2588" s="20"/>
      <c r="F2588" s="21"/>
      <c r="G2588" s="22"/>
      <c r="H2588" s="23"/>
      <c r="I2588" s="24"/>
      <c r="J2588" s="25"/>
      <c r="K2588" s="4"/>
      <c r="L2588" s="25"/>
      <c r="N2588" s="26"/>
      <c r="O2588" s="26"/>
      <c r="P2588" s="26"/>
      <c r="Q2588" s="26"/>
      <c r="R2588" s="26"/>
      <c r="S2588" s="26"/>
      <c r="T2588" s="26"/>
      <c r="U2588" s="26"/>
      <c r="V2588" s="26"/>
      <c r="W2588" s="26"/>
      <c r="X2588" s="26"/>
      <c r="Y2588" s="26"/>
    </row>
    <row r="2589" spans="1:25" x14ac:dyDescent="0.3">
      <c r="A2589" s="18"/>
      <c r="B2589" s="19"/>
      <c r="C2589" s="4"/>
      <c r="D2589" s="20"/>
      <c r="E2589" s="20"/>
      <c r="F2589" s="21"/>
      <c r="G2589" s="22"/>
      <c r="H2589" s="23"/>
      <c r="I2589" s="24"/>
      <c r="J2589" s="25"/>
      <c r="K2589" s="4"/>
      <c r="L2589" s="25"/>
      <c r="N2589" s="26"/>
      <c r="O2589" s="26"/>
      <c r="P2589" s="26"/>
      <c r="Q2589" s="26"/>
      <c r="R2589" s="26"/>
      <c r="S2589" s="26"/>
      <c r="T2589" s="26"/>
      <c r="U2589" s="26"/>
      <c r="V2589" s="26"/>
      <c r="W2589" s="26"/>
      <c r="X2589" s="26"/>
      <c r="Y2589" s="26"/>
    </row>
    <row r="2590" spans="1:25" x14ac:dyDescent="0.3">
      <c r="A2590" s="18"/>
      <c r="B2590" s="19"/>
      <c r="C2590" s="4"/>
      <c r="D2590" s="20"/>
      <c r="E2590" s="20"/>
      <c r="F2590" s="21"/>
      <c r="G2590" s="22"/>
      <c r="H2590" s="23"/>
      <c r="I2590" s="24"/>
      <c r="J2590" s="25"/>
      <c r="K2590" s="4"/>
      <c r="L2590" s="25"/>
      <c r="N2590" s="26"/>
      <c r="O2590" s="26"/>
      <c r="P2590" s="26"/>
      <c r="Q2590" s="26"/>
      <c r="R2590" s="26"/>
      <c r="S2590" s="26"/>
      <c r="T2590" s="26"/>
      <c r="U2590" s="26"/>
      <c r="V2590" s="26"/>
      <c r="W2590" s="26"/>
      <c r="X2590" s="26"/>
      <c r="Y2590" s="26"/>
    </row>
    <row r="2591" spans="1:25" x14ac:dyDescent="0.3">
      <c r="A2591" s="18"/>
      <c r="B2591" s="19"/>
      <c r="C2591" s="4"/>
      <c r="D2591" s="20"/>
      <c r="E2591" s="20"/>
      <c r="F2591" s="21"/>
      <c r="G2591" s="22"/>
      <c r="H2591" s="23"/>
      <c r="I2591" s="24"/>
      <c r="J2591" s="25"/>
      <c r="K2591" s="4"/>
      <c r="L2591" s="25"/>
      <c r="N2591" s="26"/>
      <c r="O2591" s="26"/>
      <c r="P2591" s="26"/>
      <c r="Q2591" s="26"/>
      <c r="R2591" s="26"/>
      <c r="S2591" s="26"/>
      <c r="T2591" s="26"/>
      <c r="U2591" s="26"/>
      <c r="V2591" s="26"/>
      <c r="W2591" s="26"/>
      <c r="X2591" s="26"/>
      <c r="Y2591" s="26"/>
    </row>
    <row r="2592" spans="1:25" x14ac:dyDescent="0.3">
      <c r="A2592" s="18"/>
      <c r="B2592" s="19"/>
      <c r="C2592" s="4"/>
      <c r="D2592" s="20"/>
      <c r="E2592" s="20"/>
      <c r="F2592" s="21"/>
      <c r="G2592" s="22"/>
      <c r="H2592" s="23"/>
      <c r="I2592" s="24"/>
      <c r="J2592" s="25"/>
      <c r="K2592" s="4"/>
      <c r="L2592" s="25"/>
      <c r="N2592" s="26"/>
      <c r="O2592" s="26"/>
      <c r="P2592" s="26"/>
      <c r="Q2592" s="26"/>
      <c r="R2592" s="26"/>
      <c r="S2592" s="26"/>
      <c r="T2592" s="26"/>
      <c r="U2592" s="26"/>
      <c r="V2592" s="26"/>
      <c r="W2592" s="26"/>
      <c r="X2592" s="26"/>
      <c r="Y2592" s="26"/>
    </row>
    <row r="2593" spans="1:25" x14ac:dyDescent="0.3">
      <c r="A2593" s="18"/>
      <c r="B2593" s="19"/>
      <c r="C2593" s="4"/>
      <c r="D2593" s="20"/>
      <c r="E2593" s="20"/>
      <c r="F2593" s="21"/>
      <c r="G2593" s="22"/>
      <c r="H2593" s="23"/>
      <c r="I2593" s="24"/>
      <c r="J2593" s="25"/>
      <c r="K2593" s="4"/>
      <c r="L2593" s="25"/>
      <c r="N2593" s="26"/>
      <c r="O2593" s="26"/>
      <c r="P2593" s="26"/>
      <c r="Q2593" s="26"/>
      <c r="R2593" s="26"/>
      <c r="S2593" s="26"/>
      <c r="T2593" s="26"/>
      <c r="U2593" s="26"/>
      <c r="V2593" s="26"/>
      <c r="W2593" s="26"/>
      <c r="X2593" s="26"/>
      <c r="Y2593" s="26"/>
    </row>
    <row r="2594" spans="1:25" x14ac:dyDescent="0.3">
      <c r="A2594" s="18"/>
      <c r="B2594" s="19"/>
      <c r="C2594" s="4"/>
      <c r="D2594" s="20"/>
      <c r="E2594" s="20"/>
      <c r="F2594" s="21"/>
      <c r="G2594" s="22"/>
      <c r="H2594" s="23"/>
      <c r="I2594" s="24"/>
      <c r="J2594" s="25"/>
      <c r="K2594" s="4"/>
      <c r="L2594" s="25"/>
      <c r="N2594" s="26"/>
      <c r="O2594" s="26"/>
      <c r="P2594" s="26"/>
      <c r="Q2594" s="26"/>
      <c r="R2594" s="26"/>
      <c r="S2594" s="26"/>
      <c r="T2594" s="26"/>
      <c r="U2594" s="26"/>
      <c r="V2594" s="26"/>
      <c r="W2594" s="26"/>
      <c r="X2594" s="26"/>
      <c r="Y2594" s="26"/>
    </row>
    <row r="2595" spans="1:25" x14ac:dyDescent="0.3">
      <c r="A2595" s="18"/>
      <c r="B2595" s="19"/>
      <c r="C2595" s="4"/>
      <c r="D2595" s="20"/>
      <c r="E2595" s="20"/>
      <c r="F2595" s="21"/>
      <c r="G2595" s="22"/>
      <c r="H2595" s="23"/>
      <c r="I2595" s="24"/>
      <c r="J2595" s="25"/>
      <c r="K2595" s="4"/>
      <c r="L2595" s="25"/>
      <c r="N2595" s="26"/>
      <c r="O2595" s="26"/>
      <c r="P2595" s="26"/>
      <c r="Q2595" s="26"/>
      <c r="R2595" s="26"/>
      <c r="S2595" s="26"/>
      <c r="T2595" s="26"/>
      <c r="U2595" s="26"/>
      <c r="V2595" s="26"/>
      <c r="W2595" s="26"/>
      <c r="X2595" s="26"/>
      <c r="Y2595" s="26"/>
    </row>
    <row r="2596" spans="1:25" x14ac:dyDescent="0.3">
      <c r="A2596" s="18"/>
      <c r="B2596" s="19"/>
      <c r="C2596" s="4"/>
      <c r="D2596" s="20"/>
      <c r="E2596" s="20"/>
      <c r="F2596" s="21"/>
      <c r="G2596" s="22"/>
      <c r="H2596" s="23"/>
      <c r="I2596" s="24"/>
      <c r="J2596" s="25"/>
      <c r="K2596" s="4"/>
      <c r="L2596" s="25"/>
      <c r="N2596" s="26"/>
      <c r="O2596" s="26"/>
      <c r="P2596" s="26"/>
      <c r="Q2596" s="26"/>
      <c r="R2596" s="26"/>
      <c r="S2596" s="26"/>
      <c r="T2596" s="26"/>
      <c r="U2596" s="26"/>
      <c r="V2596" s="26"/>
      <c r="W2596" s="26"/>
      <c r="X2596" s="26"/>
      <c r="Y2596" s="26"/>
    </row>
    <row r="2597" spans="1:25" x14ac:dyDescent="0.3">
      <c r="A2597" s="18"/>
      <c r="B2597" s="19"/>
      <c r="C2597" s="4"/>
      <c r="D2597" s="20"/>
      <c r="E2597" s="20"/>
      <c r="F2597" s="21"/>
      <c r="G2597" s="22"/>
      <c r="H2597" s="23"/>
      <c r="I2597" s="24"/>
      <c r="J2597" s="25"/>
      <c r="K2597" s="4"/>
      <c r="L2597" s="25"/>
      <c r="N2597" s="26"/>
      <c r="O2597" s="26"/>
      <c r="P2597" s="26"/>
      <c r="Q2597" s="26"/>
      <c r="R2597" s="26"/>
      <c r="S2597" s="26"/>
      <c r="T2597" s="26"/>
      <c r="U2597" s="26"/>
      <c r="V2597" s="26"/>
      <c r="W2597" s="26"/>
      <c r="X2597" s="26"/>
      <c r="Y2597" s="26"/>
    </row>
    <row r="2598" spans="1:25" x14ac:dyDescent="0.3">
      <c r="A2598" s="18"/>
      <c r="B2598" s="19"/>
      <c r="C2598" s="4"/>
      <c r="D2598" s="20"/>
      <c r="E2598" s="20"/>
      <c r="F2598" s="21"/>
      <c r="G2598" s="22"/>
      <c r="H2598" s="23"/>
      <c r="I2598" s="24"/>
      <c r="J2598" s="25"/>
      <c r="K2598" s="4"/>
      <c r="L2598" s="25"/>
      <c r="N2598" s="26"/>
      <c r="O2598" s="26"/>
      <c r="P2598" s="26"/>
      <c r="Q2598" s="26"/>
      <c r="R2598" s="26"/>
      <c r="S2598" s="26"/>
      <c r="T2598" s="26"/>
      <c r="U2598" s="26"/>
      <c r="V2598" s="26"/>
      <c r="W2598" s="26"/>
      <c r="X2598" s="26"/>
      <c r="Y2598" s="26"/>
    </row>
    <row r="2599" spans="1:25" x14ac:dyDescent="0.3">
      <c r="A2599" s="18"/>
      <c r="B2599" s="19"/>
      <c r="C2599" s="4"/>
      <c r="D2599" s="20"/>
      <c r="E2599" s="20"/>
      <c r="F2599" s="21"/>
      <c r="G2599" s="22"/>
      <c r="H2599" s="23"/>
      <c r="I2599" s="24"/>
      <c r="J2599" s="25"/>
      <c r="K2599" s="4"/>
      <c r="L2599" s="25"/>
      <c r="N2599" s="26"/>
      <c r="O2599" s="26"/>
      <c r="P2599" s="26"/>
      <c r="Q2599" s="26"/>
      <c r="R2599" s="26"/>
      <c r="S2599" s="26"/>
      <c r="T2599" s="26"/>
      <c r="U2599" s="26"/>
      <c r="V2599" s="26"/>
      <c r="W2599" s="26"/>
      <c r="X2599" s="26"/>
      <c r="Y2599" s="26"/>
    </row>
    <row r="2600" spans="1:25" x14ac:dyDescent="0.3">
      <c r="A2600" s="18"/>
      <c r="B2600" s="19"/>
      <c r="C2600" s="4"/>
      <c r="D2600" s="20"/>
      <c r="E2600" s="20"/>
      <c r="F2600" s="21"/>
      <c r="G2600" s="22"/>
      <c r="H2600" s="23"/>
      <c r="I2600" s="24"/>
      <c r="J2600" s="25"/>
      <c r="K2600" s="4"/>
      <c r="L2600" s="25"/>
      <c r="N2600" s="26"/>
      <c r="O2600" s="26"/>
      <c r="P2600" s="26"/>
      <c r="Q2600" s="26"/>
      <c r="R2600" s="26"/>
      <c r="S2600" s="26"/>
      <c r="T2600" s="26"/>
      <c r="U2600" s="26"/>
      <c r="V2600" s="26"/>
      <c r="W2600" s="26"/>
      <c r="X2600" s="26"/>
      <c r="Y2600" s="26"/>
    </row>
    <row r="2601" spans="1:25" x14ac:dyDescent="0.3">
      <c r="A2601" s="18"/>
      <c r="B2601" s="19"/>
      <c r="C2601" s="4"/>
      <c r="D2601" s="20"/>
      <c r="E2601" s="20"/>
      <c r="F2601" s="21"/>
      <c r="G2601" s="22"/>
      <c r="H2601" s="23"/>
      <c r="I2601" s="24"/>
      <c r="J2601" s="25"/>
      <c r="K2601" s="4"/>
      <c r="L2601" s="25"/>
      <c r="N2601" s="26"/>
      <c r="O2601" s="26"/>
      <c r="P2601" s="26"/>
      <c r="Q2601" s="26"/>
      <c r="R2601" s="26"/>
      <c r="S2601" s="26"/>
      <c r="T2601" s="26"/>
      <c r="U2601" s="26"/>
      <c r="V2601" s="26"/>
      <c r="W2601" s="26"/>
      <c r="X2601" s="26"/>
      <c r="Y2601" s="26"/>
    </row>
    <row r="2602" spans="1:25" x14ac:dyDescent="0.3">
      <c r="A2602" s="18"/>
      <c r="B2602" s="19"/>
      <c r="C2602" s="4"/>
      <c r="D2602" s="20"/>
      <c r="E2602" s="20"/>
      <c r="F2602" s="21"/>
      <c r="G2602" s="22"/>
      <c r="H2602" s="23"/>
      <c r="I2602" s="24"/>
      <c r="J2602" s="25"/>
      <c r="K2602" s="4"/>
      <c r="L2602" s="25"/>
      <c r="N2602" s="26"/>
      <c r="O2602" s="26"/>
      <c r="P2602" s="26"/>
      <c r="Q2602" s="26"/>
      <c r="R2602" s="26"/>
      <c r="S2602" s="26"/>
      <c r="T2602" s="26"/>
      <c r="U2602" s="26"/>
      <c r="V2602" s="26"/>
      <c r="W2602" s="26"/>
      <c r="X2602" s="26"/>
      <c r="Y2602" s="26"/>
    </row>
    <row r="2603" spans="1:25" x14ac:dyDescent="0.3">
      <c r="A2603" s="18"/>
      <c r="B2603" s="19"/>
      <c r="C2603" s="4"/>
      <c r="D2603" s="20"/>
      <c r="E2603" s="20"/>
      <c r="F2603" s="21"/>
      <c r="G2603" s="22"/>
      <c r="H2603" s="23"/>
      <c r="I2603" s="24"/>
      <c r="J2603" s="25"/>
      <c r="K2603" s="4"/>
      <c r="L2603" s="25"/>
      <c r="N2603" s="26"/>
      <c r="O2603" s="26"/>
      <c r="P2603" s="26"/>
      <c r="Q2603" s="26"/>
      <c r="R2603" s="26"/>
      <c r="S2603" s="26"/>
      <c r="T2603" s="26"/>
      <c r="U2603" s="26"/>
      <c r="V2603" s="26"/>
      <c r="W2603" s="26"/>
      <c r="X2603" s="26"/>
      <c r="Y2603" s="26"/>
    </row>
    <row r="2604" spans="1:25" x14ac:dyDescent="0.3">
      <c r="A2604" s="18"/>
      <c r="B2604" s="19"/>
      <c r="C2604" s="4"/>
      <c r="D2604" s="20"/>
      <c r="E2604" s="20"/>
      <c r="F2604" s="21"/>
      <c r="G2604" s="22"/>
      <c r="H2604" s="23"/>
      <c r="I2604" s="24"/>
      <c r="J2604" s="25"/>
      <c r="K2604" s="4"/>
      <c r="L2604" s="25"/>
      <c r="N2604" s="26"/>
      <c r="O2604" s="26"/>
      <c r="P2604" s="26"/>
      <c r="Q2604" s="26"/>
      <c r="R2604" s="26"/>
      <c r="S2604" s="26"/>
      <c r="T2604" s="26"/>
      <c r="U2604" s="26"/>
      <c r="V2604" s="26"/>
      <c r="W2604" s="26"/>
      <c r="X2604" s="26"/>
      <c r="Y2604" s="26"/>
    </row>
    <row r="2605" spans="1:25" x14ac:dyDescent="0.3">
      <c r="A2605" s="18"/>
      <c r="B2605" s="19"/>
      <c r="C2605" s="4"/>
      <c r="D2605" s="20"/>
      <c r="E2605" s="20"/>
      <c r="F2605" s="21"/>
      <c r="G2605" s="22"/>
      <c r="H2605" s="23"/>
      <c r="I2605" s="24"/>
      <c r="J2605" s="25"/>
      <c r="K2605" s="4"/>
      <c r="L2605" s="25"/>
      <c r="N2605" s="26"/>
      <c r="O2605" s="26"/>
      <c r="P2605" s="26"/>
      <c r="Q2605" s="26"/>
      <c r="R2605" s="26"/>
      <c r="S2605" s="26"/>
      <c r="T2605" s="26"/>
      <c r="U2605" s="26"/>
      <c r="V2605" s="26"/>
      <c r="W2605" s="26"/>
      <c r="X2605" s="26"/>
      <c r="Y2605" s="26"/>
    </row>
    <row r="2606" spans="1:25" x14ac:dyDescent="0.3">
      <c r="A2606" s="18"/>
      <c r="B2606" s="19"/>
      <c r="C2606" s="4"/>
      <c r="D2606" s="20"/>
      <c r="E2606" s="20"/>
      <c r="F2606" s="21"/>
      <c r="G2606" s="22"/>
      <c r="H2606" s="23"/>
      <c r="I2606" s="24"/>
      <c r="J2606" s="25"/>
      <c r="K2606" s="4"/>
      <c r="L2606" s="25"/>
      <c r="N2606" s="26"/>
      <c r="O2606" s="26"/>
      <c r="P2606" s="26"/>
      <c r="Q2606" s="26"/>
      <c r="R2606" s="26"/>
      <c r="S2606" s="26"/>
      <c r="T2606" s="26"/>
      <c r="U2606" s="26"/>
      <c r="V2606" s="26"/>
      <c r="W2606" s="26"/>
      <c r="X2606" s="26"/>
      <c r="Y2606" s="26"/>
    </row>
    <row r="2607" spans="1:25" x14ac:dyDescent="0.3">
      <c r="A2607" s="18"/>
      <c r="B2607" s="19"/>
      <c r="C2607" s="4"/>
      <c r="D2607" s="20"/>
      <c r="E2607" s="20"/>
      <c r="F2607" s="21"/>
      <c r="G2607" s="22"/>
      <c r="H2607" s="23"/>
      <c r="I2607" s="24"/>
      <c r="J2607" s="25"/>
      <c r="K2607" s="4"/>
      <c r="L2607" s="25"/>
      <c r="N2607" s="26"/>
      <c r="O2607" s="26"/>
      <c r="P2607" s="26"/>
      <c r="Q2607" s="26"/>
      <c r="R2607" s="26"/>
      <c r="S2607" s="26"/>
      <c r="T2607" s="26"/>
      <c r="U2607" s="26"/>
      <c r="V2607" s="26"/>
      <c r="W2607" s="26"/>
      <c r="X2607" s="26"/>
      <c r="Y2607" s="26"/>
    </row>
    <row r="2608" spans="1:25" x14ac:dyDescent="0.3">
      <c r="A2608" s="18"/>
      <c r="B2608" s="19"/>
      <c r="C2608" s="4"/>
      <c r="D2608" s="20"/>
      <c r="E2608" s="20"/>
      <c r="F2608" s="21"/>
      <c r="G2608" s="22"/>
      <c r="H2608" s="23"/>
      <c r="I2608" s="24"/>
      <c r="J2608" s="25"/>
      <c r="K2608" s="4"/>
      <c r="L2608" s="25"/>
      <c r="N2608" s="26"/>
      <c r="O2608" s="26"/>
      <c r="P2608" s="26"/>
      <c r="Q2608" s="26"/>
      <c r="R2608" s="26"/>
      <c r="S2608" s="26"/>
      <c r="T2608" s="26"/>
      <c r="U2608" s="26"/>
      <c r="V2608" s="26"/>
      <c r="W2608" s="26"/>
      <c r="X2608" s="26"/>
      <c r="Y2608" s="26"/>
    </row>
    <row r="2609" spans="1:25" x14ac:dyDescent="0.3">
      <c r="A2609" s="18"/>
      <c r="B2609" s="19"/>
      <c r="C2609" s="4"/>
      <c r="D2609" s="20"/>
      <c r="E2609" s="20"/>
      <c r="F2609" s="21"/>
      <c r="G2609" s="22"/>
      <c r="H2609" s="23"/>
      <c r="I2609" s="24"/>
      <c r="J2609" s="25"/>
      <c r="K2609" s="4"/>
      <c r="L2609" s="25"/>
      <c r="N2609" s="26"/>
      <c r="O2609" s="26"/>
      <c r="P2609" s="26"/>
      <c r="Q2609" s="26"/>
      <c r="R2609" s="26"/>
      <c r="S2609" s="26"/>
      <c r="T2609" s="26"/>
      <c r="U2609" s="26"/>
      <c r="V2609" s="26"/>
      <c r="W2609" s="26"/>
      <c r="X2609" s="26"/>
      <c r="Y2609" s="26"/>
    </row>
    <row r="2610" spans="1:25" x14ac:dyDescent="0.3">
      <c r="A2610" s="18"/>
      <c r="B2610" s="19"/>
      <c r="C2610" s="4"/>
      <c r="D2610" s="20"/>
      <c r="E2610" s="20"/>
      <c r="F2610" s="21"/>
      <c r="G2610" s="22"/>
      <c r="H2610" s="23"/>
      <c r="I2610" s="24"/>
      <c r="J2610" s="25"/>
      <c r="K2610" s="4"/>
      <c r="L2610" s="25"/>
      <c r="N2610" s="26"/>
      <c r="O2610" s="26"/>
      <c r="P2610" s="26"/>
      <c r="Q2610" s="26"/>
      <c r="R2610" s="26"/>
      <c r="S2610" s="26"/>
      <c r="T2610" s="26"/>
      <c r="U2610" s="26"/>
      <c r="V2610" s="26"/>
      <c r="W2610" s="26"/>
      <c r="X2610" s="26"/>
      <c r="Y2610" s="26"/>
    </row>
    <row r="2611" spans="1:25" x14ac:dyDescent="0.3">
      <c r="A2611" s="18"/>
      <c r="B2611" s="19"/>
      <c r="C2611" s="4"/>
      <c r="D2611" s="20"/>
      <c r="E2611" s="20"/>
      <c r="F2611" s="21"/>
      <c r="G2611" s="22"/>
      <c r="H2611" s="23"/>
      <c r="I2611" s="24"/>
      <c r="J2611" s="25"/>
      <c r="K2611" s="4"/>
      <c r="L2611" s="25"/>
      <c r="N2611" s="26"/>
      <c r="O2611" s="26"/>
      <c r="P2611" s="26"/>
      <c r="Q2611" s="26"/>
      <c r="R2611" s="26"/>
      <c r="S2611" s="26"/>
      <c r="T2611" s="26"/>
      <c r="U2611" s="26"/>
      <c r="V2611" s="26"/>
      <c r="W2611" s="26"/>
      <c r="X2611" s="26"/>
      <c r="Y2611" s="26"/>
    </row>
    <row r="2612" spans="1:25" x14ac:dyDescent="0.3">
      <c r="A2612" s="18"/>
      <c r="B2612" s="19"/>
      <c r="C2612" s="4"/>
      <c r="D2612" s="20"/>
      <c r="E2612" s="20"/>
      <c r="F2612" s="21"/>
      <c r="G2612" s="22"/>
      <c r="H2612" s="23"/>
      <c r="I2612" s="24"/>
      <c r="J2612" s="25"/>
      <c r="K2612" s="4"/>
      <c r="L2612" s="25"/>
      <c r="N2612" s="26"/>
      <c r="O2612" s="26"/>
      <c r="P2612" s="26"/>
      <c r="Q2612" s="26"/>
      <c r="R2612" s="26"/>
      <c r="S2612" s="26"/>
      <c r="T2612" s="26"/>
      <c r="U2612" s="26"/>
      <c r="V2612" s="26"/>
      <c r="W2612" s="26"/>
      <c r="X2612" s="26"/>
      <c r="Y2612" s="26"/>
    </row>
    <row r="2613" spans="1:25" x14ac:dyDescent="0.3">
      <c r="A2613" s="18"/>
      <c r="B2613" s="19"/>
      <c r="C2613" s="4"/>
      <c r="D2613" s="20"/>
      <c r="E2613" s="20"/>
      <c r="F2613" s="21"/>
      <c r="G2613" s="22"/>
      <c r="H2613" s="23"/>
      <c r="I2613" s="24"/>
      <c r="J2613" s="25"/>
      <c r="K2613" s="4"/>
      <c r="L2613" s="25"/>
      <c r="N2613" s="26"/>
      <c r="O2613" s="26"/>
      <c r="P2613" s="26"/>
      <c r="Q2613" s="26"/>
      <c r="R2613" s="26"/>
      <c r="S2613" s="26"/>
      <c r="T2613" s="26"/>
      <c r="U2613" s="26"/>
      <c r="V2613" s="26"/>
      <c r="W2613" s="26"/>
      <c r="X2613" s="26"/>
      <c r="Y2613" s="26"/>
    </row>
    <row r="2614" spans="1:25" x14ac:dyDescent="0.3">
      <c r="A2614" s="18"/>
      <c r="B2614" s="19"/>
      <c r="C2614" s="4"/>
      <c r="D2614" s="20"/>
      <c r="E2614" s="20"/>
      <c r="F2614" s="21"/>
      <c r="G2614" s="22"/>
      <c r="H2614" s="23"/>
      <c r="I2614" s="24"/>
      <c r="J2614" s="25"/>
      <c r="K2614" s="4"/>
      <c r="L2614" s="25"/>
      <c r="N2614" s="26"/>
      <c r="O2614" s="26"/>
      <c r="P2614" s="26"/>
      <c r="Q2614" s="26"/>
      <c r="R2614" s="26"/>
      <c r="S2614" s="26"/>
      <c r="T2614" s="26"/>
      <c r="U2614" s="26"/>
      <c r="V2614" s="26"/>
      <c r="W2614" s="26"/>
      <c r="X2614" s="26"/>
      <c r="Y2614" s="26"/>
    </row>
    <row r="2615" spans="1:25" x14ac:dyDescent="0.3">
      <c r="A2615" s="18"/>
      <c r="B2615" s="19"/>
      <c r="C2615" s="4"/>
      <c r="D2615" s="20"/>
      <c r="E2615" s="20"/>
      <c r="F2615" s="21"/>
      <c r="G2615" s="22"/>
      <c r="H2615" s="23"/>
      <c r="I2615" s="24"/>
      <c r="J2615" s="25"/>
      <c r="K2615" s="4"/>
      <c r="L2615" s="25"/>
      <c r="N2615" s="26"/>
      <c r="O2615" s="26"/>
      <c r="P2615" s="26"/>
      <c r="Q2615" s="26"/>
      <c r="R2615" s="26"/>
      <c r="S2615" s="26"/>
      <c r="T2615" s="26"/>
      <c r="U2615" s="26"/>
      <c r="V2615" s="26"/>
      <c r="W2615" s="26"/>
      <c r="X2615" s="26"/>
      <c r="Y2615" s="26"/>
    </row>
    <row r="2616" spans="1:25" x14ac:dyDescent="0.3">
      <c r="A2616" s="18"/>
      <c r="B2616" s="19"/>
      <c r="C2616" s="4"/>
      <c r="D2616" s="20"/>
      <c r="E2616" s="20"/>
      <c r="F2616" s="21"/>
      <c r="G2616" s="22"/>
      <c r="H2616" s="23"/>
      <c r="I2616" s="24"/>
      <c r="J2616" s="25"/>
      <c r="K2616" s="4"/>
      <c r="L2616" s="25"/>
      <c r="N2616" s="26"/>
      <c r="O2616" s="26"/>
      <c r="P2616" s="26"/>
      <c r="Q2616" s="26"/>
      <c r="R2616" s="26"/>
      <c r="S2616" s="26"/>
      <c r="T2616" s="26"/>
      <c r="U2616" s="26"/>
      <c r="V2616" s="26"/>
      <c r="W2616" s="26"/>
      <c r="X2616" s="26"/>
      <c r="Y2616" s="26"/>
    </row>
    <row r="2617" spans="1:25" x14ac:dyDescent="0.3">
      <c r="A2617" s="18"/>
      <c r="B2617" s="19"/>
      <c r="C2617" s="4"/>
      <c r="D2617" s="20"/>
      <c r="E2617" s="20"/>
      <c r="F2617" s="21"/>
      <c r="G2617" s="22"/>
      <c r="H2617" s="23"/>
      <c r="I2617" s="24"/>
      <c r="J2617" s="25"/>
      <c r="K2617" s="4"/>
      <c r="L2617" s="25"/>
      <c r="N2617" s="26"/>
      <c r="O2617" s="26"/>
      <c r="P2617" s="26"/>
      <c r="Q2617" s="26"/>
      <c r="R2617" s="26"/>
      <c r="S2617" s="26"/>
      <c r="T2617" s="26"/>
      <c r="U2617" s="26"/>
      <c r="V2617" s="26"/>
      <c r="W2617" s="26"/>
      <c r="X2617" s="26"/>
      <c r="Y2617" s="26"/>
    </row>
    <row r="2618" spans="1:25" x14ac:dyDescent="0.3">
      <c r="A2618" s="18"/>
      <c r="B2618" s="19"/>
      <c r="C2618" s="4"/>
      <c r="D2618" s="20"/>
      <c r="E2618" s="20"/>
      <c r="F2618" s="21"/>
      <c r="G2618" s="22"/>
      <c r="H2618" s="23"/>
      <c r="I2618" s="24"/>
      <c r="J2618" s="25"/>
      <c r="K2618" s="4"/>
      <c r="L2618" s="25"/>
      <c r="N2618" s="26"/>
      <c r="O2618" s="26"/>
      <c r="P2618" s="26"/>
      <c r="Q2618" s="26"/>
      <c r="R2618" s="26"/>
      <c r="S2618" s="26"/>
      <c r="T2618" s="26"/>
      <c r="U2618" s="26"/>
      <c r="V2618" s="26"/>
      <c r="W2618" s="26"/>
      <c r="X2618" s="26"/>
      <c r="Y2618" s="26"/>
    </row>
    <row r="2619" spans="1:25" x14ac:dyDescent="0.3">
      <c r="A2619" s="18"/>
      <c r="B2619" s="19"/>
      <c r="C2619" s="4"/>
      <c r="D2619" s="20"/>
      <c r="E2619" s="20"/>
      <c r="F2619" s="21"/>
      <c r="G2619" s="22"/>
      <c r="H2619" s="23"/>
      <c r="I2619" s="24"/>
      <c r="J2619" s="25"/>
      <c r="K2619" s="4"/>
      <c r="L2619" s="25"/>
      <c r="N2619" s="26"/>
      <c r="O2619" s="26"/>
      <c r="P2619" s="26"/>
      <c r="Q2619" s="26"/>
      <c r="R2619" s="26"/>
      <c r="S2619" s="26"/>
      <c r="T2619" s="26"/>
      <c r="U2619" s="26"/>
      <c r="V2619" s="26"/>
      <c r="W2619" s="26"/>
      <c r="X2619" s="26"/>
      <c r="Y2619" s="26"/>
    </row>
    <row r="2620" spans="1:25" x14ac:dyDescent="0.3">
      <c r="A2620" s="18"/>
      <c r="B2620" s="19"/>
      <c r="C2620" s="4"/>
      <c r="D2620" s="20"/>
      <c r="E2620" s="20"/>
      <c r="F2620" s="21"/>
      <c r="G2620" s="22"/>
      <c r="H2620" s="23"/>
      <c r="I2620" s="24"/>
      <c r="J2620" s="25"/>
      <c r="K2620" s="4"/>
      <c r="L2620" s="25"/>
      <c r="N2620" s="26"/>
      <c r="O2620" s="26"/>
      <c r="P2620" s="26"/>
      <c r="Q2620" s="26"/>
      <c r="R2620" s="26"/>
      <c r="S2620" s="26"/>
      <c r="T2620" s="26"/>
      <c r="U2620" s="26"/>
      <c r="V2620" s="26"/>
      <c r="W2620" s="26"/>
      <c r="X2620" s="26"/>
      <c r="Y2620" s="26"/>
    </row>
    <row r="2621" spans="1:25" x14ac:dyDescent="0.3">
      <c r="A2621" s="18"/>
      <c r="B2621" s="19"/>
      <c r="C2621" s="4"/>
      <c r="D2621" s="20"/>
      <c r="E2621" s="20"/>
      <c r="F2621" s="21"/>
      <c r="G2621" s="22"/>
      <c r="H2621" s="23"/>
      <c r="I2621" s="24"/>
      <c r="J2621" s="25"/>
      <c r="K2621" s="4"/>
      <c r="L2621" s="25"/>
      <c r="N2621" s="26"/>
      <c r="O2621" s="26"/>
      <c r="P2621" s="26"/>
      <c r="Q2621" s="26"/>
      <c r="R2621" s="26"/>
      <c r="S2621" s="26"/>
      <c r="T2621" s="26"/>
      <c r="U2621" s="26"/>
      <c r="V2621" s="26"/>
      <c r="W2621" s="26"/>
      <c r="X2621" s="26"/>
      <c r="Y2621" s="26"/>
    </row>
    <row r="2622" spans="1:25" x14ac:dyDescent="0.3">
      <c r="A2622" s="18"/>
      <c r="B2622" s="19"/>
      <c r="C2622" s="4"/>
      <c r="D2622" s="20"/>
      <c r="E2622" s="20"/>
      <c r="F2622" s="21"/>
      <c r="G2622" s="22"/>
      <c r="H2622" s="23"/>
      <c r="I2622" s="24"/>
      <c r="J2622" s="25"/>
      <c r="K2622" s="4"/>
      <c r="L2622" s="25"/>
      <c r="N2622" s="26"/>
      <c r="O2622" s="26"/>
      <c r="P2622" s="26"/>
      <c r="Q2622" s="26"/>
      <c r="R2622" s="26"/>
      <c r="S2622" s="26"/>
      <c r="T2622" s="26"/>
      <c r="U2622" s="26"/>
      <c r="V2622" s="26"/>
      <c r="W2622" s="26"/>
      <c r="X2622" s="26"/>
      <c r="Y2622" s="26"/>
    </row>
    <row r="2623" spans="1:25" x14ac:dyDescent="0.3">
      <c r="A2623" s="18"/>
      <c r="B2623" s="19"/>
      <c r="C2623" s="4"/>
      <c r="D2623" s="20"/>
      <c r="E2623" s="20"/>
      <c r="F2623" s="21"/>
      <c r="G2623" s="22"/>
      <c r="H2623" s="23"/>
      <c r="I2623" s="24"/>
      <c r="J2623" s="25"/>
      <c r="K2623" s="4"/>
      <c r="L2623" s="25"/>
      <c r="N2623" s="26"/>
      <c r="O2623" s="26"/>
      <c r="P2623" s="26"/>
      <c r="Q2623" s="26"/>
      <c r="R2623" s="26"/>
      <c r="S2623" s="26"/>
      <c r="T2623" s="26"/>
      <c r="U2623" s="26"/>
      <c r="V2623" s="26"/>
      <c r="W2623" s="26"/>
      <c r="X2623" s="26"/>
      <c r="Y2623" s="26"/>
    </row>
    <row r="2624" spans="1:25" x14ac:dyDescent="0.3">
      <c r="A2624" s="18"/>
      <c r="B2624" s="19"/>
      <c r="C2624" s="4"/>
      <c r="D2624" s="20"/>
      <c r="E2624" s="20"/>
      <c r="F2624" s="21"/>
      <c r="G2624" s="22"/>
      <c r="H2624" s="23"/>
      <c r="I2624" s="24"/>
      <c r="J2624" s="25"/>
      <c r="K2624" s="4"/>
      <c r="L2624" s="25"/>
      <c r="N2624" s="26"/>
      <c r="O2624" s="26"/>
      <c r="P2624" s="26"/>
      <c r="Q2624" s="26"/>
      <c r="R2624" s="26"/>
      <c r="S2624" s="26"/>
      <c r="T2624" s="26"/>
      <c r="U2624" s="26"/>
      <c r="V2624" s="26"/>
      <c r="W2624" s="26"/>
      <c r="X2624" s="26"/>
      <c r="Y2624" s="26"/>
    </row>
    <row r="2625" spans="1:25" x14ac:dyDescent="0.3">
      <c r="A2625" s="18"/>
      <c r="B2625" s="19"/>
      <c r="C2625" s="4"/>
      <c r="D2625" s="20"/>
      <c r="E2625" s="20"/>
      <c r="F2625" s="21"/>
      <c r="G2625" s="22"/>
      <c r="H2625" s="23"/>
      <c r="I2625" s="24"/>
      <c r="J2625" s="25"/>
      <c r="K2625" s="4"/>
      <c r="L2625" s="25"/>
      <c r="N2625" s="26"/>
      <c r="O2625" s="26"/>
      <c r="P2625" s="26"/>
      <c r="Q2625" s="26"/>
      <c r="R2625" s="26"/>
      <c r="S2625" s="26"/>
      <c r="T2625" s="26"/>
      <c r="U2625" s="26"/>
      <c r="V2625" s="26"/>
      <c r="W2625" s="26"/>
      <c r="X2625" s="26"/>
      <c r="Y2625" s="26"/>
    </row>
    <row r="2626" spans="1:25" x14ac:dyDescent="0.3">
      <c r="A2626" s="18"/>
      <c r="B2626" s="19"/>
      <c r="C2626" s="4"/>
      <c r="D2626" s="20"/>
      <c r="E2626" s="20"/>
      <c r="F2626" s="21"/>
      <c r="G2626" s="22"/>
      <c r="H2626" s="23"/>
      <c r="I2626" s="24"/>
      <c r="J2626" s="25"/>
      <c r="K2626" s="4"/>
      <c r="L2626" s="25"/>
      <c r="N2626" s="26"/>
      <c r="O2626" s="26"/>
      <c r="P2626" s="26"/>
      <c r="Q2626" s="26"/>
      <c r="R2626" s="26"/>
      <c r="S2626" s="26"/>
      <c r="T2626" s="26"/>
      <c r="U2626" s="26"/>
      <c r="V2626" s="26"/>
      <c r="W2626" s="26"/>
      <c r="X2626" s="26"/>
      <c r="Y2626" s="26"/>
    </row>
    <row r="2627" spans="1:25" x14ac:dyDescent="0.3">
      <c r="A2627" s="18"/>
      <c r="B2627" s="19"/>
      <c r="C2627" s="4"/>
      <c r="D2627" s="20"/>
      <c r="E2627" s="20"/>
      <c r="F2627" s="21"/>
      <c r="G2627" s="22"/>
      <c r="H2627" s="23"/>
      <c r="I2627" s="24"/>
      <c r="J2627" s="25"/>
      <c r="K2627" s="4"/>
      <c r="L2627" s="25"/>
      <c r="N2627" s="26"/>
      <c r="O2627" s="26"/>
      <c r="P2627" s="26"/>
      <c r="Q2627" s="26"/>
      <c r="R2627" s="26"/>
      <c r="S2627" s="26"/>
      <c r="T2627" s="26"/>
      <c r="U2627" s="26"/>
      <c r="V2627" s="26"/>
      <c r="W2627" s="26"/>
      <c r="X2627" s="26"/>
      <c r="Y2627" s="26"/>
    </row>
    <row r="2628" spans="1:25" x14ac:dyDescent="0.3">
      <c r="A2628" s="18"/>
      <c r="B2628" s="19"/>
      <c r="C2628" s="4"/>
      <c r="D2628" s="20"/>
      <c r="E2628" s="20"/>
      <c r="F2628" s="21"/>
      <c r="G2628" s="22"/>
      <c r="H2628" s="23"/>
      <c r="I2628" s="24"/>
      <c r="J2628" s="25"/>
      <c r="K2628" s="4"/>
      <c r="L2628" s="25"/>
      <c r="N2628" s="26"/>
      <c r="O2628" s="26"/>
      <c r="P2628" s="26"/>
      <c r="Q2628" s="26"/>
      <c r="R2628" s="26"/>
      <c r="S2628" s="26"/>
      <c r="T2628" s="26"/>
      <c r="U2628" s="26"/>
      <c r="V2628" s="26"/>
      <c r="W2628" s="26"/>
      <c r="X2628" s="26"/>
      <c r="Y2628" s="26"/>
    </row>
    <row r="2629" spans="1:25" x14ac:dyDescent="0.3">
      <c r="A2629" s="18"/>
      <c r="B2629" s="19"/>
      <c r="C2629" s="4"/>
      <c r="D2629" s="20"/>
      <c r="E2629" s="20"/>
      <c r="F2629" s="21"/>
      <c r="G2629" s="22"/>
      <c r="H2629" s="23"/>
      <c r="I2629" s="24"/>
      <c r="J2629" s="25"/>
      <c r="K2629" s="4"/>
      <c r="L2629" s="25"/>
      <c r="N2629" s="26"/>
      <c r="O2629" s="26"/>
      <c r="P2629" s="26"/>
      <c r="Q2629" s="26"/>
      <c r="R2629" s="26"/>
      <c r="S2629" s="26"/>
      <c r="T2629" s="26"/>
      <c r="U2629" s="26"/>
      <c r="V2629" s="26"/>
      <c r="W2629" s="26"/>
      <c r="X2629" s="26"/>
      <c r="Y2629" s="26"/>
    </row>
    <row r="2630" spans="1:25" x14ac:dyDescent="0.3">
      <c r="A2630" s="18"/>
      <c r="B2630" s="19"/>
      <c r="C2630" s="4"/>
      <c r="D2630" s="20"/>
      <c r="E2630" s="20"/>
      <c r="F2630" s="21"/>
      <c r="G2630" s="22"/>
      <c r="H2630" s="23"/>
      <c r="I2630" s="24"/>
      <c r="J2630" s="25"/>
      <c r="K2630" s="4"/>
      <c r="L2630" s="25"/>
      <c r="N2630" s="26"/>
      <c r="O2630" s="26"/>
      <c r="P2630" s="26"/>
      <c r="Q2630" s="26"/>
      <c r="R2630" s="26"/>
      <c r="S2630" s="26"/>
      <c r="T2630" s="26"/>
      <c r="U2630" s="26"/>
      <c r="V2630" s="26"/>
      <c r="W2630" s="26"/>
      <c r="X2630" s="26"/>
      <c r="Y2630" s="26"/>
    </row>
    <row r="2631" spans="1:25" x14ac:dyDescent="0.3">
      <c r="A2631" s="18"/>
      <c r="B2631" s="19"/>
      <c r="C2631" s="4"/>
      <c r="D2631" s="20"/>
      <c r="E2631" s="20"/>
      <c r="F2631" s="21"/>
      <c r="G2631" s="22"/>
      <c r="H2631" s="23"/>
      <c r="I2631" s="24"/>
      <c r="J2631" s="25"/>
      <c r="K2631" s="4"/>
      <c r="L2631" s="25"/>
      <c r="N2631" s="26"/>
      <c r="O2631" s="26"/>
      <c r="P2631" s="26"/>
      <c r="Q2631" s="26"/>
      <c r="R2631" s="26"/>
      <c r="S2631" s="26"/>
      <c r="T2631" s="26"/>
      <c r="U2631" s="26"/>
      <c r="V2631" s="26"/>
      <c r="W2631" s="26"/>
      <c r="X2631" s="26"/>
      <c r="Y2631" s="26"/>
    </row>
    <row r="2632" spans="1:25" x14ac:dyDescent="0.3">
      <c r="A2632" s="18"/>
      <c r="B2632" s="19"/>
      <c r="C2632" s="4"/>
      <c r="D2632" s="20"/>
      <c r="E2632" s="20"/>
      <c r="F2632" s="21"/>
      <c r="G2632" s="22"/>
      <c r="H2632" s="23"/>
      <c r="I2632" s="24"/>
      <c r="J2632" s="25"/>
      <c r="K2632" s="4"/>
      <c r="L2632" s="25"/>
      <c r="N2632" s="26"/>
      <c r="O2632" s="26"/>
      <c r="P2632" s="26"/>
      <c r="Q2632" s="26"/>
      <c r="R2632" s="26"/>
      <c r="S2632" s="26"/>
      <c r="T2632" s="26"/>
      <c r="U2632" s="26"/>
      <c r="V2632" s="26"/>
      <c r="W2632" s="26"/>
      <c r="X2632" s="26"/>
      <c r="Y2632" s="26"/>
    </row>
    <row r="2633" spans="1:25" x14ac:dyDescent="0.3">
      <c r="A2633" s="18"/>
      <c r="B2633" s="19"/>
      <c r="C2633" s="4"/>
      <c r="D2633" s="20"/>
      <c r="E2633" s="20"/>
      <c r="F2633" s="21"/>
      <c r="G2633" s="22"/>
      <c r="H2633" s="23"/>
      <c r="I2633" s="24"/>
      <c r="J2633" s="25"/>
      <c r="K2633" s="4"/>
      <c r="L2633" s="25"/>
      <c r="N2633" s="26"/>
      <c r="O2633" s="26"/>
      <c r="P2633" s="26"/>
      <c r="Q2633" s="26"/>
      <c r="R2633" s="26"/>
      <c r="S2633" s="26"/>
      <c r="T2633" s="26"/>
      <c r="U2633" s="26"/>
      <c r="V2633" s="26"/>
      <c r="W2633" s="26"/>
      <c r="X2633" s="26"/>
      <c r="Y2633" s="26"/>
    </row>
    <row r="2634" spans="1:25" x14ac:dyDescent="0.3">
      <c r="A2634" s="18"/>
      <c r="B2634" s="19"/>
      <c r="C2634" s="4"/>
      <c r="D2634" s="20"/>
      <c r="E2634" s="20"/>
      <c r="F2634" s="21"/>
      <c r="G2634" s="22"/>
      <c r="H2634" s="23"/>
      <c r="I2634" s="24"/>
      <c r="J2634" s="25"/>
      <c r="K2634" s="4"/>
      <c r="L2634" s="25"/>
      <c r="N2634" s="26"/>
      <c r="O2634" s="26"/>
      <c r="P2634" s="26"/>
      <c r="Q2634" s="26"/>
      <c r="R2634" s="26"/>
      <c r="S2634" s="26"/>
      <c r="T2634" s="26"/>
      <c r="U2634" s="26"/>
      <c r="V2634" s="26"/>
      <c r="W2634" s="26"/>
      <c r="X2634" s="26"/>
      <c r="Y2634" s="26"/>
    </row>
    <row r="2635" spans="1:25" x14ac:dyDescent="0.3">
      <c r="A2635" s="18"/>
      <c r="B2635" s="19"/>
      <c r="C2635" s="4"/>
      <c r="D2635" s="20"/>
      <c r="E2635" s="20"/>
      <c r="F2635" s="21"/>
      <c r="G2635" s="22"/>
      <c r="H2635" s="23"/>
      <c r="I2635" s="24"/>
      <c r="J2635" s="25"/>
      <c r="K2635" s="4"/>
      <c r="L2635" s="25"/>
      <c r="N2635" s="26"/>
      <c r="O2635" s="26"/>
      <c r="P2635" s="26"/>
      <c r="Q2635" s="26"/>
      <c r="R2635" s="26"/>
      <c r="S2635" s="26"/>
      <c r="T2635" s="26"/>
      <c r="U2635" s="26"/>
      <c r="V2635" s="26"/>
      <c r="W2635" s="26"/>
      <c r="X2635" s="26"/>
      <c r="Y2635" s="26"/>
    </row>
    <row r="2636" spans="1:25" x14ac:dyDescent="0.3">
      <c r="A2636" s="18"/>
      <c r="B2636" s="19"/>
      <c r="C2636" s="4"/>
      <c r="D2636" s="20"/>
      <c r="E2636" s="20"/>
      <c r="F2636" s="21"/>
      <c r="G2636" s="22"/>
      <c r="H2636" s="23"/>
      <c r="I2636" s="24"/>
      <c r="J2636" s="25"/>
      <c r="K2636" s="4"/>
      <c r="L2636" s="25"/>
      <c r="N2636" s="26"/>
      <c r="O2636" s="26"/>
      <c r="P2636" s="26"/>
      <c r="Q2636" s="26"/>
      <c r="R2636" s="26"/>
      <c r="S2636" s="26"/>
      <c r="T2636" s="26"/>
      <c r="U2636" s="26"/>
      <c r="V2636" s="26"/>
      <c r="W2636" s="26"/>
      <c r="X2636" s="26"/>
      <c r="Y2636" s="26"/>
    </row>
    <row r="2637" spans="1:25" x14ac:dyDescent="0.3">
      <c r="A2637" s="18"/>
      <c r="B2637" s="19"/>
      <c r="C2637" s="4"/>
      <c r="D2637" s="20"/>
      <c r="E2637" s="20"/>
      <c r="F2637" s="21"/>
      <c r="G2637" s="22"/>
      <c r="H2637" s="23"/>
      <c r="I2637" s="24"/>
      <c r="J2637" s="25"/>
      <c r="K2637" s="4"/>
      <c r="L2637" s="25"/>
      <c r="N2637" s="26"/>
      <c r="O2637" s="26"/>
      <c r="P2637" s="26"/>
      <c r="Q2637" s="26"/>
      <c r="R2637" s="26"/>
      <c r="S2637" s="26"/>
      <c r="T2637" s="26"/>
      <c r="U2637" s="26"/>
      <c r="V2637" s="26"/>
      <c r="W2637" s="26"/>
      <c r="X2637" s="26"/>
      <c r="Y2637" s="26"/>
    </row>
    <row r="2638" spans="1:25" x14ac:dyDescent="0.3">
      <c r="A2638" s="18"/>
      <c r="B2638" s="19"/>
      <c r="C2638" s="4"/>
      <c r="D2638" s="20"/>
      <c r="E2638" s="20"/>
      <c r="F2638" s="21"/>
      <c r="G2638" s="22"/>
      <c r="H2638" s="23"/>
      <c r="I2638" s="24"/>
      <c r="J2638" s="25"/>
      <c r="K2638" s="4"/>
      <c r="L2638" s="25"/>
      <c r="N2638" s="26"/>
      <c r="O2638" s="26"/>
      <c r="P2638" s="26"/>
      <c r="Q2638" s="26"/>
      <c r="R2638" s="26"/>
      <c r="S2638" s="26"/>
      <c r="T2638" s="26"/>
      <c r="U2638" s="26"/>
      <c r="V2638" s="26"/>
      <c r="W2638" s="26"/>
      <c r="X2638" s="26"/>
      <c r="Y2638" s="26"/>
    </row>
    <row r="2639" spans="1:25" x14ac:dyDescent="0.3">
      <c r="A2639" s="18"/>
      <c r="B2639" s="19"/>
      <c r="C2639" s="4"/>
      <c r="D2639" s="20"/>
      <c r="E2639" s="20"/>
      <c r="F2639" s="21"/>
      <c r="G2639" s="22"/>
      <c r="H2639" s="23"/>
      <c r="I2639" s="24"/>
      <c r="J2639" s="25"/>
      <c r="K2639" s="4"/>
      <c r="L2639" s="25"/>
      <c r="N2639" s="26"/>
      <c r="O2639" s="26"/>
      <c r="P2639" s="26"/>
      <c r="Q2639" s="26"/>
      <c r="R2639" s="26"/>
      <c r="S2639" s="26"/>
      <c r="T2639" s="26"/>
      <c r="U2639" s="26"/>
      <c r="V2639" s="26"/>
      <c r="W2639" s="26"/>
      <c r="X2639" s="26"/>
      <c r="Y2639" s="26"/>
    </row>
    <row r="2640" spans="1:25" x14ac:dyDescent="0.3">
      <c r="A2640" s="18"/>
      <c r="B2640" s="19"/>
      <c r="C2640" s="4"/>
      <c r="D2640" s="20"/>
      <c r="E2640" s="20"/>
      <c r="F2640" s="21"/>
      <c r="G2640" s="22"/>
      <c r="H2640" s="23"/>
      <c r="I2640" s="24"/>
      <c r="J2640" s="25"/>
      <c r="K2640" s="4"/>
      <c r="L2640" s="25"/>
      <c r="N2640" s="26"/>
      <c r="O2640" s="26"/>
      <c r="P2640" s="26"/>
      <c r="Q2640" s="26"/>
      <c r="R2640" s="26"/>
      <c r="S2640" s="26"/>
      <c r="T2640" s="26"/>
      <c r="U2640" s="26"/>
      <c r="V2640" s="26"/>
      <c r="W2640" s="26"/>
      <c r="X2640" s="26"/>
      <c r="Y2640" s="26"/>
    </row>
    <row r="2641" spans="1:25" x14ac:dyDescent="0.3">
      <c r="A2641" s="18"/>
      <c r="B2641" s="19"/>
      <c r="C2641" s="4"/>
      <c r="D2641" s="20"/>
      <c r="E2641" s="20"/>
      <c r="F2641" s="21"/>
      <c r="G2641" s="22"/>
      <c r="H2641" s="23"/>
      <c r="I2641" s="24"/>
      <c r="J2641" s="25"/>
      <c r="K2641" s="4"/>
      <c r="L2641" s="25"/>
      <c r="N2641" s="26"/>
      <c r="O2641" s="26"/>
      <c r="P2641" s="26"/>
      <c r="Q2641" s="26"/>
      <c r="R2641" s="26"/>
      <c r="S2641" s="26"/>
      <c r="T2641" s="26"/>
      <c r="U2641" s="26"/>
      <c r="V2641" s="26"/>
      <c r="W2641" s="26"/>
      <c r="X2641" s="26"/>
      <c r="Y2641" s="26"/>
    </row>
    <row r="2642" spans="1:25" x14ac:dyDescent="0.3">
      <c r="A2642" s="18"/>
      <c r="B2642" s="19"/>
      <c r="C2642" s="4"/>
      <c r="D2642" s="20"/>
      <c r="E2642" s="20"/>
      <c r="F2642" s="21"/>
      <c r="G2642" s="22"/>
      <c r="H2642" s="23"/>
      <c r="I2642" s="24"/>
      <c r="J2642" s="25"/>
      <c r="K2642" s="4"/>
      <c r="L2642" s="25"/>
      <c r="N2642" s="26"/>
      <c r="O2642" s="26"/>
      <c r="P2642" s="26"/>
      <c r="Q2642" s="26"/>
      <c r="R2642" s="26"/>
      <c r="S2642" s="26"/>
      <c r="T2642" s="26"/>
      <c r="U2642" s="26"/>
      <c r="V2642" s="26"/>
      <c r="W2642" s="26"/>
      <c r="X2642" s="26"/>
      <c r="Y2642" s="26"/>
    </row>
    <row r="2643" spans="1:25" x14ac:dyDescent="0.3">
      <c r="A2643" s="18"/>
      <c r="B2643" s="19"/>
      <c r="C2643" s="4"/>
      <c r="D2643" s="20"/>
      <c r="E2643" s="20"/>
      <c r="F2643" s="21"/>
      <c r="G2643" s="22"/>
      <c r="H2643" s="23"/>
      <c r="I2643" s="24"/>
      <c r="J2643" s="25"/>
      <c r="K2643" s="4"/>
      <c r="L2643" s="25"/>
      <c r="N2643" s="26"/>
      <c r="O2643" s="26"/>
      <c r="P2643" s="26"/>
      <c r="Q2643" s="26"/>
      <c r="R2643" s="26"/>
      <c r="S2643" s="26"/>
      <c r="T2643" s="26"/>
      <c r="U2643" s="26"/>
      <c r="V2643" s="26"/>
      <c r="W2643" s="26"/>
      <c r="X2643" s="26"/>
      <c r="Y2643" s="26"/>
    </row>
    <row r="2644" spans="1:25" x14ac:dyDescent="0.3">
      <c r="A2644" s="18"/>
      <c r="B2644" s="19"/>
      <c r="C2644" s="4"/>
      <c r="D2644" s="20"/>
      <c r="E2644" s="20"/>
      <c r="F2644" s="21"/>
      <c r="G2644" s="22"/>
      <c r="H2644" s="23"/>
      <c r="I2644" s="24"/>
      <c r="J2644" s="25"/>
      <c r="K2644" s="4"/>
      <c r="L2644" s="25"/>
      <c r="N2644" s="26"/>
      <c r="O2644" s="26"/>
      <c r="P2644" s="26"/>
      <c r="Q2644" s="26"/>
      <c r="R2644" s="26"/>
      <c r="S2644" s="26"/>
      <c r="T2644" s="26"/>
      <c r="U2644" s="26"/>
      <c r="V2644" s="26"/>
      <c r="W2644" s="26"/>
      <c r="X2644" s="26"/>
      <c r="Y2644" s="26"/>
    </row>
    <row r="2645" spans="1:25" x14ac:dyDescent="0.3">
      <c r="A2645" s="18"/>
      <c r="B2645" s="19"/>
      <c r="C2645" s="4"/>
      <c r="D2645" s="20"/>
      <c r="E2645" s="20"/>
      <c r="F2645" s="21"/>
      <c r="G2645" s="22"/>
      <c r="H2645" s="23"/>
      <c r="I2645" s="24"/>
      <c r="J2645" s="25"/>
      <c r="K2645" s="4"/>
      <c r="L2645" s="25"/>
      <c r="N2645" s="26"/>
      <c r="O2645" s="26"/>
      <c r="P2645" s="26"/>
      <c r="Q2645" s="26"/>
      <c r="R2645" s="26"/>
      <c r="S2645" s="26"/>
      <c r="T2645" s="26"/>
      <c r="U2645" s="26"/>
      <c r="V2645" s="26"/>
      <c r="W2645" s="26"/>
      <c r="X2645" s="26"/>
      <c r="Y2645" s="26"/>
    </row>
    <row r="2646" spans="1:25" x14ac:dyDescent="0.3">
      <c r="A2646" s="18"/>
      <c r="B2646" s="19"/>
      <c r="C2646" s="4"/>
      <c r="D2646" s="20"/>
      <c r="E2646" s="20"/>
      <c r="F2646" s="21"/>
      <c r="G2646" s="22"/>
      <c r="H2646" s="23"/>
      <c r="I2646" s="24"/>
      <c r="J2646" s="25"/>
      <c r="K2646" s="4"/>
      <c r="L2646" s="25"/>
      <c r="N2646" s="26"/>
      <c r="O2646" s="26"/>
      <c r="P2646" s="26"/>
      <c r="Q2646" s="26"/>
      <c r="R2646" s="26"/>
      <c r="S2646" s="26"/>
      <c r="T2646" s="26"/>
      <c r="U2646" s="26"/>
      <c r="V2646" s="26"/>
      <c r="W2646" s="26"/>
      <c r="X2646" s="26"/>
      <c r="Y2646" s="26"/>
    </row>
    <row r="2647" spans="1:25" x14ac:dyDescent="0.3">
      <c r="A2647" s="18"/>
      <c r="B2647" s="19"/>
      <c r="C2647" s="4"/>
      <c r="D2647" s="20"/>
      <c r="E2647" s="20"/>
      <c r="F2647" s="21"/>
      <c r="G2647" s="22"/>
      <c r="H2647" s="23"/>
      <c r="I2647" s="24"/>
      <c r="J2647" s="25"/>
      <c r="K2647" s="4"/>
      <c r="L2647" s="25"/>
      <c r="N2647" s="26"/>
      <c r="O2647" s="26"/>
      <c r="P2647" s="26"/>
      <c r="Q2647" s="26"/>
      <c r="R2647" s="26"/>
      <c r="S2647" s="26"/>
      <c r="T2647" s="26"/>
      <c r="U2647" s="26"/>
      <c r="V2647" s="26"/>
      <c r="W2647" s="26"/>
      <c r="X2647" s="26"/>
      <c r="Y2647" s="26"/>
    </row>
    <row r="2648" spans="1:25" x14ac:dyDescent="0.3">
      <c r="A2648" s="18"/>
      <c r="B2648" s="19"/>
      <c r="C2648" s="4"/>
      <c r="D2648" s="20"/>
      <c r="E2648" s="20"/>
      <c r="F2648" s="21"/>
      <c r="G2648" s="22"/>
      <c r="H2648" s="23"/>
      <c r="I2648" s="24"/>
      <c r="J2648" s="25"/>
      <c r="K2648" s="4"/>
      <c r="L2648" s="25"/>
      <c r="N2648" s="26"/>
      <c r="O2648" s="26"/>
      <c r="P2648" s="26"/>
      <c r="Q2648" s="26"/>
      <c r="R2648" s="26"/>
      <c r="S2648" s="26"/>
      <c r="T2648" s="26"/>
      <c r="U2648" s="26"/>
      <c r="V2648" s="26"/>
      <c r="W2648" s="26"/>
      <c r="X2648" s="26"/>
      <c r="Y2648" s="26"/>
    </row>
    <row r="2649" spans="1:25" x14ac:dyDescent="0.3">
      <c r="A2649" s="18"/>
      <c r="B2649" s="19"/>
      <c r="C2649" s="4"/>
      <c r="D2649" s="20"/>
      <c r="E2649" s="20"/>
      <c r="F2649" s="21"/>
      <c r="G2649" s="22"/>
      <c r="H2649" s="23"/>
      <c r="I2649" s="24"/>
      <c r="J2649" s="25"/>
      <c r="K2649" s="4"/>
      <c r="L2649" s="25"/>
      <c r="N2649" s="26"/>
      <c r="O2649" s="26"/>
      <c r="P2649" s="26"/>
      <c r="Q2649" s="26"/>
      <c r="R2649" s="26"/>
      <c r="S2649" s="26"/>
      <c r="T2649" s="26"/>
      <c r="U2649" s="26"/>
      <c r="V2649" s="26"/>
      <c r="W2649" s="26"/>
      <c r="X2649" s="26"/>
      <c r="Y2649" s="26"/>
    </row>
    <row r="2650" spans="1:25" x14ac:dyDescent="0.3">
      <c r="A2650" s="18"/>
      <c r="B2650" s="19"/>
      <c r="C2650" s="4"/>
      <c r="D2650" s="20"/>
      <c r="E2650" s="20"/>
      <c r="F2650" s="21"/>
      <c r="G2650" s="22"/>
      <c r="H2650" s="23"/>
      <c r="I2650" s="24"/>
      <c r="J2650" s="25"/>
      <c r="K2650" s="4"/>
      <c r="L2650" s="25"/>
      <c r="N2650" s="26"/>
      <c r="O2650" s="26"/>
      <c r="P2650" s="26"/>
      <c r="Q2650" s="26"/>
      <c r="R2650" s="26"/>
      <c r="S2650" s="26"/>
      <c r="T2650" s="26"/>
      <c r="U2650" s="26"/>
      <c r="V2650" s="26"/>
      <c r="W2650" s="26"/>
      <c r="X2650" s="26"/>
      <c r="Y2650" s="26"/>
    </row>
    <row r="2651" spans="1:25" x14ac:dyDescent="0.3">
      <c r="A2651" s="18"/>
      <c r="B2651" s="19"/>
      <c r="C2651" s="4"/>
      <c r="D2651" s="20"/>
      <c r="E2651" s="20"/>
      <c r="F2651" s="21"/>
      <c r="G2651" s="22"/>
      <c r="H2651" s="23"/>
      <c r="I2651" s="24"/>
      <c r="J2651" s="25"/>
      <c r="K2651" s="4"/>
      <c r="L2651" s="25"/>
      <c r="N2651" s="26"/>
      <c r="O2651" s="26"/>
      <c r="P2651" s="26"/>
      <c r="Q2651" s="26"/>
      <c r="R2651" s="26"/>
      <c r="S2651" s="26"/>
      <c r="T2651" s="26"/>
      <c r="U2651" s="26"/>
      <c r="V2651" s="26"/>
      <c r="W2651" s="26"/>
      <c r="X2651" s="26"/>
      <c r="Y2651" s="26"/>
    </row>
    <row r="2652" spans="1:25" x14ac:dyDescent="0.3">
      <c r="A2652" s="18"/>
      <c r="B2652" s="19"/>
      <c r="C2652" s="4"/>
      <c r="D2652" s="20"/>
      <c r="E2652" s="20"/>
      <c r="F2652" s="21"/>
      <c r="G2652" s="22"/>
      <c r="H2652" s="23"/>
      <c r="I2652" s="24"/>
      <c r="J2652" s="25"/>
      <c r="K2652" s="4"/>
      <c r="L2652" s="25"/>
      <c r="N2652" s="26"/>
      <c r="O2652" s="26"/>
      <c r="P2652" s="26"/>
      <c r="Q2652" s="26"/>
      <c r="R2652" s="26"/>
      <c r="S2652" s="26"/>
      <c r="T2652" s="26"/>
      <c r="U2652" s="26"/>
      <c r="V2652" s="26"/>
      <c r="W2652" s="26"/>
      <c r="X2652" s="26"/>
      <c r="Y2652" s="26"/>
    </row>
    <row r="2653" spans="1:25" x14ac:dyDescent="0.3">
      <c r="A2653" s="18"/>
      <c r="B2653" s="19"/>
      <c r="C2653" s="4"/>
      <c r="D2653" s="20"/>
      <c r="E2653" s="20"/>
      <c r="F2653" s="21"/>
      <c r="G2653" s="22"/>
      <c r="H2653" s="23"/>
      <c r="I2653" s="24"/>
      <c r="J2653" s="25"/>
      <c r="K2653" s="4"/>
      <c r="L2653" s="25"/>
      <c r="N2653" s="26"/>
      <c r="O2653" s="26"/>
      <c r="P2653" s="26"/>
      <c r="Q2653" s="26"/>
      <c r="R2653" s="26"/>
      <c r="S2653" s="26"/>
      <c r="T2653" s="26"/>
      <c r="U2653" s="26"/>
      <c r="V2653" s="26"/>
      <c r="W2653" s="26"/>
      <c r="X2653" s="26"/>
      <c r="Y2653" s="26"/>
    </row>
    <row r="2654" spans="1:25" x14ac:dyDescent="0.3">
      <c r="A2654" s="18"/>
      <c r="B2654" s="19"/>
      <c r="C2654" s="4"/>
      <c r="D2654" s="20"/>
      <c r="E2654" s="20"/>
      <c r="F2654" s="21"/>
      <c r="G2654" s="22"/>
      <c r="H2654" s="23"/>
      <c r="I2654" s="24"/>
      <c r="J2654" s="25"/>
      <c r="K2654" s="4"/>
      <c r="L2654" s="25"/>
      <c r="N2654" s="26"/>
      <c r="O2654" s="26"/>
      <c r="P2654" s="26"/>
      <c r="Q2654" s="26"/>
      <c r="R2654" s="26"/>
      <c r="S2654" s="26"/>
      <c r="T2654" s="26"/>
      <c r="U2654" s="26"/>
      <c r="V2654" s="26"/>
      <c r="W2654" s="26"/>
      <c r="X2654" s="26"/>
      <c r="Y2654" s="26"/>
    </row>
    <row r="2655" spans="1:25" x14ac:dyDescent="0.3">
      <c r="A2655" s="18"/>
      <c r="B2655" s="19"/>
      <c r="C2655" s="4"/>
      <c r="D2655" s="20"/>
      <c r="E2655" s="20"/>
      <c r="F2655" s="21"/>
      <c r="G2655" s="22"/>
      <c r="H2655" s="23"/>
      <c r="I2655" s="24"/>
      <c r="J2655" s="25"/>
      <c r="K2655" s="4"/>
      <c r="L2655" s="25"/>
      <c r="N2655" s="26"/>
      <c r="O2655" s="26"/>
      <c r="P2655" s="26"/>
      <c r="Q2655" s="26"/>
      <c r="R2655" s="26"/>
      <c r="S2655" s="26"/>
      <c r="T2655" s="26"/>
      <c r="U2655" s="26"/>
      <c r="V2655" s="26"/>
      <c r="W2655" s="26"/>
      <c r="X2655" s="26"/>
      <c r="Y2655" s="26"/>
    </row>
    <row r="2656" spans="1:25" x14ac:dyDescent="0.3">
      <c r="A2656" s="18"/>
      <c r="B2656" s="19"/>
      <c r="C2656" s="4"/>
      <c r="D2656" s="20"/>
      <c r="E2656" s="20"/>
      <c r="F2656" s="21"/>
      <c r="G2656" s="22"/>
      <c r="H2656" s="23"/>
      <c r="I2656" s="24"/>
      <c r="J2656" s="25"/>
      <c r="K2656" s="4"/>
      <c r="L2656" s="25"/>
      <c r="N2656" s="26"/>
      <c r="O2656" s="26"/>
      <c r="P2656" s="26"/>
      <c r="Q2656" s="26"/>
      <c r="R2656" s="26"/>
      <c r="S2656" s="26"/>
      <c r="T2656" s="26"/>
      <c r="U2656" s="26"/>
      <c r="V2656" s="26"/>
      <c r="W2656" s="26"/>
      <c r="X2656" s="26"/>
      <c r="Y2656" s="26"/>
    </row>
    <row r="2657" spans="1:25" x14ac:dyDescent="0.3">
      <c r="A2657" s="18"/>
      <c r="B2657" s="19"/>
      <c r="C2657" s="4"/>
      <c r="D2657" s="20"/>
      <c r="E2657" s="20"/>
      <c r="F2657" s="21"/>
      <c r="G2657" s="22"/>
      <c r="H2657" s="23"/>
      <c r="I2657" s="24"/>
      <c r="J2657" s="25"/>
      <c r="K2657" s="4"/>
      <c r="L2657" s="25"/>
      <c r="N2657" s="26"/>
      <c r="O2657" s="26"/>
      <c r="P2657" s="26"/>
      <c r="Q2657" s="26"/>
      <c r="R2657" s="26"/>
      <c r="S2657" s="26"/>
      <c r="T2657" s="26"/>
      <c r="U2657" s="26"/>
      <c r="V2657" s="26"/>
      <c r="W2657" s="26"/>
      <c r="X2657" s="26"/>
      <c r="Y2657" s="26"/>
    </row>
    <row r="2658" spans="1:25" x14ac:dyDescent="0.3">
      <c r="A2658" s="18"/>
      <c r="B2658" s="19"/>
      <c r="C2658" s="4"/>
      <c r="D2658" s="20"/>
      <c r="E2658" s="20"/>
      <c r="F2658" s="21"/>
      <c r="G2658" s="22"/>
      <c r="H2658" s="23"/>
      <c r="I2658" s="24"/>
      <c r="J2658" s="25"/>
      <c r="K2658" s="4"/>
      <c r="L2658" s="25"/>
      <c r="N2658" s="26"/>
      <c r="O2658" s="26"/>
      <c r="P2658" s="26"/>
      <c r="Q2658" s="26"/>
      <c r="R2658" s="26"/>
      <c r="S2658" s="26"/>
      <c r="T2658" s="26"/>
      <c r="U2658" s="26"/>
      <c r="V2658" s="26"/>
      <c r="W2658" s="26"/>
      <c r="X2658" s="26"/>
      <c r="Y2658" s="26"/>
    </row>
    <row r="2659" spans="1:25" x14ac:dyDescent="0.3">
      <c r="A2659" s="18"/>
      <c r="B2659" s="19"/>
      <c r="C2659" s="4"/>
      <c r="D2659" s="20"/>
      <c r="E2659" s="20"/>
      <c r="F2659" s="21"/>
      <c r="G2659" s="22"/>
      <c r="H2659" s="23"/>
      <c r="I2659" s="24"/>
      <c r="J2659" s="25"/>
      <c r="K2659" s="4"/>
      <c r="L2659" s="25"/>
      <c r="N2659" s="26"/>
      <c r="O2659" s="26"/>
      <c r="P2659" s="26"/>
      <c r="Q2659" s="26"/>
      <c r="R2659" s="26"/>
      <c r="S2659" s="26"/>
      <c r="T2659" s="26"/>
      <c r="U2659" s="26"/>
      <c r="V2659" s="26"/>
      <c r="W2659" s="26"/>
      <c r="X2659" s="26"/>
      <c r="Y2659" s="26"/>
    </row>
    <row r="2660" spans="1:25" x14ac:dyDescent="0.3">
      <c r="A2660" s="18"/>
      <c r="B2660" s="19"/>
      <c r="C2660" s="4"/>
      <c r="D2660" s="20"/>
      <c r="E2660" s="20"/>
      <c r="F2660" s="21"/>
      <c r="G2660" s="22"/>
      <c r="H2660" s="23"/>
      <c r="I2660" s="24"/>
      <c r="J2660" s="25"/>
      <c r="K2660" s="4"/>
      <c r="L2660" s="25"/>
      <c r="N2660" s="26"/>
      <c r="O2660" s="26"/>
      <c r="P2660" s="26"/>
      <c r="Q2660" s="26"/>
      <c r="R2660" s="26"/>
      <c r="S2660" s="26"/>
      <c r="T2660" s="26"/>
      <c r="U2660" s="26"/>
      <c r="V2660" s="26"/>
      <c r="W2660" s="26"/>
      <c r="X2660" s="26"/>
      <c r="Y2660" s="26"/>
    </row>
    <row r="2661" spans="1:25" x14ac:dyDescent="0.3">
      <c r="A2661" s="18"/>
      <c r="B2661" s="19"/>
      <c r="C2661" s="4"/>
      <c r="D2661" s="20"/>
      <c r="E2661" s="20"/>
      <c r="F2661" s="21"/>
      <c r="G2661" s="22"/>
      <c r="H2661" s="23"/>
      <c r="I2661" s="24"/>
      <c r="J2661" s="25"/>
      <c r="K2661" s="4"/>
      <c r="L2661" s="25"/>
      <c r="N2661" s="26"/>
      <c r="O2661" s="26"/>
      <c r="P2661" s="26"/>
      <c r="Q2661" s="26"/>
      <c r="R2661" s="26"/>
      <c r="S2661" s="26"/>
      <c r="T2661" s="26"/>
      <c r="U2661" s="26"/>
      <c r="V2661" s="26"/>
      <c r="W2661" s="26"/>
      <c r="X2661" s="26"/>
      <c r="Y2661" s="26"/>
    </row>
    <row r="2662" spans="1:25" x14ac:dyDescent="0.3">
      <c r="A2662" s="18"/>
      <c r="B2662" s="19"/>
      <c r="C2662" s="4"/>
      <c r="D2662" s="20"/>
      <c r="E2662" s="20"/>
      <c r="F2662" s="21"/>
      <c r="G2662" s="22"/>
      <c r="H2662" s="23"/>
      <c r="I2662" s="24"/>
      <c r="J2662" s="25"/>
      <c r="K2662" s="4"/>
      <c r="L2662" s="25"/>
      <c r="N2662" s="26"/>
      <c r="O2662" s="26"/>
      <c r="P2662" s="26"/>
      <c r="Q2662" s="26"/>
      <c r="R2662" s="26"/>
      <c r="S2662" s="26"/>
      <c r="T2662" s="26"/>
      <c r="U2662" s="26"/>
      <c r="V2662" s="26"/>
      <c r="W2662" s="26"/>
      <c r="X2662" s="26"/>
      <c r="Y2662" s="26"/>
    </row>
    <row r="2663" spans="1:25" x14ac:dyDescent="0.3">
      <c r="A2663" s="18"/>
      <c r="B2663" s="19"/>
      <c r="C2663" s="4"/>
      <c r="D2663" s="20"/>
      <c r="E2663" s="20"/>
      <c r="F2663" s="21"/>
      <c r="G2663" s="22"/>
      <c r="H2663" s="23"/>
      <c r="I2663" s="24"/>
      <c r="J2663" s="25"/>
      <c r="K2663" s="4"/>
      <c r="L2663" s="25"/>
      <c r="N2663" s="26"/>
      <c r="O2663" s="26"/>
      <c r="P2663" s="26"/>
      <c r="Q2663" s="26"/>
      <c r="R2663" s="26"/>
      <c r="S2663" s="26"/>
      <c r="T2663" s="26"/>
      <c r="U2663" s="26"/>
      <c r="V2663" s="26"/>
      <c r="W2663" s="26"/>
      <c r="X2663" s="26"/>
      <c r="Y2663" s="26"/>
    </row>
    <row r="2664" spans="1:25" x14ac:dyDescent="0.3">
      <c r="A2664" s="18"/>
      <c r="B2664" s="19"/>
      <c r="C2664" s="4"/>
      <c r="D2664" s="20"/>
      <c r="E2664" s="20"/>
      <c r="F2664" s="21"/>
      <c r="G2664" s="22"/>
      <c r="H2664" s="23"/>
      <c r="I2664" s="24"/>
      <c r="J2664" s="25"/>
      <c r="K2664" s="4"/>
      <c r="L2664" s="25"/>
      <c r="N2664" s="26"/>
      <c r="O2664" s="26"/>
      <c r="P2664" s="26"/>
      <c r="Q2664" s="26"/>
      <c r="R2664" s="26"/>
      <c r="S2664" s="26"/>
      <c r="T2664" s="26"/>
      <c r="U2664" s="26"/>
      <c r="V2664" s="26"/>
      <c r="W2664" s="26"/>
      <c r="X2664" s="26"/>
      <c r="Y2664" s="26"/>
    </row>
    <row r="2665" spans="1:25" x14ac:dyDescent="0.3">
      <c r="A2665" s="18"/>
      <c r="B2665" s="19"/>
      <c r="C2665" s="4"/>
      <c r="D2665" s="20"/>
      <c r="E2665" s="20"/>
      <c r="F2665" s="21"/>
      <c r="G2665" s="22"/>
      <c r="H2665" s="23"/>
      <c r="I2665" s="24"/>
      <c r="J2665" s="25"/>
      <c r="K2665" s="4"/>
      <c r="L2665" s="25"/>
      <c r="N2665" s="26"/>
      <c r="O2665" s="26"/>
      <c r="P2665" s="26"/>
      <c r="Q2665" s="26"/>
      <c r="R2665" s="26"/>
      <c r="S2665" s="26"/>
      <c r="T2665" s="26"/>
      <c r="U2665" s="26"/>
      <c r="V2665" s="26"/>
      <c r="W2665" s="26"/>
      <c r="X2665" s="26"/>
      <c r="Y2665" s="26"/>
    </row>
    <row r="2666" spans="1:25" x14ac:dyDescent="0.3">
      <c r="A2666" s="18"/>
      <c r="B2666" s="19"/>
      <c r="C2666" s="4"/>
      <c r="D2666" s="20"/>
      <c r="E2666" s="20"/>
      <c r="F2666" s="21"/>
      <c r="G2666" s="22"/>
      <c r="H2666" s="23"/>
      <c r="I2666" s="24"/>
      <c r="J2666" s="25"/>
      <c r="K2666" s="4"/>
      <c r="L2666" s="25"/>
      <c r="N2666" s="26"/>
      <c r="O2666" s="26"/>
      <c r="P2666" s="26"/>
      <c r="Q2666" s="26"/>
      <c r="R2666" s="26"/>
      <c r="S2666" s="26"/>
      <c r="T2666" s="26"/>
      <c r="U2666" s="26"/>
      <c r="V2666" s="26"/>
      <c r="W2666" s="26"/>
      <c r="X2666" s="26"/>
      <c r="Y2666" s="26"/>
    </row>
    <row r="2667" spans="1:25" x14ac:dyDescent="0.3">
      <c r="A2667" s="18"/>
      <c r="B2667" s="19"/>
      <c r="C2667" s="4"/>
      <c r="D2667" s="20"/>
      <c r="E2667" s="20"/>
      <c r="F2667" s="21"/>
      <c r="G2667" s="22"/>
      <c r="H2667" s="23"/>
      <c r="I2667" s="24"/>
      <c r="J2667" s="25"/>
      <c r="K2667" s="4"/>
      <c r="L2667" s="25"/>
      <c r="N2667" s="26"/>
      <c r="O2667" s="26"/>
      <c r="P2667" s="26"/>
      <c r="Q2667" s="26"/>
      <c r="R2667" s="26"/>
      <c r="S2667" s="26"/>
      <c r="T2667" s="26"/>
      <c r="U2667" s="26"/>
      <c r="V2667" s="26"/>
      <c r="W2667" s="26"/>
      <c r="X2667" s="26"/>
      <c r="Y2667" s="26"/>
    </row>
    <row r="2668" spans="1:25" x14ac:dyDescent="0.3">
      <c r="A2668" s="18"/>
      <c r="B2668" s="19"/>
      <c r="C2668" s="4"/>
      <c r="D2668" s="20"/>
      <c r="E2668" s="20"/>
      <c r="F2668" s="21"/>
      <c r="G2668" s="22"/>
      <c r="H2668" s="23"/>
      <c r="I2668" s="24"/>
      <c r="J2668" s="25"/>
      <c r="K2668" s="4"/>
      <c r="L2668" s="25"/>
      <c r="N2668" s="26"/>
      <c r="O2668" s="26"/>
      <c r="P2668" s="26"/>
      <c r="Q2668" s="26"/>
      <c r="R2668" s="26"/>
      <c r="S2668" s="26"/>
      <c r="T2668" s="26"/>
      <c r="U2668" s="26"/>
      <c r="V2668" s="26"/>
      <c r="W2668" s="26"/>
      <c r="X2668" s="26"/>
      <c r="Y2668" s="26"/>
    </row>
    <row r="2669" spans="1:25" x14ac:dyDescent="0.3">
      <c r="A2669" s="18"/>
      <c r="B2669" s="19"/>
      <c r="C2669" s="4"/>
      <c r="D2669" s="20"/>
      <c r="E2669" s="20"/>
      <c r="F2669" s="21"/>
      <c r="G2669" s="22"/>
      <c r="H2669" s="23"/>
      <c r="I2669" s="24"/>
      <c r="J2669" s="25"/>
      <c r="K2669" s="4"/>
      <c r="L2669" s="25"/>
      <c r="N2669" s="26"/>
      <c r="O2669" s="26"/>
      <c r="P2669" s="26"/>
      <c r="Q2669" s="26"/>
      <c r="R2669" s="26"/>
      <c r="S2669" s="26"/>
      <c r="T2669" s="26"/>
      <c r="U2669" s="26"/>
      <c r="V2669" s="26"/>
      <c r="W2669" s="26"/>
      <c r="X2669" s="26"/>
      <c r="Y2669" s="26"/>
    </row>
    <row r="2670" spans="1:25" x14ac:dyDescent="0.3">
      <c r="A2670" s="18"/>
      <c r="B2670" s="19"/>
      <c r="C2670" s="4"/>
      <c r="D2670" s="20"/>
      <c r="E2670" s="20"/>
      <c r="F2670" s="21"/>
      <c r="G2670" s="22"/>
      <c r="H2670" s="23"/>
      <c r="I2670" s="24"/>
      <c r="J2670" s="25"/>
      <c r="K2670" s="4"/>
      <c r="L2670" s="25"/>
      <c r="N2670" s="26"/>
      <c r="O2670" s="26"/>
      <c r="P2670" s="26"/>
      <c r="Q2670" s="26"/>
      <c r="R2670" s="26"/>
      <c r="S2670" s="26"/>
      <c r="T2670" s="26"/>
      <c r="U2670" s="26"/>
      <c r="V2670" s="26"/>
      <c r="W2670" s="26"/>
      <c r="X2670" s="26"/>
      <c r="Y2670" s="26"/>
    </row>
    <row r="2671" spans="1:25" x14ac:dyDescent="0.3">
      <c r="A2671" s="18"/>
      <c r="B2671" s="19"/>
      <c r="C2671" s="4"/>
      <c r="D2671" s="20"/>
      <c r="E2671" s="20"/>
      <c r="F2671" s="21"/>
      <c r="G2671" s="22"/>
      <c r="H2671" s="23"/>
      <c r="I2671" s="24"/>
      <c r="J2671" s="25"/>
      <c r="K2671" s="4"/>
      <c r="L2671" s="25"/>
      <c r="N2671" s="26"/>
      <c r="O2671" s="26"/>
      <c r="P2671" s="26"/>
      <c r="Q2671" s="26"/>
      <c r="R2671" s="26"/>
      <c r="S2671" s="26"/>
      <c r="T2671" s="26"/>
      <c r="U2671" s="26"/>
      <c r="V2671" s="26"/>
      <c r="W2671" s="26"/>
      <c r="X2671" s="26"/>
      <c r="Y2671" s="26"/>
    </row>
    <row r="2672" spans="1:25" x14ac:dyDescent="0.3">
      <c r="A2672" s="18"/>
      <c r="B2672" s="19"/>
      <c r="C2672" s="4"/>
      <c r="D2672" s="20"/>
      <c r="E2672" s="20"/>
      <c r="F2672" s="21"/>
      <c r="G2672" s="22"/>
      <c r="H2672" s="23"/>
      <c r="I2672" s="24"/>
      <c r="J2672" s="25"/>
      <c r="K2672" s="4"/>
      <c r="L2672" s="25"/>
      <c r="N2672" s="26"/>
      <c r="O2672" s="26"/>
      <c r="P2672" s="26"/>
      <c r="Q2672" s="26"/>
      <c r="R2672" s="26"/>
      <c r="S2672" s="26"/>
      <c r="T2672" s="26"/>
      <c r="U2672" s="26"/>
      <c r="V2672" s="26"/>
      <c r="W2672" s="26"/>
      <c r="X2672" s="26"/>
      <c r="Y2672" s="26"/>
    </row>
    <row r="2673" spans="1:25" x14ac:dyDescent="0.3">
      <c r="A2673" s="18"/>
      <c r="B2673" s="19"/>
      <c r="C2673" s="4"/>
      <c r="D2673" s="20"/>
      <c r="E2673" s="20"/>
      <c r="F2673" s="21"/>
      <c r="G2673" s="22"/>
      <c r="H2673" s="23"/>
      <c r="I2673" s="24"/>
      <c r="J2673" s="25"/>
      <c r="K2673" s="4"/>
      <c r="L2673" s="25"/>
      <c r="N2673" s="26"/>
      <c r="O2673" s="26"/>
      <c r="P2673" s="26"/>
      <c r="Q2673" s="26"/>
      <c r="R2673" s="26"/>
      <c r="S2673" s="26"/>
      <c r="T2673" s="26"/>
      <c r="U2673" s="26"/>
      <c r="V2673" s="26"/>
      <c r="W2673" s="26"/>
      <c r="X2673" s="26"/>
      <c r="Y2673" s="26"/>
    </row>
    <row r="2674" spans="1:25" x14ac:dyDescent="0.3">
      <c r="A2674" s="18"/>
      <c r="B2674" s="19"/>
      <c r="C2674" s="4"/>
      <c r="D2674" s="20"/>
      <c r="E2674" s="20"/>
      <c r="F2674" s="21"/>
      <c r="G2674" s="22"/>
      <c r="H2674" s="23"/>
      <c r="I2674" s="24"/>
      <c r="J2674" s="25"/>
      <c r="K2674" s="4"/>
      <c r="L2674" s="25"/>
      <c r="N2674" s="26"/>
      <c r="O2674" s="26"/>
      <c r="P2674" s="26"/>
      <c r="Q2674" s="26"/>
      <c r="R2674" s="26"/>
      <c r="S2674" s="26"/>
      <c r="T2674" s="26"/>
      <c r="U2674" s="26"/>
      <c r="V2674" s="26"/>
      <c r="W2674" s="26"/>
      <c r="X2674" s="26"/>
      <c r="Y2674" s="26"/>
    </row>
    <row r="2675" spans="1:25" x14ac:dyDescent="0.3">
      <c r="A2675" s="18"/>
      <c r="B2675" s="19"/>
      <c r="C2675" s="4"/>
      <c r="D2675" s="20"/>
      <c r="E2675" s="20"/>
      <c r="F2675" s="21"/>
      <c r="G2675" s="22"/>
      <c r="H2675" s="23"/>
      <c r="I2675" s="24"/>
      <c r="J2675" s="25"/>
      <c r="K2675" s="4"/>
      <c r="L2675" s="25"/>
      <c r="N2675" s="26"/>
      <c r="O2675" s="26"/>
      <c r="P2675" s="26"/>
      <c r="Q2675" s="26"/>
      <c r="R2675" s="26"/>
      <c r="S2675" s="26"/>
      <c r="T2675" s="26"/>
      <c r="U2675" s="26"/>
      <c r="V2675" s="26"/>
      <c r="W2675" s="26"/>
      <c r="X2675" s="26"/>
      <c r="Y2675" s="26"/>
    </row>
    <row r="2676" spans="1:25" x14ac:dyDescent="0.3">
      <c r="A2676" s="18"/>
      <c r="B2676" s="19"/>
      <c r="C2676" s="4"/>
      <c r="D2676" s="20"/>
      <c r="E2676" s="20"/>
      <c r="F2676" s="21"/>
      <c r="G2676" s="22"/>
      <c r="H2676" s="23"/>
      <c r="I2676" s="24"/>
      <c r="J2676" s="25"/>
      <c r="K2676" s="4"/>
      <c r="L2676" s="25"/>
      <c r="N2676" s="26"/>
      <c r="O2676" s="26"/>
      <c r="P2676" s="26"/>
      <c r="Q2676" s="26"/>
      <c r="R2676" s="26"/>
      <c r="S2676" s="26"/>
      <c r="T2676" s="26"/>
      <c r="U2676" s="26"/>
      <c r="V2676" s="26"/>
      <c r="W2676" s="26"/>
      <c r="X2676" s="26"/>
      <c r="Y2676" s="26"/>
    </row>
    <row r="2677" spans="1:25" x14ac:dyDescent="0.3">
      <c r="A2677" s="18"/>
      <c r="B2677" s="19"/>
      <c r="C2677" s="4"/>
      <c r="D2677" s="20"/>
      <c r="E2677" s="20"/>
      <c r="F2677" s="21"/>
      <c r="G2677" s="22"/>
      <c r="H2677" s="23"/>
      <c r="I2677" s="24"/>
      <c r="J2677" s="25"/>
      <c r="K2677" s="4"/>
      <c r="L2677" s="25"/>
      <c r="N2677" s="26"/>
      <c r="O2677" s="26"/>
      <c r="P2677" s="26"/>
      <c r="Q2677" s="26"/>
      <c r="R2677" s="26"/>
      <c r="S2677" s="26"/>
      <c r="T2677" s="26"/>
      <c r="U2677" s="26"/>
      <c r="V2677" s="26"/>
      <c r="W2677" s="26"/>
      <c r="X2677" s="26"/>
      <c r="Y2677" s="26"/>
    </row>
    <row r="2678" spans="1:25" x14ac:dyDescent="0.3">
      <c r="A2678" s="18"/>
      <c r="B2678" s="19"/>
      <c r="C2678" s="4"/>
      <c r="D2678" s="20"/>
      <c r="E2678" s="20"/>
      <c r="F2678" s="21"/>
      <c r="G2678" s="22"/>
      <c r="H2678" s="23"/>
      <c r="I2678" s="24"/>
      <c r="J2678" s="25"/>
      <c r="K2678" s="4"/>
      <c r="L2678" s="25"/>
      <c r="N2678" s="26"/>
      <c r="O2678" s="26"/>
      <c r="P2678" s="26"/>
      <c r="Q2678" s="26"/>
      <c r="R2678" s="26"/>
      <c r="S2678" s="26"/>
      <c r="T2678" s="26"/>
      <c r="U2678" s="26"/>
      <c r="V2678" s="26"/>
      <c r="W2678" s="26"/>
      <c r="X2678" s="26"/>
      <c r="Y2678" s="26"/>
    </row>
    <row r="2679" spans="1:25" x14ac:dyDescent="0.3">
      <c r="A2679" s="18"/>
      <c r="B2679" s="19"/>
      <c r="C2679" s="4"/>
      <c r="D2679" s="20"/>
      <c r="E2679" s="20"/>
      <c r="F2679" s="21"/>
      <c r="G2679" s="22"/>
      <c r="H2679" s="23"/>
      <c r="I2679" s="24"/>
      <c r="J2679" s="25"/>
      <c r="K2679" s="4"/>
      <c r="L2679" s="25"/>
      <c r="N2679" s="26"/>
      <c r="O2679" s="26"/>
      <c r="P2679" s="26"/>
      <c r="Q2679" s="26"/>
      <c r="R2679" s="26"/>
      <c r="S2679" s="26"/>
      <c r="T2679" s="26"/>
      <c r="U2679" s="26"/>
      <c r="V2679" s="26"/>
      <c r="W2679" s="26"/>
      <c r="X2679" s="26"/>
      <c r="Y2679" s="26"/>
    </row>
    <row r="2680" spans="1:25" x14ac:dyDescent="0.3">
      <c r="A2680" s="18"/>
      <c r="B2680" s="19"/>
      <c r="C2680" s="4"/>
      <c r="D2680" s="20"/>
      <c r="E2680" s="20"/>
      <c r="F2680" s="21"/>
      <c r="G2680" s="22"/>
      <c r="H2680" s="23"/>
      <c r="I2680" s="24"/>
      <c r="J2680" s="25"/>
      <c r="K2680" s="4"/>
      <c r="L2680" s="25"/>
      <c r="N2680" s="26"/>
      <c r="O2680" s="26"/>
      <c r="P2680" s="26"/>
      <c r="Q2680" s="26"/>
      <c r="R2680" s="26"/>
      <c r="S2680" s="26"/>
      <c r="T2680" s="26"/>
      <c r="U2680" s="26"/>
      <c r="V2680" s="26"/>
      <c r="W2680" s="26"/>
      <c r="X2680" s="26"/>
      <c r="Y2680" s="26"/>
    </row>
    <row r="2681" spans="1:25" x14ac:dyDescent="0.3">
      <c r="A2681" s="18"/>
      <c r="B2681" s="19"/>
      <c r="C2681" s="4"/>
      <c r="D2681" s="20"/>
      <c r="E2681" s="20"/>
      <c r="F2681" s="21"/>
      <c r="G2681" s="22"/>
      <c r="H2681" s="23"/>
      <c r="I2681" s="24"/>
      <c r="J2681" s="25"/>
      <c r="K2681" s="4"/>
      <c r="L2681" s="25"/>
      <c r="N2681" s="26"/>
      <c r="O2681" s="26"/>
      <c r="P2681" s="26"/>
      <c r="Q2681" s="26"/>
      <c r="R2681" s="26"/>
      <c r="S2681" s="26"/>
      <c r="T2681" s="26"/>
      <c r="U2681" s="26"/>
      <c r="V2681" s="26"/>
      <c r="W2681" s="26"/>
      <c r="X2681" s="26"/>
      <c r="Y2681" s="26"/>
    </row>
    <row r="2682" spans="1:25" x14ac:dyDescent="0.3">
      <c r="A2682" s="18"/>
      <c r="B2682" s="19"/>
      <c r="C2682" s="4"/>
      <c r="D2682" s="20"/>
      <c r="E2682" s="20"/>
      <c r="F2682" s="21"/>
      <c r="G2682" s="22"/>
      <c r="H2682" s="23"/>
      <c r="I2682" s="24"/>
      <c r="J2682" s="25"/>
      <c r="K2682" s="4"/>
      <c r="L2682" s="25"/>
      <c r="N2682" s="26"/>
      <c r="O2682" s="26"/>
      <c r="P2682" s="26"/>
      <c r="Q2682" s="26"/>
      <c r="R2682" s="26"/>
      <c r="S2682" s="26"/>
      <c r="T2682" s="26"/>
      <c r="U2682" s="26"/>
      <c r="V2682" s="26"/>
      <c r="W2682" s="26"/>
      <c r="X2682" s="26"/>
      <c r="Y2682" s="26"/>
    </row>
    <row r="2683" spans="1:25" x14ac:dyDescent="0.3">
      <c r="A2683" s="18"/>
      <c r="B2683" s="19"/>
      <c r="C2683" s="4"/>
      <c r="D2683" s="20"/>
      <c r="E2683" s="20"/>
      <c r="F2683" s="21"/>
      <c r="G2683" s="22"/>
      <c r="H2683" s="23"/>
      <c r="I2683" s="24"/>
      <c r="J2683" s="25"/>
      <c r="K2683" s="4"/>
      <c r="L2683" s="25"/>
      <c r="N2683" s="26"/>
      <c r="O2683" s="26"/>
      <c r="P2683" s="26"/>
      <c r="Q2683" s="26"/>
      <c r="R2683" s="26"/>
      <c r="S2683" s="26"/>
      <c r="T2683" s="26"/>
      <c r="U2683" s="26"/>
      <c r="V2683" s="26"/>
      <c r="W2683" s="26"/>
      <c r="X2683" s="26"/>
      <c r="Y2683" s="26"/>
    </row>
    <row r="2684" spans="1:25" x14ac:dyDescent="0.3">
      <c r="A2684" s="18"/>
      <c r="B2684" s="19"/>
      <c r="C2684" s="4"/>
      <c r="D2684" s="20"/>
      <c r="E2684" s="20"/>
      <c r="F2684" s="21"/>
      <c r="G2684" s="22"/>
      <c r="H2684" s="23"/>
      <c r="I2684" s="24"/>
      <c r="J2684" s="25"/>
      <c r="K2684" s="4"/>
      <c r="L2684" s="25"/>
      <c r="N2684" s="26"/>
      <c r="O2684" s="26"/>
      <c r="P2684" s="26"/>
      <c r="Q2684" s="26"/>
      <c r="R2684" s="26"/>
      <c r="S2684" s="26"/>
      <c r="T2684" s="26"/>
      <c r="U2684" s="26"/>
      <c r="V2684" s="26"/>
      <c r="W2684" s="26"/>
      <c r="X2684" s="26"/>
      <c r="Y2684" s="26"/>
    </row>
    <row r="2685" spans="1:25" x14ac:dyDescent="0.3">
      <c r="A2685" s="18"/>
      <c r="B2685" s="19"/>
      <c r="C2685" s="4"/>
      <c r="D2685" s="20"/>
      <c r="E2685" s="20"/>
      <c r="F2685" s="21"/>
      <c r="G2685" s="22"/>
      <c r="H2685" s="23"/>
      <c r="I2685" s="24"/>
      <c r="J2685" s="25"/>
      <c r="K2685" s="4"/>
      <c r="L2685" s="25"/>
      <c r="N2685" s="26"/>
      <c r="O2685" s="26"/>
      <c r="P2685" s="26"/>
      <c r="Q2685" s="26"/>
      <c r="R2685" s="26"/>
      <c r="S2685" s="26"/>
      <c r="T2685" s="26"/>
      <c r="U2685" s="26"/>
      <c r="V2685" s="26"/>
      <c r="W2685" s="26"/>
      <c r="X2685" s="26"/>
      <c r="Y2685" s="26"/>
    </row>
    <row r="2686" spans="1:25" x14ac:dyDescent="0.3">
      <c r="A2686" s="18"/>
      <c r="B2686" s="19"/>
      <c r="C2686" s="4"/>
      <c r="D2686" s="20"/>
      <c r="E2686" s="20"/>
      <c r="F2686" s="21"/>
      <c r="G2686" s="22"/>
      <c r="H2686" s="23"/>
      <c r="I2686" s="24"/>
      <c r="J2686" s="25"/>
      <c r="K2686" s="4"/>
      <c r="L2686" s="25"/>
      <c r="N2686" s="26"/>
      <c r="O2686" s="26"/>
      <c r="P2686" s="26"/>
      <c r="Q2686" s="26"/>
      <c r="R2686" s="26"/>
      <c r="S2686" s="26"/>
      <c r="T2686" s="26"/>
      <c r="U2686" s="26"/>
      <c r="V2686" s="26"/>
      <c r="W2686" s="26"/>
      <c r="X2686" s="26"/>
      <c r="Y2686" s="26"/>
    </row>
    <row r="2687" spans="1:25" x14ac:dyDescent="0.3">
      <c r="A2687" s="18"/>
      <c r="B2687" s="19"/>
      <c r="C2687" s="4"/>
      <c r="D2687" s="20"/>
      <c r="E2687" s="20"/>
      <c r="F2687" s="21"/>
      <c r="G2687" s="22"/>
      <c r="H2687" s="23"/>
      <c r="I2687" s="24"/>
      <c r="J2687" s="25"/>
      <c r="K2687" s="4"/>
      <c r="L2687" s="25"/>
      <c r="N2687" s="26"/>
      <c r="O2687" s="26"/>
      <c r="P2687" s="26"/>
      <c r="Q2687" s="26"/>
      <c r="R2687" s="26"/>
      <c r="S2687" s="26"/>
      <c r="T2687" s="26"/>
      <c r="U2687" s="26"/>
      <c r="V2687" s="26"/>
      <c r="W2687" s="26"/>
      <c r="X2687" s="26"/>
      <c r="Y2687" s="26"/>
    </row>
    <row r="2688" spans="1:25" x14ac:dyDescent="0.3">
      <c r="A2688" s="18"/>
      <c r="B2688" s="19"/>
      <c r="C2688" s="4"/>
      <c r="D2688" s="20"/>
      <c r="E2688" s="20"/>
      <c r="F2688" s="21"/>
      <c r="G2688" s="22"/>
      <c r="H2688" s="23"/>
      <c r="I2688" s="24"/>
      <c r="J2688" s="25"/>
      <c r="K2688" s="4"/>
      <c r="L2688" s="25"/>
      <c r="N2688" s="26"/>
      <c r="O2688" s="26"/>
      <c r="P2688" s="26"/>
      <c r="Q2688" s="26"/>
      <c r="R2688" s="26"/>
      <c r="S2688" s="26"/>
      <c r="T2688" s="26"/>
      <c r="U2688" s="26"/>
      <c r="V2688" s="26"/>
      <c r="W2688" s="26"/>
      <c r="X2688" s="26"/>
      <c r="Y2688" s="26"/>
    </row>
    <row r="2689" spans="1:25" x14ac:dyDescent="0.3">
      <c r="A2689" s="18"/>
      <c r="B2689" s="19"/>
      <c r="C2689" s="4"/>
      <c r="D2689" s="20"/>
      <c r="E2689" s="20"/>
      <c r="F2689" s="21"/>
      <c r="G2689" s="22"/>
      <c r="H2689" s="23"/>
      <c r="I2689" s="24"/>
      <c r="J2689" s="25"/>
      <c r="K2689" s="4"/>
      <c r="L2689" s="25"/>
      <c r="N2689" s="26"/>
      <c r="O2689" s="26"/>
      <c r="P2689" s="26"/>
      <c r="Q2689" s="26"/>
      <c r="R2689" s="26"/>
      <c r="S2689" s="26"/>
      <c r="T2689" s="26"/>
      <c r="U2689" s="26"/>
      <c r="V2689" s="26"/>
      <c r="W2689" s="26"/>
      <c r="X2689" s="26"/>
      <c r="Y2689" s="26"/>
    </row>
    <row r="2690" spans="1:25" x14ac:dyDescent="0.3">
      <c r="A2690" s="18"/>
      <c r="B2690" s="19"/>
      <c r="C2690" s="4"/>
      <c r="D2690" s="20"/>
      <c r="E2690" s="20"/>
      <c r="F2690" s="21"/>
      <c r="G2690" s="22"/>
      <c r="H2690" s="23"/>
      <c r="I2690" s="24"/>
      <c r="J2690" s="25"/>
      <c r="K2690" s="4"/>
      <c r="L2690" s="25"/>
      <c r="N2690" s="26"/>
      <c r="O2690" s="26"/>
      <c r="P2690" s="26"/>
      <c r="Q2690" s="26"/>
      <c r="R2690" s="26"/>
      <c r="S2690" s="26"/>
      <c r="T2690" s="26"/>
      <c r="U2690" s="26"/>
      <c r="V2690" s="26"/>
      <c r="W2690" s="26"/>
      <c r="X2690" s="26"/>
      <c r="Y2690" s="26"/>
    </row>
    <row r="2691" spans="1:25" x14ac:dyDescent="0.3">
      <c r="A2691" s="18"/>
      <c r="B2691" s="19"/>
      <c r="C2691" s="4"/>
      <c r="D2691" s="20"/>
      <c r="E2691" s="20"/>
      <c r="F2691" s="21"/>
      <c r="G2691" s="22"/>
      <c r="H2691" s="23"/>
      <c r="I2691" s="24"/>
      <c r="J2691" s="25"/>
      <c r="K2691" s="4"/>
      <c r="L2691" s="25"/>
      <c r="N2691" s="26"/>
      <c r="O2691" s="26"/>
      <c r="P2691" s="26"/>
      <c r="Q2691" s="26"/>
      <c r="R2691" s="26"/>
      <c r="S2691" s="26"/>
      <c r="T2691" s="26"/>
      <c r="U2691" s="26"/>
      <c r="V2691" s="26"/>
      <c r="W2691" s="26"/>
      <c r="X2691" s="26"/>
      <c r="Y2691" s="26"/>
    </row>
    <row r="2692" spans="1:25" x14ac:dyDescent="0.3">
      <c r="A2692" s="18"/>
      <c r="B2692" s="19"/>
      <c r="C2692" s="4"/>
      <c r="D2692" s="20"/>
      <c r="E2692" s="20"/>
      <c r="F2692" s="21"/>
      <c r="G2692" s="22"/>
      <c r="H2692" s="23"/>
      <c r="I2692" s="24"/>
      <c r="J2692" s="25"/>
      <c r="K2692" s="4"/>
      <c r="L2692" s="25"/>
      <c r="N2692" s="26"/>
      <c r="O2692" s="26"/>
      <c r="P2692" s="26"/>
      <c r="Q2692" s="26"/>
      <c r="R2692" s="26"/>
      <c r="S2692" s="26"/>
      <c r="T2692" s="26"/>
      <c r="U2692" s="26"/>
      <c r="V2692" s="26"/>
      <c r="W2692" s="26"/>
      <c r="X2692" s="26"/>
      <c r="Y2692" s="26"/>
    </row>
    <row r="2693" spans="1:25" x14ac:dyDescent="0.3">
      <c r="A2693" s="18"/>
      <c r="B2693" s="19"/>
      <c r="C2693" s="4"/>
      <c r="D2693" s="20"/>
      <c r="E2693" s="20"/>
      <c r="F2693" s="21"/>
      <c r="G2693" s="22"/>
      <c r="H2693" s="23"/>
      <c r="I2693" s="24"/>
      <c r="J2693" s="25"/>
      <c r="K2693" s="4"/>
      <c r="L2693" s="25"/>
      <c r="N2693" s="26"/>
      <c r="O2693" s="26"/>
      <c r="P2693" s="26"/>
      <c r="Q2693" s="26"/>
      <c r="R2693" s="26"/>
      <c r="S2693" s="26"/>
      <c r="T2693" s="26"/>
      <c r="U2693" s="26"/>
      <c r="V2693" s="26"/>
      <c r="W2693" s="26"/>
      <c r="X2693" s="26"/>
      <c r="Y2693" s="26"/>
    </row>
    <row r="2694" spans="1:25" x14ac:dyDescent="0.3">
      <c r="A2694" s="18"/>
      <c r="B2694" s="19"/>
      <c r="C2694" s="4"/>
      <c r="D2694" s="20"/>
      <c r="E2694" s="20"/>
      <c r="F2694" s="21"/>
      <c r="G2694" s="22"/>
      <c r="H2694" s="23"/>
      <c r="I2694" s="24"/>
      <c r="J2694" s="25"/>
      <c r="K2694" s="4"/>
      <c r="L2694" s="25"/>
      <c r="N2694" s="26"/>
      <c r="O2694" s="26"/>
      <c r="P2694" s="26"/>
      <c r="Q2694" s="26"/>
      <c r="R2694" s="26"/>
      <c r="S2694" s="26"/>
      <c r="T2694" s="26"/>
      <c r="U2694" s="26"/>
      <c r="V2694" s="26"/>
      <c r="W2694" s="26"/>
      <c r="X2694" s="26"/>
      <c r="Y2694" s="26"/>
    </row>
    <row r="2695" spans="1:25" x14ac:dyDescent="0.3">
      <c r="A2695" s="18"/>
      <c r="B2695" s="19"/>
      <c r="C2695" s="4"/>
      <c r="D2695" s="20"/>
      <c r="E2695" s="20"/>
      <c r="F2695" s="21"/>
      <c r="G2695" s="22"/>
      <c r="H2695" s="23"/>
      <c r="I2695" s="24"/>
      <c r="J2695" s="25"/>
      <c r="K2695" s="4"/>
      <c r="L2695" s="25"/>
      <c r="N2695" s="26"/>
      <c r="O2695" s="26"/>
      <c r="P2695" s="26"/>
      <c r="Q2695" s="26"/>
      <c r="R2695" s="26"/>
      <c r="S2695" s="26"/>
      <c r="T2695" s="26"/>
      <c r="U2695" s="26"/>
      <c r="V2695" s="26"/>
      <c r="W2695" s="26"/>
      <c r="X2695" s="26"/>
      <c r="Y2695" s="26"/>
    </row>
    <row r="2696" spans="1:25" x14ac:dyDescent="0.3">
      <c r="A2696" s="18"/>
      <c r="B2696" s="19"/>
      <c r="C2696" s="4"/>
      <c r="D2696" s="20"/>
      <c r="E2696" s="20"/>
      <c r="F2696" s="21"/>
      <c r="G2696" s="22"/>
      <c r="H2696" s="23"/>
      <c r="I2696" s="24"/>
      <c r="J2696" s="25"/>
      <c r="K2696" s="4"/>
      <c r="L2696" s="25"/>
      <c r="N2696" s="26"/>
      <c r="O2696" s="26"/>
      <c r="P2696" s="26"/>
      <c r="Q2696" s="26"/>
      <c r="R2696" s="26"/>
      <c r="S2696" s="26"/>
      <c r="T2696" s="26"/>
      <c r="U2696" s="26"/>
      <c r="V2696" s="26"/>
      <c r="W2696" s="26"/>
      <c r="X2696" s="26"/>
      <c r="Y2696" s="26"/>
    </row>
    <row r="2697" spans="1:25" x14ac:dyDescent="0.3">
      <c r="A2697" s="18"/>
      <c r="B2697" s="19"/>
      <c r="C2697" s="4"/>
      <c r="D2697" s="20"/>
      <c r="E2697" s="20"/>
      <c r="F2697" s="21"/>
      <c r="G2697" s="22"/>
      <c r="H2697" s="23"/>
      <c r="I2697" s="24"/>
      <c r="J2697" s="25"/>
      <c r="K2697" s="4"/>
      <c r="L2697" s="25"/>
      <c r="N2697" s="26"/>
      <c r="O2697" s="26"/>
      <c r="P2697" s="26"/>
      <c r="Q2697" s="26"/>
      <c r="R2697" s="26"/>
      <c r="S2697" s="26"/>
      <c r="T2697" s="26"/>
      <c r="U2697" s="26"/>
      <c r="V2697" s="26"/>
      <c r="W2697" s="26"/>
      <c r="X2697" s="26"/>
      <c r="Y2697" s="26"/>
    </row>
    <row r="2698" spans="1:25" x14ac:dyDescent="0.3">
      <c r="A2698" s="18"/>
      <c r="B2698" s="19"/>
      <c r="C2698" s="4"/>
      <c r="D2698" s="20"/>
      <c r="E2698" s="20"/>
      <c r="F2698" s="21"/>
      <c r="G2698" s="22"/>
      <c r="H2698" s="23"/>
      <c r="I2698" s="24"/>
      <c r="J2698" s="25"/>
      <c r="K2698" s="4"/>
      <c r="L2698" s="25"/>
      <c r="N2698" s="26"/>
      <c r="O2698" s="26"/>
      <c r="P2698" s="26"/>
      <c r="Q2698" s="26"/>
      <c r="R2698" s="26"/>
      <c r="S2698" s="26"/>
      <c r="T2698" s="26"/>
      <c r="U2698" s="26"/>
      <c r="V2698" s="26"/>
      <c r="W2698" s="26"/>
      <c r="X2698" s="26"/>
      <c r="Y2698" s="26"/>
    </row>
    <row r="2699" spans="1:25" x14ac:dyDescent="0.3">
      <c r="A2699" s="18"/>
      <c r="B2699" s="19"/>
      <c r="C2699" s="4"/>
      <c r="D2699" s="20"/>
      <c r="E2699" s="20"/>
      <c r="F2699" s="21"/>
      <c r="G2699" s="22"/>
      <c r="H2699" s="23"/>
      <c r="I2699" s="24"/>
      <c r="J2699" s="25"/>
      <c r="K2699" s="4"/>
      <c r="L2699" s="25"/>
      <c r="N2699" s="26"/>
      <c r="O2699" s="26"/>
      <c r="P2699" s="26"/>
      <c r="Q2699" s="26"/>
      <c r="R2699" s="26"/>
      <c r="S2699" s="26"/>
      <c r="T2699" s="26"/>
      <c r="U2699" s="26"/>
      <c r="V2699" s="26"/>
      <c r="W2699" s="26"/>
      <c r="X2699" s="26"/>
      <c r="Y2699" s="26"/>
    </row>
    <row r="2700" spans="1:25" x14ac:dyDescent="0.3">
      <c r="A2700" s="18"/>
      <c r="B2700" s="19"/>
      <c r="C2700" s="4"/>
      <c r="D2700" s="20"/>
      <c r="E2700" s="20"/>
      <c r="F2700" s="21"/>
      <c r="G2700" s="22"/>
      <c r="H2700" s="23"/>
      <c r="I2700" s="24"/>
      <c r="J2700" s="25"/>
      <c r="K2700" s="4"/>
      <c r="L2700" s="25"/>
      <c r="N2700" s="26"/>
      <c r="O2700" s="26"/>
      <c r="P2700" s="26"/>
      <c r="Q2700" s="26"/>
      <c r="R2700" s="26"/>
      <c r="S2700" s="26"/>
      <c r="T2700" s="26"/>
      <c r="U2700" s="26"/>
      <c r="V2700" s="26"/>
      <c r="W2700" s="26"/>
      <c r="X2700" s="26"/>
      <c r="Y2700" s="26"/>
    </row>
    <row r="2701" spans="1:25" x14ac:dyDescent="0.3">
      <c r="A2701" s="18"/>
      <c r="B2701" s="19"/>
      <c r="C2701" s="4"/>
      <c r="D2701" s="20"/>
      <c r="E2701" s="20"/>
      <c r="F2701" s="21"/>
      <c r="G2701" s="22"/>
      <c r="H2701" s="23"/>
      <c r="I2701" s="24"/>
      <c r="J2701" s="25"/>
      <c r="K2701" s="4"/>
      <c r="L2701" s="25"/>
      <c r="N2701" s="26"/>
      <c r="O2701" s="26"/>
      <c r="P2701" s="26"/>
      <c r="Q2701" s="26"/>
      <c r="R2701" s="26"/>
      <c r="S2701" s="26"/>
      <c r="T2701" s="26"/>
      <c r="U2701" s="26"/>
      <c r="V2701" s="26"/>
      <c r="W2701" s="26"/>
      <c r="X2701" s="26"/>
      <c r="Y2701" s="26"/>
    </row>
    <row r="2702" spans="1:25" x14ac:dyDescent="0.3">
      <c r="A2702" s="18"/>
      <c r="B2702" s="19"/>
      <c r="C2702" s="4"/>
      <c r="D2702" s="20"/>
      <c r="E2702" s="20"/>
      <c r="F2702" s="21"/>
      <c r="G2702" s="22"/>
      <c r="H2702" s="23"/>
      <c r="I2702" s="24"/>
      <c r="J2702" s="25"/>
      <c r="K2702" s="4"/>
      <c r="L2702" s="25"/>
      <c r="N2702" s="26"/>
      <c r="O2702" s="26"/>
      <c r="P2702" s="26"/>
      <c r="Q2702" s="26"/>
      <c r="R2702" s="26"/>
      <c r="S2702" s="26"/>
      <c r="T2702" s="26"/>
      <c r="U2702" s="26"/>
      <c r="V2702" s="26"/>
      <c r="W2702" s="26"/>
      <c r="X2702" s="26"/>
      <c r="Y2702" s="26"/>
    </row>
    <row r="2703" spans="1:25" x14ac:dyDescent="0.3">
      <c r="A2703" s="18"/>
      <c r="B2703" s="19"/>
      <c r="C2703" s="4"/>
      <c r="D2703" s="20"/>
      <c r="E2703" s="20"/>
      <c r="F2703" s="21"/>
      <c r="G2703" s="22"/>
      <c r="H2703" s="23"/>
      <c r="I2703" s="24"/>
      <c r="J2703" s="25"/>
      <c r="K2703" s="4"/>
      <c r="L2703" s="25"/>
      <c r="N2703" s="26"/>
      <c r="O2703" s="26"/>
      <c r="P2703" s="26"/>
      <c r="Q2703" s="26"/>
      <c r="R2703" s="26"/>
      <c r="S2703" s="26"/>
      <c r="T2703" s="26"/>
      <c r="U2703" s="26"/>
      <c r="V2703" s="26"/>
      <c r="W2703" s="26"/>
      <c r="X2703" s="26"/>
      <c r="Y2703" s="26"/>
    </row>
    <row r="2704" spans="1:25" x14ac:dyDescent="0.3">
      <c r="A2704" s="18"/>
      <c r="B2704" s="19"/>
      <c r="C2704" s="4"/>
      <c r="D2704" s="20"/>
      <c r="E2704" s="20"/>
      <c r="F2704" s="21"/>
      <c r="G2704" s="22"/>
      <c r="H2704" s="23"/>
      <c r="I2704" s="24"/>
      <c r="J2704" s="25"/>
      <c r="K2704" s="4"/>
      <c r="L2704" s="25"/>
      <c r="N2704" s="26"/>
      <c r="O2704" s="26"/>
      <c r="P2704" s="26"/>
      <c r="Q2704" s="26"/>
      <c r="R2704" s="26"/>
      <c r="S2704" s="26"/>
      <c r="T2704" s="26"/>
      <c r="U2704" s="26"/>
      <c r="V2704" s="26"/>
      <c r="W2704" s="26"/>
      <c r="X2704" s="26"/>
      <c r="Y2704" s="26"/>
    </row>
    <row r="2705" spans="1:25" x14ac:dyDescent="0.3">
      <c r="A2705" s="18"/>
      <c r="B2705" s="19"/>
      <c r="C2705" s="4"/>
      <c r="D2705" s="20"/>
      <c r="E2705" s="20"/>
      <c r="F2705" s="21"/>
      <c r="G2705" s="22"/>
      <c r="H2705" s="23"/>
      <c r="I2705" s="24"/>
      <c r="J2705" s="25"/>
      <c r="K2705" s="4"/>
      <c r="L2705" s="25"/>
      <c r="N2705" s="26"/>
      <c r="O2705" s="26"/>
      <c r="P2705" s="26"/>
      <c r="Q2705" s="26"/>
      <c r="R2705" s="26"/>
      <c r="S2705" s="26"/>
      <c r="T2705" s="26"/>
      <c r="U2705" s="26"/>
      <c r="V2705" s="26"/>
      <c r="W2705" s="26"/>
      <c r="X2705" s="26"/>
      <c r="Y2705" s="26"/>
    </row>
    <row r="2706" spans="1:25" x14ac:dyDescent="0.3">
      <c r="A2706" s="18"/>
      <c r="B2706" s="19"/>
      <c r="C2706" s="4"/>
      <c r="D2706" s="20"/>
      <c r="E2706" s="20"/>
      <c r="F2706" s="21"/>
      <c r="G2706" s="22"/>
      <c r="H2706" s="23"/>
      <c r="I2706" s="24"/>
      <c r="J2706" s="25"/>
      <c r="K2706" s="4"/>
      <c r="L2706" s="25"/>
      <c r="N2706" s="26"/>
      <c r="O2706" s="26"/>
      <c r="P2706" s="26"/>
      <c r="Q2706" s="26"/>
      <c r="R2706" s="26"/>
      <c r="S2706" s="26"/>
      <c r="T2706" s="26"/>
      <c r="U2706" s="26"/>
      <c r="V2706" s="26"/>
      <c r="W2706" s="26"/>
      <c r="X2706" s="26"/>
      <c r="Y2706" s="26"/>
    </row>
    <row r="2707" spans="1:25" x14ac:dyDescent="0.3">
      <c r="A2707" s="18"/>
      <c r="B2707" s="19"/>
      <c r="C2707" s="4"/>
      <c r="D2707" s="20"/>
      <c r="E2707" s="20"/>
      <c r="F2707" s="21"/>
      <c r="G2707" s="22"/>
      <c r="H2707" s="23"/>
      <c r="I2707" s="24"/>
      <c r="J2707" s="25"/>
      <c r="K2707" s="4"/>
      <c r="L2707" s="25"/>
      <c r="N2707" s="26"/>
      <c r="O2707" s="26"/>
      <c r="P2707" s="26"/>
      <c r="Q2707" s="26"/>
      <c r="R2707" s="26"/>
      <c r="S2707" s="26"/>
      <c r="T2707" s="26"/>
      <c r="U2707" s="26"/>
      <c r="V2707" s="26"/>
      <c r="W2707" s="26"/>
      <c r="X2707" s="26"/>
      <c r="Y2707" s="26"/>
    </row>
    <row r="2708" spans="1:25" x14ac:dyDescent="0.3">
      <c r="A2708" s="18"/>
      <c r="B2708" s="19"/>
      <c r="C2708" s="4"/>
      <c r="D2708" s="20"/>
      <c r="E2708" s="20"/>
      <c r="F2708" s="21"/>
      <c r="G2708" s="22"/>
      <c r="H2708" s="23"/>
      <c r="I2708" s="24"/>
      <c r="J2708" s="25"/>
      <c r="K2708" s="4"/>
      <c r="L2708" s="25"/>
      <c r="N2708" s="26"/>
      <c r="O2708" s="26"/>
      <c r="P2708" s="26"/>
      <c r="Q2708" s="26"/>
      <c r="R2708" s="26"/>
      <c r="S2708" s="26"/>
      <c r="T2708" s="26"/>
      <c r="U2708" s="26"/>
      <c r="V2708" s="26"/>
      <c r="W2708" s="26"/>
      <c r="X2708" s="26"/>
      <c r="Y2708" s="26"/>
    </row>
    <row r="2709" spans="1:25" x14ac:dyDescent="0.3">
      <c r="A2709" s="18"/>
      <c r="B2709" s="19"/>
      <c r="C2709" s="4"/>
      <c r="D2709" s="20"/>
      <c r="E2709" s="20"/>
      <c r="F2709" s="21"/>
      <c r="G2709" s="22"/>
      <c r="H2709" s="23"/>
      <c r="I2709" s="24"/>
      <c r="J2709" s="25"/>
      <c r="K2709" s="4"/>
      <c r="L2709" s="25"/>
      <c r="N2709" s="26"/>
      <c r="O2709" s="26"/>
      <c r="P2709" s="26"/>
      <c r="Q2709" s="26"/>
      <c r="R2709" s="26"/>
      <c r="S2709" s="26"/>
      <c r="T2709" s="26"/>
      <c r="U2709" s="26"/>
      <c r="V2709" s="26"/>
      <c r="W2709" s="26"/>
      <c r="X2709" s="26"/>
      <c r="Y2709" s="26"/>
    </row>
    <row r="2710" spans="1:25" x14ac:dyDescent="0.3">
      <c r="A2710" s="18"/>
      <c r="B2710" s="19"/>
      <c r="C2710" s="4"/>
      <c r="D2710" s="20"/>
      <c r="E2710" s="20"/>
      <c r="F2710" s="21"/>
      <c r="G2710" s="22"/>
      <c r="H2710" s="23"/>
      <c r="I2710" s="24"/>
      <c r="J2710" s="25"/>
      <c r="K2710" s="4"/>
      <c r="L2710" s="25"/>
      <c r="N2710" s="26"/>
      <c r="O2710" s="26"/>
      <c r="P2710" s="26"/>
      <c r="Q2710" s="26"/>
      <c r="R2710" s="26"/>
      <c r="S2710" s="26"/>
      <c r="T2710" s="26"/>
      <c r="U2710" s="26"/>
      <c r="V2710" s="26"/>
      <c r="W2710" s="26"/>
      <c r="X2710" s="26"/>
      <c r="Y2710" s="26"/>
    </row>
    <row r="2711" spans="1:25" x14ac:dyDescent="0.3">
      <c r="A2711" s="18"/>
      <c r="B2711" s="19"/>
      <c r="C2711" s="4"/>
      <c r="D2711" s="20"/>
      <c r="E2711" s="20"/>
      <c r="F2711" s="21"/>
      <c r="G2711" s="22"/>
      <c r="H2711" s="23"/>
      <c r="I2711" s="24"/>
      <c r="J2711" s="25"/>
      <c r="K2711" s="4"/>
      <c r="L2711" s="25"/>
      <c r="N2711" s="26"/>
      <c r="O2711" s="26"/>
      <c r="P2711" s="26"/>
      <c r="Q2711" s="26"/>
      <c r="R2711" s="26"/>
      <c r="S2711" s="26"/>
      <c r="T2711" s="26"/>
      <c r="U2711" s="26"/>
      <c r="V2711" s="26"/>
      <c r="W2711" s="26"/>
      <c r="X2711" s="26"/>
      <c r="Y2711" s="26"/>
    </row>
    <row r="2712" spans="1:25" x14ac:dyDescent="0.3">
      <c r="A2712" s="18"/>
      <c r="B2712" s="19"/>
      <c r="C2712" s="4"/>
      <c r="D2712" s="20"/>
      <c r="E2712" s="20"/>
      <c r="F2712" s="21"/>
      <c r="G2712" s="22"/>
      <c r="H2712" s="23"/>
      <c r="I2712" s="24"/>
      <c r="J2712" s="25"/>
      <c r="K2712" s="4"/>
      <c r="L2712" s="25"/>
      <c r="N2712" s="26"/>
      <c r="O2712" s="26"/>
      <c r="P2712" s="26"/>
      <c r="Q2712" s="26"/>
      <c r="R2712" s="26"/>
      <c r="S2712" s="26"/>
      <c r="T2712" s="26"/>
      <c r="U2712" s="26"/>
      <c r="V2712" s="26"/>
      <c r="W2712" s="26"/>
      <c r="X2712" s="26"/>
      <c r="Y2712" s="26"/>
    </row>
    <row r="2713" spans="1:25" x14ac:dyDescent="0.3">
      <c r="A2713" s="18"/>
      <c r="B2713" s="19"/>
      <c r="C2713" s="4"/>
      <c r="D2713" s="20"/>
      <c r="E2713" s="20"/>
      <c r="F2713" s="21"/>
      <c r="G2713" s="22"/>
      <c r="H2713" s="23"/>
      <c r="I2713" s="24"/>
      <c r="J2713" s="25"/>
      <c r="K2713" s="4"/>
      <c r="L2713" s="25"/>
      <c r="N2713" s="26"/>
      <c r="O2713" s="26"/>
      <c r="P2713" s="26"/>
      <c r="Q2713" s="26"/>
      <c r="R2713" s="26"/>
      <c r="S2713" s="26"/>
      <c r="T2713" s="26"/>
      <c r="U2713" s="26"/>
      <c r="V2713" s="26"/>
      <c r="W2713" s="26"/>
      <c r="X2713" s="26"/>
      <c r="Y2713" s="26"/>
    </row>
    <row r="2714" spans="1:25" x14ac:dyDescent="0.3">
      <c r="A2714" s="18"/>
      <c r="B2714" s="19"/>
      <c r="C2714" s="4"/>
      <c r="D2714" s="20"/>
      <c r="E2714" s="20"/>
      <c r="F2714" s="21"/>
      <c r="G2714" s="22"/>
      <c r="H2714" s="23"/>
      <c r="I2714" s="24"/>
      <c r="J2714" s="25"/>
      <c r="K2714" s="4"/>
      <c r="L2714" s="25"/>
      <c r="N2714" s="26"/>
      <c r="O2714" s="26"/>
      <c r="P2714" s="26"/>
      <c r="Q2714" s="26"/>
      <c r="R2714" s="26"/>
      <c r="S2714" s="26"/>
      <c r="T2714" s="26"/>
      <c r="U2714" s="26"/>
      <c r="V2714" s="26"/>
      <c r="W2714" s="26"/>
      <c r="X2714" s="26"/>
      <c r="Y2714" s="26"/>
    </row>
    <row r="2715" spans="1:25" x14ac:dyDescent="0.3">
      <c r="A2715" s="18"/>
      <c r="B2715" s="19"/>
      <c r="C2715" s="4"/>
      <c r="D2715" s="20"/>
      <c r="E2715" s="20"/>
      <c r="F2715" s="21"/>
      <c r="G2715" s="22"/>
      <c r="H2715" s="23"/>
      <c r="I2715" s="24"/>
      <c r="J2715" s="25"/>
      <c r="K2715" s="4"/>
      <c r="L2715" s="25"/>
      <c r="N2715" s="26"/>
      <c r="O2715" s="26"/>
      <c r="P2715" s="26"/>
      <c r="Q2715" s="26"/>
      <c r="R2715" s="26"/>
      <c r="S2715" s="26"/>
      <c r="T2715" s="26"/>
      <c r="U2715" s="26"/>
      <c r="V2715" s="26"/>
      <c r="W2715" s="26"/>
      <c r="X2715" s="26"/>
      <c r="Y2715" s="26"/>
    </row>
    <row r="2716" spans="1:25" x14ac:dyDescent="0.3">
      <c r="A2716" s="18"/>
      <c r="B2716" s="19"/>
      <c r="C2716" s="4"/>
      <c r="D2716" s="20"/>
      <c r="E2716" s="20"/>
      <c r="F2716" s="21"/>
      <c r="G2716" s="22"/>
      <c r="H2716" s="23"/>
      <c r="I2716" s="24"/>
      <c r="J2716" s="25"/>
      <c r="K2716" s="4"/>
      <c r="L2716" s="25"/>
      <c r="N2716" s="26"/>
      <c r="O2716" s="26"/>
      <c r="P2716" s="26"/>
      <c r="Q2716" s="26"/>
      <c r="R2716" s="26"/>
      <c r="S2716" s="26"/>
      <c r="T2716" s="26"/>
      <c r="U2716" s="26"/>
      <c r="V2716" s="26"/>
      <c r="W2716" s="26"/>
      <c r="X2716" s="26"/>
      <c r="Y2716" s="26"/>
    </row>
    <row r="2717" spans="1:25" x14ac:dyDescent="0.3">
      <c r="A2717" s="18"/>
      <c r="B2717" s="19"/>
      <c r="C2717" s="4"/>
      <c r="D2717" s="20"/>
      <c r="E2717" s="20"/>
      <c r="F2717" s="21"/>
      <c r="G2717" s="22"/>
      <c r="H2717" s="23"/>
      <c r="I2717" s="24"/>
      <c r="J2717" s="25"/>
      <c r="K2717" s="4"/>
      <c r="L2717" s="25"/>
      <c r="N2717" s="26"/>
      <c r="O2717" s="26"/>
      <c r="P2717" s="26"/>
      <c r="Q2717" s="26"/>
      <c r="R2717" s="26"/>
      <c r="S2717" s="26"/>
      <c r="T2717" s="26"/>
      <c r="U2717" s="26"/>
      <c r="V2717" s="26"/>
      <c r="W2717" s="26"/>
      <c r="X2717" s="26"/>
      <c r="Y2717" s="26"/>
    </row>
    <row r="2718" spans="1:25" x14ac:dyDescent="0.3">
      <c r="A2718" s="18"/>
      <c r="B2718" s="19"/>
      <c r="C2718" s="4"/>
      <c r="D2718" s="20"/>
      <c r="E2718" s="20"/>
      <c r="F2718" s="21"/>
      <c r="G2718" s="22"/>
      <c r="H2718" s="23"/>
      <c r="I2718" s="24"/>
      <c r="J2718" s="25"/>
      <c r="K2718" s="4"/>
      <c r="L2718" s="25"/>
      <c r="N2718" s="26"/>
      <c r="O2718" s="26"/>
      <c r="P2718" s="26"/>
      <c r="Q2718" s="26"/>
      <c r="R2718" s="26"/>
      <c r="S2718" s="26"/>
      <c r="T2718" s="26"/>
      <c r="U2718" s="26"/>
      <c r="V2718" s="26"/>
      <c r="W2718" s="26"/>
      <c r="X2718" s="26"/>
      <c r="Y2718" s="26"/>
    </row>
    <row r="2719" spans="1:25" x14ac:dyDescent="0.3">
      <c r="A2719" s="18"/>
      <c r="B2719" s="19"/>
      <c r="C2719" s="4"/>
      <c r="D2719" s="20"/>
      <c r="E2719" s="20"/>
      <c r="F2719" s="21"/>
      <c r="G2719" s="22"/>
      <c r="H2719" s="23"/>
      <c r="I2719" s="24"/>
      <c r="J2719" s="25"/>
      <c r="K2719" s="4"/>
      <c r="L2719" s="25"/>
      <c r="N2719" s="26"/>
      <c r="O2719" s="26"/>
      <c r="P2719" s="26"/>
      <c r="Q2719" s="26"/>
      <c r="R2719" s="26"/>
      <c r="S2719" s="26"/>
      <c r="T2719" s="26"/>
      <c r="U2719" s="26"/>
      <c r="V2719" s="26"/>
      <c r="W2719" s="26"/>
      <c r="X2719" s="26"/>
      <c r="Y2719" s="26"/>
    </row>
    <row r="2720" spans="1:25" x14ac:dyDescent="0.3">
      <c r="A2720" s="18"/>
      <c r="B2720" s="19"/>
      <c r="C2720" s="4"/>
      <c r="D2720" s="20"/>
      <c r="E2720" s="20"/>
      <c r="F2720" s="21"/>
      <c r="G2720" s="22"/>
      <c r="H2720" s="23"/>
      <c r="I2720" s="24"/>
      <c r="J2720" s="25"/>
      <c r="K2720" s="4"/>
      <c r="L2720" s="25"/>
      <c r="N2720" s="26"/>
      <c r="O2720" s="26"/>
      <c r="P2720" s="26"/>
      <c r="Q2720" s="26"/>
      <c r="R2720" s="26"/>
      <c r="S2720" s="26"/>
      <c r="T2720" s="26"/>
      <c r="U2720" s="26"/>
      <c r="V2720" s="26"/>
      <c r="W2720" s="26"/>
      <c r="X2720" s="26"/>
      <c r="Y2720" s="26"/>
    </row>
    <row r="2721" spans="1:25" x14ac:dyDescent="0.3">
      <c r="A2721" s="18"/>
      <c r="B2721" s="19"/>
      <c r="C2721" s="4"/>
      <c r="D2721" s="20"/>
      <c r="E2721" s="20"/>
      <c r="F2721" s="21"/>
      <c r="G2721" s="22"/>
      <c r="H2721" s="23"/>
      <c r="I2721" s="24"/>
      <c r="J2721" s="25"/>
      <c r="K2721" s="4"/>
      <c r="L2721" s="25"/>
      <c r="N2721" s="26"/>
      <c r="O2721" s="26"/>
      <c r="P2721" s="26"/>
      <c r="Q2721" s="26"/>
      <c r="R2721" s="26"/>
      <c r="S2721" s="26"/>
      <c r="T2721" s="26"/>
      <c r="U2721" s="26"/>
      <c r="V2721" s="26"/>
      <c r="W2721" s="26"/>
      <c r="X2721" s="26"/>
      <c r="Y2721" s="26"/>
    </row>
    <row r="2722" spans="1:25" x14ac:dyDescent="0.3">
      <c r="A2722" s="18"/>
      <c r="B2722" s="19"/>
      <c r="C2722" s="4"/>
      <c r="D2722" s="20"/>
      <c r="E2722" s="20"/>
      <c r="F2722" s="21"/>
      <c r="G2722" s="22"/>
      <c r="H2722" s="23"/>
      <c r="I2722" s="24"/>
      <c r="J2722" s="25"/>
      <c r="K2722" s="4"/>
      <c r="L2722" s="25"/>
      <c r="N2722" s="26"/>
      <c r="O2722" s="26"/>
      <c r="P2722" s="26"/>
      <c r="Q2722" s="26"/>
      <c r="R2722" s="26"/>
      <c r="S2722" s="26"/>
      <c r="T2722" s="26"/>
      <c r="U2722" s="26"/>
      <c r="V2722" s="26"/>
      <c r="W2722" s="26"/>
      <c r="X2722" s="26"/>
      <c r="Y2722" s="26"/>
    </row>
    <row r="2723" spans="1:25" x14ac:dyDescent="0.3">
      <c r="A2723" s="18"/>
      <c r="B2723" s="19"/>
      <c r="C2723" s="4"/>
      <c r="D2723" s="20"/>
      <c r="E2723" s="20"/>
      <c r="F2723" s="21"/>
      <c r="G2723" s="22"/>
      <c r="H2723" s="23"/>
      <c r="I2723" s="24"/>
      <c r="J2723" s="25"/>
      <c r="K2723" s="4"/>
      <c r="L2723" s="25"/>
      <c r="N2723" s="26"/>
      <c r="O2723" s="26"/>
      <c r="P2723" s="26"/>
      <c r="Q2723" s="26"/>
      <c r="R2723" s="26"/>
      <c r="S2723" s="26"/>
      <c r="T2723" s="26"/>
      <c r="U2723" s="26"/>
      <c r="V2723" s="26"/>
      <c r="W2723" s="26"/>
      <c r="X2723" s="26"/>
      <c r="Y2723" s="26"/>
    </row>
    <row r="2724" spans="1:25" x14ac:dyDescent="0.3">
      <c r="A2724" s="18"/>
      <c r="B2724" s="19"/>
      <c r="C2724" s="4"/>
      <c r="D2724" s="20"/>
      <c r="E2724" s="20"/>
      <c r="F2724" s="21"/>
      <c r="G2724" s="22"/>
      <c r="H2724" s="23"/>
      <c r="I2724" s="24"/>
      <c r="J2724" s="25"/>
      <c r="K2724" s="4"/>
      <c r="L2724" s="25"/>
      <c r="N2724" s="26"/>
      <c r="O2724" s="26"/>
      <c r="P2724" s="26"/>
      <c r="Q2724" s="26"/>
      <c r="R2724" s="26"/>
      <c r="S2724" s="26"/>
      <c r="T2724" s="26"/>
      <c r="U2724" s="26"/>
      <c r="V2724" s="26"/>
      <c r="W2724" s="26"/>
      <c r="X2724" s="26"/>
      <c r="Y2724" s="26"/>
    </row>
    <row r="2725" spans="1:25" x14ac:dyDescent="0.3">
      <c r="A2725" s="18"/>
      <c r="B2725" s="19"/>
      <c r="C2725" s="4"/>
      <c r="D2725" s="20"/>
      <c r="E2725" s="20"/>
      <c r="F2725" s="21"/>
      <c r="G2725" s="22"/>
      <c r="H2725" s="23"/>
      <c r="I2725" s="24"/>
      <c r="J2725" s="25"/>
      <c r="K2725" s="4"/>
      <c r="L2725" s="25"/>
      <c r="N2725" s="26"/>
      <c r="O2725" s="26"/>
      <c r="P2725" s="26"/>
      <c r="Q2725" s="26"/>
      <c r="R2725" s="26"/>
      <c r="S2725" s="26"/>
      <c r="T2725" s="26"/>
      <c r="U2725" s="26"/>
      <c r="V2725" s="26"/>
      <c r="W2725" s="26"/>
      <c r="X2725" s="26"/>
      <c r="Y2725" s="26"/>
    </row>
    <row r="2726" spans="1:25" x14ac:dyDescent="0.3">
      <c r="A2726" s="18"/>
      <c r="B2726" s="19"/>
      <c r="C2726" s="4"/>
      <c r="D2726" s="20"/>
      <c r="E2726" s="20"/>
      <c r="F2726" s="21"/>
      <c r="G2726" s="22"/>
      <c r="H2726" s="23"/>
      <c r="I2726" s="24"/>
      <c r="J2726" s="25"/>
      <c r="K2726" s="4"/>
      <c r="L2726" s="25"/>
      <c r="N2726" s="26"/>
      <c r="O2726" s="26"/>
      <c r="P2726" s="26"/>
      <c r="Q2726" s="26"/>
      <c r="R2726" s="26"/>
      <c r="S2726" s="26"/>
      <c r="T2726" s="26"/>
      <c r="U2726" s="26"/>
      <c r="V2726" s="26"/>
      <c r="W2726" s="26"/>
      <c r="X2726" s="26"/>
      <c r="Y2726" s="26"/>
    </row>
    <row r="2727" spans="1:25" x14ac:dyDescent="0.3">
      <c r="A2727" s="18"/>
      <c r="B2727" s="19"/>
      <c r="C2727" s="4"/>
      <c r="D2727" s="20"/>
      <c r="E2727" s="20"/>
      <c r="F2727" s="21"/>
      <c r="G2727" s="22"/>
      <c r="H2727" s="23"/>
      <c r="I2727" s="24"/>
      <c r="J2727" s="25"/>
      <c r="K2727" s="4"/>
      <c r="L2727" s="25"/>
      <c r="N2727" s="26"/>
      <c r="O2727" s="26"/>
      <c r="P2727" s="26"/>
      <c r="Q2727" s="26"/>
      <c r="R2727" s="26"/>
      <c r="S2727" s="26"/>
      <c r="T2727" s="26"/>
      <c r="U2727" s="26"/>
      <c r="V2727" s="26"/>
      <c r="W2727" s="26"/>
      <c r="X2727" s="26"/>
      <c r="Y2727" s="26"/>
    </row>
    <row r="2728" spans="1:25" x14ac:dyDescent="0.3">
      <c r="A2728" s="18"/>
      <c r="B2728" s="19"/>
      <c r="C2728" s="4"/>
      <c r="D2728" s="20"/>
      <c r="E2728" s="20"/>
      <c r="F2728" s="21"/>
      <c r="G2728" s="22"/>
      <c r="H2728" s="23"/>
      <c r="I2728" s="24"/>
      <c r="J2728" s="25"/>
      <c r="K2728" s="4"/>
      <c r="L2728" s="25"/>
      <c r="N2728" s="26"/>
      <c r="O2728" s="26"/>
      <c r="P2728" s="26"/>
      <c r="Q2728" s="26"/>
      <c r="R2728" s="26"/>
      <c r="S2728" s="26"/>
      <c r="T2728" s="26"/>
      <c r="U2728" s="26"/>
      <c r="V2728" s="26"/>
      <c r="W2728" s="26"/>
      <c r="X2728" s="26"/>
      <c r="Y2728" s="26"/>
    </row>
    <row r="2729" spans="1:25" x14ac:dyDescent="0.3">
      <c r="A2729" s="18"/>
      <c r="B2729" s="19"/>
      <c r="C2729" s="4"/>
      <c r="D2729" s="20"/>
      <c r="E2729" s="20"/>
      <c r="F2729" s="21"/>
      <c r="G2729" s="22"/>
      <c r="H2729" s="23"/>
      <c r="I2729" s="24"/>
      <c r="J2729" s="25"/>
      <c r="K2729" s="4"/>
      <c r="L2729" s="25"/>
      <c r="N2729" s="26"/>
      <c r="O2729" s="26"/>
      <c r="P2729" s="26"/>
      <c r="Q2729" s="26"/>
      <c r="R2729" s="26"/>
      <c r="S2729" s="26"/>
      <c r="T2729" s="26"/>
      <c r="U2729" s="26"/>
      <c r="V2729" s="26"/>
      <c r="W2729" s="26"/>
      <c r="X2729" s="26"/>
      <c r="Y2729" s="26"/>
    </row>
    <row r="2730" spans="1:25" x14ac:dyDescent="0.3">
      <c r="A2730" s="18"/>
      <c r="B2730" s="19"/>
      <c r="C2730" s="4"/>
      <c r="D2730" s="20"/>
      <c r="E2730" s="20"/>
      <c r="F2730" s="21"/>
      <c r="G2730" s="22"/>
      <c r="H2730" s="23"/>
      <c r="I2730" s="24"/>
      <c r="J2730" s="25"/>
      <c r="K2730" s="4"/>
      <c r="L2730" s="25"/>
      <c r="N2730" s="26"/>
      <c r="O2730" s="26"/>
      <c r="P2730" s="26"/>
      <c r="Q2730" s="26"/>
      <c r="R2730" s="26"/>
      <c r="S2730" s="26"/>
      <c r="T2730" s="26"/>
      <c r="U2730" s="26"/>
      <c r="V2730" s="26"/>
      <c r="W2730" s="26"/>
      <c r="X2730" s="26"/>
      <c r="Y2730" s="26"/>
    </row>
    <row r="2731" spans="1:25" x14ac:dyDescent="0.3">
      <c r="A2731" s="18"/>
      <c r="B2731" s="19"/>
      <c r="C2731" s="4"/>
      <c r="D2731" s="20"/>
      <c r="E2731" s="20"/>
      <c r="F2731" s="21"/>
      <c r="G2731" s="22"/>
      <c r="H2731" s="23"/>
      <c r="I2731" s="24"/>
      <c r="J2731" s="25"/>
      <c r="K2731" s="4"/>
      <c r="L2731" s="25"/>
      <c r="N2731" s="26"/>
      <c r="O2731" s="26"/>
      <c r="P2731" s="26"/>
      <c r="Q2731" s="26"/>
      <c r="R2731" s="26"/>
      <c r="S2731" s="26"/>
      <c r="T2731" s="26"/>
      <c r="U2731" s="26"/>
      <c r="V2731" s="26"/>
      <c r="W2731" s="26"/>
      <c r="X2731" s="26"/>
      <c r="Y2731" s="26"/>
    </row>
    <row r="2732" spans="1:25" x14ac:dyDescent="0.3">
      <c r="A2732" s="18"/>
      <c r="B2732" s="19"/>
      <c r="C2732" s="4"/>
      <c r="D2732" s="20"/>
      <c r="E2732" s="20"/>
      <c r="F2732" s="21"/>
      <c r="G2732" s="22"/>
      <c r="H2732" s="23"/>
      <c r="I2732" s="24"/>
      <c r="J2732" s="25"/>
      <c r="K2732" s="4"/>
      <c r="L2732" s="25"/>
      <c r="N2732" s="26"/>
      <c r="O2732" s="26"/>
      <c r="P2732" s="26"/>
      <c r="Q2732" s="26"/>
      <c r="R2732" s="26"/>
      <c r="S2732" s="26"/>
      <c r="T2732" s="26"/>
      <c r="U2732" s="26"/>
      <c r="V2732" s="26"/>
      <c r="W2732" s="26"/>
      <c r="X2732" s="26"/>
      <c r="Y2732" s="26"/>
    </row>
    <row r="2733" spans="1:25" x14ac:dyDescent="0.3">
      <c r="A2733" s="18"/>
      <c r="B2733" s="19"/>
      <c r="C2733" s="4"/>
      <c r="D2733" s="20"/>
      <c r="E2733" s="20"/>
      <c r="F2733" s="21"/>
      <c r="G2733" s="22"/>
      <c r="H2733" s="23"/>
      <c r="I2733" s="24"/>
      <c r="J2733" s="25"/>
      <c r="K2733" s="4"/>
      <c r="L2733" s="25"/>
      <c r="N2733" s="26"/>
      <c r="O2733" s="26"/>
      <c r="P2733" s="26"/>
      <c r="Q2733" s="26"/>
      <c r="R2733" s="26"/>
      <c r="S2733" s="26"/>
      <c r="T2733" s="26"/>
      <c r="U2733" s="26"/>
      <c r="V2733" s="26"/>
      <c r="W2733" s="26"/>
      <c r="X2733" s="26"/>
      <c r="Y2733" s="26"/>
    </row>
    <row r="2734" spans="1:25" x14ac:dyDescent="0.3">
      <c r="A2734" s="18"/>
      <c r="B2734" s="19"/>
      <c r="C2734" s="4"/>
      <c r="D2734" s="20"/>
      <c r="E2734" s="20"/>
      <c r="F2734" s="21"/>
      <c r="G2734" s="22"/>
      <c r="H2734" s="23"/>
      <c r="I2734" s="24"/>
      <c r="J2734" s="25"/>
      <c r="K2734" s="4"/>
      <c r="L2734" s="25"/>
      <c r="N2734" s="26"/>
      <c r="O2734" s="26"/>
      <c r="P2734" s="26"/>
      <c r="Q2734" s="26"/>
      <c r="R2734" s="26"/>
      <c r="S2734" s="26"/>
      <c r="T2734" s="26"/>
      <c r="U2734" s="26"/>
      <c r="V2734" s="26"/>
      <c r="W2734" s="26"/>
      <c r="X2734" s="26"/>
      <c r="Y2734" s="26"/>
    </row>
    <row r="2735" spans="1:25" x14ac:dyDescent="0.3">
      <c r="A2735" s="18"/>
      <c r="B2735" s="19"/>
      <c r="C2735" s="4"/>
      <c r="D2735" s="20"/>
      <c r="E2735" s="20"/>
      <c r="F2735" s="21"/>
      <c r="G2735" s="22"/>
      <c r="H2735" s="23"/>
      <c r="I2735" s="24"/>
      <c r="J2735" s="25"/>
      <c r="K2735" s="4"/>
      <c r="L2735" s="25"/>
      <c r="N2735" s="26"/>
      <c r="O2735" s="26"/>
      <c r="P2735" s="26"/>
      <c r="Q2735" s="26"/>
      <c r="R2735" s="26"/>
      <c r="S2735" s="26"/>
      <c r="T2735" s="26"/>
      <c r="U2735" s="26"/>
      <c r="V2735" s="26"/>
      <c r="W2735" s="26"/>
      <c r="X2735" s="26"/>
      <c r="Y2735" s="26"/>
    </row>
    <row r="2736" spans="1:25" x14ac:dyDescent="0.3">
      <c r="A2736" s="18"/>
      <c r="B2736" s="19"/>
      <c r="C2736" s="4"/>
      <c r="D2736" s="20"/>
      <c r="E2736" s="20"/>
      <c r="F2736" s="21"/>
      <c r="G2736" s="22"/>
      <c r="H2736" s="23"/>
      <c r="I2736" s="24"/>
      <c r="J2736" s="25"/>
      <c r="K2736" s="4"/>
      <c r="L2736" s="25"/>
      <c r="N2736" s="26"/>
      <c r="O2736" s="26"/>
      <c r="P2736" s="26"/>
      <c r="Q2736" s="26"/>
      <c r="R2736" s="26"/>
      <c r="S2736" s="26"/>
      <c r="T2736" s="26"/>
      <c r="U2736" s="26"/>
      <c r="V2736" s="26"/>
      <c r="W2736" s="26"/>
      <c r="X2736" s="26"/>
      <c r="Y2736" s="26"/>
    </row>
    <row r="2737" spans="1:25" x14ac:dyDescent="0.3">
      <c r="A2737" s="18"/>
      <c r="B2737" s="19"/>
      <c r="C2737" s="4"/>
      <c r="D2737" s="20"/>
      <c r="E2737" s="20"/>
      <c r="F2737" s="21"/>
      <c r="G2737" s="22"/>
      <c r="H2737" s="23"/>
      <c r="I2737" s="24"/>
      <c r="J2737" s="25"/>
      <c r="K2737" s="4"/>
      <c r="L2737" s="25"/>
      <c r="N2737" s="26"/>
      <c r="O2737" s="26"/>
      <c r="P2737" s="26"/>
      <c r="Q2737" s="26"/>
      <c r="R2737" s="26"/>
      <c r="S2737" s="26"/>
      <c r="T2737" s="26"/>
      <c r="U2737" s="26"/>
      <c r="V2737" s="26"/>
      <c r="W2737" s="26"/>
      <c r="X2737" s="26"/>
      <c r="Y2737" s="26"/>
    </row>
    <row r="2738" spans="1:25" x14ac:dyDescent="0.3">
      <c r="A2738" s="18"/>
      <c r="B2738" s="19"/>
      <c r="C2738" s="4"/>
      <c r="D2738" s="20"/>
      <c r="E2738" s="20"/>
      <c r="F2738" s="21"/>
      <c r="G2738" s="22"/>
      <c r="H2738" s="23"/>
      <c r="I2738" s="24"/>
      <c r="J2738" s="25"/>
      <c r="K2738" s="4"/>
      <c r="L2738" s="25"/>
      <c r="N2738" s="26"/>
      <c r="O2738" s="26"/>
      <c r="P2738" s="26"/>
      <c r="Q2738" s="26"/>
      <c r="R2738" s="26"/>
      <c r="S2738" s="26"/>
      <c r="T2738" s="26"/>
      <c r="U2738" s="26"/>
      <c r="V2738" s="26"/>
      <c r="W2738" s="26"/>
      <c r="X2738" s="26"/>
      <c r="Y2738" s="26"/>
    </row>
    <row r="2739" spans="1:25" x14ac:dyDescent="0.3">
      <c r="A2739" s="18"/>
      <c r="B2739" s="19"/>
      <c r="C2739" s="4"/>
      <c r="D2739" s="20"/>
      <c r="E2739" s="20"/>
      <c r="F2739" s="21"/>
      <c r="G2739" s="22"/>
      <c r="H2739" s="23"/>
      <c r="I2739" s="24"/>
      <c r="J2739" s="25"/>
      <c r="K2739" s="4"/>
      <c r="L2739" s="25"/>
      <c r="N2739" s="26"/>
      <c r="O2739" s="26"/>
      <c r="P2739" s="26"/>
      <c r="Q2739" s="26"/>
      <c r="R2739" s="26"/>
      <c r="S2739" s="26"/>
      <c r="T2739" s="26"/>
      <c r="U2739" s="26"/>
      <c r="V2739" s="26"/>
      <c r="W2739" s="26"/>
      <c r="X2739" s="26"/>
      <c r="Y2739" s="26"/>
    </row>
    <row r="2740" spans="1:25" x14ac:dyDescent="0.3">
      <c r="A2740" s="18"/>
      <c r="B2740" s="19"/>
      <c r="C2740" s="4"/>
      <c r="D2740" s="20"/>
      <c r="E2740" s="20"/>
      <c r="F2740" s="21"/>
      <c r="G2740" s="22"/>
      <c r="H2740" s="23"/>
      <c r="I2740" s="24"/>
      <c r="J2740" s="25"/>
      <c r="K2740" s="4"/>
      <c r="L2740" s="25"/>
      <c r="N2740" s="26"/>
      <c r="O2740" s="26"/>
      <c r="P2740" s="26"/>
      <c r="Q2740" s="26"/>
      <c r="R2740" s="26"/>
      <c r="S2740" s="26"/>
      <c r="T2740" s="26"/>
      <c r="U2740" s="26"/>
      <c r="V2740" s="26"/>
      <c r="W2740" s="26"/>
      <c r="X2740" s="26"/>
      <c r="Y2740" s="26"/>
    </row>
    <row r="2741" spans="1:25" x14ac:dyDescent="0.3">
      <c r="A2741" s="18"/>
      <c r="B2741" s="19"/>
      <c r="C2741" s="4"/>
      <c r="D2741" s="20"/>
      <c r="E2741" s="20"/>
      <c r="F2741" s="21"/>
      <c r="G2741" s="22"/>
      <c r="H2741" s="23"/>
      <c r="I2741" s="24"/>
      <c r="J2741" s="25"/>
      <c r="K2741" s="4"/>
      <c r="L2741" s="25"/>
      <c r="N2741" s="26"/>
      <c r="O2741" s="26"/>
      <c r="P2741" s="26"/>
      <c r="Q2741" s="26"/>
      <c r="R2741" s="26"/>
      <c r="S2741" s="26"/>
      <c r="T2741" s="26"/>
      <c r="U2741" s="26"/>
      <c r="V2741" s="26"/>
      <c r="W2741" s="26"/>
      <c r="X2741" s="26"/>
      <c r="Y2741" s="26"/>
    </row>
    <row r="2742" spans="1:25" x14ac:dyDescent="0.3">
      <c r="A2742" s="18"/>
      <c r="B2742" s="19"/>
      <c r="C2742" s="4"/>
      <c r="D2742" s="20"/>
      <c r="E2742" s="20"/>
      <c r="F2742" s="21"/>
      <c r="G2742" s="22"/>
      <c r="H2742" s="23"/>
      <c r="I2742" s="24"/>
      <c r="J2742" s="25"/>
      <c r="K2742" s="4"/>
      <c r="L2742" s="25"/>
      <c r="N2742" s="26"/>
      <c r="O2742" s="26"/>
      <c r="P2742" s="26"/>
      <c r="Q2742" s="26"/>
      <c r="R2742" s="26"/>
      <c r="S2742" s="26"/>
      <c r="T2742" s="26"/>
      <c r="U2742" s="26"/>
      <c r="V2742" s="26"/>
      <c r="W2742" s="26"/>
      <c r="X2742" s="26"/>
      <c r="Y2742" s="26"/>
    </row>
    <row r="2743" spans="1:25" x14ac:dyDescent="0.3">
      <c r="A2743" s="18"/>
      <c r="B2743" s="19"/>
      <c r="C2743" s="4"/>
      <c r="D2743" s="20"/>
      <c r="E2743" s="20"/>
      <c r="F2743" s="21"/>
      <c r="G2743" s="22"/>
      <c r="H2743" s="23"/>
      <c r="I2743" s="24"/>
      <c r="J2743" s="25"/>
      <c r="K2743" s="4"/>
      <c r="L2743" s="25"/>
      <c r="N2743" s="26"/>
      <c r="O2743" s="26"/>
      <c r="P2743" s="26"/>
      <c r="Q2743" s="26"/>
      <c r="R2743" s="26"/>
      <c r="S2743" s="26"/>
      <c r="T2743" s="26"/>
      <c r="U2743" s="26"/>
      <c r="V2743" s="26"/>
      <c r="W2743" s="26"/>
      <c r="X2743" s="26"/>
      <c r="Y2743" s="26"/>
    </row>
    <row r="2744" spans="1:25" x14ac:dyDescent="0.3">
      <c r="A2744" s="18"/>
      <c r="B2744" s="19"/>
      <c r="C2744" s="4"/>
      <c r="D2744" s="20"/>
      <c r="E2744" s="20"/>
      <c r="F2744" s="21"/>
      <c r="G2744" s="22"/>
      <c r="H2744" s="23"/>
      <c r="I2744" s="24"/>
      <c r="J2744" s="25"/>
      <c r="K2744" s="4"/>
      <c r="L2744" s="25"/>
      <c r="N2744" s="26"/>
      <c r="O2744" s="26"/>
      <c r="P2744" s="26"/>
      <c r="Q2744" s="26"/>
      <c r="R2744" s="26"/>
      <c r="S2744" s="26"/>
      <c r="T2744" s="26"/>
      <c r="U2744" s="26"/>
      <c r="V2744" s="26"/>
      <c r="W2744" s="26"/>
      <c r="X2744" s="26"/>
      <c r="Y2744" s="26"/>
    </row>
    <row r="2745" spans="1:25" x14ac:dyDescent="0.3">
      <c r="A2745" s="18"/>
      <c r="B2745" s="19"/>
      <c r="C2745" s="4"/>
      <c r="D2745" s="20"/>
      <c r="E2745" s="20"/>
      <c r="F2745" s="21"/>
      <c r="G2745" s="22"/>
      <c r="H2745" s="23"/>
      <c r="I2745" s="24"/>
      <c r="J2745" s="25"/>
      <c r="K2745" s="4"/>
      <c r="L2745" s="25"/>
      <c r="N2745" s="26"/>
      <c r="O2745" s="26"/>
      <c r="P2745" s="26"/>
      <c r="Q2745" s="26"/>
      <c r="R2745" s="26"/>
      <c r="S2745" s="26"/>
      <c r="T2745" s="26"/>
      <c r="U2745" s="26"/>
      <c r="V2745" s="26"/>
      <c r="W2745" s="26"/>
      <c r="X2745" s="26"/>
      <c r="Y2745" s="26"/>
    </row>
    <row r="2746" spans="1:25" x14ac:dyDescent="0.3">
      <c r="A2746" s="18"/>
      <c r="B2746" s="19"/>
      <c r="C2746" s="4"/>
      <c r="D2746" s="20"/>
      <c r="E2746" s="20"/>
      <c r="F2746" s="21"/>
      <c r="G2746" s="22"/>
      <c r="H2746" s="23"/>
      <c r="I2746" s="24"/>
      <c r="J2746" s="25"/>
      <c r="K2746" s="4"/>
      <c r="L2746" s="25"/>
      <c r="N2746" s="26"/>
      <c r="O2746" s="26"/>
      <c r="P2746" s="26"/>
      <c r="Q2746" s="26"/>
      <c r="R2746" s="26"/>
      <c r="S2746" s="26"/>
      <c r="T2746" s="26"/>
      <c r="U2746" s="26"/>
      <c r="V2746" s="26"/>
      <c r="W2746" s="26"/>
      <c r="X2746" s="26"/>
      <c r="Y2746" s="26"/>
    </row>
    <row r="2747" spans="1:25" x14ac:dyDescent="0.3">
      <c r="A2747" s="18"/>
      <c r="B2747" s="19"/>
      <c r="C2747" s="4"/>
      <c r="D2747" s="20"/>
      <c r="E2747" s="20"/>
      <c r="F2747" s="21"/>
      <c r="G2747" s="22"/>
      <c r="H2747" s="23"/>
      <c r="I2747" s="24"/>
      <c r="J2747" s="25"/>
      <c r="K2747" s="4"/>
      <c r="L2747" s="25"/>
      <c r="N2747" s="26"/>
      <c r="O2747" s="26"/>
      <c r="P2747" s="26"/>
      <c r="Q2747" s="26"/>
      <c r="R2747" s="26"/>
      <c r="S2747" s="26"/>
      <c r="T2747" s="26"/>
      <c r="U2747" s="26"/>
      <c r="V2747" s="26"/>
      <c r="W2747" s="26"/>
      <c r="X2747" s="26"/>
      <c r="Y2747" s="26"/>
    </row>
    <row r="2748" spans="1:25" x14ac:dyDescent="0.3">
      <c r="A2748" s="18"/>
      <c r="B2748" s="19"/>
      <c r="C2748" s="4"/>
      <c r="D2748" s="20"/>
      <c r="E2748" s="20"/>
      <c r="F2748" s="21"/>
      <c r="G2748" s="22"/>
      <c r="H2748" s="23"/>
      <c r="I2748" s="24"/>
      <c r="J2748" s="25"/>
      <c r="K2748" s="4"/>
      <c r="L2748" s="25"/>
      <c r="N2748" s="26"/>
      <c r="O2748" s="26"/>
      <c r="P2748" s="26"/>
      <c r="Q2748" s="26"/>
      <c r="R2748" s="26"/>
      <c r="S2748" s="26"/>
      <c r="T2748" s="26"/>
      <c r="U2748" s="26"/>
      <c r="V2748" s="26"/>
      <c r="W2748" s="26"/>
      <c r="X2748" s="26"/>
      <c r="Y2748" s="26"/>
    </row>
    <row r="2749" spans="1:25" x14ac:dyDescent="0.3">
      <c r="A2749" s="18"/>
      <c r="B2749" s="19"/>
      <c r="C2749" s="4"/>
      <c r="D2749" s="20"/>
      <c r="E2749" s="20"/>
      <c r="F2749" s="21"/>
      <c r="G2749" s="22"/>
      <c r="H2749" s="23"/>
      <c r="I2749" s="24"/>
      <c r="J2749" s="25"/>
      <c r="K2749" s="4"/>
      <c r="L2749" s="25"/>
      <c r="N2749" s="26"/>
      <c r="O2749" s="26"/>
      <c r="P2749" s="26"/>
      <c r="Q2749" s="26"/>
      <c r="R2749" s="26"/>
      <c r="S2749" s="26"/>
      <c r="T2749" s="26"/>
      <c r="U2749" s="26"/>
      <c r="V2749" s="26"/>
      <c r="W2749" s="26"/>
      <c r="X2749" s="26"/>
      <c r="Y2749" s="26"/>
    </row>
    <row r="2750" spans="1:25" x14ac:dyDescent="0.3">
      <c r="A2750" s="18"/>
      <c r="B2750" s="19"/>
      <c r="C2750" s="4"/>
      <c r="D2750" s="20"/>
      <c r="E2750" s="20"/>
      <c r="F2750" s="21"/>
      <c r="G2750" s="22"/>
      <c r="H2750" s="23"/>
      <c r="I2750" s="24"/>
      <c r="J2750" s="25"/>
      <c r="K2750" s="4"/>
      <c r="L2750" s="25"/>
      <c r="N2750" s="26"/>
      <c r="O2750" s="26"/>
      <c r="P2750" s="26"/>
      <c r="Q2750" s="26"/>
      <c r="R2750" s="26"/>
      <c r="S2750" s="26"/>
      <c r="T2750" s="26"/>
      <c r="U2750" s="26"/>
      <c r="V2750" s="26"/>
      <c r="W2750" s="26"/>
      <c r="X2750" s="26"/>
      <c r="Y2750" s="26"/>
    </row>
    <row r="2751" spans="1:25" x14ac:dyDescent="0.3">
      <c r="A2751" s="18"/>
      <c r="B2751" s="19"/>
      <c r="C2751" s="4"/>
      <c r="D2751" s="20"/>
      <c r="E2751" s="20"/>
      <c r="F2751" s="21"/>
      <c r="G2751" s="22"/>
      <c r="H2751" s="23"/>
      <c r="I2751" s="24"/>
      <c r="J2751" s="25"/>
      <c r="K2751" s="4"/>
      <c r="L2751" s="25"/>
      <c r="N2751" s="26"/>
      <c r="O2751" s="26"/>
      <c r="P2751" s="26"/>
      <c r="Q2751" s="26"/>
      <c r="R2751" s="26"/>
      <c r="S2751" s="26"/>
      <c r="T2751" s="26"/>
      <c r="U2751" s="26"/>
      <c r="V2751" s="26"/>
      <c r="W2751" s="26"/>
      <c r="X2751" s="26"/>
      <c r="Y2751" s="26"/>
    </row>
    <row r="2752" spans="1:25" x14ac:dyDescent="0.3">
      <c r="A2752" s="18"/>
      <c r="B2752" s="19"/>
      <c r="C2752" s="4"/>
      <c r="D2752" s="20"/>
      <c r="E2752" s="20"/>
      <c r="F2752" s="21"/>
      <c r="G2752" s="22"/>
      <c r="H2752" s="23"/>
      <c r="I2752" s="24"/>
      <c r="J2752" s="25"/>
      <c r="K2752" s="4"/>
      <c r="L2752" s="25"/>
      <c r="N2752" s="26"/>
      <c r="O2752" s="26"/>
      <c r="P2752" s="26"/>
      <c r="Q2752" s="26"/>
      <c r="R2752" s="26"/>
      <c r="S2752" s="26"/>
      <c r="T2752" s="26"/>
      <c r="U2752" s="26"/>
      <c r="V2752" s="26"/>
      <c r="W2752" s="26"/>
      <c r="X2752" s="26"/>
      <c r="Y2752" s="26"/>
    </row>
    <row r="2753" spans="1:25" x14ac:dyDescent="0.3">
      <c r="A2753" s="18"/>
      <c r="B2753" s="19"/>
      <c r="C2753" s="4"/>
      <c r="D2753" s="20"/>
      <c r="E2753" s="20"/>
      <c r="F2753" s="21"/>
      <c r="G2753" s="22"/>
      <c r="H2753" s="23"/>
      <c r="I2753" s="24"/>
      <c r="J2753" s="25"/>
      <c r="K2753" s="4"/>
      <c r="L2753" s="25"/>
      <c r="N2753" s="26"/>
      <c r="O2753" s="26"/>
      <c r="P2753" s="26"/>
      <c r="Q2753" s="26"/>
      <c r="R2753" s="26"/>
      <c r="S2753" s="26"/>
      <c r="T2753" s="26"/>
      <c r="U2753" s="26"/>
      <c r="V2753" s="26"/>
      <c r="W2753" s="26"/>
      <c r="X2753" s="26"/>
      <c r="Y2753" s="26"/>
    </row>
    <row r="2754" spans="1:25" x14ac:dyDescent="0.3">
      <c r="A2754" s="18"/>
      <c r="B2754" s="19"/>
      <c r="C2754" s="4"/>
      <c r="D2754" s="20"/>
      <c r="E2754" s="20"/>
      <c r="F2754" s="21"/>
      <c r="G2754" s="22"/>
      <c r="H2754" s="23"/>
      <c r="I2754" s="24"/>
      <c r="J2754" s="25"/>
      <c r="K2754" s="4"/>
      <c r="L2754" s="25"/>
      <c r="N2754" s="26"/>
      <c r="O2754" s="26"/>
      <c r="P2754" s="26"/>
      <c r="Q2754" s="26"/>
      <c r="R2754" s="26"/>
      <c r="S2754" s="26"/>
      <c r="T2754" s="26"/>
      <c r="U2754" s="26"/>
      <c r="V2754" s="26"/>
      <c r="W2754" s="26"/>
      <c r="X2754" s="26"/>
      <c r="Y2754" s="26"/>
    </row>
    <row r="2755" spans="1:25" x14ac:dyDescent="0.3">
      <c r="A2755" s="18"/>
      <c r="B2755" s="19"/>
      <c r="C2755" s="4"/>
      <c r="D2755" s="20"/>
      <c r="E2755" s="20"/>
      <c r="F2755" s="21"/>
      <c r="G2755" s="22"/>
      <c r="H2755" s="23"/>
      <c r="I2755" s="24"/>
      <c r="J2755" s="25"/>
      <c r="K2755" s="4"/>
      <c r="L2755" s="25"/>
      <c r="N2755" s="26"/>
      <c r="O2755" s="26"/>
      <c r="P2755" s="26"/>
      <c r="Q2755" s="26"/>
      <c r="R2755" s="26"/>
      <c r="S2755" s="26"/>
      <c r="T2755" s="26"/>
      <c r="U2755" s="26"/>
      <c r="V2755" s="26"/>
      <c r="W2755" s="26"/>
      <c r="X2755" s="26"/>
      <c r="Y2755" s="26"/>
    </row>
    <row r="2756" spans="1:25" x14ac:dyDescent="0.3">
      <c r="A2756" s="18"/>
      <c r="B2756" s="19"/>
      <c r="C2756" s="4"/>
      <c r="D2756" s="20"/>
      <c r="E2756" s="20"/>
      <c r="F2756" s="21"/>
      <c r="G2756" s="22"/>
      <c r="H2756" s="23"/>
      <c r="I2756" s="24"/>
      <c r="J2756" s="25"/>
      <c r="K2756" s="4"/>
      <c r="L2756" s="25"/>
      <c r="N2756" s="26"/>
      <c r="O2756" s="26"/>
      <c r="P2756" s="26"/>
      <c r="Q2756" s="26"/>
      <c r="R2756" s="26"/>
      <c r="S2756" s="26"/>
      <c r="T2756" s="26"/>
      <c r="U2756" s="26"/>
      <c r="V2756" s="26"/>
      <c r="W2756" s="26"/>
      <c r="X2756" s="26"/>
      <c r="Y2756" s="26"/>
    </row>
    <row r="2757" spans="1:25" x14ac:dyDescent="0.3">
      <c r="A2757" s="18"/>
      <c r="B2757" s="19"/>
      <c r="C2757" s="4"/>
      <c r="D2757" s="20"/>
      <c r="E2757" s="20"/>
      <c r="F2757" s="21"/>
      <c r="G2757" s="22"/>
      <c r="H2757" s="23"/>
      <c r="I2757" s="24"/>
      <c r="J2757" s="25"/>
      <c r="K2757" s="4"/>
      <c r="L2757" s="25"/>
      <c r="N2757" s="26"/>
      <c r="O2757" s="26"/>
      <c r="P2757" s="26"/>
      <c r="Q2757" s="26"/>
      <c r="R2757" s="26"/>
      <c r="S2757" s="26"/>
      <c r="T2757" s="26"/>
      <c r="U2757" s="26"/>
      <c r="V2757" s="26"/>
      <c r="W2757" s="26"/>
      <c r="X2757" s="26"/>
      <c r="Y2757" s="26"/>
    </row>
    <row r="2758" spans="1:25" x14ac:dyDescent="0.3">
      <c r="A2758" s="18"/>
      <c r="B2758" s="19"/>
      <c r="C2758" s="4"/>
      <c r="D2758" s="20"/>
      <c r="E2758" s="20"/>
      <c r="F2758" s="21"/>
      <c r="G2758" s="22"/>
      <c r="H2758" s="23"/>
      <c r="I2758" s="24"/>
      <c r="J2758" s="25"/>
      <c r="K2758" s="4"/>
      <c r="L2758" s="25"/>
      <c r="N2758" s="26"/>
      <c r="O2758" s="26"/>
      <c r="P2758" s="26"/>
      <c r="Q2758" s="26"/>
      <c r="R2758" s="26"/>
      <c r="S2758" s="26"/>
      <c r="T2758" s="26"/>
      <c r="U2758" s="26"/>
      <c r="V2758" s="26"/>
      <c r="W2758" s="26"/>
      <c r="X2758" s="26"/>
      <c r="Y2758" s="26"/>
    </row>
    <row r="2759" spans="1:25" x14ac:dyDescent="0.3">
      <c r="A2759" s="18"/>
      <c r="B2759" s="19"/>
      <c r="C2759" s="4"/>
      <c r="D2759" s="20"/>
      <c r="E2759" s="20"/>
      <c r="F2759" s="21"/>
      <c r="G2759" s="22"/>
      <c r="H2759" s="23"/>
      <c r="I2759" s="24"/>
      <c r="J2759" s="25"/>
      <c r="K2759" s="4"/>
      <c r="L2759" s="25"/>
      <c r="N2759" s="26"/>
      <c r="O2759" s="26"/>
      <c r="P2759" s="26"/>
      <c r="Q2759" s="26"/>
      <c r="R2759" s="26"/>
      <c r="S2759" s="26"/>
      <c r="T2759" s="26"/>
      <c r="U2759" s="26"/>
      <c r="V2759" s="26"/>
      <c r="W2759" s="26"/>
      <c r="X2759" s="26"/>
      <c r="Y2759" s="26"/>
    </row>
    <row r="2760" spans="1:25" x14ac:dyDescent="0.3">
      <c r="A2760" s="18"/>
      <c r="B2760" s="19"/>
      <c r="C2760" s="4"/>
      <c r="D2760" s="20"/>
      <c r="E2760" s="20"/>
      <c r="F2760" s="21"/>
      <c r="G2760" s="22"/>
      <c r="H2760" s="23"/>
      <c r="I2760" s="24"/>
      <c r="J2760" s="25"/>
      <c r="K2760" s="4"/>
      <c r="L2760" s="25"/>
      <c r="N2760" s="26"/>
      <c r="O2760" s="26"/>
      <c r="P2760" s="26"/>
      <c r="Q2760" s="26"/>
      <c r="R2760" s="26"/>
      <c r="S2760" s="26"/>
      <c r="T2760" s="26"/>
      <c r="U2760" s="26"/>
      <c r="V2760" s="26"/>
      <c r="W2760" s="26"/>
      <c r="X2760" s="26"/>
      <c r="Y2760" s="26"/>
    </row>
    <row r="2761" spans="1:25" x14ac:dyDescent="0.3">
      <c r="A2761" s="18"/>
      <c r="B2761" s="19"/>
      <c r="C2761" s="4"/>
      <c r="D2761" s="20"/>
      <c r="E2761" s="20"/>
      <c r="F2761" s="21"/>
      <c r="G2761" s="22"/>
      <c r="H2761" s="23"/>
      <c r="I2761" s="24"/>
      <c r="J2761" s="25"/>
      <c r="K2761" s="4"/>
      <c r="L2761" s="25"/>
      <c r="N2761" s="26"/>
      <c r="O2761" s="26"/>
      <c r="P2761" s="26"/>
      <c r="Q2761" s="26"/>
      <c r="R2761" s="26"/>
      <c r="S2761" s="26"/>
      <c r="T2761" s="26"/>
      <c r="U2761" s="26"/>
      <c r="V2761" s="26"/>
      <c r="W2761" s="26"/>
      <c r="X2761" s="26"/>
      <c r="Y2761" s="26"/>
    </row>
    <row r="2762" spans="1:25" x14ac:dyDescent="0.3">
      <c r="A2762" s="18"/>
      <c r="B2762" s="19"/>
      <c r="C2762" s="4"/>
      <c r="D2762" s="20"/>
      <c r="E2762" s="20"/>
      <c r="F2762" s="21"/>
      <c r="G2762" s="22"/>
      <c r="H2762" s="23"/>
      <c r="I2762" s="24"/>
      <c r="J2762" s="25"/>
      <c r="K2762" s="4"/>
      <c r="L2762" s="25"/>
      <c r="N2762" s="26"/>
      <c r="O2762" s="26"/>
      <c r="P2762" s="26"/>
      <c r="Q2762" s="26"/>
      <c r="R2762" s="26"/>
      <c r="S2762" s="26"/>
      <c r="T2762" s="26"/>
      <c r="U2762" s="26"/>
      <c r="V2762" s="26"/>
      <c r="W2762" s="26"/>
      <c r="X2762" s="26"/>
      <c r="Y2762" s="26"/>
    </row>
    <row r="2763" spans="1:25" x14ac:dyDescent="0.3">
      <c r="A2763" s="18"/>
      <c r="B2763" s="19"/>
      <c r="C2763" s="4"/>
      <c r="D2763" s="20"/>
      <c r="E2763" s="20"/>
      <c r="F2763" s="21"/>
      <c r="G2763" s="22"/>
      <c r="H2763" s="23"/>
      <c r="I2763" s="24"/>
      <c r="J2763" s="25"/>
      <c r="K2763" s="4"/>
      <c r="L2763" s="25"/>
      <c r="N2763" s="26"/>
      <c r="O2763" s="26"/>
      <c r="P2763" s="26"/>
      <c r="Q2763" s="26"/>
      <c r="R2763" s="26"/>
      <c r="S2763" s="26"/>
      <c r="T2763" s="26"/>
      <c r="U2763" s="26"/>
      <c r="V2763" s="26"/>
      <c r="W2763" s="26"/>
      <c r="X2763" s="26"/>
      <c r="Y2763" s="26"/>
    </row>
    <row r="2764" spans="1:25" x14ac:dyDescent="0.3">
      <c r="A2764" s="18"/>
      <c r="B2764" s="19"/>
      <c r="C2764" s="4"/>
      <c r="D2764" s="20"/>
      <c r="E2764" s="20"/>
      <c r="F2764" s="21"/>
      <c r="G2764" s="22"/>
      <c r="H2764" s="23"/>
      <c r="I2764" s="24"/>
      <c r="J2764" s="25"/>
      <c r="K2764" s="4"/>
      <c r="L2764" s="25"/>
      <c r="N2764" s="26"/>
      <c r="O2764" s="26"/>
      <c r="P2764" s="26"/>
      <c r="Q2764" s="26"/>
      <c r="R2764" s="26"/>
      <c r="S2764" s="26"/>
      <c r="T2764" s="26"/>
      <c r="U2764" s="26"/>
      <c r="V2764" s="26"/>
      <c r="W2764" s="26"/>
      <c r="X2764" s="26"/>
      <c r="Y2764" s="26"/>
    </row>
    <row r="2765" spans="1:25" x14ac:dyDescent="0.3">
      <c r="A2765" s="18"/>
      <c r="B2765" s="19"/>
      <c r="C2765" s="4"/>
      <c r="D2765" s="20"/>
      <c r="E2765" s="20"/>
      <c r="F2765" s="21"/>
      <c r="G2765" s="22"/>
      <c r="H2765" s="23"/>
      <c r="I2765" s="24"/>
      <c r="J2765" s="25"/>
      <c r="K2765" s="4"/>
      <c r="L2765" s="25"/>
      <c r="N2765" s="26"/>
      <c r="O2765" s="26"/>
      <c r="P2765" s="26"/>
      <c r="Q2765" s="26"/>
      <c r="R2765" s="26"/>
      <c r="S2765" s="26"/>
      <c r="T2765" s="26"/>
      <c r="U2765" s="26"/>
      <c r="V2765" s="26"/>
      <c r="W2765" s="26"/>
      <c r="X2765" s="26"/>
      <c r="Y2765" s="26"/>
    </row>
    <row r="2766" spans="1:25" x14ac:dyDescent="0.3">
      <c r="A2766" s="18"/>
      <c r="B2766" s="19"/>
      <c r="C2766" s="4"/>
      <c r="D2766" s="20"/>
      <c r="E2766" s="20"/>
      <c r="F2766" s="21"/>
      <c r="G2766" s="22"/>
      <c r="H2766" s="23"/>
      <c r="I2766" s="24"/>
      <c r="J2766" s="25"/>
      <c r="K2766" s="4"/>
      <c r="L2766" s="25"/>
      <c r="N2766" s="26"/>
      <c r="O2766" s="26"/>
      <c r="P2766" s="26"/>
      <c r="Q2766" s="26"/>
      <c r="R2766" s="26"/>
      <c r="S2766" s="26"/>
      <c r="T2766" s="26"/>
      <c r="U2766" s="26"/>
      <c r="V2766" s="26"/>
      <c r="W2766" s="26"/>
      <c r="X2766" s="26"/>
      <c r="Y2766" s="26"/>
    </row>
    <row r="2767" spans="1:25" x14ac:dyDescent="0.3">
      <c r="A2767" s="18"/>
      <c r="B2767" s="19"/>
      <c r="C2767" s="4"/>
      <c r="D2767" s="20"/>
      <c r="E2767" s="20"/>
      <c r="F2767" s="21"/>
      <c r="G2767" s="22"/>
      <c r="H2767" s="23"/>
      <c r="I2767" s="24"/>
      <c r="J2767" s="25"/>
      <c r="K2767" s="4"/>
      <c r="L2767" s="25"/>
      <c r="N2767" s="26"/>
      <c r="O2767" s="26"/>
      <c r="P2767" s="26"/>
      <c r="Q2767" s="26"/>
      <c r="R2767" s="26"/>
      <c r="S2767" s="26"/>
      <c r="T2767" s="26"/>
      <c r="U2767" s="26"/>
      <c r="V2767" s="26"/>
      <c r="W2767" s="26"/>
      <c r="X2767" s="26"/>
      <c r="Y2767" s="26"/>
    </row>
    <row r="2768" spans="1:25" x14ac:dyDescent="0.3">
      <c r="A2768" s="18"/>
      <c r="B2768" s="19"/>
      <c r="C2768" s="4"/>
      <c r="D2768" s="20"/>
      <c r="E2768" s="20"/>
      <c r="F2768" s="21"/>
      <c r="G2768" s="22"/>
      <c r="H2768" s="23"/>
      <c r="I2768" s="24"/>
      <c r="J2768" s="25"/>
      <c r="K2768" s="4"/>
      <c r="L2768" s="25"/>
      <c r="N2768" s="26"/>
      <c r="O2768" s="26"/>
      <c r="P2768" s="26"/>
      <c r="Q2768" s="26"/>
      <c r="R2768" s="26"/>
      <c r="S2768" s="26"/>
      <c r="T2768" s="26"/>
      <c r="U2768" s="26"/>
      <c r="V2768" s="26"/>
      <c r="W2768" s="26"/>
      <c r="X2768" s="26"/>
      <c r="Y2768" s="26"/>
    </row>
    <row r="2769" spans="1:25" x14ac:dyDescent="0.3">
      <c r="A2769" s="18"/>
      <c r="B2769" s="19"/>
      <c r="C2769" s="4"/>
      <c r="D2769" s="20"/>
      <c r="E2769" s="20"/>
      <c r="F2769" s="21"/>
      <c r="G2769" s="22"/>
      <c r="H2769" s="23"/>
      <c r="I2769" s="24"/>
      <c r="J2769" s="25"/>
      <c r="K2769" s="4"/>
      <c r="L2769" s="25"/>
      <c r="N2769" s="26"/>
      <c r="O2769" s="26"/>
      <c r="P2769" s="26"/>
      <c r="Q2769" s="26"/>
      <c r="R2769" s="26"/>
      <c r="S2769" s="26"/>
      <c r="T2769" s="26"/>
      <c r="U2769" s="26"/>
      <c r="V2769" s="26"/>
      <c r="W2769" s="26"/>
      <c r="X2769" s="26"/>
      <c r="Y2769" s="26"/>
    </row>
    <row r="2770" spans="1:25" x14ac:dyDescent="0.3">
      <c r="A2770" s="18"/>
      <c r="B2770" s="19"/>
      <c r="C2770" s="4"/>
      <c r="D2770" s="20"/>
      <c r="E2770" s="20"/>
      <c r="F2770" s="21"/>
      <c r="G2770" s="22"/>
      <c r="H2770" s="23"/>
      <c r="I2770" s="24"/>
      <c r="J2770" s="25"/>
      <c r="K2770" s="4"/>
      <c r="L2770" s="25"/>
      <c r="N2770" s="26"/>
      <c r="O2770" s="26"/>
      <c r="P2770" s="26"/>
      <c r="Q2770" s="26"/>
      <c r="R2770" s="26"/>
      <c r="S2770" s="26"/>
      <c r="T2770" s="26"/>
      <c r="U2770" s="26"/>
      <c r="V2770" s="26"/>
      <c r="W2770" s="26"/>
      <c r="X2770" s="26"/>
      <c r="Y2770" s="26"/>
    </row>
    <row r="2771" spans="1:25" x14ac:dyDescent="0.3">
      <c r="A2771" s="18"/>
      <c r="B2771" s="19"/>
      <c r="C2771" s="4"/>
      <c r="D2771" s="20"/>
      <c r="E2771" s="20"/>
      <c r="F2771" s="21"/>
      <c r="G2771" s="22"/>
      <c r="H2771" s="23"/>
      <c r="I2771" s="24"/>
      <c r="J2771" s="25"/>
      <c r="K2771" s="4"/>
      <c r="L2771" s="25"/>
      <c r="N2771" s="26"/>
      <c r="O2771" s="26"/>
      <c r="P2771" s="26"/>
      <c r="Q2771" s="26"/>
      <c r="R2771" s="26"/>
      <c r="S2771" s="26"/>
      <c r="T2771" s="26"/>
      <c r="U2771" s="26"/>
      <c r="V2771" s="26"/>
      <c r="W2771" s="26"/>
      <c r="X2771" s="26"/>
      <c r="Y2771" s="26"/>
    </row>
    <row r="2772" spans="1:25" x14ac:dyDescent="0.3">
      <c r="A2772" s="18"/>
      <c r="B2772" s="19"/>
      <c r="C2772" s="4"/>
      <c r="D2772" s="20"/>
      <c r="E2772" s="20"/>
      <c r="F2772" s="21"/>
      <c r="G2772" s="22"/>
      <c r="H2772" s="23"/>
      <c r="I2772" s="24"/>
      <c r="J2772" s="25"/>
      <c r="K2772" s="4"/>
      <c r="L2772" s="25"/>
      <c r="N2772" s="26"/>
      <c r="O2772" s="26"/>
      <c r="P2772" s="26"/>
      <c r="Q2772" s="26"/>
      <c r="R2772" s="26"/>
      <c r="S2772" s="26"/>
      <c r="T2772" s="26"/>
      <c r="U2772" s="26"/>
      <c r="V2772" s="26"/>
      <c r="W2772" s="26"/>
      <c r="X2772" s="26"/>
      <c r="Y2772" s="26"/>
    </row>
    <row r="2773" spans="1:25" x14ac:dyDescent="0.3">
      <c r="A2773" s="18"/>
      <c r="B2773" s="19"/>
      <c r="C2773" s="4"/>
      <c r="D2773" s="20"/>
      <c r="E2773" s="20"/>
      <c r="F2773" s="21"/>
      <c r="G2773" s="22"/>
      <c r="H2773" s="23"/>
      <c r="I2773" s="24"/>
      <c r="J2773" s="25"/>
      <c r="K2773" s="4"/>
      <c r="L2773" s="25"/>
      <c r="N2773" s="26"/>
      <c r="O2773" s="26"/>
      <c r="P2773" s="26"/>
      <c r="Q2773" s="26"/>
      <c r="R2773" s="26"/>
      <c r="S2773" s="26"/>
      <c r="T2773" s="26"/>
      <c r="U2773" s="26"/>
      <c r="V2773" s="26"/>
      <c r="W2773" s="26"/>
      <c r="X2773" s="26"/>
      <c r="Y2773" s="26"/>
    </row>
    <row r="2774" spans="1:25" x14ac:dyDescent="0.3">
      <c r="A2774" s="18"/>
      <c r="B2774" s="19"/>
      <c r="C2774" s="4"/>
      <c r="D2774" s="20"/>
      <c r="E2774" s="20"/>
      <c r="F2774" s="21"/>
      <c r="G2774" s="22"/>
      <c r="H2774" s="23"/>
      <c r="I2774" s="24"/>
      <c r="J2774" s="25"/>
      <c r="K2774" s="4"/>
      <c r="L2774" s="25"/>
      <c r="N2774" s="26"/>
      <c r="O2774" s="26"/>
      <c r="P2774" s="26"/>
      <c r="Q2774" s="26"/>
      <c r="R2774" s="26"/>
      <c r="S2774" s="26"/>
      <c r="T2774" s="26"/>
      <c r="U2774" s="26"/>
      <c r="V2774" s="26"/>
      <c r="W2774" s="26"/>
      <c r="X2774" s="26"/>
      <c r="Y2774" s="26"/>
    </row>
    <row r="2775" spans="1:25" x14ac:dyDescent="0.3">
      <c r="A2775" s="18"/>
      <c r="B2775" s="19"/>
      <c r="C2775" s="4"/>
      <c r="D2775" s="20"/>
      <c r="E2775" s="20"/>
      <c r="F2775" s="21"/>
      <c r="G2775" s="22"/>
      <c r="H2775" s="23"/>
      <c r="I2775" s="24"/>
      <c r="J2775" s="25"/>
      <c r="K2775" s="4"/>
      <c r="L2775" s="25"/>
      <c r="N2775" s="26"/>
      <c r="O2775" s="26"/>
      <c r="P2775" s="26"/>
      <c r="Q2775" s="26"/>
      <c r="R2775" s="26"/>
      <c r="S2775" s="26"/>
      <c r="T2775" s="26"/>
      <c r="U2775" s="26"/>
      <c r="V2775" s="26"/>
      <c r="W2775" s="26"/>
      <c r="X2775" s="26"/>
      <c r="Y2775" s="26"/>
    </row>
    <row r="2776" spans="1:25" x14ac:dyDescent="0.3">
      <c r="A2776" s="18"/>
      <c r="B2776" s="19"/>
      <c r="C2776" s="4"/>
      <c r="D2776" s="20"/>
      <c r="E2776" s="20"/>
      <c r="F2776" s="21"/>
      <c r="G2776" s="22"/>
      <c r="H2776" s="23"/>
      <c r="I2776" s="24"/>
      <c r="J2776" s="25"/>
      <c r="K2776" s="4"/>
      <c r="L2776" s="25"/>
      <c r="N2776" s="26"/>
      <c r="O2776" s="26"/>
      <c r="P2776" s="26"/>
      <c r="Q2776" s="26"/>
      <c r="R2776" s="26"/>
      <c r="S2776" s="26"/>
      <c r="T2776" s="26"/>
      <c r="U2776" s="26"/>
      <c r="V2776" s="26"/>
      <c r="W2776" s="26"/>
      <c r="X2776" s="26"/>
      <c r="Y2776" s="26"/>
    </row>
    <row r="2777" spans="1:25" x14ac:dyDescent="0.3">
      <c r="A2777" s="18"/>
      <c r="B2777" s="19"/>
      <c r="C2777" s="4"/>
      <c r="D2777" s="20"/>
      <c r="E2777" s="20"/>
      <c r="F2777" s="21"/>
      <c r="G2777" s="22"/>
      <c r="H2777" s="23"/>
      <c r="I2777" s="24"/>
      <c r="J2777" s="25"/>
      <c r="K2777" s="4"/>
      <c r="L2777" s="25"/>
      <c r="N2777" s="26"/>
      <c r="O2777" s="26"/>
      <c r="P2777" s="26"/>
      <c r="Q2777" s="26"/>
      <c r="R2777" s="26"/>
      <c r="S2777" s="26"/>
      <c r="T2777" s="26"/>
      <c r="U2777" s="26"/>
      <c r="V2777" s="26"/>
      <c r="W2777" s="26"/>
      <c r="X2777" s="26"/>
      <c r="Y2777" s="26"/>
    </row>
    <row r="2778" spans="1:25" x14ac:dyDescent="0.3">
      <c r="A2778" s="18"/>
      <c r="B2778" s="19"/>
      <c r="C2778" s="4"/>
      <c r="D2778" s="20"/>
      <c r="E2778" s="20"/>
      <c r="F2778" s="21"/>
      <c r="G2778" s="22"/>
      <c r="H2778" s="23"/>
      <c r="I2778" s="24"/>
      <c r="J2778" s="25"/>
      <c r="K2778" s="4"/>
      <c r="L2778" s="25"/>
      <c r="N2778" s="26"/>
      <c r="O2778" s="26"/>
      <c r="P2778" s="26"/>
      <c r="Q2778" s="26"/>
      <c r="R2778" s="26"/>
      <c r="S2778" s="26"/>
      <c r="T2778" s="26"/>
      <c r="U2778" s="26"/>
      <c r="V2778" s="26"/>
      <c r="W2778" s="26"/>
      <c r="X2778" s="26"/>
      <c r="Y2778" s="26"/>
    </row>
    <row r="2779" spans="1:25" x14ac:dyDescent="0.3">
      <c r="A2779" s="18"/>
      <c r="B2779" s="19"/>
      <c r="C2779" s="4"/>
      <c r="D2779" s="20"/>
      <c r="E2779" s="20"/>
      <c r="F2779" s="21"/>
      <c r="G2779" s="22"/>
      <c r="H2779" s="23"/>
      <c r="I2779" s="24"/>
      <c r="J2779" s="25"/>
      <c r="K2779" s="4"/>
      <c r="L2779" s="25"/>
      <c r="N2779" s="26"/>
      <c r="O2779" s="26"/>
      <c r="P2779" s="26"/>
      <c r="Q2779" s="26"/>
      <c r="R2779" s="26"/>
      <c r="S2779" s="26"/>
      <c r="T2779" s="26"/>
      <c r="U2779" s="26"/>
      <c r="V2779" s="26"/>
      <c r="W2779" s="26"/>
      <c r="X2779" s="26"/>
      <c r="Y2779" s="26"/>
    </row>
    <row r="2780" spans="1:25" x14ac:dyDescent="0.3">
      <c r="A2780" s="18"/>
      <c r="B2780" s="19"/>
      <c r="C2780" s="4"/>
      <c r="D2780" s="20"/>
      <c r="E2780" s="20"/>
      <c r="F2780" s="21"/>
      <c r="G2780" s="22"/>
      <c r="H2780" s="23"/>
      <c r="I2780" s="24"/>
      <c r="J2780" s="25"/>
      <c r="K2780" s="4"/>
      <c r="L2780" s="25"/>
      <c r="N2780" s="26"/>
      <c r="O2780" s="26"/>
      <c r="P2780" s="26"/>
      <c r="Q2780" s="26"/>
      <c r="R2780" s="26"/>
      <c r="S2780" s="26"/>
      <c r="T2780" s="26"/>
      <c r="U2780" s="26"/>
      <c r="V2780" s="26"/>
      <c r="W2780" s="26"/>
      <c r="X2780" s="26"/>
      <c r="Y2780" s="26"/>
    </row>
    <row r="2781" spans="1:25" x14ac:dyDescent="0.3">
      <c r="A2781" s="18"/>
      <c r="B2781" s="19"/>
      <c r="C2781" s="4"/>
      <c r="D2781" s="20"/>
      <c r="E2781" s="20"/>
      <c r="F2781" s="21"/>
      <c r="G2781" s="22"/>
      <c r="H2781" s="23"/>
      <c r="I2781" s="24"/>
      <c r="J2781" s="25"/>
      <c r="K2781" s="4"/>
      <c r="L2781" s="25"/>
      <c r="N2781" s="26"/>
      <c r="O2781" s="26"/>
      <c r="P2781" s="26"/>
      <c r="Q2781" s="26"/>
      <c r="R2781" s="26"/>
      <c r="S2781" s="26"/>
      <c r="T2781" s="26"/>
      <c r="U2781" s="26"/>
      <c r="V2781" s="26"/>
      <c r="W2781" s="26"/>
      <c r="X2781" s="26"/>
      <c r="Y2781" s="26"/>
    </row>
    <row r="2782" spans="1:25" x14ac:dyDescent="0.3">
      <c r="A2782" s="18"/>
      <c r="B2782" s="19"/>
      <c r="C2782" s="4"/>
      <c r="D2782" s="20"/>
      <c r="E2782" s="20"/>
      <c r="F2782" s="21"/>
      <c r="G2782" s="22"/>
      <c r="H2782" s="23"/>
      <c r="I2782" s="24"/>
      <c r="J2782" s="25"/>
      <c r="K2782" s="4"/>
      <c r="L2782" s="25"/>
      <c r="N2782" s="26"/>
      <c r="O2782" s="26"/>
      <c r="P2782" s="26"/>
      <c r="Q2782" s="26"/>
      <c r="R2782" s="26"/>
      <c r="S2782" s="26"/>
      <c r="T2782" s="26"/>
      <c r="U2782" s="26"/>
      <c r="V2782" s="26"/>
      <c r="W2782" s="26"/>
      <c r="X2782" s="26"/>
      <c r="Y2782" s="26"/>
    </row>
    <row r="2783" spans="1:25" x14ac:dyDescent="0.3">
      <c r="A2783" s="18"/>
      <c r="B2783" s="19"/>
      <c r="C2783" s="4"/>
      <c r="D2783" s="20"/>
      <c r="E2783" s="20"/>
      <c r="F2783" s="21"/>
      <c r="G2783" s="22"/>
      <c r="H2783" s="23"/>
      <c r="I2783" s="24"/>
      <c r="J2783" s="25"/>
      <c r="K2783" s="4"/>
      <c r="L2783" s="25"/>
      <c r="N2783" s="26"/>
      <c r="O2783" s="26"/>
      <c r="P2783" s="26"/>
      <c r="Q2783" s="26"/>
      <c r="R2783" s="26"/>
      <c r="S2783" s="26"/>
      <c r="T2783" s="26"/>
      <c r="U2783" s="26"/>
      <c r="V2783" s="26"/>
      <c r="W2783" s="26"/>
      <c r="X2783" s="26"/>
      <c r="Y2783" s="26"/>
    </row>
    <row r="2784" spans="1:25" x14ac:dyDescent="0.3">
      <c r="A2784" s="18"/>
      <c r="B2784" s="19"/>
      <c r="C2784" s="4"/>
      <c r="D2784" s="20"/>
      <c r="E2784" s="20"/>
      <c r="F2784" s="21"/>
      <c r="G2784" s="22"/>
      <c r="H2784" s="23"/>
      <c r="I2784" s="24"/>
      <c r="J2784" s="25"/>
      <c r="K2784" s="4"/>
      <c r="L2784" s="25"/>
      <c r="N2784" s="26"/>
      <c r="O2784" s="26"/>
      <c r="P2784" s="26"/>
      <c r="Q2784" s="26"/>
      <c r="R2784" s="26"/>
      <c r="S2784" s="26"/>
      <c r="T2784" s="26"/>
      <c r="U2784" s="26"/>
      <c r="V2784" s="26"/>
      <c r="W2784" s="26"/>
      <c r="X2784" s="26"/>
      <c r="Y2784" s="26"/>
    </row>
    <row r="2785" spans="1:25" x14ac:dyDescent="0.3">
      <c r="A2785" s="18"/>
      <c r="B2785" s="19"/>
      <c r="C2785" s="4"/>
      <c r="D2785" s="20"/>
      <c r="E2785" s="20"/>
      <c r="F2785" s="21"/>
      <c r="G2785" s="22"/>
      <c r="H2785" s="23"/>
      <c r="I2785" s="24"/>
      <c r="J2785" s="25"/>
      <c r="K2785" s="4"/>
      <c r="L2785" s="25"/>
      <c r="N2785" s="26"/>
      <c r="O2785" s="26"/>
      <c r="P2785" s="26"/>
      <c r="Q2785" s="26"/>
      <c r="R2785" s="26"/>
      <c r="S2785" s="26"/>
      <c r="T2785" s="26"/>
      <c r="U2785" s="26"/>
      <c r="V2785" s="26"/>
      <c r="W2785" s="26"/>
      <c r="X2785" s="26"/>
      <c r="Y2785" s="26"/>
    </row>
    <row r="2786" spans="1:25" x14ac:dyDescent="0.3">
      <c r="A2786" s="18"/>
      <c r="B2786" s="19"/>
      <c r="C2786" s="4"/>
      <c r="D2786" s="20"/>
      <c r="E2786" s="20"/>
      <c r="F2786" s="21"/>
      <c r="G2786" s="22"/>
      <c r="H2786" s="23"/>
      <c r="I2786" s="24"/>
      <c r="J2786" s="25"/>
      <c r="K2786" s="4"/>
      <c r="L2786" s="25"/>
      <c r="N2786" s="26"/>
      <c r="O2786" s="26"/>
      <c r="P2786" s="26"/>
      <c r="Q2786" s="26"/>
      <c r="R2786" s="26"/>
      <c r="S2786" s="26"/>
      <c r="T2786" s="26"/>
      <c r="U2786" s="26"/>
      <c r="V2786" s="26"/>
      <c r="W2786" s="26"/>
      <c r="X2786" s="26"/>
      <c r="Y2786" s="26"/>
    </row>
    <row r="2787" spans="1:25" x14ac:dyDescent="0.3">
      <c r="A2787" s="18"/>
      <c r="B2787" s="19"/>
      <c r="C2787" s="4"/>
      <c r="D2787" s="20"/>
      <c r="E2787" s="20"/>
      <c r="F2787" s="21"/>
      <c r="G2787" s="22"/>
      <c r="H2787" s="23"/>
      <c r="I2787" s="24"/>
      <c r="J2787" s="25"/>
      <c r="K2787" s="4"/>
      <c r="L2787" s="25"/>
      <c r="N2787" s="26"/>
      <c r="O2787" s="26"/>
      <c r="P2787" s="26"/>
      <c r="Q2787" s="26"/>
      <c r="R2787" s="26"/>
      <c r="S2787" s="26"/>
      <c r="T2787" s="26"/>
      <c r="U2787" s="26"/>
      <c r="V2787" s="26"/>
      <c r="W2787" s="26"/>
      <c r="X2787" s="26"/>
      <c r="Y2787" s="26"/>
    </row>
    <row r="2788" spans="1:25" x14ac:dyDescent="0.3">
      <c r="A2788" s="18"/>
      <c r="B2788" s="19"/>
      <c r="C2788" s="4"/>
      <c r="D2788" s="20"/>
      <c r="E2788" s="20"/>
      <c r="F2788" s="21"/>
      <c r="G2788" s="22"/>
      <c r="H2788" s="23"/>
      <c r="I2788" s="24"/>
      <c r="J2788" s="25"/>
      <c r="K2788" s="4"/>
      <c r="L2788" s="25"/>
      <c r="N2788" s="26"/>
      <c r="O2788" s="26"/>
      <c r="P2788" s="26"/>
      <c r="Q2788" s="26"/>
      <c r="R2788" s="26"/>
      <c r="S2788" s="26"/>
      <c r="T2788" s="26"/>
      <c r="U2788" s="26"/>
      <c r="V2788" s="26"/>
      <c r="W2788" s="26"/>
      <c r="X2788" s="26"/>
      <c r="Y2788" s="26"/>
    </row>
    <row r="2789" spans="1:25" x14ac:dyDescent="0.3">
      <c r="A2789" s="18"/>
      <c r="B2789" s="19"/>
      <c r="C2789" s="4"/>
      <c r="D2789" s="20"/>
      <c r="E2789" s="20"/>
      <c r="F2789" s="21"/>
      <c r="G2789" s="22"/>
      <c r="H2789" s="23"/>
      <c r="I2789" s="24"/>
      <c r="J2789" s="25"/>
      <c r="K2789" s="4"/>
      <c r="L2789" s="25"/>
      <c r="N2789" s="26"/>
      <c r="O2789" s="26"/>
      <c r="P2789" s="26"/>
      <c r="Q2789" s="26"/>
      <c r="R2789" s="26"/>
      <c r="S2789" s="26"/>
      <c r="T2789" s="26"/>
      <c r="U2789" s="26"/>
      <c r="V2789" s="26"/>
      <c r="W2789" s="26"/>
      <c r="X2789" s="26"/>
      <c r="Y2789" s="26"/>
    </row>
    <row r="2790" spans="1:25" x14ac:dyDescent="0.3">
      <c r="A2790" s="18"/>
      <c r="B2790" s="19"/>
      <c r="C2790" s="4"/>
      <c r="D2790" s="20"/>
      <c r="E2790" s="20"/>
      <c r="F2790" s="21"/>
      <c r="G2790" s="22"/>
      <c r="H2790" s="23"/>
      <c r="I2790" s="24"/>
      <c r="J2790" s="25"/>
      <c r="K2790" s="4"/>
      <c r="L2790" s="25"/>
      <c r="N2790" s="26"/>
      <c r="O2790" s="26"/>
      <c r="P2790" s="26"/>
      <c r="Q2790" s="26"/>
      <c r="R2790" s="26"/>
      <c r="S2790" s="26"/>
      <c r="T2790" s="26"/>
      <c r="U2790" s="26"/>
      <c r="V2790" s="26"/>
      <c r="W2790" s="26"/>
      <c r="X2790" s="26"/>
      <c r="Y2790" s="26"/>
    </row>
    <row r="2791" spans="1:25" x14ac:dyDescent="0.3">
      <c r="A2791" s="18"/>
      <c r="B2791" s="19"/>
      <c r="C2791" s="4"/>
      <c r="D2791" s="20"/>
      <c r="E2791" s="20"/>
      <c r="F2791" s="21"/>
      <c r="G2791" s="22"/>
      <c r="H2791" s="23"/>
      <c r="I2791" s="24"/>
      <c r="J2791" s="25"/>
      <c r="K2791" s="4"/>
      <c r="L2791" s="25"/>
      <c r="N2791" s="26"/>
      <c r="O2791" s="26"/>
      <c r="P2791" s="26"/>
      <c r="Q2791" s="26"/>
      <c r="R2791" s="26"/>
      <c r="S2791" s="26"/>
      <c r="T2791" s="26"/>
      <c r="U2791" s="26"/>
      <c r="V2791" s="26"/>
      <c r="W2791" s="26"/>
      <c r="X2791" s="26"/>
      <c r="Y2791" s="26"/>
    </row>
    <row r="2792" spans="1:25" x14ac:dyDescent="0.3">
      <c r="A2792" s="18"/>
      <c r="B2792" s="19"/>
      <c r="C2792" s="4"/>
      <c r="D2792" s="20"/>
      <c r="E2792" s="20"/>
      <c r="F2792" s="21"/>
      <c r="G2792" s="22"/>
      <c r="H2792" s="23"/>
      <c r="I2792" s="24"/>
      <c r="J2792" s="25"/>
      <c r="K2792" s="4"/>
      <c r="L2792" s="25"/>
      <c r="N2792" s="26"/>
      <c r="O2792" s="26"/>
      <c r="P2792" s="26"/>
      <c r="Q2792" s="26"/>
      <c r="R2792" s="26"/>
      <c r="S2792" s="26"/>
      <c r="T2792" s="26"/>
      <c r="U2792" s="26"/>
      <c r="V2792" s="26"/>
      <c r="W2792" s="26"/>
      <c r="X2792" s="26"/>
      <c r="Y2792" s="26"/>
    </row>
    <row r="2793" spans="1:25" x14ac:dyDescent="0.3">
      <c r="A2793" s="18"/>
      <c r="B2793" s="19"/>
      <c r="C2793" s="4"/>
      <c r="D2793" s="20"/>
      <c r="E2793" s="20"/>
      <c r="F2793" s="21"/>
      <c r="G2793" s="22"/>
      <c r="H2793" s="23"/>
      <c r="I2793" s="24"/>
      <c r="J2793" s="25"/>
      <c r="K2793" s="4"/>
      <c r="L2793" s="25"/>
      <c r="N2793" s="26"/>
      <c r="O2793" s="26"/>
      <c r="P2793" s="26"/>
      <c r="Q2793" s="26"/>
      <c r="R2793" s="26"/>
      <c r="S2793" s="26"/>
      <c r="T2793" s="26"/>
      <c r="U2793" s="26"/>
      <c r="V2793" s="26"/>
      <c r="W2793" s="26"/>
      <c r="X2793" s="26"/>
      <c r="Y2793" s="26"/>
    </row>
    <row r="2794" spans="1:25" x14ac:dyDescent="0.3">
      <c r="A2794" s="18"/>
      <c r="B2794" s="19"/>
      <c r="C2794" s="4"/>
      <c r="D2794" s="20"/>
      <c r="E2794" s="20"/>
      <c r="F2794" s="21"/>
      <c r="G2794" s="22"/>
      <c r="H2794" s="23"/>
      <c r="I2794" s="24"/>
      <c r="J2794" s="25"/>
      <c r="K2794" s="4"/>
      <c r="L2794" s="25"/>
      <c r="N2794" s="26"/>
      <c r="O2794" s="26"/>
      <c r="P2794" s="26"/>
      <c r="Q2794" s="26"/>
      <c r="R2794" s="26"/>
      <c r="S2794" s="26"/>
      <c r="T2794" s="26"/>
      <c r="U2794" s="26"/>
      <c r="V2794" s="26"/>
      <c r="W2794" s="26"/>
      <c r="X2794" s="26"/>
      <c r="Y2794" s="26"/>
    </row>
    <row r="2795" spans="1:25" x14ac:dyDescent="0.3">
      <c r="A2795" s="18"/>
      <c r="B2795" s="19"/>
      <c r="C2795" s="4"/>
      <c r="D2795" s="20"/>
      <c r="E2795" s="20"/>
      <c r="F2795" s="21"/>
      <c r="G2795" s="22"/>
      <c r="H2795" s="23"/>
      <c r="I2795" s="24"/>
      <c r="J2795" s="25"/>
      <c r="K2795" s="4"/>
      <c r="L2795" s="25"/>
      <c r="N2795" s="26"/>
      <c r="O2795" s="26"/>
      <c r="P2795" s="26"/>
      <c r="Q2795" s="26"/>
      <c r="R2795" s="26"/>
      <c r="S2795" s="26"/>
      <c r="T2795" s="26"/>
      <c r="U2795" s="26"/>
      <c r="V2795" s="26"/>
      <c r="W2795" s="26"/>
      <c r="X2795" s="26"/>
      <c r="Y2795" s="26"/>
    </row>
    <row r="2796" spans="1:25" x14ac:dyDescent="0.3">
      <c r="A2796" s="18"/>
      <c r="B2796" s="19"/>
      <c r="C2796" s="4"/>
      <c r="D2796" s="20"/>
      <c r="E2796" s="20"/>
      <c r="F2796" s="21"/>
      <c r="G2796" s="22"/>
      <c r="H2796" s="23"/>
      <c r="I2796" s="24"/>
      <c r="J2796" s="25"/>
      <c r="K2796" s="4"/>
      <c r="L2796" s="25"/>
      <c r="N2796" s="26"/>
      <c r="O2796" s="26"/>
      <c r="P2796" s="26"/>
      <c r="Q2796" s="26"/>
      <c r="R2796" s="26"/>
      <c r="S2796" s="26"/>
      <c r="T2796" s="26"/>
      <c r="U2796" s="26"/>
      <c r="V2796" s="26"/>
      <c r="W2796" s="26"/>
      <c r="X2796" s="26"/>
      <c r="Y2796" s="26"/>
    </row>
    <row r="2797" spans="1:25" x14ac:dyDescent="0.3">
      <c r="A2797" s="18"/>
      <c r="B2797" s="19"/>
      <c r="C2797" s="4"/>
      <c r="D2797" s="20"/>
      <c r="E2797" s="20"/>
      <c r="F2797" s="21"/>
      <c r="G2797" s="22"/>
      <c r="H2797" s="23"/>
      <c r="I2797" s="24"/>
      <c r="J2797" s="25"/>
      <c r="K2797" s="4"/>
      <c r="L2797" s="25"/>
      <c r="N2797" s="26"/>
      <c r="O2797" s="26"/>
      <c r="P2797" s="26"/>
      <c r="Q2797" s="26"/>
      <c r="R2797" s="26"/>
      <c r="S2797" s="26"/>
      <c r="T2797" s="26"/>
      <c r="U2797" s="26"/>
      <c r="V2797" s="26"/>
      <c r="W2797" s="26"/>
      <c r="X2797" s="26"/>
      <c r="Y2797" s="26"/>
    </row>
    <row r="2798" spans="1:25" x14ac:dyDescent="0.3">
      <c r="A2798" s="18"/>
      <c r="B2798" s="19"/>
      <c r="C2798" s="4"/>
      <c r="D2798" s="20"/>
      <c r="E2798" s="20"/>
      <c r="F2798" s="21"/>
      <c r="G2798" s="22"/>
      <c r="H2798" s="23"/>
      <c r="I2798" s="24"/>
      <c r="J2798" s="25"/>
      <c r="K2798" s="4"/>
      <c r="L2798" s="25"/>
      <c r="N2798" s="26"/>
      <c r="O2798" s="26"/>
      <c r="P2798" s="26"/>
      <c r="Q2798" s="26"/>
      <c r="R2798" s="26"/>
      <c r="S2798" s="26"/>
      <c r="T2798" s="26"/>
      <c r="U2798" s="26"/>
      <c r="V2798" s="26"/>
      <c r="W2798" s="26"/>
      <c r="X2798" s="26"/>
      <c r="Y2798" s="26"/>
    </row>
    <row r="2799" spans="1:25" x14ac:dyDescent="0.3">
      <c r="A2799" s="18"/>
      <c r="B2799" s="19"/>
      <c r="C2799" s="4"/>
      <c r="D2799" s="20"/>
      <c r="E2799" s="20"/>
      <c r="F2799" s="21"/>
      <c r="G2799" s="22"/>
      <c r="H2799" s="23"/>
      <c r="I2799" s="24"/>
      <c r="J2799" s="25"/>
      <c r="K2799" s="4"/>
      <c r="L2799" s="25"/>
      <c r="N2799" s="26"/>
      <c r="O2799" s="26"/>
      <c r="P2799" s="26"/>
      <c r="Q2799" s="26"/>
      <c r="R2799" s="26"/>
      <c r="S2799" s="26"/>
      <c r="T2799" s="26"/>
      <c r="U2799" s="26"/>
      <c r="V2799" s="26"/>
      <c r="W2799" s="26"/>
      <c r="X2799" s="26"/>
      <c r="Y2799" s="26"/>
    </row>
    <row r="2800" spans="1:25" x14ac:dyDescent="0.3">
      <c r="A2800" s="18"/>
      <c r="B2800" s="19"/>
      <c r="C2800" s="4"/>
      <c r="D2800" s="20"/>
      <c r="E2800" s="20"/>
      <c r="F2800" s="21"/>
      <c r="G2800" s="22"/>
      <c r="H2800" s="23"/>
      <c r="I2800" s="24"/>
      <c r="J2800" s="25"/>
      <c r="K2800" s="4"/>
      <c r="L2800" s="25"/>
      <c r="N2800" s="26"/>
      <c r="O2800" s="26"/>
      <c r="P2800" s="26"/>
      <c r="Q2800" s="26"/>
      <c r="R2800" s="26"/>
      <c r="S2800" s="26"/>
      <c r="T2800" s="26"/>
      <c r="U2800" s="26"/>
      <c r="V2800" s="26"/>
      <c r="W2800" s="26"/>
      <c r="X2800" s="26"/>
      <c r="Y2800" s="26"/>
    </row>
    <row r="2801" spans="1:25" x14ac:dyDescent="0.3">
      <c r="A2801" s="18"/>
      <c r="B2801" s="19"/>
      <c r="C2801" s="4"/>
      <c r="D2801" s="20"/>
      <c r="E2801" s="20"/>
      <c r="F2801" s="21"/>
      <c r="G2801" s="22"/>
      <c r="H2801" s="23"/>
      <c r="I2801" s="24"/>
      <c r="J2801" s="25"/>
      <c r="K2801" s="4"/>
      <c r="L2801" s="25"/>
      <c r="N2801" s="26"/>
      <c r="O2801" s="26"/>
      <c r="P2801" s="26"/>
      <c r="Q2801" s="26"/>
      <c r="R2801" s="26"/>
      <c r="S2801" s="26"/>
      <c r="T2801" s="26"/>
      <c r="U2801" s="26"/>
      <c r="V2801" s="26"/>
      <c r="W2801" s="26"/>
      <c r="X2801" s="26"/>
      <c r="Y2801" s="26"/>
    </row>
    <row r="2802" spans="1:25" x14ac:dyDescent="0.3">
      <c r="A2802" s="18"/>
      <c r="B2802" s="19"/>
      <c r="C2802" s="4"/>
      <c r="D2802" s="20"/>
      <c r="E2802" s="20"/>
      <c r="F2802" s="21"/>
      <c r="G2802" s="22"/>
      <c r="H2802" s="23"/>
      <c r="I2802" s="24"/>
      <c r="J2802" s="25"/>
      <c r="K2802" s="4"/>
      <c r="L2802" s="25"/>
      <c r="N2802" s="26"/>
      <c r="O2802" s="26"/>
      <c r="P2802" s="26"/>
      <c r="Q2802" s="26"/>
      <c r="R2802" s="26"/>
      <c r="S2802" s="26"/>
      <c r="T2802" s="26"/>
      <c r="U2802" s="26"/>
      <c r="V2802" s="26"/>
      <c r="W2802" s="26"/>
      <c r="X2802" s="26"/>
      <c r="Y2802" s="26"/>
    </row>
    <row r="2803" spans="1:25" x14ac:dyDescent="0.3">
      <c r="A2803" s="18"/>
      <c r="B2803" s="19"/>
      <c r="C2803" s="4"/>
      <c r="D2803" s="20"/>
      <c r="E2803" s="20"/>
      <c r="F2803" s="21"/>
      <c r="G2803" s="22"/>
      <c r="H2803" s="23"/>
      <c r="I2803" s="24"/>
      <c r="J2803" s="25"/>
      <c r="K2803" s="4"/>
      <c r="L2803" s="25"/>
      <c r="N2803" s="26"/>
      <c r="O2803" s="26"/>
      <c r="P2803" s="26"/>
      <c r="Q2803" s="26"/>
      <c r="R2803" s="26"/>
      <c r="S2803" s="26"/>
      <c r="T2803" s="26"/>
      <c r="U2803" s="26"/>
      <c r="V2803" s="26"/>
      <c r="W2803" s="26"/>
      <c r="X2803" s="26"/>
      <c r="Y2803" s="26"/>
    </row>
    <row r="2804" spans="1:25" x14ac:dyDescent="0.3">
      <c r="A2804" s="18"/>
      <c r="B2804" s="19"/>
      <c r="C2804" s="4"/>
      <c r="D2804" s="20"/>
      <c r="E2804" s="20"/>
      <c r="F2804" s="21"/>
      <c r="G2804" s="22"/>
      <c r="H2804" s="23"/>
      <c r="I2804" s="24"/>
      <c r="J2804" s="25"/>
      <c r="K2804" s="4"/>
      <c r="L2804" s="25"/>
      <c r="N2804" s="26"/>
      <c r="O2804" s="26"/>
      <c r="P2804" s="26"/>
      <c r="Q2804" s="26"/>
      <c r="R2804" s="26"/>
      <c r="S2804" s="26"/>
      <c r="T2804" s="26"/>
      <c r="U2804" s="26"/>
      <c r="V2804" s="26"/>
      <c r="W2804" s="26"/>
      <c r="X2804" s="26"/>
      <c r="Y2804" s="26"/>
    </row>
    <row r="2805" spans="1:25" x14ac:dyDescent="0.3">
      <c r="A2805" s="18"/>
      <c r="B2805" s="19"/>
      <c r="C2805" s="4"/>
      <c r="D2805" s="20"/>
      <c r="E2805" s="20"/>
      <c r="F2805" s="21"/>
      <c r="G2805" s="22"/>
      <c r="H2805" s="23"/>
      <c r="I2805" s="24"/>
      <c r="J2805" s="25"/>
      <c r="K2805" s="4"/>
      <c r="L2805" s="25"/>
      <c r="N2805" s="26"/>
      <c r="O2805" s="26"/>
      <c r="P2805" s="26"/>
      <c r="Q2805" s="26"/>
      <c r="R2805" s="26"/>
      <c r="S2805" s="26"/>
      <c r="T2805" s="26"/>
      <c r="U2805" s="26"/>
      <c r="V2805" s="26"/>
      <c r="W2805" s="26"/>
      <c r="X2805" s="26"/>
      <c r="Y2805" s="26"/>
    </row>
    <row r="2806" spans="1:25" x14ac:dyDescent="0.3">
      <c r="A2806" s="18"/>
      <c r="B2806" s="19"/>
      <c r="C2806" s="4"/>
      <c r="D2806" s="20"/>
      <c r="E2806" s="20"/>
      <c r="F2806" s="21"/>
      <c r="G2806" s="22"/>
      <c r="H2806" s="23"/>
      <c r="I2806" s="24"/>
      <c r="J2806" s="25"/>
      <c r="K2806" s="4"/>
      <c r="L2806" s="25"/>
      <c r="N2806" s="26"/>
      <c r="O2806" s="26"/>
      <c r="P2806" s="26"/>
      <c r="Q2806" s="26"/>
      <c r="R2806" s="26"/>
      <c r="S2806" s="26"/>
      <c r="T2806" s="26"/>
      <c r="U2806" s="26"/>
      <c r="V2806" s="26"/>
      <c r="W2806" s="26"/>
      <c r="X2806" s="26"/>
      <c r="Y2806" s="26"/>
    </row>
    <row r="2807" spans="1:25" x14ac:dyDescent="0.3">
      <c r="A2807" s="18"/>
      <c r="B2807" s="19"/>
      <c r="C2807" s="4"/>
      <c r="D2807" s="20"/>
      <c r="E2807" s="20"/>
      <c r="F2807" s="21"/>
      <c r="G2807" s="22"/>
      <c r="H2807" s="23"/>
      <c r="I2807" s="24"/>
      <c r="J2807" s="25"/>
      <c r="K2807" s="4"/>
      <c r="L2807" s="25"/>
      <c r="N2807" s="26"/>
      <c r="O2807" s="26"/>
      <c r="P2807" s="26"/>
      <c r="Q2807" s="26"/>
      <c r="R2807" s="26"/>
      <c r="S2807" s="26"/>
      <c r="T2807" s="26"/>
      <c r="U2807" s="26"/>
      <c r="V2807" s="26"/>
      <c r="W2807" s="26"/>
      <c r="X2807" s="26"/>
      <c r="Y2807" s="26"/>
    </row>
    <row r="2808" spans="1:25" x14ac:dyDescent="0.3">
      <c r="A2808" s="18"/>
      <c r="B2808" s="19"/>
      <c r="C2808" s="4"/>
      <c r="D2808" s="20"/>
      <c r="E2808" s="20"/>
      <c r="F2808" s="21"/>
      <c r="G2808" s="22"/>
      <c r="H2808" s="23"/>
      <c r="I2808" s="24"/>
      <c r="J2808" s="25"/>
      <c r="K2808" s="4"/>
      <c r="L2808" s="25"/>
      <c r="N2808" s="26"/>
      <c r="O2808" s="26"/>
      <c r="P2808" s="26"/>
      <c r="Q2808" s="26"/>
      <c r="R2808" s="26"/>
      <c r="S2808" s="26"/>
      <c r="T2808" s="26"/>
      <c r="U2808" s="26"/>
      <c r="V2808" s="26"/>
      <c r="W2808" s="26"/>
      <c r="X2808" s="26"/>
      <c r="Y2808" s="26"/>
    </row>
    <row r="2809" spans="1:25" x14ac:dyDescent="0.3">
      <c r="A2809" s="18"/>
      <c r="B2809" s="19"/>
      <c r="C2809" s="4"/>
      <c r="D2809" s="20"/>
      <c r="E2809" s="20"/>
      <c r="F2809" s="21"/>
      <c r="G2809" s="22"/>
      <c r="H2809" s="23"/>
      <c r="I2809" s="24"/>
      <c r="J2809" s="25"/>
      <c r="K2809" s="4"/>
      <c r="L2809" s="25"/>
      <c r="N2809" s="26"/>
      <c r="O2809" s="26"/>
      <c r="P2809" s="26"/>
      <c r="Q2809" s="26"/>
      <c r="R2809" s="26"/>
      <c r="S2809" s="26"/>
      <c r="T2809" s="26"/>
      <c r="U2809" s="26"/>
      <c r="V2809" s="26"/>
      <c r="W2809" s="26"/>
      <c r="X2809" s="26"/>
      <c r="Y2809" s="26"/>
    </row>
    <row r="2810" spans="1:25" x14ac:dyDescent="0.3">
      <c r="A2810" s="18"/>
      <c r="B2810" s="19"/>
      <c r="C2810" s="4"/>
      <c r="D2810" s="20"/>
      <c r="E2810" s="20"/>
      <c r="F2810" s="21"/>
      <c r="G2810" s="22"/>
      <c r="H2810" s="23"/>
      <c r="I2810" s="24"/>
      <c r="J2810" s="25"/>
      <c r="K2810" s="4"/>
      <c r="L2810" s="25"/>
      <c r="N2810" s="26"/>
      <c r="O2810" s="26"/>
      <c r="P2810" s="26"/>
      <c r="Q2810" s="26"/>
      <c r="R2810" s="26"/>
      <c r="S2810" s="26"/>
      <c r="T2810" s="26"/>
      <c r="U2810" s="26"/>
      <c r="V2810" s="26"/>
      <c r="W2810" s="26"/>
      <c r="X2810" s="26"/>
      <c r="Y2810" s="26"/>
    </row>
    <row r="2811" spans="1:25" x14ac:dyDescent="0.3">
      <c r="A2811" s="18"/>
      <c r="B2811" s="19"/>
      <c r="C2811" s="4"/>
      <c r="D2811" s="20"/>
      <c r="E2811" s="20"/>
      <c r="F2811" s="21"/>
      <c r="G2811" s="22"/>
      <c r="H2811" s="23"/>
      <c r="I2811" s="24"/>
      <c r="J2811" s="25"/>
      <c r="K2811" s="4"/>
      <c r="L2811" s="25"/>
      <c r="N2811" s="26"/>
      <c r="O2811" s="26"/>
      <c r="P2811" s="26"/>
      <c r="Q2811" s="26"/>
      <c r="R2811" s="26"/>
      <c r="S2811" s="26"/>
      <c r="T2811" s="26"/>
      <c r="U2811" s="26"/>
      <c r="V2811" s="26"/>
      <c r="W2811" s="26"/>
      <c r="X2811" s="26"/>
      <c r="Y2811" s="26"/>
    </row>
    <row r="2812" spans="1:25" x14ac:dyDescent="0.3">
      <c r="A2812" s="18"/>
      <c r="B2812" s="19"/>
      <c r="C2812" s="4"/>
      <c r="D2812" s="20"/>
      <c r="E2812" s="20"/>
      <c r="F2812" s="21"/>
      <c r="G2812" s="22"/>
      <c r="H2812" s="23"/>
      <c r="I2812" s="24"/>
      <c r="J2812" s="25"/>
      <c r="K2812" s="4"/>
      <c r="L2812" s="25"/>
      <c r="N2812" s="26"/>
      <c r="O2812" s="26"/>
      <c r="P2812" s="26"/>
      <c r="Q2812" s="26"/>
      <c r="R2812" s="26"/>
      <c r="S2812" s="26"/>
      <c r="T2812" s="26"/>
      <c r="U2812" s="26"/>
      <c r="V2812" s="26"/>
      <c r="W2812" s="26"/>
      <c r="X2812" s="26"/>
      <c r="Y2812" s="26"/>
    </row>
    <row r="2813" spans="1:25" x14ac:dyDescent="0.3">
      <c r="A2813" s="18"/>
      <c r="B2813" s="19"/>
      <c r="C2813" s="4"/>
      <c r="D2813" s="20"/>
      <c r="E2813" s="20"/>
      <c r="F2813" s="21"/>
      <c r="G2813" s="22"/>
      <c r="H2813" s="23"/>
      <c r="I2813" s="24"/>
      <c r="J2813" s="25"/>
      <c r="K2813" s="4"/>
      <c r="L2813" s="25"/>
      <c r="N2813" s="26"/>
      <c r="O2813" s="26"/>
      <c r="P2813" s="26"/>
      <c r="Q2813" s="26"/>
      <c r="R2813" s="26"/>
      <c r="S2813" s="26"/>
      <c r="T2813" s="26"/>
      <c r="U2813" s="26"/>
      <c r="V2813" s="26"/>
      <c r="W2813" s="26"/>
      <c r="X2813" s="26"/>
      <c r="Y2813" s="26"/>
    </row>
    <row r="2814" spans="1:25" x14ac:dyDescent="0.3">
      <c r="A2814" s="18"/>
      <c r="B2814" s="19"/>
      <c r="C2814" s="4"/>
      <c r="D2814" s="20"/>
      <c r="E2814" s="20"/>
      <c r="F2814" s="21"/>
      <c r="G2814" s="22"/>
      <c r="H2814" s="23"/>
      <c r="I2814" s="24"/>
      <c r="J2814" s="25"/>
      <c r="K2814" s="4"/>
      <c r="L2814" s="25"/>
      <c r="N2814" s="26"/>
      <c r="O2814" s="26"/>
      <c r="P2814" s="26"/>
      <c r="Q2814" s="26"/>
      <c r="R2814" s="26"/>
      <c r="S2814" s="26"/>
      <c r="T2814" s="26"/>
      <c r="U2814" s="26"/>
      <c r="V2814" s="26"/>
      <c r="W2814" s="26"/>
      <c r="X2814" s="26"/>
      <c r="Y2814" s="26"/>
    </row>
    <row r="2815" spans="1:25" x14ac:dyDescent="0.3">
      <c r="A2815" s="18"/>
      <c r="B2815" s="19"/>
      <c r="C2815" s="4"/>
      <c r="D2815" s="20"/>
      <c r="E2815" s="20"/>
      <c r="F2815" s="21"/>
      <c r="G2815" s="22"/>
      <c r="H2815" s="23"/>
      <c r="I2815" s="24"/>
      <c r="J2815" s="25"/>
      <c r="K2815" s="4"/>
      <c r="L2815" s="25"/>
      <c r="N2815" s="26"/>
      <c r="O2815" s="26"/>
      <c r="P2815" s="26"/>
      <c r="Q2815" s="26"/>
      <c r="R2815" s="26"/>
      <c r="S2815" s="26"/>
      <c r="T2815" s="26"/>
      <c r="U2815" s="26"/>
      <c r="V2815" s="26"/>
      <c r="W2815" s="26"/>
      <c r="X2815" s="26"/>
      <c r="Y2815" s="26"/>
    </row>
    <row r="2816" spans="1:25" x14ac:dyDescent="0.3">
      <c r="A2816" s="18"/>
      <c r="B2816" s="19"/>
      <c r="C2816" s="4"/>
      <c r="D2816" s="20"/>
      <c r="E2816" s="20"/>
      <c r="F2816" s="21"/>
      <c r="G2816" s="22"/>
      <c r="H2816" s="23"/>
      <c r="I2816" s="24"/>
      <c r="J2816" s="25"/>
      <c r="K2816" s="4"/>
      <c r="L2816" s="25"/>
      <c r="N2816" s="26"/>
      <c r="O2816" s="26"/>
      <c r="P2816" s="26"/>
      <c r="Q2816" s="26"/>
      <c r="R2816" s="26"/>
      <c r="S2816" s="26"/>
      <c r="T2816" s="26"/>
      <c r="U2816" s="26"/>
      <c r="V2816" s="26"/>
      <c r="W2816" s="26"/>
      <c r="X2816" s="26"/>
      <c r="Y2816" s="26"/>
    </row>
    <row r="2817" spans="1:25" x14ac:dyDescent="0.3">
      <c r="A2817" s="18"/>
      <c r="B2817" s="19"/>
      <c r="C2817" s="4"/>
      <c r="D2817" s="20"/>
      <c r="E2817" s="20"/>
      <c r="F2817" s="21"/>
      <c r="G2817" s="22"/>
      <c r="H2817" s="23"/>
      <c r="I2817" s="24"/>
      <c r="J2817" s="25"/>
      <c r="K2817" s="4"/>
      <c r="L2817" s="25"/>
      <c r="N2817" s="26"/>
      <c r="O2817" s="26"/>
      <c r="P2817" s="26"/>
      <c r="Q2817" s="26"/>
      <c r="R2817" s="26"/>
      <c r="S2817" s="26"/>
      <c r="T2817" s="26"/>
      <c r="U2817" s="26"/>
      <c r="V2817" s="26"/>
      <c r="W2817" s="26"/>
      <c r="X2817" s="26"/>
      <c r="Y2817" s="26"/>
    </row>
    <row r="2818" spans="1:25" x14ac:dyDescent="0.3">
      <c r="A2818" s="18"/>
      <c r="B2818" s="19"/>
      <c r="C2818" s="4"/>
      <c r="D2818" s="20"/>
      <c r="E2818" s="20"/>
      <c r="F2818" s="21"/>
      <c r="G2818" s="22"/>
      <c r="H2818" s="23"/>
      <c r="I2818" s="24"/>
      <c r="J2818" s="25"/>
      <c r="K2818" s="4"/>
      <c r="L2818" s="25"/>
      <c r="N2818" s="26"/>
      <c r="O2818" s="26"/>
      <c r="P2818" s="26"/>
      <c r="Q2818" s="26"/>
      <c r="R2818" s="26"/>
      <c r="S2818" s="26"/>
      <c r="T2818" s="26"/>
      <c r="U2818" s="26"/>
      <c r="V2818" s="26"/>
      <c r="W2818" s="26"/>
      <c r="X2818" s="26"/>
      <c r="Y2818" s="26"/>
    </row>
    <row r="2819" spans="1:25" x14ac:dyDescent="0.3">
      <c r="A2819" s="18"/>
      <c r="B2819" s="19"/>
      <c r="C2819" s="4"/>
      <c r="D2819" s="20"/>
      <c r="E2819" s="20"/>
      <c r="F2819" s="21"/>
      <c r="G2819" s="22"/>
      <c r="H2819" s="23"/>
      <c r="I2819" s="24"/>
      <c r="J2819" s="25"/>
      <c r="K2819" s="4"/>
      <c r="L2819" s="25"/>
      <c r="N2819" s="26"/>
      <c r="O2819" s="26"/>
      <c r="P2819" s="26"/>
      <c r="Q2819" s="26"/>
      <c r="R2819" s="26"/>
      <c r="S2819" s="26"/>
      <c r="T2819" s="26"/>
      <c r="U2819" s="26"/>
      <c r="V2819" s="26"/>
      <c r="W2819" s="26"/>
      <c r="X2819" s="26"/>
      <c r="Y2819" s="26"/>
    </row>
    <row r="2820" spans="1:25" x14ac:dyDescent="0.3">
      <c r="A2820" s="18"/>
      <c r="B2820" s="19"/>
      <c r="C2820" s="4"/>
      <c r="D2820" s="20"/>
      <c r="E2820" s="20"/>
      <c r="F2820" s="21"/>
      <c r="G2820" s="22"/>
      <c r="H2820" s="23"/>
      <c r="I2820" s="24"/>
      <c r="J2820" s="25"/>
      <c r="K2820" s="4"/>
      <c r="L2820" s="25"/>
      <c r="N2820" s="26"/>
      <c r="O2820" s="26"/>
      <c r="P2820" s="26"/>
      <c r="Q2820" s="26"/>
      <c r="R2820" s="26"/>
      <c r="S2820" s="26"/>
      <c r="T2820" s="26"/>
      <c r="U2820" s="26"/>
      <c r="V2820" s="26"/>
      <c r="W2820" s="26"/>
      <c r="X2820" s="26"/>
      <c r="Y2820" s="26"/>
    </row>
    <row r="2821" spans="1:25" x14ac:dyDescent="0.3">
      <c r="A2821" s="18"/>
      <c r="B2821" s="19"/>
      <c r="C2821" s="4"/>
      <c r="D2821" s="20"/>
      <c r="E2821" s="20"/>
      <c r="F2821" s="21"/>
      <c r="G2821" s="22"/>
      <c r="H2821" s="23"/>
      <c r="I2821" s="24"/>
      <c r="J2821" s="25"/>
      <c r="K2821" s="4"/>
      <c r="L2821" s="25"/>
      <c r="N2821" s="26"/>
      <c r="O2821" s="26"/>
      <c r="P2821" s="26"/>
      <c r="Q2821" s="26"/>
      <c r="R2821" s="26"/>
      <c r="S2821" s="26"/>
      <c r="T2821" s="26"/>
      <c r="U2821" s="26"/>
      <c r="V2821" s="26"/>
      <c r="W2821" s="26"/>
      <c r="X2821" s="26"/>
      <c r="Y2821" s="26"/>
    </row>
    <row r="2822" spans="1:25" x14ac:dyDescent="0.3">
      <c r="A2822" s="18"/>
      <c r="B2822" s="19"/>
      <c r="C2822" s="4"/>
      <c r="D2822" s="20"/>
      <c r="E2822" s="20"/>
      <c r="F2822" s="21"/>
      <c r="G2822" s="22"/>
      <c r="H2822" s="23"/>
      <c r="I2822" s="24"/>
      <c r="J2822" s="25"/>
      <c r="K2822" s="4"/>
      <c r="L2822" s="25"/>
      <c r="N2822" s="26"/>
      <c r="O2822" s="26"/>
      <c r="P2822" s="26"/>
      <c r="Q2822" s="26"/>
      <c r="R2822" s="26"/>
      <c r="S2822" s="26"/>
      <c r="T2822" s="26"/>
      <c r="U2822" s="26"/>
      <c r="V2822" s="26"/>
      <c r="W2822" s="26"/>
      <c r="X2822" s="26"/>
      <c r="Y2822" s="26"/>
    </row>
    <row r="2823" spans="1:25" x14ac:dyDescent="0.3">
      <c r="A2823" s="18"/>
      <c r="B2823" s="19"/>
      <c r="C2823" s="4"/>
      <c r="D2823" s="20"/>
      <c r="E2823" s="20"/>
      <c r="F2823" s="21"/>
      <c r="G2823" s="22"/>
      <c r="H2823" s="23"/>
      <c r="I2823" s="24"/>
      <c r="J2823" s="25"/>
      <c r="K2823" s="4"/>
      <c r="L2823" s="25"/>
      <c r="N2823" s="26"/>
      <c r="O2823" s="26"/>
      <c r="P2823" s="26"/>
      <c r="Q2823" s="26"/>
      <c r="R2823" s="26"/>
      <c r="S2823" s="26"/>
      <c r="T2823" s="26"/>
      <c r="U2823" s="26"/>
      <c r="V2823" s="26"/>
      <c r="W2823" s="26"/>
      <c r="X2823" s="26"/>
      <c r="Y2823" s="26"/>
    </row>
    <row r="2824" spans="1:25" x14ac:dyDescent="0.3">
      <c r="A2824" s="18"/>
      <c r="B2824" s="19"/>
      <c r="C2824" s="4"/>
      <c r="D2824" s="20"/>
      <c r="E2824" s="20"/>
      <c r="F2824" s="21"/>
      <c r="G2824" s="22"/>
      <c r="H2824" s="23"/>
      <c r="I2824" s="24"/>
      <c r="J2824" s="25"/>
      <c r="K2824" s="4"/>
      <c r="L2824" s="25"/>
      <c r="N2824" s="26"/>
      <c r="O2824" s="26"/>
      <c r="P2824" s="26"/>
      <c r="Q2824" s="26"/>
      <c r="R2824" s="26"/>
      <c r="S2824" s="26"/>
      <c r="T2824" s="26"/>
      <c r="U2824" s="26"/>
      <c r="V2824" s="26"/>
      <c r="W2824" s="26"/>
      <c r="X2824" s="26"/>
      <c r="Y2824" s="26"/>
    </row>
    <row r="2825" spans="1:25" x14ac:dyDescent="0.3">
      <c r="A2825" s="18"/>
      <c r="B2825" s="19"/>
      <c r="C2825" s="4"/>
      <c r="D2825" s="20"/>
      <c r="E2825" s="20"/>
      <c r="F2825" s="21"/>
      <c r="G2825" s="22"/>
      <c r="H2825" s="23"/>
      <c r="I2825" s="24"/>
      <c r="J2825" s="25"/>
      <c r="K2825" s="4"/>
      <c r="L2825" s="25"/>
      <c r="N2825" s="26"/>
      <c r="O2825" s="26"/>
      <c r="P2825" s="26"/>
      <c r="Q2825" s="26"/>
      <c r="R2825" s="26"/>
      <c r="S2825" s="26"/>
      <c r="T2825" s="26"/>
      <c r="U2825" s="26"/>
      <c r="V2825" s="26"/>
      <c r="W2825" s="26"/>
      <c r="X2825" s="26"/>
      <c r="Y2825" s="26"/>
    </row>
    <row r="2826" spans="1:25" x14ac:dyDescent="0.3">
      <c r="A2826" s="18"/>
      <c r="B2826" s="19"/>
      <c r="C2826" s="4"/>
      <c r="D2826" s="20"/>
      <c r="E2826" s="20"/>
      <c r="F2826" s="21"/>
      <c r="G2826" s="22"/>
      <c r="H2826" s="23"/>
      <c r="I2826" s="24"/>
      <c r="J2826" s="25"/>
      <c r="K2826" s="4"/>
      <c r="L2826" s="25"/>
      <c r="N2826" s="26"/>
      <c r="O2826" s="26"/>
      <c r="P2826" s="26"/>
      <c r="Q2826" s="26"/>
      <c r="R2826" s="26"/>
      <c r="S2826" s="26"/>
      <c r="T2826" s="26"/>
      <c r="U2826" s="26"/>
      <c r="V2826" s="26"/>
      <c r="W2826" s="26"/>
      <c r="X2826" s="26"/>
      <c r="Y2826" s="26"/>
    </row>
    <row r="2827" spans="1:25" x14ac:dyDescent="0.3">
      <c r="A2827" s="18"/>
      <c r="B2827" s="19"/>
      <c r="C2827" s="4"/>
      <c r="D2827" s="20"/>
      <c r="E2827" s="20"/>
      <c r="F2827" s="21"/>
      <c r="G2827" s="22"/>
      <c r="H2827" s="23"/>
      <c r="I2827" s="24"/>
      <c r="J2827" s="25"/>
      <c r="K2827" s="4"/>
      <c r="L2827" s="25"/>
      <c r="N2827" s="26"/>
      <c r="O2827" s="26"/>
      <c r="P2827" s="26"/>
      <c r="Q2827" s="26"/>
      <c r="R2827" s="26"/>
      <c r="S2827" s="26"/>
      <c r="T2827" s="26"/>
      <c r="U2827" s="26"/>
      <c r="V2827" s="26"/>
      <c r="W2827" s="26"/>
      <c r="X2827" s="26"/>
      <c r="Y2827" s="26"/>
    </row>
    <row r="2828" spans="1:25" x14ac:dyDescent="0.3">
      <c r="A2828" s="18"/>
      <c r="B2828" s="19"/>
      <c r="C2828" s="4"/>
      <c r="D2828" s="20"/>
      <c r="E2828" s="20"/>
      <c r="F2828" s="21"/>
      <c r="G2828" s="22"/>
      <c r="H2828" s="23"/>
      <c r="I2828" s="24"/>
      <c r="J2828" s="25"/>
      <c r="K2828" s="4"/>
      <c r="L2828" s="25"/>
      <c r="N2828" s="26"/>
      <c r="O2828" s="26"/>
      <c r="P2828" s="26"/>
      <c r="Q2828" s="26"/>
      <c r="R2828" s="26"/>
      <c r="S2828" s="26"/>
      <c r="T2828" s="26"/>
      <c r="U2828" s="26"/>
      <c r="V2828" s="26"/>
      <c r="W2828" s="26"/>
      <c r="X2828" s="26"/>
      <c r="Y2828" s="26"/>
    </row>
    <row r="2829" spans="1:25" x14ac:dyDescent="0.3">
      <c r="A2829" s="18"/>
      <c r="B2829" s="19"/>
      <c r="C2829" s="4"/>
      <c r="D2829" s="20"/>
      <c r="E2829" s="20"/>
      <c r="F2829" s="21"/>
      <c r="G2829" s="22"/>
      <c r="H2829" s="23"/>
      <c r="I2829" s="24"/>
      <c r="J2829" s="25"/>
      <c r="K2829" s="4"/>
      <c r="L2829" s="25"/>
      <c r="N2829" s="26"/>
      <c r="O2829" s="26"/>
      <c r="P2829" s="26"/>
      <c r="Q2829" s="26"/>
      <c r="R2829" s="26"/>
      <c r="S2829" s="26"/>
      <c r="T2829" s="26"/>
      <c r="U2829" s="26"/>
      <c r="V2829" s="26"/>
      <c r="W2829" s="26"/>
      <c r="X2829" s="26"/>
      <c r="Y2829" s="26"/>
    </row>
    <row r="2830" spans="1:25" x14ac:dyDescent="0.3">
      <c r="A2830" s="18"/>
      <c r="B2830" s="19"/>
      <c r="C2830" s="4"/>
      <c r="D2830" s="20"/>
      <c r="E2830" s="20"/>
      <c r="F2830" s="21"/>
      <c r="G2830" s="22"/>
      <c r="H2830" s="23"/>
      <c r="I2830" s="24"/>
      <c r="J2830" s="25"/>
      <c r="K2830" s="4"/>
      <c r="L2830" s="25"/>
      <c r="N2830" s="26"/>
      <c r="O2830" s="26"/>
      <c r="P2830" s="26"/>
      <c r="Q2830" s="26"/>
      <c r="R2830" s="26"/>
      <c r="S2830" s="26"/>
      <c r="T2830" s="26"/>
      <c r="U2830" s="26"/>
      <c r="V2830" s="26"/>
      <c r="W2830" s="26"/>
      <c r="X2830" s="26"/>
      <c r="Y2830" s="26"/>
    </row>
    <row r="2831" spans="1:25" x14ac:dyDescent="0.3">
      <c r="A2831" s="18"/>
      <c r="B2831" s="19"/>
      <c r="C2831" s="4"/>
      <c r="D2831" s="20"/>
      <c r="E2831" s="20"/>
      <c r="F2831" s="21"/>
      <c r="G2831" s="22"/>
      <c r="H2831" s="23"/>
      <c r="I2831" s="24"/>
      <c r="J2831" s="25"/>
      <c r="K2831" s="4"/>
      <c r="L2831" s="25"/>
      <c r="N2831" s="26"/>
      <c r="O2831" s="26"/>
      <c r="P2831" s="26"/>
      <c r="Q2831" s="26"/>
      <c r="R2831" s="26"/>
      <c r="S2831" s="26"/>
      <c r="T2831" s="26"/>
      <c r="U2831" s="26"/>
      <c r="V2831" s="26"/>
      <c r="W2831" s="26"/>
      <c r="X2831" s="26"/>
      <c r="Y2831" s="26"/>
    </row>
    <row r="2832" spans="1:25" x14ac:dyDescent="0.3">
      <c r="A2832" s="18"/>
      <c r="B2832" s="19"/>
      <c r="C2832" s="4"/>
      <c r="D2832" s="20"/>
      <c r="E2832" s="20"/>
      <c r="F2832" s="21"/>
      <c r="G2832" s="22"/>
      <c r="H2832" s="23"/>
      <c r="I2832" s="24"/>
      <c r="J2832" s="25"/>
      <c r="K2832" s="4"/>
      <c r="L2832" s="25"/>
      <c r="N2832" s="26"/>
      <c r="O2832" s="26"/>
      <c r="P2832" s="26"/>
      <c r="Q2832" s="26"/>
      <c r="R2832" s="26"/>
      <c r="S2832" s="26"/>
      <c r="T2832" s="26"/>
      <c r="U2832" s="26"/>
      <c r="V2832" s="26"/>
      <c r="W2832" s="26"/>
      <c r="X2832" s="26"/>
      <c r="Y2832" s="26"/>
    </row>
    <row r="2833" spans="1:25" x14ac:dyDescent="0.3">
      <c r="A2833" s="18"/>
      <c r="B2833" s="19"/>
      <c r="C2833" s="4"/>
      <c r="D2833" s="20"/>
      <c r="E2833" s="20"/>
      <c r="F2833" s="21"/>
      <c r="G2833" s="22"/>
      <c r="H2833" s="23"/>
      <c r="I2833" s="24"/>
      <c r="J2833" s="25"/>
      <c r="K2833" s="4"/>
      <c r="L2833" s="25"/>
      <c r="N2833" s="26"/>
      <c r="O2833" s="26"/>
      <c r="P2833" s="26"/>
      <c r="Q2833" s="26"/>
      <c r="R2833" s="26"/>
      <c r="S2833" s="26"/>
      <c r="T2833" s="26"/>
      <c r="U2833" s="26"/>
      <c r="V2833" s="26"/>
      <c r="W2833" s="26"/>
      <c r="X2833" s="26"/>
      <c r="Y2833" s="26"/>
    </row>
    <row r="2834" spans="1:25" x14ac:dyDescent="0.3">
      <c r="A2834" s="18"/>
      <c r="B2834" s="19"/>
      <c r="C2834" s="4"/>
      <c r="D2834" s="20"/>
      <c r="E2834" s="20"/>
      <c r="F2834" s="21"/>
      <c r="G2834" s="22"/>
      <c r="H2834" s="23"/>
      <c r="I2834" s="24"/>
      <c r="J2834" s="25"/>
      <c r="K2834" s="4"/>
      <c r="L2834" s="25"/>
      <c r="N2834" s="26"/>
      <c r="O2834" s="26"/>
      <c r="P2834" s="26"/>
      <c r="Q2834" s="26"/>
      <c r="R2834" s="26"/>
      <c r="S2834" s="26"/>
      <c r="T2834" s="26"/>
      <c r="U2834" s="26"/>
      <c r="V2834" s="26"/>
      <c r="W2834" s="26"/>
      <c r="X2834" s="26"/>
      <c r="Y2834" s="26"/>
    </row>
    <row r="2835" spans="1:25" x14ac:dyDescent="0.3">
      <c r="A2835" s="18"/>
      <c r="B2835" s="19"/>
      <c r="C2835" s="4"/>
      <c r="D2835" s="20"/>
      <c r="E2835" s="20"/>
      <c r="F2835" s="21"/>
      <c r="G2835" s="22"/>
      <c r="H2835" s="23"/>
      <c r="I2835" s="24"/>
      <c r="J2835" s="25"/>
      <c r="K2835" s="4"/>
      <c r="L2835" s="25"/>
      <c r="N2835" s="26"/>
      <c r="O2835" s="26"/>
      <c r="P2835" s="26"/>
      <c r="Q2835" s="26"/>
      <c r="R2835" s="26"/>
      <c r="S2835" s="26"/>
      <c r="T2835" s="26"/>
      <c r="U2835" s="26"/>
      <c r="V2835" s="26"/>
      <c r="W2835" s="26"/>
      <c r="X2835" s="26"/>
      <c r="Y2835" s="26"/>
    </row>
    <row r="2836" spans="1:25" x14ac:dyDescent="0.3">
      <c r="A2836" s="18"/>
      <c r="B2836" s="19"/>
      <c r="C2836" s="4"/>
      <c r="D2836" s="20"/>
      <c r="E2836" s="20"/>
      <c r="F2836" s="21"/>
      <c r="G2836" s="22"/>
      <c r="H2836" s="23"/>
      <c r="I2836" s="24"/>
      <c r="J2836" s="25"/>
      <c r="K2836" s="4"/>
      <c r="L2836" s="25"/>
      <c r="N2836" s="26"/>
      <c r="O2836" s="26"/>
      <c r="P2836" s="26"/>
      <c r="Q2836" s="26"/>
      <c r="R2836" s="26"/>
      <c r="S2836" s="26"/>
      <c r="T2836" s="26"/>
      <c r="U2836" s="26"/>
      <c r="V2836" s="26"/>
      <c r="W2836" s="26"/>
      <c r="X2836" s="26"/>
      <c r="Y2836" s="26"/>
    </row>
    <row r="2837" spans="1:25" x14ac:dyDescent="0.3">
      <c r="A2837" s="18"/>
      <c r="B2837" s="19"/>
      <c r="C2837" s="4"/>
      <c r="D2837" s="20"/>
      <c r="E2837" s="20"/>
      <c r="F2837" s="21"/>
      <c r="G2837" s="22"/>
      <c r="H2837" s="23"/>
      <c r="I2837" s="24"/>
      <c r="J2837" s="25"/>
      <c r="K2837" s="4"/>
      <c r="L2837" s="25"/>
      <c r="N2837" s="26"/>
      <c r="O2837" s="26"/>
      <c r="P2837" s="26"/>
      <c r="Q2837" s="26"/>
      <c r="R2837" s="26"/>
      <c r="S2837" s="26"/>
      <c r="T2837" s="26"/>
      <c r="U2837" s="26"/>
      <c r="V2837" s="26"/>
      <c r="W2837" s="26"/>
      <c r="X2837" s="26"/>
      <c r="Y2837" s="26"/>
    </row>
    <row r="2838" spans="1:25" x14ac:dyDescent="0.3">
      <c r="A2838" s="18"/>
      <c r="B2838" s="19"/>
      <c r="C2838" s="4"/>
      <c r="D2838" s="20"/>
      <c r="E2838" s="20"/>
      <c r="F2838" s="21"/>
      <c r="G2838" s="22"/>
      <c r="H2838" s="23"/>
      <c r="I2838" s="24"/>
      <c r="J2838" s="25"/>
      <c r="K2838" s="4"/>
      <c r="L2838" s="25"/>
      <c r="N2838" s="26"/>
      <c r="O2838" s="26"/>
      <c r="P2838" s="26"/>
      <c r="Q2838" s="26"/>
      <c r="R2838" s="26"/>
      <c r="S2838" s="26"/>
      <c r="T2838" s="26"/>
      <c r="U2838" s="26"/>
      <c r="V2838" s="26"/>
      <c r="W2838" s="26"/>
      <c r="X2838" s="26"/>
      <c r="Y2838" s="26"/>
    </row>
    <row r="2839" spans="1:25" x14ac:dyDescent="0.3">
      <c r="A2839" s="18"/>
      <c r="B2839" s="19"/>
      <c r="C2839" s="4"/>
      <c r="D2839" s="20"/>
      <c r="E2839" s="20"/>
      <c r="F2839" s="21"/>
      <c r="G2839" s="22"/>
      <c r="H2839" s="23"/>
      <c r="I2839" s="24"/>
      <c r="J2839" s="25"/>
      <c r="K2839" s="4"/>
      <c r="L2839" s="25"/>
      <c r="N2839" s="26"/>
      <c r="O2839" s="26"/>
      <c r="P2839" s="26"/>
      <c r="Q2839" s="26"/>
      <c r="R2839" s="26"/>
      <c r="S2839" s="26"/>
      <c r="T2839" s="26"/>
      <c r="U2839" s="26"/>
      <c r="V2839" s="26"/>
      <c r="W2839" s="26"/>
      <c r="X2839" s="26"/>
      <c r="Y2839" s="26"/>
    </row>
    <row r="2840" spans="1:25" x14ac:dyDescent="0.3">
      <c r="A2840" s="18"/>
      <c r="B2840" s="19"/>
      <c r="C2840" s="4"/>
      <c r="D2840" s="20"/>
      <c r="E2840" s="20"/>
      <c r="F2840" s="21"/>
      <c r="G2840" s="22"/>
      <c r="H2840" s="23"/>
      <c r="I2840" s="24"/>
      <c r="J2840" s="25"/>
      <c r="K2840" s="4"/>
      <c r="L2840" s="25"/>
      <c r="N2840" s="26"/>
      <c r="O2840" s="26"/>
      <c r="P2840" s="26"/>
      <c r="Q2840" s="26"/>
      <c r="R2840" s="26"/>
      <c r="S2840" s="26"/>
      <c r="T2840" s="26"/>
      <c r="U2840" s="26"/>
      <c r="V2840" s="26"/>
      <c r="W2840" s="26"/>
      <c r="X2840" s="26"/>
      <c r="Y2840" s="26"/>
    </row>
    <row r="2841" spans="1:25" x14ac:dyDescent="0.3">
      <c r="A2841" s="18"/>
      <c r="B2841" s="19"/>
      <c r="C2841" s="4"/>
      <c r="D2841" s="20"/>
      <c r="E2841" s="20"/>
      <c r="F2841" s="21"/>
      <c r="G2841" s="22"/>
      <c r="H2841" s="23"/>
      <c r="I2841" s="24"/>
      <c r="J2841" s="25"/>
      <c r="K2841" s="4"/>
      <c r="L2841" s="25"/>
      <c r="N2841" s="26"/>
      <c r="O2841" s="26"/>
      <c r="P2841" s="26"/>
      <c r="Q2841" s="26"/>
      <c r="R2841" s="26"/>
      <c r="S2841" s="26"/>
      <c r="T2841" s="26"/>
      <c r="U2841" s="26"/>
      <c r="V2841" s="26"/>
      <c r="W2841" s="26"/>
      <c r="X2841" s="26"/>
      <c r="Y2841" s="26"/>
    </row>
    <row r="2842" spans="1:25" x14ac:dyDescent="0.3">
      <c r="A2842" s="18"/>
      <c r="B2842" s="19"/>
      <c r="C2842" s="4"/>
      <c r="D2842" s="20"/>
      <c r="E2842" s="20"/>
      <c r="F2842" s="21"/>
      <c r="G2842" s="22"/>
      <c r="H2842" s="23"/>
      <c r="I2842" s="24"/>
      <c r="J2842" s="25"/>
      <c r="K2842" s="4"/>
      <c r="L2842" s="25"/>
      <c r="N2842" s="26"/>
      <c r="O2842" s="26"/>
      <c r="P2842" s="26"/>
      <c r="Q2842" s="26"/>
      <c r="R2842" s="26"/>
      <c r="S2842" s="26"/>
      <c r="T2842" s="26"/>
      <c r="U2842" s="26"/>
      <c r="V2842" s="26"/>
      <c r="W2842" s="26"/>
      <c r="X2842" s="26"/>
      <c r="Y2842" s="26"/>
    </row>
    <row r="2843" spans="1:25" x14ac:dyDescent="0.3">
      <c r="A2843" s="18"/>
      <c r="B2843" s="19"/>
      <c r="C2843" s="4"/>
      <c r="D2843" s="20"/>
      <c r="E2843" s="20"/>
      <c r="F2843" s="21"/>
      <c r="G2843" s="22"/>
      <c r="H2843" s="23"/>
      <c r="I2843" s="24"/>
      <c r="J2843" s="25"/>
      <c r="K2843" s="4"/>
      <c r="L2843" s="25"/>
      <c r="N2843" s="26"/>
      <c r="O2843" s="26"/>
      <c r="P2843" s="26"/>
      <c r="Q2843" s="26"/>
      <c r="R2843" s="26"/>
      <c r="S2843" s="26"/>
      <c r="T2843" s="26"/>
      <c r="U2843" s="26"/>
      <c r="V2843" s="26"/>
      <c r="W2843" s="26"/>
      <c r="X2843" s="26"/>
      <c r="Y2843" s="26"/>
    </row>
    <row r="2844" spans="1:25" x14ac:dyDescent="0.3">
      <c r="A2844" s="18"/>
      <c r="B2844" s="19"/>
      <c r="C2844" s="4"/>
      <c r="D2844" s="20"/>
      <c r="E2844" s="20"/>
      <c r="F2844" s="21"/>
      <c r="G2844" s="22"/>
      <c r="H2844" s="23"/>
      <c r="I2844" s="24"/>
      <c r="J2844" s="25"/>
      <c r="K2844" s="4"/>
      <c r="L2844" s="25"/>
      <c r="N2844" s="26"/>
      <c r="O2844" s="26"/>
      <c r="P2844" s="26"/>
      <c r="Q2844" s="26"/>
      <c r="R2844" s="26"/>
      <c r="S2844" s="26"/>
      <c r="T2844" s="26"/>
      <c r="U2844" s="26"/>
      <c r="V2844" s="26"/>
      <c r="W2844" s="26"/>
      <c r="X2844" s="26"/>
      <c r="Y2844" s="26"/>
    </row>
    <row r="2845" spans="1:25" x14ac:dyDescent="0.3">
      <c r="A2845" s="18"/>
      <c r="B2845" s="19"/>
      <c r="C2845" s="4"/>
      <c r="D2845" s="20"/>
      <c r="E2845" s="20"/>
      <c r="F2845" s="21"/>
      <c r="G2845" s="22"/>
      <c r="H2845" s="23"/>
      <c r="I2845" s="24"/>
      <c r="J2845" s="25"/>
      <c r="K2845" s="4"/>
      <c r="L2845" s="25"/>
      <c r="N2845" s="26"/>
      <c r="O2845" s="26"/>
      <c r="P2845" s="26"/>
      <c r="Q2845" s="26"/>
      <c r="R2845" s="26"/>
      <c r="S2845" s="26"/>
      <c r="T2845" s="26"/>
      <c r="U2845" s="26"/>
      <c r="V2845" s="26"/>
      <c r="W2845" s="26"/>
      <c r="X2845" s="26"/>
      <c r="Y2845" s="26"/>
    </row>
    <row r="2846" spans="1:25" x14ac:dyDescent="0.3">
      <c r="A2846" s="18"/>
      <c r="B2846" s="19"/>
      <c r="C2846" s="4"/>
      <c r="D2846" s="20"/>
      <c r="E2846" s="20"/>
      <c r="F2846" s="21"/>
      <c r="G2846" s="22"/>
      <c r="H2846" s="23"/>
      <c r="I2846" s="24"/>
      <c r="J2846" s="25"/>
      <c r="K2846" s="4"/>
      <c r="L2846" s="25"/>
      <c r="N2846" s="26"/>
      <c r="O2846" s="26"/>
      <c r="P2846" s="26"/>
      <c r="Q2846" s="26"/>
      <c r="R2846" s="26"/>
      <c r="S2846" s="26"/>
      <c r="T2846" s="26"/>
      <c r="U2846" s="26"/>
      <c r="V2846" s="26"/>
      <c r="W2846" s="26"/>
      <c r="X2846" s="26"/>
      <c r="Y2846" s="26"/>
    </row>
    <row r="2847" spans="1:25" x14ac:dyDescent="0.3">
      <c r="A2847" s="18"/>
      <c r="B2847" s="19"/>
      <c r="C2847" s="4"/>
      <c r="D2847" s="20"/>
      <c r="E2847" s="20"/>
      <c r="F2847" s="21"/>
      <c r="G2847" s="22"/>
      <c r="H2847" s="23"/>
      <c r="I2847" s="24"/>
      <c r="J2847" s="25"/>
      <c r="K2847" s="4"/>
      <c r="L2847" s="25"/>
      <c r="N2847" s="26"/>
      <c r="O2847" s="26"/>
      <c r="P2847" s="26"/>
      <c r="Q2847" s="26"/>
      <c r="R2847" s="26"/>
      <c r="S2847" s="26"/>
      <c r="T2847" s="26"/>
      <c r="U2847" s="26"/>
      <c r="V2847" s="26"/>
      <c r="W2847" s="26"/>
      <c r="X2847" s="26"/>
      <c r="Y2847" s="26"/>
    </row>
    <row r="2848" spans="1:25" x14ac:dyDescent="0.3">
      <c r="A2848" s="18"/>
      <c r="B2848" s="19"/>
      <c r="C2848" s="4"/>
      <c r="D2848" s="20"/>
      <c r="E2848" s="20"/>
      <c r="F2848" s="21"/>
      <c r="G2848" s="22"/>
      <c r="H2848" s="23"/>
      <c r="I2848" s="24"/>
      <c r="J2848" s="25"/>
      <c r="K2848" s="4"/>
      <c r="L2848" s="25"/>
      <c r="N2848" s="26"/>
      <c r="O2848" s="26"/>
      <c r="P2848" s="26"/>
      <c r="Q2848" s="26"/>
      <c r="R2848" s="26"/>
      <c r="S2848" s="26"/>
      <c r="T2848" s="26"/>
      <c r="U2848" s="26"/>
      <c r="V2848" s="26"/>
      <c r="W2848" s="26"/>
      <c r="X2848" s="26"/>
      <c r="Y2848" s="26"/>
    </row>
    <row r="2849" spans="1:25" x14ac:dyDescent="0.3">
      <c r="A2849" s="18"/>
      <c r="B2849" s="19"/>
      <c r="C2849" s="4"/>
      <c r="D2849" s="20"/>
      <c r="E2849" s="20"/>
      <c r="F2849" s="21"/>
      <c r="G2849" s="22"/>
      <c r="H2849" s="23"/>
      <c r="I2849" s="24"/>
      <c r="J2849" s="25"/>
      <c r="K2849" s="4"/>
      <c r="L2849" s="25"/>
      <c r="N2849" s="26"/>
      <c r="O2849" s="26"/>
      <c r="P2849" s="26"/>
      <c r="Q2849" s="26"/>
      <c r="R2849" s="26"/>
      <c r="S2849" s="26"/>
      <c r="T2849" s="26"/>
      <c r="U2849" s="26"/>
      <c r="V2849" s="26"/>
      <c r="W2849" s="26"/>
      <c r="X2849" s="26"/>
      <c r="Y2849" s="26"/>
    </row>
    <row r="2850" spans="1:25" x14ac:dyDescent="0.3">
      <c r="A2850" s="18"/>
      <c r="B2850" s="19"/>
      <c r="C2850" s="4"/>
      <c r="D2850" s="20"/>
      <c r="E2850" s="20"/>
      <c r="F2850" s="21"/>
      <c r="G2850" s="22"/>
      <c r="H2850" s="23"/>
      <c r="I2850" s="24"/>
      <c r="J2850" s="25"/>
      <c r="K2850" s="4"/>
      <c r="L2850" s="25"/>
      <c r="N2850" s="26"/>
      <c r="O2850" s="26"/>
      <c r="P2850" s="26"/>
      <c r="Q2850" s="26"/>
      <c r="R2850" s="26"/>
      <c r="S2850" s="26"/>
      <c r="T2850" s="26"/>
      <c r="U2850" s="26"/>
      <c r="V2850" s="26"/>
      <c r="W2850" s="26"/>
      <c r="X2850" s="26"/>
      <c r="Y2850" s="26"/>
    </row>
    <row r="2851" spans="1:25" x14ac:dyDescent="0.3">
      <c r="A2851" s="18"/>
      <c r="B2851" s="19"/>
      <c r="C2851" s="4"/>
      <c r="D2851" s="20"/>
      <c r="E2851" s="20"/>
      <c r="F2851" s="21"/>
      <c r="G2851" s="22"/>
      <c r="H2851" s="23"/>
      <c r="I2851" s="24"/>
      <c r="J2851" s="25"/>
      <c r="K2851" s="4"/>
      <c r="L2851" s="25"/>
      <c r="N2851" s="26"/>
      <c r="O2851" s="26"/>
      <c r="P2851" s="26"/>
      <c r="Q2851" s="26"/>
      <c r="R2851" s="26"/>
      <c r="S2851" s="26"/>
      <c r="T2851" s="26"/>
      <c r="U2851" s="26"/>
      <c r="V2851" s="26"/>
      <c r="W2851" s="26"/>
      <c r="X2851" s="26"/>
      <c r="Y2851" s="26"/>
    </row>
    <row r="2852" spans="1:25" x14ac:dyDescent="0.3">
      <c r="A2852" s="18"/>
      <c r="B2852" s="19"/>
      <c r="C2852" s="4"/>
      <c r="D2852" s="20"/>
      <c r="E2852" s="20"/>
      <c r="F2852" s="21"/>
      <c r="G2852" s="22"/>
      <c r="H2852" s="23"/>
      <c r="I2852" s="24"/>
      <c r="J2852" s="25"/>
      <c r="K2852" s="4"/>
      <c r="L2852" s="25"/>
      <c r="N2852" s="26"/>
      <c r="O2852" s="26"/>
      <c r="P2852" s="26"/>
      <c r="Q2852" s="26"/>
      <c r="R2852" s="26"/>
      <c r="S2852" s="26"/>
      <c r="T2852" s="26"/>
      <c r="U2852" s="26"/>
      <c r="V2852" s="26"/>
      <c r="W2852" s="26"/>
      <c r="X2852" s="26"/>
      <c r="Y2852" s="26"/>
    </row>
    <row r="2853" spans="1:25" x14ac:dyDescent="0.3">
      <c r="A2853" s="18"/>
      <c r="B2853" s="19"/>
      <c r="C2853" s="4"/>
      <c r="D2853" s="20"/>
      <c r="E2853" s="20"/>
      <c r="F2853" s="21"/>
      <c r="G2853" s="22"/>
      <c r="H2853" s="23"/>
      <c r="I2853" s="24"/>
      <c r="J2853" s="25"/>
      <c r="K2853" s="4"/>
      <c r="L2853" s="25"/>
      <c r="N2853" s="26"/>
      <c r="O2853" s="26"/>
      <c r="P2853" s="26"/>
      <c r="Q2853" s="26"/>
      <c r="R2853" s="26"/>
      <c r="S2853" s="26"/>
      <c r="T2853" s="26"/>
      <c r="U2853" s="26"/>
      <c r="V2853" s="26"/>
      <c r="W2853" s="26"/>
      <c r="X2853" s="26"/>
      <c r="Y2853" s="26"/>
    </row>
    <row r="2854" spans="1:25" x14ac:dyDescent="0.3">
      <c r="A2854" s="18"/>
      <c r="B2854" s="19"/>
      <c r="C2854" s="4"/>
      <c r="D2854" s="20"/>
      <c r="E2854" s="20"/>
      <c r="F2854" s="21"/>
      <c r="G2854" s="22"/>
      <c r="H2854" s="23"/>
      <c r="I2854" s="24"/>
      <c r="J2854" s="25"/>
      <c r="K2854" s="4"/>
      <c r="L2854" s="25"/>
      <c r="N2854" s="26"/>
      <c r="O2854" s="26"/>
      <c r="P2854" s="26"/>
      <c r="Q2854" s="26"/>
      <c r="R2854" s="26"/>
      <c r="S2854" s="26"/>
      <c r="T2854" s="26"/>
      <c r="U2854" s="26"/>
      <c r="V2854" s="26"/>
      <c r="W2854" s="26"/>
      <c r="X2854" s="26"/>
      <c r="Y2854" s="26"/>
    </row>
    <row r="2855" spans="1:25" x14ac:dyDescent="0.3">
      <c r="A2855" s="18"/>
      <c r="B2855" s="19"/>
      <c r="C2855" s="4"/>
      <c r="D2855" s="20"/>
      <c r="E2855" s="20"/>
      <c r="F2855" s="21"/>
      <c r="G2855" s="22"/>
      <c r="H2855" s="23"/>
      <c r="I2855" s="24"/>
      <c r="J2855" s="25"/>
      <c r="K2855" s="4"/>
      <c r="L2855" s="25"/>
      <c r="N2855" s="26"/>
      <c r="O2855" s="26"/>
      <c r="P2855" s="26"/>
      <c r="Q2855" s="26"/>
      <c r="R2855" s="26"/>
      <c r="S2855" s="26"/>
      <c r="T2855" s="26"/>
      <c r="U2855" s="26"/>
      <c r="V2855" s="26"/>
      <c r="W2855" s="26"/>
      <c r="X2855" s="26"/>
      <c r="Y2855" s="26"/>
    </row>
    <row r="2856" spans="1:25" x14ac:dyDescent="0.3">
      <c r="A2856" s="18"/>
      <c r="B2856" s="19"/>
      <c r="C2856" s="4"/>
      <c r="D2856" s="20"/>
      <c r="E2856" s="20"/>
      <c r="F2856" s="21"/>
      <c r="G2856" s="22"/>
      <c r="H2856" s="23"/>
      <c r="I2856" s="24"/>
      <c r="J2856" s="25"/>
      <c r="K2856" s="4"/>
      <c r="L2856" s="25"/>
      <c r="N2856" s="26"/>
      <c r="O2856" s="26"/>
      <c r="P2856" s="26"/>
      <c r="Q2856" s="26"/>
      <c r="R2856" s="26"/>
      <c r="S2856" s="26"/>
      <c r="T2856" s="26"/>
      <c r="U2856" s="26"/>
      <c r="V2856" s="26"/>
      <c r="W2856" s="26"/>
      <c r="X2856" s="26"/>
      <c r="Y2856" s="26"/>
    </row>
    <row r="2857" spans="1:25" x14ac:dyDescent="0.3">
      <c r="A2857" s="18"/>
      <c r="B2857" s="19"/>
      <c r="C2857" s="4"/>
      <c r="D2857" s="20"/>
      <c r="E2857" s="20"/>
      <c r="F2857" s="21"/>
      <c r="G2857" s="22"/>
      <c r="H2857" s="23"/>
      <c r="I2857" s="24"/>
      <c r="J2857" s="25"/>
      <c r="K2857" s="4"/>
      <c r="L2857" s="25"/>
      <c r="N2857" s="26"/>
      <c r="O2857" s="26"/>
      <c r="P2857" s="26"/>
      <c r="Q2857" s="26"/>
      <c r="R2857" s="26"/>
      <c r="S2857" s="26"/>
      <c r="T2857" s="26"/>
      <c r="U2857" s="26"/>
      <c r="V2857" s="26"/>
      <c r="W2857" s="26"/>
      <c r="X2857" s="26"/>
      <c r="Y2857" s="26"/>
    </row>
    <row r="2858" spans="1:25" x14ac:dyDescent="0.3">
      <c r="A2858" s="18"/>
      <c r="B2858" s="19"/>
      <c r="C2858" s="4"/>
      <c r="D2858" s="20"/>
      <c r="E2858" s="20"/>
      <c r="F2858" s="21"/>
      <c r="G2858" s="22"/>
      <c r="H2858" s="23"/>
      <c r="I2858" s="24"/>
      <c r="J2858" s="25"/>
      <c r="K2858" s="4"/>
      <c r="L2858" s="25"/>
      <c r="N2858" s="26"/>
      <c r="O2858" s="26"/>
      <c r="P2858" s="26"/>
      <c r="Q2858" s="26"/>
      <c r="R2858" s="26"/>
      <c r="S2858" s="26"/>
      <c r="T2858" s="26"/>
      <c r="U2858" s="26"/>
      <c r="V2858" s="26"/>
      <c r="W2858" s="26"/>
      <c r="X2858" s="26"/>
      <c r="Y2858" s="26"/>
    </row>
    <row r="2859" spans="1:25" x14ac:dyDescent="0.3">
      <c r="A2859" s="18"/>
      <c r="B2859" s="19"/>
      <c r="C2859" s="4"/>
      <c r="D2859" s="20"/>
      <c r="E2859" s="20"/>
      <c r="F2859" s="21"/>
      <c r="G2859" s="22"/>
      <c r="H2859" s="23"/>
      <c r="I2859" s="24"/>
      <c r="J2859" s="25"/>
      <c r="K2859" s="4"/>
      <c r="L2859" s="25"/>
      <c r="N2859" s="26"/>
      <c r="O2859" s="26"/>
      <c r="P2859" s="26"/>
      <c r="Q2859" s="26"/>
      <c r="R2859" s="26"/>
      <c r="S2859" s="26"/>
      <c r="T2859" s="26"/>
      <c r="U2859" s="26"/>
      <c r="V2859" s="26"/>
      <c r="W2859" s="26"/>
      <c r="X2859" s="26"/>
      <c r="Y2859" s="26"/>
    </row>
    <row r="2860" spans="1:25" x14ac:dyDescent="0.3">
      <c r="A2860" s="18"/>
      <c r="B2860" s="19"/>
      <c r="C2860" s="4"/>
      <c r="D2860" s="20"/>
      <c r="E2860" s="20"/>
      <c r="F2860" s="21"/>
      <c r="G2860" s="22"/>
      <c r="H2860" s="23"/>
      <c r="I2860" s="24"/>
      <c r="J2860" s="25"/>
      <c r="K2860" s="4"/>
      <c r="L2860" s="25"/>
      <c r="N2860" s="26"/>
      <c r="O2860" s="26"/>
      <c r="P2860" s="26"/>
      <c r="Q2860" s="26"/>
      <c r="R2860" s="26"/>
      <c r="S2860" s="26"/>
      <c r="T2860" s="26"/>
      <c r="U2860" s="26"/>
      <c r="V2860" s="26"/>
      <c r="W2860" s="26"/>
      <c r="X2860" s="26"/>
      <c r="Y2860" s="26"/>
    </row>
    <row r="2861" spans="1:25" x14ac:dyDescent="0.3">
      <c r="A2861" s="18"/>
      <c r="B2861" s="19"/>
      <c r="C2861" s="4"/>
      <c r="D2861" s="20"/>
      <c r="E2861" s="20"/>
      <c r="F2861" s="21"/>
      <c r="G2861" s="22"/>
      <c r="H2861" s="23"/>
      <c r="I2861" s="24"/>
      <c r="J2861" s="25"/>
      <c r="K2861" s="4"/>
      <c r="L2861" s="25"/>
      <c r="N2861" s="26"/>
      <c r="O2861" s="26"/>
      <c r="P2861" s="26"/>
      <c r="Q2861" s="26"/>
      <c r="R2861" s="26"/>
      <c r="S2861" s="26"/>
      <c r="T2861" s="26"/>
      <c r="U2861" s="26"/>
      <c r="V2861" s="26"/>
      <c r="W2861" s="26"/>
      <c r="X2861" s="26"/>
      <c r="Y2861" s="26"/>
    </row>
    <row r="2862" spans="1:25" x14ac:dyDescent="0.3">
      <c r="A2862" s="18"/>
      <c r="B2862" s="19"/>
      <c r="C2862" s="4"/>
      <c r="D2862" s="20"/>
      <c r="E2862" s="20"/>
      <c r="F2862" s="21"/>
      <c r="G2862" s="22"/>
      <c r="H2862" s="23"/>
      <c r="I2862" s="24"/>
      <c r="J2862" s="25"/>
      <c r="K2862" s="4"/>
      <c r="L2862" s="25"/>
      <c r="N2862" s="26"/>
      <c r="O2862" s="26"/>
      <c r="P2862" s="26"/>
      <c r="Q2862" s="26"/>
      <c r="R2862" s="26"/>
      <c r="S2862" s="26"/>
      <c r="T2862" s="26"/>
      <c r="U2862" s="26"/>
      <c r="V2862" s="26"/>
      <c r="W2862" s="26"/>
      <c r="X2862" s="26"/>
      <c r="Y2862" s="26"/>
    </row>
    <row r="2863" spans="1:25" x14ac:dyDescent="0.3">
      <c r="A2863" s="18"/>
      <c r="B2863" s="19"/>
      <c r="C2863" s="4"/>
      <c r="D2863" s="20"/>
      <c r="E2863" s="20"/>
      <c r="F2863" s="21"/>
      <c r="G2863" s="22"/>
      <c r="H2863" s="23"/>
      <c r="I2863" s="24"/>
      <c r="J2863" s="25"/>
      <c r="K2863" s="4"/>
      <c r="L2863" s="25"/>
      <c r="N2863" s="26"/>
      <c r="O2863" s="26"/>
      <c r="P2863" s="26"/>
      <c r="Q2863" s="26"/>
      <c r="R2863" s="26"/>
      <c r="S2863" s="26"/>
      <c r="T2863" s="26"/>
      <c r="U2863" s="26"/>
      <c r="V2863" s="26"/>
      <c r="W2863" s="26"/>
      <c r="X2863" s="26"/>
      <c r="Y2863" s="26"/>
    </row>
    <row r="2864" spans="1:25" x14ac:dyDescent="0.3">
      <c r="A2864" s="18"/>
      <c r="B2864" s="19"/>
      <c r="C2864" s="4"/>
      <c r="D2864" s="20"/>
      <c r="E2864" s="20"/>
      <c r="F2864" s="21"/>
      <c r="G2864" s="22"/>
      <c r="H2864" s="23"/>
      <c r="I2864" s="24"/>
      <c r="J2864" s="25"/>
      <c r="K2864" s="4"/>
      <c r="L2864" s="25"/>
      <c r="N2864" s="26"/>
      <c r="O2864" s="26"/>
      <c r="P2864" s="26"/>
      <c r="Q2864" s="26"/>
      <c r="R2864" s="26"/>
      <c r="S2864" s="26"/>
      <c r="T2864" s="26"/>
      <c r="U2864" s="26"/>
      <c r="V2864" s="26"/>
      <c r="W2864" s="26"/>
      <c r="X2864" s="26"/>
      <c r="Y2864" s="26"/>
    </row>
    <row r="2865" spans="1:25" x14ac:dyDescent="0.3">
      <c r="A2865" s="18"/>
      <c r="B2865" s="19"/>
      <c r="C2865" s="4"/>
      <c r="D2865" s="20"/>
      <c r="E2865" s="20"/>
      <c r="F2865" s="21"/>
      <c r="G2865" s="22"/>
      <c r="H2865" s="23"/>
      <c r="I2865" s="24"/>
      <c r="J2865" s="25"/>
      <c r="K2865" s="4"/>
      <c r="L2865" s="25"/>
      <c r="N2865" s="26"/>
      <c r="O2865" s="26"/>
      <c r="P2865" s="26"/>
      <c r="Q2865" s="26"/>
      <c r="R2865" s="26"/>
      <c r="S2865" s="26"/>
      <c r="T2865" s="26"/>
      <c r="U2865" s="26"/>
      <c r="V2865" s="26"/>
      <c r="W2865" s="26"/>
      <c r="X2865" s="26"/>
      <c r="Y2865" s="26"/>
    </row>
    <row r="2866" spans="1:25" x14ac:dyDescent="0.3">
      <c r="A2866" s="18"/>
      <c r="B2866" s="19"/>
      <c r="C2866" s="4"/>
      <c r="D2866" s="20"/>
      <c r="E2866" s="20"/>
      <c r="F2866" s="21"/>
      <c r="G2866" s="22"/>
      <c r="H2866" s="23"/>
      <c r="I2866" s="24"/>
      <c r="J2866" s="25"/>
      <c r="K2866" s="4"/>
      <c r="L2866" s="25"/>
      <c r="N2866" s="26"/>
      <c r="O2866" s="26"/>
      <c r="P2866" s="26"/>
      <c r="Q2866" s="26"/>
      <c r="R2866" s="26"/>
      <c r="S2866" s="26"/>
      <c r="T2866" s="26"/>
      <c r="U2866" s="26"/>
      <c r="V2866" s="26"/>
      <c r="W2866" s="26"/>
      <c r="X2866" s="26"/>
      <c r="Y2866" s="26"/>
    </row>
    <row r="2867" spans="1:25" x14ac:dyDescent="0.3">
      <c r="A2867" s="18"/>
      <c r="B2867" s="19"/>
      <c r="C2867" s="4"/>
      <c r="D2867" s="20"/>
      <c r="E2867" s="20"/>
      <c r="F2867" s="21"/>
      <c r="G2867" s="22"/>
      <c r="H2867" s="23"/>
      <c r="I2867" s="24"/>
      <c r="J2867" s="25"/>
      <c r="K2867" s="4"/>
      <c r="L2867" s="25"/>
      <c r="N2867" s="26"/>
      <c r="O2867" s="26"/>
      <c r="P2867" s="26"/>
      <c r="Q2867" s="26"/>
      <c r="R2867" s="26"/>
      <c r="S2867" s="26"/>
      <c r="T2867" s="26"/>
      <c r="U2867" s="26"/>
      <c r="V2867" s="26"/>
      <c r="W2867" s="26"/>
      <c r="X2867" s="26"/>
      <c r="Y2867" s="26"/>
    </row>
    <row r="2868" spans="1:25" x14ac:dyDescent="0.3">
      <c r="A2868" s="18"/>
      <c r="B2868" s="19"/>
      <c r="C2868" s="4"/>
      <c r="D2868" s="20"/>
      <c r="E2868" s="20"/>
      <c r="F2868" s="21"/>
      <c r="G2868" s="22"/>
      <c r="H2868" s="23"/>
      <c r="I2868" s="24"/>
      <c r="J2868" s="25"/>
      <c r="K2868" s="4"/>
      <c r="L2868" s="25"/>
      <c r="N2868" s="26"/>
      <c r="O2868" s="26"/>
      <c r="P2868" s="26"/>
      <c r="Q2868" s="26"/>
      <c r="R2868" s="26"/>
      <c r="S2868" s="26"/>
      <c r="T2868" s="26"/>
      <c r="U2868" s="26"/>
      <c r="V2868" s="26"/>
      <c r="W2868" s="26"/>
      <c r="X2868" s="26"/>
      <c r="Y2868" s="26"/>
    </row>
    <row r="2869" spans="1:25" x14ac:dyDescent="0.3">
      <c r="A2869" s="18"/>
      <c r="B2869" s="19"/>
      <c r="C2869" s="4"/>
      <c r="D2869" s="20"/>
      <c r="E2869" s="20"/>
      <c r="F2869" s="21"/>
      <c r="G2869" s="22"/>
      <c r="H2869" s="23"/>
      <c r="I2869" s="24"/>
      <c r="J2869" s="25"/>
      <c r="K2869" s="4"/>
      <c r="L2869" s="25"/>
      <c r="N2869" s="26"/>
      <c r="O2869" s="26"/>
      <c r="P2869" s="26"/>
      <c r="Q2869" s="26"/>
      <c r="R2869" s="26"/>
      <c r="S2869" s="26"/>
      <c r="T2869" s="26"/>
      <c r="U2869" s="26"/>
      <c r="V2869" s="26"/>
      <c r="W2869" s="26"/>
      <c r="X2869" s="26"/>
      <c r="Y2869" s="26"/>
    </row>
    <row r="2870" spans="1:25" x14ac:dyDescent="0.3">
      <c r="A2870" s="18"/>
      <c r="B2870" s="19"/>
      <c r="C2870" s="4"/>
      <c r="D2870" s="20"/>
      <c r="E2870" s="20"/>
      <c r="F2870" s="21"/>
      <c r="G2870" s="22"/>
      <c r="H2870" s="23"/>
      <c r="I2870" s="24"/>
      <c r="J2870" s="25"/>
      <c r="K2870" s="4"/>
      <c r="L2870" s="25"/>
      <c r="N2870" s="26"/>
      <c r="O2870" s="26"/>
      <c r="P2870" s="26"/>
      <c r="Q2870" s="26"/>
      <c r="R2870" s="26"/>
      <c r="S2870" s="26"/>
      <c r="T2870" s="26"/>
      <c r="U2870" s="26"/>
      <c r="V2870" s="26"/>
      <c r="W2870" s="26"/>
      <c r="X2870" s="26"/>
      <c r="Y2870" s="26"/>
    </row>
    <row r="2871" spans="1:25" x14ac:dyDescent="0.3">
      <c r="A2871" s="18"/>
      <c r="B2871" s="19"/>
      <c r="C2871" s="4"/>
      <c r="D2871" s="20"/>
      <c r="E2871" s="20"/>
      <c r="F2871" s="21"/>
      <c r="G2871" s="22"/>
      <c r="H2871" s="23"/>
      <c r="I2871" s="24"/>
      <c r="J2871" s="25"/>
      <c r="K2871" s="4"/>
      <c r="L2871" s="25"/>
      <c r="N2871" s="26"/>
      <c r="O2871" s="26"/>
      <c r="P2871" s="26"/>
      <c r="Q2871" s="26"/>
      <c r="R2871" s="26"/>
      <c r="S2871" s="26"/>
      <c r="T2871" s="26"/>
      <c r="U2871" s="26"/>
      <c r="V2871" s="26"/>
      <c r="W2871" s="26"/>
      <c r="X2871" s="26"/>
      <c r="Y2871" s="26"/>
    </row>
    <row r="2872" spans="1:25" x14ac:dyDescent="0.3">
      <c r="A2872" s="18"/>
      <c r="B2872" s="19"/>
      <c r="C2872" s="4"/>
      <c r="D2872" s="20"/>
      <c r="E2872" s="20"/>
      <c r="F2872" s="21"/>
      <c r="G2872" s="22"/>
      <c r="H2872" s="23"/>
      <c r="I2872" s="24"/>
      <c r="J2872" s="25"/>
      <c r="K2872" s="4"/>
      <c r="L2872" s="25"/>
      <c r="N2872" s="26"/>
      <c r="O2872" s="26"/>
      <c r="P2872" s="26"/>
      <c r="Q2872" s="26"/>
      <c r="R2872" s="26"/>
      <c r="S2872" s="26"/>
      <c r="T2872" s="26"/>
      <c r="U2872" s="26"/>
      <c r="V2872" s="26"/>
      <c r="W2872" s="26"/>
      <c r="X2872" s="26"/>
      <c r="Y2872" s="26"/>
    </row>
    <row r="2873" spans="1:25" x14ac:dyDescent="0.3">
      <c r="A2873" s="18"/>
      <c r="B2873" s="19"/>
      <c r="C2873" s="4"/>
      <c r="D2873" s="20"/>
      <c r="E2873" s="20"/>
      <c r="F2873" s="21"/>
      <c r="G2873" s="22"/>
      <c r="H2873" s="23"/>
      <c r="I2873" s="24"/>
      <c r="J2873" s="25"/>
      <c r="K2873" s="4"/>
      <c r="L2873" s="25"/>
      <c r="N2873" s="26"/>
      <c r="O2873" s="26"/>
      <c r="P2873" s="26"/>
      <c r="Q2873" s="26"/>
      <c r="R2873" s="26"/>
      <c r="S2873" s="26"/>
      <c r="T2873" s="26"/>
      <c r="U2873" s="26"/>
      <c r="V2873" s="26"/>
      <c r="W2873" s="26"/>
      <c r="X2873" s="26"/>
      <c r="Y2873" s="26"/>
    </row>
    <row r="2874" spans="1:25" x14ac:dyDescent="0.3">
      <c r="A2874" s="18"/>
      <c r="B2874" s="19"/>
      <c r="C2874" s="4"/>
      <c r="D2874" s="20"/>
      <c r="E2874" s="20"/>
      <c r="F2874" s="21"/>
      <c r="G2874" s="22"/>
      <c r="H2874" s="23"/>
      <c r="I2874" s="24"/>
      <c r="J2874" s="25"/>
      <c r="K2874" s="4"/>
      <c r="L2874" s="25"/>
      <c r="N2874" s="26"/>
      <c r="O2874" s="26"/>
      <c r="P2874" s="26"/>
      <c r="Q2874" s="26"/>
      <c r="R2874" s="26"/>
      <c r="S2874" s="26"/>
      <c r="T2874" s="26"/>
      <c r="U2874" s="26"/>
      <c r="V2874" s="26"/>
      <c r="W2874" s="26"/>
      <c r="X2874" s="26"/>
      <c r="Y2874" s="26"/>
    </row>
    <row r="2875" spans="1:25" x14ac:dyDescent="0.3">
      <c r="A2875" s="18"/>
      <c r="B2875" s="19"/>
      <c r="C2875" s="4"/>
      <c r="D2875" s="20"/>
      <c r="E2875" s="20"/>
      <c r="F2875" s="21"/>
      <c r="G2875" s="22"/>
      <c r="H2875" s="23"/>
      <c r="I2875" s="24"/>
      <c r="J2875" s="25"/>
      <c r="K2875" s="4"/>
      <c r="L2875" s="25"/>
      <c r="N2875" s="26"/>
      <c r="O2875" s="26"/>
      <c r="P2875" s="26"/>
      <c r="Q2875" s="26"/>
      <c r="R2875" s="26"/>
      <c r="S2875" s="26"/>
      <c r="T2875" s="26"/>
      <c r="U2875" s="26"/>
      <c r="V2875" s="26"/>
      <c r="W2875" s="26"/>
      <c r="X2875" s="26"/>
      <c r="Y2875" s="26"/>
    </row>
    <row r="2876" spans="1:25" x14ac:dyDescent="0.3">
      <c r="A2876" s="18"/>
      <c r="B2876" s="19"/>
      <c r="C2876" s="4"/>
      <c r="D2876" s="20"/>
      <c r="E2876" s="20"/>
      <c r="F2876" s="21"/>
      <c r="G2876" s="22"/>
      <c r="H2876" s="23"/>
      <c r="I2876" s="24"/>
      <c r="J2876" s="25"/>
      <c r="K2876" s="4"/>
      <c r="L2876" s="25"/>
      <c r="N2876" s="26"/>
      <c r="O2876" s="26"/>
      <c r="P2876" s="26"/>
      <c r="Q2876" s="26"/>
      <c r="R2876" s="26"/>
      <c r="S2876" s="26"/>
      <c r="T2876" s="26"/>
      <c r="U2876" s="26"/>
      <c r="V2876" s="26"/>
      <c r="W2876" s="26"/>
      <c r="X2876" s="26"/>
      <c r="Y2876" s="26"/>
    </row>
    <row r="2877" spans="1:25" x14ac:dyDescent="0.3">
      <c r="A2877" s="18"/>
      <c r="B2877" s="19"/>
      <c r="C2877" s="4"/>
      <c r="D2877" s="20"/>
      <c r="E2877" s="20"/>
      <c r="F2877" s="21"/>
      <c r="G2877" s="22"/>
      <c r="H2877" s="23"/>
      <c r="I2877" s="24"/>
      <c r="J2877" s="25"/>
      <c r="K2877" s="4"/>
      <c r="L2877" s="25"/>
      <c r="N2877" s="26"/>
      <c r="O2877" s="26"/>
      <c r="P2877" s="26"/>
      <c r="Q2877" s="26"/>
      <c r="R2877" s="26"/>
      <c r="S2877" s="26"/>
      <c r="T2877" s="26"/>
      <c r="U2877" s="26"/>
      <c r="V2877" s="26"/>
      <c r="W2877" s="26"/>
      <c r="X2877" s="26"/>
      <c r="Y2877" s="26"/>
    </row>
    <row r="2878" spans="1:25" x14ac:dyDescent="0.3">
      <c r="A2878" s="18"/>
      <c r="B2878" s="19"/>
      <c r="C2878" s="4"/>
      <c r="D2878" s="20"/>
      <c r="E2878" s="20"/>
      <c r="F2878" s="21"/>
      <c r="G2878" s="22"/>
      <c r="H2878" s="23"/>
      <c r="I2878" s="24"/>
      <c r="J2878" s="25"/>
      <c r="K2878" s="4"/>
      <c r="L2878" s="25"/>
      <c r="N2878" s="26"/>
      <c r="O2878" s="26"/>
      <c r="P2878" s="26"/>
      <c r="Q2878" s="26"/>
      <c r="R2878" s="26"/>
      <c r="S2878" s="26"/>
      <c r="T2878" s="26"/>
      <c r="U2878" s="26"/>
      <c r="V2878" s="26"/>
      <c r="W2878" s="26"/>
      <c r="X2878" s="26"/>
      <c r="Y2878" s="26"/>
    </row>
    <row r="2879" spans="1:25" x14ac:dyDescent="0.3">
      <c r="A2879" s="18"/>
      <c r="B2879" s="19"/>
      <c r="C2879" s="4"/>
      <c r="D2879" s="20"/>
      <c r="E2879" s="20"/>
      <c r="F2879" s="21"/>
      <c r="G2879" s="22"/>
      <c r="H2879" s="23"/>
      <c r="I2879" s="24"/>
      <c r="J2879" s="25"/>
      <c r="K2879" s="4"/>
      <c r="L2879" s="25"/>
      <c r="N2879" s="26"/>
      <c r="O2879" s="26"/>
      <c r="P2879" s="26"/>
      <c r="Q2879" s="26"/>
      <c r="R2879" s="26"/>
      <c r="S2879" s="26"/>
      <c r="T2879" s="26"/>
      <c r="U2879" s="26"/>
      <c r="V2879" s="26"/>
      <c r="W2879" s="26"/>
      <c r="X2879" s="26"/>
      <c r="Y2879" s="26"/>
    </row>
    <row r="2880" spans="1:25" x14ac:dyDescent="0.3">
      <c r="A2880" s="18"/>
      <c r="B2880" s="19"/>
      <c r="C2880" s="4"/>
      <c r="D2880" s="20"/>
      <c r="E2880" s="20"/>
      <c r="F2880" s="21"/>
      <c r="G2880" s="22"/>
      <c r="H2880" s="23"/>
      <c r="I2880" s="24"/>
      <c r="J2880" s="25"/>
      <c r="K2880" s="4"/>
      <c r="L2880" s="25"/>
      <c r="N2880" s="26"/>
      <c r="O2880" s="26"/>
      <c r="P2880" s="26"/>
      <c r="Q2880" s="26"/>
      <c r="R2880" s="26"/>
      <c r="S2880" s="26"/>
      <c r="T2880" s="26"/>
      <c r="U2880" s="26"/>
      <c r="V2880" s="26"/>
      <c r="W2880" s="26"/>
      <c r="X2880" s="26"/>
      <c r="Y2880" s="26"/>
    </row>
    <row r="2881" spans="1:25" x14ac:dyDescent="0.3">
      <c r="A2881" s="18"/>
      <c r="B2881" s="19"/>
      <c r="C2881" s="4"/>
      <c r="D2881" s="20"/>
      <c r="E2881" s="20"/>
      <c r="F2881" s="21"/>
      <c r="G2881" s="22"/>
      <c r="H2881" s="23"/>
      <c r="I2881" s="24"/>
      <c r="J2881" s="25"/>
      <c r="K2881" s="4"/>
      <c r="L2881" s="25"/>
      <c r="N2881" s="26"/>
      <c r="O2881" s="26"/>
      <c r="P2881" s="26"/>
      <c r="Q2881" s="26"/>
      <c r="R2881" s="26"/>
      <c r="S2881" s="26"/>
      <c r="T2881" s="26"/>
      <c r="U2881" s="26"/>
      <c r="V2881" s="26"/>
      <c r="W2881" s="26"/>
      <c r="X2881" s="26"/>
      <c r="Y2881" s="26"/>
    </row>
    <row r="2882" spans="1:25" x14ac:dyDescent="0.3">
      <c r="A2882" s="18"/>
      <c r="B2882" s="19"/>
      <c r="C2882" s="4"/>
      <c r="D2882" s="20"/>
      <c r="E2882" s="20"/>
      <c r="F2882" s="21"/>
      <c r="G2882" s="22"/>
      <c r="H2882" s="23"/>
      <c r="I2882" s="24"/>
      <c r="J2882" s="25"/>
      <c r="K2882" s="4"/>
      <c r="L2882" s="25"/>
      <c r="N2882" s="26"/>
      <c r="O2882" s="26"/>
      <c r="P2882" s="26"/>
      <c r="Q2882" s="26"/>
      <c r="R2882" s="26"/>
      <c r="S2882" s="26"/>
      <c r="T2882" s="26"/>
      <c r="U2882" s="26"/>
      <c r="V2882" s="26"/>
      <c r="W2882" s="26"/>
      <c r="X2882" s="26"/>
      <c r="Y2882" s="26"/>
    </row>
    <row r="2883" spans="1:25" x14ac:dyDescent="0.3">
      <c r="A2883" s="18"/>
      <c r="B2883" s="19"/>
      <c r="C2883" s="4"/>
      <c r="D2883" s="20"/>
      <c r="E2883" s="20"/>
      <c r="F2883" s="21"/>
      <c r="G2883" s="22"/>
      <c r="H2883" s="23"/>
      <c r="I2883" s="24"/>
      <c r="J2883" s="25"/>
      <c r="K2883" s="4"/>
      <c r="L2883" s="25"/>
      <c r="N2883" s="26"/>
      <c r="O2883" s="26"/>
      <c r="P2883" s="26"/>
      <c r="Q2883" s="26"/>
      <c r="R2883" s="26"/>
      <c r="S2883" s="26"/>
      <c r="T2883" s="26"/>
      <c r="U2883" s="26"/>
      <c r="V2883" s="26"/>
      <c r="W2883" s="26"/>
      <c r="X2883" s="26"/>
      <c r="Y2883" s="26"/>
    </row>
    <row r="2884" spans="1:25" x14ac:dyDescent="0.3">
      <c r="A2884" s="18"/>
      <c r="B2884" s="19"/>
      <c r="C2884" s="4"/>
      <c r="D2884" s="20"/>
      <c r="E2884" s="20"/>
      <c r="F2884" s="21"/>
      <c r="G2884" s="22"/>
      <c r="H2884" s="23"/>
      <c r="I2884" s="24"/>
      <c r="J2884" s="25"/>
      <c r="K2884" s="4"/>
      <c r="L2884" s="25"/>
      <c r="N2884" s="26"/>
      <c r="O2884" s="26"/>
      <c r="P2884" s="26"/>
      <c r="Q2884" s="26"/>
      <c r="R2884" s="26"/>
      <c r="S2884" s="26"/>
      <c r="T2884" s="26"/>
      <c r="U2884" s="26"/>
      <c r="V2884" s="26"/>
      <c r="W2884" s="26"/>
      <c r="X2884" s="26"/>
      <c r="Y2884" s="26"/>
    </row>
    <row r="2885" spans="1:25" x14ac:dyDescent="0.3">
      <c r="A2885" s="18"/>
      <c r="B2885" s="19"/>
      <c r="C2885" s="4"/>
      <c r="D2885" s="20"/>
      <c r="E2885" s="20"/>
      <c r="F2885" s="21"/>
      <c r="G2885" s="22"/>
      <c r="H2885" s="23"/>
      <c r="I2885" s="24"/>
      <c r="J2885" s="25"/>
      <c r="K2885" s="4"/>
      <c r="L2885" s="25"/>
      <c r="N2885" s="26"/>
      <c r="O2885" s="26"/>
      <c r="P2885" s="26"/>
      <c r="Q2885" s="26"/>
      <c r="R2885" s="26"/>
      <c r="S2885" s="26"/>
      <c r="T2885" s="26"/>
      <c r="U2885" s="26"/>
      <c r="V2885" s="26"/>
      <c r="W2885" s="26"/>
      <c r="X2885" s="26"/>
      <c r="Y2885" s="26"/>
    </row>
    <row r="2886" spans="1:25" x14ac:dyDescent="0.3">
      <c r="A2886" s="18"/>
      <c r="B2886" s="19"/>
      <c r="C2886" s="4"/>
      <c r="D2886" s="20"/>
      <c r="E2886" s="20"/>
      <c r="F2886" s="21"/>
      <c r="G2886" s="22"/>
      <c r="H2886" s="23"/>
      <c r="I2886" s="24"/>
      <c r="J2886" s="25"/>
      <c r="K2886" s="4"/>
      <c r="L2886" s="25"/>
      <c r="N2886" s="26"/>
      <c r="O2886" s="26"/>
      <c r="P2886" s="26"/>
      <c r="Q2886" s="26"/>
      <c r="R2886" s="26"/>
      <c r="S2886" s="26"/>
      <c r="T2886" s="26"/>
      <c r="U2886" s="26"/>
      <c r="V2886" s="26"/>
      <c r="W2886" s="26"/>
      <c r="X2886" s="26"/>
      <c r="Y2886" s="26"/>
    </row>
    <row r="2887" spans="1:25" x14ac:dyDescent="0.3">
      <c r="A2887" s="18"/>
      <c r="B2887" s="19"/>
      <c r="C2887" s="4"/>
      <c r="D2887" s="20"/>
      <c r="E2887" s="20"/>
      <c r="F2887" s="21"/>
      <c r="G2887" s="22"/>
      <c r="H2887" s="23"/>
      <c r="I2887" s="24"/>
      <c r="J2887" s="25"/>
      <c r="K2887" s="4"/>
      <c r="L2887" s="25"/>
      <c r="N2887" s="26"/>
      <c r="O2887" s="26"/>
      <c r="P2887" s="26"/>
      <c r="Q2887" s="26"/>
      <c r="R2887" s="26"/>
      <c r="S2887" s="26"/>
      <c r="T2887" s="26"/>
      <c r="U2887" s="26"/>
      <c r="V2887" s="26"/>
      <c r="W2887" s="26"/>
      <c r="X2887" s="26"/>
      <c r="Y2887" s="26"/>
    </row>
    <row r="2888" spans="1:25" x14ac:dyDescent="0.3">
      <c r="A2888" s="18"/>
      <c r="B2888" s="19"/>
      <c r="C2888" s="4"/>
      <c r="D2888" s="20"/>
      <c r="E2888" s="20"/>
      <c r="F2888" s="21"/>
      <c r="G2888" s="22"/>
      <c r="H2888" s="23"/>
      <c r="I2888" s="24"/>
      <c r="J2888" s="25"/>
      <c r="K2888" s="4"/>
      <c r="L2888" s="25"/>
      <c r="N2888" s="26"/>
      <c r="O2888" s="26"/>
      <c r="P2888" s="26"/>
      <c r="Q2888" s="26"/>
      <c r="R2888" s="26"/>
      <c r="S2888" s="26"/>
      <c r="T2888" s="26"/>
      <c r="U2888" s="26"/>
      <c r="V2888" s="26"/>
      <c r="W2888" s="26"/>
      <c r="X2888" s="26"/>
      <c r="Y2888" s="26"/>
    </row>
    <row r="2889" spans="1:25" x14ac:dyDescent="0.3">
      <c r="A2889" s="18"/>
      <c r="B2889" s="19"/>
      <c r="C2889" s="4"/>
      <c r="D2889" s="20"/>
      <c r="E2889" s="20"/>
      <c r="F2889" s="21"/>
      <c r="G2889" s="22"/>
      <c r="H2889" s="23"/>
      <c r="I2889" s="24"/>
      <c r="J2889" s="25"/>
      <c r="K2889" s="4"/>
      <c r="L2889" s="25"/>
      <c r="N2889" s="26"/>
      <c r="O2889" s="26"/>
      <c r="P2889" s="26"/>
      <c r="Q2889" s="26"/>
      <c r="R2889" s="26"/>
      <c r="S2889" s="26"/>
      <c r="T2889" s="26"/>
      <c r="U2889" s="26"/>
      <c r="V2889" s="26"/>
      <c r="W2889" s="26"/>
      <c r="X2889" s="26"/>
      <c r="Y2889" s="26"/>
    </row>
    <row r="2890" spans="1:25" x14ac:dyDescent="0.3">
      <c r="A2890" s="18"/>
      <c r="B2890" s="19"/>
      <c r="C2890" s="4"/>
      <c r="D2890" s="20"/>
      <c r="E2890" s="20"/>
      <c r="F2890" s="21"/>
      <c r="G2890" s="22"/>
      <c r="H2890" s="23"/>
      <c r="I2890" s="24"/>
      <c r="J2890" s="25"/>
      <c r="K2890" s="4"/>
      <c r="L2890" s="25"/>
      <c r="N2890" s="26"/>
      <c r="O2890" s="26"/>
      <c r="P2890" s="26"/>
      <c r="Q2890" s="26"/>
      <c r="R2890" s="26"/>
      <c r="S2890" s="26"/>
      <c r="T2890" s="26"/>
      <c r="U2890" s="26"/>
      <c r="V2890" s="26"/>
      <c r="W2890" s="26"/>
      <c r="X2890" s="26"/>
      <c r="Y2890" s="26"/>
    </row>
    <row r="2891" spans="1:25" x14ac:dyDescent="0.3">
      <c r="A2891" s="18"/>
      <c r="B2891" s="19"/>
      <c r="C2891" s="4"/>
      <c r="D2891" s="20"/>
      <c r="E2891" s="20"/>
      <c r="F2891" s="21"/>
      <c r="G2891" s="22"/>
      <c r="H2891" s="23"/>
      <c r="I2891" s="24"/>
      <c r="J2891" s="25"/>
      <c r="K2891" s="4"/>
      <c r="L2891" s="25"/>
      <c r="N2891" s="26"/>
      <c r="O2891" s="26"/>
      <c r="P2891" s="26"/>
      <c r="Q2891" s="26"/>
      <c r="R2891" s="26"/>
      <c r="S2891" s="26"/>
      <c r="T2891" s="26"/>
      <c r="U2891" s="26"/>
      <c r="V2891" s="26"/>
      <c r="W2891" s="26"/>
      <c r="X2891" s="26"/>
      <c r="Y2891" s="26"/>
    </row>
    <row r="2892" spans="1:25" x14ac:dyDescent="0.3">
      <c r="A2892" s="18"/>
      <c r="B2892" s="19"/>
      <c r="C2892" s="4"/>
      <c r="D2892" s="20"/>
      <c r="E2892" s="20"/>
      <c r="F2892" s="21"/>
      <c r="G2892" s="22"/>
      <c r="H2892" s="23"/>
      <c r="I2892" s="24"/>
      <c r="J2892" s="25"/>
      <c r="K2892" s="4"/>
      <c r="L2892" s="25"/>
      <c r="N2892" s="26"/>
      <c r="O2892" s="26"/>
      <c r="P2892" s="26"/>
      <c r="Q2892" s="26"/>
      <c r="R2892" s="26"/>
      <c r="S2892" s="26"/>
      <c r="T2892" s="26"/>
      <c r="U2892" s="26"/>
      <c r="V2892" s="26"/>
      <c r="W2892" s="26"/>
      <c r="X2892" s="26"/>
      <c r="Y2892" s="26"/>
    </row>
    <row r="2893" spans="1:25" x14ac:dyDescent="0.3">
      <c r="A2893" s="18"/>
      <c r="B2893" s="19"/>
      <c r="C2893" s="4"/>
      <c r="D2893" s="20"/>
      <c r="E2893" s="20"/>
      <c r="F2893" s="21"/>
      <c r="G2893" s="22"/>
      <c r="H2893" s="23"/>
      <c r="I2893" s="24"/>
      <c r="J2893" s="25"/>
      <c r="K2893" s="4"/>
      <c r="L2893" s="25"/>
      <c r="N2893" s="26"/>
      <c r="O2893" s="26"/>
      <c r="P2893" s="26"/>
      <c r="Q2893" s="26"/>
      <c r="R2893" s="26"/>
      <c r="S2893" s="26"/>
      <c r="T2893" s="26"/>
      <c r="U2893" s="26"/>
      <c r="V2893" s="26"/>
      <c r="W2893" s="26"/>
      <c r="X2893" s="26"/>
      <c r="Y2893" s="26"/>
    </row>
    <row r="2894" spans="1:25" x14ac:dyDescent="0.3">
      <c r="A2894" s="18"/>
      <c r="B2894" s="19"/>
      <c r="C2894" s="4"/>
      <c r="D2894" s="20"/>
      <c r="E2894" s="20"/>
      <c r="F2894" s="21"/>
      <c r="G2894" s="22"/>
      <c r="H2894" s="23"/>
      <c r="I2894" s="24"/>
      <c r="J2894" s="25"/>
      <c r="K2894" s="4"/>
      <c r="L2894" s="25"/>
      <c r="N2894" s="26"/>
      <c r="O2894" s="26"/>
      <c r="P2894" s="26"/>
      <c r="Q2894" s="26"/>
      <c r="R2894" s="26"/>
      <c r="S2894" s="26"/>
      <c r="T2894" s="26"/>
      <c r="U2894" s="26"/>
      <c r="V2894" s="26"/>
      <c r="W2894" s="26"/>
      <c r="X2894" s="26"/>
      <c r="Y2894" s="26"/>
    </row>
    <row r="2895" spans="1:25" x14ac:dyDescent="0.3">
      <c r="A2895" s="18"/>
      <c r="B2895" s="19"/>
      <c r="C2895" s="4"/>
      <c r="D2895" s="20"/>
      <c r="E2895" s="20"/>
      <c r="F2895" s="21"/>
      <c r="G2895" s="22"/>
      <c r="H2895" s="23"/>
      <c r="I2895" s="24"/>
      <c r="J2895" s="25"/>
      <c r="K2895" s="4"/>
      <c r="L2895" s="25"/>
      <c r="N2895" s="26"/>
      <c r="O2895" s="26"/>
      <c r="P2895" s="26"/>
      <c r="Q2895" s="26"/>
      <c r="R2895" s="26"/>
      <c r="S2895" s="26"/>
      <c r="T2895" s="26"/>
      <c r="U2895" s="26"/>
      <c r="V2895" s="26"/>
      <c r="W2895" s="26"/>
      <c r="X2895" s="26"/>
      <c r="Y2895" s="26"/>
    </row>
    <row r="2896" spans="1:25" x14ac:dyDescent="0.3">
      <c r="A2896" s="18"/>
      <c r="B2896" s="19"/>
      <c r="C2896" s="4"/>
      <c r="D2896" s="20"/>
      <c r="E2896" s="20"/>
      <c r="F2896" s="21"/>
      <c r="G2896" s="22"/>
      <c r="H2896" s="23"/>
      <c r="I2896" s="24"/>
      <c r="J2896" s="25"/>
      <c r="K2896" s="4"/>
      <c r="L2896" s="25"/>
      <c r="N2896" s="26"/>
      <c r="O2896" s="26"/>
      <c r="P2896" s="26"/>
      <c r="Q2896" s="26"/>
      <c r="R2896" s="26"/>
      <c r="S2896" s="26"/>
      <c r="T2896" s="26"/>
      <c r="U2896" s="26"/>
      <c r="V2896" s="26"/>
      <c r="W2896" s="26"/>
      <c r="X2896" s="26"/>
      <c r="Y2896" s="26"/>
    </row>
    <row r="2897" spans="1:25" x14ac:dyDescent="0.3">
      <c r="A2897" s="18"/>
      <c r="B2897" s="19"/>
      <c r="C2897" s="4"/>
      <c r="D2897" s="20"/>
      <c r="E2897" s="20"/>
      <c r="F2897" s="21"/>
      <c r="G2897" s="22"/>
      <c r="H2897" s="23"/>
      <c r="I2897" s="24"/>
      <c r="J2897" s="25"/>
      <c r="K2897" s="4"/>
      <c r="L2897" s="25"/>
      <c r="N2897" s="26"/>
      <c r="O2897" s="26"/>
      <c r="P2897" s="26"/>
      <c r="Q2897" s="26"/>
      <c r="R2897" s="26"/>
      <c r="S2897" s="26"/>
      <c r="T2897" s="26"/>
      <c r="U2897" s="26"/>
      <c r="V2897" s="26"/>
      <c r="W2897" s="26"/>
      <c r="X2897" s="26"/>
      <c r="Y2897" s="26"/>
    </row>
    <row r="2898" spans="1:25" x14ac:dyDescent="0.3">
      <c r="A2898" s="18"/>
      <c r="B2898" s="19"/>
      <c r="C2898" s="4"/>
      <c r="D2898" s="20"/>
      <c r="E2898" s="20"/>
      <c r="F2898" s="21"/>
      <c r="G2898" s="22"/>
      <c r="H2898" s="23"/>
      <c r="I2898" s="24"/>
      <c r="J2898" s="25"/>
      <c r="K2898" s="4"/>
      <c r="L2898" s="25"/>
      <c r="N2898" s="26"/>
      <c r="O2898" s="26"/>
      <c r="P2898" s="26"/>
      <c r="Q2898" s="26"/>
      <c r="R2898" s="26"/>
      <c r="S2898" s="26"/>
      <c r="T2898" s="26"/>
      <c r="U2898" s="26"/>
      <c r="V2898" s="26"/>
      <c r="W2898" s="26"/>
      <c r="X2898" s="26"/>
      <c r="Y2898" s="26"/>
    </row>
    <row r="2899" spans="1:25" x14ac:dyDescent="0.3">
      <c r="A2899" s="18"/>
      <c r="B2899" s="19"/>
      <c r="C2899" s="4"/>
      <c r="D2899" s="20"/>
      <c r="E2899" s="20"/>
      <c r="F2899" s="21"/>
      <c r="G2899" s="22"/>
      <c r="H2899" s="23"/>
      <c r="I2899" s="24"/>
      <c r="J2899" s="25"/>
      <c r="K2899" s="4"/>
      <c r="L2899" s="25"/>
      <c r="N2899" s="26"/>
      <c r="O2899" s="26"/>
      <c r="P2899" s="26"/>
      <c r="Q2899" s="26"/>
      <c r="R2899" s="26"/>
      <c r="S2899" s="26"/>
      <c r="T2899" s="26"/>
      <c r="U2899" s="26"/>
      <c r="V2899" s="26"/>
      <c r="W2899" s="26"/>
      <c r="X2899" s="26"/>
      <c r="Y2899" s="26"/>
    </row>
    <row r="2900" spans="1:25" x14ac:dyDescent="0.3">
      <c r="A2900" s="18"/>
      <c r="B2900" s="19"/>
      <c r="C2900" s="4"/>
      <c r="D2900" s="20"/>
      <c r="E2900" s="20"/>
      <c r="F2900" s="21"/>
      <c r="G2900" s="22"/>
      <c r="H2900" s="23"/>
      <c r="I2900" s="24"/>
      <c r="J2900" s="25"/>
      <c r="K2900" s="4"/>
      <c r="L2900" s="25"/>
      <c r="N2900" s="26"/>
      <c r="O2900" s="26"/>
      <c r="P2900" s="26"/>
      <c r="Q2900" s="26"/>
      <c r="R2900" s="26"/>
      <c r="S2900" s="26"/>
      <c r="T2900" s="26"/>
      <c r="U2900" s="26"/>
      <c r="V2900" s="26"/>
      <c r="W2900" s="26"/>
      <c r="X2900" s="26"/>
      <c r="Y2900" s="26"/>
    </row>
    <row r="2901" spans="1:25" x14ac:dyDescent="0.3">
      <c r="A2901" s="18"/>
      <c r="B2901" s="19"/>
      <c r="C2901" s="4"/>
      <c r="D2901" s="20"/>
      <c r="E2901" s="20"/>
      <c r="F2901" s="21"/>
      <c r="G2901" s="22"/>
      <c r="H2901" s="23"/>
      <c r="I2901" s="24"/>
      <c r="J2901" s="25"/>
      <c r="K2901" s="4"/>
      <c r="L2901" s="25"/>
      <c r="N2901" s="26"/>
      <c r="O2901" s="26"/>
      <c r="P2901" s="26"/>
      <c r="Q2901" s="26"/>
      <c r="R2901" s="26"/>
      <c r="S2901" s="26"/>
      <c r="T2901" s="26"/>
      <c r="U2901" s="26"/>
      <c r="V2901" s="26"/>
      <c r="W2901" s="26"/>
      <c r="X2901" s="26"/>
      <c r="Y2901" s="26"/>
    </row>
    <row r="2902" spans="1:25" x14ac:dyDescent="0.3">
      <c r="A2902" s="18"/>
      <c r="B2902" s="19"/>
      <c r="C2902" s="4"/>
      <c r="D2902" s="20"/>
      <c r="E2902" s="20"/>
      <c r="F2902" s="21"/>
      <c r="G2902" s="22"/>
      <c r="H2902" s="23"/>
      <c r="I2902" s="24"/>
      <c r="J2902" s="25"/>
      <c r="K2902" s="4"/>
      <c r="L2902" s="25"/>
      <c r="N2902" s="26"/>
      <c r="O2902" s="26"/>
      <c r="P2902" s="26"/>
      <c r="Q2902" s="26"/>
      <c r="R2902" s="26"/>
      <c r="S2902" s="26"/>
      <c r="T2902" s="26"/>
      <c r="U2902" s="26"/>
      <c r="V2902" s="26"/>
      <c r="W2902" s="26"/>
      <c r="X2902" s="26"/>
      <c r="Y2902" s="26"/>
    </row>
    <row r="2903" spans="1:25" x14ac:dyDescent="0.3">
      <c r="A2903" s="18"/>
      <c r="B2903" s="19"/>
      <c r="C2903" s="4"/>
      <c r="D2903" s="20"/>
      <c r="E2903" s="20"/>
      <c r="F2903" s="21"/>
      <c r="G2903" s="22"/>
      <c r="H2903" s="23"/>
      <c r="I2903" s="24"/>
      <c r="J2903" s="25"/>
      <c r="K2903" s="4"/>
      <c r="L2903" s="25"/>
      <c r="N2903" s="26"/>
      <c r="O2903" s="26"/>
      <c r="P2903" s="26"/>
      <c r="Q2903" s="26"/>
      <c r="R2903" s="26"/>
      <c r="S2903" s="26"/>
      <c r="T2903" s="26"/>
      <c r="U2903" s="26"/>
      <c r="V2903" s="26"/>
      <c r="W2903" s="26"/>
      <c r="X2903" s="26"/>
      <c r="Y2903" s="26"/>
    </row>
    <row r="2904" spans="1:25" x14ac:dyDescent="0.3">
      <c r="A2904" s="18"/>
      <c r="B2904" s="19"/>
      <c r="C2904" s="4"/>
      <c r="D2904" s="20"/>
      <c r="E2904" s="20"/>
      <c r="F2904" s="21"/>
      <c r="G2904" s="22"/>
      <c r="H2904" s="23"/>
      <c r="I2904" s="24"/>
      <c r="J2904" s="25"/>
      <c r="K2904" s="4"/>
      <c r="L2904" s="25"/>
      <c r="N2904" s="26"/>
      <c r="O2904" s="26"/>
      <c r="P2904" s="26"/>
      <c r="Q2904" s="26"/>
      <c r="R2904" s="26"/>
      <c r="S2904" s="26"/>
      <c r="T2904" s="26"/>
      <c r="U2904" s="26"/>
      <c r="V2904" s="26"/>
      <c r="W2904" s="26"/>
      <c r="X2904" s="26"/>
      <c r="Y2904" s="26"/>
    </row>
    <row r="2905" spans="1:25" x14ac:dyDescent="0.3">
      <c r="A2905" s="18"/>
      <c r="B2905" s="19"/>
      <c r="C2905" s="4"/>
      <c r="D2905" s="20"/>
      <c r="E2905" s="20"/>
      <c r="F2905" s="21"/>
      <c r="G2905" s="22"/>
      <c r="H2905" s="23"/>
      <c r="I2905" s="24"/>
      <c r="J2905" s="25"/>
      <c r="K2905" s="4"/>
      <c r="L2905" s="25"/>
      <c r="N2905" s="26"/>
      <c r="O2905" s="26"/>
      <c r="P2905" s="26"/>
      <c r="Q2905" s="26"/>
      <c r="R2905" s="26"/>
      <c r="S2905" s="26"/>
      <c r="T2905" s="26"/>
      <c r="U2905" s="26"/>
      <c r="V2905" s="26"/>
      <c r="W2905" s="26"/>
      <c r="X2905" s="26"/>
      <c r="Y2905" s="26"/>
    </row>
    <row r="2906" spans="1:25" x14ac:dyDescent="0.3">
      <c r="A2906" s="18"/>
      <c r="B2906" s="19"/>
      <c r="C2906" s="4"/>
      <c r="D2906" s="20"/>
      <c r="E2906" s="20"/>
      <c r="F2906" s="21"/>
      <c r="G2906" s="22"/>
      <c r="H2906" s="23"/>
      <c r="I2906" s="24"/>
      <c r="J2906" s="25"/>
      <c r="K2906" s="4"/>
      <c r="L2906" s="25"/>
      <c r="N2906" s="26"/>
      <c r="O2906" s="26"/>
      <c r="P2906" s="26"/>
      <c r="Q2906" s="26"/>
      <c r="R2906" s="26"/>
      <c r="S2906" s="26"/>
      <c r="T2906" s="26"/>
      <c r="U2906" s="26"/>
      <c r="V2906" s="26"/>
      <c r="W2906" s="26"/>
      <c r="X2906" s="26"/>
      <c r="Y2906" s="26"/>
    </row>
    <row r="2907" spans="1:25" x14ac:dyDescent="0.3">
      <c r="A2907" s="18"/>
      <c r="B2907" s="19"/>
      <c r="C2907" s="4"/>
      <c r="D2907" s="20"/>
      <c r="E2907" s="20"/>
      <c r="F2907" s="21"/>
      <c r="G2907" s="22"/>
      <c r="H2907" s="23"/>
      <c r="I2907" s="24"/>
      <c r="J2907" s="25"/>
      <c r="K2907" s="4"/>
      <c r="L2907" s="25"/>
      <c r="N2907" s="26"/>
      <c r="O2907" s="26"/>
      <c r="P2907" s="26"/>
      <c r="Q2907" s="26"/>
      <c r="R2907" s="26"/>
      <c r="S2907" s="26"/>
      <c r="T2907" s="26"/>
      <c r="U2907" s="26"/>
      <c r="V2907" s="26"/>
      <c r="W2907" s="26"/>
      <c r="X2907" s="26"/>
      <c r="Y2907" s="26"/>
    </row>
    <row r="2908" spans="1:25" x14ac:dyDescent="0.3">
      <c r="A2908" s="18"/>
      <c r="B2908" s="19"/>
      <c r="C2908" s="4"/>
      <c r="D2908" s="20"/>
      <c r="E2908" s="20"/>
      <c r="F2908" s="21"/>
      <c r="G2908" s="22"/>
      <c r="H2908" s="23"/>
      <c r="I2908" s="24"/>
      <c r="J2908" s="25"/>
      <c r="K2908" s="4"/>
      <c r="L2908" s="25"/>
      <c r="N2908" s="26"/>
      <c r="O2908" s="26"/>
      <c r="P2908" s="26"/>
      <c r="Q2908" s="26"/>
      <c r="R2908" s="26"/>
      <c r="S2908" s="26"/>
      <c r="T2908" s="26"/>
      <c r="U2908" s="26"/>
      <c r="V2908" s="26"/>
      <c r="W2908" s="26"/>
      <c r="X2908" s="26"/>
      <c r="Y2908" s="26"/>
    </row>
    <row r="2909" spans="1:25" x14ac:dyDescent="0.3">
      <c r="A2909" s="18"/>
      <c r="B2909" s="19"/>
      <c r="C2909" s="4"/>
      <c r="D2909" s="20"/>
      <c r="E2909" s="20"/>
      <c r="F2909" s="21"/>
      <c r="G2909" s="22"/>
      <c r="H2909" s="23"/>
      <c r="I2909" s="24"/>
      <c r="J2909" s="25"/>
      <c r="K2909" s="4"/>
      <c r="L2909" s="25"/>
      <c r="N2909" s="26"/>
      <c r="O2909" s="26"/>
      <c r="P2909" s="26"/>
      <c r="Q2909" s="26"/>
      <c r="R2909" s="26"/>
      <c r="S2909" s="26"/>
      <c r="T2909" s="26"/>
      <c r="U2909" s="26"/>
      <c r="V2909" s="26"/>
      <c r="W2909" s="26"/>
      <c r="X2909" s="26"/>
      <c r="Y2909" s="26"/>
    </row>
    <row r="2910" spans="1:25" x14ac:dyDescent="0.3">
      <c r="A2910" s="18"/>
      <c r="B2910" s="19"/>
      <c r="C2910" s="4"/>
      <c r="D2910" s="20"/>
      <c r="E2910" s="20"/>
      <c r="F2910" s="21"/>
      <c r="G2910" s="22"/>
      <c r="H2910" s="23"/>
      <c r="I2910" s="24"/>
      <c r="J2910" s="25"/>
      <c r="K2910" s="4"/>
      <c r="L2910" s="25"/>
      <c r="N2910" s="26"/>
      <c r="O2910" s="26"/>
      <c r="P2910" s="26"/>
      <c r="Q2910" s="26"/>
      <c r="R2910" s="26"/>
      <c r="S2910" s="26"/>
      <c r="T2910" s="26"/>
      <c r="U2910" s="26"/>
      <c r="V2910" s="26"/>
      <c r="W2910" s="26"/>
      <c r="X2910" s="26"/>
      <c r="Y2910" s="26"/>
    </row>
    <row r="2911" spans="1:25" x14ac:dyDescent="0.3">
      <c r="A2911" s="18"/>
      <c r="B2911" s="19"/>
      <c r="C2911" s="4"/>
      <c r="D2911" s="20"/>
      <c r="E2911" s="20"/>
      <c r="F2911" s="21"/>
      <c r="G2911" s="22"/>
      <c r="H2911" s="23"/>
      <c r="I2911" s="24"/>
      <c r="J2911" s="25"/>
      <c r="K2911" s="4"/>
      <c r="L2911" s="25"/>
      <c r="N2911" s="26"/>
      <c r="O2911" s="26"/>
      <c r="P2911" s="26"/>
      <c r="Q2911" s="26"/>
      <c r="R2911" s="26"/>
      <c r="S2911" s="26"/>
      <c r="T2911" s="26"/>
      <c r="U2911" s="26"/>
      <c r="V2911" s="26"/>
      <c r="W2911" s="26"/>
      <c r="X2911" s="26"/>
      <c r="Y2911" s="26"/>
    </row>
    <row r="2912" spans="1:25" x14ac:dyDescent="0.3">
      <c r="A2912" s="18"/>
      <c r="B2912" s="19"/>
      <c r="C2912" s="4"/>
      <c r="D2912" s="20"/>
      <c r="E2912" s="20"/>
      <c r="F2912" s="21"/>
      <c r="G2912" s="22"/>
      <c r="H2912" s="23"/>
      <c r="I2912" s="24"/>
      <c r="J2912" s="25"/>
      <c r="K2912" s="4"/>
      <c r="L2912" s="25"/>
      <c r="N2912" s="26"/>
      <c r="O2912" s="26"/>
      <c r="P2912" s="26"/>
      <c r="Q2912" s="26"/>
      <c r="R2912" s="26"/>
      <c r="S2912" s="26"/>
      <c r="T2912" s="26"/>
      <c r="U2912" s="26"/>
      <c r="V2912" s="26"/>
      <c r="W2912" s="26"/>
      <c r="X2912" s="26"/>
      <c r="Y2912" s="26"/>
    </row>
    <row r="2913" spans="1:25" x14ac:dyDescent="0.3">
      <c r="A2913" s="18"/>
      <c r="B2913" s="19"/>
      <c r="C2913" s="4"/>
      <c r="D2913" s="20"/>
      <c r="E2913" s="20"/>
      <c r="F2913" s="21"/>
      <c r="G2913" s="22"/>
      <c r="H2913" s="23"/>
      <c r="I2913" s="24"/>
      <c r="J2913" s="25"/>
      <c r="K2913" s="4"/>
      <c r="L2913" s="25"/>
      <c r="N2913" s="26"/>
      <c r="O2913" s="26"/>
      <c r="P2913" s="26"/>
      <c r="Q2913" s="26"/>
      <c r="R2913" s="26"/>
      <c r="S2913" s="26"/>
      <c r="T2913" s="26"/>
      <c r="U2913" s="26"/>
      <c r="V2913" s="26"/>
      <c r="W2913" s="26"/>
      <c r="X2913" s="26"/>
      <c r="Y2913" s="26"/>
    </row>
    <row r="2914" spans="1:25" x14ac:dyDescent="0.3">
      <c r="A2914" s="18"/>
      <c r="B2914" s="19"/>
      <c r="C2914" s="4"/>
      <c r="D2914" s="20"/>
      <c r="E2914" s="20"/>
      <c r="F2914" s="21"/>
      <c r="G2914" s="22"/>
      <c r="H2914" s="23"/>
      <c r="I2914" s="24"/>
      <c r="J2914" s="25"/>
      <c r="K2914" s="4"/>
      <c r="L2914" s="25"/>
      <c r="N2914" s="26"/>
      <c r="O2914" s="26"/>
      <c r="P2914" s="26"/>
      <c r="Q2914" s="26"/>
      <c r="R2914" s="26"/>
      <c r="S2914" s="26"/>
      <c r="T2914" s="26"/>
      <c r="U2914" s="26"/>
      <c r="V2914" s="26"/>
      <c r="W2914" s="26"/>
      <c r="X2914" s="26"/>
      <c r="Y2914" s="26"/>
    </row>
    <row r="2915" spans="1:25" x14ac:dyDescent="0.3">
      <c r="A2915" s="18"/>
      <c r="B2915" s="19"/>
      <c r="C2915" s="4"/>
      <c r="D2915" s="20"/>
      <c r="E2915" s="20"/>
      <c r="F2915" s="21"/>
      <c r="G2915" s="22"/>
      <c r="H2915" s="23"/>
      <c r="I2915" s="24"/>
      <c r="J2915" s="25"/>
      <c r="K2915" s="4"/>
      <c r="L2915" s="25"/>
      <c r="N2915" s="26"/>
      <c r="O2915" s="26"/>
      <c r="P2915" s="26"/>
      <c r="Q2915" s="26"/>
      <c r="R2915" s="26"/>
      <c r="S2915" s="26"/>
      <c r="T2915" s="26"/>
      <c r="U2915" s="26"/>
      <c r="V2915" s="26"/>
      <c r="W2915" s="26"/>
      <c r="X2915" s="26"/>
      <c r="Y2915" s="26"/>
    </row>
    <row r="2916" spans="1:25" x14ac:dyDescent="0.3">
      <c r="A2916" s="18"/>
      <c r="B2916" s="19"/>
      <c r="C2916" s="4"/>
      <c r="D2916" s="20"/>
      <c r="E2916" s="20"/>
      <c r="F2916" s="21"/>
      <c r="G2916" s="22"/>
      <c r="H2916" s="23"/>
      <c r="I2916" s="24"/>
      <c r="J2916" s="25"/>
      <c r="K2916" s="4"/>
      <c r="L2916" s="25"/>
      <c r="N2916" s="26"/>
      <c r="O2916" s="26"/>
      <c r="P2916" s="26"/>
      <c r="Q2916" s="26"/>
      <c r="R2916" s="26"/>
      <c r="S2916" s="26"/>
      <c r="T2916" s="26"/>
      <c r="U2916" s="26"/>
      <c r="V2916" s="26"/>
      <c r="W2916" s="26"/>
      <c r="X2916" s="26"/>
      <c r="Y2916" s="26"/>
    </row>
    <row r="2917" spans="1:25" x14ac:dyDescent="0.3">
      <c r="A2917" s="18"/>
      <c r="B2917" s="19"/>
      <c r="C2917" s="4"/>
      <c r="D2917" s="20"/>
      <c r="E2917" s="20"/>
      <c r="F2917" s="21"/>
      <c r="G2917" s="22"/>
      <c r="H2917" s="23"/>
      <c r="I2917" s="24"/>
      <c r="J2917" s="25"/>
      <c r="K2917" s="4"/>
      <c r="L2917" s="25"/>
      <c r="N2917" s="26"/>
      <c r="O2917" s="26"/>
      <c r="P2917" s="26"/>
      <c r="Q2917" s="26"/>
      <c r="R2917" s="26"/>
      <c r="S2917" s="26"/>
      <c r="T2917" s="26"/>
      <c r="U2917" s="26"/>
      <c r="V2917" s="26"/>
      <c r="W2917" s="26"/>
      <c r="X2917" s="26"/>
      <c r="Y2917" s="26"/>
    </row>
    <row r="2918" spans="1:25" x14ac:dyDescent="0.3">
      <c r="A2918" s="18"/>
      <c r="B2918" s="19"/>
      <c r="C2918" s="4"/>
      <c r="D2918" s="20"/>
      <c r="E2918" s="20"/>
      <c r="F2918" s="21"/>
      <c r="G2918" s="22"/>
      <c r="H2918" s="23"/>
      <c r="I2918" s="24"/>
      <c r="J2918" s="25"/>
      <c r="K2918" s="4"/>
      <c r="L2918" s="25"/>
      <c r="N2918" s="26"/>
      <c r="O2918" s="26"/>
      <c r="P2918" s="26"/>
      <c r="Q2918" s="26"/>
      <c r="R2918" s="26"/>
      <c r="S2918" s="26"/>
      <c r="T2918" s="26"/>
      <c r="U2918" s="26"/>
      <c r="V2918" s="26"/>
      <c r="W2918" s="26"/>
      <c r="X2918" s="26"/>
      <c r="Y2918" s="26"/>
    </row>
    <row r="2919" spans="1:25" x14ac:dyDescent="0.3">
      <c r="A2919" s="18"/>
      <c r="B2919" s="19"/>
      <c r="C2919" s="4"/>
      <c r="D2919" s="20"/>
      <c r="E2919" s="20"/>
      <c r="F2919" s="21"/>
      <c r="G2919" s="22"/>
      <c r="H2919" s="23"/>
      <c r="I2919" s="24"/>
      <c r="J2919" s="25"/>
      <c r="K2919" s="4"/>
      <c r="L2919" s="25"/>
      <c r="N2919" s="26"/>
      <c r="O2919" s="26"/>
      <c r="P2919" s="26"/>
      <c r="Q2919" s="26"/>
      <c r="R2919" s="26"/>
      <c r="S2919" s="26"/>
      <c r="T2919" s="26"/>
      <c r="U2919" s="26"/>
      <c r="V2919" s="26"/>
      <c r="W2919" s="26"/>
      <c r="X2919" s="26"/>
      <c r="Y2919" s="26"/>
    </row>
    <row r="2920" spans="1:25" x14ac:dyDescent="0.3">
      <c r="A2920" s="18"/>
      <c r="B2920" s="19"/>
      <c r="C2920" s="4"/>
      <c r="D2920" s="20"/>
      <c r="E2920" s="20"/>
      <c r="F2920" s="21"/>
      <c r="G2920" s="22"/>
      <c r="H2920" s="23"/>
      <c r="I2920" s="24"/>
      <c r="J2920" s="25"/>
      <c r="K2920" s="4"/>
      <c r="L2920" s="25"/>
      <c r="N2920" s="26"/>
      <c r="O2920" s="26"/>
      <c r="P2920" s="26"/>
      <c r="Q2920" s="26"/>
      <c r="R2920" s="26"/>
      <c r="S2920" s="26"/>
      <c r="T2920" s="26"/>
      <c r="U2920" s="26"/>
      <c r="V2920" s="26"/>
      <c r="W2920" s="26"/>
      <c r="X2920" s="26"/>
      <c r="Y2920" s="26"/>
    </row>
    <row r="2921" spans="1:25" x14ac:dyDescent="0.3">
      <c r="A2921" s="18"/>
      <c r="B2921" s="19"/>
      <c r="C2921" s="4"/>
      <c r="D2921" s="20"/>
      <c r="E2921" s="20"/>
      <c r="F2921" s="21"/>
      <c r="G2921" s="22"/>
      <c r="H2921" s="23"/>
      <c r="I2921" s="24"/>
      <c r="J2921" s="25"/>
      <c r="K2921" s="4"/>
      <c r="L2921" s="25"/>
      <c r="N2921" s="26"/>
      <c r="O2921" s="26"/>
      <c r="P2921" s="26"/>
      <c r="Q2921" s="26"/>
      <c r="R2921" s="26"/>
      <c r="S2921" s="26"/>
      <c r="T2921" s="26"/>
      <c r="U2921" s="26"/>
      <c r="V2921" s="26"/>
      <c r="W2921" s="26"/>
      <c r="X2921" s="26"/>
      <c r="Y2921" s="26"/>
    </row>
    <row r="2922" spans="1:25" x14ac:dyDescent="0.3">
      <c r="A2922" s="18"/>
      <c r="B2922" s="19"/>
      <c r="C2922" s="4"/>
      <c r="D2922" s="20"/>
      <c r="E2922" s="20"/>
      <c r="F2922" s="21"/>
      <c r="G2922" s="22"/>
      <c r="H2922" s="23"/>
      <c r="I2922" s="24"/>
      <c r="J2922" s="25"/>
      <c r="K2922" s="4"/>
      <c r="L2922" s="25"/>
      <c r="N2922" s="26"/>
      <c r="O2922" s="26"/>
      <c r="P2922" s="26"/>
      <c r="Q2922" s="26"/>
      <c r="R2922" s="26"/>
      <c r="S2922" s="26"/>
      <c r="T2922" s="26"/>
      <c r="U2922" s="26"/>
      <c r="V2922" s="26"/>
      <c r="W2922" s="26"/>
      <c r="X2922" s="26"/>
      <c r="Y2922" s="26"/>
    </row>
    <row r="2923" spans="1:25" x14ac:dyDescent="0.3">
      <c r="A2923" s="18"/>
      <c r="B2923" s="19"/>
      <c r="C2923" s="4"/>
      <c r="D2923" s="20"/>
      <c r="E2923" s="20"/>
      <c r="F2923" s="21"/>
      <c r="G2923" s="22"/>
      <c r="H2923" s="23"/>
      <c r="I2923" s="24"/>
      <c r="J2923" s="25"/>
      <c r="K2923" s="4"/>
      <c r="L2923" s="25"/>
      <c r="N2923" s="26"/>
      <c r="O2923" s="26"/>
      <c r="P2923" s="26"/>
      <c r="Q2923" s="26"/>
      <c r="R2923" s="26"/>
      <c r="S2923" s="26"/>
      <c r="T2923" s="26"/>
      <c r="U2923" s="26"/>
      <c r="V2923" s="26"/>
      <c r="W2923" s="26"/>
      <c r="X2923" s="26"/>
      <c r="Y2923" s="26"/>
    </row>
    <row r="2924" spans="1:25" x14ac:dyDescent="0.3">
      <c r="A2924" s="18"/>
      <c r="B2924" s="19"/>
      <c r="C2924" s="4"/>
      <c r="D2924" s="20"/>
      <c r="E2924" s="20"/>
      <c r="F2924" s="21"/>
      <c r="G2924" s="22"/>
      <c r="H2924" s="23"/>
      <c r="I2924" s="24"/>
      <c r="J2924" s="25"/>
      <c r="K2924" s="4"/>
      <c r="L2924" s="25"/>
      <c r="N2924" s="26"/>
      <c r="O2924" s="26"/>
      <c r="P2924" s="26"/>
      <c r="Q2924" s="26"/>
      <c r="R2924" s="26"/>
      <c r="S2924" s="26"/>
      <c r="T2924" s="26"/>
      <c r="U2924" s="26"/>
      <c r="V2924" s="26"/>
      <c r="W2924" s="26"/>
      <c r="X2924" s="26"/>
      <c r="Y2924" s="26"/>
    </row>
    <row r="2925" spans="1:25" x14ac:dyDescent="0.3">
      <c r="A2925" s="18"/>
      <c r="B2925" s="19"/>
      <c r="C2925" s="4"/>
      <c r="D2925" s="20"/>
      <c r="E2925" s="20"/>
      <c r="F2925" s="21"/>
      <c r="G2925" s="22"/>
      <c r="H2925" s="23"/>
      <c r="I2925" s="24"/>
      <c r="J2925" s="25"/>
      <c r="K2925" s="4"/>
      <c r="L2925" s="25"/>
      <c r="N2925" s="26"/>
      <c r="O2925" s="26"/>
      <c r="P2925" s="26"/>
      <c r="Q2925" s="26"/>
      <c r="R2925" s="26"/>
      <c r="S2925" s="26"/>
      <c r="T2925" s="26"/>
      <c r="U2925" s="26"/>
      <c r="V2925" s="26"/>
      <c r="W2925" s="26"/>
      <c r="X2925" s="26"/>
      <c r="Y2925" s="26"/>
    </row>
    <row r="2926" spans="1:25" x14ac:dyDescent="0.3">
      <c r="A2926" s="18"/>
      <c r="B2926" s="19"/>
      <c r="C2926" s="4"/>
      <c r="D2926" s="20"/>
      <c r="E2926" s="20"/>
      <c r="F2926" s="21"/>
      <c r="G2926" s="22"/>
      <c r="H2926" s="23"/>
      <c r="I2926" s="24"/>
      <c r="J2926" s="25"/>
      <c r="K2926" s="4"/>
      <c r="L2926" s="25"/>
      <c r="N2926" s="26"/>
      <c r="O2926" s="26"/>
      <c r="P2926" s="26"/>
      <c r="Q2926" s="26"/>
      <c r="R2926" s="26"/>
      <c r="S2926" s="26"/>
      <c r="T2926" s="26"/>
      <c r="U2926" s="26"/>
      <c r="V2926" s="26"/>
      <c r="W2926" s="26"/>
      <c r="X2926" s="26"/>
      <c r="Y2926" s="26"/>
    </row>
    <row r="2927" spans="1:25" x14ac:dyDescent="0.3">
      <c r="A2927" s="18"/>
      <c r="B2927" s="19"/>
      <c r="C2927" s="4"/>
      <c r="D2927" s="20"/>
      <c r="E2927" s="20"/>
      <c r="F2927" s="21"/>
      <c r="G2927" s="22"/>
      <c r="H2927" s="23"/>
      <c r="I2927" s="24"/>
      <c r="J2927" s="25"/>
      <c r="K2927" s="4"/>
      <c r="L2927" s="25"/>
      <c r="N2927" s="26"/>
      <c r="O2927" s="26"/>
      <c r="P2927" s="26"/>
      <c r="Q2927" s="26"/>
      <c r="R2927" s="26"/>
      <c r="S2927" s="26"/>
      <c r="T2927" s="26"/>
      <c r="U2927" s="26"/>
      <c r="V2927" s="26"/>
      <c r="W2927" s="26"/>
      <c r="X2927" s="26"/>
      <c r="Y2927" s="26"/>
    </row>
    <row r="2928" spans="1:25" x14ac:dyDescent="0.3">
      <c r="A2928" s="18"/>
      <c r="B2928" s="19"/>
      <c r="C2928" s="4"/>
      <c r="D2928" s="20"/>
      <c r="E2928" s="20"/>
      <c r="F2928" s="21"/>
      <c r="G2928" s="22"/>
      <c r="H2928" s="23"/>
      <c r="I2928" s="24"/>
      <c r="J2928" s="25"/>
      <c r="K2928" s="4"/>
      <c r="L2928" s="25"/>
      <c r="N2928" s="26"/>
      <c r="O2928" s="26"/>
      <c r="P2928" s="26"/>
      <c r="Q2928" s="26"/>
      <c r="R2928" s="26"/>
      <c r="S2928" s="26"/>
      <c r="T2928" s="26"/>
      <c r="U2928" s="26"/>
      <c r="V2928" s="26"/>
      <c r="W2928" s="26"/>
      <c r="X2928" s="26"/>
      <c r="Y2928" s="26"/>
    </row>
    <row r="2929" spans="1:25" x14ac:dyDescent="0.3">
      <c r="A2929" s="18"/>
      <c r="B2929" s="19"/>
      <c r="C2929" s="4"/>
      <c r="D2929" s="20"/>
      <c r="E2929" s="20"/>
      <c r="F2929" s="21"/>
      <c r="G2929" s="22"/>
      <c r="H2929" s="23"/>
      <c r="I2929" s="24"/>
      <c r="J2929" s="25"/>
      <c r="K2929" s="4"/>
      <c r="L2929" s="25"/>
      <c r="N2929" s="26"/>
      <c r="O2929" s="26"/>
      <c r="P2929" s="26"/>
      <c r="Q2929" s="26"/>
      <c r="R2929" s="26"/>
      <c r="S2929" s="26"/>
      <c r="T2929" s="26"/>
      <c r="U2929" s="26"/>
      <c r="V2929" s="26"/>
      <c r="W2929" s="26"/>
      <c r="X2929" s="26"/>
      <c r="Y2929" s="26"/>
    </row>
    <row r="2930" spans="1:25" x14ac:dyDescent="0.3">
      <c r="A2930" s="18"/>
      <c r="B2930" s="19"/>
      <c r="C2930" s="4"/>
      <c r="D2930" s="20"/>
      <c r="E2930" s="20"/>
      <c r="F2930" s="21"/>
      <c r="G2930" s="22"/>
      <c r="H2930" s="23"/>
      <c r="I2930" s="24"/>
      <c r="J2930" s="25"/>
      <c r="K2930" s="4"/>
      <c r="L2930" s="25"/>
      <c r="N2930" s="26"/>
      <c r="O2930" s="26"/>
      <c r="P2930" s="26"/>
      <c r="Q2930" s="26"/>
      <c r="R2930" s="26"/>
      <c r="S2930" s="26"/>
      <c r="T2930" s="26"/>
      <c r="U2930" s="26"/>
      <c r="V2930" s="26"/>
      <c r="W2930" s="26"/>
      <c r="X2930" s="26"/>
      <c r="Y2930" s="26"/>
    </row>
    <row r="2931" spans="1:25" x14ac:dyDescent="0.3">
      <c r="A2931" s="18"/>
      <c r="B2931" s="19"/>
      <c r="C2931" s="4"/>
      <c r="D2931" s="20"/>
      <c r="E2931" s="20"/>
      <c r="F2931" s="21"/>
      <c r="G2931" s="22"/>
      <c r="H2931" s="23"/>
      <c r="I2931" s="24"/>
      <c r="J2931" s="25"/>
      <c r="K2931" s="4"/>
      <c r="L2931" s="25"/>
      <c r="N2931" s="26"/>
      <c r="O2931" s="26"/>
      <c r="P2931" s="26"/>
      <c r="Q2931" s="26"/>
      <c r="R2931" s="26"/>
      <c r="S2931" s="26"/>
      <c r="T2931" s="26"/>
      <c r="U2931" s="26"/>
      <c r="V2931" s="26"/>
      <c r="W2931" s="26"/>
      <c r="X2931" s="26"/>
      <c r="Y2931" s="26"/>
    </row>
    <row r="2932" spans="1:25" x14ac:dyDescent="0.3">
      <c r="A2932" s="18"/>
      <c r="B2932" s="19"/>
      <c r="C2932" s="4"/>
      <c r="D2932" s="20"/>
      <c r="E2932" s="20"/>
      <c r="F2932" s="21"/>
      <c r="G2932" s="22"/>
      <c r="H2932" s="23"/>
      <c r="I2932" s="24"/>
      <c r="J2932" s="25"/>
      <c r="K2932" s="4"/>
      <c r="L2932" s="25"/>
      <c r="N2932" s="26"/>
      <c r="O2932" s="26"/>
      <c r="P2932" s="26"/>
      <c r="Q2932" s="26"/>
      <c r="R2932" s="26"/>
      <c r="S2932" s="26"/>
      <c r="T2932" s="26"/>
      <c r="U2932" s="26"/>
      <c r="V2932" s="26"/>
      <c r="W2932" s="26"/>
      <c r="X2932" s="26"/>
      <c r="Y2932" s="26"/>
    </row>
    <row r="2933" spans="1:25" x14ac:dyDescent="0.3">
      <c r="A2933" s="18"/>
      <c r="B2933" s="19"/>
      <c r="C2933" s="4"/>
      <c r="D2933" s="20"/>
      <c r="E2933" s="20"/>
      <c r="F2933" s="21"/>
      <c r="G2933" s="22"/>
      <c r="H2933" s="23"/>
      <c r="I2933" s="24"/>
      <c r="J2933" s="25"/>
      <c r="K2933" s="4"/>
      <c r="L2933" s="25"/>
      <c r="N2933" s="26"/>
      <c r="O2933" s="26"/>
      <c r="P2933" s="26"/>
      <c r="Q2933" s="26"/>
      <c r="R2933" s="26"/>
      <c r="S2933" s="26"/>
      <c r="T2933" s="26"/>
      <c r="U2933" s="26"/>
      <c r="V2933" s="26"/>
      <c r="W2933" s="26"/>
      <c r="X2933" s="26"/>
      <c r="Y2933" s="26"/>
    </row>
    <row r="2934" spans="1:25" x14ac:dyDescent="0.3">
      <c r="A2934" s="18"/>
      <c r="B2934" s="19"/>
      <c r="C2934" s="4"/>
      <c r="D2934" s="20"/>
      <c r="E2934" s="20"/>
      <c r="F2934" s="21"/>
      <c r="G2934" s="22"/>
      <c r="H2934" s="23"/>
      <c r="I2934" s="24"/>
      <c r="J2934" s="25"/>
      <c r="K2934" s="4"/>
      <c r="L2934" s="25"/>
      <c r="N2934" s="26"/>
      <c r="O2934" s="26"/>
      <c r="P2934" s="26"/>
      <c r="Q2934" s="26"/>
      <c r="R2934" s="26"/>
      <c r="S2934" s="26"/>
      <c r="T2934" s="26"/>
      <c r="U2934" s="26"/>
      <c r="V2934" s="26"/>
      <c r="W2934" s="26"/>
      <c r="X2934" s="26"/>
      <c r="Y2934" s="26"/>
    </row>
    <row r="2935" spans="1:25" x14ac:dyDescent="0.3">
      <c r="A2935" s="18"/>
      <c r="B2935" s="19"/>
      <c r="C2935" s="4"/>
      <c r="D2935" s="20"/>
      <c r="E2935" s="20"/>
      <c r="F2935" s="21"/>
      <c r="G2935" s="22"/>
      <c r="H2935" s="23"/>
      <c r="I2935" s="24"/>
      <c r="J2935" s="25"/>
      <c r="K2935" s="4"/>
      <c r="L2935" s="25"/>
      <c r="N2935" s="26"/>
      <c r="O2935" s="26"/>
      <c r="P2935" s="26"/>
      <c r="Q2935" s="26"/>
      <c r="R2935" s="26"/>
      <c r="S2935" s="26"/>
      <c r="T2935" s="26"/>
      <c r="U2935" s="26"/>
      <c r="V2935" s="26"/>
      <c r="W2935" s="26"/>
      <c r="X2935" s="26"/>
      <c r="Y2935" s="26"/>
    </row>
    <row r="2936" spans="1:25" x14ac:dyDescent="0.3">
      <c r="A2936" s="18"/>
      <c r="B2936" s="19"/>
      <c r="C2936" s="4"/>
      <c r="D2936" s="20"/>
      <c r="E2936" s="20"/>
      <c r="F2936" s="21"/>
      <c r="G2936" s="22"/>
      <c r="H2936" s="23"/>
      <c r="I2936" s="24"/>
      <c r="J2936" s="25"/>
      <c r="K2936" s="4"/>
      <c r="L2936" s="25"/>
      <c r="N2936" s="26"/>
      <c r="O2936" s="26"/>
      <c r="P2936" s="26"/>
      <c r="Q2936" s="26"/>
      <c r="R2936" s="26"/>
      <c r="S2936" s="26"/>
      <c r="T2936" s="26"/>
      <c r="U2936" s="26"/>
      <c r="V2936" s="26"/>
      <c r="W2936" s="26"/>
      <c r="X2936" s="26"/>
      <c r="Y2936" s="26"/>
    </row>
    <row r="2937" spans="1:25" x14ac:dyDescent="0.3">
      <c r="A2937" s="18"/>
      <c r="B2937" s="19"/>
      <c r="C2937" s="4"/>
      <c r="D2937" s="20"/>
      <c r="E2937" s="20"/>
      <c r="F2937" s="21"/>
      <c r="G2937" s="22"/>
      <c r="H2937" s="23"/>
      <c r="I2937" s="24"/>
      <c r="J2937" s="25"/>
      <c r="K2937" s="4"/>
      <c r="L2937" s="25"/>
      <c r="N2937" s="26"/>
      <c r="O2937" s="26"/>
      <c r="P2937" s="26"/>
      <c r="Q2937" s="26"/>
      <c r="R2937" s="26"/>
      <c r="S2937" s="26"/>
      <c r="T2937" s="26"/>
      <c r="U2937" s="26"/>
      <c r="V2937" s="26"/>
      <c r="W2937" s="26"/>
      <c r="X2937" s="26"/>
      <c r="Y2937" s="26"/>
    </row>
    <row r="2938" spans="1:25" x14ac:dyDescent="0.3">
      <c r="A2938" s="18"/>
      <c r="B2938" s="19"/>
      <c r="C2938" s="4"/>
      <c r="D2938" s="20"/>
      <c r="E2938" s="20"/>
      <c r="F2938" s="21"/>
      <c r="G2938" s="22"/>
      <c r="H2938" s="23"/>
      <c r="I2938" s="24"/>
      <c r="J2938" s="25"/>
      <c r="K2938" s="4"/>
      <c r="L2938" s="25"/>
      <c r="N2938" s="26"/>
      <c r="O2938" s="26"/>
      <c r="P2938" s="26"/>
      <c r="Q2938" s="26"/>
      <c r="R2938" s="26"/>
      <c r="S2938" s="26"/>
      <c r="T2938" s="26"/>
      <c r="U2938" s="26"/>
      <c r="V2938" s="26"/>
      <c r="W2938" s="26"/>
      <c r="X2938" s="26"/>
      <c r="Y2938" s="26"/>
    </row>
    <row r="2939" spans="1:25" x14ac:dyDescent="0.3">
      <c r="A2939" s="18"/>
      <c r="B2939" s="19"/>
      <c r="C2939" s="4"/>
      <c r="D2939" s="20"/>
      <c r="E2939" s="20"/>
      <c r="F2939" s="21"/>
      <c r="G2939" s="22"/>
      <c r="H2939" s="23"/>
      <c r="I2939" s="24"/>
      <c r="J2939" s="25"/>
      <c r="K2939" s="4"/>
      <c r="L2939" s="25"/>
      <c r="N2939" s="26"/>
      <c r="O2939" s="26"/>
      <c r="P2939" s="26"/>
      <c r="Q2939" s="26"/>
      <c r="R2939" s="26"/>
      <c r="S2939" s="26"/>
      <c r="T2939" s="26"/>
      <c r="U2939" s="26"/>
      <c r="V2939" s="26"/>
      <c r="W2939" s="26"/>
      <c r="X2939" s="26"/>
      <c r="Y2939" s="26"/>
    </row>
    <row r="2940" spans="1:25" x14ac:dyDescent="0.3">
      <c r="A2940" s="18"/>
      <c r="B2940" s="19"/>
      <c r="C2940" s="4"/>
      <c r="D2940" s="20"/>
      <c r="E2940" s="20"/>
      <c r="F2940" s="21"/>
      <c r="G2940" s="22"/>
      <c r="H2940" s="23"/>
      <c r="I2940" s="24"/>
      <c r="J2940" s="25"/>
      <c r="K2940" s="4"/>
      <c r="L2940" s="25"/>
      <c r="N2940" s="26"/>
      <c r="O2940" s="26"/>
      <c r="P2940" s="26"/>
      <c r="Q2940" s="26"/>
      <c r="R2940" s="26"/>
      <c r="S2940" s="26"/>
      <c r="T2940" s="26"/>
      <c r="U2940" s="26"/>
      <c r="V2940" s="26"/>
      <c r="W2940" s="26"/>
      <c r="X2940" s="26"/>
      <c r="Y2940" s="26"/>
    </row>
    <row r="2941" spans="1:25" x14ac:dyDescent="0.3">
      <c r="A2941" s="18"/>
      <c r="B2941" s="19"/>
      <c r="C2941" s="4"/>
      <c r="D2941" s="20"/>
      <c r="E2941" s="20"/>
      <c r="F2941" s="21"/>
      <c r="G2941" s="22"/>
      <c r="H2941" s="23"/>
      <c r="I2941" s="24"/>
      <c r="J2941" s="25"/>
      <c r="K2941" s="4"/>
      <c r="L2941" s="25"/>
      <c r="N2941" s="26"/>
      <c r="O2941" s="26"/>
      <c r="P2941" s="26"/>
      <c r="Q2941" s="26"/>
      <c r="R2941" s="26"/>
      <c r="S2941" s="26"/>
      <c r="T2941" s="26"/>
      <c r="U2941" s="26"/>
      <c r="V2941" s="26"/>
      <c r="W2941" s="26"/>
      <c r="X2941" s="26"/>
      <c r="Y2941" s="26"/>
    </row>
    <row r="2942" spans="1:25" x14ac:dyDescent="0.3">
      <c r="A2942" s="18"/>
      <c r="B2942" s="19"/>
      <c r="C2942" s="4"/>
      <c r="D2942" s="20"/>
      <c r="E2942" s="20"/>
      <c r="F2942" s="21"/>
      <c r="G2942" s="22"/>
      <c r="H2942" s="23"/>
      <c r="I2942" s="24"/>
      <c r="J2942" s="25"/>
      <c r="K2942" s="4"/>
      <c r="L2942" s="25"/>
      <c r="N2942" s="26"/>
      <c r="O2942" s="26"/>
      <c r="P2942" s="26"/>
      <c r="Q2942" s="26"/>
      <c r="R2942" s="26"/>
      <c r="S2942" s="26"/>
      <c r="T2942" s="26"/>
      <c r="U2942" s="26"/>
      <c r="V2942" s="26"/>
      <c r="W2942" s="26"/>
      <c r="X2942" s="26"/>
      <c r="Y2942" s="26"/>
    </row>
    <row r="2943" spans="1:25" x14ac:dyDescent="0.3">
      <c r="A2943" s="18"/>
      <c r="B2943" s="19"/>
      <c r="C2943" s="4"/>
      <c r="D2943" s="20"/>
      <c r="E2943" s="20"/>
      <c r="F2943" s="21"/>
      <c r="G2943" s="22"/>
      <c r="H2943" s="23"/>
      <c r="I2943" s="24"/>
      <c r="J2943" s="25"/>
      <c r="K2943" s="4"/>
      <c r="L2943" s="25"/>
      <c r="N2943" s="26"/>
      <c r="O2943" s="26"/>
      <c r="P2943" s="26"/>
      <c r="Q2943" s="26"/>
      <c r="R2943" s="26"/>
      <c r="S2943" s="26"/>
      <c r="T2943" s="26"/>
      <c r="U2943" s="26"/>
      <c r="V2943" s="26"/>
      <c r="W2943" s="26"/>
      <c r="X2943" s="26"/>
      <c r="Y2943" s="26"/>
    </row>
    <row r="2944" spans="1:25" x14ac:dyDescent="0.3">
      <c r="A2944" s="18"/>
      <c r="B2944" s="19"/>
      <c r="C2944" s="4"/>
      <c r="D2944" s="20"/>
      <c r="E2944" s="20"/>
      <c r="F2944" s="21"/>
      <c r="G2944" s="22"/>
      <c r="H2944" s="23"/>
      <c r="I2944" s="24"/>
      <c r="J2944" s="25"/>
      <c r="K2944" s="4"/>
      <c r="L2944" s="25"/>
      <c r="N2944" s="26"/>
      <c r="O2944" s="26"/>
      <c r="P2944" s="26"/>
      <c r="Q2944" s="26"/>
      <c r="R2944" s="26"/>
      <c r="S2944" s="26"/>
      <c r="T2944" s="26"/>
      <c r="U2944" s="26"/>
      <c r="V2944" s="26"/>
      <c r="W2944" s="26"/>
      <c r="X2944" s="26"/>
      <c r="Y2944" s="26"/>
    </row>
    <row r="2945" spans="1:25" x14ac:dyDescent="0.3">
      <c r="A2945" s="18"/>
      <c r="B2945" s="19"/>
      <c r="C2945" s="4"/>
      <c r="D2945" s="20"/>
      <c r="E2945" s="20"/>
      <c r="F2945" s="21"/>
      <c r="G2945" s="22"/>
      <c r="H2945" s="23"/>
      <c r="I2945" s="24"/>
      <c r="J2945" s="25"/>
      <c r="K2945" s="4"/>
      <c r="L2945" s="25"/>
      <c r="N2945" s="26"/>
      <c r="O2945" s="26"/>
      <c r="P2945" s="26"/>
      <c r="Q2945" s="26"/>
      <c r="R2945" s="26"/>
      <c r="S2945" s="26"/>
      <c r="T2945" s="26"/>
      <c r="U2945" s="26"/>
      <c r="V2945" s="26"/>
      <c r="W2945" s="26"/>
      <c r="X2945" s="26"/>
      <c r="Y2945" s="26"/>
    </row>
    <row r="2946" spans="1:25" x14ac:dyDescent="0.3">
      <c r="A2946" s="18"/>
      <c r="B2946" s="19"/>
      <c r="C2946" s="4"/>
      <c r="D2946" s="20"/>
      <c r="E2946" s="20"/>
      <c r="F2946" s="21"/>
      <c r="G2946" s="22"/>
      <c r="H2946" s="23"/>
      <c r="I2946" s="24"/>
      <c r="J2946" s="25"/>
      <c r="K2946" s="4"/>
      <c r="L2946" s="25"/>
      <c r="N2946" s="26"/>
      <c r="O2946" s="26"/>
      <c r="P2946" s="26"/>
      <c r="Q2946" s="26"/>
      <c r="R2946" s="26"/>
      <c r="S2946" s="26"/>
      <c r="T2946" s="26"/>
      <c r="U2946" s="26"/>
      <c r="V2946" s="26"/>
      <c r="W2946" s="26"/>
      <c r="X2946" s="26"/>
      <c r="Y2946" s="26"/>
    </row>
    <row r="2947" spans="1:25" x14ac:dyDescent="0.3">
      <c r="A2947" s="18"/>
      <c r="B2947" s="19"/>
      <c r="C2947" s="4"/>
      <c r="D2947" s="20"/>
      <c r="E2947" s="20"/>
      <c r="F2947" s="21"/>
      <c r="G2947" s="22"/>
      <c r="H2947" s="23"/>
      <c r="I2947" s="24"/>
      <c r="J2947" s="25"/>
      <c r="K2947" s="4"/>
      <c r="L2947" s="25"/>
      <c r="N2947" s="26"/>
      <c r="O2947" s="26"/>
      <c r="P2947" s="26"/>
      <c r="Q2947" s="26"/>
      <c r="R2947" s="26"/>
      <c r="S2947" s="26"/>
      <c r="T2947" s="26"/>
      <c r="U2947" s="26"/>
      <c r="V2947" s="26"/>
      <c r="W2947" s="26"/>
      <c r="X2947" s="26"/>
      <c r="Y2947" s="26"/>
    </row>
    <row r="2948" spans="1:25" x14ac:dyDescent="0.3">
      <c r="A2948" s="18"/>
      <c r="B2948" s="19"/>
      <c r="C2948" s="4"/>
      <c r="D2948" s="20"/>
      <c r="E2948" s="20"/>
      <c r="F2948" s="21"/>
      <c r="G2948" s="22"/>
      <c r="H2948" s="23"/>
      <c r="I2948" s="24"/>
      <c r="J2948" s="25"/>
      <c r="K2948" s="4"/>
      <c r="L2948" s="25"/>
      <c r="N2948" s="26"/>
      <c r="O2948" s="26"/>
      <c r="P2948" s="26"/>
      <c r="Q2948" s="26"/>
      <c r="R2948" s="26"/>
      <c r="S2948" s="26"/>
      <c r="T2948" s="26"/>
      <c r="U2948" s="26"/>
      <c r="V2948" s="26"/>
      <c r="W2948" s="26"/>
      <c r="X2948" s="26"/>
      <c r="Y2948" s="26"/>
    </row>
    <row r="2949" spans="1:25" x14ac:dyDescent="0.3">
      <c r="A2949" s="18"/>
      <c r="B2949" s="19"/>
      <c r="C2949" s="4"/>
      <c r="D2949" s="20"/>
      <c r="E2949" s="20"/>
      <c r="F2949" s="21"/>
      <c r="G2949" s="22"/>
      <c r="H2949" s="23"/>
      <c r="I2949" s="24"/>
      <c r="J2949" s="25"/>
      <c r="K2949" s="4"/>
      <c r="L2949" s="25"/>
      <c r="N2949" s="26"/>
      <c r="O2949" s="26"/>
      <c r="P2949" s="26"/>
      <c r="Q2949" s="26"/>
      <c r="R2949" s="26"/>
      <c r="S2949" s="26"/>
      <c r="T2949" s="26"/>
      <c r="U2949" s="26"/>
      <c r="V2949" s="26"/>
      <c r="W2949" s="26"/>
      <c r="X2949" s="26"/>
      <c r="Y2949" s="26"/>
    </row>
    <row r="2950" spans="1:25" x14ac:dyDescent="0.3">
      <c r="A2950" s="18"/>
      <c r="B2950" s="19"/>
      <c r="C2950" s="4"/>
      <c r="D2950" s="20"/>
      <c r="E2950" s="20"/>
      <c r="F2950" s="21"/>
      <c r="G2950" s="22"/>
      <c r="H2950" s="23"/>
      <c r="I2950" s="24"/>
      <c r="J2950" s="25"/>
      <c r="K2950" s="4"/>
      <c r="L2950" s="25"/>
      <c r="N2950" s="26"/>
      <c r="O2950" s="26"/>
      <c r="P2950" s="26"/>
      <c r="Q2950" s="26"/>
      <c r="R2950" s="26"/>
      <c r="S2950" s="26"/>
      <c r="T2950" s="26"/>
      <c r="U2950" s="26"/>
      <c r="V2950" s="26"/>
      <c r="W2950" s="26"/>
      <c r="X2950" s="26"/>
      <c r="Y2950" s="26"/>
    </row>
    <row r="2951" spans="1:25" x14ac:dyDescent="0.3">
      <c r="A2951" s="18"/>
      <c r="B2951" s="19"/>
      <c r="C2951" s="4"/>
      <c r="D2951" s="20"/>
      <c r="E2951" s="20"/>
      <c r="F2951" s="21"/>
      <c r="G2951" s="22"/>
      <c r="H2951" s="23"/>
      <c r="I2951" s="24"/>
      <c r="J2951" s="25"/>
      <c r="K2951" s="4"/>
      <c r="L2951" s="25"/>
      <c r="N2951" s="26"/>
      <c r="O2951" s="26"/>
      <c r="P2951" s="26"/>
      <c r="Q2951" s="26"/>
      <c r="R2951" s="26"/>
      <c r="S2951" s="26"/>
      <c r="T2951" s="26"/>
      <c r="U2951" s="26"/>
      <c r="V2951" s="26"/>
      <c r="W2951" s="26"/>
      <c r="X2951" s="26"/>
      <c r="Y2951" s="26"/>
    </row>
    <row r="2952" spans="1:25" x14ac:dyDescent="0.3">
      <c r="A2952" s="18"/>
      <c r="B2952" s="19"/>
      <c r="C2952" s="4"/>
      <c r="D2952" s="20"/>
      <c r="E2952" s="20"/>
      <c r="F2952" s="21"/>
      <c r="G2952" s="22"/>
      <c r="H2952" s="23"/>
      <c r="I2952" s="24"/>
      <c r="J2952" s="25"/>
      <c r="K2952" s="4"/>
      <c r="L2952" s="25"/>
      <c r="N2952" s="26"/>
      <c r="O2952" s="26"/>
      <c r="P2952" s="26"/>
      <c r="Q2952" s="26"/>
      <c r="R2952" s="26"/>
      <c r="S2952" s="26"/>
      <c r="T2952" s="26"/>
      <c r="U2952" s="26"/>
      <c r="V2952" s="26"/>
      <c r="W2952" s="26"/>
      <c r="X2952" s="26"/>
      <c r="Y2952" s="26"/>
    </row>
    <row r="2953" spans="1:25" x14ac:dyDescent="0.3">
      <c r="A2953" s="18"/>
      <c r="B2953" s="19"/>
      <c r="C2953" s="4"/>
      <c r="D2953" s="20"/>
      <c r="E2953" s="20"/>
      <c r="F2953" s="21"/>
      <c r="G2953" s="22"/>
      <c r="H2953" s="23"/>
      <c r="I2953" s="24"/>
      <c r="J2953" s="25"/>
      <c r="K2953" s="4"/>
      <c r="L2953" s="25"/>
      <c r="N2953" s="26"/>
      <c r="O2953" s="26"/>
      <c r="P2953" s="26"/>
      <c r="Q2953" s="26"/>
      <c r="R2953" s="26"/>
      <c r="S2953" s="26"/>
      <c r="T2953" s="26"/>
      <c r="U2953" s="26"/>
      <c r="V2953" s="26"/>
      <c r="W2953" s="26"/>
      <c r="X2953" s="26"/>
      <c r="Y2953" s="26"/>
    </row>
    <row r="2954" spans="1:25" x14ac:dyDescent="0.3">
      <c r="A2954" s="18"/>
      <c r="B2954" s="19"/>
      <c r="C2954" s="4"/>
      <c r="D2954" s="20"/>
      <c r="E2954" s="20"/>
      <c r="F2954" s="21"/>
      <c r="G2954" s="22"/>
      <c r="H2954" s="23"/>
      <c r="I2954" s="24"/>
      <c r="J2954" s="25"/>
      <c r="K2954" s="4"/>
      <c r="L2954" s="25"/>
      <c r="N2954" s="26"/>
      <c r="O2954" s="26"/>
      <c r="P2954" s="26"/>
      <c r="Q2954" s="26"/>
      <c r="R2954" s="26"/>
      <c r="S2954" s="26"/>
      <c r="T2954" s="26"/>
      <c r="U2954" s="26"/>
      <c r="V2954" s="26"/>
      <c r="W2954" s="26"/>
      <c r="X2954" s="26"/>
      <c r="Y2954" s="26"/>
    </row>
    <row r="2955" spans="1:25" x14ac:dyDescent="0.3">
      <c r="A2955" s="18"/>
      <c r="B2955" s="19"/>
      <c r="C2955" s="4"/>
      <c r="D2955" s="20"/>
      <c r="E2955" s="20"/>
      <c r="F2955" s="21"/>
      <c r="G2955" s="22"/>
      <c r="H2955" s="23"/>
      <c r="I2955" s="24"/>
      <c r="J2955" s="25"/>
      <c r="K2955" s="4"/>
      <c r="L2955" s="25"/>
      <c r="N2955" s="26"/>
      <c r="O2955" s="26"/>
      <c r="P2955" s="26"/>
      <c r="Q2955" s="26"/>
      <c r="R2955" s="26"/>
      <c r="S2955" s="26"/>
      <c r="T2955" s="26"/>
      <c r="U2955" s="26"/>
      <c r="V2955" s="26"/>
      <c r="W2955" s="26"/>
      <c r="X2955" s="26"/>
      <c r="Y2955" s="26"/>
    </row>
    <row r="2956" spans="1:25" x14ac:dyDescent="0.3">
      <c r="A2956" s="18"/>
      <c r="B2956" s="19"/>
      <c r="C2956" s="4"/>
      <c r="D2956" s="20"/>
      <c r="E2956" s="20"/>
      <c r="F2956" s="21"/>
      <c r="G2956" s="22"/>
      <c r="H2956" s="23"/>
      <c r="I2956" s="24"/>
      <c r="J2956" s="25"/>
      <c r="K2956" s="4"/>
      <c r="L2956" s="25"/>
      <c r="N2956" s="26"/>
      <c r="O2956" s="26"/>
      <c r="P2956" s="26"/>
      <c r="Q2956" s="26"/>
      <c r="R2956" s="26"/>
      <c r="S2956" s="26"/>
      <c r="T2956" s="26"/>
      <c r="U2956" s="26"/>
      <c r="V2956" s="26"/>
      <c r="W2956" s="26"/>
      <c r="X2956" s="26"/>
      <c r="Y2956" s="26"/>
    </row>
    <row r="2957" spans="1:25" x14ac:dyDescent="0.3">
      <c r="A2957" s="18"/>
      <c r="B2957" s="19"/>
      <c r="C2957" s="4"/>
      <c r="D2957" s="20"/>
      <c r="E2957" s="20"/>
      <c r="F2957" s="21"/>
      <c r="G2957" s="22"/>
      <c r="H2957" s="23"/>
      <c r="I2957" s="24"/>
      <c r="J2957" s="25"/>
      <c r="K2957" s="4"/>
      <c r="L2957" s="25"/>
      <c r="N2957" s="26"/>
      <c r="O2957" s="26"/>
      <c r="P2957" s="26"/>
      <c r="Q2957" s="26"/>
      <c r="R2957" s="26"/>
      <c r="S2957" s="26"/>
      <c r="T2957" s="26"/>
      <c r="U2957" s="26"/>
      <c r="V2957" s="26"/>
      <c r="W2957" s="26"/>
      <c r="X2957" s="26"/>
      <c r="Y2957" s="26"/>
    </row>
    <row r="2958" spans="1:25" x14ac:dyDescent="0.3">
      <c r="A2958" s="18"/>
      <c r="B2958" s="19"/>
      <c r="C2958" s="4"/>
      <c r="D2958" s="20"/>
      <c r="E2958" s="20"/>
      <c r="F2958" s="21"/>
      <c r="G2958" s="22"/>
      <c r="H2958" s="23"/>
      <c r="I2958" s="24"/>
      <c r="J2958" s="25"/>
      <c r="K2958" s="4"/>
      <c r="L2958" s="25"/>
      <c r="N2958" s="26"/>
      <c r="O2958" s="26"/>
      <c r="P2958" s="26"/>
      <c r="Q2958" s="26"/>
      <c r="R2958" s="26"/>
      <c r="S2958" s="26"/>
      <c r="T2958" s="26"/>
      <c r="U2958" s="26"/>
      <c r="V2958" s="26"/>
      <c r="W2958" s="26"/>
      <c r="X2958" s="26"/>
      <c r="Y2958" s="26"/>
    </row>
    <row r="2959" spans="1:25" x14ac:dyDescent="0.3">
      <c r="A2959" s="18"/>
      <c r="B2959" s="19"/>
      <c r="C2959" s="4"/>
      <c r="D2959" s="20"/>
      <c r="E2959" s="20"/>
      <c r="F2959" s="21"/>
      <c r="G2959" s="22"/>
      <c r="H2959" s="23"/>
      <c r="I2959" s="24"/>
      <c r="J2959" s="25"/>
      <c r="K2959" s="4"/>
      <c r="L2959" s="25"/>
      <c r="N2959" s="26"/>
      <c r="O2959" s="26"/>
      <c r="P2959" s="26"/>
      <c r="Q2959" s="26"/>
      <c r="R2959" s="26"/>
      <c r="S2959" s="26"/>
      <c r="T2959" s="26"/>
      <c r="U2959" s="26"/>
      <c r="V2959" s="26"/>
      <c r="W2959" s="26"/>
      <c r="X2959" s="26"/>
      <c r="Y2959" s="26"/>
    </row>
    <row r="2960" spans="1:25" x14ac:dyDescent="0.3">
      <c r="A2960" s="18"/>
      <c r="B2960" s="19"/>
      <c r="C2960" s="4"/>
      <c r="D2960" s="20"/>
      <c r="E2960" s="20"/>
      <c r="F2960" s="21"/>
      <c r="G2960" s="22"/>
      <c r="H2960" s="23"/>
      <c r="I2960" s="24"/>
      <c r="J2960" s="25"/>
      <c r="K2960" s="4"/>
      <c r="L2960" s="25"/>
      <c r="N2960" s="26"/>
      <c r="O2960" s="26"/>
      <c r="P2960" s="26"/>
      <c r="Q2960" s="26"/>
      <c r="R2960" s="26"/>
      <c r="S2960" s="26"/>
      <c r="T2960" s="26"/>
      <c r="U2960" s="26"/>
      <c r="V2960" s="26"/>
      <c r="W2960" s="26"/>
      <c r="X2960" s="26"/>
      <c r="Y2960" s="26"/>
    </row>
    <row r="2961" spans="1:25" x14ac:dyDescent="0.3">
      <c r="A2961" s="18"/>
      <c r="B2961" s="19"/>
      <c r="C2961" s="4"/>
      <c r="D2961" s="20"/>
      <c r="E2961" s="20"/>
      <c r="F2961" s="21"/>
      <c r="G2961" s="22"/>
      <c r="H2961" s="23"/>
      <c r="I2961" s="24"/>
      <c r="J2961" s="25"/>
      <c r="K2961" s="4"/>
      <c r="L2961" s="25"/>
      <c r="N2961" s="26"/>
      <c r="O2961" s="26"/>
      <c r="P2961" s="26"/>
      <c r="Q2961" s="26"/>
      <c r="R2961" s="26"/>
      <c r="S2961" s="26"/>
      <c r="T2961" s="26"/>
      <c r="U2961" s="26"/>
      <c r="V2961" s="26"/>
      <c r="W2961" s="26"/>
      <c r="X2961" s="26"/>
      <c r="Y2961" s="26"/>
    </row>
    <row r="2962" spans="1:25" x14ac:dyDescent="0.3">
      <c r="A2962" s="18"/>
      <c r="B2962" s="19"/>
      <c r="C2962" s="4"/>
      <c r="D2962" s="20"/>
      <c r="E2962" s="20"/>
      <c r="F2962" s="21"/>
      <c r="G2962" s="22"/>
      <c r="H2962" s="23"/>
      <c r="I2962" s="24"/>
      <c r="J2962" s="25"/>
      <c r="K2962" s="4"/>
      <c r="L2962" s="25"/>
      <c r="N2962" s="26"/>
      <c r="O2962" s="26"/>
      <c r="P2962" s="26"/>
      <c r="Q2962" s="26"/>
      <c r="R2962" s="26"/>
      <c r="S2962" s="26"/>
      <c r="T2962" s="26"/>
      <c r="U2962" s="26"/>
      <c r="V2962" s="26"/>
      <c r="W2962" s="26"/>
      <c r="X2962" s="26"/>
      <c r="Y2962" s="26"/>
    </row>
    <row r="2963" spans="1:25" x14ac:dyDescent="0.3">
      <c r="A2963" s="18"/>
      <c r="B2963" s="19"/>
      <c r="C2963" s="4"/>
      <c r="D2963" s="20"/>
      <c r="E2963" s="20"/>
      <c r="F2963" s="21"/>
      <c r="G2963" s="22"/>
      <c r="H2963" s="23"/>
      <c r="I2963" s="24"/>
      <c r="J2963" s="25"/>
      <c r="K2963" s="4"/>
      <c r="L2963" s="25"/>
      <c r="N2963" s="26"/>
      <c r="O2963" s="26"/>
      <c r="P2963" s="26"/>
      <c r="Q2963" s="26"/>
      <c r="R2963" s="26"/>
      <c r="S2963" s="26"/>
      <c r="T2963" s="26"/>
      <c r="U2963" s="26"/>
      <c r="V2963" s="26"/>
      <c r="W2963" s="26"/>
      <c r="X2963" s="26"/>
      <c r="Y2963" s="26"/>
    </row>
    <row r="2964" spans="1:25" x14ac:dyDescent="0.3">
      <c r="A2964" s="18"/>
      <c r="B2964" s="19"/>
      <c r="C2964" s="4"/>
      <c r="D2964" s="20"/>
      <c r="E2964" s="20"/>
      <c r="F2964" s="21"/>
      <c r="G2964" s="22"/>
      <c r="H2964" s="23"/>
      <c r="I2964" s="24"/>
      <c r="J2964" s="25"/>
      <c r="K2964" s="4"/>
      <c r="L2964" s="25"/>
      <c r="N2964" s="26"/>
      <c r="O2964" s="26"/>
      <c r="P2964" s="26"/>
      <c r="Q2964" s="26"/>
      <c r="R2964" s="26"/>
      <c r="S2964" s="26"/>
      <c r="T2964" s="26"/>
      <c r="U2964" s="26"/>
      <c r="V2964" s="26"/>
      <c r="W2964" s="26"/>
      <c r="X2964" s="26"/>
      <c r="Y2964" s="26"/>
    </row>
    <row r="2965" spans="1:25" x14ac:dyDescent="0.3">
      <c r="A2965" s="18"/>
      <c r="B2965" s="19"/>
      <c r="C2965" s="4"/>
      <c r="D2965" s="20"/>
      <c r="E2965" s="20"/>
      <c r="F2965" s="21"/>
      <c r="G2965" s="22"/>
      <c r="H2965" s="23"/>
      <c r="I2965" s="24"/>
      <c r="J2965" s="25"/>
      <c r="K2965" s="4"/>
      <c r="L2965" s="25"/>
      <c r="N2965" s="26"/>
      <c r="O2965" s="26"/>
      <c r="P2965" s="26"/>
      <c r="Q2965" s="26"/>
      <c r="R2965" s="26"/>
      <c r="S2965" s="26"/>
      <c r="T2965" s="26"/>
      <c r="U2965" s="26"/>
      <c r="V2965" s="26"/>
      <c r="W2965" s="26"/>
      <c r="X2965" s="26"/>
      <c r="Y2965" s="26"/>
    </row>
    <row r="2966" spans="1:25" x14ac:dyDescent="0.3">
      <c r="A2966" s="18"/>
      <c r="B2966" s="19"/>
      <c r="C2966" s="4"/>
      <c r="D2966" s="20"/>
      <c r="E2966" s="20"/>
      <c r="F2966" s="21"/>
      <c r="G2966" s="22"/>
      <c r="H2966" s="23"/>
      <c r="I2966" s="24"/>
      <c r="J2966" s="25"/>
      <c r="K2966" s="4"/>
      <c r="L2966" s="25"/>
      <c r="N2966" s="26"/>
      <c r="O2966" s="26"/>
      <c r="P2966" s="26"/>
      <c r="Q2966" s="26"/>
      <c r="R2966" s="26"/>
      <c r="S2966" s="26"/>
      <c r="T2966" s="26"/>
      <c r="U2966" s="26"/>
      <c r="V2966" s="26"/>
      <c r="W2966" s="26"/>
      <c r="X2966" s="26"/>
      <c r="Y2966" s="26"/>
    </row>
    <row r="2967" spans="1:25" x14ac:dyDescent="0.3">
      <c r="A2967" s="18"/>
      <c r="B2967" s="19"/>
      <c r="C2967" s="4"/>
      <c r="D2967" s="20"/>
      <c r="E2967" s="20"/>
      <c r="F2967" s="21"/>
      <c r="G2967" s="22"/>
      <c r="H2967" s="23"/>
      <c r="I2967" s="24"/>
      <c r="J2967" s="25"/>
      <c r="K2967" s="4"/>
      <c r="L2967" s="25"/>
      <c r="N2967" s="26"/>
      <c r="O2967" s="26"/>
      <c r="P2967" s="26"/>
      <c r="Q2967" s="26"/>
      <c r="R2967" s="26"/>
      <c r="S2967" s="26"/>
      <c r="T2967" s="26"/>
      <c r="U2967" s="26"/>
      <c r="V2967" s="26"/>
      <c r="W2967" s="26"/>
      <c r="X2967" s="26"/>
      <c r="Y2967" s="26"/>
    </row>
    <row r="2968" spans="1:25" x14ac:dyDescent="0.3">
      <c r="A2968" s="18"/>
      <c r="B2968" s="19"/>
      <c r="C2968" s="4"/>
      <c r="D2968" s="20"/>
      <c r="E2968" s="20"/>
      <c r="F2968" s="21"/>
      <c r="G2968" s="22"/>
      <c r="H2968" s="23"/>
      <c r="I2968" s="24"/>
      <c r="J2968" s="25"/>
      <c r="K2968" s="4"/>
      <c r="L2968" s="25"/>
      <c r="N2968" s="26"/>
      <c r="O2968" s="26"/>
      <c r="P2968" s="26"/>
      <c r="Q2968" s="26"/>
      <c r="R2968" s="26"/>
      <c r="S2968" s="26"/>
      <c r="T2968" s="26"/>
      <c r="U2968" s="26"/>
      <c r="V2968" s="26"/>
      <c r="W2968" s="26"/>
      <c r="X2968" s="26"/>
      <c r="Y2968" s="26"/>
    </row>
    <row r="2969" spans="1:25" x14ac:dyDescent="0.3">
      <c r="A2969" s="18"/>
      <c r="B2969" s="19"/>
      <c r="C2969" s="4"/>
      <c r="D2969" s="20"/>
      <c r="E2969" s="20"/>
      <c r="F2969" s="21"/>
      <c r="G2969" s="22"/>
      <c r="H2969" s="23"/>
      <c r="I2969" s="24"/>
      <c r="J2969" s="25"/>
      <c r="K2969" s="4"/>
      <c r="L2969" s="25"/>
      <c r="N2969" s="26"/>
      <c r="O2969" s="26"/>
      <c r="P2969" s="26"/>
      <c r="Q2969" s="26"/>
      <c r="R2969" s="26"/>
      <c r="S2969" s="26"/>
      <c r="T2969" s="26"/>
      <c r="U2969" s="26"/>
      <c r="V2969" s="26"/>
      <c r="W2969" s="26"/>
      <c r="X2969" s="26"/>
      <c r="Y2969" s="26"/>
    </row>
    <row r="2970" spans="1:25" x14ac:dyDescent="0.3">
      <c r="A2970" s="18"/>
      <c r="B2970" s="19"/>
      <c r="C2970" s="4"/>
      <c r="D2970" s="20"/>
      <c r="E2970" s="20"/>
      <c r="F2970" s="21"/>
      <c r="G2970" s="22"/>
      <c r="H2970" s="23"/>
      <c r="I2970" s="24"/>
      <c r="J2970" s="25"/>
      <c r="K2970" s="4"/>
      <c r="L2970" s="25"/>
      <c r="N2970" s="26"/>
      <c r="O2970" s="26"/>
      <c r="P2970" s="26"/>
      <c r="Q2970" s="26"/>
      <c r="R2970" s="26"/>
      <c r="S2970" s="26"/>
      <c r="T2970" s="26"/>
      <c r="U2970" s="26"/>
      <c r="V2970" s="26"/>
      <c r="W2970" s="26"/>
      <c r="X2970" s="26"/>
      <c r="Y2970" s="26"/>
    </row>
    <row r="2971" spans="1:25" x14ac:dyDescent="0.3">
      <c r="A2971" s="18"/>
      <c r="B2971" s="19"/>
      <c r="C2971" s="4"/>
      <c r="D2971" s="20"/>
      <c r="E2971" s="20"/>
      <c r="F2971" s="21"/>
      <c r="G2971" s="22"/>
      <c r="H2971" s="23"/>
      <c r="I2971" s="24"/>
      <c r="J2971" s="25"/>
      <c r="K2971" s="4"/>
      <c r="L2971" s="25"/>
      <c r="N2971" s="26"/>
      <c r="O2971" s="26"/>
      <c r="P2971" s="26"/>
      <c r="Q2971" s="26"/>
      <c r="R2971" s="26"/>
      <c r="S2971" s="26"/>
      <c r="T2971" s="26"/>
      <c r="U2971" s="26"/>
      <c r="V2971" s="26"/>
      <c r="W2971" s="26"/>
      <c r="X2971" s="26"/>
      <c r="Y2971" s="26"/>
    </row>
    <row r="2972" spans="1:25" x14ac:dyDescent="0.3">
      <c r="A2972" s="18"/>
      <c r="B2972" s="19"/>
      <c r="C2972" s="4"/>
      <c r="D2972" s="20"/>
      <c r="E2972" s="20"/>
      <c r="F2972" s="21"/>
      <c r="G2972" s="22"/>
      <c r="H2972" s="23"/>
      <c r="I2972" s="24"/>
      <c r="J2972" s="25"/>
      <c r="K2972" s="4"/>
      <c r="L2972" s="25"/>
      <c r="N2972" s="26"/>
      <c r="O2972" s="26"/>
      <c r="P2972" s="26"/>
      <c r="Q2972" s="26"/>
      <c r="R2972" s="26"/>
      <c r="S2972" s="26"/>
      <c r="T2972" s="26"/>
      <c r="U2972" s="26"/>
      <c r="V2972" s="26"/>
      <c r="W2972" s="26"/>
      <c r="X2972" s="26"/>
      <c r="Y2972" s="26"/>
    </row>
    <row r="2973" spans="1:25" x14ac:dyDescent="0.3">
      <c r="A2973" s="18"/>
      <c r="B2973" s="19"/>
      <c r="C2973" s="4"/>
      <c r="D2973" s="20"/>
      <c r="E2973" s="20"/>
      <c r="F2973" s="21"/>
      <c r="G2973" s="22"/>
      <c r="H2973" s="23"/>
      <c r="I2973" s="24"/>
      <c r="J2973" s="25"/>
      <c r="K2973" s="4"/>
      <c r="L2973" s="25"/>
      <c r="N2973" s="26"/>
      <c r="O2973" s="26"/>
      <c r="P2973" s="26"/>
      <c r="Q2973" s="26"/>
      <c r="R2973" s="26"/>
      <c r="S2973" s="26"/>
      <c r="T2973" s="26"/>
      <c r="U2973" s="26"/>
      <c r="V2973" s="26"/>
      <c r="W2973" s="26"/>
      <c r="X2973" s="26"/>
      <c r="Y2973" s="26"/>
    </row>
    <row r="2974" spans="1:25" x14ac:dyDescent="0.3">
      <c r="A2974" s="18"/>
      <c r="B2974" s="19"/>
      <c r="C2974" s="4"/>
      <c r="D2974" s="20"/>
      <c r="E2974" s="20"/>
      <c r="F2974" s="21"/>
      <c r="G2974" s="22"/>
      <c r="H2974" s="23"/>
      <c r="I2974" s="24"/>
      <c r="J2974" s="25"/>
      <c r="K2974" s="4"/>
      <c r="L2974" s="25"/>
      <c r="N2974" s="26"/>
      <c r="O2974" s="26"/>
      <c r="P2974" s="26"/>
      <c r="Q2974" s="26"/>
      <c r="R2974" s="26"/>
      <c r="S2974" s="26"/>
      <c r="T2974" s="26"/>
      <c r="U2974" s="26"/>
      <c r="V2974" s="26"/>
      <c r="W2974" s="26"/>
      <c r="X2974" s="26"/>
      <c r="Y2974" s="26"/>
    </row>
    <row r="2975" spans="1:25" x14ac:dyDescent="0.3">
      <c r="A2975" s="18"/>
      <c r="B2975" s="19"/>
      <c r="C2975" s="4"/>
      <c r="D2975" s="20"/>
      <c r="E2975" s="20"/>
      <c r="F2975" s="21"/>
      <c r="G2975" s="22"/>
      <c r="H2975" s="23"/>
      <c r="I2975" s="24"/>
      <c r="J2975" s="25"/>
      <c r="K2975" s="4"/>
      <c r="L2975" s="25"/>
      <c r="N2975" s="26"/>
      <c r="O2975" s="26"/>
      <c r="P2975" s="26"/>
      <c r="Q2975" s="26"/>
      <c r="R2975" s="26"/>
      <c r="S2975" s="26"/>
      <c r="T2975" s="26"/>
      <c r="U2975" s="26"/>
      <c r="V2975" s="26"/>
      <c r="W2975" s="26"/>
      <c r="X2975" s="26"/>
      <c r="Y2975" s="26"/>
    </row>
    <row r="2976" spans="1:25" x14ac:dyDescent="0.3">
      <c r="A2976" s="18"/>
      <c r="B2976" s="19"/>
      <c r="C2976" s="4"/>
      <c r="D2976" s="20"/>
      <c r="E2976" s="20"/>
      <c r="F2976" s="21"/>
      <c r="G2976" s="22"/>
      <c r="H2976" s="23"/>
      <c r="I2976" s="24"/>
      <c r="J2976" s="25"/>
      <c r="K2976" s="4"/>
      <c r="L2976" s="25"/>
      <c r="N2976" s="26"/>
      <c r="O2976" s="26"/>
      <c r="P2976" s="26"/>
      <c r="Q2976" s="26"/>
      <c r="R2976" s="26"/>
      <c r="S2976" s="26"/>
      <c r="T2976" s="26"/>
      <c r="U2976" s="26"/>
      <c r="V2976" s="26"/>
      <c r="W2976" s="26"/>
      <c r="X2976" s="26"/>
      <c r="Y2976" s="26"/>
    </row>
    <row r="2977" spans="1:25" x14ac:dyDescent="0.3">
      <c r="A2977" s="18"/>
      <c r="B2977" s="19"/>
      <c r="C2977" s="4"/>
      <c r="D2977" s="20"/>
      <c r="E2977" s="20"/>
      <c r="F2977" s="21"/>
      <c r="G2977" s="22"/>
      <c r="H2977" s="23"/>
      <c r="I2977" s="24"/>
      <c r="J2977" s="25"/>
      <c r="K2977" s="4"/>
      <c r="L2977" s="25"/>
      <c r="N2977" s="26"/>
      <c r="O2977" s="26"/>
      <c r="P2977" s="26"/>
      <c r="Q2977" s="26"/>
      <c r="R2977" s="26"/>
      <c r="S2977" s="26"/>
      <c r="T2977" s="26"/>
      <c r="U2977" s="26"/>
      <c r="V2977" s="26"/>
      <c r="W2977" s="26"/>
      <c r="X2977" s="26"/>
      <c r="Y2977" s="26"/>
    </row>
    <row r="2978" spans="1:25" x14ac:dyDescent="0.3">
      <c r="A2978" s="18"/>
      <c r="B2978" s="19"/>
      <c r="C2978" s="4"/>
      <c r="D2978" s="20"/>
      <c r="E2978" s="20"/>
      <c r="F2978" s="21"/>
      <c r="G2978" s="22"/>
      <c r="H2978" s="23"/>
      <c r="I2978" s="24"/>
      <c r="J2978" s="25"/>
      <c r="K2978" s="4"/>
      <c r="L2978" s="25"/>
      <c r="N2978" s="26"/>
      <c r="O2978" s="26"/>
      <c r="P2978" s="26"/>
      <c r="Q2978" s="26"/>
      <c r="R2978" s="26"/>
      <c r="S2978" s="26"/>
      <c r="T2978" s="26"/>
      <c r="U2978" s="26"/>
      <c r="V2978" s="26"/>
      <c r="W2978" s="26"/>
      <c r="X2978" s="26"/>
      <c r="Y2978" s="26"/>
    </row>
    <row r="2979" spans="1:25" x14ac:dyDescent="0.3">
      <c r="A2979" s="18"/>
      <c r="B2979" s="19"/>
      <c r="C2979" s="4"/>
      <c r="D2979" s="20"/>
      <c r="E2979" s="20"/>
      <c r="F2979" s="21"/>
      <c r="G2979" s="22"/>
      <c r="H2979" s="23"/>
      <c r="I2979" s="24"/>
      <c r="J2979" s="25"/>
      <c r="K2979" s="4"/>
      <c r="L2979" s="25"/>
      <c r="N2979" s="26"/>
      <c r="O2979" s="26"/>
      <c r="P2979" s="26"/>
      <c r="Q2979" s="26"/>
      <c r="R2979" s="26"/>
      <c r="S2979" s="26"/>
      <c r="T2979" s="26"/>
      <c r="U2979" s="26"/>
      <c r="V2979" s="26"/>
      <c r="W2979" s="26"/>
      <c r="X2979" s="26"/>
      <c r="Y2979" s="26"/>
    </row>
    <row r="2980" spans="1:25" x14ac:dyDescent="0.3">
      <c r="A2980" s="18"/>
      <c r="B2980" s="19"/>
      <c r="C2980" s="4"/>
      <c r="D2980" s="20"/>
      <c r="E2980" s="20"/>
      <c r="F2980" s="21"/>
      <c r="G2980" s="22"/>
      <c r="H2980" s="23"/>
      <c r="I2980" s="24"/>
      <c r="J2980" s="25"/>
      <c r="K2980" s="4"/>
      <c r="L2980" s="25"/>
      <c r="N2980" s="26"/>
      <c r="O2980" s="26"/>
      <c r="P2980" s="26"/>
      <c r="Q2980" s="26"/>
      <c r="R2980" s="26"/>
      <c r="S2980" s="26"/>
      <c r="T2980" s="26"/>
      <c r="U2980" s="26"/>
      <c r="V2980" s="26"/>
      <c r="W2980" s="26"/>
      <c r="X2980" s="26"/>
      <c r="Y2980" s="26"/>
    </row>
    <row r="2981" spans="1:25" x14ac:dyDescent="0.3">
      <c r="A2981" s="18"/>
      <c r="B2981" s="19"/>
      <c r="C2981" s="4"/>
      <c r="D2981" s="20"/>
      <c r="E2981" s="20"/>
      <c r="F2981" s="21"/>
      <c r="G2981" s="22"/>
      <c r="H2981" s="23"/>
      <c r="I2981" s="24"/>
      <c r="J2981" s="25"/>
      <c r="K2981" s="4"/>
      <c r="L2981" s="25"/>
      <c r="N2981" s="26"/>
      <c r="O2981" s="26"/>
      <c r="P2981" s="26"/>
      <c r="Q2981" s="26"/>
      <c r="R2981" s="26"/>
      <c r="S2981" s="26"/>
      <c r="T2981" s="26"/>
      <c r="U2981" s="26"/>
      <c r="V2981" s="26"/>
      <c r="W2981" s="26"/>
      <c r="X2981" s="26"/>
      <c r="Y2981" s="26"/>
    </row>
    <row r="2982" spans="1:25" x14ac:dyDescent="0.3">
      <c r="A2982" s="18"/>
      <c r="B2982" s="19"/>
      <c r="C2982" s="4"/>
      <c r="D2982" s="20"/>
      <c r="E2982" s="20"/>
      <c r="F2982" s="21"/>
      <c r="G2982" s="22"/>
      <c r="H2982" s="23"/>
      <c r="I2982" s="24"/>
      <c r="J2982" s="25"/>
      <c r="K2982" s="4"/>
      <c r="L2982" s="25"/>
      <c r="N2982" s="26"/>
      <c r="O2982" s="26"/>
      <c r="P2982" s="26"/>
      <c r="Q2982" s="26"/>
      <c r="R2982" s="26"/>
      <c r="S2982" s="26"/>
      <c r="T2982" s="26"/>
      <c r="U2982" s="26"/>
      <c r="V2982" s="26"/>
      <c r="W2982" s="26"/>
      <c r="X2982" s="26"/>
      <c r="Y2982" s="26"/>
    </row>
    <row r="2983" spans="1:25" x14ac:dyDescent="0.3">
      <c r="A2983" s="18"/>
      <c r="B2983" s="19"/>
      <c r="C2983" s="4"/>
      <c r="D2983" s="20"/>
      <c r="E2983" s="20"/>
      <c r="F2983" s="21"/>
      <c r="G2983" s="22"/>
      <c r="H2983" s="23"/>
      <c r="I2983" s="24"/>
      <c r="J2983" s="25"/>
      <c r="K2983" s="4"/>
      <c r="L2983" s="25"/>
      <c r="N2983" s="26"/>
      <c r="O2983" s="26"/>
      <c r="P2983" s="26"/>
      <c r="Q2983" s="26"/>
      <c r="R2983" s="26"/>
      <c r="S2983" s="26"/>
      <c r="T2983" s="26"/>
      <c r="U2983" s="26"/>
      <c r="V2983" s="26"/>
      <c r="W2983" s="26"/>
      <c r="X2983" s="26"/>
      <c r="Y2983" s="26"/>
    </row>
    <row r="2984" spans="1:25" x14ac:dyDescent="0.3">
      <c r="A2984" s="18"/>
      <c r="B2984" s="19"/>
      <c r="C2984" s="4"/>
      <c r="D2984" s="20"/>
      <c r="E2984" s="20"/>
      <c r="F2984" s="21"/>
      <c r="G2984" s="22"/>
      <c r="H2984" s="23"/>
      <c r="I2984" s="24"/>
      <c r="J2984" s="25"/>
      <c r="K2984" s="4"/>
      <c r="L2984" s="25"/>
      <c r="N2984" s="26"/>
      <c r="O2984" s="26"/>
      <c r="P2984" s="26"/>
      <c r="Q2984" s="26"/>
      <c r="R2984" s="26"/>
      <c r="S2984" s="26"/>
      <c r="T2984" s="26"/>
      <c r="U2984" s="26"/>
      <c r="V2984" s="26"/>
      <c r="W2984" s="26"/>
      <c r="X2984" s="26"/>
      <c r="Y2984" s="26"/>
    </row>
    <row r="2985" spans="1:25" x14ac:dyDescent="0.3">
      <c r="A2985" s="18"/>
      <c r="B2985" s="19"/>
      <c r="C2985" s="4"/>
      <c r="D2985" s="20"/>
      <c r="E2985" s="20"/>
      <c r="F2985" s="21"/>
      <c r="G2985" s="22"/>
      <c r="H2985" s="23"/>
      <c r="I2985" s="24"/>
      <c r="J2985" s="25"/>
      <c r="K2985" s="4"/>
      <c r="L2985" s="25"/>
      <c r="N2985" s="26"/>
      <c r="O2985" s="26"/>
      <c r="P2985" s="26"/>
      <c r="Q2985" s="26"/>
      <c r="R2985" s="26"/>
      <c r="S2985" s="26"/>
      <c r="T2985" s="26"/>
      <c r="U2985" s="26"/>
      <c r="V2985" s="26"/>
      <c r="W2985" s="26"/>
      <c r="X2985" s="26"/>
      <c r="Y2985" s="26"/>
    </row>
    <row r="2986" spans="1:25" x14ac:dyDescent="0.3">
      <c r="A2986" s="18"/>
      <c r="B2986" s="19"/>
      <c r="C2986" s="4"/>
      <c r="D2986" s="20"/>
      <c r="E2986" s="20"/>
      <c r="F2986" s="21"/>
      <c r="G2986" s="22"/>
      <c r="H2986" s="23"/>
      <c r="I2986" s="24"/>
      <c r="J2986" s="25"/>
      <c r="K2986" s="4"/>
      <c r="L2986" s="25"/>
      <c r="N2986" s="26"/>
      <c r="O2986" s="26"/>
      <c r="P2986" s="26"/>
      <c r="Q2986" s="26"/>
      <c r="R2986" s="26"/>
      <c r="S2986" s="26"/>
      <c r="T2986" s="26"/>
      <c r="U2986" s="26"/>
      <c r="V2986" s="26"/>
      <c r="W2986" s="26"/>
      <c r="X2986" s="26"/>
      <c r="Y2986" s="26"/>
    </row>
    <row r="2987" spans="1:25" x14ac:dyDescent="0.3">
      <c r="A2987" s="18"/>
      <c r="B2987" s="19"/>
      <c r="C2987" s="4"/>
      <c r="D2987" s="20"/>
      <c r="E2987" s="20"/>
      <c r="F2987" s="21"/>
      <c r="G2987" s="22"/>
      <c r="H2987" s="23"/>
      <c r="I2987" s="24"/>
      <c r="J2987" s="25"/>
      <c r="K2987" s="4"/>
      <c r="L2987" s="25"/>
      <c r="N2987" s="26"/>
      <c r="O2987" s="26"/>
      <c r="P2987" s="26"/>
      <c r="Q2987" s="26"/>
      <c r="R2987" s="26"/>
      <c r="S2987" s="26"/>
      <c r="T2987" s="26"/>
      <c r="U2987" s="26"/>
      <c r="V2987" s="26"/>
      <c r="W2987" s="26"/>
      <c r="X2987" s="26"/>
      <c r="Y2987" s="26"/>
    </row>
    <row r="2988" spans="1:25" x14ac:dyDescent="0.3">
      <c r="A2988" s="18"/>
      <c r="B2988" s="19"/>
      <c r="C2988" s="4"/>
      <c r="D2988" s="20"/>
      <c r="E2988" s="20"/>
      <c r="F2988" s="21"/>
      <c r="G2988" s="22"/>
      <c r="H2988" s="23"/>
      <c r="I2988" s="24"/>
      <c r="J2988" s="25"/>
      <c r="K2988" s="4"/>
      <c r="L2988" s="25"/>
      <c r="N2988" s="26"/>
      <c r="O2988" s="26"/>
      <c r="P2988" s="26"/>
      <c r="Q2988" s="26"/>
      <c r="R2988" s="26"/>
      <c r="S2988" s="26"/>
      <c r="T2988" s="26"/>
      <c r="U2988" s="26"/>
      <c r="V2988" s="26"/>
      <c r="W2988" s="26"/>
      <c r="X2988" s="26"/>
      <c r="Y2988" s="26"/>
    </row>
    <row r="2989" spans="1:25" x14ac:dyDescent="0.3">
      <c r="A2989" s="18"/>
      <c r="B2989" s="19"/>
      <c r="C2989" s="4"/>
      <c r="D2989" s="20"/>
      <c r="E2989" s="20"/>
      <c r="F2989" s="21"/>
      <c r="G2989" s="22"/>
      <c r="H2989" s="23"/>
      <c r="I2989" s="24"/>
      <c r="J2989" s="25"/>
      <c r="K2989" s="4"/>
      <c r="L2989" s="25"/>
      <c r="N2989" s="26"/>
      <c r="O2989" s="26"/>
      <c r="P2989" s="26"/>
      <c r="Q2989" s="26"/>
      <c r="R2989" s="26"/>
      <c r="S2989" s="26"/>
      <c r="T2989" s="26"/>
      <c r="U2989" s="26"/>
      <c r="V2989" s="26"/>
      <c r="W2989" s="26"/>
      <c r="X2989" s="26"/>
      <c r="Y2989" s="26"/>
    </row>
    <row r="2990" spans="1:25" x14ac:dyDescent="0.3">
      <c r="A2990" s="18"/>
      <c r="B2990" s="19"/>
      <c r="C2990" s="4"/>
      <c r="D2990" s="20"/>
      <c r="E2990" s="20"/>
      <c r="F2990" s="21"/>
      <c r="G2990" s="22"/>
      <c r="H2990" s="23"/>
      <c r="I2990" s="24"/>
      <c r="J2990" s="25"/>
      <c r="K2990" s="4"/>
      <c r="L2990" s="25"/>
      <c r="N2990" s="26"/>
      <c r="O2990" s="26"/>
      <c r="P2990" s="26"/>
      <c r="Q2990" s="26"/>
      <c r="R2990" s="26"/>
      <c r="S2990" s="26"/>
      <c r="T2990" s="26"/>
      <c r="U2990" s="26"/>
      <c r="V2990" s="26"/>
      <c r="W2990" s="26"/>
      <c r="X2990" s="26"/>
      <c r="Y2990" s="26"/>
    </row>
    <row r="2991" spans="1:25" x14ac:dyDescent="0.3">
      <c r="A2991" s="18"/>
      <c r="B2991" s="19"/>
      <c r="C2991" s="4"/>
      <c r="D2991" s="20"/>
      <c r="E2991" s="20"/>
      <c r="F2991" s="21"/>
      <c r="G2991" s="22"/>
      <c r="H2991" s="23"/>
      <c r="I2991" s="24"/>
      <c r="J2991" s="25"/>
      <c r="K2991" s="4"/>
      <c r="L2991" s="25"/>
      <c r="N2991" s="26"/>
      <c r="O2991" s="26"/>
      <c r="P2991" s="26"/>
      <c r="Q2991" s="26"/>
      <c r="R2991" s="26"/>
      <c r="S2991" s="26"/>
      <c r="T2991" s="26"/>
      <c r="U2991" s="26"/>
      <c r="V2991" s="26"/>
      <c r="W2991" s="26"/>
      <c r="X2991" s="26"/>
      <c r="Y2991" s="26"/>
    </row>
    <row r="2992" spans="1:25" x14ac:dyDescent="0.3">
      <c r="A2992" s="18"/>
      <c r="B2992" s="19"/>
      <c r="C2992" s="4"/>
      <c r="D2992" s="20"/>
      <c r="E2992" s="20"/>
      <c r="F2992" s="21"/>
      <c r="G2992" s="22"/>
      <c r="H2992" s="23"/>
      <c r="I2992" s="24"/>
      <c r="J2992" s="25"/>
      <c r="K2992" s="4"/>
      <c r="L2992" s="25"/>
      <c r="N2992" s="26"/>
      <c r="O2992" s="26"/>
      <c r="P2992" s="26"/>
      <c r="Q2992" s="26"/>
      <c r="R2992" s="26"/>
      <c r="S2992" s="26"/>
      <c r="T2992" s="26"/>
      <c r="U2992" s="26"/>
      <c r="V2992" s="26"/>
      <c r="W2992" s="26"/>
      <c r="X2992" s="26"/>
      <c r="Y2992" s="26"/>
    </row>
    <row r="2993" spans="1:25" x14ac:dyDescent="0.3">
      <c r="A2993" s="18"/>
      <c r="B2993" s="19"/>
      <c r="C2993" s="4"/>
      <c r="D2993" s="20"/>
      <c r="E2993" s="20"/>
      <c r="F2993" s="21"/>
      <c r="G2993" s="22"/>
      <c r="H2993" s="23"/>
      <c r="I2993" s="24"/>
      <c r="J2993" s="25"/>
      <c r="K2993" s="4"/>
      <c r="L2993" s="25"/>
      <c r="N2993" s="26"/>
      <c r="O2993" s="26"/>
      <c r="P2993" s="26"/>
      <c r="Q2993" s="26"/>
      <c r="R2993" s="26"/>
      <c r="S2993" s="26"/>
      <c r="T2993" s="26"/>
      <c r="U2993" s="26"/>
      <c r="V2993" s="26"/>
      <c r="W2993" s="26"/>
      <c r="X2993" s="26"/>
      <c r="Y2993" s="26"/>
    </row>
    <row r="2994" spans="1:25" x14ac:dyDescent="0.3">
      <c r="A2994" s="18"/>
      <c r="B2994" s="19"/>
      <c r="C2994" s="4"/>
      <c r="D2994" s="20"/>
      <c r="E2994" s="20"/>
      <c r="F2994" s="21"/>
      <c r="G2994" s="22"/>
      <c r="H2994" s="23"/>
      <c r="I2994" s="24"/>
      <c r="J2994" s="25"/>
      <c r="K2994" s="4"/>
      <c r="L2994" s="25"/>
      <c r="N2994" s="26"/>
      <c r="O2994" s="26"/>
      <c r="P2994" s="26"/>
      <c r="Q2994" s="26"/>
      <c r="R2994" s="26"/>
      <c r="S2994" s="26"/>
      <c r="T2994" s="26"/>
      <c r="U2994" s="26"/>
      <c r="V2994" s="26"/>
      <c r="W2994" s="26"/>
      <c r="X2994" s="26"/>
      <c r="Y2994" s="26"/>
    </row>
    <row r="2995" spans="1:25" x14ac:dyDescent="0.3">
      <c r="A2995" s="18"/>
      <c r="B2995" s="19"/>
      <c r="C2995" s="4"/>
      <c r="D2995" s="20"/>
      <c r="E2995" s="20"/>
      <c r="F2995" s="21"/>
      <c r="G2995" s="22"/>
      <c r="H2995" s="23"/>
      <c r="I2995" s="24"/>
      <c r="J2995" s="25"/>
      <c r="K2995" s="4"/>
      <c r="L2995" s="25"/>
      <c r="N2995" s="26"/>
      <c r="O2995" s="26"/>
      <c r="P2995" s="26"/>
      <c r="Q2995" s="26"/>
      <c r="R2995" s="26"/>
      <c r="S2995" s="26"/>
      <c r="T2995" s="26"/>
      <c r="U2995" s="26"/>
      <c r="V2995" s="26"/>
      <c r="W2995" s="26"/>
      <c r="X2995" s="26"/>
      <c r="Y2995" s="26"/>
    </row>
    <row r="2996" spans="1:25" x14ac:dyDescent="0.3">
      <c r="A2996" s="18"/>
      <c r="B2996" s="19"/>
      <c r="C2996" s="4"/>
      <c r="D2996" s="20"/>
      <c r="E2996" s="20"/>
      <c r="F2996" s="21"/>
      <c r="G2996" s="22"/>
      <c r="H2996" s="23"/>
      <c r="I2996" s="24"/>
      <c r="J2996" s="25"/>
      <c r="K2996" s="4"/>
      <c r="L2996" s="25"/>
      <c r="N2996" s="26"/>
      <c r="O2996" s="26"/>
      <c r="P2996" s="26"/>
      <c r="Q2996" s="26"/>
      <c r="R2996" s="26"/>
      <c r="S2996" s="26"/>
      <c r="T2996" s="26"/>
      <c r="U2996" s="26"/>
      <c r="V2996" s="26"/>
      <c r="W2996" s="26"/>
      <c r="X2996" s="26"/>
      <c r="Y2996" s="26"/>
    </row>
    <row r="2997" spans="1:25" x14ac:dyDescent="0.3">
      <c r="A2997" s="18"/>
      <c r="B2997" s="19"/>
      <c r="C2997" s="4"/>
      <c r="D2997" s="20"/>
      <c r="E2997" s="20"/>
      <c r="F2997" s="21"/>
      <c r="G2997" s="22"/>
      <c r="H2997" s="23"/>
      <c r="I2997" s="24"/>
      <c r="J2997" s="25"/>
      <c r="K2997" s="4"/>
      <c r="L2997" s="25"/>
      <c r="N2997" s="26"/>
      <c r="O2997" s="26"/>
      <c r="P2997" s="26"/>
      <c r="Q2997" s="26"/>
      <c r="R2997" s="26"/>
      <c r="S2997" s="26"/>
      <c r="T2997" s="26"/>
      <c r="U2997" s="26"/>
      <c r="V2997" s="26"/>
      <c r="W2997" s="26"/>
      <c r="X2997" s="26"/>
      <c r="Y2997" s="26"/>
    </row>
    <row r="2998" spans="1:25" x14ac:dyDescent="0.3">
      <c r="A2998" s="18"/>
      <c r="B2998" s="19"/>
      <c r="C2998" s="4"/>
      <c r="D2998" s="20"/>
      <c r="E2998" s="20"/>
      <c r="F2998" s="21"/>
      <c r="G2998" s="22"/>
      <c r="H2998" s="23"/>
      <c r="I2998" s="24"/>
      <c r="J2998" s="25"/>
      <c r="K2998" s="4"/>
      <c r="L2998" s="25"/>
      <c r="N2998" s="26"/>
      <c r="O2998" s="26"/>
      <c r="P2998" s="26"/>
      <c r="Q2998" s="26"/>
      <c r="R2998" s="26"/>
      <c r="S2998" s="26"/>
      <c r="T2998" s="26"/>
      <c r="U2998" s="26"/>
      <c r="V2998" s="26"/>
      <c r="W2998" s="26"/>
      <c r="X2998" s="26"/>
      <c r="Y2998" s="26"/>
    </row>
    <row r="2999" spans="1:25" x14ac:dyDescent="0.3">
      <c r="A2999" s="18"/>
      <c r="B2999" s="19"/>
      <c r="C2999" s="4"/>
      <c r="D2999" s="20"/>
      <c r="E2999" s="20"/>
      <c r="F2999" s="21"/>
      <c r="G2999" s="22"/>
      <c r="H2999" s="23"/>
      <c r="I2999" s="24"/>
      <c r="J2999" s="25"/>
      <c r="K2999" s="4"/>
      <c r="L2999" s="25"/>
      <c r="N2999" s="26"/>
      <c r="O2999" s="26"/>
      <c r="P2999" s="26"/>
      <c r="Q2999" s="26"/>
      <c r="R2999" s="26"/>
      <c r="S2999" s="26"/>
      <c r="T2999" s="26"/>
      <c r="U2999" s="26"/>
      <c r="V2999" s="26"/>
      <c r="W2999" s="26"/>
      <c r="X2999" s="26"/>
      <c r="Y2999" s="26"/>
    </row>
    <row r="3000" spans="1:25" x14ac:dyDescent="0.3">
      <c r="A3000" s="18"/>
      <c r="B3000" s="19"/>
      <c r="C3000" s="4"/>
      <c r="D3000" s="20"/>
      <c r="E3000" s="20"/>
      <c r="F3000" s="21"/>
      <c r="G3000" s="22"/>
      <c r="H3000" s="23"/>
      <c r="I3000" s="24"/>
      <c r="J3000" s="25"/>
      <c r="K3000" s="4"/>
      <c r="L3000" s="25"/>
      <c r="N3000" s="26"/>
      <c r="O3000" s="26"/>
      <c r="P3000" s="26"/>
      <c r="Q3000" s="26"/>
      <c r="R3000" s="26"/>
      <c r="S3000" s="26"/>
      <c r="T3000" s="26"/>
      <c r="U3000" s="26"/>
      <c r="V3000" s="26"/>
      <c r="W3000" s="26"/>
      <c r="X3000" s="26"/>
      <c r="Y3000" s="26"/>
    </row>
    <row r="3001" spans="1:25" x14ac:dyDescent="0.3">
      <c r="A3001" s="18"/>
      <c r="B3001" s="19"/>
      <c r="C3001" s="4"/>
      <c r="D3001" s="20"/>
      <c r="E3001" s="20"/>
      <c r="F3001" s="21"/>
      <c r="G3001" s="22"/>
      <c r="H3001" s="23"/>
      <c r="I3001" s="24"/>
      <c r="J3001" s="25"/>
      <c r="K3001" s="4"/>
      <c r="L3001" s="25"/>
      <c r="N3001" s="26"/>
      <c r="O3001" s="26"/>
      <c r="P3001" s="26"/>
      <c r="Q3001" s="26"/>
      <c r="R3001" s="26"/>
      <c r="S3001" s="26"/>
      <c r="T3001" s="26"/>
      <c r="U3001" s="26"/>
      <c r="V3001" s="26"/>
      <c r="W3001" s="26"/>
      <c r="X3001" s="26"/>
      <c r="Y3001" s="26"/>
    </row>
    <row r="3002" spans="1:25" x14ac:dyDescent="0.3">
      <c r="A3002" s="18"/>
      <c r="B3002" s="19"/>
      <c r="C3002" s="4"/>
      <c r="D3002" s="20"/>
      <c r="E3002" s="20"/>
      <c r="F3002" s="21"/>
      <c r="G3002" s="22"/>
      <c r="H3002" s="23"/>
      <c r="I3002" s="24"/>
      <c r="J3002" s="25"/>
      <c r="K3002" s="4"/>
      <c r="L3002" s="25"/>
      <c r="N3002" s="26"/>
      <c r="O3002" s="26"/>
      <c r="P3002" s="26"/>
      <c r="Q3002" s="26"/>
      <c r="R3002" s="26"/>
      <c r="S3002" s="26"/>
      <c r="T3002" s="26"/>
      <c r="U3002" s="26"/>
      <c r="V3002" s="26"/>
      <c r="W3002" s="26"/>
      <c r="X3002" s="26"/>
      <c r="Y3002" s="26"/>
    </row>
    <row r="3003" spans="1:25" x14ac:dyDescent="0.3">
      <c r="A3003" s="18"/>
      <c r="B3003" s="19"/>
      <c r="C3003" s="4"/>
      <c r="D3003" s="20"/>
      <c r="E3003" s="20"/>
      <c r="F3003" s="21"/>
      <c r="G3003" s="22"/>
      <c r="H3003" s="23"/>
      <c r="I3003" s="24"/>
      <c r="J3003" s="25"/>
      <c r="K3003" s="4"/>
      <c r="L3003" s="25"/>
      <c r="N3003" s="26"/>
      <c r="O3003" s="26"/>
      <c r="P3003" s="26"/>
      <c r="Q3003" s="26"/>
      <c r="R3003" s="26"/>
      <c r="S3003" s="26"/>
      <c r="T3003" s="26"/>
      <c r="U3003" s="26"/>
      <c r="V3003" s="26"/>
      <c r="W3003" s="26"/>
      <c r="X3003" s="26"/>
      <c r="Y3003" s="26"/>
    </row>
    <row r="3004" spans="1:25" x14ac:dyDescent="0.3">
      <c r="A3004" s="18"/>
      <c r="B3004" s="19"/>
      <c r="C3004" s="4"/>
      <c r="D3004" s="20"/>
      <c r="E3004" s="20"/>
      <c r="F3004" s="21"/>
      <c r="G3004" s="22"/>
      <c r="H3004" s="23"/>
      <c r="I3004" s="24"/>
      <c r="J3004" s="25"/>
      <c r="K3004" s="4"/>
      <c r="L3004" s="25"/>
      <c r="N3004" s="26"/>
      <c r="O3004" s="26"/>
      <c r="P3004" s="26"/>
      <c r="Q3004" s="26"/>
      <c r="R3004" s="26"/>
      <c r="S3004" s="26"/>
      <c r="T3004" s="26"/>
      <c r="U3004" s="26"/>
      <c r="V3004" s="26"/>
      <c r="W3004" s="26"/>
      <c r="X3004" s="26"/>
      <c r="Y3004" s="26"/>
    </row>
  </sheetData>
  <autoFilter ref="A4:L450" xr:uid="{00000000-0001-0000-0300-000000000000}"/>
  <sortState xmlns:xlrd2="http://schemas.microsoft.com/office/spreadsheetml/2017/richdata2" ref="A5:Y450">
    <sortCondition descending="1" ref="A5"/>
    <sortCondition ref="B5"/>
  </sortState>
  <mergeCells count="1">
    <mergeCell ref="K1:L1"/>
  </mergeCells>
  <conditionalFormatting sqref="F5:F3004">
    <cfRule type="dataBar" priority="1">
      <dataBar>
        <cfvo type="num" val="0"/>
        <cfvo type="max"/>
        <color rgb="FF9FB6D3"/>
      </dataBar>
    </cfRule>
  </conditionalFormatting>
  <conditionalFormatting sqref="I5:I3004">
    <cfRule type="cellIs" dxfId="5" priority="2" operator="greaterThan">
      <formula>0.5</formula>
    </cfRule>
    <cfRule type="cellIs" dxfId="4" priority="3" operator="lessThan">
      <formula>-0.5</formula>
    </cfRule>
  </conditionalFormatting>
  <conditionalFormatting sqref="J5:J3004">
    <cfRule type="cellIs" dxfId="3" priority="4" operator="greaterThan">
      <formula>0</formula>
    </cfRule>
  </conditionalFormatting>
  <conditionalFormatting sqref="K5:K3004">
    <cfRule type="cellIs" dxfId="2" priority="5" operator="equal">
      <formula>"Erreur"</formula>
    </cfRule>
    <cfRule type="cellIs" dxfId="1" priority="6" operator="equal">
      <formula>"À calculer"</formula>
    </cfRule>
  </conditionalFormatting>
  <hyperlinks>
    <hyperlink ref="K1" location="'TOURNEES'!K1" tooltip="Cliquer pour lancer" display="Recalculer les km" xr:uid="{00000000-0004-0000-0300-000000000000}"/>
  </hyperlinks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Parametres"/>
  <dimension ref="B1:L312"/>
  <sheetViews>
    <sheetView showGridLines="0" workbookViewId="0">
      <pane ySplit="12" topLeftCell="A43" activePane="bottomLeft" state="frozen"/>
      <selection pane="bottomLeft" activeCell="C47" sqref="C47"/>
    </sheetView>
  </sheetViews>
  <sheetFormatPr baseColWidth="10" defaultColWidth="8.88671875" defaultRowHeight="14.4" x14ac:dyDescent="0.3"/>
  <cols>
    <col min="1" max="1" width="2" customWidth="1"/>
    <col min="2" max="2" width="32" customWidth="1"/>
    <col min="3" max="3" width="50" customWidth="1"/>
    <col min="4" max="5" width="13" customWidth="1"/>
    <col min="6" max="7" width="12" customWidth="1"/>
    <col min="8" max="8" width="20" hidden="1" customWidth="1"/>
    <col min="9" max="9" width="13" customWidth="1"/>
    <col min="10" max="10" width="30" customWidth="1"/>
    <col min="11" max="11" width="16" customWidth="1"/>
  </cols>
  <sheetData>
    <row r="1" spans="2:12" ht="30" customHeight="1" x14ac:dyDescent="0.4">
      <c r="B1" s="1" t="s">
        <v>989</v>
      </c>
    </row>
    <row r="3" spans="2:12" ht="25.95" customHeight="1" x14ac:dyDescent="0.3">
      <c r="B3" s="16"/>
      <c r="C3" s="16" t="s">
        <v>990</v>
      </c>
      <c r="F3" s="16" t="s">
        <v>991</v>
      </c>
      <c r="G3" s="16" t="s">
        <v>992</v>
      </c>
      <c r="J3" s="16" t="s">
        <v>38</v>
      </c>
      <c r="K3" s="16"/>
    </row>
    <row r="4" spans="2:12" x14ac:dyDescent="0.3">
      <c r="B4" s="27" t="s">
        <v>993</v>
      </c>
      <c r="C4" s="28" t="s">
        <v>994</v>
      </c>
      <c r="F4" s="29">
        <v>45.178800000000003</v>
      </c>
      <c r="G4" s="29">
        <v>5.6923000000000004</v>
      </c>
      <c r="H4" t="s">
        <v>994</v>
      </c>
      <c r="J4" s="27" t="s">
        <v>995</v>
      </c>
      <c r="K4" s="6" t="s">
        <v>996</v>
      </c>
    </row>
    <row r="5" spans="2:12" x14ac:dyDescent="0.3">
      <c r="J5" s="27"/>
      <c r="K5" s="28"/>
    </row>
    <row r="6" spans="2:12" x14ac:dyDescent="0.3">
      <c r="B6" s="27" t="s">
        <v>997</v>
      </c>
      <c r="C6" s="28" t="s">
        <v>998</v>
      </c>
      <c r="J6" s="27" t="s">
        <v>999</v>
      </c>
      <c r="K6" s="28">
        <v>28</v>
      </c>
      <c r="L6" s="2" t="s">
        <v>1000</v>
      </c>
    </row>
    <row r="7" spans="2:12" x14ac:dyDescent="0.3">
      <c r="B7" s="27" t="s">
        <v>1001</v>
      </c>
      <c r="C7" s="28">
        <v>60</v>
      </c>
      <c r="D7" s="2" t="s">
        <v>1002</v>
      </c>
    </row>
    <row r="9" spans="2:12" ht="22.05" customHeight="1" x14ac:dyDescent="0.3">
      <c r="B9" s="30" t="s">
        <v>1003</v>
      </c>
    </row>
    <row r="11" spans="2:12" ht="15.6" customHeight="1" x14ac:dyDescent="0.3">
      <c r="B11" s="3" t="s">
        <v>840</v>
      </c>
      <c r="J11" s="3" t="s">
        <v>1004</v>
      </c>
    </row>
    <row r="12" spans="2:12" ht="25.95" customHeight="1" x14ac:dyDescent="0.3">
      <c r="B12" s="16" t="s">
        <v>4</v>
      </c>
      <c r="C12" s="16" t="s">
        <v>1005</v>
      </c>
      <c r="D12" s="16" t="s">
        <v>1006</v>
      </c>
      <c r="E12" s="16" t="s">
        <v>25</v>
      </c>
      <c r="F12" s="16" t="s">
        <v>991</v>
      </c>
      <c r="G12" s="16" t="s">
        <v>992</v>
      </c>
      <c r="I12" s="16" t="s">
        <v>26</v>
      </c>
      <c r="J12" s="16" t="s">
        <v>1007</v>
      </c>
      <c r="K12" s="16" t="s">
        <v>1008</v>
      </c>
    </row>
    <row r="13" spans="2:12" ht="15.6" customHeight="1" x14ac:dyDescent="0.3">
      <c r="B13" s="6" t="s">
        <v>846</v>
      </c>
      <c r="C13" s="28"/>
      <c r="D13" s="31" t="s">
        <v>1009</v>
      </c>
      <c r="E13" s="31" t="str">
        <f>IF(IFERROR(INDEX(LISTES!$F:$F,MATCH($B13,LISTES!$A:$A,0)),0)=1,"☑","☐")</f>
        <v>☐</v>
      </c>
      <c r="F13" s="29"/>
      <c r="G13" s="29"/>
      <c r="I13" s="31" t="str">
        <f>IF(IFERROR(INDEX(LISTES!$G:$G,MATCH($B13,LISTES!$A:$A,0)),0)=1,"☑","☐")</f>
        <v>☐</v>
      </c>
      <c r="J13" s="28"/>
      <c r="K13" s="28"/>
    </row>
    <row r="14" spans="2:12" ht="15.6" customHeight="1" x14ac:dyDescent="0.3">
      <c r="B14" s="6" t="s">
        <v>944</v>
      </c>
      <c r="C14" s="28"/>
      <c r="D14" s="31" t="s">
        <v>1009</v>
      </c>
      <c r="E14" s="31" t="str">
        <f>IF(IFERROR(INDEX(LISTES!$F:$F,MATCH($B14,LISTES!$A:$A,0)),0)=1,"☑","☐")</f>
        <v>☐</v>
      </c>
      <c r="F14" s="29"/>
      <c r="G14" s="29"/>
      <c r="I14" s="31" t="str">
        <f>IF(IFERROR(INDEX(LISTES!$G:$G,MATCH($B14,LISTES!$A:$A,0)),0)=1,"☑","☐")</f>
        <v>☐</v>
      </c>
      <c r="J14" s="28"/>
      <c r="K14" s="28"/>
    </row>
    <row r="15" spans="2:12" ht="15.6" customHeight="1" x14ac:dyDescent="0.3">
      <c r="B15" s="6" t="s">
        <v>945</v>
      </c>
      <c r="C15" s="28"/>
      <c r="D15" s="31" t="s">
        <v>1009</v>
      </c>
      <c r="E15" s="31" t="str">
        <f>IF(IFERROR(INDEX(LISTES!$F:$F,MATCH($B15,LISTES!$A:$A,0)),0)=1,"☑","☐")</f>
        <v>☐</v>
      </c>
      <c r="F15" s="29"/>
      <c r="G15" s="29"/>
      <c r="I15" s="31" t="str">
        <f>IF(IFERROR(INDEX(LISTES!$G:$G,MATCH($B15,LISTES!$A:$A,0)),0)=1,"☑","☐")</f>
        <v>☐</v>
      </c>
      <c r="J15" s="28"/>
      <c r="K15" s="28"/>
    </row>
    <row r="16" spans="2:12" ht="15.6" customHeight="1" x14ac:dyDescent="0.3">
      <c r="B16" s="6" t="s">
        <v>946</v>
      </c>
      <c r="C16" s="28"/>
      <c r="D16" s="31" t="s">
        <v>1009</v>
      </c>
      <c r="E16" s="31" t="str">
        <f>IF(IFERROR(INDEX(LISTES!$F:$F,MATCH($B16,LISTES!$A:$A,0)),0)=1,"☑","☐")</f>
        <v>☐</v>
      </c>
      <c r="F16" s="29"/>
      <c r="G16" s="29"/>
      <c r="I16" s="31" t="str">
        <f>IF(IFERROR(INDEX(LISTES!$G:$G,MATCH($B16,LISTES!$A:$A,0)),0)=1,"☑","☐")</f>
        <v>☐</v>
      </c>
      <c r="J16" s="28"/>
      <c r="K16" s="28"/>
    </row>
    <row r="17" spans="2:11" ht="15.6" customHeight="1" x14ac:dyDescent="0.3">
      <c r="B17" s="6" t="s">
        <v>986</v>
      </c>
      <c r="C17" s="28"/>
      <c r="D17" s="31" t="s">
        <v>1009</v>
      </c>
      <c r="E17" s="31" t="str">
        <f>IF(IFERROR(INDEX(LISTES!$F:$F,MATCH($B17,LISTES!$A:$A,0)),0)=1,"☑","☐")</f>
        <v>☐</v>
      </c>
      <c r="F17" s="29"/>
      <c r="G17" s="29"/>
      <c r="I17" s="31" t="str">
        <f>IF(IFERROR(INDEX(LISTES!$G:$G,MATCH($B17,LISTES!$A:$A,0)),0)=1,"☑","☐")</f>
        <v>☐</v>
      </c>
      <c r="J17" s="28"/>
      <c r="K17" s="28"/>
    </row>
    <row r="18" spans="2:11" ht="15.6" customHeight="1" x14ac:dyDescent="0.3">
      <c r="B18" s="6" t="s">
        <v>892</v>
      </c>
      <c r="C18" s="28"/>
      <c r="D18" s="31" t="s">
        <v>1009</v>
      </c>
      <c r="E18" s="31" t="str">
        <f>IF(IFERROR(INDEX(LISTES!$F:$F,MATCH($B18,LISTES!$A:$A,0)),0)=1,"☑","☐")</f>
        <v>☐</v>
      </c>
      <c r="F18" s="29"/>
      <c r="G18" s="29"/>
      <c r="I18" s="31" t="str">
        <f>IF(IFERROR(INDEX(LISTES!$G:$G,MATCH($B18,LISTES!$A:$A,0)),0)=1,"☑","☐")</f>
        <v>☐</v>
      </c>
      <c r="J18" s="28"/>
      <c r="K18" s="28"/>
    </row>
    <row r="19" spans="2:11" ht="15.6" customHeight="1" x14ac:dyDescent="0.3">
      <c r="B19" s="6" t="s">
        <v>947</v>
      </c>
      <c r="C19" s="28"/>
      <c r="D19" s="31" t="s">
        <v>1009</v>
      </c>
      <c r="E19" s="31" t="str">
        <f>IF(IFERROR(INDEX(LISTES!$F:$F,MATCH($B19,LISTES!$A:$A,0)),0)=1,"☑","☐")</f>
        <v>☐</v>
      </c>
      <c r="F19" s="29"/>
      <c r="G19" s="29"/>
      <c r="I19" s="31" t="str">
        <f>IF(IFERROR(INDEX(LISTES!$G:$G,MATCH($B19,LISTES!$A:$A,0)),0)=1,"☑","☐")</f>
        <v>☐</v>
      </c>
      <c r="J19" s="28"/>
      <c r="K19" s="28"/>
    </row>
    <row r="20" spans="2:11" ht="15.6" customHeight="1" x14ac:dyDescent="0.3">
      <c r="B20" s="6" t="s">
        <v>987</v>
      </c>
      <c r="C20" s="28"/>
      <c r="D20" s="31" t="s">
        <v>1009</v>
      </c>
      <c r="E20" s="31" t="str">
        <f>IF(IFERROR(INDEX(LISTES!$F:$F,MATCH($B20,LISTES!$A:$A,0)),0)=1,"☑","☐")</f>
        <v>☐</v>
      </c>
      <c r="F20" s="29"/>
      <c r="G20" s="29"/>
      <c r="I20" s="31" t="str">
        <f>IF(IFERROR(INDEX(LISTES!$G:$G,MATCH($B20,LISTES!$A:$A,0)),0)=1,"☑","☐")</f>
        <v>☐</v>
      </c>
      <c r="J20" s="28"/>
      <c r="K20" s="28"/>
    </row>
    <row r="21" spans="2:11" ht="15.6" customHeight="1" x14ac:dyDescent="0.3">
      <c r="B21" s="6" t="s">
        <v>948</v>
      </c>
      <c r="C21" s="28"/>
      <c r="D21" s="31" t="s">
        <v>1009</v>
      </c>
      <c r="E21" s="31" t="str">
        <f>IF(IFERROR(INDEX(LISTES!$F:$F,MATCH($B21,LISTES!$A:$A,0)),0)=1,"☑","☐")</f>
        <v>☐</v>
      </c>
      <c r="F21" s="29"/>
      <c r="G21" s="29"/>
      <c r="I21" s="31" t="str">
        <f>IF(IFERROR(INDEX(LISTES!$G:$G,MATCH($B21,LISTES!$A:$A,0)),0)=1,"☑","☐")</f>
        <v>☐</v>
      </c>
      <c r="J21" s="28"/>
      <c r="K21" s="28"/>
    </row>
    <row r="22" spans="2:11" ht="15.6" customHeight="1" x14ac:dyDescent="0.3">
      <c r="B22" s="6" t="s">
        <v>949</v>
      </c>
      <c r="C22" s="28"/>
      <c r="D22" s="31" t="s">
        <v>1009</v>
      </c>
      <c r="E22" s="31" t="str">
        <f>IF(IFERROR(INDEX(LISTES!$F:$F,MATCH($B22,LISTES!$A:$A,0)),0)=1,"☑","☐")</f>
        <v>☐</v>
      </c>
      <c r="F22" s="29"/>
      <c r="G22" s="29"/>
      <c r="I22" s="31" t="str">
        <f>IF(IFERROR(INDEX(LISTES!$G:$G,MATCH($B22,LISTES!$A:$A,0)),0)=1,"☑","☐")</f>
        <v>☐</v>
      </c>
      <c r="J22" s="28"/>
      <c r="K22" s="28"/>
    </row>
    <row r="23" spans="2:11" ht="15.6" customHeight="1" x14ac:dyDescent="0.3">
      <c r="B23" s="6" t="s">
        <v>911</v>
      </c>
      <c r="C23" s="28"/>
      <c r="D23" s="31" t="s">
        <v>1009</v>
      </c>
      <c r="E23" s="31" t="str">
        <f>IF(IFERROR(INDEX(LISTES!$F:$F,MATCH($B23,LISTES!$A:$A,0)),0)=1,"☑","☐")</f>
        <v>☐</v>
      </c>
      <c r="F23" s="29"/>
      <c r="G23" s="29"/>
      <c r="I23" s="31" t="str">
        <f>IF(IFERROR(INDEX(LISTES!$G:$G,MATCH($B23,LISTES!$A:$A,0)),0)=1,"☑","☐")</f>
        <v>☐</v>
      </c>
      <c r="J23" s="28"/>
      <c r="K23" s="28"/>
    </row>
    <row r="24" spans="2:11" ht="15.6" customHeight="1" x14ac:dyDescent="0.3">
      <c r="B24" s="6" t="s">
        <v>950</v>
      </c>
      <c r="C24" s="28"/>
      <c r="D24" s="31" t="s">
        <v>1009</v>
      </c>
      <c r="E24" s="31" t="str">
        <f>IF(IFERROR(INDEX(LISTES!$F:$F,MATCH($B24,LISTES!$A:$A,0)),0)=1,"☑","☐")</f>
        <v>☐</v>
      </c>
      <c r="F24" s="29"/>
      <c r="G24" s="29"/>
      <c r="I24" s="31" t="str">
        <f>IF(IFERROR(INDEX(LISTES!$G:$G,MATCH($B24,LISTES!$A:$A,0)),0)=1,"☑","☐")</f>
        <v>☐</v>
      </c>
      <c r="J24" s="28"/>
      <c r="K24" s="28"/>
    </row>
    <row r="25" spans="2:11" ht="15.6" customHeight="1" x14ac:dyDescent="0.3">
      <c r="B25" s="6" t="s">
        <v>951</v>
      </c>
      <c r="C25" s="28"/>
      <c r="D25" s="31" t="s">
        <v>1009</v>
      </c>
      <c r="E25" s="31" t="str">
        <f>IF(IFERROR(INDEX(LISTES!$F:$F,MATCH($B25,LISTES!$A:$A,0)),0)=1,"☑","☐")</f>
        <v>☐</v>
      </c>
      <c r="F25" s="29"/>
      <c r="G25" s="29"/>
      <c r="I25" s="31" t="str">
        <f>IF(IFERROR(INDEX(LISTES!$G:$G,MATCH($B25,LISTES!$A:$A,0)),0)=1,"☑","☐")</f>
        <v>☐</v>
      </c>
      <c r="J25" s="28"/>
      <c r="K25" s="28"/>
    </row>
    <row r="26" spans="2:11" ht="15.6" customHeight="1" x14ac:dyDescent="0.3">
      <c r="B26" s="6" t="s">
        <v>952</v>
      </c>
      <c r="C26" s="28"/>
      <c r="D26" s="31" t="s">
        <v>1009</v>
      </c>
      <c r="E26" s="31" t="str">
        <f>IF(IFERROR(INDEX(LISTES!$F:$F,MATCH($B26,LISTES!$A:$A,0)),0)=1,"☑","☐")</f>
        <v>☐</v>
      </c>
      <c r="F26" s="29"/>
      <c r="G26" s="29"/>
      <c r="I26" s="31" t="str">
        <f>IF(IFERROR(INDEX(LISTES!$G:$G,MATCH($B26,LISTES!$A:$A,0)),0)=1,"☑","☐")</f>
        <v>☐</v>
      </c>
      <c r="J26" s="28"/>
      <c r="K26" s="28"/>
    </row>
    <row r="27" spans="2:11" ht="15.6" customHeight="1" x14ac:dyDescent="0.3">
      <c r="B27" s="6" t="s">
        <v>953</v>
      </c>
      <c r="C27" s="28"/>
      <c r="D27" s="31" t="s">
        <v>1009</v>
      </c>
      <c r="E27" s="31" t="str">
        <f>IF(IFERROR(INDEX(LISTES!$F:$F,MATCH($B27,LISTES!$A:$A,0)),0)=1,"☑","☐")</f>
        <v>☐</v>
      </c>
      <c r="F27" s="29"/>
      <c r="G27" s="29"/>
      <c r="I27" s="31" t="str">
        <f>IF(IFERROR(INDEX(LISTES!$G:$G,MATCH($B27,LISTES!$A:$A,0)),0)=1,"☑","☐")</f>
        <v>☐</v>
      </c>
      <c r="J27" s="28"/>
      <c r="K27" s="28"/>
    </row>
    <row r="28" spans="2:11" ht="15.6" customHeight="1" x14ac:dyDescent="0.3">
      <c r="B28" s="6" t="s">
        <v>894</v>
      </c>
      <c r="C28" s="28"/>
      <c r="D28" s="31" t="s">
        <v>1009</v>
      </c>
      <c r="E28" s="31" t="str">
        <f>IF(IFERROR(INDEX(LISTES!$F:$F,MATCH($B28,LISTES!$A:$A,0)),0)=1,"☑","☐")</f>
        <v>☐</v>
      </c>
      <c r="F28" s="29"/>
      <c r="G28" s="29"/>
      <c r="I28" s="31" t="str">
        <f>IF(IFERROR(INDEX(LISTES!$G:$G,MATCH($B28,LISTES!$A:$A,0)),0)=1,"☑","☐")</f>
        <v>☐</v>
      </c>
      <c r="J28" s="28"/>
      <c r="K28" s="28"/>
    </row>
    <row r="29" spans="2:11" ht="15.6" customHeight="1" x14ac:dyDescent="0.3">
      <c r="B29" s="6" t="s">
        <v>907</v>
      </c>
      <c r="C29" s="28"/>
      <c r="D29" s="31" t="s">
        <v>1009</v>
      </c>
      <c r="E29" s="31" t="str">
        <f>IF(IFERROR(INDEX(LISTES!$F:$F,MATCH($B29,LISTES!$A:$A,0)),0)=1,"☑","☐")</f>
        <v>☐</v>
      </c>
      <c r="F29" s="29"/>
      <c r="G29" s="29"/>
      <c r="I29" s="31" t="str">
        <f>IF(IFERROR(INDEX(LISTES!$G:$G,MATCH($B29,LISTES!$A:$A,0)),0)=1,"☑","☐")</f>
        <v>☐</v>
      </c>
      <c r="J29" s="28"/>
      <c r="K29" s="28"/>
    </row>
    <row r="30" spans="2:11" ht="15.6" customHeight="1" x14ac:dyDescent="0.3">
      <c r="B30" s="6" t="s">
        <v>954</v>
      </c>
      <c r="C30" s="28"/>
      <c r="D30" s="31" t="s">
        <v>1009</v>
      </c>
      <c r="E30" s="31" t="str">
        <f>IF(IFERROR(INDEX(LISTES!$F:$F,MATCH($B30,LISTES!$A:$A,0)),0)=1,"☑","☐")</f>
        <v>☐</v>
      </c>
      <c r="F30" s="29"/>
      <c r="G30" s="29"/>
      <c r="I30" s="31" t="str">
        <f>IF(IFERROR(INDEX(LISTES!$G:$G,MATCH($B30,LISTES!$A:$A,0)),0)=1,"☑","☐")</f>
        <v>☐</v>
      </c>
      <c r="J30" s="28"/>
      <c r="K30" s="28"/>
    </row>
    <row r="31" spans="2:11" ht="15.6" customHeight="1" x14ac:dyDescent="0.3">
      <c r="B31" s="6" t="s">
        <v>905</v>
      </c>
      <c r="C31" s="28"/>
      <c r="D31" s="31" t="s">
        <v>1009</v>
      </c>
      <c r="E31" s="31" t="str">
        <f>IF(IFERROR(INDEX(LISTES!$F:$F,MATCH($B31,LISTES!$A:$A,0)),0)=1,"☑","☐")</f>
        <v>☐</v>
      </c>
      <c r="F31" s="29"/>
      <c r="G31" s="29"/>
      <c r="I31" s="31" t="str">
        <f>IF(IFERROR(INDEX(LISTES!$G:$G,MATCH($B31,LISTES!$A:$A,0)),0)=1,"☑","☐")</f>
        <v>☐</v>
      </c>
      <c r="J31" s="28"/>
      <c r="K31" s="28"/>
    </row>
    <row r="32" spans="2:11" ht="15.6" customHeight="1" x14ac:dyDescent="0.3">
      <c r="B32" s="6" t="s">
        <v>859</v>
      </c>
      <c r="C32" s="28"/>
      <c r="D32" s="31" t="s">
        <v>1009</v>
      </c>
      <c r="E32" s="31" t="str">
        <f>IF(IFERROR(INDEX(LISTES!$F:$F,MATCH($B32,LISTES!$A:$A,0)),0)=1,"☑","☐")</f>
        <v>☐</v>
      </c>
      <c r="F32" s="29"/>
      <c r="G32" s="29"/>
      <c r="I32" s="31" t="str">
        <f>IF(IFERROR(INDEX(LISTES!$G:$G,MATCH($B32,LISTES!$A:$A,0)),0)=1,"☑","☐")</f>
        <v>☐</v>
      </c>
      <c r="J32" s="28"/>
      <c r="K32" s="28"/>
    </row>
    <row r="33" spans="2:11" ht="15.6" customHeight="1" x14ac:dyDescent="0.3">
      <c r="B33" s="6" t="s">
        <v>908</v>
      </c>
      <c r="C33" s="28"/>
      <c r="D33" s="31" t="s">
        <v>1009</v>
      </c>
      <c r="E33" s="31" t="str">
        <f>IF(IFERROR(INDEX(LISTES!$F:$F,MATCH($B33,LISTES!$A:$A,0)),0)=1,"☑","☐")</f>
        <v>☐</v>
      </c>
      <c r="F33" s="29"/>
      <c r="G33" s="29"/>
      <c r="I33" s="31" t="str">
        <f>IF(IFERROR(INDEX(LISTES!$G:$G,MATCH($B33,LISTES!$A:$A,0)),0)=1,"☑","☐")</f>
        <v>☐</v>
      </c>
      <c r="J33" s="28"/>
      <c r="K33" s="28"/>
    </row>
    <row r="34" spans="2:11" ht="15.6" customHeight="1" x14ac:dyDescent="0.3">
      <c r="B34" s="6" t="s">
        <v>985</v>
      </c>
      <c r="C34" s="28"/>
      <c r="D34" s="31" t="s">
        <v>1009</v>
      </c>
      <c r="E34" s="31" t="str">
        <f>IF(IFERROR(INDEX(LISTES!$F:$F,MATCH($B34,LISTES!$A:$A,0)),0)=1,"☑","☐")</f>
        <v>☐</v>
      </c>
      <c r="F34" s="29"/>
      <c r="G34" s="29"/>
      <c r="I34" s="31" t="str">
        <f>IF(IFERROR(INDEX(LISTES!$G:$G,MATCH($B34,LISTES!$A:$A,0)),0)=1,"☑","☐")</f>
        <v>☐</v>
      </c>
      <c r="J34" s="28"/>
      <c r="K34" s="28"/>
    </row>
    <row r="35" spans="2:11" ht="15.6" customHeight="1" x14ac:dyDescent="0.3">
      <c r="B35" s="6" t="s">
        <v>865</v>
      </c>
      <c r="C35" s="28"/>
      <c r="D35" s="31" t="s">
        <v>1009</v>
      </c>
      <c r="E35" s="31" t="str">
        <f>IF(IFERROR(INDEX(LISTES!$F:$F,MATCH($B35,LISTES!$A:$A,0)),0)=1,"☑","☐")</f>
        <v>☐</v>
      </c>
      <c r="F35" s="29"/>
      <c r="G35" s="29"/>
      <c r="I35" s="31" t="str">
        <f>IF(IFERROR(INDEX(LISTES!$G:$G,MATCH($B35,LISTES!$A:$A,0)),0)=1,"☑","☐")</f>
        <v>☐</v>
      </c>
      <c r="J35" s="28"/>
      <c r="K35" s="28"/>
    </row>
    <row r="36" spans="2:11" ht="15.6" customHeight="1" x14ac:dyDescent="0.3">
      <c r="B36" s="6" t="s">
        <v>955</v>
      </c>
      <c r="C36" s="28"/>
      <c r="D36" s="31" t="s">
        <v>1009</v>
      </c>
      <c r="E36" s="31" t="str">
        <f>IF(IFERROR(INDEX(LISTES!$F:$F,MATCH($B36,LISTES!$A:$A,0)),0)=1,"☑","☐")</f>
        <v>☐</v>
      </c>
      <c r="F36" s="29"/>
      <c r="G36" s="29"/>
      <c r="I36" s="31" t="str">
        <f>IF(IFERROR(INDEX(LISTES!$G:$G,MATCH($B36,LISTES!$A:$A,0)),0)=1,"☑","☐")</f>
        <v>☐</v>
      </c>
      <c r="J36" s="28"/>
      <c r="K36" s="28"/>
    </row>
    <row r="37" spans="2:11" ht="15.6" customHeight="1" x14ac:dyDescent="0.3">
      <c r="B37" s="6" t="s">
        <v>847</v>
      </c>
      <c r="C37" s="28"/>
      <c r="D37" s="31" t="s">
        <v>1009</v>
      </c>
      <c r="E37" s="31" t="str">
        <f>IF(IFERROR(INDEX(LISTES!$F:$F,MATCH($B37,LISTES!$A:$A,0)),0)=1,"☑","☐")</f>
        <v>☐</v>
      </c>
      <c r="F37" s="29"/>
      <c r="G37" s="29"/>
      <c r="I37" s="31" t="str">
        <f>IF(IFERROR(INDEX(LISTES!$G:$G,MATCH($B37,LISTES!$A:$A,0)),0)=1,"☑","☐")</f>
        <v>☐</v>
      </c>
      <c r="J37" s="28"/>
      <c r="K37" s="28"/>
    </row>
    <row r="38" spans="2:11" ht="15.6" customHeight="1" x14ac:dyDescent="0.3">
      <c r="B38" s="6" t="s">
        <v>851</v>
      </c>
      <c r="C38" s="28"/>
      <c r="D38" s="31" t="s">
        <v>1009</v>
      </c>
      <c r="E38" s="31" t="str">
        <f>IF(IFERROR(INDEX(LISTES!$F:$F,MATCH($B38,LISTES!$A:$A,0)),0)=1,"☑","☐")</f>
        <v>☐</v>
      </c>
      <c r="F38" s="29"/>
      <c r="G38" s="29"/>
      <c r="I38" s="31" t="str">
        <f>IF(IFERROR(INDEX(LISTES!$G:$G,MATCH($B38,LISTES!$A:$A,0)),0)=1,"☑","☐")</f>
        <v>☐</v>
      </c>
      <c r="J38" s="28"/>
      <c r="K38" s="28"/>
    </row>
    <row r="39" spans="2:11" ht="15.6" customHeight="1" x14ac:dyDescent="0.3">
      <c r="B39" s="6" t="s">
        <v>956</v>
      </c>
      <c r="C39" s="28"/>
      <c r="D39" s="31" t="s">
        <v>1009</v>
      </c>
      <c r="E39" s="31" t="str">
        <f>IF(IFERROR(INDEX(LISTES!$F:$F,MATCH($B39,LISTES!$A:$A,0)),0)=1,"☑","☐")</f>
        <v>☐</v>
      </c>
      <c r="F39" s="29"/>
      <c r="G39" s="29"/>
      <c r="I39" s="31" t="str">
        <f>IF(IFERROR(INDEX(LISTES!$G:$G,MATCH($B39,LISTES!$A:$A,0)),0)=1,"☑","☐")</f>
        <v>☐</v>
      </c>
      <c r="J39" s="28"/>
      <c r="K39" s="28"/>
    </row>
    <row r="40" spans="2:11" ht="15.6" customHeight="1" x14ac:dyDescent="0.3">
      <c r="B40" s="6" t="s">
        <v>957</v>
      </c>
      <c r="C40" s="28"/>
      <c r="D40" s="31" t="s">
        <v>1009</v>
      </c>
      <c r="E40" s="31" t="str">
        <f>IF(IFERROR(INDEX(LISTES!$F:$F,MATCH($B40,LISTES!$A:$A,0)),0)=1,"☑","☐")</f>
        <v>☐</v>
      </c>
      <c r="F40" s="29"/>
      <c r="G40" s="29"/>
      <c r="I40" s="31" t="str">
        <f>IF(IFERROR(INDEX(LISTES!$G:$G,MATCH($B40,LISTES!$A:$A,0)),0)=1,"☑","☐")</f>
        <v>☐</v>
      </c>
      <c r="J40" s="28"/>
      <c r="K40" s="28"/>
    </row>
    <row r="41" spans="2:11" ht="15.6" customHeight="1" x14ac:dyDescent="0.3">
      <c r="B41" s="6" t="s">
        <v>958</v>
      </c>
      <c r="C41" s="28"/>
      <c r="D41" s="31" t="s">
        <v>1009</v>
      </c>
      <c r="E41" s="31" t="str">
        <f>IF(IFERROR(INDEX(LISTES!$F:$F,MATCH($B41,LISTES!$A:$A,0)),0)=1,"☑","☐")</f>
        <v>☐</v>
      </c>
      <c r="F41" s="29"/>
      <c r="G41" s="29"/>
      <c r="I41" s="31" t="str">
        <f>IF(IFERROR(INDEX(LISTES!$G:$G,MATCH($B41,LISTES!$A:$A,0)),0)=1,"☑","☐")</f>
        <v>☐</v>
      </c>
      <c r="J41" s="28"/>
      <c r="K41" s="28"/>
    </row>
    <row r="42" spans="2:11" ht="15.6" customHeight="1" x14ac:dyDescent="0.3">
      <c r="B42" s="6" t="s">
        <v>849</v>
      </c>
      <c r="C42" s="28"/>
      <c r="D42" s="31" t="s">
        <v>1009</v>
      </c>
      <c r="E42" s="31" t="str">
        <f>IF(IFERROR(INDEX(LISTES!$F:$F,MATCH($B42,LISTES!$A:$A,0)),0)=1,"☑","☐")</f>
        <v>☐</v>
      </c>
      <c r="F42" s="29"/>
      <c r="G42" s="29"/>
      <c r="I42" s="31" t="str">
        <f>IF(IFERROR(INDEX(LISTES!$G:$G,MATCH($B42,LISTES!$A:$A,0)),0)=1,"☑","☐")</f>
        <v>☐</v>
      </c>
      <c r="J42" s="28"/>
      <c r="K42" s="28"/>
    </row>
    <row r="43" spans="2:11" ht="15.6" customHeight="1" x14ac:dyDescent="0.3">
      <c r="B43" s="6" t="s">
        <v>900</v>
      </c>
      <c r="C43" s="28"/>
      <c r="D43" s="31" t="s">
        <v>1009</v>
      </c>
      <c r="E43" s="31" t="str">
        <f>IF(IFERROR(INDEX(LISTES!$F:$F,MATCH($B43,LISTES!$A:$A,0)),0)=1,"☑","☐")</f>
        <v>☐</v>
      </c>
      <c r="F43" s="29"/>
      <c r="G43" s="29"/>
      <c r="I43" s="31" t="str">
        <f>IF(IFERROR(INDEX(LISTES!$G:$G,MATCH($B43,LISTES!$A:$A,0)),0)=1,"☑","☐")</f>
        <v>☐</v>
      </c>
    </row>
    <row r="44" spans="2:11" ht="15.6" customHeight="1" x14ac:dyDescent="0.3">
      <c r="B44" s="6" t="s">
        <v>959</v>
      </c>
      <c r="C44" s="28"/>
      <c r="D44" s="31" t="s">
        <v>1009</v>
      </c>
      <c r="E44" s="31" t="str">
        <f>IF(IFERROR(INDEX(LISTES!$F:$F,MATCH($B44,LISTES!$A:$A,0)),0)=1,"☑","☐")</f>
        <v>☐</v>
      </c>
      <c r="F44" s="29"/>
      <c r="G44" s="29"/>
      <c r="I44" s="31" t="str">
        <f>IF(IFERROR(INDEX(LISTES!$G:$G,MATCH($B44,LISTES!$A:$A,0)),0)=1,"☑","☐")</f>
        <v>☐</v>
      </c>
    </row>
    <row r="45" spans="2:11" ht="15.6" customHeight="1" x14ac:dyDescent="0.3">
      <c r="B45" s="6" t="s">
        <v>853</v>
      </c>
      <c r="C45" s="28"/>
      <c r="D45" s="31" t="s">
        <v>1009</v>
      </c>
      <c r="E45" s="31" t="str">
        <f>IF(IFERROR(INDEX(LISTES!$F:$F,MATCH($B45,LISTES!$A:$A,0)),0)=1,"☑","☐")</f>
        <v>☐</v>
      </c>
      <c r="F45" s="29"/>
      <c r="G45" s="29"/>
      <c r="I45" s="31" t="str">
        <f>IF(IFERROR(INDEX(LISTES!$G:$G,MATCH($B45,LISTES!$A:$A,0)),0)=1,"☑","☐")</f>
        <v>☐</v>
      </c>
    </row>
    <row r="46" spans="2:11" ht="15.6" customHeight="1" x14ac:dyDescent="0.3">
      <c r="B46" s="6" t="s">
        <v>960</v>
      </c>
      <c r="C46" s="28"/>
      <c r="D46" s="31" t="s">
        <v>1009</v>
      </c>
      <c r="E46" s="31" t="str">
        <f>IF(IFERROR(INDEX(LISTES!$F:$F,MATCH($B46,LISTES!$A:$A,0)),0)=1,"☑","☐")</f>
        <v>☐</v>
      </c>
      <c r="F46" s="29"/>
      <c r="G46" s="29"/>
      <c r="I46" s="31" t="str">
        <f>IF(IFERROR(INDEX(LISTES!$G:$G,MATCH($B46,LISTES!$A:$A,0)),0)=1,"☑","☐")</f>
        <v>☐</v>
      </c>
    </row>
    <row r="47" spans="2:11" ht="15.6" customHeight="1" x14ac:dyDescent="0.3">
      <c r="B47" s="6" t="s">
        <v>961</v>
      </c>
      <c r="C47" s="33" t="s">
        <v>1010</v>
      </c>
      <c r="D47" s="31" t="s">
        <v>1009</v>
      </c>
      <c r="E47" s="31" t="str">
        <f>IF(IFERROR(INDEX(LISTES!$F:$F,MATCH($B47,LISTES!$A:$A,0)),0)=1,"☑","☐")</f>
        <v>☑</v>
      </c>
      <c r="F47" s="29">
        <v>45.270952000000001</v>
      </c>
      <c r="G47" s="29">
        <v>5.6180500000000002</v>
      </c>
      <c r="H47" t="s">
        <v>1010</v>
      </c>
      <c r="I47" s="31" t="str">
        <f>IF(IFERROR(INDEX(LISTES!$G:$G,MATCH($B47,LISTES!$A:$A,0)),0)=1,"☑","☐")</f>
        <v>☐</v>
      </c>
    </row>
    <row r="48" spans="2:11" ht="15.6" customHeight="1" x14ac:dyDescent="0.3">
      <c r="B48" s="6" t="s">
        <v>866</v>
      </c>
      <c r="C48" s="34"/>
      <c r="D48" s="31" t="s">
        <v>1009</v>
      </c>
      <c r="E48" s="31" t="str">
        <f>IF(IFERROR(INDEX(LISTES!$F:$F,MATCH($B48,LISTES!$A:$A,0)),0)=1,"☑","☐")</f>
        <v>☐</v>
      </c>
      <c r="F48" s="29"/>
      <c r="G48" s="29"/>
      <c r="I48" s="31" t="str">
        <f>IF(IFERROR(INDEX(LISTES!$G:$G,MATCH($B48,LISTES!$A:$A,0)),0)=1,"☑","☐")</f>
        <v>☐</v>
      </c>
    </row>
    <row r="49" spans="2:9" ht="15.6" customHeight="1" x14ac:dyDescent="0.3">
      <c r="B49" s="6" t="s">
        <v>962</v>
      </c>
      <c r="C49" s="28"/>
      <c r="D49" s="31" t="s">
        <v>1009</v>
      </c>
      <c r="E49" s="31" t="str">
        <f>IF(IFERROR(INDEX(LISTES!$F:$F,MATCH($B49,LISTES!$A:$A,0)),0)=1,"☑","☐")</f>
        <v>☐</v>
      </c>
      <c r="F49" s="29"/>
      <c r="G49" s="29"/>
      <c r="I49" s="31" t="str">
        <f>IF(IFERROR(INDEX(LISTES!$G:$G,MATCH($B49,LISTES!$A:$A,0)),0)=1,"☑","☐")</f>
        <v>☐</v>
      </c>
    </row>
    <row r="50" spans="2:9" ht="15.6" customHeight="1" x14ac:dyDescent="0.3">
      <c r="B50" s="6" t="s">
        <v>963</v>
      </c>
      <c r="C50" s="28"/>
      <c r="D50" s="31" t="s">
        <v>1009</v>
      </c>
      <c r="E50" s="31" t="str">
        <f>IF(IFERROR(INDEX(LISTES!$F:$F,MATCH($B50,LISTES!$A:$A,0)),0)=1,"☑","☐")</f>
        <v>☐</v>
      </c>
      <c r="F50" s="29"/>
      <c r="G50" s="29"/>
      <c r="I50" s="31" t="str">
        <f>IF(IFERROR(INDEX(LISTES!$G:$G,MATCH($B50,LISTES!$A:$A,0)),0)=1,"☑","☐")</f>
        <v>☐</v>
      </c>
    </row>
    <row r="51" spans="2:9" ht="15.6" customHeight="1" x14ac:dyDescent="0.3">
      <c r="B51" s="6" t="s">
        <v>964</v>
      </c>
      <c r="C51" s="28"/>
      <c r="D51" s="31" t="s">
        <v>1009</v>
      </c>
      <c r="E51" s="31" t="str">
        <f>IF(IFERROR(INDEX(LISTES!$F:$F,MATCH($B51,LISTES!$A:$A,0)),0)=1,"☑","☐")</f>
        <v>☐</v>
      </c>
      <c r="F51" s="29"/>
      <c r="G51" s="29"/>
      <c r="I51" s="31" t="str">
        <f>IF(IFERROR(INDEX(LISTES!$G:$G,MATCH($B51,LISTES!$A:$A,0)),0)=1,"☑","☐")</f>
        <v>☐</v>
      </c>
    </row>
    <row r="52" spans="2:9" ht="15.6" customHeight="1" x14ac:dyDescent="0.3">
      <c r="B52" s="6" t="s">
        <v>965</v>
      </c>
      <c r="C52" s="28"/>
      <c r="D52" s="31" t="s">
        <v>1009</v>
      </c>
      <c r="E52" s="31" t="str">
        <f>IF(IFERROR(INDEX(LISTES!$F:$F,MATCH($B52,LISTES!$A:$A,0)),0)=1,"☑","☐")</f>
        <v>☐</v>
      </c>
      <c r="F52" s="29"/>
      <c r="G52" s="29"/>
      <c r="I52" s="31" t="str">
        <f>IF(IFERROR(INDEX(LISTES!$G:$G,MATCH($B52,LISTES!$A:$A,0)),0)=1,"☑","☐")</f>
        <v>☐</v>
      </c>
    </row>
    <row r="53" spans="2:9" ht="15.6" customHeight="1" x14ac:dyDescent="0.3">
      <c r="B53" s="6" t="s">
        <v>966</v>
      </c>
      <c r="C53" s="28"/>
      <c r="D53" s="31" t="s">
        <v>1009</v>
      </c>
      <c r="E53" s="31" t="str">
        <f>IF(IFERROR(INDEX(LISTES!$F:$F,MATCH($B53,LISTES!$A:$A,0)),0)=1,"☑","☐")</f>
        <v>☐</v>
      </c>
      <c r="F53" s="29"/>
      <c r="G53" s="29"/>
      <c r="I53" s="31" t="str">
        <f>IF(IFERROR(INDEX(LISTES!$G:$G,MATCH($B53,LISTES!$A:$A,0)),0)=1,"☑","☐")</f>
        <v>☐</v>
      </c>
    </row>
    <row r="54" spans="2:9" ht="15.6" customHeight="1" x14ac:dyDescent="0.3">
      <c r="B54" s="6" t="s">
        <v>895</v>
      </c>
      <c r="C54" s="28"/>
      <c r="D54" s="31" t="s">
        <v>1009</v>
      </c>
      <c r="E54" s="31" t="str">
        <f>IF(IFERROR(INDEX(LISTES!$F:$F,MATCH($B54,LISTES!$A:$A,0)),0)=1,"☑","☐")</f>
        <v>☐</v>
      </c>
      <c r="F54" s="29"/>
      <c r="G54" s="29"/>
      <c r="I54" s="31" t="str">
        <f>IF(IFERROR(INDEX(LISTES!$G:$G,MATCH($B54,LISTES!$A:$A,0)),0)=1,"☑","☐")</f>
        <v>☐</v>
      </c>
    </row>
    <row r="55" spans="2:9" ht="15.6" customHeight="1" x14ac:dyDescent="0.3">
      <c r="B55" s="6" t="s">
        <v>967</v>
      </c>
      <c r="C55" s="28"/>
      <c r="D55" s="31" t="s">
        <v>1009</v>
      </c>
      <c r="E55" s="31" t="str">
        <f>IF(IFERROR(INDEX(LISTES!$F:$F,MATCH($B55,LISTES!$A:$A,0)),0)=1,"☑","☐")</f>
        <v>☐</v>
      </c>
      <c r="F55" s="29"/>
      <c r="G55" s="29"/>
      <c r="I55" s="31" t="str">
        <f>IF(IFERROR(INDEX(LISTES!$G:$G,MATCH($B55,LISTES!$A:$A,0)),0)=1,"☑","☐")</f>
        <v>☐</v>
      </c>
    </row>
    <row r="56" spans="2:9" ht="15.6" customHeight="1" x14ac:dyDescent="0.3">
      <c r="B56" s="6" t="s">
        <v>968</v>
      </c>
      <c r="C56" s="28"/>
      <c r="D56" s="31" t="s">
        <v>1009</v>
      </c>
      <c r="E56" s="31" t="str">
        <f>IF(IFERROR(INDEX(LISTES!$F:$F,MATCH($B56,LISTES!$A:$A,0)),0)=1,"☑","☐")</f>
        <v>☐</v>
      </c>
      <c r="F56" s="29"/>
      <c r="G56" s="29"/>
      <c r="I56" s="31" t="str">
        <f>IF(IFERROR(INDEX(LISTES!$G:$G,MATCH($B56,LISTES!$A:$A,0)),0)=1,"☑","☐")</f>
        <v>☐</v>
      </c>
    </row>
    <row r="57" spans="2:9" ht="15.6" customHeight="1" x14ac:dyDescent="0.3">
      <c r="B57" s="6" t="s">
        <v>969</v>
      </c>
      <c r="C57" s="28"/>
      <c r="D57" s="31" t="s">
        <v>1009</v>
      </c>
      <c r="E57" s="31" t="str">
        <f>IF(IFERROR(INDEX(LISTES!$F:$F,MATCH($B57,LISTES!$A:$A,0)),0)=1,"☑","☐")</f>
        <v>☐</v>
      </c>
      <c r="F57" s="29"/>
      <c r="G57" s="29"/>
      <c r="I57" s="31" t="str">
        <f>IF(IFERROR(INDEX(LISTES!$G:$G,MATCH($B57,LISTES!$A:$A,0)),0)=1,"☑","☐")</f>
        <v>☐</v>
      </c>
    </row>
    <row r="58" spans="2:9" ht="15.6" customHeight="1" x14ac:dyDescent="0.3">
      <c r="B58" s="6" t="s">
        <v>970</v>
      </c>
      <c r="C58" s="28"/>
      <c r="D58" s="31" t="s">
        <v>1009</v>
      </c>
      <c r="E58" s="31" t="str">
        <f>IF(IFERROR(INDEX(LISTES!$F:$F,MATCH($B58,LISTES!$A:$A,0)),0)=1,"☑","☐")</f>
        <v>☐</v>
      </c>
      <c r="F58" s="29"/>
      <c r="G58" s="29"/>
      <c r="I58" s="31" t="str">
        <f>IF(IFERROR(INDEX(LISTES!$G:$G,MATCH($B58,LISTES!$A:$A,0)),0)=1,"☑","☐")</f>
        <v>☐</v>
      </c>
    </row>
    <row r="59" spans="2:9" ht="15.6" customHeight="1" x14ac:dyDescent="0.3">
      <c r="B59" s="6" t="s">
        <v>988</v>
      </c>
      <c r="C59" s="28"/>
      <c r="D59" s="31" t="s">
        <v>1009</v>
      </c>
      <c r="E59" s="31" t="str">
        <f>IF(IFERROR(INDEX(LISTES!$F:$F,MATCH($B59,LISTES!$A:$A,0)),0)=1,"☑","☐")</f>
        <v>☐</v>
      </c>
      <c r="F59" s="29"/>
      <c r="G59" s="29"/>
      <c r="I59" s="31" t="str">
        <f>IF(IFERROR(INDEX(LISTES!$G:$G,MATCH($B59,LISTES!$A:$A,0)),0)=1,"☑","☐")</f>
        <v>☐</v>
      </c>
    </row>
    <row r="60" spans="2:9" ht="15.6" customHeight="1" x14ac:dyDescent="0.3">
      <c r="B60" s="6" t="s">
        <v>876</v>
      </c>
      <c r="C60" s="28"/>
      <c r="D60" s="31" t="s">
        <v>1009</v>
      </c>
      <c r="E60" s="31" t="str">
        <f>IF(IFERROR(INDEX(LISTES!$F:$F,MATCH($B60,LISTES!$A:$A,0)),0)=1,"☑","☐")</f>
        <v>☐</v>
      </c>
      <c r="F60" s="29"/>
      <c r="G60" s="29"/>
      <c r="I60" s="31" t="str">
        <f>IF(IFERROR(INDEX(LISTES!$G:$G,MATCH($B60,LISTES!$A:$A,0)),0)=1,"☑","☐")</f>
        <v>☐</v>
      </c>
    </row>
    <row r="61" spans="2:9" ht="15.6" customHeight="1" x14ac:dyDescent="0.3">
      <c r="B61" s="6" t="s">
        <v>886</v>
      </c>
      <c r="C61" s="28"/>
      <c r="D61" s="31" t="s">
        <v>1009</v>
      </c>
      <c r="E61" s="31" t="str">
        <f>IF(IFERROR(INDEX(LISTES!$F:$F,MATCH($B61,LISTES!$A:$A,0)),0)=1,"☑","☐")</f>
        <v>☐</v>
      </c>
      <c r="F61" s="29"/>
      <c r="G61" s="29"/>
      <c r="I61" s="31" t="str">
        <f>IF(IFERROR(INDEX(LISTES!$G:$G,MATCH($B61,LISTES!$A:$A,0)),0)=1,"☑","☐")</f>
        <v>☐</v>
      </c>
    </row>
    <row r="62" spans="2:9" ht="15.6" customHeight="1" x14ac:dyDescent="0.3">
      <c r="B62" s="6" t="s">
        <v>856</v>
      </c>
      <c r="C62" s="28"/>
      <c r="D62" s="31" t="s">
        <v>1009</v>
      </c>
      <c r="E62" s="31" t="str">
        <f>IF(IFERROR(INDEX(LISTES!$F:$F,MATCH($B62,LISTES!$A:$A,0)),0)=1,"☑","☐")</f>
        <v>☐</v>
      </c>
      <c r="F62" s="29"/>
      <c r="G62" s="29"/>
      <c r="I62" s="31" t="str">
        <f>IF(IFERROR(INDEX(LISTES!$G:$G,MATCH($B62,LISTES!$A:$A,0)),0)=1,"☑","☐")</f>
        <v>☐</v>
      </c>
    </row>
    <row r="63" spans="2:9" ht="15.6" customHeight="1" x14ac:dyDescent="0.3">
      <c r="B63" s="6" t="s">
        <v>971</v>
      </c>
      <c r="C63" s="28"/>
      <c r="D63" s="31" t="s">
        <v>1009</v>
      </c>
      <c r="E63" s="31" t="str">
        <f>IF(IFERROR(INDEX(LISTES!$F:$F,MATCH($B63,LISTES!$A:$A,0)),0)=1,"☑","☐")</f>
        <v>☐</v>
      </c>
      <c r="F63" s="29"/>
      <c r="G63" s="29"/>
      <c r="I63" s="31" t="str">
        <f>IF(IFERROR(INDEX(LISTES!$G:$G,MATCH($B63,LISTES!$A:$A,0)),0)=1,"☑","☐")</f>
        <v>☐</v>
      </c>
    </row>
    <row r="64" spans="2:9" ht="15.6" customHeight="1" x14ac:dyDescent="0.3">
      <c r="B64" s="6" t="s">
        <v>972</v>
      </c>
      <c r="C64" s="28"/>
      <c r="D64" s="31" t="s">
        <v>1009</v>
      </c>
      <c r="E64" s="31" t="str">
        <f>IF(IFERROR(INDEX(LISTES!$F:$F,MATCH($B64,LISTES!$A:$A,0)),0)=1,"☑","☐")</f>
        <v>☐</v>
      </c>
      <c r="F64" s="29"/>
      <c r="G64" s="29"/>
      <c r="I64" s="31" t="str">
        <f>IF(IFERROR(INDEX(LISTES!$G:$G,MATCH($B64,LISTES!$A:$A,0)),0)=1,"☑","☐")</f>
        <v>☐</v>
      </c>
    </row>
    <row r="65" spans="2:9" ht="15.6" customHeight="1" x14ac:dyDescent="0.3">
      <c r="B65" s="6" t="s">
        <v>973</v>
      </c>
      <c r="C65" s="28"/>
      <c r="D65" s="31" t="s">
        <v>1009</v>
      </c>
      <c r="E65" s="31" t="str">
        <f>IF(IFERROR(INDEX(LISTES!$F:$F,MATCH($B65,LISTES!$A:$A,0)),0)=1,"☑","☐")</f>
        <v>☐</v>
      </c>
      <c r="F65" s="29"/>
      <c r="G65" s="29"/>
      <c r="I65" s="31" t="str">
        <f>IF(IFERROR(INDEX(LISTES!$G:$G,MATCH($B65,LISTES!$A:$A,0)),0)=1,"☑","☐")</f>
        <v>☐</v>
      </c>
    </row>
    <row r="66" spans="2:9" ht="15.6" customHeight="1" x14ac:dyDescent="0.3">
      <c r="B66" s="6" t="s">
        <v>974</v>
      </c>
      <c r="C66" s="28"/>
      <c r="D66" s="31" t="s">
        <v>1009</v>
      </c>
      <c r="E66" s="31" t="str">
        <f>IF(IFERROR(INDEX(LISTES!$F:$F,MATCH($B66,LISTES!$A:$A,0)),0)=1,"☑","☐")</f>
        <v>☐</v>
      </c>
      <c r="F66" s="29"/>
      <c r="G66" s="29"/>
      <c r="I66" s="31" t="str">
        <f>IF(IFERROR(INDEX(LISTES!$G:$G,MATCH($B66,LISTES!$A:$A,0)),0)=1,"☑","☐")</f>
        <v>☐</v>
      </c>
    </row>
    <row r="67" spans="2:9" ht="15.6" customHeight="1" x14ac:dyDescent="0.3">
      <c r="B67" s="6" t="s">
        <v>863</v>
      </c>
      <c r="C67" s="28"/>
      <c r="D67" s="31" t="s">
        <v>1009</v>
      </c>
      <c r="E67" s="31" t="str">
        <f>IF(IFERROR(INDEX(LISTES!$F:$F,MATCH($B67,LISTES!$A:$A,0)),0)=1,"☑","☐")</f>
        <v>☐</v>
      </c>
      <c r="F67" s="29"/>
      <c r="G67" s="29"/>
      <c r="I67" s="31" t="str">
        <f>IF(IFERROR(INDEX(LISTES!$G:$G,MATCH($B67,LISTES!$A:$A,0)),0)=1,"☑","☐")</f>
        <v>☐</v>
      </c>
    </row>
    <row r="68" spans="2:9" ht="15.6" customHeight="1" x14ac:dyDescent="0.3">
      <c r="B68" s="6" t="s">
        <v>975</v>
      </c>
      <c r="C68" s="28"/>
      <c r="D68" s="31" t="s">
        <v>1009</v>
      </c>
      <c r="E68" s="31" t="str">
        <f>IF(IFERROR(INDEX(LISTES!$F:$F,MATCH($B68,LISTES!$A:$A,0)),0)=1,"☑","☐")</f>
        <v>☐</v>
      </c>
      <c r="F68" s="29"/>
      <c r="G68" s="29"/>
      <c r="I68" s="31" t="str">
        <f>IF(IFERROR(INDEX(LISTES!$G:$G,MATCH($B68,LISTES!$A:$A,0)),0)=1,"☑","☐")</f>
        <v>☐</v>
      </c>
    </row>
    <row r="69" spans="2:9" ht="15.6" customHeight="1" x14ac:dyDescent="0.3">
      <c r="B69" s="6" t="s">
        <v>6569</v>
      </c>
      <c r="C69" s="28"/>
      <c r="D69" s="31" t="s">
        <v>1009</v>
      </c>
      <c r="E69" s="31" t="str">
        <f>IF(IFERROR(INDEX(LISTES!$F:$F,MATCH($B69,LISTES!$A:$A,0)),0)=1,"☑","☐")</f>
        <v>☐</v>
      </c>
      <c r="F69" s="29"/>
      <c r="G69" s="29"/>
      <c r="I69" s="31" t="str">
        <f>IF(IFERROR(INDEX(LISTES!$G:$G,MATCH($B69,LISTES!$A:$A,0)),0)=1,"☑","☐")</f>
        <v>☐</v>
      </c>
    </row>
    <row r="70" spans="2:9" ht="15.6" customHeight="1" x14ac:dyDescent="0.3">
      <c r="B70" s="6" t="s">
        <v>976</v>
      </c>
      <c r="C70" s="28"/>
      <c r="D70" s="31" t="s">
        <v>1009</v>
      </c>
      <c r="E70" s="31" t="str">
        <f>IF(IFERROR(INDEX(LISTES!$F:$F,MATCH($B70,LISTES!$A:$A,0)),0)=1,"☑","☐")</f>
        <v>☐</v>
      </c>
      <c r="F70" s="29"/>
      <c r="G70" s="29"/>
      <c r="I70" s="31" t="str">
        <f>IF(IFERROR(INDEX(LISTES!$G:$G,MATCH($B70,LISTES!$A:$A,0)),0)=1,"☑","☐")</f>
        <v>☐</v>
      </c>
    </row>
    <row r="71" spans="2:9" ht="15.6" customHeight="1" x14ac:dyDescent="0.3">
      <c r="B71" s="6" t="s">
        <v>5959</v>
      </c>
      <c r="C71" s="28"/>
      <c r="D71" s="31" t="s">
        <v>1009</v>
      </c>
      <c r="E71" s="31" t="str">
        <f>IF(IFERROR(INDEX(LISTES!$F:$F,MATCH($B71,LISTES!$A:$A,0)),0)=1,"☑","☐")</f>
        <v>☐</v>
      </c>
      <c r="F71" s="29"/>
      <c r="G71" s="29"/>
      <c r="I71" s="31" t="str">
        <f>IF(IFERROR(INDEX(LISTES!$G:$G,MATCH($B71,LISTES!$A:$A,0)),0)=1,"☑","☐")</f>
        <v>☐</v>
      </c>
    </row>
    <row r="72" spans="2:9" ht="15.6" customHeight="1" x14ac:dyDescent="0.3">
      <c r="B72" s="6" t="s">
        <v>914</v>
      </c>
      <c r="C72" s="28"/>
      <c r="D72" s="31" t="s">
        <v>1009</v>
      </c>
      <c r="E72" s="31" t="str">
        <f>IF(IFERROR(INDEX(LISTES!$F:$F,MATCH($B72,LISTES!$A:$A,0)),0)=1,"☑","☐")</f>
        <v>☐</v>
      </c>
      <c r="F72" s="29"/>
      <c r="G72" s="29"/>
      <c r="I72" s="31" t="str">
        <f>IF(IFERROR(INDEX(LISTES!$G:$G,MATCH($B72,LISTES!$A:$A,0)),0)=1,"☑","☐")</f>
        <v>☐</v>
      </c>
    </row>
    <row r="73" spans="2:9" ht="15.6" customHeight="1" x14ac:dyDescent="0.3">
      <c r="B73" s="6" t="s">
        <v>977</v>
      </c>
      <c r="C73" s="28"/>
      <c r="D73" s="31" t="s">
        <v>1009</v>
      </c>
      <c r="E73" s="31" t="str">
        <f>IF(IFERROR(INDEX(LISTES!$F:$F,MATCH($B73,LISTES!$A:$A,0)),0)=1,"☑","☐")</f>
        <v>☐</v>
      </c>
      <c r="F73" s="29"/>
      <c r="G73" s="29"/>
      <c r="I73" s="31" t="str">
        <f>IF(IFERROR(INDEX(LISTES!$G:$G,MATCH($B73,LISTES!$A:$A,0)),0)=1,"☑","☐")</f>
        <v>☐</v>
      </c>
    </row>
    <row r="74" spans="2:9" ht="15.6" customHeight="1" x14ac:dyDescent="0.3">
      <c r="B74" s="6" t="s">
        <v>879</v>
      </c>
      <c r="C74" s="28"/>
      <c r="D74" s="31" t="s">
        <v>1009</v>
      </c>
      <c r="E74" s="31" t="str">
        <f>IF(IFERROR(INDEX(LISTES!$F:$F,MATCH($B74,LISTES!$A:$A,0)),0)=1,"☑","☐")</f>
        <v>☐</v>
      </c>
      <c r="F74" s="29"/>
      <c r="G74" s="29"/>
      <c r="I74" s="31" t="str">
        <f>IF(IFERROR(INDEX(LISTES!$G:$G,MATCH($B74,LISTES!$A:$A,0)),0)=1,"☑","☐")</f>
        <v>☐</v>
      </c>
    </row>
    <row r="75" spans="2:9" ht="15.6" customHeight="1" x14ac:dyDescent="0.3">
      <c r="B75" s="6" t="s">
        <v>870</v>
      </c>
      <c r="C75" s="28"/>
      <c r="D75" s="31" t="s">
        <v>1009</v>
      </c>
      <c r="E75" s="31" t="str">
        <f>IF(IFERROR(INDEX(LISTES!$F:$F,MATCH($B75,LISTES!$A:$A,0)),0)=1,"☑","☐")</f>
        <v>☐</v>
      </c>
      <c r="F75" s="29"/>
      <c r="G75" s="29"/>
      <c r="I75" s="31" t="str">
        <f>IF(IFERROR(INDEX(LISTES!$G:$G,MATCH($B75,LISTES!$A:$A,0)),0)=1,"☑","☐")</f>
        <v>☐</v>
      </c>
    </row>
    <row r="76" spans="2:9" ht="15.6" customHeight="1" x14ac:dyDescent="0.3">
      <c r="B76" s="6" t="s">
        <v>978</v>
      </c>
      <c r="C76" s="28"/>
      <c r="D76" s="31" t="s">
        <v>1009</v>
      </c>
      <c r="E76" s="31" t="str">
        <f>IF(IFERROR(INDEX(LISTES!$F:$F,MATCH($B76,LISTES!$A:$A,0)),0)=1,"☑","☐")</f>
        <v>☐</v>
      </c>
      <c r="F76" s="29"/>
      <c r="G76" s="29"/>
      <c r="I76" s="31" t="str">
        <f>IF(IFERROR(INDEX(LISTES!$G:$G,MATCH($B76,LISTES!$A:$A,0)),0)=1,"☑","☐")</f>
        <v>☐</v>
      </c>
    </row>
    <row r="77" spans="2:9" ht="15.6" customHeight="1" x14ac:dyDescent="0.3">
      <c r="B77" s="6" t="s">
        <v>917</v>
      </c>
      <c r="C77" s="28"/>
      <c r="D77" s="31" t="s">
        <v>1009</v>
      </c>
      <c r="E77" s="31" t="str">
        <f>IF(IFERROR(INDEX(LISTES!$F:$F,MATCH($B77,LISTES!$A:$A,0)),0)=1,"☑","☐")</f>
        <v>☐</v>
      </c>
      <c r="F77" s="29"/>
      <c r="G77" s="29"/>
      <c r="I77" s="31" t="str">
        <f>IF(IFERROR(INDEX(LISTES!$G:$G,MATCH($B77,LISTES!$A:$A,0)),0)=1,"☑","☐")</f>
        <v>☐</v>
      </c>
    </row>
    <row r="78" spans="2:9" ht="15.6" customHeight="1" x14ac:dyDescent="0.3">
      <c r="B78" s="6" t="s">
        <v>979</v>
      </c>
      <c r="C78" s="28"/>
      <c r="D78" s="31" t="s">
        <v>1009</v>
      </c>
      <c r="E78" s="31" t="str">
        <f>IF(IFERROR(INDEX(LISTES!$F:$F,MATCH($B78,LISTES!$A:$A,0)),0)=1,"☑","☐")</f>
        <v>☐</v>
      </c>
      <c r="F78" s="29"/>
      <c r="G78" s="29"/>
      <c r="I78" s="31" t="str">
        <f>IF(IFERROR(INDEX(LISTES!$G:$G,MATCH($B78,LISTES!$A:$A,0)),0)=1,"☑","☐")</f>
        <v>☐</v>
      </c>
    </row>
    <row r="79" spans="2:9" ht="15.6" customHeight="1" x14ac:dyDescent="0.3">
      <c r="B79" s="6" t="s">
        <v>980</v>
      </c>
      <c r="C79" s="28"/>
      <c r="D79" s="31" t="s">
        <v>1009</v>
      </c>
      <c r="E79" s="31" t="str">
        <f>IF(IFERROR(INDEX(LISTES!$F:$F,MATCH($B79,LISTES!$A:$A,0)),0)=1,"☑","☐")</f>
        <v>☐</v>
      </c>
      <c r="F79" s="29"/>
      <c r="G79" s="29"/>
      <c r="I79" s="31" t="str">
        <f>IF(IFERROR(INDEX(LISTES!$G:$G,MATCH($B79,LISTES!$A:$A,0)),0)=1,"☑","☐")</f>
        <v>☐</v>
      </c>
    </row>
    <row r="80" spans="2:9" ht="15.6" customHeight="1" x14ac:dyDescent="0.3">
      <c r="B80" s="6" t="s">
        <v>981</v>
      </c>
      <c r="C80" s="28"/>
      <c r="D80" s="31" t="s">
        <v>1009</v>
      </c>
      <c r="E80" s="31" t="str">
        <f>IF(IFERROR(INDEX(LISTES!$F:$F,MATCH($B80,LISTES!$A:$A,0)),0)=1,"☑","☐")</f>
        <v>☐</v>
      </c>
      <c r="F80" s="29"/>
      <c r="G80" s="29"/>
      <c r="I80" s="31" t="str">
        <f>IF(IFERROR(INDEX(LISTES!$G:$G,MATCH($B80,LISTES!$A:$A,0)),0)=1,"☑","☐")</f>
        <v>☐</v>
      </c>
    </row>
    <row r="81" spans="2:9" ht="15.6" customHeight="1" x14ac:dyDescent="0.3">
      <c r="B81" s="6" t="s">
        <v>982</v>
      </c>
      <c r="C81" s="28"/>
      <c r="D81" s="31" t="s">
        <v>1009</v>
      </c>
      <c r="E81" s="31" t="str">
        <f>IF(IFERROR(INDEX(LISTES!$F:$F,MATCH($B81,LISTES!$A:$A,0)),0)=1,"☑","☐")</f>
        <v>☐</v>
      </c>
      <c r="F81" s="29"/>
      <c r="G81" s="29"/>
      <c r="I81" s="31" t="str">
        <f>IF(IFERROR(INDEX(LISTES!$G:$G,MATCH($B81,LISTES!$A:$A,0)),0)=1,"☑","☐")</f>
        <v>☐</v>
      </c>
    </row>
    <row r="82" spans="2:9" ht="15.6" customHeight="1" x14ac:dyDescent="0.3">
      <c r="B82" s="6" t="s">
        <v>5963</v>
      </c>
      <c r="C82" s="28"/>
      <c r="D82" s="31" t="s">
        <v>1009</v>
      </c>
      <c r="E82" s="31" t="str">
        <f>IF(IFERROR(INDEX(LISTES!$F:$F,MATCH($B82,LISTES!$A:$A,0)),0)=1,"☑","☐")</f>
        <v>☐</v>
      </c>
      <c r="F82" s="29"/>
      <c r="G82" s="29"/>
      <c r="I82" s="31" t="str">
        <f>IF(IFERROR(INDEX(LISTES!$G:$G,MATCH($B82,LISTES!$A:$A,0)),0)=1,"☑","☐")</f>
        <v>☐</v>
      </c>
    </row>
    <row r="83" spans="2:9" ht="15.6" customHeight="1" x14ac:dyDescent="0.3">
      <c r="B83" s="6" t="s">
        <v>983</v>
      </c>
      <c r="C83" s="28"/>
      <c r="D83" s="31" t="s">
        <v>1009</v>
      </c>
      <c r="E83" s="31" t="str">
        <f>IF(IFERROR(INDEX(LISTES!$F:$F,MATCH($B83,LISTES!$A:$A,0)),0)=1,"☑","☐")</f>
        <v>☐</v>
      </c>
      <c r="F83" s="29"/>
      <c r="G83" s="29"/>
      <c r="I83" t="str">
        <f>IF(IFERROR(INDEX(LISTES!$G:$G,MATCH($B83,LISTES!$A:$A,0)),0)=1,"☑","☐")</f>
        <v>☐</v>
      </c>
    </row>
    <row r="84" spans="2:9" ht="15.6" customHeight="1" x14ac:dyDescent="0.3">
      <c r="B84" s="6" t="s">
        <v>984</v>
      </c>
      <c r="C84" s="28"/>
      <c r="D84" s="31" t="s">
        <v>1009</v>
      </c>
      <c r="E84" s="31" t="str">
        <f>IF(IFERROR(INDEX(LISTES!$F:$F,MATCH($B84,LISTES!$A:$A,0)),0)=1,"☑","☐")</f>
        <v>☐</v>
      </c>
      <c r="F84" s="29"/>
      <c r="G84" s="29"/>
      <c r="I84" t="str">
        <f>IF(IFERROR(INDEX(LISTES!$G:$G,MATCH($B84,LISTES!$A:$A,0)),0)=1,"☑","☐")</f>
        <v>☐</v>
      </c>
    </row>
    <row r="85" spans="2:9" ht="15.6" customHeight="1" x14ac:dyDescent="0.3">
      <c r="B85" s="6" t="s">
        <v>861</v>
      </c>
      <c r="C85" s="28"/>
      <c r="D85" s="31" t="s">
        <v>1009</v>
      </c>
      <c r="E85" s="31" t="str">
        <f>IF(IFERROR(INDEX(LISTES!$F:$F,MATCH($B85,LISTES!$A:$A,0)),0)=1,"☑","☐")</f>
        <v>☐</v>
      </c>
      <c r="F85" s="29"/>
      <c r="G85" s="29"/>
      <c r="I85" t="str">
        <f>IF(IFERROR(INDEX(LISTES!$G:$G,MATCH($B85,LISTES!$A:$A,0)),0)=1,"☑","☐")</f>
        <v>☐</v>
      </c>
    </row>
    <row r="86" spans="2:9" ht="15.6" customHeight="1" x14ac:dyDescent="0.3">
      <c r="B86" s="6"/>
      <c r="C86" s="28"/>
      <c r="D86" s="31"/>
      <c r="E86" s="31"/>
      <c r="F86" s="29"/>
      <c r="G86" s="29"/>
    </row>
    <row r="87" spans="2:9" ht="15.6" customHeight="1" x14ac:dyDescent="0.3">
      <c r="B87" s="6"/>
      <c r="C87" s="28"/>
      <c r="D87" s="31"/>
      <c r="E87" s="31"/>
      <c r="F87" s="29"/>
      <c r="G87" s="29"/>
    </row>
    <row r="88" spans="2:9" ht="15.6" customHeight="1" x14ac:dyDescent="0.3">
      <c r="B88" s="6"/>
      <c r="C88" s="28"/>
      <c r="D88" s="31"/>
      <c r="E88" s="31"/>
      <c r="F88" s="29"/>
      <c r="G88" s="29"/>
    </row>
    <row r="89" spans="2:9" ht="15.6" customHeight="1" x14ac:dyDescent="0.3">
      <c r="B89" s="6"/>
      <c r="C89" s="28"/>
      <c r="D89" s="31"/>
      <c r="E89" s="31"/>
      <c r="F89" s="29"/>
      <c r="G89" s="29"/>
    </row>
    <row r="90" spans="2:9" ht="15.6" customHeight="1" x14ac:dyDescent="0.3">
      <c r="B90" s="6"/>
      <c r="C90" s="28"/>
      <c r="D90" s="31"/>
      <c r="E90" s="31"/>
      <c r="F90" s="29"/>
      <c r="G90" s="29"/>
    </row>
    <row r="91" spans="2:9" ht="15.6" customHeight="1" x14ac:dyDescent="0.3">
      <c r="B91" s="6"/>
      <c r="C91" s="28"/>
      <c r="D91" s="31"/>
      <c r="E91" s="31"/>
      <c r="F91" s="29"/>
      <c r="G91" s="29"/>
    </row>
    <row r="92" spans="2:9" ht="15.6" customHeight="1" x14ac:dyDescent="0.3">
      <c r="B92" s="6"/>
      <c r="C92" s="28"/>
      <c r="D92" s="31"/>
      <c r="E92" s="31"/>
      <c r="F92" s="29"/>
      <c r="G92" s="29"/>
    </row>
    <row r="93" spans="2:9" ht="15.6" customHeight="1" x14ac:dyDescent="0.3">
      <c r="B93" s="6"/>
      <c r="C93" s="28"/>
      <c r="D93" s="31"/>
      <c r="E93" s="31"/>
      <c r="F93" s="29"/>
      <c r="G93" s="29"/>
    </row>
    <row r="94" spans="2:9" ht="15.6" customHeight="1" x14ac:dyDescent="0.3">
      <c r="B94" s="6"/>
      <c r="C94" s="28"/>
      <c r="D94" s="31"/>
      <c r="E94" s="31"/>
      <c r="F94" s="29"/>
      <c r="G94" s="29"/>
    </row>
    <row r="95" spans="2:9" ht="15.6" customHeight="1" x14ac:dyDescent="0.3">
      <c r="B95" s="6"/>
      <c r="C95" s="28"/>
      <c r="D95" s="31"/>
      <c r="E95" s="31"/>
      <c r="F95" s="29"/>
      <c r="G95" s="29"/>
    </row>
    <row r="96" spans="2:9" ht="15.6" customHeight="1" x14ac:dyDescent="0.3">
      <c r="B96" s="6"/>
      <c r="C96" s="28"/>
      <c r="D96" s="31"/>
      <c r="E96" s="31"/>
      <c r="F96" s="29"/>
      <c r="G96" s="29"/>
    </row>
    <row r="97" spans="2:7" ht="15.6" customHeight="1" x14ac:dyDescent="0.3">
      <c r="B97" s="6"/>
      <c r="C97" s="28"/>
      <c r="D97" s="31"/>
      <c r="E97" s="31"/>
      <c r="F97" s="29"/>
      <c r="G97" s="29"/>
    </row>
    <row r="98" spans="2:7" ht="15.6" customHeight="1" x14ac:dyDescent="0.3">
      <c r="B98" s="6"/>
      <c r="C98" s="28"/>
      <c r="D98" s="31"/>
      <c r="E98" s="31"/>
      <c r="F98" s="29"/>
      <c r="G98" s="29"/>
    </row>
    <row r="99" spans="2:7" ht="15.6" customHeight="1" x14ac:dyDescent="0.3">
      <c r="B99" s="6"/>
      <c r="C99" s="28"/>
      <c r="D99" s="31"/>
      <c r="E99" s="31"/>
      <c r="F99" s="29"/>
      <c r="G99" s="29"/>
    </row>
    <row r="100" spans="2:7" ht="15.6" customHeight="1" x14ac:dyDescent="0.3">
      <c r="B100" s="6"/>
      <c r="C100" s="28"/>
      <c r="D100" s="31"/>
      <c r="E100" s="31"/>
      <c r="F100" s="29"/>
      <c r="G100" s="29"/>
    </row>
    <row r="101" spans="2:7" ht="15.6" customHeight="1" x14ac:dyDescent="0.3">
      <c r="B101" s="6"/>
      <c r="C101" s="28"/>
      <c r="D101" s="31"/>
      <c r="E101" s="31"/>
      <c r="F101" s="29"/>
      <c r="G101" s="29"/>
    </row>
    <row r="102" spans="2:7" ht="15.6" customHeight="1" x14ac:dyDescent="0.3">
      <c r="B102" s="6"/>
      <c r="C102" s="28"/>
      <c r="D102" s="31"/>
      <c r="E102" s="31"/>
      <c r="F102" s="29"/>
      <c r="G102" s="29"/>
    </row>
    <row r="103" spans="2:7" ht="15.6" customHeight="1" x14ac:dyDescent="0.3">
      <c r="B103" s="6"/>
      <c r="C103" s="28"/>
      <c r="D103" s="31"/>
      <c r="E103" s="31"/>
      <c r="F103" s="29"/>
      <c r="G103" s="29"/>
    </row>
    <row r="104" spans="2:7" ht="15.6" customHeight="1" x14ac:dyDescent="0.3">
      <c r="B104" s="6"/>
      <c r="C104" s="28"/>
      <c r="D104" s="31"/>
      <c r="E104" s="31"/>
      <c r="F104" s="29"/>
      <c r="G104" s="29"/>
    </row>
    <row r="105" spans="2:7" ht="15.6" customHeight="1" x14ac:dyDescent="0.3">
      <c r="B105" s="6"/>
      <c r="C105" s="28"/>
      <c r="D105" s="31"/>
      <c r="E105" s="31"/>
      <c r="F105" s="29"/>
      <c r="G105" s="29"/>
    </row>
    <row r="106" spans="2:7" ht="15.6" customHeight="1" x14ac:dyDescent="0.3">
      <c r="B106" s="6"/>
      <c r="C106" s="28"/>
      <c r="D106" s="31"/>
      <c r="E106" s="31"/>
      <c r="F106" s="29"/>
      <c r="G106" s="29"/>
    </row>
    <row r="107" spans="2:7" ht="15.6" customHeight="1" x14ac:dyDescent="0.3">
      <c r="B107" s="6"/>
      <c r="C107" s="28"/>
      <c r="D107" s="31"/>
      <c r="E107" s="31"/>
      <c r="F107" s="29"/>
      <c r="G107" s="29"/>
    </row>
    <row r="108" spans="2:7" ht="15.6" customHeight="1" x14ac:dyDescent="0.3">
      <c r="B108" s="6"/>
      <c r="C108" s="28"/>
      <c r="D108" s="31"/>
      <c r="E108" s="31"/>
      <c r="F108" s="29"/>
      <c r="G108" s="29"/>
    </row>
    <row r="109" spans="2:7" ht="15.6" customHeight="1" x14ac:dyDescent="0.3">
      <c r="B109" s="6"/>
      <c r="C109" s="28"/>
      <c r="D109" s="31"/>
      <c r="E109" s="31"/>
      <c r="F109" s="29"/>
      <c r="G109" s="29"/>
    </row>
    <row r="110" spans="2:7" ht="15.6" customHeight="1" x14ac:dyDescent="0.3">
      <c r="B110" s="6"/>
      <c r="C110" s="28"/>
      <c r="D110" s="31"/>
      <c r="E110" s="31"/>
      <c r="F110" s="29"/>
      <c r="G110" s="29"/>
    </row>
    <row r="111" spans="2:7" ht="15.6" customHeight="1" x14ac:dyDescent="0.3">
      <c r="B111" s="6"/>
      <c r="C111" s="28"/>
      <c r="D111" s="31"/>
      <c r="E111" s="31"/>
      <c r="F111" s="29"/>
      <c r="G111" s="29"/>
    </row>
    <row r="112" spans="2:7" ht="15.6" customHeight="1" x14ac:dyDescent="0.3">
      <c r="B112" s="6"/>
      <c r="C112" s="28"/>
      <c r="D112" s="31"/>
      <c r="E112" s="31"/>
      <c r="F112" s="29"/>
      <c r="G112" s="29"/>
    </row>
    <row r="113" spans="2:7" ht="15.6" customHeight="1" x14ac:dyDescent="0.3">
      <c r="B113" s="6"/>
      <c r="C113" s="28"/>
      <c r="D113" s="31"/>
      <c r="E113" s="31"/>
      <c r="F113" s="29"/>
      <c r="G113" s="29"/>
    </row>
    <row r="114" spans="2:7" ht="15.6" customHeight="1" x14ac:dyDescent="0.3">
      <c r="B114" s="6"/>
      <c r="C114" s="28"/>
      <c r="D114" s="31"/>
      <c r="E114" s="31"/>
      <c r="F114" s="29"/>
      <c r="G114" s="29"/>
    </row>
    <row r="115" spans="2:7" ht="15.6" customHeight="1" x14ac:dyDescent="0.3">
      <c r="B115" s="6"/>
      <c r="C115" s="28"/>
      <c r="D115" s="31"/>
      <c r="E115" s="31"/>
      <c r="F115" s="29"/>
      <c r="G115" s="29"/>
    </row>
    <row r="116" spans="2:7" ht="15.6" customHeight="1" x14ac:dyDescent="0.3">
      <c r="B116" s="6"/>
      <c r="C116" s="28"/>
      <c r="D116" s="31"/>
      <c r="E116" s="31"/>
      <c r="F116" s="29"/>
      <c r="G116" s="29"/>
    </row>
    <row r="117" spans="2:7" ht="15.6" customHeight="1" x14ac:dyDescent="0.3">
      <c r="B117" s="6"/>
      <c r="C117" s="28"/>
      <c r="D117" s="31"/>
      <c r="E117" s="31"/>
      <c r="F117" s="29"/>
      <c r="G117" s="29"/>
    </row>
    <row r="118" spans="2:7" ht="15.6" customHeight="1" x14ac:dyDescent="0.3">
      <c r="B118" s="6"/>
      <c r="C118" s="28"/>
      <c r="D118" s="31"/>
      <c r="E118" s="31"/>
      <c r="F118" s="29"/>
      <c r="G118" s="29"/>
    </row>
    <row r="119" spans="2:7" ht="15.6" customHeight="1" x14ac:dyDescent="0.3">
      <c r="B119" s="6"/>
      <c r="C119" s="28"/>
      <c r="D119" s="31"/>
      <c r="E119" s="31"/>
      <c r="F119" s="29"/>
      <c r="G119" s="29"/>
    </row>
    <row r="120" spans="2:7" ht="15.6" customHeight="1" x14ac:dyDescent="0.3">
      <c r="B120" s="6"/>
      <c r="C120" s="28"/>
      <c r="D120" s="31"/>
      <c r="E120" s="31"/>
      <c r="F120" s="29"/>
      <c r="G120" s="29"/>
    </row>
    <row r="121" spans="2:7" ht="15.6" customHeight="1" x14ac:dyDescent="0.3">
      <c r="B121" s="6"/>
      <c r="C121" s="28"/>
      <c r="D121" s="31"/>
      <c r="E121" s="31"/>
      <c r="F121" s="29"/>
      <c r="G121" s="29"/>
    </row>
    <row r="122" spans="2:7" ht="15.6" customHeight="1" x14ac:dyDescent="0.3">
      <c r="B122" s="6"/>
      <c r="C122" s="28"/>
      <c r="D122" s="31"/>
      <c r="E122" s="31"/>
      <c r="F122" s="29"/>
      <c r="G122" s="29"/>
    </row>
    <row r="123" spans="2:7" ht="15.6" customHeight="1" x14ac:dyDescent="0.3">
      <c r="B123" s="6"/>
      <c r="C123" s="28"/>
      <c r="D123" s="31"/>
      <c r="E123" s="31"/>
      <c r="F123" s="29"/>
      <c r="G123" s="29"/>
    </row>
    <row r="124" spans="2:7" ht="15.6" customHeight="1" x14ac:dyDescent="0.3">
      <c r="B124" s="6"/>
      <c r="C124" s="28"/>
      <c r="D124" s="31"/>
      <c r="E124" s="31"/>
      <c r="F124" s="29"/>
      <c r="G124" s="29"/>
    </row>
    <row r="125" spans="2:7" ht="15.6" customHeight="1" x14ac:dyDescent="0.3">
      <c r="B125" s="6"/>
      <c r="C125" s="28"/>
      <c r="D125" s="31"/>
      <c r="E125" s="31"/>
      <c r="F125" s="29"/>
      <c r="G125" s="29"/>
    </row>
    <row r="126" spans="2:7" ht="15.6" customHeight="1" x14ac:dyDescent="0.3">
      <c r="B126" s="6"/>
      <c r="C126" s="28"/>
      <c r="D126" s="31"/>
      <c r="E126" s="31"/>
      <c r="F126" s="29"/>
      <c r="G126" s="29"/>
    </row>
    <row r="127" spans="2:7" ht="15.6" customHeight="1" x14ac:dyDescent="0.3">
      <c r="B127" s="6"/>
      <c r="C127" s="28"/>
      <c r="D127" s="31"/>
      <c r="E127" s="31"/>
      <c r="F127" s="29"/>
      <c r="G127" s="29"/>
    </row>
    <row r="128" spans="2:7" ht="15.6" customHeight="1" x14ac:dyDescent="0.3">
      <c r="B128" s="6"/>
      <c r="C128" s="28"/>
      <c r="D128" s="31"/>
      <c r="E128" s="31"/>
      <c r="F128" s="29"/>
      <c r="G128" s="29"/>
    </row>
    <row r="129" spans="2:7" ht="15.6" customHeight="1" x14ac:dyDescent="0.3">
      <c r="B129" s="6"/>
      <c r="C129" s="28"/>
      <c r="D129" s="31"/>
      <c r="E129" s="31"/>
      <c r="F129" s="29"/>
      <c r="G129" s="29"/>
    </row>
    <row r="130" spans="2:7" ht="15.6" customHeight="1" x14ac:dyDescent="0.3">
      <c r="B130" s="6"/>
      <c r="C130" s="28"/>
      <c r="D130" s="31"/>
      <c r="E130" s="31"/>
      <c r="F130" s="29"/>
      <c r="G130" s="29"/>
    </row>
    <row r="131" spans="2:7" ht="15.6" customHeight="1" x14ac:dyDescent="0.3">
      <c r="B131" s="6"/>
      <c r="C131" s="28"/>
      <c r="D131" s="31"/>
      <c r="E131" s="31"/>
      <c r="F131" s="29"/>
      <c r="G131" s="29"/>
    </row>
    <row r="132" spans="2:7" ht="15.6" customHeight="1" x14ac:dyDescent="0.3">
      <c r="B132" s="6"/>
      <c r="C132" s="28"/>
      <c r="D132" s="31"/>
      <c r="E132" s="31"/>
      <c r="F132" s="29"/>
      <c r="G132" s="29"/>
    </row>
    <row r="133" spans="2:7" ht="15.6" customHeight="1" x14ac:dyDescent="0.3">
      <c r="B133" s="6"/>
      <c r="C133" s="28"/>
      <c r="D133" s="31"/>
      <c r="E133" s="31"/>
      <c r="F133" s="29"/>
      <c r="G133" s="29"/>
    </row>
    <row r="134" spans="2:7" ht="15.6" customHeight="1" x14ac:dyDescent="0.3">
      <c r="B134" s="6"/>
      <c r="C134" s="28"/>
      <c r="D134" s="31"/>
      <c r="E134" s="31"/>
      <c r="F134" s="29"/>
      <c r="G134" s="29"/>
    </row>
    <row r="135" spans="2:7" ht="15.6" customHeight="1" x14ac:dyDescent="0.3">
      <c r="B135" s="6"/>
      <c r="C135" s="28"/>
      <c r="D135" s="31"/>
      <c r="E135" s="31"/>
      <c r="F135" s="29"/>
      <c r="G135" s="29"/>
    </row>
    <row r="136" spans="2:7" ht="15.6" customHeight="1" x14ac:dyDescent="0.3">
      <c r="B136" s="6"/>
      <c r="C136" s="28"/>
      <c r="D136" s="31"/>
      <c r="E136" s="31"/>
      <c r="F136" s="29"/>
      <c r="G136" s="29"/>
    </row>
    <row r="137" spans="2:7" ht="15.6" customHeight="1" x14ac:dyDescent="0.3">
      <c r="B137" s="6"/>
      <c r="C137" s="28"/>
      <c r="D137" s="31"/>
      <c r="E137" s="31"/>
      <c r="F137" s="29"/>
      <c r="G137" s="29"/>
    </row>
    <row r="138" spans="2:7" ht="15.6" customHeight="1" x14ac:dyDescent="0.3">
      <c r="B138" s="6"/>
      <c r="C138" s="28"/>
      <c r="D138" s="31"/>
      <c r="E138" s="31"/>
      <c r="F138" s="29"/>
      <c r="G138" s="29"/>
    </row>
    <row r="139" spans="2:7" ht="15.6" customHeight="1" x14ac:dyDescent="0.3">
      <c r="B139" s="6"/>
      <c r="C139" s="28"/>
      <c r="D139" s="31"/>
      <c r="E139" s="31"/>
      <c r="F139" s="29"/>
      <c r="G139" s="29"/>
    </row>
    <row r="140" spans="2:7" ht="15.6" customHeight="1" x14ac:dyDescent="0.3">
      <c r="B140" s="6"/>
      <c r="C140" s="28"/>
      <c r="D140" s="31"/>
      <c r="E140" s="31"/>
      <c r="F140" s="29"/>
      <c r="G140" s="29"/>
    </row>
    <row r="141" spans="2:7" ht="15.6" customHeight="1" x14ac:dyDescent="0.3">
      <c r="B141" s="6"/>
      <c r="C141" s="28"/>
      <c r="D141" s="31"/>
      <c r="E141" s="31"/>
      <c r="F141" s="29"/>
      <c r="G141" s="29"/>
    </row>
    <row r="142" spans="2:7" ht="15.6" customHeight="1" x14ac:dyDescent="0.3">
      <c r="B142" s="6"/>
      <c r="C142" s="28"/>
      <c r="D142" s="31"/>
      <c r="E142" s="31"/>
      <c r="F142" s="29"/>
      <c r="G142" s="29"/>
    </row>
    <row r="143" spans="2:7" ht="15.6" customHeight="1" x14ac:dyDescent="0.3">
      <c r="B143" s="6"/>
      <c r="C143" s="28"/>
      <c r="D143" s="31"/>
      <c r="E143" s="31"/>
      <c r="F143" s="29"/>
      <c r="G143" s="29"/>
    </row>
    <row r="144" spans="2:7" ht="15.6" customHeight="1" x14ac:dyDescent="0.3">
      <c r="B144" s="6"/>
      <c r="C144" s="28"/>
      <c r="D144" s="31"/>
      <c r="E144" s="31"/>
      <c r="F144" s="29"/>
      <c r="G144" s="29"/>
    </row>
    <row r="145" spans="2:7" ht="15.6" customHeight="1" x14ac:dyDescent="0.3">
      <c r="B145" s="6"/>
      <c r="C145" s="28"/>
      <c r="D145" s="31"/>
      <c r="E145" s="31"/>
      <c r="F145" s="29"/>
      <c r="G145" s="29"/>
    </row>
    <row r="146" spans="2:7" ht="15.6" customHeight="1" x14ac:dyDescent="0.3">
      <c r="B146" s="6"/>
      <c r="C146" s="28"/>
      <c r="D146" s="31"/>
      <c r="E146" s="31"/>
      <c r="F146" s="29"/>
      <c r="G146" s="29"/>
    </row>
    <row r="147" spans="2:7" ht="15.6" customHeight="1" x14ac:dyDescent="0.3">
      <c r="B147" s="6"/>
      <c r="C147" s="28"/>
      <c r="D147" s="31"/>
      <c r="E147" s="31"/>
      <c r="F147" s="29"/>
      <c r="G147" s="29"/>
    </row>
    <row r="148" spans="2:7" ht="15.6" customHeight="1" x14ac:dyDescent="0.3">
      <c r="B148" s="6"/>
      <c r="C148" s="28"/>
      <c r="D148" s="31"/>
      <c r="E148" s="31"/>
      <c r="F148" s="29"/>
      <c r="G148" s="29"/>
    </row>
    <row r="149" spans="2:7" ht="15.6" customHeight="1" x14ac:dyDescent="0.3">
      <c r="B149" s="6"/>
      <c r="C149" s="28"/>
      <c r="D149" s="31"/>
      <c r="E149" s="31"/>
      <c r="F149" s="29"/>
      <c r="G149" s="29"/>
    </row>
    <row r="150" spans="2:7" ht="15.6" customHeight="1" x14ac:dyDescent="0.3">
      <c r="B150" s="6"/>
      <c r="C150" s="28"/>
      <c r="D150" s="31"/>
      <c r="E150" s="31"/>
      <c r="F150" s="29"/>
      <c r="G150" s="29"/>
    </row>
    <row r="151" spans="2:7" ht="15.6" customHeight="1" x14ac:dyDescent="0.3">
      <c r="B151" s="6"/>
      <c r="C151" s="28"/>
      <c r="D151" s="31"/>
      <c r="E151" s="31"/>
      <c r="F151" s="29"/>
      <c r="G151" s="29"/>
    </row>
    <row r="152" spans="2:7" ht="15.6" customHeight="1" x14ac:dyDescent="0.3">
      <c r="B152" s="6"/>
      <c r="C152" s="28"/>
      <c r="D152" s="31"/>
      <c r="E152" s="31"/>
      <c r="F152" s="29"/>
      <c r="G152" s="29"/>
    </row>
    <row r="153" spans="2:7" ht="15.6" customHeight="1" x14ac:dyDescent="0.3">
      <c r="B153" s="6"/>
      <c r="C153" s="28"/>
      <c r="D153" s="31"/>
      <c r="E153" s="31"/>
      <c r="F153" s="29"/>
      <c r="G153" s="29"/>
    </row>
    <row r="154" spans="2:7" ht="15.6" customHeight="1" x14ac:dyDescent="0.3">
      <c r="B154" s="6"/>
      <c r="C154" s="28"/>
      <c r="D154" s="31"/>
      <c r="E154" s="31"/>
      <c r="F154" s="29"/>
      <c r="G154" s="29"/>
    </row>
    <row r="155" spans="2:7" ht="15.6" customHeight="1" x14ac:dyDescent="0.3">
      <c r="B155" s="6"/>
      <c r="C155" s="28"/>
      <c r="D155" s="31"/>
      <c r="E155" s="31"/>
      <c r="F155" s="29"/>
      <c r="G155" s="29"/>
    </row>
    <row r="156" spans="2:7" ht="15.6" customHeight="1" x14ac:dyDescent="0.3">
      <c r="B156" s="6"/>
      <c r="C156" s="28"/>
      <c r="D156" s="31"/>
      <c r="E156" s="31"/>
      <c r="F156" s="29"/>
      <c r="G156" s="29"/>
    </row>
    <row r="157" spans="2:7" ht="15.6" customHeight="1" x14ac:dyDescent="0.3">
      <c r="B157" s="6"/>
      <c r="C157" s="28"/>
      <c r="D157" s="31"/>
      <c r="E157" s="31"/>
      <c r="F157" s="29"/>
      <c r="G157" s="29"/>
    </row>
    <row r="158" spans="2:7" ht="15.6" customHeight="1" x14ac:dyDescent="0.3">
      <c r="B158" s="6"/>
      <c r="C158" s="28"/>
      <c r="D158" s="31"/>
      <c r="E158" s="31"/>
      <c r="F158" s="29"/>
      <c r="G158" s="29"/>
    </row>
    <row r="159" spans="2:7" ht="15.6" customHeight="1" x14ac:dyDescent="0.3">
      <c r="B159" s="6"/>
      <c r="C159" s="28"/>
      <c r="D159" s="31"/>
      <c r="E159" s="31"/>
      <c r="F159" s="29"/>
      <c r="G159" s="29"/>
    </row>
    <row r="160" spans="2:7" ht="15.6" customHeight="1" x14ac:dyDescent="0.3">
      <c r="B160" s="6"/>
      <c r="C160" s="28"/>
      <c r="D160" s="31"/>
      <c r="E160" s="31"/>
      <c r="F160" s="29"/>
      <c r="G160" s="29"/>
    </row>
    <row r="161" spans="2:7" ht="15.6" customHeight="1" x14ac:dyDescent="0.3">
      <c r="B161" s="6"/>
      <c r="C161" s="28"/>
      <c r="D161" s="31"/>
      <c r="E161" s="31"/>
      <c r="F161" s="29"/>
      <c r="G161" s="29"/>
    </row>
    <row r="162" spans="2:7" ht="15.6" customHeight="1" x14ac:dyDescent="0.3">
      <c r="B162" s="6"/>
      <c r="C162" s="28"/>
      <c r="D162" s="31"/>
      <c r="E162" s="31"/>
      <c r="F162" s="29"/>
      <c r="G162" s="29"/>
    </row>
    <row r="163" spans="2:7" ht="15.6" customHeight="1" x14ac:dyDescent="0.3">
      <c r="B163" s="6"/>
      <c r="C163" s="28"/>
      <c r="D163" s="31"/>
      <c r="E163" s="31"/>
      <c r="F163" s="29"/>
      <c r="G163" s="29"/>
    </row>
    <row r="164" spans="2:7" ht="15.6" customHeight="1" x14ac:dyDescent="0.3">
      <c r="B164" s="6"/>
      <c r="C164" s="28"/>
      <c r="D164" s="31"/>
      <c r="E164" s="31"/>
      <c r="F164" s="29"/>
      <c r="G164" s="29"/>
    </row>
    <row r="165" spans="2:7" ht="15.6" customHeight="1" x14ac:dyDescent="0.3">
      <c r="B165" s="6"/>
      <c r="C165" s="28"/>
      <c r="D165" s="31"/>
      <c r="E165" s="31"/>
      <c r="F165" s="29"/>
      <c r="G165" s="29"/>
    </row>
    <row r="166" spans="2:7" ht="15.6" customHeight="1" x14ac:dyDescent="0.3">
      <c r="B166" s="6"/>
      <c r="C166" s="28"/>
      <c r="D166" s="31"/>
      <c r="E166" s="31"/>
      <c r="F166" s="29"/>
      <c r="G166" s="29"/>
    </row>
    <row r="167" spans="2:7" ht="15.6" customHeight="1" x14ac:dyDescent="0.3">
      <c r="B167" s="6"/>
      <c r="C167" s="28"/>
      <c r="D167" s="31"/>
      <c r="E167" s="31"/>
      <c r="F167" s="29"/>
      <c r="G167" s="29"/>
    </row>
    <row r="168" spans="2:7" ht="15.6" customHeight="1" x14ac:dyDescent="0.3">
      <c r="B168" s="6"/>
      <c r="C168" s="28"/>
      <c r="D168" s="31"/>
      <c r="E168" s="31"/>
      <c r="F168" s="29"/>
      <c r="G168" s="29"/>
    </row>
    <row r="169" spans="2:7" ht="15.6" customHeight="1" x14ac:dyDescent="0.3">
      <c r="B169" s="6"/>
      <c r="C169" s="28"/>
      <c r="D169" s="31"/>
      <c r="E169" s="31"/>
      <c r="F169" s="29"/>
      <c r="G169" s="29"/>
    </row>
    <row r="170" spans="2:7" ht="15.6" customHeight="1" x14ac:dyDescent="0.3">
      <c r="B170" s="6"/>
      <c r="C170" s="28"/>
      <c r="D170" s="31"/>
      <c r="E170" s="31"/>
      <c r="F170" s="29"/>
      <c r="G170" s="29"/>
    </row>
    <row r="171" spans="2:7" ht="15.6" customHeight="1" x14ac:dyDescent="0.3">
      <c r="B171" s="6"/>
      <c r="C171" s="28"/>
      <c r="D171" s="31"/>
      <c r="E171" s="31"/>
      <c r="F171" s="29"/>
      <c r="G171" s="29"/>
    </row>
    <row r="172" spans="2:7" ht="15.6" customHeight="1" x14ac:dyDescent="0.3">
      <c r="B172" s="6"/>
      <c r="C172" s="28"/>
      <c r="D172" s="31"/>
      <c r="E172" s="31"/>
      <c r="F172" s="29"/>
      <c r="G172" s="29"/>
    </row>
    <row r="173" spans="2:7" ht="15.6" customHeight="1" x14ac:dyDescent="0.3">
      <c r="B173" s="6"/>
      <c r="C173" s="28"/>
      <c r="D173" s="31"/>
      <c r="E173" s="31"/>
      <c r="F173" s="29"/>
      <c r="G173" s="29"/>
    </row>
    <row r="174" spans="2:7" ht="15.6" customHeight="1" x14ac:dyDescent="0.3">
      <c r="B174" s="6"/>
      <c r="C174" s="28"/>
      <c r="D174" s="31"/>
      <c r="E174" s="31"/>
      <c r="F174" s="29"/>
      <c r="G174" s="29"/>
    </row>
    <row r="175" spans="2:7" ht="15.6" customHeight="1" x14ac:dyDescent="0.3">
      <c r="B175" s="6"/>
      <c r="C175" s="28"/>
      <c r="D175" s="31"/>
      <c r="E175" s="31"/>
      <c r="F175" s="29"/>
      <c r="G175" s="29"/>
    </row>
    <row r="176" spans="2:7" ht="15.6" customHeight="1" x14ac:dyDescent="0.3">
      <c r="B176" s="6"/>
      <c r="C176" s="28"/>
      <c r="D176" s="31"/>
      <c r="E176" s="31"/>
      <c r="F176" s="29"/>
      <c r="G176" s="29"/>
    </row>
    <row r="177" spans="2:7" ht="15.6" customHeight="1" x14ac:dyDescent="0.3">
      <c r="B177" s="6"/>
      <c r="C177" s="28"/>
      <c r="D177" s="31"/>
      <c r="E177" s="31"/>
      <c r="F177" s="29"/>
      <c r="G177" s="29"/>
    </row>
    <row r="178" spans="2:7" ht="15.6" customHeight="1" x14ac:dyDescent="0.3">
      <c r="B178" s="6"/>
      <c r="C178" s="28"/>
      <c r="D178" s="31"/>
      <c r="E178" s="31"/>
      <c r="F178" s="29"/>
      <c r="G178" s="29"/>
    </row>
    <row r="179" spans="2:7" ht="15.6" customHeight="1" x14ac:dyDescent="0.3">
      <c r="B179" s="6"/>
      <c r="C179" s="28"/>
      <c r="D179" s="31"/>
      <c r="E179" s="31"/>
      <c r="F179" s="29"/>
      <c r="G179" s="29"/>
    </row>
    <row r="180" spans="2:7" ht="15.6" customHeight="1" x14ac:dyDescent="0.3">
      <c r="B180" s="6"/>
      <c r="C180" s="28"/>
      <c r="D180" s="31"/>
      <c r="E180" s="31"/>
      <c r="F180" s="29"/>
      <c r="G180" s="29"/>
    </row>
    <row r="181" spans="2:7" ht="15.6" customHeight="1" x14ac:dyDescent="0.3">
      <c r="B181" s="6"/>
      <c r="C181" s="28"/>
      <c r="D181" s="31"/>
      <c r="E181" s="31"/>
      <c r="F181" s="29"/>
      <c r="G181" s="29"/>
    </row>
    <row r="182" spans="2:7" ht="15.6" customHeight="1" x14ac:dyDescent="0.3">
      <c r="B182" s="6"/>
      <c r="C182" s="28"/>
      <c r="D182" s="31"/>
      <c r="E182" s="31"/>
      <c r="F182" s="29"/>
      <c r="G182" s="29"/>
    </row>
    <row r="183" spans="2:7" ht="15.6" customHeight="1" x14ac:dyDescent="0.3">
      <c r="B183" s="6"/>
      <c r="C183" s="28"/>
      <c r="D183" s="31"/>
      <c r="E183" s="31"/>
      <c r="F183" s="29"/>
      <c r="G183" s="29"/>
    </row>
    <row r="184" spans="2:7" ht="15.6" customHeight="1" x14ac:dyDescent="0.3">
      <c r="B184" s="6"/>
      <c r="C184" s="28"/>
      <c r="D184" s="31"/>
      <c r="E184" s="31"/>
      <c r="F184" s="29"/>
      <c r="G184" s="29"/>
    </row>
    <row r="185" spans="2:7" ht="15.6" customHeight="1" x14ac:dyDescent="0.3">
      <c r="B185" s="6"/>
      <c r="C185" s="28"/>
      <c r="D185" s="31"/>
      <c r="E185" s="31"/>
      <c r="F185" s="29"/>
      <c r="G185" s="29"/>
    </row>
    <row r="186" spans="2:7" ht="15.6" customHeight="1" x14ac:dyDescent="0.3">
      <c r="B186" s="6"/>
      <c r="C186" s="28"/>
      <c r="D186" s="31"/>
      <c r="E186" s="31"/>
      <c r="F186" s="29"/>
      <c r="G186" s="29"/>
    </row>
    <row r="187" spans="2:7" ht="15.6" customHeight="1" x14ac:dyDescent="0.3">
      <c r="B187" s="6"/>
      <c r="C187" s="28"/>
      <c r="D187" s="31"/>
      <c r="E187" s="31"/>
      <c r="F187" s="29"/>
      <c r="G187" s="29"/>
    </row>
    <row r="188" spans="2:7" ht="15.6" customHeight="1" x14ac:dyDescent="0.3">
      <c r="B188" s="6"/>
      <c r="C188" s="28"/>
      <c r="D188" s="31"/>
      <c r="E188" s="31"/>
      <c r="F188" s="29"/>
      <c r="G188" s="29"/>
    </row>
    <row r="189" spans="2:7" ht="15.6" customHeight="1" x14ac:dyDescent="0.3">
      <c r="B189" s="6"/>
      <c r="C189" s="28"/>
      <c r="D189" s="31"/>
      <c r="E189" s="31"/>
      <c r="F189" s="29"/>
      <c r="G189" s="29"/>
    </row>
    <row r="190" spans="2:7" ht="15.6" customHeight="1" x14ac:dyDescent="0.3">
      <c r="B190" s="6"/>
      <c r="C190" s="28"/>
      <c r="D190" s="31"/>
      <c r="E190" s="31"/>
      <c r="F190" s="29"/>
      <c r="G190" s="29"/>
    </row>
    <row r="191" spans="2:7" ht="15.6" customHeight="1" x14ac:dyDescent="0.3">
      <c r="B191" s="6"/>
      <c r="C191" s="28"/>
      <c r="D191" s="31"/>
      <c r="E191" s="31"/>
      <c r="F191" s="29"/>
      <c r="G191" s="29"/>
    </row>
    <row r="192" spans="2:7" ht="15.6" customHeight="1" x14ac:dyDescent="0.3">
      <c r="B192" s="6"/>
      <c r="C192" s="28"/>
      <c r="D192" s="31"/>
      <c r="E192" s="31"/>
      <c r="F192" s="29"/>
      <c r="G192" s="29"/>
    </row>
    <row r="193" spans="2:7" ht="15.6" customHeight="1" x14ac:dyDescent="0.3">
      <c r="B193" s="6"/>
      <c r="C193" s="28"/>
      <c r="D193" s="31"/>
      <c r="E193" s="31"/>
      <c r="F193" s="29"/>
      <c r="G193" s="29"/>
    </row>
    <row r="194" spans="2:7" ht="15.6" customHeight="1" x14ac:dyDescent="0.3">
      <c r="B194" s="6"/>
      <c r="C194" s="28"/>
      <c r="D194" s="31"/>
      <c r="E194" s="31"/>
      <c r="F194" s="29"/>
      <c r="G194" s="29"/>
    </row>
    <row r="195" spans="2:7" ht="15.6" customHeight="1" x14ac:dyDescent="0.3">
      <c r="B195" s="6"/>
      <c r="C195" s="28"/>
      <c r="D195" s="31"/>
      <c r="E195" s="31"/>
      <c r="F195" s="29"/>
      <c r="G195" s="29"/>
    </row>
    <row r="196" spans="2:7" ht="15.6" customHeight="1" x14ac:dyDescent="0.3">
      <c r="B196" s="6"/>
      <c r="C196" s="28"/>
      <c r="D196" s="31"/>
      <c r="E196" s="31"/>
      <c r="F196" s="29"/>
      <c r="G196" s="29"/>
    </row>
    <row r="197" spans="2:7" ht="15.6" customHeight="1" x14ac:dyDescent="0.3">
      <c r="B197" s="6"/>
      <c r="C197" s="28"/>
      <c r="D197" s="31"/>
      <c r="E197" s="31"/>
      <c r="F197" s="29"/>
      <c r="G197" s="29"/>
    </row>
    <row r="198" spans="2:7" ht="15.6" customHeight="1" x14ac:dyDescent="0.3">
      <c r="B198" s="6"/>
      <c r="C198" s="28"/>
      <c r="D198" s="31"/>
      <c r="E198" s="31"/>
      <c r="F198" s="29"/>
      <c r="G198" s="29"/>
    </row>
    <row r="199" spans="2:7" ht="15.6" customHeight="1" x14ac:dyDescent="0.3">
      <c r="B199" s="6"/>
      <c r="C199" s="28"/>
      <c r="D199" s="31"/>
      <c r="E199" s="31"/>
      <c r="F199" s="29"/>
      <c r="G199" s="29"/>
    </row>
    <row r="200" spans="2:7" ht="15.6" customHeight="1" x14ac:dyDescent="0.3">
      <c r="B200" s="6"/>
      <c r="C200" s="28"/>
      <c r="D200" s="31"/>
      <c r="E200" s="31"/>
      <c r="F200" s="29"/>
      <c r="G200" s="29"/>
    </row>
    <row r="201" spans="2:7" ht="15.6" customHeight="1" x14ac:dyDescent="0.3">
      <c r="B201" s="6"/>
      <c r="C201" s="28"/>
      <c r="D201" s="31"/>
      <c r="E201" s="31"/>
      <c r="F201" s="29"/>
      <c r="G201" s="29"/>
    </row>
    <row r="202" spans="2:7" ht="15.6" customHeight="1" x14ac:dyDescent="0.3">
      <c r="B202" s="6"/>
      <c r="C202" s="28"/>
      <c r="D202" s="31"/>
      <c r="E202" s="31"/>
      <c r="F202" s="29"/>
      <c r="G202" s="29"/>
    </row>
    <row r="203" spans="2:7" ht="15.6" customHeight="1" x14ac:dyDescent="0.3">
      <c r="B203" s="6"/>
      <c r="C203" s="28"/>
      <c r="D203" s="31"/>
      <c r="E203" s="31"/>
      <c r="F203" s="29"/>
      <c r="G203" s="29"/>
    </row>
    <row r="204" spans="2:7" ht="15.6" customHeight="1" x14ac:dyDescent="0.3">
      <c r="B204" s="6"/>
      <c r="C204" s="28"/>
      <c r="D204" s="31"/>
      <c r="E204" s="31"/>
      <c r="F204" s="29"/>
      <c r="G204" s="29"/>
    </row>
    <row r="205" spans="2:7" ht="15.6" customHeight="1" x14ac:dyDescent="0.3">
      <c r="B205" s="6"/>
      <c r="C205" s="28"/>
      <c r="D205" s="31"/>
      <c r="E205" s="31"/>
      <c r="F205" s="29"/>
      <c r="G205" s="29"/>
    </row>
    <row r="206" spans="2:7" ht="15.6" customHeight="1" x14ac:dyDescent="0.3">
      <c r="B206" s="6"/>
      <c r="C206" s="28"/>
      <c r="D206" s="31"/>
      <c r="E206" s="31"/>
      <c r="F206" s="29"/>
      <c r="G206" s="29"/>
    </row>
    <row r="207" spans="2:7" ht="15.6" customHeight="1" x14ac:dyDescent="0.3">
      <c r="B207" s="6"/>
      <c r="C207" s="28"/>
      <c r="D207" s="31"/>
      <c r="E207" s="31"/>
      <c r="F207" s="29"/>
      <c r="G207" s="29"/>
    </row>
    <row r="208" spans="2:7" ht="15.6" customHeight="1" x14ac:dyDescent="0.3">
      <c r="B208" s="6"/>
      <c r="C208" s="28"/>
      <c r="D208" s="31"/>
      <c r="E208" s="31"/>
      <c r="F208" s="29"/>
      <c r="G208" s="29"/>
    </row>
    <row r="209" spans="2:7" ht="15.6" customHeight="1" x14ac:dyDescent="0.3">
      <c r="B209" s="6"/>
      <c r="C209" s="28"/>
      <c r="D209" s="31"/>
      <c r="E209" s="31"/>
      <c r="F209" s="29"/>
      <c r="G209" s="29"/>
    </row>
    <row r="210" spans="2:7" ht="15.6" customHeight="1" x14ac:dyDescent="0.3">
      <c r="B210" s="6"/>
      <c r="C210" s="28"/>
      <c r="D210" s="31"/>
      <c r="E210" s="31"/>
      <c r="F210" s="29"/>
      <c r="G210" s="29"/>
    </row>
    <row r="211" spans="2:7" ht="15.6" customHeight="1" x14ac:dyDescent="0.3">
      <c r="B211" s="6"/>
      <c r="C211" s="28"/>
      <c r="D211" s="31"/>
      <c r="E211" s="31"/>
      <c r="F211" s="29"/>
      <c r="G211" s="29"/>
    </row>
    <row r="212" spans="2:7" ht="15.6" customHeight="1" x14ac:dyDescent="0.3">
      <c r="B212" s="6"/>
      <c r="C212" s="28"/>
      <c r="D212" s="31"/>
      <c r="E212" s="31"/>
      <c r="F212" s="29"/>
      <c r="G212" s="29"/>
    </row>
    <row r="213" spans="2:7" ht="15.6" customHeight="1" x14ac:dyDescent="0.3">
      <c r="B213" s="6"/>
      <c r="C213" s="28"/>
      <c r="D213" s="31"/>
      <c r="E213" s="31"/>
      <c r="F213" s="29"/>
      <c r="G213" s="29"/>
    </row>
    <row r="214" spans="2:7" ht="15.6" customHeight="1" x14ac:dyDescent="0.3">
      <c r="B214" s="6"/>
      <c r="C214" s="28"/>
      <c r="D214" s="31"/>
      <c r="E214" s="31"/>
      <c r="F214" s="29"/>
      <c r="G214" s="29"/>
    </row>
    <row r="215" spans="2:7" ht="15.6" customHeight="1" x14ac:dyDescent="0.3">
      <c r="B215" s="6"/>
      <c r="C215" s="28"/>
      <c r="D215" s="31"/>
      <c r="E215" s="31"/>
      <c r="F215" s="29"/>
      <c r="G215" s="29"/>
    </row>
    <row r="216" spans="2:7" ht="15.6" customHeight="1" x14ac:dyDescent="0.3">
      <c r="B216" s="6"/>
      <c r="C216" s="28"/>
      <c r="D216" s="31"/>
      <c r="E216" s="31"/>
      <c r="F216" s="29"/>
      <c r="G216" s="29"/>
    </row>
    <row r="217" spans="2:7" ht="15.6" customHeight="1" x14ac:dyDescent="0.3">
      <c r="B217" s="6"/>
      <c r="C217" s="28"/>
      <c r="D217" s="31"/>
      <c r="E217" s="31"/>
      <c r="F217" s="29"/>
      <c r="G217" s="29"/>
    </row>
    <row r="218" spans="2:7" ht="15.6" customHeight="1" x14ac:dyDescent="0.3">
      <c r="B218" s="6"/>
      <c r="C218" s="28"/>
      <c r="D218" s="31"/>
      <c r="E218" s="31"/>
      <c r="F218" s="29"/>
      <c r="G218" s="29"/>
    </row>
    <row r="219" spans="2:7" ht="15.6" customHeight="1" x14ac:dyDescent="0.3">
      <c r="B219" s="6"/>
      <c r="C219" s="28"/>
      <c r="D219" s="31"/>
      <c r="E219" s="31"/>
      <c r="F219" s="29"/>
      <c r="G219" s="29"/>
    </row>
    <row r="220" spans="2:7" ht="15.6" customHeight="1" x14ac:dyDescent="0.3">
      <c r="B220" s="6"/>
      <c r="C220" s="28"/>
      <c r="D220" s="31"/>
      <c r="E220" s="31"/>
      <c r="F220" s="29"/>
      <c r="G220" s="29"/>
    </row>
    <row r="221" spans="2:7" ht="15.6" customHeight="1" x14ac:dyDescent="0.3">
      <c r="B221" s="6"/>
      <c r="C221" s="28"/>
      <c r="D221" s="31"/>
      <c r="E221" s="31"/>
      <c r="F221" s="29"/>
      <c r="G221" s="29"/>
    </row>
    <row r="222" spans="2:7" ht="15.6" customHeight="1" x14ac:dyDescent="0.3">
      <c r="B222" s="6"/>
      <c r="C222" s="28"/>
      <c r="D222" s="31"/>
      <c r="E222" s="31"/>
      <c r="F222" s="29"/>
      <c r="G222" s="29"/>
    </row>
    <row r="223" spans="2:7" ht="15.6" customHeight="1" x14ac:dyDescent="0.3">
      <c r="B223" s="6"/>
      <c r="C223" s="28"/>
      <c r="D223" s="31"/>
      <c r="E223" s="31"/>
      <c r="F223" s="29"/>
      <c r="G223" s="29"/>
    </row>
    <row r="224" spans="2:7" ht="15.6" customHeight="1" x14ac:dyDescent="0.3">
      <c r="B224" s="6"/>
      <c r="C224" s="28"/>
      <c r="D224" s="31"/>
      <c r="E224" s="31"/>
      <c r="F224" s="29"/>
      <c r="G224" s="29"/>
    </row>
    <row r="225" spans="2:7" ht="15.6" customHeight="1" x14ac:dyDescent="0.3">
      <c r="B225" s="6"/>
      <c r="C225" s="28"/>
      <c r="D225" s="31"/>
      <c r="E225" s="31"/>
      <c r="F225" s="29"/>
      <c r="G225" s="29"/>
    </row>
    <row r="226" spans="2:7" ht="15.6" customHeight="1" x14ac:dyDescent="0.3">
      <c r="B226" s="6"/>
      <c r="C226" s="28"/>
      <c r="D226" s="31"/>
      <c r="E226" s="31"/>
      <c r="F226" s="29"/>
      <c r="G226" s="29"/>
    </row>
    <row r="227" spans="2:7" ht="15.6" customHeight="1" x14ac:dyDescent="0.3">
      <c r="B227" s="6"/>
      <c r="C227" s="28"/>
      <c r="D227" s="31"/>
      <c r="E227" s="31"/>
      <c r="F227" s="29"/>
      <c r="G227" s="29"/>
    </row>
    <row r="228" spans="2:7" ht="15.6" customHeight="1" x14ac:dyDescent="0.3">
      <c r="B228" s="6"/>
      <c r="C228" s="28"/>
      <c r="D228" s="31"/>
      <c r="E228" s="31"/>
      <c r="F228" s="29"/>
      <c r="G228" s="29"/>
    </row>
    <row r="229" spans="2:7" ht="15.6" customHeight="1" x14ac:dyDescent="0.3">
      <c r="B229" s="6"/>
      <c r="C229" s="28"/>
      <c r="D229" s="31"/>
      <c r="E229" s="31"/>
      <c r="F229" s="29"/>
      <c r="G229" s="29"/>
    </row>
    <row r="230" spans="2:7" ht="15.6" customHeight="1" x14ac:dyDescent="0.3">
      <c r="B230" s="6"/>
      <c r="C230" s="28"/>
      <c r="D230" s="31"/>
      <c r="E230" s="31"/>
      <c r="F230" s="29"/>
      <c r="G230" s="29"/>
    </row>
    <row r="231" spans="2:7" ht="15.6" customHeight="1" x14ac:dyDescent="0.3">
      <c r="B231" s="6"/>
      <c r="C231" s="28"/>
      <c r="D231" s="31"/>
      <c r="E231" s="31"/>
      <c r="F231" s="29"/>
      <c r="G231" s="29"/>
    </row>
    <row r="232" spans="2:7" ht="15.6" customHeight="1" x14ac:dyDescent="0.3">
      <c r="B232" s="6"/>
      <c r="C232" s="28"/>
      <c r="D232" s="31"/>
      <c r="E232" s="31"/>
      <c r="F232" s="29"/>
      <c r="G232" s="29"/>
    </row>
    <row r="233" spans="2:7" ht="15.6" customHeight="1" x14ac:dyDescent="0.3">
      <c r="B233" s="6"/>
      <c r="C233" s="28"/>
      <c r="D233" s="31"/>
      <c r="E233" s="31"/>
      <c r="F233" s="29"/>
      <c r="G233" s="29"/>
    </row>
    <row r="234" spans="2:7" ht="15.6" customHeight="1" x14ac:dyDescent="0.3">
      <c r="B234" s="6"/>
      <c r="C234" s="28"/>
      <c r="D234" s="31"/>
      <c r="E234" s="31"/>
      <c r="F234" s="29"/>
      <c r="G234" s="29"/>
    </row>
    <row r="235" spans="2:7" ht="15.6" customHeight="1" x14ac:dyDescent="0.3">
      <c r="B235" s="6"/>
      <c r="C235" s="28"/>
      <c r="D235" s="31"/>
      <c r="E235" s="31"/>
      <c r="F235" s="29"/>
      <c r="G235" s="29"/>
    </row>
    <row r="236" spans="2:7" ht="15.6" customHeight="1" x14ac:dyDescent="0.3">
      <c r="B236" s="6"/>
      <c r="C236" s="28"/>
      <c r="D236" s="31"/>
      <c r="E236" s="31"/>
      <c r="F236" s="29"/>
      <c r="G236" s="29"/>
    </row>
    <row r="237" spans="2:7" ht="15.6" customHeight="1" x14ac:dyDescent="0.3">
      <c r="B237" s="6"/>
      <c r="C237" s="28"/>
      <c r="D237" s="31"/>
      <c r="E237" s="31"/>
      <c r="F237" s="29"/>
      <c r="G237" s="29"/>
    </row>
    <row r="238" spans="2:7" ht="15.6" customHeight="1" x14ac:dyDescent="0.3">
      <c r="B238" s="6"/>
      <c r="C238" s="28"/>
      <c r="D238" s="31"/>
      <c r="E238" s="31"/>
      <c r="F238" s="29"/>
      <c r="G238" s="29"/>
    </row>
    <row r="239" spans="2:7" ht="15.6" customHeight="1" x14ac:dyDescent="0.3">
      <c r="B239" s="6"/>
      <c r="C239" s="28"/>
      <c r="D239" s="31"/>
      <c r="E239" s="31"/>
      <c r="F239" s="29"/>
      <c r="G239" s="29"/>
    </row>
    <row r="240" spans="2:7" ht="15.6" customHeight="1" x14ac:dyDescent="0.3">
      <c r="B240" s="6"/>
      <c r="C240" s="28"/>
      <c r="D240" s="31"/>
      <c r="E240" s="31"/>
      <c r="F240" s="29"/>
      <c r="G240" s="29"/>
    </row>
    <row r="241" spans="2:7" ht="15.6" customHeight="1" x14ac:dyDescent="0.3">
      <c r="B241" s="6"/>
      <c r="C241" s="28"/>
      <c r="D241" s="31"/>
      <c r="E241" s="31"/>
      <c r="F241" s="29"/>
      <c r="G241" s="29"/>
    </row>
    <row r="242" spans="2:7" ht="15.6" customHeight="1" x14ac:dyDescent="0.3">
      <c r="B242" s="6"/>
      <c r="C242" s="28"/>
      <c r="D242" s="31"/>
      <c r="E242" s="31"/>
      <c r="F242" s="29"/>
      <c r="G242" s="29"/>
    </row>
    <row r="243" spans="2:7" ht="15.6" customHeight="1" x14ac:dyDescent="0.3">
      <c r="B243" s="6"/>
      <c r="C243" s="28"/>
      <c r="D243" s="31"/>
      <c r="E243" s="31"/>
      <c r="F243" s="29"/>
      <c r="G243" s="29"/>
    </row>
    <row r="244" spans="2:7" ht="15.6" customHeight="1" x14ac:dyDescent="0.3">
      <c r="B244" s="6"/>
      <c r="C244" s="28"/>
      <c r="D244" s="31"/>
      <c r="E244" s="31"/>
      <c r="F244" s="29"/>
      <c r="G244" s="29"/>
    </row>
    <row r="245" spans="2:7" ht="15.6" customHeight="1" x14ac:dyDescent="0.3">
      <c r="B245" s="6"/>
      <c r="C245" s="28"/>
      <c r="D245" s="31"/>
      <c r="E245" s="31"/>
      <c r="F245" s="29"/>
      <c r="G245" s="29"/>
    </row>
    <row r="246" spans="2:7" ht="15.6" customHeight="1" x14ac:dyDescent="0.3">
      <c r="B246" s="6"/>
      <c r="C246" s="28"/>
      <c r="D246" s="31"/>
      <c r="E246" s="31"/>
      <c r="F246" s="29"/>
      <c r="G246" s="29"/>
    </row>
    <row r="247" spans="2:7" ht="15.6" customHeight="1" x14ac:dyDescent="0.3">
      <c r="B247" s="6"/>
      <c r="C247" s="28"/>
      <c r="D247" s="31"/>
      <c r="E247" s="31"/>
      <c r="F247" s="29"/>
      <c r="G247" s="29"/>
    </row>
    <row r="248" spans="2:7" ht="15.6" customHeight="1" x14ac:dyDescent="0.3">
      <c r="B248" s="6"/>
      <c r="C248" s="28"/>
      <c r="D248" s="31"/>
      <c r="E248" s="31"/>
      <c r="F248" s="29"/>
      <c r="G248" s="29"/>
    </row>
    <row r="249" spans="2:7" ht="15.6" customHeight="1" x14ac:dyDescent="0.3">
      <c r="B249" s="6"/>
      <c r="C249" s="28"/>
      <c r="D249" s="31"/>
      <c r="E249" s="31"/>
      <c r="F249" s="29"/>
      <c r="G249" s="29"/>
    </row>
    <row r="250" spans="2:7" ht="15.6" customHeight="1" x14ac:dyDescent="0.3">
      <c r="B250" s="6"/>
      <c r="C250" s="28"/>
      <c r="D250" s="31"/>
      <c r="E250" s="31"/>
      <c r="F250" s="29"/>
      <c r="G250" s="29"/>
    </row>
    <row r="251" spans="2:7" ht="15.6" customHeight="1" x14ac:dyDescent="0.3">
      <c r="B251" s="6"/>
      <c r="C251" s="28"/>
      <c r="D251" s="31"/>
      <c r="E251" s="31"/>
      <c r="F251" s="29"/>
      <c r="G251" s="29"/>
    </row>
    <row r="252" spans="2:7" ht="15.6" customHeight="1" x14ac:dyDescent="0.3">
      <c r="B252" s="6"/>
      <c r="C252" s="28"/>
      <c r="D252" s="31"/>
      <c r="E252" s="31"/>
      <c r="F252" s="29"/>
      <c r="G252" s="29"/>
    </row>
    <row r="253" spans="2:7" ht="15.6" customHeight="1" x14ac:dyDescent="0.3">
      <c r="B253" s="6"/>
      <c r="C253" s="28"/>
      <c r="D253" s="31"/>
      <c r="E253" s="31"/>
      <c r="F253" s="29"/>
      <c r="G253" s="29"/>
    </row>
    <row r="254" spans="2:7" ht="15.6" customHeight="1" x14ac:dyDescent="0.3">
      <c r="B254" s="6"/>
      <c r="C254" s="28"/>
      <c r="D254" s="31"/>
      <c r="E254" s="31"/>
      <c r="F254" s="29"/>
      <c r="G254" s="29"/>
    </row>
    <row r="255" spans="2:7" ht="15.6" customHeight="1" x14ac:dyDescent="0.3">
      <c r="B255" s="6"/>
      <c r="C255" s="28"/>
      <c r="D255" s="31"/>
      <c r="E255" s="31"/>
      <c r="F255" s="29"/>
      <c r="G255" s="29"/>
    </row>
    <row r="256" spans="2:7" ht="15.6" customHeight="1" x14ac:dyDescent="0.3">
      <c r="B256" s="6"/>
      <c r="C256" s="28"/>
      <c r="D256" s="31"/>
      <c r="E256" s="31"/>
      <c r="F256" s="29"/>
      <c r="G256" s="29"/>
    </row>
    <row r="257" spans="2:7" ht="15.6" customHeight="1" x14ac:dyDescent="0.3">
      <c r="B257" s="6"/>
      <c r="C257" s="28"/>
      <c r="D257" s="31"/>
      <c r="E257" s="31"/>
      <c r="F257" s="29"/>
      <c r="G257" s="29"/>
    </row>
    <row r="258" spans="2:7" ht="15.6" customHeight="1" x14ac:dyDescent="0.3">
      <c r="B258" s="6"/>
      <c r="C258" s="28"/>
      <c r="D258" s="31"/>
      <c r="E258" s="31"/>
      <c r="F258" s="29"/>
      <c r="G258" s="29"/>
    </row>
    <row r="259" spans="2:7" ht="15.6" customHeight="1" x14ac:dyDescent="0.3">
      <c r="B259" s="6"/>
      <c r="C259" s="28"/>
      <c r="D259" s="31"/>
      <c r="E259" s="31"/>
      <c r="F259" s="29"/>
      <c r="G259" s="29"/>
    </row>
    <row r="260" spans="2:7" ht="15.6" customHeight="1" x14ac:dyDescent="0.3">
      <c r="B260" s="6"/>
      <c r="C260" s="28"/>
      <c r="D260" s="31"/>
      <c r="E260" s="31"/>
      <c r="F260" s="29"/>
      <c r="G260" s="29"/>
    </row>
    <row r="261" spans="2:7" ht="15.6" customHeight="1" x14ac:dyDescent="0.3">
      <c r="B261" s="6"/>
      <c r="C261" s="28"/>
      <c r="D261" s="31"/>
      <c r="E261" s="31"/>
      <c r="F261" s="29"/>
      <c r="G261" s="29"/>
    </row>
    <row r="262" spans="2:7" ht="15.6" customHeight="1" x14ac:dyDescent="0.3">
      <c r="B262" s="6"/>
      <c r="C262" s="28"/>
      <c r="D262" s="31"/>
      <c r="E262" s="31"/>
      <c r="F262" s="29"/>
      <c r="G262" s="29"/>
    </row>
    <row r="263" spans="2:7" ht="15.6" customHeight="1" x14ac:dyDescent="0.3">
      <c r="B263" s="6"/>
      <c r="C263" s="28"/>
      <c r="D263" s="31"/>
      <c r="E263" s="31"/>
      <c r="F263" s="29"/>
      <c r="G263" s="29"/>
    </row>
    <row r="264" spans="2:7" ht="15.6" customHeight="1" x14ac:dyDescent="0.3">
      <c r="B264" s="6"/>
      <c r="C264" s="28"/>
      <c r="D264" s="31"/>
      <c r="E264" s="31"/>
      <c r="F264" s="29"/>
      <c r="G264" s="29"/>
    </row>
    <row r="265" spans="2:7" ht="15.6" customHeight="1" x14ac:dyDescent="0.3">
      <c r="B265" s="6"/>
      <c r="C265" s="28"/>
      <c r="D265" s="31"/>
      <c r="E265" s="31"/>
      <c r="F265" s="29"/>
      <c r="G265" s="29"/>
    </row>
    <row r="266" spans="2:7" ht="15.6" customHeight="1" x14ac:dyDescent="0.3">
      <c r="B266" s="6"/>
      <c r="C266" s="28"/>
      <c r="D266" s="31"/>
      <c r="E266" s="31"/>
      <c r="F266" s="29"/>
      <c r="G266" s="29"/>
    </row>
    <row r="267" spans="2:7" ht="15.6" customHeight="1" x14ac:dyDescent="0.3">
      <c r="B267" s="6"/>
      <c r="C267" s="28"/>
      <c r="D267" s="31"/>
      <c r="E267" s="31"/>
      <c r="F267" s="29"/>
      <c r="G267" s="29"/>
    </row>
    <row r="268" spans="2:7" ht="15.6" customHeight="1" x14ac:dyDescent="0.3">
      <c r="B268" s="6"/>
      <c r="C268" s="28"/>
      <c r="D268" s="31"/>
      <c r="E268" s="31"/>
      <c r="F268" s="29"/>
      <c r="G268" s="29"/>
    </row>
    <row r="269" spans="2:7" ht="15.6" customHeight="1" x14ac:dyDescent="0.3">
      <c r="B269" s="6"/>
      <c r="C269" s="28"/>
      <c r="D269" s="31"/>
      <c r="E269" s="31"/>
      <c r="F269" s="29"/>
      <c r="G269" s="29"/>
    </row>
    <row r="270" spans="2:7" ht="15.6" customHeight="1" x14ac:dyDescent="0.3">
      <c r="B270" s="6"/>
      <c r="C270" s="28"/>
      <c r="D270" s="31"/>
      <c r="E270" s="31"/>
      <c r="F270" s="29"/>
      <c r="G270" s="29"/>
    </row>
    <row r="271" spans="2:7" ht="15.6" customHeight="1" x14ac:dyDescent="0.3">
      <c r="B271" s="6"/>
      <c r="C271" s="28"/>
      <c r="D271" s="31"/>
      <c r="E271" s="31"/>
      <c r="F271" s="29"/>
      <c r="G271" s="29"/>
    </row>
    <row r="272" spans="2:7" ht="15.6" customHeight="1" x14ac:dyDescent="0.3">
      <c r="B272" s="6"/>
      <c r="C272" s="28"/>
      <c r="D272" s="31"/>
      <c r="E272" s="31"/>
      <c r="F272" s="29"/>
      <c r="G272" s="29"/>
    </row>
    <row r="273" spans="2:7" ht="15.6" customHeight="1" x14ac:dyDescent="0.3">
      <c r="B273" s="6"/>
      <c r="C273" s="28"/>
      <c r="D273" s="31"/>
      <c r="E273" s="31"/>
      <c r="F273" s="29"/>
      <c r="G273" s="29"/>
    </row>
    <row r="274" spans="2:7" ht="15.6" customHeight="1" x14ac:dyDescent="0.3">
      <c r="B274" s="6"/>
      <c r="C274" s="28"/>
      <c r="D274" s="31"/>
      <c r="E274" s="31"/>
      <c r="F274" s="29"/>
      <c r="G274" s="29"/>
    </row>
    <row r="275" spans="2:7" ht="15.6" customHeight="1" x14ac:dyDescent="0.3">
      <c r="B275" s="6"/>
      <c r="C275" s="28"/>
      <c r="D275" s="31"/>
      <c r="E275" s="31"/>
      <c r="F275" s="29"/>
      <c r="G275" s="29"/>
    </row>
    <row r="276" spans="2:7" ht="15.6" customHeight="1" x14ac:dyDescent="0.3">
      <c r="B276" s="6"/>
      <c r="C276" s="28"/>
      <c r="D276" s="31"/>
      <c r="E276" s="31"/>
      <c r="F276" s="29"/>
      <c r="G276" s="29"/>
    </row>
    <row r="277" spans="2:7" ht="15.6" customHeight="1" x14ac:dyDescent="0.3">
      <c r="B277" s="6"/>
      <c r="C277" s="28"/>
      <c r="D277" s="31"/>
      <c r="E277" s="31"/>
      <c r="F277" s="29"/>
      <c r="G277" s="29"/>
    </row>
    <row r="278" spans="2:7" ht="15.6" customHeight="1" x14ac:dyDescent="0.3">
      <c r="B278" s="6"/>
      <c r="C278" s="28"/>
      <c r="D278" s="31"/>
      <c r="E278" s="31"/>
      <c r="F278" s="29"/>
      <c r="G278" s="29"/>
    </row>
    <row r="279" spans="2:7" ht="15.6" customHeight="1" x14ac:dyDescent="0.3">
      <c r="B279" s="6"/>
      <c r="C279" s="28"/>
      <c r="D279" s="31"/>
      <c r="E279" s="31"/>
      <c r="F279" s="29"/>
      <c r="G279" s="29"/>
    </row>
    <row r="280" spans="2:7" ht="15.6" customHeight="1" x14ac:dyDescent="0.3">
      <c r="B280" s="6"/>
      <c r="C280" s="28"/>
      <c r="D280" s="31"/>
      <c r="E280" s="31"/>
      <c r="F280" s="29"/>
      <c r="G280" s="29"/>
    </row>
    <row r="281" spans="2:7" ht="15.6" customHeight="1" x14ac:dyDescent="0.3">
      <c r="B281" s="6"/>
      <c r="C281" s="28"/>
      <c r="D281" s="31"/>
      <c r="E281" s="31"/>
      <c r="F281" s="29"/>
      <c r="G281" s="29"/>
    </row>
    <row r="282" spans="2:7" ht="15.6" customHeight="1" x14ac:dyDescent="0.3">
      <c r="B282" s="6"/>
      <c r="C282" s="28"/>
      <c r="D282" s="31"/>
      <c r="E282" s="31"/>
      <c r="F282" s="29"/>
      <c r="G282" s="29"/>
    </row>
    <row r="283" spans="2:7" ht="15.6" customHeight="1" x14ac:dyDescent="0.3">
      <c r="B283" s="6"/>
      <c r="C283" s="28"/>
      <c r="D283" s="31"/>
      <c r="E283" s="31"/>
      <c r="F283" s="29"/>
      <c r="G283" s="29"/>
    </row>
    <row r="284" spans="2:7" ht="15.6" customHeight="1" x14ac:dyDescent="0.3">
      <c r="B284" s="6"/>
      <c r="C284" s="28"/>
      <c r="D284" s="31"/>
      <c r="E284" s="31"/>
      <c r="F284" s="29"/>
      <c r="G284" s="29"/>
    </row>
    <row r="285" spans="2:7" ht="15.6" customHeight="1" x14ac:dyDescent="0.3">
      <c r="B285" s="6"/>
      <c r="C285" s="28"/>
      <c r="D285" s="31"/>
      <c r="E285" s="31"/>
      <c r="F285" s="29"/>
      <c r="G285" s="29"/>
    </row>
    <row r="286" spans="2:7" ht="15.6" customHeight="1" x14ac:dyDescent="0.3">
      <c r="B286" s="6"/>
      <c r="C286" s="28"/>
      <c r="D286" s="31"/>
      <c r="E286" s="31"/>
      <c r="F286" s="29"/>
      <c r="G286" s="29"/>
    </row>
    <row r="287" spans="2:7" ht="15.6" customHeight="1" x14ac:dyDescent="0.3">
      <c r="B287" s="6"/>
      <c r="C287" s="28"/>
      <c r="D287" s="31"/>
      <c r="E287" s="31"/>
      <c r="F287" s="29"/>
      <c r="G287" s="29"/>
    </row>
    <row r="288" spans="2:7" ht="15.6" customHeight="1" x14ac:dyDescent="0.3">
      <c r="B288" s="6"/>
      <c r="C288" s="28"/>
      <c r="D288" s="31"/>
      <c r="E288" s="31"/>
      <c r="F288" s="29"/>
      <c r="G288" s="29"/>
    </row>
    <row r="289" spans="2:7" ht="15.6" customHeight="1" x14ac:dyDescent="0.3">
      <c r="B289" s="6"/>
      <c r="C289" s="28"/>
      <c r="D289" s="31"/>
      <c r="E289" s="31"/>
      <c r="F289" s="29"/>
      <c r="G289" s="29"/>
    </row>
    <row r="290" spans="2:7" ht="15.6" customHeight="1" x14ac:dyDescent="0.3">
      <c r="B290" s="6"/>
      <c r="C290" s="28"/>
      <c r="D290" s="31"/>
      <c r="E290" s="31"/>
      <c r="F290" s="29"/>
      <c r="G290" s="29"/>
    </row>
    <row r="291" spans="2:7" ht="15.6" customHeight="1" x14ac:dyDescent="0.3">
      <c r="B291" s="6"/>
      <c r="C291" s="28"/>
      <c r="D291" s="31"/>
      <c r="E291" s="31"/>
      <c r="F291" s="29"/>
      <c r="G291" s="29"/>
    </row>
    <row r="292" spans="2:7" ht="15.6" customHeight="1" x14ac:dyDescent="0.3">
      <c r="B292" s="6"/>
      <c r="C292" s="28"/>
      <c r="D292" s="31"/>
      <c r="E292" s="31"/>
      <c r="F292" s="29"/>
      <c r="G292" s="29"/>
    </row>
    <row r="293" spans="2:7" ht="15.6" customHeight="1" x14ac:dyDescent="0.3">
      <c r="B293" s="6"/>
      <c r="C293" s="28"/>
      <c r="D293" s="31"/>
      <c r="E293" s="31"/>
      <c r="F293" s="29"/>
      <c r="G293" s="29"/>
    </row>
    <row r="294" spans="2:7" ht="15.6" customHeight="1" x14ac:dyDescent="0.3">
      <c r="B294" s="6"/>
      <c r="C294" s="28"/>
      <c r="D294" s="31"/>
      <c r="E294" s="31"/>
      <c r="F294" s="29"/>
      <c r="G294" s="29"/>
    </row>
    <row r="295" spans="2:7" ht="15.6" customHeight="1" x14ac:dyDescent="0.3">
      <c r="B295" s="6"/>
      <c r="C295" s="28"/>
      <c r="D295" s="31"/>
      <c r="E295" s="31"/>
      <c r="F295" s="29"/>
      <c r="G295" s="29"/>
    </row>
    <row r="296" spans="2:7" ht="15.6" customHeight="1" x14ac:dyDescent="0.3">
      <c r="B296" s="6"/>
      <c r="C296" s="28"/>
      <c r="D296" s="31"/>
      <c r="E296" s="31"/>
      <c r="F296" s="29"/>
      <c r="G296" s="29"/>
    </row>
    <row r="297" spans="2:7" ht="15.6" customHeight="1" x14ac:dyDescent="0.3">
      <c r="B297" s="6"/>
      <c r="C297" s="28"/>
      <c r="D297" s="31"/>
      <c r="E297" s="31"/>
      <c r="F297" s="29"/>
      <c r="G297" s="29"/>
    </row>
    <row r="298" spans="2:7" ht="15.6" customHeight="1" x14ac:dyDescent="0.3">
      <c r="B298" s="6"/>
      <c r="C298" s="28"/>
      <c r="D298" s="31"/>
      <c r="E298" s="31"/>
      <c r="F298" s="29"/>
      <c r="G298" s="29"/>
    </row>
    <row r="299" spans="2:7" ht="15.6" customHeight="1" x14ac:dyDescent="0.3">
      <c r="B299" s="6"/>
      <c r="C299" s="28"/>
      <c r="D299" s="31"/>
      <c r="E299" s="31"/>
      <c r="F299" s="29"/>
      <c r="G299" s="29"/>
    </row>
    <row r="300" spans="2:7" ht="15.6" customHeight="1" x14ac:dyDescent="0.3">
      <c r="B300" s="6"/>
      <c r="C300" s="28"/>
      <c r="D300" s="31"/>
      <c r="E300" s="31"/>
      <c r="F300" s="29"/>
      <c r="G300" s="29"/>
    </row>
    <row r="301" spans="2:7" ht="15.6" customHeight="1" x14ac:dyDescent="0.3">
      <c r="B301" s="6"/>
      <c r="C301" s="28"/>
      <c r="D301" s="31"/>
      <c r="E301" s="31"/>
      <c r="F301" s="29"/>
      <c r="G301" s="29"/>
    </row>
    <row r="302" spans="2:7" ht="15.6" customHeight="1" x14ac:dyDescent="0.3">
      <c r="B302" s="6"/>
      <c r="C302" s="28"/>
      <c r="D302" s="31"/>
      <c r="E302" s="31"/>
      <c r="F302" s="29"/>
      <c r="G302" s="29"/>
    </row>
    <row r="303" spans="2:7" ht="15.6" customHeight="1" x14ac:dyDescent="0.3">
      <c r="B303" s="6"/>
      <c r="C303" s="28"/>
      <c r="D303" s="31"/>
      <c r="E303" s="31"/>
      <c r="F303" s="29"/>
      <c r="G303" s="29"/>
    </row>
    <row r="304" spans="2:7" ht="15.6" customHeight="1" x14ac:dyDescent="0.3">
      <c r="B304" s="6"/>
      <c r="C304" s="28"/>
      <c r="D304" s="31"/>
      <c r="E304" s="31"/>
      <c r="F304" s="29"/>
      <c r="G304" s="29"/>
    </row>
    <row r="305" spans="2:7" ht="15.6" customHeight="1" x14ac:dyDescent="0.3">
      <c r="B305" s="6"/>
      <c r="C305" s="28"/>
      <c r="D305" s="31"/>
      <c r="E305" s="31"/>
      <c r="F305" s="29"/>
      <c r="G305" s="29"/>
    </row>
    <row r="306" spans="2:7" ht="15.6" customHeight="1" x14ac:dyDescent="0.3">
      <c r="B306" s="6"/>
      <c r="C306" s="28"/>
      <c r="D306" s="31"/>
      <c r="E306" s="31"/>
      <c r="F306" s="29"/>
      <c r="G306" s="29"/>
    </row>
    <row r="307" spans="2:7" ht="15.6" customHeight="1" x14ac:dyDescent="0.3">
      <c r="B307" s="6"/>
      <c r="C307" s="28"/>
      <c r="D307" s="31"/>
      <c r="E307" s="31"/>
      <c r="F307" s="29"/>
      <c r="G307" s="29"/>
    </row>
    <row r="308" spans="2:7" ht="15.6" customHeight="1" x14ac:dyDescent="0.3">
      <c r="B308" s="6"/>
      <c r="C308" s="28"/>
      <c r="D308" s="31"/>
      <c r="E308" s="31"/>
      <c r="F308" s="29"/>
      <c r="G308" s="29"/>
    </row>
    <row r="309" spans="2:7" ht="15.6" customHeight="1" x14ac:dyDescent="0.3">
      <c r="B309" s="6"/>
      <c r="C309" s="28"/>
      <c r="D309" s="31"/>
      <c r="E309" s="31"/>
      <c r="F309" s="29"/>
      <c r="G309" s="29"/>
    </row>
    <row r="310" spans="2:7" ht="15.6" customHeight="1" x14ac:dyDescent="0.3">
      <c r="B310" s="6"/>
      <c r="C310" s="28"/>
      <c r="D310" s="31"/>
      <c r="E310" s="31"/>
      <c r="F310" s="29"/>
      <c r="G310" s="29"/>
    </row>
    <row r="311" spans="2:7" ht="15.6" customHeight="1" x14ac:dyDescent="0.3">
      <c r="B311" s="6"/>
      <c r="C311" s="28"/>
      <c r="D311" s="31"/>
      <c r="E311" s="31"/>
      <c r="F311" s="29"/>
      <c r="G311" s="29"/>
    </row>
    <row r="312" spans="2:7" ht="15.6" customHeight="1" x14ac:dyDescent="0.3">
      <c r="B312" s="6"/>
      <c r="C312" s="28"/>
      <c r="D312" s="31"/>
      <c r="E312" s="31"/>
      <c r="F312" s="29"/>
      <c r="G312" s="29"/>
    </row>
  </sheetData>
  <sortState xmlns:xlrd2="http://schemas.microsoft.com/office/spreadsheetml/2017/richdata2" ref="B13:H85">
    <sortCondition ref="B13"/>
  </sortState>
  <conditionalFormatting sqref="F4:F400">
    <cfRule type="expression" dxfId="0" priority="1">
      <formula>ISTEXT(F4)</formula>
    </cfRule>
  </conditionalFormatting>
  <dataValidations count="1">
    <dataValidation type="list" sqref="C6" xr:uid="{00000000-0002-0000-0400-000000000000}">
      <formula1>"Oui,Non"</formula1>
    </dataValidation>
  </dataValidations>
  <hyperlinks>
    <hyperlink ref="B9" location="'PARAMETRES'!B9" tooltip="Cliquer pour lancer" display="Localiser les adresses et recalculer les km" xr:uid="{00000000-0004-0000-0400-000000000000}"/>
  </hyperlinks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LisezMoi"/>
  <dimension ref="B1:B36"/>
  <sheetViews>
    <sheetView showGridLines="0" workbookViewId="0"/>
  </sheetViews>
  <sheetFormatPr baseColWidth="10" defaultColWidth="8.88671875" defaultRowHeight="14.4" x14ac:dyDescent="0.3"/>
  <cols>
    <col min="1" max="1" width="2" customWidth="1"/>
    <col min="2" max="2" width="120" customWidth="1"/>
  </cols>
  <sheetData>
    <row r="1" spans="2:2" ht="30" customHeight="1" x14ac:dyDescent="0.3">
      <c r="B1" s="71" t="s">
        <v>1011</v>
      </c>
    </row>
    <row r="2" spans="2:2" x14ac:dyDescent="0.3">
      <c r="B2" s="72"/>
    </row>
    <row r="3" spans="2:2" x14ac:dyDescent="0.3">
      <c r="B3" s="73" t="s">
        <v>1012</v>
      </c>
    </row>
    <row r="4" spans="2:2" x14ac:dyDescent="0.3">
      <c r="B4" s="72" t="s">
        <v>1013</v>
      </c>
    </row>
    <row r="5" spans="2:2" x14ac:dyDescent="0.3">
      <c r="B5" s="72" t="s">
        <v>1014</v>
      </c>
    </row>
    <row r="6" spans="2:2" x14ac:dyDescent="0.3">
      <c r="B6" s="72" t="s">
        <v>1015</v>
      </c>
    </row>
    <row r="7" spans="2:2" x14ac:dyDescent="0.3">
      <c r="B7" s="72"/>
    </row>
    <row r="8" spans="2:2" x14ac:dyDescent="0.3">
      <c r="B8" s="73" t="s">
        <v>1016</v>
      </c>
    </row>
    <row r="9" spans="2:2" ht="26.4" x14ac:dyDescent="0.3">
      <c r="B9" s="72" t="s">
        <v>1017</v>
      </c>
    </row>
    <row r="10" spans="2:2" x14ac:dyDescent="0.3">
      <c r="B10" s="72"/>
    </row>
    <row r="11" spans="2:2" x14ac:dyDescent="0.3">
      <c r="B11" s="73" t="s">
        <v>1018</v>
      </c>
    </row>
    <row r="12" spans="2:2" x14ac:dyDescent="0.3">
      <c r="B12" s="72" t="s">
        <v>1019</v>
      </c>
    </row>
    <row r="13" spans="2:2" x14ac:dyDescent="0.3">
      <c r="B13" s="72" t="s">
        <v>1020</v>
      </c>
    </row>
    <row r="14" spans="2:2" ht="26.4" x14ac:dyDescent="0.3">
      <c r="B14" s="72" t="s">
        <v>1021</v>
      </c>
    </row>
    <row r="15" spans="2:2" x14ac:dyDescent="0.3">
      <c r="B15" s="72"/>
    </row>
    <row r="16" spans="2:2" x14ac:dyDescent="0.3">
      <c r="B16" s="73" t="s">
        <v>1022</v>
      </c>
    </row>
    <row r="17" spans="2:2" ht="26.4" x14ac:dyDescent="0.3">
      <c r="B17" s="72" t="s">
        <v>1023</v>
      </c>
    </row>
    <row r="18" spans="2:2" x14ac:dyDescent="0.3">
      <c r="B18" s="72" t="s">
        <v>1024</v>
      </c>
    </row>
    <row r="19" spans="2:2" x14ac:dyDescent="0.3">
      <c r="B19" s="72" t="s">
        <v>1025</v>
      </c>
    </row>
    <row r="20" spans="2:2" ht="26.4" x14ac:dyDescent="0.3">
      <c r="B20" s="72" t="s">
        <v>1026</v>
      </c>
    </row>
    <row r="21" spans="2:2" x14ac:dyDescent="0.3">
      <c r="B21" s="72"/>
    </row>
    <row r="22" spans="2:2" x14ac:dyDescent="0.3">
      <c r="B22" s="73" t="s">
        <v>1027</v>
      </c>
    </row>
    <row r="23" spans="2:2" ht="26.4" x14ac:dyDescent="0.3">
      <c r="B23" s="72" t="s">
        <v>1028</v>
      </c>
    </row>
    <row r="24" spans="2:2" ht="26.4" x14ac:dyDescent="0.3">
      <c r="B24" s="72" t="s">
        <v>1029</v>
      </c>
    </row>
    <row r="25" spans="2:2" x14ac:dyDescent="0.3">
      <c r="B25" s="72" t="s">
        <v>1030</v>
      </c>
    </row>
    <row r="26" spans="2:2" ht="26.4" x14ac:dyDescent="0.3">
      <c r="B26" s="72" t="s">
        <v>1031</v>
      </c>
    </row>
    <row r="27" spans="2:2" ht="26.4" x14ac:dyDescent="0.3">
      <c r="B27" s="72" t="s">
        <v>1032</v>
      </c>
    </row>
    <row r="28" spans="2:2" x14ac:dyDescent="0.3">
      <c r="B28" s="72"/>
    </row>
    <row r="29" spans="2:2" x14ac:dyDescent="0.3">
      <c r="B29" s="73" t="s">
        <v>1033</v>
      </c>
    </row>
    <row r="30" spans="2:2" ht="26.4" x14ac:dyDescent="0.3">
      <c r="B30" s="72" t="s">
        <v>1034</v>
      </c>
    </row>
    <row r="31" spans="2:2" ht="26.4" x14ac:dyDescent="0.3">
      <c r="B31" s="72" t="s">
        <v>1035</v>
      </c>
    </row>
    <row r="32" spans="2:2" x14ac:dyDescent="0.3">
      <c r="B32" s="72" t="s">
        <v>1036</v>
      </c>
    </row>
    <row r="33" spans="2:2" x14ac:dyDescent="0.3">
      <c r="B33" s="72"/>
    </row>
    <row r="34" spans="2:2" x14ac:dyDescent="0.3">
      <c r="B34" s="73" t="s">
        <v>1037</v>
      </c>
    </row>
    <row r="35" spans="2:2" x14ac:dyDescent="0.3">
      <c r="B35" s="72" t="s">
        <v>1038</v>
      </c>
    </row>
    <row r="36" spans="2:2" x14ac:dyDescent="0.3">
      <c r="B36" s="72" t="s">
        <v>1039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Abo260926">
    <tabColor rgb="FF2E7D32"/>
  </sheetPr>
  <dimension ref="A1:S538"/>
  <sheetViews>
    <sheetView workbookViewId="0">
      <selection activeCell="M1" sqref="M1:N1"/>
    </sheetView>
  </sheetViews>
  <sheetFormatPr baseColWidth="10" defaultRowHeight="14.4" x14ac:dyDescent="0.3"/>
  <sheetData>
    <row r="1" spans="1:19" x14ac:dyDescent="0.3">
      <c r="A1" t="s">
        <v>1040</v>
      </c>
      <c r="B1" t="s">
        <v>1041</v>
      </c>
      <c r="C1" t="s">
        <v>1042</v>
      </c>
      <c r="D1" t="s">
        <v>1043</v>
      </c>
      <c r="E1" t="s">
        <v>838</v>
      </c>
      <c r="F1" t="s">
        <v>43</v>
      </c>
      <c r="G1" t="s">
        <v>1044</v>
      </c>
      <c r="H1" t="s">
        <v>1045</v>
      </c>
      <c r="I1" t="s">
        <v>1046</v>
      </c>
      <c r="J1" t="s">
        <v>1047</v>
      </c>
      <c r="K1" t="s">
        <v>1048</v>
      </c>
      <c r="L1" t="s">
        <v>1049</v>
      </c>
      <c r="M1" t="s">
        <v>1050</v>
      </c>
      <c r="N1" t="s">
        <v>1051</v>
      </c>
      <c r="O1" t="s">
        <v>1052</v>
      </c>
      <c r="P1" t="s">
        <v>1053</v>
      </c>
      <c r="Q1" t="s">
        <v>1054</v>
      </c>
      <c r="R1" t="s">
        <v>1055</v>
      </c>
      <c r="S1" t="s">
        <v>1056</v>
      </c>
    </row>
    <row r="2" spans="1:19" x14ac:dyDescent="0.3">
      <c r="A2" t="s">
        <v>1057</v>
      </c>
      <c r="B2">
        <v>20260003</v>
      </c>
      <c r="C2" s="7">
        <v>43479</v>
      </c>
      <c r="D2" s="7">
        <v>73050</v>
      </c>
      <c r="E2" t="s">
        <v>1058</v>
      </c>
      <c r="F2" t="s">
        <v>49</v>
      </c>
      <c r="G2" t="s">
        <v>247</v>
      </c>
      <c r="H2" t="s">
        <v>636</v>
      </c>
      <c r="I2" t="s">
        <v>1059</v>
      </c>
      <c r="J2" t="s">
        <v>1060</v>
      </c>
      <c r="K2">
        <v>73000</v>
      </c>
      <c r="L2" t="s">
        <v>1061</v>
      </c>
      <c r="M2" t="s">
        <v>636</v>
      </c>
      <c r="N2">
        <v>272.43</v>
      </c>
      <c r="O2">
        <v>54.49</v>
      </c>
      <c r="P2">
        <v>326.92</v>
      </c>
      <c r="Q2" s="7">
        <v>46273</v>
      </c>
      <c r="R2">
        <v>0</v>
      </c>
    </row>
    <row r="3" spans="1:19" x14ac:dyDescent="0.3">
      <c r="A3" t="s">
        <v>1057</v>
      </c>
      <c r="B3">
        <v>20260513</v>
      </c>
      <c r="C3" s="7">
        <v>44835</v>
      </c>
      <c r="D3" s="7">
        <v>73050</v>
      </c>
      <c r="E3" t="s">
        <v>1062</v>
      </c>
      <c r="F3" t="s">
        <v>49</v>
      </c>
      <c r="G3" t="s">
        <v>374</v>
      </c>
      <c r="H3" t="s">
        <v>373</v>
      </c>
      <c r="I3" t="s">
        <v>1063</v>
      </c>
      <c r="J3" t="s">
        <v>1060</v>
      </c>
      <c r="K3">
        <v>38430</v>
      </c>
      <c r="L3" t="s">
        <v>1064</v>
      </c>
      <c r="M3" t="s">
        <v>373</v>
      </c>
      <c r="N3">
        <v>105.78</v>
      </c>
      <c r="O3">
        <v>21.16</v>
      </c>
      <c r="P3">
        <v>126.94</v>
      </c>
      <c r="R3">
        <v>0</v>
      </c>
    </row>
    <row r="4" spans="1:19" x14ac:dyDescent="0.3">
      <c r="A4" t="s">
        <v>1057</v>
      </c>
      <c r="B4">
        <v>20260005</v>
      </c>
      <c r="C4" s="7">
        <v>44725</v>
      </c>
      <c r="D4" s="7">
        <v>73050</v>
      </c>
      <c r="E4" t="s">
        <v>1065</v>
      </c>
      <c r="F4" t="s">
        <v>49</v>
      </c>
      <c r="G4" t="s">
        <v>288</v>
      </c>
      <c r="H4" t="s">
        <v>1066</v>
      </c>
      <c r="I4" t="s">
        <v>1067</v>
      </c>
      <c r="J4" t="s">
        <v>1060</v>
      </c>
      <c r="K4">
        <v>38220</v>
      </c>
      <c r="L4" t="s">
        <v>1068</v>
      </c>
      <c r="N4">
        <v>729.86</v>
      </c>
      <c r="O4">
        <v>145.97</v>
      </c>
      <c r="P4">
        <v>875.83</v>
      </c>
      <c r="R4">
        <v>0</v>
      </c>
    </row>
    <row r="5" spans="1:19" x14ac:dyDescent="0.3">
      <c r="A5" t="s">
        <v>1057</v>
      </c>
      <c r="B5">
        <v>20250001</v>
      </c>
      <c r="C5" s="7">
        <v>45783</v>
      </c>
      <c r="D5" s="7">
        <v>73050</v>
      </c>
      <c r="E5" t="s">
        <v>1069</v>
      </c>
      <c r="F5" t="s">
        <v>49</v>
      </c>
      <c r="G5" t="s">
        <v>640</v>
      </c>
      <c r="M5" t="s">
        <v>639</v>
      </c>
      <c r="N5">
        <v>400</v>
      </c>
      <c r="O5">
        <v>80</v>
      </c>
      <c r="P5">
        <v>480</v>
      </c>
      <c r="R5">
        <v>0</v>
      </c>
    </row>
    <row r="6" spans="1:19" x14ac:dyDescent="0.3">
      <c r="A6" t="s">
        <v>1057</v>
      </c>
      <c r="B6">
        <v>20260006</v>
      </c>
      <c r="C6" s="7">
        <v>46133</v>
      </c>
      <c r="D6" s="7">
        <v>73050</v>
      </c>
      <c r="F6" t="s">
        <v>49</v>
      </c>
      <c r="G6" t="s">
        <v>171</v>
      </c>
      <c r="H6" t="s">
        <v>170</v>
      </c>
      <c r="I6" t="s">
        <v>1070</v>
      </c>
      <c r="J6" t="s">
        <v>1060</v>
      </c>
      <c r="K6">
        <v>38000</v>
      </c>
      <c r="L6" t="s">
        <v>1071</v>
      </c>
      <c r="M6" t="s">
        <v>238</v>
      </c>
      <c r="N6">
        <v>212.98</v>
      </c>
      <c r="O6">
        <v>42.6</v>
      </c>
      <c r="P6">
        <v>255.58</v>
      </c>
      <c r="R6">
        <v>0</v>
      </c>
    </row>
    <row r="7" spans="1:19" x14ac:dyDescent="0.3">
      <c r="A7" t="s">
        <v>1057</v>
      </c>
      <c r="B7">
        <v>20260007</v>
      </c>
      <c r="C7" s="7">
        <v>43922</v>
      </c>
      <c r="D7" s="7">
        <v>73050</v>
      </c>
      <c r="E7" t="s">
        <v>1072</v>
      </c>
      <c r="F7" t="s">
        <v>49</v>
      </c>
      <c r="G7" t="s">
        <v>100</v>
      </c>
      <c r="H7" t="s">
        <v>99</v>
      </c>
      <c r="I7" t="s">
        <v>1073</v>
      </c>
      <c r="J7" t="s">
        <v>1060</v>
      </c>
      <c r="K7">
        <v>38000</v>
      </c>
      <c r="L7" t="s">
        <v>1071</v>
      </c>
      <c r="M7" t="s">
        <v>1074</v>
      </c>
      <c r="N7">
        <v>212.98</v>
      </c>
      <c r="O7">
        <v>42.6</v>
      </c>
      <c r="P7">
        <v>255.58</v>
      </c>
      <c r="R7">
        <v>0</v>
      </c>
    </row>
    <row r="8" spans="1:19" x14ac:dyDescent="0.3">
      <c r="A8" t="s">
        <v>1075</v>
      </c>
      <c r="B8">
        <v>20250002</v>
      </c>
      <c r="C8" s="7">
        <v>45995</v>
      </c>
      <c r="D8" s="7">
        <v>73050</v>
      </c>
      <c r="E8" t="s">
        <v>1076</v>
      </c>
      <c r="F8" t="s">
        <v>49</v>
      </c>
      <c r="G8" t="s">
        <v>643</v>
      </c>
      <c r="H8" t="s">
        <v>642</v>
      </c>
      <c r="I8" t="s">
        <v>1077</v>
      </c>
      <c r="J8" t="s">
        <v>1060</v>
      </c>
      <c r="K8">
        <v>38220</v>
      </c>
      <c r="L8" t="s">
        <v>1078</v>
      </c>
      <c r="M8" t="s">
        <v>641</v>
      </c>
      <c r="N8">
        <v>400</v>
      </c>
      <c r="O8">
        <v>80</v>
      </c>
      <c r="P8">
        <v>480</v>
      </c>
      <c r="R8">
        <v>0</v>
      </c>
    </row>
    <row r="9" spans="1:19" x14ac:dyDescent="0.3">
      <c r="A9" t="s">
        <v>1057</v>
      </c>
      <c r="B9">
        <v>20260008</v>
      </c>
      <c r="C9" s="7">
        <v>43497</v>
      </c>
      <c r="D9" s="7">
        <v>73050</v>
      </c>
      <c r="F9" t="s">
        <v>49</v>
      </c>
      <c r="G9" t="s">
        <v>327</v>
      </c>
      <c r="H9" t="s">
        <v>578</v>
      </c>
      <c r="I9" t="s">
        <v>1079</v>
      </c>
      <c r="J9" t="s">
        <v>1060</v>
      </c>
      <c r="K9">
        <v>38000</v>
      </c>
      <c r="L9" t="s">
        <v>1071</v>
      </c>
      <c r="M9" t="s">
        <v>238</v>
      </c>
      <c r="N9">
        <v>210.12</v>
      </c>
      <c r="O9">
        <v>42.02</v>
      </c>
      <c r="P9">
        <v>252.14</v>
      </c>
      <c r="R9">
        <v>0</v>
      </c>
    </row>
    <row r="10" spans="1:19" x14ac:dyDescent="0.3">
      <c r="A10" t="s">
        <v>1075</v>
      </c>
      <c r="B10">
        <v>20250003</v>
      </c>
      <c r="C10" s="7">
        <v>45839</v>
      </c>
      <c r="D10" s="7">
        <v>73050</v>
      </c>
      <c r="E10" t="s">
        <v>1080</v>
      </c>
      <c r="F10" t="s">
        <v>49</v>
      </c>
      <c r="G10" t="s">
        <v>383</v>
      </c>
      <c r="H10" t="s">
        <v>382</v>
      </c>
      <c r="I10" t="s">
        <v>1081</v>
      </c>
      <c r="J10" t="s">
        <v>1060</v>
      </c>
      <c r="K10">
        <v>38220</v>
      </c>
      <c r="L10" t="s">
        <v>1068</v>
      </c>
      <c r="M10" t="s">
        <v>382</v>
      </c>
      <c r="N10">
        <v>630</v>
      </c>
      <c r="O10">
        <v>126</v>
      </c>
      <c r="P10">
        <v>756</v>
      </c>
      <c r="R10">
        <v>0</v>
      </c>
    </row>
    <row r="11" spans="1:19" x14ac:dyDescent="0.3">
      <c r="A11" t="s">
        <v>1057</v>
      </c>
      <c r="B11">
        <v>20260009</v>
      </c>
      <c r="C11" s="7">
        <v>41180</v>
      </c>
      <c r="D11" s="7">
        <v>73050</v>
      </c>
      <c r="E11" t="s">
        <v>1082</v>
      </c>
      <c r="F11" t="s">
        <v>49</v>
      </c>
      <c r="G11" t="s">
        <v>415</v>
      </c>
      <c r="H11" t="s">
        <v>768</v>
      </c>
      <c r="I11" t="s">
        <v>1083</v>
      </c>
      <c r="J11" t="s">
        <v>1060</v>
      </c>
      <c r="K11">
        <v>38000</v>
      </c>
      <c r="L11" t="s">
        <v>1084</v>
      </c>
      <c r="M11" t="s">
        <v>1085</v>
      </c>
      <c r="N11" t="s">
        <v>1086</v>
      </c>
      <c r="O11">
        <v>205.93</v>
      </c>
      <c r="P11" t="s">
        <v>1087</v>
      </c>
      <c r="R11">
        <v>0</v>
      </c>
    </row>
    <row r="12" spans="1:19" x14ac:dyDescent="0.3">
      <c r="A12" t="s">
        <v>1057</v>
      </c>
      <c r="B12">
        <v>20260010</v>
      </c>
      <c r="C12" s="7">
        <v>42821</v>
      </c>
      <c r="D12" s="7">
        <v>73050</v>
      </c>
      <c r="E12" t="s">
        <v>1088</v>
      </c>
      <c r="F12" t="s">
        <v>49</v>
      </c>
      <c r="G12" t="s">
        <v>85</v>
      </c>
      <c r="H12" t="s">
        <v>98</v>
      </c>
      <c r="I12" t="s">
        <v>1089</v>
      </c>
      <c r="J12" t="s">
        <v>1060</v>
      </c>
      <c r="K12">
        <v>38000</v>
      </c>
      <c r="L12" t="s">
        <v>1071</v>
      </c>
      <c r="M12" t="s">
        <v>1090</v>
      </c>
      <c r="N12">
        <v>938.04</v>
      </c>
      <c r="P12">
        <v>938.04</v>
      </c>
      <c r="R12">
        <v>0</v>
      </c>
    </row>
    <row r="13" spans="1:19" x14ac:dyDescent="0.3">
      <c r="A13" t="s">
        <v>1075</v>
      </c>
      <c r="B13">
        <v>20170001</v>
      </c>
      <c r="C13" s="7">
        <v>42877</v>
      </c>
      <c r="D13" s="7">
        <v>73050</v>
      </c>
      <c r="F13" t="s">
        <v>49</v>
      </c>
      <c r="G13" t="s">
        <v>85</v>
      </c>
      <c r="H13" t="s">
        <v>116</v>
      </c>
      <c r="I13" t="s">
        <v>1091</v>
      </c>
      <c r="J13" t="s">
        <v>1060</v>
      </c>
      <c r="K13">
        <v>38100</v>
      </c>
      <c r="L13" t="s">
        <v>1071</v>
      </c>
      <c r="M13" t="s">
        <v>1092</v>
      </c>
      <c r="N13">
        <v>966.08</v>
      </c>
      <c r="O13">
        <v>193.22</v>
      </c>
      <c r="P13" t="s">
        <v>1093</v>
      </c>
      <c r="R13">
        <v>0</v>
      </c>
    </row>
    <row r="14" spans="1:19" x14ac:dyDescent="0.3">
      <c r="A14" t="s">
        <v>1057</v>
      </c>
      <c r="B14">
        <v>20260011</v>
      </c>
      <c r="C14" s="7">
        <v>41521</v>
      </c>
      <c r="D14" s="7">
        <v>73050</v>
      </c>
      <c r="E14" t="s">
        <v>1094</v>
      </c>
      <c r="F14" t="s">
        <v>49</v>
      </c>
      <c r="G14" t="s">
        <v>92</v>
      </c>
      <c r="H14" t="s">
        <v>242</v>
      </c>
      <c r="I14" t="s">
        <v>1095</v>
      </c>
      <c r="J14" t="s">
        <v>1060</v>
      </c>
      <c r="K14">
        <v>38000</v>
      </c>
      <c r="L14" t="s">
        <v>1071</v>
      </c>
      <c r="M14" t="s">
        <v>242</v>
      </c>
      <c r="N14">
        <v>156.87</v>
      </c>
      <c r="O14">
        <v>31.37</v>
      </c>
      <c r="P14">
        <v>188.24</v>
      </c>
      <c r="R14">
        <v>0</v>
      </c>
    </row>
    <row r="15" spans="1:19" x14ac:dyDescent="0.3">
      <c r="A15" t="s">
        <v>1057</v>
      </c>
      <c r="B15">
        <v>20260012</v>
      </c>
      <c r="C15" s="7">
        <v>46174</v>
      </c>
      <c r="D15" s="7">
        <v>73050</v>
      </c>
      <c r="E15" t="s">
        <v>1096</v>
      </c>
      <c r="F15" t="s">
        <v>49</v>
      </c>
      <c r="G15" t="s">
        <v>409</v>
      </c>
      <c r="H15" t="s">
        <v>408</v>
      </c>
      <c r="I15" t="s">
        <v>1097</v>
      </c>
      <c r="J15" t="s">
        <v>1060</v>
      </c>
      <c r="K15">
        <v>73000</v>
      </c>
      <c r="L15" t="s">
        <v>1098</v>
      </c>
      <c r="M15" t="s">
        <v>408</v>
      </c>
      <c r="N15">
        <v>295</v>
      </c>
      <c r="O15">
        <v>59</v>
      </c>
      <c r="P15">
        <v>354</v>
      </c>
      <c r="R15">
        <v>0</v>
      </c>
    </row>
    <row r="16" spans="1:19" x14ac:dyDescent="0.3">
      <c r="A16" t="s">
        <v>1057</v>
      </c>
      <c r="B16">
        <v>20260013</v>
      </c>
      <c r="C16" s="7">
        <v>44746</v>
      </c>
      <c r="D16" s="7">
        <v>73050</v>
      </c>
      <c r="E16" t="s">
        <v>1099</v>
      </c>
      <c r="F16" t="s">
        <v>49</v>
      </c>
      <c r="G16" t="s">
        <v>760</v>
      </c>
      <c r="H16" t="s">
        <v>759</v>
      </c>
      <c r="I16" t="s">
        <v>1100</v>
      </c>
      <c r="J16" t="s">
        <v>1060</v>
      </c>
      <c r="K16">
        <v>38000</v>
      </c>
      <c r="L16" t="s">
        <v>1084</v>
      </c>
      <c r="M16" t="s">
        <v>1101</v>
      </c>
      <c r="N16">
        <v>350.33</v>
      </c>
      <c r="O16">
        <v>70.069999999999993</v>
      </c>
      <c r="P16">
        <v>420.4</v>
      </c>
      <c r="R16">
        <v>0</v>
      </c>
    </row>
    <row r="17" spans="1:18" x14ac:dyDescent="0.3">
      <c r="A17" t="s">
        <v>1057</v>
      </c>
      <c r="B17">
        <v>20260592</v>
      </c>
      <c r="C17" s="7">
        <v>45313</v>
      </c>
      <c r="D17" s="7">
        <v>73050</v>
      </c>
      <c r="E17" t="s">
        <v>1102</v>
      </c>
      <c r="F17" t="s">
        <v>49</v>
      </c>
      <c r="G17" t="s">
        <v>671</v>
      </c>
      <c r="H17" t="s">
        <v>669</v>
      </c>
      <c r="I17" t="s">
        <v>1103</v>
      </c>
      <c r="J17" t="s">
        <v>1060</v>
      </c>
      <c r="K17">
        <v>38120</v>
      </c>
      <c r="L17" t="s">
        <v>1104</v>
      </c>
      <c r="M17" t="s">
        <v>1105</v>
      </c>
      <c r="N17">
        <v>360</v>
      </c>
      <c r="O17">
        <v>72</v>
      </c>
      <c r="P17">
        <v>432</v>
      </c>
      <c r="R17">
        <v>0</v>
      </c>
    </row>
    <row r="18" spans="1:18" x14ac:dyDescent="0.3">
      <c r="A18" t="s">
        <v>1057</v>
      </c>
      <c r="B18">
        <v>20200001</v>
      </c>
      <c r="C18" s="7">
        <v>43998</v>
      </c>
      <c r="D18" s="7">
        <v>73050</v>
      </c>
      <c r="E18" t="s">
        <v>1106</v>
      </c>
      <c r="F18" t="s">
        <v>49</v>
      </c>
      <c r="G18" t="s">
        <v>390</v>
      </c>
      <c r="H18" t="s">
        <v>391</v>
      </c>
      <c r="I18" t="s">
        <v>1107</v>
      </c>
      <c r="J18" t="s">
        <v>1060</v>
      </c>
      <c r="K18">
        <v>38500</v>
      </c>
      <c r="L18" t="s">
        <v>1108</v>
      </c>
      <c r="M18" t="s">
        <v>1109</v>
      </c>
      <c r="N18">
        <v>475.99</v>
      </c>
      <c r="O18">
        <v>95.2</v>
      </c>
      <c r="P18">
        <v>571.19000000000005</v>
      </c>
      <c r="R18">
        <v>0</v>
      </c>
    </row>
    <row r="19" spans="1:18" x14ac:dyDescent="0.3">
      <c r="A19" t="s">
        <v>1057</v>
      </c>
      <c r="B19">
        <v>20260015</v>
      </c>
      <c r="C19" s="7">
        <v>42186</v>
      </c>
      <c r="D19" s="7">
        <v>73050</v>
      </c>
      <c r="E19" t="s">
        <v>1110</v>
      </c>
      <c r="F19" t="s">
        <v>52</v>
      </c>
      <c r="G19" t="s">
        <v>85</v>
      </c>
      <c r="H19" t="s">
        <v>198</v>
      </c>
      <c r="I19" t="s">
        <v>1111</v>
      </c>
      <c r="J19" t="s">
        <v>1060</v>
      </c>
      <c r="K19">
        <v>38000</v>
      </c>
      <c r="L19" t="s">
        <v>1071</v>
      </c>
      <c r="M19" t="s">
        <v>1112</v>
      </c>
      <c r="N19" t="s">
        <v>1113</v>
      </c>
      <c r="O19">
        <v>342.63</v>
      </c>
      <c r="P19" t="s">
        <v>1114</v>
      </c>
      <c r="R19">
        <v>0</v>
      </c>
    </row>
    <row r="20" spans="1:18" x14ac:dyDescent="0.3">
      <c r="A20" t="s">
        <v>1057</v>
      </c>
      <c r="B20">
        <v>20260480</v>
      </c>
      <c r="C20" s="7">
        <v>41214</v>
      </c>
      <c r="D20" s="7">
        <v>73050</v>
      </c>
      <c r="E20" t="s">
        <v>1115</v>
      </c>
      <c r="F20" t="s">
        <v>49</v>
      </c>
      <c r="G20" t="s">
        <v>77</v>
      </c>
      <c r="H20" t="s">
        <v>76</v>
      </c>
      <c r="I20" t="s">
        <v>1116</v>
      </c>
      <c r="J20" t="s">
        <v>1060</v>
      </c>
      <c r="K20">
        <v>38000</v>
      </c>
      <c r="L20" t="s">
        <v>1084</v>
      </c>
      <c r="M20" t="s">
        <v>76</v>
      </c>
      <c r="N20">
        <v>500.13</v>
      </c>
      <c r="O20">
        <v>100.03</v>
      </c>
      <c r="P20">
        <v>600.16</v>
      </c>
      <c r="R20">
        <v>0</v>
      </c>
    </row>
    <row r="21" spans="1:18" x14ac:dyDescent="0.3">
      <c r="A21" t="s">
        <v>1057</v>
      </c>
      <c r="B21">
        <v>20200002</v>
      </c>
      <c r="C21" s="7">
        <v>44000</v>
      </c>
      <c r="D21" s="7">
        <v>73050</v>
      </c>
      <c r="E21" t="s">
        <v>1117</v>
      </c>
      <c r="F21" t="s">
        <v>49</v>
      </c>
      <c r="G21" t="s">
        <v>389</v>
      </c>
      <c r="H21" t="s">
        <v>388</v>
      </c>
      <c r="J21" t="s">
        <v>1060</v>
      </c>
      <c r="M21" t="s">
        <v>1118</v>
      </c>
      <c r="N21">
        <v>475.99</v>
      </c>
      <c r="O21">
        <v>95.2</v>
      </c>
      <c r="P21">
        <v>571.19000000000005</v>
      </c>
      <c r="R21">
        <v>0</v>
      </c>
    </row>
    <row r="22" spans="1:18" x14ac:dyDescent="0.3">
      <c r="A22" t="s">
        <v>1057</v>
      </c>
      <c r="B22">
        <v>20260016</v>
      </c>
      <c r="C22" s="7">
        <v>44180</v>
      </c>
      <c r="D22" s="7">
        <v>73050</v>
      </c>
      <c r="E22" t="s">
        <v>1119</v>
      </c>
      <c r="F22" t="s">
        <v>49</v>
      </c>
      <c r="G22" t="s">
        <v>390</v>
      </c>
      <c r="H22" t="s">
        <v>388</v>
      </c>
      <c r="J22" t="s">
        <v>1060</v>
      </c>
      <c r="M22" t="s">
        <v>1120</v>
      </c>
      <c r="N22">
        <v>475.99</v>
      </c>
      <c r="O22">
        <v>95.2</v>
      </c>
      <c r="P22">
        <v>571.19000000000005</v>
      </c>
      <c r="R22">
        <v>0</v>
      </c>
    </row>
    <row r="23" spans="1:18" x14ac:dyDescent="0.3">
      <c r="A23" t="s">
        <v>1057</v>
      </c>
      <c r="B23">
        <v>20260481</v>
      </c>
      <c r="C23" s="7">
        <v>44880</v>
      </c>
      <c r="D23" s="7">
        <v>73050</v>
      </c>
      <c r="E23" t="s">
        <v>1121</v>
      </c>
      <c r="F23" t="s">
        <v>52</v>
      </c>
      <c r="G23" t="s">
        <v>70</v>
      </c>
      <c r="H23" t="s">
        <v>237</v>
      </c>
      <c r="I23" t="s">
        <v>237</v>
      </c>
      <c r="J23" t="s">
        <v>1060</v>
      </c>
      <c r="K23">
        <v>38170</v>
      </c>
      <c r="L23" t="s">
        <v>1122</v>
      </c>
      <c r="M23" t="s">
        <v>1123</v>
      </c>
      <c r="N23" t="s">
        <v>1124</v>
      </c>
      <c r="O23">
        <v>295.58999999999997</v>
      </c>
      <c r="P23" t="s">
        <v>1125</v>
      </c>
      <c r="R23">
        <v>0</v>
      </c>
    </row>
    <row r="24" spans="1:18" x14ac:dyDescent="0.3">
      <c r="A24" t="s">
        <v>1057</v>
      </c>
      <c r="B24">
        <v>20260483</v>
      </c>
      <c r="C24" s="7">
        <v>42005</v>
      </c>
      <c r="D24" s="7">
        <v>73050</v>
      </c>
      <c r="E24" t="s">
        <v>1126</v>
      </c>
      <c r="F24" t="s">
        <v>49</v>
      </c>
      <c r="G24" t="s">
        <v>83</v>
      </c>
      <c r="H24" t="s">
        <v>82</v>
      </c>
      <c r="I24" t="s">
        <v>1127</v>
      </c>
      <c r="J24" t="s">
        <v>1060</v>
      </c>
      <c r="K24">
        <v>38500</v>
      </c>
      <c r="L24" t="s">
        <v>1108</v>
      </c>
      <c r="M24" t="s">
        <v>82</v>
      </c>
      <c r="N24">
        <v>307.85000000000002</v>
      </c>
      <c r="O24">
        <v>61.57</v>
      </c>
      <c r="P24">
        <v>369.42</v>
      </c>
      <c r="R24">
        <v>0</v>
      </c>
    </row>
    <row r="25" spans="1:18" x14ac:dyDescent="0.3">
      <c r="A25" t="s">
        <v>1057</v>
      </c>
      <c r="B25">
        <v>20260018</v>
      </c>
      <c r="C25" s="7">
        <v>44351</v>
      </c>
      <c r="D25" s="7">
        <v>73050</v>
      </c>
      <c r="E25" t="s">
        <v>1128</v>
      </c>
      <c r="F25" t="s">
        <v>49</v>
      </c>
      <c r="G25" t="s">
        <v>247</v>
      </c>
      <c r="H25" t="s">
        <v>246</v>
      </c>
      <c r="I25" t="s">
        <v>1129</v>
      </c>
      <c r="J25" t="s">
        <v>1060</v>
      </c>
      <c r="K25">
        <v>73000</v>
      </c>
      <c r="L25" t="s">
        <v>1130</v>
      </c>
      <c r="M25" t="s">
        <v>1131</v>
      </c>
      <c r="N25">
        <v>776.08</v>
      </c>
      <c r="O25">
        <v>155.22</v>
      </c>
      <c r="P25">
        <v>931.3</v>
      </c>
      <c r="R25">
        <v>0</v>
      </c>
    </row>
    <row r="26" spans="1:18" x14ac:dyDescent="0.3">
      <c r="A26" t="s">
        <v>1057</v>
      </c>
      <c r="B26">
        <v>20260482</v>
      </c>
      <c r="C26" s="7">
        <v>38869</v>
      </c>
      <c r="D26" s="7">
        <v>73050</v>
      </c>
      <c r="E26" t="s">
        <v>1132</v>
      </c>
      <c r="F26" t="s">
        <v>49</v>
      </c>
      <c r="G26" t="s">
        <v>167</v>
      </c>
      <c r="H26" t="s">
        <v>756</v>
      </c>
      <c r="I26" t="s">
        <v>1133</v>
      </c>
      <c r="J26" t="s">
        <v>1060</v>
      </c>
      <c r="K26">
        <v>38000</v>
      </c>
      <c r="L26" t="s">
        <v>1071</v>
      </c>
      <c r="M26" t="s">
        <v>756</v>
      </c>
      <c r="N26">
        <v>321.27</v>
      </c>
      <c r="O26">
        <v>64.25</v>
      </c>
      <c r="P26">
        <v>385.52</v>
      </c>
      <c r="R26">
        <v>0</v>
      </c>
    </row>
    <row r="27" spans="1:18" x14ac:dyDescent="0.3">
      <c r="A27" t="s">
        <v>1057</v>
      </c>
      <c r="B27">
        <v>20260019</v>
      </c>
      <c r="C27" s="7">
        <v>41215</v>
      </c>
      <c r="D27" s="7">
        <v>73050</v>
      </c>
      <c r="E27" t="s">
        <v>1134</v>
      </c>
      <c r="F27" t="s">
        <v>49</v>
      </c>
      <c r="G27" t="s">
        <v>92</v>
      </c>
      <c r="H27" t="s">
        <v>364</v>
      </c>
      <c r="I27" t="s">
        <v>1135</v>
      </c>
      <c r="J27" t="s">
        <v>1060</v>
      </c>
      <c r="K27">
        <v>38000</v>
      </c>
      <c r="L27" t="s">
        <v>1071</v>
      </c>
      <c r="M27" t="s">
        <v>1136</v>
      </c>
      <c r="N27">
        <v>287.3</v>
      </c>
      <c r="O27">
        <v>57.46</v>
      </c>
      <c r="P27">
        <v>344.76</v>
      </c>
      <c r="R27">
        <v>0</v>
      </c>
    </row>
    <row r="28" spans="1:18" x14ac:dyDescent="0.3">
      <c r="A28" t="s">
        <v>1057</v>
      </c>
      <c r="B28">
        <v>20260020</v>
      </c>
      <c r="C28" s="7">
        <v>45536</v>
      </c>
      <c r="D28" s="7">
        <v>73050</v>
      </c>
      <c r="E28" t="s">
        <v>1137</v>
      </c>
      <c r="F28" t="s">
        <v>49</v>
      </c>
      <c r="G28" t="s">
        <v>114</v>
      </c>
      <c r="H28" t="s">
        <v>331</v>
      </c>
      <c r="I28" t="s">
        <v>1138</v>
      </c>
      <c r="J28" t="s">
        <v>1060</v>
      </c>
      <c r="K28">
        <v>38400</v>
      </c>
      <c r="L28" t="s">
        <v>1139</v>
      </c>
      <c r="M28" t="s">
        <v>1140</v>
      </c>
      <c r="N28" t="s">
        <v>1141</v>
      </c>
      <c r="O28">
        <v>460</v>
      </c>
      <c r="P28" t="s">
        <v>1142</v>
      </c>
      <c r="R28">
        <v>0</v>
      </c>
    </row>
    <row r="29" spans="1:18" x14ac:dyDescent="0.3">
      <c r="A29" t="s">
        <v>1057</v>
      </c>
      <c r="B29">
        <v>20260294</v>
      </c>
      <c r="C29" s="7">
        <v>41640</v>
      </c>
      <c r="D29" s="7">
        <v>73050</v>
      </c>
      <c r="E29" t="s">
        <v>1143</v>
      </c>
      <c r="F29" t="s">
        <v>49</v>
      </c>
      <c r="G29" t="s">
        <v>62</v>
      </c>
      <c r="H29" t="s">
        <v>547</v>
      </c>
      <c r="I29" t="s">
        <v>1144</v>
      </c>
      <c r="J29" t="s">
        <v>1060</v>
      </c>
      <c r="K29">
        <v>38500</v>
      </c>
      <c r="L29" t="s">
        <v>1108</v>
      </c>
      <c r="M29" t="s">
        <v>1145</v>
      </c>
      <c r="N29">
        <v>496.23</v>
      </c>
      <c r="O29">
        <v>99.25</v>
      </c>
      <c r="P29">
        <v>595.48</v>
      </c>
      <c r="R29">
        <v>0</v>
      </c>
    </row>
    <row r="30" spans="1:18" x14ac:dyDescent="0.3">
      <c r="A30" t="s">
        <v>1057</v>
      </c>
      <c r="B30">
        <v>20260022</v>
      </c>
      <c r="C30" s="7">
        <v>45689</v>
      </c>
      <c r="D30" s="7">
        <v>73050</v>
      </c>
      <c r="E30" t="s">
        <v>1146</v>
      </c>
      <c r="F30" t="s">
        <v>49</v>
      </c>
      <c r="G30" t="s">
        <v>1147</v>
      </c>
      <c r="H30" t="s">
        <v>375</v>
      </c>
      <c r="I30" t="s">
        <v>1148</v>
      </c>
      <c r="J30" t="s">
        <v>1060</v>
      </c>
      <c r="K30">
        <v>38100</v>
      </c>
      <c r="L30" t="s">
        <v>1084</v>
      </c>
      <c r="M30" t="s">
        <v>375</v>
      </c>
      <c r="N30" t="s">
        <v>1149</v>
      </c>
      <c r="O30">
        <v>224</v>
      </c>
      <c r="P30" t="s">
        <v>1150</v>
      </c>
      <c r="R30">
        <v>0</v>
      </c>
    </row>
    <row r="31" spans="1:18" x14ac:dyDescent="0.3">
      <c r="A31" t="s">
        <v>1057</v>
      </c>
      <c r="B31">
        <v>20260584</v>
      </c>
      <c r="C31" s="7">
        <v>46204</v>
      </c>
      <c r="D31" s="7">
        <v>73050</v>
      </c>
      <c r="E31" t="s">
        <v>1151</v>
      </c>
      <c r="F31" t="s">
        <v>52</v>
      </c>
      <c r="G31" t="s">
        <v>264</v>
      </c>
      <c r="H31" t="s">
        <v>263</v>
      </c>
      <c r="I31" t="s">
        <v>1152</v>
      </c>
      <c r="J31" t="s">
        <v>1060</v>
      </c>
      <c r="K31">
        <v>38120</v>
      </c>
      <c r="L31" t="s">
        <v>1153</v>
      </c>
      <c r="M31" t="s">
        <v>263</v>
      </c>
      <c r="N31" t="s">
        <v>1154</v>
      </c>
      <c r="O31" t="s">
        <v>1155</v>
      </c>
      <c r="P31" t="s">
        <v>1156</v>
      </c>
      <c r="R31">
        <v>0</v>
      </c>
    </row>
    <row r="32" spans="1:18" x14ac:dyDescent="0.3">
      <c r="A32" t="s">
        <v>1057</v>
      </c>
      <c r="B32">
        <v>20260602</v>
      </c>
      <c r="C32" s="7">
        <v>43862</v>
      </c>
      <c r="D32" s="7">
        <v>73050</v>
      </c>
      <c r="E32" t="s">
        <v>1157</v>
      </c>
      <c r="F32" t="s">
        <v>49</v>
      </c>
      <c r="G32" t="s">
        <v>279</v>
      </c>
      <c r="H32" t="s">
        <v>1158</v>
      </c>
      <c r="I32" t="s">
        <v>1159</v>
      </c>
      <c r="J32" t="s">
        <v>1060</v>
      </c>
      <c r="K32">
        <v>38130</v>
      </c>
      <c r="L32" t="s">
        <v>1160</v>
      </c>
      <c r="M32" t="s">
        <v>1161</v>
      </c>
      <c r="N32" t="s">
        <v>1162</v>
      </c>
      <c r="O32">
        <v>262.24</v>
      </c>
      <c r="P32" t="s">
        <v>1163</v>
      </c>
      <c r="R32">
        <v>0</v>
      </c>
    </row>
    <row r="33" spans="1:18" x14ac:dyDescent="0.3">
      <c r="A33" t="s">
        <v>1057</v>
      </c>
      <c r="B33">
        <v>20260025</v>
      </c>
      <c r="C33" s="7">
        <v>44874</v>
      </c>
      <c r="D33" s="7">
        <v>73050</v>
      </c>
      <c r="E33" t="s">
        <v>1164</v>
      </c>
      <c r="F33" t="s">
        <v>49</v>
      </c>
      <c r="G33" t="s">
        <v>92</v>
      </c>
      <c r="H33" t="s">
        <v>333</v>
      </c>
      <c r="I33" t="s">
        <v>1165</v>
      </c>
      <c r="J33" t="s">
        <v>1060</v>
      </c>
      <c r="K33">
        <v>38400</v>
      </c>
      <c r="L33" t="s">
        <v>1166</v>
      </c>
      <c r="M33" t="s">
        <v>333</v>
      </c>
      <c r="N33">
        <v>538.20000000000005</v>
      </c>
      <c r="O33">
        <v>107.64</v>
      </c>
      <c r="P33">
        <v>645.84</v>
      </c>
      <c r="R33">
        <v>0</v>
      </c>
    </row>
    <row r="34" spans="1:18" x14ac:dyDescent="0.3">
      <c r="A34" t="s">
        <v>1057</v>
      </c>
      <c r="B34">
        <v>20260026</v>
      </c>
      <c r="C34" s="7">
        <v>45627</v>
      </c>
      <c r="D34" s="7">
        <v>73050</v>
      </c>
      <c r="E34" t="s">
        <v>1167</v>
      </c>
      <c r="F34" t="s">
        <v>49</v>
      </c>
      <c r="G34" t="s">
        <v>342</v>
      </c>
      <c r="H34" t="s">
        <v>616</v>
      </c>
      <c r="I34" t="s">
        <v>1168</v>
      </c>
      <c r="J34" t="s">
        <v>1060</v>
      </c>
      <c r="K34">
        <v>38360</v>
      </c>
      <c r="L34" t="s">
        <v>1169</v>
      </c>
      <c r="M34" t="s">
        <v>1170</v>
      </c>
      <c r="N34">
        <v>540</v>
      </c>
      <c r="O34">
        <v>108</v>
      </c>
      <c r="P34">
        <v>648</v>
      </c>
      <c r="R34">
        <v>0</v>
      </c>
    </row>
    <row r="35" spans="1:18" x14ac:dyDescent="0.3">
      <c r="A35" t="s">
        <v>1057</v>
      </c>
      <c r="B35">
        <v>20260027</v>
      </c>
      <c r="C35" s="7">
        <v>46056</v>
      </c>
      <c r="D35" s="7">
        <v>73050</v>
      </c>
      <c r="E35" t="s">
        <v>1171</v>
      </c>
      <c r="F35" t="s">
        <v>49</v>
      </c>
      <c r="G35" t="s">
        <v>415</v>
      </c>
      <c r="H35" t="s">
        <v>763</v>
      </c>
      <c r="I35" t="s">
        <v>1172</v>
      </c>
      <c r="J35" t="s">
        <v>1060</v>
      </c>
      <c r="K35">
        <v>38000</v>
      </c>
      <c r="L35" t="s">
        <v>1084</v>
      </c>
      <c r="M35" t="s">
        <v>1173</v>
      </c>
      <c r="N35">
        <v>330</v>
      </c>
      <c r="O35">
        <v>66</v>
      </c>
      <c r="P35">
        <v>396</v>
      </c>
      <c r="R35">
        <v>0</v>
      </c>
    </row>
    <row r="36" spans="1:18" x14ac:dyDescent="0.3">
      <c r="A36" t="s">
        <v>1057</v>
      </c>
      <c r="B36">
        <v>20260028</v>
      </c>
      <c r="C36" s="7">
        <v>46022</v>
      </c>
      <c r="D36" s="7">
        <v>73050</v>
      </c>
      <c r="E36" t="s">
        <v>1174</v>
      </c>
      <c r="F36" t="s">
        <v>49</v>
      </c>
      <c r="G36" t="s">
        <v>615</v>
      </c>
      <c r="H36" t="s">
        <v>614</v>
      </c>
      <c r="I36" t="s">
        <v>1175</v>
      </c>
      <c r="J36" t="s">
        <v>1060</v>
      </c>
      <c r="K36">
        <v>38100</v>
      </c>
      <c r="L36" t="s">
        <v>1084</v>
      </c>
      <c r="M36" t="s">
        <v>614</v>
      </c>
      <c r="N36">
        <v>245.3</v>
      </c>
      <c r="O36">
        <v>49.06</v>
      </c>
      <c r="P36">
        <v>294.36</v>
      </c>
      <c r="R36">
        <v>0</v>
      </c>
    </row>
    <row r="37" spans="1:18" x14ac:dyDescent="0.3">
      <c r="A37" t="s">
        <v>1057</v>
      </c>
      <c r="B37">
        <v>20260029</v>
      </c>
      <c r="C37" s="7">
        <v>42369</v>
      </c>
      <c r="D37" s="7">
        <v>73050</v>
      </c>
      <c r="E37" t="s">
        <v>1176</v>
      </c>
      <c r="F37" t="s">
        <v>49</v>
      </c>
      <c r="G37" t="s">
        <v>667</v>
      </c>
      <c r="H37" t="s">
        <v>666</v>
      </c>
      <c r="I37" t="s">
        <v>1177</v>
      </c>
      <c r="J37" t="s">
        <v>1060</v>
      </c>
      <c r="K37">
        <v>38100</v>
      </c>
      <c r="L37" t="s">
        <v>1084</v>
      </c>
      <c r="M37" t="s">
        <v>666</v>
      </c>
      <c r="N37">
        <v>357.49</v>
      </c>
      <c r="O37">
        <v>71.5</v>
      </c>
      <c r="P37">
        <v>428.99</v>
      </c>
      <c r="R37">
        <v>0</v>
      </c>
    </row>
    <row r="38" spans="1:18" x14ac:dyDescent="0.3">
      <c r="A38" t="s">
        <v>1057</v>
      </c>
      <c r="B38">
        <v>20260030</v>
      </c>
      <c r="C38" s="7">
        <v>43777</v>
      </c>
      <c r="D38" s="7">
        <v>73050</v>
      </c>
      <c r="E38" t="s">
        <v>1178</v>
      </c>
      <c r="F38" t="s">
        <v>49</v>
      </c>
      <c r="G38" t="s">
        <v>760</v>
      </c>
      <c r="H38" t="s">
        <v>769</v>
      </c>
      <c r="I38" t="s">
        <v>1179</v>
      </c>
      <c r="J38" t="s">
        <v>1060</v>
      </c>
      <c r="K38">
        <v>38000</v>
      </c>
      <c r="L38" t="s">
        <v>1071</v>
      </c>
      <c r="M38" t="s">
        <v>1180</v>
      </c>
      <c r="N38" t="s">
        <v>1181</v>
      </c>
      <c r="O38">
        <v>204.29</v>
      </c>
      <c r="P38" t="s">
        <v>1182</v>
      </c>
      <c r="R38">
        <v>0</v>
      </c>
    </row>
    <row r="39" spans="1:18" x14ac:dyDescent="0.3">
      <c r="A39" t="s">
        <v>1057</v>
      </c>
      <c r="B39">
        <v>20240003</v>
      </c>
      <c r="C39" s="7">
        <v>45568</v>
      </c>
      <c r="D39" s="7">
        <v>73050</v>
      </c>
      <c r="E39" t="s">
        <v>1183</v>
      </c>
      <c r="F39" t="s">
        <v>49</v>
      </c>
      <c r="G39" t="s">
        <v>395</v>
      </c>
      <c r="H39" t="s">
        <v>394</v>
      </c>
      <c r="I39" t="s">
        <v>1184</v>
      </c>
      <c r="J39" t="s">
        <v>1060</v>
      </c>
      <c r="K39">
        <v>38500</v>
      </c>
      <c r="L39" t="s">
        <v>1108</v>
      </c>
      <c r="M39" t="s">
        <v>394</v>
      </c>
      <c r="N39" t="s">
        <v>1185</v>
      </c>
      <c r="O39">
        <v>200</v>
      </c>
      <c r="P39" t="s">
        <v>1186</v>
      </c>
      <c r="R39">
        <v>0</v>
      </c>
    </row>
    <row r="40" spans="1:18" x14ac:dyDescent="0.3">
      <c r="A40" t="s">
        <v>1057</v>
      </c>
      <c r="B40">
        <v>20260031</v>
      </c>
      <c r="C40" s="7">
        <v>45554</v>
      </c>
      <c r="D40" s="7">
        <v>73050</v>
      </c>
      <c r="E40" t="s">
        <v>1187</v>
      </c>
      <c r="F40" t="s">
        <v>49</v>
      </c>
      <c r="G40" t="s">
        <v>618</v>
      </c>
      <c r="H40" t="s">
        <v>617</v>
      </c>
      <c r="I40" t="s">
        <v>1168</v>
      </c>
      <c r="J40" t="s">
        <v>1060</v>
      </c>
      <c r="K40">
        <v>38360</v>
      </c>
      <c r="L40" t="s">
        <v>1169</v>
      </c>
      <c r="M40" t="s">
        <v>617</v>
      </c>
      <c r="N40">
        <v>280</v>
      </c>
      <c r="O40">
        <v>56</v>
      </c>
      <c r="P40">
        <v>336</v>
      </c>
      <c r="R40">
        <v>0</v>
      </c>
    </row>
    <row r="41" spans="1:18" x14ac:dyDescent="0.3">
      <c r="A41" t="s">
        <v>1057</v>
      </c>
      <c r="B41">
        <v>20260032</v>
      </c>
      <c r="C41" s="7">
        <v>44173</v>
      </c>
      <c r="D41" s="7">
        <v>73050</v>
      </c>
      <c r="E41" t="s">
        <v>1188</v>
      </c>
      <c r="F41" t="s">
        <v>49</v>
      </c>
      <c r="G41" t="s">
        <v>1147</v>
      </c>
      <c r="H41" t="s">
        <v>334</v>
      </c>
      <c r="I41" t="s">
        <v>1189</v>
      </c>
      <c r="J41" t="s">
        <v>1060</v>
      </c>
      <c r="K41">
        <v>38120</v>
      </c>
      <c r="L41" t="s">
        <v>1153</v>
      </c>
      <c r="M41" t="s">
        <v>334</v>
      </c>
      <c r="N41" t="s">
        <v>1190</v>
      </c>
      <c r="O41">
        <v>317.39999999999998</v>
      </c>
      <c r="P41" t="s">
        <v>1191</v>
      </c>
      <c r="R41">
        <v>0</v>
      </c>
    </row>
    <row r="42" spans="1:18" x14ac:dyDescent="0.3">
      <c r="A42" t="s">
        <v>1057</v>
      </c>
      <c r="B42">
        <v>20260033</v>
      </c>
      <c r="C42" s="7">
        <v>42248</v>
      </c>
      <c r="D42" s="7">
        <v>73050</v>
      </c>
      <c r="E42" t="s">
        <v>1192</v>
      </c>
      <c r="F42" t="s">
        <v>49</v>
      </c>
      <c r="G42" t="s">
        <v>210</v>
      </c>
      <c r="H42" t="s">
        <v>248</v>
      </c>
      <c r="I42" t="s">
        <v>1193</v>
      </c>
      <c r="J42" t="s">
        <v>1060</v>
      </c>
      <c r="K42">
        <v>38220</v>
      </c>
      <c r="L42" t="s">
        <v>1078</v>
      </c>
      <c r="M42" t="s">
        <v>248</v>
      </c>
      <c r="N42">
        <v>719.31</v>
      </c>
      <c r="O42">
        <v>143.86000000000001</v>
      </c>
      <c r="P42">
        <v>863.17</v>
      </c>
      <c r="R42">
        <v>0</v>
      </c>
    </row>
    <row r="43" spans="1:18" x14ac:dyDescent="0.3">
      <c r="A43" t="s">
        <v>1057</v>
      </c>
      <c r="B43">
        <v>20260034</v>
      </c>
      <c r="C43" s="7">
        <v>44629</v>
      </c>
      <c r="D43" s="7">
        <v>73050</v>
      </c>
      <c r="E43" t="s">
        <v>1194</v>
      </c>
      <c r="F43" t="s">
        <v>49</v>
      </c>
      <c r="G43" t="s">
        <v>290</v>
      </c>
      <c r="H43" t="s">
        <v>289</v>
      </c>
      <c r="I43" t="s">
        <v>1195</v>
      </c>
      <c r="J43" t="s">
        <v>1060</v>
      </c>
      <c r="K43">
        <v>38500</v>
      </c>
      <c r="L43" t="s">
        <v>1108</v>
      </c>
      <c r="M43" t="s">
        <v>289</v>
      </c>
      <c r="N43" t="s">
        <v>1196</v>
      </c>
      <c r="O43">
        <v>236.47</v>
      </c>
      <c r="P43" t="s">
        <v>1197</v>
      </c>
      <c r="R43">
        <v>0</v>
      </c>
    </row>
    <row r="44" spans="1:18" x14ac:dyDescent="0.3">
      <c r="A44" t="s">
        <v>1057</v>
      </c>
      <c r="B44">
        <v>20260036</v>
      </c>
      <c r="C44" s="7">
        <v>45141</v>
      </c>
      <c r="D44" s="7">
        <v>46326</v>
      </c>
      <c r="E44" t="s">
        <v>1198</v>
      </c>
      <c r="F44" t="s">
        <v>49</v>
      </c>
      <c r="G44" t="s">
        <v>336</v>
      </c>
      <c r="H44" t="s">
        <v>335</v>
      </c>
      <c r="I44" t="s">
        <v>1199</v>
      </c>
      <c r="J44" t="s">
        <v>1060</v>
      </c>
      <c r="K44">
        <v>38100</v>
      </c>
      <c r="L44" t="s">
        <v>1071</v>
      </c>
      <c r="M44" t="s">
        <v>335</v>
      </c>
      <c r="N44" t="s">
        <v>1200</v>
      </c>
      <c r="O44">
        <v>308.43</v>
      </c>
      <c r="P44" t="s">
        <v>1201</v>
      </c>
      <c r="R44">
        <v>0</v>
      </c>
    </row>
    <row r="45" spans="1:18" x14ac:dyDescent="0.3">
      <c r="A45" t="s">
        <v>1057</v>
      </c>
      <c r="B45">
        <v>20260578</v>
      </c>
      <c r="C45" s="7">
        <v>39448</v>
      </c>
      <c r="D45" s="7">
        <v>73050</v>
      </c>
      <c r="E45" t="s">
        <v>1202</v>
      </c>
      <c r="F45" t="s">
        <v>49</v>
      </c>
      <c r="G45" t="s">
        <v>1147</v>
      </c>
      <c r="H45" t="s">
        <v>514</v>
      </c>
      <c r="I45" t="s">
        <v>1203</v>
      </c>
      <c r="J45" t="s">
        <v>1060</v>
      </c>
      <c r="K45">
        <v>38100</v>
      </c>
      <c r="L45" t="s">
        <v>1084</v>
      </c>
      <c r="M45" t="s">
        <v>514</v>
      </c>
      <c r="N45" t="s">
        <v>1204</v>
      </c>
      <c r="O45">
        <v>219.6</v>
      </c>
      <c r="P45" t="s">
        <v>1205</v>
      </c>
      <c r="R45">
        <v>0</v>
      </c>
    </row>
    <row r="46" spans="1:18" x14ac:dyDescent="0.3">
      <c r="A46" t="s">
        <v>1057</v>
      </c>
      <c r="B46">
        <v>20260038</v>
      </c>
      <c r="C46" s="7">
        <v>43709</v>
      </c>
      <c r="D46" s="7">
        <v>73050</v>
      </c>
      <c r="E46" t="s">
        <v>1206</v>
      </c>
      <c r="F46" t="s">
        <v>52</v>
      </c>
      <c r="G46" t="s">
        <v>85</v>
      </c>
      <c r="H46" t="s">
        <v>164</v>
      </c>
      <c r="I46" t="s">
        <v>1207</v>
      </c>
      <c r="J46" t="s">
        <v>1060</v>
      </c>
      <c r="K46">
        <v>38000</v>
      </c>
      <c r="L46" t="s">
        <v>1071</v>
      </c>
      <c r="M46" t="s">
        <v>1208</v>
      </c>
      <c r="N46">
        <v>840.49</v>
      </c>
      <c r="O46">
        <v>168.1</v>
      </c>
      <c r="P46" t="s">
        <v>1209</v>
      </c>
      <c r="R46">
        <v>0</v>
      </c>
    </row>
    <row r="47" spans="1:18" x14ac:dyDescent="0.3">
      <c r="A47" t="s">
        <v>1057</v>
      </c>
      <c r="B47">
        <v>20260039</v>
      </c>
      <c r="C47" s="7">
        <v>42309</v>
      </c>
      <c r="D47" s="7">
        <v>73050</v>
      </c>
      <c r="E47" t="s">
        <v>1210</v>
      </c>
      <c r="F47" t="s">
        <v>49</v>
      </c>
      <c r="G47" t="s">
        <v>393</v>
      </c>
      <c r="H47" t="s">
        <v>649</v>
      </c>
      <c r="I47" t="s">
        <v>1211</v>
      </c>
      <c r="J47" t="s">
        <v>1060</v>
      </c>
      <c r="K47">
        <v>38100</v>
      </c>
      <c r="L47" t="s">
        <v>1071</v>
      </c>
      <c r="M47" t="s">
        <v>1212</v>
      </c>
      <c r="N47">
        <v>372.06</v>
      </c>
      <c r="O47">
        <v>74.41</v>
      </c>
      <c r="P47">
        <v>446.47</v>
      </c>
      <c r="R47">
        <v>0</v>
      </c>
    </row>
    <row r="48" spans="1:18" x14ac:dyDescent="0.3">
      <c r="A48" t="s">
        <v>1057</v>
      </c>
      <c r="B48">
        <v>20260040</v>
      </c>
      <c r="C48" s="7">
        <v>42917</v>
      </c>
      <c r="D48" s="7">
        <v>73050</v>
      </c>
      <c r="E48" t="s">
        <v>1213</v>
      </c>
      <c r="F48" t="s">
        <v>49</v>
      </c>
      <c r="G48" t="s">
        <v>160</v>
      </c>
      <c r="H48" t="s">
        <v>159</v>
      </c>
      <c r="I48" t="s">
        <v>1214</v>
      </c>
      <c r="J48" t="s">
        <v>1060</v>
      </c>
      <c r="K48">
        <v>38000</v>
      </c>
      <c r="L48" t="s">
        <v>1071</v>
      </c>
      <c r="M48" t="s">
        <v>159</v>
      </c>
      <c r="N48">
        <v>290.49</v>
      </c>
      <c r="O48">
        <v>58.1</v>
      </c>
      <c r="P48">
        <v>348.59</v>
      </c>
      <c r="R48">
        <v>0</v>
      </c>
    </row>
    <row r="49" spans="1:18" x14ac:dyDescent="0.3">
      <c r="A49" t="s">
        <v>1057</v>
      </c>
      <c r="B49">
        <v>20260478</v>
      </c>
      <c r="C49" s="7">
        <v>42472</v>
      </c>
      <c r="D49" s="7">
        <v>73050</v>
      </c>
      <c r="E49" t="s">
        <v>1215</v>
      </c>
      <c r="F49" t="s">
        <v>49</v>
      </c>
      <c r="G49" t="s">
        <v>1216</v>
      </c>
      <c r="H49" t="s">
        <v>280</v>
      </c>
      <c r="I49" t="s">
        <v>1217</v>
      </c>
      <c r="J49" t="s">
        <v>1060</v>
      </c>
      <c r="K49">
        <v>38210</v>
      </c>
      <c r="L49" t="s">
        <v>1218</v>
      </c>
      <c r="M49" t="s">
        <v>280</v>
      </c>
      <c r="N49">
        <v>592.41</v>
      </c>
      <c r="O49">
        <v>118.48</v>
      </c>
      <c r="P49">
        <v>710.89</v>
      </c>
      <c r="R49">
        <v>0</v>
      </c>
    </row>
    <row r="50" spans="1:18" x14ac:dyDescent="0.3">
      <c r="A50" t="s">
        <v>1057</v>
      </c>
      <c r="B50">
        <v>20260042</v>
      </c>
      <c r="C50" s="7">
        <v>44662</v>
      </c>
      <c r="D50" s="7">
        <v>73050</v>
      </c>
      <c r="E50" t="s">
        <v>1219</v>
      </c>
      <c r="F50" t="s">
        <v>49</v>
      </c>
      <c r="G50" t="s">
        <v>444</v>
      </c>
      <c r="H50" t="s">
        <v>443</v>
      </c>
      <c r="I50" t="s">
        <v>1220</v>
      </c>
      <c r="J50" t="s">
        <v>1060</v>
      </c>
      <c r="K50">
        <v>38190</v>
      </c>
      <c r="L50" t="s">
        <v>1221</v>
      </c>
      <c r="M50" t="s">
        <v>1222</v>
      </c>
      <c r="N50">
        <v>524.9</v>
      </c>
      <c r="O50">
        <v>104.98</v>
      </c>
      <c r="P50">
        <v>629.88</v>
      </c>
      <c r="R50">
        <v>0</v>
      </c>
    </row>
    <row r="51" spans="1:18" x14ac:dyDescent="0.3">
      <c r="A51" t="s">
        <v>1057</v>
      </c>
      <c r="B51">
        <v>20260043</v>
      </c>
      <c r="C51" s="7">
        <v>43892</v>
      </c>
      <c r="D51" s="7">
        <v>73050</v>
      </c>
      <c r="E51" t="s">
        <v>1223</v>
      </c>
      <c r="F51" t="s">
        <v>49</v>
      </c>
      <c r="G51" t="s">
        <v>92</v>
      </c>
      <c r="H51" t="s">
        <v>162</v>
      </c>
      <c r="I51" t="s">
        <v>1224</v>
      </c>
      <c r="J51" t="s">
        <v>1060</v>
      </c>
      <c r="K51">
        <v>38000</v>
      </c>
      <c r="L51" t="s">
        <v>1071</v>
      </c>
      <c r="M51" t="s">
        <v>162</v>
      </c>
      <c r="N51">
        <v>264.52999999999997</v>
      </c>
      <c r="O51">
        <v>52.91</v>
      </c>
      <c r="P51">
        <v>317.44</v>
      </c>
      <c r="R51">
        <v>0</v>
      </c>
    </row>
    <row r="52" spans="1:18" x14ac:dyDescent="0.3">
      <c r="A52" t="s">
        <v>1057</v>
      </c>
      <c r="B52">
        <v>20260044</v>
      </c>
      <c r="C52" s="7">
        <v>46257</v>
      </c>
      <c r="D52" s="7">
        <v>73050</v>
      </c>
      <c r="E52" t="s">
        <v>1225</v>
      </c>
      <c r="F52" t="s">
        <v>49</v>
      </c>
      <c r="G52" t="s">
        <v>476</v>
      </c>
      <c r="M52" t="s">
        <v>475</v>
      </c>
      <c r="N52" t="s">
        <v>1226</v>
      </c>
      <c r="O52">
        <v>321.33999999999997</v>
      </c>
      <c r="P52" t="s">
        <v>1227</v>
      </c>
      <c r="R52">
        <v>0</v>
      </c>
    </row>
    <row r="53" spans="1:18" x14ac:dyDescent="0.3">
      <c r="A53" t="s">
        <v>1057</v>
      </c>
      <c r="B53">
        <v>20260045</v>
      </c>
      <c r="C53" s="7">
        <v>45083</v>
      </c>
      <c r="D53" s="7">
        <v>73050</v>
      </c>
      <c r="E53" t="s">
        <v>1228</v>
      </c>
      <c r="F53" t="s">
        <v>52</v>
      </c>
      <c r="G53" t="s">
        <v>85</v>
      </c>
      <c r="H53" t="s">
        <v>190</v>
      </c>
      <c r="I53" t="s">
        <v>1229</v>
      </c>
      <c r="J53" t="s">
        <v>1060</v>
      </c>
      <c r="K53">
        <v>38000</v>
      </c>
      <c r="L53" t="s">
        <v>1071</v>
      </c>
      <c r="M53" t="s">
        <v>1230</v>
      </c>
      <c r="N53">
        <v>578.46</v>
      </c>
      <c r="O53">
        <v>115.69</v>
      </c>
      <c r="P53">
        <v>694.15</v>
      </c>
      <c r="R53">
        <v>0</v>
      </c>
    </row>
    <row r="54" spans="1:18" x14ac:dyDescent="0.3">
      <c r="A54" t="s">
        <v>1057</v>
      </c>
      <c r="B54">
        <v>20260046</v>
      </c>
      <c r="C54" s="7">
        <v>43481</v>
      </c>
      <c r="D54" s="7">
        <v>73050</v>
      </c>
      <c r="E54" t="s">
        <v>1231</v>
      </c>
      <c r="F54" t="s">
        <v>49</v>
      </c>
      <c r="G54" t="s">
        <v>96</v>
      </c>
      <c r="H54" t="s">
        <v>451</v>
      </c>
      <c r="I54" t="s">
        <v>1232</v>
      </c>
      <c r="J54" t="s">
        <v>1060</v>
      </c>
      <c r="K54">
        <v>38240</v>
      </c>
      <c r="L54" t="s">
        <v>1233</v>
      </c>
      <c r="M54" t="s">
        <v>451</v>
      </c>
      <c r="N54">
        <v>718.81</v>
      </c>
      <c r="O54">
        <v>143.76</v>
      </c>
      <c r="P54">
        <v>862.57</v>
      </c>
      <c r="R54">
        <v>0</v>
      </c>
    </row>
    <row r="55" spans="1:18" x14ac:dyDescent="0.3">
      <c r="A55" t="s">
        <v>1057</v>
      </c>
      <c r="B55">
        <v>20260047</v>
      </c>
      <c r="C55" s="7">
        <v>41183</v>
      </c>
      <c r="D55" s="7">
        <v>73050</v>
      </c>
      <c r="E55" t="s">
        <v>1234</v>
      </c>
      <c r="F55" t="s">
        <v>49</v>
      </c>
      <c r="G55" t="s">
        <v>58</v>
      </c>
      <c r="H55" t="s">
        <v>193</v>
      </c>
      <c r="I55" t="s">
        <v>1235</v>
      </c>
      <c r="J55" t="s">
        <v>1060</v>
      </c>
      <c r="K55">
        <v>38000</v>
      </c>
      <c r="L55" t="s">
        <v>1071</v>
      </c>
      <c r="M55" t="s">
        <v>1236</v>
      </c>
      <c r="N55">
        <v>814.4</v>
      </c>
      <c r="O55">
        <v>162.88</v>
      </c>
      <c r="P55">
        <v>977.28</v>
      </c>
      <c r="R55">
        <v>0</v>
      </c>
    </row>
    <row r="56" spans="1:18" x14ac:dyDescent="0.3">
      <c r="A56" t="s">
        <v>1057</v>
      </c>
      <c r="B56">
        <v>20260595</v>
      </c>
      <c r="C56" s="7">
        <v>46234</v>
      </c>
      <c r="D56" s="7">
        <v>73050</v>
      </c>
      <c r="E56" t="s">
        <v>1237</v>
      </c>
      <c r="F56" t="s">
        <v>49</v>
      </c>
      <c r="G56" t="s">
        <v>135</v>
      </c>
      <c r="H56" t="s">
        <v>134</v>
      </c>
      <c r="I56" t="s">
        <v>1238</v>
      </c>
      <c r="J56" t="s">
        <v>1060</v>
      </c>
      <c r="K56">
        <v>38000</v>
      </c>
      <c r="L56" t="s">
        <v>1071</v>
      </c>
      <c r="M56" t="s">
        <v>1239</v>
      </c>
      <c r="N56" t="s">
        <v>1240</v>
      </c>
      <c r="O56">
        <v>366</v>
      </c>
      <c r="P56" t="s">
        <v>1241</v>
      </c>
      <c r="R56">
        <v>0</v>
      </c>
    </row>
    <row r="57" spans="1:18" x14ac:dyDescent="0.3">
      <c r="A57" t="s">
        <v>1057</v>
      </c>
      <c r="B57">
        <v>20260570</v>
      </c>
      <c r="C57" s="7">
        <v>43282</v>
      </c>
      <c r="D57" s="7">
        <v>73050</v>
      </c>
      <c r="E57" t="s">
        <v>1242</v>
      </c>
      <c r="F57" t="s">
        <v>49</v>
      </c>
      <c r="G57" t="s">
        <v>452</v>
      </c>
      <c r="H57" t="s">
        <v>453</v>
      </c>
      <c r="I57" t="s">
        <v>1243</v>
      </c>
      <c r="J57" t="s">
        <v>1060</v>
      </c>
      <c r="K57">
        <v>38500</v>
      </c>
      <c r="L57" t="s">
        <v>1108</v>
      </c>
      <c r="M57" t="s">
        <v>453</v>
      </c>
      <c r="N57">
        <v>655.29</v>
      </c>
      <c r="O57">
        <v>131.06</v>
      </c>
      <c r="P57">
        <v>786.35</v>
      </c>
      <c r="R57">
        <v>0</v>
      </c>
    </row>
    <row r="58" spans="1:18" x14ac:dyDescent="0.3">
      <c r="A58" t="s">
        <v>1057</v>
      </c>
      <c r="B58">
        <v>20260050</v>
      </c>
      <c r="C58" s="7">
        <v>42401</v>
      </c>
      <c r="D58" s="7">
        <v>73050</v>
      </c>
      <c r="E58" t="s">
        <v>1244</v>
      </c>
      <c r="F58" t="s">
        <v>49</v>
      </c>
      <c r="G58" t="s">
        <v>250</v>
      </c>
      <c r="H58" t="s">
        <v>249</v>
      </c>
      <c r="I58" t="s">
        <v>1245</v>
      </c>
      <c r="J58" t="s">
        <v>1060</v>
      </c>
      <c r="K58">
        <v>38330</v>
      </c>
      <c r="L58" t="s">
        <v>1246</v>
      </c>
      <c r="M58" t="s">
        <v>249</v>
      </c>
      <c r="N58">
        <v>588.30999999999995</v>
      </c>
      <c r="O58">
        <v>117.66</v>
      </c>
      <c r="P58">
        <v>705.97</v>
      </c>
      <c r="R58">
        <v>0</v>
      </c>
    </row>
    <row r="59" spans="1:18" x14ac:dyDescent="0.3">
      <c r="A59" t="s">
        <v>1057</v>
      </c>
      <c r="B59">
        <v>20260051</v>
      </c>
      <c r="C59" s="7">
        <v>44137</v>
      </c>
      <c r="D59" s="7">
        <v>73050</v>
      </c>
      <c r="E59" t="s">
        <v>1247</v>
      </c>
      <c r="F59" t="s">
        <v>49</v>
      </c>
      <c r="G59" t="s">
        <v>339</v>
      </c>
      <c r="H59" t="s">
        <v>339</v>
      </c>
      <c r="I59" t="s">
        <v>1248</v>
      </c>
      <c r="J59" t="s">
        <v>1060</v>
      </c>
      <c r="K59">
        <v>38170</v>
      </c>
      <c r="L59" t="s">
        <v>1122</v>
      </c>
      <c r="M59" t="s">
        <v>1248</v>
      </c>
      <c r="N59" t="s">
        <v>1249</v>
      </c>
      <c r="O59">
        <v>213.92</v>
      </c>
      <c r="P59" t="s">
        <v>1250</v>
      </c>
      <c r="R59">
        <v>0</v>
      </c>
    </row>
    <row r="60" spans="1:18" x14ac:dyDescent="0.3">
      <c r="A60" t="s">
        <v>1057</v>
      </c>
      <c r="B60">
        <v>20260052</v>
      </c>
      <c r="C60" s="7">
        <v>43746</v>
      </c>
      <c r="D60" s="7">
        <v>73050</v>
      </c>
      <c r="E60" t="s">
        <v>1251</v>
      </c>
      <c r="F60" t="s">
        <v>49</v>
      </c>
      <c r="G60" t="s">
        <v>85</v>
      </c>
      <c r="H60" t="s">
        <v>84</v>
      </c>
      <c r="I60" t="s">
        <v>1252</v>
      </c>
      <c r="J60" t="s">
        <v>1060</v>
      </c>
      <c r="K60">
        <v>38000</v>
      </c>
      <c r="L60" t="s">
        <v>1071</v>
      </c>
      <c r="M60" t="s">
        <v>1253</v>
      </c>
      <c r="N60">
        <v>480.8</v>
      </c>
      <c r="O60">
        <v>96.16</v>
      </c>
      <c r="P60">
        <v>576.96</v>
      </c>
      <c r="R60">
        <v>0</v>
      </c>
    </row>
    <row r="61" spans="1:18" x14ac:dyDescent="0.3">
      <c r="A61" t="s">
        <v>1057</v>
      </c>
      <c r="B61">
        <v>20260054</v>
      </c>
      <c r="C61" s="7">
        <v>46219</v>
      </c>
      <c r="D61" s="7">
        <v>73050</v>
      </c>
      <c r="E61" t="s">
        <v>1254</v>
      </c>
      <c r="F61" t="s">
        <v>49</v>
      </c>
      <c r="G61" t="s">
        <v>377</v>
      </c>
      <c r="H61" t="s">
        <v>376</v>
      </c>
      <c r="I61" t="s">
        <v>1255</v>
      </c>
      <c r="J61" t="s">
        <v>1060</v>
      </c>
      <c r="K61">
        <v>38000</v>
      </c>
      <c r="L61" t="s">
        <v>1071</v>
      </c>
      <c r="M61" t="s">
        <v>1256</v>
      </c>
      <c r="N61" t="s">
        <v>1257</v>
      </c>
      <c r="O61">
        <v>364.05</v>
      </c>
      <c r="P61" t="s">
        <v>1258</v>
      </c>
      <c r="R61">
        <v>0</v>
      </c>
    </row>
    <row r="62" spans="1:18" x14ac:dyDescent="0.3">
      <c r="A62" t="s">
        <v>1057</v>
      </c>
      <c r="B62">
        <v>20260055</v>
      </c>
      <c r="C62" s="7">
        <v>42970</v>
      </c>
      <c r="D62" s="7">
        <v>73050</v>
      </c>
      <c r="E62" t="s">
        <v>1259</v>
      </c>
      <c r="F62" t="s">
        <v>49</v>
      </c>
      <c r="G62" t="s">
        <v>501</v>
      </c>
      <c r="H62" t="s">
        <v>620</v>
      </c>
      <c r="I62" t="s">
        <v>1260</v>
      </c>
      <c r="J62" t="s">
        <v>1060</v>
      </c>
      <c r="K62">
        <v>38600</v>
      </c>
      <c r="L62" t="s">
        <v>1261</v>
      </c>
      <c r="M62" t="s">
        <v>620</v>
      </c>
      <c r="N62">
        <v>761.3</v>
      </c>
      <c r="O62">
        <v>152.26</v>
      </c>
      <c r="P62">
        <v>913.56</v>
      </c>
      <c r="R62">
        <v>0</v>
      </c>
    </row>
    <row r="63" spans="1:18" x14ac:dyDescent="0.3">
      <c r="A63" t="s">
        <v>1057</v>
      </c>
      <c r="B63">
        <v>20260056</v>
      </c>
      <c r="C63" s="7">
        <v>42867</v>
      </c>
      <c r="D63" s="7">
        <v>73050</v>
      </c>
      <c r="E63" t="s">
        <v>1262</v>
      </c>
      <c r="F63" t="s">
        <v>49</v>
      </c>
      <c r="G63" t="s">
        <v>338</v>
      </c>
      <c r="H63" t="s">
        <v>337</v>
      </c>
      <c r="I63" t="s">
        <v>1263</v>
      </c>
      <c r="J63" t="s">
        <v>1060</v>
      </c>
      <c r="K63">
        <v>38400</v>
      </c>
      <c r="L63" t="s">
        <v>1264</v>
      </c>
      <c r="M63" t="s">
        <v>1265</v>
      </c>
      <c r="N63">
        <v>418.3</v>
      </c>
      <c r="O63">
        <v>83.66</v>
      </c>
      <c r="P63">
        <v>501.96</v>
      </c>
      <c r="R63">
        <v>0</v>
      </c>
    </row>
    <row r="64" spans="1:18" x14ac:dyDescent="0.3">
      <c r="A64" t="s">
        <v>1057</v>
      </c>
      <c r="B64">
        <v>20260057</v>
      </c>
      <c r="C64" s="7">
        <v>44528</v>
      </c>
      <c r="D64" s="7">
        <v>73050</v>
      </c>
      <c r="E64" t="s">
        <v>1266</v>
      </c>
      <c r="F64" t="s">
        <v>49</v>
      </c>
      <c r="G64" t="s">
        <v>380</v>
      </c>
      <c r="H64" t="s">
        <v>379</v>
      </c>
      <c r="I64" t="s">
        <v>1267</v>
      </c>
      <c r="J64" t="s">
        <v>1060</v>
      </c>
      <c r="K64">
        <v>38100</v>
      </c>
      <c r="L64" t="s">
        <v>1084</v>
      </c>
      <c r="M64" t="s">
        <v>379</v>
      </c>
      <c r="N64" t="s">
        <v>1268</v>
      </c>
      <c r="O64">
        <v>360.18</v>
      </c>
      <c r="P64" t="s">
        <v>1269</v>
      </c>
      <c r="R64">
        <v>0</v>
      </c>
    </row>
    <row r="65" spans="1:18" x14ac:dyDescent="0.3">
      <c r="A65" t="s">
        <v>1057</v>
      </c>
      <c r="B65">
        <v>20260058</v>
      </c>
      <c r="C65" s="7">
        <v>41821</v>
      </c>
      <c r="D65" s="7">
        <v>73050</v>
      </c>
      <c r="E65" t="s">
        <v>1270</v>
      </c>
      <c r="F65" t="s">
        <v>49</v>
      </c>
      <c r="G65" t="s">
        <v>137</v>
      </c>
      <c r="H65" t="s">
        <v>378</v>
      </c>
      <c r="I65" t="s">
        <v>1271</v>
      </c>
      <c r="J65" t="s">
        <v>1060</v>
      </c>
      <c r="K65">
        <v>38000</v>
      </c>
      <c r="L65" t="s">
        <v>1071</v>
      </c>
      <c r="M65" t="s">
        <v>1272</v>
      </c>
      <c r="N65" t="s">
        <v>1273</v>
      </c>
      <c r="O65">
        <v>287.86</v>
      </c>
      <c r="P65" t="s">
        <v>1274</v>
      </c>
      <c r="R65">
        <v>0</v>
      </c>
    </row>
    <row r="66" spans="1:18" x14ac:dyDescent="0.3">
      <c r="A66" t="s">
        <v>1057</v>
      </c>
      <c r="B66">
        <v>20260059</v>
      </c>
      <c r="C66" s="7">
        <v>40087</v>
      </c>
      <c r="D66" s="7">
        <v>73050</v>
      </c>
      <c r="E66" t="s">
        <v>1275</v>
      </c>
      <c r="F66" t="s">
        <v>49</v>
      </c>
      <c r="G66" t="s">
        <v>210</v>
      </c>
      <c r="H66" t="s">
        <v>209</v>
      </c>
      <c r="I66" t="s">
        <v>1276</v>
      </c>
      <c r="J66" t="s">
        <v>1060</v>
      </c>
      <c r="K66">
        <v>38000</v>
      </c>
      <c r="L66" t="s">
        <v>1084</v>
      </c>
      <c r="M66" t="s">
        <v>209</v>
      </c>
      <c r="N66">
        <v>279.31</v>
      </c>
      <c r="O66">
        <v>55.86</v>
      </c>
      <c r="P66">
        <v>335.17</v>
      </c>
      <c r="R66">
        <v>0</v>
      </c>
    </row>
    <row r="67" spans="1:18" x14ac:dyDescent="0.3">
      <c r="A67" t="s">
        <v>1057</v>
      </c>
      <c r="B67">
        <v>20260060</v>
      </c>
      <c r="C67" s="7">
        <v>46127</v>
      </c>
      <c r="D67" s="7">
        <v>73050</v>
      </c>
      <c r="E67" t="s">
        <v>1277</v>
      </c>
      <c r="F67" t="s">
        <v>49</v>
      </c>
      <c r="G67" t="s">
        <v>737</v>
      </c>
      <c r="H67" t="s">
        <v>736</v>
      </c>
      <c r="I67" t="s">
        <v>1278</v>
      </c>
      <c r="J67" t="s">
        <v>1060</v>
      </c>
      <c r="K67">
        <v>38500</v>
      </c>
      <c r="L67" t="s">
        <v>1108</v>
      </c>
      <c r="M67" t="s">
        <v>1279</v>
      </c>
      <c r="N67">
        <v>755.61</v>
      </c>
      <c r="O67">
        <v>151.12</v>
      </c>
      <c r="P67">
        <v>906.73</v>
      </c>
      <c r="R67">
        <v>0</v>
      </c>
    </row>
    <row r="68" spans="1:18" x14ac:dyDescent="0.3">
      <c r="A68" t="s">
        <v>1057</v>
      </c>
      <c r="B68">
        <v>20260061</v>
      </c>
      <c r="C68" s="7">
        <v>41487</v>
      </c>
      <c r="D68" s="7">
        <v>73050</v>
      </c>
      <c r="E68" t="s">
        <v>1280</v>
      </c>
      <c r="F68" t="s">
        <v>49</v>
      </c>
      <c r="G68" t="s">
        <v>732</v>
      </c>
      <c r="H68" t="s">
        <v>731</v>
      </c>
      <c r="I68" t="s">
        <v>1281</v>
      </c>
      <c r="J68" t="s">
        <v>1060</v>
      </c>
      <c r="K68">
        <v>38500</v>
      </c>
      <c r="L68" t="s">
        <v>1282</v>
      </c>
      <c r="M68" t="s">
        <v>731</v>
      </c>
      <c r="N68">
        <v>239.73</v>
      </c>
      <c r="O68">
        <v>47.95</v>
      </c>
      <c r="P68">
        <v>287.68</v>
      </c>
      <c r="R68">
        <v>0</v>
      </c>
    </row>
    <row r="69" spans="1:18" x14ac:dyDescent="0.3">
      <c r="A69" t="s">
        <v>1057</v>
      </c>
      <c r="B69">
        <v>20260062</v>
      </c>
      <c r="C69" s="7">
        <v>42552</v>
      </c>
      <c r="D69" s="7">
        <v>73050</v>
      </c>
      <c r="E69" t="s">
        <v>1283</v>
      </c>
      <c r="F69" t="s">
        <v>49</v>
      </c>
      <c r="G69" t="s">
        <v>252</v>
      </c>
      <c r="H69" t="s">
        <v>251</v>
      </c>
      <c r="I69" t="s">
        <v>1284</v>
      </c>
      <c r="J69" t="s">
        <v>1060</v>
      </c>
      <c r="K69">
        <v>38100</v>
      </c>
      <c r="L69" t="s">
        <v>1084</v>
      </c>
      <c r="M69" t="s">
        <v>251</v>
      </c>
      <c r="N69">
        <v>684.24</v>
      </c>
      <c r="O69">
        <v>136.85</v>
      </c>
      <c r="P69">
        <v>821.09</v>
      </c>
      <c r="R69">
        <v>0</v>
      </c>
    </row>
    <row r="70" spans="1:18" x14ac:dyDescent="0.3">
      <c r="A70" t="s">
        <v>1057</v>
      </c>
      <c r="B70">
        <v>20260064</v>
      </c>
      <c r="C70" s="7">
        <v>45358</v>
      </c>
      <c r="D70" s="7">
        <v>73050</v>
      </c>
      <c r="E70" t="s">
        <v>1285</v>
      </c>
      <c r="F70" t="s">
        <v>49</v>
      </c>
      <c r="G70" t="s">
        <v>92</v>
      </c>
      <c r="H70" t="s">
        <v>254</v>
      </c>
      <c r="I70" t="s">
        <v>1286</v>
      </c>
      <c r="J70" t="s">
        <v>1060</v>
      </c>
      <c r="K70">
        <v>38500</v>
      </c>
      <c r="L70" t="s">
        <v>1108</v>
      </c>
      <c r="M70" t="s">
        <v>254</v>
      </c>
      <c r="N70">
        <v>470</v>
      </c>
      <c r="O70">
        <v>94</v>
      </c>
      <c r="P70">
        <v>564</v>
      </c>
      <c r="R70">
        <v>0</v>
      </c>
    </row>
    <row r="71" spans="1:18" x14ac:dyDescent="0.3">
      <c r="A71" t="s">
        <v>1057</v>
      </c>
      <c r="B71">
        <v>20260065</v>
      </c>
      <c r="C71" s="7">
        <v>38975</v>
      </c>
      <c r="D71" s="7">
        <v>73050</v>
      </c>
      <c r="E71" t="s">
        <v>1287</v>
      </c>
      <c r="F71" t="s">
        <v>49</v>
      </c>
      <c r="G71" t="s">
        <v>653</v>
      </c>
      <c r="H71" t="s">
        <v>652</v>
      </c>
      <c r="I71" t="s">
        <v>1288</v>
      </c>
      <c r="J71" t="s">
        <v>1060</v>
      </c>
      <c r="K71">
        <v>38100</v>
      </c>
      <c r="L71" t="s">
        <v>1071</v>
      </c>
      <c r="M71" t="s">
        <v>652</v>
      </c>
      <c r="N71">
        <v>512.34</v>
      </c>
      <c r="O71">
        <v>102.47</v>
      </c>
      <c r="P71">
        <v>614.80999999999995</v>
      </c>
      <c r="R71">
        <v>0</v>
      </c>
    </row>
    <row r="72" spans="1:18" x14ac:dyDescent="0.3">
      <c r="A72" t="s">
        <v>1057</v>
      </c>
      <c r="B72">
        <v>20260067</v>
      </c>
      <c r="C72" s="7">
        <v>43891</v>
      </c>
      <c r="D72" s="7">
        <v>73050</v>
      </c>
      <c r="E72" t="s">
        <v>1289</v>
      </c>
      <c r="F72" t="s">
        <v>49</v>
      </c>
      <c r="G72" t="s">
        <v>70</v>
      </c>
      <c r="H72" t="s">
        <v>202</v>
      </c>
      <c r="I72" t="s">
        <v>1290</v>
      </c>
      <c r="J72" t="s">
        <v>1060</v>
      </c>
      <c r="K72">
        <v>38000</v>
      </c>
      <c r="L72" t="s">
        <v>1071</v>
      </c>
      <c r="M72" t="s">
        <v>1291</v>
      </c>
      <c r="N72" t="s">
        <v>1292</v>
      </c>
      <c r="O72">
        <v>276.02</v>
      </c>
      <c r="P72" t="s">
        <v>1293</v>
      </c>
      <c r="R72">
        <v>0</v>
      </c>
    </row>
    <row r="73" spans="1:18" x14ac:dyDescent="0.3">
      <c r="A73" t="s">
        <v>1057</v>
      </c>
      <c r="B73">
        <v>20260069</v>
      </c>
      <c r="C73" s="7">
        <v>45592</v>
      </c>
      <c r="D73" s="7">
        <v>73050</v>
      </c>
      <c r="E73" t="s">
        <v>1294</v>
      </c>
      <c r="F73" t="s">
        <v>52</v>
      </c>
      <c r="G73" t="s">
        <v>70</v>
      </c>
      <c r="H73" t="s">
        <v>128</v>
      </c>
      <c r="I73" t="s">
        <v>1295</v>
      </c>
      <c r="J73" t="s">
        <v>1060</v>
      </c>
      <c r="K73">
        <v>38000</v>
      </c>
      <c r="L73" t="s">
        <v>1071</v>
      </c>
      <c r="M73" t="s">
        <v>1296</v>
      </c>
      <c r="N73" t="s">
        <v>1297</v>
      </c>
      <c r="O73">
        <v>473.2</v>
      </c>
      <c r="P73" t="s">
        <v>1298</v>
      </c>
      <c r="R73">
        <v>0</v>
      </c>
    </row>
    <row r="74" spans="1:18" x14ac:dyDescent="0.3">
      <c r="A74" t="s">
        <v>1057</v>
      </c>
      <c r="B74">
        <v>20260071</v>
      </c>
      <c r="C74" s="7">
        <v>42644</v>
      </c>
      <c r="D74" s="7">
        <v>73050</v>
      </c>
      <c r="E74" t="s">
        <v>1299</v>
      </c>
      <c r="F74" t="s">
        <v>49</v>
      </c>
      <c r="G74" t="s">
        <v>114</v>
      </c>
      <c r="H74" t="s">
        <v>113</v>
      </c>
      <c r="I74" t="s">
        <v>1300</v>
      </c>
      <c r="J74" t="s">
        <v>1060</v>
      </c>
      <c r="K74">
        <v>38000</v>
      </c>
      <c r="L74" t="s">
        <v>1071</v>
      </c>
      <c r="M74" t="s">
        <v>1301</v>
      </c>
      <c r="N74">
        <v>293.24</v>
      </c>
      <c r="O74">
        <v>58.65</v>
      </c>
      <c r="P74">
        <v>351.89</v>
      </c>
      <c r="R74">
        <v>0</v>
      </c>
    </row>
    <row r="75" spans="1:18" x14ac:dyDescent="0.3">
      <c r="A75" t="s">
        <v>1057</v>
      </c>
      <c r="B75">
        <v>20260072</v>
      </c>
      <c r="C75" s="7">
        <v>45628</v>
      </c>
      <c r="D75" s="7">
        <v>73050</v>
      </c>
      <c r="E75" t="s">
        <v>1302</v>
      </c>
      <c r="F75" t="s">
        <v>49</v>
      </c>
      <c r="G75" t="s">
        <v>87</v>
      </c>
      <c r="H75" t="s">
        <v>86</v>
      </c>
      <c r="I75" t="s">
        <v>1303</v>
      </c>
      <c r="J75" t="s">
        <v>1060</v>
      </c>
      <c r="K75">
        <v>38000</v>
      </c>
      <c r="L75" t="s">
        <v>1071</v>
      </c>
      <c r="M75" t="s">
        <v>1304</v>
      </c>
      <c r="N75" t="s">
        <v>1305</v>
      </c>
      <c r="O75">
        <v>428.49</v>
      </c>
      <c r="P75" t="s">
        <v>1306</v>
      </c>
      <c r="R75">
        <v>0</v>
      </c>
    </row>
    <row r="76" spans="1:18" x14ac:dyDescent="0.3">
      <c r="A76" t="s">
        <v>1057</v>
      </c>
      <c r="B76">
        <v>20260073</v>
      </c>
      <c r="C76" s="7">
        <v>39965</v>
      </c>
      <c r="D76" s="7">
        <v>73050</v>
      </c>
      <c r="E76" t="s">
        <v>1307</v>
      </c>
      <c r="F76" t="s">
        <v>49</v>
      </c>
      <c r="G76" t="s">
        <v>92</v>
      </c>
      <c r="H76" t="s">
        <v>576</v>
      </c>
      <c r="I76" t="s">
        <v>1308</v>
      </c>
      <c r="J76" t="s">
        <v>1060</v>
      </c>
      <c r="K76">
        <v>38000</v>
      </c>
      <c r="L76" t="s">
        <v>1071</v>
      </c>
      <c r="M76" t="s">
        <v>576</v>
      </c>
      <c r="N76">
        <v>474.4</v>
      </c>
      <c r="O76">
        <v>94.88</v>
      </c>
      <c r="P76">
        <v>569.28</v>
      </c>
      <c r="R76">
        <v>0</v>
      </c>
    </row>
    <row r="77" spans="1:18" x14ac:dyDescent="0.3">
      <c r="A77" t="s">
        <v>1057</v>
      </c>
      <c r="B77">
        <v>20260074</v>
      </c>
      <c r="C77" s="7">
        <v>41414</v>
      </c>
      <c r="D77" s="7">
        <v>73050</v>
      </c>
      <c r="E77" t="s">
        <v>1309</v>
      </c>
      <c r="F77" t="s">
        <v>49</v>
      </c>
      <c r="G77" t="s">
        <v>92</v>
      </c>
      <c r="H77" t="s">
        <v>177</v>
      </c>
      <c r="I77" t="s">
        <v>1310</v>
      </c>
      <c r="J77" t="s">
        <v>1060</v>
      </c>
      <c r="K77">
        <v>38000</v>
      </c>
      <c r="L77" t="s">
        <v>1071</v>
      </c>
      <c r="M77" t="s">
        <v>1311</v>
      </c>
      <c r="N77">
        <v>333.51</v>
      </c>
      <c r="O77">
        <v>66.7</v>
      </c>
      <c r="P77">
        <v>400.21</v>
      </c>
      <c r="R77">
        <v>0</v>
      </c>
    </row>
    <row r="78" spans="1:18" x14ac:dyDescent="0.3">
      <c r="A78" t="s">
        <v>1057</v>
      </c>
      <c r="B78">
        <v>20260075</v>
      </c>
      <c r="C78" s="7">
        <v>44837</v>
      </c>
      <c r="D78" s="7">
        <v>46295</v>
      </c>
      <c r="E78" t="s">
        <v>1312</v>
      </c>
      <c r="F78" t="s">
        <v>49</v>
      </c>
      <c r="G78" t="s">
        <v>1147</v>
      </c>
      <c r="H78" t="s">
        <v>621</v>
      </c>
      <c r="I78" t="s">
        <v>1313</v>
      </c>
      <c r="J78" t="s">
        <v>1060</v>
      </c>
      <c r="K78">
        <v>38400</v>
      </c>
      <c r="L78" t="s">
        <v>1314</v>
      </c>
      <c r="M78" t="s">
        <v>1315</v>
      </c>
      <c r="N78" t="s">
        <v>1316</v>
      </c>
      <c r="O78">
        <v>292.85000000000002</v>
      </c>
      <c r="P78" t="s">
        <v>1317</v>
      </c>
      <c r="R78">
        <v>0</v>
      </c>
    </row>
    <row r="79" spans="1:18" x14ac:dyDescent="0.3">
      <c r="A79" t="s">
        <v>1057</v>
      </c>
      <c r="B79">
        <v>20260076</v>
      </c>
      <c r="C79" s="7">
        <v>42217</v>
      </c>
      <c r="D79" s="7">
        <v>73050</v>
      </c>
      <c r="F79" t="s">
        <v>49</v>
      </c>
      <c r="G79" t="s">
        <v>85</v>
      </c>
      <c r="H79" t="s">
        <v>124</v>
      </c>
      <c r="I79" t="s">
        <v>124</v>
      </c>
      <c r="J79" t="s">
        <v>1060</v>
      </c>
      <c r="K79">
        <v>38000</v>
      </c>
      <c r="L79" t="s">
        <v>1071</v>
      </c>
      <c r="M79" t="s">
        <v>124</v>
      </c>
      <c r="N79" t="s">
        <v>1318</v>
      </c>
      <c r="O79">
        <v>391.05</v>
      </c>
      <c r="P79" t="s">
        <v>1319</v>
      </c>
      <c r="R79">
        <v>0</v>
      </c>
    </row>
    <row r="80" spans="1:18" x14ac:dyDescent="0.3">
      <c r="A80" t="s">
        <v>1057</v>
      </c>
      <c r="B80">
        <v>20260077</v>
      </c>
      <c r="C80" s="7">
        <v>42217</v>
      </c>
      <c r="D80" s="7">
        <v>73050</v>
      </c>
      <c r="E80" t="s">
        <v>1320</v>
      </c>
      <c r="F80" t="s">
        <v>49</v>
      </c>
      <c r="G80" t="s">
        <v>58</v>
      </c>
      <c r="H80" t="s">
        <v>120</v>
      </c>
      <c r="I80" t="s">
        <v>120</v>
      </c>
      <c r="J80" t="s">
        <v>1060</v>
      </c>
      <c r="K80">
        <v>38000</v>
      </c>
      <c r="L80" t="s">
        <v>1084</v>
      </c>
      <c r="M80" t="s">
        <v>1321</v>
      </c>
      <c r="N80" t="s">
        <v>1318</v>
      </c>
      <c r="O80">
        <v>391.05</v>
      </c>
      <c r="P80" t="s">
        <v>1319</v>
      </c>
      <c r="R80">
        <v>0</v>
      </c>
    </row>
    <row r="81" spans="1:18" x14ac:dyDescent="0.3">
      <c r="A81" t="s">
        <v>1057</v>
      </c>
      <c r="B81">
        <v>20260078</v>
      </c>
      <c r="C81" s="7">
        <v>38985</v>
      </c>
      <c r="D81" s="7">
        <v>73050</v>
      </c>
      <c r="E81" t="s">
        <v>1322</v>
      </c>
      <c r="F81" t="s">
        <v>49</v>
      </c>
      <c r="G81" t="s">
        <v>70</v>
      </c>
      <c r="H81" t="s">
        <v>654</v>
      </c>
      <c r="I81" t="s">
        <v>1323</v>
      </c>
      <c r="J81" t="s">
        <v>1060</v>
      </c>
      <c r="K81">
        <v>38950</v>
      </c>
      <c r="L81" t="s">
        <v>1324</v>
      </c>
      <c r="M81" t="s">
        <v>654</v>
      </c>
      <c r="N81" t="s">
        <v>1325</v>
      </c>
      <c r="O81">
        <v>455.41</v>
      </c>
      <c r="P81" t="s">
        <v>1326</v>
      </c>
      <c r="R81">
        <v>0</v>
      </c>
    </row>
    <row r="82" spans="1:18" x14ac:dyDescent="0.3">
      <c r="A82" t="s">
        <v>1057</v>
      </c>
      <c r="B82">
        <v>20260079</v>
      </c>
      <c r="C82" s="7">
        <v>41974</v>
      </c>
      <c r="D82" s="7">
        <v>73050</v>
      </c>
      <c r="F82" t="s">
        <v>49</v>
      </c>
      <c r="G82" t="s">
        <v>458</v>
      </c>
      <c r="H82" t="s">
        <v>457</v>
      </c>
      <c r="I82" t="s">
        <v>1327</v>
      </c>
      <c r="J82" t="s">
        <v>1060</v>
      </c>
      <c r="K82">
        <v>38500</v>
      </c>
      <c r="L82" t="s">
        <v>1108</v>
      </c>
      <c r="M82" t="s">
        <v>1328</v>
      </c>
      <c r="N82">
        <v>492.39</v>
      </c>
      <c r="O82">
        <v>98.48</v>
      </c>
      <c r="P82">
        <v>590.87</v>
      </c>
      <c r="R82">
        <v>0</v>
      </c>
    </row>
    <row r="83" spans="1:18" x14ac:dyDescent="0.3">
      <c r="A83" t="s">
        <v>1057</v>
      </c>
      <c r="B83">
        <v>20260081</v>
      </c>
      <c r="C83" s="7">
        <v>43282</v>
      </c>
      <c r="D83" s="7">
        <v>73050</v>
      </c>
      <c r="E83" t="s">
        <v>1329</v>
      </c>
      <c r="F83" t="s">
        <v>52</v>
      </c>
      <c r="G83" t="s">
        <v>156</v>
      </c>
      <c r="H83" t="s">
        <v>325</v>
      </c>
      <c r="I83" t="s">
        <v>1330</v>
      </c>
      <c r="J83" t="s">
        <v>1060</v>
      </c>
      <c r="K83">
        <v>38120</v>
      </c>
      <c r="L83" t="s">
        <v>1104</v>
      </c>
      <c r="M83" t="s">
        <v>325</v>
      </c>
      <c r="N83">
        <v>730.4</v>
      </c>
      <c r="O83">
        <v>146.08000000000001</v>
      </c>
      <c r="P83">
        <v>876.48</v>
      </c>
      <c r="R83">
        <v>0</v>
      </c>
    </row>
    <row r="84" spans="1:18" x14ac:dyDescent="0.3">
      <c r="A84" t="s">
        <v>1057</v>
      </c>
      <c r="B84">
        <v>20260472</v>
      </c>
      <c r="C84" s="7">
        <v>46245</v>
      </c>
      <c r="D84" s="7">
        <v>73050</v>
      </c>
      <c r="E84" t="s">
        <v>1331</v>
      </c>
      <c r="F84" t="s">
        <v>49</v>
      </c>
      <c r="G84" t="s">
        <v>354</v>
      </c>
      <c r="H84" t="s">
        <v>354</v>
      </c>
      <c r="I84" t="s">
        <v>1332</v>
      </c>
      <c r="J84" t="s">
        <v>1060</v>
      </c>
      <c r="K84">
        <v>38130</v>
      </c>
      <c r="L84" t="s">
        <v>1160</v>
      </c>
      <c r="M84" t="s">
        <v>1333</v>
      </c>
      <c r="N84">
        <v>668.58</v>
      </c>
      <c r="O84">
        <v>133.72</v>
      </c>
      <c r="P84">
        <v>802.3</v>
      </c>
      <c r="R84">
        <v>0</v>
      </c>
    </row>
    <row r="85" spans="1:18" x14ac:dyDescent="0.3">
      <c r="A85" t="s">
        <v>1057</v>
      </c>
      <c r="B85">
        <v>20260475</v>
      </c>
      <c r="C85" s="7">
        <v>40634</v>
      </c>
      <c r="D85" s="7">
        <v>73050</v>
      </c>
      <c r="E85" t="s">
        <v>1334</v>
      </c>
      <c r="F85" t="s">
        <v>49</v>
      </c>
      <c r="G85" t="s">
        <v>92</v>
      </c>
      <c r="H85" t="s">
        <v>711</v>
      </c>
      <c r="I85" t="s">
        <v>1335</v>
      </c>
      <c r="J85" t="s">
        <v>1060</v>
      </c>
      <c r="K85">
        <v>38000</v>
      </c>
      <c r="L85" t="s">
        <v>1071</v>
      </c>
      <c r="M85" t="s">
        <v>711</v>
      </c>
      <c r="N85">
        <v>396.69</v>
      </c>
      <c r="O85">
        <v>79.34</v>
      </c>
      <c r="P85">
        <v>476.03</v>
      </c>
      <c r="R85">
        <v>0</v>
      </c>
    </row>
    <row r="86" spans="1:18" x14ac:dyDescent="0.3">
      <c r="A86" t="s">
        <v>1057</v>
      </c>
      <c r="B86">
        <v>20260085</v>
      </c>
      <c r="C86" s="7">
        <v>44665</v>
      </c>
      <c r="D86" s="7">
        <v>46327</v>
      </c>
      <c r="E86" t="s">
        <v>1336</v>
      </c>
      <c r="F86" t="s">
        <v>52</v>
      </c>
      <c r="G86" t="s">
        <v>70</v>
      </c>
      <c r="H86" t="s">
        <v>493</v>
      </c>
      <c r="I86" t="s">
        <v>1337</v>
      </c>
      <c r="J86" t="s">
        <v>1060</v>
      </c>
      <c r="K86">
        <v>38700</v>
      </c>
      <c r="L86" t="s">
        <v>1338</v>
      </c>
      <c r="M86" t="s">
        <v>493</v>
      </c>
      <c r="N86" t="s">
        <v>1339</v>
      </c>
      <c r="O86">
        <v>717.66</v>
      </c>
      <c r="P86" t="s">
        <v>1340</v>
      </c>
      <c r="R86">
        <v>0</v>
      </c>
    </row>
    <row r="87" spans="1:18" x14ac:dyDescent="0.3">
      <c r="A87" t="s">
        <v>1057</v>
      </c>
      <c r="B87">
        <v>20260087</v>
      </c>
      <c r="C87" s="7">
        <v>42991</v>
      </c>
      <c r="D87" s="7">
        <v>73050</v>
      </c>
      <c r="E87" t="s">
        <v>1341</v>
      </c>
      <c r="F87" t="s">
        <v>49</v>
      </c>
      <c r="G87" t="s">
        <v>96</v>
      </c>
      <c r="H87" t="s">
        <v>494</v>
      </c>
      <c r="I87" t="s">
        <v>1342</v>
      </c>
      <c r="J87" t="s">
        <v>1060</v>
      </c>
      <c r="K87">
        <v>38700</v>
      </c>
      <c r="L87" t="s">
        <v>1343</v>
      </c>
      <c r="M87" t="s">
        <v>494</v>
      </c>
      <c r="N87">
        <v>457</v>
      </c>
      <c r="O87">
        <v>91.4</v>
      </c>
      <c r="P87">
        <v>548.4</v>
      </c>
      <c r="R87">
        <v>0</v>
      </c>
    </row>
    <row r="88" spans="1:18" x14ac:dyDescent="0.3">
      <c r="A88" t="s">
        <v>1057</v>
      </c>
      <c r="B88">
        <v>20260088</v>
      </c>
      <c r="C88" s="7">
        <v>40695</v>
      </c>
      <c r="D88" s="7">
        <v>73050</v>
      </c>
      <c r="E88" t="s">
        <v>1344</v>
      </c>
      <c r="F88" t="s">
        <v>49</v>
      </c>
      <c r="G88" t="s">
        <v>415</v>
      </c>
      <c r="H88" t="s">
        <v>622</v>
      </c>
      <c r="I88" t="s">
        <v>1345</v>
      </c>
      <c r="J88" t="s">
        <v>1060</v>
      </c>
      <c r="K88">
        <v>38700</v>
      </c>
      <c r="L88" t="s">
        <v>1346</v>
      </c>
      <c r="M88" t="s">
        <v>1347</v>
      </c>
      <c r="N88">
        <v>593.22</v>
      </c>
      <c r="O88">
        <v>118.64</v>
      </c>
      <c r="P88">
        <v>711.86</v>
      </c>
      <c r="R88">
        <v>0</v>
      </c>
    </row>
    <row r="89" spans="1:18" x14ac:dyDescent="0.3">
      <c r="A89" t="s">
        <v>1057</v>
      </c>
      <c r="B89">
        <v>20260473</v>
      </c>
      <c r="C89" s="7">
        <v>46245</v>
      </c>
      <c r="D89" s="7">
        <v>73050</v>
      </c>
      <c r="E89" t="s">
        <v>1348</v>
      </c>
      <c r="F89" t="s">
        <v>49</v>
      </c>
      <c r="G89" t="s">
        <v>753</v>
      </c>
      <c r="H89" t="s">
        <v>753</v>
      </c>
      <c r="I89" t="s">
        <v>1332</v>
      </c>
      <c r="J89" t="s">
        <v>1060</v>
      </c>
      <c r="K89">
        <v>38130</v>
      </c>
      <c r="L89" t="s">
        <v>1160</v>
      </c>
      <c r="M89" t="s">
        <v>753</v>
      </c>
      <c r="N89">
        <v>394.43</v>
      </c>
      <c r="O89">
        <v>78.89</v>
      </c>
      <c r="P89">
        <v>473.32</v>
      </c>
      <c r="R89">
        <v>0</v>
      </c>
    </row>
    <row r="90" spans="1:18" x14ac:dyDescent="0.3">
      <c r="A90" t="s">
        <v>1057</v>
      </c>
      <c r="B90">
        <v>20260090</v>
      </c>
      <c r="C90" s="7">
        <v>45590</v>
      </c>
      <c r="D90" s="7">
        <v>73050</v>
      </c>
      <c r="E90" t="s">
        <v>1349</v>
      </c>
      <c r="F90" t="s">
        <v>49</v>
      </c>
      <c r="G90" t="s">
        <v>197</v>
      </c>
      <c r="H90" t="s">
        <v>655</v>
      </c>
      <c r="I90" t="s">
        <v>1350</v>
      </c>
      <c r="J90" t="s">
        <v>1060</v>
      </c>
      <c r="K90">
        <v>38450</v>
      </c>
      <c r="L90" t="s">
        <v>1351</v>
      </c>
      <c r="M90" t="s">
        <v>655</v>
      </c>
      <c r="N90" t="s">
        <v>1352</v>
      </c>
      <c r="O90">
        <v>207</v>
      </c>
      <c r="P90" t="s">
        <v>1353</v>
      </c>
      <c r="R90">
        <v>0</v>
      </c>
    </row>
    <row r="91" spans="1:18" x14ac:dyDescent="0.3">
      <c r="A91" t="s">
        <v>1057</v>
      </c>
      <c r="B91">
        <v>20260091</v>
      </c>
      <c r="C91" s="7">
        <v>43923</v>
      </c>
      <c r="D91" s="7">
        <v>73050</v>
      </c>
      <c r="E91" t="s">
        <v>1354</v>
      </c>
      <c r="F91" t="s">
        <v>49</v>
      </c>
      <c r="G91" t="s">
        <v>625</v>
      </c>
      <c r="H91" t="s">
        <v>624</v>
      </c>
      <c r="I91" t="s">
        <v>1355</v>
      </c>
      <c r="J91" t="s">
        <v>1060</v>
      </c>
      <c r="K91">
        <v>38620</v>
      </c>
      <c r="L91" t="s">
        <v>1356</v>
      </c>
      <c r="M91" t="s">
        <v>1357</v>
      </c>
      <c r="N91">
        <v>433.36</v>
      </c>
      <c r="O91">
        <v>86.67</v>
      </c>
      <c r="P91">
        <v>520.03</v>
      </c>
      <c r="R91">
        <v>0</v>
      </c>
    </row>
    <row r="92" spans="1:18" x14ac:dyDescent="0.3">
      <c r="A92" t="s">
        <v>1057</v>
      </c>
      <c r="B92">
        <v>20260092</v>
      </c>
      <c r="C92" s="7">
        <v>42278</v>
      </c>
      <c r="D92" s="7">
        <v>46295</v>
      </c>
      <c r="E92" t="s">
        <v>1358</v>
      </c>
      <c r="F92" t="s">
        <v>49</v>
      </c>
      <c r="G92" t="s">
        <v>92</v>
      </c>
      <c r="H92" t="s">
        <v>623</v>
      </c>
      <c r="I92" t="s">
        <v>1359</v>
      </c>
      <c r="J92" t="s">
        <v>1060</v>
      </c>
      <c r="K92">
        <v>38360</v>
      </c>
      <c r="L92" t="s">
        <v>1169</v>
      </c>
      <c r="M92" t="s">
        <v>623</v>
      </c>
      <c r="N92">
        <v>934.73</v>
      </c>
      <c r="O92">
        <v>186.95</v>
      </c>
      <c r="P92" t="s">
        <v>1360</v>
      </c>
      <c r="R92">
        <v>0</v>
      </c>
    </row>
    <row r="93" spans="1:18" x14ac:dyDescent="0.3">
      <c r="A93" t="s">
        <v>1361</v>
      </c>
      <c r="B93">
        <v>20260471</v>
      </c>
      <c r="C93" s="7">
        <v>42705</v>
      </c>
      <c r="D93" s="7">
        <v>73050</v>
      </c>
      <c r="E93" t="s">
        <v>1362</v>
      </c>
      <c r="F93" t="s">
        <v>49</v>
      </c>
      <c r="G93" t="s">
        <v>363</v>
      </c>
      <c r="H93" t="s">
        <v>416</v>
      </c>
      <c r="I93" t="s">
        <v>1363</v>
      </c>
      <c r="J93" t="s">
        <v>1060</v>
      </c>
      <c r="K93">
        <v>38500</v>
      </c>
      <c r="L93" t="s">
        <v>1364</v>
      </c>
      <c r="M93" t="s">
        <v>416</v>
      </c>
      <c r="N93">
        <v>523.39</v>
      </c>
      <c r="O93">
        <v>104.68</v>
      </c>
      <c r="P93">
        <v>628.07000000000005</v>
      </c>
      <c r="R93">
        <v>0</v>
      </c>
    </row>
    <row r="94" spans="1:18" x14ac:dyDescent="0.3">
      <c r="A94" t="s">
        <v>1057</v>
      </c>
      <c r="B94">
        <v>20260094</v>
      </c>
      <c r="C94" s="7">
        <v>44621</v>
      </c>
      <c r="D94" s="7">
        <v>73050</v>
      </c>
      <c r="E94" t="s">
        <v>1365</v>
      </c>
      <c r="F94" t="s">
        <v>49</v>
      </c>
      <c r="G94" t="s">
        <v>58</v>
      </c>
      <c r="H94" t="s">
        <v>626</v>
      </c>
      <c r="I94" t="s">
        <v>1366</v>
      </c>
      <c r="J94" t="s">
        <v>1060</v>
      </c>
      <c r="K94">
        <v>38340</v>
      </c>
      <c r="L94" t="s">
        <v>1367</v>
      </c>
      <c r="M94" t="s">
        <v>626</v>
      </c>
      <c r="N94">
        <v>275.02</v>
      </c>
      <c r="O94">
        <v>55</v>
      </c>
      <c r="P94">
        <v>330.02</v>
      </c>
      <c r="R94">
        <v>0</v>
      </c>
    </row>
    <row r="95" spans="1:18" x14ac:dyDescent="0.3">
      <c r="A95" t="s">
        <v>1057</v>
      </c>
      <c r="B95">
        <v>20260575</v>
      </c>
      <c r="C95" s="7">
        <v>39448</v>
      </c>
      <c r="D95" s="7">
        <v>73050</v>
      </c>
      <c r="E95" t="s">
        <v>1368</v>
      </c>
      <c r="F95" t="s">
        <v>49</v>
      </c>
      <c r="G95" t="s">
        <v>544</v>
      </c>
      <c r="H95" t="s">
        <v>574</v>
      </c>
      <c r="I95" t="s">
        <v>1369</v>
      </c>
      <c r="J95" t="s">
        <v>1060</v>
      </c>
      <c r="K95">
        <v>38000</v>
      </c>
      <c r="L95" t="s">
        <v>1084</v>
      </c>
      <c r="M95" t="s">
        <v>574</v>
      </c>
      <c r="N95">
        <v>223.65</v>
      </c>
      <c r="O95">
        <v>44.73</v>
      </c>
      <c r="P95">
        <v>268.38</v>
      </c>
      <c r="R95">
        <v>0</v>
      </c>
    </row>
    <row r="96" spans="1:18" x14ac:dyDescent="0.3">
      <c r="A96" t="s">
        <v>1057</v>
      </c>
      <c r="B96">
        <v>20260096</v>
      </c>
      <c r="C96" s="7">
        <v>43550</v>
      </c>
      <c r="D96" s="7">
        <v>73050</v>
      </c>
      <c r="E96" t="s">
        <v>1370</v>
      </c>
      <c r="F96" t="s">
        <v>49</v>
      </c>
      <c r="G96" t="s">
        <v>286</v>
      </c>
      <c r="H96" t="s">
        <v>285</v>
      </c>
      <c r="I96" t="s">
        <v>1371</v>
      </c>
      <c r="J96" t="s">
        <v>1060</v>
      </c>
      <c r="K96">
        <v>38130</v>
      </c>
      <c r="L96" t="s">
        <v>1160</v>
      </c>
      <c r="M96" t="s">
        <v>1372</v>
      </c>
      <c r="N96">
        <v>524.9</v>
      </c>
      <c r="O96">
        <v>104.98</v>
      </c>
      <c r="P96">
        <v>629.88</v>
      </c>
      <c r="R96">
        <v>0</v>
      </c>
    </row>
    <row r="97" spans="1:18" x14ac:dyDescent="0.3">
      <c r="A97" t="s">
        <v>1057</v>
      </c>
      <c r="B97">
        <v>20260097</v>
      </c>
      <c r="C97" s="7">
        <v>44562</v>
      </c>
      <c r="D97" s="7">
        <v>73050</v>
      </c>
      <c r="E97" t="s">
        <v>1373</v>
      </c>
      <c r="F97" t="s">
        <v>52</v>
      </c>
      <c r="G97" t="s">
        <v>70</v>
      </c>
      <c r="H97" t="s">
        <v>153</v>
      </c>
      <c r="I97" t="s">
        <v>1374</v>
      </c>
      <c r="J97" t="s">
        <v>1060</v>
      </c>
      <c r="K97">
        <v>38000</v>
      </c>
      <c r="L97" t="s">
        <v>1071</v>
      </c>
      <c r="M97" t="s">
        <v>1375</v>
      </c>
      <c r="N97" t="s">
        <v>1376</v>
      </c>
      <c r="O97">
        <v>305.94</v>
      </c>
      <c r="P97" t="s">
        <v>1377</v>
      </c>
      <c r="R97">
        <v>0</v>
      </c>
    </row>
    <row r="98" spans="1:18" x14ac:dyDescent="0.3">
      <c r="A98" t="s">
        <v>1057</v>
      </c>
      <c r="B98">
        <v>20260098</v>
      </c>
      <c r="C98" s="7">
        <v>44935</v>
      </c>
      <c r="D98" s="7">
        <v>73050</v>
      </c>
      <c r="E98" t="s">
        <v>1378</v>
      </c>
      <c r="F98" t="s">
        <v>49</v>
      </c>
      <c r="G98" t="s">
        <v>657</v>
      </c>
      <c r="H98" t="s">
        <v>656</v>
      </c>
      <c r="I98" t="s">
        <v>1379</v>
      </c>
      <c r="J98" t="s">
        <v>1060</v>
      </c>
      <c r="K98">
        <v>38100</v>
      </c>
      <c r="L98" t="s">
        <v>1084</v>
      </c>
      <c r="M98" t="s">
        <v>656</v>
      </c>
      <c r="N98">
        <v>812.9</v>
      </c>
      <c r="O98">
        <v>162.58000000000001</v>
      </c>
      <c r="P98">
        <v>975.48</v>
      </c>
      <c r="Q98" s="7">
        <v>46276</v>
      </c>
      <c r="R98">
        <v>0</v>
      </c>
    </row>
    <row r="99" spans="1:18" x14ac:dyDescent="0.3">
      <c r="A99" t="s">
        <v>1057</v>
      </c>
      <c r="B99">
        <v>20260477</v>
      </c>
      <c r="C99" s="7">
        <v>43572</v>
      </c>
      <c r="D99" s="7">
        <v>73050</v>
      </c>
      <c r="E99" t="s">
        <v>1380</v>
      </c>
      <c r="F99" t="s">
        <v>49</v>
      </c>
      <c r="G99" t="s">
        <v>1147</v>
      </c>
      <c r="H99" t="s">
        <v>61</v>
      </c>
      <c r="I99" t="s">
        <v>61</v>
      </c>
      <c r="J99" t="s">
        <v>1060</v>
      </c>
      <c r="K99">
        <v>38000</v>
      </c>
      <c r="L99" t="s">
        <v>1071</v>
      </c>
      <c r="M99" t="s">
        <v>1381</v>
      </c>
      <c r="N99">
        <v>770.44</v>
      </c>
      <c r="O99">
        <v>154.09</v>
      </c>
      <c r="P99">
        <v>924.53</v>
      </c>
      <c r="R99">
        <v>0</v>
      </c>
    </row>
    <row r="100" spans="1:18" x14ac:dyDescent="0.3">
      <c r="A100" t="s">
        <v>1057</v>
      </c>
      <c r="B100">
        <v>20260100</v>
      </c>
      <c r="C100" s="7">
        <v>43282</v>
      </c>
      <c r="D100" s="7">
        <v>73050</v>
      </c>
      <c r="E100" t="s">
        <v>1382</v>
      </c>
      <c r="F100" t="s">
        <v>49</v>
      </c>
      <c r="G100" t="s">
        <v>629</v>
      </c>
      <c r="H100" t="s">
        <v>628</v>
      </c>
      <c r="I100" t="s">
        <v>1383</v>
      </c>
      <c r="J100" t="s">
        <v>1060</v>
      </c>
      <c r="K100">
        <v>38120</v>
      </c>
      <c r="L100" t="s">
        <v>1104</v>
      </c>
      <c r="M100" t="s">
        <v>628</v>
      </c>
      <c r="N100">
        <v>480.8</v>
      </c>
      <c r="O100">
        <v>96.16</v>
      </c>
      <c r="P100">
        <v>576.96</v>
      </c>
      <c r="R100">
        <v>0</v>
      </c>
    </row>
    <row r="101" spans="1:18" x14ac:dyDescent="0.3">
      <c r="A101" t="s">
        <v>1057</v>
      </c>
      <c r="B101">
        <v>20260101</v>
      </c>
      <c r="C101" s="7">
        <v>44106</v>
      </c>
      <c r="D101" s="7">
        <v>46332</v>
      </c>
      <c r="E101" t="s">
        <v>1384</v>
      </c>
      <c r="F101" t="s">
        <v>49</v>
      </c>
      <c r="G101" t="s">
        <v>288</v>
      </c>
      <c r="H101" t="s">
        <v>1066</v>
      </c>
      <c r="I101" t="s">
        <v>1385</v>
      </c>
      <c r="J101" t="s">
        <v>1060</v>
      </c>
      <c r="K101">
        <v>38500</v>
      </c>
      <c r="L101" t="s">
        <v>1282</v>
      </c>
      <c r="M101" t="s">
        <v>1386</v>
      </c>
      <c r="N101" t="s">
        <v>1387</v>
      </c>
      <c r="O101">
        <v>266.69</v>
      </c>
      <c r="P101" t="s">
        <v>1388</v>
      </c>
      <c r="R101">
        <v>0</v>
      </c>
    </row>
    <row r="102" spans="1:18" x14ac:dyDescent="0.3">
      <c r="A102" t="s">
        <v>1057</v>
      </c>
      <c r="B102">
        <v>20260102</v>
      </c>
      <c r="C102" s="7">
        <v>46220</v>
      </c>
      <c r="D102" s="7">
        <v>73050</v>
      </c>
      <c r="E102" t="s">
        <v>1389</v>
      </c>
      <c r="F102" t="s">
        <v>49</v>
      </c>
      <c r="G102" t="s">
        <v>92</v>
      </c>
      <c r="H102" t="s">
        <v>330</v>
      </c>
      <c r="I102" t="s">
        <v>1390</v>
      </c>
      <c r="J102" t="s">
        <v>1060</v>
      </c>
      <c r="K102">
        <v>38100</v>
      </c>
      <c r="L102" t="s">
        <v>1071</v>
      </c>
      <c r="M102" t="s">
        <v>1391</v>
      </c>
      <c r="N102">
        <v>678.93</v>
      </c>
      <c r="O102">
        <v>135.79</v>
      </c>
      <c r="P102">
        <v>814.72</v>
      </c>
      <c r="R102">
        <v>0</v>
      </c>
    </row>
    <row r="103" spans="1:18" x14ac:dyDescent="0.3">
      <c r="A103" t="s">
        <v>1057</v>
      </c>
      <c r="B103">
        <v>20260103</v>
      </c>
      <c r="C103" s="7">
        <v>41275</v>
      </c>
      <c r="D103" s="7">
        <v>73050</v>
      </c>
      <c r="E103" t="s">
        <v>1392</v>
      </c>
      <c r="F103" t="s">
        <v>49</v>
      </c>
      <c r="G103" t="s">
        <v>1147</v>
      </c>
      <c r="H103" t="s">
        <v>428</v>
      </c>
      <c r="I103" t="s">
        <v>1393</v>
      </c>
      <c r="J103" t="s">
        <v>1060</v>
      </c>
      <c r="K103">
        <v>38400</v>
      </c>
      <c r="L103" t="s">
        <v>1314</v>
      </c>
      <c r="M103" t="s">
        <v>428</v>
      </c>
      <c r="N103">
        <v>727.41</v>
      </c>
      <c r="O103">
        <v>145.47999999999999</v>
      </c>
      <c r="P103">
        <v>872.89</v>
      </c>
      <c r="R103">
        <v>0</v>
      </c>
    </row>
    <row r="104" spans="1:18" x14ac:dyDescent="0.3">
      <c r="A104" t="s">
        <v>1057</v>
      </c>
      <c r="B104">
        <v>20260104</v>
      </c>
      <c r="C104" s="7">
        <v>43282</v>
      </c>
      <c r="D104" s="7">
        <v>73050</v>
      </c>
      <c r="E104" t="s">
        <v>1394</v>
      </c>
      <c r="F104" t="s">
        <v>49</v>
      </c>
      <c r="G104" t="s">
        <v>452</v>
      </c>
      <c r="H104" t="s">
        <v>451</v>
      </c>
      <c r="I104" t="s">
        <v>1395</v>
      </c>
      <c r="J104" t="s">
        <v>1060</v>
      </c>
      <c r="K104">
        <v>38500</v>
      </c>
      <c r="L104" t="s">
        <v>1282</v>
      </c>
      <c r="M104" t="s">
        <v>451</v>
      </c>
      <c r="N104">
        <v>907.32</v>
      </c>
      <c r="O104">
        <v>181.46</v>
      </c>
      <c r="P104" t="s">
        <v>1396</v>
      </c>
      <c r="R104">
        <v>0</v>
      </c>
    </row>
    <row r="105" spans="1:18" x14ac:dyDescent="0.3">
      <c r="A105" t="s">
        <v>1057</v>
      </c>
      <c r="B105">
        <v>20260569</v>
      </c>
      <c r="C105" s="7">
        <v>41760</v>
      </c>
      <c r="D105" s="7">
        <v>73050</v>
      </c>
      <c r="E105" t="s">
        <v>1397</v>
      </c>
      <c r="F105" t="s">
        <v>49</v>
      </c>
      <c r="G105" t="s">
        <v>197</v>
      </c>
      <c r="H105" t="s">
        <v>450</v>
      </c>
      <c r="I105" t="s">
        <v>1398</v>
      </c>
      <c r="J105" t="s">
        <v>1060</v>
      </c>
      <c r="K105">
        <v>38000</v>
      </c>
      <c r="L105" t="s">
        <v>1084</v>
      </c>
      <c r="M105" t="s">
        <v>450</v>
      </c>
      <c r="N105">
        <v>799.69</v>
      </c>
      <c r="O105">
        <v>159.94</v>
      </c>
      <c r="P105">
        <v>959.63</v>
      </c>
      <c r="R105">
        <v>0</v>
      </c>
    </row>
    <row r="106" spans="1:18" x14ac:dyDescent="0.3">
      <c r="A106" t="s">
        <v>1057</v>
      </c>
      <c r="B106">
        <v>20260106</v>
      </c>
      <c r="C106" s="7">
        <v>43255</v>
      </c>
      <c r="D106" s="7">
        <v>73050</v>
      </c>
      <c r="E106" t="s">
        <v>1399</v>
      </c>
      <c r="F106" t="s">
        <v>49</v>
      </c>
      <c r="G106" t="s">
        <v>291</v>
      </c>
      <c r="H106" t="s">
        <v>291</v>
      </c>
      <c r="I106" t="s">
        <v>1400</v>
      </c>
      <c r="J106" t="s">
        <v>1060</v>
      </c>
      <c r="K106">
        <v>38130</v>
      </c>
      <c r="L106" t="s">
        <v>1160</v>
      </c>
      <c r="M106" t="s">
        <v>1401</v>
      </c>
      <c r="N106" t="s">
        <v>1402</v>
      </c>
      <c r="O106">
        <v>486</v>
      </c>
      <c r="P106" t="s">
        <v>1403</v>
      </c>
      <c r="R106">
        <v>0</v>
      </c>
    </row>
    <row r="107" spans="1:18" x14ac:dyDescent="0.3">
      <c r="A107" t="s">
        <v>1057</v>
      </c>
      <c r="B107">
        <v>20260107</v>
      </c>
      <c r="C107" s="7">
        <v>43101</v>
      </c>
      <c r="D107" s="7">
        <v>73050</v>
      </c>
      <c r="E107" t="s">
        <v>1404</v>
      </c>
      <c r="F107" t="s">
        <v>49</v>
      </c>
      <c r="G107" t="s">
        <v>180</v>
      </c>
      <c r="H107" t="s">
        <v>410</v>
      </c>
      <c r="I107" t="s">
        <v>1405</v>
      </c>
      <c r="J107" t="s">
        <v>1060</v>
      </c>
      <c r="K107">
        <v>73000</v>
      </c>
      <c r="L107" t="s">
        <v>1061</v>
      </c>
      <c r="M107" t="s">
        <v>410</v>
      </c>
      <c r="N107" t="s">
        <v>1406</v>
      </c>
      <c r="O107">
        <v>300.66000000000003</v>
      </c>
      <c r="P107" t="s">
        <v>1407</v>
      </c>
      <c r="R107">
        <v>0</v>
      </c>
    </row>
    <row r="108" spans="1:18" x14ac:dyDescent="0.3">
      <c r="A108" t="s">
        <v>1057</v>
      </c>
      <c r="B108">
        <v>20260577</v>
      </c>
      <c r="C108" s="7">
        <v>46254</v>
      </c>
      <c r="D108" s="7">
        <v>73050</v>
      </c>
      <c r="E108" t="s">
        <v>1408</v>
      </c>
      <c r="F108" t="s">
        <v>52</v>
      </c>
      <c r="G108" t="s">
        <v>327</v>
      </c>
      <c r="H108" t="s">
        <v>460</v>
      </c>
      <c r="I108" t="s">
        <v>1409</v>
      </c>
      <c r="J108" t="s">
        <v>1060</v>
      </c>
      <c r="K108">
        <v>38240</v>
      </c>
      <c r="L108" t="s">
        <v>1233</v>
      </c>
      <c r="M108" t="s">
        <v>460</v>
      </c>
      <c r="N108">
        <v>636.85</v>
      </c>
      <c r="O108">
        <v>127.37</v>
      </c>
      <c r="P108">
        <v>764.22</v>
      </c>
      <c r="R108">
        <v>0</v>
      </c>
    </row>
    <row r="109" spans="1:18" x14ac:dyDescent="0.3">
      <c r="A109" t="s">
        <v>1057</v>
      </c>
      <c r="B109">
        <v>20260109</v>
      </c>
      <c r="C109" s="7">
        <v>44806</v>
      </c>
      <c r="D109" s="7">
        <v>73050</v>
      </c>
      <c r="E109" t="s">
        <v>1410</v>
      </c>
      <c r="F109" t="s">
        <v>49</v>
      </c>
      <c r="G109" t="s">
        <v>260</v>
      </c>
      <c r="H109" t="s">
        <v>260</v>
      </c>
      <c r="I109" t="s">
        <v>1411</v>
      </c>
      <c r="J109" t="s">
        <v>1060</v>
      </c>
      <c r="K109">
        <v>38170</v>
      </c>
      <c r="L109" t="s">
        <v>1122</v>
      </c>
      <c r="M109" t="s">
        <v>260</v>
      </c>
      <c r="N109">
        <v>142.32</v>
      </c>
      <c r="O109">
        <v>28.46</v>
      </c>
      <c r="P109">
        <v>170.78</v>
      </c>
      <c r="R109">
        <v>0</v>
      </c>
    </row>
    <row r="110" spans="1:18" x14ac:dyDescent="0.3">
      <c r="A110" t="s">
        <v>1057</v>
      </c>
      <c r="B110">
        <v>20260110</v>
      </c>
      <c r="C110" s="7">
        <v>43052</v>
      </c>
      <c r="D110" s="7">
        <v>73050</v>
      </c>
      <c r="E110" t="s">
        <v>1412</v>
      </c>
      <c r="F110" t="s">
        <v>49</v>
      </c>
      <c r="G110" t="s">
        <v>221</v>
      </c>
      <c r="H110" t="s">
        <v>220</v>
      </c>
      <c r="I110" t="s">
        <v>1413</v>
      </c>
      <c r="J110" t="s">
        <v>1060</v>
      </c>
      <c r="K110">
        <v>38000</v>
      </c>
      <c r="L110" t="s">
        <v>1071</v>
      </c>
      <c r="M110" t="s">
        <v>1413</v>
      </c>
      <c r="N110">
        <v>417.35</v>
      </c>
      <c r="O110">
        <v>83.47</v>
      </c>
      <c r="P110">
        <v>500.82</v>
      </c>
      <c r="R110">
        <v>0</v>
      </c>
    </row>
    <row r="111" spans="1:18" x14ac:dyDescent="0.3">
      <c r="A111" t="s">
        <v>1057</v>
      </c>
      <c r="B111">
        <v>20260112</v>
      </c>
      <c r="C111" s="7">
        <v>43221</v>
      </c>
      <c r="D111" s="7">
        <v>73050</v>
      </c>
      <c r="E111" t="s">
        <v>1414</v>
      </c>
      <c r="F111" t="s">
        <v>49</v>
      </c>
      <c r="G111" t="s">
        <v>634</v>
      </c>
      <c r="H111" t="s">
        <v>633</v>
      </c>
      <c r="I111" t="s">
        <v>1415</v>
      </c>
      <c r="J111" t="s">
        <v>1060</v>
      </c>
      <c r="K111">
        <v>38100</v>
      </c>
      <c r="L111" t="s">
        <v>1084</v>
      </c>
      <c r="M111" t="s">
        <v>633</v>
      </c>
      <c r="N111">
        <v>998.63</v>
      </c>
      <c r="O111">
        <v>199.73</v>
      </c>
      <c r="P111" t="s">
        <v>1416</v>
      </c>
      <c r="R111">
        <v>0</v>
      </c>
    </row>
    <row r="112" spans="1:18" x14ac:dyDescent="0.3">
      <c r="A112" t="s">
        <v>1057</v>
      </c>
      <c r="B112">
        <v>20260113</v>
      </c>
      <c r="C112" s="7">
        <v>40513</v>
      </c>
      <c r="D112" s="7">
        <v>73050</v>
      </c>
      <c r="E112" t="s">
        <v>1417</v>
      </c>
      <c r="F112" t="s">
        <v>49</v>
      </c>
      <c r="G112" t="s">
        <v>1147</v>
      </c>
      <c r="H112" t="s">
        <v>407</v>
      </c>
      <c r="I112" t="s">
        <v>1418</v>
      </c>
      <c r="J112" t="s">
        <v>1060</v>
      </c>
      <c r="K112">
        <v>38180</v>
      </c>
      <c r="L112" t="s">
        <v>1419</v>
      </c>
      <c r="M112" t="s">
        <v>407</v>
      </c>
      <c r="N112">
        <v>604.46</v>
      </c>
      <c r="O112">
        <v>120.89</v>
      </c>
      <c r="P112">
        <v>725.35</v>
      </c>
      <c r="R112">
        <v>0</v>
      </c>
    </row>
    <row r="113" spans="1:18" x14ac:dyDescent="0.3">
      <c r="A113" t="s">
        <v>1057</v>
      </c>
      <c r="B113">
        <v>20260114</v>
      </c>
      <c r="C113" s="7">
        <v>44704</v>
      </c>
      <c r="D113" s="7">
        <v>73050</v>
      </c>
      <c r="E113" t="s">
        <v>1420</v>
      </c>
      <c r="F113" t="s">
        <v>49</v>
      </c>
      <c r="G113" t="s">
        <v>415</v>
      </c>
      <c r="H113" t="s">
        <v>414</v>
      </c>
      <c r="I113" t="s">
        <v>1421</v>
      </c>
      <c r="J113" t="s">
        <v>1060</v>
      </c>
      <c r="K113">
        <v>38700</v>
      </c>
      <c r="L113" t="s">
        <v>1346</v>
      </c>
      <c r="M113" t="s">
        <v>414</v>
      </c>
      <c r="N113">
        <v>634.98</v>
      </c>
      <c r="O113">
        <v>127</v>
      </c>
      <c r="P113">
        <v>761.98</v>
      </c>
      <c r="R113">
        <v>0</v>
      </c>
    </row>
    <row r="114" spans="1:18" x14ac:dyDescent="0.3">
      <c r="A114" t="s">
        <v>1057</v>
      </c>
      <c r="B114">
        <v>20260115</v>
      </c>
      <c r="C114" s="7">
        <v>41937</v>
      </c>
      <c r="D114" s="7">
        <v>73050</v>
      </c>
      <c r="F114" t="s">
        <v>49</v>
      </c>
      <c r="G114" t="s">
        <v>458</v>
      </c>
      <c r="H114" t="s">
        <v>457</v>
      </c>
      <c r="I114" t="s">
        <v>1327</v>
      </c>
      <c r="J114" t="s">
        <v>1060</v>
      </c>
      <c r="K114">
        <v>38500</v>
      </c>
      <c r="L114" t="s">
        <v>1108</v>
      </c>
      <c r="M114" t="s">
        <v>1328</v>
      </c>
      <c r="N114">
        <v>260</v>
      </c>
      <c r="O114">
        <v>52</v>
      </c>
      <c r="P114">
        <v>312</v>
      </c>
      <c r="R114">
        <v>0</v>
      </c>
    </row>
    <row r="115" spans="1:18" x14ac:dyDescent="0.3">
      <c r="A115" t="s">
        <v>1057</v>
      </c>
      <c r="B115">
        <v>20260474</v>
      </c>
      <c r="C115" s="7">
        <v>42705</v>
      </c>
      <c r="D115" s="7">
        <v>73050</v>
      </c>
      <c r="E115" t="s">
        <v>1422</v>
      </c>
      <c r="F115" t="s">
        <v>49</v>
      </c>
      <c r="G115" t="s">
        <v>62</v>
      </c>
      <c r="H115" t="s">
        <v>417</v>
      </c>
      <c r="I115" t="s">
        <v>1423</v>
      </c>
      <c r="J115" t="s">
        <v>1060</v>
      </c>
      <c r="K115">
        <v>38500</v>
      </c>
      <c r="L115" t="s">
        <v>1424</v>
      </c>
      <c r="M115" t="s">
        <v>417</v>
      </c>
      <c r="N115">
        <v>503.51</v>
      </c>
      <c r="O115">
        <v>100.7</v>
      </c>
      <c r="P115">
        <v>604.21</v>
      </c>
      <c r="R115">
        <v>0</v>
      </c>
    </row>
    <row r="116" spans="1:18" x14ac:dyDescent="0.3">
      <c r="A116" t="s">
        <v>1057</v>
      </c>
      <c r="B116">
        <v>20260479</v>
      </c>
      <c r="C116" s="7">
        <v>44197</v>
      </c>
      <c r="D116" s="7">
        <v>73050</v>
      </c>
      <c r="E116" t="s">
        <v>1425</v>
      </c>
      <c r="F116" t="s">
        <v>49</v>
      </c>
      <c r="G116" t="s">
        <v>66</v>
      </c>
      <c r="H116" t="s">
        <v>65</v>
      </c>
      <c r="I116" t="s">
        <v>1426</v>
      </c>
      <c r="J116" t="s">
        <v>1060</v>
      </c>
      <c r="K116">
        <v>38100</v>
      </c>
      <c r="L116" t="s">
        <v>1071</v>
      </c>
      <c r="M116" t="s">
        <v>1427</v>
      </c>
      <c r="N116">
        <v>200</v>
      </c>
      <c r="O116">
        <v>40</v>
      </c>
      <c r="P116">
        <v>240</v>
      </c>
      <c r="R116">
        <v>0</v>
      </c>
    </row>
    <row r="117" spans="1:18" x14ac:dyDescent="0.3">
      <c r="A117" t="s">
        <v>1057</v>
      </c>
      <c r="B117">
        <v>20260118</v>
      </c>
      <c r="C117" s="7">
        <v>43507</v>
      </c>
      <c r="D117" s="7">
        <v>73050</v>
      </c>
      <c r="E117" t="s">
        <v>1428</v>
      </c>
      <c r="F117" t="s">
        <v>49</v>
      </c>
      <c r="G117" t="s">
        <v>100</v>
      </c>
      <c r="H117" t="s">
        <v>429</v>
      </c>
      <c r="I117" t="s">
        <v>1429</v>
      </c>
      <c r="J117" t="s">
        <v>1060</v>
      </c>
      <c r="K117">
        <v>38100</v>
      </c>
      <c r="L117" t="s">
        <v>1084</v>
      </c>
      <c r="M117" t="s">
        <v>429</v>
      </c>
      <c r="N117" t="s">
        <v>1430</v>
      </c>
      <c r="O117">
        <v>560.44000000000005</v>
      </c>
      <c r="P117" t="s">
        <v>1431</v>
      </c>
      <c r="R117">
        <v>0</v>
      </c>
    </row>
    <row r="118" spans="1:18" x14ac:dyDescent="0.3">
      <c r="A118" t="s">
        <v>1057</v>
      </c>
      <c r="B118">
        <v>20260119</v>
      </c>
      <c r="C118" s="7">
        <v>42151</v>
      </c>
      <c r="D118" s="7">
        <v>73050</v>
      </c>
      <c r="E118" t="s">
        <v>1432</v>
      </c>
      <c r="F118" t="s">
        <v>49</v>
      </c>
      <c r="G118" t="s">
        <v>210</v>
      </c>
      <c r="H118" t="s">
        <v>343</v>
      </c>
      <c r="I118" t="s">
        <v>1433</v>
      </c>
      <c r="J118" t="s">
        <v>1060</v>
      </c>
      <c r="K118">
        <v>38700</v>
      </c>
      <c r="L118" t="s">
        <v>1434</v>
      </c>
      <c r="M118" t="s">
        <v>343</v>
      </c>
      <c r="N118">
        <v>174.5</v>
      </c>
      <c r="O118">
        <v>34.9</v>
      </c>
      <c r="P118">
        <v>209.4</v>
      </c>
      <c r="R118">
        <v>0</v>
      </c>
    </row>
    <row r="119" spans="1:18" x14ac:dyDescent="0.3">
      <c r="A119" t="s">
        <v>1057</v>
      </c>
      <c r="B119">
        <v>20260121</v>
      </c>
      <c r="C119" s="7">
        <v>45056</v>
      </c>
      <c r="D119" s="7">
        <v>73050</v>
      </c>
      <c r="E119" t="s">
        <v>1435</v>
      </c>
      <c r="F119" t="s">
        <v>49</v>
      </c>
      <c r="G119" t="s">
        <v>235</v>
      </c>
      <c r="H119" t="s">
        <v>342</v>
      </c>
      <c r="I119" t="s">
        <v>1436</v>
      </c>
      <c r="J119" t="s">
        <v>1060</v>
      </c>
      <c r="K119">
        <v>38000</v>
      </c>
      <c r="L119" t="s">
        <v>1071</v>
      </c>
      <c r="M119" t="s">
        <v>1437</v>
      </c>
      <c r="N119">
        <v>820.07</v>
      </c>
      <c r="O119">
        <v>164.01</v>
      </c>
      <c r="P119">
        <v>984.08</v>
      </c>
      <c r="R119">
        <v>0</v>
      </c>
    </row>
    <row r="120" spans="1:18" x14ac:dyDescent="0.3">
      <c r="A120" t="s">
        <v>1057</v>
      </c>
      <c r="B120">
        <v>20260122</v>
      </c>
      <c r="C120" s="7">
        <v>45841</v>
      </c>
      <c r="D120" s="7">
        <v>73050</v>
      </c>
      <c r="E120" t="s">
        <v>1438</v>
      </c>
      <c r="F120" t="s">
        <v>49</v>
      </c>
      <c r="G120" t="s">
        <v>1147</v>
      </c>
      <c r="H120" t="s">
        <v>431</v>
      </c>
      <c r="I120" t="s">
        <v>1439</v>
      </c>
      <c r="J120" t="s">
        <v>1060</v>
      </c>
      <c r="K120">
        <v>38130</v>
      </c>
      <c r="L120" t="s">
        <v>1440</v>
      </c>
      <c r="M120" t="s">
        <v>431</v>
      </c>
      <c r="N120" t="s">
        <v>1441</v>
      </c>
      <c r="O120">
        <v>236</v>
      </c>
      <c r="P120" t="s">
        <v>1442</v>
      </c>
      <c r="R120">
        <v>0</v>
      </c>
    </row>
    <row r="121" spans="1:18" x14ac:dyDescent="0.3">
      <c r="A121" t="s">
        <v>1057</v>
      </c>
      <c r="B121">
        <v>20260123</v>
      </c>
      <c r="C121" s="7">
        <v>45593</v>
      </c>
      <c r="D121" s="7">
        <v>73050</v>
      </c>
      <c r="E121" t="s">
        <v>1443</v>
      </c>
      <c r="F121" t="s">
        <v>49</v>
      </c>
      <c r="G121" t="s">
        <v>197</v>
      </c>
      <c r="H121" t="s">
        <v>196</v>
      </c>
      <c r="I121" t="s">
        <v>1444</v>
      </c>
      <c r="J121" t="s">
        <v>1060</v>
      </c>
      <c r="K121">
        <v>38120</v>
      </c>
      <c r="L121" t="s">
        <v>1153</v>
      </c>
      <c r="M121" t="s">
        <v>1445</v>
      </c>
      <c r="N121">
        <v>890</v>
      </c>
      <c r="O121">
        <v>178</v>
      </c>
      <c r="P121" t="s">
        <v>1446</v>
      </c>
      <c r="R121">
        <v>0</v>
      </c>
    </row>
    <row r="122" spans="1:18" x14ac:dyDescent="0.3">
      <c r="A122" t="s">
        <v>1057</v>
      </c>
      <c r="B122">
        <v>20260124</v>
      </c>
      <c r="C122" s="7">
        <v>42583</v>
      </c>
      <c r="D122" s="7">
        <v>73050</v>
      </c>
      <c r="E122" t="s">
        <v>1447</v>
      </c>
      <c r="F122" t="s">
        <v>49</v>
      </c>
      <c r="G122" t="s">
        <v>1147</v>
      </c>
      <c r="H122" t="s">
        <v>432</v>
      </c>
      <c r="I122" t="s">
        <v>1448</v>
      </c>
      <c r="J122" t="s">
        <v>1060</v>
      </c>
      <c r="K122">
        <v>38950</v>
      </c>
      <c r="L122" t="s">
        <v>1449</v>
      </c>
      <c r="M122" t="s">
        <v>432</v>
      </c>
      <c r="N122" t="s">
        <v>1450</v>
      </c>
      <c r="O122">
        <v>301.55</v>
      </c>
      <c r="P122" t="s">
        <v>1451</v>
      </c>
      <c r="R122">
        <v>0</v>
      </c>
    </row>
    <row r="123" spans="1:18" x14ac:dyDescent="0.3">
      <c r="A123" t="s">
        <v>1057</v>
      </c>
      <c r="B123">
        <v>20260125</v>
      </c>
      <c r="C123" s="7">
        <v>41978</v>
      </c>
      <c r="D123" s="7">
        <v>73050</v>
      </c>
      <c r="E123" t="s">
        <v>1452</v>
      </c>
      <c r="F123" t="s">
        <v>49</v>
      </c>
      <c r="G123" t="s">
        <v>62</v>
      </c>
      <c r="H123" t="s">
        <v>733</v>
      </c>
      <c r="I123" t="s">
        <v>1453</v>
      </c>
      <c r="J123" t="s">
        <v>1060</v>
      </c>
      <c r="K123">
        <v>38500</v>
      </c>
      <c r="L123" t="s">
        <v>1108</v>
      </c>
      <c r="M123" t="s">
        <v>733</v>
      </c>
      <c r="N123">
        <v>684.48</v>
      </c>
      <c r="O123">
        <v>136.9</v>
      </c>
      <c r="P123">
        <v>821.38</v>
      </c>
      <c r="R123">
        <v>0</v>
      </c>
    </row>
    <row r="124" spans="1:18" x14ac:dyDescent="0.3">
      <c r="A124" t="s">
        <v>1057</v>
      </c>
      <c r="B124">
        <v>20260126</v>
      </c>
      <c r="C124" s="7">
        <v>43798</v>
      </c>
      <c r="D124" s="7">
        <v>46295</v>
      </c>
      <c r="E124" t="s">
        <v>1454</v>
      </c>
      <c r="F124" t="s">
        <v>49</v>
      </c>
      <c r="G124" t="s">
        <v>1147</v>
      </c>
      <c r="H124" t="s">
        <v>495</v>
      </c>
      <c r="I124" t="s">
        <v>1455</v>
      </c>
      <c r="J124" t="s">
        <v>1060</v>
      </c>
      <c r="K124">
        <v>38000</v>
      </c>
      <c r="L124" t="s">
        <v>1071</v>
      </c>
      <c r="M124" t="s">
        <v>1456</v>
      </c>
      <c r="N124">
        <v>885.23</v>
      </c>
      <c r="O124">
        <v>177.05</v>
      </c>
      <c r="P124" t="s">
        <v>1457</v>
      </c>
      <c r="R124">
        <v>0</v>
      </c>
    </row>
    <row r="125" spans="1:18" x14ac:dyDescent="0.3">
      <c r="A125" t="s">
        <v>1057</v>
      </c>
      <c r="B125">
        <v>20260127</v>
      </c>
      <c r="C125" s="7">
        <v>42795</v>
      </c>
      <c r="D125" s="7">
        <v>73050</v>
      </c>
      <c r="E125" t="s">
        <v>1458</v>
      </c>
      <c r="F125" t="s">
        <v>49</v>
      </c>
      <c r="G125" t="s">
        <v>434</v>
      </c>
      <c r="H125" t="s">
        <v>433</v>
      </c>
      <c r="I125" t="s">
        <v>1459</v>
      </c>
      <c r="J125" t="s">
        <v>1060</v>
      </c>
      <c r="K125">
        <v>38500</v>
      </c>
      <c r="L125" t="s">
        <v>1282</v>
      </c>
      <c r="M125" t="s">
        <v>433</v>
      </c>
      <c r="N125" t="s">
        <v>1460</v>
      </c>
      <c r="O125">
        <v>836</v>
      </c>
      <c r="P125" t="s">
        <v>1461</v>
      </c>
      <c r="R125">
        <v>0</v>
      </c>
    </row>
    <row r="126" spans="1:18" x14ac:dyDescent="0.3">
      <c r="A126" t="s">
        <v>1057</v>
      </c>
      <c r="B126">
        <v>20260128</v>
      </c>
      <c r="C126" s="7">
        <v>45463</v>
      </c>
      <c r="D126" s="7">
        <v>73050</v>
      </c>
      <c r="E126" t="s">
        <v>1462</v>
      </c>
      <c r="F126" t="s">
        <v>52</v>
      </c>
      <c r="G126" t="s">
        <v>58</v>
      </c>
      <c r="H126" t="s">
        <v>189</v>
      </c>
      <c r="I126" t="s">
        <v>189</v>
      </c>
      <c r="J126" t="s">
        <v>1060</v>
      </c>
      <c r="K126">
        <v>38000</v>
      </c>
      <c r="L126" t="s">
        <v>1084</v>
      </c>
      <c r="M126" t="s">
        <v>1463</v>
      </c>
      <c r="N126">
        <v>700.41</v>
      </c>
      <c r="O126">
        <v>140.08000000000001</v>
      </c>
      <c r="P126">
        <v>840.49</v>
      </c>
      <c r="R126">
        <v>0</v>
      </c>
    </row>
    <row r="127" spans="1:18" x14ac:dyDescent="0.3">
      <c r="A127" t="s">
        <v>1057</v>
      </c>
      <c r="B127">
        <v>20260129</v>
      </c>
      <c r="C127" s="7">
        <v>43360</v>
      </c>
      <c r="D127" s="7">
        <v>73050</v>
      </c>
      <c r="E127" t="s">
        <v>1464</v>
      </c>
      <c r="F127" t="s">
        <v>52</v>
      </c>
      <c r="G127" t="s">
        <v>58</v>
      </c>
      <c r="H127" t="s">
        <v>627</v>
      </c>
      <c r="I127" t="s">
        <v>1465</v>
      </c>
      <c r="J127" t="s">
        <v>1060</v>
      </c>
      <c r="K127">
        <v>38000</v>
      </c>
      <c r="L127" t="s">
        <v>1071</v>
      </c>
      <c r="M127" t="s">
        <v>627</v>
      </c>
      <c r="N127">
        <v>924.18</v>
      </c>
      <c r="O127">
        <v>184.84</v>
      </c>
      <c r="P127" t="s">
        <v>1466</v>
      </c>
      <c r="R127">
        <v>0</v>
      </c>
    </row>
    <row r="128" spans="1:18" x14ac:dyDescent="0.3">
      <c r="A128" t="s">
        <v>1057</v>
      </c>
      <c r="B128">
        <v>20260130</v>
      </c>
      <c r="C128" s="7">
        <v>44112</v>
      </c>
      <c r="D128" s="7">
        <v>73050</v>
      </c>
      <c r="E128" t="s">
        <v>1467</v>
      </c>
      <c r="F128" t="s">
        <v>49</v>
      </c>
      <c r="G128" t="s">
        <v>345</v>
      </c>
      <c r="H128" t="s">
        <v>344</v>
      </c>
      <c r="I128" t="s">
        <v>1468</v>
      </c>
      <c r="J128" t="s">
        <v>1060</v>
      </c>
      <c r="K128">
        <v>38240</v>
      </c>
      <c r="L128" t="s">
        <v>1469</v>
      </c>
      <c r="M128" t="s">
        <v>1470</v>
      </c>
      <c r="N128">
        <v>391.01</v>
      </c>
      <c r="O128">
        <v>78.2</v>
      </c>
      <c r="P128">
        <v>469.21</v>
      </c>
      <c r="R128">
        <v>0</v>
      </c>
    </row>
    <row r="129" spans="1:18" x14ac:dyDescent="0.3">
      <c r="A129" t="s">
        <v>1057</v>
      </c>
      <c r="B129">
        <v>20260131</v>
      </c>
      <c r="C129" s="7">
        <v>41671</v>
      </c>
      <c r="D129" s="7">
        <v>73050</v>
      </c>
      <c r="E129" t="s">
        <v>1471</v>
      </c>
      <c r="F129" t="s">
        <v>49</v>
      </c>
      <c r="G129" t="s">
        <v>735</v>
      </c>
      <c r="H129" t="s">
        <v>734</v>
      </c>
      <c r="I129" t="s">
        <v>1472</v>
      </c>
      <c r="J129" t="s">
        <v>1060</v>
      </c>
      <c r="K129">
        <v>38000</v>
      </c>
      <c r="L129" t="s">
        <v>1084</v>
      </c>
      <c r="M129" t="s">
        <v>734</v>
      </c>
      <c r="N129" t="s">
        <v>1473</v>
      </c>
      <c r="O129">
        <v>312.27999999999997</v>
      </c>
      <c r="P129" t="s">
        <v>1474</v>
      </c>
      <c r="R129">
        <v>0</v>
      </c>
    </row>
    <row r="130" spans="1:18" x14ac:dyDescent="0.3">
      <c r="A130" t="s">
        <v>1057</v>
      </c>
      <c r="B130">
        <v>20260132</v>
      </c>
      <c r="C130" s="7">
        <v>44750</v>
      </c>
      <c r="D130" s="7">
        <v>73050</v>
      </c>
      <c r="E130" t="s">
        <v>1475</v>
      </c>
      <c r="F130" t="s">
        <v>52</v>
      </c>
      <c r="G130" t="s">
        <v>70</v>
      </c>
      <c r="H130" t="s">
        <v>110</v>
      </c>
      <c r="I130" t="s">
        <v>1476</v>
      </c>
      <c r="J130" t="s">
        <v>1060</v>
      </c>
      <c r="K130">
        <v>38000</v>
      </c>
      <c r="L130" t="s">
        <v>1071</v>
      </c>
      <c r="M130" t="s">
        <v>1477</v>
      </c>
      <c r="N130">
        <v>624.02</v>
      </c>
      <c r="O130">
        <v>124.8</v>
      </c>
      <c r="P130">
        <v>748.82</v>
      </c>
      <c r="R130">
        <v>0</v>
      </c>
    </row>
    <row r="131" spans="1:18" x14ac:dyDescent="0.3">
      <c r="A131" t="s">
        <v>1057</v>
      </c>
      <c r="B131">
        <v>20260133</v>
      </c>
      <c r="C131" s="7">
        <v>41136</v>
      </c>
      <c r="D131" s="7">
        <v>73050</v>
      </c>
      <c r="E131" t="s">
        <v>1478</v>
      </c>
      <c r="F131" t="s">
        <v>49</v>
      </c>
      <c r="G131" t="s">
        <v>213</v>
      </c>
      <c r="H131" t="s">
        <v>212</v>
      </c>
      <c r="I131" t="s">
        <v>1479</v>
      </c>
      <c r="J131" t="s">
        <v>1060</v>
      </c>
      <c r="K131">
        <v>38000</v>
      </c>
      <c r="L131" t="s">
        <v>1071</v>
      </c>
      <c r="M131" t="s">
        <v>212</v>
      </c>
      <c r="N131">
        <v>246.28</v>
      </c>
      <c r="O131">
        <v>49.26</v>
      </c>
      <c r="P131">
        <v>295.54000000000002</v>
      </c>
      <c r="R131">
        <v>0</v>
      </c>
    </row>
    <row r="132" spans="1:18" x14ac:dyDescent="0.3">
      <c r="A132" t="s">
        <v>1057</v>
      </c>
      <c r="B132">
        <v>20260134</v>
      </c>
      <c r="C132" s="7">
        <v>41387</v>
      </c>
      <c r="D132" s="7">
        <v>73050</v>
      </c>
      <c r="F132" t="s">
        <v>49</v>
      </c>
      <c r="G132" t="s">
        <v>324</v>
      </c>
      <c r="H132" t="s">
        <v>323</v>
      </c>
      <c r="I132" t="s">
        <v>1480</v>
      </c>
      <c r="J132" t="s">
        <v>1060</v>
      </c>
      <c r="K132">
        <v>38240</v>
      </c>
      <c r="L132" t="s">
        <v>1469</v>
      </c>
      <c r="M132" t="s">
        <v>323</v>
      </c>
      <c r="N132">
        <v>647.75</v>
      </c>
      <c r="O132">
        <v>129.55000000000001</v>
      </c>
      <c r="P132">
        <v>777.3</v>
      </c>
      <c r="R132">
        <v>0</v>
      </c>
    </row>
    <row r="133" spans="1:18" x14ac:dyDescent="0.3">
      <c r="A133" t="s">
        <v>1057</v>
      </c>
      <c r="B133">
        <v>20260135</v>
      </c>
      <c r="C133" s="7">
        <v>43231</v>
      </c>
      <c r="D133" s="7">
        <v>73050</v>
      </c>
      <c r="E133" t="s">
        <v>1481</v>
      </c>
      <c r="F133" t="s">
        <v>49</v>
      </c>
      <c r="G133" t="s">
        <v>96</v>
      </c>
      <c r="H133" t="s">
        <v>95</v>
      </c>
      <c r="I133" t="s">
        <v>1482</v>
      </c>
      <c r="J133" t="s">
        <v>1060</v>
      </c>
      <c r="K133">
        <v>38000</v>
      </c>
      <c r="L133" t="s">
        <v>1071</v>
      </c>
      <c r="M133" t="s">
        <v>95</v>
      </c>
      <c r="N133">
        <v>236.97</v>
      </c>
      <c r="O133">
        <v>47.39</v>
      </c>
      <c r="P133">
        <v>284.36</v>
      </c>
      <c r="R133">
        <v>0</v>
      </c>
    </row>
    <row r="134" spans="1:18" x14ac:dyDescent="0.3">
      <c r="A134" t="s">
        <v>1057</v>
      </c>
      <c r="B134">
        <v>20260587</v>
      </c>
      <c r="C134" s="7">
        <v>45292</v>
      </c>
      <c r="D134" s="7">
        <v>73050</v>
      </c>
      <c r="E134" t="s">
        <v>1483</v>
      </c>
      <c r="F134" t="s">
        <v>49</v>
      </c>
      <c r="G134" t="s">
        <v>195</v>
      </c>
      <c r="H134" t="s">
        <v>194</v>
      </c>
      <c r="I134" t="s">
        <v>1484</v>
      </c>
      <c r="J134" t="s">
        <v>1060</v>
      </c>
      <c r="K134">
        <v>38000</v>
      </c>
      <c r="L134" t="s">
        <v>1084</v>
      </c>
      <c r="M134" t="s">
        <v>1485</v>
      </c>
      <c r="N134">
        <v>364.22</v>
      </c>
      <c r="O134">
        <v>72.84</v>
      </c>
      <c r="P134">
        <v>437.06</v>
      </c>
      <c r="R134">
        <v>0</v>
      </c>
    </row>
    <row r="135" spans="1:18" x14ac:dyDescent="0.3">
      <c r="A135" t="s">
        <v>1057</v>
      </c>
      <c r="B135">
        <v>20260137</v>
      </c>
      <c r="C135" s="7">
        <v>42125</v>
      </c>
      <c r="D135" s="7">
        <v>73050</v>
      </c>
      <c r="E135" t="s">
        <v>1408</v>
      </c>
      <c r="F135" t="s">
        <v>49</v>
      </c>
      <c r="G135" t="s">
        <v>327</v>
      </c>
      <c r="H135" t="s">
        <v>1486</v>
      </c>
      <c r="I135" t="s">
        <v>1487</v>
      </c>
      <c r="J135" t="s">
        <v>1060</v>
      </c>
      <c r="K135">
        <v>38240</v>
      </c>
      <c r="L135" t="s">
        <v>1233</v>
      </c>
      <c r="M135" t="s">
        <v>459</v>
      </c>
      <c r="N135">
        <v>670.37</v>
      </c>
      <c r="O135">
        <v>134.07</v>
      </c>
      <c r="P135">
        <v>804.44</v>
      </c>
      <c r="R135">
        <v>0</v>
      </c>
    </row>
    <row r="136" spans="1:18" x14ac:dyDescent="0.3">
      <c r="A136" t="s">
        <v>1057</v>
      </c>
      <c r="B136">
        <v>20260138</v>
      </c>
      <c r="C136" s="7">
        <v>41699</v>
      </c>
      <c r="D136" s="7">
        <v>73050</v>
      </c>
      <c r="E136" t="s">
        <v>1488</v>
      </c>
      <c r="F136" t="s">
        <v>52</v>
      </c>
      <c r="G136" t="s">
        <v>70</v>
      </c>
      <c r="H136" t="s">
        <v>71</v>
      </c>
      <c r="I136" t="s">
        <v>71</v>
      </c>
      <c r="J136" t="s">
        <v>1060</v>
      </c>
      <c r="K136">
        <v>38000</v>
      </c>
      <c r="L136" t="s">
        <v>1071</v>
      </c>
      <c r="M136" t="s">
        <v>1489</v>
      </c>
      <c r="N136" t="s">
        <v>1490</v>
      </c>
      <c r="O136">
        <v>242.17</v>
      </c>
      <c r="P136" t="s">
        <v>1491</v>
      </c>
      <c r="R136">
        <v>0</v>
      </c>
    </row>
    <row r="137" spans="1:18" x14ac:dyDescent="0.3">
      <c r="A137" t="s">
        <v>1057</v>
      </c>
      <c r="B137">
        <v>20260139</v>
      </c>
      <c r="C137" s="7">
        <v>42583</v>
      </c>
      <c r="D137" s="7">
        <v>73050</v>
      </c>
      <c r="E137" t="s">
        <v>1492</v>
      </c>
      <c r="F137" t="s">
        <v>49</v>
      </c>
      <c r="G137" t="s">
        <v>58</v>
      </c>
      <c r="H137" t="s">
        <v>192</v>
      </c>
      <c r="I137" t="s">
        <v>1493</v>
      </c>
      <c r="J137" t="s">
        <v>1060</v>
      </c>
      <c r="K137">
        <v>38000</v>
      </c>
      <c r="L137" t="s">
        <v>1071</v>
      </c>
      <c r="M137" t="s">
        <v>1494</v>
      </c>
      <c r="N137">
        <v>264.83999999999997</v>
      </c>
      <c r="O137">
        <v>52.97</v>
      </c>
      <c r="P137">
        <v>317.81</v>
      </c>
      <c r="R137">
        <v>0</v>
      </c>
    </row>
    <row r="138" spans="1:18" x14ac:dyDescent="0.3">
      <c r="A138" t="s">
        <v>1057</v>
      </c>
      <c r="B138">
        <v>20260140</v>
      </c>
      <c r="C138" s="7">
        <v>44928</v>
      </c>
      <c r="D138" s="7">
        <v>73050</v>
      </c>
      <c r="E138" t="s">
        <v>1495</v>
      </c>
      <c r="F138" t="s">
        <v>49</v>
      </c>
      <c r="G138" t="s">
        <v>262</v>
      </c>
      <c r="H138" t="s">
        <v>261</v>
      </c>
      <c r="I138" t="s">
        <v>1496</v>
      </c>
      <c r="J138" t="s">
        <v>1060</v>
      </c>
      <c r="K138">
        <v>38000</v>
      </c>
      <c r="L138" t="s">
        <v>1084</v>
      </c>
      <c r="M138" t="s">
        <v>261</v>
      </c>
      <c r="N138">
        <v>248.4</v>
      </c>
      <c r="O138">
        <v>49.68</v>
      </c>
      <c r="P138">
        <v>298.08</v>
      </c>
      <c r="R138">
        <v>0</v>
      </c>
    </row>
    <row r="139" spans="1:18" x14ac:dyDescent="0.3">
      <c r="A139" t="s">
        <v>1057</v>
      </c>
      <c r="B139">
        <v>20260600</v>
      </c>
      <c r="C139" s="7">
        <v>41275</v>
      </c>
      <c r="D139" s="7">
        <v>73050</v>
      </c>
      <c r="E139" t="s">
        <v>1497</v>
      </c>
      <c r="F139" t="s">
        <v>49</v>
      </c>
      <c r="G139" t="s">
        <v>147</v>
      </c>
      <c r="H139" t="s">
        <v>146</v>
      </c>
      <c r="I139" t="s">
        <v>1498</v>
      </c>
      <c r="J139" t="s">
        <v>1060</v>
      </c>
      <c r="K139">
        <v>38000</v>
      </c>
      <c r="L139" t="s">
        <v>1071</v>
      </c>
      <c r="M139" t="s">
        <v>1499</v>
      </c>
      <c r="N139">
        <v>195.69</v>
      </c>
      <c r="O139">
        <v>39.14</v>
      </c>
      <c r="P139">
        <v>234.83</v>
      </c>
      <c r="R139">
        <v>0</v>
      </c>
    </row>
    <row r="140" spans="1:18" x14ac:dyDescent="0.3">
      <c r="A140" t="s">
        <v>1057</v>
      </c>
      <c r="B140">
        <v>20260143</v>
      </c>
      <c r="C140" s="7">
        <v>40210</v>
      </c>
      <c r="D140" s="7">
        <v>73050</v>
      </c>
      <c r="E140" t="s">
        <v>1500</v>
      </c>
      <c r="F140" t="s">
        <v>49</v>
      </c>
      <c r="G140" t="s">
        <v>230</v>
      </c>
      <c r="H140" t="s">
        <v>229</v>
      </c>
      <c r="I140" t="s">
        <v>229</v>
      </c>
      <c r="J140" t="s">
        <v>1060</v>
      </c>
      <c r="K140">
        <v>38000</v>
      </c>
      <c r="L140" t="s">
        <v>1071</v>
      </c>
      <c r="M140" t="s">
        <v>1501</v>
      </c>
      <c r="N140">
        <v>369.32</v>
      </c>
      <c r="O140">
        <v>73.86</v>
      </c>
      <c r="P140">
        <v>443.18</v>
      </c>
      <c r="R140">
        <v>0</v>
      </c>
    </row>
    <row r="141" spans="1:18" x14ac:dyDescent="0.3">
      <c r="A141" t="s">
        <v>1057</v>
      </c>
      <c r="B141">
        <v>20260144</v>
      </c>
      <c r="C141" s="7">
        <v>41275</v>
      </c>
      <c r="D141" s="7">
        <v>73050</v>
      </c>
      <c r="E141" t="s">
        <v>1502</v>
      </c>
      <c r="F141" t="s">
        <v>52</v>
      </c>
      <c r="G141" t="s">
        <v>137</v>
      </c>
      <c r="H141" t="s">
        <v>299</v>
      </c>
      <c r="I141" t="s">
        <v>1503</v>
      </c>
      <c r="J141" t="s">
        <v>1060</v>
      </c>
      <c r="K141">
        <v>38000</v>
      </c>
      <c r="L141" t="s">
        <v>1084</v>
      </c>
      <c r="M141" t="s">
        <v>299</v>
      </c>
      <c r="N141">
        <v>711.22</v>
      </c>
      <c r="O141">
        <v>142.24</v>
      </c>
      <c r="P141">
        <v>853.46</v>
      </c>
      <c r="R141">
        <v>0</v>
      </c>
    </row>
    <row r="142" spans="1:18" x14ac:dyDescent="0.3">
      <c r="A142" t="s">
        <v>1057</v>
      </c>
      <c r="B142">
        <v>20260145</v>
      </c>
      <c r="C142" s="7">
        <v>41913</v>
      </c>
      <c r="D142" s="7">
        <v>73050</v>
      </c>
      <c r="E142" t="s">
        <v>1504</v>
      </c>
      <c r="F142" t="s">
        <v>52</v>
      </c>
      <c r="G142" t="s">
        <v>58</v>
      </c>
      <c r="H142" t="s">
        <v>231</v>
      </c>
      <c r="I142" t="s">
        <v>1505</v>
      </c>
      <c r="J142" t="s">
        <v>1060</v>
      </c>
      <c r="K142">
        <v>38000</v>
      </c>
      <c r="L142" t="s">
        <v>1071</v>
      </c>
      <c r="M142" t="s">
        <v>1506</v>
      </c>
      <c r="N142" t="s">
        <v>1507</v>
      </c>
      <c r="O142">
        <v>249.74</v>
      </c>
      <c r="P142" t="s">
        <v>1508</v>
      </c>
      <c r="R142">
        <v>0</v>
      </c>
    </row>
    <row r="143" spans="1:18" x14ac:dyDescent="0.3">
      <c r="A143" t="s">
        <v>1057</v>
      </c>
      <c r="B143">
        <v>20260146</v>
      </c>
      <c r="C143" s="7">
        <v>43252</v>
      </c>
      <c r="D143" s="7">
        <v>73050</v>
      </c>
      <c r="E143" t="s">
        <v>1509</v>
      </c>
      <c r="F143" t="s">
        <v>49</v>
      </c>
      <c r="G143" t="s">
        <v>70</v>
      </c>
      <c r="H143" t="s">
        <v>142</v>
      </c>
      <c r="I143" t="s">
        <v>1510</v>
      </c>
      <c r="J143" t="s">
        <v>1060</v>
      </c>
      <c r="K143">
        <v>38000</v>
      </c>
      <c r="L143" t="s">
        <v>1071</v>
      </c>
      <c r="M143" t="s">
        <v>1511</v>
      </c>
      <c r="N143" t="s">
        <v>1512</v>
      </c>
      <c r="O143">
        <v>206.17</v>
      </c>
      <c r="P143" t="s">
        <v>1513</v>
      </c>
      <c r="R143">
        <v>0</v>
      </c>
    </row>
    <row r="144" spans="1:18" x14ac:dyDescent="0.3">
      <c r="A144" t="s">
        <v>1057</v>
      </c>
      <c r="B144">
        <v>20260147</v>
      </c>
      <c r="C144" s="7">
        <v>41275</v>
      </c>
      <c r="D144" s="7">
        <v>73050</v>
      </c>
      <c r="E144" t="s">
        <v>1514</v>
      </c>
      <c r="F144" t="s">
        <v>52</v>
      </c>
      <c r="G144" t="s">
        <v>137</v>
      </c>
      <c r="H144" t="s">
        <v>243</v>
      </c>
      <c r="I144" t="s">
        <v>1503</v>
      </c>
      <c r="J144" t="s">
        <v>1060</v>
      </c>
      <c r="K144">
        <v>38000</v>
      </c>
      <c r="L144" t="s">
        <v>1084</v>
      </c>
      <c r="M144" t="s">
        <v>243</v>
      </c>
      <c r="N144">
        <v>746.46</v>
      </c>
      <c r="O144">
        <v>149.29</v>
      </c>
      <c r="P144">
        <v>895.75</v>
      </c>
      <c r="R144">
        <v>0</v>
      </c>
    </row>
    <row r="145" spans="1:18" x14ac:dyDescent="0.3">
      <c r="A145" t="s">
        <v>1057</v>
      </c>
      <c r="B145">
        <v>20260148</v>
      </c>
      <c r="C145" s="7">
        <v>40441</v>
      </c>
      <c r="D145" s="7">
        <v>73050</v>
      </c>
      <c r="E145" t="s">
        <v>1515</v>
      </c>
      <c r="F145" t="s">
        <v>49</v>
      </c>
      <c r="G145" t="s">
        <v>415</v>
      </c>
      <c r="H145" t="s">
        <v>761</v>
      </c>
      <c r="I145" t="s">
        <v>1516</v>
      </c>
      <c r="J145" t="s">
        <v>1060</v>
      </c>
      <c r="K145">
        <v>38000</v>
      </c>
      <c r="L145" t="s">
        <v>1084</v>
      </c>
      <c r="M145" t="s">
        <v>761</v>
      </c>
      <c r="N145">
        <v>720.91</v>
      </c>
      <c r="O145">
        <v>144.18</v>
      </c>
      <c r="P145">
        <v>865.09</v>
      </c>
      <c r="R145">
        <v>0</v>
      </c>
    </row>
    <row r="146" spans="1:18" x14ac:dyDescent="0.3">
      <c r="A146" t="s">
        <v>1057</v>
      </c>
      <c r="B146">
        <v>20260149</v>
      </c>
      <c r="C146" s="7">
        <v>45015</v>
      </c>
      <c r="D146" s="7">
        <v>73050</v>
      </c>
      <c r="E146" t="s">
        <v>1517</v>
      </c>
      <c r="F146" t="s">
        <v>49</v>
      </c>
      <c r="G146" t="s">
        <v>347</v>
      </c>
      <c r="H146" t="s">
        <v>346</v>
      </c>
      <c r="I146" t="s">
        <v>1518</v>
      </c>
      <c r="J146" t="s">
        <v>1060</v>
      </c>
      <c r="K146">
        <v>38000</v>
      </c>
      <c r="L146" t="s">
        <v>1071</v>
      </c>
      <c r="M146" t="s">
        <v>1519</v>
      </c>
      <c r="N146" t="s">
        <v>1520</v>
      </c>
      <c r="O146">
        <v>368.46</v>
      </c>
      <c r="P146" t="s">
        <v>1521</v>
      </c>
      <c r="R146">
        <v>0</v>
      </c>
    </row>
    <row r="147" spans="1:18" x14ac:dyDescent="0.3">
      <c r="A147" t="s">
        <v>1057</v>
      </c>
      <c r="B147">
        <v>20260150</v>
      </c>
      <c r="C147" s="7">
        <v>44109</v>
      </c>
      <c r="D147" s="7">
        <v>73050</v>
      </c>
      <c r="E147" t="s">
        <v>1522</v>
      </c>
      <c r="F147" t="s">
        <v>52</v>
      </c>
      <c r="G147" t="s">
        <v>208</v>
      </c>
      <c r="H147" t="s">
        <v>207</v>
      </c>
      <c r="I147" t="s">
        <v>1523</v>
      </c>
      <c r="J147" t="s">
        <v>1060</v>
      </c>
      <c r="K147">
        <v>38000</v>
      </c>
      <c r="L147" t="s">
        <v>1071</v>
      </c>
      <c r="M147" t="s">
        <v>207</v>
      </c>
      <c r="N147">
        <v>500.03</v>
      </c>
      <c r="O147">
        <v>100.01</v>
      </c>
      <c r="P147">
        <v>600.04</v>
      </c>
      <c r="R147">
        <v>0</v>
      </c>
    </row>
    <row r="148" spans="1:18" x14ac:dyDescent="0.3">
      <c r="A148" t="s">
        <v>1057</v>
      </c>
      <c r="B148">
        <v>20260151</v>
      </c>
      <c r="C148" s="7">
        <v>41852</v>
      </c>
      <c r="D148" s="7">
        <v>73050</v>
      </c>
      <c r="E148" t="s">
        <v>1524</v>
      </c>
      <c r="F148" t="s">
        <v>49</v>
      </c>
      <c r="G148" t="s">
        <v>393</v>
      </c>
      <c r="H148" t="s">
        <v>635</v>
      </c>
      <c r="I148" t="s">
        <v>1525</v>
      </c>
      <c r="J148" t="s">
        <v>1060</v>
      </c>
      <c r="K148">
        <v>38950</v>
      </c>
      <c r="L148" t="s">
        <v>1526</v>
      </c>
      <c r="M148" t="s">
        <v>635</v>
      </c>
      <c r="N148">
        <v>782.86</v>
      </c>
      <c r="O148">
        <v>156.57</v>
      </c>
      <c r="P148">
        <v>939.43</v>
      </c>
      <c r="R148">
        <v>0</v>
      </c>
    </row>
    <row r="149" spans="1:18" x14ac:dyDescent="0.3">
      <c r="A149" t="s">
        <v>1057</v>
      </c>
      <c r="B149">
        <v>20260588</v>
      </c>
      <c r="C149" s="7">
        <v>46204</v>
      </c>
      <c r="D149" s="7">
        <v>73050</v>
      </c>
      <c r="E149" t="s">
        <v>1527</v>
      </c>
      <c r="F149" t="s">
        <v>49</v>
      </c>
      <c r="G149" t="s">
        <v>440</v>
      </c>
      <c r="H149" t="s">
        <v>439</v>
      </c>
      <c r="I149" t="s">
        <v>1528</v>
      </c>
      <c r="J149" t="s">
        <v>1060</v>
      </c>
      <c r="K149">
        <v>38450</v>
      </c>
      <c r="L149" t="s">
        <v>1529</v>
      </c>
      <c r="M149" t="s">
        <v>439</v>
      </c>
      <c r="N149">
        <v>306</v>
      </c>
      <c r="O149">
        <v>61.2</v>
      </c>
      <c r="P149">
        <v>367.2</v>
      </c>
      <c r="R149">
        <v>0</v>
      </c>
    </row>
    <row r="150" spans="1:18" x14ac:dyDescent="0.3">
      <c r="A150" t="s">
        <v>1057</v>
      </c>
      <c r="B150">
        <v>20260153</v>
      </c>
      <c r="C150" s="7">
        <v>45611</v>
      </c>
      <c r="D150" s="7">
        <v>73050</v>
      </c>
      <c r="E150" t="s">
        <v>1530</v>
      </c>
      <c r="F150" t="s">
        <v>52</v>
      </c>
      <c r="G150" t="s">
        <v>223</v>
      </c>
      <c r="H150" t="s">
        <v>222</v>
      </c>
      <c r="I150" t="s">
        <v>222</v>
      </c>
      <c r="J150" t="s">
        <v>1060</v>
      </c>
      <c r="K150">
        <v>38000</v>
      </c>
      <c r="L150" t="s">
        <v>1071</v>
      </c>
      <c r="M150" t="s">
        <v>1531</v>
      </c>
      <c r="N150">
        <v>840</v>
      </c>
      <c r="O150">
        <v>168</v>
      </c>
      <c r="P150" t="s">
        <v>1532</v>
      </c>
      <c r="R150">
        <v>0</v>
      </c>
    </row>
    <row r="151" spans="1:18" x14ac:dyDescent="0.3">
      <c r="A151" t="s">
        <v>1057</v>
      </c>
      <c r="B151">
        <v>20260154</v>
      </c>
      <c r="C151" s="7">
        <v>46266</v>
      </c>
      <c r="D151" s="7">
        <v>46295</v>
      </c>
      <c r="E151" t="s">
        <v>1533</v>
      </c>
      <c r="F151" t="s">
        <v>52</v>
      </c>
      <c r="G151" t="s">
        <v>58</v>
      </c>
      <c r="H151" t="s">
        <v>57</v>
      </c>
      <c r="I151" t="s">
        <v>1534</v>
      </c>
      <c r="J151" t="s">
        <v>1060</v>
      </c>
      <c r="K151">
        <v>38000</v>
      </c>
      <c r="L151" t="s">
        <v>1071</v>
      </c>
      <c r="M151" t="s">
        <v>1535</v>
      </c>
      <c r="N151">
        <v>901.98</v>
      </c>
      <c r="O151">
        <v>180.4</v>
      </c>
      <c r="P151" t="s">
        <v>1536</v>
      </c>
      <c r="R151">
        <v>0</v>
      </c>
    </row>
    <row r="152" spans="1:18" x14ac:dyDescent="0.3">
      <c r="A152" t="s">
        <v>1057</v>
      </c>
      <c r="B152">
        <v>20260156</v>
      </c>
      <c r="C152" s="7">
        <v>41548</v>
      </c>
      <c r="D152" s="7">
        <v>73050</v>
      </c>
      <c r="E152" t="s">
        <v>1537</v>
      </c>
      <c r="F152" t="s">
        <v>49</v>
      </c>
      <c r="G152" t="s">
        <v>436</v>
      </c>
      <c r="H152" t="s">
        <v>435</v>
      </c>
      <c r="I152" t="s">
        <v>1538</v>
      </c>
      <c r="J152" t="s">
        <v>1060</v>
      </c>
      <c r="K152">
        <v>38000</v>
      </c>
      <c r="L152" t="s">
        <v>1084</v>
      </c>
      <c r="M152" t="s">
        <v>435</v>
      </c>
      <c r="N152" t="s">
        <v>1539</v>
      </c>
      <c r="O152">
        <v>244.52</v>
      </c>
      <c r="P152" t="s">
        <v>1540</v>
      </c>
      <c r="R152">
        <v>0</v>
      </c>
    </row>
    <row r="153" spans="1:18" x14ac:dyDescent="0.3">
      <c r="A153" t="s">
        <v>1057</v>
      </c>
      <c r="B153">
        <v>20260157</v>
      </c>
      <c r="C153" s="7">
        <v>40179</v>
      </c>
      <c r="D153" s="7">
        <v>73050</v>
      </c>
      <c r="E153" t="s">
        <v>1541</v>
      </c>
      <c r="F153" t="s">
        <v>49</v>
      </c>
      <c r="G153" t="s">
        <v>303</v>
      </c>
      <c r="H153" t="s">
        <v>302</v>
      </c>
      <c r="I153" t="s">
        <v>1542</v>
      </c>
      <c r="J153" t="s">
        <v>1060</v>
      </c>
      <c r="K153">
        <v>38240</v>
      </c>
      <c r="L153" t="s">
        <v>1469</v>
      </c>
      <c r="M153" t="s">
        <v>302</v>
      </c>
      <c r="N153">
        <v>927.91</v>
      </c>
      <c r="O153">
        <v>185.58</v>
      </c>
      <c r="P153" t="s">
        <v>1543</v>
      </c>
      <c r="R153">
        <v>0</v>
      </c>
    </row>
    <row r="154" spans="1:18" x14ac:dyDescent="0.3">
      <c r="A154" t="s">
        <v>1057</v>
      </c>
      <c r="B154">
        <v>20260158</v>
      </c>
      <c r="C154" s="7">
        <v>42226</v>
      </c>
      <c r="D154" s="7">
        <v>73050</v>
      </c>
      <c r="E154" t="s">
        <v>1544</v>
      </c>
      <c r="F154" t="s">
        <v>49</v>
      </c>
      <c r="G154" t="s">
        <v>262</v>
      </c>
      <c r="H154" t="s">
        <v>765</v>
      </c>
      <c r="I154" t="s">
        <v>1545</v>
      </c>
      <c r="J154" t="s">
        <v>1060</v>
      </c>
      <c r="K154">
        <v>38000</v>
      </c>
      <c r="L154" t="s">
        <v>1084</v>
      </c>
      <c r="M154" t="s">
        <v>1546</v>
      </c>
      <c r="N154">
        <v>291.52999999999997</v>
      </c>
      <c r="O154">
        <v>58.31</v>
      </c>
      <c r="P154">
        <v>349.84</v>
      </c>
      <c r="R154">
        <v>0</v>
      </c>
    </row>
    <row r="155" spans="1:18" x14ac:dyDescent="0.3">
      <c r="A155" t="s">
        <v>1057</v>
      </c>
      <c r="B155">
        <v>20260159</v>
      </c>
      <c r="C155" s="7">
        <v>44378</v>
      </c>
      <c r="D155" s="7">
        <v>73050</v>
      </c>
      <c r="E155" t="s">
        <v>1547</v>
      </c>
      <c r="F155" t="s">
        <v>49</v>
      </c>
      <c r="G155" t="s">
        <v>438</v>
      </c>
      <c r="H155" t="s">
        <v>437</v>
      </c>
      <c r="I155" t="s">
        <v>1548</v>
      </c>
      <c r="J155" t="s">
        <v>1060</v>
      </c>
      <c r="K155">
        <v>73000</v>
      </c>
      <c r="L155" t="s">
        <v>1549</v>
      </c>
      <c r="M155" t="s">
        <v>1550</v>
      </c>
      <c r="N155">
        <v>867.37</v>
      </c>
      <c r="O155">
        <v>173.47</v>
      </c>
      <c r="P155" t="s">
        <v>1551</v>
      </c>
      <c r="R155">
        <v>0</v>
      </c>
    </row>
    <row r="156" spans="1:18" x14ac:dyDescent="0.3">
      <c r="A156" t="s">
        <v>1057</v>
      </c>
      <c r="B156">
        <v>20260160</v>
      </c>
      <c r="C156" s="7">
        <v>44851</v>
      </c>
      <c r="D156" s="7">
        <v>73050</v>
      </c>
      <c r="E156" t="s">
        <v>1552</v>
      </c>
      <c r="F156" t="s">
        <v>49</v>
      </c>
      <c r="G156" t="s">
        <v>1147</v>
      </c>
      <c r="H156" t="s">
        <v>349</v>
      </c>
      <c r="I156" t="s">
        <v>1553</v>
      </c>
      <c r="J156" t="s">
        <v>1060</v>
      </c>
      <c r="K156">
        <v>38000</v>
      </c>
      <c r="L156" t="s">
        <v>1071</v>
      </c>
      <c r="M156" t="s">
        <v>349</v>
      </c>
      <c r="N156">
        <v>869.4</v>
      </c>
      <c r="O156">
        <v>173.88</v>
      </c>
      <c r="P156" t="s">
        <v>1554</v>
      </c>
      <c r="R156">
        <v>0</v>
      </c>
    </row>
    <row r="157" spans="1:18" x14ac:dyDescent="0.3">
      <c r="A157" t="s">
        <v>1057</v>
      </c>
      <c r="B157">
        <v>20260161</v>
      </c>
      <c r="C157" s="7">
        <v>45271</v>
      </c>
      <c r="D157" s="7">
        <v>73050</v>
      </c>
      <c r="E157" t="s">
        <v>1555</v>
      </c>
      <c r="F157" t="s">
        <v>49</v>
      </c>
      <c r="G157" t="s">
        <v>1147</v>
      </c>
      <c r="H157" t="s">
        <v>441</v>
      </c>
      <c r="I157" t="s">
        <v>1556</v>
      </c>
      <c r="J157" t="s">
        <v>1060</v>
      </c>
      <c r="K157">
        <v>38130</v>
      </c>
      <c r="L157" t="s">
        <v>1160</v>
      </c>
      <c r="M157" t="s">
        <v>441</v>
      </c>
      <c r="N157" t="s">
        <v>1557</v>
      </c>
      <c r="O157" t="s">
        <v>1558</v>
      </c>
      <c r="P157" t="s">
        <v>1559</v>
      </c>
      <c r="R157">
        <v>0</v>
      </c>
    </row>
    <row r="158" spans="1:18" x14ac:dyDescent="0.3">
      <c r="A158" t="s">
        <v>1057</v>
      </c>
      <c r="B158">
        <v>20260162</v>
      </c>
      <c r="C158" s="7">
        <v>43252</v>
      </c>
      <c r="D158" s="7">
        <v>73050</v>
      </c>
      <c r="E158" t="s">
        <v>1560</v>
      </c>
      <c r="F158" t="s">
        <v>49</v>
      </c>
      <c r="G158" t="s">
        <v>92</v>
      </c>
      <c r="H158" t="s">
        <v>461</v>
      </c>
      <c r="I158" t="s">
        <v>1561</v>
      </c>
      <c r="J158" t="s">
        <v>1060</v>
      </c>
      <c r="K158">
        <v>38610</v>
      </c>
      <c r="L158" t="s">
        <v>1562</v>
      </c>
      <c r="M158" t="s">
        <v>461</v>
      </c>
      <c r="N158">
        <v>880.73</v>
      </c>
      <c r="O158">
        <v>176.15</v>
      </c>
      <c r="P158" t="s">
        <v>1563</v>
      </c>
      <c r="R158">
        <v>0</v>
      </c>
    </row>
    <row r="159" spans="1:18" x14ac:dyDescent="0.3">
      <c r="A159" t="s">
        <v>1057</v>
      </c>
      <c r="B159">
        <v>20260163</v>
      </c>
      <c r="C159" s="7">
        <v>39783</v>
      </c>
      <c r="D159" s="7">
        <v>73050</v>
      </c>
      <c r="E159" t="s">
        <v>1564</v>
      </c>
      <c r="F159" t="s">
        <v>49</v>
      </c>
      <c r="G159" t="s">
        <v>114</v>
      </c>
      <c r="H159" t="s">
        <v>658</v>
      </c>
      <c r="I159" t="s">
        <v>1565</v>
      </c>
      <c r="J159" t="s">
        <v>1060</v>
      </c>
      <c r="K159">
        <v>38610</v>
      </c>
      <c r="L159" t="s">
        <v>1562</v>
      </c>
      <c r="M159" t="s">
        <v>658</v>
      </c>
      <c r="N159">
        <v>587.16</v>
      </c>
      <c r="O159">
        <v>117.43</v>
      </c>
      <c r="P159">
        <v>704.59</v>
      </c>
      <c r="R159">
        <v>0</v>
      </c>
    </row>
    <row r="160" spans="1:18" x14ac:dyDescent="0.3">
      <c r="A160" t="s">
        <v>1057</v>
      </c>
      <c r="B160">
        <v>20260164</v>
      </c>
      <c r="C160" s="7">
        <v>43709</v>
      </c>
      <c r="D160" s="7">
        <v>73050</v>
      </c>
      <c r="F160" t="s">
        <v>52</v>
      </c>
      <c r="G160" t="s">
        <v>70</v>
      </c>
      <c r="H160" t="s">
        <v>214</v>
      </c>
      <c r="I160" t="s">
        <v>1566</v>
      </c>
      <c r="J160" t="s">
        <v>1060</v>
      </c>
      <c r="K160">
        <v>38000</v>
      </c>
      <c r="L160" t="s">
        <v>1071</v>
      </c>
      <c r="M160" t="s">
        <v>1567</v>
      </c>
      <c r="N160">
        <v>750.88</v>
      </c>
      <c r="O160">
        <v>150.18</v>
      </c>
      <c r="P160">
        <v>901.06</v>
      </c>
      <c r="R160">
        <v>0</v>
      </c>
    </row>
    <row r="161" spans="1:18" x14ac:dyDescent="0.3">
      <c r="A161" t="s">
        <v>1057</v>
      </c>
      <c r="B161">
        <v>20260165</v>
      </c>
      <c r="C161" s="7">
        <v>44509</v>
      </c>
      <c r="D161" s="7">
        <v>73050</v>
      </c>
      <c r="E161" t="s">
        <v>1568</v>
      </c>
      <c r="F161" t="s">
        <v>49</v>
      </c>
      <c r="G161" t="s">
        <v>252</v>
      </c>
      <c r="H161" t="s">
        <v>462</v>
      </c>
      <c r="I161" t="s">
        <v>1569</v>
      </c>
      <c r="J161" t="s">
        <v>1060</v>
      </c>
      <c r="K161">
        <v>38000</v>
      </c>
      <c r="L161" t="s">
        <v>1084</v>
      </c>
      <c r="M161" t="s">
        <v>1570</v>
      </c>
      <c r="N161">
        <v>430.57</v>
      </c>
      <c r="O161">
        <v>86.11</v>
      </c>
      <c r="P161">
        <v>516.67999999999995</v>
      </c>
      <c r="R161">
        <v>0</v>
      </c>
    </row>
    <row r="162" spans="1:18" x14ac:dyDescent="0.3">
      <c r="A162" t="s">
        <v>1057</v>
      </c>
      <c r="B162">
        <v>20260166</v>
      </c>
      <c r="C162" s="7">
        <v>43019</v>
      </c>
      <c r="D162" s="7">
        <v>73050</v>
      </c>
      <c r="E162" t="s">
        <v>1571</v>
      </c>
      <c r="F162" t="s">
        <v>49</v>
      </c>
      <c r="G162" t="s">
        <v>62</v>
      </c>
      <c r="H162" t="s">
        <v>659</v>
      </c>
      <c r="I162" t="s">
        <v>1572</v>
      </c>
      <c r="J162" t="s">
        <v>1060</v>
      </c>
      <c r="K162">
        <v>38500</v>
      </c>
      <c r="L162" t="s">
        <v>1108</v>
      </c>
      <c r="M162" t="s">
        <v>1573</v>
      </c>
      <c r="N162">
        <v>673.12</v>
      </c>
      <c r="O162">
        <v>134.62</v>
      </c>
      <c r="P162">
        <v>807.74</v>
      </c>
      <c r="R162">
        <v>0</v>
      </c>
    </row>
    <row r="163" spans="1:18" x14ac:dyDescent="0.3">
      <c r="A163" t="s">
        <v>1057</v>
      </c>
      <c r="B163">
        <v>20260167</v>
      </c>
      <c r="C163" s="7">
        <v>45056</v>
      </c>
      <c r="D163" s="7">
        <v>73050</v>
      </c>
      <c r="E163" t="s">
        <v>1574</v>
      </c>
      <c r="F163" t="s">
        <v>49</v>
      </c>
      <c r="G163" t="s">
        <v>487</v>
      </c>
      <c r="H163" t="s">
        <v>486</v>
      </c>
      <c r="I163" t="s">
        <v>1575</v>
      </c>
      <c r="J163" t="s">
        <v>1060</v>
      </c>
      <c r="K163">
        <v>38130</v>
      </c>
      <c r="L163" t="s">
        <v>1440</v>
      </c>
      <c r="M163" t="s">
        <v>486</v>
      </c>
      <c r="N163">
        <v>499.32</v>
      </c>
      <c r="O163">
        <v>99.86</v>
      </c>
      <c r="P163">
        <v>599.17999999999995</v>
      </c>
      <c r="R163">
        <v>0</v>
      </c>
    </row>
    <row r="164" spans="1:18" x14ac:dyDescent="0.3">
      <c r="A164" t="s">
        <v>1057</v>
      </c>
      <c r="B164">
        <v>20260168</v>
      </c>
      <c r="C164" s="7">
        <v>45463</v>
      </c>
      <c r="D164" s="7">
        <v>73050</v>
      </c>
      <c r="E164" t="s">
        <v>1576</v>
      </c>
      <c r="F164" t="s">
        <v>49</v>
      </c>
      <c r="G164" t="s">
        <v>517</v>
      </c>
      <c r="H164" t="s">
        <v>516</v>
      </c>
      <c r="I164" t="s">
        <v>1577</v>
      </c>
      <c r="J164" t="s">
        <v>1060</v>
      </c>
      <c r="K164">
        <v>38190</v>
      </c>
      <c r="L164" t="s">
        <v>1221</v>
      </c>
      <c r="M164" t="s">
        <v>516</v>
      </c>
      <c r="N164">
        <v>740</v>
      </c>
      <c r="O164">
        <v>148</v>
      </c>
      <c r="P164">
        <v>888</v>
      </c>
      <c r="R164">
        <v>0</v>
      </c>
    </row>
    <row r="165" spans="1:18" x14ac:dyDescent="0.3">
      <c r="A165" t="s">
        <v>1057</v>
      </c>
      <c r="B165">
        <v>20260169</v>
      </c>
      <c r="C165" s="7">
        <v>46162</v>
      </c>
      <c r="D165" s="7">
        <v>73050</v>
      </c>
      <c r="E165" t="s">
        <v>1578</v>
      </c>
      <c r="F165" t="s">
        <v>49</v>
      </c>
      <c r="G165" t="s">
        <v>114</v>
      </c>
      <c r="H165" t="s">
        <v>499</v>
      </c>
      <c r="I165" t="s">
        <v>1579</v>
      </c>
      <c r="J165" t="s">
        <v>1060</v>
      </c>
      <c r="K165">
        <v>38100</v>
      </c>
      <c r="L165" t="s">
        <v>1071</v>
      </c>
      <c r="M165" t="s">
        <v>499</v>
      </c>
      <c r="N165">
        <v>944.93</v>
      </c>
      <c r="O165">
        <v>188.99</v>
      </c>
      <c r="P165" t="s">
        <v>1580</v>
      </c>
      <c r="R165">
        <v>0</v>
      </c>
    </row>
    <row r="166" spans="1:18" x14ac:dyDescent="0.3">
      <c r="A166" t="s">
        <v>1057</v>
      </c>
      <c r="B166">
        <v>20260170</v>
      </c>
      <c r="C166" s="7">
        <v>45226</v>
      </c>
      <c r="D166" s="7">
        <v>73050</v>
      </c>
      <c r="E166" t="s">
        <v>1581</v>
      </c>
      <c r="F166" t="s">
        <v>49</v>
      </c>
      <c r="G166" t="s">
        <v>62</v>
      </c>
      <c r="H166" t="s">
        <v>462</v>
      </c>
      <c r="I166" t="s">
        <v>1582</v>
      </c>
      <c r="J166" t="s">
        <v>1060</v>
      </c>
      <c r="K166">
        <v>38120</v>
      </c>
      <c r="L166" t="s">
        <v>1583</v>
      </c>
      <c r="M166" t="s">
        <v>462</v>
      </c>
      <c r="N166">
        <v>765.9</v>
      </c>
      <c r="O166">
        <v>153.18</v>
      </c>
      <c r="P166">
        <v>919.08</v>
      </c>
      <c r="R166">
        <v>0</v>
      </c>
    </row>
    <row r="167" spans="1:18" x14ac:dyDescent="0.3">
      <c r="A167" t="s">
        <v>1057</v>
      </c>
      <c r="B167">
        <v>20260171</v>
      </c>
      <c r="C167" s="7">
        <v>42821</v>
      </c>
      <c r="D167" s="7">
        <v>73050</v>
      </c>
      <c r="E167" t="s">
        <v>1584</v>
      </c>
      <c r="F167" t="s">
        <v>49</v>
      </c>
      <c r="G167" t="s">
        <v>290</v>
      </c>
      <c r="H167" t="s">
        <v>738</v>
      </c>
      <c r="I167" t="s">
        <v>1585</v>
      </c>
      <c r="J167" t="s">
        <v>1060</v>
      </c>
      <c r="K167">
        <v>38500</v>
      </c>
      <c r="L167" t="s">
        <v>1586</v>
      </c>
      <c r="M167" t="s">
        <v>738</v>
      </c>
      <c r="N167">
        <v>601.30999999999995</v>
      </c>
      <c r="O167">
        <v>120.26</v>
      </c>
      <c r="P167">
        <v>721.57</v>
      </c>
      <c r="R167">
        <v>0</v>
      </c>
    </row>
    <row r="168" spans="1:18" x14ac:dyDescent="0.3">
      <c r="A168" t="s">
        <v>1057</v>
      </c>
      <c r="B168">
        <v>20260172</v>
      </c>
      <c r="C168" s="7">
        <v>43922</v>
      </c>
      <c r="D168" s="7">
        <v>73050</v>
      </c>
      <c r="E168" t="s">
        <v>1587</v>
      </c>
      <c r="F168" t="s">
        <v>52</v>
      </c>
      <c r="G168" t="s">
        <v>58</v>
      </c>
      <c r="H168" t="s">
        <v>157</v>
      </c>
      <c r="I168" t="s">
        <v>1588</v>
      </c>
      <c r="J168" t="s">
        <v>1060</v>
      </c>
      <c r="K168">
        <v>38000</v>
      </c>
      <c r="L168" t="s">
        <v>1071</v>
      </c>
      <c r="M168" t="s">
        <v>1589</v>
      </c>
      <c r="N168">
        <v>500.29</v>
      </c>
      <c r="O168">
        <v>100.06</v>
      </c>
      <c r="P168">
        <v>600.35</v>
      </c>
      <c r="R168">
        <v>0</v>
      </c>
    </row>
    <row r="169" spans="1:18" x14ac:dyDescent="0.3">
      <c r="A169" t="s">
        <v>1057</v>
      </c>
      <c r="B169">
        <v>20260173</v>
      </c>
      <c r="C169" s="7">
        <v>45422</v>
      </c>
      <c r="D169" s="7">
        <v>73050</v>
      </c>
      <c r="E169" t="s">
        <v>1590</v>
      </c>
      <c r="F169" t="s">
        <v>49</v>
      </c>
      <c r="G169" t="s">
        <v>197</v>
      </c>
      <c r="H169" t="s">
        <v>477</v>
      </c>
      <c r="I169" t="s">
        <v>1591</v>
      </c>
      <c r="J169" t="s">
        <v>1060</v>
      </c>
      <c r="K169">
        <v>38320</v>
      </c>
      <c r="L169" t="s">
        <v>1592</v>
      </c>
      <c r="M169" t="s">
        <v>1593</v>
      </c>
      <c r="N169">
        <v>315</v>
      </c>
      <c r="O169">
        <v>63</v>
      </c>
      <c r="P169">
        <v>378</v>
      </c>
      <c r="R169">
        <v>0</v>
      </c>
    </row>
    <row r="170" spans="1:18" x14ac:dyDescent="0.3">
      <c r="A170" t="s">
        <v>1057</v>
      </c>
      <c r="B170">
        <v>20260174</v>
      </c>
      <c r="C170" s="7">
        <v>44131</v>
      </c>
      <c r="D170" s="7">
        <v>73050</v>
      </c>
      <c r="E170" t="s">
        <v>1594</v>
      </c>
      <c r="F170" t="s">
        <v>49</v>
      </c>
      <c r="G170" t="s">
        <v>92</v>
      </c>
      <c r="H170" t="s">
        <v>366</v>
      </c>
      <c r="I170" t="s">
        <v>1595</v>
      </c>
      <c r="J170" t="s">
        <v>1060</v>
      </c>
      <c r="K170">
        <v>38170</v>
      </c>
      <c r="L170" t="s">
        <v>1596</v>
      </c>
      <c r="M170" t="s">
        <v>1597</v>
      </c>
      <c r="N170">
        <v>621.04999999999995</v>
      </c>
      <c r="O170">
        <v>124.21</v>
      </c>
      <c r="P170">
        <v>745.26</v>
      </c>
      <c r="R170">
        <v>0</v>
      </c>
    </row>
    <row r="171" spans="1:18" x14ac:dyDescent="0.3">
      <c r="A171" t="s">
        <v>1057</v>
      </c>
      <c r="B171">
        <v>20260175</v>
      </c>
      <c r="C171" s="7">
        <v>45490</v>
      </c>
      <c r="D171" s="7">
        <v>73050</v>
      </c>
      <c r="E171" t="s">
        <v>1598</v>
      </c>
      <c r="F171" t="s">
        <v>49</v>
      </c>
      <c r="G171" t="s">
        <v>58</v>
      </c>
      <c r="H171" t="s">
        <v>165</v>
      </c>
      <c r="I171" t="s">
        <v>1599</v>
      </c>
      <c r="J171" t="s">
        <v>1060</v>
      </c>
      <c r="K171">
        <v>38000</v>
      </c>
      <c r="L171" t="s">
        <v>1071</v>
      </c>
      <c r="M171" t="s">
        <v>1600</v>
      </c>
      <c r="N171">
        <v>517.53</v>
      </c>
      <c r="O171">
        <v>103.51</v>
      </c>
      <c r="P171">
        <v>621.04</v>
      </c>
      <c r="R171">
        <v>0</v>
      </c>
    </row>
    <row r="172" spans="1:18" x14ac:dyDescent="0.3">
      <c r="A172" t="s">
        <v>1057</v>
      </c>
      <c r="B172">
        <v>20260176</v>
      </c>
      <c r="C172" s="7">
        <v>43773</v>
      </c>
      <c r="D172" s="7">
        <v>73050</v>
      </c>
      <c r="F172" t="s">
        <v>49</v>
      </c>
      <c r="G172" t="s">
        <v>427</v>
      </c>
      <c r="H172" t="s">
        <v>426</v>
      </c>
      <c r="I172" t="s">
        <v>1601</v>
      </c>
      <c r="J172" t="s">
        <v>1060</v>
      </c>
      <c r="K172">
        <v>38000</v>
      </c>
      <c r="L172" t="s">
        <v>1071</v>
      </c>
      <c r="M172" t="s">
        <v>426</v>
      </c>
      <c r="N172" t="s">
        <v>1602</v>
      </c>
      <c r="O172">
        <v>228.8</v>
      </c>
      <c r="P172" t="s">
        <v>1603</v>
      </c>
      <c r="R172">
        <v>0</v>
      </c>
    </row>
    <row r="173" spans="1:18" x14ac:dyDescent="0.3">
      <c r="A173" t="s">
        <v>1057</v>
      </c>
      <c r="B173">
        <v>20260177</v>
      </c>
      <c r="C173" s="7">
        <v>43516</v>
      </c>
      <c r="D173" s="7">
        <v>73050</v>
      </c>
      <c r="E173" t="s">
        <v>1604</v>
      </c>
      <c r="F173" t="s">
        <v>49</v>
      </c>
      <c r="G173" t="s">
        <v>501</v>
      </c>
      <c r="H173" t="s">
        <v>500</v>
      </c>
      <c r="I173" t="s">
        <v>1605</v>
      </c>
      <c r="J173" t="s">
        <v>1060</v>
      </c>
      <c r="K173">
        <v>38240</v>
      </c>
      <c r="L173" t="s">
        <v>1233</v>
      </c>
      <c r="M173" t="s">
        <v>500</v>
      </c>
      <c r="N173">
        <v>652.58000000000004</v>
      </c>
      <c r="O173">
        <v>130.52000000000001</v>
      </c>
      <c r="P173">
        <v>783.1</v>
      </c>
      <c r="R173">
        <v>0</v>
      </c>
    </row>
    <row r="174" spans="1:18" x14ac:dyDescent="0.3">
      <c r="A174" t="s">
        <v>1057</v>
      </c>
      <c r="B174">
        <v>20260178</v>
      </c>
      <c r="C174" s="7">
        <v>42736</v>
      </c>
      <c r="D174" s="7">
        <v>73050</v>
      </c>
      <c r="E174" t="s">
        <v>1606</v>
      </c>
      <c r="F174" t="s">
        <v>49</v>
      </c>
      <c r="G174" t="s">
        <v>56</v>
      </c>
      <c r="H174" t="s">
        <v>752</v>
      </c>
      <c r="I174" t="s">
        <v>1607</v>
      </c>
      <c r="J174" t="s">
        <v>1060</v>
      </c>
      <c r="K174">
        <v>38000</v>
      </c>
      <c r="L174" t="s">
        <v>1084</v>
      </c>
      <c r="M174" t="s">
        <v>752</v>
      </c>
      <c r="N174">
        <v>300.64999999999998</v>
      </c>
      <c r="O174">
        <v>60.13</v>
      </c>
      <c r="P174">
        <v>360.78</v>
      </c>
      <c r="R174">
        <v>0</v>
      </c>
    </row>
    <row r="175" spans="1:18" x14ac:dyDescent="0.3">
      <c r="A175" t="s">
        <v>1057</v>
      </c>
      <c r="B175">
        <v>20260179</v>
      </c>
      <c r="C175" s="7">
        <v>41076</v>
      </c>
      <c r="D175" s="7">
        <v>73050</v>
      </c>
      <c r="E175" t="s">
        <v>1608</v>
      </c>
      <c r="F175" t="s">
        <v>52</v>
      </c>
      <c r="G175" t="s">
        <v>70</v>
      </c>
      <c r="H175" t="s">
        <v>107</v>
      </c>
      <c r="I175" t="s">
        <v>1609</v>
      </c>
      <c r="J175" t="s">
        <v>1060</v>
      </c>
      <c r="K175">
        <v>38000</v>
      </c>
      <c r="L175" t="s">
        <v>1071</v>
      </c>
      <c r="M175" t="s">
        <v>1610</v>
      </c>
      <c r="N175" t="s">
        <v>1611</v>
      </c>
      <c r="O175">
        <v>472.9</v>
      </c>
      <c r="P175" t="s">
        <v>1612</v>
      </c>
      <c r="R175">
        <v>0</v>
      </c>
    </row>
    <row r="176" spans="1:18" x14ac:dyDescent="0.3">
      <c r="A176" t="s">
        <v>1057</v>
      </c>
      <c r="B176">
        <v>20260180</v>
      </c>
      <c r="C176" s="7">
        <v>42467</v>
      </c>
      <c r="D176" s="7">
        <v>73050</v>
      </c>
      <c r="F176" t="s">
        <v>49</v>
      </c>
      <c r="G176" t="s">
        <v>304</v>
      </c>
      <c r="H176" t="s">
        <v>304</v>
      </c>
      <c r="I176" t="s">
        <v>1613</v>
      </c>
      <c r="J176" t="s">
        <v>1060</v>
      </c>
      <c r="K176">
        <v>38330</v>
      </c>
      <c r="L176" t="s">
        <v>1614</v>
      </c>
      <c r="M176" t="s">
        <v>1615</v>
      </c>
      <c r="N176">
        <v>800</v>
      </c>
      <c r="O176">
        <v>160</v>
      </c>
      <c r="P176">
        <v>960</v>
      </c>
      <c r="R176">
        <v>0</v>
      </c>
    </row>
    <row r="177" spans="1:18" x14ac:dyDescent="0.3">
      <c r="A177" t="s">
        <v>1057</v>
      </c>
      <c r="B177">
        <v>20260182</v>
      </c>
      <c r="C177" s="7">
        <v>45292</v>
      </c>
      <c r="D177" s="7">
        <v>73050</v>
      </c>
      <c r="E177" t="s">
        <v>1616</v>
      </c>
      <c r="F177" t="s">
        <v>49</v>
      </c>
      <c r="G177" t="s">
        <v>119</v>
      </c>
      <c r="H177" t="s">
        <v>118</v>
      </c>
      <c r="I177" t="s">
        <v>1617</v>
      </c>
      <c r="J177" t="s">
        <v>1060</v>
      </c>
      <c r="K177">
        <v>38100</v>
      </c>
      <c r="L177" t="s">
        <v>1071</v>
      </c>
      <c r="M177" t="s">
        <v>118</v>
      </c>
      <c r="N177">
        <v>953.39</v>
      </c>
      <c r="O177">
        <v>190.68</v>
      </c>
      <c r="P177" t="s">
        <v>1618</v>
      </c>
      <c r="R177">
        <v>0</v>
      </c>
    </row>
    <row r="178" spans="1:18" x14ac:dyDescent="0.3">
      <c r="A178" t="s">
        <v>1057</v>
      </c>
      <c r="B178">
        <v>20260183</v>
      </c>
      <c r="C178" s="7">
        <v>43970</v>
      </c>
      <c r="D178" s="7">
        <v>73050</v>
      </c>
      <c r="E178" t="s">
        <v>1619</v>
      </c>
      <c r="F178" t="s">
        <v>49</v>
      </c>
      <c r="G178" t="s">
        <v>705</v>
      </c>
      <c r="H178" t="s">
        <v>704</v>
      </c>
      <c r="I178" t="s">
        <v>1620</v>
      </c>
      <c r="J178" t="s">
        <v>1060</v>
      </c>
      <c r="K178">
        <v>38000</v>
      </c>
      <c r="L178" t="s">
        <v>1071</v>
      </c>
      <c r="M178" t="s">
        <v>1621</v>
      </c>
      <c r="N178">
        <v>506.03</v>
      </c>
      <c r="O178">
        <v>101.21</v>
      </c>
      <c r="P178">
        <v>607.24</v>
      </c>
      <c r="R178">
        <v>0</v>
      </c>
    </row>
    <row r="179" spans="1:18" x14ac:dyDescent="0.3">
      <c r="A179" t="s">
        <v>1057</v>
      </c>
      <c r="B179">
        <v>20260184</v>
      </c>
      <c r="C179" s="7">
        <v>44880</v>
      </c>
      <c r="D179" s="7">
        <v>73050</v>
      </c>
      <c r="E179" t="s">
        <v>1622</v>
      </c>
      <c r="F179" t="s">
        <v>49</v>
      </c>
      <c r="G179" t="s">
        <v>70</v>
      </c>
      <c r="H179" t="s">
        <v>467</v>
      </c>
      <c r="I179" t="s">
        <v>1623</v>
      </c>
      <c r="J179" t="s">
        <v>1060</v>
      </c>
      <c r="K179">
        <v>38170</v>
      </c>
      <c r="L179" t="s">
        <v>1122</v>
      </c>
      <c r="M179" t="s">
        <v>1624</v>
      </c>
      <c r="N179" t="s">
        <v>1124</v>
      </c>
      <c r="O179">
        <v>295.58999999999997</v>
      </c>
      <c r="P179" t="s">
        <v>1125</v>
      </c>
      <c r="R179">
        <v>0</v>
      </c>
    </row>
    <row r="180" spans="1:18" x14ac:dyDescent="0.3">
      <c r="A180" t="s">
        <v>1057</v>
      </c>
      <c r="B180">
        <v>20260593</v>
      </c>
      <c r="C180" s="7">
        <v>45406</v>
      </c>
      <c r="D180" s="7">
        <v>73050</v>
      </c>
      <c r="E180" t="s">
        <v>1625</v>
      </c>
      <c r="F180" t="s">
        <v>49</v>
      </c>
      <c r="G180" t="s">
        <v>672</v>
      </c>
      <c r="H180" t="s">
        <v>669</v>
      </c>
      <c r="I180" t="s">
        <v>1103</v>
      </c>
      <c r="J180" t="s">
        <v>1060</v>
      </c>
      <c r="K180">
        <v>38120</v>
      </c>
      <c r="L180" t="s">
        <v>1104</v>
      </c>
      <c r="M180" t="s">
        <v>1626</v>
      </c>
      <c r="N180">
        <v>460</v>
      </c>
      <c r="O180">
        <v>92</v>
      </c>
      <c r="P180">
        <v>552</v>
      </c>
      <c r="R180">
        <v>0</v>
      </c>
    </row>
    <row r="181" spans="1:18" x14ac:dyDescent="0.3">
      <c r="A181" t="s">
        <v>1057</v>
      </c>
      <c r="B181">
        <v>20260187</v>
      </c>
      <c r="C181" s="7">
        <v>40057</v>
      </c>
      <c r="D181" s="7">
        <v>73050</v>
      </c>
      <c r="E181" t="s">
        <v>1627</v>
      </c>
      <c r="F181" t="s">
        <v>49</v>
      </c>
      <c r="G181" t="s">
        <v>210</v>
      </c>
      <c r="H181" t="s">
        <v>463</v>
      </c>
      <c r="I181" t="s">
        <v>1628</v>
      </c>
      <c r="J181" t="s">
        <v>1060</v>
      </c>
      <c r="K181">
        <v>38360</v>
      </c>
      <c r="L181" t="s">
        <v>1629</v>
      </c>
      <c r="M181" t="s">
        <v>463</v>
      </c>
      <c r="N181">
        <v>390.6</v>
      </c>
      <c r="O181">
        <v>78.12</v>
      </c>
      <c r="P181">
        <v>468.72</v>
      </c>
      <c r="R181">
        <v>0</v>
      </c>
    </row>
    <row r="182" spans="1:18" x14ac:dyDescent="0.3">
      <c r="A182" t="s">
        <v>1057</v>
      </c>
      <c r="B182">
        <v>20260188</v>
      </c>
      <c r="C182" s="7">
        <v>40118</v>
      </c>
      <c r="D182" s="7">
        <v>73050</v>
      </c>
      <c r="E182" t="s">
        <v>1630</v>
      </c>
      <c r="F182" t="s">
        <v>49</v>
      </c>
      <c r="G182" t="s">
        <v>119</v>
      </c>
      <c r="H182" t="s">
        <v>228</v>
      </c>
      <c r="I182" t="s">
        <v>228</v>
      </c>
      <c r="J182" t="s">
        <v>1060</v>
      </c>
      <c r="K182">
        <v>38000</v>
      </c>
      <c r="L182" t="s">
        <v>1071</v>
      </c>
      <c r="M182" t="s">
        <v>228</v>
      </c>
      <c r="N182">
        <v>257.82</v>
      </c>
      <c r="O182">
        <v>51.56</v>
      </c>
      <c r="P182">
        <v>309.38</v>
      </c>
      <c r="R182">
        <v>0</v>
      </c>
    </row>
    <row r="183" spans="1:18" x14ac:dyDescent="0.3">
      <c r="A183" t="s">
        <v>1057</v>
      </c>
      <c r="B183">
        <v>20260189</v>
      </c>
      <c r="C183" t="s">
        <v>1631</v>
      </c>
      <c r="D183" s="7">
        <v>73050</v>
      </c>
      <c r="E183" t="s">
        <v>1632</v>
      </c>
      <c r="F183" t="s">
        <v>49</v>
      </c>
      <c r="G183" t="s">
        <v>351</v>
      </c>
      <c r="H183" t="s">
        <v>350</v>
      </c>
      <c r="I183" t="s">
        <v>1633</v>
      </c>
      <c r="J183" t="s">
        <v>1060</v>
      </c>
      <c r="K183">
        <v>38600</v>
      </c>
      <c r="L183" t="s">
        <v>1634</v>
      </c>
      <c r="M183" t="s">
        <v>350</v>
      </c>
      <c r="N183">
        <v>486.39</v>
      </c>
      <c r="O183">
        <v>97.28</v>
      </c>
      <c r="P183">
        <v>583.66999999999996</v>
      </c>
      <c r="R183">
        <v>0</v>
      </c>
    </row>
    <row r="184" spans="1:18" x14ac:dyDescent="0.3">
      <c r="A184" t="s">
        <v>1057</v>
      </c>
      <c r="B184">
        <v>20260190</v>
      </c>
      <c r="C184" s="7">
        <v>44900</v>
      </c>
      <c r="D184" s="7">
        <v>73050</v>
      </c>
      <c r="E184" t="s">
        <v>1635</v>
      </c>
      <c r="F184" t="s">
        <v>49</v>
      </c>
      <c r="G184" t="s">
        <v>1147</v>
      </c>
      <c r="H184" t="s">
        <v>464</v>
      </c>
      <c r="I184" t="s">
        <v>1636</v>
      </c>
      <c r="J184" t="s">
        <v>1060</v>
      </c>
      <c r="K184">
        <v>38950</v>
      </c>
      <c r="L184" t="s">
        <v>1324</v>
      </c>
      <c r="M184" t="s">
        <v>464</v>
      </c>
      <c r="N184">
        <v>600.29999999999995</v>
      </c>
      <c r="O184">
        <v>120.06</v>
      </c>
      <c r="P184">
        <v>720.36</v>
      </c>
      <c r="R184">
        <v>0</v>
      </c>
    </row>
    <row r="185" spans="1:18" x14ac:dyDescent="0.3">
      <c r="A185" t="s">
        <v>1057</v>
      </c>
      <c r="B185">
        <v>20260191</v>
      </c>
      <c r="C185" s="7">
        <v>42401</v>
      </c>
      <c r="D185" s="7">
        <v>73050</v>
      </c>
      <c r="E185" t="s">
        <v>1637</v>
      </c>
      <c r="F185" t="s">
        <v>52</v>
      </c>
      <c r="G185" t="s">
        <v>677</v>
      </c>
      <c r="H185" t="s">
        <v>676</v>
      </c>
      <c r="I185" t="s">
        <v>1638</v>
      </c>
      <c r="J185" t="s">
        <v>1060</v>
      </c>
      <c r="K185">
        <v>38600</v>
      </c>
      <c r="L185" t="s">
        <v>1261</v>
      </c>
      <c r="M185" t="s">
        <v>676</v>
      </c>
      <c r="N185" t="s">
        <v>1639</v>
      </c>
      <c r="O185">
        <v>632.19000000000005</v>
      </c>
      <c r="P185" t="s">
        <v>1640</v>
      </c>
      <c r="R185">
        <v>0</v>
      </c>
    </row>
    <row r="186" spans="1:18" x14ac:dyDescent="0.3">
      <c r="A186" t="s">
        <v>1057</v>
      </c>
      <c r="B186">
        <v>20260192</v>
      </c>
      <c r="C186" s="7">
        <v>45901</v>
      </c>
      <c r="D186" s="7">
        <v>73050</v>
      </c>
      <c r="E186" t="s">
        <v>1641</v>
      </c>
      <c r="F186" t="s">
        <v>49</v>
      </c>
      <c r="G186" t="s">
        <v>678</v>
      </c>
      <c r="H186" t="s">
        <v>676</v>
      </c>
      <c r="I186" t="s">
        <v>1642</v>
      </c>
      <c r="J186" t="s">
        <v>1060</v>
      </c>
      <c r="K186">
        <v>38170</v>
      </c>
      <c r="L186" t="s">
        <v>1596</v>
      </c>
      <c r="M186" t="s">
        <v>676</v>
      </c>
      <c r="N186" t="s">
        <v>1643</v>
      </c>
      <c r="P186" t="s">
        <v>1643</v>
      </c>
      <c r="R186">
        <v>0</v>
      </c>
    </row>
    <row r="187" spans="1:18" x14ac:dyDescent="0.3">
      <c r="A187" t="s">
        <v>1057</v>
      </c>
      <c r="B187">
        <v>20260193</v>
      </c>
      <c r="C187" s="7">
        <v>43059</v>
      </c>
      <c r="D187" s="7">
        <v>73050</v>
      </c>
      <c r="E187" t="s">
        <v>1644</v>
      </c>
      <c r="F187" t="s">
        <v>49</v>
      </c>
      <c r="G187" t="s">
        <v>112</v>
      </c>
      <c r="H187" t="s">
        <v>111</v>
      </c>
      <c r="I187" t="s">
        <v>1645</v>
      </c>
      <c r="J187" t="s">
        <v>1060</v>
      </c>
      <c r="K187">
        <v>38000</v>
      </c>
      <c r="L187" t="s">
        <v>1071</v>
      </c>
      <c r="M187" t="s">
        <v>1646</v>
      </c>
      <c r="N187">
        <v>325.35000000000002</v>
      </c>
      <c r="O187">
        <v>65.069999999999993</v>
      </c>
      <c r="P187">
        <v>390.42</v>
      </c>
      <c r="R187">
        <v>0</v>
      </c>
    </row>
    <row r="188" spans="1:18" x14ac:dyDescent="0.3">
      <c r="A188" t="s">
        <v>1057</v>
      </c>
      <c r="B188">
        <v>20260579</v>
      </c>
      <c r="C188" s="7">
        <v>41244</v>
      </c>
      <c r="D188" s="7">
        <v>73050</v>
      </c>
      <c r="E188" t="s">
        <v>1647</v>
      </c>
      <c r="F188" t="s">
        <v>49</v>
      </c>
      <c r="G188" t="s">
        <v>580</v>
      </c>
      <c r="H188" t="s">
        <v>579</v>
      </c>
      <c r="I188" t="s">
        <v>1648</v>
      </c>
      <c r="J188" t="s">
        <v>1060</v>
      </c>
      <c r="K188">
        <v>38500</v>
      </c>
      <c r="L188" t="s">
        <v>1108</v>
      </c>
      <c r="M188" t="s">
        <v>1649</v>
      </c>
      <c r="N188">
        <v>645.34</v>
      </c>
      <c r="O188">
        <v>129.07</v>
      </c>
      <c r="P188">
        <v>774.41</v>
      </c>
      <c r="R188">
        <v>0</v>
      </c>
    </row>
    <row r="189" spans="1:18" x14ac:dyDescent="0.3">
      <c r="A189" t="s">
        <v>1057</v>
      </c>
      <c r="B189">
        <v>20260195</v>
      </c>
      <c r="C189" s="7">
        <v>44084</v>
      </c>
      <c r="D189" s="7">
        <v>73050</v>
      </c>
      <c r="E189" t="s">
        <v>1650</v>
      </c>
      <c r="F189" t="s">
        <v>49</v>
      </c>
      <c r="G189" t="s">
        <v>680</v>
      </c>
      <c r="H189" t="s">
        <v>679</v>
      </c>
      <c r="I189" t="s">
        <v>1651</v>
      </c>
      <c r="J189" t="s">
        <v>1060</v>
      </c>
      <c r="K189">
        <v>38190</v>
      </c>
      <c r="L189" t="s">
        <v>1652</v>
      </c>
      <c r="M189" t="s">
        <v>679</v>
      </c>
      <c r="N189">
        <v>506.03</v>
      </c>
      <c r="O189">
        <v>101.21</v>
      </c>
      <c r="P189">
        <v>607.24</v>
      </c>
      <c r="R189">
        <v>0</v>
      </c>
    </row>
    <row r="190" spans="1:18" x14ac:dyDescent="0.3">
      <c r="A190" t="s">
        <v>1057</v>
      </c>
      <c r="B190">
        <v>20260196</v>
      </c>
      <c r="C190" s="7">
        <v>45198</v>
      </c>
      <c r="D190" s="7">
        <v>46295</v>
      </c>
      <c r="E190" t="s">
        <v>1653</v>
      </c>
      <c r="F190" t="s">
        <v>49</v>
      </c>
      <c r="G190" t="s">
        <v>415</v>
      </c>
      <c r="H190" t="s">
        <v>767</v>
      </c>
      <c r="I190" t="s">
        <v>1654</v>
      </c>
      <c r="J190" t="s">
        <v>1060</v>
      </c>
      <c r="K190">
        <v>38000</v>
      </c>
      <c r="L190" t="s">
        <v>1084</v>
      </c>
      <c r="M190" t="s">
        <v>1655</v>
      </c>
      <c r="N190">
        <v>290</v>
      </c>
      <c r="O190">
        <v>58</v>
      </c>
      <c r="P190">
        <v>348</v>
      </c>
      <c r="R190">
        <v>0</v>
      </c>
    </row>
    <row r="191" spans="1:18" x14ac:dyDescent="0.3">
      <c r="A191" t="s">
        <v>1057</v>
      </c>
      <c r="B191">
        <v>20260197</v>
      </c>
      <c r="C191" s="7">
        <v>41974</v>
      </c>
      <c r="D191" s="7">
        <v>73050</v>
      </c>
      <c r="E191" t="s">
        <v>1656</v>
      </c>
      <c r="F191" t="s">
        <v>52</v>
      </c>
      <c r="G191" t="s">
        <v>156</v>
      </c>
      <c r="H191" t="s">
        <v>706</v>
      </c>
      <c r="I191" t="s">
        <v>1657</v>
      </c>
      <c r="J191" t="s">
        <v>1060</v>
      </c>
      <c r="K191">
        <v>38100</v>
      </c>
      <c r="L191" t="s">
        <v>1071</v>
      </c>
      <c r="M191" t="s">
        <v>706</v>
      </c>
      <c r="N191" t="s">
        <v>1658</v>
      </c>
      <c r="O191">
        <v>242.4</v>
      </c>
      <c r="P191" t="s">
        <v>1659</v>
      </c>
      <c r="R191">
        <v>0</v>
      </c>
    </row>
    <row r="192" spans="1:18" x14ac:dyDescent="0.3">
      <c r="A192" t="s">
        <v>1057</v>
      </c>
      <c r="B192">
        <v>20260198</v>
      </c>
      <c r="C192" s="7">
        <v>42332</v>
      </c>
      <c r="D192" s="7">
        <v>73050</v>
      </c>
      <c r="E192" t="s">
        <v>1660</v>
      </c>
      <c r="F192" t="s">
        <v>49</v>
      </c>
      <c r="G192" t="s">
        <v>470</v>
      </c>
      <c r="H192" t="s">
        <v>469</v>
      </c>
      <c r="I192" t="s">
        <v>1661</v>
      </c>
      <c r="J192" t="s">
        <v>1060</v>
      </c>
      <c r="K192">
        <v>38240</v>
      </c>
      <c r="L192" t="s">
        <v>1469</v>
      </c>
      <c r="M192" t="s">
        <v>468</v>
      </c>
      <c r="N192">
        <v>236.85</v>
      </c>
      <c r="O192">
        <v>47.37</v>
      </c>
      <c r="P192">
        <v>284.22000000000003</v>
      </c>
      <c r="R192">
        <v>0</v>
      </c>
    </row>
    <row r="193" spans="1:18" x14ac:dyDescent="0.3">
      <c r="A193" t="s">
        <v>1057</v>
      </c>
      <c r="B193">
        <v>20260199</v>
      </c>
      <c r="C193" s="7">
        <v>41913</v>
      </c>
      <c r="D193" s="7">
        <v>46295</v>
      </c>
      <c r="E193" t="s">
        <v>1662</v>
      </c>
      <c r="F193" t="s">
        <v>52</v>
      </c>
      <c r="G193" t="s">
        <v>156</v>
      </c>
      <c r="H193" t="s">
        <v>707</v>
      </c>
      <c r="I193" t="s">
        <v>1663</v>
      </c>
      <c r="J193" t="s">
        <v>1060</v>
      </c>
      <c r="K193">
        <v>38000</v>
      </c>
      <c r="L193" t="s">
        <v>1071</v>
      </c>
      <c r="M193" t="s">
        <v>707</v>
      </c>
      <c r="N193" t="s">
        <v>1664</v>
      </c>
      <c r="O193">
        <v>352.25</v>
      </c>
      <c r="P193" t="s">
        <v>1665</v>
      </c>
      <c r="R193">
        <v>0</v>
      </c>
    </row>
    <row r="194" spans="1:18" x14ac:dyDescent="0.3">
      <c r="A194" t="s">
        <v>1057</v>
      </c>
      <c r="B194">
        <v>20260200</v>
      </c>
      <c r="C194" s="7">
        <v>43643</v>
      </c>
      <c r="D194" s="7">
        <v>73050</v>
      </c>
      <c r="E194" t="s">
        <v>1666</v>
      </c>
      <c r="F194" t="s">
        <v>49</v>
      </c>
      <c r="G194" t="s">
        <v>227</v>
      </c>
      <c r="H194" t="s">
        <v>226</v>
      </c>
      <c r="I194" t="s">
        <v>226</v>
      </c>
      <c r="J194" t="s">
        <v>1060</v>
      </c>
      <c r="K194">
        <v>38000</v>
      </c>
      <c r="L194" t="s">
        <v>1084</v>
      </c>
      <c r="M194" t="s">
        <v>226</v>
      </c>
      <c r="N194">
        <v>303.5</v>
      </c>
      <c r="O194">
        <v>60.7</v>
      </c>
      <c r="P194">
        <v>364.2</v>
      </c>
      <c r="R194">
        <v>0</v>
      </c>
    </row>
    <row r="195" spans="1:18" x14ac:dyDescent="0.3">
      <c r="A195" t="s">
        <v>1057</v>
      </c>
      <c r="B195">
        <v>20260201</v>
      </c>
      <c r="C195" s="7">
        <v>43983</v>
      </c>
      <c r="D195" s="7">
        <v>46295</v>
      </c>
      <c r="E195" t="s">
        <v>1667</v>
      </c>
      <c r="F195" t="s">
        <v>52</v>
      </c>
      <c r="G195" t="s">
        <v>58</v>
      </c>
      <c r="H195" t="s">
        <v>139</v>
      </c>
      <c r="I195" t="s">
        <v>1668</v>
      </c>
      <c r="J195" t="s">
        <v>1060</v>
      </c>
      <c r="K195">
        <v>38000</v>
      </c>
      <c r="L195" t="s">
        <v>1071</v>
      </c>
      <c r="M195" t="s">
        <v>1669</v>
      </c>
      <c r="N195">
        <v>897.09</v>
      </c>
      <c r="O195">
        <v>179.42</v>
      </c>
      <c r="P195" t="s">
        <v>1670</v>
      </c>
      <c r="R195">
        <v>0</v>
      </c>
    </row>
    <row r="196" spans="1:18" x14ac:dyDescent="0.3">
      <c r="A196" t="s">
        <v>1057</v>
      </c>
      <c r="B196">
        <v>20260202</v>
      </c>
      <c r="C196" s="7">
        <v>42333</v>
      </c>
      <c r="D196" s="7">
        <v>73050</v>
      </c>
      <c r="E196" t="s">
        <v>1671</v>
      </c>
      <c r="F196" t="s">
        <v>49</v>
      </c>
      <c r="G196" t="s">
        <v>327</v>
      </c>
      <c r="H196" t="s">
        <v>468</v>
      </c>
      <c r="I196" t="s">
        <v>1672</v>
      </c>
      <c r="J196" t="s">
        <v>1060</v>
      </c>
      <c r="K196">
        <v>38240</v>
      </c>
      <c r="L196" t="s">
        <v>1233</v>
      </c>
      <c r="M196" t="s">
        <v>468</v>
      </c>
      <c r="N196">
        <v>558.84</v>
      </c>
      <c r="O196">
        <v>111.77</v>
      </c>
      <c r="P196">
        <v>670.61</v>
      </c>
      <c r="R196">
        <v>0</v>
      </c>
    </row>
    <row r="197" spans="1:18" x14ac:dyDescent="0.3">
      <c r="A197" t="s">
        <v>1057</v>
      </c>
      <c r="B197">
        <v>20260204</v>
      </c>
      <c r="C197" s="7">
        <v>44057</v>
      </c>
      <c r="D197" s="7">
        <v>73050</v>
      </c>
      <c r="E197" t="s">
        <v>1673</v>
      </c>
      <c r="F197" t="s">
        <v>49</v>
      </c>
      <c r="G197" t="s">
        <v>519</v>
      </c>
      <c r="H197" t="s">
        <v>518</v>
      </c>
      <c r="I197" t="s">
        <v>1674</v>
      </c>
      <c r="J197" t="s">
        <v>1060</v>
      </c>
      <c r="K197">
        <v>38100</v>
      </c>
      <c r="L197" t="s">
        <v>1071</v>
      </c>
      <c r="M197" t="s">
        <v>518</v>
      </c>
      <c r="N197">
        <v>828.07</v>
      </c>
      <c r="O197">
        <v>165.61</v>
      </c>
      <c r="P197">
        <v>993.68</v>
      </c>
      <c r="R197">
        <v>0</v>
      </c>
    </row>
    <row r="198" spans="1:18" x14ac:dyDescent="0.3">
      <c r="A198" t="s">
        <v>1057</v>
      </c>
      <c r="B198">
        <v>20260205</v>
      </c>
      <c r="C198" s="7">
        <v>45536</v>
      </c>
      <c r="D198" s="7">
        <v>46295</v>
      </c>
      <c r="E198" t="s">
        <v>1675</v>
      </c>
      <c r="F198" t="s">
        <v>49</v>
      </c>
      <c r="G198" t="s">
        <v>90</v>
      </c>
      <c r="H198" t="s">
        <v>89</v>
      </c>
      <c r="I198" t="s">
        <v>1676</v>
      </c>
      <c r="J198" t="s">
        <v>1060</v>
      </c>
      <c r="K198">
        <v>38000</v>
      </c>
      <c r="L198" t="s">
        <v>1071</v>
      </c>
      <c r="M198" t="s">
        <v>89</v>
      </c>
      <c r="N198">
        <v>380</v>
      </c>
      <c r="O198">
        <v>76</v>
      </c>
      <c r="P198">
        <v>456</v>
      </c>
      <c r="R198">
        <v>0</v>
      </c>
    </row>
    <row r="199" spans="1:18" x14ac:dyDescent="0.3">
      <c r="A199" t="s">
        <v>1057</v>
      </c>
      <c r="B199">
        <v>20260206</v>
      </c>
      <c r="C199" s="7">
        <v>43344</v>
      </c>
      <c r="D199" s="7">
        <v>73050</v>
      </c>
      <c r="E199" t="s">
        <v>1677</v>
      </c>
      <c r="F199" t="s">
        <v>49</v>
      </c>
      <c r="G199" t="s">
        <v>235</v>
      </c>
      <c r="H199" t="s">
        <v>234</v>
      </c>
      <c r="I199" t="s">
        <v>1678</v>
      </c>
      <c r="J199" t="s">
        <v>1060</v>
      </c>
      <c r="K199">
        <v>38000</v>
      </c>
      <c r="L199" t="s">
        <v>1071</v>
      </c>
      <c r="M199" t="s">
        <v>1679</v>
      </c>
      <c r="N199">
        <v>324.85000000000002</v>
      </c>
      <c r="O199">
        <v>64.97</v>
      </c>
      <c r="P199">
        <v>389.82</v>
      </c>
      <c r="R199">
        <v>0</v>
      </c>
    </row>
    <row r="200" spans="1:18" x14ac:dyDescent="0.3">
      <c r="A200" t="s">
        <v>1057</v>
      </c>
      <c r="B200">
        <v>20260586</v>
      </c>
      <c r="C200" s="7">
        <v>46204</v>
      </c>
      <c r="D200" s="7">
        <v>73050</v>
      </c>
      <c r="E200" t="s">
        <v>1680</v>
      </c>
      <c r="F200" t="s">
        <v>49</v>
      </c>
      <c r="G200" t="s">
        <v>491</v>
      </c>
      <c r="H200" t="s">
        <v>490</v>
      </c>
      <c r="I200" t="s">
        <v>1681</v>
      </c>
      <c r="J200" t="s">
        <v>1060</v>
      </c>
      <c r="K200">
        <v>38240</v>
      </c>
      <c r="L200" t="s">
        <v>1469</v>
      </c>
      <c r="M200" t="s">
        <v>490</v>
      </c>
      <c r="N200">
        <v>768</v>
      </c>
      <c r="O200">
        <v>153.6</v>
      </c>
      <c r="P200">
        <v>921.6</v>
      </c>
      <c r="R200">
        <v>0</v>
      </c>
    </row>
    <row r="201" spans="1:18" x14ac:dyDescent="0.3">
      <c r="A201" t="s">
        <v>1057</v>
      </c>
      <c r="B201">
        <v>20260208</v>
      </c>
      <c r="C201" s="7">
        <v>46224</v>
      </c>
      <c r="D201" s="7">
        <v>73050</v>
      </c>
      <c r="F201" t="s">
        <v>49</v>
      </c>
      <c r="G201" t="s">
        <v>600</v>
      </c>
      <c r="H201" t="s">
        <v>599</v>
      </c>
      <c r="I201" t="s">
        <v>1682</v>
      </c>
      <c r="J201" t="s">
        <v>1060</v>
      </c>
      <c r="K201">
        <v>38000</v>
      </c>
      <c r="L201" t="s">
        <v>1071</v>
      </c>
      <c r="M201" t="s">
        <v>599</v>
      </c>
      <c r="N201">
        <v>410.49</v>
      </c>
      <c r="O201">
        <v>82.1</v>
      </c>
      <c r="P201">
        <v>492.59</v>
      </c>
      <c r="R201">
        <v>0</v>
      </c>
    </row>
    <row r="202" spans="1:18" x14ac:dyDescent="0.3">
      <c r="A202" t="s">
        <v>1057</v>
      </c>
      <c r="B202">
        <v>20260209</v>
      </c>
      <c r="C202" s="7">
        <v>43836</v>
      </c>
      <c r="D202" s="7">
        <v>73050</v>
      </c>
      <c r="E202" t="s">
        <v>1683</v>
      </c>
      <c r="F202" t="s">
        <v>49</v>
      </c>
      <c r="G202" t="s">
        <v>210</v>
      </c>
      <c r="H202" t="s">
        <v>253</v>
      </c>
      <c r="I202" t="s">
        <v>1684</v>
      </c>
      <c r="J202" t="s">
        <v>1060</v>
      </c>
      <c r="K202">
        <v>38130</v>
      </c>
      <c r="L202" t="s">
        <v>1160</v>
      </c>
      <c r="M202" t="s">
        <v>1685</v>
      </c>
      <c r="N202">
        <v>172.5</v>
      </c>
      <c r="O202">
        <v>34.5</v>
      </c>
      <c r="P202">
        <v>207</v>
      </c>
      <c r="R202">
        <v>0</v>
      </c>
    </row>
    <row r="203" spans="1:18" x14ac:dyDescent="0.3">
      <c r="A203" t="s">
        <v>1057</v>
      </c>
      <c r="B203">
        <v>20260210</v>
      </c>
      <c r="C203" s="7">
        <v>44652</v>
      </c>
      <c r="D203" s="7">
        <v>73050</v>
      </c>
      <c r="E203" t="s">
        <v>1686</v>
      </c>
      <c r="F203" t="s">
        <v>49</v>
      </c>
      <c r="G203" t="s">
        <v>114</v>
      </c>
      <c r="H203" t="s">
        <v>145</v>
      </c>
      <c r="I203" t="s">
        <v>1687</v>
      </c>
      <c r="J203" t="s">
        <v>1060</v>
      </c>
      <c r="K203">
        <v>38100</v>
      </c>
      <c r="L203" t="s">
        <v>1071</v>
      </c>
      <c r="M203" t="s">
        <v>1688</v>
      </c>
      <c r="N203">
        <v>328.44</v>
      </c>
      <c r="O203">
        <v>65.69</v>
      </c>
      <c r="P203">
        <v>394.13</v>
      </c>
      <c r="R203">
        <v>0</v>
      </c>
    </row>
    <row r="204" spans="1:18" x14ac:dyDescent="0.3">
      <c r="A204" t="s">
        <v>1057</v>
      </c>
      <c r="B204">
        <v>20260211</v>
      </c>
      <c r="C204" s="7">
        <v>43235</v>
      </c>
      <c r="D204" s="7">
        <v>73050</v>
      </c>
      <c r="E204" t="s">
        <v>1689</v>
      </c>
      <c r="F204" t="s">
        <v>49</v>
      </c>
      <c r="G204" t="s">
        <v>175</v>
      </c>
      <c r="H204" t="s">
        <v>174</v>
      </c>
      <c r="I204" t="s">
        <v>1690</v>
      </c>
      <c r="J204" t="s">
        <v>1060</v>
      </c>
      <c r="K204">
        <v>38100</v>
      </c>
      <c r="L204" t="s">
        <v>1071</v>
      </c>
      <c r="M204" t="s">
        <v>1691</v>
      </c>
      <c r="N204">
        <v>343.43</v>
      </c>
      <c r="O204">
        <v>68.69</v>
      </c>
      <c r="P204">
        <v>412.12</v>
      </c>
      <c r="R204">
        <v>0</v>
      </c>
    </row>
    <row r="205" spans="1:18" x14ac:dyDescent="0.3">
      <c r="A205" t="s">
        <v>1057</v>
      </c>
      <c r="B205">
        <v>20260212</v>
      </c>
      <c r="C205" s="7">
        <v>44459</v>
      </c>
      <c r="D205" s="7">
        <v>73050</v>
      </c>
      <c r="E205" t="s">
        <v>1692</v>
      </c>
      <c r="F205" t="s">
        <v>49</v>
      </c>
      <c r="G205" t="s">
        <v>58</v>
      </c>
      <c r="H205" t="s">
        <v>522</v>
      </c>
      <c r="I205" t="s">
        <v>1693</v>
      </c>
      <c r="J205" t="s">
        <v>1060</v>
      </c>
      <c r="K205">
        <v>38100</v>
      </c>
      <c r="L205" t="s">
        <v>1071</v>
      </c>
      <c r="M205" t="s">
        <v>522</v>
      </c>
      <c r="N205">
        <v>815.83</v>
      </c>
      <c r="O205">
        <v>163.16999999999999</v>
      </c>
      <c r="P205">
        <v>979</v>
      </c>
      <c r="R205">
        <v>0</v>
      </c>
    </row>
    <row r="206" spans="1:18" x14ac:dyDescent="0.3">
      <c r="A206" t="s">
        <v>1057</v>
      </c>
      <c r="B206">
        <v>20260213</v>
      </c>
      <c r="C206" s="7">
        <v>44136</v>
      </c>
      <c r="D206" s="7">
        <v>73050</v>
      </c>
      <c r="E206" t="s">
        <v>1694</v>
      </c>
      <c r="F206" t="s">
        <v>52</v>
      </c>
      <c r="G206" t="s">
        <v>70</v>
      </c>
      <c r="H206" t="s">
        <v>203</v>
      </c>
      <c r="I206" t="s">
        <v>1695</v>
      </c>
      <c r="J206" t="s">
        <v>1060</v>
      </c>
      <c r="K206">
        <v>38000</v>
      </c>
      <c r="L206" t="s">
        <v>1071</v>
      </c>
      <c r="M206" t="s">
        <v>1696</v>
      </c>
      <c r="N206">
        <v>897.09</v>
      </c>
      <c r="O206">
        <v>179.42</v>
      </c>
      <c r="P206" t="s">
        <v>1670</v>
      </c>
      <c r="R206">
        <v>0</v>
      </c>
    </row>
    <row r="207" spans="1:18" x14ac:dyDescent="0.3">
      <c r="A207" t="s">
        <v>1057</v>
      </c>
      <c r="B207">
        <v>20260214</v>
      </c>
      <c r="C207" s="7">
        <v>43689</v>
      </c>
      <c r="D207" s="7">
        <v>73050</v>
      </c>
      <c r="E207" t="s">
        <v>1697</v>
      </c>
      <c r="F207" t="s">
        <v>49</v>
      </c>
      <c r="G207" t="s">
        <v>56</v>
      </c>
      <c r="H207" t="s">
        <v>55</v>
      </c>
      <c r="I207" t="s">
        <v>1698</v>
      </c>
      <c r="J207" t="s">
        <v>1060</v>
      </c>
      <c r="K207">
        <v>38000</v>
      </c>
      <c r="L207" t="s">
        <v>1071</v>
      </c>
      <c r="M207" t="s">
        <v>1699</v>
      </c>
      <c r="N207">
        <v>203.02</v>
      </c>
      <c r="O207">
        <v>40.6</v>
      </c>
      <c r="P207">
        <v>243.62</v>
      </c>
      <c r="R207">
        <v>0</v>
      </c>
    </row>
    <row r="208" spans="1:18" x14ac:dyDescent="0.3">
      <c r="A208" t="s">
        <v>1057</v>
      </c>
      <c r="B208">
        <v>20260215</v>
      </c>
      <c r="C208" s="7">
        <v>40381</v>
      </c>
      <c r="D208" s="7">
        <v>73050</v>
      </c>
      <c r="E208" t="s">
        <v>1700</v>
      </c>
      <c r="F208" t="s">
        <v>49</v>
      </c>
      <c r="G208" t="s">
        <v>524</v>
      </c>
      <c r="H208" t="s">
        <v>523</v>
      </c>
      <c r="I208" t="s">
        <v>1701</v>
      </c>
      <c r="J208" t="s">
        <v>1060</v>
      </c>
      <c r="K208">
        <v>38100</v>
      </c>
      <c r="L208" t="s">
        <v>1084</v>
      </c>
      <c r="M208" t="s">
        <v>523</v>
      </c>
      <c r="N208" t="s">
        <v>1702</v>
      </c>
      <c r="O208">
        <v>389.01</v>
      </c>
      <c r="P208" t="s">
        <v>1703</v>
      </c>
      <c r="R208">
        <v>0</v>
      </c>
    </row>
    <row r="209" spans="1:18" x14ac:dyDescent="0.3">
      <c r="A209" t="s">
        <v>1057</v>
      </c>
      <c r="B209">
        <v>20260216</v>
      </c>
      <c r="C209" s="7">
        <v>40452</v>
      </c>
      <c r="D209" s="7">
        <v>73050</v>
      </c>
      <c r="E209" t="s">
        <v>1704</v>
      </c>
      <c r="F209" t="s">
        <v>49</v>
      </c>
      <c r="G209" t="s">
        <v>466</v>
      </c>
      <c r="H209" t="s">
        <v>465</v>
      </c>
      <c r="I209" t="s">
        <v>1705</v>
      </c>
      <c r="J209" t="s">
        <v>1060</v>
      </c>
      <c r="K209">
        <v>38500</v>
      </c>
      <c r="L209" t="s">
        <v>1282</v>
      </c>
      <c r="M209" t="s">
        <v>465</v>
      </c>
      <c r="N209">
        <v>742.19</v>
      </c>
      <c r="O209">
        <v>148.44</v>
      </c>
      <c r="P209">
        <v>890.63</v>
      </c>
      <c r="R209">
        <v>0</v>
      </c>
    </row>
    <row r="210" spans="1:18" x14ac:dyDescent="0.3">
      <c r="A210" t="s">
        <v>1057</v>
      </c>
      <c r="B210">
        <v>20260217</v>
      </c>
      <c r="C210" s="7">
        <v>43101</v>
      </c>
      <c r="D210" s="7">
        <v>73050</v>
      </c>
      <c r="E210" t="s">
        <v>1706</v>
      </c>
      <c r="F210" t="s">
        <v>49</v>
      </c>
      <c r="G210" t="s">
        <v>347</v>
      </c>
      <c r="H210" t="s">
        <v>525</v>
      </c>
      <c r="I210" t="s">
        <v>1707</v>
      </c>
      <c r="J210" t="s">
        <v>1060</v>
      </c>
      <c r="K210">
        <v>38000</v>
      </c>
      <c r="L210" t="s">
        <v>1084</v>
      </c>
      <c r="M210" t="s">
        <v>525</v>
      </c>
      <c r="N210">
        <v>685.55</v>
      </c>
      <c r="O210">
        <v>137.11000000000001</v>
      </c>
      <c r="P210">
        <v>822.66</v>
      </c>
      <c r="R210">
        <v>0</v>
      </c>
    </row>
    <row r="211" spans="1:18" x14ac:dyDescent="0.3">
      <c r="A211" t="s">
        <v>1057</v>
      </c>
      <c r="B211">
        <v>20260218</v>
      </c>
      <c r="C211" s="7">
        <v>46071</v>
      </c>
      <c r="D211" s="7">
        <v>73050</v>
      </c>
      <c r="E211" t="s">
        <v>1708</v>
      </c>
      <c r="F211" t="s">
        <v>49</v>
      </c>
      <c r="G211" t="s">
        <v>92</v>
      </c>
      <c r="H211" t="s">
        <v>411</v>
      </c>
      <c r="I211" t="s">
        <v>1709</v>
      </c>
      <c r="J211" t="s">
        <v>1060</v>
      </c>
      <c r="K211">
        <v>38000</v>
      </c>
      <c r="L211" t="s">
        <v>1071</v>
      </c>
      <c r="M211" t="s">
        <v>1710</v>
      </c>
      <c r="N211">
        <v>240</v>
      </c>
      <c r="O211">
        <v>48</v>
      </c>
      <c r="P211">
        <v>288</v>
      </c>
      <c r="R211">
        <v>0</v>
      </c>
    </row>
    <row r="212" spans="1:18" x14ac:dyDescent="0.3">
      <c r="A212" t="s">
        <v>1057</v>
      </c>
      <c r="B212">
        <v>20260219</v>
      </c>
      <c r="C212" s="7">
        <v>45590</v>
      </c>
      <c r="D212" s="7">
        <v>73050</v>
      </c>
      <c r="E212" t="s">
        <v>1711</v>
      </c>
      <c r="F212" t="s">
        <v>49</v>
      </c>
      <c r="G212" t="s">
        <v>527</v>
      </c>
      <c r="H212" t="s">
        <v>526</v>
      </c>
      <c r="I212" t="s">
        <v>1712</v>
      </c>
      <c r="J212" t="s">
        <v>1060</v>
      </c>
      <c r="K212">
        <v>38000</v>
      </c>
      <c r="L212" t="s">
        <v>1071</v>
      </c>
      <c r="M212" t="s">
        <v>526</v>
      </c>
      <c r="N212">
        <v>680</v>
      </c>
      <c r="O212">
        <v>136</v>
      </c>
      <c r="P212">
        <v>816</v>
      </c>
      <c r="R212">
        <v>0</v>
      </c>
    </row>
    <row r="213" spans="1:18" x14ac:dyDescent="0.3">
      <c r="A213" t="s">
        <v>1057</v>
      </c>
      <c r="B213">
        <v>20260220</v>
      </c>
      <c r="C213" s="7">
        <v>44835</v>
      </c>
      <c r="D213" s="7">
        <v>73050</v>
      </c>
      <c r="E213" t="s">
        <v>1713</v>
      </c>
      <c r="F213" t="s">
        <v>49</v>
      </c>
      <c r="G213" t="s">
        <v>119</v>
      </c>
      <c r="H213" t="s">
        <v>708</v>
      </c>
      <c r="I213" t="s">
        <v>1714</v>
      </c>
      <c r="J213" t="s">
        <v>1060</v>
      </c>
      <c r="K213">
        <v>38240</v>
      </c>
      <c r="L213" t="s">
        <v>1469</v>
      </c>
      <c r="M213" t="s">
        <v>708</v>
      </c>
      <c r="N213" t="s">
        <v>1715</v>
      </c>
      <c r="O213">
        <v>551.88</v>
      </c>
      <c r="P213" t="s">
        <v>1716</v>
      </c>
      <c r="R213">
        <v>0</v>
      </c>
    </row>
    <row r="214" spans="1:18" x14ac:dyDescent="0.3">
      <c r="A214" t="s">
        <v>1057</v>
      </c>
      <c r="B214">
        <v>20260221</v>
      </c>
      <c r="C214" s="7">
        <v>41531</v>
      </c>
      <c r="D214" s="7">
        <v>73050</v>
      </c>
      <c r="E214" t="s">
        <v>1717</v>
      </c>
      <c r="F214" t="s">
        <v>52</v>
      </c>
      <c r="G214" t="s">
        <v>137</v>
      </c>
      <c r="H214" t="s">
        <v>298</v>
      </c>
      <c r="I214" t="s">
        <v>1718</v>
      </c>
      <c r="J214" t="s">
        <v>1060</v>
      </c>
      <c r="K214">
        <v>38000</v>
      </c>
      <c r="L214" t="s">
        <v>1071</v>
      </c>
      <c r="M214" t="s">
        <v>1719</v>
      </c>
      <c r="N214" t="s">
        <v>1720</v>
      </c>
      <c r="O214" t="s">
        <v>1721</v>
      </c>
      <c r="P214" t="s">
        <v>1722</v>
      </c>
      <c r="R214">
        <v>0</v>
      </c>
    </row>
    <row r="215" spans="1:18" x14ac:dyDescent="0.3">
      <c r="A215" t="s">
        <v>1057</v>
      </c>
      <c r="B215">
        <v>20260594</v>
      </c>
      <c r="C215" s="7">
        <v>44967</v>
      </c>
      <c r="D215" s="7">
        <v>73050</v>
      </c>
      <c r="E215" t="s">
        <v>1723</v>
      </c>
      <c r="F215" t="s">
        <v>49</v>
      </c>
      <c r="G215" t="s">
        <v>709</v>
      </c>
      <c r="H215" t="s">
        <v>709</v>
      </c>
      <c r="I215" t="s">
        <v>1724</v>
      </c>
      <c r="J215" t="s">
        <v>1060</v>
      </c>
      <c r="K215">
        <v>38000</v>
      </c>
      <c r="L215" t="s">
        <v>1084</v>
      </c>
      <c r="M215" t="s">
        <v>709</v>
      </c>
      <c r="N215">
        <v>321.37</v>
      </c>
      <c r="O215">
        <v>64.27</v>
      </c>
      <c r="P215">
        <v>385.64</v>
      </c>
      <c r="R215">
        <v>0</v>
      </c>
    </row>
    <row r="216" spans="1:18" x14ac:dyDescent="0.3">
      <c r="A216" t="s">
        <v>1057</v>
      </c>
      <c r="B216">
        <v>20260223</v>
      </c>
      <c r="C216" s="7">
        <v>44974</v>
      </c>
      <c r="D216" s="7">
        <v>73050</v>
      </c>
      <c r="E216" t="s">
        <v>1725</v>
      </c>
      <c r="F216" t="s">
        <v>49</v>
      </c>
      <c r="G216" t="s">
        <v>62</v>
      </c>
      <c r="H216" t="s">
        <v>471</v>
      </c>
      <c r="I216" t="s">
        <v>1726</v>
      </c>
      <c r="J216" t="s">
        <v>1060</v>
      </c>
      <c r="K216">
        <v>38500</v>
      </c>
      <c r="L216" t="s">
        <v>1364</v>
      </c>
      <c r="M216" t="s">
        <v>1727</v>
      </c>
      <c r="N216">
        <v>300</v>
      </c>
      <c r="O216">
        <v>60</v>
      </c>
      <c r="P216">
        <v>360</v>
      </c>
      <c r="R216">
        <v>0</v>
      </c>
    </row>
    <row r="217" spans="1:18" x14ac:dyDescent="0.3">
      <c r="A217" t="s">
        <v>1057</v>
      </c>
      <c r="B217">
        <v>20260224</v>
      </c>
      <c r="C217" s="7">
        <v>44636</v>
      </c>
      <c r="D217" s="7">
        <v>73050</v>
      </c>
      <c r="E217" t="s">
        <v>1728</v>
      </c>
      <c r="F217" t="s">
        <v>52</v>
      </c>
      <c r="G217" t="s">
        <v>70</v>
      </c>
      <c r="H217" t="s">
        <v>127</v>
      </c>
      <c r="I217" t="s">
        <v>1729</v>
      </c>
      <c r="J217" t="s">
        <v>1060</v>
      </c>
      <c r="K217">
        <v>38000</v>
      </c>
      <c r="L217" t="s">
        <v>1071</v>
      </c>
      <c r="M217" t="s">
        <v>1730</v>
      </c>
      <c r="N217">
        <v>952.46</v>
      </c>
      <c r="O217">
        <v>190.49</v>
      </c>
      <c r="P217" t="s">
        <v>1731</v>
      </c>
      <c r="R217">
        <v>0</v>
      </c>
    </row>
    <row r="218" spans="1:18" x14ac:dyDescent="0.3">
      <c r="A218" t="s">
        <v>1057</v>
      </c>
      <c r="B218">
        <v>20260225</v>
      </c>
      <c r="C218" s="7">
        <v>38899</v>
      </c>
      <c r="D218" s="7">
        <v>73050</v>
      </c>
      <c r="E218" t="s">
        <v>1732</v>
      </c>
      <c r="F218" t="s">
        <v>49</v>
      </c>
      <c r="G218" t="s">
        <v>92</v>
      </c>
      <c r="H218" t="s">
        <v>305</v>
      </c>
      <c r="I218" t="s">
        <v>1733</v>
      </c>
      <c r="J218" t="s">
        <v>1060</v>
      </c>
      <c r="K218">
        <v>38190</v>
      </c>
      <c r="L218" t="s">
        <v>1652</v>
      </c>
      <c r="M218" t="s">
        <v>1734</v>
      </c>
      <c r="N218">
        <v>291.83</v>
      </c>
      <c r="O218">
        <v>58.37</v>
      </c>
      <c r="P218">
        <v>350.2</v>
      </c>
      <c r="R218">
        <v>0</v>
      </c>
    </row>
    <row r="219" spans="1:18" x14ac:dyDescent="0.3">
      <c r="A219" t="s">
        <v>1057</v>
      </c>
      <c r="B219">
        <v>20260226</v>
      </c>
      <c r="C219" s="7">
        <v>45474</v>
      </c>
      <c r="D219" s="7">
        <v>73050</v>
      </c>
      <c r="E219" t="s">
        <v>1735</v>
      </c>
      <c r="F219" t="s">
        <v>49</v>
      </c>
      <c r="G219" t="s">
        <v>1147</v>
      </c>
      <c r="H219" t="s">
        <v>528</v>
      </c>
      <c r="I219" t="s">
        <v>1736</v>
      </c>
      <c r="J219" t="s">
        <v>1060</v>
      </c>
      <c r="K219">
        <v>38100</v>
      </c>
      <c r="L219" t="s">
        <v>1071</v>
      </c>
      <c r="M219" t="s">
        <v>528</v>
      </c>
      <c r="N219">
        <v>400</v>
      </c>
      <c r="O219">
        <v>80</v>
      </c>
      <c r="P219">
        <v>480</v>
      </c>
      <c r="R219">
        <v>0</v>
      </c>
    </row>
    <row r="220" spans="1:18" x14ac:dyDescent="0.3">
      <c r="A220" t="s">
        <v>1057</v>
      </c>
      <c r="B220">
        <v>20260605</v>
      </c>
      <c r="C220" s="7">
        <v>46266</v>
      </c>
      <c r="D220" s="7">
        <v>73050</v>
      </c>
      <c r="E220" t="s">
        <v>1737</v>
      </c>
      <c r="F220" t="s">
        <v>49</v>
      </c>
      <c r="G220" t="s">
        <v>754</v>
      </c>
      <c r="H220" t="s">
        <v>754</v>
      </c>
      <c r="I220" t="s">
        <v>1738</v>
      </c>
      <c r="J220" t="s">
        <v>1060</v>
      </c>
      <c r="K220">
        <v>38000</v>
      </c>
      <c r="L220" t="s">
        <v>1071</v>
      </c>
      <c r="M220" t="s">
        <v>1739</v>
      </c>
      <c r="N220">
        <v>193.37</v>
      </c>
      <c r="O220">
        <v>38.67</v>
      </c>
      <c r="P220">
        <v>232.04</v>
      </c>
      <c r="R220">
        <v>0</v>
      </c>
    </row>
    <row r="221" spans="1:18" x14ac:dyDescent="0.3">
      <c r="A221" t="s">
        <v>1057</v>
      </c>
      <c r="B221">
        <v>20260228</v>
      </c>
      <c r="C221" s="7">
        <v>41699</v>
      </c>
      <c r="D221" s="7">
        <v>73050</v>
      </c>
      <c r="E221" t="s">
        <v>1740</v>
      </c>
      <c r="F221" t="s">
        <v>52</v>
      </c>
      <c r="G221" t="s">
        <v>156</v>
      </c>
      <c r="H221" t="s">
        <v>529</v>
      </c>
      <c r="I221" t="s">
        <v>1741</v>
      </c>
      <c r="J221" t="s">
        <v>1060</v>
      </c>
      <c r="K221">
        <v>38100</v>
      </c>
      <c r="L221" t="s">
        <v>1071</v>
      </c>
      <c r="M221" t="s">
        <v>529</v>
      </c>
      <c r="N221" t="s">
        <v>1742</v>
      </c>
      <c r="O221" t="s">
        <v>1743</v>
      </c>
      <c r="P221" t="s">
        <v>1744</v>
      </c>
      <c r="R221">
        <v>0</v>
      </c>
    </row>
    <row r="222" spans="1:18" x14ac:dyDescent="0.3">
      <c r="A222" t="s">
        <v>1057</v>
      </c>
      <c r="B222">
        <v>20260229</v>
      </c>
      <c r="C222" s="7">
        <v>41091</v>
      </c>
      <c r="D222" s="7">
        <v>73050</v>
      </c>
      <c r="E222" t="s">
        <v>1745</v>
      </c>
      <c r="F222" t="s">
        <v>49</v>
      </c>
      <c r="G222" t="s">
        <v>474</v>
      </c>
      <c r="H222" t="s">
        <v>473</v>
      </c>
      <c r="I222" t="s">
        <v>1746</v>
      </c>
      <c r="J222" t="s">
        <v>1060</v>
      </c>
      <c r="K222">
        <v>38420</v>
      </c>
      <c r="L222" t="s">
        <v>1747</v>
      </c>
      <c r="M222" t="s">
        <v>1748</v>
      </c>
      <c r="N222">
        <v>523.48</v>
      </c>
      <c r="O222">
        <v>104.7</v>
      </c>
      <c r="P222">
        <v>628.17999999999995</v>
      </c>
      <c r="R222">
        <v>0</v>
      </c>
    </row>
    <row r="223" spans="1:18" x14ac:dyDescent="0.3">
      <c r="A223" t="s">
        <v>1057</v>
      </c>
      <c r="B223">
        <v>20260230</v>
      </c>
      <c r="C223" s="7">
        <v>43101</v>
      </c>
      <c r="D223" s="7">
        <v>73050</v>
      </c>
      <c r="E223" t="s">
        <v>1749</v>
      </c>
      <c r="F223" t="s">
        <v>49</v>
      </c>
      <c r="G223" t="s">
        <v>531</v>
      </c>
      <c r="H223" t="s">
        <v>530</v>
      </c>
      <c r="I223" t="s">
        <v>1750</v>
      </c>
      <c r="J223" t="s">
        <v>1060</v>
      </c>
      <c r="K223">
        <v>73000</v>
      </c>
      <c r="L223" t="s">
        <v>1549</v>
      </c>
      <c r="M223" t="s">
        <v>530</v>
      </c>
      <c r="N223">
        <v>320.76</v>
      </c>
      <c r="O223">
        <v>64.150000000000006</v>
      </c>
      <c r="P223">
        <v>384.91</v>
      </c>
      <c r="R223">
        <v>0</v>
      </c>
    </row>
    <row r="224" spans="1:18" x14ac:dyDescent="0.3">
      <c r="A224" t="s">
        <v>1057</v>
      </c>
      <c r="B224">
        <v>20260231</v>
      </c>
      <c r="C224" s="7">
        <v>43101</v>
      </c>
      <c r="D224" s="7">
        <v>73050</v>
      </c>
      <c r="E224" t="s">
        <v>1751</v>
      </c>
      <c r="F224" t="s">
        <v>49</v>
      </c>
      <c r="G224" t="s">
        <v>531</v>
      </c>
      <c r="H224" t="s">
        <v>530</v>
      </c>
      <c r="I224" t="s">
        <v>1752</v>
      </c>
      <c r="J224" t="s">
        <v>1060</v>
      </c>
      <c r="K224">
        <v>73000</v>
      </c>
      <c r="L224" t="s">
        <v>1549</v>
      </c>
      <c r="M224" t="s">
        <v>530</v>
      </c>
      <c r="N224">
        <v>108.97</v>
      </c>
      <c r="O224">
        <v>21.79</v>
      </c>
      <c r="P224">
        <v>130.76</v>
      </c>
      <c r="R224">
        <v>0</v>
      </c>
    </row>
    <row r="225" spans="1:18" x14ac:dyDescent="0.3">
      <c r="A225" t="s">
        <v>1057</v>
      </c>
      <c r="B225">
        <v>20260232</v>
      </c>
      <c r="C225" s="7">
        <v>43221</v>
      </c>
      <c r="D225" s="7">
        <v>73050</v>
      </c>
      <c r="E225" t="s">
        <v>1753</v>
      </c>
      <c r="F225" t="s">
        <v>52</v>
      </c>
      <c r="G225" t="s">
        <v>58</v>
      </c>
      <c r="H225" t="s">
        <v>168</v>
      </c>
      <c r="I225" t="s">
        <v>1754</v>
      </c>
      <c r="J225" t="s">
        <v>1060</v>
      </c>
      <c r="K225">
        <v>38000</v>
      </c>
      <c r="L225" t="s">
        <v>1071</v>
      </c>
      <c r="M225" t="s">
        <v>168</v>
      </c>
      <c r="N225">
        <v>710.91</v>
      </c>
      <c r="O225">
        <v>142.18</v>
      </c>
      <c r="P225">
        <v>853.09</v>
      </c>
      <c r="R225">
        <v>0</v>
      </c>
    </row>
    <row r="226" spans="1:18" x14ac:dyDescent="0.3">
      <c r="A226" t="s">
        <v>1057</v>
      </c>
      <c r="B226">
        <v>20260233</v>
      </c>
      <c r="C226" s="7">
        <v>44562</v>
      </c>
      <c r="D226" s="7">
        <v>73050</v>
      </c>
      <c r="E226" t="s">
        <v>1755</v>
      </c>
      <c r="F226" t="s">
        <v>52</v>
      </c>
      <c r="G226" t="s">
        <v>156</v>
      </c>
      <c r="H226" t="s">
        <v>217</v>
      </c>
      <c r="I226" t="s">
        <v>1756</v>
      </c>
      <c r="J226" t="s">
        <v>1060</v>
      </c>
      <c r="K226">
        <v>38000</v>
      </c>
      <c r="L226" t="s">
        <v>1071</v>
      </c>
      <c r="M226" t="s">
        <v>1757</v>
      </c>
      <c r="N226" t="s">
        <v>1758</v>
      </c>
      <c r="O226">
        <v>258.35000000000002</v>
      </c>
      <c r="P226" t="s">
        <v>1759</v>
      </c>
      <c r="R226">
        <v>0</v>
      </c>
    </row>
    <row r="227" spans="1:18" x14ac:dyDescent="0.3">
      <c r="A227" t="s">
        <v>1057</v>
      </c>
      <c r="B227">
        <v>20260234</v>
      </c>
      <c r="C227" s="7">
        <v>43896</v>
      </c>
      <c r="D227" s="7">
        <v>73050</v>
      </c>
      <c r="E227" t="s">
        <v>1760</v>
      </c>
      <c r="F227" t="s">
        <v>49</v>
      </c>
      <c r="G227" t="s">
        <v>776</v>
      </c>
      <c r="H227" t="s">
        <v>776</v>
      </c>
      <c r="I227" t="s">
        <v>1761</v>
      </c>
      <c r="J227" t="s">
        <v>1060</v>
      </c>
      <c r="K227">
        <v>38120</v>
      </c>
      <c r="L227" t="s">
        <v>1153</v>
      </c>
      <c r="M227" t="s">
        <v>776</v>
      </c>
      <c r="N227">
        <v>389.76</v>
      </c>
      <c r="O227">
        <v>77.95</v>
      </c>
      <c r="P227">
        <v>467.71</v>
      </c>
      <c r="R227">
        <v>0</v>
      </c>
    </row>
    <row r="228" spans="1:18" x14ac:dyDescent="0.3">
      <c r="A228" t="s">
        <v>1057</v>
      </c>
      <c r="B228">
        <v>20260235</v>
      </c>
      <c r="C228" s="7">
        <v>40549</v>
      </c>
      <c r="D228" s="7">
        <v>73050</v>
      </c>
      <c r="E228" t="s">
        <v>1762</v>
      </c>
      <c r="F228" t="s">
        <v>49</v>
      </c>
      <c r="G228" t="s">
        <v>1147</v>
      </c>
      <c r="H228" t="s">
        <v>169</v>
      </c>
      <c r="I228" t="s">
        <v>169</v>
      </c>
      <c r="J228" t="s">
        <v>1060</v>
      </c>
      <c r="K228">
        <v>38000</v>
      </c>
      <c r="L228" t="s">
        <v>1071</v>
      </c>
      <c r="M228" t="s">
        <v>1763</v>
      </c>
      <c r="N228">
        <v>218.86</v>
      </c>
      <c r="O228">
        <v>43.77</v>
      </c>
      <c r="P228">
        <v>262.63</v>
      </c>
      <c r="R228">
        <v>0</v>
      </c>
    </row>
    <row r="229" spans="1:18" x14ac:dyDescent="0.3">
      <c r="A229" t="s">
        <v>1057</v>
      </c>
      <c r="B229">
        <v>20260236</v>
      </c>
      <c r="C229" s="7">
        <v>41365</v>
      </c>
      <c r="D229" s="7">
        <v>73050</v>
      </c>
      <c r="E229" t="s">
        <v>1764</v>
      </c>
      <c r="F229" t="s">
        <v>49</v>
      </c>
      <c r="G229" t="s">
        <v>167</v>
      </c>
      <c r="H229" t="s">
        <v>1765</v>
      </c>
      <c r="I229" t="s">
        <v>1766</v>
      </c>
      <c r="J229" t="s">
        <v>1060</v>
      </c>
      <c r="K229">
        <v>38000</v>
      </c>
      <c r="L229" t="s">
        <v>1084</v>
      </c>
      <c r="M229" t="s">
        <v>308</v>
      </c>
      <c r="N229" t="s">
        <v>1767</v>
      </c>
      <c r="O229">
        <v>311.08999999999997</v>
      </c>
      <c r="P229" t="s">
        <v>1768</v>
      </c>
      <c r="R229">
        <v>0</v>
      </c>
    </row>
    <row r="230" spans="1:18" x14ac:dyDescent="0.3">
      <c r="A230" t="s">
        <v>1057</v>
      </c>
      <c r="B230">
        <v>20260237</v>
      </c>
      <c r="C230" s="7">
        <v>41548</v>
      </c>
      <c r="D230" s="7">
        <v>73050</v>
      </c>
      <c r="E230" t="s">
        <v>1769</v>
      </c>
      <c r="F230" t="s">
        <v>49</v>
      </c>
      <c r="G230" t="s">
        <v>413</v>
      </c>
      <c r="H230" t="s">
        <v>412</v>
      </c>
      <c r="I230" t="s">
        <v>1770</v>
      </c>
      <c r="J230" t="s">
        <v>1060</v>
      </c>
      <c r="K230">
        <v>38000</v>
      </c>
      <c r="L230" t="s">
        <v>1084</v>
      </c>
      <c r="M230" t="s">
        <v>1771</v>
      </c>
      <c r="N230">
        <v>470.75</v>
      </c>
      <c r="O230">
        <v>94.15</v>
      </c>
      <c r="P230">
        <v>564.9</v>
      </c>
      <c r="R230">
        <v>0</v>
      </c>
    </row>
    <row r="231" spans="1:18" x14ac:dyDescent="0.3">
      <c r="A231" t="s">
        <v>1057</v>
      </c>
      <c r="B231">
        <v>20260238</v>
      </c>
      <c r="C231" s="7">
        <v>41821</v>
      </c>
      <c r="D231" s="7">
        <v>73050</v>
      </c>
      <c r="E231" t="s">
        <v>1772</v>
      </c>
      <c r="F231" t="s">
        <v>49</v>
      </c>
      <c r="G231" t="s">
        <v>1147</v>
      </c>
      <c r="H231" t="s">
        <v>534</v>
      </c>
      <c r="I231" t="s">
        <v>1773</v>
      </c>
      <c r="J231" t="s">
        <v>1060</v>
      </c>
      <c r="K231">
        <v>38100</v>
      </c>
      <c r="L231" t="s">
        <v>1084</v>
      </c>
      <c r="M231" t="s">
        <v>534</v>
      </c>
      <c r="N231">
        <v>853.9</v>
      </c>
      <c r="O231">
        <v>170.78</v>
      </c>
      <c r="P231" t="s">
        <v>1774</v>
      </c>
      <c r="R231">
        <v>0</v>
      </c>
    </row>
    <row r="232" spans="1:18" x14ac:dyDescent="0.3">
      <c r="A232" t="s">
        <v>1057</v>
      </c>
      <c r="B232">
        <v>20260239</v>
      </c>
      <c r="C232" s="7">
        <v>45108</v>
      </c>
      <c r="D232" s="7">
        <v>73050</v>
      </c>
      <c r="E232" t="s">
        <v>1775</v>
      </c>
      <c r="F232" t="s">
        <v>49</v>
      </c>
      <c r="G232" t="s">
        <v>262</v>
      </c>
      <c r="H232" t="s">
        <v>771</v>
      </c>
      <c r="I232" t="s">
        <v>1776</v>
      </c>
      <c r="J232" t="s">
        <v>1060</v>
      </c>
      <c r="K232">
        <v>38140</v>
      </c>
      <c r="L232" t="s">
        <v>1777</v>
      </c>
      <c r="M232" t="s">
        <v>771</v>
      </c>
      <c r="N232">
        <v>835.56</v>
      </c>
      <c r="O232">
        <v>167.11</v>
      </c>
      <c r="P232" t="s">
        <v>1778</v>
      </c>
      <c r="R232">
        <v>0</v>
      </c>
    </row>
    <row r="233" spans="1:18" x14ac:dyDescent="0.3">
      <c r="A233" t="s">
        <v>1057</v>
      </c>
      <c r="B233">
        <v>20260240</v>
      </c>
      <c r="C233" s="7">
        <v>44306</v>
      </c>
      <c r="D233" s="7">
        <v>73050</v>
      </c>
      <c r="E233" t="s">
        <v>1779</v>
      </c>
      <c r="F233" t="s">
        <v>49</v>
      </c>
      <c r="G233" t="s">
        <v>235</v>
      </c>
      <c r="H233" t="s">
        <v>535</v>
      </c>
      <c r="I233" t="s">
        <v>1780</v>
      </c>
      <c r="J233" t="s">
        <v>1060</v>
      </c>
      <c r="K233">
        <v>38340</v>
      </c>
      <c r="L233" t="s">
        <v>1367</v>
      </c>
      <c r="M233" t="s">
        <v>535</v>
      </c>
      <c r="N233">
        <v>158.63</v>
      </c>
      <c r="O233">
        <v>31.73</v>
      </c>
      <c r="P233">
        <v>190.36</v>
      </c>
      <c r="R233">
        <v>0</v>
      </c>
    </row>
    <row r="234" spans="1:18" x14ac:dyDescent="0.3">
      <c r="A234" t="s">
        <v>1057</v>
      </c>
      <c r="B234">
        <v>20260241</v>
      </c>
      <c r="C234" s="7">
        <v>45364</v>
      </c>
      <c r="D234" s="7">
        <v>73050</v>
      </c>
      <c r="E234" t="s">
        <v>1781</v>
      </c>
      <c r="F234" t="s">
        <v>49</v>
      </c>
      <c r="G234" t="s">
        <v>310</v>
      </c>
      <c r="H234" t="s">
        <v>309</v>
      </c>
      <c r="I234" t="s">
        <v>1782</v>
      </c>
      <c r="J234" t="s">
        <v>1060</v>
      </c>
      <c r="K234">
        <v>38000</v>
      </c>
      <c r="L234" t="s">
        <v>1071</v>
      </c>
      <c r="M234" t="s">
        <v>1783</v>
      </c>
      <c r="N234" t="s">
        <v>1784</v>
      </c>
      <c r="O234">
        <v>434</v>
      </c>
      <c r="P234" t="s">
        <v>1785</v>
      </c>
      <c r="R234">
        <v>0</v>
      </c>
    </row>
    <row r="235" spans="1:18" x14ac:dyDescent="0.3">
      <c r="A235" t="s">
        <v>1057</v>
      </c>
      <c r="B235">
        <v>20260242</v>
      </c>
      <c r="C235" s="7">
        <v>40665</v>
      </c>
      <c r="D235" s="7">
        <v>73050</v>
      </c>
      <c r="E235" t="s">
        <v>1786</v>
      </c>
      <c r="F235" t="s">
        <v>52</v>
      </c>
      <c r="G235" t="s">
        <v>70</v>
      </c>
      <c r="H235" t="s">
        <v>536</v>
      </c>
      <c r="I235" t="s">
        <v>1787</v>
      </c>
      <c r="J235" t="s">
        <v>1060</v>
      </c>
      <c r="K235">
        <v>38000</v>
      </c>
      <c r="L235" t="s">
        <v>1071</v>
      </c>
      <c r="M235" t="s">
        <v>1788</v>
      </c>
      <c r="N235" t="s">
        <v>1789</v>
      </c>
      <c r="O235">
        <v>787.6</v>
      </c>
      <c r="P235" t="s">
        <v>1790</v>
      </c>
      <c r="R235">
        <v>0</v>
      </c>
    </row>
    <row r="236" spans="1:18" x14ac:dyDescent="0.3">
      <c r="A236" t="s">
        <v>1057</v>
      </c>
      <c r="B236">
        <v>20260243</v>
      </c>
      <c r="C236" s="7">
        <v>43374</v>
      </c>
      <c r="D236" s="7">
        <v>73050</v>
      </c>
      <c r="E236" t="s">
        <v>1791</v>
      </c>
      <c r="F236" t="s">
        <v>49</v>
      </c>
      <c r="G236" t="s">
        <v>54</v>
      </c>
      <c r="H236" t="s">
        <v>53</v>
      </c>
      <c r="I236" t="s">
        <v>1792</v>
      </c>
      <c r="J236" t="s">
        <v>1060</v>
      </c>
      <c r="K236">
        <v>38000</v>
      </c>
      <c r="L236" t="s">
        <v>1084</v>
      </c>
      <c r="M236" t="s">
        <v>1793</v>
      </c>
      <c r="N236">
        <v>201.43</v>
      </c>
      <c r="O236">
        <v>40.29</v>
      </c>
      <c r="P236">
        <v>241.72</v>
      </c>
      <c r="R236">
        <v>0</v>
      </c>
    </row>
    <row r="237" spans="1:18" x14ac:dyDescent="0.3">
      <c r="A237" t="s">
        <v>1057</v>
      </c>
      <c r="B237">
        <v>20260244</v>
      </c>
      <c r="C237" s="7">
        <v>44375</v>
      </c>
      <c r="D237" s="7">
        <v>73050</v>
      </c>
      <c r="E237" t="s">
        <v>1794</v>
      </c>
      <c r="F237" t="s">
        <v>49</v>
      </c>
      <c r="G237" t="s">
        <v>682</v>
      </c>
      <c r="H237" t="s">
        <v>681</v>
      </c>
      <c r="I237" t="s">
        <v>1795</v>
      </c>
      <c r="J237" t="s">
        <v>1060</v>
      </c>
      <c r="K237">
        <v>38500</v>
      </c>
      <c r="L237" t="s">
        <v>1108</v>
      </c>
      <c r="M237" t="s">
        <v>681</v>
      </c>
      <c r="N237" t="s">
        <v>1796</v>
      </c>
      <c r="O237">
        <v>246.38</v>
      </c>
      <c r="P237" t="s">
        <v>1797</v>
      </c>
      <c r="R237">
        <v>0</v>
      </c>
    </row>
    <row r="238" spans="1:18" x14ac:dyDescent="0.3">
      <c r="A238" t="s">
        <v>1057</v>
      </c>
      <c r="B238">
        <v>20260245</v>
      </c>
      <c r="C238" s="7">
        <v>43282</v>
      </c>
      <c r="D238" s="7">
        <v>73050</v>
      </c>
      <c r="F238" t="s">
        <v>49</v>
      </c>
      <c r="G238" t="s">
        <v>1147</v>
      </c>
      <c r="H238" t="s">
        <v>236</v>
      </c>
      <c r="I238" t="s">
        <v>1798</v>
      </c>
      <c r="J238" t="s">
        <v>1060</v>
      </c>
      <c r="K238">
        <v>38000</v>
      </c>
      <c r="L238" t="s">
        <v>1084</v>
      </c>
      <c r="M238" t="s">
        <v>1799</v>
      </c>
      <c r="N238">
        <v>213.25</v>
      </c>
      <c r="O238">
        <v>42.65</v>
      </c>
      <c r="P238">
        <v>255.9</v>
      </c>
      <c r="R238">
        <v>0</v>
      </c>
    </row>
    <row r="239" spans="1:18" x14ac:dyDescent="0.3">
      <c r="A239" t="s">
        <v>1057</v>
      </c>
      <c r="B239">
        <v>20260582</v>
      </c>
      <c r="C239" s="7">
        <v>46258</v>
      </c>
      <c r="D239" s="7">
        <v>73050</v>
      </c>
      <c r="E239" t="s">
        <v>1800</v>
      </c>
      <c r="F239" t="s">
        <v>49</v>
      </c>
      <c r="G239" t="s">
        <v>682</v>
      </c>
      <c r="H239" t="s">
        <v>681</v>
      </c>
      <c r="I239" t="s">
        <v>1795</v>
      </c>
      <c r="J239" t="s">
        <v>1060</v>
      </c>
      <c r="K239">
        <v>38500</v>
      </c>
      <c r="L239" t="s">
        <v>1108</v>
      </c>
      <c r="M239" t="s">
        <v>1801</v>
      </c>
      <c r="N239" t="s">
        <v>1802</v>
      </c>
      <c r="O239">
        <v>320</v>
      </c>
      <c r="P239" t="s">
        <v>1803</v>
      </c>
      <c r="R239">
        <v>0</v>
      </c>
    </row>
    <row r="240" spans="1:18" x14ac:dyDescent="0.3">
      <c r="A240" t="s">
        <v>1057</v>
      </c>
      <c r="B240">
        <v>20260247</v>
      </c>
      <c r="C240" s="7">
        <v>42716</v>
      </c>
      <c r="D240" s="7">
        <v>73050</v>
      </c>
      <c r="E240" t="s">
        <v>1804</v>
      </c>
      <c r="F240" t="s">
        <v>52</v>
      </c>
      <c r="G240" t="s">
        <v>675</v>
      </c>
      <c r="H240" t="s">
        <v>710</v>
      </c>
      <c r="I240" t="s">
        <v>1805</v>
      </c>
      <c r="J240" t="s">
        <v>1060</v>
      </c>
      <c r="K240">
        <v>38000</v>
      </c>
      <c r="L240" t="s">
        <v>1071</v>
      </c>
      <c r="M240" t="s">
        <v>1806</v>
      </c>
      <c r="N240" t="s">
        <v>1807</v>
      </c>
      <c r="O240">
        <v>291.48</v>
      </c>
      <c r="P240" t="s">
        <v>1808</v>
      </c>
      <c r="R240">
        <v>0</v>
      </c>
    </row>
    <row r="241" spans="1:18" x14ac:dyDescent="0.3">
      <c r="A241" t="s">
        <v>1057</v>
      </c>
      <c r="B241">
        <v>20260248</v>
      </c>
      <c r="C241" s="7">
        <v>40360</v>
      </c>
      <c r="D241" s="7">
        <v>73050</v>
      </c>
      <c r="F241" t="s">
        <v>49</v>
      </c>
      <c r="G241" t="s">
        <v>92</v>
      </c>
      <c r="H241" t="s">
        <v>1809</v>
      </c>
      <c r="I241" t="s">
        <v>1810</v>
      </c>
      <c r="J241" t="s">
        <v>1060</v>
      </c>
      <c r="K241">
        <v>38950</v>
      </c>
      <c r="L241" t="s">
        <v>1449</v>
      </c>
      <c r="M241" t="s">
        <v>1811</v>
      </c>
      <c r="N241">
        <v>358.1</v>
      </c>
      <c r="O241">
        <v>71.62</v>
      </c>
      <c r="P241">
        <v>429.72</v>
      </c>
      <c r="R241">
        <v>0</v>
      </c>
    </row>
    <row r="242" spans="1:18" x14ac:dyDescent="0.3">
      <c r="A242" t="s">
        <v>1057</v>
      </c>
      <c r="B242">
        <v>20260249</v>
      </c>
      <c r="C242" s="7">
        <v>44627</v>
      </c>
      <c r="D242" s="7">
        <v>73050</v>
      </c>
      <c r="E242" t="s">
        <v>1812</v>
      </c>
      <c r="F242" t="s">
        <v>49</v>
      </c>
      <c r="G242" t="s">
        <v>1147</v>
      </c>
      <c r="H242" t="s">
        <v>712</v>
      </c>
      <c r="I242" t="s">
        <v>1813</v>
      </c>
      <c r="J242" t="s">
        <v>1060</v>
      </c>
      <c r="K242">
        <v>38600</v>
      </c>
      <c r="L242" t="s">
        <v>1261</v>
      </c>
      <c r="M242" t="s">
        <v>712</v>
      </c>
      <c r="N242">
        <v>330</v>
      </c>
      <c r="O242">
        <v>66</v>
      </c>
      <c r="P242">
        <v>396</v>
      </c>
      <c r="R242">
        <v>0</v>
      </c>
    </row>
    <row r="243" spans="1:18" x14ac:dyDescent="0.3">
      <c r="A243" t="s">
        <v>1057</v>
      </c>
      <c r="B243">
        <v>20260250</v>
      </c>
      <c r="C243" s="7">
        <v>44383</v>
      </c>
      <c r="D243" s="7">
        <v>73050</v>
      </c>
      <c r="E243" t="s">
        <v>1814</v>
      </c>
      <c r="F243" t="s">
        <v>52</v>
      </c>
      <c r="G243" t="s">
        <v>401</v>
      </c>
      <c r="H243" t="s">
        <v>400</v>
      </c>
      <c r="I243" t="s">
        <v>1815</v>
      </c>
      <c r="J243" t="s">
        <v>1060</v>
      </c>
      <c r="K243">
        <v>38500</v>
      </c>
      <c r="L243" t="s">
        <v>1108</v>
      </c>
      <c r="M243" t="s">
        <v>400</v>
      </c>
      <c r="N243">
        <v>941.51</v>
      </c>
      <c r="O243">
        <v>188.3</v>
      </c>
      <c r="P243" t="s">
        <v>1816</v>
      </c>
      <c r="R243">
        <v>0</v>
      </c>
    </row>
    <row r="244" spans="1:18" x14ac:dyDescent="0.3">
      <c r="A244" t="s">
        <v>1057</v>
      </c>
      <c r="B244">
        <v>20260251</v>
      </c>
      <c r="C244" s="7">
        <v>44914</v>
      </c>
      <c r="D244" s="7">
        <v>73050</v>
      </c>
      <c r="E244" t="s">
        <v>1817</v>
      </c>
      <c r="F244" t="s">
        <v>49</v>
      </c>
      <c r="G244" t="s">
        <v>714</v>
      </c>
      <c r="H244" t="s">
        <v>713</v>
      </c>
      <c r="I244" t="s">
        <v>1818</v>
      </c>
      <c r="J244" t="s">
        <v>1060</v>
      </c>
      <c r="K244">
        <v>38190</v>
      </c>
      <c r="L244" t="s">
        <v>1819</v>
      </c>
      <c r="M244" t="s">
        <v>713</v>
      </c>
      <c r="N244" t="s">
        <v>1820</v>
      </c>
      <c r="O244">
        <v>402.78</v>
      </c>
      <c r="P244" t="s">
        <v>1821</v>
      </c>
      <c r="R244">
        <v>0</v>
      </c>
    </row>
    <row r="245" spans="1:18" x14ac:dyDescent="0.3">
      <c r="A245" t="s">
        <v>1057</v>
      </c>
      <c r="B245">
        <v>20260252</v>
      </c>
      <c r="C245" s="7">
        <v>39539</v>
      </c>
      <c r="D245" s="7">
        <v>73050</v>
      </c>
      <c r="E245" t="s">
        <v>1822</v>
      </c>
      <c r="F245" t="s">
        <v>49</v>
      </c>
      <c r="G245" t="s">
        <v>92</v>
      </c>
      <c r="H245" t="s">
        <v>402</v>
      </c>
      <c r="I245" t="s">
        <v>1823</v>
      </c>
      <c r="J245" t="s">
        <v>1060</v>
      </c>
      <c r="K245">
        <v>38320</v>
      </c>
      <c r="L245" t="s">
        <v>1824</v>
      </c>
      <c r="M245" t="s">
        <v>402</v>
      </c>
      <c r="N245">
        <v>643.07000000000005</v>
      </c>
      <c r="O245">
        <v>128.61000000000001</v>
      </c>
      <c r="P245">
        <v>771.68</v>
      </c>
      <c r="R245">
        <v>0</v>
      </c>
    </row>
    <row r="246" spans="1:18" x14ac:dyDescent="0.3">
      <c r="A246" t="s">
        <v>1057</v>
      </c>
      <c r="B246">
        <v>20260253</v>
      </c>
      <c r="C246" s="7">
        <v>42795</v>
      </c>
      <c r="D246" s="7">
        <v>73050</v>
      </c>
      <c r="E246" t="s">
        <v>1825</v>
      </c>
      <c r="F246" t="s">
        <v>49</v>
      </c>
      <c r="G246" t="s">
        <v>92</v>
      </c>
      <c r="H246" t="s">
        <v>638</v>
      </c>
      <c r="I246" t="s">
        <v>1826</v>
      </c>
      <c r="J246" t="s">
        <v>1060</v>
      </c>
      <c r="K246">
        <v>38100</v>
      </c>
      <c r="L246" t="s">
        <v>1071</v>
      </c>
      <c r="M246" t="s">
        <v>1827</v>
      </c>
      <c r="N246" t="s">
        <v>1828</v>
      </c>
      <c r="O246">
        <v>482.1</v>
      </c>
      <c r="P246" t="s">
        <v>1829</v>
      </c>
      <c r="R246">
        <v>0</v>
      </c>
    </row>
    <row r="247" spans="1:18" x14ac:dyDescent="0.3">
      <c r="A247" t="s">
        <v>1057</v>
      </c>
      <c r="B247">
        <v>20260254</v>
      </c>
      <c r="C247" s="7">
        <v>42702</v>
      </c>
      <c r="D247" s="7">
        <v>73050</v>
      </c>
      <c r="E247" t="s">
        <v>1830</v>
      </c>
      <c r="F247" t="s">
        <v>52</v>
      </c>
      <c r="G247" t="s">
        <v>58</v>
      </c>
      <c r="H247" t="s">
        <v>403</v>
      </c>
      <c r="I247" t="s">
        <v>1831</v>
      </c>
      <c r="J247" t="s">
        <v>1060</v>
      </c>
      <c r="K247">
        <v>38100</v>
      </c>
      <c r="L247" t="s">
        <v>1071</v>
      </c>
      <c r="M247" t="s">
        <v>403</v>
      </c>
      <c r="N247" t="s">
        <v>1832</v>
      </c>
      <c r="O247">
        <v>286.94</v>
      </c>
      <c r="P247" t="s">
        <v>1833</v>
      </c>
      <c r="R247">
        <v>0</v>
      </c>
    </row>
    <row r="248" spans="1:18" x14ac:dyDescent="0.3">
      <c r="A248" t="s">
        <v>1057</v>
      </c>
      <c r="B248">
        <v>20260255</v>
      </c>
      <c r="C248" s="7">
        <v>42193</v>
      </c>
      <c r="D248" s="7">
        <v>73050</v>
      </c>
      <c r="E248" t="s">
        <v>1834</v>
      </c>
      <c r="F248" t="s">
        <v>49</v>
      </c>
      <c r="G248" t="s">
        <v>405</v>
      </c>
      <c r="H248" t="s">
        <v>404</v>
      </c>
      <c r="I248" t="s">
        <v>1835</v>
      </c>
      <c r="J248" t="s">
        <v>1060</v>
      </c>
      <c r="K248">
        <v>38500</v>
      </c>
      <c r="L248" t="s">
        <v>1108</v>
      </c>
      <c r="M248" t="s">
        <v>1836</v>
      </c>
      <c r="N248">
        <v>220.21</v>
      </c>
      <c r="O248">
        <v>44.04</v>
      </c>
      <c r="P248">
        <v>264.25</v>
      </c>
      <c r="R248">
        <v>0</v>
      </c>
    </row>
    <row r="249" spans="1:18" x14ac:dyDescent="0.3">
      <c r="A249" t="s">
        <v>1057</v>
      </c>
      <c r="B249">
        <v>20260256</v>
      </c>
      <c r="C249" s="7">
        <v>41671</v>
      </c>
      <c r="D249" s="7">
        <v>73050</v>
      </c>
      <c r="E249" t="s">
        <v>1837</v>
      </c>
      <c r="F249" t="s">
        <v>52</v>
      </c>
      <c r="G249" t="s">
        <v>58</v>
      </c>
      <c r="H249" t="s">
        <v>94</v>
      </c>
      <c r="I249" t="s">
        <v>1838</v>
      </c>
      <c r="J249" t="s">
        <v>1060</v>
      </c>
      <c r="K249">
        <v>38000</v>
      </c>
      <c r="L249" t="s">
        <v>1071</v>
      </c>
      <c r="M249" t="s">
        <v>1839</v>
      </c>
      <c r="N249">
        <v>735.38</v>
      </c>
      <c r="O249">
        <v>147.08000000000001</v>
      </c>
      <c r="P249">
        <v>882.46</v>
      </c>
      <c r="R249">
        <v>0</v>
      </c>
    </row>
    <row r="250" spans="1:18" x14ac:dyDescent="0.3">
      <c r="A250" t="s">
        <v>1057</v>
      </c>
      <c r="B250">
        <v>20260257</v>
      </c>
      <c r="C250" s="7">
        <v>45352</v>
      </c>
      <c r="D250" s="7">
        <v>73050</v>
      </c>
      <c r="E250" t="s">
        <v>1840</v>
      </c>
      <c r="F250" t="s">
        <v>49</v>
      </c>
      <c r="G250" t="s">
        <v>114</v>
      </c>
      <c r="H250" t="s">
        <v>406</v>
      </c>
      <c r="I250" t="s">
        <v>1841</v>
      </c>
      <c r="J250" t="s">
        <v>1060</v>
      </c>
      <c r="K250">
        <v>38100</v>
      </c>
      <c r="L250" t="s">
        <v>1084</v>
      </c>
      <c r="M250" t="s">
        <v>406</v>
      </c>
      <c r="N250">
        <v>850</v>
      </c>
      <c r="O250">
        <v>170</v>
      </c>
      <c r="P250" t="s">
        <v>1842</v>
      </c>
      <c r="R250">
        <v>0</v>
      </c>
    </row>
    <row r="251" spans="1:18" x14ac:dyDescent="0.3">
      <c r="A251" t="s">
        <v>1057</v>
      </c>
      <c r="B251">
        <v>20260258</v>
      </c>
      <c r="C251" s="7">
        <v>42461</v>
      </c>
      <c r="D251" s="7">
        <v>73050</v>
      </c>
      <c r="E251" t="s">
        <v>1843</v>
      </c>
      <c r="F251" t="s">
        <v>49</v>
      </c>
      <c r="G251" t="s">
        <v>1147</v>
      </c>
      <c r="H251" t="s">
        <v>133</v>
      </c>
      <c r="I251" t="s">
        <v>1844</v>
      </c>
      <c r="J251" t="s">
        <v>1060</v>
      </c>
      <c r="K251">
        <v>38000</v>
      </c>
      <c r="L251" t="s">
        <v>1084</v>
      </c>
      <c r="M251" t="s">
        <v>1845</v>
      </c>
      <c r="N251">
        <v>741.24</v>
      </c>
      <c r="O251">
        <v>148.25</v>
      </c>
      <c r="P251">
        <v>889.49</v>
      </c>
      <c r="R251">
        <v>0</v>
      </c>
    </row>
    <row r="252" spans="1:18" x14ac:dyDescent="0.3">
      <c r="A252" t="s">
        <v>1057</v>
      </c>
      <c r="B252">
        <v>20260259</v>
      </c>
      <c r="C252" s="7">
        <v>45092</v>
      </c>
      <c r="D252" s="7">
        <v>73050</v>
      </c>
      <c r="E252" t="s">
        <v>1846</v>
      </c>
      <c r="F252" t="s">
        <v>49</v>
      </c>
      <c r="G252" t="s">
        <v>114</v>
      </c>
      <c r="H252" t="s">
        <v>539</v>
      </c>
      <c r="I252" t="s">
        <v>1847</v>
      </c>
      <c r="J252" t="s">
        <v>1060</v>
      </c>
      <c r="K252">
        <v>38100</v>
      </c>
      <c r="L252" t="s">
        <v>1071</v>
      </c>
      <c r="M252" t="s">
        <v>539</v>
      </c>
      <c r="N252">
        <v>792.71</v>
      </c>
      <c r="O252">
        <v>158.54</v>
      </c>
      <c r="P252">
        <v>951.25</v>
      </c>
      <c r="R252">
        <v>0</v>
      </c>
    </row>
    <row r="253" spans="1:18" x14ac:dyDescent="0.3">
      <c r="A253" t="s">
        <v>1057</v>
      </c>
      <c r="B253">
        <v>20260260</v>
      </c>
      <c r="C253" s="7">
        <v>45254</v>
      </c>
      <c r="D253" s="7">
        <v>73050</v>
      </c>
      <c r="E253" t="s">
        <v>1848</v>
      </c>
      <c r="F253" t="s">
        <v>49</v>
      </c>
      <c r="G253" t="s">
        <v>746</v>
      </c>
      <c r="H253" t="s">
        <v>745</v>
      </c>
      <c r="I253" t="s">
        <v>1849</v>
      </c>
      <c r="J253" t="s">
        <v>1060</v>
      </c>
      <c r="K253">
        <v>38130</v>
      </c>
      <c r="L253" t="s">
        <v>1160</v>
      </c>
      <c r="M253" t="s">
        <v>745</v>
      </c>
      <c r="N253">
        <v>910.8</v>
      </c>
      <c r="O253">
        <v>182.16</v>
      </c>
      <c r="P253" t="s">
        <v>1850</v>
      </c>
      <c r="R253">
        <v>0</v>
      </c>
    </row>
    <row r="254" spans="1:18" x14ac:dyDescent="0.3">
      <c r="A254" t="s">
        <v>1057</v>
      </c>
      <c r="B254">
        <v>20260261</v>
      </c>
      <c r="C254" s="7">
        <v>43466</v>
      </c>
      <c r="D254" s="7">
        <v>73050</v>
      </c>
      <c r="E254" t="s">
        <v>1851</v>
      </c>
      <c r="F254" t="s">
        <v>49</v>
      </c>
      <c r="G254" t="s">
        <v>290</v>
      </c>
      <c r="H254" t="s">
        <v>1852</v>
      </c>
      <c r="I254" t="s">
        <v>1853</v>
      </c>
      <c r="J254" t="s">
        <v>1060</v>
      </c>
      <c r="K254">
        <v>38500</v>
      </c>
      <c r="L254" t="s">
        <v>1108</v>
      </c>
      <c r="M254" t="s">
        <v>1854</v>
      </c>
      <c r="N254" t="s">
        <v>1855</v>
      </c>
      <c r="O254">
        <v>273.24</v>
      </c>
      <c r="P254" t="s">
        <v>1856</v>
      </c>
      <c r="R254">
        <v>0</v>
      </c>
    </row>
    <row r="255" spans="1:18" x14ac:dyDescent="0.3">
      <c r="A255" t="s">
        <v>1057</v>
      </c>
      <c r="B255">
        <v>20260262</v>
      </c>
      <c r="C255" s="7">
        <v>45017</v>
      </c>
      <c r="D255" s="7">
        <v>73050</v>
      </c>
      <c r="E255" t="s">
        <v>1857</v>
      </c>
      <c r="F255" t="s">
        <v>52</v>
      </c>
      <c r="G255" t="s">
        <v>70</v>
      </c>
      <c r="H255" t="s">
        <v>748</v>
      </c>
      <c r="I255" t="s">
        <v>1858</v>
      </c>
      <c r="J255" t="s">
        <v>1060</v>
      </c>
      <c r="K255">
        <v>38100</v>
      </c>
      <c r="L255" t="s">
        <v>1071</v>
      </c>
      <c r="M255" t="s">
        <v>748</v>
      </c>
      <c r="N255">
        <v>832.85</v>
      </c>
      <c r="O255">
        <v>166.57</v>
      </c>
      <c r="P255">
        <v>999.42</v>
      </c>
      <c r="R255">
        <v>0</v>
      </c>
    </row>
    <row r="256" spans="1:18" x14ac:dyDescent="0.3">
      <c r="A256" t="s">
        <v>1057</v>
      </c>
      <c r="B256">
        <v>20260263</v>
      </c>
      <c r="C256" s="7">
        <v>43922</v>
      </c>
      <c r="D256" s="7">
        <v>73050</v>
      </c>
      <c r="E256" t="s">
        <v>1859</v>
      </c>
      <c r="F256" t="s">
        <v>49</v>
      </c>
      <c r="G256" t="s">
        <v>380</v>
      </c>
      <c r="H256" t="s">
        <v>538</v>
      </c>
      <c r="I256" t="s">
        <v>1553</v>
      </c>
      <c r="J256" t="s">
        <v>1060</v>
      </c>
      <c r="K256">
        <v>38000</v>
      </c>
      <c r="L256" t="s">
        <v>1071</v>
      </c>
      <c r="M256" t="s">
        <v>1860</v>
      </c>
      <c r="N256">
        <v>908.67</v>
      </c>
      <c r="O256">
        <v>181.73</v>
      </c>
      <c r="P256" t="s">
        <v>1861</v>
      </c>
      <c r="R256">
        <v>0</v>
      </c>
    </row>
    <row r="257" spans="1:18" x14ac:dyDescent="0.3">
      <c r="A257" t="s">
        <v>1057</v>
      </c>
      <c r="B257">
        <v>20260264</v>
      </c>
      <c r="C257" s="7">
        <v>45854</v>
      </c>
      <c r="D257" s="7">
        <v>73050</v>
      </c>
      <c r="E257" t="s">
        <v>1862</v>
      </c>
      <c r="F257" t="s">
        <v>49</v>
      </c>
      <c r="G257" t="s">
        <v>479</v>
      </c>
      <c r="H257" t="s">
        <v>478</v>
      </c>
      <c r="I257" t="s">
        <v>1863</v>
      </c>
      <c r="J257" t="s">
        <v>1060</v>
      </c>
      <c r="K257">
        <v>38140</v>
      </c>
      <c r="L257" t="s">
        <v>1864</v>
      </c>
      <c r="M257" t="s">
        <v>1865</v>
      </c>
      <c r="N257">
        <v>440</v>
      </c>
      <c r="O257">
        <v>88</v>
      </c>
      <c r="P257">
        <v>528</v>
      </c>
      <c r="R257">
        <v>0</v>
      </c>
    </row>
    <row r="258" spans="1:18" x14ac:dyDescent="0.3">
      <c r="A258" t="s">
        <v>1057</v>
      </c>
      <c r="B258">
        <v>20260265</v>
      </c>
      <c r="C258" s="7">
        <v>43891</v>
      </c>
      <c r="D258" s="7">
        <v>73050</v>
      </c>
      <c r="E258" t="s">
        <v>1866</v>
      </c>
      <c r="F258" t="s">
        <v>52</v>
      </c>
      <c r="G258" t="s">
        <v>719</v>
      </c>
      <c r="H258" t="s">
        <v>718</v>
      </c>
      <c r="I258" t="s">
        <v>1867</v>
      </c>
      <c r="J258" t="s">
        <v>1060</v>
      </c>
      <c r="K258">
        <v>38120</v>
      </c>
      <c r="L258" t="s">
        <v>1104</v>
      </c>
      <c r="M258" t="s">
        <v>1868</v>
      </c>
      <c r="N258" t="s">
        <v>1869</v>
      </c>
      <c r="O258">
        <v>980.1</v>
      </c>
      <c r="P258" t="s">
        <v>1870</v>
      </c>
      <c r="R258">
        <v>0</v>
      </c>
    </row>
    <row r="259" spans="1:18" x14ac:dyDescent="0.3">
      <c r="A259" t="s">
        <v>1057</v>
      </c>
      <c r="B259">
        <v>20260266</v>
      </c>
      <c r="C259" s="7">
        <v>42514</v>
      </c>
      <c r="D259" s="7">
        <v>46327</v>
      </c>
      <c r="E259" t="s">
        <v>1871</v>
      </c>
      <c r="F259" t="s">
        <v>49</v>
      </c>
      <c r="G259" t="s">
        <v>1147</v>
      </c>
      <c r="H259" t="s">
        <v>480</v>
      </c>
      <c r="I259" t="s">
        <v>1872</v>
      </c>
      <c r="J259" t="s">
        <v>1060</v>
      </c>
      <c r="K259">
        <v>38450</v>
      </c>
      <c r="L259" t="s">
        <v>1351</v>
      </c>
      <c r="M259" t="s">
        <v>480</v>
      </c>
      <c r="N259">
        <v>353.37</v>
      </c>
      <c r="O259">
        <v>70.67</v>
      </c>
      <c r="P259">
        <v>424.04</v>
      </c>
      <c r="R259">
        <v>0</v>
      </c>
    </row>
    <row r="260" spans="1:18" x14ac:dyDescent="0.3">
      <c r="A260" t="s">
        <v>1057</v>
      </c>
      <c r="B260">
        <v>20260267</v>
      </c>
      <c r="C260" s="7">
        <v>43878</v>
      </c>
      <c r="D260" s="7">
        <v>73050</v>
      </c>
      <c r="E260" t="s">
        <v>1873</v>
      </c>
      <c r="F260" t="s">
        <v>49</v>
      </c>
      <c r="H260" t="s">
        <v>715</v>
      </c>
      <c r="I260" t="s">
        <v>1874</v>
      </c>
      <c r="J260" t="s">
        <v>1060</v>
      </c>
      <c r="K260">
        <v>38240</v>
      </c>
      <c r="L260" t="s">
        <v>1469</v>
      </c>
      <c r="M260" t="s">
        <v>715</v>
      </c>
      <c r="N260">
        <v>773.01</v>
      </c>
      <c r="O260">
        <v>154.6</v>
      </c>
      <c r="P260">
        <v>927.61</v>
      </c>
      <c r="R260">
        <v>0</v>
      </c>
    </row>
    <row r="261" spans="1:18" x14ac:dyDescent="0.3">
      <c r="A261" t="s">
        <v>1057</v>
      </c>
      <c r="B261">
        <v>20260268</v>
      </c>
      <c r="C261" s="7">
        <v>43550</v>
      </c>
      <c r="D261" s="7">
        <v>73050</v>
      </c>
      <c r="E261" t="s">
        <v>1875</v>
      </c>
      <c r="F261" t="s">
        <v>49</v>
      </c>
      <c r="G261" t="s">
        <v>484</v>
      </c>
      <c r="H261" t="s">
        <v>483</v>
      </c>
      <c r="I261" t="s">
        <v>1168</v>
      </c>
      <c r="J261" t="s">
        <v>1060</v>
      </c>
      <c r="K261">
        <v>38360</v>
      </c>
      <c r="L261" t="s">
        <v>1169</v>
      </c>
      <c r="M261" t="s">
        <v>1876</v>
      </c>
      <c r="N261">
        <v>473.69</v>
      </c>
      <c r="O261">
        <v>94.74</v>
      </c>
      <c r="P261">
        <v>568.42999999999995</v>
      </c>
      <c r="R261">
        <v>0</v>
      </c>
    </row>
    <row r="262" spans="1:18" x14ac:dyDescent="0.3">
      <c r="A262" t="s">
        <v>1057</v>
      </c>
      <c r="B262">
        <v>20260269</v>
      </c>
      <c r="C262" s="7">
        <v>43800</v>
      </c>
      <c r="D262" s="7">
        <v>73050</v>
      </c>
      <c r="E262" t="s">
        <v>1877</v>
      </c>
      <c r="F262" t="s">
        <v>49</v>
      </c>
      <c r="G262" t="s">
        <v>58</v>
      </c>
      <c r="H262" t="s">
        <v>540</v>
      </c>
      <c r="I262" t="s">
        <v>1878</v>
      </c>
      <c r="J262" t="s">
        <v>1060</v>
      </c>
      <c r="K262">
        <v>38340</v>
      </c>
      <c r="L262" t="s">
        <v>1879</v>
      </c>
      <c r="M262" t="s">
        <v>540</v>
      </c>
      <c r="N262">
        <v>700.41</v>
      </c>
      <c r="O262">
        <v>140.08000000000001</v>
      </c>
      <c r="P262">
        <v>840.49</v>
      </c>
      <c r="R262">
        <v>0</v>
      </c>
    </row>
    <row r="263" spans="1:18" x14ac:dyDescent="0.3">
      <c r="A263" t="s">
        <v>1057</v>
      </c>
      <c r="B263">
        <v>20260590</v>
      </c>
      <c r="C263" s="7">
        <v>46143</v>
      </c>
      <c r="D263" s="7">
        <v>73050</v>
      </c>
      <c r="E263" t="s">
        <v>1880</v>
      </c>
      <c r="F263" t="s">
        <v>49</v>
      </c>
      <c r="G263" t="s">
        <v>645</v>
      </c>
      <c r="H263" t="s">
        <v>644</v>
      </c>
      <c r="I263" t="s">
        <v>1881</v>
      </c>
      <c r="J263" t="s">
        <v>1060</v>
      </c>
      <c r="K263">
        <v>38000</v>
      </c>
      <c r="L263" t="s">
        <v>1071</v>
      </c>
      <c r="M263" t="s">
        <v>1882</v>
      </c>
      <c r="N263">
        <v>189</v>
      </c>
      <c r="O263">
        <v>37.799999999999997</v>
      </c>
      <c r="P263">
        <v>226.8</v>
      </c>
      <c r="R263">
        <v>0</v>
      </c>
    </row>
    <row r="264" spans="1:18" x14ac:dyDescent="0.3">
      <c r="A264" t="s">
        <v>1057</v>
      </c>
      <c r="B264">
        <v>20260271</v>
      </c>
      <c r="C264" s="7">
        <v>43795</v>
      </c>
      <c r="D264" s="7">
        <v>73050</v>
      </c>
      <c r="E264" t="s">
        <v>1883</v>
      </c>
      <c r="F264" t="s">
        <v>49</v>
      </c>
      <c r="G264" t="s">
        <v>100</v>
      </c>
      <c r="H264" t="s">
        <v>322</v>
      </c>
      <c r="I264" t="s">
        <v>1884</v>
      </c>
      <c r="J264" t="s">
        <v>1060</v>
      </c>
      <c r="K264">
        <v>38360</v>
      </c>
      <c r="L264" t="s">
        <v>1169</v>
      </c>
      <c r="M264" t="s">
        <v>1885</v>
      </c>
      <c r="N264">
        <v>428.59</v>
      </c>
      <c r="O264">
        <v>85.72</v>
      </c>
      <c r="P264">
        <v>514.30999999999995</v>
      </c>
      <c r="R264">
        <v>0</v>
      </c>
    </row>
    <row r="265" spans="1:18" x14ac:dyDescent="0.3">
      <c r="A265" t="s">
        <v>1057</v>
      </c>
      <c r="B265">
        <v>20260272</v>
      </c>
      <c r="C265" s="7">
        <v>38596</v>
      </c>
      <c r="D265" s="7">
        <v>73050</v>
      </c>
      <c r="E265" t="s">
        <v>1886</v>
      </c>
      <c r="F265" t="s">
        <v>49</v>
      </c>
      <c r="G265" t="s">
        <v>92</v>
      </c>
      <c r="H265" t="s">
        <v>365</v>
      </c>
      <c r="I265" t="s">
        <v>1887</v>
      </c>
      <c r="J265" t="s">
        <v>1060</v>
      </c>
      <c r="K265">
        <v>38000</v>
      </c>
      <c r="L265" t="s">
        <v>1071</v>
      </c>
      <c r="M265" t="s">
        <v>1888</v>
      </c>
      <c r="N265">
        <v>161.57</v>
      </c>
      <c r="O265">
        <v>32.31</v>
      </c>
      <c r="P265">
        <v>193.88</v>
      </c>
      <c r="R265">
        <v>0</v>
      </c>
    </row>
    <row r="266" spans="1:18" x14ac:dyDescent="0.3">
      <c r="A266" t="s">
        <v>1057</v>
      </c>
      <c r="B266">
        <v>20260273</v>
      </c>
      <c r="C266" s="7">
        <v>43642</v>
      </c>
      <c r="D266" s="7">
        <v>73050</v>
      </c>
      <c r="E266" t="s">
        <v>1889</v>
      </c>
      <c r="F266" t="s">
        <v>49</v>
      </c>
      <c r="G266" t="s">
        <v>482</v>
      </c>
      <c r="H266" t="s">
        <v>481</v>
      </c>
      <c r="I266" t="s">
        <v>1890</v>
      </c>
      <c r="J266" t="s">
        <v>1060</v>
      </c>
      <c r="K266">
        <v>38360</v>
      </c>
      <c r="L266" t="s">
        <v>1891</v>
      </c>
      <c r="M266" t="s">
        <v>1892</v>
      </c>
      <c r="N266">
        <v>338.36</v>
      </c>
      <c r="O266">
        <v>67.67</v>
      </c>
      <c r="P266">
        <v>406.03</v>
      </c>
      <c r="R266">
        <v>0</v>
      </c>
    </row>
    <row r="267" spans="1:18" x14ac:dyDescent="0.3">
      <c r="A267" t="s">
        <v>1057</v>
      </c>
      <c r="B267">
        <v>20260274</v>
      </c>
      <c r="C267" s="7">
        <v>42005</v>
      </c>
      <c r="D267" s="7">
        <v>73050</v>
      </c>
      <c r="E267" t="s">
        <v>1893</v>
      </c>
      <c r="F267" t="s">
        <v>49</v>
      </c>
      <c r="G267" t="s">
        <v>92</v>
      </c>
      <c r="H267" t="s">
        <v>91</v>
      </c>
      <c r="I267" t="s">
        <v>1894</v>
      </c>
      <c r="J267" t="s">
        <v>1060</v>
      </c>
      <c r="K267">
        <v>38600</v>
      </c>
      <c r="L267" t="s">
        <v>1261</v>
      </c>
      <c r="M267" t="s">
        <v>91</v>
      </c>
      <c r="N267">
        <v>606.01</v>
      </c>
      <c r="O267">
        <v>121.2</v>
      </c>
      <c r="P267">
        <v>727.21</v>
      </c>
      <c r="R267">
        <v>0</v>
      </c>
    </row>
    <row r="268" spans="1:18" x14ac:dyDescent="0.3">
      <c r="A268" t="s">
        <v>1057</v>
      </c>
      <c r="B268">
        <v>20260275</v>
      </c>
      <c r="C268" s="7">
        <v>44224</v>
      </c>
      <c r="D268" s="7">
        <v>73050</v>
      </c>
      <c r="E268" t="s">
        <v>1895</v>
      </c>
      <c r="F268" t="s">
        <v>49</v>
      </c>
      <c r="G268" t="s">
        <v>100</v>
      </c>
      <c r="H268" t="s">
        <v>244</v>
      </c>
      <c r="I268" t="s">
        <v>244</v>
      </c>
      <c r="J268" t="s">
        <v>1060</v>
      </c>
      <c r="K268">
        <v>38360</v>
      </c>
      <c r="L268" t="s">
        <v>1169</v>
      </c>
      <c r="M268" t="s">
        <v>1896</v>
      </c>
      <c r="N268">
        <v>504.43</v>
      </c>
      <c r="O268">
        <v>100.89</v>
      </c>
      <c r="P268">
        <v>605.32000000000005</v>
      </c>
      <c r="R268">
        <v>0</v>
      </c>
    </row>
    <row r="269" spans="1:18" x14ac:dyDescent="0.3">
      <c r="A269" t="s">
        <v>1057</v>
      </c>
      <c r="B269">
        <v>20260276</v>
      </c>
      <c r="C269" s="7">
        <v>43766</v>
      </c>
      <c r="D269" s="7">
        <v>73050</v>
      </c>
      <c r="E269" t="s">
        <v>1897</v>
      </c>
      <c r="F269" t="s">
        <v>49</v>
      </c>
      <c r="G269" t="s">
        <v>100</v>
      </c>
      <c r="H269" t="s">
        <v>321</v>
      </c>
      <c r="I269" t="s">
        <v>1898</v>
      </c>
      <c r="J269" t="s">
        <v>1060</v>
      </c>
      <c r="K269">
        <v>38360</v>
      </c>
      <c r="L269" t="s">
        <v>1169</v>
      </c>
      <c r="M269" t="s">
        <v>1899</v>
      </c>
      <c r="N269">
        <v>338.35</v>
      </c>
      <c r="O269">
        <v>67.67</v>
      </c>
      <c r="P269">
        <v>406.02</v>
      </c>
      <c r="R269">
        <v>0</v>
      </c>
    </row>
    <row r="270" spans="1:18" x14ac:dyDescent="0.3">
      <c r="A270" t="s">
        <v>1057</v>
      </c>
      <c r="B270">
        <v>20260277</v>
      </c>
      <c r="C270" s="7">
        <v>43739</v>
      </c>
      <c r="D270" s="7">
        <v>46295</v>
      </c>
      <c r="E270" t="s">
        <v>1900</v>
      </c>
      <c r="F270" t="s">
        <v>52</v>
      </c>
      <c r="G270" t="s">
        <v>70</v>
      </c>
      <c r="H270" t="s">
        <v>93</v>
      </c>
      <c r="I270" t="s">
        <v>1901</v>
      </c>
      <c r="J270" t="s">
        <v>1060</v>
      </c>
      <c r="K270">
        <v>38100</v>
      </c>
      <c r="L270" t="s">
        <v>1071</v>
      </c>
      <c r="M270" t="s">
        <v>1902</v>
      </c>
      <c r="N270" t="s">
        <v>1903</v>
      </c>
      <c r="O270">
        <v>252.15</v>
      </c>
      <c r="P270" t="s">
        <v>1904</v>
      </c>
      <c r="R270">
        <v>0</v>
      </c>
    </row>
    <row r="271" spans="1:18" x14ac:dyDescent="0.3">
      <c r="A271" t="s">
        <v>1057</v>
      </c>
      <c r="B271">
        <v>20260278</v>
      </c>
      <c r="C271" s="7">
        <v>41730</v>
      </c>
      <c r="D271" s="7">
        <v>73050</v>
      </c>
      <c r="E271" t="s">
        <v>1905</v>
      </c>
      <c r="F271" t="s">
        <v>49</v>
      </c>
      <c r="G271" t="s">
        <v>327</v>
      </c>
      <c r="H271" t="s">
        <v>683</v>
      </c>
      <c r="I271" t="s">
        <v>1906</v>
      </c>
      <c r="J271" t="s">
        <v>1060</v>
      </c>
      <c r="K271">
        <v>38600</v>
      </c>
      <c r="L271" t="s">
        <v>1634</v>
      </c>
      <c r="M271" t="s">
        <v>683</v>
      </c>
      <c r="N271">
        <v>757.54</v>
      </c>
      <c r="O271">
        <v>151.51</v>
      </c>
      <c r="P271">
        <v>909.05</v>
      </c>
      <c r="R271">
        <v>0</v>
      </c>
    </row>
    <row r="272" spans="1:18" x14ac:dyDescent="0.3">
      <c r="A272" t="s">
        <v>1057</v>
      </c>
      <c r="B272">
        <v>20260279</v>
      </c>
      <c r="C272" s="7">
        <v>45450</v>
      </c>
      <c r="D272" s="7">
        <v>73050</v>
      </c>
      <c r="E272" t="s">
        <v>1907</v>
      </c>
      <c r="F272" t="s">
        <v>49</v>
      </c>
      <c r="G272" t="s">
        <v>282</v>
      </c>
      <c r="H272" t="s">
        <v>282</v>
      </c>
      <c r="I272" t="s">
        <v>1908</v>
      </c>
      <c r="J272" t="s">
        <v>1060</v>
      </c>
      <c r="K272">
        <v>38000</v>
      </c>
      <c r="L272" t="s">
        <v>1071</v>
      </c>
      <c r="M272" t="s">
        <v>282</v>
      </c>
      <c r="N272">
        <v>500</v>
      </c>
      <c r="O272">
        <v>100</v>
      </c>
      <c r="P272">
        <v>600</v>
      </c>
      <c r="R272">
        <v>0</v>
      </c>
    </row>
    <row r="273" spans="1:18" x14ac:dyDescent="0.3">
      <c r="A273" t="s">
        <v>1057</v>
      </c>
      <c r="B273">
        <v>20260280</v>
      </c>
      <c r="C273" s="7">
        <v>43606</v>
      </c>
      <c r="D273" s="7">
        <v>73050</v>
      </c>
      <c r="E273" t="s">
        <v>1909</v>
      </c>
      <c r="F273" t="s">
        <v>49</v>
      </c>
      <c r="G273" t="s">
        <v>489</v>
      </c>
      <c r="H273" t="s">
        <v>488</v>
      </c>
      <c r="I273" t="s">
        <v>1910</v>
      </c>
      <c r="J273" t="s">
        <v>1060</v>
      </c>
      <c r="K273">
        <v>38220</v>
      </c>
      <c r="L273" t="s">
        <v>1068</v>
      </c>
      <c r="M273" t="s">
        <v>1911</v>
      </c>
      <c r="N273">
        <v>744.39</v>
      </c>
      <c r="O273">
        <v>148.88</v>
      </c>
      <c r="P273">
        <v>893.27</v>
      </c>
      <c r="R273">
        <v>0</v>
      </c>
    </row>
    <row r="274" spans="1:18" x14ac:dyDescent="0.3">
      <c r="A274" t="s">
        <v>1057</v>
      </c>
      <c r="B274">
        <v>20260281</v>
      </c>
      <c r="C274" s="7">
        <v>41699</v>
      </c>
      <c r="D274" s="7">
        <v>73050</v>
      </c>
      <c r="E274" t="s">
        <v>1912</v>
      </c>
      <c r="F274" t="s">
        <v>49</v>
      </c>
      <c r="G274" t="s">
        <v>92</v>
      </c>
      <c r="H274" t="s">
        <v>720</v>
      </c>
      <c r="I274" t="s">
        <v>1913</v>
      </c>
      <c r="J274" t="s">
        <v>1060</v>
      </c>
      <c r="K274">
        <v>38100</v>
      </c>
      <c r="L274" t="s">
        <v>1071</v>
      </c>
      <c r="M274" t="s">
        <v>720</v>
      </c>
      <c r="N274">
        <v>416.61</v>
      </c>
      <c r="O274">
        <v>83.32</v>
      </c>
      <c r="P274">
        <v>499.93</v>
      </c>
      <c r="R274">
        <v>0</v>
      </c>
    </row>
    <row r="275" spans="1:18" x14ac:dyDescent="0.3">
      <c r="A275" t="s">
        <v>1057</v>
      </c>
      <c r="B275">
        <v>20260282</v>
      </c>
      <c r="C275" s="7">
        <v>39630</v>
      </c>
      <c r="D275" s="7">
        <v>73050</v>
      </c>
      <c r="E275" t="s">
        <v>1914</v>
      </c>
      <c r="F275" t="s">
        <v>49</v>
      </c>
      <c r="G275" t="s">
        <v>324</v>
      </c>
      <c r="H275" t="s">
        <v>419</v>
      </c>
      <c r="I275" t="s">
        <v>1915</v>
      </c>
      <c r="J275" t="s">
        <v>1060</v>
      </c>
      <c r="K275">
        <v>38000</v>
      </c>
      <c r="L275" t="s">
        <v>1084</v>
      </c>
      <c r="M275" t="s">
        <v>419</v>
      </c>
      <c r="N275">
        <v>992.21</v>
      </c>
      <c r="O275">
        <v>198.44</v>
      </c>
      <c r="P275" t="s">
        <v>1916</v>
      </c>
      <c r="R275">
        <v>0</v>
      </c>
    </row>
    <row r="276" spans="1:18" x14ac:dyDescent="0.3">
      <c r="A276" t="s">
        <v>1057</v>
      </c>
      <c r="B276">
        <v>20260283</v>
      </c>
      <c r="C276" s="7">
        <v>41963</v>
      </c>
      <c r="D276" s="7">
        <v>73050</v>
      </c>
      <c r="E276" t="s">
        <v>1917</v>
      </c>
      <c r="F276" t="s">
        <v>49</v>
      </c>
      <c r="G276" t="s">
        <v>272</v>
      </c>
      <c r="H276" t="s">
        <v>271</v>
      </c>
      <c r="I276" t="s">
        <v>1918</v>
      </c>
      <c r="J276" t="s">
        <v>1060</v>
      </c>
      <c r="K276">
        <v>38140</v>
      </c>
      <c r="L276" t="s">
        <v>1919</v>
      </c>
      <c r="M276" t="s">
        <v>1920</v>
      </c>
      <c r="N276">
        <v>675.42</v>
      </c>
      <c r="O276">
        <v>135.08000000000001</v>
      </c>
      <c r="P276">
        <v>810.5</v>
      </c>
      <c r="R276">
        <v>0</v>
      </c>
    </row>
    <row r="277" spans="1:18" x14ac:dyDescent="0.3">
      <c r="A277" t="s">
        <v>1057</v>
      </c>
      <c r="B277">
        <v>20260284</v>
      </c>
      <c r="C277" s="7">
        <v>45414</v>
      </c>
      <c r="D277" s="7">
        <v>73050</v>
      </c>
      <c r="E277" t="s">
        <v>1921</v>
      </c>
      <c r="F277" t="s">
        <v>52</v>
      </c>
      <c r="G277" t="s">
        <v>70</v>
      </c>
      <c r="H277" t="s">
        <v>420</v>
      </c>
      <c r="I277" t="s">
        <v>1922</v>
      </c>
      <c r="J277" t="s">
        <v>1060</v>
      </c>
      <c r="K277">
        <v>38360</v>
      </c>
      <c r="L277" t="s">
        <v>1169</v>
      </c>
      <c r="M277" t="s">
        <v>1923</v>
      </c>
      <c r="N277" t="s">
        <v>1924</v>
      </c>
      <c r="O277" t="s">
        <v>1925</v>
      </c>
      <c r="P277" t="s">
        <v>1926</v>
      </c>
      <c r="R277">
        <v>0</v>
      </c>
    </row>
    <row r="278" spans="1:18" x14ac:dyDescent="0.3">
      <c r="A278" t="s">
        <v>1057</v>
      </c>
      <c r="B278">
        <v>20260285</v>
      </c>
      <c r="C278" s="7">
        <v>43831</v>
      </c>
      <c r="D278" s="7">
        <v>73050</v>
      </c>
      <c r="E278" t="s">
        <v>1927</v>
      </c>
      <c r="F278" t="s">
        <v>49</v>
      </c>
      <c r="G278" t="s">
        <v>519</v>
      </c>
      <c r="H278" t="s">
        <v>684</v>
      </c>
      <c r="I278" t="s">
        <v>1928</v>
      </c>
      <c r="J278" t="s">
        <v>1060</v>
      </c>
      <c r="K278">
        <v>38000</v>
      </c>
      <c r="L278" t="s">
        <v>1071</v>
      </c>
      <c r="M278" t="s">
        <v>1929</v>
      </c>
      <c r="N278">
        <v>573.96</v>
      </c>
      <c r="O278">
        <v>114.79</v>
      </c>
      <c r="P278">
        <v>688.75</v>
      </c>
      <c r="R278">
        <v>0</v>
      </c>
    </row>
    <row r="279" spans="1:18" x14ac:dyDescent="0.3">
      <c r="A279" t="s">
        <v>1057</v>
      </c>
      <c r="B279">
        <v>20260286</v>
      </c>
      <c r="C279" s="7">
        <v>41548</v>
      </c>
      <c r="D279" s="7">
        <v>73050</v>
      </c>
      <c r="E279" t="s">
        <v>1930</v>
      </c>
      <c r="F279" t="s">
        <v>49</v>
      </c>
      <c r="G279" t="s">
        <v>62</v>
      </c>
      <c r="H279" t="s">
        <v>421</v>
      </c>
      <c r="I279" t="s">
        <v>1931</v>
      </c>
      <c r="J279" t="s">
        <v>1060</v>
      </c>
      <c r="K279">
        <v>38500</v>
      </c>
      <c r="L279" t="s">
        <v>1108</v>
      </c>
      <c r="M279" t="s">
        <v>1932</v>
      </c>
      <c r="N279">
        <v>679.71</v>
      </c>
      <c r="O279">
        <v>135.94</v>
      </c>
      <c r="P279">
        <v>815.65</v>
      </c>
      <c r="R279">
        <v>0</v>
      </c>
    </row>
    <row r="280" spans="1:18" x14ac:dyDescent="0.3">
      <c r="A280" t="s">
        <v>1057</v>
      </c>
      <c r="B280">
        <v>20260287</v>
      </c>
      <c r="C280" s="7">
        <v>44743</v>
      </c>
      <c r="D280" s="7">
        <v>73050</v>
      </c>
      <c r="E280" t="s">
        <v>1933</v>
      </c>
      <c r="F280" t="s">
        <v>49</v>
      </c>
      <c r="G280" t="s">
        <v>544</v>
      </c>
      <c r="H280" t="s">
        <v>543</v>
      </c>
      <c r="I280" t="s">
        <v>1934</v>
      </c>
      <c r="J280" t="s">
        <v>1060</v>
      </c>
      <c r="K280">
        <v>38360</v>
      </c>
      <c r="L280" t="s">
        <v>1891</v>
      </c>
      <c r="M280" t="s">
        <v>1935</v>
      </c>
      <c r="N280">
        <v>416.02</v>
      </c>
      <c r="O280">
        <v>83.2</v>
      </c>
      <c r="P280">
        <v>499.22</v>
      </c>
      <c r="R280">
        <v>0</v>
      </c>
    </row>
    <row r="281" spans="1:18" x14ac:dyDescent="0.3">
      <c r="A281" t="s">
        <v>1057</v>
      </c>
      <c r="B281">
        <v>20260288</v>
      </c>
      <c r="C281" s="7">
        <v>44546</v>
      </c>
      <c r="D281" s="7">
        <v>73050</v>
      </c>
      <c r="E281" t="s">
        <v>1936</v>
      </c>
      <c r="F281" t="s">
        <v>52</v>
      </c>
      <c r="G281" t="s">
        <v>327</v>
      </c>
      <c r="H281" t="s">
        <v>326</v>
      </c>
      <c r="I281" t="s">
        <v>1937</v>
      </c>
      <c r="J281" t="s">
        <v>1060</v>
      </c>
      <c r="K281">
        <v>38600</v>
      </c>
      <c r="L281" t="s">
        <v>1634</v>
      </c>
      <c r="M281" t="s">
        <v>1938</v>
      </c>
      <c r="N281" t="s">
        <v>1939</v>
      </c>
      <c r="O281">
        <v>235.69</v>
      </c>
      <c r="P281" t="s">
        <v>1940</v>
      </c>
      <c r="R281">
        <v>0</v>
      </c>
    </row>
    <row r="282" spans="1:18" x14ac:dyDescent="0.3">
      <c r="A282" t="s">
        <v>1057</v>
      </c>
      <c r="B282">
        <v>20260289</v>
      </c>
      <c r="C282" s="7">
        <v>38663</v>
      </c>
      <c r="D282" s="7">
        <v>73050</v>
      </c>
      <c r="E282" t="s">
        <v>1941</v>
      </c>
      <c r="F282" t="s">
        <v>49</v>
      </c>
      <c r="G282" t="s">
        <v>546</v>
      </c>
      <c r="H282" t="s">
        <v>545</v>
      </c>
      <c r="I282" t="s">
        <v>1942</v>
      </c>
      <c r="J282" t="s">
        <v>1060</v>
      </c>
      <c r="K282">
        <v>38100</v>
      </c>
      <c r="L282" t="s">
        <v>1071</v>
      </c>
      <c r="M282" t="s">
        <v>1943</v>
      </c>
      <c r="N282">
        <v>454.66</v>
      </c>
      <c r="O282">
        <v>90.93</v>
      </c>
      <c r="P282">
        <v>545.59</v>
      </c>
      <c r="R282">
        <v>0</v>
      </c>
    </row>
    <row r="283" spans="1:18" x14ac:dyDescent="0.3">
      <c r="A283" t="s">
        <v>1057</v>
      </c>
      <c r="B283">
        <v>20260291</v>
      </c>
      <c r="C283" s="7">
        <v>40664</v>
      </c>
      <c r="D283" s="7">
        <v>73050</v>
      </c>
      <c r="E283" t="s">
        <v>1944</v>
      </c>
      <c r="F283" t="s">
        <v>49</v>
      </c>
      <c r="G283" t="s">
        <v>126</v>
      </c>
      <c r="H283" t="s">
        <v>125</v>
      </c>
      <c r="I283" t="s">
        <v>1945</v>
      </c>
      <c r="J283" t="s">
        <v>1060</v>
      </c>
      <c r="K283">
        <v>38500</v>
      </c>
      <c r="L283" t="s">
        <v>1282</v>
      </c>
      <c r="M283" t="s">
        <v>125</v>
      </c>
      <c r="N283">
        <v>222.23</v>
      </c>
      <c r="O283">
        <v>44.45</v>
      </c>
      <c r="P283">
        <v>266.68</v>
      </c>
      <c r="R283">
        <v>0</v>
      </c>
    </row>
    <row r="284" spans="1:18" x14ac:dyDescent="0.3">
      <c r="A284" t="s">
        <v>1057</v>
      </c>
      <c r="B284">
        <v>20260292</v>
      </c>
      <c r="C284" s="7">
        <v>45566</v>
      </c>
      <c r="D284" s="7">
        <v>73050</v>
      </c>
      <c r="E284" t="s">
        <v>1946</v>
      </c>
      <c r="F284" t="s">
        <v>49</v>
      </c>
      <c r="G284" t="s">
        <v>686</v>
      </c>
      <c r="H284" t="s">
        <v>685</v>
      </c>
      <c r="I284" t="s">
        <v>1947</v>
      </c>
      <c r="J284" t="s">
        <v>1060</v>
      </c>
      <c r="K284">
        <v>38360</v>
      </c>
      <c r="L284" t="s">
        <v>1169</v>
      </c>
      <c r="M284" t="s">
        <v>685</v>
      </c>
      <c r="N284" t="s">
        <v>1948</v>
      </c>
      <c r="O284">
        <v>456.67</v>
      </c>
      <c r="P284" t="s">
        <v>1949</v>
      </c>
      <c r="R284">
        <v>0</v>
      </c>
    </row>
    <row r="285" spans="1:18" x14ac:dyDescent="0.3">
      <c r="A285" t="s">
        <v>1057</v>
      </c>
      <c r="B285">
        <v>20260293</v>
      </c>
      <c r="C285" s="7">
        <v>44228</v>
      </c>
      <c r="D285" s="7">
        <v>73050</v>
      </c>
      <c r="E285" t="s">
        <v>1950</v>
      </c>
      <c r="F285" t="s">
        <v>52</v>
      </c>
      <c r="G285" t="s">
        <v>51</v>
      </c>
      <c r="H285" t="s">
        <v>50</v>
      </c>
      <c r="I285" t="s">
        <v>1951</v>
      </c>
      <c r="J285" t="s">
        <v>1060</v>
      </c>
      <c r="K285">
        <v>38000</v>
      </c>
      <c r="L285" t="s">
        <v>1071</v>
      </c>
      <c r="M285" t="s">
        <v>1952</v>
      </c>
      <c r="N285" t="s">
        <v>1953</v>
      </c>
      <c r="O285">
        <v>285.54000000000002</v>
      </c>
      <c r="P285" t="s">
        <v>1954</v>
      </c>
      <c r="R285">
        <v>0</v>
      </c>
    </row>
    <row r="286" spans="1:18" x14ac:dyDescent="0.3">
      <c r="A286" t="s">
        <v>1057</v>
      </c>
      <c r="B286">
        <v>20260295</v>
      </c>
      <c r="C286" s="7">
        <v>42005</v>
      </c>
      <c r="D286" s="7">
        <v>73050</v>
      </c>
      <c r="E286" t="s">
        <v>1955</v>
      </c>
      <c r="F286" t="s">
        <v>49</v>
      </c>
      <c r="G286" t="s">
        <v>549</v>
      </c>
      <c r="H286" t="s">
        <v>548</v>
      </c>
      <c r="I286" t="s">
        <v>1956</v>
      </c>
      <c r="J286" t="s">
        <v>1060</v>
      </c>
      <c r="K286">
        <v>38000</v>
      </c>
      <c r="L286" t="s">
        <v>1071</v>
      </c>
      <c r="M286" t="s">
        <v>548</v>
      </c>
      <c r="N286">
        <v>451.34</v>
      </c>
      <c r="O286">
        <v>90.27</v>
      </c>
      <c r="P286">
        <v>541.61</v>
      </c>
      <c r="R286">
        <v>0</v>
      </c>
    </row>
    <row r="287" spans="1:18" x14ac:dyDescent="0.3">
      <c r="A287" t="s">
        <v>1057</v>
      </c>
      <c r="B287">
        <v>20260296</v>
      </c>
      <c r="C287" s="7">
        <v>41091</v>
      </c>
      <c r="D287" s="7">
        <v>73050</v>
      </c>
      <c r="E287" t="s">
        <v>1957</v>
      </c>
      <c r="F287" t="s">
        <v>49</v>
      </c>
      <c r="G287" t="s">
        <v>167</v>
      </c>
      <c r="H287" t="s">
        <v>773</v>
      </c>
      <c r="I287" t="s">
        <v>1958</v>
      </c>
      <c r="J287" t="s">
        <v>1060</v>
      </c>
      <c r="K287">
        <v>38560</v>
      </c>
      <c r="L287" t="s">
        <v>1959</v>
      </c>
      <c r="M287" t="s">
        <v>773</v>
      </c>
      <c r="N287" t="s">
        <v>1960</v>
      </c>
      <c r="O287">
        <v>255.12</v>
      </c>
      <c r="P287" t="s">
        <v>1961</v>
      </c>
      <c r="R287">
        <v>0</v>
      </c>
    </row>
    <row r="288" spans="1:18" x14ac:dyDescent="0.3">
      <c r="A288" t="s">
        <v>1057</v>
      </c>
      <c r="B288">
        <v>20260297</v>
      </c>
      <c r="C288" s="7">
        <v>41030</v>
      </c>
      <c r="D288" s="7">
        <v>73050</v>
      </c>
      <c r="E288" t="s">
        <v>1962</v>
      </c>
      <c r="F288" t="s">
        <v>52</v>
      </c>
      <c r="G288" t="s">
        <v>156</v>
      </c>
      <c r="H288" t="s">
        <v>492</v>
      </c>
      <c r="I288" t="s">
        <v>1963</v>
      </c>
      <c r="J288" t="s">
        <v>1060</v>
      </c>
      <c r="K288">
        <v>38000</v>
      </c>
      <c r="L288" t="s">
        <v>1071</v>
      </c>
      <c r="M288" t="s">
        <v>1964</v>
      </c>
      <c r="N288" t="s">
        <v>1965</v>
      </c>
      <c r="O288">
        <v>842.44</v>
      </c>
      <c r="P288" t="s">
        <v>1966</v>
      </c>
      <c r="R288">
        <v>0</v>
      </c>
    </row>
    <row r="289" spans="1:18" x14ac:dyDescent="0.3">
      <c r="A289" t="s">
        <v>1057</v>
      </c>
      <c r="B289">
        <v>20260298</v>
      </c>
      <c r="C289" s="7">
        <v>44522</v>
      </c>
      <c r="D289" s="7">
        <v>73050</v>
      </c>
      <c r="E289" t="s">
        <v>1967</v>
      </c>
      <c r="F289" t="s">
        <v>49</v>
      </c>
      <c r="G289" t="s">
        <v>531</v>
      </c>
      <c r="H289" t="s">
        <v>660</v>
      </c>
      <c r="I289" t="s">
        <v>1968</v>
      </c>
      <c r="J289" t="s">
        <v>1060</v>
      </c>
      <c r="K289">
        <v>38570</v>
      </c>
      <c r="L289" t="s">
        <v>1969</v>
      </c>
      <c r="M289" t="s">
        <v>660</v>
      </c>
      <c r="N289">
        <v>569.25</v>
      </c>
      <c r="O289">
        <v>113.85</v>
      </c>
      <c r="P289">
        <v>683.1</v>
      </c>
      <c r="R289">
        <v>0</v>
      </c>
    </row>
    <row r="290" spans="1:18" x14ac:dyDescent="0.3">
      <c r="A290" t="s">
        <v>1057</v>
      </c>
      <c r="B290">
        <v>20260299</v>
      </c>
      <c r="C290" s="7">
        <v>39142</v>
      </c>
      <c r="D290" s="7">
        <v>73050</v>
      </c>
      <c r="E290" t="s">
        <v>1970</v>
      </c>
      <c r="F290" t="s">
        <v>52</v>
      </c>
      <c r="G290" t="s">
        <v>156</v>
      </c>
      <c r="H290" t="s">
        <v>353</v>
      </c>
      <c r="I290" t="s">
        <v>1971</v>
      </c>
      <c r="J290" t="s">
        <v>1060</v>
      </c>
      <c r="K290">
        <v>38100</v>
      </c>
      <c r="L290" t="s">
        <v>1071</v>
      </c>
      <c r="M290" t="s">
        <v>1972</v>
      </c>
      <c r="N290" t="s">
        <v>1973</v>
      </c>
      <c r="O290">
        <v>289.63</v>
      </c>
      <c r="P290" t="s">
        <v>1974</v>
      </c>
      <c r="R290">
        <v>0</v>
      </c>
    </row>
    <row r="291" spans="1:18" x14ac:dyDescent="0.3">
      <c r="A291" t="s">
        <v>1057</v>
      </c>
      <c r="B291">
        <v>20260300</v>
      </c>
      <c r="C291" s="7">
        <v>43262</v>
      </c>
      <c r="D291" s="7">
        <v>73050</v>
      </c>
      <c r="E291" t="s">
        <v>1975</v>
      </c>
      <c r="F291" t="s">
        <v>49</v>
      </c>
      <c r="G291" t="s">
        <v>503</v>
      </c>
      <c r="H291" t="s">
        <v>502</v>
      </c>
      <c r="I291" t="s">
        <v>1976</v>
      </c>
      <c r="J291" t="s">
        <v>1060</v>
      </c>
      <c r="K291">
        <v>38330</v>
      </c>
      <c r="L291" t="s">
        <v>1977</v>
      </c>
      <c r="M291" t="s">
        <v>1978</v>
      </c>
      <c r="N291">
        <v>365.43</v>
      </c>
      <c r="O291">
        <v>73.09</v>
      </c>
      <c r="P291">
        <v>438.52</v>
      </c>
      <c r="R291">
        <v>0</v>
      </c>
    </row>
    <row r="292" spans="1:18" x14ac:dyDescent="0.3">
      <c r="A292" t="s">
        <v>1057</v>
      </c>
      <c r="B292">
        <v>20260301</v>
      </c>
      <c r="C292" s="7">
        <v>42826</v>
      </c>
      <c r="D292" s="7">
        <v>73050</v>
      </c>
      <c r="E292" t="s">
        <v>1979</v>
      </c>
      <c r="F292" t="s">
        <v>49</v>
      </c>
      <c r="G292" t="s">
        <v>505</v>
      </c>
      <c r="H292" t="s">
        <v>504</v>
      </c>
      <c r="I292" t="s">
        <v>1980</v>
      </c>
      <c r="J292" t="s">
        <v>1060</v>
      </c>
      <c r="K292">
        <v>38330</v>
      </c>
      <c r="L292" t="s">
        <v>1977</v>
      </c>
      <c r="M292" t="s">
        <v>1981</v>
      </c>
      <c r="N292">
        <v>284.36</v>
      </c>
      <c r="O292">
        <v>56.87</v>
      </c>
      <c r="P292">
        <v>341.23</v>
      </c>
      <c r="R292">
        <v>0</v>
      </c>
    </row>
    <row r="293" spans="1:18" x14ac:dyDescent="0.3">
      <c r="A293" t="s">
        <v>1057</v>
      </c>
      <c r="B293">
        <v>20260302</v>
      </c>
      <c r="C293" s="7">
        <v>45798</v>
      </c>
      <c r="D293" s="7">
        <v>73050</v>
      </c>
      <c r="E293" t="s">
        <v>1982</v>
      </c>
      <c r="F293" t="s">
        <v>49</v>
      </c>
      <c r="G293" t="s">
        <v>507</v>
      </c>
      <c r="H293" t="s">
        <v>1983</v>
      </c>
      <c r="I293" t="s">
        <v>1984</v>
      </c>
      <c r="J293" t="s">
        <v>1060</v>
      </c>
      <c r="K293">
        <v>38560</v>
      </c>
      <c r="L293" t="s">
        <v>1985</v>
      </c>
      <c r="M293" t="s">
        <v>1986</v>
      </c>
      <c r="N293">
        <v>171</v>
      </c>
      <c r="O293">
        <v>34.200000000000003</v>
      </c>
      <c r="P293">
        <v>205.2</v>
      </c>
      <c r="R293">
        <v>0</v>
      </c>
    </row>
    <row r="294" spans="1:18" x14ac:dyDescent="0.3">
      <c r="A294" t="s">
        <v>1057</v>
      </c>
      <c r="B294">
        <v>20260303</v>
      </c>
      <c r="C294" s="7">
        <v>43781</v>
      </c>
      <c r="D294" s="7">
        <v>73050</v>
      </c>
      <c r="E294" t="s">
        <v>1987</v>
      </c>
      <c r="F294" t="s">
        <v>52</v>
      </c>
      <c r="G294" t="s">
        <v>58</v>
      </c>
      <c r="H294" t="s">
        <v>661</v>
      </c>
      <c r="I294" t="s">
        <v>1988</v>
      </c>
      <c r="J294" t="s">
        <v>1060</v>
      </c>
      <c r="K294">
        <v>38120</v>
      </c>
      <c r="L294" t="s">
        <v>1153</v>
      </c>
      <c r="M294" t="s">
        <v>1989</v>
      </c>
      <c r="N294" t="s">
        <v>1990</v>
      </c>
      <c r="O294">
        <v>449.43</v>
      </c>
      <c r="P294" t="s">
        <v>1991</v>
      </c>
      <c r="R294">
        <v>0</v>
      </c>
    </row>
    <row r="295" spans="1:18" x14ac:dyDescent="0.3">
      <c r="A295" t="s">
        <v>1057</v>
      </c>
      <c r="B295">
        <v>20260304</v>
      </c>
      <c r="C295" s="7">
        <v>43612</v>
      </c>
      <c r="D295" s="7">
        <v>73050</v>
      </c>
      <c r="E295" t="s">
        <v>1992</v>
      </c>
      <c r="F295" t="s">
        <v>49</v>
      </c>
      <c r="G295" t="s">
        <v>180</v>
      </c>
      <c r="H295" t="s">
        <v>442</v>
      </c>
      <c r="I295" t="s">
        <v>1993</v>
      </c>
      <c r="J295" t="s">
        <v>1060</v>
      </c>
      <c r="K295">
        <v>73000</v>
      </c>
      <c r="L295" t="s">
        <v>1061</v>
      </c>
      <c r="M295" t="s">
        <v>1994</v>
      </c>
      <c r="N295">
        <v>552.04</v>
      </c>
      <c r="O295">
        <v>110.41</v>
      </c>
      <c r="P295">
        <v>662.45</v>
      </c>
      <c r="R295">
        <v>0</v>
      </c>
    </row>
    <row r="296" spans="1:18" x14ac:dyDescent="0.3">
      <c r="A296" t="s">
        <v>1057</v>
      </c>
      <c r="B296">
        <v>20260305</v>
      </c>
      <c r="C296" s="7">
        <v>42767</v>
      </c>
      <c r="D296" s="7">
        <v>73050</v>
      </c>
      <c r="E296" t="s">
        <v>1995</v>
      </c>
      <c r="F296" t="s">
        <v>49</v>
      </c>
      <c r="G296" t="s">
        <v>397</v>
      </c>
      <c r="H296" t="s">
        <v>396</v>
      </c>
      <c r="I296" t="s">
        <v>1996</v>
      </c>
      <c r="J296" t="s">
        <v>1060</v>
      </c>
      <c r="K296">
        <v>38000</v>
      </c>
      <c r="L296" t="s">
        <v>1084</v>
      </c>
      <c r="M296" t="s">
        <v>396</v>
      </c>
      <c r="N296">
        <v>906.32</v>
      </c>
      <c r="O296">
        <v>181.26</v>
      </c>
      <c r="P296" t="s">
        <v>1997</v>
      </c>
      <c r="R296">
        <v>0</v>
      </c>
    </row>
    <row r="297" spans="1:18" x14ac:dyDescent="0.3">
      <c r="A297" t="s">
        <v>1057</v>
      </c>
      <c r="B297">
        <v>20260307</v>
      </c>
      <c r="C297" s="7">
        <v>42393</v>
      </c>
      <c r="D297" s="7">
        <v>73050</v>
      </c>
      <c r="E297" t="s">
        <v>1998</v>
      </c>
      <c r="F297" t="s">
        <v>49</v>
      </c>
      <c r="G297" t="s">
        <v>356</v>
      </c>
      <c r="H297" t="s">
        <v>355</v>
      </c>
      <c r="I297" t="s">
        <v>1999</v>
      </c>
      <c r="J297" t="s">
        <v>1060</v>
      </c>
      <c r="K297">
        <v>38240</v>
      </c>
      <c r="L297" t="s">
        <v>1233</v>
      </c>
      <c r="M297" t="s">
        <v>2000</v>
      </c>
      <c r="N297" t="s">
        <v>2001</v>
      </c>
      <c r="O297">
        <v>210.16</v>
      </c>
      <c r="P297" t="s">
        <v>2002</v>
      </c>
      <c r="R297">
        <v>0</v>
      </c>
    </row>
    <row r="298" spans="1:18" x14ac:dyDescent="0.3">
      <c r="A298" t="s">
        <v>1057</v>
      </c>
      <c r="B298">
        <v>20260308</v>
      </c>
      <c r="C298" s="7">
        <v>46234</v>
      </c>
      <c r="D298" s="7">
        <v>73050</v>
      </c>
      <c r="E298" t="s">
        <v>2003</v>
      </c>
      <c r="F298" t="s">
        <v>49</v>
      </c>
      <c r="G298" t="s">
        <v>167</v>
      </c>
      <c r="H298" t="s">
        <v>764</v>
      </c>
      <c r="I298" t="s">
        <v>2004</v>
      </c>
      <c r="J298" t="s">
        <v>1060</v>
      </c>
      <c r="K298">
        <v>38000</v>
      </c>
      <c r="L298" t="s">
        <v>1084</v>
      </c>
      <c r="M298" t="s">
        <v>2005</v>
      </c>
      <c r="N298">
        <v>869</v>
      </c>
      <c r="O298">
        <v>173.8</v>
      </c>
      <c r="P298" t="s">
        <v>2006</v>
      </c>
      <c r="R298">
        <v>0</v>
      </c>
    </row>
    <row r="299" spans="1:18" x14ac:dyDescent="0.3">
      <c r="A299" t="s">
        <v>1057</v>
      </c>
      <c r="B299">
        <v>20260309</v>
      </c>
      <c r="C299" s="7">
        <v>38596</v>
      </c>
      <c r="D299" s="7">
        <v>73050</v>
      </c>
      <c r="E299" t="s">
        <v>2007</v>
      </c>
      <c r="F299" t="s">
        <v>49</v>
      </c>
      <c r="G299" t="s">
        <v>92</v>
      </c>
      <c r="H299" t="s">
        <v>398</v>
      </c>
      <c r="I299" t="s">
        <v>2008</v>
      </c>
      <c r="J299" t="s">
        <v>1060</v>
      </c>
      <c r="K299">
        <v>38400</v>
      </c>
      <c r="L299" t="s">
        <v>1139</v>
      </c>
      <c r="M299" t="s">
        <v>398</v>
      </c>
      <c r="N299" t="s">
        <v>2009</v>
      </c>
      <c r="O299">
        <v>662.04</v>
      </c>
      <c r="P299" t="s">
        <v>2010</v>
      </c>
      <c r="R299">
        <v>0</v>
      </c>
    </row>
    <row r="300" spans="1:18" x14ac:dyDescent="0.3">
      <c r="A300" t="s">
        <v>1057</v>
      </c>
      <c r="B300">
        <v>20260310</v>
      </c>
      <c r="C300" s="7">
        <v>40969</v>
      </c>
      <c r="D300" s="7">
        <v>73050</v>
      </c>
      <c r="E300" t="s">
        <v>2011</v>
      </c>
      <c r="F300" t="s">
        <v>49</v>
      </c>
      <c r="G300" t="s">
        <v>167</v>
      </c>
      <c r="H300" t="s">
        <v>758</v>
      </c>
      <c r="I300" t="s">
        <v>2012</v>
      </c>
      <c r="J300" t="s">
        <v>1060</v>
      </c>
      <c r="K300">
        <v>38000</v>
      </c>
      <c r="L300" t="s">
        <v>1084</v>
      </c>
      <c r="M300" t="s">
        <v>2013</v>
      </c>
      <c r="N300">
        <v>828.25</v>
      </c>
      <c r="O300">
        <v>165.65</v>
      </c>
      <c r="P300">
        <v>993.9</v>
      </c>
      <c r="R300">
        <v>0</v>
      </c>
    </row>
    <row r="301" spans="1:18" x14ac:dyDescent="0.3">
      <c r="A301" t="s">
        <v>1057</v>
      </c>
      <c r="B301">
        <v>20260311</v>
      </c>
      <c r="C301" s="7">
        <v>46234</v>
      </c>
      <c r="D301" s="7">
        <v>73050</v>
      </c>
      <c r="E301" t="s">
        <v>2014</v>
      </c>
      <c r="F301" t="s">
        <v>49</v>
      </c>
      <c r="G301" t="s">
        <v>393</v>
      </c>
      <c r="H301" t="s">
        <v>498</v>
      </c>
      <c r="I301" t="s">
        <v>2015</v>
      </c>
      <c r="J301" t="s">
        <v>1060</v>
      </c>
      <c r="K301">
        <v>38600</v>
      </c>
      <c r="L301" t="s">
        <v>1261</v>
      </c>
      <c r="M301" t="s">
        <v>2016</v>
      </c>
      <c r="N301">
        <v>583.48</v>
      </c>
      <c r="O301">
        <v>116.7</v>
      </c>
      <c r="P301">
        <v>700.18</v>
      </c>
      <c r="R301">
        <v>0</v>
      </c>
    </row>
    <row r="302" spans="1:18" x14ac:dyDescent="0.3">
      <c r="A302" t="s">
        <v>1057</v>
      </c>
      <c r="B302">
        <v>20260312</v>
      </c>
      <c r="C302" s="7">
        <v>45444</v>
      </c>
      <c r="D302" s="7">
        <v>73050</v>
      </c>
      <c r="E302" t="s">
        <v>2017</v>
      </c>
      <c r="F302" t="s">
        <v>49</v>
      </c>
      <c r="G302" t="s">
        <v>1147</v>
      </c>
      <c r="H302" t="s">
        <v>357</v>
      </c>
      <c r="I302" t="s">
        <v>2018</v>
      </c>
      <c r="J302" t="s">
        <v>1060</v>
      </c>
      <c r="K302">
        <v>38920</v>
      </c>
      <c r="L302" t="s">
        <v>2019</v>
      </c>
      <c r="M302" t="s">
        <v>2020</v>
      </c>
      <c r="N302">
        <v>290</v>
      </c>
      <c r="O302">
        <v>58</v>
      </c>
      <c r="P302">
        <v>348</v>
      </c>
      <c r="R302">
        <v>0</v>
      </c>
    </row>
    <row r="303" spans="1:18" x14ac:dyDescent="0.3">
      <c r="A303" t="s">
        <v>1057</v>
      </c>
      <c r="B303">
        <v>20260313</v>
      </c>
      <c r="C303" s="7">
        <v>42676</v>
      </c>
      <c r="D303" s="7">
        <v>73050</v>
      </c>
      <c r="E303" t="s">
        <v>2021</v>
      </c>
      <c r="F303" t="s">
        <v>49</v>
      </c>
      <c r="G303" t="s">
        <v>740</v>
      </c>
      <c r="H303" t="s">
        <v>739</v>
      </c>
      <c r="I303" t="s">
        <v>2022</v>
      </c>
      <c r="J303" t="s">
        <v>1060</v>
      </c>
      <c r="K303">
        <v>38450</v>
      </c>
      <c r="L303" t="s">
        <v>1529</v>
      </c>
      <c r="M303" t="s">
        <v>2023</v>
      </c>
      <c r="N303">
        <v>377.76</v>
      </c>
      <c r="O303">
        <v>75.55</v>
      </c>
      <c r="P303">
        <v>453.31</v>
      </c>
      <c r="R303">
        <v>0</v>
      </c>
    </row>
    <row r="304" spans="1:18" x14ac:dyDescent="0.3">
      <c r="A304" t="s">
        <v>1057</v>
      </c>
      <c r="B304">
        <v>20260314</v>
      </c>
      <c r="C304" s="7">
        <v>44335</v>
      </c>
      <c r="D304" s="7">
        <v>73050</v>
      </c>
      <c r="E304" t="s">
        <v>2024</v>
      </c>
      <c r="F304" t="s">
        <v>49</v>
      </c>
      <c r="G304" t="s">
        <v>363</v>
      </c>
      <c r="H304" t="s">
        <v>362</v>
      </c>
      <c r="I304" t="s">
        <v>2025</v>
      </c>
      <c r="J304" t="s">
        <v>1060</v>
      </c>
      <c r="K304">
        <v>38430</v>
      </c>
      <c r="L304" t="s">
        <v>2026</v>
      </c>
      <c r="M304" t="s">
        <v>362</v>
      </c>
      <c r="N304">
        <v>49.88</v>
      </c>
      <c r="O304">
        <v>9.98</v>
      </c>
      <c r="P304">
        <v>59.86</v>
      </c>
      <c r="R304">
        <v>0</v>
      </c>
    </row>
    <row r="305" spans="1:18" x14ac:dyDescent="0.3">
      <c r="A305" t="s">
        <v>1057</v>
      </c>
      <c r="B305">
        <v>20260583</v>
      </c>
      <c r="C305" s="7">
        <v>46204</v>
      </c>
      <c r="D305" s="7">
        <v>73050</v>
      </c>
      <c r="E305" t="s">
        <v>2027</v>
      </c>
      <c r="F305" t="s">
        <v>49</v>
      </c>
      <c r="G305" t="s">
        <v>359</v>
      </c>
      <c r="H305" t="s">
        <v>358</v>
      </c>
      <c r="I305" t="s">
        <v>2028</v>
      </c>
      <c r="J305" t="s">
        <v>1060</v>
      </c>
      <c r="K305">
        <v>38000</v>
      </c>
      <c r="L305" t="s">
        <v>1071</v>
      </c>
      <c r="M305" t="s">
        <v>358</v>
      </c>
      <c r="N305" t="s">
        <v>2029</v>
      </c>
      <c r="O305">
        <v>280</v>
      </c>
      <c r="P305" t="s">
        <v>2030</v>
      </c>
      <c r="R305">
        <v>0</v>
      </c>
    </row>
    <row r="306" spans="1:18" x14ac:dyDescent="0.3">
      <c r="A306" t="s">
        <v>1057</v>
      </c>
      <c r="B306">
        <v>20260316</v>
      </c>
      <c r="C306" s="7">
        <v>44045</v>
      </c>
      <c r="D306" s="7">
        <v>73050</v>
      </c>
      <c r="E306" t="s">
        <v>2031</v>
      </c>
      <c r="F306" t="s">
        <v>49</v>
      </c>
      <c r="G306" t="s">
        <v>56</v>
      </c>
      <c r="H306" t="s">
        <v>399</v>
      </c>
      <c r="I306" t="s">
        <v>2032</v>
      </c>
      <c r="J306" t="s">
        <v>1060</v>
      </c>
      <c r="K306">
        <v>38100</v>
      </c>
      <c r="L306" t="s">
        <v>1084</v>
      </c>
      <c r="M306" t="s">
        <v>399</v>
      </c>
      <c r="N306">
        <v>333.52</v>
      </c>
      <c r="O306">
        <v>66.7</v>
      </c>
      <c r="P306">
        <v>400.22</v>
      </c>
      <c r="R306">
        <v>0</v>
      </c>
    </row>
    <row r="307" spans="1:18" x14ac:dyDescent="0.3">
      <c r="A307" t="s">
        <v>1057</v>
      </c>
      <c r="B307">
        <v>20260599</v>
      </c>
      <c r="C307" s="7">
        <v>43435</v>
      </c>
      <c r="D307" s="7">
        <v>73050</v>
      </c>
      <c r="E307" t="s">
        <v>2033</v>
      </c>
      <c r="F307" t="s">
        <v>49</v>
      </c>
      <c r="G307" t="s">
        <v>262</v>
      </c>
      <c r="H307" t="s">
        <v>770</v>
      </c>
      <c r="I307" t="s">
        <v>2034</v>
      </c>
      <c r="J307" t="s">
        <v>1060</v>
      </c>
      <c r="K307">
        <v>38170</v>
      </c>
      <c r="L307" t="s">
        <v>1596</v>
      </c>
      <c r="M307" t="s">
        <v>2035</v>
      </c>
      <c r="N307">
        <v>389.23</v>
      </c>
      <c r="O307">
        <v>77.849999999999994</v>
      </c>
      <c r="P307">
        <v>467.08</v>
      </c>
      <c r="R307">
        <v>0</v>
      </c>
    </row>
    <row r="308" spans="1:18" x14ac:dyDescent="0.3">
      <c r="A308" t="s">
        <v>1057</v>
      </c>
      <c r="B308">
        <v>20260318</v>
      </c>
      <c r="C308" s="7">
        <v>44378</v>
      </c>
      <c r="D308" s="7">
        <v>73050</v>
      </c>
      <c r="E308" t="s">
        <v>2036</v>
      </c>
      <c r="F308" t="s">
        <v>49</v>
      </c>
      <c r="G308" t="s">
        <v>205</v>
      </c>
      <c r="H308" t="s">
        <v>368</v>
      </c>
      <c r="I308" t="s">
        <v>2037</v>
      </c>
      <c r="J308" t="s">
        <v>1060</v>
      </c>
      <c r="K308">
        <v>38000</v>
      </c>
      <c r="L308" t="s">
        <v>1071</v>
      </c>
      <c r="M308" t="s">
        <v>368</v>
      </c>
      <c r="N308">
        <v>288.37</v>
      </c>
      <c r="O308">
        <v>57.67</v>
      </c>
      <c r="P308">
        <v>346.04</v>
      </c>
      <c r="R308">
        <v>0</v>
      </c>
    </row>
    <row r="309" spans="1:18" x14ac:dyDescent="0.3">
      <c r="A309" t="s">
        <v>1057</v>
      </c>
      <c r="B309">
        <v>20260319</v>
      </c>
      <c r="C309" s="7">
        <v>42948</v>
      </c>
      <c r="D309" s="7">
        <v>73050</v>
      </c>
      <c r="E309" t="s">
        <v>2038</v>
      </c>
      <c r="F309" t="s">
        <v>49</v>
      </c>
      <c r="G309" t="s">
        <v>64</v>
      </c>
      <c r="H309" t="s">
        <v>63</v>
      </c>
      <c r="I309" t="s">
        <v>2039</v>
      </c>
      <c r="J309" t="s">
        <v>1060</v>
      </c>
      <c r="K309">
        <v>38000</v>
      </c>
      <c r="L309" t="s">
        <v>1084</v>
      </c>
      <c r="M309" t="s">
        <v>63</v>
      </c>
      <c r="N309">
        <v>348.59</v>
      </c>
      <c r="O309">
        <v>69.72</v>
      </c>
      <c r="P309">
        <v>418.31</v>
      </c>
      <c r="R309">
        <v>0</v>
      </c>
    </row>
    <row r="310" spans="1:18" x14ac:dyDescent="0.3">
      <c r="A310" t="s">
        <v>1057</v>
      </c>
      <c r="B310">
        <v>20260320</v>
      </c>
      <c r="C310" s="7">
        <v>44621</v>
      </c>
      <c r="D310" s="7">
        <v>73050</v>
      </c>
      <c r="E310" t="s">
        <v>2040</v>
      </c>
      <c r="F310" t="s">
        <v>49</v>
      </c>
      <c r="G310" t="s">
        <v>122</v>
      </c>
      <c r="H310" t="s">
        <v>121</v>
      </c>
      <c r="I310" t="s">
        <v>2041</v>
      </c>
      <c r="J310" t="s">
        <v>1060</v>
      </c>
      <c r="K310">
        <v>38000</v>
      </c>
      <c r="L310" t="s">
        <v>1071</v>
      </c>
      <c r="M310" t="s">
        <v>2042</v>
      </c>
      <c r="N310">
        <v>396.66</v>
      </c>
      <c r="O310">
        <v>79.33</v>
      </c>
      <c r="P310">
        <v>475.99</v>
      </c>
      <c r="R310">
        <v>0</v>
      </c>
    </row>
    <row r="311" spans="1:18" x14ac:dyDescent="0.3">
      <c r="A311" t="s">
        <v>1057</v>
      </c>
      <c r="B311">
        <v>20260321</v>
      </c>
      <c r="C311" s="7">
        <v>43530</v>
      </c>
      <c r="D311" s="7">
        <v>73050</v>
      </c>
      <c r="E311" t="s">
        <v>2043</v>
      </c>
      <c r="F311" t="s">
        <v>49</v>
      </c>
      <c r="G311" t="s">
        <v>1147</v>
      </c>
      <c r="H311" t="s">
        <v>662</v>
      </c>
      <c r="I311" t="s">
        <v>2044</v>
      </c>
      <c r="J311" t="s">
        <v>1060</v>
      </c>
      <c r="K311">
        <v>38400</v>
      </c>
      <c r="L311" t="s">
        <v>1314</v>
      </c>
      <c r="M311" t="s">
        <v>662</v>
      </c>
      <c r="N311">
        <v>628.21</v>
      </c>
      <c r="O311">
        <v>125.64</v>
      </c>
      <c r="P311">
        <v>753.85</v>
      </c>
      <c r="R311">
        <v>0</v>
      </c>
    </row>
    <row r="312" spans="1:18" x14ac:dyDescent="0.3">
      <c r="A312" t="s">
        <v>1057</v>
      </c>
      <c r="B312">
        <v>20260322</v>
      </c>
      <c r="C312" s="7">
        <v>41579</v>
      </c>
      <c r="D312" s="7">
        <v>46326</v>
      </c>
      <c r="E312" t="s">
        <v>2045</v>
      </c>
      <c r="F312" t="s">
        <v>49</v>
      </c>
      <c r="G312" t="s">
        <v>1147</v>
      </c>
      <c r="H312" t="s">
        <v>668</v>
      </c>
      <c r="I312" t="s">
        <v>2046</v>
      </c>
      <c r="J312" t="s">
        <v>1060</v>
      </c>
      <c r="K312">
        <v>38180</v>
      </c>
      <c r="L312" t="s">
        <v>2047</v>
      </c>
      <c r="M312" t="s">
        <v>668</v>
      </c>
      <c r="N312">
        <v>667.67</v>
      </c>
      <c r="O312">
        <v>133.53</v>
      </c>
      <c r="P312">
        <v>801.2</v>
      </c>
      <c r="R312">
        <v>0</v>
      </c>
    </row>
    <row r="313" spans="1:18" x14ac:dyDescent="0.3">
      <c r="A313" t="s">
        <v>1057</v>
      </c>
      <c r="B313">
        <v>20260323</v>
      </c>
      <c r="C313" s="7">
        <v>42536</v>
      </c>
      <c r="D313" s="7">
        <v>73050</v>
      </c>
      <c r="E313" t="s">
        <v>2048</v>
      </c>
      <c r="F313" t="s">
        <v>49</v>
      </c>
      <c r="G313" t="s">
        <v>551</v>
      </c>
      <c r="H313" t="s">
        <v>550</v>
      </c>
      <c r="I313" t="s">
        <v>2049</v>
      </c>
      <c r="J313" t="s">
        <v>1060</v>
      </c>
      <c r="K313">
        <v>38100</v>
      </c>
      <c r="L313" t="s">
        <v>1084</v>
      </c>
      <c r="M313" t="s">
        <v>2050</v>
      </c>
      <c r="N313">
        <v>611.13</v>
      </c>
      <c r="O313">
        <v>122.23</v>
      </c>
      <c r="P313">
        <v>733.36</v>
      </c>
      <c r="R313">
        <v>0</v>
      </c>
    </row>
    <row r="314" spans="1:18" x14ac:dyDescent="0.3">
      <c r="A314" t="s">
        <v>1057</v>
      </c>
      <c r="B314">
        <v>20260324</v>
      </c>
      <c r="C314" s="7">
        <v>44932</v>
      </c>
      <c r="D314" s="7">
        <v>73050</v>
      </c>
      <c r="E314" t="s">
        <v>2051</v>
      </c>
      <c r="F314" t="s">
        <v>49</v>
      </c>
      <c r="G314" t="s">
        <v>92</v>
      </c>
      <c r="H314" t="s">
        <v>369</v>
      </c>
      <c r="I314" t="s">
        <v>2052</v>
      </c>
      <c r="J314" t="s">
        <v>1060</v>
      </c>
      <c r="K314">
        <v>38000</v>
      </c>
      <c r="L314" t="s">
        <v>1071</v>
      </c>
      <c r="M314" t="s">
        <v>2053</v>
      </c>
      <c r="N314">
        <v>289.23</v>
      </c>
      <c r="O314">
        <v>57.85</v>
      </c>
      <c r="P314">
        <v>347.08</v>
      </c>
      <c r="R314">
        <v>0</v>
      </c>
    </row>
    <row r="315" spans="1:18" x14ac:dyDescent="0.3">
      <c r="A315" t="s">
        <v>1057</v>
      </c>
      <c r="B315">
        <v>20260325</v>
      </c>
      <c r="C315" s="7">
        <v>43374</v>
      </c>
      <c r="D315" s="7">
        <v>73050</v>
      </c>
      <c r="E315" t="s">
        <v>2054</v>
      </c>
      <c r="F315" t="s">
        <v>52</v>
      </c>
      <c r="G315" t="s">
        <v>58</v>
      </c>
      <c r="H315" t="s">
        <v>97</v>
      </c>
      <c r="I315" t="s">
        <v>2055</v>
      </c>
      <c r="J315" t="s">
        <v>1060</v>
      </c>
      <c r="K315">
        <v>38000</v>
      </c>
      <c r="L315" t="s">
        <v>1071</v>
      </c>
      <c r="M315" t="s">
        <v>2056</v>
      </c>
      <c r="N315" t="s">
        <v>1512</v>
      </c>
      <c r="O315">
        <v>206.17</v>
      </c>
      <c r="P315" t="s">
        <v>1513</v>
      </c>
      <c r="R315">
        <v>0</v>
      </c>
    </row>
    <row r="316" spans="1:18" x14ac:dyDescent="0.3">
      <c r="A316" t="s">
        <v>1057</v>
      </c>
      <c r="B316">
        <v>20260326</v>
      </c>
      <c r="C316" s="7">
        <v>44013</v>
      </c>
      <c r="D316" s="7">
        <v>73050</v>
      </c>
      <c r="E316" t="s">
        <v>2057</v>
      </c>
      <c r="F316" t="s">
        <v>52</v>
      </c>
      <c r="G316" t="s">
        <v>70</v>
      </c>
      <c r="H316" t="s">
        <v>117</v>
      </c>
      <c r="I316" t="s">
        <v>2058</v>
      </c>
      <c r="J316" t="s">
        <v>1060</v>
      </c>
      <c r="K316">
        <v>38000</v>
      </c>
      <c r="L316" t="s">
        <v>1071</v>
      </c>
      <c r="M316" t="s">
        <v>2059</v>
      </c>
      <c r="N316">
        <v>483.04</v>
      </c>
      <c r="O316">
        <v>96.61</v>
      </c>
      <c r="P316">
        <v>579.65</v>
      </c>
      <c r="R316">
        <v>0</v>
      </c>
    </row>
    <row r="317" spans="1:18" x14ac:dyDescent="0.3">
      <c r="A317" t="s">
        <v>1057</v>
      </c>
      <c r="B317">
        <v>20260327</v>
      </c>
      <c r="C317" s="7">
        <v>41821</v>
      </c>
      <c r="D317" s="7">
        <v>73050</v>
      </c>
      <c r="E317" t="s">
        <v>2060</v>
      </c>
      <c r="F317" t="s">
        <v>52</v>
      </c>
      <c r="G317" t="s">
        <v>675</v>
      </c>
      <c r="H317" t="s">
        <v>674</v>
      </c>
      <c r="I317" t="s">
        <v>2061</v>
      </c>
      <c r="J317" t="s">
        <v>1060</v>
      </c>
      <c r="K317">
        <v>38500</v>
      </c>
      <c r="L317" t="s">
        <v>1108</v>
      </c>
      <c r="M317" t="s">
        <v>674</v>
      </c>
      <c r="N317" t="s">
        <v>2062</v>
      </c>
      <c r="O317">
        <v>818.42</v>
      </c>
      <c r="P317" t="s">
        <v>2063</v>
      </c>
      <c r="R317">
        <v>0</v>
      </c>
    </row>
    <row r="318" spans="1:18" x14ac:dyDescent="0.3">
      <c r="A318" t="s">
        <v>1057</v>
      </c>
      <c r="B318">
        <v>20260328</v>
      </c>
      <c r="C318" s="7">
        <v>42583</v>
      </c>
      <c r="D318" s="7">
        <v>73050</v>
      </c>
      <c r="E318" t="s">
        <v>2064</v>
      </c>
      <c r="F318" t="s">
        <v>49</v>
      </c>
      <c r="G318" t="s">
        <v>92</v>
      </c>
      <c r="H318" t="s">
        <v>187</v>
      </c>
      <c r="I318" t="s">
        <v>2065</v>
      </c>
      <c r="J318" t="s">
        <v>1060</v>
      </c>
      <c r="K318">
        <v>38000</v>
      </c>
      <c r="L318" t="s">
        <v>1071</v>
      </c>
      <c r="M318" t="s">
        <v>187</v>
      </c>
      <c r="N318">
        <v>354.33</v>
      </c>
      <c r="O318">
        <v>70.87</v>
      </c>
      <c r="P318">
        <v>425.2</v>
      </c>
      <c r="R318">
        <v>0</v>
      </c>
    </row>
    <row r="319" spans="1:18" x14ac:dyDescent="0.3">
      <c r="A319" t="s">
        <v>1057</v>
      </c>
      <c r="B319">
        <v>20260329</v>
      </c>
      <c r="C319" s="7">
        <v>45250</v>
      </c>
      <c r="D319" s="7">
        <v>73050</v>
      </c>
      <c r="E319" t="s">
        <v>2066</v>
      </c>
      <c r="F319" t="s">
        <v>49</v>
      </c>
      <c r="G319" t="s">
        <v>670</v>
      </c>
      <c r="H319" t="s">
        <v>669</v>
      </c>
      <c r="I319" t="s">
        <v>1103</v>
      </c>
      <c r="J319" t="s">
        <v>1060</v>
      </c>
      <c r="K319">
        <v>38120</v>
      </c>
      <c r="L319" t="s">
        <v>1104</v>
      </c>
      <c r="M319" t="s">
        <v>2067</v>
      </c>
      <c r="N319">
        <v>380</v>
      </c>
      <c r="O319">
        <v>76</v>
      </c>
      <c r="P319">
        <v>456</v>
      </c>
      <c r="R319">
        <v>0</v>
      </c>
    </row>
    <row r="320" spans="1:18" x14ac:dyDescent="0.3">
      <c r="A320" t="s">
        <v>1057</v>
      </c>
      <c r="B320">
        <v>20260331</v>
      </c>
      <c r="C320" s="7">
        <v>41821</v>
      </c>
      <c r="D320" s="7">
        <v>73050</v>
      </c>
      <c r="E320" t="s">
        <v>2068</v>
      </c>
      <c r="F320" t="s">
        <v>49</v>
      </c>
      <c r="G320" t="s">
        <v>210</v>
      </c>
      <c r="H320" t="s">
        <v>352</v>
      </c>
      <c r="I320" t="s">
        <v>2069</v>
      </c>
      <c r="J320" t="s">
        <v>1060</v>
      </c>
      <c r="K320">
        <v>38000</v>
      </c>
      <c r="L320" t="s">
        <v>1071</v>
      </c>
      <c r="M320" t="s">
        <v>2070</v>
      </c>
      <c r="N320">
        <v>328.26</v>
      </c>
      <c r="O320">
        <v>65.650000000000006</v>
      </c>
      <c r="P320">
        <v>393.91</v>
      </c>
      <c r="R320">
        <v>0</v>
      </c>
    </row>
    <row r="321" spans="1:18" x14ac:dyDescent="0.3">
      <c r="A321" t="s">
        <v>1057</v>
      </c>
      <c r="B321">
        <v>20260332</v>
      </c>
      <c r="C321" s="7">
        <v>44725</v>
      </c>
      <c r="D321" s="7">
        <v>73050</v>
      </c>
      <c r="E321" t="s">
        <v>2071</v>
      </c>
      <c r="F321" t="s">
        <v>49</v>
      </c>
      <c r="G321" t="s">
        <v>160</v>
      </c>
      <c r="H321" t="s">
        <v>687</v>
      </c>
      <c r="I321" t="s">
        <v>2072</v>
      </c>
      <c r="J321" t="s">
        <v>1060</v>
      </c>
      <c r="K321">
        <v>38340</v>
      </c>
      <c r="L321" t="s">
        <v>1879</v>
      </c>
      <c r="M321" t="s">
        <v>687</v>
      </c>
      <c r="N321">
        <v>776.72</v>
      </c>
      <c r="O321">
        <v>155.34</v>
      </c>
      <c r="P321">
        <v>932.06</v>
      </c>
      <c r="R321">
        <v>0</v>
      </c>
    </row>
    <row r="322" spans="1:18" x14ac:dyDescent="0.3">
      <c r="A322" t="s">
        <v>1057</v>
      </c>
      <c r="B322">
        <v>20260333</v>
      </c>
      <c r="C322" s="7">
        <v>45336</v>
      </c>
      <c r="D322" s="7">
        <v>73050</v>
      </c>
      <c r="E322" t="s">
        <v>2073</v>
      </c>
      <c r="F322" t="s">
        <v>49</v>
      </c>
      <c r="G322" t="s">
        <v>156</v>
      </c>
      <c r="H322" t="s">
        <v>155</v>
      </c>
      <c r="I322" t="s">
        <v>2074</v>
      </c>
      <c r="J322" t="s">
        <v>1060</v>
      </c>
      <c r="K322">
        <v>38000</v>
      </c>
      <c r="L322" t="s">
        <v>1071</v>
      </c>
      <c r="M322" t="s">
        <v>2075</v>
      </c>
      <c r="N322">
        <v>470</v>
      </c>
      <c r="O322">
        <v>94</v>
      </c>
      <c r="P322">
        <v>564</v>
      </c>
      <c r="R322">
        <v>0</v>
      </c>
    </row>
    <row r="323" spans="1:18" x14ac:dyDescent="0.3">
      <c r="A323" t="s">
        <v>1057</v>
      </c>
      <c r="B323">
        <v>20260334</v>
      </c>
      <c r="C323" s="7">
        <v>43536</v>
      </c>
      <c r="D323" s="7">
        <v>73050</v>
      </c>
      <c r="E323" t="s">
        <v>2076</v>
      </c>
      <c r="F323" t="s">
        <v>52</v>
      </c>
      <c r="G323" t="s">
        <v>675</v>
      </c>
      <c r="H323" t="s">
        <v>727</v>
      </c>
      <c r="I323" t="s">
        <v>2077</v>
      </c>
      <c r="J323" t="s">
        <v>1060</v>
      </c>
      <c r="K323">
        <v>38120</v>
      </c>
      <c r="L323" t="s">
        <v>1104</v>
      </c>
      <c r="M323" t="s">
        <v>727</v>
      </c>
      <c r="N323" t="s">
        <v>2078</v>
      </c>
      <c r="O323">
        <v>337.4</v>
      </c>
      <c r="P323" t="s">
        <v>2079</v>
      </c>
      <c r="R323">
        <v>0</v>
      </c>
    </row>
    <row r="324" spans="1:18" x14ac:dyDescent="0.3">
      <c r="A324" t="s">
        <v>1057</v>
      </c>
      <c r="B324">
        <v>20260335</v>
      </c>
      <c r="C324" s="7">
        <v>43556</v>
      </c>
      <c r="D324" s="7">
        <v>73050</v>
      </c>
      <c r="E324" t="s">
        <v>2080</v>
      </c>
      <c r="F324" t="s">
        <v>52</v>
      </c>
      <c r="G324" t="s">
        <v>70</v>
      </c>
      <c r="H324" t="s">
        <v>69</v>
      </c>
      <c r="I324" t="s">
        <v>2081</v>
      </c>
      <c r="J324" t="s">
        <v>1060</v>
      </c>
      <c r="K324">
        <v>38130</v>
      </c>
      <c r="L324" t="s">
        <v>1440</v>
      </c>
      <c r="M324" t="s">
        <v>2082</v>
      </c>
      <c r="N324" t="s">
        <v>2083</v>
      </c>
      <c r="O324">
        <v>297.67</v>
      </c>
      <c r="P324" t="s">
        <v>2084</v>
      </c>
      <c r="R324">
        <v>0</v>
      </c>
    </row>
    <row r="325" spans="1:18" x14ac:dyDescent="0.3">
      <c r="A325" t="s">
        <v>1057</v>
      </c>
      <c r="B325">
        <v>20260336</v>
      </c>
      <c r="C325" s="7">
        <v>44378</v>
      </c>
      <c r="D325" s="7">
        <v>73050</v>
      </c>
      <c r="E325" t="s">
        <v>2085</v>
      </c>
      <c r="F325" t="s">
        <v>49</v>
      </c>
      <c r="G325" t="s">
        <v>675</v>
      </c>
      <c r="H325" t="s">
        <v>728</v>
      </c>
      <c r="I325" t="s">
        <v>2086</v>
      </c>
      <c r="J325" t="s">
        <v>1060</v>
      </c>
      <c r="K325">
        <v>38120</v>
      </c>
      <c r="L325" t="s">
        <v>1104</v>
      </c>
      <c r="M325" t="s">
        <v>2087</v>
      </c>
      <c r="N325">
        <v>434.7</v>
      </c>
      <c r="O325">
        <v>86.94</v>
      </c>
      <c r="P325">
        <v>521.64</v>
      </c>
      <c r="R325">
        <v>0</v>
      </c>
    </row>
    <row r="326" spans="1:18" x14ac:dyDescent="0.3">
      <c r="A326" t="s">
        <v>1057</v>
      </c>
      <c r="B326">
        <v>20260603</v>
      </c>
      <c r="C326" s="7">
        <v>44319</v>
      </c>
      <c r="D326" s="7">
        <v>73050</v>
      </c>
      <c r="E326" t="s">
        <v>2088</v>
      </c>
      <c r="F326" t="s">
        <v>49</v>
      </c>
      <c r="G326" t="s">
        <v>730</v>
      </c>
      <c r="H326" t="s">
        <v>729</v>
      </c>
      <c r="I326" t="s">
        <v>2089</v>
      </c>
      <c r="J326" t="s">
        <v>1060</v>
      </c>
      <c r="K326">
        <v>38000</v>
      </c>
      <c r="L326" t="s">
        <v>1071</v>
      </c>
      <c r="M326" t="s">
        <v>729</v>
      </c>
      <c r="N326">
        <v>758.07</v>
      </c>
      <c r="O326">
        <v>151.61000000000001</v>
      </c>
      <c r="P326">
        <v>909.68</v>
      </c>
      <c r="R326">
        <v>0</v>
      </c>
    </row>
    <row r="327" spans="1:18" x14ac:dyDescent="0.3">
      <c r="A327" t="s">
        <v>1057</v>
      </c>
      <c r="B327">
        <v>20260338</v>
      </c>
      <c r="C327" s="7">
        <v>43344</v>
      </c>
      <c r="D327" s="7">
        <v>73050</v>
      </c>
      <c r="E327" t="s">
        <v>2090</v>
      </c>
      <c r="F327" t="s">
        <v>52</v>
      </c>
      <c r="G327" t="s">
        <v>559</v>
      </c>
      <c r="H327" t="s">
        <v>558</v>
      </c>
      <c r="I327" t="s">
        <v>2091</v>
      </c>
      <c r="J327" t="s">
        <v>1060</v>
      </c>
      <c r="K327">
        <v>38000</v>
      </c>
      <c r="L327" t="s">
        <v>1071</v>
      </c>
      <c r="M327" t="s">
        <v>2092</v>
      </c>
      <c r="N327">
        <v>995.97</v>
      </c>
      <c r="O327">
        <v>199.19</v>
      </c>
      <c r="P327" t="s">
        <v>2093</v>
      </c>
      <c r="R327">
        <v>0</v>
      </c>
    </row>
    <row r="328" spans="1:18" x14ac:dyDescent="0.3">
      <c r="A328" t="s">
        <v>1057</v>
      </c>
      <c r="B328">
        <v>20260339</v>
      </c>
      <c r="C328" s="7">
        <v>43891</v>
      </c>
      <c r="D328" s="7">
        <v>73050</v>
      </c>
      <c r="E328" t="s">
        <v>2094</v>
      </c>
      <c r="F328" t="s">
        <v>49</v>
      </c>
      <c r="G328" t="s">
        <v>372</v>
      </c>
      <c r="H328" t="s">
        <v>371</v>
      </c>
      <c r="I328" t="s">
        <v>809</v>
      </c>
      <c r="J328" t="s">
        <v>1060</v>
      </c>
      <c r="K328">
        <v>38100</v>
      </c>
      <c r="L328" t="s">
        <v>1071</v>
      </c>
      <c r="M328" t="s">
        <v>2095</v>
      </c>
      <c r="N328">
        <v>287.52</v>
      </c>
      <c r="O328">
        <v>57.5</v>
      </c>
      <c r="P328">
        <v>345.02</v>
      </c>
      <c r="R328">
        <v>0</v>
      </c>
    </row>
    <row r="329" spans="1:18" x14ac:dyDescent="0.3">
      <c r="A329" t="s">
        <v>1057</v>
      </c>
      <c r="B329">
        <v>20260340</v>
      </c>
      <c r="C329" s="7">
        <v>43248</v>
      </c>
      <c r="D329" s="7">
        <v>73050</v>
      </c>
      <c r="E329" t="s">
        <v>2096</v>
      </c>
      <c r="F329" t="s">
        <v>49</v>
      </c>
      <c r="G329" t="s">
        <v>557</v>
      </c>
      <c r="H329" t="s">
        <v>556</v>
      </c>
      <c r="I329" t="s">
        <v>2097</v>
      </c>
      <c r="J329" t="s">
        <v>1060</v>
      </c>
      <c r="K329">
        <v>38500</v>
      </c>
      <c r="L329" t="s">
        <v>1282</v>
      </c>
      <c r="M329" t="s">
        <v>556</v>
      </c>
      <c r="N329">
        <v>218.45</v>
      </c>
      <c r="O329">
        <v>43.69</v>
      </c>
      <c r="P329">
        <v>262.14</v>
      </c>
      <c r="R329">
        <v>0</v>
      </c>
    </row>
    <row r="330" spans="1:18" x14ac:dyDescent="0.3">
      <c r="A330" t="s">
        <v>1057</v>
      </c>
      <c r="B330">
        <v>20260341</v>
      </c>
      <c r="C330" s="7">
        <v>43880</v>
      </c>
      <c r="D330" s="7">
        <v>73050</v>
      </c>
      <c r="E330" t="s">
        <v>2098</v>
      </c>
      <c r="F330" t="s">
        <v>49</v>
      </c>
      <c r="G330" t="s">
        <v>79</v>
      </c>
      <c r="H330" t="s">
        <v>78</v>
      </c>
      <c r="I330" t="s">
        <v>2099</v>
      </c>
      <c r="J330" t="s">
        <v>1060</v>
      </c>
      <c r="K330">
        <v>38140</v>
      </c>
      <c r="L330" t="s">
        <v>2100</v>
      </c>
      <c r="M330" t="s">
        <v>78</v>
      </c>
      <c r="N330">
        <v>139.57</v>
      </c>
      <c r="O330">
        <v>27.91</v>
      </c>
      <c r="P330">
        <v>167.48</v>
      </c>
      <c r="R330">
        <v>0</v>
      </c>
    </row>
    <row r="331" spans="1:18" x14ac:dyDescent="0.3">
      <c r="A331" t="s">
        <v>1057</v>
      </c>
      <c r="B331">
        <v>20260342</v>
      </c>
      <c r="C331" s="7">
        <v>45674</v>
      </c>
      <c r="D331" s="7">
        <v>73050</v>
      </c>
      <c r="E331" t="s">
        <v>2101</v>
      </c>
      <c r="F331" t="s">
        <v>49</v>
      </c>
      <c r="G331" t="s">
        <v>1147</v>
      </c>
      <c r="H331" t="s">
        <v>75</v>
      </c>
      <c r="I331" t="s">
        <v>2102</v>
      </c>
      <c r="J331" t="s">
        <v>1060</v>
      </c>
      <c r="K331">
        <v>38000</v>
      </c>
      <c r="L331" t="s">
        <v>1071</v>
      </c>
      <c r="M331" t="s">
        <v>2103</v>
      </c>
      <c r="N331">
        <v>400</v>
      </c>
      <c r="O331">
        <v>80</v>
      </c>
      <c r="P331">
        <v>480</v>
      </c>
      <c r="R331">
        <v>0</v>
      </c>
    </row>
    <row r="332" spans="1:18" x14ac:dyDescent="0.3">
      <c r="A332" t="s">
        <v>1057</v>
      </c>
      <c r="B332">
        <v>20260343</v>
      </c>
      <c r="C332" s="7">
        <v>45492</v>
      </c>
      <c r="D332" s="7">
        <v>73050</v>
      </c>
      <c r="E332" t="s">
        <v>2104</v>
      </c>
      <c r="F332" t="s">
        <v>49</v>
      </c>
      <c r="G332" t="s">
        <v>197</v>
      </c>
      <c r="H332" t="s">
        <v>201</v>
      </c>
      <c r="I332" t="s">
        <v>2105</v>
      </c>
      <c r="J332" t="s">
        <v>1060</v>
      </c>
      <c r="K332">
        <v>38430</v>
      </c>
      <c r="L332" t="s">
        <v>1064</v>
      </c>
      <c r="M332" t="s">
        <v>2106</v>
      </c>
      <c r="N332">
        <v>160</v>
      </c>
      <c r="O332">
        <v>32</v>
      </c>
      <c r="P332">
        <v>192</v>
      </c>
      <c r="R332">
        <v>0</v>
      </c>
    </row>
    <row r="333" spans="1:18" x14ac:dyDescent="0.3">
      <c r="A333" t="s">
        <v>1057</v>
      </c>
      <c r="B333">
        <v>20260344</v>
      </c>
      <c r="C333" s="7">
        <v>41183</v>
      </c>
      <c r="D333" s="7">
        <v>73050</v>
      </c>
      <c r="E333" t="s">
        <v>2107</v>
      </c>
      <c r="F333" t="s">
        <v>49</v>
      </c>
      <c r="G333" t="s">
        <v>96</v>
      </c>
      <c r="H333" t="s">
        <v>663</v>
      </c>
      <c r="I333" t="s">
        <v>2108</v>
      </c>
      <c r="J333" t="s">
        <v>1060</v>
      </c>
      <c r="K333">
        <v>38610</v>
      </c>
      <c r="L333" t="s">
        <v>2109</v>
      </c>
      <c r="M333" t="s">
        <v>663</v>
      </c>
      <c r="N333">
        <v>800.24</v>
      </c>
      <c r="O333">
        <v>160.05000000000001</v>
      </c>
      <c r="P333">
        <v>960.29</v>
      </c>
      <c r="R333">
        <v>0</v>
      </c>
    </row>
    <row r="334" spans="1:18" x14ac:dyDescent="0.3">
      <c r="A334" t="s">
        <v>1057</v>
      </c>
      <c r="B334">
        <v>20260345</v>
      </c>
      <c r="C334" s="7">
        <v>44866</v>
      </c>
      <c r="D334" s="7">
        <v>73050</v>
      </c>
      <c r="E334" t="s">
        <v>2110</v>
      </c>
      <c r="F334" t="s">
        <v>49</v>
      </c>
      <c r="G334" t="s">
        <v>48</v>
      </c>
      <c r="H334" t="s">
        <v>47</v>
      </c>
      <c r="I334" t="s">
        <v>2111</v>
      </c>
      <c r="J334" t="s">
        <v>1060</v>
      </c>
      <c r="K334">
        <v>38000</v>
      </c>
      <c r="L334" t="s">
        <v>1071</v>
      </c>
      <c r="M334" t="s">
        <v>2112</v>
      </c>
      <c r="N334" t="s">
        <v>2113</v>
      </c>
      <c r="O334">
        <v>256</v>
      </c>
      <c r="P334" t="s">
        <v>2114</v>
      </c>
      <c r="R334">
        <v>0</v>
      </c>
    </row>
    <row r="335" spans="1:18" x14ac:dyDescent="0.3">
      <c r="A335" t="s">
        <v>1057</v>
      </c>
      <c r="B335">
        <v>20260346</v>
      </c>
      <c r="C335" s="7">
        <v>40725</v>
      </c>
      <c r="D335" s="7">
        <v>73050</v>
      </c>
      <c r="E335" t="s">
        <v>2115</v>
      </c>
      <c r="F335" t="s">
        <v>49</v>
      </c>
      <c r="G335" t="s">
        <v>1147</v>
      </c>
      <c r="H335" t="s">
        <v>132</v>
      </c>
      <c r="I335" t="s">
        <v>2116</v>
      </c>
      <c r="J335" t="s">
        <v>1060</v>
      </c>
      <c r="K335">
        <v>38000</v>
      </c>
      <c r="L335" t="s">
        <v>1071</v>
      </c>
      <c r="M335" t="s">
        <v>132</v>
      </c>
      <c r="N335">
        <v>462.33</v>
      </c>
      <c r="O335">
        <v>92.47</v>
      </c>
      <c r="P335">
        <v>554.79999999999995</v>
      </c>
      <c r="R335">
        <v>0</v>
      </c>
    </row>
    <row r="336" spans="1:18" x14ac:dyDescent="0.3">
      <c r="A336" t="s">
        <v>1057</v>
      </c>
      <c r="B336">
        <v>20260347</v>
      </c>
      <c r="C336" s="7">
        <v>41730</v>
      </c>
      <c r="D336" s="7">
        <v>73050</v>
      </c>
      <c r="E336" t="s">
        <v>2117</v>
      </c>
      <c r="F336" t="s">
        <v>52</v>
      </c>
      <c r="G336" t="s">
        <v>70</v>
      </c>
      <c r="H336" t="s">
        <v>664</v>
      </c>
      <c r="I336" t="s">
        <v>2118</v>
      </c>
      <c r="J336" t="s">
        <v>1060</v>
      </c>
      <c r="K336">
        <v>38330</v>
      </c>
      <c r="L336" t="s">
        <v>1977</v>
      </c>
      <c r="M336" t="s">
        <v>664</v>
      </c>
      <c r="N336" t="s">
        <v>2119</v>
      </c>
      <c r="O336">
        <v>558.45000000000005</v>
      </c>
      <c r="P336" t="s">
        <v>2120</v>
      </c>
      <c r="R336">
        <v>0</v>
      </c>
    </row>
    <row r="337" spans="1:18" x14ac:dyDescent="0.3">
      <c r="A337" t="s">
        <v>1057</v>
      </c>
      <c r="B337">
        <v>20260348</v>
      </c>
      <c r="C337" s="7">
        <v>44971</v>
      </c>
      <c r="D337" s="7">
        <v>73050</v>
      </c>
      <c r="E337" t="s">
        <v>2121</v>
      </c>
      <c r="F337" t="s">
        <v>49</v>
      </c>
      <c r="G337" t="s">
        <v>60</v>
      </c>
      <c r="H337" t="s">
        <v>59</v>
      </c>
      <c r="I337" t="s">
        <v>2122</v>
      </c>
      <c r="J337" t="s">
        <v>1060</v>
      </c>
      <c r="K337">
        <v>38000</v>
      </c>
      <c r="L337" t="s">
        <v>1071</v>
      </c>
      <c r="M337" t="s">
        <v>2123</v>
      </c>
      <c r="N337">
        <v>449.91</v>
      </c>
      <c r="O337">
        <v>89.98</v>
      </c>
      <c r="P337">
        <v>539.89</v>
      </c>
      <c r="R337">
        <v>0</v>
      </c>
    </row>
    <row r="338" spans="1:18" x14ac:dyDescent="0.3">
      <c r="A338" t="s">
        <v>1057</v>
      </c>
      <c r="B338">
        <v>20260349</v>
      </c>
      <c r="C338" s="7">
        <v>42186</v>
      </c>
      <c r="D338" s="7">
        <v>73050</v>
      </c>
      <c r="E338" t="s">
        <v>2124</v>
      </c>
      <c r="F338" t="s">
        <v>49</v>
      </c>
      <c r="G338" t="s">
        <v>210</v>
      </c>
      <c r="H338" t="s">
        <v>560</v>
      </c>
      <c r="I338" t="s">
        <v>2125</v>
      </c>
      <c r="J338" t="s">
        <v>1060</v>
      </c>
      <c r="K338">
        <v>38130</v>
      </c>
      <c r="L338" t="s">
        <v>1440</v>
      </c>
      <c r="M338" t="s">
        <v>560</v>
      </c>
      <c r="N338">
        <v>657.95</v>
      </c>
      <c r="O338">
        <v>131.59</v>
      </c>
      <c r="P338">
        <v>789.54</v>
      </c>
      <c r="R338">
        <v>0</v>
      </c>
    </row>
    <row r="339" spans="1:18" x14ac:dyDescent="0.3">
      <c r="A339" t="s">
        <v>1057</v>
      </c>
      <c r="B339">
        <v>20260350</v>
      </c>
      <c r="C339" s="7">
        <v>41183</v>
      </c>
      <c r="D339" s="7">
        <v>73050</v>
      </c>
      <c r="E339" t="s">
        <v>2126</v>
      </c>
      <c r="F339" t="s">
        <v>49</v>
      </c>
      <c r="G339" t="s">
        <v>210</v>
      </c>
      <c r="H339" t="s">
        <v>513</v>
      </c>
      <c r="I339" t="s">
        <v>2127</v>
      </c>
      <c r="J339" t="s">
        <v>1060</v>
      </c>
      <c r="K339">
        <v>38000</v>
      </c>
      <c r="L339" t="s">
        <v>1084</v>
      </c>
      <c r="M339" t="s">
        <v>513</v>
      </c>
      <c r="N339">
        <v>173.65</v>
      </c>
      <c r="O339">
        <v>34.729999999999997</v>
      </c>
      <c r="P339">
        <v>208.38</v>
      </c>
      <c r="R339">
        <v>0</v>
      </c>
    </row>
    <row r="340" spans="1:18" x14ac:dyDescent="0.3">
      <c r="A340" t="s">
        <v>1057</v>
      </c>
      <c r="B340">
        <v>20260351</v>
      </c>
      <c r="C340" s="7">
        <v>44683</v>
      </c>
      <c r="D340" s="7">
        <v>73050</v>
      </c>
      <c r="E340" t="s">
        <v>2128</v>
      </c>
      <c r="F340" t="s">
        <v>49</v>
      </c>
      <c r="G340" t="s">
        <v>509</v>
      </c>
      <c r="H340" t="s">
        <v>508</v>
      </c>
      <c r="I340" t="s">
        <v>2129</v>
      </c>
      <c r="J340" t="s">
        <v>1060</v>
      </c>
      <c r="K340">
        <v>38360</v>
      </c>
      <c r="L340" t="s">
        <v>1169</v>
      </c>
      <c r="M340" t="s">
        <v>508</v>
      </c>
      <c r="N340">
        <v>109.47</v>
      </c>
      <c r="O340">
        <v>21.89</v>
      </c>
      <c r="P340">
        <v>131.36000000000001</v>
      </c>
      <c r="R340">
        <v>0</v>
      </c>
    </row>
    <row r="341" spans="1:18" x14ac:dyDescent="0.3">
      <c r="A341" t="s">
        <v>1057</v>
      </c>
      <c r="B341">
        <v>20260352</v>
      </c>
      <c r="C341" s="7">
        <v>42552</v>
      </c>
      <c r="D341" s="7">
        <v>73050</v>
      </c>
      <c r="E341" t="s">
        <v>2130</v>
      </c>
      <c r="F341" t="s">
        <v>52</v>
      </c>
      <c r="G341" t="s">
        <v>58</v>
      </c>
      <c r="H341" t="s">
        <v>232</v>
      </c>
      <c r="I341" t="s">
        <v>2131</v>
      </c>
      <c r="J341" t="s">
        <v>1060</v>
      </c>
      <c r="K341">
        <v>38100</v>
      </c>
      <c r="L341" t="s">
        <v>1071</v>
      </c>
      <c r="M341" t="s">
        <v>2132</v>
      </c>
      <c r="N341" t="s">
        <v>2133</v>
      </c>
      <c r="O341">
        <v>263.93</v>
      </c>
      <c r="P341" t="s">
        <v>2134</v>
      </c>
      <c r="R341">
        <v>0</v>
      </c>
    </row>
    <row r="342" spans="1:18" x14ac:dyDescent="0.3">
      <c r="A342" t="s">
        <v>1057</v>
      </c>
      <c r="B342">
        <v>20260353</v>
      </c>
      <c r="C342" s="7">
        <v>45281</v>
      </c>
      <c r="D342" s="7">
        <v>73050</v>
      </c>
      <c r="E342" t="s">
        <v>2135</v>
      </c>
      <c r="F342" t="s">
        <v>49</v>
      </c>
      <c r="G342" t="s">
        <v>92</v>
      </c>
      <c r="H342" t="s">
        <v>665</v>
      </c>
      <c r="I342" t="s">
        <v>2136</v>
      </c>
      <c r="J342" t="s">
        <v>1060</v>
      </c>
      <c r="K342">
        <v>38700</v>
      </c>
      <c r="L342" t="s">
        <v>1346</v>
      </c>
      <c r="M342" t="s">
        <v>2137</v>
      </c>
      <c r="N342">
        <v>921.15</v>
      </c>
      <c r="O342">
        <v>184.23</v>
      </c>
      <c r="P342" t="s">
        <v>2138</v>
      </c>
      <c r="R342">
        <v>0</v>
      </c>
    </row>
    <row r="343" spans="1:18" x14ac:dyDescent="0.3">
      <c r="A343" t="s">
        <v>1057</v>
      </c>
      <c r="B343">
        <v>20260597</v>
      </c>
      <c r="C343" s="7">
        <v>46234</v>
      </c>
      <c r="D343" s="7">
        <v>73050</v>
      </c>
      <c r="E343" t="s">
        <v>2139</v>
      </c>
      <c r="F343" t="s">
        <v>49</v>
      </c>
      <c r="G343" t="s">
        <v>239</v>
      </c>
      <c r="H343" t="s">
        <v>238</v>
      </c>
      <c r="I343" t="s">
        <v>2140</v>
      </c>
      <c r="J343" t="s">
        <v>1060</v>
      </c>
      <c r="K343">
        <v>38000</v>
      </c>
      <c r="L343" t="s">
        <v>1084</v>
      </c>
      <c r="M343" t="s">
        <v>238</v>
      </c>
      <c r="N343">
        <v>173.48</v>
      </c>
      <c r="O343">
        <v>34.700000000000003</v>
      </c>
      <c r="P343">
        <v>208.18</v>
      </c>
      <c r="R343">
        <v>0</v>
      </c>
    </row>
    <row r="344" spans="1:18" x14ac:dyDescent="0.3">
      <c r="A344" t="s">
        <v>1057</v>
      </c>
      <c r="B344">
        <v>20260604</v>
      </c>
      <c r="C344" s="7">
        <v>45142</v>
      </c>
      <c r="D344" s="7">
        <v>73050</v>
      </c>
      <c r="E344" t="s">
        <v>2141</v>
      </c>
      <c r="F344" t="s">
        <v>49</v>
      </c>
      <c r="G344" t="s">
        <v>307</v>
      </c>
      <c r="H344" t="s">
        <v>306</v>
      </c>
      <c r="I344" t="s">
        <v>2142</v>
      </c>
      <c r="J344" t="s">
        <v>1060</v>
      </c>
      <c r="K344">
        <v>38000</v>
      </c>
      <c r="L344" t="s">
        <v>1071</v>
      </c>
      <c r="M344" t="s">
        <v>2143</v>
      </c>
      <c r="N344">
        <v>278.52</v>
      </c>
      <c r="O344">
        <v>55.7</v>
      </c>
      <c r="P344">
        <v>334.22</v>
      </c>
      <c r="R344">
        <v>0</v>
      </c>
    </row>
    <row r="345" spans="1:18" x14ac:dyDescent="0.3">
      <c r="A345" t="s">
        <v>1057</v>
      </c>
      <c r="B345">
        <v>20260356</v>
      </c>
      <c r="C345" s="7">
        <v>43073</v>
      </c>
      <c r="D345" s="7">
        <v>73050</v>
      </c>
      <c r="E345" t="s">
        <v>2144</v>
      </c>
      <c r="F345" t="s">
        <v>49</v>
      </c>
      <c r="G345" t="s">
        <v>1147</v>
      </c>
      <c r="H345" t="s">
        <v>561</v>
      </c>
      <c r="I345" t="s">
        <v>2145</v>
      </c>
      <c r="J345" t="s">
        <v>1060</v>
      </c>
      <c r="K345">
        <v>38000</v>
      </c>
      <c r="L345" t="s">
        <v>1084</v>
      </c>
      <c r="M345" t="s">
        <v>561</v>
      </c>
      <c r="N345">
        <v>541.29</v>
      </c>
      <c r="O345">
        <v>108.26</v>
      </c>
      <c r="P345">
        <v>649.54999999999995</v>
      </c>
      <c r="R345">
        <v>0</v>
      </c>
    </row>
    <row r="346" spans="1:18" x14ac:dyDescent="0.3">
      <c r="A346" t="s">
        <v>1057</v>
      </c>
      <c r="B346">
        <v>20260358</v>
      </c>
      <c r="C346" s="7">
        <v>40861</v>
      </c>
      <c r="D346" s="7">
        <v>73050</v>
      </c>
      <c r="E346" t="s">
        <v>2146</v>
      </c>
      <c r="F346" t="s">
        <v>49</v>
      </c>
      <c r="G346" t="s">
        <v>511</v>
      </c>
      <c r="H346" t="s">
        <v>510</v>
      </c>
      <c r="I346" t="s">
        <v>2147</v>
      </c>
      <c r="J346" t="s">
        <v>1060</v>
      </c>
      <c r="K346">
        <v>38500</v>
      </c>
      <c r="L346" t="s">
        <v>1282</v>
      </c>
      <c r="M346" t="s">
        <v>510</v>
      </c>
      <c r="N346">
        <v>800.24</v>
      </c>
      <c r="O346">
        <v>160.05000000000001</v>
      </c>
      <c r="P346">
        <v>960.29</v>
      </c>
      <c r="R346">
        <v>0</v>
      </c>
    </row>
    <row r="347" spans="1:18" x14ac:dyDescent="0.3">
      <c r="A347" t="s">
        <v>1057</v>
      </c>
      <c r="B347">
        <v>20260359</v>
      </c>
      <c r="C347" s="7">
        <v>42856</v>
      </c>
      <c r="D347" s="7">
        <v>73050</v>
      </c>
      <c r="E347" t="s">
        <v>2148</v>
      </c>
      <c r="F347" t="s">
        <v>52</v>
      </c>
      <c r="G347" t="s">
        <v>284</v>
      </c>
      <c r="H347" t="s">
        <v>283</v>
      </c>
      <c r="I347" t="s">
        <v>2149</v>
      </c>
      <c r="J347" t="s">
        <v>1060</v>
      </c>
      <c r="K347">
        <v>38100</v>
      </c>
      <c r="L347" t="s">
        <v>1071</v>
      </c>
      <c r="M347" t="s">
        <v>283</v>
      </c>
      <c r="N347" t="s">
        <v>2150</v>
      </c>
      <c r="O347" t="s">
        <v>2151</v>
      </c>
      <c r="P347" t="s">
        <v>2152</v>
      </c>
      <c r="R347">
        <v>0</v>
      </c>
    </row>
    <row r="348" spans="1:18" x14ac:dyDescent="0.3">
      <c r="A348" t="s">
        <v>1057</v>
      </c>
      <c r="B348">
        <v>20260360</v>
      </c>
      <c r="C348" s="7">
        <v>38718</v>
      </c>
      <c r="D348" s="7">
        <v>73050</v>
      </c>
      <c r="E348" t="s">
        <v>2153</v>
      </c>
      <c r="F348" t="s">
        <v>49</v>
      </c>
      <c r="G348" t="s">
        <v>563</v>
      </c>
      <c r="H348" t="s">
        <v>562</v>
      </c>
      <c r="I348" t="s">
        <v>2154</v>
      </c>
      <c r="J348" t="s">
        <v>1060</v>
      </c>
      <c r="K348">
        <v>38100</v>
      </c>
      <c r="L348" t="s">
        <v>1084</v>
      </c>
      <c r="M348" t="s">
        <v>562</v>
      </c>
      <c r="N348" t="s">
        <v>2155</v>
      </c>
      <c r="O348">
        <v>223.63</v>
      </c>
      <c r="P348" t="s">
        <v>2156</v>
      </c>
      <c r="R348">
        <v>0</v>
      </c>
    </row>
    <row r="349" spans="1:18" x14ac:dyDescent="0.3">
      <c r="A349" t="s">
        <v>1057</v>
      </c>
      <c r="B349">
        <v>20260361</v>
      </c>
      <c r="C349" s="7">
        <v>41974</v>
      </c>
      <c r="D349" s="7">
        <v>73050</v>
      </c>
      <c r="E349" t="s">
        <v>2157</v>
      </c>
      <c r="F349" t="s">
        <v>52</v>
      </c>
      <c r="G349" t="s">
        <v>102</v>
      </c>
      <c r="H349" t="s">
        <v>101</v>
      </c>
      <c r="I349" t="s">
        <v>2158</v>
      </c>
      <c r="J349" t="s">
        <v>1060</v>
      </c>
      <c r="K349">
        <v>38500</v>
      </c>
      <c r="L349" t="s">
        <v>1108</v>
      </c>
      <c r="M349" t="s">
        <v>2159</v>
      </c>
      <c r="N349">
        <v>658.72</v>
      </c>
      <c r="O349">
        <v>131.74</v>
      </c>
      <c r="P349">
        <v>790.46</v>
      </c>
      <c r="R349">
        <v>0</v>
      </c>
    </row>
    <row r="350" spans="1:18" x14ac:dyDescent="0.3">
      <c r="A350" t="s">
        <v>1057</v>
      </c>
      <c r="B350">
        <v>20260362</v>
      </c>
      <c r="C350" s="7">
        <v>41974</v>
      </c>
      <c r="D350" s="7">
        <v>73050</v>
      </c>
      <c r="E350" t="s">
        <v>2160</v>
      </c>
      <c r="F350" t="s">
        <v>49</v>
      </c>
      <c r="G350" t="s">
        <v>62</v>
      </c>
      <c r="H350" t="s">
        <v>138</v>
      </c>
      <c r="I350" t="s">
        <v>2161</v>
      </c>
      <c r="J350" t="s">
        <v>1060</v>
      </c>
      <c r="K350">
        <v>38500</v>
      </c>
      <c r="L350" t="s">
        <v>1282</v>
      </c>
      <c r="M350" t="s">
        <v>138</v>
      </c>
      <c r="N350">
        <v>247.06</v>
      </c>
      <c r="O350">
        <v>49.41</v>
      </c>
      <c r="P350">
        <v>296.47000000000003</v>
      </c>
      <c r="R350">
        <v>0</v>
      </c>
    </row>
    <row r="351" spans="1:18" x14ac:dyDescent="0.3">
      <c r="A351" t="s">
        <v>1057</v>
      </c>
      <c r="B351">
        <v>20260363</v>
      </c>
      <c r="C351" s="7">
        <v>43709</v>
      </c>
      <c r="D351" s="7">
        <v>73050</v>
      </c>
      <c r="E351" t="s">
        <v>2162</v>
      </c>
      <c r="F351" t="s">
        <v>52</v>
      </c>
      <c r="G351" t="s">
        <v>70</v>
      </c>
      <c r="H351" t="s">
        <v>214</v>
      </c>
      <c r="I351" t="s">
        <v>1566</v>
      </c>
      <c r="J351" t="s">
        <v>1060</v>
      </c>
      <c r="K351">
        <v>38000</v>
      </c>
      <c r="L351" t="s">
        <v>1071</v>
      </c>
      <c r="M351" t="s">
        <v>1567</v>
      </c>
      <c r="N351">
        <v>750.88</v>
      </c>
      <c r="O351">
        <v>150.18</v>
      </c>
      <c r="P351">
        <v>901.06</v>
      </c>
      <c r="R351">
        <v>0</v>
      </c>
    </row>
    <row r="352" spans="1:18" x14ac:dyDescent="0.3">
      <c r="A352" t="s">
        <v>1057</v>
      </c>
      <c r="B352">
        <v>20260364</v>
      </c>
      <c r="C352" s="7">
        <v>43647</v>
      </c>
      <c r="D352" s="7">
        <v>73050</v>
      </c>
      <c r="E352" t="s">
        <v>2163</v>
      </c>
      <c r="F352" t="s">
        <v>49</v>
      </c>
      <c r="G352" t="s">
        <v>591</v>
      </c>
      <c r="H352" t="s">
        <v>673</v>
      </c>
      <c r="I352" t="s">
        <v>2164</v>
      </c>
      <c r="J352" t="s">
        <v>1060</v>
      </c>
      <c r="K352">
        <v>38450</v>
      </c>
      <c r="L352" t="s">
        <v>1351</v>
      </c>
      <c r="M352" t="s">
        <v>673</v>
      </c>
      <c r="N352">
        <v>560.32000000000005</v>
      </c>
      <c r="O352">
        <v>112.06</v>
      </c>
      <c r="P352">
        <v>672.38</v>
      </c>
      <c r="R352">
        <v>0</v>
      </c>
    </row>
    <row r="353" spans="1:18" x14ac:dyDescent="0.3">
      <c r="A353" t="s">
        <v>1057</v>
      </c>
      <c r="B353">
        <v>20260365</v>
      </c>
      <c r="C353" s="7">
        <v>41904</v>
      </c>
      <c r="D353" s="7">
        <v>73050</v>
      </c>
      <c r="E353" t="s">
        <v>2165</v>
      </c>
      <c r="F353" t="s">
        <v>49</v>
      </c>
      <c r="G353" t="s">
        <v>122</v>
      </c>
      <c r="H353" t="s">
        <v>566</v>
      </c>
      <c r="I353" t="s">
        <v>2166</v>
      </c>
      <c r="J353" t="s">
        <v>1060</v>
      </c>
      <c r="K353">
        <v>38400</v>
      </c>
      <c r="L353" t="s">
        <v>1139</v>
      </c>
      <c r="M353" t="s">
        <v>567</v>
      </c>
      <c r="N353">
        <v>429.26</v>
      </c>
      <c r="O353">
        <v>85.85</v>
      </c>
      <c r="P353">
        <v>515.11</v>
      </c>
      <c r="R353">
        <v>0</v>
      </c>
    </row>
    <row r="354" spans="1:18" x14ac:dyDescent="0.3">
      <c r="A354" t="s">
        <v>1057</v>
      </c>
      <c r="B354">
        <v>20260606</v>
      </c>
      <c r="C354" s="7">
        <v>46279</v>
      </c>
      <c r="D354" s="7">
        <v>73050</v>
      </c>
      <c r="E354" t="s">
        <v>2167</v>
      </c>
      <c r="F354" t="s">
        <v>49</v>
      </c>
      <c r="G354" t="s">
        <v>747</v>
      </c>
      <c r="H354" t="s">
        <v>745</v>
      </c>
      <c r="I354" t="s">
        <v>1849</v>
      </c>
      <c r="J354" t="s">
        <v>1060</v>
      </c>
      <c r="K354">
        <v>38130</v>
      </c>
      <c r="L354" t="s">
        <v>1160</v>
      </c>
      <c r="M354" t="s">
        <v>2168</v>
      </c>
      <c r="N354">
        <v>455.4</v>
      </c>
      <c r="O354">
        <v>91.08</v>
      </c>
      <c r="P354">
        <v>546.48</v>
      </c>
      <c r="R354">
        <v>0</v>
      </c>
    </row>
    <row r="355" spans="1:18" x14ac:dyDescent="0.3">
      <c r="A355" t="s">
        <v>1057</v>
      </c>
      <c r="B355">
        <v>20260367</v>
      </c>
      <c r="C355" s="7">
        <v>45594</v>
      </c>
      <c r="D355" s="7">
        <v>73050</v>
      </c>
      <c r="E355" t="s">
        <v>2169</v>
      </c>
      <c r="F355" t="s">
        <v>49</v>
      </c>
      <c r="G355" t="s">
        <v>501</v>
      </c>
      <c r="H355" t="s">
        <v>630</v>
      </c>
      <c r="I355" t="s">
        <v>2170</v>
      </c>
      <c r="J355" t="s">
        <v>1060</v>
      </c>
      <c r="K355">
        <v>38400</v>
      </c>
      <c r="L355" t="s">
        <v>2171</v>
      </c>
      <c r="M355" t="s">
        <v>2172</v>
      </c>
      <c r="N355" t="s">
        <v>2173</v>
      </c>
      <c r="O355">
        <v>446</v>
      </c>
      <c r="P355" t="s">
        <v>2174</v>
      </c>
      <c r="R355">
        <v>0</v>
      </c>
    </row>
    <row r="356" spans="1:18" x14ac:dyDescent="0.3">
      <c r="A356" t="s">
        <v>1057</v>
      </c>
      <c r="B356">
        <v>20260368</v>
      </c>
      <c r="C356" s="7">
        <v>43831</v>
      </c>
      <c r="D356" s="7">
        <v>73050</v>
      </c>
      <c r="E356" t="s">
        <v>2175</v>
      </c>
      <c r="F356" t="s">
        <v>49</v>
      </c>
      <c r="G356" t="s">
        <v>565</v>
      </c>
      <c r="H356" t="s">
        <v>564</v>
      </c>
      <c r="I356" t="s">
        <v>2176</v>
      </c>
      <c r="J356" t="s">
        <v>1060</v>
      </c>
      <c r="K356">
        <v>38240</v>
      </c>
      <c r="L356" t="s">
        <v>1469</v>
      </c>
      <c r="M356" t="s">
        <v>564</v>
      </c>
      <c r="N356">
        <v>755.62</v>
      </c>
      <c r="O356">
        <v>151.12</v>
      </c>
      <c r="P356">
        <v>906.74</v>
      </c>
      <c r="R356">
        <v>0</v>
      </c>
    </row>
    <row r="357" spans="1:18" x14ac:dyDescent="0.3">
      <c r="A357" t="s">
        <v>1057</v>
      </c>
      <c r="B357">
        <v>20260369</v>
      </c>
      <c r="C357" s="7">
        <v>45267</v>
      </c>
      <c r="D357" s="7">
        <v>73050</v>
      </c>
      <c r="E357" t="s">
        <v>2177</v>
      </c>
      <c r="F357" t="s">
        <v>49</v>
      </c>
      <c r="G357" t="s">
        <v>568</v>
      </c>
      <c r="H357" t="s">
        <v>567</v>
      </c>
      <c r="I357" t="s">
        <v>2178</v>
      </c>
      <c r="J357" t="s">
        <v>1060</v>
      </c>
      <c r="K357">
        <v>38500</v>
      </c>
      <c r="L357" t="s">
        <v>1282</v>
      </c>
      <c r="M357" t="s">
        <v>567</v>
      </c>
      <c r="N357">
        <v>569.25</v>
      </c>
      <c r="O357">
        <v>113.85</v>
      </c>
      <c r="P357">
        <v>683.1</v>
      </c>
      <c r="R357">
        <v>0</v>
      </c>
    </row>
    <row r="358" spans="1:18" x14ac:dyDescent="0.3">
      <c r="A358" t="s">
        <v>1057</v>
      </c>
      <c r="B358">
        <v>20260370</v>
      </c>
      <c r="C358" s="7">
        <v>44166</v>
      </c>
      <c r="D358" s="7">
        <v>73050</v>
      </c>
      <c r="E358" t="s">
        <v>2179</v>
      </c>
      <c r="F358" t="s">
        <v>52</v>
      </c>
      <c r="G358" t="s">
        <v>58</v>
      </c>
      <c r="H358" t="s">
        <v>348</v>
      </c>
      <c r="I358" t="s">
        <v>2180</v>
      </c>
      <c r="J358" t="s">
        <v>1060</v>
      </c>
      <c r="K358">
        <v>38240</v>
      </c>
      <c r="L358" t="s">
        <v>1469</v>
      </c>
      <c r="M358" t="s">
        <v>2181</v>
      </c>
      <c r="N358">
        <v>138</v>
      </c>
      <c r="O358">
        <v>27.6</v>
      </c>
      <c r="P358">
        <v>165.6</v>
      </c>
      <c r="R358">
        <v>0</v>
      </c>
    </row>
    <row r="359" spans="1:18" x14ac:dyDescent="0.3">
      <c r="A359" t="s">
        <v>1057</v>
      </c>
      <c r="B359">
        <v>20260371</v>
      </c>
      <c r="C359" s="7">
        <v>42522</v>
      </c>
      <c r="D359" s="7">
        <v>73050</v>
      </c>
      <c r="E359" t="s">
        <v>2182</v>
      </c>
      <c r="F359" t="s">
        <v>49</v>
      </c>
      <c r="G359" t="s">
        <v>744</v>
      </c>
      <c r="H359" t="s">
        <v>743</v>
      </c>
      <c r="I359" t="s">
        <v>2183</v>
      </c>
      <c r="J359" t="s">
        <v>1060</v>
      </c>
      <c r="K359">
        <v>38560</v>
      </c>
      <c r="L359" t="s">
        <v>2184</v>
      </c>
      <c r="M359" t="s">
        <v>2185</v>
      </c>
      <c r="N359">
        <v>284.36</v>
      </c>
      <c r="O359">
        <v>56.87</v>
      </c>
      <c r="P359">
        <v>341.23</v>
      </c>
      <c r="R359">
        <v>0</v>
      </c>
    </row>
    <row r="360" spans="1:18" x14ac:dyDescent="0.3">
      <c r="A360" t="s">
        <v>1057</v>
      </c>
      <c r="B360">
        <v>20260372</v>
      </c>
      <c r="C360" s="7">
        <v>43525</v>
      </c>
      <c r="D360" s="7">
        <v>73050</v>
      </c>
      <c r="E360" t="s">
        <v>2186</v>
      </c>
      <c r="F360" t="s">
        <v>49</v>
      </c>
      <c r="G360" t="s">
        <v>262</v>
      </c>
      <c r="H360" t="s">
        <v>772</v>
      </c>
      <c r="I360" t="s">
        <v>2187</v>
      </c>
      <c r="J360" t="s">
        <v>1060</v>
      </c>
      <c r="K360">
        <v>38340</v>
      </c>
      <c r="L360" t="s">
        <v>1879</v>
      </c>
      <c r="M360" t="s">
        <v>2188</v>
      </c>
      <c r="N360">
        <v>343.1</v>
      </c>
      <c r="O360">
        <v>68.62</v>
      </c>
      <c r="P360">
        <v>411.72</v>
      </c>
      <c r="R360">
        <v>0</v>
      </c>
    </row>
    <row r="361" spans="1:18" x14ac:dyDescent="0.3">
      <c r="A361" t="s">
        <v>1057</v>
      </c>
      <c r="B361">
        <v>20260373</v>
      </c>
      <c r="C361" s="7">
        <v>41609</v>
      </c>
      <c r="D361" s="7">
        <v>73050</v>
      </c>
      <c r="E361" t="s">
        <v>2189</v>
      </c>
      <c r="F361" t="s">
        <v>49</v>
      </c>
      <c r="G361" t="s">
        <v>252</v>
      </c>
      <c r="H361" t="s">
        <v>449</v>
      </c>
      <c r="I361" t="s">
        <v>2190</v>
      </c>
      <c r="J361" t="s">
        <v>1060</v>
      </c>
      <c r="K361">
        <v>38000</v>
      </c>
      <c r="L361" t="s">
        <v>1084</v>
      </c>
      <c r="M361" t="s">
        <v>2191</v>
      </c>
      <c r="N361">
        <v>335.68</v>
      </c>
      <c r="O361">
        <v>67.14</v>
      </c>
      <c r="P361">
        <v>402.82</v>
      </c>
      <c r="R361">
        <v>0</v>
      </c>
    </row>
    <row r="362" spans="1:18" x14ac:dyDescent="0.3">
      <c r="A362" t="s">
        <v>1057</v>
      </c>
      <c r="B362">
        <v>20260374</v>
      </c>
      <c r="C362" s="7">
        <v>43770</v>
      </c>
      <c r="D362" s="7">
        <v>73050</v>
      </c>
      <c r="E362" t="s">
        <v>2192</v>
      </c>
      <c r="F362" t="s">
        <v>49</v>
      </c>
      <c r="G362" t="s">
        <v>1147</v>
      </c>
      <c r="H362" t="s">
        <v>472</v>
      </c>
      <c r="I362" t="s">
        <v>2193</v>
      </c>
      <c r="J362" t="s">
        <v>1060</v>
      </c>
      <c r="K362">
        <v>38000</v>
      </c>
      <c r="L362" t="s">
        <v>1084</v>
      </c>
      <c r="M362" t="s">
        <v>472</v>
      </c>
      <c r="N362">
        <v>379.44</v>
      </c>
      <c r="O362">
        <v>75.89</v>
      </c>
      <c r="P362">
        <v>455.33</v>
      </c>
      <c r="R362">
        <v>0</v>
      </c>
    </row>
    <row r="363" spans="1:18" x14ac:dyDescent="0.3">
      <c r="A363" t="s">
        <v>1057</v>
      </c>
      <c r="B363">
        <v>20260375</v>
      </c>
      <c r="C363" s="7">
        <v>44013</v>
      </c>
      <c r="D363" s="7">
        <v>73050</v>
      </c>
      <c r="E363" t="s">
        <v>2194</v>
      </c>
      <c r="F363" t="s">
        <v>49</v>
      </c>
      <c r="G363" t="s">
        <v>62</v>
      </c>
      <c r="H363" t="s">
        <v>571</v>
      </c>
      <c r="I363" t="s">
        <v>2195</v>
      </c>
      <c r="J363" t="s">
        <v>1060</v>
      </c>
      <c r="K363">
        <v>38500</v>
      </c>
      <c r="L363" t="s">
        <v>1282</v>
      </c>
      <c r="M363" t="s">
        <v>571</v>
      </c>
      <c r="N363" t="s">
        <v>2196</v>
      </c>
      <c r="O363">
        <v>226.69</v>
      </c>
      <c r="P363" t="s">
        <v>2197</v>
      </c>
      <c r="R363">
        <v>0</v>
      </c>
    </row>
    <row r="364" spans="1:18" x14ac:dyDescent="0.3">
      <c r="A364" t="s">
        <v>1057</v>
      </c>
      <c r="B364">
        <v>20260376</v>
      </c>
      <c r="C364" s="7">
        <v>41760</v>
      </c>
      <c r="D364" s="7">
        <v>73050</v>
      </c>
      <c r="E364" t="s">
        <v>2198</v>
      </c>
      <c r="F364" t="s">
        <v>49</v>
      </c>
      <c r="G364" t="s">
        <v>92</v>
      </c>
      <c r="H364" t="s">
        <v>2199</v>
      </c>
      <c r="I364" t="s">
        <v>2200</v>
      </c>
      <c r="J364" t="s">
        <v>1060</v>
      </c>
      <c r="K364">
        <v>38500</v>
      </c>
      <c r="L364" t="s">
        <v>1108</v>
      </c>
      <c r="M364" t="s">
        <v>2201</v>
      </c>
      <c r="N364" t="s">
        <v>2202</v>
      </c>
      <c r="O364">
        <v>208.1</v>
      </c>
      <c r="P364" t="s">
        <v>2203</v>
      </c>
      <c r="R364">
        <v>0</v>
      </c>
    </row>
    <row r="365" spans="1:18" x14ac:dyDescent="0.3">
      <c r="A365" t="s">
        <v>1057</v>
      </c>
      <c r="B365">
        <v>20260377</v>
      </c>
      <c r="C365" s="7">
        <v>41791</v>
      </c>
      <c r="D365" s="7">
        <v>73050</v>
      </c>
      <c r="E365" t="s">
        <v>2204</v>
      </c>
      <c r="F365" t="s">
        <v>49</v>
      </c>
      <c r="G365" t="s">
        <v>573</v>
      </c>
      <c r="H365" t="s">
        <v>572</v>
      </c>
      <c r="I365" t="s">
        <v>2205</v>
      </c>
      <c r="J365" t="s">
        <v>1060</v>
      </c>
      <c r="K365">
        <v>38500</v>
      </c>
      <c r="L365" t="s">
        <v>1282</v>
      </c>
      <c r="M365" t="s">
        <v>572</v>
      </c>
      <c r="N365">
        <v>634.30999999999995</v>
      </c>
      <c r="O365">
        <v>126.86</v>
      </c>
      <c r="P365">
        <v>761.17</v>
      </c>
      <c r="R365">
        <v>0</v>
      </c>
    </row>
    <row r="366" spans="1:18" x14ac:dyDescent="0.3">
      <c r="A366" t="s">
        <v>1057</v>
      </c>
      <c r="B366">
        <v>20260378</v>
      </c>
      <c r="C366" s="7">
        <v>44263</v>
      </c>
      <c r="D366" s="7">
        <v>73050</v>
      </c>
      <c r="E366" t="s">
        <v>2206</v>
      </c>
      <c r="F366" t="s">
        <v>52</v>
      </c>
      <c r="G366" t="s">
        <v>692</v>
      </c>
      <c r="H366" t="s">
        <v>691</v>
      </c>
      <c r="I366" t="s">
        <v>2207</v>
      </c>
      <c r="J366" t="s">
        <v>1060</v>
      </c>
      <c r="K366">
        <v>38240</v>
      </c>
      <c r="L366" t="s">
        <v>1233</v>
      </c>
      <c r="M366" t="s">
        <v>2208</v>
      </c>
      <c r="N366" t="s">
        <v>2209</v>
      </c>
      <c r="O366" t="s">
        <v>2210</v>
      </c>
      <c r="P366" t="s">
        <v>2211</v>
      </c>
      <c r="R366">
        <v>0</v>
      </c>
    </row>
    <row r="367" spans="1:18" x14ac:dyDescent="0.3">
      <c r="A367" t="s">
        <v>1057</v>
      </c>
      <c r="B367">
        <v>20260379</v>
      </c>
      <c r="C367" s="7">
        <v>42736</v>
      </c>
      <c r="D367" s="7">
        <v>73050</v>
      </c>
      <c r="E367" t="s">
        <v>2212</v>
      </c>
      <c r="F367" t="s">
        <v>52</v>
      </c>
      <c r="G367" t="s">
        <v>58</v>
      </c>
      <c r="H367" t="s">
        <v>233</v>
      </c>
      <c r="I367" t="s">
        <v>2213</v>
      </c>
      <c r="J367" t="s">
        <v>1060</v>
      </c>
      <c r="K367">
        <v>38000</v>
      </c>
      <c r="L367" t="s">
        <v>1071</v>
      </c>
      <c r="M367" t="s">
        <v>2214</v>
      </c>
      <c r="N367" t="s">
        <v>2215</v>
      </c>
      <c r="O367">
        <v>234.6</v>
      </c>
      <c r="P367" t="s">
        <v>2216</v>
      </c>
      <c r="R367">
        <v>0</v>
      </c>
    </row>
    <row r="368" spans="1:18" x14ac:dyDescent="0.3">
      <c r="A368" t="s">
        <v>1057</v>
      </c>
      <c r="B368">
        <v>20260380</v>
      </c>
      <c r="C368" s="7">
        <v>46239</v>
      </c>
      <c r="D368" s="7">
        <v>73050</v>
      </c>
      <c r="E368" t="s">
        <v>2217</v>
      </c>
      <c r="F368" t="s">
        <v>49</v>
      </c>
      <c r="G368" t="s">
        <v>796</v>
      </c>
      <c r="H368" t="s">
        <v>795</v>
      </c>
      <c r="I368" t="s">
        <v>2218</v>
      </c>
      <c r="J368" t="s">
        <v>1060</v>
      </c>
      <c r="K368">
        <v>38100</v>
      </c>
      <c r="L368" t="s">
        <v>1084</v>
      </c>
      <c r="M368" t="s">
        <v>2219</v>
      </c>
      <c r="N368">
        <v>531.76</v>
      </c>
      <c r="O368">
        <v>106.35</v>
      </c>
      <c r="P368">
        <v>638.11</v>
      </c>
      <c r="R368">
        <v>0</v>
      </c>
    </row>
    <row r="369" spans="1:18" x14ac:dyDescent="0.3">
      <c r="A369" t="s">
        <v>1057</v>
      </c>
      <c r="B369">
        <v>20260381</v>
      </c>
      <c r="C369" s="7">
        <v>41548</v>
      </c>
      <c r="D369" s="7">
        <v>73050</v>
      </c>
      <c r="E369" t="s">
        <v>2220</v>
      </c>
      <c r="F369" t="s">
        <v>49</v>
      </c>
      <c r="G369" t="s">
        <v>160</v>
      </c>
      <c r="H369" t="s">
        <v>749</v>
      </c>
      <c r="I369" t="s">
        <v>2221</v>
      </c>
      <c r="J369" t="s">
        <v>1060</v>
      </c>
      <c r="K369">
        <v>38410</v>
      </c>
      <c r="L369" t="s">
        <v>2222</v>
      </c>
      <c r="M369" t="s">
        <v>2223</v>
      </c>
      <c r="N369">
        <v>379.15</v>
      </c>
      <c r="O369">
        <v>75.83</v>
      </c>
      <c r="P369">
        <v>454.98</v>
      </c>
      <c r="R369">
        <v>0</v>
      </c>
    </row>
    <row r="370" spans="1:18" x14ac:dyDescent="0.3">
      <c r="A370" t="s">
        <v>1057</v>
      </c>
      <c r="B370">
        <v>20260382</v>
      </c>
      <c r="C370" s="7">
        <v>42186</v>
      </c>
      <c r="D370" s="7">
        <v>73050</v>
      </c>
      <c r="E370" t="s">
        <v>2224</v>
      </c>
      <c r="F370" t="s">
        <v>49</v>
      </c>
      <c r="G370" t="s">
        <v>695</v>
      </c>
      <c r="H370" t="s">
        <v>694</v>
      </c>
      <c r="I370" t="s">
        <v>2225</v>
      </c>
      <c r="J370" t="s">
        <v>1060</v>
      </c>
      <c r="K370">
        <v>38100</v>
      </c>
      <c r="L370" t="s">
        <v>1071</v>
      </c>
      <c r="M370" t="s">
        <v>694</v>
      </c>
      <c r="N370">
        <v>324.64999999999998</v>
      </c>
      <c r="O370">
        <v>64.930000000000007</v>
      </c>
      <c r="P370">
        <v>389.58</v>
      </c>
      <c r="R370">
        <v>0</v>
      </c>
    </row>
    <row r="371" spans="1:18" x14ac:dyDescent="0.3">
      <c r="A371" t="s">
        <v>1057</v>
      </c>
      <c r="B371">
        <v>20260383</v>
      </c>
      <c r="C371" s="7">
        <v>46239</v>
      </c>
      <c r="D371" s="7">
        <v>73050</v>
      </c>
      <c r="F371" t="s">
        <v>49</v>
      </c>
      <c r="G371" t="s">
        <v>92</v>
      </c>
      <c r="H371" t="s">
        <v>367</v>
      </c>
      <c r="I371" t="s">
        <v>2226</v>
      </c>
      <c r="J371" t="s">
        <v>1060</v>
      </c>
      <c r="K371">
        <v>38500</v>
      </c>
      <c r="L371" t="s">
        <v>1108</v>
      </c>
      <c r="M371" t="s">
        <v>2227</v>
      </c>
      <c r="N371">
        <v>590</v>
      </c>
      <c r="O371">
        <v>118</v>
      </c>
      <c r="P371">
        <v>708</v>
      </c>
      <c r="R371">
        <v>0</v>
      </c>
    </row>
    <row r="372" spans="1:18" x14ac:dyDescent="0.3">
      <c r="A372" t="s">
        <v>1057</v>
      </c>
      <c r="B372">
        <v>20260384</v>
      </c>
      <c r="C372" s="7">
        <v>38596</v>
      </c>
      <c r="D372" s="7">
        <v>73050</v>
      </c>
      <c r="E372" t="s">
        <v>2228</v>
      </c>
      <c r="F372" t="s">
        <v>49</v>
      </c>
      <c r="G372" t="s">
        <v>1147</v>
      </c>
      <c r="H372" t="s">
        <v>693</v>
      </c>
      <c r="I372" t="s">
        <v>2229</v>
      </c>
      <c r="J372" t="s">
        <v>1060</v>
      </c>
      <c r="K372">
        <v>38100</v>
      </c>
      <c r="L372" t="s">
        <v>1071</v>
      </c>
      <c r="M372" t="s">
        <v>2230</v>
      </c>
      <c r="N372">
        <v>725.56</v>
      </c>
      <c r="O372">
        <v>145.11000000000001</v>
      </c>
      <c r="P372">
        <v>870.67</v>
      </c>
      <c r="R372">
        <v>0</v>
      </c>
    </row>
    <row r="373" spans="1:18" x14ac:dyDescent="0.3">
      <c r="A373" t="s">
        <v>1057</v>
      </c>
      <c r="B373">
        <v>20260385</v>
      </c>
      <c r="C373" s="7">
        <v>43617</v>
      </c>
      <c r="D373" s="7">
        <v>73050</v>
      </c>
      <c r="E373" t="s">
        <v>2231</v>
      </c>
      <c r="F373" t="s">
        <v>52</v>
      </c>
      <c r="G373" t="s">
        <v>216</v>
      </c>
      <c r="H373" t="s">
        <v>215</v>
      </c>
      <c r="I373" t="s">
        <v>215</v>
      </c>
      <c r="J373" t="s">
        <v>1060</v>
      </c>
      <c r="K373">
        <v>38000</v>
      </c>
      <c r="L373" t="s">
        <v>1071</v>
      </c>
      <c r="M373" t="s">
        <v>2232</v>
      </c>
      <c r="N373">
        <v>812.07</v>
      </c>
      <c r="O373">
        <v>162.41</v>
      </c>
      <c r="P373">
        <v>974.48</v>
      </c>
      <c r="R373">
        <v>0</v>
      </c>
    </row>
    <row r="374" spans="1:18" x14ac:dyDescent="0.3">
      <c r="A374" t="s">
        <v>1057</v>
      </c>
      <c r="B374">
        <v>20260386</v>
      </c>
      <c r="C374" s="7">
        <v>46239</v>
      </c>
      <c r="D374" s="7">
        <v>73050</v>
      </c>
      <c r="E374" t="s">
        <v>2233</v>
      </c>
      <c r="F374" t="s">
        <v>49</v>
      </c>
      <c r="G374" t="s">
        <v>130</v>
      </c>
      <c r="H374" t="s">
        <v>129</v>
      </c>
      <c r="I374" t="s">
        <v>129</v>
      </c>
      <c r="J374" t="s">
        <v>1060</v>
      </c>
      <c r="K374">
        <v>38000</v>
      </c>
      <c r="L374" t="s">
        <v>1084</v>
      </c>
      <c r="M374" t="s">
        <v>129</v>
      </c>
      <c r="N374">
        <v>448.63</v>
      </c>
      <c r="O374">
        <v>89.73</v>
      </c>
      <c r="P374">
        <v>538.36</v>
      </c>
      <c r="R374">
        <v>0</v>
      </c>
    </row>
    <row r="375" spans="1:18" x14ac:dyDescent="0.3">
      <c r="A375" t="s">
        <v>1057</v>
      </c>
      <c r="B375">
        <v>20260387</v>
      </c>
      <c r="C375" s="7">
        <v>46239</v>
      </c>
      <c r="D375" s="7">
        <v>73050</v>
      </c>
      <c r="E375" t="s">
        <v>2234</v>
      </c>
      <c r="F375" t="s">
        <v>49</v>
      </c>
      <c r="G375" t="s">
        <v>167</v>
      </c>
      <c r="H375" t="s">
        <v>774</v>
      </c>
      <c r="I375" t="s">
        <v>2235</v>
      </c>
      <c r="J375" t="s">
        <v>1060</v>
      </c>
      <c r="K375">
        <v>38000</v>
      </c>
      <c r="L375" t="s">
        <v>1084</v>
      </c>
      <c r="M375" t="s">
        <v>2236</v>
      </c>
      <c r="N375">
        <v>548.97</v>
      </c>
      <c r="O375">
        <v>109.79</v>
      </c>
      <c r="P375">
        <v>658.76</v>
      </c>
      <c r="R375">
        <v>0</v>
      </c>
    </row>
    <row r="376" spans="1:18" x14ac:dyDescent="0.3">
      <c r="A376" t="s">
        <v>1057</v>
      </c>
      <c r="B376">
        <v>20260388</v>
      </c>
      <c r="C376" s="7">
        <v>44600</v>
      </c>
      <c r="D376" s="7">
        <v>73050</v>
      </c>
      <c r="E376" t="s">
        <v>2237</v>
      </c>
      <c r="F376" t="s">
        <v>49</v>
      </c>
      <c r="G376" t="s">
        <v>605</v>
      </c>
      <c r="H376" t="s">
        <v>782</v>
      </c>
      <c r="I376" t="s">
        <v>2238</v>
      </c>
      <c r="K376">
        <v>73190</v>
      </c>
      <c r="L376" t="s">
        <v>2239</v>
      </c>
      <c r="M376" t="s">
        <v>782</v>
      </c>
      <c r="N376">
        <v>602.98</v>
      </c>
      <c r="O376">
        <v>120.6</v>
      </c>
      <c r="P376">
        <v>723.58</v>
      </c>
      <c r="R376">
        <v>0</v>
      </c>
    </row>
    <row r="377" spans="1:18" x14ac:dyDescent="0.3">
      <c r="A377" t="s">
        <v>1057</v>
      </c>
      <c r="B377">
        <v>20260389</v>
      </c>
      <c r="C377" s="7">
        <v>46239</v>
      </c>
      <c r="D377" s="7">
        <v>73050</v>
      </c>
      <c r="E377" t="s">
        <v>2240</v>
      </c>
      <c r="F377" t="s">
        <v>49</v>
      </c>
      <c r="G377" t="s">
        <v>114</v>
      </c>
      <c r="H377" t="s">
        <v>592</v>
      </c>
      <c r="I377" t="s">
        <v>2241</v>
      </c>
      <c r="J377" t="s">
        <v>1060</v>
      </c>
      <c r="K377">
        <v>38000</v>
      </c>
      <c r="L377" t="s">
        <v>1071</v>
      </c>
      <c r="M377" t="s">
        <v>592</v>
      </c>
      <c r="N377">
        <v>283.27</v>
      </c>
      <c r="O377">
        <v>56.65</v>
      </c>
      <c r="P377">
        <v>339.92</v>
      </c>
      <c r="R377">
        <v>0</v>
      </c>
    </row>
    <row r="378" spans="1:18" x14ac:dyDescent="0.3">
      <c r="A378" t="s">
        <v>1057</v>
      </c>
      <c r="B378">
        <v>20260390</v>
      </c>
      <c r="C378" s="7">
        <v>46239</v>
      </c>
      <c r="D378" s="7">
        <v>73050</v>
      </c>
      <c r="E378" t="s">
        <v>2242</v>
      </c>
      <c r="F378" t="s">
        <v>49</v>
      </c>
      <c r="G378" t="s">
        <v>591</v>
      </c>
      <c r="H378" t="s">
        <v>590</v>
      </c>
      <c r="I378" t="s">
        <v>2243</v>
      </c>
      <c r="J378" t="s">
        <v>1060</v>
      </c>
      <c r="K378">
        <v>38450</v>
      </c>
      <c r="L378" t="s">
        <v>1351</v>
      </c>
      <c r="M378" t="s">
        <v>590</v>
      </c>
      <c r="N378">
        <v>524.04</v>
      </c>
      <c r="O378">
        <v>104.81</v>
      </c>
      <c r="P378">
        <v>628.85</v>
      </c>
      <c r="R378">
        <v>0</v>
      </c>
    </row>
    <row r="379" spans="1:18" x14ac:dyDescent="0.3">
      <c r="A379" t="s">
        <v>1057</v>
      </c>
      <c r="B379">
        <v>20260391</v>
      </c>
      <c r="C379" s="7">
        <v>46239</v>
      </c>
      <c r="D379" s="7">
        <v>73050</v>
      </c>
      <c r="E379" t="s">
        <v>2244</v>
      </c>
      <c r="F379" t="s">
        <v>52</v>
      </c>
      <c r="G379" t="s">
        <v>58</v>
      </c>
      <c r="H379" t="s">
        <v>103</v>
      </c>
      <c r="I379" t="s">
        <v>2245</v>
      </c>
      <c r="J379" t="s">
        <v>1060</v>
      </c>
      <c r="K379">
        <v>38000</v>
      </c>
      <c r="L379" t="s">
        <v>1071</v>
      </c>
      <c r="M379" t="s">
        <v>103</v>
      </c>
      <c r="N379">
        <v>558.64</v>
      </c>
      <c r="O379">
        <v>111.73</v>
      </c>
      <c r="P379">
        <v>670.37</v>
      </c>
      <c r="R379">
        <v>0</v>
      </c>
    </row>
    <row r="380" spans="1:18" x14ac:dyDescent="0.3">
      <c r="A380" t="s">
        <v>1057</v>
      </c>
      <c r="B380">
        <v>20260392</v>
      </c>
      <c r="C380" s="7">
        <v>46239</v>
      </c>
      <c r="D380" s="7">
        <v>73050</v>
      </c>
      <c r="E380" t="s">
        <v>2246</v>
      </c>
      <c r="F380" t="s">
        <v>49</v>
      </c>
      <c r="G380" t="s">
        <v>56</v>
      </c>
      <c r="H380" t="s">
        <v>154</v>
      </c>
      <c r="I380" t="s">
        <v>2247</v>
      </c>
      <c r="J380" t="s">
        <v>1060</v>
      </c>
      <c r="K380">
        <v>38000</v>
      </c>
      <c r="L380" t="s">
        <v>1084</v>
      </c>
      <c r="M380" t="s">
        <v>154</v>
      </c>
      <c r="N380">
        <v>235.88</v>
      </c>
      <c r="O380">
        <v>47.18</v>
      </c>
      <c r="P380">
        <v>283.06</v>
      </c>
      <c r="R380">
        <v>0</v>
      </c>
    </row>
    <row r="381" spans="1:18" x14ac:dyDescent="0.3">
      <c r="A381" t="s">
        <v>1057</v>
      </c>
      <c r="B381">
        <v>20260393</v>
      </c>
      <c r="C381" s="7">
        <v>46239</v>
      </c>
      <c r="D381" s="7">
        <v>73050</v>
      </c>
      <c r="E381" t="s">
        <v>2248</v>
      </c>
      <c r="F381" t="s">
        <v>52</v>
      </c>
      <c r="G381" t="s">
        <v>589</v>
      </c>
      <c r="H381" t="s">
        <v>588</v>
      </c>
      <c r="I381" t="s">
        <v>2249</v>
      </c>
      <c r="J381" t="s">
        <v>1060</v>
      </c>
      <c r="K381">
        <v>38240</v>
      </c>
      <c r="L381" t="s">
        <v>1469</v>
      </c>
      <c r="M381" t="s">
        <v>588</v>
      </c>
      <c r="N381" t="s">
        <v>2250</v>
      </c>
      <c r="O381">
        <v>939.3</v>
      </c>
      <c r="P381" t="s">
        <v>2251</v>
      </c>
      <c r="R381">
        <v>0</v>
      </c>
    </row>
    <row r="382" spans="1:18" x14ac:dyDescent="0.3">
      <c r="A382" t="s">
        <v>1057</v>
      </c>
      <c r="B382">
        <v>20260394</v>
      </c>
      <c r="C382" s="7">
        <v>46239</v>
      </c>
      <c r="D382" s="7">
        <v>73050</v>
      </c>
      <c r="E382" t="s">
        <v>2252</v>
      </c>
      <c r="F382" t="s">
        <v>49</v>
      </c>
      <c r="G382" t="s">
        <v>56</v>
      </c>
      <c r="H382" t="s">
        <v>131</v>
      </c>
      <c r="I382" t="s">
        <v>2253</v>
      </c>
      <c r="J382" t="s">
        <v>1060</v>
      </c>
      <c r="K382">
        <v>38000</v>
      </c>
      <c r="L382" t="s">
        <v>1084</v>
      </c>
      <c r="M382" t="s">
        <v>131</v>
      </c>
      <c r="N382">
        <v>373.53</v>
      </c>
      <c r="O382">
        <v>74.709999999999994</v>
      </c>
      <c r="P382">
        <v>448.24</v>
      </c>
      <c r="R382">
        <v>0</v>
      </c>
    </row>
    <row r="383" spans="1:18" x14ac:dyDescent="0.3">
      <c r="A383" t="s">
        <v>1057</v>
      </c>
      <c r="B383">
        <v>20260395</v>
      </c>
      <c r="C383" s="7">
        <v>46239</v>
      </c>
      <c r="D383" s="7">
        <v>73050</v>
      </c>
      <c r="E383" t="s">
        <v>2254</v>
      </c>
      <c r="F383" t="s">
        <v>52</v>
      </c>
      <c r="G383" t="s">
        <v>156</v>
      </c>
      <c r="H383" t="s">
        <v>570</v>
      </c>
      <c r="I383" t="s">
        <v>2255</v>
      </c>
      <c r="J383" t="s">
        <v>1060</v>
      </c>
      <c r="K383">
        <v>38420</v>
      </c>
      <c r="L383" t="s">
        <v>2256</v>
      </c>
      <c r="M383" t="s">
        <v>2257</v>
      </c>
      <c r="N383" t="s">
        <v>2258</v>
      </c>
      <c r="O383">
        <v>227.25</v>
      </c>
      <c r="P383" t="s">
        <v>2259</v>
      </c>
      <c r="R383">
        <v>0</v>
      </c>
    </row>
    <row r="384" spans="1:18" x14ac:dyDescent="0.3">
      <c r="A384" t="s">
        <v>1057</v>
      </c>
      <c r="B384">
        <v>20260396</v>
      </c>
      <c r="C384" s="7">
        <v>46239</v>
      </c>
      <c r="D384" s="7">
        <v>73050</v>
      </c>
      <c r="E384" t="s">
        <v>2260</v>
      </c>
      <c r="F384" t="s">
        <v>49</v>
      </c>
      <c r="G384" t="s">
        <v>647</v>
      </c>
      <c r="H384" t="s">
        <v>646</v>
      </c>
      <c r="I384" t="s">
        <v>2261</v>
      </c>
      <c r="J384" t="s">
        <v>1060</v>
      </c>
      <c r="K384">
        <v>38500</v>
      </c>
      <c r="L384" t="s">
        <v>1108</v>
      </c>
      <c r="M384" t="s">
        <v>646</v>
      </c>
      <c r="N384">
        <v>864.76</v>
      </c>
      <c r="O384">
        <v>172.95</v>
      </c>
      <c r="P384" t="s">
        <v>2262</v>
      </c>
      <c r="R384">
        <v>0</v>
      </c>
    </row>
    <row r="385" spans="1:18" x14ac:dyDescent="0.3">
      <c r="A385" t="s">
        <v>1057</v>
      </c>
      <c r="B385">
        <v>20260397</v>
      </c>
      <c r="C385" s="7">
        <v>46239</v>
      </c>
      <c r="D385" s="7">
        <v>73050</v>
      </c>
      <c r="E385" t="s">
        <v>2263</v>
      </c>
      <c r="F385" t="s">
        <v>49</v>
      </c>
      <c r="G385" t="s">
        <v>180</v>
      </c>
      <c r="H385" t="s">
        <v>245</v>
      </c>
      <c r="I385" t="s">
        <v>2264</v>
      </c>
      <c r="J385" t="s">
        <v>1060</v>
      </c>
      <c r="K385">
        <v>73000</v>
      </c>
      <c r="L385" t="s">
        <v>1061</v>
      </c>
      <c r="M385" t="s">
        <v>2265</v>
      </c>
      <c r="N385" t="s">
        <v>2266</v>
      </c>
      <c r="O385">
        <v>400.64</v>
      </c>
      <c r="P385" t="s">
        <v>2267</v>
      </c>
      <c r="R385">
        <v>0</v>
      </c>
    </row>
    <row r="386" spans="1:18" x14ac:dyDescent="0.3">
      <c r="A386" t="s">
        <v>1057</v>
      </c>
      <c r="B386">
        <v>20260398</v>
      </c>
      <c r="C386" s="7">
        <v>46239</v>
      </c>
      <c r="D386" s="7">
        <v>73050</v>
      </c>
      <c r="E386" t="s">
        <v>2268</v>
      </c>
      <c r="F386" t="s">
        <v>52</v>
      </c>
      <c r="G386" t="s">
        <v>58</v>
      </c>
      <c r="H386" t="s">
        <v>163</v>
      </c>
      <c r="I386" t="s">
        <v>2269</v>
      </c>
      <c r="J386" t="s">
        <v>1060</v>
      </c>
      <c r="K386">
        <v>38000</v>
      </c>
      <c r="L386" t="s">
        <v>1071</v>
      </c>
      <c r="M386" t="s">
        <v>2270</v>
      </c>
      <c r="N386" t="s">
        <v>2271</v>
      </c>
      <c r="O386">
        <v>241.93</v>
      </c>
      <c r="P386" t="s">
        <v>2272</v>
      </c>
      <c r="R386">
        <v>0</v>
      </c>
    </row>
    <row r="387" spans="1:18" x14ac:dyDescent="0.3">
      <c r="A387" t="s">
        <v>1057</v>
      </c>
      <c r="B387">
        <v>20260399</v>
      </c>
      <c r="C387" s="7">
        <v>46239</v>
      </c>
      <c r="D387" s="7">
        <v>73050</v>
      </c>
      <c r="E387" t="s">
        <v>2273</v>
      </c>
      <c r="F387" t="s">
        <v>52</v>
      </c>
      <c r="G387" t="s">
        <v>70</v>
      </c>
      <c r="H387" t="s">
        <v>81</v>
      </c>
      <c r="I387" t="s">
        <v>2274</v>
      </c>
      <c r="J387" t="s">
        <v>1060</v>
      </c>
      <c r="K387">
        <v>38000</v>
      </c>
      <c r="L387" t="s">
        <v>1071</v>
      </c>
      <c r="M387" t="s">
        <v>2275</v>
      </c>
      <c r="N387" t="s">
        <v>2276</v>
      </c>
      <c r="O387">
        <v>385.33</v>
      </c>
      <c r="P387" t="s">
        <v>2277</v>
      </c>
      <c r="R387">
        <v>0</v>
      </c>
    </row>
    <row r="388" spans="1:18" x14ac:dyDescent="0.3">
      <c r="A388" t="s">
        <v>1057</v>
      </c>
      <c r="B388">
        <v>20260400</v>
      </c>
      <c r="C388" s="7">
        <v>46239</v>
      </c>
      <c r="D388" s="7">
        <v>73050</v>
      </c>
      <c r="E388" t="s">
        <v>2278</v>
      </c>
      <c r="F388" t="s">
        <v>49</v>
      </c>
      <c r="G388" t="s">
        <v>294</v>
      </c>
      <c r="H388" t="s">
        <v>293</v>
      </c>
      <c r="I388" t="s">
        <v>2279</v>
      </c>
      <c r="J388" t="s">
        <v>1060</v>
      </c>
      <c r="K388">
        <v>38760</v>
      </c>
      <c r="L388" t="s">
        <v>2280</v>
      </c>
      <c r="M388" t="s">
        <v>293</v>
      </c>
      <c r="N388">
        <v>355.55</v>
      </c>
      <c r="O388">
        <v>71.11</v>
      </c>
      <c r="P388">
        <v>426.66</v>
      </c>
      <c r="R388">
        <v>0</v>
      </c>
    </row>
    <row r="389" spans="1:18" x14ac:dyDescent="0.3">
      <c r="A389" t="s">
        <v>1057</v>
      </c>
      <c r="B389">
        <v>20260401</v>
      </c>
      <c r="C389" s="7">
        <v>42430</v>
      </c>
      <c r="D389" s="7">
        <v>73050</v>
      </c>
      <c r="E389" t="s">
        <v>2281</v>
      </c>
      <c r="F389" t="s">
        <v>49</v>
      </c>
      <c r="G389" t="s">
        <v>290</v>
      </c>
      <c r="H389" t="s">
        <v>593</v>
      </c>
      <c r="I389" t="s">
        <v>2282</v>
      </c>
      <c r="J389" t="s">
        <v>1060</v>
      </c>
      <c r="K389">
        <v>38500</v>
      </c>
      <c r="L389" t="s">
        <v>1108</v>
      </c>
      <c r="M389" t="s">
        <v>593</v>
      </c>
      <c r="N389">
        <v>219.94</v>
      </c>
      <c r="O389">
        <v>43.99</v>
      </c>
      <c r="P389">
        <v>263.93</v>
      </c>
      <c r="R389">
        <v>0</v>
      </c>
    </row>
    <row r="390" spans="1:18" x14ac:dyDescent="0.3">
      <c r="A390" t="s">
        <v>1057</v>
      </c>
      <c r="B390">
        <v>20260402</v>
      </c>
      <c r="C390" s="7">
        <v>40575</v>
      </c>
      <c r="D390" s="7">
        <v>73050</v>
      </c>
      <c r="E390" t="s">
        <v>2283</v>
      </c>
      <c r="F390" t="s">
        <v>49</v>
      </c>
      <c r="G390" t="s">
        <v>225</v>
      </c>
      <c r="H390" t="s">
        <v>224</v>
      </c>
      <c r="I390" t="s">
        <v>2284</v>
      </c>
      <c r="J390" t="s">
        <v>1060</v>
      </c>
      <c r="K390">
        <v>38500</v>
      </c>
      <c r="L390" t="s">
        <v>1282</v>
      </c>
      <c r="M390" t="s">
        <v>224</v>
      </c>
      <c r="N390">
        <v>582</v>
      </c>
      <c r="O390">
        <v>116.4</v>
      </c>
      <c r="P390">
        <v>698.4</v>
      </c>
      <c r="R390">
        <v>0</v>
      </c>
    </row>
    <row r="391" spans="1:18" x14ac:dyDescent="0.3">
      <c r="A391" t="s">
        <v>1057</v>
      </c>
      <c r="B391">
        <v>20260403</v>
      </c>
      <c r="C391" s="7">
        <v>45352</v>
      </c>
      <c r="D391" s="7">
        <v>73050</v>
      </c>
      <c r="E391" t="s">
        <v>2285</v>
      </c>
      <c r="F391" t="s">
        <v>49</v>
      </c>
      <c r="G391" t="s">
        <v>726</v>
      </c>
      <c r="H391" t="s">
        <v>725</v>
      </c>
      <c r="I391" t="s">
        <v>2286</v>
      </c>
      <c r="J391" t="s">
        <v>1060</v>
      </c>
      <c r="K391">
        <v>38500</v>
      </c>
      <c r="L391" t="s">
        <v>1108</v>
      </c>
      <c r="M391" t="s">
        <v>725</v>
      </c>
      <c r="N391">
        <v>750</v>
      </c>
      <c r="O391">
        <v>150</v>
      </c>
      <c r="P391">
        <v>900</v>
      </c>
      <c r="R391">
        <v>0</v>
      </c>
    </row>
    <row r="392" spans="1:18" x14ac:dyDescent="0.3">
      <c r="A392" t="s">
        <v>1057</v>
      </c>
      <c r="B392">
        <v>20260404</v>
      </c>
      <c r="C392" s="7">
        <v>46239</v>
      </c>
      <c r="D392" s="7">
        <v>73050</v>
      </c>
      <c r="E392" t="s">
        <v>2287</v>
      </c>
      <c r="F392" t="s">
        <v>49</v>
      </c>
      <c r="G392" t="s">
        <v>210</v>
      </c>
      <c r="H392" t="s">
        <v>585</v>
      </c>
      <c r="I392" t="s">
        <v>2288</v>
      </c>
      <c r="J392" t="s">
        <v>1060</v>
      </c>
      <c r="K392">
        <v>38130</v>
      </c>
      <c r="L392" t="s">
        <v>1160</v>
      </c>
      <c r="M392" t="s">
        <v>585</v>
      </c>
      <c r="N392" t="s">
        <v>2289</v>
      </c>
      <c r="O392">
        <v>227.08</v>
      </c>
      <c r="P392" t="s">
        <v>2290</v>
      </c>
      <c r="R392">
        <v>0</v>
      </c>
    </row>
    <row r="393" spans="1:18" x14ac:dyDescent="0.3">
      <c r="A393" t="s">
        <v>1057</v>
      </c>
      <c r="B393">
        <v>20260405</v>
      </c>
      <c r="C393" s="7">
        <v>46239</v>
      </c>
      <c r="D393" s="7">
        <v>73050</v>
      </c>
      <c r="E393" t="s">
        <v>2291</v>
      </c>
      <c r="F393" t="s">
        <v>52</v>
      </c>
      <c r="G393" t="s">
        <v>186</v>
      </c>
      <c r="H393" t="s">
        <v>185</v>
      </c>
      <c r="I393" t="s">
        <v>2292</v>
      </c>
      <c r="J393" t="s">
        <v>1060</v>
      </c>
      <c r="K393">
        <v>38000</v>
      </c>
      <c r="L393" t="s">
        <v>1071</v>
      </c>
      <c r="M393" t="s">
        <v>2293</v>
      </c>
      <c r="N393" t="s">
        <v>2271</v>
      </c>
      <c r="O393">
        <v>241.93</v>
      </c>
      <c r="P393" t="s">
        <v>2272</v>
      </c>
      <c r="R393">
        <v>0</v>
      </c>
    </row>
    <row r="394" spans="1:18" x14ac:dyDescent="0.3">
      <c r="A394" t="s">
        <v>1057</v>
      </c>
      <c r="B394">
        <v>20260406</v>
      </c>
      <c r="C394" s="7">
        <v>46239</v>
      </c>
      <c r="D394" s="7">
        <v>73050</v>
      </c>
      <c r="E394" t="s">
        <v>2294</v>
      </c>
      <c r="F394" t="s">
        <v>49</v>
      </c>
      <c r="G394" t="s">
        <v>200</v>
      </c>
      <c r="H394" t="s">
        <v>199</v>
      </c>
      <c r="I394" t="s">
        <v>2295</v>
      </c>
      <c r="J394" t="s">
        <v>1060</v>
      </c>
      <c r="K394">
        <v>38000</v>
      </c>
      <c r="L394" t="s">
        <v>1084</v>
      </c>
      <c r="M394" t="s">
        <v>199</v>
      </c>
      <c r="N394">
        <v>260</v>
      </c>
      <c r="O394">
        <v>52</v>
      </c>
      <c r="P394">
        <v>312</v>
      </c>
      <c r="R394">
        <v>0</v>
      </c>
    </row>
    <row r="395" spans="1:18" x14ac:dyDescent="0.3">
      <c r="A395" t="s">
        <v>1057</v>
      </c>
      <c r="B395">
        <v>20260407</v>
      </c>
      <c r="C395" s="7">
        <v>42370</v>
      </c>
      <c r="D395" s="7">
        <v>73050</v>
      </c>
      <c r="E395" t="s">
        <v>2296</v>
      </c>
      <c r="F395" t="s">
        <v>49</v>
      </c>
      <c r="G395" t="s">
        <v>760</v>
      </c>
      <c r="H395" t="s">
        <v>766</v>
      </c>
      <c r="I395" t="s">
        <v>2297</v>
      </c>
      <c r="J395" t="s">
        <v>1060</v>
      </c>
      <c r="K395">
        <v>38000</v>
      </c>
      <c r="L395" t="s">
        <v>1071</v>
      </c>
      <c r="M395" t="s">
        <v>2298</v>
      </c>
      <c r="N395">
        <v>285.52</v>
      </c>
      <c r="O395">
        <v>57.1</v>
      </c>
      <c r="P395">
        <v>342.62</v>
      </c>
      <c r="R395">
        <v>0</v>
      </c>
    </row>
    <row r="396" spans="1:18" x14ac:dyDescent="0.3">
      <c r="A396" t="s">
        <v>1057</v>
      </c>
      <c r="B396">
        <v>20260409</v>
      </c>
      <c r="C396" s="7">
        <v>44487</v>
      </c>
      <c r="D396" s="7">
        <v>73050</v>
      </c>
      <c r="E396" t="s">
        <v>2299</v>
      </c>
      <c r="F396" t="s">
        <v>49</v>
      </c>
      <c r="G396" t="s">
        <v>68</v>
      </c>
      <c r="H396" t="s">
        <v>67</v>
      </c>
      <c r="I396" t="s">
        <v>67</v>
      </c>
      <c r="J396" t="s">
        <v>1060</v>
      </c>
      <c r="K396">
        <v>73000</v>
      </c>
      <c r="L396" t="s">
        <v>1549</v>
      </c>
      <c r="M396" t="s">
        <v>2300</v>
      </c>
      <c r="N396">
        <v>232.7</v>
      </c>
      <c r="O396">
        <v>46.54</v>
      </c>
      <c r="P396">
        <v>279.24</v>
      </c>
      <c r="R396">
        <v>0</v>
      </c>
    </row>
    <row r="397" spans="1:18" x14ac:dyDescent="0.3">
      <c r="A397" t="s">
        <v>1057</v>
      </c>
      <c r="B397">
        <v>20260410</v>
      </c>
      <c r="C397" s="7">
        <v>42217</v>
      </c>
      <c r="D397" s="7">
        <v>73050</v>
      </c>
      <c r="E397" t="s">
        <v>2301</v>
      </c>
      <c r="F397" t="s">
        <v>49</v>
      </c>
      <c r="G397" t="s">
        <v>149</v>
      </c>
      <c r="H397" t="s">
        <v>148</v>
      </c>
      <c r="I397" t="s">
        <v>2302</v>
      </c>
      <c r="J397" t="s">
        <v>1060</v>
      </c>
      <c r="K397">
        <v>38000</v>
      </c>
      <c r="L397" t="s">
        <v>1071</v>
      </c>
      <c r="M397" t="s">
        <v>148</v>
      </c>
      <c r="N397">
        <v>503.76</v>
      </c>
      <c r="O397">
        <v>100.75</v>
      </c>
      <c r="P397">
        <v>604.51</v>
      </c>
      <c r="R397">
        <v>0</v>
      </c>
    </row>
    <row r="398" spans="1:18" x14ac:dyDescent="0.3">
      <c r="A398" t="s">
        <v>1057</v>
      </c>
      <c r="B398">
        <v>20260411</v>
      </c>
      <c r="C398" s="7">
        <v>43922</v>
      </c>
      <c r="D398" s="7">
        <v>73050</v>
      </c>
      <c r="E398" t="s">
        <v>2303</v>
      </c>
      <c r="F398" t="s">
        <v>52</v>
      </c>
      <c r="G398" t="s">
        <v>70</v>
      </c>
      <c r="H398" t="s">
        <v>206</v>
      </c>
      <c r="I398" t="s">
        <v>2304</v>
      </c>
      <c r="J398" t="s">
        <v>1060</v>
      </c>
      <c r="K398">
        <v>38000</v>
      </c>
      <c r="L398" t="s">
        <v>1071</v>
      </c>
      <c r="M398" t="s">
        <v>2305</v>
      </c>
      <c r="N398" t="s">
        <v>2306</v>
      </c>
      <c r="O398">
        <v>253.02</v>
      </c>
      <c r="P398" t="s">
        <v>2307</v>
      </c>
      <c r="R398">
        <v>0</v>
      </c>
    </row>
    <row r="399" spans="1:18" x14ac:dyDescent="0.3">
      <c r="A399" t="s">
        <v>1057</v>
      </c>
      <c r="B399">
        <v>20260412</v>
      </c>
      <c r="C399" s="7">
        <v>45099</v>
      </c>
      <c r="D399" s="7">
        <v>73050</v>
      </c>
      <c r="E399" t="s">
        <v>2308</v>
      </c>
      <c r="F399" t="s">
        <v>49</v>
      </c>
      <c r="G399" t="s">
        <v>778</v>
      </c>
      <c r="H399" t="s">
        <v>777</v>
      </c>
      <c r="I399" t="s">
        <v>2309</v>
      </c>
      <c r="J399" t="s">
        <v>1060</v>
      </c>
      <c r="K399">
        <v>38600</v>
      </c>
      <c r="L399" t="s">
        <v>1261</v>
      </c>
      <c r="M399" t="s">
        <v>2310</v>
      </c>
      <c r="N399">
        <v>353.5</v>
      </c>
      <c r="O399">
        <v>70.7</v>
      </c>
      <c r="P399">
        <v>424.2</v>
      </c>
      <c r="R399">
        <v>0</v>
      </c>
    </row>
    <row r="400" spans="1:18" x14ac:dyDescent="0.3">
      <c r="A400" t="s">
        <v>1057</v>
      </c>
      <c r="B400">
        <v>20260413</v>
      </c>
      <c r="C400" s="7">
        <v>45191</v>
      </c>
      <c r="D400" s="7">
        <v>73050</v>
      </c>
      <c r="E400" t="s">
        <v>2311</v>
      </c>
      <c r="F400" t="s">
        <v>49</v>
      </c>
      <c r="G400" t="s">
        <v>778</v>
      </c>
      <c r="H400" t="s">
        <v>779</v>
      </c>
      <c r="I400" t="s">
        <v>2312</v>
      </c>
      <c r="J400" t="s">
        <v>1060</v>
      </c>
      <c r="K400">
        <v>38000</v>
      </c>
      <c r="L400" t="s">
        <v>1071</v>
      </c>
      <c r="M400" t="s">
        <v>2313</v>
      </c>
      <c r="N400">
        <v>599.89</v>
      </c>
      <c r="O400">
        <v>119.98</v>
      </c>
      <c r="P400">
        <v>719.87</v>
      </c>
      <c r="R400">
        <v>0</v>
      </c>
    </row>
    <row r="401" spans="1:18" x14ac:dyDescent="0.3">
      <c r="A401" t="s">
        <v>1057</v>
      </c>
      <c r="B401">
        <v>20260416</v>
      </c>
      <c r="C401" s="7">
        <v>45055</v>
      </c>
      <c r="D401" s="7">
        <v>73050</v>
      </c>
      <c r="E401" t="s">
        <v>2314</v>
      </c>
      <c r="F401" t="s">
        <v>49</v>
      </c>
      <c r="G401" t="s">
        <v>784</v>
      </c>
      <c r="H401" t="s">
        <v>783</v>
      </c>
      <c r="I401" t="s">
        <v>2315</v>
      </c>
      <c r="J401" t="s">
        <v>1060</v>
      </c>
      <c r="K401">
        <v>38130</v>
      </c>
      <c r="L401" t="s">
        <v>1160</v>
      </c>
      <c r="M401" t="s">
        <v>2316</v>
      </c>
      <c r="N401">
        <v>993.6</v>
      </c>
      <c r="O401">
        <v>198.72</v>
      </c>
      <c r="P401" t="s">
        <v>2317</v>
      </c>
      <c r="R401">
        <v>0</v>
      </c>
    </row>
    <row r="402" spans="1:18" x14ac:dyDescent="0.3">
      <c r="A402" t="s">
        <v>1057</v>
      </c>
      <c r="B402">
        <v>20260417</v>
      </c>
      <c r="C402" s="7">
        <v>46055</v>
      </c>
      <c r="D402" s="7">
        <v>73050</v>
      </c>
      <c r="E402" t="s">
        <v>2318</v>
      </c>
      <c r="F402" t="s">
        <v>49</v>
      </c>
      <c r="G402" t="s">
        <v>697</v>
      </c>
      <c r="H402" t="s">
        <v>696</v>
      </c>
      <c r="I402" t="s">
        <v>2319</v>
      </c>
      <c r="J402" t="s">
        <v>1060</v>
      </c>
      <c r="K402">
        <v>38500</v>
      </c>
      <c r="L402" t="s">
        <v>1108</v>
      </c>
      <c r="M402" t="s">
        <v>696</v>
      </c>
      <c r="N402">
        <v>860</v>
      </c>
      <c r="O402">
        <v>172</v>
      </c>
      <c r="P402" t="s">
        <v>2320</v>
      </c>
      <c r="R402">
        <v>0</v>
      </c>
    </row>
    <row r="403" spans="1:18" x14ac:dyDescent="0.3">
      <c r="A403" t="s">
        <v>1057</v>
      </c>
      <c r="B403">
        <v>20260418</v>
      </c>
      <c r="C403" s="7">
        <v>46127</v>
      </c>
      <c r="D403" s="7">
        <v>73050</v>
      </c>
      <c r="E403" t="s">
        <v>2321</v>
      </c>
      <c r="F403" t="s">
        <v>52</v>
      </c>
      <c r="G403" t="s">
        <v>70</v>
      </c>
      <c r="H403" t="s">
        <v>594</v>
      </c>
      <c r="J403" t="s">
        <v>1060</v>
      </c>
      <c r="M403" t="s">
        <v>2322</v>
      </c>
      <c r="N403" t="s">
        <v>2323</v>
      </c>
      <c r="O403">
        <v>683.16</v>
      </c>
      <c r="P403" t="s">
        <v>2324</v>
      </c>
      <c r="R403">
        <v>0</v>
      </c>
    </row>
    <row r="404" spans="1:18" x14ac:dyDescent="0.3">
      <c r="A404" t="s">
        <v>1057</v>
      </c>
      <c r="B404">
        <v>20260419</v>
      </c>
      <c r="C404" s="7">
        <v>41153</v>
      </c>
      <c r="D404" s="7">
        <v>73050</v>
      </c>
      <c r="E404" t="s">
        <v>2325</v>
      </c>
      <c r="F404" t="s">
        <v>49</v>
      </c>
      <c r="G404" t="s">
        <v>100</v>
      </c>
      <c r="H404" t="s">
        <v>699</v>
      </c>
      <c r="I404" t="s">
        <v>2326</v>
      </c>
      <c r="J404" t="s">
        <v>1060</v>
      </c>
      <c r="K404">
        <v>38000</v>
      </c>
      <c r="L404" t="s">
        <v>1071</v>
      </c>
      <c r="M404" t="s">
        <v>2327</v>
      </c>
      <c r="N404" t="s">
        <v>2328</v>
      </c>
      <c r="O404">
        <v>313.89999999999998</v>
      </c>
      <c r="P404" t="s">
        <v>2329</v>
      </c>
      <c r="R404">
        <v>0</v>
      </c>
    </row>
    <row r="405" spans="1:18" x14ac:dyDescent="0.3">
      <c r="A405" t="s">
        <v>1057</v>
      </c>
      <c r="B405">
        <v>20260420</v>
      </c>
      <c r="C405" s="7">
        <v>39479</v>
      </c>
      <c r="D405" s="7">
        <v>73050</v>
      </c>
      <c r="E405" t="s">
        <v>2330</v>
      </c>
      <c r="F405" t="s">
        <v>49</v>
      </c>
      <c r="G405" t="s">
        <v>109</v>
      </c>
      <c r="H405" t="s">
        <v>108</v>
      </c>
      <c r="I405" t="s">
        <v>2331</v>
      </c>
      <c r="J405" t="s">
        <v>1060</v>
      </c>
      <c r="K405">
        <v>38000</v>
      </c>
      <c r="L405" t="s">
        <v>1071</v>
      </c>
      <c r="M405" t="s">
        <v>2332</v>
      </c>
      <c r="N405">
        <v>303.11</v>
      </c>
      <c r="O405">
        <v>60.62</v>
      </c>
      <c r="P405">
        <v>363.73</v>
      </c>
      <c r="R405">
        <v>0</v>
      </c>
    </row>
    <row r="406" spans="1:18" x14ac:dyDescent="0.3">
      <c r="A406" t="s">
        <v>1057</v>
      </c>
      <c r="B406">
        <v>20260421</v>
      </c>
      <c r="C406" s="7">
        <v>42491</v>
      </c>
      <c r="D406" s="7">
        <v>73050</v>
      </c>
      <c r="E406" t="s">
        <v>2333</v>
      </c>
      <c r="F406" t="s">
        <v>52</v>
      </c>
      <c r="G406" t="s">
        <v>58</v>
      </c>
      <c r="H406" t="s">
        <v>152</v>
      </c>
      <c r="I406" t="s">
        <v>152</v>
      </c>
      <c r="J406" t="s">
        <v>1060</v>
      </c>
      <c r="K406">
        <v>38000</v>
      </c>
      <c r="L406" t="s">
        <v>1071</v>
      </c>
      <c r="M406" t="s">
        <v>2334</v>
      </c>
      <c r="N406">
        <v>733.12</v>
      </c>
      <c r="O406">
        <v>146.62</v>
      </c>
      <c r="P406">
        <v>879.74</v>
      </c>
      <c r="R406">
        <v>0</v>
      </c>
    </row>
    <row r="407" spans="1:18" x14ac:dyDescent="0.3">
      <c r="A407" t="s">
        <v>1057</v>
      </c>
      <c r="B407">
        <v>20260422</v>
      </c>
      <c r="C407" s="7">
        <v>44719</v>
      </c>
      <c r="D407" s="7">
        <v>73050</v>
      </c>
      <c r="E407" t="s">
        <v>2335</v>
      </c>
      <c r="F407" t="s">
        <v>49</v>
      </c>
      <c r="G407" t="s">
        <v>252</v>
      </c>
      <c r="H407" t="s">
        <v>688</v>
      </c>
      <c r="I407" t="s">
        <v>2336</v>
      </c>
      <c r="J407" t="s">
        <v>1060</v>
      </c>
      <c r="K407">
        <v>38560</v>
      </c>
      <c r="L407" t="s">
        <v>2337</v>
      </c>
      <c r="M407" t="s">
        <v>2338</v>
      </c>
      <c r="N407">
        <v>273.7</v>
      </c>
      <c r="O407">
        <v>54.74</v>
      </c>
      <c r="P407">
        <v>328.44</v>
      </c>
      <c r="R407">
        <v>0</v>
      </c>
    </row>
    <row r="408" spans="1:18" x14ac:dyDescent="0.3">
      <c r="A408" t="s">
        <v>1057</v>
      </c>
      <c r="B408">
        <v>20260423</v>
      </c>
      <c r="C408" s="7">
        <v>43283</v>
      </c>
      <c r="D408" s="7">
        <v>73050</v>
      </c>
      <c r="E408" t="s">
        <v>2339</v>
      </c>
      <c r="F408" t="s">
        <v>49</v>
      </c>
      <c r="G408" t="s">
        <v>598</v>
      </c>
      <c r="H408" t="s">
        <v>597</v>
      </c>
      <c r="I408" t="s">
        <v>2340</v>
      </c>
      <c r="J408" t="s">
        <v>1060</v>
      </c>
      <c r="K408">
        <v>38190</v>
      </c>
      <c r="L408" t="s">
        <v>1819</v>
      </c>
      <c r="M408" t="s">
        <v>2341</v>
      </c>
      <c r="N408">
        <v>213.26</v>
      </c>
      <c r="O408">
        <v>42.65</v>
      </c>
      <c r="P408">
        <v>255.91</v>
      </c>
      <c r="R408">
        <v>0</v>
      </c>
    </row>
    <row r="409" spans="1:18" x14ac:dyDescent="0.3">
      <c r="A409" t="s">
        <v>1057</v>
      </c>
      <c r="B409">
        <v>20260424</v>
      </c>
      <c r="C409" s="7">
        <v>44039</v>
      </c>
      <c r="D409" s="7">
        <v>73050</v>
      </c>
      <c r="E409" t="s">
        <v>2342</v>
      </c>
      <c r="F409" t="s">
        <v>49</v>
      </c>
      <c r="G409" t="s">
        <v>167</v>
      </c>
      <c r="H409" t="s">
        <v>762</v>
      </c>
      <c r="I409" t="s">
        <v>2343</v>
      </c>
      <c r="J409" t="s">
        <v>1060</v>
      </c>
      <c r="K409">
        <v>38000</v>
      </c>
      <c r="L409" t="s">
        <v>1084</v>
      </c>
      <c r="M409" t="s">
        <v>2344</v>
      </c>
      <c r="N409">
        <v>793.57</v>
      </c>
      <c r="O409">
        <v>158.71</v>
      </c>
      <c r="P409">
        <v>952.28</v>
      </c>
      <c r="R409">
        <v>0</v>
      </c>
    </row>
    <row r="410" spans="1:18" x14ac:dyDescent="0.3">
      <c r="A410" t="s">
        <v>1057</v>
      </c>
      <c r="B410">
        <v>20260425</v>
      </c>
      <c r="C410" s="7">
        <v>42095</v>
      </c>
      <c r="D410" s="7">
        <v>73050</v>
      </c>
      <c r="E410" t="s">
        <v>2345</v>
      </c>
      <c r="F410" t="s">
        <v>49</v>
      </c>
      <c r="G410" t="s">
        <v>235</v>
      </c>
      <c r="H410" t="s">
        <v>577</v>
      </c>
      <c r="I410" t="s">
        <v>2346</v>
      </c>
      <c r="J410" t="s">
        <v>1060</v>
      </c>
      <c r="K410">
        <v>38100</v>
      </c>
      <c r="L410" t="s">
        <v>1084</v>
      </c>
      <c r="M410" t="s">
        <v>577</v>
      </c>
      <c r="N410">
        <v>238.18</v>
      </c>
      <c r="O410">
        <v>47.64</v>
      </c>
      <c r="P410">
        <v>285.82</v>
      </c>
      <c r="R410">
        <v>0</v>
      </c>
    </row>
    <row r="411" spans="1:18" x14ac:dyDescent="0.3">
      <c r="A411" t="s">
        <v>1057</v>
      </c>
      <c r="B411">
        <v>20260426</v>
      </c>
      <c r="C411" s="7">
        <v>44545</v>
      </c>
      <c r="D411" s="7">
        <v>73050</v>
      </c>
      <c r="E411" t="s">
        <v>2347</v>
      </c>
      <c r="F411" t="s">
        <v>49</v>
      </c>
      <c r="G411" t="s">
        <v>584</v>
      </c>
      <c r="H411" t="s">
        <v>583</v>
      </c>
      <c r="I411" t="s">
        <v>2348</v>
      </c>
      <c r="J411" t="s">
        <v>1060</v>
      </c>
      <c r="K411">
        <v>38500</v>
      </c>
      <c r="L411" t="s">
        <v>1108</v>
      </c>
      <c r="M411" t="s">
        <v>2349</v>
      </c>
      <c r="N411">
        <v>353.49</v>
      </c>
      <c r="O411">
        <v>70.7</v>
      </c>
      <c r="P411">
        <v>424.19</v>
      </c>
      <c r="R411">
        <v>0</v>
      </c>
    </row>
    <row r="412" spans="1:18" x14ac:dyDescent="0.3">
      <c r="A412" t="s">
        <v>1057</v>
      </c>
      <c r="B412">
        <v>20260427</v>
      </c>
      <c r="C412" s="7">
        <v>42769</v>
      </c>
      <c r="D412" s="7">
        <v>73050</v>
      </c>
      <c r="E412" t="s">
        <v>2350</v>
      </c>
      <c r="F412" t="s">
        <v>49</v>
      </c>
      <c r="G412" t="s">
        <v>156</v>
      </c>
      <c r="H412" t="s">
        <v>176</v>
      </c>
      <c r="I412" t="s">
        <v>2351</v>
      </c>
      <c r="J412" t="s">
        <v>1060</v>
      </c>
      <c r="K412">
        <v>38100</v>
      </c>
      <c r="L412" t="s">
        <v>1084</v>
      </c>
      <c r="M412" t="s">
        <v>176</v>
      </c>
      <c r="N412">
        <v>687.21</v>
      </c>
      <c r="O412">
        <v>137.44</v>
      </c>
      <c r="P412">
        <v>824.65</v>
      </c>
      <c r="R412">
        <v>0</v>
      </c>
    </row>
    <row r="413" spans="1:18" x14ac:dyDescent="0.3">
      <c r="A413" t="s">
        <v>1057</v>
      </c>
      <c r="B413">
        <v>20260428</v>
      </c>
      <c r="C413" s="7">
        <v>43831</v>
      </c>
      <c r="D413" s="7">
        <v>73050</v>
      </c>
      <c r="E413" t="s">
        <v>2352</v>
      </c>
      <c r="F413" t="s">
        <v>52</v>
      </c>
      <c r="G413" t="s">
        <v>70</v>
      </c>
      <c r="H413" t="s">
        <v>158</v>
      </c>
      <c r="I413" t="s">
        <v>2353</v>
      </c>
      <c r="J413" t="s">
        <v>1060</v>
      </c>
      <c r="K413">
        <v>38000</v>
      </c>
      <c r="L413" t="s">
        <v>1071</v>
      </c>
      <c r="M413" t="s">
        <v>2354</v>
      </c>
      <c r="N413" t="s">
        <v>2355</v>
      </c>
      <c r="O413">
        <v>396.9</v>
      </c>
      <c r="P413" t="s">
        <v>2356</v>
      </c>
      <c r="R413">
        <v>0</v>
      </c>
    </row>
    <row r="414" spans="1:18" x14ac:dyDescent="0.3">
      <c r="A414" t="s">
        <v>1057</v>
      </c>
      <c r="B414">
        <v>20260429</v>
      </c>
      <c r="C414" s="7">
        <v>43709</v>
      </c>
      <c r="D414" s="7">
        <v>73050</v>
      </c>
      <c r="E414" t="s">
        <v>2357</v>
      </c>
      <c r="F414" t="s">
        <v>49</v>
      </c>
      <c r="G414" t="s">
        <v>780</v>
      </c>
      <c r="H414" t="s">
        <v>780</v>
      </c>
      <c r="I414" t="s">
        <v>2358</v>
      </c>
      <c r="J414" t="s">
        <v>1060</v>
      </c>
      <c r="K414">
        <v>38130</v>
      </c>
      <c r="L414" t="s">
        <v>1160</v>
      </c>
      <c r="M414" t="s">
        <v>780</v>
      </c>
      <c r="N414">
        <v>490</v>
      </c>
      <c r="O414">
        <v>98</v>
      </c>
      <c r="P414">
        <v>588</v>
      </c>
      <c r="R414">
        <v>0</v>
      </c>
    </row>
    <row r="415" spans="1:18" x14ac:dyDescent="0.3">
      <c r="A415" t="s">
        <v>1057</v>
      </c>
      <c r="B415">
        <v>20260430</v>
      </c>
      <c r="C415" s="7">
        <v>41306</v>
      </c>
      <c r="D415" s="7">
        <v>73050</v>
      </c>
      <c r="E415" t="s">
        <v>2359</v>
      </c>
      <c r="F415" t="s">
        <v>49</v>
      </c>
      <c r="G415" t="s">
        <v>600</v>
      </c>
      <c r="H415" t="s">
        <v>601</v>
      </c>
      <c r="I415" t="s">
        <v>1682</v>
      </c>
      <c r="J415" t="s">
        <v>1060</v>
      </c>
      <c r="K415">
        <v>38000</v>
      </c>
      <c r="L415" t="s">
        <v>1071</v>
      </c>
      <c r="M415" t="s">
        <v>599</v>
      </c>
      <c r="N415">
        <v>410.49</v>
      </c>
      <c r="O415">
        <v>82.1</v>
      </c>
      <c r="P415">
        <v>492.59</v>
      </c>
      <c r="R415">
        <v>0</v>
      </c>
    </row>
    <row r="416" spans="1:18" x14ac:dyDescent="0.3">
      <c r="A416" t="s">
        <v>1057</v>
      </c>
      <c r="B416">
        <v>20260431</v>
      </c>
      <c r="C416" s="7">
        <v>43556</v>
      </c>
      <c r="D416" s="7">
        <v>73050</v>
      </c>
      <c r="E416" t="s">
        <v>2360</v>
      </c>
      <c r="F416" t="s">
        <v>49</v>
      </c>
      <c r="G416" t="s">
        <v>70</v>
      </c>
      <c r="H416" t="s">
        <v>191</v>
      </c>
      <c r="I416" t="s">
        <v>2361</v>
      </c>
      <c r="K416">
        <v>38000</v>
      </c>
      <c r="L416" t="s">
        <v>1084</v>
      </c>
      <c r="M416" t="s">
        <v>191</v>
      </c>
      <c r="N416" t="s">
        <v>2362</v>
      </c>
      <c r="O416">
        <v>413.24</v>
      </c>
      <c r="P416" t="s">
        <v>2363</v>
      </c>
      <c r="R416">
        <v>0</v>
      </c>
    </row>
    <row r="417" spans="1:18" x14ac:dyDescent="0.3">
      <c r="A417" t="s">
        <v>1057</v>
      </c>
      <c r="B417">
        <v>20260432</v>
      </c>
      <c r="C417" s="7">
        <v>40422</v>
      </c>
      <c r="D417" s="7">
        <v>73050</v>
      </c>
      <c r="E417" t="s">
        <v>2364</v>
      </c>
      <c r="F417" t="s">
        <v>52</v>
      </c>
      <c r="G417" t="s">
        <v>70</v>
      </c>
      <c r="H417" t="s">
        <v>88</v>
      </c>
      <c r="I417" t="s">
        <v>2365</v>
      </c>
      <c r="J417" t="s">
        <v>1060</v>
      </c>
      <c r="K417">
        <v>38000</v>
      </c>
      <c r="L417" t="s">
        <v>1071</v>
      </c>
      <c r="M417" t="s">
        <v>2366</v>
      </c>
      <c r="N417" t="s">
        <v>2367</v>
      </c>
      <c r="O417">
        <v>434.57</v>
      </c>
      <c r="P417" t="s">
        <v>2368</v>
      </c>
      <c r="R417">
        <v>0</v>
      </c>
    </row>
    <row r="418" spans="1:18" x14ac:dyDescent="0.3">
      <c r="A418" t="s">
        <v>1057</v>
      </c>
      <c r="B418">
        <v>20260433</v>
      </c>
      <c r="C418" s="7">
        <v>41974</v>
      </c>
      <c r="D418" s="7">
        <v>73050</v>
      </c>
      <c r="E418" t="s">
        <v>2369</v>
      </c>
      <c r="F418" t="s">
        <v>49</v>
      </c>
      <c r="G418" t="s">
        <v>1147</v>
      </c>
      <c r="H418" t="s">
        <v>457</v>
      </c>
      <c r="I418" t="s">
        <v>1327</v>
      </c>
      <c r="J418" t="s">
        <v>1060</v>
      </c>
      <c r="K418">
        <v>38500</v>
      </c>
      <c r="L418" t="s">
        <v>1108</v>
      </c>
      <c r="M418" t="s">
        <v>2370</v>
      </c>
      <c r="N418">
        <v>492.39</v>
      </c>
      <c r="O418">
        <v>98.48</v>
      </c>
      <c r="P418">
        <v>590.87</v>
      </c>
      <c r="R418">
        <v>0</v>
      </c>
    </row>
    <row r="419" spans="1:18" x14ac:dyDescent="0.3">
      <c r="A419" t="s">
        <v>1057</v>
      </c>
      <c r="B419">
        <v>20260434</v>
      </c>
      <c r="C419" s="7">
        <v>45536</v>
      </c>
      <c r="D419" s="7">
        <v>73050</v>
      </c>
      <c r="E419" t="s">
        <v>2371</v>
      </c>
      <c r="F419" t="s">
        <v>49</v>
      </c>
      <c r="G419" t="s">
        <v>603</v>
      </c>
      <c r="H419" t="s">
        <v>602</v>
      </c>
      <c r="I419" t="s">
        <v>2372</v>
      </c>
      <c r="J419" t="s">
        <v>1060</v>
      </c>
      <c r="K419">
        <v>38500</v>
      </c>
      <c r="L419" t="s">
        <v>1282</v>
      </c>
      <c r="M419" t="s">
        <v>2373</v>
      </c>
      <c r="N419">
        <v>560</v>
      </c>
      <c r="O419">
        <v>112</v>
      </c>
      <c r="P419">
        <v>672</v>
      </c>
      <c r="R419">
        <v>0</v>
      </c>
    </row>
    <row r="420" spans="1:18" x14ac:dyDescent="0.3">
      <c r="A420" t="s">
        <v>1057</v>
      </c>
      <c r="B420">
        <v>20260435</v>
      </c>
      <c r="C420" s="7">
        <v>42887</v>
      </c>
      <c r="D420" s="7">
        <v>73050</v>
      </c>
      <c r="E420" t="s">
        <v>2374</v>
      </c>
      <c r="F420" t="s">
        <v>49</v>
      </c>
      <c r="G420" t="s">
        <v>92</v>
      </c>
      <c r="H420" t="s">
        <v>781</v>
      </c>
      <c r="I420" t="s">
        <v>2375</v>
      </c>
      <c r="J420" t="s">
        <v>1060</v>
      </c>
      <c r="K420">
        <v>38600</v>
      </c>
      <c r="L420" t="s">
        <v>1261</v>
      </c>
      <c r="M420" t="s">
        <v>781</v>
      </c>
      <c r="N420">
        <v>830.89</v>
      </c>
      <c r="O420">
        <v>166.18</v>
      </c>
      <c r="P420">
        <v>997.07</v>
      </c>
      <c r="R420">
        <v>0</v>
      </c>
    </row>
    <row r="421" spans="1:18" x14ac:dyDescent="0.3">
      <c r="A421" t="s">
        <v>1057</v>
      </c>
      <c r="B421">
        <v>20260436</v>
      </c>
      <c r="C421" s="7">
        <v>44470</v>
      </c>
      <c r="D421" s="7">
        <v>73050</v>
      </c>
      <c r="E421" t="s">
        <v>2376</v>
      </c>
      <c r="F421" t="s">
        <v>49</v>
      </c>
      <c r="G421" t="s">
        <v>605</v>
      </c>
      <c r="H421" t="s">
        <v>604</v>
      </c>
      <c r="I421" t="s">
        <v>2377</v>
      </c>
      <c r="J421" t="s">
        <v>1060</v>
      </c>
      <c r="K421">
        <v>73000</v>
      </c>
      <c r="L421" t="s">
        <v>1061</v>
      </c>
      <c r="M421" t="s">
        <v>2378</v>
      </c>
      <c r="N421" t="s">
        <v>2379</v>
      </c>
      <c r="O421">
        <v>235.67</v>
      </c>
      <c r="P421" t="s">
        <v>2380</v>
      </c>
      <c r="R421">
        <v>0</v>
      </c>
    </row>
    <row r="422" spans="1:18" x14ac:dyDescent="0.3">
      <c r="A422" t="s">
        <v>1057</v>
      </c>
      <c r="B422">
        <v>20260437</v>
      </c>
      <c r="C422" s="7">
        <v>44228</v>
      </c>
      <c r="D422" s="7">
        <v>73050</v>
      </c>
      <c r="E422" t="s">
        <v>2381</v>
      </c>
      <c r="F422" t="s">
        <v>52</v>
      </c>
      <c r="G422" t="s">
        <v>786</v>
      </c>
      <c r="H422" t="s">
        <v>785</v>
      </c>
      <c r="I422" t="s">
        <v>2382</v>
      </c>
      <c r="J422" t="s">
        <v>1060</v>
      </c>
      <c r="K422">
        <v>38120</v>
      </c>
      <c r="L422" t="s">
        <v>1104</v>
      </c>
      <c r="M422" t="s">
        <v>785</v>
      </c>
      <c r="N422" t="s">
        <v>2383</v>
      </c>
      <c r="O422">
        <v>400.69</v>
      </c>
      <c r="P422" t="s">
        <v>2384</v>
      </c>
      <c r="R422">
        <v>0</v>
      </c>
    </row>
    <row r="423" spans="1:18" x14ac:dyDescent="0.3">
      <c r="A423" t="s">
        <v>1057</v>
      </c>
      <c r="B423">
        <v>20260438</v>
      </c>
      <c r="C423" s="7">
        <v>43922</v>
      </c>
      <c r="D423" s="7">
        <v>73050</v>
      </c>
      <c r="E423" t="s">
        <v>2385</v>
      </c>
      <c r="F423" t="s">
        <v>49</v>
      </c>
      <c r="G423" t="s">
        <v>587</v>
      </c>
      <c r="H423" t="s">
        <v>586</v>
      </c>
      <c r="I423" t="s">
        <v>2386</v>
      </c>
      <c r="J423" t="s">
        <v>1060</v>
      </c>
      <c r="K423">
        <v>38500</v>
      </c>
      <c r="L423" t="s">
        <v>1108</v>
      </c>
      <c r="M423" t="s">
        <v>586</v>
      </c>
      <c r="N423">
        <v>130.44999999999999</v>
      </c>
      <c r="O423">
        <v>26.09</v>
      </c>
      <c r="P423">
        <v>156.54</v>
      </c>
      <c r="R423">
        <v>0</v>
      </c>
    </row>
    <row r="424" spans="1:18" x14ac:dyDescent="0.3">
      <c r="A424" t="s">
        <v>1057</v>
      </c>
      <c r="B424">
        <v>20260439</v>
      </c>
      <c r="C424" s="7">
        <v>45761</v>
      </c>
      <c r="D424" s="7">
        <v>73050</v>
      </c>
      <c r="E424" t="s">
        <v>2387</v>
      </c>
      <c r="F424" t="s">
        <v>49</v>
      </c>
      <c r="G424" t="s">
        <v>114</v>
      </c>
      <c r="H424" t="s">
        <v>218</v>
      </c>
      <c r="I424" t="s">
        <v>2388</v>
      </c>
      <c r="J424" t="s">
        <v>1060</v>
      </c>
      <c r="K424">
        <v>38000</v>
      </c>
      <c r="L424" t="s">
        <v>1071</v>
      </c>
      <c r="M424" t="s">
        <v>2389</v>
      </c>
      <c r="N424">
        <v>380</v>
      </c>
      <c r="O424">
        <v>76</v>
      </c>
      <c r="P424">
        <v>456</v>
      </c>
      <c r="R424">
        <v>0</v>
      </c>
    </row>
    <row r="425" spans="1:18" x14ac:dyDescent="0.3">
      <c r="A425" t="s">
        <v>1057</v>
      </c>
      <c r="B425">
        <v>20260440</v>
      </c>
      <c r="C425" s="7">
        <v>40148</v>
      </c>
      <c r="D425" s="7">
        <v>73050</v>
      </c>
      <c r="E425" t="s">
        <v>2390</v>
      </c>
      <c r="F425" t="s">
        <v>49</v>
      </c>
      <c r="G425" t="s">
        <v>423</v>
      </c>
      <c r="H425" t="s">
        <v>422</v>
      </c>
      <c r="I425" t="s">
        <v>2391</v>
      </c>
      <c r="J425" t="s">
        <v>1060</v>
      </c>
      <c r="K425">
        <v>38500</v>
      </c>
      <c r="L425" t="s">
        <v>1108</v>
      </c>
      <c r="M425" t="s">
        <v>2392</v>
      </c>
      <c r="N425">
        <v>972.54</v>
      </c>
      <c r="O425">
        <v>194.51</v>
      </c>
      <c r="P425" t="s">
        <v>2393</v>
      </c>
      <c r="R425">
        <v>0</v>
      </c>
    </row>
    <row r="426" spans="1:18" x14ac:dyDescent="0.3">
      <c r="A426" t="s">
        <v>1057</v>
      </c>
      <c r="B426">
        <v>20260441</v>
      </c>
      <c r="C426" s="7">
        <v>45368</v>
      </c>
      <c r="D426" s="7">
        <v>73050</v>
      </c>
      <c r="E426" t="s">
        <v>2394</v>
      </c>
      <c r="F426" t="s">
        <v>52</v>
      </c>
      <c r="G426" t="s">
        <v>70</v>
      </c>
      <c r="H426" t="s">
        <v>72</v>
      </c>
      <c r="I426" t="s">
        <v>2395</v>
      </c>
      <c r="J426" t="s">
        <v>1060</v>
      </c>
      <c r="K426">
        <v>38000</v>
      </c>
      <c r="L426" t="s">
        <v>1071</v>
      </c>
      <c r="M426" t="s">
        <v>2396</v>
      </c>
      <c r="N426" t="s">
        <v>2397</v>
      </c>
      <c r="O426">
        <v>210</v>
      </c>
      <c r="P426" t="s">
        <v>2398</v>
      </c>
      <c r="R426">
        <v>0</v>
      </c>
    </row>
    <row r="427" spans="1:18" x14ac:dyDescent="0.3">
      <c r="A427" t="s">
        <v>1057</v>
      </c>
      <c r="B427">
        <v>20260442</v>
      </c>
      <c r="C427" s="7">
        <v>44440</v>
      </c>
      <c r="D427" s="7">
        <v>73050</v>
      </c>
      <c r="E427" t="s">
        <v>2399</v>
      </c>
      <c r="F427" t="s">
        <v>49</v>
      </c>
      <c r="G427" t="s">
        <v>607</v>
      </c>
      <c r="H427" t="s">
        <v>606</v>
      </c>
      <c r="I427" t="s">
        <v>2400</v>
      </c>
      <c r="J427" t="s">
        <v>1060</v>
      </c>
      <c r="K427">
        <v>38500</v>
      </c>
      <c r="L427" t="s">
        <v>1108</v>
      </c>
      <c r="M427" t="s">
        <v>2401</v>
      </c>
      <c r="N427">
        <v>203.55</v>
      </c>
      <c r="O427">
        <v>40.71</v>
      </c>
      <c r="P427">
        <v>244.26</v>
      </c>
      <c r="R427">
        <v>0</v>
      </c>
    </row>
    <row r="428" spans="1:18" x14ac:dyDescent="0.3">
      <c r="A428" t="s">
        <v>1057</v>
      </c>
      <c r="B428">
        <v>20260443</v>
      </c>
      <c r="C428" s="7">
        <v>45717</v>
      </c>
      <c r="D428" s="7">
        <v>73050</v>
      </c>
      <c r="E428" t="s">
        <v>2402</v>
      </c>
      <c r="F428" t="s">
        <v>49</v>
      </c>
      <c r="G428" t="s">
        <v>742</v>
      </c>
      <c r="H428" t="s">
        <v>741</v>
      </c>
      <c r="I428" t="s">
        <v>2403</v>
      </c>
      <c r="J428" t="s">
        <v>1060</v>
      </c>
      <c r="K428">
        <v>38130</v>
      </c>
      <c r="L428" t="s">
        <v>1160</v>
      </c>
      <c r="M428" t="s">
        <v>741</v>
      </c>
      <c r="N428" t="s">
        <v>2404</v>
      </c>
      <c r="O428" t="s">
        <v>2405</v>
      </c>
      <c r="P428" t="s">
        <v>2406</v>
      </c>
      <c r="R428">
        <v>0</v>
      </c>
    </row>
    <row r="429" spans="1:18" x14ac:dyDescent="0.3">
      <c r="A429" t="s">
        <v>1057</v>
      </c>
      <c r="B429">
        <v>20260444</v>
      </c>
      <c r="C429" s="7">
        <v>41883</v>
      </c>
      <c r="D429" s="7">
        <v>73050</v>
      </c>
      <c r="E429" t="s">
        <v>2407</v>
      </c>
      <c r="F429" t="s">
        <v>49</v>
      </c>
      <c r="G429" t="s">
        <v>751</v>
      </c>
      <c r="H429" t="s">
        <v>750</v>
      </c>
      <c r="I429" t="s">
        <v>2408</v>
      </c>
      <c r="J429" t="s">
        <v>1060</v>
      </c>
      <c r="K429">
        <v>38500</v>
      </c>
      <c r="L429" t="s">
        <v>1108</v>
      </c>
      <c r="M429" t="s">
        <v>750</v>
      </c>
      <c r="N429">
        <v>231.78</v>
      </c>
      <c r="O429">
        <v>46.36</v>
      </c>
      <c r="P429">
        <v>278.14</v>
      </c>
      <c r="R429">
        <v>0</v>
      </c>
    </row>
    <row r="430" spans="1:18" x14ac:dyDescent="0.3">
      <c r="A430" t="s">
        <v>1057</v>
      </c>
      <c r="B430">
        <v>20260445</v>
      </c>
      <c r="C430" s="7">
        <v>43040</v>
      </c>
      <c r="D430" s="7">
        <v>73050</v>
      </c>
      <c r="E430" t="s">
        <v>2409</v>
      </c>
      <c r="F430" t="s">
        <v>49</v>
      </c>
      <c r="G430" t="s">
        <v>92</v>
      </c>
      <c r="H430" t="s">
        <v>689</v>
      </c>
      <c r="I430" t="s">
        <v>2410</v>
      </c>
      <c r="J430" t="s">
        <v>1060</v>
      </c>
      <c r="K430">
        <v>38610</v>
      </c>
      <c r="L430" t="s">
        <v>1562</v>
      </c>
      <c r="M430" t="s">
        <v>689</v>
      </c>
      <c r="N430" t="s">
        <v>2411</v>
      </c>
      <c r="O430">
        <v>212.27</v>
      </c>
      <c r="P430" t="s">
        <v>2412</v>
      </c>
      <c r="R430">
        <v>0</v>
      </c>
    </row>
    <row r="431" spans="1:18" x14ac:dyDescent="0.3">
      <c r="A431" t="s">
        <v>1057</v>
      </c>
      <c r="B431">
        <v>20260446</v>
      </c>
      <c r="C431" s="7">
        <v>45658</v>
      </c>
      <c r="D431" s="7">
        <v>73050</v>
      </c>
      <c r="E431" t="s">
        <v>2413</v>
      </c>
      <c r="F431" t="s">
        <v>49</v>
      </c>
      <c r="G431" t="s">
        <v>119</v>
      </c>
      <c r="H431" t="s">
        <v>775</v>
      </c>
      <c r="I431" t="s">
        <v>2414</v>
      </c>
      <c r="J431" t="s">
        <v>1060</v>
      </c>
      <c r="K431">
        <v>38000</v>
      </c>
      <c r="L431" t="s">
        <v>1084</v>
      </c>
      <c r="M431" t="s">
        <v>2415</v>
      </c>
      <c r="N431">
        <v>621</v>
      </c>
      <c r="O431">
        <v>124.2</v>
      </c>
      <c r="P431">
        <v>745.2</v>
      </c>
      <c r="R431">
        <v>0</v>
      </c>
    </row>
    <row r="432" spans="1:18" x14ac:dyDescent="0.3">
      <c r="A432" t="s">
        <v>1057</v>
      </c>
      <c r="B432">
        <v>20260447</v>
      </c>
      <c r="C432" s="7">
        <v>43488</v>
      </c>
      <c r="D432" s="7">
        <v>73050</v>
      </c>
      <c r="E432" t="s">
        <v>2416</v>
      </c>
      <c r="F432" t="s">
        <v>49</v>
      </c>
      <c r="G432" t="s">
        <v>609</v>
      </c>
      <c r="H432" t="s">
        <v>608</v>
      </c>
      <c r="I432" t="s">
        <v>2417</v>
      </c>
      <c r="J432" t="s">
        <v>1060</v>
      </c>
      <c r="K432">
        <v>38360</v>
      </c>
      <c r="L432" t="s">
        <v>1169</v>
      </c>
      <c r="M432" t="s">
        <v>608</v>
      </c>
      <c r="N432" t="s">
        <v>2418</v>
      </c>
      <c r="O432">
        <v>226.46</v>
      </c>
      <c r="P432" t="s">
        <v>2419</v>
      </c>
      <c r="R432">
        <v>0</v>
      </c>
    </row>
    <row r="433" spans="1:18" x14ac:dyDescent="0.3">
      <c r="A433" t="s">
        <v>1057</v>
      </c>
      <c r="B433">
        <v>20260448</v>
      </c>
      <c r="C433" s="7">
        <v>43874</v>
      </c>
      <c r="D433" s="7">
        <v>73050</v>
      </c>
      <c r="E433" t="s">
        <v>2420</v>
      </c>
      <c r="F433" t="s">
        <v>49</v>
      </c>
      <c r="G433" t="s">
        <v>789</v>
      </c>
      <c r="H433" t="s">
        <v>788</v>
      </c>
      <c r="I433" t="s">
        <v>2421</v>
      </c>
      <c r="J433" t="s">
        <v>1060</v>
      </c>
      <c r="K433">
        <v>38700</v>
      </c>
      <c r="L433" t="s">
        <v>1343</v>
      </c>
      <c r="M433" t="s">
        <v>788</v>
      </c>
      <c r="N433" t="s">
        <v>2422</v>
      </c>
      <c r="O433">
        <v>206.68</v>
      </c>
      <c r="P433" t="s">
        <v>2423</v>
      </c>
      <c r="R433">
        <v>0</v>
      </c>
    </row>
    <row r="434" spans="1:18" x14ac:dyDescent="0.3">
      <c r="A434" t="s">
        <v>1057</v>
      </c>
      <c r="B434">
        <v>20260449</v>
      </c>
      <c r="C434" s="7">
        <v>43518</v>
      </c>
      <c r="D434" s="7">
        <v>73050</v>
      </c>
      <c r="E434" t="s">
        <v>2424</v>
      </c>
      <c r="F434" t="s">
        <v>49</v>
      </c>
      <c r="G434" t="s">
        <v>92</v>
      </c>
      <c r="H434" t="s">
        <v>787</v>
      </c>
      <c r="I434" t="s">
        <v>2425</v>
      </c>
      <c r="J434" t="s">
        <v>1060</v>
      </c>
      <c r="K434">
        <v>38500</v>
      </c>
      <c r="L434" t="s">
        <v>1108</v>
      </c>
      <c r="M434" t="s">
        <v>2426</v>
      </c>
      <c r="N434">
        <v>230.01</v>
      </c>
      <c r="O434">
        <v>46</v>
      </c>
      <c r="P434">
        <v>276.01</v>
      </c>
      <c r="R434">
        <v>0</v>
      </c>
    </row>
    <row r="435" spans="1:18" x14ac:dyDescent="0.3">
      <c r="A435" t="s">
        <v>1057</v>
      </c>
      <c r="B435">
        <v>20260450</v>
      </c>
      <c r="C435" s="7">
        <v>41883</v>
      </c>
      <c r="D435" s="7">
        <v>73050</v>
      </c>
      <c r="E435" t="s">
        <v>2427</v>
      </c>
      <c r="F435" t="s">
        <v>52</v>
      </c>
      <c r="G435" t="s">
        <v>553</v>
      </c>
      <c r="H435" t="s">
        <v>552</v>
      </c>
      <c r="I435" t="s">
        <v>2428</v>
      </c>
      <c r="J435" t="s">
        <v>1060</v>
      </c>
      <c r="K435">
        <v>38500</v>
      </c>
      <c r="L435" t="s">
        <v>1108</v>
      </c>
      <c r="M435" t="s">
        <v>552</v>
      </c>
      <c r="N435" t="s">
        <v>2429</v>
      </c>
      <c r="O435">
        <v>285.44</v>
      </c>
      <c r="P435" t="s">
        <v>2430</v>
      </c>
      <c r="R435">
        <v>0</v>
      </c>
    </row>
    <row r="436" spans="1:18" x14ac:dyDescent="0.3">
      <c r="A436" t="s">
        <v>1057</v>
      </c>
      <c r="B436">
        <v>20260451</v>
      </c>
      <c r="C436" s="7">
        <v>43623</v>
      </c>
      <c r="D436" s="7">
        <v>73050</v>
      </c>
      <c r="E436" t="s">
        <v>2431</v>
      </c>
      <c r="F436" t="s">
        <v>49</v>
      </c>
      <c r="G436" t="s">
        <v>425</v>
      </c>
      <c r="H436" t="s">
        <v>424</v>
      </c>
      <c r="I436" t="s">
        <v>2432</v>
      </c>
      <c r="J436" t="s">
        <v>1060</v>
      </c>
      <c r="K436">
        <v>73000</v>
      </c>
      <c r="L436" t="s">
        <v>2433</v>
      </c>
      <c r="M436" t="s">
        <v>424</v>
      </c>
      <c r="N436">
        <v>368.01</v>
      </c>
      <c r="O436">
        <v>73.599999999999994</v>
      </c>
      <c r="P436">
        <v>441.61</v>
      </c>
      <c r="R436">
        <v>0</v>
      </c>
    </row>
    <row r="437" spans="1:18" x14ac:dyDescent="0.3">
      <c r="A437" t="s">
        <v>1057</v>
      </c>
      <c r="B437">
        <v>20260452</v>
      </c>
      <c r="C437" s="7">
        <v>42180</v>
      </c>
      <c r="D437" s="7">
        <v>73050</v>
      </c>
      <c r="E437" t="s">
        <v>2434</v>
      </c>
      <c r="F437" t="s">
        <v>49</v>
      </c>
      <c r="G437" t="s">
        <v>250</v>
      </c>
      <c r="H437" t="s">
        <v>790</v>
      </c>
      <c r="I437" t="s">
        <v>2435</v>
      </c>
      <c r="J437" t="s">
        <v>1060</v>
      </c>
      <c r="K437">
        <v>38330</v>
      </c>
      <c r="L437" t="s">
        <v>1977</v>
      </c>
      <c r="M437" t="s">
        <v>790</v>
      </c>
      <c r="N437" t="s">
        <v>2436</v>
      </c>
      <c r="O437">
        <v>251.09</v>
      </c>
      <c r="P437" t="s">
        <v>2437</v>
      </c>
      <c r="R437">
        <v>0</v>
      </c>
    </row>
    <row r="438" spans="1:18" x14ac:dyDescent="0.3">
      <c r="A438" t="s">
        <v>1057</v>
      </c>
      <c r="B438">
        <v>20260453</v>
      </c>
      <c r="C438" s="7">
        <v>42412</v>
      </c>
      <c r="D438" s="7">
        <v>73050</v>
      </c>
      <c r="E438" t="s">
        <v>2438</v>
      </c>
      <c r="F438" t="s">
        <v>49</v>
      </c>
      <c r="G438" t="s">
        <v>792</v>
      </c>
      <c r="H438" t="s">
        <v>791</v>
      </c>
      <c r="I438" t="s">
        <v>2439</v>
      </c>
      <c r="J438" t="s">
        <v>1060</v>
      </c>
      <c r="K438">
        <v>38500</v>
      </c>
      <c r="L438" t="s">
        <v>1108</v>
      </c>
      <c r="M438" t="s">
        <v>791</v>
      </c>
      <c r="N438">
        <v>193.56</v>
      </c>
      <c r="O438">
        <v>38.71</v>
      </c>
      <c r="P438">
        <v>232.27</v>
      </c>
      <c r="R438">
        <v>0</v>
      </c>
    </row>
    <row r="439" spans="1:18" x14ac:dyDescent="0.3">
      <c r="A439" t="s">
        <v>1057</v>
      </c>
      <c r="B439">
        <v>20260585</v>
      </c>
      <c r="C439" s="7">
        <v>46204</v>
      </c>
      <c r="D439" s="7">
        <v>73050</v>
      </c>
      <c r="E439" t="s">
        <v>2440</v>
      </c>
      <c r="F439" t="s">
        <v>49</v>
      </c>
      <c r="G439" t="s">
        <v>2441</v>
      </c>
      <c r="H439" t="s">
        <v>276</v>
      </c>
      <c r="I439" t="s">
        <v>2442</v>
      </c>
      <c r="J439" t="s">
        <v>1060</v>
      </c>
      <c r="K439">
        <v>38000</v>
      </c>
      <c r="L439" t="s">
        <v>1071</v>
      </c>
      <c r="M439" t="s">
        <v>276</v>
      </c>
      <c r="N439">
        <v>120</v>
      </c>
      <c r="O439">
        <v>24</v>
      </c>
      <c r="P439">
        <v>144</v>
      </c>
      <c r="R439">
        <v>0</v>
      </c>
    </row>
    <row r="440" spans="1:18" x14ac:dyDescent="0.3">
      <c r="A440" t="s">
        <v>1057</v>
      </c>
      <c r="B440">
        <v>20260455</v>
      </c>
      <c r="C440" s="7">
        <v>45250</v>
      </c>
      <c r="D440" s="7">
        <v>73050</v>
      </c>
      <c r="E440" t="s">
        <v>2443</v>
      </c>
      <c r="F440" t="s">
        <v>49</v>
      </c>
      <c r="G440" t="s">
        <v>1147</v>
      </c>
      <c r="H440" t="s">
        <v>793</v>
      </c>
      <c r="I440" t="s">
        <v>2444</v>
      </c>
      <c r="J440" t="s">
        <v>1060</v>
      </c>
      <c r="K440">
        <v>38660</v>
      </c>
      <c r="L440" t="s">
        <v>2445</v>
      </c>
      <c r="M440" t="s">
        <v>2446</v>
      </c>
      <c r="N440">
        <v>350</v>
      </c>
      <c r="O440">
        <v>70</v>
      </c>
      <c r="P440">
        <v>420</v>
      </c>
      <c r="R440">
        <v>0</v>
      </c>
    </row>
    <row r="441" spans="1:18" x14ac:dyDescent="0.3">
      <c r="A441" t="s">
        <v>1057</v>
      </c>
      <c r="B441">
        <v>20260456</v>
      </c>
      <c r="C441" s="7">
        <v>41821</v>
      </c>
      <c r="D441" s="7">
        <v>73050</v>
      </c>
      <c r="E441" t="s">
        <v>2447</v>
      </c>
      <c r="F441" t="s">
        <v>49</v>
      </c>
      <c r="G441" t="s">
        <v>92</v>
      </c>
      <c r="H441" t="s">
        <v>794</v>
      </c>
      <c r="I441" t="s">
        <v>2448</v>
      </c>
      <c r="J441" t="s">
        <v>1060</v>
      </c>
      <c r="K441">
        <v>38500</v>
      </c>
      <c r="L441" t="s">
        <v>1108</v>
      </c>
      <c r="M441" t="s">
        <v>2449</v>
      </c>
      <c r="N441">
        <v>606.01</v>
      </c>
      <c r="O441">
        <v>121.2</v>
      </c>
      <c r="P441">
        <v>727.21</v>
      </c>
      <c r="R441">
        <v>0</v>
      </c>
    </row>
    <row r="442" spans="1:18" x14ac:dyDescent="0.3">
      <c r="A442" t="s">
        <v>1057</v>
      </c>
      <c r="B442">
        <v>20260457</v>
      </c>
      <c r="C442" s="7">
        <v>40087</v>
      </c>
      <c r="D442" s="7">
        <v>73050</v>
      </c>
      <c r="E442" t="s">
        <v>2450</v>
      </c>
      <c r="F442" t="s">
        <v>49</v>
      </c>
      <c r="G442" t="s">
        <v>205</v>
      </c>
      <c r="H442" t="s">
        <v>204</v>
      </c>
      <c r="I442" t="s">
        <v>2451</v>
      </c>
      <c r="J442" t="s">
        <v>1060</v>
      </c>
      <c r="K442">
        <v>38000</v>
      </c>
      <c r="L442" t="s">
        <v>1071</v>
      </c>
      <c r="M442" t="s">
        <v>612</v>
      </c>
      <c r="N442">
        <v>184.1</v>
      </c>
      <c r="O442">
        <v>36.82</v>
      </c>
      <c r="P442">
        <v>220.92</v>
      </c>
      <c r="R442">
        <v>0</v>
      </c>
    </row>
    <row r="443" spans="1:18" x14ac:dyDescent="0.3">
      <c r="A443" t="s">
        <v>1057</v>
      </c>
      <c r="B443">
        <v>20260458</v>
      </c>
      <c r="C443" s="7">
        <v>40338</v>
      </c>
      <c r="D443" s="7">
        <v>73050</v>
      </c>
      <c r="E443" t="s">
        <v>2452</v>
      </c>
      <c r="F443" t="s">
        <v>49</v>
      </c>
      <c r="G443" t="s">
        <v>611</v>
      </c>
      <c r="H443" t="s">
        <v>2453</v>
      </c>
      <c r="I443" t="s">
        <v>2454</v>
      </c>
      <c r="J443" t="s">
        <v>1060</v>
      </c>
      <c r="K443">
        <v>38000</v>
      </c>
      <c r="L443" t="s">
        <v>1071</v>
      </c>
      <c r="M443" t="s">
        <v>2455</v>
      </c>
      <c r="N443">
        <v>233.78</v>
      </c>
      <c r="O443">
        <v>46.76</v>
      </c>
      <c r="P443">
        <v>280.54000000000002</v>
      </c>
      <c r="R443">
        <v>0</v>
      </c>
    </row>
    <row r="444" spans="1:18" x14ac:dyDescent="0.3">
      <c r="A444" t="s">
        <v>1057</v>
      </c>
      <c r="B444">
        <v>20260459</v>
      </c>
      <c r="C444" s="7">
        <v>40787</v>
      </c>
      <c r="D444" s="7">
        <v>73050</v>
      </c>
      <c r="E444" t="s">
        <v>2456</v>
      </c>
      <c r="F444" t="s">
        <v>52</v>
      </c>
      <c r="G444" t="s">
        <v>70</v>
      </c>
      <c r="H444" t="s">
        <v>188</v>
      </c>
      <c r="I444" t="s">
        <v>2457</v>
      </c>
      <c r="J444" t="s">
        <v>1060</v>
      </c>
      <c r="K444">
        <v>38000</v>
      </c>
      <c r="L444" t="s">
        <v>1071</v>
      </c>
      <c r="M444" t="s">
        <v>2458</v>
      </c>
      <c r="N444" t="s">
        <v>2459</v>
      </c>
      <c r="O444">
        <v>262.64999999999998</v>
      </c>
      <c r="P444" t="s">
        <v>2460</v>
      </c>
      <c r="R444">
        <v>0</v>
      </c>
    </row>
    <row r="445" spans="1:18" x14ac:dyDescent="0.3">
      <c r="A445" t="s">
        <v>1057</v>
      </c>
      <c r="B445">
        <v>20260460</v>
      </c>
      <c r="C445" s="7">
        <v>43551</v>
      </c>
      <c r="D445" s="7">
        <v>73050</v>
      </c>
      <c r="E445" t="s">
        <v>2461</v>
      </c>
      <c r="F445" t="s">
        <v>52</v>
      </c>
      <c r="G445" t="s">
        <v>74</v>
      </c>
      <c r="H445" t="s">
        <v>73</v>
      </c>
      <c r="I445" t="s">
        <v>2462</v>
      </c>
      <c r="J445" t="s">
        <v>1060</v>
      </c>
      <c r="K445">
        <v>38100</v>
      </c>
      <c r="L445" t="s">
        <v>1071</v>
      </c>
      <c r="M445" t="s">
        <v>2463</v>
      </c>
      <c r="N445">
        <v>642.89</v>
      </c>
      <c r="O445">
        <v>128.58000000000001</v>
      </c>
      <c r="P445">
        <v>771.47</v>
      </c>
      <c r="R445">
        <v>0</v>
      </c>
    </row>
    <row r="446" spans="1:18" x14ac:dyDescent="0.3">
      <c r="A446" t="s">
        <v>1057</v>
      </c>
      <c r="B446">
        <v>20260598</v>
      </c>
      <c r="C446" s="7">
        <v>43437</v>
      </c>
      <c r="D446" s="7">
        <v>73050</v>
      </c>
      <c r="E446" t="s">
        <v>1462</v>
      </c>
      <c r="F446" t="s">
        <v>52</v>
      </c>
      <c r="G446" t="s">
        <v>58</v>
      </c>
      <c r="H446" t="s">
        <v>189</v>
      </c>
      <c r="I446" t="s">
        <v>189</v>
      </c>
      <c r="J446" t="s">
        <v>1060</v>
      </c>
      <c r="K446">
        <v>38000</v>
      </c>
      <c r="L446" t="s">
        <v>1084</v>
      </c>
      <c r="M446" t="s">
        <v>1463</v>
      </c>
      <c r="N446">
        <v>725.41</v>
      </c>
      <c r="O446">
        <v>145.08000000000001</v>
      </c>
      <c r="P446">
        <v>870.49</v>
      </c>
      <c r="R446">
        <v>0</v>
      </c>
    </row>
    <row r="447" spans="1:18" x14ac:dyDescent="0.3">
      <c r="A447" t="s">
        <v>1057</v>
      </c>
      <c r="B447">
        <v>20260462</v>
      </c>
      <c r="C447" s="7">
        <v>39569</v>
      </c>
      <c r="D447" s="7">
        <v>73050</v>
      </c>
      <c r="E447" t="s">
        <v>2464</v>
      </c>
      <c r="F447" t="s">
        <v>49</v>
      </c>
      <c r="G447" t="s">
        <v>92</v>
      </c>
      <c r="H447" t="s">
        <v>612</v>
      </c>
      <c r="I447" t="s">
        <v>2465</v>
      </c>
      <c r="J447" t="s">
        <v>1060</v>
      </c>
      <c r="K447">
        <v>38000</v>
      </c>
      <c r="L447" t="s">
        <v>1071</v>
      </c>
      <c r="M447" t="s">
        <v>612</v>
      </c>
      <c r="N447">
        <v>405.43</v>
      </c>
      <c r="O447">
        <v>81.09</v>
      </c>
      <c r="P447">
        <v>486.52</v>
      </c>
      <c r="R447">
        <v>0</v>
      </c>
    </row>
    <row r="448" spans="1:18" x14ac:dyDescent="0.3">
      <c r="A448" t="s">
        <v>1057</v>
      </c>
      <c r="B448">
        <v>20260463</v>
      </c>
      <c r="C448" s="7">
        <v>43077</v>
      </c>
      <c r="D448" s="7">
        <v>73050</v>
      </c>
      <c r="E448" t="s">
        <v>2466</v>
      </c>
      <c r="F448" t="s">
        <v>49</v>
      </c>
      <c r="G448" t="s">
        <v>167</v>
      </c>
      <c r="H448" t="s">
        <v>797</v>
      </c>
      <c r="I448" t="s">
        <v>2467</v>
      </c>
      <c r="J448" t="s">
        <v>1060</v>
      </c>
      <c r="K448">
        <v>38000</v>
      </c>
      <c r="L448" t="s">
        <v>1084</v>
      </c>
      <c r="M448" t="s">
        <v>2468</v>
      </c>
      <c r="N448">
        <v>929.63</v>
      </c>
      <c r="O448">
        <v>185.93</v>
      </c>
      <c r="P448" t="s">
        <v>2469</v>
      </c>
      <c r="R448">
        <v>0</v>
      </c>
    </row>
    <row r="449" spans="1:18" x14ac:dyDescent="0.3">
      <c r="A449" t="s">
        <v>1057</v>
      </c>
      <c r="B449">
        <v>20260464</v>
      </c>
      <c r="C449" s="7">
        <v>42240</v>
      </c>
      <c r="D449" s="7">
        <v>73050</v>
      </c>
      <c r="E449" t="s">
        <v>2470</v>
      </c>
      <c r="F449" t="s">
        <v>49</v>
      </c>
      <c r="G449" t="s">
        <v>701</v>
      </c>
      <c r="H449" t="s">
        <v>700</v>
      </c>
      <c r="I449" t="s">
        <v>2471</v>
      </c>
      <c r="J449" t="s">
        <v>1060</v>
      </c>
      <c r="K449">
        <v>38360</v>
      </c>
      <c r="L449" t="s">
        <v>1891</v>
      </c>
      <c r="M449" t="s">
        <v>2472</v>
      </c>
      <c r="N449" t="s">
        <v>2473</v>
      </c>
      <c r="O449">
        <v>339</v>
      </c>
      <c r="P449" t="s">
        <v>2474</v>
      </c>
      <c r="R449">
        <v>0</v>
      </c>
    </row>
    <row r="450" spans="1:18" x14ac:dyDescent="0.3">
      <c r="A450" t="s">
        <v>1057</v>
      </c>
      <c r="B450">
        <v>20260465</v>
      </c>
      <c r="C450" s="7">
        <v>43500</v>
      </c>
      <c r="D450" s="7">
        <v>73050</v>
      </c>
      <c r="E450" t="s">
        <v>2475</v>
      </c>
      <c r="F450" t="s">
        <v>49</v>
      </c>
      <c r="G450" t="s">
        <v>58</v>
      </c>
      <c r="H450" t="s">
        <v>613</v>
      </c>
      <c r="I450" t="s">
        <v>2476</v>
      </c>
      <c r="J450" t="s">
        <v>1060</v>
      </c>
      <c r="K450">
        <v>38000</v>
      </c>
      <c r="L450" t="s">
        <v>1071</v>
      </c>
      <c r="M450" t="s">
        <v>613</v>
      </c>
      <c r="N450">
        <v>326.85000000000002</v>
      </c>
      <c r="O450">
        <v>65.37</v>
      </c>
      <c r="P450">
        <v>392.22</v>
      </c>
      <c r="R450">
        <v>0</v>
      </c>
    </row>
    <row r="451" spans="1:18" x14ac:dyDescent="0.3">
      <c r="A451" t="s">
        <v>1057</v>
      </c>
      <c r="B451">
        <v>20260466</v>
      </c>
      <c r="C451" s="7">
        <v>45621</v>
      </c>
      <c r="D451" s="7">
        <v>73050</v>
      </c>
      <c r="E451" t="s">
        <v>2477</v>
      </c>
      <c r="F451" t="s">
        <v>49</v>
      </c>
      <c r="G451" t="s">
        <v>448</v>
      </c>
      <c r="H451" t="s">
        <v>447</v>
      </c>
      <c r="I451" t="s">
        <v>2478</v>
      </c>
      <c r="J451" t="s">
        <v>1060</v>
      </c>
      <c r="K451">
        <v>38500</v>
      </c>
      <c r="L451" t="s">
        <v>1586</v>
      </c>
      <c r="M451" t="s">
        <v>2479</v>
      </c>
      <c r="N451">
        <v>840</v>
      </c>
      <c r="O451">
        <v>168</v>
      </c>
      <c r="P451" t="s">
        <v>1532</v>
      </c>
      <c r="R451">
        <v>0</v>
      </c>
    </row>
    <row r="452" spans="1:18" x14ac:dyDescent="0.3">
      <c r="A452" t="s">
        <v>1057</v>
      </c>
      <c r="B452">
        <v>20260467</v>
      </c>
      <c r="C452" s="7">
        <v>45870</v>
      </c>
      <c r="D452" s="7">
        <v>73050</v>
      </c>
      <c r="E452" t="s">
        <v>2480</v>
      </c>
      <c r="F452" t="s">
        <v>49</v>
      </c>
      <c r="G452" t="s">
        <v>311</v>
      </c>
      <c r="H452" t="s">
        <v>309</v>
      </c>
      <c r="I452" t="s">
        <v>1782</v>
      </c>
      <c r="J452" t="s">
        <v>1060</v>
      </c>
      <c r="K452">
        <v>38000</v>
      </c>
      <c r="L452" t="s">
        <v>1071</v>
      </c>
      <c r="M452" t="s">
        <v>309</v>
      </c>
      <c r="N452">
        <v>650</v>
      </c>
      <c r="O452">
        <v>130</v>
      </c>
      <c r="P452">
        <v>780</v>
      </c>
      <c r="R452">
        <v>0</v>
      </c>
    </row>
    <row r="453" spans="1:18" x14ac:dyDescent="0.3">
      <c r="A453" t="s">
        <v>1057</v>
      </c>
      <c r="B453">
        <v>20260468</v>
      </c>
      <c r="C453" s="7">
        <v>44197</v>
      </c>
      <c r="D453" s="7">
        <v>73050</v>
      </c>
      <c r="E453" t="s">
        <v>2481</v>
      </c>
      <c r="F453" t="s">
        <v>49</v>
      </c>
      <c r="G453" t="s">
        <v>497</v>
      </c>
      <c r="H453" t="s">
        <v>496</v>
      </c>
      <c r="I453" t="s">
        <v>2482</v>
      </c>
      <c r="J453" t="s">
        <v>1060</v>
      </c>
      <c r="K453">
        <v>38210</v>
      </c>
      <c r="L453" t="s">
        <v>2483</v>
      </c>
      <c r="M453" t="s">
        <v>496</v>
      </c>
      <c r="N453">
        <v>401.16</v>
      </c>
      <c r="O453">
        <v>80.23</v>
      </c>
      <c r="P453">
        <v>481.39</v>
      </c>
      <c r="R453">
        <v>0</v>
      </c>
    </row>
    <row r="454" spans="1:18" x14ac:dyDescent="0.3">
      <c r="A454" t="s">
        <v>1057</v>
      </c>
      <c r="B454">
        <v>20260596</v>
      </c>
      <c r="C454" s="7">
        <v>46234</v>
      </c>
      <c r="D454" s="7">
        <v>73050</v>
      </c>
      <c r="E454" t="s">
        <v>2484</v>
      </c>
      <c r="F454" t="s">
        <v>49</v>
      </c>
      <c r="G454" t="s">
        <v>270</v>
      </c>
      <c r="H454" t="s">
        <v>269</v>
      </c>
      <c r="I454" t="s">
        <v>2485</v>
      </c>
      <c r="J454" t="s">
        <v>1060</v>
      </c>
      <c r="K454">
        <v>38430</v>
      </c>
      <c r="L454" t="s">
        <v>2026</v>
      </c>
      <c r="M454" t="s">
        <v>2485</v>
      </c>
      <c r="N454">
        <v>741.31</v>
      </c>
      <c r="O454">
        <v>148.26</v>
      </c>
      <c r="P454">
        <v>889.57</v>
      </c>
      <c r="R454">
        <v>0</v>
      </c>
    </row>
    <row r="455" spans="1:18" x14ac:dyDescent="0.3">
      <c r="A455" t="s">
        <v>1057</v>
      </c>
      <c r="B455">
        <v>20260470</v>
      </c>
      <c r="C455" s="7">
        <v>43747</v>
      </c>
      <c r="D455" s="7">
        <v>73050</v>
      </c>
      <c r="E455" t="s">
        <v>2486</v>
      </c>
      <c r="F455" t="s">
        <v>52</v>
      </c>
      <c r="G455" t="s">
        <v>70</v>
      </c>
      <c r="H455" t="s">
        <v>80</v>
      </c>
      <c r="I455" t="s">
        <v>2487</v>
      </c>
      <c r="J455" t="s">
        <v>1060</v>
      </c>
      <c r="K455">
        <v>38000</v>
      </c>
      <c r="L455" t="s">
        <v>1071</v>
      </c>
      <c r="M455" t="s">
        <v>2488</v>
      </c>
      <c r="N455" t="s">
        <v>2489</v>
      </c>
      <c r="O455">
        <v>262.11</v>
      </c>
      <c r="P455" t="s">
        <v>2490</v>
      </c>
      <c r="R455">
        <v>0</v>
      </c>
    </row>
    <row r="456" spans="1:18" x14ac:dyDescent="0.3">
      <c r="A456" t="s">
        <v>1057</v>
      </c>
      <c r="B456">
        <v>20260476</v>
      </c>
      <c r="C456" s="7">
        <v>41207</v>
      </c>
      <c r="D456" s="7">
        <v>73050</v>
      </c>
      <c r="E456" t="s">
        <v>2491</v>
      </c>
      <c r="F456" t="s">
        <v>49</v>
      </c>
      <c r="G456" t="s">
        <v>62</v>
      </c>
      <c r="H456" t="s">
        <v>520</v>
      </c>
      <c r="I456" t="s">
        <v>2492</v>
      </c>
      <c r="J456" t="s">
        <v>1060</v>
      </c>
      <c r="K456">
        <v>38500</v>
      </c>
      <c r="L456" t="s">
        <v>1108</v>
      </c>
      <c r="M456" t="s">
        <v>520</v>
      </c>
      <c r="N456">
        <v>333.52</v>
      </c>
      <c r="O456">
        <v>66.7</v>
      </c>
      <c r="P456">
        <v>400.22</v>
      </c>
      <c r="R456">
        <v>0</v>
      </c>
    </row>
    <row r="457" spans="1:18" x14ac:dyDescent="0.3">
      <c r="A457" t="s">
        <v>1057</v>
      </c>
      <c r="B457">
        <v>20260486</v>
      </c>
      <c r="C457" s="7">
        <v>43466</v>
      </c>
      <c r="D457" s="7">
        <v>73050</v>
      </c>
      <c r="E457" t="s">
        <v>2493</v>
      </c>
      <c r="F457" t="s">
        <v>49</v>
      </c>
      <c r="G457" t="s">
        <v>180</v>
      </c>
      <c r="H457" t="s">
        <v>429</v>
      </c>
      <c r="I457" t="s">
        <v>2494</v>
      </c>
      <c r="J457" t="s">
        <v>1060</v>
      </c>
      <c r="K457">
        <v>73610</v>
      </c>
      <c r="L457" t="s">
        <v>2495</v>
      </c>
      <c r="M457" t="s">
        <v>429</v>
      </c>
      <c r="N457">
        <v>350.2</v>
      </c>
      <c r="O457">
        <v>70.040000000000006</v>
      </c>
      <c r="P457">
        <v>420.24</v>
      </c>
      <c r="R457">
        <v>0</v>
      </c>
    </row>
    <row r="458" spans="1:18" x14ac:dyDescent="0.3">
      <c r="A458" t="s">
        <v>1057</v>
      </c>
      <c r="B458">
        <v>20260487</v>
      </c>
      <c r="C458" s="7">
        <v>41426</v>
      </c>
      <c r="D458" s="7">
        <v>73050</v>
      </c>
      <c r="E458" t="s">
        <v>2496</v>
      </c>
      <c r="F458" t="s">
        <v>49</v>
      </c>
      <c r="G458" t="s">
        <v>474</v>
      </c>
      <c r="H458" t="s">
        <v>485</v>
      </c>
      <c r="I458" t="s">
        <v>2497</v>
      </c>
      <c r="J458" t="s">
        <v>1060</v>
      </c>
      <c r="K458">
        <v>38240</v>
      </c>
      <c r="L458" t="s">
        <v>1469</v>
      </c>
      <c r="M458" t="s">
        <v>2498</v>
      </c>
      <c r="N458">
        <v>140.08000000000001</v>
      </c>
      <c r="O458">
        <v>28.02</v>
      </c>
      <c r="P458">
        <v>168.1</v>
      </c>
      <c r="R458">
        <v>0</v>
      </c>
    </row>
    <row r="459" spans="1:18" x14ac:dyDescent="0.3">
      <c r="A459" t="s">
        <v>1057</v>
      </c>
      <c r="B459">
        <v>20260488</v>
      </c>
      <c r="C459" s="7">
        <v>42948</v>
      </c>
      <c r="D459" s="7">
        <v>73050</v>
      </c>
      <c r="E459" t="s">
        <v>2499</v>
      </c>
      <c r="F459" t="s">
        <v>49</v>
      </c>
      <c r="G459" t="s">
        <v>106</v>
      </c>
      <c r="H459" t="s">
        <v>105</v>
      </c>
      <c r="I459" t="s">
        <v>2500</v>
      </c>
      <c r="J459" t="s">
        <v>1060</v>
      </c>
      <c r="K459">
        <v>38000</v>
      </c>
      <c r="L459" t="s">
        <v>1071</v>
      </c>
      <c r="M459" t="s">
        <v>105</v>
      </c>
      <c r="N459">
        <v>398.61</v>
      </c>
      <c r="O459">
        <v>79.72</v>
      </c>
      <c r="P459">
        <v>478.33</v>
      </c>
      <c r="R459">
        <v>0</v>
      </c>
    </row>
    <row r="460" spans="1:18" x14ac:dyDescent="0.3">
      <c r="A460" t="s">
        <v>1057</v>
      </c>
      <c r="B460">
        <v>20260489</v>
      </c>
      <c r="C460" s="7">
        <v>44958</v>
      </c>
      <c r="D460" s="7">
        <v>73050</v>
      </c>
      <c r="E460" t="s">
        <v>2501</v>
      </c>
      <c r="F460" t="s">
        <v>49</v>
      </c>
      <c r="G460" t="s">
        <v>268</v>
      </c>
      <c r="H460" t="s">
        <v>2502</v>
      </c>
      <c r="I460" t="s">
        <v>2377</v>
      </c>
      <c r="J460" t="s">
        <v>1060</v>
      </c>
      <c r="K460">
        <v>73000</v>
      </c>
      <c r="L460" t="s">
        <v>1061</v>
      </c>
      <c r="M460" t="s">
        <v>2503</v>
      </c>
      <c r="N460">
        <v>385.64</v>
      </c>
      <c r="O460">
        <v>77.13</v>
      </c>
      <c r="P460">
        <v>462.77</v>
      </c>
      <c r="R460">
        <v>0</v>
      </c>
    </row>
    <row r="461" spans="1:18" x14ac:dyDescent="0.3">
      <c r="A461" t="s">
        <v>1057</v>
      </c>
      <c r="B461">
        <v>20260490</v>
      </c>
      <c r="C461" s="7">
        <v>43160</v>
      </c>
      <c r="D461" s="7">
        <v>73050</v>
      </c>
      <c r="E461" t="s">
        <v>2504</v>
      </c>
      <c r="F461" t="s">
        <v>49</v>
      </c>
      <c r="G461" t="s">
        <v>56</v>
      </c>
      <c r="H461" t="s">
        <v>104</v>
      </c>
      <c r="I461" t="s">
        <v>2505</v>
      </c>
      <c r="J461" t="s">
        <v>1060</v>
      </c>
      <c r="K461">
        <v>38100</v>
      </c>
      <c r="L461" t="s">
        <v>1084</v>
      </c>
      <c r="M461" t="s">
        <v>104</v>
      </c>
      <c r="N461">
        <v>473.93</v>
      </c>
      <c r="O461">
        <v>94.79</v>
      </c>
      <c r="P461">
        <v>568.72</v>
      </c>
      <c r="R461">
        <v>0</v>
      </c>
    </row>
    <row r="462" spans="1:18" x14ac:dyDescent="0.3">
      <c r="A462" t="s">
        <v>1057</v>
      </c>
      <c r="B462">
        <v>20260491</v>
      </c>
      <c r="C462" s="7">
        <v>44995</v>
      </c>
      <c r="D462" s="7">
        <v>73050</v>
      </c>
      <c r="E462" t="s">
        <v>2506</v>
      </c>
      <c r="F462" t="s">
        <v>49</v>
      </c>
      <c r="G462" t="s">
        <v>651</v>
      </c>
      <c r="H462" t="s">
        <v>650</v>
      </c>
      <c r="I462" t="s">
        <v>2507</v>
      </c>
      <c r="J462" t="s">
        <v>1060</v>
      </c>
      <c r="K462">
        <v>38500</v>
      </c>
      <c r="L462" t="s">
        <v>1282</v>
      </c>
      <c r="M462" t="s">
        <v>650</v>
      </c>
      <c r="N462">
        <v>227.7</v>
      </c>
      <c r="O462">
        <v>45.54</v>
      </c>
      <c r="P462">
        <v>273.24</v>
      </c>
      <c r="R462">
        <v>0</v>
      </c>
    </row>
    <row r="463" spans="1:18" x14ac:dyDescent="0.3">
      <c r="A463" t="s">
        <v>1057</v>
      </c>
      <c r="B463">
        <v>20260493</v>
      </c>
      <c r="C463" s="7">
        <v>45108</v>
      </c>
      <c r="D463" s="7">
        <v>73050</v>
      </c>
      <c r="E463" t="s">
        <v>2508</v>
      </c>
      <c r="F463" t="s">
        <v>49</v>
      </c>
      <c r="G463" t="s">
        <v>288</v>
      </c>
      <c r="H463" t="s">
        <v>755</v>
      </c>
      <c r="I463" t="s">
        <v>1112</v>
      </c>
      <c r="J463" t="s">
        <v>1060</v>
      </c>
      <c r="K463">
        <v>38000</v>
      </c>
      <c r="L463" t="s">
        <v>1084</v>
      </c>
      <c r="M463" t="s">
        <v>2509</v>
      </c>
      <c r="N463" t="s">
        <v>1855</v>
      </c>
      <c r="O463">
        <v>273.24</v>
      </c>
      <c r="P463" t="s">
        <v>1856</v>
      </c>
      <c r="R463">
        <v>0</v>
      </c>
    </row>
    <row r="464" spans="1:18" x14ac:dyDescent="0.3">
      <c r="A464" t="s">
        <v>1057</v>
      </c>
      <c r="B464">
        <v>20260494</v>
      </c>
      <c r="C464" s="7">
        <v>44958</v>
      </c>
      <c r="D464" s="7">
        <v>73050</v>
      </c>
      <c r="E464" t="s">
        <v>2510</v>
      </c>
      <c r="F464" t="s">
        <v>52</v>
      </c>
      <c r="G464" t="s">
        <v>70</v>
      </c>
      <c r="H464" t="s">
        <v>115</v>
      </c>
      <c r="I464" t="s">
        <v>2511</v>
      </c>
      <c r="J464" t="s">
        <v>1060</v>
      </c>
      <c r="K464">
        <v>38000</v>
      </c>
      <c r="L464" t="s">
        <v>1071</v>
      </c>
      <c r="M464" t="s">
        <v>2512</v>
      </c>
      <c r="N464">
        <v>998.93</v>
      </c>
      <c r="O464">
        <v>199.79</v>
      </c>
      <c r="P464" t="s">
        <v>2513</v>
      </c>
      <c r="R464">
        <v>0</v>
      </c>
    </row>
    <row r="465" spans="1:18" x14ac:dyDescent="0.3">
      <c r="A465" t="s">
        <v>1057</v>
      </c>
      <c r="B465">
        <v>20260495</v>
      </c>
      <c r="C465" s="7">
        <v>41609</v>
      </c>
      <c r="D465" s="7">
        <v>73050</v>
      </c>
      <c r="E465" t="s">
        <v>2514</v>
      </c>
      <c r="F465" t="s">
        <v>49</v>
      </c>
      <c r="G465" t="s">
        <v>92</v>
      </c>
      <c r="H465" t="s">
        <v>123</v>
      </c>
      <c r="I465" t="s">
        <v>2515</v>
      </c>
      <c r="J465" t="s">
        <v>1060</v>
      </c>
      <c r="K465">
        <v>38000</v>
      </c>
      <c r="L465" t="s">
        <v>1071</v>
      </c>
      <c r="M465" t="s">
        <v>123</v>
      </c>
      <c r="N465">
        <v>701.83</v>
      </c>
      <c r="O465">
        <v>140.37</v>
      </c>
      <c r="P465">
        <v>842.2</v>
      </c>
      <c r="R465">
        <v>0</v>
      </c>
    </row>
    <row r="466" spans="1:18" x14ac:dyDescent="0.3">
      <c r="A466" t="s">
        <v>1057</v>
      </c>
      <c r="B466">
        <v>20260496</v>
      </c>
      <c r="C466" s="7">
        <v>44805</v>
      </c>
      <c r="D466" s="7">
        <v>73050</v>
      </c>
      <c r="E466" t="s">
        <v>2516</v>
      </c>
      <c r="F466" t="s">
        <v>49</v>
      </c>
      <c r="G466" t="s">
        <v>160</v>
      </c>
      <c r="H466" t="s">
        <v>512</v>
      </c>
      <c r="I466" t="s">
        <v>2517</v>
      </c>
      <c r="J466" t="s">
        <v>1060</v>
      </c>
      <c r="K466">
        <v>38000</v>
      </c>
      <c r="L466" t="s">
        <v>1071</v>
      </c>
      <c r="M466" t="s">
        <v>2518</v>
      </c>
      <c r="N466">
        <v>350.33</v>
      </c>
      <c r="O466">
        <v>70.069999999999993</v>
      </c>
      <c r="P466">
        <v>420.4</v>
      </c>
      <c r="R466">
        <v>0</v>
      </c>
    </row>
    <row r="467" spans="1:18" x14ac:dyDescent="0.3">
      <c r="A467" t="s">
        <v>1057</v>
      </c>
      <c r="B467">
        <v>20260497</v>
      </c>
      <c r="C467" s="7">
        <v>45936</v>
      </c>
      <c r="D467" s="7">
        <v>73050</v>
      </c>
      <c r="E467" t="s">
        <v>2519</v>
      </c>
      <c r="F467" t="s">
        <v>49</v>
      </c>
      <c r="G467" t="s">
        <v>703</v>
      </c>
      <c r="H467" t="s">
        <v>702</v>
      </c>
      <c r="I467" t="s">
        <v>2520</v>
      </c>
      <c r="J467" t="s">
        <v>1060</v>
      </c>
      <c r="K467">
        <v>38640</v>
      </c>
      <c r="L467" t="s">
        <v>2521</v>
      </c>
      <c r="M467" t="s">
        <v>2522</v>
      </c>
      <c r="N467">
        <v>25</v>
      </c>
      <c r="O467">
        <v>5</v>
      </c>
      <c r="P467">
        <v>30</v>
      </c>
      <c r="R467">
        <v>0</v>
      </c>
    </row>
    <row r="468" spans="1:18" x14ac:dyDescent="0.3">
      <c r="A468" t="s">
        <v>1057</v>
      </c>
      <c r="B468">
        <v>20260498</v>
      </c>
      <c r="C468" s="7">
        <v>46246</v>
      </c>
      <c r="D468" s="7">
        <v>73050</v>
      </c>
      <c r="E468" t="s">
        <v>2523</v>
      </c>
      <c r="F468" t="s">
        <v>49</v>
      </c>
      <c r="G468" t="s">
        <v>266</v>
      </c>
      <c r="H468" t="s">
        <v>265</v>
      </c>
      <c r="I468" t="s">
        <v>2524</v>
      </c>
      <c r="J468" t="s">
        <v>1060</v>
      </c>
      <c r="K468">
        <v>38190</v>
      </c>
      <c r="L468" t="s">
        <v>1819</v>
      </c>
      <c r="M468" t="s">
        <v>2525</v>
      </c>
      <c r="N468">
        <v>193.22</v>
      </c>
      <c r="O468">
        <v>38.64</v>
      </c>
      <c r="P468">
        <v>231.86</v>
      </c>
      <c r="R468">
        <v>0</v>
      </c>
    </row>
    <row r="469" spans="1:18" x14ac:dyDescent="0.3">
      <c r="A469" t="s">
        <v>1057</v>
      </c>
      <c r="B469">
        <v>20260500</v>
      </c>
      <c r="C469" s="7">
        <v>45936</v>
      </c>
      <c r="D469" s="7">
        <v>73050</v>
      </c>
      <c r="E469" t="s">
        <v>2519</v>
      </c>
      <c r="F469" t="s">
        <v>49</v>
      </c>
      <c r="G469" t="s">
        <v>703</v>
      </c>
      <c r="H469" t="s">
        <v>702</v>
      </c>
      <c r="I469" t="s">
        <v>2520</v>
      </c>
      <c r="J469" t="s">
        <v>1060</v>
      </c>
      <c r="K469">
        <v>38640</v>
      </c>
      <c r="L469" t="s">
        <v>2521</v>
      </c>
      <c r="M469" t="s">
        <v>702</v>
      </c>
      <c r="N469">
        <v>120</v>
      </c>
      <c r="O469">
        <v>24</v>
      </c>
      <c r="P469">
        <v>144</v>
      </c>
      <c r="R469">
        <v>0</v>
      </c>
    </row>
    <row r="470" spans="1:18" x14ac:dyDescent="0.3">
      <c r="A470" t="s">
        <v>1057</v>
      </c>
      <c r="B470">
        <v>20260501</v>
      </c>
      <c r="C470" s="7">
        <v>43709</v>
      </c>
      <c r="D470" s="7">
        <v>73050</v>
      </c>
      <c r="E470" t="s">
        <v>2526</v>
      </c>
      <c r="F470" t="s">
        <v>52</v>
      </c>
      <c r="G470" t="s">
        <v>137</v>
      </c>
      <c r="H470" t="s">
        <v>136</v>
      </c>
      <c r="I470" t="s">
        <v>2527</v>
      </c>
      <c r="J470" t="s">
        <v>1060</v>
      </c>
      <c r="K470">
        <v>38000</v>
      </c>
      <c r="L470" t="s">
        <v>1071</v>
      </c>
      <c r="M470" t="s">
        <v>2528</v>
      </c>
      <c r="N470">
        <v>822.4</v>
      </c>
      <c r="O470">
        <v>164.48</v>
      </c>
      <c r="P470">
        <v>986.88</v>
      </c>
      <c r="R470">
        <v>0</v>
      </c>
    </row>
    <row r="471" spans="1:18" x14ac:dyDescent="0.3">
      <c r="A471" t="s">
        <v>1057</v>
      </c>
      <c r="B471">
        <v>20260502</v>
      </c>
      <c r="C471" s="7">
        <v>42948</v>
      </c>
      <c r="D471" s="7">
        <v>73050</v>
      </c>
      <c r="E471" t="s">
        <v>2529</v>
      </c>
      <c r="F471" t="s">
        <v>49</v>
      </c>
      <c r="G471" t="s">
        <v>56</v>
      </c>
      <c r="H471" t="s">
        <v>521</v>
      </c>
      <c r="I471" t="s">
        <v>2530</v>
      </c>
      <c r="J471" t="s">
        <v>1060</v>
      </c>
      <c r="K471">
        <v>38000</v>
      </c>
      <c r="L471" t="s">
        <v>1071</v>
      </c>
      <c r="M471" t="s">
        <v>2531</v>
      </c>
      <c r="N471">
        <v>974.03</v>
      </c>
      <c r="O471">
        <v>194.81</v>
      </c>
      <c r="P471" t="s">
        <v>2532</v>
      </c>
      <c r="R471">
        <v>0</v>
      </c>
    </row>
    <row r="472" spans="1:18" x14ac:dyDescent="0.3">
      <c r="A472" t="s">
        <v>1057</v>
      </c>
      <c r="B472">
        <v>20260503</v>
      </c>
      <c r="C472" s="7">
        <v>41883</v>
      </c>
      <c r="D472" s="7">
        <v>73050</v>
      </c>
      <c r="E472" t="s">
        <v>2533</v>
      </c>
      <c r="F472" t="s">
        <v>49</v>
      </c>
      <c r="G472" t="s">
        <v>724</v>
      </c>
      <c r="H472" t="s">
        <v>723</v>
      </c>
      <c r="I472" t="s">
        <v>2534</v>
      </c>
      <c r="J472" t="s">
        <v>1060</v>
      </c>
      <c r="K472">
        <v>38500</v>
      </c>
      <c r="L472" t="s">
        <v>1282</v>
      </c>
      <c r="M472" t="s">
        <v>723</v>
      </c>
      <c r="N472">
        <v>182.97</v>
      </c>
      <c r="O472">
        <v>36.590000000000003</v>
      </c>
      <c r="P472">
        <v>219.56</v>
      </c>
      <c r="R472">
        <v>0</v>
      </c>
    </row>
    <row r="473" spans="1:18" x14ac:dyDescent="0.3">
      <c r="A473" t="s">
        <v>1057</v>
      </c>
      <c r="B473">
        <v>20260504</v>
      </c>
      <c r="C473" s="7">
        <v>41092</v>
      </c>
      <c r="D473" s="7">
        <v>73050</v>
      </c>
      <c r="E473" t="s">
        <v>2535</v>
      </c>
      <c r="F473" t="s">
        <v>49</v>
      </c>
      <c r="G473" t="s">
        <v>92</v>
      </c>
      <c r="H473" t="s">
        <v>140</v>
      </c>
      <c r="I473" t="s">
        <v>2536</v>
      </c>
      <c r="J473" t="s">
        <v>1060</v>
      </c>
      <c r="K473">
        <v>38000</v>
      </c>
      <c r="L473" t="s">
        <v>1084</v>
      </c>
      <c r="M473" t="s">
        <v>2537</v>
      </c>
      <c r="N473">
        <v>309.06</v>
      </c>
      <c r="O473">
        <v>61.81</v>
      </c>
      <c r="P473">
        <v>370.87</v>
      </c>
      <c r="R473">
        <v>0</v>
      </c>
    </row>
    <row r="474" spans="1:18" x14ac:dyDescent="0.3">
      <c r="A474" t="s">
        <v>1057</v>
      </c>
      <c r="B474">
        <v>20260505</v>
      </c>
      <c r="C474" s="7">
        <v>41609</v>
      </c>
      <c r="D474" s="7">
        <v>73050</v>
      </c>
      <c r="E474" t="s">
        <v>2538</v>
      </c>
      <c r="F474" t="s">
        <v>49</v>
      </c>
      <c r="G474" t="s">
        <v>92</v>
      </c>
      <c r="H474" t="s">
        <v>141</v>
      </c>
      <c r="I474" t="s">
        <v>2539</v>
      </c>
      <c r="J474" t="s">
        <v>1060</v>
      </c>
      <c r="K474">
        <v>38000</v>
      </c>
      <c r="L474" t="s">
        <v>1071</v>
      </c>
      <c r="M474" t="s">
        <v>2540</v>
      </c>
      <c r="N474">
        <v>470.22</v>
      </c>
      <c r="O474">
        <v>94.04</v>
      </c>
      <c r="P474">
        <v>564.26</v>
      </c>
      <c r="R474">
        <v>0</v>
      </c>
    </row>
    <row r="475" spans="1:18" x14ac:dyDescent="0.3">
      <c r="A475" t="s">
        <v>1057</v>
      </c>
      <c r="B475">
        <v>20260506</v>
      </c>
      <c r="C475" s="7">
        <v>42005</v>
      </c>
      <c r="D475" s="7">
        <v>73050</v>
      </c>
      <c r="E475" t="s">
        <v>2541</v>
      </c>
      <c r="F475" t="s">
        <v>49</v>
      </c>
      <c r="G475" t="s">
        <v>533</v>
      </c>
      <c r="H475" t="s">
        <v>532</v>
      </c>
      <c r="I475" t="s">
        <v>2542</v>
      </c>
      <c r="J475" t="s">
        <v>1060</v>
      </c>
      <c r="K475">
        <v>38500</v>
      </c>
      <c r="L475" t="s">
        <v>1282</v>
      </c>
      <c r="M475" t="s">
        <v>532</v>
      </c>
      <c r="N475">
        <v>231.78</v>
      </c>
      <c r="O475">
        <v>46.36</v>
      </c>
      <c r="P475">
        <v>278.14</v>
      </c>
      <c r="R475">
        <v>0</v>
      </c>
    </row>
    <row r="476" spans="1:18" x14ac:dyDescent="0.3">
      <c r="A476" t="s">
        <v>1057</v>
      </c>
      <c r="B476">
        <v>20260507</v>
      </c>
      <c r="C476" s="7">
        <v>39539</v>
      </c>
      <c r="D476" s="7">
        <v>73050</v>
      </c>
      <c r="E476" t="s">
        <v>2543</v>
      </c>
      <c r="F476" t="s">
        <v>49</v>
      </c>
      <c r="G476" t="s">
        <v>151</v>
      </c>
      <c r="H476" t="s">
        <v>150</v>
      </c>
      <c r="I476" t="s">
        <v>150</v>
      </c>
      <c r="J476" t="s">
        <v>1060</v>
      </c>
      <c r="K476">
        <v>38000</v>
      </c>
      <c r="L476" t="s">
        <v>1071</v>
      </c>
      <c r="M476" t="s">
        <v>2544</v>
      </c>
      <c r="N476">
        <v>169.07</v>
      </c>
      <c r="O476">
        <v>33.81</v>
      </c>
      <c r="P476">
        <v>202.88</v>
      </c>
      <c r="R476">
        <v>0</v>
      </c>
    </row>
    <row r="477" spans="1:18" x14ac:dyDescent="0.3">
      <c r="A477" t="s">
        <v>1057</v>
      </c>
      <c r="B477">
        <v>20260508</v>
      </c>
      <c r="C477" s="7">
        <v>44650</v>
      </c>
      <c r="D477" s="7">
        <v>73050</v>
      </c>
      <c r="E477" t="s">
        <v>2545</v>
      </c>
      <c r="F477" t="s">
        <v>52</v>
      </c>
      <c r="G477" t="s">
        <v>722</v>
      </c>
      <c r="H477" t="s">
        <v>721</v>
      </c>
      <c r="I477" t="s">
        <v>2546</v>
      </c>
      <c r="J477" t="s">
        <v>1060</v>
      </c>
      <c r="K477">
        <v>38240</v>
      </c>
      <c r="L477" t="s">
        <v>1469</v>
      </c>
      <c r="M477" t="s">
        <v>2547</v>
      </c>
      <c r="N477">
        <v>853.94</v>
      </c>
      <c r="O477">
        <v>170.79</v>
      </c>
      <c r="P477" t="s">
        <v>2548</v>
      </c>
      <c r="R477">
        <v>0</v>
      </c>
    </row>
    <row r="478" spans="1:18" x14ac:dyDescent="0.3">
      <c r="A478" t="s">
        <v>1057</v>
      </c>
      <c r="B478">
        <v>20260509</v>
      </c>
      <c r="C478" s="7">
        <v>45108</v>
      </c>
      <c r="D478" s="7">
        <v>73050</v>
      </c>
      <c r="E478" t="s">
        <v>2549</v>
      </c>
      <c r="F478" t="s">
        <v>52</v>
      </c>
      <c r="G478" t="s">
        <v>70</v>
      </c>
      <c r="H478" t="s">
        <v>537</v>
      </c>
      <c r="I478" t="s">
        <v>2550</v>
      </c>
      <c r="J478" t="s">
        <v>1060</v>
      </c>
      <c r="K478">
        <v>38000</v>
      </c>
      <c r="L478" t="s">
        <v>1071</v>
      </c>
      <c r="M478" t="s">
        <v>2551</v>
      </c>
      <c r="N478" t="s">
        <v>2552</v>
      </c>
      <c r="O478">
        <v>385.64</v>
      </c>
      <c r="P478" t="s">
        <v>2553</v>
      </c>
      <c r="R478">
        <v>0</v>
      </c>
    </row>
    <row r="479" spans="1:18" x14ac:dyDescent="0.3">
      <c r="A479" t="s">
        <v>1057</v>
      </c>
      <c r="B479">
        <v>20260510</v>
      </c>
      <c r="C479" s="7">
        <v>43152</v>
      </c>
      <c r="D479" s="7">
        <v>73050</v>
      </c>
      <c r="E479" t="s">
        <v>2554</v>
      </c>
      <c r="F479" t="s">
        <v>49</v>
      </c>
      <c r="G479" t="s">
        <v>144</v>
      </c>
      <c r="H479" t="s">
        <v>143</v>
      </c>
      <c r="I479" t="s">
        <v>2555</v>
      </c>
      <c r="J479" t="s">
        <v>1060</v>
      </c>
      <c r="K479">
        <v>38500</v>
      </c>
      <c r="L479" t="s">
        <v>1282</v>
      </c>
      <c r="M479" t="s">
        <v>143</v>
      </c>
      <c r="N479">
        <v>470.45</v>
      </c>
      <c r="O479">
        <v>94.09</v>
      </c>
      <c r="P479">
        <v>564.54</v>
      </c>
      <c r="R479">
        <v>0</v>
      </c>
    </row>
    <row r="480" spans="1:18" x14ac:dyDescent="0.3">
      <c r="A480" t="s">
        <v>1057</v>
      </c>
      <c r="B480">
        <v>20260511</v>
      </c>
      <c r="C480" s="7">
        <v>44575</v>
      </c>
      <c r="D480" s="7">
        <v>73050</v>
      </c>
      <c r="E480" t="s">
        <v>2556</v>
      </c>
      <c r="F480" t="s">
        <v>52</v>
      </c>
      <c r="G480" t="s">
        <v>542</v>
      </c>
      <c r="H480" t="s">
        <v>541</v>
      </c>
      <c r="I480" t="s">
        <v>2557</v>
      </c>
      <c r="J480" t="s">
        <v>1060</v>
      </c>
      <c r="K480">
        <v>38100</v>
      </c>
      <c r="L480" t="s">
        <v>1071</v>
      </c>
      <c r="M480" t="s">
        <v>2558</v>
      </c>
      <c r="N480" t="s">
        <v>2559</v>
      </c>
      <c r="O480">
        <v>437.78</v>
      </c>
      <c r="P480" t="s">
        <v>2560</v>
      </c>
      <c r="R480">
        <v>0</v>
      </c>
    </row>
    <row r="481" spans="1:18" x14ac:dyDescent="0.3">
      <c r="A481" t="s">
        <v>1057</v>
      </c>
      <c r="B481">
        <v>20260512</v>
      </c>
      <c r="C481" s="7">
        <v>43525</v>
      </c>
      <c r="D481" s="7">
        <v>73050</v>
      </c>
      <c r="E481" t="s">
        <v>2561</v>
      </c>
      <c r="F481" t="s">
        <v>49</v>
      </c>
      <c r="G481" t="s">
        <v>1147</v>
      </c>
      <c r="H481" t="s">
        <v>161</v>
      </c>
      <c r="I481" t="s">
        <v>2562</v>
      </c>
      <c r="J481" t="s">
        <v>1060</v>
      </c>
      <c r="K481">
        <v>38100</v>
      </c>
      <c r="L481" t="s">
        <v>1071</v>
      </c>
      <c r="M481" t="s">
        <v>161</v>
      </c>
      <c r="N481">
        <v>214.29</v>
      </c>
      <c r="O481">
        <v>42.86</v>
      </c>
      <c r="P481">
        <v>257.14999999999998</v>
      </c>
      <c r="R481">
        <v>0</v>
      </c>
    </row>
    <row r="482" spans="1:18" x14ac:dyDescent="0.3">
      <c r="A482" t="s">
        <v>1057</v>
      </c>
      <c r="B482">
        <v>20260514</v>
      </c>
      <c r="C482" s="7">
        <v>45113</v>
      </c>
      <c r="D482" s="7">
        <v>73050</v>
      </c>
      <c r="E482" t="s">
        <v>2563</v>
      </c>
      <c r="F482" t="s">
        <v>49</v>
      </c>
      <c r="G482" t="s">
        <v>717</v>
      </c>
      <c r="H482" t="s">
        <v>716</v>
      </c>
      <c r="I482" t="s">
        <v>2564</v>
      </c>
      <c r="J482" t="s">
        <v>1060</v>
      </c>
      <c r="K482">
        <v>38320</v>
      </c>
      <c r="L482" t="s">
        <v>1824</v>
      </c>
      <c r="M482" t="s">
        <v>716</v>
      </c>
      <c r="N482">
        <v>964.11</v>
      </c>
      <c r="O482">
        <v>192.82</v>
      </c>
      <c r="P482" t="s">
        <v>2565</v>
      </c>
      <c r="R482">
        <v>0</v>
      </c>
    </row>
    <row r="483" spans="1:18" x14ac:dyDescent="0.3">
      <c r="A483" t="s">
        <v>1057</v>
      </c>
      <c r="B483">
        <v>20260515</v>
      </c>
      <c r="C483" s="7">
        <v>46247</v>
      </c>
      <c r="D483" s="7">
        <v>73050</v>
      </c>
      <c r="E483" t="s">
        <v>2566</v>
      </c>
      <c r="F483" t="s">
        <v>49</v>
      </c>
      <c r="G483" t="s">
        <v>167</v>
      </c>
      <c r="H483" t="s">
        <v>166</v>
      </c>
      <c r="I483" t="s">
        <v>166</v>
      </c>
      <c r="J483" t="s">
        <v>1060</v>
      </c>
      <c r="K483">
        <v>38000</v>
      </c>
      <c r="L483" t="s">
        <v>1071</v>
      </c>
      <c r="M483" t="s">
        <v>2567</v>
      </c>
      <c r="N483">
        <v>494.26</v>
      </c>
      <c r="O483">
        <v>98.85</v>
      </c>
      <c r="P483">
        <v>593.11</v>
      </c>
      <c r="R483">
        <v>0</v>
      </c>
    </row>
    <row r="484" spans="1:18" x14ac:dyDescent="0.3">
      <c r="A484" t="s">
        <v>1057</v>
      </c>
      <c r="B484">
        <v>20260516</v>
      </c>
      <c r="C484" s="7">
        <v>41334</v>
      </c>
      <c r="D484" s="7">
        <v>73050</v>
      </c>
      <c r="E484" t="s">
        <v>2568</v>
      </c>
      <c r="F484" t="s">
        <v>49</v>
      </c>
      <c r="G484" t="s">
        <v>555</v>
      </c>
      <c r="H484" t="s">
        <v>554</v>
      </c>
      <c r="I484" t="s">
        <v>2569</v>
      </c>
      <c r="J484" t="s">
        <v>1060</v>
      </c>
      <c r="K484">
        <v>38500</v>
      </c>
      <c r="L484" t="s">
        <v>1108</v>
      </c>
      <c r="M484" t="s">
        <v>2570</v>
      </c>
      <c r="N484" t="s">
        <v>2571</v>
      </c>
      <c r="O484">
        <v>325.83</v>
      </c>
      <c r="P484" t="s">
        <v>2572</v>
      </c>
      <c r="R484">
        <v>0</v>
      </c>
    </row>
    <row r="485" spans="1:18" x14ac:dyDescent="0.3">
      <c r="A485" t="s">
        <v>1057</v>
      </c>
      <c r="B485">
        <v>20260518</v>
      </c>
      <c r="C485" s="7">
        <v>39539</v>
      </c>
      <c r="D485" s="7">
        <v>73050</v>
      </c>
      <c r="E485" t="s">
        <v>2573</v>
      </c>
      <c r="F485" t="s">
        <v>49</v>
      </c>
      <c r="G485" t="s">
        <v>167</v>
      </c>
      <c r="H485" t="s">
        <v>575</v>
      </c>
      <c r="I485" t="s">
        <v>2574</v>
      </c>
      <c r="J485" t="s">
        <v>1060</v>
      </c>
      <c r="K485">
        <v>38130</v>
      </c>
      <c r="L485" t="s">
        <v>1160</v>
      </c>
      <c r="M485" t="s">
        <v>2575</v>
      </c>
      <c r="N485">
        <v>867.74</v>
      </c>
      <c r="O485">
        <v>173.55</v>
      </c>
      <c r="P485" t="s">
        <v>2576</v>
      </c>
      <c r="R485">
        <v>0</v>
      </c>
    </row>
    <row r="486" spans="1:18" x14ac:dyDescent="0.3">
      <c r="A486" t="s">
        <v>1057</v>
      </c>
      <c r="B486">
        <v>20260519</v>
      </c>
      <c r="C486" s="7">
        <v>46247</v>
      </c>
      <c r="D486" s="7">
        <v>73050</v>
      </c>
      <c r="E486" t="s">
        <v>2577</v>
      </c>
      <c r="F486" t="s">
        <v>49</v>
      </c>
      <c r="G486" t="s">
        <v>173</v>
      </c>
      <c r="H486" t="s">
        <v>172</v>
      </c>
      <c r="I486" t="s">
        <v>172</v>
      </c>
      <c r="J486" t="s">
        <v>1060</v>
      </c>
      <c r="K486">
        <v>38000</v>
      </c>
      <c r="L486" t="s">
        <v>1071</v>
      </c>
      <c r="M486" t="s">
        <v>2578</v>
      </c>
      <c r="N486">
        <v>223.53</v>
      </c>
      <c r="O486">
        <v>44.71</v>
      </c>
      <c r="P486">
        <v>268.24</v>
      </c>
      <c r="R486">
        <v>0</v>
      </c>
    </row>
    <row r="487" spans="1:18" x14ac:dyDescent="0.3">
      <c r="A487" t="s">
        <v>1057</v>
      </c>
      <c r="B487">
        <v>20260520</v>
      </c>
      <c r="C487" s="7">
        <v>41659</v>
      </c>
      <c r="D487" s="7">
        <v>73050</v>
      </c>
      <c r="E487" t="s">
        <v>2579</v>
      </c>
      <c r="F487" t="s">
        <v>49</v>
      </c>
      <c r="G487" t="s">
        <v>62</v>
      </c>
      <c r="H487" t="s">
        <v>581</v>
      </c>
      <c r="I487" t="s">
        <v>2580</v>
      </c>
      <c r="J487" t="s">
        <v>1060</v>
      </c>
      <c r="K487">
        <v>38500</v>
      </c>
      <c r="L487" t="s">
        <v>1108</v>
      </c>
      <c r="M487" t="s">
        <v>2581</v>
      </c>
      <c r="N487">
        <v>723.16</v>
      </c>
      <c r="O487">
        <v>144.63</v>
      </c>
      <c r="P487">
        <v>867.79</v>
      </c>
      <c r="R487">
        <v>0</v>
      </c>
    </row>
    <row r="488" spans="1:18" x14ac:dyDescent="0.3">
      <c r="A488" t="s">
        <v>1057</v>
      </c>
      <c r="B488">
        <v>20260521</v>
      </c>
      <c r="C488" s="7">
        <v>42879</v>
      </c>
      <c r="D488" s="7">
        <v>73050</v>
      </c>
      <c r="E488" t="s">
        <v>2582</v>
      </c>
      <c r="F488" t="s">
        <v>49</v>
      </c>
      <c r="G488" t="s">
        <v>393</v>
      </c>
      <c r="H488" t="s">
        <v>392</v>
      </c>
      <c r="I488" t="s">
        <v>2583</v>
      </c>
      <c r="J488" t="s">
        <v>1060</v>
      </c>
      <c r="K488">
        <v>38400</v>
      </c>
      <c r="L488" t="s">
        <v>1139</v>
      </c>
      <c r="M488" t="s">
        <v>392</v>
      </c>
      <c r="N488">
        <v>637.37</v>
      </c>
      <c r="O488">
        <v>127.47</v>
      </c>
      <c r="P488">
        <v>764.84</v>
      </c>
      <c r="R488">
        <v>0</v>
      </c>
    </row>
    <row r="489" spans="1:18" x14ac:dyDescent="0.3">
      <c r="A489" t="s">
        <v>1057</v>
      </c>
      <c r="B489">
        <v>20260522</v>
      </c>
      <c r="C489" s="7">
        <v>45474</v>
      </c>
      <c r="D489" s="7">
        <v>73050</v>
      </c>
      <c r="E489" t="s">
        <v>2584</v>
      </c>
      <c r="F489" t="s">
        <v>49</v>
      </c>
      <c r="G489" t="s">
        <v>114</v>
      </c>
      <c r="H489" t="s">
        <v>178</v>
      </c>
      <c r="I489" t="s">
        <v>2585</v>
      </c>
      <c r="J489" t="s">
        <v>1060</v>
      </c>
      <c r="K489">
        <v>38000</v>
      </c>
      <c r="L489" t="s">
        <v>1071</v>
      </c>
      <c r="M489" t="s">
        <v>2586</v>
      </c>
      <c r="N489">
        <v>520</v>
      </c>
      <c r="O489">
        <v>104</v>
      </c>
      <c r="P489">
        <v>624</v>
      </c>
      <c r="R489">
        <v>0</v>
      </c>
    </row>
    <row r="490" spans="1:18" x14ac:dyDescent="0.3">
      <c r="A490" t="s">
        <v>1057</v>
      </c>
      <c r="B490">
        <v>20260523</v>
      </c>
      <c r="C490" s="7">
        <v>38596</v>
      </c>
      <c r="D490" s="7">
        <v>73050</v>
      </c>
      <c r="E490" t="s">
        <v>2587</v>
      </c>
      <c r="F490" t="s">
        <v>49</v>
      </c>
      <c r="G490" t="s">
        <v>92</v>
      </c>
      <c r="H490" t="s">
        <v>182</v>
      </c>
      <c r="I490" t="s">
        <v>2588</v>
      </c>
      <c r="J490" t="s">
        <v>1060</v>
      </c>
      <c r="K490">
        <v>38000</v>
      </c>
      <c r="L490" t="s">
        <v>1071</v>
      </c>
      <c r="M490" t="s">
        <v>182</v>
      </c>
      <c r="N490">
        <v>559.23</v>
      </c>
      <c r="O490">
        <v>111.85</v>
      </c>
      <c r="P490">
        <v>671.08</v>
      </c>
      <c r="R490">
        <v>0</v>
      </c>
    </row>
    <row r="491" spans="1:18" x14ac:dyDescent="0.3">
      <c r="A491" t="s">
        <v>1057</v>
      </c>
      <c r="B491">
        <v>20260524</v>
      </c>
      <c r="C491" s="7">
        <v>42384</v>
      </c>
      <c r="D491" s="7">
        <v>73050</v>
      </c>
      <c r="E491" t="s">
        <v>2589</v>
      </c>
      <c r="F491" t="s">
        <v>49</v>
      </c>
      <c r="G491" t="s">
        <v>184</v>
      </c>
      <c r="H491" t="s">
        <v>183</v>
      </c>
      <c r="I491" t="s">
        <v>2590</v>
      </c>
      <c r="J491" t="s">
        <v>1060</v>
      </c>
      <c r="K491">
        <v>38000</v>
      </c>
      <c r="L491" t="s">
        <v>2591</v>
      </c>
      <c r="M491" t="s">
        <v>183</v>
      </c>
      <c r="N491">
        <v>96</v>
      </c>
      <c r="O491">
        <v>19.2</v>
      </c>
      <c r="P491">
        <v>115.2</v>
      </c>
      <c r="R491">
        <v>0</v>
      </c>
    </row>
    <row r="492" spans="1:18" x14ac:dyDescent="0.3">
      <c r="A492" t="s">
        <v>1057</v>
      </c>
      <c r="B492">
        <v>20260525</v>
      </c>
      <c r="C492" s="7">
        <v>46248</v>
      </c>
      <c r="D492" s="7">
        <v>73050</v>
      </c>
      <c r="E492" t="s">
        <v>2592</v>
      </c>
      <c r="F492" t="s">
        <v>52</v>
      </c>
      <c r="G492" t="s">
        <v>70</v>
      </c>
      <c r="H492" t="s">
        <v>181</v>
      </c>
      <c r="I492" t="s">
        <v>2593</v>
      </c>
      <c r="J492" t="s">
        <v>1060</v>
      </c>
      <c r="K492">
        <v>38000</v>
      </c>
      <c r="L492" t="s">
        <v>1071</v>
      </c>
      <c r="M492" t="s">
        <v>2594</v>
      </c>
      <c r="N492" t="s">
        <v>2595</v>
      </c>
      <c r="O492">
        <v>455.3</v>
      </c>
      <c r="P492" t="s">
        <v>2596</v>
      </c>
      <c r="R492">
        <v>0</v>
      </c>
    </row>
    <row r="493" spans="1:18" x14ac:dyDescent="0.3">
      <c r="A493" t="s">
        <v>1057</v>
      </c>
      <c r="B493">
        <v>20260527</v>
      </c>
      <c r="C493" s="7">
        <v>43479</v>
      </c>
      <c r="D493" s="7">
        <v>73050</v>
      </c>
      <c r="E493" t="s">
        <v>2597</v>
      </c>
      <c r="F493" t="s">
        <v>49</v>
      </c>
      <c r="G493" t="s">
        <v>180</v>
      </c>
      <c r="H493" t="s">
        <v>179</v>
      </c>
      <c r="I493" t="s">
        <v>179</v>
      </c>
      <c r="J493" t="s">
        <v>1060</v>
      </c>
      <c r="K493">
        <v>73000</v>
      </c>
      <c r="L493" t="s">
        <v>1549</v>
      </c>
      <c r="M493" t="s">
        <v>2598</v>
      </c>
      <c r="N493">
        <v>268.49</v>
      </c>
      <c r="O493">
        <v>53.7</v>
      </c>
      <c r="P493">
        <v>322.19</v>
      </c>
      <c r="R493">
        <v>0</v>
      </c>
    </row>
    <row r="494" spans="1:18" x14ac:dyDescent="0.3">
      <c r="A494" t="s">
        <v>1057</v>
      </c>
      <c r="B494">
        <v>20260528</v>
      </c>
      <c r="C494" s="7">
        <v>40057</v>
      </c>
      <c r="D494" s="7">
        <v>73050</v>
      </c>
      <c r="E494" t="s">
        <v>2599</v>
      </c>
      <c r="F494" t="s">
        <v>49</v>
      </c>
      <c r="G494" t="s">
        <v>197</v>
      </c>
      <c r="H494" t="s">
        <v>370</v>
      </c>
      <c r="I494" t="s">
        <v>2600</v>
      </c>
      <c r="J494" t="s">
        <v>1060</v>
      </c>
      <c r="K494">
        <v>38000</v>
      </c>
      <c r="L494" t="s">
        <v>1084</v>
      </c>
      <c r="M494" t="s">
        <v>370</v>
      </c>
      <c r="N494">
        <v>391.7</v>
      </c>
      <c r="O494">
        <v>78.34</v>
      </c>
      <c r="P494">
        <v>470.04</v>
      </c>
      <c r="R494">
        <v>0</v>
      </c>
    </row>
    <row r="495" spans="1:18" x14ac:dyDescent="0.3">
      <c r="A495" t="s">
        <v>1057</v>
      </c>
      <c r="B495">
        <v>20260530</v>
      </c>
      <c r="C495" s="7">
        <v>44833</v>
      </c>
      <c r="D495" s="7">
        <v>73050</v>
      </c>
      <c r="E495" t="s">
        <v>2601</v>
      </c>
      <c r="F495" t="s">
        <v>49</v>
      </c>
      <c r="G495" t="s">
        <v>92</v>
      </c>
      <c r="H495" t="s">
        <v>211</v>
      </c>
      <c r="I495" t="s">
        <v>2602</v>
      </c>
      <c r="J495" t="s">
        <v>1060</v>
      </c>
      <c r="K495">
        <v>38000</v>
      </c>
      <c r="L495" t="s">
        <v>1071</v>
      </c>
      <c r="M495" t="s">
        <v>211</v>
      </c>
      <c r="N495">
        <v>240.84</v>
      </c>
      <c r="O495">
        <v>48.17</v>
      </c>
      <c r="P495">
        <v>289.01</v>
      </c>
      <c r="R495">
        <v>0</v>
      </c>
    </row>
    <row r="496" spans="1:18" x14ac:dyDescent="0.3">
      <c r="A496" t="s">
        <v>1057</v>
      </c>
      <c r="B496">
        <v>20260531</v>
      </c>
      <c r="C496" s="7">
        <v>42948</v>
      </c>
      <c r="D496" s="7">
        <v>73050</v>
      </c>
      <c r="E496" t="s">
        <v>2603</v>
      </c>
      <c r="F496" t="s">
        <v>49</v>
      </c>
      <c r="G496" t="s">
        <v>205</v>
      </c>
      <c r="H496" t="s">
        <v>219</v>
      </c>
      <c r="I496" t="s">
        <v>2604</v>
      </c>
      <c r="J496" t="s">
        <v>1060</v>
      </c>
      <c r="K496">
        <v>38000</v>
      </c>
      <c r="L496" t="s">
        <v>1071</v>
      </c>
      <c r="M496" t="s">
        <v>219</v>
      </c>
      <c r="N496">
        <v>92.18</v>
      </c>
      <c r="O496">
        <v>18.440000000000001</v>
      </c>
      <c r="P496">
        <v>110.62</v>
      </c>
      <c r="R496">
        <v>0</v>
      </c>
    </row>
    <row r="497" spans="1:18" x14ac:dyDescent="0.3">
      <c r="A497" t="s">
        <v>1057</v>
      </c>
      <c r="B497">
        <v>20260532</v>
      </c>
      <c r="C497" s="7">
        <v>45201</v>
      </c>
      <c r="D497" s="7">
        <v>73050</v>
      </c>
      <c r="E497" t="s">
        <v>2605</v>
      </c>
      <c r="F497" t="s">
        <v>49</v>
      </c>
      <c r="G497" t="s">
        <v>235</v>
      </c>
      <c r="H497" t="s">
        <v>259</v>
      </c>
      <c r="I497" t="s">
        <v>2606</v>
      </c>
      <c r="J497" t="s">
        <v>1060</v>
      </c>
      <c r="K497">
        <v>38000</v>
      </c>
      <c r="L497" t="s">
        <v>1071</v>
      </c>
      <c r="M497" t="s">
        <v>259</v>
      </c>
      <c r="N497">
        <v>353.5</v>
      </c>
      <c r="O497">
        <v>70.7</v>
      </c>
      <c r="P497">
        <v>424.2</v>
      </c>
      <c r="R497">
        <v>0</v>
      </c>
    </row>
    <row r="498" spans="1:18" x14ac:dyDescent="0.3">
      <c r="A498" t="s">
        <v>1057</v>
      </c>
      <c r="B498">
        <v>20260534</v>
      </c>
      <c r="C498" s="7">
        <v>45177</v>
      </c>
      <c r="D498" s="7">
        <v>73050</v>
      </c>
      <c r="E498" t="s">
        <v>2607</v>
      </c>
      <c r="F498" t="s">
        <v>49</v>
      </c>
      <c r="G498" t="s">
        <v>241</v>
      </c>
      <c r="H498" t="s">
        <v>240</v>
      </c>
      <c r="I498" t="s">
        <v>2608</v>
      </c>
      <c r="J498" t="s">
        <v>1060</v>
      </c>
      <c r="K498">
        <v>38000</v>
      </c>
      <c r="L498" t="s">
        <v>1071</v>
      </c>
      <c r="M498" t="s">
        <v>2609</v>
      </c>
      <c r="N498">
        <v>342.79</v>
      </c>
      <c r="O498">
        <v>68.56</v>
      </c>
      <c r="P498">
        <v>411.35</v>
      </c>
      <c r="R498">
        <v>0</v>
      </c>
    </row>
    <row r="499" spans="1:18" x14ac:dyDescent="0.3">
      <c r="A499" t="s">
        <v>1057</v>
      </c>
      <c r="B499">
        <v>20260535</v>
      </c>
      <c r="C499" s="7">
        <v>39508</v>
      </c>
      <c r="D499" s="7">
        <v>73050</v>
      </c>
      <c r="F499" t="s">
        <v>49</v>
      </c>
      <c r="G499" t="s">
        <v>1147</v>
      </c>
      <c r="H499" t="s">
        <v>381</v>
      </c>
      <c r="I499" t="s">
        <v>2610</v>
      </c>
      <c r="J499" t="s">
        <v>1060</v>
      </c>
      <c r="K499">
        <v>38130</v>
      </c>
      <c r="L499" t="s">
        <v>1160</v>
      </c>
      <c r="M499" t="s">
        <v>381</v>
      </c>
      <c r="N499">
        <v>894.14</v>
      </c>
      <c r="O499">
        <v>178.83</v>
      </c>
      <c r="P499" t="s">
        <v>2611</v>
      </c>
      <c r="R499">
        <v>0</v>
      </c>
    </row>
    <row r="500" spans="1:18" x14ac:dyDescent="0.3">
      <c r="A500" t="s">
        <v>1057</v>
      </c>
      <c r="B500">
        <v>20260536</v>
      </c>
      <c r="C500" s="7">
        <v>42370</v>
      </c>
      <c r="D500" s="7">
        <v>73050</v>
      </c>
      <c r="F500" t="s">
        <v>49</v>
      </c>
      <c r="G500" t="s">
        <v>258</v>
      </c>
      <c r="H500" t="s">
        <v>257</v>
      </c>
      <c r="I500" t="s">
        <v>2612</v>
      </c>
      <c r="J500" t="s">
        <v>1060</v>
      </c>
      <c r="K500">
        <v>38000</v>
      </c>
      <c r="L500" t="s">
        <v>1071</v>
      </c>
      <c r="M500" t="s">
        <v>2613</v>
      </c>
      <c r="N500">
        <v>70.77</v>
      </c>
      <c r="O500">
        <v>14.15</v>
      </c>
      <c r="P500">
        <v>84.92</v>
      </c>
      <c r="R500">
        <v>0</v>
      </c>
    </row>
    <row r="501" spans="1:18" x14ac:dyDescent="0.3">
      <c r="A501" t="s">
        <v>1057</v>
      </c>
      <c r="B501">
        <v>20260537</v>
      </c>
      <c r="C501" s="7">
        <v>46001</v>
      </c>
      <c r="D501" s="7">
        <v>73050</v>
      </c>
      <c r="E501" t="s">
        <v>2614</v>
      </c>
      <c r="F501" t="s">
        <v>49</v>
      </c>
      <c r="G501" t="s">
        <v>256</v>
      </c>
      <c r="H501" t="s">
        <v>255</v>
      </c>
      <c r="I501" t="s">
        <v>2615</v>
      </c>
      <c r="J501" t="s">
        <v>1060</v>
      </c>
      <c r="K501">
        <v>73000</v>
      </c>
      <c r="L501" t="s">
        <v>2616</v>
      </c>
      <c r="M501" t="s">
        <v>255</v>
      </c>
      <c r="N501">
        <v>310.5</v>
      </c>
      <c r="O501">
        <v>62.1</v>
      </c>
      <c r="P501">
        <v>372.6</v>
      </c>
      <c r="R501">
        <v>0</v>
      </c>
    </row>
    <row r="502" spans="1:18" x14ac:dyDescent="0.3">
      <c r="A502" t="s">
        <v>1057</v>
      </c>
      <c r="B502">
        <v>20260538</v>
      </c>
      <c r="C502" s="7">
        <v>46251</v>
      </c>
      <c r="D502" s="7">
        <v>73050</v>
      </c>
      <c r="E502" t="s">
        <v>2617</v>
      </c>
      <c r="F502" t="s">
        <v>49</v>
      </c>
      <c r="G502" t="s">
        <v>275</v>
      </c>
      <c r="H502" t="s">
        <v>274</v>
      </c>
      <c r="I502" t="s">
        <v>2618</v>
      </c>
      <c r="J502" t="s">
        <v>1060</v>
      </c>
      <c r="K502">
        <v>38000</v>
      </c>
      <c r="L502" t="s">
        <v>1071</v>
      </c>
      <c r="M502" t="s">
        <v>2619</v>
      </c>
      <c r="N502">
        <v>372.35</v>
      </c>
      <c r="O502">
        <v>74.47</v>
      </c>
      <c r="P502">
        <v>446.82</v>
      </c>
      <c r="R502">
        <v>0</v>
      </c>
    </row>
    <row r="503" spans="1:18" x14ac:dyDescent="0.3">
      <c r="A503" t="s">
        <v>1057</v>
      </c>
      <c r="B503">
        <v>20260539</v>
      </c>
      <c r="C503" s="7">
        <v>46251</v>
      </c>
      <c r="D503" s="7">
        <v>73050</v>
      </c>
      <c r="E503" t="s">
        <v>2620</v>
      </c>
      <c r="F503" t="s">
        <v>49</v>
      </c>
      <c r="G503" t="s">
        <v>1147</v>
      </c>
      <c r="H503" t="s">
        <v>62</v>
      </c>
      <c r="I503" t="s">
        <v>2621</v>
      </c>
      <c r="J503" t="s">
        <v>1060</v>
      </c>
      <c r="K503">
        <v>38000</v>
      </c>
      <c r="L503" t="s">
        <v>1071</v>
      </c>
      <c r="M503" t="s">
        <v>2622</v>
      </c>
      <c r="N503">
        <v>378.95</v>
      </c>
      <c r="O503">
        <v>75.790000000000006</v>
      </c>
      <c r="P503">
        <v>454.74</v>
      </c>
      <c r="R503">
        <v>0</v>
      </c>
    </row>
    <row r="504" spans="1:18" x14ac:dyDescent="0.3">
      <c r="A504" t="s">
        <v>1057</v>
      </c>
      <c r="B504">
        <v>20260540</v>
      </c>
      <c r="C504" s="7">
        <v>41648</v>
      </c>
      <c r="D504" s="7">
        <v>73050</v>
      </c>
      <c r="E504" t="s">
        <v>2623</v>
      </c>
      <c r="F504" t="s">
        <v>49</v>
      </c>
      <c r="G504" t="s">
        <v>100</v>
      </c>
      <c r="H504" t="s">
        <v>445</v>
      </c>
      <c r="I504" t="s">
        <v>2624</v>
      </c>
      <c r="J504" t="s">
        <v>1060</v>
      </c>
      <c r="K504">
        <v>38100</v>
      </c>
      <c r="L504" t="s">
        <v>1071</v>
      </c>
      <c r="M504" t="s">
        <v>2625</v>
      </c>
      <c r="N504">
        <v>485.54</v>
      </c>
      <c r="O504">
        <v>97.11</v>
      </c>
      <c r="P504">
        <v>582.65</v>
      </c>
      <c r="R504">
        <v>0</v>
      </c>
    </row>
    <row r="505" spans="1:18" x14ac:dyDescent="0.3">
      <c r="A505" t="s">
        <v>1057</v>
      </c>
      <c r="B505">
        <v>20260541</v>
      </c>
      <c r="C505" s="7">
        <v>44972</v>
      </c>
      <c r="D505" s="7">
        <v>73050</v>
      </c>
      <c r="E505" t="s">
        <v>2626</v>
      </c>
      <c r="F505" t="s">
        <v>52</v>
      </c>
      <c r="G505" t="s">
        <v>70</v>
      </c>
      <c r="H505" t="s">
        <v>292</v>
      </c>
      <c r="I505" t="s">
        <v>2627</v>
      </c>
      <c r="J505" t="s">
        <v>1060</v>
      </c>
      <c r="K505">
        <v>38000</v>
      </c>
      <c r="L505" t="s">
        <v>1084</v>
      </c>
      <c r="M505" t="s">
        <v>2628</v>
      </c>
      <c r="N505" t="s">
        <v>2629</v>
      </c>
      <c r="O505">
        <v>334.22</v>
      </c>
      <c r="P505" t="s">
        <v>2630</v>
      </c>
      <c r="R505">
        <v>0</v>
      </c>
    </row>
    <row r="506" spans="1:18" x14ac:dyDescent="0.3">
      <c r="A506" t="s">
        <v>1057</v>
      </c>
      <c r="B506">
        <v>20260542</v>
      </c>
      <c r="C506" s="7">
        <v>41548</v>
      </c>
      <c r="D506" s="7">
        <v>73050</v>
      </c>
      <c r="E506" t="s">
        <v>2631</v>
      </c>
      <c r="F506" t="s">
        <v>49</v>
      </c>
      <c r="G506" t="s">
        <v>114</v>
      </c>
      <c r="H506" t="s">
        <v>297</v>
      </c>
      <c r="I506" t="s">
        <v>2632</v>
      </c>
      <c r="J506" t="s">
        <v>1060</v>
      </c>
      <c r="K506">
        <v>38100</v>
      </c>
      <c r="L506" t="s">
        <v>1071</v>
      </c>
      <c r="M506" t="s">
        <v>297</v>
      </c>
      <c r="N506">
        <v>549.07000000000005</v>
      </c>
      <c r="O506">
        <v>109.81</v>
      </c>
      <c r="P506">
        <v>658.88</v>
      </c>
      <c r="R506">
        <v>0</v>
      </c>
    </row>
    <row r="507" spans="1:18" x14ac:dyDescent="0.3">
      <c r="A507" t="s">
        <v>1057</v>
      </c>
      <c r="B507">
        <v>20260543</v>
      </c>
      <c r="C507" s="7">
        <v>46251</v>
      </c>
      <c r="D507" s="7">
        <v>73050</v>
      </c>
      <c r="E507" t="s">
        <v>2633</v>
      </c>
      <c r="F507" t="s">
        <v>52</v>
      </c>
      <c r="G507" t="s">
        <v>137</v>
      </c>
      <c r="H507" t="s">
        <v>300</v>
      </c>
      <c r="I507" t="s">
        <v>2634</v>
      </c>
      <c r="J507" t="s">
        <v>1060</v>
      </c>
      <c r="K507">
        <v>38100</v>
      </c>
      <c r="L507" t="s">
        <v>1071</v>
      </c>
      <c r="M507" t="s">
        <v>2635</v>
      </c>
      <c r="N507">
        <v>639.80999999999995</v>
      </c>
      <c r="O507">
        <v>127.96</v>
      </c>
      <c r="P507">
        <v>767.77</v>
      </c>
      <c r="R507">
        <v>0</v>
      </c>
    </row>
    <row r="508" spans="1:18" x14ac:dyDescent="0.3">
      <c r="A508" t="s">
        <v>1057</v>
      </c>
      <c r="B508">
        <v>20260544</v>
      </c>
      <c r="C508" s="7">
        <v>38596</v>
      </c>
      <c r="D508" s="7">
        <v>73050</v>
      </c>
      <c r="E508" t="s">
        <v>2636</v>
      </c>
      <c r="F508" t="s">
        <v>49</v>
      </c>
      <c r="G508" t="s">
        <v>92</v>
      </c>
      <c r="H508" t="s">
        <v>515</v>
      </c>
      <c r="I508" t="s">
        <v>2637</v>
      </c>
      <c r="J508" t="s">
        <v>1060</v>
      </c>
      <c r="K508">
        <v>38000</v>
      </c>
      <c r="L508" t="s">
        <v>1071</v>
      </c>
      <c r="M508" t="s">
        <v>515</v>
      </c>
      <c r="N508" t="s">
        <v>2638</v>
      </c>
      <c r="O508">
        <v>206.31</v>
      </c>
      <c r="P508" t="s">
        <v>2639</v>
      </c>
      <c r="R508">
        <v>0</v>
      </c>
    </row>
    <row r="509" spans="1:18" x14ac:dyDescent="0.3">
      <c r="A509" t="s">
        <v>1057</v>
      </c>
      <c r="B509">
        <v>20260545</v>
      </c>
      <c r="C509" s="7">
        <v>41640</v>
      </c>
      <c r="D509" s="7">
        <v>73050</v>
      </c>
      <c r="E509" t="s">
        <v>2640</v>
      </c>
      <c r="F509" t="s">
        <v>49</v>
      </c>
      <c r="G509" t="s">
        <v>1147</v>
      </c>
      <c r="H509" t="s">
        <v>648</v>
      </c>
      <c r="I509" t="s">
        <v>2641</v>
      </c>
      <c r="J509" t="s">
        <v>1060</v>
      </c>
      <c r="K509">
        <v>38170</v>
      </c>
      <c r="L509" t="s">
        <v>1596</v>
      </c>
      <c r="M509" t="s">
        <v>648</v>
      </c>
      <c r="N509">
        <v>624.89</v>
      </c>
      <c r="O509">
        <v>124.98</v>
      </c>
      <c r="P509">
        <v>749.87</v>
      </c>
      <c r="R509">
        <v>0</v>
      </c>
    </row>
    <row r="510" spans="1:18" x14ac:dyDescent="0.3">
      <c r="A510" t="s">
        <v>1057</v>
      </c>
      <c r="B510">
        <v>20260546</v>
      </c>
      <c r="C510" s="7">
        <v>43438</v>
      </c>
      <c r="D510" s="7">
        <v>73050</v>
      </c>
      <c r="E510" t="s">
        <v>2642</v>
      </c>
      <c r="F510" t="s">
        <v>49</v>
      </c>
      <c r="G510" t="s">
        <v>62</v>
      </c>
      <c r="H510" t="s">
        <v>641</v>
      </c>
      <c r="I510" t="s">
        <v>2643</v>
      </c>
      <c r="J510" t="s">
        <v>1060</v>
      </c>
      <c r="K510">
        <v>38430</v>
      </c>
      <c r="L510" t="s">
        <v>2026</v>
      </c>
      <c r="M510" t="s">
        <v>641</v>
      </c>
      <c r="N510">
        <v>559.67999999999995</v>
      </c>
      <c r="O510">
        <v>111.94</v>
      </c>
      <c r="P510">
        <v>671.62</v>
      </c>
      <c r="R510">
        <v>0</v>
      </c>
    </row>
    <row r="511" spans="1:18" x14ac:dyDescent="0.3">
      <c r="A511" t="s">
        <v>1057</v>
      </c>
      <c r="B511">
        <v>20260547</v>
      </c>
      <c r="C511" s="7">
        <v>42430</v>
      </c>
      <c r="D511" s="7">
        <v>73050</v>
      </c>
      <c r="E511" t="s">
        <v>2644</v>
      </c>
      <c r="F511" t="s">
        <v>49</v>
      </c>
      <c r="G511" t="s">
        <v>56</v>
      </c>
      <c r="H511" t="s">
        <v>301</v>
      </c>
      <c r="I511" t="s">
        <v>2645</v>
      </c>
      <c r="J511" t="s">
        <v>1060</v>
      </c>
      <c r="K511">
        <v>38000</v>
      </c>
      <c r="L511" t="s">
        <v>1071</v>
      </c>
      <c r="M511" t="s">
        <v>301</v>
      </c>
      <c r="N511">
        <v>598.71</v>
      </c>
      <c r="O511">
        <v>119.74</v>
      </c>
      <c r="P511">
        <v>718.45</v>
      </c>
      <c r="R511">
        <v>0</v>
      </c>
    </row>
    <row r="512" spans="1:18" x14ac:dyDescent="0.3">
      <c r="A512" t="s">
        <v>1057</v>
      </c>
      <c r="B512">
        <v>20260548</v>
      </c>
      <c r="C512" s="7">
        <v>38626</v>
      </c>
      <c r="D512" s="7">
        <v>73050</v>
      </c>
      <c r="E512" t="s">
        <v>2646</v>
      </c>
      <c r="F512" t="s">
        <v>49</v>
      </c>
      <c r="G512" t="s">
        <v>92</v>
      </c>
      <c r="H512" t="s">
        <v>273</v>
      </c>
      <c r="I512" t="s">
        <v>2647</v>
      </c>
      <c r="J512" t="s">
        <v>1060</v>
      </c>
      <c r="K512">
        <v>38000</v>
      </c>
      <c r="L512" t="s">
        <v>1071</v>
      </c>
      <c r="M512" t="s">
        <v>2648</v>
      </c>
      <c r="N512">
        <v>455.86</v>
      </c>
      <c r="O512">
        <v>91.17</v>
      </c>
      <c r="P512">
        <v>547.03</v>
      </c>
      <c r="R512">
        <v>0</v>
      </c>
    </row>
    <row r="513" spans="1:18" x14ac:dyDescent="0.3">
      <c r="A513" t="s">
        <v>1057</v>
      </c>
      <c r="B513">
        <v>20260549</v>
      </c>
      <c r="C513" s="7">
        <v>44835</v>
      </c>
      <c r="D513" s="7">
        <v>73050</v>
      </c>
      <c r="E513" t="s">
        <v>2649</v>
      </c>
      <c r="F513" t="s">
        <v>49</v>
      </c>
      <c r="G513" t="s">
        <v>96</v>
      </c>
      <c r="H513" t="s">
        <v>384</v>
      </c>
      <c r="I513" t="s">
        <v>2650</v>
      </c>
      <c r="J513" t="s">
        <v>1060</v>
      </c>
      <c r="K513">
        <v>38330</v>
      </c>
      <c r="L513" t="s">
        <v>1977</v>
      </c>
      <c r="M513" t="s">
        <v>384</v>
      </c>
      <c r="N513">
        <v>602.13</v>
      </c>
      <c r="O513">
        <v>120.43</v>
      </c>
      <c r="P513">
        <v>722.56</v>
      </c>
      <c r="R513">
        <v>0</v>
      </c>
    </row>
    <row r="514" spans="1:18" x14ac:dyDescent="0.3">
      <c r="A514" t="s">
        <v>1057</v>
      </c>
      <c r="B514">
        <v>20260550</v>
      </c>
      <c r="C514" s="7">
        <v>45229</v>
      </c>
      <c r="D514" s="7">
        <v>73050</v>
      </c>
      <c r="E514" t="s">
        <v>2651</v>
      </c>
      <c r="F514" t="s">
        <v>49</v>
      </c>
      <c r="G514" t="s">
        <v>315</v>
      </c>
      <c r="H514" t="s">
        <v>314</v>
      </c>
      <c r="I514" t="s">
        <v>2652</v>
      </c>
      <c r="J514" t="s">
        <v>1060</v>
      </c>
      <c r="K514">
        <v>38000</v>
      </c>
      <c r="L514" t="s">
        <v>1071</v>
      </c>
      <c r="M514" t="s">
        <v>2653</v>
      </c>
      <c r="N514">
        <v>248.4</v>
      </c>
      <c r="O514">
        <v>49.68</v>
      </c>
      <c r="P514">
        <v>298.08</v>
      </c>
      <c r="R514">
        <v>0</v>
      </c>
    </row>
    <row r="515" spans="1:18" x14ac:dyDescent="0.3">
      <c r="A515" t="s">
        <v>1057</v>
      </c>
      <c r="B515">
        <v>20260551</v>
      </c>
      <c r="C515" s="7">
        <v>45229</v>
      </c>
      <c r="D515" s="7">
        <v>73050</v>
      </c>
      <c r="E515" t="s">
        <v>2654</v>
      </c>
      <c r="F515" t="s">
        <v>49</v>
      </c>
      <c r="G515" t="s">
        <v>313</v>
      </c>
      <c r="H515" t="s">
        <v>312</v>
      </c>
      <c r="I515" t="s">
        <v>2652</v>
      </c>
      <c r="J515" t="s">
        <v>1060</v>
      </c>
      <c r="K515">
        <v>38000</v>
      </c>
      <c r="L515" t="s">
        <v>1071</v>
      </c>
      <c r="M515" t="s">
        <v>2655</v>
      </c>
      <c r="N515">
        <v>714.15</v>
      </c>
      <c r="O515">
        <v>142.83000000000001</v>
      </c>
      <c r="P515">
        <v>856.98</v>
      </c>
      <c r="R515">
        <v>0</v>
      </c>
    </row>
    <row r="516" spans="1:18" x14ac:dyDescent="0.3">
      <c r="A516" t="s">
        <v>1057</v>
      </c>
      <c r="B516">
        <v>20260552</v>
      </c>
      <c r="C516" s="7">
        <v>42095</v>
      </c>
      <c r="D516" s="7">
        <v>73050</v>
      </c>
      <c r="E516" t="s">
        <v>2656</v>
      </c>
      <c r="F516" t="s">
        <v>49</v>
      </c>
      <c r="G516" t="s">
        <v>317</v>
      </c>
      <c r="H516" t="s">
        <v>316</v>
      </c>
      <c r="I516" t="s">
        <v>2657</v>
      </c>
      <c r="J516" t="s">
        <v>1060</v>
      </c>
      <c r="K516">
        <v>38100</v>
      </c>
      <c r="L516" t="s">
        <v>1084</v>
      </c>
      <c r="M516" t="s">
        <v>316</v>
      </c>
      <c r="N516">
        <v>575.74</v>
      </c>
      <c r="O516">
        <v>115.15</v>
      </c>
      <c r="P516">
        <v>690.89</v>
      </c>
      <c r="R516">
        <v>0</v>
      </c>
    </row>
    <row r="517" spans="1:18" x14ac:dyDescent="0.3">
      <c r="A517" t="s">
        <v>1057</v>
      </c>
      <c r="B517">
        <v>20260553</v>
      </c>
      <c r="C517" s="7">
        <v>38596</v>
      </c>
      <c r="D517" s="7">
        <v>73050</v>
      </c>
      <c r="E517" t="s">
        <v>2658</v>
      </c>
      <c r="F517" t="s">
        <v>49</v>
      </c>
      <c r="G517" t="s">
        <v>319</v>
      </c>
      <c r="H517" t="s">
        <v>318</v>
      </c>
      <c r="I517" t="s">
        <v>2659</v>
      </c>
      <c r="J517" t="s">
        <v>1060</v>
      </c>
      <c r="K517">
        <v>38610</v>
      </c>
      <c r="L517" t="s">
        <v>1562</v>
      </c>
      <c r="M517" t="s">
        <v>318</v>
      </c>
      <c r="N517">
        <v>154.62</v>
      </c>
      <c r="O517">
        <v>30.92</v>
      </c>
      <c r="P517">
        <v>185.54</v>
      </c>
      <c r="R517">
        <v>0</v>
      </c>
    </row>
    <row r="518" spans="1:18" x14ac:dyDescent="0.3">
      <c r="A518" t="s">
        <v>1057</v>
      </c>
      <c r="B518">
        <v>20260554</v>
      </c>
      <c r="C518" s="7">
        <v>43829</v>
      </c>
      <c r="D518" s="7">
        <v>73050</v>
      </c>
      <c r="E518" t="s">
        <v>2660</v>
      </c>
      <c r="F518" t="s">
        <v>49</v>
      </c>
      <c r="G518" t="s">
        <v>341</v>
      </c>
      <c r="H518" t="s">
        <v>340</v>
      </c>
      <c r="I518" t="s">
        <v>2661</v>
      </c>
      <c r="J518" t="s">
        <v>1060</v>
      </c>
      <c r="K518">
        <v>38130</v>
      </c>
      <c r="L518" t="s">
        <v>1160</v>
      </c>
      <c r="M518" t="s">
        <v>340</v>
      </c>
      <c r="N518">
        <v>340</v>
      </c>
      <c r="O518">
        <v>68</v>
      </c>
      <c r="P518">
        <v>408</v>
      </c>
      <c r="R518">
        <v>0</v>
      </c>
    </row>
    <row r="519" spans="1:18" x14ac:dyDescent="0.3">
      <c r="A519" t="s">
        <v>1057</v>
      </c>
      <c r="B519">
        <v>20260555</v>
      </c>
      <c r="C519" s="7">
        <v>41609</v>
      </c>
      <c r="D519" s="7">
        <v>73050</v>
      </c>
      <c r="E519" t="s">
        <v>2662</v>
      </c>
      <c r="F519" t="s">
        <v>52</v>
      </c>
      <c r="G519" t="s">
        <v>329</v>
      </c>
      <c r="H519" t="s">
        <v>328</v>
      </c>
      <c r="I519" t="s">
        <v>2663</v>
      </c>
      <c r="J519" t="s">
        <v>1060</v>
      </c>
      <c r="K519">
        <v>38500</v>
      </c>
      <c r="L519" t="s">
        <v>1108</v>
      </c>
      <c r="M519" t="s">
        <v>328</v>
      </c>
      <c r="N519" t="s">
        <v>2664</v>
      </c>
      <c r="O519">
        <v>212.93</v>
      </c>
      <c r="P519" t="s">
        <v>2665</v>
      </c>
      <c r="R519">
        <v>0</v>
      </c>
    </row>
    <row r="520" spans="1:18" x14ac:dyDescent="0.3">
      <c r="A520" t="s">
        <v>1057</v>
      </c>
      <c r="B520">
        <v>20260556</v>
      </c>
      <c r="C520" s="7">
        <v>44228</v>
      </c>
      <c r="D520" s="7">
        <v>73050</v>
      </c>
      <c r="E520" t="s">
        <v>2666</v>
      </c>
      <c r="F520" t="s">
        <v>49</v>
      </c>
      <c r="G520" t="s">
        <v>1147</v>
      </c>
      <c r="H520" t="s">
        <v>386</v>
      </c>
      <c r="I520" t="s">
        <v>2667</v>
      </c>
      <c r="J520" t="s">
        <v>1060</v>
      </c>
      <c r="K520">
        <v>38000</v>
      </c>
      <c r="L520" t="s">
        <v>1084</v>
      </c>
      <c r="M520" t="s">
        <v>386</v>
      </c>
      <c r="N520">
        <v>793.17</v>
      </c>
      <c r="O520">
        <v>158.63</v>
      </c>
      <c r="P520">
        <v>951.8</v>
      </c>
      <c r="R520">
        <v>0</v>
      </c>
    </row>
    <row r="521" spans="1:18" x14ac:dyDescent="0.3">
      <c r="A521" t="s">
        <v>1057</v>
      </c>
      <c r="B521">
        <v>20260557</v>
      </c>
      <c r="C521" s="7">
        <v>40338</v>
      </c>
      <c r="D521" s="7">
        <v>73050</v>
      </c>
      <c r="E521" t="s">
        <v>2668</v>
      </c>
      <c r="F521" t="s">
        <v>49</v>
      </c>
      <c r="G521" t="s">
        <v>100</v>
      </c>
      <c r="H521" t="s">
        <v>332</v>
      </c>
      <c r="I521" t="s">
        <v>2669</v>
      </c>
      <c r="J521" t="s">
        <v>1060</v>
      </c>
      <c r="K521">
        <v>38000</v>
      </c>
      <c r="L521" t="s">
        <v>1071</v>
      </c>
      <c r="M521" t="s">
        <v>2670</v>
      </c>
      <c r="N521">
        <v>899.83</v>
      </c>
      <c r="O521">
        <v>179.97</v>
      </c>
      <c r="P521" t="s">
        <v>2671</v>
      </c>
      <c r="R521">
        <v>0</v>
      </c>
    </row>
    <row r="522" spans="1:18" x14ac:dyDescent="0.3">
      <c r="A522" t="s">
        <v>1057</v>
      </c>
      <c r="B522">
        <v>20260558</v>
      </c>
      <c r="C522" s="7">
        <v>46252</v>
      </c>
      <c r="D522" s="7">
        <v>73050</v>
      </c>
      <c r="E522" t="s">
        <v>2672</v>
      </c>
      <c r="F522" t="s">
        <v>49</v>
      </c>
      <c r="G522" t="s">
        <v>361</v>
      </c>
      <c r="H522" t="s">
        <v>360</v>
      </c>
      <c r="I522" t="s">
        <v>2673</v>
      </c>
      <c r="J522" t="s">
        <v>1060</v>
      </c>
      <c r="K522">
        <v>38000</v>
      </c>
      <c r="L522" t="s">
        <v>1071</v>
      </c>
      <c r="M522" t="s">
        <v>2674</v>
      </c>
      <c r="N522">
        <v>610.66</v>
      </c>
      <c r="O522">
        <v>122.13</v>
      </c>
      <c r="P522">
        <v>732.79</v>
      </c>
      <c r="R522">
        <v>0</v>
      </c>
    </row>
    <row r="523" spans="1:18" x14ac:dyDescent="0.3">
      <c r="A523" t="s">
        <v>1057</v>
      </c>
      <c r="B523">
        <v>20260560</v>
      </c>
      <c r="C523" s="7">
        <v>44266</v>
      </c>
      <c r="D523" s="7">
        <v>73050</v>
      </c>
      <c r="E523" t="s">
        <v>2675</v>
      </c>
      <c r="F523" t="s">
        <v>49</v>
      </c>
      <c r="G523" t="s">
        <v>160</v>
      </c>
      <c r="H523" t="s">
        <v>418</v>
      </c>
      <c r="I523" t="s">
        <v>2676</v>
      </c>
      <c r="J523" t="s">
        <v>1060</v>
      </c>
      <c r="K523">
        <v>38340</v>
      </c>
      <c r="L523" t="s">
        <v>1367</v>
      </c>
      <c r="M523" t="s">
        <v>2677</v>
      </c>
      <c r="N523">
        <v>449.02</v>
      </c>
      <c r="O523">
        <v>89.8</v>
      </c>
      <c r="P523">
        <v>538.82000000000005</v>
      </c>
      <c r="R523">
        <v>0</v>
      </c>
    </row>
    <row r="524" spans="1:18" x14ac:dyDescent="0.3">
      <c r="A524" t="s">
        <v>1057</v>
      </c>
      <c r="B524">
        <v>20260561</v>
      </c>
      <c r="C524" s="7">
        <v>43255</v>
      </c>
      <c r="D524" s="7">
        <v>73050</v>
      </c>
      <c r="E524" t="s">
        <v>2678</v>
      </c>
      <c r="F524" t="s">
        <v>49</v>
      </c>
      <c r="G524" t="s">
        <v>632</v>
      </c>
      <c r="H524" t="s">
        <v>631</v>
      </c>
      <c r="I524" t="s">
        <v>2679</v>
      </c>
      <c r="J524" t="s">
        <v>1060</v>
      </c>
      <c r="K524">
        <v>38610</v>
      </c>
      <c r="L524" t="s">
        <v>2109</v>
      </c>
      <c r="M524" t="s">
        <v>2172</v>
      </c>
      <c r="N524">
        <v>621.14</v>
      </c>
      <c r="O524">
        <v>124.23</v>
      </c>
      <c r="P524">
        <v>745.37</v>
      </c>
      <c r="R524">
        <v>0</v>
      </c>
    </row>
    <row r="525" spans="1:18" x14ac:dyDescent="0.3">
      <c r="A525" t="s">
        <v>1057</v>
      </c>
      <c r="B525">
        <v>20260562</v>
      </c>
      <c r="C525" s="7">
        <v>41456</v>
      </c>
      <c r="D525" s="7">
        <v>73050</v>
      </c>
      <c r="E525" t="s">
        <v>2680</v>
      </c>
      <c r="F525" t="s">
        <v>49</v>
      </c>
      <c r="G525" t="s">
        <v>62</v>
      </c>
      <c r="H525" t="s">
        <v>619</v>
      </c>
      <c r="I525" t="s">
        <v>2681</v>
      </c>
      <c r="J525" t="s">
        <v>1060</v>
      </c>
      <c r="K525">
        <v>38500</v>
      </c>
      <c r="L525" t="s">
        <v>1586</v>
      </c>
      <c r="M525" t="s">
        <v>619</v>
      </c>
      <c r="N525" t="s">
        <v>2682</v>
      </c>
      <c r="O525">
        <v>310.74</v>
      </c>
      <c r="P525" t="s">
        <v>2683</v>
      </c>
      <c r="R525">
        <v>0</v>
      </c>
    </row>
    <row r="526" spans="1:18" x14ac:dyDescent="0.3">
      <c r="A526" t="s">
        <v>1057</v>
      </c>
      <c r="B526">
        <v>20260563</v>
      </c>
      <c r="C526" s="7">
        <v>41699</v>
      </c>
      <c r="D526" s="7">
        <v>73050</v>
      </c>
      <c r="E526" t="s">
        <v>2684</v>
      </c>
      <c r="F526" t="s">
        <v>49</v>
      </c>
      <c r="G526" t="s">
        <v>210</v>
      </c>
      <c r="H526" t="s">
        <v>698</v>
      </c>
      <c r="I526" t="s">
        <v>2685</v>
      </c>
      <c r="J526" t="s">
        <v>1060</v>
      </c>
      <c r="K526">
        <v>38120</v>
      </c>
      <c r="L526" t="s">
        <v>2686</v>
      </c>
      <c r="M526" t="s">
        <v>698</v>
      </c>
      <c r="N526" t="s">
        <v>2687</v>
      </c>
      <c r="O526">
        <v>280.27999999999997</v>
      </c>
      <c r="P526" t="s">
        <v>2688</v>
      </c>
      <c r="R526">
        <v>0</v>
      </c>
    </row>
    <row r="527" spans="1:18" x14ac:dyDescent="0.3">
      <c r="A527" t="s">
        <v>1057</v>
      </c>
      <c r="B527">
        <v>20260564</v>
      </c>
      <c r="C527" s="7">
        <v>40278</v>
      </c>
      <c r="D527" s="7">
        <v>73050</v>
      </c>
      <c r="E527" t="s">
        <v>2689</v>
      </c>
      <c r="F527" t="s">
        <v>49</v>
      </c>
      <c r="G527" t="s">
        <v>62</v>
      </c>
      <c r="H527" t="s">
        <v>387</v>
      </c>
      <c r="I527" t="s">
        <v>2690</v>
      </c>
      <c r="J527" t="s">
        <v>1060</v>
      </c>
      <c r="K527">
        <v>38500</v>
      </c>
      <c r="L527" t="s">
        <v>1282</v>
      </c>
      <c r="M527" t="s">
        <v>387</v>
      </c>
      <c r="N527">
        <v>364.72</v>
      </c>
      <c r="O527">
        <v>72.94</v>
      </c>
      <c r="P527">
        <v>437.66</v>
      </c>
      <c r="R527">
        <v>0</v>
      </c>
    </row>
    <row r="528" spans="1:18" x14ac:dyDescent="0.3">
      <c r="A528" t="s">
        <v>1057</v>
      </c>
      <c r="B528">
        <v>20260565</v>
      </c>
      <c r="C528" s="7">
        <v>46253</v>
      </c>
      <c r="D528" s="7">
        <v>73050</v>
      </c>
      <c r="E528" t="s">
        <v>2691</v>
      </c>
      <c r="F528" t="s">
        <v>49</v>
      </c>
      <c r="G528" t="s">
        <v>167</v>
      </c>
      <c r="H528" t="s">
        <v>757</v>
      </c>
      <c r="I528" t="s">
        <v>2692</v>
      </c>
      <c r="J528" t="s">
        <v>1060</v>
      </c>
      <c r="K528">
        <v>38000</v>
      </c>
      <c r="L528" t="s">
        <v>1071</v>
      </c>
      <c r="M528" t="s">
        <v>757</v>
      </c>
      <c r="N528">
        <v>322.07</v>
      </c>
      <c r="O528">
        <v>64.41</v>
      </c>
      <c r="P528">
        <v>386.48</v>
      </c>
      <c r="R528">
        <v>0</v>
      </c>
    </row>
    <row r="529" spans="1:18" x14ac:dyDescent="0.3">
      <c r="A529" t="s">
        <v>1057</v>
      </c>
      <c r="B529">
        <v>20260566</v>
      </c>
      <c r="C529" s="7">
        <v>44105</v>
      </c>
      <c r="D529" s="7">
        <v>73050</v>
      </c>
      <c r="E529" t="s">
        <v>2693</v>
      </c>
      <c r="F529" t="s">
        <v>49</v>
      </c>
      <c r="G529" t="s">
        <v>385</v>
      </c>
      <c r="H529" t="s">
        <v>384</v>
      </c>
      <c r="I529" t="s">
        <v>2694</v>
      </c>
      <c r="J529" t="s">
        <v>1060</v>
      </c>
      <c r="K529">
        <v>38100</v>
      </c>
      <c r="L529" t="s">
        <v>1071</v>
      </c>
      <c r="M529" t="s">
        <v>384</v>
      </c>
      <c r="N529">
        <v>299.01</v>
      </c>
      <c r="O529">
        <v>59.8</v>
      </c>
      <c r="P529">
        <v>358.81</v>
      </c>
      <c r="R529">
        <v>0</v>
      </c>
    </row>
    <row r="530" spans="1:18" x14ac:dyDescent="0.3">
      <c r="A530" t="s">
        <v>1057</v>
      </c>
      <c r="B530">
        <v>20260567</v>
      </c>
      <c r="C530" s="7">
        <v>44501</v>
      </c>
      <c r="D530" s="7">
        <v>46326</v>
      </c>
      <c r="E530" t="s">
        <v>2695</v>
      </c>
      <c r="F530" t="s">
        <v>49</v>
      </c>
      <c r="G530" t="s">
        <v>92</v>
      </c>
      <c r="H530" t="s">
        <v>430</v>
      </c>
      <c r="I530" t="s">
        <v>2696</v>
      </c>
      <c r="J530" t="s">
        <v>1060</v>
      </c>
      <c r="K530">
        <v>38170</v>
      </c>
      <c r="L530" t="s">
        <v>1596</v>
      </c>
      <c r="M530" t="s">
        <v>430</v>
      </c>
      <c r="N530">
        <v>589.22</v>
      </c>
      <c r="O530">
        <v>117.84</v>
      </c>
      <c r="P530">
        <v>707.06</v>
      </c>
      <c r="R530">
        <v>0</v>
      </c>
    </row>
    <row r="531" spans="1:18" x14ac:dyDescent="0.3">
      <c r="A531" t="s">
        <v>1057</v>
      </c>
      <c r="B531">
        <v>20260568</v>
      </c>
      <c r="C531" s="7">
        <v>44805</v>
      </c>
      <c r="D531" s="7">
        <v>73050</v>
      </c>
      <c r="E531" t="s">
        <v>2697</v>
      </c>
      <c r="F531" t="s">
        <v>49</v>
      </c>
      <c r="G531" t="s">
        <v>62</v>
      </c>
      <c r="H531" t="s">
        <v>446</v>
      </c>
      <c r="I531" t="s">
        <v>2698</v>
      </c>
      <c r="J531" t="s">
        <v>1060</v>
      </c>
      <c r="K531">
        <v>38500</v>
      </c>
      <c r="L531" t="s">
        <v>1282</v>
      </c>
      <c r="M531" t="s">
        <v>446</v>
      </c>
      <c r="N531">
        <v>407.07</v>
      </c>
      <c r="O531">
        <v>81.41</v>
      </c>
      <c r="P531">
        <v>488.48</v>
      </c>
      <c r="R531">
        <v>0</v>
      </c>
    </row>
    <row r="532" spans="1:18" x14ac:dyDescent="0.3">
      <c r="A532" t="s">
        <v>1057</v>
      </c>
      <c r="B532">
        <v>20260571</v>
      </c>
      <c r="C532" s="7">
        <v>41091</v>
      </c>
      <c r="D532" s="7">
        <v>73050</v>
      </c>
      <c r="E532" t="s">
        <v>2699</v>
      </c>
      <c r="F532" t="s">
        <v>49</v>
      </c>
      <c r="G532" t="s">
        <v>455</v>
      </c>
      <c r="H532" t="s">
        <v>454</v>
      </c>
      <c r="I532" t="s">
        <v>2700</v>
      </c>
      <c r="J532" t="s">
        <v>1060</v>
      </c>
      <c r="K532">
        <v>38000</v>
      </c>
      <c r="L532" t="s">
        <v>1071</v>
      </c>
      <c r="M532" t="s">
        <v>2701</v>
      </c>
      <c r="N532" t="s">
        <v>2702</v>
      </c>
      <c r="O532">
        <v>348.58</v>
      </c>
      <c r="P532" t="s">
        <v>2703</v>
      </c>
      <c r="R532">
        <v>0</v>
      </c>
    </row>
    <row r="533" spans="1:18" x14ac:dyDescent="0.3">
      <c r="A533" t="s">
        <v>1057</v>
      </c>
      <c r="B533">
        <v>20260572</v>
      </c>
      <c r="C533" s="7">
        <v>39814</v>
      </c>
      <c r="D533" s="7">
        <v>73050</v>
      </c>
      <c r="E533" t="s">
        <v>2704</v>
      </c>
      <c r="F533" t="s">
        <v>49</v>
      </c>
      <c r="G533" t="s">
        <v>393</v>
      </c>
      <c r="H533" t="s">
        <v>456</v>
      </c>
      <c r="I533" t="s">
        <v>2705</v>
      </c>
      <c r="J533" t="s">
        <v>1060</v>
      </c>
      <c r="K533">
        <v>38100</v>
      </c>
      <c r="L533" t="s">
        <v>1071</v>
      </c>
      <c r="M533" t="s">
        <v>456</v>
      </c>
      <c r="N533" t="s">
        <v>2706</v>
      </c>
      <c r="O533">
        <v>250.48</v>
      </c>
      <c r="P533" t="s">
        <v>2707</v>
      </c>
      <c r="R533">
        <v>0</v>
      </c>
    </row>
    <row r="534" spans="1:18" x14ac:dyDescent="0.3">
      <c r="A534" t="s">
        <v>1057</v>
      </c>
      <c r="B534">
        <v>20260573</v>
      </c>
      <c r="C534" s="7">
        <v>41821</v>
      </c>
      <c r="D534" s="7">
        <v>73050</v>
      </c>
      <c r="E534" t="s">
        <v>2708</v>
      </c>
      <c r="F534" t="s">
        <v>49</v>
      </c>
      <c r="G534" t="s">
        <v>296</v>
      </c>
      <c r="H534" t="s">
        <v>295</v>
      </c>
      <c r="I534" t="s">
        <v>2709</v>
      </c>
      <c r="J534" t="s">
        <v>1060</v>
      </c>
      <c r="K534">
        <v>38120</v>
      </c>
      <c r="L534" t="s">
        <v>2686</v>
      </c>
      <c r="M534" t="s">
        <v>295</v>
      </c>
      <c r="N534">
        <v>271.08999999999997</v>
      </c>
      <c r="O534">
        <v>54.22</v>
      </c>
      <c r="P534">
        <v>325.31</v>
      </c>
      <c r="R534">
        <v>0</v>
      </c>
    </row>
    <row r="535" spans="1:18" x14ac:dyDescent="0.3">
      <c r="A535" t="s">
        <v>1057</v>
      </c>
      <c r="B535">
        <v>20260574</v>
      </c>
      <c r="C535" s="7">
        <v>40817</v>
      </c>
      <c r="D535" s="7">
        <v>73050</v>
      </c>
      <c r="E535" t="s">
        <v>2710</v>
      </c>
      <c r="F535" t="s">
        <v>49</v>
      </c>
      <c r="G535" t="s">
        <v>596</v>
      </c>
      <c r="H535" t="s">
        <v>595</v>
      </c>
      <c r="I535" t="s">
        <v>2711</v>
      </c>
      <c r="J535" t="s">
        <v>1060</v>
      </c>
      <c r="K535">
        <v>38000</v>
      </c>
      <c r="L535" t="s">
        <v>1084</v>
      </c>
      <c r="M535" t="s">
        <v>595</v>
      </c>
      <c r="N535">
        <v>393.88</v>
      </c>
      <c r="O535">
        <v>78.78</v>
      </c>
      <c r="P535">
        <v>472.66</v>
      </c>
      <c r="R535">
        <v>0</v>
      </c>
    </row>
    <row r="536" spans="1:18" x14ac:dyDescent="0.3">
      <c r="A536" t="s">
        <v>1057</v>
      </c>
      <c r="B536">
        <v>20260576</v>
      </c>
      <c r="C536" s="7">
        <v>40452</v>
      </c>
      <c r="D536" s="7">
        <v>73050</v>
      </c>
      <c r="E536" t="s">
        <v>2712</v>
      </c>
      <c r="F536" t="s">
        <v>49</v>
      </c>
      <c r="G536" t="s">
        <v>70</v>
      </c>
      <c r="H536" t="s">
        <v>582</v>
      </c>
      <c r="I536" t="s">
        <v>2713</v>
      </c>
      <c r="J536" t="s">
        <v>1060</v>
      </c>
      <c r="K536">
        <v>38000</v>
      </c>
      <c r="L536" t="s">
        <v>1084</v>
      </c>
      <c r="M536" t="s">
        <v>582</v>
      </c>
      <c r="N536" t="s">
        <v>2714</v>
      </c>
      <c r="O536">
        <v>363.35</v>
      </c>
      <c r="P536" t="s">
        <v>2715</v>
      </c>
      <c r="R536">
        <v>0</v>
      </c>
    </row>
    <row r="537" spans="1:18" x14ac:dyDescent="0.3">
      <c r="A537" t="s">
        <v>1057</v>
      </c>
      <c r="B537">
        <v>20260580</v>
      </c>
      <c r="C537" s="7">
        <v>41609</v>
      </c>
      <c r="D537" s="7">
        <v>73050</v>
      </c>
      <c r="E537" t="s">
        <v>2716</v>
      </c>
      <c r="F537" t="s">
        <v>49</v>
      </c>
      <c r="G537" t="s">
        <v>114</v>
      </c>
      <c r="H537" t="s">
        <v>569</v>
      </c>
      <c r="I537" t="s">
        <v>2717</v>
      </c>
      <c r="J537" t="s">
        <v>1060</v>
      </c>
      <c r="K537">
        <v>38000</v>
      </c>
      <c r="L537" t="s">
        <v>1071</v>
      </c>
      <c r="M537" t="s">
        <v>569</v>
      </c>
      <c r="N537">
        <v>627.97</v>
      </c>
      <c r="O537">
        <v>125.59</v>
      </c>
      <c r="P537">
        <v>753.56</v>
      </c>
      <c r="R537">
        <v>0</v>
      </c>
    </row>
    <row r="538" spans="1:18" x14ac:dyDescent="0.3">
      <c r="A538" t="s">
        <v>2718</v>
      </c>
      <c r="N538" t="s">
        <v>2719</v>
      </c>
      <c r="O538" t="s">
        <v>2720</v>
      </c>
      <c r="P538" t="s">
        <v>2721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Jour210926">
    <tabColor rgb="FF2E7D32"/>
  </sheetPr>
  <dimension ref="A1:AE859"/>
  <sheetViews>
    <sheetView workbookViewId="0">
      <selection activeCell="A2" sqref="A2:XFD2"/>
    </sheetView>
  </sheetViews>
  <sheetFormatPr baseColWidth="10" defaultColWidth="8.88671875" defaultRowHeight="14.4" x14ac:dyDescent="0.3"/>
  <sheetData>
    <row r="1" spans="1:31" x14ac:dyDescent="0.3">
      <c r="A1" t="s">
        <v>923</v>
      </c>
      <c r="B1" t="s">
        <v>2722</v>
      </c>
      <c r="C1" t="s">
        <v>2723</v>
      </c>
      <c r="D1" t="s">
        <v>2724</v>
      </c>
      <c r="E1" t="s">
        <v>2725</v>
      </c>
      <c r="F1" t="s">
        <v>2726</v>
      </c>
      <c r="G1" t="s">
        <v>2727</v>
      </c>
      <c r="H1" t="s">
        <v>2722</v>
      </c>
      <c r="I1" t="s">
        <v>2723</v>
      </c>
      <c r="J1" t="s">
        <v>2728</v>
      </c>
      <c r="K1" t="s">
        <v>2729</v>
      </c>
      <c r="L1" t="s">
        <v>2725</v>
      </c>
    </row>
    <row r="2" spans="1:31" x14ac:dyDescent="0.3">
      <c r="A2" s="7">
        <v>46286</v>
      </c>
      <c r="B2" s="8">
        <v>0.28472222222222221</v>
      </c>
      <c r="C2" s="8">
        <v>0.2986111111111111</v>
      </c>
      <c r="D2" s="8">
        <v>0</v>
      </c>
      <c r="E2">
        <v>0.33</v>
      </c>
      <c r="F2">
        <v>13</v>
      </c>
      <c r="G2" t="s">
        <v>2730</v>
      </c>
      <c r="O2" t="s">
        <v>2731</v>
      </c>
      <c r="P2" t="s">
        <v>529</v>
      </c>
      <c r="Q2" t="s">
        <v>2732</v>
      </c>
      <c r="R2">
        <v>0</v>
      </c>
      <c r="S2">
        <v>0</v>
      </c>
      <c r="T2">
        <v>45.177917000000001</v>
      </c>
      <c r="U2">
        <v>5.7286510000000002</v>
      </c>
      <c r="AD2" t="s">
        <v>2733</v>
      </c>
      <c r="AE2" t="s">
        <v>2734</v>
      </c>
    </row>
    <row r="3" spans="1:31" x14ac:dyDescent="0.3">
      <c r="A3" s="7">
        <v>46286</v>
      </c>
      <c r="B3" s="8">
        <v>0.16666666666666671</v>
      </c>
      <c r="C3" s="8">
        <v>0.18055555555555561</v>
      </c>
      <c r="D3" s="8">
        <v>0</v>
      </c>
      <c r="E3">
        <v>0.33</v>
      </c>
      <c r="F3">
        <v>20</v>
      </c>
      <c r="G3" t="s">
        <v>950</v>
      </c>
      <c r="O3" t="s">
        <v>2735</v>
      </c>
      <c r="P3" t="s">
        <v>522</v>
      </c>
      <c r="Q3" t="s">
        <v>2736</v>
      </c>
      <c r="R3">
        <v>0</v>
      </c>
      <c r="S3">
        <v>0</v>
      </c>
      <c r="T3">
        <v>45.177925000000002</v>
      </c>
      <c r="U3">
        <v>5.7241710000000001</v>
      </c>
      <c r="AD3" t="s">
        <v>2733</v>
      </c>
      <c r="AE3" t="s">
        <v>2734</v>
      </c>
    </row>
    <row r="4" spans="1:31" x14ac:dyDescent="0.3">
      <c r="A4" s="7">
        <v>46286</v>
      </c>
      <c r="B4" s="8">
        <v>0.33333333333333331</v>
      </c>
      <c r="C4" s="8">
        <v>0.34722222222222221</v>
      </c>
      <c r="D4" s="8">
        <v>0</v>
      </c>
      <c r="E4">
        <v>0.33</v>
      </c>
      <c r="F4">
        <v>230</v>
      </c>
      <c r="G4" t="s">
        <v>974</v>
      </c>
      <c r="O4" t="s">
        <v>1711</v>
      </c>
      <c r="P4" t="s">
        <v>526</v>
      </c>
      <c r="Q4" t="s">
        <v>526</v>
      </c>
      <c r="R4">
        <v>0</v>
      </c>
      <c r="S4">
        <v>0</v>
      </c>
      <c r="T4">
        <v>45.181947000000001</v>
      </c>
      <c r="U4">
        <v>5.7218989999999996</v>
      </c>
      <c r="AD4" t="s">
        <v>2733</v>
      </c>
      <c r="AE4" t="s">
        <v>2737</v>
      </c>
    </row>
    <row r="5" spans="1:31" x14ac:dyDescent="0.3">
      <c r="A5" s="7">
        <v>46286</v>
      </c>
      <c r="B5" s="8">
        <v>0.29166666666666669</v>
      </c>
      <c r="C5" s="8">
        <v>0.2986111111111111</v>
      </c>
      <c r="D5" s="8">
        <v>0</v>
      </c>
      <c r="E5">
        <v>0.17</v>
      </c>
      <c r="F5">
        <v>29</v>
      </c>
      <c r="G5" t="s">
        <v>859</v>
      </c>
      <c r="O5" t="s">
        <v>2738</v>
      </c>
      <c r="P5" t="s">
        <v>219</v>
      </c>
      <c r="Q5" t="s">
        <v>2739</v>
      </c>
      <c r="R5">
        <v>0</v>
      </c>
      <c r="S5">
        <v>0</v>
      </c>
      <c r="T5">
        <v>45.183280000000003</v>
      </c>
      <c r="U5">
        <v>5.7183830000000002</v>
      </c>
      <c r="AD5" t="s">
        <v>2733</v>
      </c>
      <c r="AE5" t="s">
        <v>2734</v>
      </c>
    </row>
    <row r="6" spans="1:31" x14ac:dyDescent="0.3">
      <c r="A6" s="7">
        <v>46286</v>
      </c>
      <c r="B6" s="8">
        <v>0.16666666666666671</v>
      </c>
      <c r="C6" s="8">
        <v>0.18055555555555561</v>
      </c>
      <c r="D6" s="8">
        <v>0</v>
      </c>
      <c r="E6">
        <v>0.33</v>
      </c>
      <c r="F6">
        <v>12</v>
      </c>
      <c r="G6" t="s">
        <v>952</v>
      </c>
      <c r="O6" t="s">
        <v>2740</v>
      </c>
      <c r="P6" t="s">
        <v>259</v>
      </c>
      <c r="Q6" t="s">
        <v>2741</v>
      </c>
      <c r="R6">
        <v>0</v>
      </c>
      <c r="S6">
        <v>0</v>
      </c>
      <c r="T6">
        <v>45.190952000000003</v>
      </c>
      <c r="U6">
        <v>5.7165330000000001</v>
      </c>
      <c r="AD6" t="s">
        <v>2733</v>
      </c>
      <c r="AE6" t="s">
        <v>2734</v>
      </c>
    </row>
    <row r="7" spans="1:31" x14ac:dyDescent="0.3">
      <c r="A7" s="7">
        <v>46286</v>
      </c>
      <c r="B7" s="8">
        <v>0.16666666666666671</v>
      </c>
      <c r="C7" s="8">
        <v>0.1736111111111111</v>
      </c>
      <c r="D7" s="8">
        <v>0</v>
      </c>
      <c r="E7">
        <v>0.17</v>
      </c>
      <c r="F7">
        <v>74</v>
      </c>
      <c r="G7" t="s">
        <v>892</v>
      </c>
      <c r="H7" s="8"/>
      <c r="I7" s="8"/>
      <c r="O7" t="s">
        <v>2742</v>
      </c>
      <c r="P7" t="s">
        <v>152</v>
      </c>
      <c r="Q7" t="s">
        <v>2743</v>
      </c>
      <c r="R7">
        <v>0</v>
      </c>
      <c r="S7">
        <v>0</v>
      </c>
      <c r="T7">
        <v>45.184793999999997</v>
      </c>
      <c r="U7">
        <v>5.7218299999999997</v>
      </c>
      <c r="AD7" t="s">
        <v>2733</v>
      </c>
      <c r="AE7" t="s">
        <v>2734</v>
      </c>
    </row>
    <row r="8" spans="1:31" x14ac:dyDescent="0.3">
      <c r="A8" s="7">
        <v>46286</v>
      </c>
      <c r="B8" s="8">
        <v>0.35416666666666669</v>
      </c>
      <c r="C8" s="8">
        <v>0.37847222222222221</v>
      </c>
      <c r="D8" s="8">
        <v>0</v>
      </c>
      <c r="E8">
        <v>0.57999999999999996</v>
      </c>
      <c r="F8">
        <v>65</v>
      </c>
      <c r="G8" t="s">
        <v>870</v>
      </c>
      <c r="H8" s="8">
        <v>0.22013888888888891</v>
      </c>
      <c r="I8" s="8">
        <v>0.22430555555555559</v>
      </c>
      <c r="L8">
        <v>0.1</v>
      </c>
      <c r="M8">
        <v>0.1</v>
      </c>
      <c r="N8">
        <v>-0.48</v>
      </c>
      <c r="O8" t="s">
        <v>2068</v>
      </c>
      <c r="P8" t="s">
        <v>352</v>
      </c>
      <c r="Q8" t="s">
        <v>2744</v>
      </c>
      <c r="R8">
        <v>0</v>
      </c>
      <c r="S8">
        <v>0</v>
      </c>
      <c r="T8">
        <v>45.191529000000003</v>
      </c>
      <c r="U8">
        <v>5.7310239999999997</v>
      </c>
      <c r="AD8" t="s">
        <v>2733</v>
      </c>
      <c r="AE8" t="s">
        <v>2737</v>
      </c>
    </row>
    <row r="9" spans="1:31" x14ac:dyDescent="0.3">
      <c r="A9" s="7">
        <v>46286</v>
      </c>
      <c r="B9" s="8">
        <v>0.16666666666666671</v>
      </c>
      <c r="C9" s="8">
        <v>0.18055555555555561</v>
      </c>
      <c r="D9" s="8">
        <v>0</v>
      </c>
      <c r="E9">
        <v>0.33</v>
      </c>
      <c r="F9">
        <v>74</v>
      </c>
      <c r="G9" t="s">
        <v>892</v>
      </c>
      <c r="O9" t="s">
        <v>2745</v>
      </c>
      <c r="P9" t="s">
        <v>498</v>
      </c>
      <c r="Q9" t="s">
        <v>2746</v>
      </c>
      <c r="R9">
        <v>0</v>
      </c>
      <c r="S9">
        <v>0</v>
      </c>
      <c r="T9">
        <v>45.188510000000001</v>
      </c>
      <c r="U9">
        <v>5.6897789999999997</v>
      </c>
      <c r="AD9" t="s">
        <v>2733</v>
      </c>
      <c r="AE9" t="s">
        <v>2734</v>
      </c>
    </row>
    <row r="10" spans="1:31" x14ac:dyDescent="0.3">
      <c r="A10" s="7">
        <v>46286</v>
      </c>
      <c r="B10" s="8">
        <v>0.29166666666666669</v>
      </c>
      <c r="C10" s="8">
        <v>0.2986111111111111</v>
      </c>
      <c r="D10" s="8">
        <v>0</v>
      </c>
      <c r="E10">
        <v>0.17</v>
      </c>
      <c r="F10">
        <v>52</v>
      </c>
      <c r="G10" t="s">
        <v>847</v>
      </c>
      <c r="O10" t="s">
        <v>2747</v>
      </c>
      <c r="P10" t="s">
        <v>1437</v>
      </c>
      <c r="Q10" t="s">
        <v>2748</v>
      </c>
      <c r="R10">
        <v>0</v>
      </c>
      <c r="S10">
        <v>0</v>
      </c>
      <c r="T10">
        <v>45.182681000000002</v>
      </c>
      <c r="U10">
        <v>5.7249639999999999</v>
      </c>
      <c r="AD10" t="s">
        <v>2733</v>
      </c>
      <c r="AE10" t="s">
        <v>2734</v>
      </c>
    </row>
    <row r="11" spans="1:31" x14ac:dyDescent="0.3">
      <c r="A11" s="7">
        <v>46286</v>
      </c>
      <c r="B11" s="8">
        <v>0.16666666666666671</v>
      </c>
      <c r="C11" s="8">
        <v>0.18055555555555561</v>
      </c>
      <c r="D11" s="8">
        <v>0</v>
      </c>
      <c r="E11">
        <v>0.33</v>
      </c>
      <c r="F11">
        <v>29</v>
      </c>
      <c r="G11" t="s">
        <v>859</v>
      </c>
      <c r="H11" s="8"/>
      <c r="I11" s="8"/>
      <c r="O11" t="s">
        <v>2749</v>
      </c>
      <c r="P11" t="s">
        <v>360</v>
      </c>
      <c r="Q11" t="s">
        <v>2750</v>
      </c>
      <c r="R11">
        <v>0</v>
      </c>
      <c r="S11">
        <v>0</v>
      </c>
      <c r="T11">
        <v>45.192559000000003</v>
      </c>
      <c r="U11">
        <v>5.7247250000000003</v>
      </c>
      <c r="AD11" t="s">
        <v>2733</v>
      </c>
      <c r="AE11" t="s">
        <v>2734</v>
      </c>
    </row>
    <row r="12" spans="1:31" x14ac:dyDescent="0.3">
      <c r="A12" s="7">
        <v>46286</v>
      </c>
      <c r="B12" s="8">
        <v>0.28819444444444442</v>
      </c>
      <c r="C12" s="8">
        <v>0.2986111111111111</v>
      </c>
      <c r="D12" s="8">
        <v>0</v>
      </c>
      <c r="E12">
        <v>0.25</v>
      </c>
      <c r="F12">
        <v>83</v>
      </c>
      <c r="G12" t="s">
        <v>975</v>
      </c>
      <c r="H12" s="8">
        <v>0.25694444444444442</v>
      </c>
      <c r="I12" s="8">
        <v>0.27083333333333331</v>
      </c>
      <c r="L12">
        <v>0.33</v>
      </c>
      <c r="M12">
        <v>0.33</v>
      </c>
      <c r="N12">
        <v>0.08</v>
      </c>
      <c r="O12" t="s">
        <v>2689</v>
      </c>
      <c r="P12" t="s">
        <v>387</v>
      </c>
      <c r="Q12" t="s">
        <v>387</v>
      </c>
      <c r="R12">
        <v>0</v>
      </c>
      <c r="S12">
        <v>0</v>
      </c>
      <c r="T12">
        <v>45.365996000000003</v>
      </c>
      <c r="U12">
        <v>5.5923809999999996</v>
      </c>
      <c r="AD12" t="s">
        <v>2733</v>
      </c>
      <c r="AE12" t="s">
        <v>2737</v>
      </c>
    </row>
    <row r="13" spans="1:31" x14ac:dyDescent="0.3">
      <c r="A13" s="7">
        <v>46286</v>
      </c>
      <c r="B13" s="8">
        <v>0.33333333333333331</v>
      </c>
      <c r="C13" s="8">
        <v>0.375</v>
      </c>
      <c r="D13" s="8">
        <v>0</v>
      </c>
      <c r="E13">
        <v>1</v>
      </c>
      <c r="F13">
        <v>210</v>
      </c>
      <c r="G13" t="s">
        <v>905</v>
      </c>
      <c r="O13" t="s">
        <v>1515</v>
      </c>
      <c r="P13" t="s">
        <v>761</v>
      </c>
      <c r="Q13" t="s">
        <v>761</v>
      </c>
      <c r="R13">
        <v>0</v>
      </c>
      <c r="S13">
        <v>0</v>
      </c>
      <c r="T13">
        <v>45.183799999999998</v>
      </c>
      <c r="U13">
        <v>5.7220209999999998</v>
      </c>
      <c r="AD13" t="s">
        <v>2733</v>
      </c>
      <c r="AE13" t="s">
        <v>2737</v>
      </c>
    </row>
    <row r="14" spans="1:31" x14ac:dyDescent="0.3">
      <c r="A14" s="7">
        <v>46286</v>
      </c>
      <c r="B14" s="8">
        <v>0.25</v>
      </c>
      <c r="C14" s="8">
        <v>0.26041666666666669</v>
      </c>
      <c r="D14" s="8">
        <v>0</v>
      </c>
      <c r="E14">
        <v>0.25</v>
      </c>
      <c r="F14">
        <v>82</v>
      </c>
      <c r="G14" t="s">
        <v>954</v>
      </c>
      <c r="O14" t="s">
        <v>2751</v>
      </c>
      <c r="P14" t="s">
        <v>734</v>
      </c>
      <c r="Q14" t="s">
        <v>2752</v>
      </c>
      <c r="R14">
        <v>0</v>
      </c>
      <c r="S14">
        <v>0</v>
      </c>
      <c r="T14">
        <v>45.186678000000001</v>
      </c>
      <c r="U14">
        <v>5.7200300000000004</v>
      </c>
      <c r="AD14" t="s">
        <v>2733</v>
      </c>
      <c r="AE14" t="s">
        <v>2734</v>
      </c>
    </row>
    <row r="15" spans="1:31" x14ac:dyDescent="0.3">
      <c r="A15" s="7">
        <v>46286</v>
      </c>
      <c r="B15" s="8">
        <v>0.16666666666666671</v>
      </c>
      <c r="C15" s="8">
        <v>0.18055555555555561</v>
      </c>
      <c r="D15" s="8">
        <v>0</v>
      </c>
      <c r="E15">
        <v>0.33</v>
      </c>
      <c r="F15">
        <v>101</v>
      </c>
      <c r="G15" t="s">
        <v>945</v>
      </c>
      <c r="O15" t="s">
        <v>2753</v>
      </c>
      <c r="P15" t="s">
        <v>91</v>
      </c>
      <c r="Q15" t="s">
        <v>2754</v>
      </c>
      <c r="R15">
        <v>0</v>
      </c>
      <c r="S15">
        <v>0</v>
      </c>
      <c r="T15">
        <v>45.189203999999997</v>
      </c>
      <c r="U15">
        <v>5.6898710000000001</v>
      </c>
      <c r="AD15" t="s">
        <v>2733</v>
      </c>
      <c r="AE15" t="s">
        <v>2734</v>
      </c>
    </row>
    <row r="16" spans="1:31" x14ac:dyDescent="0.3">
      <c r="A16" s="7">
        <v>46286</v>
      </c>
      <c r="B16" s="8">
        <v>0.16666666666666671</v>
      </c>
      <c r="C16" s="8">
        <v>0.18055555555555561</v>
      </c>
      <c r="D16" s="8">
        <v>0</v>
      </c>
      <c r="E16">
        <v>0.33</v>
      </c>
      <c r="F16">
        <v>20</v>
      </c>
      <c r="G16" t="s">
        <v>950</v>
      </c>
      <c r="O16" t="s">
        <v>2755</v>
      </c>
      <c r="P16" t="s">
        <v>211</v>
      </c>
      <c r="Q16" t="s">
        <v>2756</v>
      </c>
      <c r="R16">
        <v>0</v>
      </c>
      <c r="S16">
        <v>0</v>
      </c>
      <c r="T16">
        <v>45.186630000000001</v>
      </c>
      <c r="U16">
        <v>5.7231329999999998</v>
      </c>
      <c r="AD16" t="s">
        <v>2733</v>
      </c>
      <c r="AE16" t="s">
        <v>2734</v>
      </c>
    </row>
    <row r="17" spans="1:31" x14ac:dyDescent="0.3">
      <c r="A17" s="7">
        <v>46286</v>
      </c>
      <c r="B17" s="8">
        <v>0.16666666666666671</v>
      </c>
      <c r="C17" s="8">
        <v>0.18055555555555561</v>
      </c>
      <c r="D17" s="8">
        <v>0</v>
      </c>
      <c r="E17">
        <v>0.33</v>
      </c>
      <c r="F17">
        <v>49</v>
      </c>
      <c r="G17" t="s">
        <v>944</v>
      </c>
      <c r="O17" t="s">
        <v>2757</v>
      </c>
      <c r="P17" t="s">
        <v>384</v>
      </c>
      <c r="Q17" t="s">
        <v>2758</v>
      </c>
      <c r="R17">
        <v>0</v>
      </c>
      <c r="S17">
        <v>0</v>
      </c>
      <c r="T17">
        <v>45.164765000000003</v>
      </c>
      <c r="U17">
        <v>5.7186510000000004</v>
      </c>
      <c r="AD17" t="s">
        <v>2733</v>
      </c>
      <c r="AE17" t="s">
        <v>2734</v>
      </c>
    </row>
    <row r="18" spans="1:31" x14ac:dyDescent="0.3">
      <c r="A18" s="7">
        <v>46286</v>
      </c>
      <c r="B18" s="8">
        <v>0.16666666666666671</v>
      </c>
      <c r="C18" s="8">
        <v>0.18055555555555561</v>
      </c>
      <c r="D18" s="8">
        <v>0</v>
      </c>
      <c r="E18">
        <v>0.33</v>
      </c>
      <c r="F18">
        <v>82</v>
      </c>
      <c r="G18" t="s">
        <v>954</v>
      </c>
      <c r="O18" t="s">
        <v>2759</v>
      </c>
      <c r="P18" t="s">
        <v>652</v>
      </c>
      <c r="Q18" t="s">
        <v>2760</v>
      </c>
      <c r="R18">
        <v>0</v>
      </c>
      <c r="S18">
        <v>0</v>
      </c>
      <c r="T18">
        <v>45.180548999999999</v>
      </c>
      <c r="U18">
        <v>5.7303129999999998</v>
      </c>
      <c r="AD18" t="s">
        <v>2733</v>
      </c>
      <c r="AE18" t="s">
        <v>2734</v>
      </c>
    </row>
    <row r="19" spans="1:31" x14ac:dyDescent="0.3">
      <c r="A19" s="7">
        <v>46286</v>
      </c>
      <c r="B19" s="8">
        <v>0.16666666666666671</v>
      </c>
      <c r="C19" s="8">
        <v>0.18055555555555561</v>
      </c>
      <c r="D19" s="8">
        <v>0</v>
      </c>
      <c r="E19">
        <v>0.33</v>
      </c>
      <c r="F19">
        <v>74</v>
      </c>
      <c r="G19" t="s">
        <v>892</v>
      </c>
      <c r="O19" t="s">
        <v>2761</v>
      </c>
      <c r="P19" t="s">
        <v>576</v>
      </c>
      <c r="Q19" t="s">
        <v>2762</v>
      </c>
      <c r="R19">
        <v>0</v>
      </c>
      <c r="S19">
        <v>0</v>
      </c>
      <c r="T19">
        <v>45.186883000000002</v>
      </c>
      <c r="U19">
        <v>5.7062249999999999</v>
      </c>
      <c r="AD19" t="s">
        <v>2733</v>
      </c>
      <c r="AE19" t="s">
        <v>2734</v>
      </c>
    </row>
    <row r="20" spans="1:31" x14ac:dyDescent="0.3">
      <c r="A20" s="7">
        <v>46286</v>
      </c>
      <c r="B20" s="8">
        <v>0.16666666666666671</v>
      </c>
      <c r="C20" s="8">
        <v>0.18055555555555561</v>
      </c>
      <c r="D20" s="8">
        <v>0</v>
      </c>
      <c r="E20">
        <v>0.33</v>
      </c>
      <c r="F20">
        <v>15</v>
      </c>
      <c r="G20" t="s">
        <v>956</v>
      </c>
      <c r="O20" t="s">
        <v>2763</v>
      </c>
      <c r="P20" t="s">
        <v>621</v>
      </c>
      <c r="Q20" t="s">
        <v>2764</v>
      </c>
      <c r="R20">
        <v>0</v>
      </c>
      <c r="S20">
        <v>0</v>
      </c>
      <c r="T20">
        <v>45.187759999999997</v>
      </c>
      <c r="U20">
        <v>5.7534210000000003</v>
      </c>
      <c r="AD20" t="s">
        <v>2733</v>
      </c>
      <c r="AE20" t="s">
        <v>2734</v>
      </c>
    </row>
    <row r="21" spans="1:31" x14ac:dyDescent="0.3">
      <c r="A21" s="7">
        <v>46286</v>
      </c>
      <c r="B21" s="8">
        <v>0.29166666666666669</v>
      </c>
      <c r="C21" s="8">
        <v>0.2986111111111111</v>
      </c>
      <c r="D21" s="8">
        <v>0</v>
      </c>
      <c r="E21">
        <v>0.17</v>
      </c>
      <c r="F21">
        <v>91</v>
      </c>
      <c r="G21" t="s">
        <v>971</v>
      </c>
      <c r="O21" t="s">
        <v>2765</v>
      </c>
      <c r="P21" t="s">
        <v>662</v>
      </c>
      <c r="Q21" t="s">
        <v>2766</v>
      </c>
      <c r="R21">
        <v>0</v>
      </c>
      <c r="S21">
        <v>0</v>
      </c>
      <c r="T21">
        <v>45.175713999999999</v>
      </c>
      <c r="U21">
        <v>5.753374</v>
      </c>
      <c r="AD21" t="s">
        <v>2733</v>
      </c>
      <c r="AE21" t="s">
        <v>2734</v>
      </c>
    </row>
    <row r="22" spans="1:31" x14ac:dyDescent="0.3">
      <c r="A22" s="7">
        <v>46286</v>
      </c>
      <c r="B22" s="8">
        <v>0.19791666666666671</v>
      </c>
      <c r="C22" s="8">
        <v>0.20833333333333329</v>
      </c>
      <c r="D22" s="8">
        <v>0</v>
      </c>
      <c r="E22">
        <v>0.25</v>
      </c>
      <c r="F22">
        <v>54</v>
      </c>
      <c r="G22" t="s">
        <v>973</v>
      </c>
      <c r="O22" t="s">
        <v>1814</v>
      </c>
      <c r="P22" t="s">
        <v>400</v>
      </c>
      <c r="Q22" t="s">
        <v>400</v>
      </c>
      <c r="R22">
        <v>0</v>
      </c>
      <c r="S22">
        <v>0</v>
      </c>
      <c r="T22">
        <v>45.375911000000002</v>
      </c>
      <c r="U22">
        <v>5.5841149999999997</v>
      </c>
      <c r="AD22" t="s">
        <v>2733</v>
      </c>
      <c r="AE22" t="s">
        <v>2737</v>
      </c>
    </row>
    <row r="23" spans="1:31" x14ac:dyDescent="0.3">
      <c r="A23" s="7">
        <v>46286</v>
      </c>
      <c r="B23" s="8">
        <v>0.16666666666666671</v>
      </c>
      <c r="C23" s="8">
        <v>0.18055555555555561</v>
      </c>
      <c r="D23" s="8">
        <v>0</v>
      </c>
      <c r="E23">
        <v>0.33</v>
      </c>
      <c r="F23">
        <v>15</v>
      </c>
      <c r="G23" t="s">
        <v>956</v>
      </c>
      <c r="O23" t="s">
        <v>2767</v>
      </c>
      <c r="P23" t="s">
        <v>251</v>
      </c>
      <c r="Q23" t="s">
        <v>2768</v>
      </c>
      <c r="R23">
        <v>0</v>
      </c>
      <c r="S23">
        <v>0</v>
      </c>
      <c r="T23">
        <v>45.179178999999998</v>
      </c>
      <c r="U23">
        <v>5.742216</v>
      </c>
      <c r="AD23" t="s">
        <v>2733</v>
      </c>
      <c r="AE23" t="s">
        <v>2734</v>
      </c>
    </row>
    <row r="24" spans="1:31" x14ac:dyDescent="0.3">
      <c r="A24" s="7">
        <v>46286</v>
      </c>
      <c r="B24" s="8">
        <v>0.16666666666666671</v>
      </c>
      <c r="C24" s="8">
        <v>0.18055555555555561</v>
      </c>
      <c r="D24" s="8">
        <v>0</v>
      </c>
      <c r="E24">
        <v>0.33</v>
      </c>
      <c r="F24">
        <v>49</v>
      </c>
      <c r="G24" t="s">
        <v>944</v>
      </c>
      <c r="O24" t="s">
        <v>2769</v>
      </c>
      <c r="P24" t="s">
        <v>202</v>
      </c>
      <c r="Q24" t="s">
        <v>2770</v>
      </c>
      <c r="R24">
        <v>0</v>
      </c>
      <c r="S24">
        <v>0</v>
      </c>
      <c r="T24">
        <v>45.190215999999999</v>
      </c>
      <c r="U24">
        <v>5.7257730000000002</v>
      </c>
      <c r="AD24" t="s">
        <v>2733</v>
      </c>
      <c r="AE24" t="s">
        <v>2734</v>
      </c>
    </row>
    <row r="25" spans="1:31" x14ac:dyDescent="0.3">
      <c r="A25" s="7">
        <v>46286</v>
      </c>
      <c r="B25" s="8">
        <v>0.16666666666666671</v>
      </c>
      <c r="C25" s="8">
        <v>0.18055555555555561</v>
      </c>
      <c r="D25" s="8">
        <v>0</v>
      </c>
      <c r="E25">
        <v>0.33</v>
      </c>
      <c r="F25">
        <v>101</v>
      </c>
      <c r="G25" t="s">
        <v>945</v>
      </c>
      <c r="O25" t="s">
        <v>2771</v>
      </c>
      <c r="P25" t="s">
        <v>429</v>
      </c>
      <c r="Q25" t="s">
        <v>2772</v>
      </c>
      <c r="R25">
        <v>0</v>
      </c>
      <c r="S25">
        <v>0</v>
      </c>
      <c r="T25">
        <v>45.169803999999999</v>
      </c>
      <c r="U25">
        <v>5.721832</v>
      </c>
      <c r="AD25" t="s">
        <v>2733</v>
      </c>
      <c r="AE25" t="s">
        <v>2734</v>
      </c>
    </row>
    <row r="26" spans="1:31" x14ac:dyDescent="0.3">
      <c r="A26" s="7">
        <v>46286</v>
      </c>
      <c r="B26" s="8">
        <v>0.16666666666666671</v>
      </c>
      <c r="C26" s="8">
        <v>0.18055555555555561</v>
      </c>
      <c r="D26" s="8">
        <v>0</v>
      </c>
      <c r="E26">
        <v>0.33</v>
      </c>
      <c r="F26">
        <v>49</v>
      </c>
      <c r="G26" t="s">
        <v>944</v>
      </c>
      <c r="H26" s="8"/>
      <c r="I26" s="8"/>
      <c r="O26" t="s">
        <v>2773</v>
      </c>
      <c r="P26" t="s">
        <v>649</v>
      </c>
      <c r="Q26" t="s">
        <v>2774</v>
      </c>
      <c r="R26">
        <v>0</v>
      </c>
      <c r="S26">
        <v>0</v>
      </c>
      <c r="T26">
        <v>45.188529000000003</v>
      </c>
      <c r="U26">
        <v>5.7245239999999997</v>
      </c>
      <c r="AD26" t="s">
        <v>2733</v>
      </c>
      <c r="AE26" t="s">
        <v>2734</v>
      </c>
    </row>
    <row r="27" spans="1:31" x14ac:dyDescent="0.3">
      <c r="A27" s="7">
        <v>46286</v>
      </c>
      <c r="B27" s="8">
        <v>0.16666666666666671</v>
      </c>
      <c r="C27" s="8">
        <v>0.18055555555555561</v>
      </c>
      <c r="D27" s="8">
        <v>0</v>
      </c>
      <c r="E27">
        <v>0.33</v>
      </c>
      <c r="F27">
        <v>85</v>
      </c>
      <c r="G27" t="s">
        <v>866</v>
      </c>
      <c r="H27" s="8">
        <v>0.1020833333333333</v>
      </c>
      <c r="I27" s="8">
        <v>0.10902777777777781</v>
      </c>
      <c r="L27">
        <v>0.17</v>
      </c>
      <c r="M27">
        <v>0.17</v>
      </c>
      <c r="N27">
        <v>-0.17</v>
      </c>
      <c r="O27" t="s">
        <v>2775</v>
      </c>
      <c r="P27" t="s">
        <v>460</v>
      </c>
      <c r="Q27" t="s">
        <v>2776</v>
      </c>
      <c r="R27">
        <v>0</v>
      </c>
      <c r="S27">
        <v>0</v>
      </c>
      <c r="T27">
        <v>45.209203000000002</v>
      </c>
      <c r="U27">
        <v>5.7626520000000001</v>
      </c>
      <c r="AD27" t="s">
        <v>2733</v>
      </c>
      <c r="AE27" t="s">
        <v>2734</v>
      </c>
    </row>
    <row r="28" spans="1:31" x14ac:dyDescent="0.3">
      <c r="A28" s="7">
        <v>46286</v>
      </c>
      <c r="B28" s="8">
        <v>0.25</v>
      </c>
      <c r="C28" s="8">
        <v>0.2638888888888889</v>
      </c>
      <c r="D28" s="8">
        <v>0</v>
      </c>
      <c r="E28">
        <v>0.33</v>
      </c>
      <c r="F28">
        <v>20</v>
      </c>
      <c r="G28" t="s">
        <v>950</v>
      </c>
      <c r="O28" t="s">
        <v>2777</v>
      </c>
      <c r="P28" t="s">
        <v>153</v>
      </c>
      <c r="Q28" t="s">
        <v>2778</v>
      </c>
      <c r="R28">
        <v>0</v>
      </c>
      <c r="S28">
        <v>0</v>
      </c>
      <c r="T28">
        <v>45.190181000000003</v>
      </c>
      <c r="U28">
        <v>5.7254589999999999</v>
      </c>
      <c r="AD28" t="s">
        <v>2733</v>
      </c>
      <c r="AE28" t="s">
        <v>2734</v>
      </c>
    </row>
    <row r="29" spans="1:31" x14ac:dyDescent="0.3">
      <c r="A29" s="7">
        <v>46286</v>
      </c>
      <c r="B29" s="8">
        <v>0.16666666666666671</v>
      </c>
      <c r="C29" s="8">
        <v>0.18055555555555561</v>
      </c>
      <c r="D29" s="8">
        <v>0</v>
      </c>
      <c r="E29">
        <v>0.33</v>
      </c>
      <c r="F29">
        <v>101</v>
      </c>
      <c r="G29" t="s">
        <v>945</v>
      </c>
      <c r="O29" t="s">
        <v>2779</v>
      </c>
      <c r="P29" t="s">
        <v>707</v>
      </c>
      <c r="Q29" t="s">
        <v>2780</v>
      </c>
      <c r="R29">
        <v>0</v>
      </c>
      <c r="S29">
        <v>0</v>
      </c>
      <c r="T29">
        <v>45.179850000000002</v>
      </c>
      <c r="U29">
        <v>5.7073270000000003</v>
      </c>
      <c r="AD29" t="s">
        <v>2733</v>
      </c>
      <c r="AE29" t="s">
        <v>2734</v>
      </c>
    </row>
    <row r="30" spans="1:31" x14ac:dyDescent="0.3">
      <c r="A30" s="7">
        <v>46286</v>
      </c>
      <c r="B30" s="8">
        <v>0.16666666666666671</v>
      </c>
      <c r="C30" s="8">
        <v>0.20833333333333329</v>
      </c>
      <c r="D30" s="8">
        <v>0</v>
      </c>
      <c r="E30">
        <v>1</v>
      </c>
      <c r="F30">
        <v>39</v>
      </c>
      <c r="G30" t="s">
        <v>961</v>
      </c>
      <c r="O30" t="s">
        <v>1157</v>
      </c>
      <c r="P30" t="s">
        <v>1158</v>
      </c>
      <c r="Q30" t="s">
        <v>1161</v>
      </c>
      <c r="R30">
        <v>1</v>
      </c>
      <c r="S30">
        <v>0</v>
      </c>
      <c r="T30">
        <v>45.148142999999997</v>
      </c>
      <c r="U30">
        <v>5.723122</v>
      </c>
      <c r="AD30" t="s">
        <v>2733</v>
      </c>
      <c r="AE30" t="s">
        <v>2781</v>
      </c>
    </row>
    <row r="31" spans="1:31" x14ac:dyDescent="0.3">
      <c r="A31" s="7">
        <v>46286</v>
      </c>
      <c r="B31" s="8">
        <v>0.33333333333333331</v>
      </c>
      <c r="C31" s="8">
        <v>0.37847222222222221</v>
      </c>
      <c r="D31" s="8">
        <v>0</v>
      </c>
      <c r="E31">
        <v>1.08</v>
      </c>
      <c r="F31">
        <v>73</v>
      </c>
      <c r="G31" t="s">
        <v>876</v>
      </c>
      <c r="O31" t="s">
        <v>2330</v>
      </c>
      <c r="P31" t="s">
        <v>108</v>
      </c>
      <c r="Q31" t="s">
        <v>2332</v>
      </c>
      <c r="R31">
        <v>0</v>
      </c>
      <c r="S31">
        <v>0</v>
      </c>
      <c r="T31">
        <v>45.184282000000003</v>
      </c>
      <c r="U31">
        <v>5.720561</v>
      </c>
      <c r="AD31" t="s">
        <v>2733</v>
      </c>
      <c r="AE31" t="s">
        <v>2737</v>
      </c>
    </row>
    <row r="32" spans="1:31" x14ac:dyDescent="0.3">
      <c r="A32" s="7">
        <v>46286</v>
      </c>
      <c r="B32" s="8">
        <v>0.33333333333333331</v>
      </c>
      <c r="C32" s="8">
        <v>0.34722222222222221</v>
      </c>
      <c r="D32" s="8">
        <v>0</v>
      </c>
      <c r="E32">
        <v>0.33</v>
      </c>
      <c r="F32">
        <v>68</v>
      </c>
      <c r="G32" t="s">
        <v>948</v>
      </c>
      <c r="O32" t="s">
        <v>2345</v>
      </c>
      <c r="P32" t="s">
        <v>577</v>
      </c>
      <c r="Q32" t="s">
        <v>577</v>
      </c>
      <c r="R32">
        <v>0</v>
      </c>
      <c r="S32">
        <v>0</v>
      </c>
      <c r="T32">
        <v>45.180720000000001</v>
      </c>
      <c r="U32">
        <v>5.7387189999999997</v>
      </c>
      <c r="AD32" t="s">
        <v>2733</v>
      </c>
      <c r="AE32" t="s">
        <v>2737</v>
      </c>
    </row>
    <row r="33" spans="1:31" x14ac:dyDescent="0.3">
      <c r="A33" s="7">
        <v>46286</v>
      </c>
      <c r="B33" s="8">
        <v>0.33333333333333331</v>
      </c>
      <c r="C33" s="8">
        <v>0.35416666666666669</v>
      </c>
      <c r="D33" s="8">
        <v>0</v>
      </c>
      <c r="E33">
        <v>0.5</v>
      </c>
      <c r="F33">
        <v>201</v>
      </c>
      <c r="G33" t="s">
        <v>946</v>
      </c>
      <c r="O33" t="s">
        <v>1320</v>
      </c>
      <c r="P33" t="s">
        <v>120</v>
      </c>
      <c r="Q33" t="s">
        <v>120</v>
      </c>
      <c r="R33">
        <v>0</v>
      </c>
      <c r="S33">
        <v>0</v>
      </c>
      <c r="T33">
        <v>45.187106999999997</v>
      </c>
      <c r="U33">
        <v>5.7297390000000004</v>
      </c>
      <c r="AD33" t="s">
        <v>2733</v>
      </c>
      <c r="AE33" t="s">
        <v>2737</v>
      </c>
    </row>
    <row r="34" spans="1:31" x14ac:dyDescent="0.3">
      <c r="A34" s="7">
        <v>46286</v>
      </c>
      <c r="B34" s="8">
        <v>0.16666666666666671</v>
      </c>
      <c r="C34" s="8">
        <v>0.18055555555555561</v>
      </c>
      <c r="D34" s="8">
        <v>0</v>
      </c>
      <c r="E34">
        <v>0.33</v>
      </c>
      <c r="F34">
        <v>48</v>
      </c>
      <c r="G34" t="s">
        <v>951</v>
      </c>
      <c r="O34" t="s">
        <v>2782</v>
      </c>
      <c r="P34" t="s">
        <v>493</v>
      </c>
      <c r="Q34" t="s">
        <v>2783</v>
      </c>
      <c r="R34">
        <v>0</v>
      </c>
      <c r="S34">
        <v>0</v>
      </c>
      <c r="T34">
        <v>45.220550000000003</v>
      </c>
      <c r="U34">
        <v>5.7636180000000001</v>
      </c>
      <c r="AD34" t="s">
        <v>2733</v>
      </c>
      <c r="AE34" t="s">
        <v>2734</v>
      </c>
    </row>
    <row r="35" spans="1:31" x14ac:dyDescent="0.3">
      <c r="A35" s="7">
        <v>46286</v>
      </c>
      <c r="B35" s="8">
        <v>0.33333333333333331</v>
      </c>
      <c r="C35" s="8">
        <v>0.35416666666666669</v>
      </c>
      <c r="D35" s="8">
        <v>0</v>
      </c>
      <c r="E35">
        <v>0.5</v>
      </c>
      <c r="F35">
        <v>48</v>
      </c>
      <c r="G35" t="s">
        <v>951</v>
      </c>
      <c r="H35" s="8"/>
      <c r="I35" s="8"/>
      <c r="O35" t="s">
        <v>1637</v>
      </c>
      <c r="P35" t="s">
        <v>676</v>
      </c>
      <c r="Q35" t="s">
        <v>676</v>
      </c>
      <c r="R35">
        <v>0</v>
      </c>
      <c r="S35">
        <v>0</v>
      </c>
      <c r="T35">
        <v>45.191566000000002</v>
      </c>
      <c r="U35">
        <v>5.6863279999999996</v>
      </c>
      <c r="AD35" t="s">
        <v>2733</v>
      </c>
      <c r="AE35" t="s">
        <v>2737</v>
      </c>
    </row>
    <row r="36" spans="1:31" x14ac:dyDescent="0.3">
      <c r="A36" s="7">
        <v>46286</v>
      </c>
      <c r="B36" s="8">
        <v>0.33333333333333331</v>
      </c>
      <c r="C36" s="8">
        <v>0.38541666666666669</v>
      </c>
      <c r="D36" s="8">
        <v>0</v>
      </c>
      <c r="E36">
        <v>1.25</v>
      </c>
      <c r="F36">
        <v>100</v>
      </c>
      <c r="G36" t="s">
        <v>967</v>
      </c>
      <c r="H36" s="8">
        <v>0.3215277777777778</v>
      </c>
      <c r="I36" s="8">
        <v>0.36388888888888887</v>
      </c>
      <c r="L36">
        <v>1.02</v>
      </c>
      <c r="M36">
        <v>1.02</v>
      </c>
      <c r="N36">
        <v>-0.23</v>
      </c>
      <c r="O36" t="s">
        <v>1677</v>
      </c>
      <c r="P36" t="s">
        <v>234</v>
      </c>
      <c r="Q36" t="s">
        <v>234</v>
      </c>
      <c r="R36">
        <v>0</v>
      </c>
      <c r="S36">
        <v>0</v>
      </c>
      <c r="T36">
        <v>45.182043</v>
      </c>
      <c r="U36">
        <v>5.7257119999999997</v>
      </c>
      <c r="AD36" t="s">
        <v>2733</v>
      </c>
      <c r="AE36" t="s">
        <v>2737</v>
      </c>
    </row>
    <row r="37" spans="1:31" x14ac:dyDescent="0.3">
      <c r="A37" s="7">
        <v>46286</v>
      </c>
      <c r="B37" s="8">
        <v>0.33333333333333331</v>
      </c>
      <c r="C37" s="8">
        <v>0.35416666666666669</v>
      </c>
      <c r="D37" s="8">
        <v>0</v>
      </c>
      <c r="E37">
        <v>0.5</v>
      </c>
      <c r="F37">
        <v>75</v>
      </c>
      <c r="G37" t="s">
        <v>970</v>
      </c>
      <c r="O37" t="s">
        <v>1616</v>
      </c>
      <c r="P37" t="s">
        <v>118</v>
      </c>
      <c r="Q37" t="s">
        <v>118</v>
      </c>
      <c r="R37">
        <v>0</v>
      </c>
      <c r="S37">
        <v>0</v>
      </c>
      <c r="T37">
        <v>45.168607999999999</v>
      </c>
      <c r="U37">
        <v>5.7114330000000004</v>
      </c>
      <c r="AD37" t="s">
        <v>2733</v>
      </c>
      <c r="AE37" t="s">
        <v>2737</v>
      </c>
    </row>
    <row r="38" spans="1:31" x14ac:dyDescent="0.3">
      <c r="A38" s="7">
        <v>46286</v>
      </c>
      <c r="B38" s="8">
        <v>0.33333333333333331</v>
      </c>
      <c r="C38" s="8">
        <v>0.34722222222222221</v>
      </c>
      <c r="D38" s="8">
        <v>0</v>
      </c>
      <c r="E38">
        <v>0.33</v>
      </c>
      <c r="F38">
        <v>49</v>
      </c>
      <c r="G38" t="s">
        <v>944</v>
      </c>
      <c r="O38" t="s">
        <v>2693</v>
      </c>
      <c r="P38" t="s">
        <v>384</v>
      </c>
      <c r="Q38" t="s">
        <v>384</v>
      </c>
      <c r="R38">
        <v>0</v>
      </c>
      <c r="S38">
        <v>0</v>
      </c>
      <c r="T38">
        <v>45.164765000000003</v>
      </c>
      <c r="U38">
        <v>5.7186510000000004</v>
      </c>
      <c r="AD38" t="s">
        <v>2733</v>
      </c>
      <c r="AE38" t="s">
        <v>2737</v>
      </c>
    </row>
    <row r="39" spans="1:31" x14ac:dyDescent="0.3">
      <c r="A39" s="7">
        <v>46286</v>
      </c>
      <c r="B39" s="8">
        <v>0.29166666666666669</v>
      </c>
      <c r="C39" s="8">
        <v>0.30555555555555558</v>
      </c>
      <c r="D39" s="8">
        <v>0</v>
      </c>
      <c r="E39">
        <v>0.33</v>
      </c>
      <c r="F39">
        <v>43</v>
      </c>
      <c r="G39" t="s">
        <v>849</v>
      </c>
      <c r="H39" s="8"/>
      <c r="I39" s="8"/>
      <c r="O39" t="s">
        <v>884</v>
      </c>
      <c r="P39" t="s">
        <v>669</v>
      </c>
      <c r="Q39" t="s">
        <v>2784</v>
      </c>
      <c r="R39">
        <v>0</v>
      </c>
      <c r="S39">
        <v>0</v>
      </c>
      <c r="T39">
        <v>45.229419</v>
      </c>
      <c r="U39">
        <v>5.6816570000000004</v>
      </c>
      <c r="AD39" t="s">
        <v>2733</v>
      </c>
      <c r="AE39" t="s">
        <v>2734</v>
      </c>
    </row>
    <row r="40" spans="1:31" x14ac:dyDescent="0.3">
      <c r="A40" s="7">
        <v>46286</v>
      </c>
      <c r="B40" s="8">
        <v>0.16666666666666671</v>
      </c>
      <c r="C40" s="8">
        <v>0.18055555555555561</v>
      </c>
      <c r="D40" s="8">
        <v>0</v>
      </c>
      <c r="E40">
        <v>0.33</v>
      </c>
      <c r="F40">
        <v>100</v>
      </c>
      <c r="G40" t="s">
        <v>967</v>
      </c>
      <c r="H40" s="8">
        <v>0.27500000000000002</v>
      </c>
      <c r="I40" s="8">
        <v>0.31180555555555561</v>
      </c>
      <c r="L40">
        <v>0.88</v>
      </c>
      <c r="M40">
        <v>0.88</v>
      </c>
      <c r="N40">
        <v>0.55000000000000004</v>
      </c>
      <c r="O40" t="s">
        <v>2785</v>
      </c>
      <c r="P40" t="s">
        <v>113</v>
      </c>
      <c r="Q40" t="s">
        <v>2786</v>
      </c>
      <c r="R40">
        <v>0</v>
      </c>
      <c r="S40">
        <v>0</v>
      </c>
      <c r="T40">
        <v>45.182966999999998</v>
      </c>
      <c r="U40">
        <v>5.7194820000000002</v>
      </c>
      <c r="AD40" t="s">
        <v>2733</v>
      </c>
      <c r="AE40" t="s">
        <v>2734</v>
      </c>
    </row>
    <row r="41" spans="1:31" x14ac:dyDescent="0.3">
      <c r="A41" s="7">
        <v>46286</v>
      </c>
      <c r="B41" s="8">
        <v>0.16666666666666671</v>
      </c>
      <c r="C41" s="8">
        <v>0.18055555555555561</v>
      </c>
      <c r="D41" s="8">
        <v>0</v>
      </c>
      <c r="E41">
        <v>0.33</v>
      </c>
      <c r="F41">
        <v>49</v>
      </c>
      <c r="G41" t="s">
        <v>944</v>
      </c>
      <c r="O41" t="s">
        <v>2787</v>
      </c>
      <c r="P41" t="s">
        <v>518</v>
      </c>
      <c r="Q41" t="s">
        <v>2788</v>
      </c>
      <c r="R41">
        <v>0</v>
      </c>
      <c r="S41">
        <v>0</v>
      </c>
      <c r="T41">
        <v>45.168743999999997</v>
      </c>
      <c r="U41">
        <v>5.7258769999999997</v>
      </c>
      <c r="AD41" t="s">
        <v>2733</v>
      </c>
      <c r="AE41" t="s">
        <v>2734</v>
      </c>
    </row>
    <row r="42" spans="1:31" x14ac:dyDescent="0.3">
      <c r="A42" s="7">
        <v>46286</v>
      </c>
      <c r="B42" s="8">
        <v>0.16666666666666671</v>
      </c>
      <c r="C42" s="8">
        <v>0.18055555555555561</v>
      </c>
      <c r="D42" s="8">
        <v>0</v>
      </c>
      <c r="E42">
        <v>0.33</v>
      </c>
      <c r="F42">
        <v>201</v>
      </c>
      <c r="G42" t="s">
        <v>946</v>
      </c>
      <c r="O42" t="s">
        <v>2789</v>
      </c>
      <c r="P42" t="s">
        <v>538</v>
      </c>
      <c r="Q42" t="s">
        <v>2790</v>
      </c>
      <c r="R42">
        <v>0</v>
      </c>
      <c r="S42">
        <v>0</v>
      </c>
      <c r="T42">
        <v>45.202514999999998</v>
      </c>
      <c r="U42">
        <v>5.7046400000000004</v>
      </c>
      <c r="AD42" t="s">
        <v>2733</v>
      </c>
      <c r="AE42" t="s">
        <v>2734</v>
      </c>
    </row>
    <row r="43" spans="1:31" x14ac:dyDescent="0.3">
      <c r="A43" s="7">
        <v>46286</v>
      </c>
      <c r="B43" s="8">
        <v>0.33333333333333331</v>
      </c>
      <c r="C43" s="8">
        <v>0.4375</v>
      </c>
      <c r="D43" s="8">
        <v>0</v>
      </c>
      <c r="E43">
        <v>2.5</v>
      </c>
      <c r="F43">
        <v>74</v>
      </c>
      <c r="G43" t="s">
        <v>892</v>
      </c>
      <c r="O43" t="s">
        <v>896</v>
      </c>
      <c r="P43" t="s">
        <v>802</v>
      </c>
      <c r="Q43" t="s">
        <v>802</v>
      </c>
      <c r="R43">
        <v>0</v>
      </c>
      <c r="S43">
        <v>0</v>
      </c>
      <c r="T43">
        <v>45.162475999999998</v>
      </c>
      <c r="U43">
        <v>5.7165179999999998</v>
      </c>
      <c r="AD43" t="s">
        <v>2733</v>
      </c>
      <c r="AE43" t="s">
        <v>2737</v>
      </c>
    </row>
    <row r="44" spans="1:31" x14ac:dyDescent="0.3">
      <c r="A44" s="7">
        <v>46286</v>
      </c>
      <c r="B44" s="8">
        <v>0.33333333333333331</v>
      </c>
      <c r="C44" s="8">
        <v>0.46875</v>
      </c>
      <c r="D44" s="8">
        <v>0</v>
      </c>
      <c r="E44">
        <v>3.25</v>
      </c>
      <c r="F44">
        <v>150</v>
      </c>
      <c r="G44" t="s">
        <v>964</v>
      </c>
      <c r="O44" t="s">
        <v>2027</v>
      </c>
      <c r="P44" t="s">
        <v>358</v>
      </c>
      <c r="Q44" t="s">
        <v>358</v>
      </c>
      <c r="R44">
        <v>0</v>
      </c>
      <c r="S44">
        <v>0</v>
      </c>
      <c r="T44">
        <v>45.174598000000003</v>
      </c>
      <c r="U44">
        <v>5.7422800000000001</v>
      </c>
      <c r="AD44" t="s">
        <v>2733</v>
      </c>
      <c r="AE44" t="s">
        <v>2737</v>
      </c>
    </row>
    <row r="45" spans="1:31" x14ac:dyDescent="0.3">
      <c r="A45" s="7">
        <v>46286</v>
      </c>
      <c r="B45" s="8">
        <v>0.16666666666666671</v>
      </c>
      <c r="C45" s="8">
        <v>0.18055555555555561</v>
      </c>
      <c r="D45" s="8">
        <v>0</v>
      </c>
      <c r="E45">
        <v>0.33</v>
      </c>
      <c r="F45">
        <v>200</v>
      </c>
      <c r="G45" t="s">
        <v>949</v>
      </c>
      <c r="H45" s="8"/>
      <c r="I45" s="8"/>
      <c r="O45" t="s">
        <v>2791</v>
      </c>
      <c r="P45" t="s">
        <v>333</v>
      </c>
      <c r="Q45" t="s">
        <v>2792</v>
      </c>
      <c r="R45">
        <v>0</v>
      </c>
      <c r="S45">
        <v>0</v>
      </c>
      <c r="T45">
        <v>45.177658000000001</v>
      </c>
      <c r="U45">
        <v>5.7674839999999996</v>
      </c>
      <c r="AD45" t="s">
        <v>2733</v>
      </c>
      <c r="AE45" t="s">
        <v>2734</v>
      </c>
    </row>
    <row r="46" spans="1:31" x14ac:dyDescent="0.3">
      <c r="A46" s="7">
        <v>46286</v>
      </c>
      <c r="B46" s="8">
        <v>0.16666666666666671</v>
      </c>
      <c r="C46" s="8">
        <v>0.18055555555555561</v>
      </c>
      <c r="D46" s="8">
        <v>0</v>
      </c>
      <c r="E46">
        <v>0.33</v>
      </c>
      <c r="F46">
        <v>91</v>
      </c>
      <c r="G46" t="s">
        <v>971</v>
      </c>
      <c r="O46" t="s">
        <v>2793</v>
      </c>
      <c r="P46" t="s">
        <v>103</v>
      </c>
      <c r="Q46" t="s">
        <v>2794</v>
      </c>
      <c r="R46">
        <v>0</v>
      </c>
      <c r="S46">
        <v>0</v>
      </c>
      <c r="T46">
        <v>45.189616999999998</v>
      </c>
      <c r="U46">
        <v>5.7280059999999997</v>
      </c>
      <c r="AD46" t="s">
        <v>2733</v>
      </c>
      <c r="AE46" t="s">
        <v>2734</v>
      </c>
    </row>
    <row r="47" spans="1:31" x14ac:dyDescent="0.3">
      <c r="A47" s="7">
        <v>46286</v>
      </c>
      <c r="B47" s="8">
        <v>0.20833333333333329</v>
      </c>
      <c r="C47" s="8">
        <v>0.44444444444444442</v>
      </c>
      <c r="D47" s="8">
        <v>0</v>
      </c>
      <c r="E47">
        <v>5.67</v>
      </c>
      <c r="F47">
        <v>50</v>
      </c>
      <c r="G47" t="s">
        <v>879</v>
      </c>
      <c r="H47" s="8">
        <v>0.31458333333333333</v>
      </c>
      <c r="I47" s="8">
        <v>0.50902777777777775</v>
      </c>
      <c r="L47">
        <v>4.67</v>
      </c>
      <c r="M47">
        <v>4.67</v>
      </c>
      <c r="N47">
        <v>-1</v>
      </c>
      <c r="O47" t="s">
        <v>1458</v>
      </c>
      <c r="P47" t="s">
        <v>433</v>
      </c>
      <c r="Q47" t="s">
        <v>433</v>
      </c>
      <c r="R47">
        <v>0</v>
      </c>
      <c r="S47">
        <v>0</v>
      </c>
      <c r="T47">
        <v>45.373724000000003</v>
      </c>
      <c r="U47">
        <v>5.5834440000000001</v>
      </c>
      <c r="AD47" t="s">
        <v>2733</v>
      </c>
      <c r="AE47" t="s">
        <v>2737</v>
      </c>
    </row>
    <row r="48" spans="1:31" x14ac:dyDescent="0.3">
      <c r="A48" s="7">
        <v>46286</v>
      </c>
      <c r="B48" s="8">
        <v>0.33333333333333331</v>
      </c>
      <c r="C48" s="8">
        <v>0.34722222222222221</v>
      </c>
      <c r="D48" s="8">
        <v>0</v>
      </c>
      <c r="E48">
        <v>0.33</v>
      </c>
      <c r="F48">
        <v>72</v>
      </c>
      <c r="G48" t="s">
        <v>978</v>
      </c>
      <c r="O48" t="s">
        <v>1404</v>
      </c>
      <c r="P48" t="s">
        <v>410</v>
      </c>
      <c r="Q48" t="s">
        <v>2795</v>
      </c>
      <c r="R48">
        <v>0</v>
      </c>
      <c r="S48">
        <v>0</v>
      </c>
      <c r="T48">
        <v>45.565835999999997</v>
      </c>
      <c r="U48">
        <v>5.8936609999999998</v>
      </c>
      <c r="AD48" t="s">
        <v>2733</v>
      </c>
      <c r="AE48" t="s">
        <v>2737</v>
      </c>
    </row>
    <row r="49" spans="1:31" x14ac:dyDescent="0.3">
      <c r="A49" s="7">
        <v>46286</v>
      </c>
      <c r="B49" s="8">
        <v>0.16666666666666671</v>
      </c>
      <c r="C49" s="8">
        <v>0.18055555555555561</v>
      </c>
      <c r="D49" s="8">
        <v>0</v>
      </c>
      <c r="E49">
        <v>0.33</v>
      </c>
      <c r="F49">
        <v>12</v>
      </c>
      <c r="G49" t="s">
        <v>952</v>
      </c>
      <c r="O49" t="s">
        <v>2796</v>
      </c>
      <c r="P49" t="s">
        <v>203</v>
      </c>
      <c r="Q49" t="s">
        <v>2797</v>
      </c>
      <c r="R49">
        <v>0</v>
      </c>
      <c r="S49">
        <v>0</v>
      </c>
      <c r="T49">
        <v>45.187314000000001</v>
      </c>
      <c r="U49">
        <v>5.7119559999999998</v>
      </c>
      <c r="AD49" t="s">
        <v>2733</v>
      </c>
      <c r="AE49" t="s">
        <v>2734</v>
      </c>
    </row>
    <row r="50" spans="1:31" x14ac:dyDescent="0.3">
      <c r="A50" s="7">
        <v>46286</v>
      </c>
      <c r="B50" s="8">
        <v>0.33333333333333331</v>
      </c>
      <c r="C50" s="8">
        <v>0.37847222222222221</v>
      </c>
      <c r="D50" s="8">
        <v>0</v>
      </c>
      <c r="E50">
        <v>1.08</v>
      </c>
      <c r="F50">
        <v>61</v>
      </c>
      <c r="G50" t="s">
        <v>886</v>
      </c>
      <c r="H50" s="8"/>
      <c r="I50" s="8"/>
      <c r="O50" t="s">
        <v>2094</v>
      </c>
      <c r="P50" t="s">
        <v>371</v>
      </c>
      <c r="Q50" t="s">
        <v>2095</v>
      </c>
      <c r="R50">
        <v>0</v>
      </c>
      <c r="S50">
        <v>0</v>
      </c>
      <c r="T50">
        <v>45.176468</v>
      </c>
      <c r="U50">
        <v>5.7269800000000002</v>
      </c>
      <c r="AD50" t="s">
        <v>2733</v>
      </c>
      <c r="AE50" t="s">
        <v>2737</v>
      </c>
    </row>
    <row r="51" spans="1:31" x14ac:dyDescent="0.3">
      <c r="A51" s="7">
        <v>46286</v>
      </c>
      <c r="B51" s="8">
        <v>0.2048611111111111</v>
      </c>
      <c r="C51" s="8">
        <v>0.21527777777777779</v>
      </c>
      <c r="D51" s="8">
        <v>0</v>
      </c>
      <c r="E51">
        <v>0.25</v>
      </c>
      <c r="F51">
        <v>13</v>
      </c>
      <c r="G51" t="s">
        <v>2730</v>
      </c>
      <c r="O51" t="s">
        <v>1717</v>
      </c>
      <c r="P51" t="s">
        <v>298</v>
      </c>
      <c r="Q51" t="s">
        <v>1719</v>
      </c>
      <c r="R51">
        <v>0</v>
      </c>
      <c r="S51">
        <v>0</v>
      </c>
      <c r="T51">
        <v>45.186445999999997</v>
      </c>
      <c r="U51">
        <v>5.7280280000000001</v>
      </c>
      <c r="AD51" t="s">
        <v>2733</v>
      </c>
      <c r="AE51" t="s">
        <v>2737</v>
      </c>
    </row>
    <row r="52" spans="1:31" x14ac:dyDescent="0.3">
      <c r="A52" s="7">
        <v>46286</v>
      </c>
      <c r="B52" s="8">
        <v>0.42708333333333331</v>
      </c>
      <c r="C52" s="8">
        <v>0.44097222222222221</v>
      </c>
      <c r="D52" s="8">
        <v>0</v>
      </c>
      <c r="E52">
        <v>0.33</v>
      </c>
      <c r="F52">
        <v>23</v>
      </c>
      <c r="G52" t="s">
        <v>957</v>
      </c>
      <c r="H52" s="8">
        <v>0.52916666666666667</v>
      </c>
      <c r="I52" s="8">
        <v>0.53125</v>
      </c>
      <c r="L52">
        <v>0.05</v>
      </c>
      <c r="M52">
        <v>0.05</v>
      </c>
      <c r="N52">
        <v>-0.28000000000000003</v>
      </c>
      <c r="O52" t="s">
        <v>2798</v>
      </c>
      <c r="P52" t="s">
        <v>513</v>
      </c>
      <c r="Q52" t="s">
        <v>2799</v>
      </c>
      <c r="R52">
        <v>0</v>
      </c>
      <c r="S52">
        <v>0</v>
      </c>
      <c r="T52">
        <v>45.199052999999999</v>
      </c>
      <c r="U52">
        <v>5.7376889999999996</v>
      </c>
      <c r="AD52" t="s">
        <v>2733</v>
      </c>
      <c r="AE52" t="s">
        <v>2734</v>
      </c>
    </row>
    <row r="53" spans="1:31" x14ac:dyDescent="0.3">
      <c r="A53" s="7">
        <v>46286</v>
      </c>
      <c r="B53" s="8">
        <v>0.33333333333333331</v>
      </c>
      <c r="C53" s="8">
        <v>0.34722222222222221</v>
      </c>
      <c r="D53" s="8">
        <v>0</v>
      </c>
      <c r="E53">
        <v>0.33</v>
      </c>
      <c r="F53">
        <v>61</v>
      </c>
      <c r="G53" t="s">
        <v>886</v>
      </c>
      <c r="O53" t="s">
        <v>2413</v>
      </c>
      <c r="P53" t="s">
        <v>775</v>
      </c>
      <c r="Q53" t="s">
        <v>2415</v>
      </c>
      <c r="R53">
        <v>0</v>
      </c>
      <c r="S53">
        <v>0</v>
      </c>
      <c r="T53">
        <v>45.186475999999999</v>
      </c>
      <c r="U53">
        <v>5.7284920000000001</v>
      </c>
      <c r="AD53" t="s">
        <v>2733</v>
      </c>
      <c r="AE53" t="s">
        <v>2737</v>
      </c>
    </row>
    <row r="54" spans="1:31" x14ac:dyDescent="0.3">
      <c r="A54" s="7">
        <v>46286</v>
      </c>
      <c r="B54" s="8">
        <v>0.33333333333333331</v>
      </c>
      <c r="C54" s="8">
        <v>0.38541666666666669</v>
      </c>
      <c r="D54" s="8">
        <v>0</v>
      </c>
      <c r="E54">
        <v>1.25</v>
      </c>
      <c r="F54">
        <v>29</v>
      </c>
      <c r="G54" t="s">
        <v>859</v>
      </c>
      <c r="O54" t="s">
        <v>1412</v>
      </c>
      <c r="P54" t="s">
        <v>220</v>
      </c>
      <c r="Q54" t="s">
        <v>1413</v>
      </c>
      <c r="R54">
        <v>0</v>
      </c>
      <c r="S54">
        <v>0</v>
      </c>
      <c r="T54">
        <v>45.182158999999999</v>
      </c>
      <c r="U54">
        <v>5.715846</v>
      </c>
      <c r="AD54" t="s">
        <v>2733</v>
      </c>
      <c r="AE54" t="s">
        <v>2737</v>
      </c>
    </row>
    <row r="55" spans="1:31" x14ac:dyDescent="0.3">
      <c r="A55" s="7">
        <v>46286</v>
      </c>
      <c r="B55" s="8">
        <v>0.33333333333333331</v>
      </c>
      <c r="C55" s="8">
        <v>0.34722222222222221</v>
      </c>
      <c r="D55" s="8">
        <v>0</v>
      </c>
      <c r="E55">
        <v>0.33</v>
      </c>
      <c r="F55">
        <v>82</v>
      </c>
      <c r="G55" t="s">
        <v>954</v>
      </c>
      <c r="O55" t="s">
        <v>2175</v>
      </c>
      <c r="P55" t="s">
        <v>564</v>
      </c>
      <c r="Q55" t="s">
        <v>564</v>
      </c>
      <c r="R55">
        <v>0</v>
      </c>
      <c r="S55">
        <v>0</v>
      </c>
      <c r="T55">
        <v>45.202815999999999</v>
      </c>
      <c r="U55">
        <v>5.7658379999999996</v>
      </c>
      <c r="AD55" t="s">
        <v>2733</v>
      </c>
      <c r="AE55" t="s">
        <v>2737</v>
      </c>
    </row>
    <row r="56" spans="1:31" x14ac:dyDescent="0.3">
      <c r="A56" s="7">
        <v>46286</v>
      </c>
      <c r="B56" s="8">
        <v>0.33333333333333331</v>
      </c>
      <c r="C56" s="8">
        <v>0.34722222222222221</v>
      </c>
      <c r="D56" s="8">
        <v>0</v>
      </c>
      <c r="E56">
        <v>0.33</v>
      </c>
      <c r="F56">
        <v>230</v>
      </c>
      <c r="G56" t="s">
        <v>974</v>
      </c>
      <c r="O56" t="s">
        <v>2314</v>
      </c>
      <c r="P56" t="s">
        <v>783</v>
      </c>
      <c r="Q56" t="s">
        <v>2800</v>
      </c>
      <c r="R56">
        <v>0</v>
      </c>
      <c r="S56">
        <v>0</v>
      </c>
      <c r="T56">
        <v>45.145482999999999</v>
      </c>
      <c r="U56">
        <v>5.7042999999999999</v>
      </c>
      <c r="AD56" t="s">
        <v>2733</v>
      </c>
      <c r="AE56" t="s">
        <v>2737</v>
      </c>
    </row>
    <row r="57" spans="1:31" x14ac:dyDescent="0.3">
      <c r="A57" s="7">
        <v>46286</v>
      </c>
      <c r="B57" s="8">
        <v>0.16666666666666671</v>
      </c>
      <c r="C57" s="8">
        <v>0.18055555555555561</v>
      </c>
      <c r="D57" s="8">
        <v>0</v>
      </c>
      <c r="E57">
        <v>0.33</v>
      </c>
      <c r="F57">
        <v>61</v>
      </c>
      <c r="G57" t="s">
        <v>886</v>
      </c>
      <c r="O57" t="s">
        <v>2801</v>
      </c>
      <c r="P57" t="s">
        <v>350</v>
      </c>
      <c r="Q57" t="s">
        <v>2802</v>
      </c>
      <c r="R57">
        <v>0</v>
      </c>
      <c r="S57">
        <v>0</v>
      </c>
      <c r="T57">
        <v>45.190579</v>
      </c>
      <c r="U57">
        <v>5.6970919999999996</v>
      </c>
      <c r="AD57" t="s">
        <v>2733</v>
      </c>
      <c r="AE57" t="s">
        <v>2734</v>
      </c>
    </row>
    <row r="58" spans="1:31" x14ac:dyDescent="0.3">
      <c r="A58" s="7">
        <v>46286</v>
      </c>
      <c r="B58" s="8">
        <v>0.33333333333333331</v>
      </c>
      <c r="C58" s="8">
        <v>0.37847222222222221</v>
      </c>
      <c r="D58" s="8">
        <v>0</v>
      </c>
      <c r="E58">
        <v>1.08</v>
      </c>
      <c r="F58">
        <v>53</v>
      </c>
      <c r="G58" t="s">
        <v>2803</v>
      </c>
      <c r="Q58" t="s">
        <v>816</v>
      </c>
      <c r="R58">
        <v>0</v>
      </c>
      <c r="S58">
        <v>0</v>
      </c>
      <c r="T58">
        <v>45.565215999999999</v>
      </c>
      <c r="U58">
        <v>5.9190189999999996</v>
      </c>
    </row>
    <row r="59" spans="1:31" x14ac:dyDescent="0.3">
      <c r="A59" s="7">
        <v>46286</v>
      </c>
      <c r="B59" s="8">
        <v>0.33333333333333331</v>
      </c>
      <c r="C59" s="8">
        <v>0.34722222222222221</v>
      </c>
      <c r="D59" s="8">
        <v>0</v>
      </c>
      <c r="E59">
        <v>0.33</v>
      </c>
      <c r="F59">
        <v>201</v>
      </c>
      <c r="G59" t="s">
        <v>946</v>
      </c>
      <c r="O59" t="s">
        <v>1804</v>
      </c>
      <c r="P59" t="s">
        <v>710</v>
      </c>
      <c r="Q59" t="s">
        <v>710</v>
      </c>
      <c r="R59">
        <v>0</v>
      </c>
      <c r="S59">
        <v>0</v>
      </c>
      <c r="T59">
        <v>45.203086999999996</v>
      </c>
      <c r="U59">
        <v>5.703754</v>
      </c>
      <c r="AD59" t="s">
        <v>2733</v>
      </c>
      <c r="AE59" t="s">
        <v>2737</v>
      </c>
    </row>
    <row r="60" spans="1:31" x14ac:dyDescent="0.3">
      <c r="A60" s="7">
        <v>46286</v>
      </c>
      <c r="B60" s="8">
        <v>0.16666666666666671</v>
      </c>
      <c r="C60" s="8">
        <v>0.18055555555555561</v>
      </c>
      <c r="D60" s="8">
        <v>0</v>
      </c>
      <c r="E60">
        <v>0.33</v>
      </c>
      <c r="F60">
        <v>49</v>
      </c>
      <c r="G60" t="s">
        <v>944</v>
      </c>
      <c r="O60" t="s">
        <v>2804</v>
      </c>
      <c r="P60" t="s">
        <v>406</v>
      </c>
      <c r="Q60" t="s">
        <v>2805</v>
      </c>
      <c r="R60">
        <v>0</v>
      </c>
      <c r="S60">
        <v>0</v>
      </c>
      <c r="T60">
        <v>45.174978000000003</v>
      </c>
      <c r="U60">
        <v>5.7372079999999999</v>
      </c>
      <c r="AD60" t="s">
        <v>2733</v>
      </c>
      <c r="AE60" t="s">
        <v>2734</v>
      </c>
    </row>
    <row r="61" spans="1:31" x14ac:dyDescent="0.3">
      <c r="A61" s="7">
        <v>46286</v>
      </c>
      <c r="B61" s="8">
        <v>0.33333333333333331</v>
      </c>
      <c r="C61" s="8">
        <v>0.34722222222222221</v>
      </c>
      <c r="D61" s="8">
        <v>0</v>
      </c>
      <c r="E61">
        <v>0.33</v>
      </c>
      <c r="F61">
        <v>74</v>
      </c>
      <c r="G61" t="s">
        <v>892</v>
      </c>
      <c r="O61" t="s">
        <v>2014</v>
      </c>
      <c r="P61" t="s">
        <v>498</v>
      </c>
      <c r="Q61" t="s">
        <v>2016</v>
      </c>
      <c r="R61">
        <v>0</v>
      </c>
      <c r="S61">
        <v>0</v>
      </c>
      <c r="T61">
        <v>45.188510000000001</v>
      </c>
      <c r="U61">
        <v>5.6897789999999997</v>
      </c>
      <c r="AD61" t="s">
        <v>2733</v>
      </c>
      <c r="AE61" t="s">
        <v>2737</v>
      </c>
    </row>
    <row r="62" spans="1:31" x14ac:dyDescent="0.3">
      <c r="A62" s="7">
        <v>46286</v>
      </c>
      <c r="B62" s="8">
        <v>0.16666666666666671</v>
      </c>
      <c r="C62" s="8">
        <v>0.18055555555555561</v>
      </c>
      <c r="D62" s="8">
        <v>0</v>
      </c>
      <c r="E62">
        <v>0.33</v>
      </c>
      <c r="F62">
        <v>40</v>
      </c>
      <c r="G62" t="s">
        <v>960</v>
      </c>
      <c r="O62" t="s">
        <v>2806</v>
      </c>
      <c r="P62" t="s">
        <v>635</v>
      </c>
      <c r="Q62" t="s">
        <v>2807</v>
      </c>
      <c r="R62">
        <v>0</v>
      </c>
      <c r="S62">
        <v>0</v>
      </c>
      <c r="T62">
        <v>45.206518000000003</v>
      </c>
      <c r="U62">
        <v>5.7103719999999996</v>
      </c>
      <c r="AD62" t="s">
        <v>2733</v>
      </c>
      <c r="AE62" t="s">
        <v>2734</v>
      </c>
    </row>
    <row r="63" spans="1:31" x14ac:dyDescent="0.3">
      <c r="A63" s="7">
        <v>46286</v>
      </c>
      <c r="B63" s="8">
        <v>0.33333333333333331</v>
      </c>
      <c r="C63" s="8">
        <v>0.37847222222222221</v>
      </c>
      <c r="D63" s="8">
        <v>0</v>
      </c>
      <c r="E63">
        <v>1.08</v>
      </c>
      <c r="F63">
        <v>44</v>
      </c>
      <c r="G63" t="s">
        <v>865</v>
      </c>
      <c r="O63" t="s">
        <v>2470</v>
      </c>
      <c r="P63" t="s">
        <v>700</v>
      </c>
      <c r="Q63" t="s">
        <v>2808</v>
      </c>
      <c r="R63">
        <v>0</v>
      </c>
      <c r="S63">
        <v>0</v>
      </c>
      <c r="T63">
        <v>45.203901000000002</v>
      </c>
      <c r="U63">
        <v>5.6643619999999997</v>
      </c>
      <c r="AD63" t="s">
        <v>2733</v>
      </c>
      <c r="AE63" t="s">
        <v>2737</v>
      </c>
    </row>
    <row r="64" spans="1:31" x14ac:dyDescent="0.3">
      <c r="A64" s="7">
        <v>46286</v>
      </c>
      <c r="B64" s="8">
        <v>0.33333333333333331</v>
      </c>
      <c r="C64" s="8">
        <v>0.37847222222222221</v>
      </c>
      <c r="D64" s="8">
        <v>0</v>
      </c>
      <c r="E64">
        <v>1.08</v>
      </c>
      <c r="F64">
        <v>12</v>
      </c>
      <c r="G64" t="s">
        <v>952</v>
      </c>
      <c r="O64" t="s">
        <v>1132</v>
      </c>
      <c r="P64" t="s">
        <v>756</v>
      </c>
      <c r="Q64" t="s">
        <v>756</v>
      </c>
      <c r="R64">
        <v>0</v>
      </c>
      <c r="S64">
        <v>0</v>
      </c>
      <c r="T64">
        <v>45.185825999999999</v>
      </c>
      <c r="U64">
        <v>5.7163009999999996</v>
      </c>
      <c r="AD64" t="s">
        <v>2733</v>
      </c>
      <c r="AE64" t="s">
        <v>2737</v>
      </c>
    </row>
    <row r="65" spans="1:31" x14ac:dyDescent="0.3">
      <c r="A65" s="7">
        <v>46286</v>
      </c>
      <c r="B65" s="8">
        <v>0.375</v>
      </c>
      <c r="C65" s="8">
        <v>0.40625</v>
      </c>
      <c r="D65" s="8">
        <v>0</v>
      </c>
      <c r="E65">
        <v>0.75</v>
      </c>
      <c r="F65">
        <v>72</v>
      </c>
      <c r="G65" t="s">
        <v>978</v>
      </c>
      <c r="O65" t="s">
        <v>1751</v>
      </c>
      <c r="P65" t="s">
        <v>530</v>
      </c>
      <c r="Q65" t="s">
        <v>530</v>
      </c>
      <c r="R65">
        <v>0</v>
      </c>
      <c r="S65">
        <v>0</v>
      </c>
      <c r="T65">
        <v>45.565215999999999</v>
      </c>
      <c r="U65">
        <v>5.9190189999999996</v>
      </c>
      <c r="AD65" t="s">
        <v>2733</v>
      </c>
      <c r="AE65" t="s">
        <v>2737</v>
      </c>
    </row>
    <row r="66" spans="1:31" x14ac:dyDescent="0.3">
      <c r="A66" s="7">
        <v>46286</v>
      </c>
      <c r="B66" s="8">
        <v>0.16666666666666671</v>
      </c>
      <c r="C66" s="8">
        <v>0.18055555555555561</v>
      </c>
      <c r="D66" s="8">
        <v>0</v>
      </c>
      <c r="E66">
        <v>0.33</v>
      </c>
      <c r="F66">
        <v>44</v>
      </c>
      <c r="G66" t="s">
        <v>865</v>
      </c>
      <c r="H66" s="8"/>
      <c r="I66" s="8"/>
      <c r="O66" t="s">
        <v>887</v>
      </c>
      <c r="P66" t="s">
        <v>829</v>
      </c>
      <c r="Q66" t="s">
        <v>2809</v>
      </c>
      <c r="R66">
        <v>0</v>
      </c>
      <c r="S66">
        <v>0</v>
      </c>
      <c r="T66">
        <v>45.194932000000001</v>
      </c>
      <c r="U66">
        <v>5.6780390000000001</v>
      </c>
      <c r="AD66" t="s">
        <v>2733</v>
      </c>
      <c r="AE66" t="s">
        <v>2734</v>
      </c>
    </row>
    <row r="67" spans="1:31" x14ac:dyDescent="0.3">
      <c r="A67" s="7">
        <v>46286</v>
      </c>
      <c r="B67" s="8">
        <v>0.3888888888888889</v>
      </c>
      <c r="C67" s="8">
        <v>0.40625</v>
      </c>
      <c r="D67" s="8">
        <v>0</v>
      </c>
      <c r="E67">
        <v>0.42</v>
      </c>
      <c r="F67">
        <v>56</v>
      </c>
      <c r="G67" t="s">
        <v>966</v>
      </c>
      <c r="H67" s="8">
        <v>0.31458333333333333</v>
      </c>
      <c r="I67" s="8">
        <v>0.32291666666666669</v>
      </c>
      <c r="L67">
        <v>0.2</v>
      </c>
      <c r="M67">
        <v>0.2</v>
      </c>
      <c r="N67">
        <v>-0.22</v>
      </c>
      <c r="O67" t="s">
        <v>2198</v>
      </c>
      <c r="P67" t="s">
        <v>2199</v>
      </c>
      <c r="Q67" t="s">
        <v>2201</v>
      </c>
      <c r="R67">
        <v>0</v>
      </c>
      <c r="S67">
        <v>0</v>
      </c>
      <c r="T67">
        <v>45.363495</v>
      </c>
      <c r="U67">
        <v>5.5875139999999996</v>
      </c>
      <c r="AD67" t="s">
        <v>2733</v>
      </c>
      <c r="AE67" t="s">
        <v>2737</v>
      </c>
    </row>
    <row r="68" spans="1:31" x14ac:dyDescent="0.3">
      <c r="A68" s="7">
        <v>46286</v>
      </c>
      <c r="B68" s="8">
        <v>0.29166666666666669</v>
      </c>
      <c r="C68" s="8">
        <v>0.30555555555555558</v>
      </c>
      <c r="D68" s="8">
        <v>0</v>
      </c>
      <c r="E68">
        <v>0.33</v>
      </c>
      <c r="F68">
        <v>76</v>
      </c>
      <c r="G68" t="s">
        <v>863</v>
      </c>
      <c r="O68" t="s">
        <v>2810</v>
      </c>
      <c r="P68" t="s">
        <v>515</v>
      </c>
      <c r="Q68" t="s">
        <v>2811</v>
      </c>
      <c r="R68">
        <v>0</v>
      </c>
      <c r="S68">
        <v>0</v>
      </c>
      <c r="T68">
        <v>45.19182</v>
      </c>
      <c r="U68">
        <v>5.7187340000000004</v>
      </c>
      <c r="AD68" t="s">
        <v>2733</v>
      </c>
      <c r="AE68" t="s">
        <v>2734</v>
      </c>
    </row>
    <row r="69" spans="1:31" x14ac:dyDescent="0.3">
      <c r="A69" s="7">
        <v>46286</v>
      </c>
      <c r="B69" s="8">
        <v>0.16666666666666671</v>
      </c>
      <c r="C69" s="8">
        <v>0.18055555555555561</v>
      </c>
      <c r="D69" s="8">
        <v>0</v>
      </c>
      <c r="E69">
        <v>0.33</v>
      </c>
      <c r="F69">
        <v>68</v>
      </c>
      <c r="G69" t="s">
        <v>948</v>
      </c>
      <c r="O69" t="s">
        <v>2812</v>
      </c>
      <c r="P69" t="s">
        <v>204</v>
      </c>
      <c r="Q69" t="s">
        <v>2813</v>
      </c>
      <c r="R69">
        <v>0</v>
      </c>
      <c r="S69">
        <v>0</v>
      </c>
      <c r="T69">
        <v>45.190345999999998</v>
      </c>
      <c r="U69">
        <v>5.7332039999999997</v>
      </c>
      <c r="AD69" t="s">
        <v>2733</v>
      </c>
      <c r="AE69" t="s">
        <v>2734</v>
      </c>
    </row>
    <row r="70" spans="1:31" x14ac:dyDescent="0.3">
      <c r="A70" s="7">
        <v>46286</v>
      </c>
      <c r="B70" s="8">
        <v>0.16666666666666671</v>
      </c>
      <c r="C70" s="8">
        <v>0.18055555555555561</v>
      </c>
      <c r="D70" s="8">
        <v>0</v>
      </c>
      <c r="E70">
        <v>0.33</v>
      </c>
      <c r="F70">
        <v>40</v>
      </c>
      <c r="G70" t="s">
        <v>960</v>
      </c>
      <c r="O70" t="s">
        <v>2814</v>
      </c>
      <c r="P70" t="s">
        <v>334</v>
      </c>
      <c r="Q70" t="s">
        <v>2815</v>
      </c>
      <c r="R70">
        <v>0</v>
      </c>
      <c r="S70">
        <v>0</v>
      </c>
      <c r="T70">
        <v>45.229664999999997</v>
      </c>
      <c r="U70">
        <v>5.681597</v>
      </c>
      <c r="AD70" t="s">
        <v>2733</v>
      </c>
      <c r="AE70" t="s">
        <v>2734</v>
      </c>
    </row>
    <row r="71" spans="1:31" x14ac:dyDescent="0.3">
      <c r="A71" s="7">
        <v>46286</v>
      </c>
      <c r="B71" s="8">
        <v>0.16666666666666671</v>
      </c>
      <c r="C71" s="8">
        <v>0.18055555555555561</v>
      </c>
      <c r="D71" s="8">
        <v>0</v>
      </c>
      <c r="E71">
        <v>0.33</v>
      </c>
      <c r="F71">
        <v>101</v>
      </c>
      <c r="G71" t="s">
        <v>945</v>
      </c>
      <c r="O71" t="s">
        <v>2816</v>
      </c>
      <c r="P71" t="s">
        <v>55</v>
      </c>
      <c r="Q71" t="s">
        <v>2817</v>
      </c>
      <c r="R71">
        <v>0</v>
      </c>
      <c r="S71">
        <v>0</v>
      </c>
      <c r="T71">
        <v>45.183793999999999</v>
      </c>
      <c r="U71">
        <v>5.7181090000000001</v>
      </c>
      <c r="AD71" t="s">
        <v>2733</v>
      </c>
      <c r="AE71" t="s">
        <v>2734</v>
      </c>
    </row>
    <row r="72" spans="1:31" x14ac:dyDescent="0.3">
      <c r="A72" s="7">
        <v>46286</v>
      </c>
      <c r="B72" s="8">
        <v>0.16666666666666671</v>
      </c>
      <c r="C72" s="8">
        <v>0.18055555555555561</v>
      </c>
      <c r="D72" s="8">
        <v>0</v>
      </c>
      <c r="E72">
        <v>0.33</v>
      </c>
      <c r="F72">
        <v>52</v>
      </c>
      <c r="G72" t="s">
        <v>847</v>
      </c>
      <c r="O72" t="s">
        <v>2818</v>
      </c>
      <c r="P72" t="s">
        <v>370</v>
      </c>
      <c r="Q72" t="s">
        <v>2819</v>
      </c>
      <c r="R72">
        <v>0</v>
      </c>
      <c r="S72">
        <v>0</v>
      </c>
      <c r="T72">
        <v>45.187213</v>
      </c>
      <c r="U72">
        <v>5.7183970000000004</v>
      </c>
      <c r="AD72" t="s">
        <v>2733</v>
      </c>
      <c r="AE72" t="s">
        <v>2734</v>
      </c>
    </row>
    <row r="73" spans="1:31" x14ac:dyDescent="0.3">
      <c r="A73" s="7">
        <v>46286</v>
      </c>
      <c r="B73" s="8">
        <v>0.29166666666666669</v>
      </c>
      <c r="C73" s="8">
        <v>0.30208333333333331</v>
      </c>
      <c r="D73" s="8">
        <v>0</v>
      </c>
      <c r="E73">
        <v>0.25</v>
      </c>
      <c r="F73">
        <v>35</v>
      </c>
      <c r="G73" t="s">
        <v>2803</v>
      </c>
      <c r="Q73" t="s">
        <v>812</v>
      </c>
      <c r="R73">
        <v>0</v>
      </c>
      <c r="S73">
        <v>0</v>
      </c>
      <c r="T73">
        <v>45.188929999999999</v>
      </c>
      <c r="U73">
        <v>5.7123470000000003</v>
      </c>
    </row>
    <row r="74" spans="1:31" x14ac:dyDescent="0.3">
      <c r="A74" s="7">
        <v>46286</v>
      </c>
      <c r="B74" s="8">
        <v>0.16666666666666671</v>
      </c>
      <c r="C74" s="8">
        <v>0.18055555555555561</v>
      </c>
      <c r="D74" s="8">
        <v>0</v>
      </c>
      <c r="E74">
        <v>0.33</v>
      </c>
      <c r="F74">
        <v>61</v>
      </c>
      <c r="G74" t="s">
        <v>886</v>
      </c>
      <c r="O74" t="s">
        <v>2820</v>
      </c>
      <c r="P74" t="s">
        <v>215</v>
      </c>
      <c r="Q74" t="s">
        <v>2821</v>
      </c>
      <c r="R74">
        <v>0</v>
      </c>
      <c r="S74">
        <v>0</v>
      </c>
      <c r="T74">
        <v>45.189171999999999</v>
      </c>
      <c r="U74">
        <v>5.7271559999999999</v>
      </c>
      <c r="AD74" t="s">
        <v>2733</v>
      </c>
      <c r="AE74" t="s">
        <v>2734</v>
      </c>
    </row>
    <row r="75" spans="1:31" x14ac:dyDescent="0.3">
      <c r="A75" s="7">
        <v>46286</v>
      </c>
      <c r="B75" s="8">
        <v>0.16666666666666671</v>
      </c>
      <c r="C75" s="8">
        <v>0.18055555555555561</v>
      </c>
      <c r="D75" s="8">
        <v>0</v>
      </c>
      <c r="E75">
        <v>0.33</v>
      </c>
      <c r="F75">
        <v>101</v>
      </c>
      <c r="G75" t="s">
        <v>945</v>
      </c>
      <c r="O75" t="s">
        <v>2822</v>
      </c>
      <c r="P75" t="s">
        <v>206</v>
      </c>
      <c r="Q75" t="s">
        <v>2823</v>
      </c>
      <c r="R75">
        <v>0</v>
      </c>
      <c r="S75">
        <v>0</v>
      </c>
      <c r="T75">
        <v>45.183933000000003</v>
      </c>
      <c r="U75">
        <v>5.7185100000000002</v>
      </c>
      <c r="AD75" t="s">
        <v>2733</v>
      </c>
      <c r="AE75" t="s">
        <v>2734</v>
      </c>
    </row>
    <row r="76" spans="1:31" x14ac:dyDescent="0.3">
      <c r="A76" s="7">
        <v>46286</v>
      </c>
      <c r="B76" s="8">
        <v>0.16666666666666671</v>
      </c>
      <c r="C76" s="8">
        <v>0.18055555555555561</v>
      </c>
      <c r="D76" s="8">
        <v>0</v>
      </c>
      <c r="E76">
        <v>0.33</v>
      </c>
      <c r="F76">
        <v>29</v>
      </c>
      <c r="G76" t="s">
        <v>859</v>
      </c>
      <c r="H76" s="8"/>
      <c r="I76" s="8"/>
      <c r="O76" t="s">
        <v>2824</v>
      </c>
      <c r="P76" t="s">
        <v>450</v>
      </c>
      <c r="Q76" t="s">
        <v>2825</v>
      </c>
      <c r="R76">
        <v>0</v>
      </c>
      <c r="S76">
        <v>0</v>
      </c>
      <c r="T76">
        <v>45.187130000000003</v>
      </c>
      <c r="U76">
        <v>5.717994</v>
      </c>
      <c r="AD76" t="s">
        <v>2733</v>
      </c>
      <c r="AE76" t="s">
        <v>2734</v>
      </c>
    </row>
    <row r="77" spans="1:31" x14ac:dyDescent="0.3">
      <c r="A77" s="7">
        <v>46286</v>
      </c>
      <c r="B77" s="8">
        <v>0.16666666666666671</v>
      </c>
      <c r="C77" s="8">
        <v>0.18055555555555561</v>
      </c>
      <c r="D77" s="8">
        <v>0</v>
      </c>
      <c r="E77">
        <v>0.33</v>
      </c>
      <c r="F77">
        <v>18</v>
      </c>
      <c r="G77" t="s">
        <v>2826</v>
      </c>
      <c r="H77" s="8">
        <v>0.18124999999999999</v>
      </c>
      <c r="I77" s="8">
        <v>0.18333333333333329</v>
      </c>
      <c r="L77">
        <v>0.05</v>
      </c>
      <c r="M77">
        <v>0.05</v>
      </c>
      <c r="N77">
        <v>-0.28000000000000003</v>
      </c>
      <c r="O77" t="s">
        <v>2827</v>
      </c>
      <c r="P77" t="s">
        <v>73</v>
      </c>
      <c r="Q77" t="s">
        <v>2828</v>
      </c>
      <c r="R77">
        <v>0</v>
      </c>
      <c r="S77">
        <v>0</v>
      </c>
      <c r="T77">
        <v>45.178936</v>
      </c>
      <c r="U77">
        <v>5.7098909999999998</v>
      </c>
      <c r="AD77" t="s">
        <v>2733</v>
      </c>
      <c r="AE77" t="s">
        <v>2734</v>
      </c>
    </row>
    <row r="78" spans="1:31" x14ac:dyDescent="0.3">
      <c r="A78" s="7">
        <v>46286</v>
      </c>
      <c r="B78" s="8">
        <v>0.33333333333333331</v>
      </c>
      <c r="C78" s="8">
        <v>0.36458333333333331</v>
      </c>
      <c r="D78" s="8">
        <v>0</v>
      </c>
      <c r="E78">
        <v>0.75</v>
      </c>
      <c r="F78">
        <v>29</v>
      </c>
      <c r="G78" t="s">
        <v>859</v>
      </c>
      <c r="O78" t="s">
        <v>1791</v>
      </c>
      <c r="P78" t="s">
        <v>53</v>
      </c>
      <c r="Q78" t="s">
        <v>1793</v>
      </c>
      <c r="R78">
        <v>0</v>
      </c>
      <c r="S78">
        <v>0</v>
      </c>
      <c r="T78">
        <v>45.192563999999997</v>
      </c>
      <c r="U78">
        <v>5.7240770000000003</v>
      </c>
      <c r="AD78" t="s">
        <v>2733</v>
      </c>
      <c r="AE78" t="s">
        <v>2737</v>
      </c>
    </row>
    <row r="79" spans="1:31" x14ac:dyDescent="0.3">
      <c r="A79" s="7">
        <v>46286</v>
      </c>
      <c r="B79" s="8">
        <v>0.16666666666666671</v>
      </c>
      <c r="C79" s="8">
        <v>0.18055555555555561</v>
      </c>
      <c r="D79" s="8">
        <v>0</v>
      </c>
      <c r="E79">
        <v>0.33</v>
      </c>
      <c r="F79">
        <v>61</v>
      </c>
      <c r="G79" t="s">
        <v>886</v>
      </c>
      <c r="O79" t="s">
        <v>2829</v>
      </c>
      <c r="P79" t="s">
        <v>684</v>
      </c>
      <c r="Q79" t="s">
        <v>2830</v>
      </c>
      <c r="R79">
        <v>0</v>
      </c>
      <c r="S79">
        <v>0</v>
      </c>
      <c r="T79">
        <v>45.189571999999998</v>
      </c>
      <c r="U79">
        <v>5.7128589999999999</v>
      </c>
      <c r="AD79" t="s">
        <v>2733</v>
      </c>
      <c r="AE79" t="s">
        <v>2734</v>
      </c>
    </row>
    <row r="80" spans="1:31" x14ac:dyDescent="0.3">
      <c r="A80" s="7">
        <v>46286</v>
      </c>
      <c r="B80" s="8">
        <v>0.29166666666666669</v>
      </c>
      <c r="C80" s="8">
        <v>0.2986111111111111</v>
      </c>
      <c r="D80" s="8">
        <v>0</v>
      </c>
      <c r="E80">
        <v>0.17</v>
      </c>
      <c r="F80">
        <v>210</v>
      </c>
      <c r="G80" t="s">
        <v>905</v>
      </c>
      <c r="O80" t="s">
        <v>2831</v>
      </c>
      <c r="P80" t="s">
        <v>63</v>
      </c>
      <c r="Q80" t="s">
        <v>2832</v>
      </c>
      <c r="R80">
        <v>0</v>
      </c>
      <c r="S80">
        <v>0</v>
      </c>
      <c r="T80">
        <v>45.185625999999999</v>
      </c>
      <c r="U80">
        <v>5.7211239999999997</v>
      </c>
      <c r="AD80" t="s">
        <v>2733</v>
      </c>
      <c r="AE80" t="s">
        <v>2734</v>
      </c>
    </row>
    <row r="81" spans="1:31" x14ac:dyDescent="0.3">
      <c r="A81" s="7">
        <v>46286</v>
      </c>
      <c r="B81" s="8">
        <v>0.21527777777777779</v>
      </c>
      <c r="C81" s="8">
        <v>0.22916666666666671</v>
      </c>
      <c r="D81" s="8">
        <v>0</v>
      </c>
      <c r="E81">
        <v>0.33</v>
      </c>
      <c r="F81">
        <v>19</v>
      </c>
      <c r="G81" t="s">
        <v>982</v>
      </c>
      <c r="O81" t="s">
        <v>2833</v>
      </c>
      <c r="P81" t="s">
        <v>743</v>
      </c>
      <c r="Q81" t="s">
        <v>2834</v>
      </c>
      <c r="R81">
        <v>0</v>
      </c>
      <c r="S81">
        <v>0</v>
      </c>
      <c r="T81">
        <v>45.079898999999997</v>
      </c>
      <c r="U81">
        <v>5.7352629999999998</v>
      </c>
      <c r="AD81" t="s">
        <v>2733</v>
      </c>
      <c r="AE81" t="s">
        <v>2734</v>
      </c>
    </row>
    <row r="82" spans="1:31" x14ac:dyDescent="0.3">
      <c r="A82" s="7">
        <v>46286</v>
      </c>
      <c r="B82" s="8">
        <v>0.22222222222222221</v>
      </c>
      <c r="C82" s="8">
        <v>0.27430555555555558</v>
      </c>
      <c r="D82" s="8">
        <v>0</v>
      </c>
      <c r="E82">
        <v>1.25</v>
      </c>
      <c r="F82">
        <v>39</v>
      </c>
      <c r="G82" t="s">
        <v>961</v>
      </c>
      <c r="O82" t="s">
        <v>1700</v>
      </c>
      <c r="P82" t="s">
        <v>523</v>
      </c>
      <c r="Q82" t="s">
        <v>523</v>
      </c>
      <c r="R82">
        <v>1</v>
      </c>
      <c r="S82">
        <v>0</v>
      </c>
      <c r="T82">
        <v>45.165317999999999</v>
      </c>
      <c r="U82">
        <v>5.7205139999999997</v>
      </c>
      <c r="AD82" t="s">
        <v>2733</v>
      </c>
      <c r="AE82" t="s">
        <v>2737</v>
      </c>
    </row>
    <row r="83" spans="1:31" x14ac:dyDescent="0.3">
      <c r="A83" s="7">
        <v>46286</v>
      </c>
      <c r="B83" s="8">
        <v>0.33333333333333331</v>
      </c>
      <c r="C83" s="8">
        <v>0.34722222222222221</v>
      </c>
      <c r="D83" s="8">
        <v>0</v>
      </c>
      <c r="E83">
        <v>0.33</v>
      </c>
      <c r="F83">
        <v>101</v>
      </c>
      <c r="G83" t="s">
        <v>945</v>
      </c>
      <c r="O83" t="s">
        <v>1735</v>
      </c>
      <c r="P83" t="s">
        <v>528</v>
      </c>
      <c r="Q83" t="s">
        <v>528</v>
      </c>
      <c r="R83">
        <v>0</v>
      </c>
      <c r="S83">
        <v>0</v>
      </c>
      <c r="T83">
        <v>45.179605000000002</v>
      </c>
      <c r="U83">
        <v>5.7066030000000003</v>
      </c>
      <c r="AD83" t="s">
        <v>2733</v>
      </c>
      <c r="AE83" t="s">
        <v>2737</v>
      </c>
    </row>
    <row r="84" spans="1:31" x14ac:dyDescent="0.3">
      <c r="A84" s="7">
        <v>46286</v>
      </c>
      <c r="B84" s="8">
        <v>0.33333333333333331</v>
      </c>
      <c r="C84" s="8">
        <v>0.34722222222222221</v>
      </c>
      <c r="D84" s="8">
        <v>0</v>
      </c>
      <c r="E84">
        <v>0.33</v>
      </c>
      <c r="F84">
        <v>20</v>
      </c>
      <c r="G84" t="s">
        <v>950</v>
      </c>
      <c r="H84" s="8"/>
      <c r="I84" s="8"/>
      <c r="O84" t="s">
        <v>2691</v>
      </c>
      <c r="P84" t="s">
        <v>757</v>
      </c>
      <c r="Q84" t="s">
        <v>757</v>
      </c>
      <c r="R84">
        <v>0</v>
      </c>
      <c r="S84">
        <v>0</v>
      </c>
      <c r="T84">
        <v>45.191066999999997</v>
      </c>
      <c r="U84">
        <v>5.7225849999999996</v>
      </c>
      <c r="AD84" t="s">
        <v>2733</v>
      </c>
      <c r="AE84" t="s">
        <v>2737</v>
      </c>
    </row>
    <row r="85" spans="1:31" x14ac:dyDescent="0.3">
      <c r="A85" s="7">
        <v>46286</v>
      </c>
      <c r="B85" s="8">
        <v>0.33333333333333331</v>
      </c>
      <c r="C85" s="8">
        <v>0.34722222222222221</v>
      </c>
      <c r="D85" s="8">
        <v>0</v>
      </c>
      <c r="E85">
        <v>0.33</v>
      </c>
      <c r="F85">
        <v>86</v>
      </c>
      <c r="G85" t="s">
        <v>861</v>
      </c>
      <c r="H85" s="8">
        <v>0.56666666666666665</v>
      </c>
      <c r="I85" s="8">
        <v>0.58611111111111114</v>
      </c>
      <c r="L85">
        <v>0.47</v>
      </c>
      <c r="M85">
        <v>0.47</v>
      </c>
      <c r="N85">
        <v>0.13</v>
      </c>
      <c r="O85" t="s">
        <v>1970</v>
      </c>
      <c r="P85" t="s">
        <v>353</v>
      </c>
      <c r="Q85" t="s">
        <v>1972</v>
      </c>
      <c r="R85">
        <v>0</v>
      </c>
      <c r="S85">
        <v>0</v>
      </c>
      <c r="T85">
        <v>45.166998999999997</v>
      </c>
      <c r="U85">
        <v>5.7281519999999997</v>
      </c>
      <c r="AD85" t="s">
        <v>2733</v>
      </c>
      <c r="AE85" t="s">
        <v>2737</v>
      </c>
    </row>
    <row r="86" spans="1:31" x14ac:dyDescent="0.3">
      <c r="A86" s="7">
        <v>46286</v>
      </c>
      <c r="B86" s="8">
        <v>0.16666666666666671</v>
      </c>
      <c r="C86" s="8">
        <v>0.1736111111111111</v>
      </c>
      <c r="D86" s="8">
        <v>0</v>
      </c>
      <c r="E86">
        <v>0.17</v>
      </c>
      <c r="F86">
        <v>21</v>
      </c>
      <c r="G86" t="s">
        <v>2803</v>
      </c>
      <c r="Q86" t="s">
        <v>815</v>
      </c>
      <c r="R86">
        <v>0</v>
      </c>
      <c r="S86">
        <v>0</v>
      </c>
      <c r="T86">
        <v>45.191439000000003</v>
      </c>
      <c r="U86">
        <v>5.7271229999999997</v>
      </c>
    </row>
    <row r="87" spans="1:31" x14ac:dyDescent="0.3">
      <c r="A87" s="7">
        <v>46286</v>
      </c>
      <c r="B87" s="8">
        <v>0.33333333333333331</v>
      </c>
      <c r="C87" s="8">
        <v>0.34722222222222221</v>
      </c>
      <c r="D87" s="8">
        <v>0</v>
      </c>
      <c r="E87">
        <v>0.33</v>
      </c>
      <c r="F87">
        <v>201</v>
      </c>
      <c r="G87" t="s">
        <v>946</v>
      </c>
      <c r="O87" t="s">
        <v>2466</v>
      </c>
      <c r="P87" t="s">
        <v>797</v>
      </c>
      <c r="Q87" t="s">
        <v>2468</v>
      </c>
      <c r="R87">
        <v>0</v>
      </c>
      <c r="S87">
        <v>0</v>
      </c>
      <c r="T87">
        <v>45.201144999999997</v>
      </c>
      <c r="U87">
        <v>5.706251</v>
      </c>
      <c r="AD87" t="s">
        <v>2733</v>
      </c>
      <c r="AE87" t="s">
        <v>2737</v>
      </c>
    </row>
    <row r="88" spans="1:31" x14ac:dyDescent="0.3">
      <c r="A88" s="7">
        <v>46286</v>
      </c>
      <c r="B88" s="8">
        <v>0.34722222222222221</v>
      </c>
      <c r="C88" s="8">
        <v>0.3576388888888889</v>
      </c>
      <c r="D88" s="8">
        <v>0</v>
      </c>
      <c r="E88">
        <v>0.25</v>
      </c>
      <c r="F88">
        <v>230</v>
      </c>
      <c r="G88" t="s">
        <v>974</v>
      </c>
      <c r="O88" t="s">
        <v>2835</v>
      </c>
      <c r="P88" t="s">
        <v>80</v>
      </c>
      <c r="Q88" t="s">
        <v>2836</v>
      </c>
      <c r="R88">
        <v>0</v>
      </c>
      <c r="S88">
        <v>0</v>
      </c>
      <c r="T88">
        <v>45.188167999999997</v>
      </c>
      <c r="U88">
        <v>5.7248919999999996</v>
      </c>
      <c r="AD88" t="s">
        <v>2733</v>
      </c>
      <c r="AE88" t="s">
        <v>2837</v>
      </c>
    </row>
    <row r="89" spans="1:31" x14ac:dyDescent="0.3">
      <c r="A89" s="7">
        <v>46286</v>
      </c>
      <c r="B89" s="8">
        <v>0.33333333333333331</v>
      </c>
      <c r="C89" s="8">
        <v>0.34722222222222221</v>
      </c>
      <c r="D89" s="8">
        <v>0</v>
      </c>
      <c r="E89">
        <v>0.33</v>
      </c>
      <c r="F89">
        <v>37</v>
      </c>
      <c r="G89" t="s">
        <v>2803</v>
      </c>
      <c r="Q89" t="s">
        <v>2838</v>
      </c>
      <c r="R89">
        <v>0</v>
      </c>
      <c r="S89">
        <v>0</v>
      </c>
      <c r="T89">
        <v>45.181372000000003</v>
      </c>
      <c r="U89">
        <v>5.7330990000000002</v>
      </c>
    </row>
    <row r="90" spans="1:31" x14ac:dyDescent="0.3">
      <c r="A90" s="7">
        <v>46286</v>
      </c>
      <c r="B90" s="8">
        <v>0.33333333333333331</v>
      </c>
      <c r="C90" s="8">
        <v>0.34722222222222221</v>
      </c>
      <c r="D90" s="8">
        <v>0</v>
      </c>
      <c r="E90">
        <v>0.33</v>
      </c>
      <c r="F90">
        <v>76</v>
      </c>
      <c r="G90" t="s">
        <v>863</v>
      </c>
      <c r="H90" s="8"/>
      <c r="I90" s="8"/>
      <c r="O90" t="s">
        <v>862</v>
      </c>
      <c r="P90" t="s">
        <v>810</v>
      </c>
      <c r="Q90" t="s">
        <v>810</v>
      </c>
      <c r="R90">
        <v>0</v>
      </c>
      <c r="S90">
        <v>0</v>
      </c>
      <c r="T90">
        <v>45.190103000000001</v>
      </c>
      <c r="U90">
        <v>5.7168659999999996</v>
      </c>
      <c r="AD90" t="s">
        <v>2733</v>
      </c>
      <c r="AE90" t="s">
        <v>2737</v>
      </c>
    </row>
    <row r="91" spans="1:31" x14ac:dyDescent="0.3">
      <c r="A91" s="7">
        <v>46286</v>
      </c>
      <c r="B91" s="8">
        <v>0.20833333333333329</v>
      </c>
      <c r="C91" s="8">
        <v>0.21875</v>
      </c>
      <c r="D91" s="8">
        <v>0</v>
      </c>
      <c r="E91">
        <v>0.25</v>
      </c>
      <c r="F91">
        <v>78</v>
      </c>
      <c r="G91" t="s">
        <v>977</v>
      </c>
      <c r="H91" s="8">
        <v>0.28680555555555548</v>
      </c>
      <c r="I91" s="8">
        <v>0.36527777777777781</v>
      </c>
      <c r="L91">
        <v>1.88</v>
      </c>
      <c r="M91">
        <v>1.88</v>
      </c>
      <c r="N91">
        <v>1.63</v>
      </c>
      <c r="O91" t="s">
        <v>1242</v>
      </c>
      <c r="P91" t="s">
        <v>453</v>
      </c>
      <c r="Q91" t="s">
        <v>453</v>
      </c>
      <c r="R91">
        <v>0</v>
      </c>
      <c r="S91">
        <v>0</v>
      </c>
      <c r="T91">
        <v>45.366508000000003</v>
      </c>
      <c r="U91">
        <v>5.57925</v>
      </c>
      <c r="AD91" t="s">
        <v>2733</v>
      </c>
      <c r="AE91" t="s">
        <v>2737</v>
      </c>
    </row>
    <row r="92" spans="1:31" x14ac:dyDescent="0.3">
      <c r="A92" s="7">
        <v>46286</v>
      </c>
      <c r="B92" s="8">
        <v>0.33333333333333331</v>
      </c>
      <c r="C92" s="8">
        <v>0.41666666666666669</v>
      </c>
      <c r="D92" s="8">
        <v>0</v>
      </c>
      <c r="E92">
        <v>2</v>
      </c>
      <c r="F92">
        <v>10</v>
      </c>
      <c r="G92" t="s">
        <v>985</v>
      </c>
      <c r="R92">
        <v>0</v>
      </c>
      <c r="S92">
        <v>0</v>
      </c>
      <c r="T92">
        <v>45.185983</v>
      </c>
      <c r="U92">
        <v>5.7123100000000004</v>
      </c>
    </row>
    <row r="93" spans="1:31" x14ac:dyDescent="0.3">
      <c r="A93" s="7">
        <v>46286</v>
      </c>
      <c r="B93" s="8">
        <v>0.32291666666666669</v>
      </c>
      <c r="C93" s="8">
        <v>0.33680555555555558</v>
      </c>
      <c r="D93" s="8">
        <v>0</v>
      </c>
      <c r="E93">
        <v>0.33</v>
      </c>
      <c r="F93">
        <v>39</v>
      </c>
      <c r="G93" t="s">
        <v>961</v>
      </c>
      <c r="O93" t="s">
        <v>2839</v>
      </c>
      <c r="P93" t="s">
        <v>795</v>
      </c>
      <c r="Q93" t="s">
        <v>2840</v>
      </c>
      <c r="R93">
        <v>1</v>
      </c>
      <c r="S93">
        <v>0</v>
      </c>
      <c r="T93">
        <v>45.165621000000002</v>
      </c>
      <c r="U93">
        <v>5.7235849999999999</v>
      </c>
      <c r="AD93" t="s">
        <v>2733</v>
      </c>
      <c r="AE93" t="s">
        <v>2734</v>
      </c>
    </row>
    <row r="94" spans="1:31" x14ac:dyDescent="0.3">
      <c r="A94" s="7">
        <v>46286</v>
      </c>
      <c r="B94" s="8">
        <v>0.16666666666666671</v>
      </c>
      <c r="C94" s="8">
        <v>0.18055555555555561</v>
      </c>
      <c r="D94" s="8">
        <v>0</v>
      </c>
      <c r="E94">
        <v>0.33</v>
      </c>
      <c r="F94">
        <v>68</v>
      </c>
      <c r="G94" t="s">
        <v>948</v>
      </c>
      <c r="O94" t="s">
        <v>2841</v>
      </c>
      <c r="P94" t="s">
        <v>378</v>
      </c>
      <c r="Q94" t="s">
        <v>2842</v>
      </c>
      <c r="R94">
        <v>0</v>
      </c>
      <c r="S94">
        <v>0</v>
      </c>
      <c r="T94">
        <v>45.188785000000003</v>
      </c>
      <c r="U94">
        <v>5.7198960000000003</v>
      </c>
      <c r="AD94" t="s">
        <v>2733</v>
      </c>
      <c r="AE94" t="s">
        <v>2734</v>
      </c>
    </row>
    <row r="95" spans="1:31" x14ac:dyDescent="0.3">
      <c r="A95" s="7">
        <v>46286</v>
      </c>
      <c r="B95" s="8">
        <v>0.33333333333333331</v>
      </c>
      <c r="C95" s="8">
        <v>0.34722222222222221</v>
      </c>
      <c r="D95" s="8">
        <v>0</v>
      </c>
      <c r="E95">
        <v>0.33</v>
      </c>
      <c r="F95">
        <v>48</v>
      </c>
      <c r="G95" t="s">
        <v>951</v>
      </c>
      <c r="H95" s="8"/>
      <c r="I95" s="8"/>
      <c r="O95" t="s">
        <v>1336</v>
      </c>
      <c r="P95" t="s">
        <v>493</v>
      </c>
      <c r="Q95" t="s">
        <v>493</v>
      </c>
      <c r="R95">
        <v>0</v>
      </c>
      <c r="S95">
        <v>0</v>
      </c>
      <c r="T95">
        <v>45.220550000000003</v>
      </c>
      <c r="U95">
        <v>5.7636180000000001</v>
      </c>
      <c r="AD95" t="s">
        <v>2733</v>
      </c>
      <c r="AE95" t="s">
        <v>2737</v>
      </c>
    </row>
    <row r="96" spans="1:31" x14ac:dyDescent="0.3">
      <c r="A96" s="7">
        <v>46286</v>
      </c>
      <c r="B96" s="8">
        <v>0.16666666666666671</v>
      </c>
      <c r="C96" s="8">
        <v>0.18055555555555561</v>
      </c>
      <c r="D96" s="8">
        <v>0</v>
      </c>
      <c r="E96">
        <v>0.33</v>
      </c>
      <c r="F96">
        <v>86</v>
      </c>
      <c r="G96" t="s">
        <v>861</v>
      </c>
      <c r="H96" s="8">
        <v>0.22013888888888891</v>
      </c>
      <c r="I96" s="8">
        <v>0.22569444444444439</v>
      </c>
      <c r="L96">
        <v>0.13</v>
      </c>
      <c r="M96">
        <v>0.13</v>
      </c>
      <c r="N96">
        <v>-0.2</v>
      </c>
      <c r="O96" t="s">
        <v>2843</v>
      </c>
      <c r="P96" t="s">
        <v>369</v>
      </c>
      <c r="Q96" t="s">
        <v>2844</v>
      </c>
      <c r="R96">
        <v>0</v>
      </c>
      <c r="S96">
        <v>0</v>
      </c>
      <c r="T96">
        <v>45.191803</v>
      </c>
      <c r="U96">
        <v>5.73027</v>
      </c>
      <c r="AD96" t="s">
        <v>2733</v>
      </c>
      <c r="AE96" t="s">
        <v>2734</v>
      </c>
    </row>
    <row r="97" spans="1:31" x14ac:dyDescent="0.3">
      <c r="A97" s="7">
        <v>46286</v>
      </c>
      <c r="B97" s="8">
        <v>0.16666666666666671</v>
      </c>
      <c r="C97" s="8">
        <v>0.18055555555555561</v>
      </c>
      <c r="D97" s="8">
        <v>0</v>
      </c>
      <c r="E97">
        <v>0.33</v>
      </c>
      <c r="F97">
        <v>29</v>
      </c>
      <c r="G97" t="s">
        <v>859</v>
      </c>
      <c r="O97" t="s">
        <v>2845</v>
      </c>
      <c r="P97" t="s">
        <v>166</v>
      </c>
      <c r="Q97" t="s">
        <v>2846</v>
      </c>
      <c r="R97">
        <v>0</v>
      </c>
      <c r="S97">
        <v>0</v>
      </c>
      <c r="T97">
        <v>45.191105</v>
      </c>
      <c r="U97">
        <v>5.7245520000000001</v>
      </c>
      <c r="AD97" t="s">
        <v>2733</v>
      </c>
      <c r="AE97" t="s">
        <v>2734</v>
      </c>
    </row>
    <row r="98" spans="1:31" x14ac:dyDescent="0.3">
      <c r="A98" s="7">
        <v>46286</v>
      </c>
      <c r="B98" s="8">
        <v>0.16666666666666671</v>
      </c>
      <c r="C98" s="8">
        <v>0.18055555555555561</v>
      </c>
      <c r="D98" s="8">
        <v>0</v>
      </c>
      <c r="E98">
        <v>0.33</v>
      </c>
      <c r="F98">
        <v>29</v>
      </c>
      <c r="G98" t="s">
        <v>859</v>
      </c>
      <c r="O98" t="s">
        <v>2847</v>
      </c>
      <c r="P98" t="s">
        <v>396</v>
      </c>
      <c r="Q98" t="s">
        <v>2848</v>
      </c>
      <c r="R98">
        <v>0</v>
      </c>
      <c r="S98">
        <v>0</v>
      </c>
      <c r="T98">
        <v>45.189906999999998</v>
      </c>
      <c r="U98">
        <v>5.7160770000000003</v>
      </c>
      <c r="AD98" t="s">
        <v>2733</v>
      </c>
      <c r="AE98" t="s">
        <v>2734</v>
      </c>
    </row>
    <row r="99" spans="1:31" x14ac:dyDescent="0.3">
      <c r="A99" s="7">
        <v>46286</v>
      </c>
      <c r="B99" s="8">
        <v>0.38194444444444442</v>
      </c>
      <c r="C99" s="8">
        <v>0.39583333333333331</v>
      </c>
      <c r="D99" s="8">
        <v>0</v>
      </c>
      <c r="E99">
        <v>0.33</v>
      </c>
      <c r="F99">
        <v>103</v>
      </c>
      <c r="G99" t="s">
        <v>962</v>
      </c>
      <c r="O99" t="s">
        <v>2849</v>
      </c>
      <c r="P99" t="s">
        <v>727</v>
      </c>
      <c r="Q99" t="s">
        <v>2850</v>
      </c>
      <c r="R99">
        <v>0</v>
      </c>
      <c r="S99">
        <v>0</v>
      </c>
      <c r="T99">
        <v>45.228786999999997</v>
      </c>
      <c r="U99">
        <v>5.6833799999999997</v>
      </c>
      <c r="AD99" t="s">
        <v>2733</v>
      </c>
      <c r="AE99" t="s">
        <v>2734</v>
      </c>
    </row>
    <row r="100" spans="1:31" x14ac:dyDescent="0.3">
      <c r="A100" s="7">
        <v>46286</v>
      </c>
      <c r="B100" s="8">
        <v>0.33333333333333331</v>
      </c>
      <c r="C100" s="8">
        <v>0.34722222222222221</v>
      </c>
      <c r="D100" s="8">
        <v>0</v>
      </c>
      <c r="E100">
        <v>0.33</v>
      </c>
      <c r="F100">
        <v>100</v>
      </c>
      <c r="G100" t="s">
        <v>967</v>
      </c>
      <c r="H100" s="8">
        <v>0.24513888888888891</v>
      </c>
      <c r="I100" s="8">
        <v>0.26874999999999999</v>
      </c>
      <c r="L100">
        <v>0.56999999999999995</v>
      </c>
      <c r="M100">
        <v>0.56999999999999995</v>
      </c>
      <c r="N100">
        <v>0.23</v>
      </c>
      <c r="O100" t="s">
        <v>2073</v>
      </c>
      <c r="P100" t="s">
        <v>155</v>
      </c>
      <c r="Q100" t="s">
        <v>2075</v>
      </c>
      <c r="R100">
        <v>0</v>
      </c>
      <c r="S100">
        <v>0</v>
      </c>
      <c r="T100">
        <v>45.187305000000002</v>
      </c>
      <c r="U100">
        <v>5.7191090000000004</v>
      </c>
      <c r="AD100" t="s">
        <v>2733</v>
      </c>
      <c r="AE100" t="s">
        <v>2737</v>
      </c>
    </row>
    <row r="101" spans="1:31" x14ac:dyDescent="0.3">
      <c r="A101" s="7">
        <v>46286</v>
      </c>
      <c r="B101" s="8">
        <v>0.33333333333333331</v>
      </c>
      <c r="C101" s="8">
        <v>0.34722222222222221</v>
      </c>
      <c r="D101" s="8">
        <v>0</v>
      </c>
      <c r="E101">
        <v>0.33</v>
      </c>
      <c r="F101">
        <v>46</v>
      </c>
      <c r="G101" t="s">
        <v>963</v>
      </c>
      <c r="O101" t="s">
        <v>2350</v>
      </c>
      <c r="P101" t="s">
        <v>176</v>
      </c>
      <c r="Q101" t="s">
        <v>176</v>
      </c>
      <c r="R101">
        <v>0</v>
      </c>
      <c r="S101">
        <v>0</v>
      </c>
      <c r="T101">
        <v>45.179839999999999</v>
      </c>
      <c r="U101">
        <v>5.7082069999999998</v>
      </c>
      <c r="AD101" t="s">
        <v>2733</v>
      </c>
      <c r="AE101" t="s">
        <v>2737</v>
      </c>
    </row>
    <row r="102" spans="1:31" x14ac:dyDescent="0.3">
      <c r="A102" s="7">
        <v>46286</v>
      </c>
      <c r="B102" s="8">
        <v>0.33333333333333331</v>
      </c>
      <c r="C102" s="8">
        <v>0.375</v>
      </c>
      <c r="D102" s="8">
        <v>0</v>
      </c>
      <c r="E102">
        <v>1</v>
      </c>
      <c r="F102">
        <v>61</v>
      </c>
      <c r="G102" t="s">
        <v>886</v>
      </c>
      <c r="O102" t="s">
        <v>898</v>
      </c>
      <c r="P102" t="s">
        <v>813</v>
      </c>
      <c r="Q102" t="s">
        <v>2851</v>
      </c>
      <c r="R102">
        <v>0</v>
      </c>
      <c r="S102">
        <v>0</v>
      </c>
      <c r="T102">
        <v>45.149633000000001</v>
      </c>
      <c r="U102">
        <v>5.7260520000000001</v>
      </c>
      <c r="AD102" t="s">
        <v>2733</v>
      </c>
      <c r="AE102" t="s">
        <v>2781</v>
      </c>
    </row>
    <row r="103" spans="1:31" x14ac:dyDescent="0.3">
      <c r="A103" s="7">
        <v>46286</v>
      </c>
      <c r="B103" s="8">
        <v>0.19791666666666671</v>
      </c>
      <c r="C103" s="8">
        <v>0.20833333333333329</v>
      </c>
      <c r="D103" s="8">
        <v>0</v>
      </c>
      <c r="E103">
        <v>0.25</v>
      </c>
      <c r="F103">
        <v>83</v>
      </c>
      <c r="G103" t="s">
        <v>975</v>
      </c>
      <c r="H103" s="8">
        <v>0.16319444444444439</v>
      </c>
      <c r="I103" s="8">
        <v>0.17777777777777781</v>
      </c>
      <c r="L103">
        <v>0.35</v>
      </c>
      <c r="M103">
        <v>0.35</v>
      </c>
      <c r="N103">
        <v>0.1</v>
      </c>
      <c r="O103" t="s">
        <v>2177</v>
      </c>
      <c r="P103" t="s">
        <v>567</v>
      </c>
      <c r="Q103" t="s">
        <v>567</v>
      </c>
      <c r="R103">
        <v>0</v>
      </c>
      <c r="S103">
        <v>0</v>
      </c>
      <c r="T103">
        <v>45.367097000000001</v>
      </c>
      <c r="U103">
        <v>5.5888359999999997</v>
      </c>
      <c r="AD103" t="s">
        <v>2733</v>
      </c>
      <c r="AE103" t="s">
        <v>2737</v>
      </c>
    </row>
    <row r="104" spans="1:31" x14ac:dyDescent="0.3">
      <c r="A104" s="7">
        <v>46286</v>
      </c>
      <c r="B104" s="8">
        <v>0.16666666666666671</v>
      </c>
      <c r="C104" s="8">
        <v>0.18055555555555561</v>
      </c>
      <c r="D104" s="8">
        <v>0</v>
      </c>
      <c r="E104">
        <v>0.33</v>
      </c>
      <c r="F104">
        <v>101</v>
      </c>
      <c r="G104" t="s">
        <v>945</v>
      </c>
      <c r="O104" t="s">
        <v>2852</v>
      </c>
      <c r="P104" t="s">
        <v>86</v>
      </c>
      <c r="Q104" t="s">
        <v>2853</v>
      </c>
      <c r="R104">
        <v>0</v>
      </c>
      <c r="S104">
        <v>0</v>
      </c>
      <c r="T104">
        <v>45.188529000000003</v>
      </c>
      <c r="U104">
        <v>5.7245239999999997</v>
      </c>
      <c r="AD104" t="s">
        <v>2733</v>
      </c>
      <c r="AE104" t="s">
        <v>2734</v>
      </c>
    </row>
    <row r="105" spans="1:31" x14ac:dyDescent="0.3">
      <c r="A105" s="7">
        <v>46286</v>
      </c>
      <c r="B105" s="8">
        <v>0.16666666666666671</v>
      </c>
      <c r="C105" s="8">
        <v>0.18055555555555561</v>
      </c>
      <c r="D105" s="8">
        <v>0</v>
      </c>
      <c r="E105">
        <v>0.33</v>
      </c>
      <c r="F105">
        <v>85</v>
      </c>
      <c r="G105" t="s">
        <v>866</v>
      </c>
      <c r="H105" s="8">
        <v>0.1111111111111111</v>
      </c>
      <c r="I105" s="8">
        <v>0.1118055555555556</v>
      </c>
      <c r="L105">
        <v>0.02</v>
      </c>
      <c r="M105">
        <v>0.02</v>
      </c>
      <c r="N105">
        <v>-0.32</v>
      </c>
      <c r="O105" t="s">
        <v>2854</v>
      </c>
      <c r="P105" t="s">
        <v>485</v>
      </c>
      <c r="Q105" t="s">
        <v>2855</v>
      </c>
      <c r="R105">
        <v>0</v>
      </c>
      <c r="S105">
        <v>0</v>
      </c>
      <c r="T105">
        <v>45.216084000000002</v>
      </c>
      <c r="U105">
        <v>5.7850859999999997</v>
      </c>
      <c r="AD105" t="s">
        <v>2733</v>
      </c>
      <c r="AE105" t="s">
        <v>2734</v>
      </c>
    </row>
    <row r="106" spans="1:31" x14ac:dyDescent="0.3">
      <c r="A106" s="7">
        <v>46286</v>
      </c>
      <c r="B106" s="8">
        <v>0.16666666666666671</v>
      </c>
      <c r="C106" s="8">
        <v>0.18055555555555561</v>
      </c>
      <c r="D106" s="8">
        <v>0</v>
      </c>
      <c r="E106">
        <v>0.33</v>
      </c>
      <c r="F106">
        <v>44</v>
      </c>
      <c r="G106" t="s">
        <v>865</v>
      </c>
      <c r="O106" t="s">
        <v>2856</v>
      </c>
      <c r="P106" t="s">
        <v>331</v>
      </c>
      <c r="Q106" t="s">
        <v>2857</v>
      </c>
      <c r="R106">
        <v>0</v>
      </c>
      <c r="S106">
        <v>0</v>
      </c>
      <c r="T106">
        <v>45.186152999999997</v>
      </c>
      <c r="U106">
        <v>5.753412</v>
      </c>
      <c r="AD106" t="s">
        <v>2733</v>
      </c>
      <c r="AE106" t="s">
        <v>2734</v>
      </c>
    </row>
    <row r="107" spans="1:31" x14ac:dyDescent="0.3">
      <c r="A107" s="7">
        <v>46286</v>
      </c>
      <c r="B107" s="8">
        <v>0.33333333333333331</v>
      </c>
      <c r="C107" s="8">
        <v>0.34722222222222221</v>
      </c>
      <c r="D107" s="8">
        <v>0</v>
      </c>
      <c r="E107">
        <v>0.33</v>
      </c>
      <c r="F107">
        <v>29</v>
      </c>
      <c r="G107" t="s">
        <v>859</v>
      </c>
      <c r="O107" t="s">
        <v>2192</v>
      </c>
      <c r="P107" t="s">
        <v>472</v>
      </c>
      <c r="Q107" t="s">
        <v>472</v>
      </c>
      <c r="R107">
        <v>0</v>
      </c>
      <c r="S107">
        <v>0</v>
      </c>
      <c r="T107">
        <v>45.187396</v>
      </c>
      <c r="U107">
        <v>5.7178760000000004</v>
      </c>
      <c r="AD107" t="s">
        <v>2733</v>
      </c>
      <c r="AE107" t="s">
        <v>2737</v>
      </c>
    </row>
    <row r="108" spans="1:31" x14ac:dyDescent="0.3">
      <c r="A108" s="7">
        <v>46286</v>
      </c>
      <c r="B108" s="8">
        <v>0.29166666666666669</v>
      </c>
      <c r="C108" s="8">
        <v>0.2986111111111111</v>
      </c>
      <c r="D108" s="8">
        <v>0</v>
      </c>
      <c r="E108">
        <v>0.17</v>
      </c>
      <c r="F108">
        <v>82</v>
      </c>
      <c r="G108" t="s">
        <v>954</v>
      </c>
      <c r="O108" t="s">
        <v>2858</v>
      </c>
      <c r="P108" t="s">
        <v>691</v>
      </c>
      <c r="Q108" t="s">
        <v>2859</v>
      </c>
      <c r="R108">
        <v>0</v>
      </c>
      <c r="S108">
        <v>0</v>
      </c>
      <c r="T108">
        <v>45.205657000000002</v>
      </c>
      <c r="U108">
        <v>5.7738750000000003</v>
      </c>
      <c r="AD108" t="s">
        <v>2733</v>
      </c>
      <c r="AE108" t="s">
        <v>2734</v>
      </c>
    </row>
    <row r="109" spans="1:31" x14ac:dyDescent="0.3">
      <c r="A109" s="7">
        <v>46286</v>
      </c>
      <c r="B109" s="8">
        <v>0.16666666666666671</v>
      </c>
      <c r="C109" s="8">
        <v>0.18055555555555561</v>
      </c>
      <c r="D109" s="8">
        <v>0</v>
      </c>
      <c r="E109">
        <v>0.33</v>
      </c>
      <c r="F109">
        <v>61</v>
      </c>
      <c r="G109" t="s">
        <v>886</v>
      </c>
      <c r="O109" t="s">
        <v>2860</v>
      </c>
      <c r="P109" t="s">
        <v>158</v>
      </c>
      <c r="Q109" t="s">
        <v>2861</v>
      </c>
      <c r="R109">
        <v>0</v>
      </c>
      <c r="S109">
        <v>0</v>
      </c>
      <c r="T109">
        <v>45.179771000000002</v>
      </c>
      <c r="U109">
        <v>5.7104290000000004</v>
      </c>
      <c r="AD109" t="s">
        <v>2733</v>
      </c>
      <c r="AE109" t="s">
        <v>2734</v>
      </c>
    </row>
    <row r="110" spans="1:31" x14ac:dyDescent="0.3">
      <c r="A110" s="7">
        <v>46286</v>
      </c>
      <c r="B110" s="8">
        <v>0.59375</v>
      </c>
      <c r="C110" s="8">
        <v>0.61111111111111116</v>
      </c>
      <c r="D110" s="8">
        <v>0</v>
      </c>
      <c r="E110">
        <v>0.42</v>
      </c>
      <c r="F110">
        <v>65</v>
      </c>
      <c r="G110" t="s">
        <v>870</v>
      </c>
      <c r="H110" s="8">
        <v>0.45694444444444438</v>
      </c>
      <c r="I110" s="8">
        <v>0.47708333333333341</v>
      </c>
      <c r="J110" s="8">
        <v>0.45694444444444438</v>
      </c>
      <c r="K110" s="8">
        <v>0.46250000000000002</v>
      </c>
      <c r="L110">
        <v>0.35</v>
      </c>
      <c r="M110">
        <v>0.35</v>
      </c>
      <c r="N110">
        <v>-7.0000000000000007E-2</v>
      </c>
      <c r="O110" t="s">
        <v>2033</v>
      </c>
      <c r="P110" t="s">
        <v>770</v>
      </c>
      <c r="Q110" t="s">
        <v>2035</v>
      </c>
      <c r="R110">
        <v>0</v>
      </c>
      <c r="S110">
        <v>0</v>
      </c>
      <c r="T110">
        <v>45.181204999999999</v>
      </c>
      <c r="U110">
        <v>5.689368</v>
      </c>
      <c r="AD110" t="s">
        <v>2733</v>
      </c>
      <c r="AE110" t="s">
        <v>2737</v>
      </c>
    </row>
    <row r="111" spans="1:31" x14ac:dyDescent="0.3">
      <c r="A111" s="7">
        <v>46286</v>
      </c>
      <c r="B111" s="8">
        <v>0.16666666666666671</v>
      </c>
      <c r="C111" s="8">
        <v>0.18055555555555561</v>
      </c>
      <c r="D111" s="8">
        <v>0</v>
      </c>
      <c r="E111">
        <v>0.33</v>
      </c>
      <c r="F111">
        <v>75</v>
      </c>
      <c r="G111" t="s">
        <v>970</v>
      </c>
      <c r="O111" t="s">
        <v>2862</v>
      </c>
      <c r="P111" t="s">
        <v>613</v>
      </c>
      <c r="Q111" t="s">
        <v>2863</v>
      </c>
      <c r="R111">
        <v>0</v>
      </c>
      <c r="S111">
        <v>0</v>
      </c>
      <c r="T111">
        <v>45.180928000000002</v>
      </c>
      <c r="U111">
        <v>5.7068519999999996</v>
      </c>
      <c r="AD111" t="s">
        <v>2733</v>
      </c>
      <c r="AE111" t="s">
        <v>2734</v>
      </c>
    </row>
    <row r="112" spans="1:31" x14ac:dyDescent="0.3">
      <c r="A112" s="7">
        <v>46286</v>
      </c>
      <c r="B112" s="8">
        <v>0.16666666666666671</v>
      </c>
      <c r="C112" s="8">
        <v>0.18055555555555561</v>
      </c>
      <c r="D112" s="8">
        <v>0</v>
      </c>
      <c r="E112">
        <v>0.33</v>
      </c>
      <c r="F112">
        <v>16</v>
      </c>
      <c r="G112" t="s">
        <v>853</v>
      </c>
      <c r="O112" t="s">
        <v>2864</v>
      </c>
      <c r="P112" t="s">
        <v>381</v>
      </c>
      <c r="Q112" t="s">
        <v>2865</v>
      </c>
      <c r="R112">
        <v>0</v>
      </c>
      <c r="S112">
        <v>0</v>
      </c>
      <c r="T112">
        <v>45.147682000000003</v>
      </c>
      <c r="U112">
        <v>5.7162199999999999</v>
      </c>
      <c r="AD112" t="s">
        <v>2733</v>
      </c>
      <c r="AE112" t="s">
        <v>2734</v>
      </c>
    </row>
    <row r="113" spans="1:31" x14ac:dyDescent="0.3">
      <c r="A113" s="7">
        <v>46286</v>
      </c>
      <c r="B113" s="8">
        <v>0.16666666666666671</v>
      </c>
      <c r="C113" s="8">
        <v>0.18055555555555561</v>
      </c>
      <c r="D113" s="8">
        <v>0</v>
      </c>
      <c r="E113">
        <v>0.33</v>
      </c>
      <c r="F113">
        <v>100</v>
      </c>
      <c r="G113" t="s">
        <v>967</v>
      </c>
      <c r="H113" s="8">
        <v>0.37083333333333329</v>
      </c>
      <c r="I113" s="8">
        <v>0.38680555555555562</v>
      </c>
      <c r="L113">
        <v>0.38</v>
      </c>
      <c r="M113">
        <v>0.38</v>
      </c>
      <c r="N113">
        <v>0.05</v>
      </c>
      <c r="O113" t="s">
        <v>2866</v>
      </c>
      <c r="P113" t="s">
        <v>582</v>
      </c>
      <c r="Q113" t="s">
        <v>2867</v>
      </c>
      <c r="R113">
        <v>0</v>
      </c>
      <c r="S113">
        <v>0</v>
      </c>
      <c r="T113">
        <v>45.177649000000002</v>
      </c>
      <c r="U113">
        <v>5.731471</v>
      </c>
      <c r="AD113" t="s">
        <v>2733</v>
      </c>
      <c r="AE113" t="s">
        <v>2734</v>
      </c>
    </row>
    <row r="114" spans="1:31" x14ac:dyDescent="0.3">
      <c r="A114" s="7">
        <v>46286</v>
      </c>
      <c r="B114" s="8">
        <v>0.33333333333333331</v>
      </c>
      <c r="C114" s="8">
        <v>0.34722222222222221</v>
      </c>
      <c r="D114" s="8">
        <v>0</v>
      </c>
      <c r="E114">
        <v>0.33</v>
      </c>
      <c r="F114">
        <v>91</v>
      </c>
      <c r="G114" t="s">
        <v>971</v>
      </c>
      <c r="O114" t="s">
        <v>2252</v>
      </c>
      <c r="P114" t="s">
        <v>131</v>
      </c>
      <c r="Q114" t="s">
        <v>131</v>
      </c>
      <c r="R114">
        <v>0</v>
      </c>
      <c r="S114">
        <v>0</v>
      </c>
      <c r="T114">
        <v>45.190066999999999</v>
      </c>
      <c r="U114">
        <v>5.7276720000000001</v>
      </c>
      <c r="AD114" t="s">
        <v>2733</v>
      </c>
      <c r="AE114" t="s">
        <v>2737</v>
      </c>
    </row>
    <row r="115" spans="1:31" x14ac:dyDescent="0.3">
      <c r="A115" s="7">
        <v>46286</v>
      </c>
      <c r="B115" s="8">
        <v>0.22916666666666671</v>
      </c>
      <c r="C115" s="8">
        <v>0.27777777777777779</v>
      </c>
      <c r="D115" s="8">
        <v>0</v>
      </c>
      <c r="E115">
        <v>1.17</v>
      </c>
      <c r="F115">
        <v>22</v>
      </c>
      <c r="G115" t="s">
        <v>979</v>
      </c>
      <c r="H115" s="8">
        <v>0.31527777777777782</v>
      </c>
      <c r="I115" s="8">
        <v>0.33750000000000002</v>
      </c>
      <c r="L115">
        <v>0.53</v>
      </c>
      <c r="M115">
        <v>0.53</v>
      </c>
      <c r="N115">
        <v>-0.63</v>
      </c>
      <c r="O115" t="s">
        <v>2480</v>
      </c>
      <c r="P115" t="s">
        <v>309</v>
      </c>
      <c r="Q115" t="s">
        <v>2868</v>
      </c>
      <c r="R115">
        <v>0</v>
      </c>
      <c r="S115">
        <v>0</v>
      </c>
      <c r="T115">
        <v>45.200983999999998</v>
      </c>
      <c r="U115">
        <v>5.7100590000000002</v>
      </c>
      <c r="AD115" t="s">
        <v>2733</v>
      </c>
      <c r="AE115" t="s">
        <v>2737</v>
      </c>
    </row>
    <row r="116" spans="1:31" x14ac:dyDescent="0.3">
      <c r="A116" s="7">
        <v>46286</v>
      </c>
      <c r="B116" s="8">
        <v>0.16666666666666671</v>
      </c>
      <c r="C116" s="8">
        <v>0.18055555555555561</v>
      </c>
      <c r="D116" s="8">
        <v>0</v>
      </c>
      <c r="E116">
        <v>0.33</v>
      </c>
      <c r="F116">
        <v>91</v>
      </c>
      <c r="G116" t="s">
        <v>971</v>
      </c>
      <c r="O116" t="s">
        <v>2869</v>
      </c>
      <c r="P116" t="s">
        <v>117</v>
      </c>
      <c r="Q116" t="s">
        <v>2870</v>
      </c>
      <c r="R116">
        <v>0</v>
      </c>
      <c r="S116">
        <v>0</v>
      </c>
      <c r="T116">
        <v>45.190074000000003</v>
      </c>
      <c r="U116">
        <v>5.7279980000000004</v>
      </c>
      <c r="AD116" t="s">
        <v>2733</v>
      </c>
      <c r="AE116" t="s">
        <v>2734</v>
      </c>
    </row>
    <row r="117" spans="1:31" x14ac:dyDescent="0.3">
      <c r="A117" s="7">
        <v>46286</v>
      </c>
      <c r="B117" s="8">
        <v>0.25</v>
      </c>
      <c r="C117" s="8">
        <v>0.26041666666666669</v>
      </c>
      <c r="D117" s="8">
        <v>0</v>
      </c>
      <c r="E117">
        <v>0.25</v>
      </c>
      <c r="F117">
        <v>91</v>
      </c>
      <c r="G117" t="s">
        <v>971</v>
      </c>
      <c r="O117" t="s">
        <v>2871</v>
      </c>
      <c r="P117" t="s">
        <v>71</v>
      </c>
      <c r="Q117" t="s">
        <v>2872</v>
      </c>
      <c r="R117">
        <v>0</v>
      </c>
      <c r="S117">
        <v>0</v>
      </c>
      <c r="T117">
        <v>45.187721000000003</v>
      </c>
      <c r="U117">
        <v>5.7222999999999997</v>
      </c>
      <c r="AD117" t="s">
        <v>2733</v>
      </c>
      <c r="AE117" t="s">
        <v>2734</v>
      </c>
    </row>
    <row r="118" spans="1:31" x14ac:dyDescent="0.3">
      <c r="A118" s="7">
        <v>46286</v>
      </c>
      <c r="B118" s="8">
        <v>0.16666666666666671</v>
      </c>
      <c r="C118" s="8">
        <v>0.18055555555555561</v>
      </c>
      <c r="D118" s="8">
        <v>0</v>
      </c>
      <c r="E118">
        <v>0.33</v>
      </c>
      <c r="F118">
        <v>52</v>
      </c>
      <c r="G118" t="s">
        <v>847</v>
      </c>
      <c r="O118" t="s">
        <v>2873</v>
      </c>
      <c r="P118" t="s">
        <v>335</v>
      </c>
      <c r="Q118" t="s">
        <v>2874</v>
      </c>
      <c r="R118">
        <v>0</v>
      </c>
      <c r="S118">
        <v>0</v>
      </c>
      <c r="T118">
        <v>45.172060000000002</v>
      </c>
      <c r="U118">
        <v>5.7222600000000003</v>
      </c>
      <c r="AD118" t="s">
        <v>2733</v>
      </c>
      <c r="AE118" t="s">
        <v>2734</v>
      </c>
    </row>
    <row r="119" spans="1:31" x14ac:dyDescent="0.3">
      <c r="A119" s="7">
        <v>46286</v>
      </c>
      <c r="B119" s="8">
        <v>0.34722222222222221</v>
      </c>
      <c r="C119" s="8">
        <v>0.36805555555555558</v>
      </c>
      <c r="D119" s="8">
        <v>0</v>
      </c>
      <c r="E119">
        <v>0.5</v>
      </c>
      <c r="F119">
        <v>85</v>
      </c>
      <c r="G119" t="s">
        <v>866</v>
      </c>
      <c r="O119" t="s">
        <v>2875</v>
      </c>
      <c r="P119" t="s">
        <v>504</v>
      </c>
      <c r="Q119" t="s">
        <v>2876</v>
      </c>
      <c r="R119">
        <v>0</v>
      </c>
      <c r="S119">
        <v>0</v>
      </c>
      <c r="T119">
        <v>45.237414999999999</v>
      </c>
      <c r="U119">
        <v>5.8513719999999996</v>
      </c>
      <c r="AD119" t="s">
        <v>2733</v>
      </c>
      <c r="AE119" t="s">
        <v>2877</v>
      </c>
    </row>
    <row r="120" spans="1:31" x14ac:dyDescent="0.3">
      <c r="A120" s="7">
        <v>46286</v>
      </c>
      <c r="B120" s="8">
        <v>0.33333333333333331</v>
      </c>
      <c r="C120" s="8">
        <v>0.35416666666666669</v>
      </c>
      <c r="D120" s="8">
        <v>0</v>
      </c>
      <c r="E120">
        <v>0.5</v>
      </c>
      <c r="F120">
        <v>86</v>
      </c>
      <c r="G120" t="s">
        <v>861</v>
      </c>
      <c r="H120" s="8">
        <v>0.61319444444444449</v>
      </c>
      <c r="I120" s="8">
        <v>0.63402777777777775</v>
      </c>
      <c r="L120">
        <v>0.5</v>
      </c>
      <c r="M120">
        <v>0.5</v>
      </c>
      <c r="O120" t="s">
        <v>1438</v>
      </c>
      <c r="P120" t="s">
        <v>431</v>
      </c>
      <c r="Q120" t="s">
        <v>431</v>
      </c>
      <c r="R120">
        <v>0</v>
      </c>
      <c r="S120">
        <v>0</v>
      </c>
      <c r="T120">
        <v>45.148544999999999</v>
      </c>
      <c r="U120">
        <v>5.704593</v>
      </c>
      <c r="AD120" t="s">
        <v>2733</v>
      </c>
      <c r="AE120" t="s">
        <v>2737</v>
      </c>
    </row>
    <row r="121" spans="1:31" x14ac:dyDescent="0.3">
      <c r="A121" s="7">
        <v>46286</v>
      </c>
      <c r="B121" s="8">
        <v>0.16666666666666671</v>
      </c>
      <c r="C121" s="8">
        <v>0.18055555555555561</v>
      </c>
      <c r="D121" s="8">
        <v>0</v>
      </c>
      <c r="E121">
        <v>0.33</v>
      </c>
      <c r="F121">
        <v>76</v>
      </c>
      <c r="G121" t="s">
        <v>863</v>
      </c>
      <c r="O121" t="s">
        <v>2878</v>
      </c>
      <c r="P121" t="s">
        <v>592</v>
      </c>
      <c r="Q121" t="s">
        <v>2879</v>
      </c>
      <c r="R121">
        <v>0</v>
      </c>
      <c r="S121">
        <v>0</v>
      </c>
      <c r="T121">
        <v>45.191043000000001</v>
      </c>
      <c r="U121">
        <v>5.7160380000000002</v>
      </c>
      <c r="AD121" t="s">
        <v>2733</v>
      </c>
      <c r="AE121" t="s">
        <v>2734</v>
      </c>
    </row>
    <row r="122" spans="1:31" x14ac:dyDescent="0.3">
      <c r="A122" s="7">
        <v>46286</v>
      </c>
      <c r="B122" s="8">
        <v>0.33333333333333331</v>
      </c>
      <c r="C122" s="8">
        <v>0.34722222222222221</v>
      </c>
      <c r="D122" s="8">
        <v>0</v>
      </c>
      <c r="E122">
        <v>0.33</v>
      </c>
      <c r="F122">
        <v>20</v>
      </c>
      <c r="G122" t="s">
        <v>950</v>
      </c>
      <c r="O122" t="s">
        <v>1373</v>
      </c>
      <c r="P122" t="s">
        <v>153</v>
      </c>
      <c r="Q122" t="s">
        <v>153</v>
      </c>
      <c r="R122">
        <v>0</v>
      </c>
      <c r="S122">
        <v>0</v>
      </c>
      <c r="T122">
        <v>45.190181000000003</v>
      </c>
      <c r="U122">
        <v>5.7254589999999999</v>
      </c>
      <c r="AD122" t="s">
        <v>2733</v>
      </c>
      <c r="AE122" t="s">
        <v>2737</v>
      </c>
    </row>
    <row r="123" spans="1:31" x14ac:dyDescent="0.3">
      <c r="A123" s="7">
        <v>46286</v>
      </c>
      <c r="B123" s="8">
        <v>0.3298611111111111</v>
      </c>
      <c r="C123" s="8">
        <v>0.34375</v>
      </c>
      <c r="D123" s="8">
        <v>0</v>
      </c>
      <c r="E123">
        <v>0.33</v>
      </c>
      <c r="F123">
        <v>23</v>
      </c>
      <c r="G123" t="s">
        <v>957</v>
      </c>
      <c r="H123" s="8">
        <v>0.52361111111111114</v>
      </c>
      <c r="I123" s="8">
        <v>0.52500000000000002</v>
      </c>
      <c r="L123">
        <v>0.03</v>
      </c>
      <c r="M123">
        <v>0.03</v>
      </c>
      <c r="N123">
        <v>-0.3</v>
      </c>
      <c r="O123" t="s">
        <v>2880</v>
      </c>
      <c r="P123" t="s">
        <v>169</v>
      </c>
      <c r="Q123" t="s">
        <v>2881</v>
      </c>
      <c r="R123">
        <v>0</v>
      </c>
      <c r="S123">
        <v>0</v>
      </c>
      <c r="T123">
        <v>45.198368000000002</v>
      </c>
      <c r="U123">
        <v>5.7362279999999997</v>
      </c>
      <c r="AD123" t="s">
        <v>2733</v>
      </c>
      <c r="AE123" t="s">
        <v>2734</v>
      </c>
    </row>
    <row r="124" spans="1:31" x14ac:dyDescent="0.3">
      <c r="A124" s="7">
        <v>46286</v>
      </c>
      <c r="B124" s="8">
        <v>0.16666666666666671</v>
      </c>
      <c r="C124" s="8">
        <v>0.18055555555555561</v>
      </c>
      <c r="D124" s="8">
        <v>0</v>
      </c>
      <c r="E124">
        <v>0.33</v>
      </c>
      <c r="F124">
        <v>43</v>
      </c>
      <c r="G124" t="s">
        <v>849</v>
      </c>
      <c r="O124" t="s">
        <v>2882</v>
      </c>
      <c r="P124" t="s">
        <v>718</v>
      </c>
      <c r="Q124" t="s">
        <v>2883</v>
      </c>
      <c r="R124">
        <v>0</v>
      </c>
      <c r="S124">
        <v>0</v>
      </c>
      <c r="T124">
        <v>45.244853999999997</v>
      </c>
      <c r="U124">
        <v>5.6734859999999996</v>
      </c>
      <c r="AD124" t="s">
        <v>2733</v>
      </c>
      <c r="AE124" t="s">
        <v>2734</v>
      </c>
    </row>
    <row r="125" spans="1:31" x14ac:dyDescent="0.3">
      <c r="A125" s="7">
        <v>46286</v>
      </c>
      <c r="B125" s="8">
        <v>0.33333333333333331</v>
      </c>
      <c r="C125" s="8">
        <v>0.34722222222222221</v>
      </c>
      <c r="D125" s="8">
        <v>0</v>
      </c>
      <c r="E125">
        <v>0.33</v>
      </c>
      <c r="F125">
        <v>74</v>
      </c>
      <c r="G125" t="s">
        <v>892</v>
      </c>
      <c r="O125" t="s">
        <v>2333</v>
      </c>
      <c r="P125" t="s">
        <v>152</v>
      </c>
      <c r="Q125" t="s">
        <v>2884</v>
      </c>
      <c r="R125">
        <v>0</v>
      </c>
      <c r="S125">
        <v>0</v>
      </c>
      <c r="T125">
        <v>45.184793999999997</v>
      </c>
      <c r="U125">
        <v>5.7218299999999997</v>
      </c>
      <c r="AD125" t="s">
        <v>2733</v>
      </c>
      <c r="AE125" t="s">
        <v>2737</v>
      </c>
    </row>
    <row r="126" spans="1:31" x14ac:dyDescent="0.3">
      <c r="A126" s="7">
        <v>46286</v>
      </c>
      <c r="B126" s="8">
        <v>0.16666666666666671</v>
      </c>
      <c r="C126" s="8">
        <v>0.18055555555555561</v>
      </c>
      <c r="D126" s="8">
        <v>0</v>
      </c>
      <c r="E126">
        <v>0.33</v>
      </c>
      <c r="F126">
        <v>82</v>
      </c>
      <c r="G126" t="s">
        <v>954</v>
      </c>
      <c r="O126" t="s">
        <v>2885</v>
      </c>
      <c r="P126" t="s">
        <v>419</v>
      </c>
      <c r="Q126" t="s">
        <v>2886</v>
      </c>
      <c r="R126">
        <v>0</v>
      </c>
      <c r="S126">
        <v>0</v>
      </c>
      <c r="T126">
        <v>45.189998000000003</v>
      </c>
      <c r="U126">
        <v>5.7086240000000004</v>
      </c>
      <c r="AD126" t="s">
        <v>2733</v>
      </c>
      <c r="AE126" t="s">
        <v>2734</v>
      </c>
    </row>
    <row r="127" spans="1:31" x14ac:dyDescent="0.3">
      <c r="A127" s="7">
        <v>46286</v>
      </c>
      <c r="B127" s="8">
        <v>0.19791666666666671</v>
      </c>
      <c r="C127" s="8">
        <v>0.21180555555555561</v>
      </c>
      <c r="D127" s="8">
        <v>0</v>
      </c>
      <c r="E127">
        <v>0.33</v>
      </c>
      <c r="F127">
        <v>14</v>
      </c>
      <c r="G127" t="s">
        <v>959</v>
      </c>
      <c r="O127" t="s">
        <v>2887</v>
      </c>
      <c r="P127" t="s">
        <v>355</v>
      </c>
      <c r="Q127" t="s">
        <v>2888</v>
      </c>
      <c r="R127">
        <v>0</v>
      </c>
      <c r="S127">
        <v>0</v>
      </c>
      <c r="T127">
        <v>45.212302999999999</v>
      </c>
      <c r="U127">
        <v>5.7928930000000003</v>
      </c>
      <c r="AD127" t="s">
        <v>2733</v>
      </c>
      <c r="AE127" t="s">
        <v>2734</v>
      </c>
    </row>
    <row r="128" spans="1:31" x14ac:dyDescent="0.3">
      <c r="A128" s="7">
        <v>46286</v>
      </c>
      <c r="B128" s="8">
        <v>0.29166666666666669</v>
      </c>
      <c r="C128" s="8">
        <v>0.30555555555555558</v>
      </c>
      <c r="D128" s="8">
        <v>0</v>
      </c>
      <c r="E128">
        <v>0.33</v>
      </c>
      <c r="F128">
        <v>86</v>
      </c>
      <c r="G128" t="s">
        <v>861</v>
      </c>
      <c r="H128" s="8">
        <v>0.32291666666666669</v>
      </c>
      <c r="I128" s="8">
        <v>0.32291666666666669</v>
      </c>
      <c r="O128" t="s">
        <v>2889</v>
      </c>
      <c r="P128" t="s">
        <v>537</v>
      </c>
      <c r="Q128" t="s">
        <v>2890</v>
      </c>
      <c r="R128">
        <v>0</v>
      </c>
      <c r="S128">
        <v>0</v>
      </c>
      <c r="T128">
        <v>45.196741000000003</v>
      </c>
      <c r="U128">
        <v>5.7375059999999998</v>
      </c>
      <c r="AD128" t="s">
        <v>2733</v>
      </c>
      <c r="AE128" t="s">
        <v>2734</v>
      </c>
    </row>
    <row r="129" spans="1:31" x14ac:dyDescent="0.3">
      <c r="A129" s="7">
        <v>46286</v>
      </c>
      <c r="B129" s="8">
        <v>0.16666666666666671</v>
      </c>
      <c r="C129" s="8">
        <v>0.18055555555555561</v>
      </c>
      <c r="D129" s="8">
        <v>0</v>
      </c>
      <c r="E129">
        <v>0.33</v>
      </c>
      <c r="F129">
        <v>28</v>
      </c>
      <c r="G129" t="s">
        <v>914</v>
      </c>
      <c r="O129" t="s">
        <v>2891</v>
      </c>
      <c r="P129" t="s">
        <v>194</v>
      </c>
      <c r="Q129" t="s">
        <v>2892</v>
      </c>
      <c r="R129">
        <v>0</v>
      </c>
      <c r="S129">
        <v>0</v>
      </c>
      <c r="T129">
        <v>45.187032000000002</v>
      </c>
      <c r="U129">
        <v>5.7131910000000001</v>
      </c>
      <c r="AD129" t="s">
        <v>2733</v>
      </c>
      <c r="AE129" t="s">
        <v>2734</v>
      </c>
    </row>
    <row r="130" spans="1:31" x14ac:dyDescent="0.3">
      <c r="A130" s="7">
        <v>46286</v>
      </c>
      <c r="B130" s="8">
        <v>0.16666666666666671</v>
      </c>
      <c r="C130" s="8">
        <v>0.18055555555555561</v>
      </c>
      <c r="D130" s="8">
        <v>0</v>
      </c>
      <c r="E130">
        <v>0.33</v>
      </c>
      <c r="F130">
        <v>20</v>
      </c>
      <c r="G130" t="s">
        <v>950</v>
      </c>
      <c r="O130" t="s">
        <v>2893</v>
      </c>
      <c r="P130" t="s">
        <v>326</v>
      </c>
      <c r="Q130" t="s">
        <v>2894</v>
      </c>
      <c r="R130">
        <v>0</v>
      </c>
      <c r="S130">
        <v>0</v>
      </c>
      <c r="T130">
        <v>45.194364</v>
      </c>
      <c r="U130">
        <v>5.6996609999999999</v>
      </c>
      <c r="AD130" t="s">
        <v>2733</v>
      </c>
      <c r="AE130" t="s">
        <v>2734</v>
      </c>
    </row>
    <row r="131" spans="1:31" x14ac:dyDescent="0.3">
      <c r="A131" s="7">
        <v>46286</v>
      </c>
      <c r="B131" s="8">
        <v>0.16666666666666671</v>
      </c>
      <c r="C131" s="8">
        <v>0.18055555555555561</v>
      </c>
      <c r="D131" s="8">
        <v>0</v>
      </c>
      <c r="E131">
        <v>0.33</v>
      </c>
      <c r="F131">
        <v>74</v>
      </c>
      <c r="G131" t="s">
        <v>892</v>
      </c>
      <c r="O131" t="s">
        <v>2895</v>
      </c>
      <c r="P131" t="s">
        <v>209</v>
      </c>
      <c r="Q131" t="s">
        <v>2896</v>
      </c>
      <c r="R131">
        <v>0</v>
      </c>
      <c r="S131">
        <v>0</v>
      </c>
      <c r="T131">
        <v>45.194781999999996</v>
      </c>
      <c r="U131">
        <v>5.7142739999999996</v>
      </c>
      <c r="AD131" t="s">
        <v>2733</v>
      </c>
      <c r="AE131" t="s">
        <v>2734</v>
      </c>
    </row>
    <row r="132" spans="1:31" x14ac:dyDescent="0.3">
      <c r="A132" s="7">
        <v>46286</v>
      </c>
      <c r="B132" s="8">
        <v>0.16666666666666671</v>
      </c>
      <c r="C132" s="8">
        <v>0.18055555555555561</v>
      </c>
      <c r="D132" s="8">
        <v>0</v>
      </c>
      <c r="E132">
        <v>0.33</v>
      </c>
      <c r="F132">
        <v>61</v>
      </c>
      <c r="G132" t="s">
        <v>886</v>
      </c>
      <c r="O132" t="s">
        <v>2897</v>
      </c>
      <c r="P132" t="s">
        <v>399</v>
      </c>
      <c r="Q132" t="s">
        <v>2898</v>
      </c>
      <c r="R132">
        <v>0</v>
      </c>
      <c r="S132">
        <v>0</v>
      </c>
      <c r="T132">
        <v>45.182088999999998</v>
      </c>
      <c r="U132">
        <v>5.7467969999999999</v>
      </c>
      <c r="AD132" t="s">
        <v>2733</v>
      </c>
      <c r="AE132" t="s">
        <v>2734</v>
      </c>
    </row>
    <row r="133" spans="1:31" x14ac:dyDescent="0.3">
      <c r="A133" s="7">
        <v>46286</v>
      </c>
      <c r="B133" s="8">
        <v>0.33333333333333331</v>
      </c>
      <c r="C133" s="8">
        <v>0.3611111111111111</v>
      </c>
      <c r="D133" s="8">
        <v>0</v>
      </c>
      <c r="E133">
        <v>0.67</v>
      </c>
      <c r="F133">
        <v>61</v>
      </c>
      <c r="G133" t="s">
        <v>886</v>
      </c>
      <c r="O133" t="s">
        <v>2048</v>
      </c>
      <c r="P133" t="s">
        <v>550</v>
      </c>
      <c r="Q133" t="s">
        <v>2050</v>
      </c>
      <c r="R133">
        <v>0</v>
      </c>
      <c r="S133">
        <v>0</v>
      </c>
      <c r="T133">
        <v>45.174304999999997</v>
      </c>
      <c r="U133">
        <v>5.7383240000000004</v>
      </c>
      <c r="AD133" t="s">
        <v>2733</v>
      </c>
      <c r="AE133" t="s">
        <v>2737</v>
      </c>
    </row>
    <row r="134" spans="1:31" x14ac:dyDescent="0.3">
      <c r="A134" s="7">
        <v>46286</v>
      </c>
      <c r="B134" s="8">
        <v>0.33333333333333331</v>
      </c>
      <c r="C134" s="8">
        <v>0.34722222222222221</v>
      </c>
      <c r="D134" s="8">
        <v>0</v>
      </c>
      <c r="E134">
        <v>0.33</v>
      </c>
      <c r="F134">
        <v>15</v>
      </c>
      <c r="G134" t="s">
        <v>956</v>
      </c>
      <c r="O134" t="s">
        <v>1312</v>
      </c>
      <c r="P134" t="s">
        <v>621</v>
      </c>
      <c r="Q134" t="s">
        <v>1315</v>
      </c>
      <c r="R134">
        <v>0</v>
      </c>
      <c r="S134">
        <v>0</v>
      </c>
      <c r="T134">
        <v>45.187759999999997</v>
      </c>
      <c r="U134">
        <v>5.7534210000000003</v>
      </c>
      <c r="AD134" t="s">
        <v>2733</v>
      </c>
      <c r="AE134" t="s">
        <v>2737</v>
      </c>
    </row>
    <row r="135" spans="1:31" x14ac:dyDescent="0.3">
      <c r="A135" s="7">
        <v>46286</v>
      </c>
      <c r="B135" s="8">
        <v>0.25</v>
      </c>
      <c r="C135" s="8">
        <v>0.26041666666666669</v>
      </c>
      <c r="D135" s="8">
        <v>0</v>
      </c>
      <c r="E135">
        <v>0.25</v>
      </c>
      <c r="F135">
        <v>91</v>
      </c>
      <c r="G135" t="s">
        <v>971</v>
      </c>
      <c r="O135" t="s">
        <v>2899</v>
      </c>
      <c r="P135" t="s">
        <v>261</v>
      </c>
      <c r="Q135" t="s">
        <v>2900</v>
      </c>
      <c r="R135">
        <v>0</v>
      </c>
      <c r="S135">
        <v>0</v>
      </c>
      <c r="T135">
        <v>45.188276000000002</v>
      </c>
      <c r="U135">
        <v>5.7171810000000001</v>
      </c>
      <c r="AD135" t="s">
        <v>2733</v>
      </c>
      <c r="AE135" t="s">
        <v>2734</v>
      </c>
    </row>
    <row r="136" spans="1:31" x14ac:dyDescent="0.3">
      <c r="A136" s="7">
        <v>46286</v>
      </c>
      <c r="B136" s="8">
        <v>0.16666666666666671</v>
      </c>
      <c r="C136" s="8">
        <v>0.18055555555555561</v>
      </c>
      <c r="D136" s="8">
        <v>0</v>
      </c>
      <c r="E136">
        <v>0.33</v>
      </c>
      <c r="F136">
        <v>85</v>
      </c>
      <c r="G136" t="s">
        <v>866</v>
      </c>
      <c r="H136" s="8">
        <v>0.1145833333333333</v>
      </c>
      <c r="I136" s="8">
        <v>0.1145833333333333</v>
      </c>
      <c r="O136" t="s">
        <v>2901</v>
      </c>
      <c r="P136" t="s">
        <v>485</v>
      </c>
      <c r="Q136" t="s">
        <v>2902</v>
      </c>
      <c r="R136">
        <v>0</v>
      </c>
      <c r="S136">
        <v>0</v>
      </c>
      <c r="T136">
        <v>45.216084000000002</v>
      </c>
      <c r="U136">
        <v>5.7850859999999997</v>
      </c>
      <c r="AD136" t="s">
        <v>2733</v>
      </c>
      <c r="AE136" t="s">
        <v>2734</v>
      </c>
    </row>
    <row r="137" spans="1:31" x14ac:dyDescent="0.3">
      <c r="A137" s="7">
        <v>46286</v>
      </c>
      <c r="B137" s="8">
        <v>0.16666666666666671</v>
      </c>
      <c r="C137" s="8">
        <v>0.18055555555555561</v>
      </c>
      <c r="D137" s="8">
        <v>0</v>
      </c>
      <c r="E137">
        <v>0.33</v>
      </c>
      <c r="F137">
        <v>20</v>
      </c>
      <c r="G137" t="s">
        <v>950</v>
      </c>
      <c r="H137" s="8"/>
      <c r="I137" s="8"/>
      <c r="O137" t="s">
        <v>2903</v>
      </c>
      <c r="P137" t="s">
        <v>123</v>
      </c>
      <c r="Q137" t="s">
        <v>2904</v>
      </c>
      <c r="R137">
        <v>0</v>
      </c>
      <c r="S137">
        <v>0</v>
      </c>
      <c r="T137">
        <v>45.189670999999997</v>
      </c>
      <c r="U137">
        <v>5.7243469999999999</v>
      </c>
      <c r="AD137" t="s">
        <v>2733</v>
      </c>
      <c r="AE137" t="s">
        <v>2734</v>
      </c>
    </row>
    <row r="138" spans="1:31" x14ac:dyDescent="0.3">
      <c r="A138" s="7">
        <v>46286</v>
      </c>
      <c r="B138" s="8">
        <v>0.16666666666666671</v>
      </c>
      <c r="C138" s="8">
        <v>0.18055555555555561</v>
      </c>
      <c r="D138" s="8">
        <v>0</v>
      </c>
      <c r="E138">
        <v>0.33</v>
      </c>
      <c r="F138">
        <v>40</v>
      </c>
      <c r="G138" t="s">
        <v>960</v>
      </c>
      <c r="O138" t="s">
        <v>2905</v>
      </c>
      <c r="P138" t="s">
        <v>432</v>
      </c>
      <c r="Q138" t="s">
        <v>2906</v>
      </c>
      <c r="R138">
        <v>0</v>
      </c>
      <c r="S138">
        <v>0</v>
      </c>
      <c r="T138">
        <v>45.212797000000002</v>
      </c>
      <c r="U138">
        <v>5.6987719999999999</v>
      </c>
      <c r="AD138" t="s">
        <v>2733</v>
      </c>
      <c r="AE138" t="s">
        <v>2734</v>
      </c>
    </row>
    <row r="139" spans="1:31" x14ac:dyDescent="0.3">
      <c r="A139" s="7">
        <v>46286</v>
      </c>
      <c r="B139" s="8">
        <v>0.33333333333333331</v>
      </c>
      <c r="C139" s="8">
        <v>0.34722222222222221</v>
      </c>
      <c r="D139" s="8">
        <v>0</v>
      </c>
      <c r="E139">
        <v>0.33</v>
      </c>
      <c r="F139">
        <v>73</v>
      </c>
      <c r="G139" t="s">
        <v>876</v>
      </c>
      <c r="O139" t="s">
        <v>1889</v>
      </c>
      <c r="P139" t="s">
        <v>481</v>
      </c>
      <c r="Q139" t="s">
        <v>1892</v>
      </c>
      <c r="R139">
        <v>0</v>
      </c>
      <c r="S139">
        <v>0</v>
      </c>
      <c r="T139">
        <v>45.211889999999997</v>
      </c>
      <c r="U139">
        <v>5.6499290000000002</v>
      </c>
      <c r="AD139" t="s">
        <v>2733</v>
      </c>
      <c r="AE139" t="s">
        <v>2737</v>
      </c>
    </row>
    <row r="140" spans="1:31" x14ac:dyDescent="0.3">
      <c r="A140" s="7">
        <v>46286</v>
      </c>
      <c r="B140" s="8">
        <v>0.33333333333333331</v>
      </c>
      <c r="C140" s="8">
        <v>0.375</v>
      </c>
      <c r="D140" s="8">
        <v>0</v>
      </c>
      <c r="E140">
        <v>1</v>
      </c>
      <c r="F140">
        <v>64</v>
      </c>
      <c r="G140" t="s">
        <v>953</v>
      </c>
      <c r="O140" t="s">
        <v>1933</v>
      </c>
      <c r="P140" t="s">
        <v>543</v>
      </c>
      <c r="Q140" t="s">
        <v>543</v>
      </c>
      <c r="R140">
        <v>0</v>
      </c>
      <c r="S140">
        <v>0</v>
      </c>
      <c r="T140">
        <v>45.207791</v>
      </c>
      <c r="U140">
        <v>5.6699460000000004</v>
      </c>
      <c r="AD140" t="s">
        <v>2733</v>
      </c>
      <c r="AE140" t="s">
        <v>2737</v>
      </c>
    </row>
    <row r="141" spans="1:31" x14ac:dyDescent="0.3">
      <c r="A141" s="7">
        <v>46286</v>
      </c>
      <c r="B141" s="8">
        <v>0.33333333333333331</v>
      </c>
      <c r="C141" s="8">
        <v>0.37847222222222221</v>
      </c>
      <c r="D141" s="8">
        <v>0</v>
      </c>
      <c r="E141">
        <v>1.08</v>
      </c>
      <c r="F141">
        <v>19</v>
      </c>
      <c r="G141" t="s">
        <v>982</v>
      </c>
      <c r="O141" t="s">
        <v>1909</v>
      </c>
      <c r="P141" t="s">
        <v>488</v>
      </c>
      <c r="Q141" t="s">
        <v>1911</v>
      </c>
      <c r="R141">
        <v>0</v>
      </c>
      <c r="S141">
        <v>0</v>
      </c>
      <c r="T141">
        <v>45.081518000000003</v>
      </c>
      <c r="U141">
        <v>5.7728349999999997</v>
      </c>
      <c r="AD141" t="s">
        <v>2733</v>
      </c>
      <c r="AE141" t="s">
        <v>2737</v>
      </c>
    </row>
    <row r="142" spans="1:31" x14ac:dyDescent="0.3">
      <c r="A142" s="7">
        <v>46286</v>
      </c>
      <c r="B142" s="8">
        <v>0.16666666666666671</v>
      </c>
      <c r="C142" s="8">
        <v>0.18055555555555561</v>
      </c>
      <c r="D142" s="8">
        <v>0</v>
      </c>
      <c r="E142">
        <v>0.33</v>
      </c>
      <c r="F142">
        <v>76</v>
      </c>
      <c r="G142" t="s">
        <v>965</v>
      </c>
      <c r="H142" s="8">
        <v>0.26666666666666672</v>
      </c>
      <c r="I142" s="8">
        <v>0.27013888888888887</v>
      </c>
      <c r="L142">
        <v>0.08</v>
      </c>
      <c r="M142">
        <v>0.08</v>
      </c>
      <c r="N142">
        <v>-0.25</v>
      </c>
      <c r="O142" t="s">
        <v>2907</v>
      </c>
      <c r="P142" t="s">
        <v>585</v>
      </c>
      <c r="Q142" t="s">
        <v>2908</v>
      </c>
      <c r="R142">
        <v>0</v>
      </c>
      <c r="S142">
        <v>0</v>
      </c>
      <c r="T142">
        <v>45.146318999999998</v>
      </c>
      <c r="U142">
        <v>5.7044100000000002</v>
      </c>
      <c r="AD142" t="s">
        <v>2733</v>
      </c>
      <c r="AE142" t="s">
        <v>2734</v>
      </c>
    </row>
    <row r="143" spans="1:31" x14ac:dyDescent="0.3">
      <c r="A143" s="7">
        <v>46286</v>
      </c>
      <c r="B143" s="8">
        <v>0.25</v>
      </c>
      <c r="C143" s="8">
        <v>0.26041666666666669</v>
      </c>
      <c r="D143" s="8">
        <v>0</v>
      </c>
      <c r="E143">
        <v>0.25</v>
      </c>
      <c r="F143">
        <v>38</v>
      </c>
      <c r="G143" t="s">
        <v>2803</v>
      </c>
      <c r="H143" s="8"/>
      <c r="I143" s="8"/>
      <c r="O143" t="s">
        <v>888</v>
      </c>
      <c r="P143" t="s">
        <v>819</v>
      </c>
      <c r="Q143" t="s">
        <v>2909</v>
      </c>
      <c r="R143">
        <v>0</v>
      </c>
      <c r="S143">
        <v>0</v>
      </c>
      <c r="T143">
        <v>45.185285</v>
      </c>
      <c r="U143">
        <v>5.7161549999999997</v>
      </c>
      <c r="AD143" t="s">
        <v>2733</v>
      </c>
      <c r="AE143" t="s">
        <v>2734</v>
      </c>
    </row>
    <row r="144" spans="1:31" x14ac:dyDescent="0.3">
      <c r="A144" s="7">
        <v>46286</v>
      </c>
      <c r="B144" s="8">
        <v>0.33333333333333331</v>
      </c>
      <c r="C144" s="8">
        <v>0.375</v>
      </c>
      <c r="D144" s="8">
        <v>0</v>
      </c>
      <c r="E144">
        <v>1</v>
      </c>
      <c r="F144">
        <v>48</v>
      </c>
      <c r="G144" t="s">
        <v>951</v>
      </c>
      <c r="O144" t="s">
        <v>2045</v>
      </c>
      <c r="P144" t="s">
        <v>668</v>
      </c>
      <c r="Q144" t="s">
        <v>668</v>
      </c>
      <c r="R144">
        <v>0</v>
      </c>
      <c r="S144">
        <v>0</v>
      </c>
      <c r="T144">
        <v>45.164425000000001</v>
      </c>
      <c r="U144">
        <v>5.6912079999999996</v>
      </c>
      <c r="AD144" t="s">
        <v>2733</v>
      </c>
      <c r="AE144" t="s">
        <v>2737</v>
      </c>
    </row>
    <row r="145" spans="1:31" x14ac:dyDescent="0.3">
      <c r="A145" s="7">
        <v>46286</v>
      </c>
      <c r="B145" s="8">
        <v>0.33333333333333331</v>
      </c>
      <c r="C145" s="8">
        <v>0.37847222222222221</v>
      </c>
      <c r="D145" s="8">
        <v>0</v>
      </c>
      <c r="E145">
        <v>1.08</v>
      </c>
      <c r="F145">
        <v>29</v>
      </c>
      <c r="G145" t="s">
        <v>859</v>
      </c>
      <c r="O145" t="s">
        <v>2566</v>
      </c>
      <c r="P145" t="s">
        <v>166</v>
      </c>
      <c r="Q145" t="s">
        <v>166</v>
      </c>
      <c r="R145">
        <v>0</v>
      </c>
      <c r="S145">
        <v>0</v>
      </c>
      <c r="T145">
        <v>45.191105</v>
      </c>
      <c r="U145">
        <v>5.7245520000000001</v>
      </c>
      <c r="AD145" t="s">
        <v>2733</v>
      </c>
      <c r="AE145" t="s">
        <v>2737</v>
      </c>
    </row>
    <row r="146" spans="1:31" x14ac:dyDescent="0.3">
      <c r="A146" s="7">
        <v>46286</v>
      </c>
      <c r="B146" s="8">
        <v>0.33333333333333331</v>
      </c>
      <c r="C146" s="8">
        <v>0.34722222222222221</v>
      </c>
      <c r="D146" s="8">
        <v>0</v>
      </c>
      <c r="E146">
        <v>0.33</v>
      </c>
      <c r="F146">
        <v>46</v>
      </c>
      <c r="G146" t="s">
        <v>963</v>
      </c>
      <c r="O146" t="s">
        <v>2342</v>
      </c>
      <c r="P146" t="s">
        <v>762</v>
      </c>
      <c r="Q146" t="s">
        <v>2344</v>
      </c>
      <c r="R146">
        <v>0</v>
      </c>
      <c r="S146">
        <v>0</v>
      </c>
      <c r="T146">
        <v>45.180419000000001</v>
      </c>
      <c r="U146">
        <v>5.7115030000000004</v>
      </c>
      <c r="AD146" t="s">
        <v>2733</v>
      </c>
      <c r="AE146" t="s">
        <v>2737</v>
      </c>
    </row>
    <row r="147" spans="1:31" x14ac:dyDescent="0.3">
      <c r="A147" s="7">
        <v>46286</v>
      </c>
      <c r="B147" s="8">
        <v>0.16666666666666671</v>
      </c>
      <c r="C147" s="8">
        <v>0.1736111111111111</v>
      </c>
      <c r="D147" s="8">
        <v>0</v>
      </c>
      <c r="E147">
        <v>0.17</v>
      </c>
      <c r="F147">
        <v>46</v>
      </c>
      <c r="G147" t="s">
        <v>963</v>
      </c>
      <c r="O147" t="s">
        <v>2910</v>
      </c>
      <c r="P147" t="s">
        <v>762</v>
      </c>
      <c r="Q147" t="s">
        <v>2911</v>
      </c>
      <c r="R147">
        <v>0</v>
      </c>
      <c r="S147">
        <v>0</v>
      </c>
      <c r="T147">
        <v>45.180419000000001</v>
      </c>
      <c r="U147">
        <v>5.7115030000000004</v>
      </c>
      <c r="AD147" t="s">
        <v>2733</v>
      </c>
      <c r="AE147" t="s">
        <v>2734</v>
      </c>
    </row>
    <row r="148" spans="1:31" x14ac:dyDescent="0.3">
      <c r="A148" s="7">
        <v>46286</v>
      </c>
      <c r="B148" s="8">
        <v>0.34722222222222221</v>
      </c>
      <c r="C148" s="8">
        <v>0.3611111111111111</v>
      </c>
      <c r="D148" s="8">
        <v>0</v>
      </c>
      <c r="E148">
        <v>0.33</v>
      </c>
      <c r="F148">
        <v>39</v>
      </c>
      <c r="G148" t="s">
        <v>961</v>
      </c>
      <c r="O148" t="s">
        <v>2912</v>
      </c>
      <c r="P148" t="s">
        <v>514</v>
      </c>
      <c r="Q148" t="s">
        <v>2913</v>
      </c>
      <c r="R148">
        <v>1</v>
      </c>
      <c r="S148">
        <v>0</v>
      </c>
      <c r="T148">
        <v>45.166386000000003</v>
      </c>
      <c r="U148">
        <v>5.7264660000000003</v>
      </c>
      <c r="AD148" t="s">
        <v>2733</v>
      </c>
      <c r="AE148" t="s">
        <v>2734</v>
      </c>
    </row>
    <row r="149" spans="1:31" x14ac:dyDescent="0.3">
      <c r="A149" s="7">
        <v>46286</v>
      </c>
      <c r="B149" s="8">
        <v>0.37152777777777779</v>
      </c>
      <c r="C149" s="8">
        <v>0.38541666666666669</v>
      </c>
      <c r="D149" s="8">
        <v>0</v>
      </c>
      <c r="E149">
        <v>0.33</v>
      </c>
      <c r="F149">
        <v>39</v>
      </c>
      <c r="G149" t="s">
        <v>961</v>
      </c>
      <c r="O149" t="s">
        <v>2914</v>
      </c>
      <c r="P149" t="s">
        <v>301</v>
      </c>
      <c r="Q149" t="s">
        <v>2915</v>
      </c>
      <c r="R149">
        <v>1</v>
      </c>
      <c r="S149">
        <v>0</v>
      </c>
      <c r="T149">
        <v>45.180677000000003</v>
      </c>
      <c r="U149">
        <v>5.7244840000000003</v>
      </c>
      <c r="AD149" t="s">
        <v>2733</v>
      </c>
      <c r="AE149" t="s">
        <v>2734</v>
      </c>
    </row>
    <row r="150" spans="1:31" x14ac:dyDescent="0.3">
      <c r="A150" s="7">
        <v>46286</v>
      </c>
      <c r="B150" s="8">
        <v>0.33333333333333331</v>
      </c>
      <c r="C150" s="8">
        <v>0.35416666666666669</v>
      </c>
      <c r="D150" s="8">
        <v>0</v>
      </c>
      <c r="E150">
        <v>0.5</v>
      </c>
      <c r="F150">
        <v>91</v>
      </c>
      <c r="G150" t="s">
        <v>971</v>
      </c>
      <c r="O150" t="s">
        <v>1488</v>
      </c>
      <c r="P150" t="s">
        <v>71</v>
      </c>
      <c r="Q150" t="s">
        <v>71</v>
      </c>
      <c r="R150">
        <v>0</v>
      </c>
      <c r="S150">
        <v>0</v>
      </c>
      <c r="T150">
        <v>45.187721000000003</v>
      </c>
      <c r="U150">
        <v>5.7222999999999997</v>
      </c>
      <c r="AD150" t="s">
        <v>2733</v>
      </c>
      <c r="AE150" t="s">
        <v>2737</v>
      </c>
    </row>
    <row r="151" spans="1:31" x14ac:dyDescent="0.3">
      <c r="A151" s="7">
        <v>46286</v>
      </c>
      <c r="B151" s="8">
        <v>0.4548611111111111</v>
      </c>
      <c r="C151" s="8">
        <v>0.50694444444444442</v>
      </c>
      <c r="D151" s="8">
        <v>0</v>
      </c>
      <c r="E151">
        <v>1.25</v>
      </c>
      <c r="F151">
        <v>103</v>
      </c>
      <c r="G151" t="s">
        <v>962</v>
      </c>
      <c r="O151" t="s">
        <v>2085</v>
      </c>
      <c r="P151" t="s">
        <v>728</v>
      </c>
      <c r="Q151" t="s">
        <v>728</v>
      </c>
      <c r="R151">
        <v>0</v>
      </c>
      <c r="S151">
        <v>0</v>
      </c>
      <c r="T151">
        <v>45.228516999999997</v>
      </c>
      <c r="U151">
        <v>5.6831250000000004</v>
      </c>
      <c r="AD151" t="s">
        <v>2733</v>
      </c>
      <c r="AE151" t="s">
        <v>2737</v>
      </c>
    </row>
    <row r="152" spans="1:31" x14ac:dyDescent="0.3">
      <c r="A152" s="7">
        <v>46286</v>
      </c>
      <c r="B152" s="8">
        <v>0.33333333333333331</v>
      </c>
      <c r="C152" s="8">
        <v>0.34722222222222221</v>
      </c>
      <c r="D152" s="8">
        <v>0</v>
      </c>
      <c r="E152">
        <v>0.33</v>
      </c>
      <c r="F152">
        <v>20</v>
      </c>
      <c r="G152" t="s">
        <v>950</v>
      </c>
      <c r="O152" t="s">
        <v>1708</v>
      </c>
      <c r="P152" t="s">
        <v>411</v>
      </c>
      <c r="Q152" t="s">
        <v>411</v>
      </c>
      <c r="R152">
        <v>0</v>
      </c>
      <c r="S152">
        <v>0</v>
      </c>
      <c r="T152">
        <v>45.186216000000002</v>
      </c>
      <c r="U152">
        <v>5.7124170000000003</v>
      </c>
      <c r="AD152" t="s">
        <v>2733</v>
      </c>
      <c r="AE152" t="s">
        <v>2737</v>
      </c>
    </row>
    <row r="153" spans="1:31" x14ac:dyDescent="0.3">
      <c r="A153" s="7">
        <v>46286</v>
      </c>
      <c r="B153" s="8">
        <v>0.27430555555555558</v>
      </c>
      <c r="C153" s="8">
        <v>0.28819444444444442</v>
      </c>
      <c r="D153" s="8">
        <v>0</v>
      </c>
      <c r="E153">
        <v>0.33</v>
      </c>
      <c r="F153">
        <v>39</v>
      </c>
      <c r="G153" t="s">
        <v>961</v>
      </c>
      <c r="O153" t="s">
        <v>2916</v>
      </c>
      <c r="P153" t="s">
        <v>562</v>
      </c>
      <c r="Q153" t="s">
        <v>2917</v>
      </c>
      <c r="R153">
        <v>1</v>
      </c>
      <c r="S153">
        <v>0</v>
      </c>
      <c r="T153">
        <v>45.166173999999998</v>
      </c>
      <c r="U153">
        <v>5.7258250000000004</v>
      </c>
      <c r="AD153" t="s">
        <v>2733</v>
      </c>
      <c r="AE153" t="s">
        <v>2734</v>
      </c>
    </row>
    <row r="154" spans="1:31" x14ac:dyDescent="0.3">
      <c r="A154" s="7">
        <v>46286</v>
      </c>
      <c r="B154" s="8">
        <v>0.33333333333333331</v>
      </c>
      <c r="C154" s="8">
        <v>0.35416666666666669</v>
      </c>
      <c r="D154" s="8">
        <v>0</v>
      </c>
      <c r="E154">
        <v>0.5</v>
      </c>
      <c r="F154">
        <v>16</v>
      </c>
      <c r="G154" t="s">
        <v>853</v>
      </c>
      <c r="O154" t="s">
        <v>1464</v>
      </c>
      <c r="P154" t="s">
        <v>627</v>
      </c>
      <c r="Q154" t="s">
        <v>627</v>
      </c>
      <c r="R154">
        <v>0</v>
      </c>
      <c r="S154">
        <v>0</v>
      </c>
      <c r="T154">
        <v>45.187038000000001</v>
      </c>
      <c r="U154">
        <v>5.719214</v>
      </c>
      <c r="AD154" t="s">
        <v>2733</v>
      </c>
      <c r="AE154" t="s">
        <v>2737</v>
      </c>
    </row>
    <row r="155" spans="1:31" x14ac:dyDescent="0.3">
      <c r="A155" s="7">
        <v>46286</v>
      </c>
      <c r="B155" s="8">
        <v>0.16666666666666671</v>
      </c>
      <c r="C155" s="8">
        <v>0.18055555555555561</v>
      </c>
      <c r="D155" s="8">
        <v>0</v>
      </c>
      <c r="E155">
        <v>0.33</v>
      </c>
      <c r="F155">
        <v>52</v>
      </c>
      <c r="G155" t="s">
        <v>847</v>
      </c>
      <c r="O155" t="s">
        <v>2918</v>
      </c>
      <c r="P155" t="s">
        <v>398</v>
      </c>
      <c r="Q155" t="s">
        <v>2919</v>
      </c>
      <c r="R155">
        <v>0</v>
      </c>
      <c r="S155">
        <v>0</v>
      </c>
      <c r="T155">
        <v>45.164098000000003</v>
      </c>
      <c r="U155">
        <v>5.7531749999999997</v>
      </c>
      <c r="AD155" t="s">
        <v>2733</v>
      </c>
      <c r="AE155" t="s">
        <v>2734</v>
      </c>
    </row>
    <row r="156" spans="1:31" x14ac:dyDescent="0.3">
      <c r="A156" s="7">
        <v>46286</v>
      </c>
      <c r="B156" s="8">
        <v>0.29166666666666669</v>
      </c>
      <c r="C156" s="8">
        <v>0.2986111111111111</v>
      </c>
      <c r="D156" s="8">
        <v>0</v>
      </c>
      <c r="E156">
        <v>0.17</v>
      </c>
      <c r="F156">
        <v>38</v>
      </c>
      <c r="G156" t="s">
        <v>2803</v>
      </c>
      <c r="O156" t="s">
        <v>2920</v>
      </c>
      <c r="P156" t="s">
        <v>558</v>
      </c>
      <c r="Q156" t="s">
        <v>2921</v>
      </c>
      <c r="R156">
        <v>0</v>
      </c>
      <c r="S156">
        <v>0</v>
      </c>
      <c r="T156">
        <v>45.193044999999998</v>
      </c>
      <c r="U156">
        <v>5.7306739999999996</v>
      </c>
      <c r="AD156" t="s">
        <v>2733</v>
      </c>
      <c r="AE156" t="s">
        <v>2734</v>
      </c>
    </row>
    <row r="157" spans="1:31" x14ac:dyDescent="0.3">
      <c r="A157" s="7">
        <v>46286</v>
      </c>
      <c r="B157" s="8">
        <v>0.16666666666666671</v>
      </c>
      <c r="C157" s="8">
        <v>0.18055555555555561</v>
      </c>
      <c r="D157" s="8">
        <v>0</v>
      </c>
      <c r="E157">
        <v>0.33</v>
      </c>
      <c r="F157">
        <v>201</v>
      </c>
      <c r="G157" t="s">
        <v>946</v>
      </c>
      <c r="O157" t="s">
        <v>2922</v>
      </c>
      <c r="P157" t="s">
        <v>349</v>
      </c>
      <c r="Q157" t="s">
        <v>2923</v>
      </c>
      <c r="R157">
        <v>0</v>
      </c>
      <c r="S157">
        <v>0</v>
      </c>
      <c r="T157">
        <v>45.203589000000001</v>
      </c>
      <c r="U157">
        <v>5.7051629999999998</v>
      </c>
      <c r="AD157" t="s">
        <v>2733</v>
      </c>
      <c r="AE157" t="s">
        <v>2734</v>
      </c>
    </row>
    <row r="158" spans="1:31" x14ac:dyDescent="0.3">
      <c r="A158" s="7">
        <v>46286</v>
      </c>
      <c r="B158" s="8">
        <v>0.29166666666666669</v>
      </c>
      <c r="C158" s="8">
        <v>0.30208333333333331</v>
      </c>
      <c r="D158" s="8">
        <v>0</v>
      </c>
      <c r="E158">
        <v>0.25</v>
      </c>
      <c r="F158">
        <v>16</v>
      </c>
      <c r="G158" t="s">
        <v>853</v>
      </c>
      <c r="O158" t="s">
        <v>2924</v>
      </c>
      <c r="P158" t="s">
        <v>229</v>
      </c>
      <c r="Q158" t="s">
        <v>2925</v>
      </c>
      <c r="R158">
        <v>0</v>
      </c>
      <c r="S158">
        <v>0</v>
      </c>
      <c r="T158">
        <v>45.188222000000003</v>
      </c>
      <c r="U158">
        <v>5.7137010000000004</v>
      </c>
      <c r="AD158" t="s">
        <v>2733</v>
      </c>
      <c r="AE158" t="s">
        <v>2734</v>
      </c>
    </row>
    <row r="159" spans="1:31" x14ac:dyDescent="0.3">
      <c r="A159" s="7">
        <v>46286</v>
      </c>
      <c r="B159" s="8">
        <v>0.16666666666666671</v>
      </c>
      <c r="C159" s="8">
        <v>0.18055555555555561</v>
      </c>
      <c r="D159" s="8">
        <v>0</v>
      </c>
      <c r="E159">
        <v>0.33</v>
      </c>
      <c r="F159">
        <v>75</v>
      </c>
      <c r="G159" t="s">
        <v>970</v>
      </c>
      <c r="O159" t="s">
        <v>2926</v>
      </c>
      <c r="P159" t="s">
        <v>293</v>
      </c>
      <c r="Q159" t="s">
        <v>2927</v>
      </c>
      <c r="R159">
        <v>0</v>
      </c>
      <c r="S159">
        <v>0</v>
      </c>
      <c r="T159">
        <v>45.105367000000001</v>
      </c>
      <c r="U159">
        <v>5.6648319999999996</v>
      </c>
      <c r="AD159" t="s">
        <v>2733</v>
      </c>
      <c r="AE159" t="s">
        <v>2734</v>
      </c>
    </row>
    <row r="160" spans="1:31" x14ac:dyDescent="0.3">
      <c r="A160" s="7">
        <v>46286</v>
      </c>
      <c r="B160" s="8">
        <v>0.16666666666666671</v>
      </c>
      <c r="C160" s="8">
        <v>0.18055555555555561</v>
      </c>
      <c r="D160" s="8">
        <v>0</v>
      </c>
      <c r="E160">
        <v>0.33</v>
      </c>
      <c r="F160">
        <v>20</v>
      </c>
      <c r="G160" t="s">
        <v>950</v>
      </c>
      <c r="O160" t="s">
        <v>2928</v>
      </c>
      <c r="P160" t="s">
        <v>141</v>
      </c>
      <c r="Q160" t="s">
        <v>2929</v>
      </c>
      <c r="R160">
        <v>0</v>
      </c>
      <c r="S160">
        <v>0</v>
      </c>
      <c r="T160">
        <v>45.189855999999999</v>
      </c>
      <c r="U160">
        <v>5.7242749999999996</v>
      </c>
      <c r="AD160" t="s">
        <v>2733</v>
      </c>
      <c r="AE160" t="s">
        <v>2734</v>
      </c>
    </row>
    <row r="161" spans="1:31" x14ac:dyDescent="0.3">
      <c r="A161" s="7">
        <v>46286</v>
      </c>
      <c r="B161" s="8">
        <v>0.21527777777777779</v>
      </c>
      <c r="C161" s="8">
        <v>0.22916666666666671</v>
      </c>
      <c r="D161" s="8">
        <v>0</v>
      </c>
      <c r="E161">
        <v>0.33</v>
      </c>
      <c r="F161">
        <v>22</v>
      </c>
      <c r="G161" t="s">
        <v>979</v>
      </c>
      <c r="O161" t="s">
        <v>2930</v>
      </c>
      <c r="P161" t="s">
        <v>309</v>
      </c>
      <c r="Q161" t="s">
        <v>2931</v>
      </c>
      <c r="R161">
        <v>0</v>
      </c>
      <c r="S161">
        <v>0</v>
      </c>
      <c r="T161">
        <v>45.200983999999998</v>
      </c>
      <c r="U161">
        <v>5.7100590000000002</v>
      </c>
      <c r="AD161" t="s">
        <v>2733</v>
      </c>
      <c r="AE161" t="s">
        <v>2734</v>
      </c>
    </row>
    <row r="162" spans="1:31" x14ac:dyDescent="0.3">
      <c r="A162" s="7">
        <v>46286</v>
      </c>
      <c r="B162" s="8">
        <v>0.16666666666666671</v>
      </c>
      <c r="C162" s="8">
        <v>0.18055555555555561</v>
      </c>
      <c r="D162" s="8">
        <v>0</v>
      </c>
      <c r="E162">
        <v>0.33</v>
      </c>
      <c r="F162">
        <v>49</v>
      </c>
      <c r="G162" t="s">
        <v>944</v>
      </c>
      <c r="O162" t="s">
        <v>2932</v>
      </c>
      <c r="P162" t="s">
        <v>88</v>
      </c>
      <c r="Q162" t="s">
        <v>2933</v>
      </c>
      <c r="R162">
        <v>0</v>
      </c>
      <c r="S162">
        <v>0</v>
      </c>
      <c r="T162">
        <v>45.182119</v>
      </c>
      <c r="U162">
        <v>5.7322090000000001</v>
      </c>
      <c r="AD162" t="s">
        <v>2733</v>
      </c>
      <c r="AE162" t="s">
        <v>2734</v>
      </c>
    </row>
    <row r="163" spans="1:31" x14ac:dyDescent="0.3">
      <c r="A163" s="7">
        <v>46286</v>
      </c>
      <c r="B163" s="8">
        <v>0.33333333333333331</v>
      </c>
      <c r="C163" s="8">
        <v>0.35416666666666669</v>
      </c>
      <c r="D163" s="8">
        <v>0</v>
      </c>
      <c r="E163">
        <v>0.5</v>
      </c>
      <c r="F163">
        <v>16</v>
      </c>
      <c r="G163" t="s">
        <v>853</v>
      </c>
      <c r="O163" t="s">
        <v>1504</v>
      </c>
      <c r="P163" t="s">
        <v>231</v>
      </c>
      <c r="Q163" t="s">
        <v>231</v>
      </c>
      <c r="R163">
        <v>0</v>
      </c>
      <c r="S163">
        <v>0</v>
      </c>
      <c r="T163">
        <v>45.188467000000003</v>
      </c>
      <c r="U163">
        <v>5.7140909999999998</v>
      </c>
      <c r="AD163" t="s">
        <v>2733</v>
      </c>
      <c r="AE163" t="s">
        <v>2737</v>
      </c>
    </row>
    <row r="164" spans="1:31" x14ac:dyDescent="0.3">
      <c r="A164" s="7">
        <v>46286</v>
      </c>
      <c r="B164" s="8">
        <v>0.33333333333333331</v>
      </c>
      <c r="C164" s="8">
        <v>0.34722222222222221</v>
      </c>
      <c r="D164" s="8">
        <v>0</v>
      </c>
      <c r="E164">
        <v>0.33</v>
      </c>
      <c r="F164">
        <v>1000</v>
      </c>
      <c r="G164" t="s">
        <v>2803</v>
      </c>
      <c r="Q164" t="s">
        <v>2934</v>
      </c>
      <c r="R164">
        <v>0</v>
      </c>
      <c r="S164">
        <v>0</v>
      </c>
      <c r="T164">
        <v>45.158180999999999</v>
      </c>
      <c r="U164">
        <v>5.7037069999999996</v>
      </c>
    </row>
    <row r="165" spans="1:31" x14ac:dyDescent="0.3">
      <c r="A165" s="7">
        <v>46286</v>
      </c>
      <c r="B165" s="8">
        <v>0.16666666666666671</v>
      </c>
      <c r="C165" s="8">
        <v>0.18055555555555561</v>
      </c>
      <c r="D165" s="8">
        <v>0</v>
      </c>
      <c r="E165">
        <v>0.33</v>
      </c>
      <c r="F165">
        <v>101</v>
      </c>
      <c r="G165" t="s">
        <v>945</v>
      </c>
      <c r="O165" t="s">
        <v>2935</v>
      </c>
      <c r="P165" t="s">
        <v>769</v>
      </c>
      <c r="Q165" t="s">
        <v>2936</v>
      </c>
      <c r="R165">
        <v>0</v>
      </c>
      <c r="S165">
        <v>0</v>
      </c>
      <c r="T165">
        <v>45.192462999999996</v>
      </c>
      <c r="U165">
        <v>5.7160570000000002</v>
      </c>
      <c r="AD165" t="s">
        <v>2733</v>
      </c>
      <c r="AE165" t="s">
        <v>2734</v>
      </c>
    </row>
    <row r="166" spans="1:31" x14ac:dyDescent="0.3">
      <c r="A166" s="7">
        <v>46286</v>
      </c>
      <c r="B166" s="8">
        <v>0.16666666666666671</v>
      </c>
      <c r="C166" s="8">
        <v>0.18055555555555561</v>
      </c>
      <c r="D166" s="8">
        <v>0</v>
      </c>
      <c r="E166">
        <v>0.33</v>
      </c>
      <c r="F166">
        <v>40</v>
      </c>
      <c r="G166" t="s">
        <v>960</v>
      </c>
      <c r="O166" t="s">
        <v>2937</v>
      </c>
      <c r="P166" t="s">
        <v>594</v>
      </c>
      <c r="Q166" t="s">
        <v>2938</v>
      </c>
      <c r="R166">
        <v>0</v>
      </c>
      <c r="S166">
        <v>0</v>
      </c>
      <c r="T166">
        <v>45.217554999999997</v>
      </c>
      <c r="U166">
        <v>5.6940160000000004</v>
      </c>
      <c r="AD166" t="s">
        <v>2733</v>
      </c>
      <c r="AE166" t="s">
        <v>2734</v>
      </c>
    </row>
    <row r="167" spans="1:31" x14ac:dyDescent="0.3">
      <c r="A167" s="7">
        <v>46286</v>
      </c>
      <c r="B167" s="8">
        <v>0.25</v>
      </c>
      <c r="C167" s="8">
        <v>0.26041666666666669</v>
      </c>
      <c r="D167" s="8">
        <v>0</v>
      </c>
      <c r="E167">
        <v>0.25</v>
      </c>
      <c r="F167">
        <v>28</v>
      </c>
      <c r="G167" t="s">
        <v>914</v>
      </c>
      <c r="Q167" t="s">
        <v>818</v>
      </c>
      <c r="R167">
        <v>0</v>
      </c>
      <c r="S167">
        <v>0</v>
      </c>
      <c r="T167">
        <v>45.185983</v>
      </c>
      <c r="U167">
        <v>5.7123100000000004</v>
      </c>
    </row>
    <row r="168" spans="1:31" x14ac:dyDescent="0.3">
      <c r="A168" s="7">
        <v>46286</v>
      </c>
      <c r="B168" s="8">
        <v>0.33333333333333331</v>
      </c>
      <c r="C168" s="8">
        <v>0.3888888888888889</v>
      </c>
      <c r="D168" s="8">
        <v>0</v>
      </c>
      <c r="E168">
        <v>1.33</v>
      </c>
      <c r="F168">
        <v>30</v>
      </c>
      <c r="G168" t="s">
        <v>981</v>
      </c>
      <c r="O168" t="s">
        <v>2409</v>
      </c>
      <c r="P168" t="s">
        <v>689</v>
      </c>
      <c r="Q168" t="s">
        <v>689</v>
      </c>
      <c r="R168">
        <v>0</v>
      </c>
      <c r="S168">
        <v>0</v>
      </c>
      <c r="T168">
        <v>45.180048999999997</v>
      </c>
      <c r="U168">
        <v>5.7911270000000004</v>
      </c>
      <c r="AD168" t="s">
        <v>2733</v>
      </c>
      <c r="AE168" t="s">
        <v>2737</v>
      </c>
    </row>
    <row r="169" spans="1:31" x14ac:dyDescent="0.3">
      <c r="A169" s="7">
        <v>46286</v>
      </c>
      <c r="B169" s="8">
        <v>0.34722222222222221</v>
      </c>
      <c r="C169" s="8">
        <v>0.3611111111111111</v>
      </c>
      <c r="D169" s="8">
        <v>0</v>
      </c>
      <c r="E169">
        <v>0.33</v>
      </c>
      <c r="F169">
        <v>86</v>
      </c>
      <c r="G169" t="s">
        <v>861</v>
      </c>
      <c r="H169" s="8">
        <v>0.3923611111111111</v>
      </c>
      <c r="I169" s="8">
        <v>0.42638888888888887</v>
      </c>
      <c r="L169">
        <v>0.82</v>
      </c>
      <c r="M169">
        <v>0.82</v>
      </c>
      <c r="N169">
        <v>0.48</v>
      </c>
      <c r="O169" t="s">
        <v>2939</v>
      </c>
      <c r="P169" t="s">
        <v>537</v>
      </c>
      <c r="Q169" t="s">
        <v>2940</v>
      </c>
      <c r="R169">
        <v>0</v>
      </c>
      <c r="S169">
        <v>0</v>
      </c>
      <c r="T169">
        <v>45.196741000000003</v>
      </c>
      <c r="U169">
        <v>5.7375059999999998</v>
      </c>
      <c r="AD169" t="s">
        <v>2733</v>
      </c>
      <c r="AE169" t="s">
        <v>2941</v>
      </c>
    </row>
    <row r="170" spans="1:31" x14ac:dyDescent="0.3">
      <c r="A170" s="7">
        <v>46286</v>
      </c>
      <c r="B170" s="8">
        <v>0.29166666666666669</v>
      </c>
      <c r="C170" s="8">
        <v>0.30208333333333331</v>
      </c>
      <c r="D170" s="8">
        <v>0</v>
      </c>
      <c r="E170">
        <v>0.25</v>
      </c>
      <c r="F170">
        <v>48</v>
      </c>
      <c r="G170" t="s">
        <v>951</v>
      </c>
      <c r="O170" t="s">
        <v>2942</v>
      </c>
      <c r="P170" t="s">
        <v>676</v>
      </c>
      <c r="Q170" t="s">
        <v>2943</v>
      </c>
      <c r="R170">
        <v>0</v>
      </c>
      <c r="S170">
        <v>0</v>
      </c>
      <c r="T170">
        <v>45.191566000000002</v>
      </c>
      <c r="U170">
        <v>5.6863279999999996</v>
      </c>
      <c r="AD170" t="s">
        <v>2733</v>
      </c>
      <c r="AE170" t="s">
        <v>2734</v>
      </c>
    </row>
    <row r="171" spans="1:31" x14ac:dyDescent="0.3">
      <c r="A171" s="7">
        <v>46286</v>
      </c>
      <c r="B171" s="8">
        <v>0.16666666666666671</v>
      </c>
      <c r="C171" s="8">
        <v>0.1736111111111111</v>
      </c>
      <c r="D171" s="8">
        <v>0</v>
      </c>
      <c r="E171">
        <v>0.17</v>
      </c>
      <c r="F171">
        <v>75</v>
      </c>
      <c r="G171" t="s">
        <v>970</v>
      </c>
      <c r="O171" t="s">
        <v>1825</v>
      </c>
      <c r="P171" t="s">
        <v>638</v>
      </c>
      <c r="Q171" t="s">
        <v>1827</v>
      </c>
      <c r="R171">
        <v>0</v>
      </c>
      <c r="S171">
        <v>0</v>
      </c>
      <c r="T171">
        <v>45.177596000000001</v>
      </c>
      <c r="U171">
        <v>5.7290789999999996</v>
      </c>
      <c r="AD171" t="s">
        <v>2733</v>
      </c>
      <c r="AE171" t="s">
        <v>2734</v>
      </c>
    </row>
    <row r="172" spans="1:31" x14ac:dyDescent="0.3">
      <c r="A172" s="7">
        <v>46286</v>
      </c>
      <c r="B172" s="8">
        <v>0.16666666666666671</v>
      </c>
      <c r="C172" s="8">
        <v>0.18055555555555561</v>
      </c>
      <c r="D172" s="8">
        <v>0</v>
      </c>
      <c r="E172">
        <v>0.33</v>
      </c>
      <c r="F172">
        <v>68</v>
      </c>
      <c r="G172" t="s">
        <v>948</v>
      </c>
      <c r="H172" s="8"/>
      <c r="I172" s="8"/>
      <c r="O172" t="s">
        <v>2944</v>
      </c>
      <c r="P172" t="s">
        <v>614</v>
      </c>
      <c r="Q172" t="s">
        <v>2945</v>
      </c>
      <c r="R172">
        <v>0</v>
      </c>
      <c r="S172">
        <v>0</v>
      </c>
      <c r="T172">
        <v>45.178691000000001</v>
      </c>
      <c r="U172">
        <v>5.737673</v>
      </c>
      <c r="AD172" t="s">
        <v>2733</v>
      </c>
      <c r="AE172" t="s">
        <v>2734</v>
      </c>
    </row>
    <row r="173" spans="1:31" x14ac:dyDescent="0.3">
      <c r="A173" s="7">
        <v>46286</v>
      </c>
      <c r="B173" s="8">
        <v>0.33333333333333331</v>
      </c>
      <c r="C173" s="8">
        <v>0.4375</v>
      </c>
      <c r="D173" s="8">
        <v>0</v>
      </c>
      <c r="E173">
        <v>2.5</v>
      </c>
      <c r="F173">
        <v>40</v>
      </c>
      <c r="G173" t="s">
        <v>960</v>
      </c>
      <c r="O173" t="s">
        <v>1188</v>
      </c>
      <c r="P173" t="s">
        <v>334</v>
      </c>
      <c r="Q173" t="s">
        <v>2946</v>
      </c>
      <c r="R173">
        <v>0</v>
      </c>
      <c r="S173">
        <v>0</v>
      </c>
      <c r="T173">
        <v>45.229664999999997</v>
      </c>
      <c r="U173">
        <v>5.681597</v>
      </c>
      <c r="AD173" t="s">
        <v>2733</v>
      </c>
      <c r="AE173" t="s">
        <v>2737</v>
      </c>
    </row>
    <row r="174" spans="1:31" x14ac:dyDescent="0.3">
      <c r="A174" s="7">
        <v>46286</v>
      </c>
      <c r="B174" s="8">
        <v>0.16666666666666671</v>
      </c>
      <c r="C174" s="8">
        <v>0.18055555555555561</v>
      </c>
      <c r="D174" s="8">
        <v>0</v>
      </c>
      <c r="E174">
        <v>0.33</v>
      </c>
      <c r="F174">
        <v>75</v>
      </c>
      <c r="G174" t="s">
        <v>970</v>
      </c>
      <c r="O174" t="s">
        <v>2947</v>
      </c>
      <c r="P174" t="s">
        <v>75</v>
      </c>
      <c r="Q174" t="s">
        <v>2948</v>
      </c>
      <c r="R174">
        <v>0</v>
      </c>
      <c r="S174">
        <v>0</v>
      </c>
      <c r="T174">
        <v>45.181066000000001</v>
      </c>
      <c r="U174">
        <v>5.7117360000000001</v>
      </c>
      <c r="AD174" t="s">
        <v>2733</v>
      </c>
      <c r="AE174" t="s">
        <v>2734</v>
      </c>
    </row>
    <row r="175" spans="1:31" x14ac:dyDescent="0.3">
      <c r="A175" s="7">
        <v>46286</v>
      </c>
      <c r="B175" s="8">
        <v>0.16666666666666671</v>
      </c>
      <c r="C175" s="8">
        <v>0.18055555555555561</v>
      </c>
      <c r="D175" s="8">
        <v>0</v>
      </c>
      <c r="E175">
        <v>0.33</v>
      </c>
      <c r="F175">
        <v>15</v>
      </c>
      <c r="G175" t="s">
        <v>956</v>
      </c>
      <c r="O175" t="s">
        <v>2949</v>
      </c>
      <c r="P175" t="s">
        <v>1765</v>
      </c>
      <c r="Q175" t="s">
        <v>2950</v>
      </c>
      <c r="R175">
        <v>0</v>
      </c>
      <c r="S175">
        <v>0</v>
      </c>
      <c r="T175">
        <v>45.183919000000003</v>
      </c>
      <c r="U175">
        <v>5.739331</v>
      </c>
      <c r="AD175" t="s">
        <v>2733</v>
      </c>
      <c r="AE175" t="s">
        <v>2734</v>
      </c>
    </row>
    <row r="176" spans="1:31" x14ac:dyDescent="0.3">
      <c r="A176" s="7">
        <v>46286</v>
      </c>
      <c r="B176" s="8">
        <v>0.30902777777777779</v>
      </c>
      <c r="C176" s="8">
        <v>0.3298611111111111</v>
      </c>
      <c r="D176" s="8">
        <v>0</v>
      </c>
      <c r="E176">
        <v>0.5</v>
      </c>
      <c r="F176">
        <v>56</v>
      </c>
      <c r="G176" t="s">
        <v>966</v>
      </c>
      <c r="O176" t="s">
        <v>2951</v>
      </c>
      <c r="P176" t="s">
        <v>552</v>
      </c>
      <c r="Q176" t="s">
        <v>2952</v>
      </c>
      <c r="R176">
        <v>0</v>
      </c>
      <c r="S176">
        <v>0</v>
      </c>
      <c r="T176">
        <v>45.364766000000003</v>
      </c>
      <c r="U176">
        <v>5.5959459999999996</v>
      </c>
      <c r="AD176" t="s">
        <v>2733</v>
      </c>
      <c r="AE176" t="s">
        <v>2734</v>
      </c>
    </row>
    <row r="177" spans="1:31" x14ac:dyDescent="0.3">
      <c r="A177" s="7">
        <v>46286</v>
      </c>
      <c r="B177" s="8">
        <v>0.16666666666666671</v>
      </c>
      <c r="C177" s="8">
        <v>0.18055555555555561</v>
      </c>
      <c r="D177" s="8">
        <v>0</v>
      </c>
      <c r="E177">
        <v>0.33</v>
      </c>
      <c r="F177">
        <v>74</v>
      </c>
      <c r="G177" t="s">
        <v>892</v>
      </c>
      <c r="O177" t="s">
        <v>2953</v>
      </c>
      <c r="P177" t="s">
        <v>154</v>
      </c>
      <c r="Q177" t="s">
        <v>2954</v>
      </c>
      <c r="R177">
        <v>0</v>
      </c>
      <c r="S177">
        <v>0</v>
      </c>
      <c r="T177">
        <v>45.185006000000001</v>
      </c>
      <c r="U177">
        <v>5.7226309999999998</v>
      </c>
      <c r="AD177" t="s">
        <v>2733</v>
      </c>
      <c r="AE177" t="s">
        <v>2734</v>
      </c>
    </row>
    <row r="178" spans="1:31" x14ac:dyDescent="0.3">
      <c r="A178" s="7">
        <v>46286</v>
      </c>
      <c r="B178" s="8">
        <v>0.29166666666666669</v>
      </c>
      <c r="C178" s="8">
        <v>0.2986111111111111</v>
      </c>
      <c r="D178" s="8">
        <v>0</v>
      </c>
      <c r="E178">
        <v>0.17</v>
      </c>
      <c r="F178">
        <v>74</v>
      </c>
      <c r="G178" t="s">
        <v>892</v>
      </c>
      <c r="O178" t="s">
        <v>2955</v>
      </c>
      <c r="P178" t="s">
        <v>412</v>
      </c>
      <c r="Q178" t="s">
        <v>2956</v>
      </c>
      <c r="R178">
        <v>0</v>
      </c>
      <c r="S178">
        <v>0</v>
      </c>
      <c r="T178">
        <v>45.190578000000002</v>
      </c>
      <c r="U178">
        <v>5.7182940000000002</v>
      </c>
      <c r="AD178" t="s">
        <v>2733</v>
      </c>
      <c r="AE178" t="s">
        <v>2734</v>
      </c>
    </row>
    <row r="179" spans="1:31" x14ac:dyDescent="0.3">
      <c r="A179" s="7">
        <v>46286</v>
      </c>
      <c r="B179" s="8">
        <v>0.16666666666666671</v>
      </c>
      <c r="C179" s="8">
        <v>0.1736111111111111</v>
      </c>
      <c r="D179" s="8">
        <v>0</v>
      </c>
      <c r="E179">
        <v>0.17</v>
      </c>
      <c r="F179">
        <v>29</v>
      </c>
      <c r="G179" t="s">
        <v>859</v>
      </c>
      <c r="O179" t="s">
        <v>2738</v>
      </c>
      <c r="P179" t="s">
        <v>219</v>
      </c>
      <c r="Q179" t="s">
        <v>2739</v>
      </c>
      <c r="R179">
        <v>0</v>
      </c>
      <c r="S179">
        <v>0</v>
      </c>
      <c r="T179">
        <v>45.183280000000003</v>
      </c>
      <c r="U179">
        <v>5.7183830000000002</v>
      </c>
      <c r="AD179" t="s">
        <v>2733</v>
      </c>
      <c r="AE179" t="s">
        <v>2734</v>
      </c>
    </row>
    <row r="180" spans="1:31" x14ac:dyDescent="0.3">
      <c r="A180" s="7">
        <v>46286</v>
      </c>
      <c r="B180" s="8">
        <v>0.16666666666666671</v>
      </c>
      <c r="C180" s="8">
        <v>0.18055555555555561</v>
      </c>
      <c r="D180" s="8">
        <v>0</v>
      </c>
      <c r="E180">
        <v>0.33</v>
      </c>
      <c r="F180">
        <v>76</v>
      </c>
      <c r="G180" t="s">
        <v>965</v>
      </c>
      <c r="H180" s="8">
        <v>0.21388888888888891</v>
      </c>
      <c r="I180" s="8">
        <v>0.21388888888888891</v>
      </c>
      <c r="O180" t="s">
        <v>2957</v>
      </c>
      <c r="P180" t="s">
        <v>480</v>
      </c>
      <c r="Q180" t="s">
        <v>2958</v>
      </c>
      <c r="R180">
        <v>0</v>
      </c>
      <c r="S180">
        <v>0</v>
      </c>
      <c r="T180">
        <v>45.057284000000003</v>
      </c>
      <c r="U180">
        <v>5.6685739999999996</v>
      </c>
      <c r="AD180" t="s">
        <v>2733</v>
      </c>
      <c r="AE180" t="s">
        <v>2734</v>
      </c>
    </row>
    <row r="181" spans="1:31" x14ac:dyDescent="0.3">
      <c r="A181" s="7">
        <v>46286</v>
      </c>
      <c r="B181" s="8">
        <v>0.33333333333333331</v>
      </c>
      <c r="C181" s="8">
        <v>0.375</v>
      </c>
      <c r="D181" s="8">
        <v>0</v>
      </c>
      <c r="E181">
        <v>1</v>
      </c>
      <c r="F181">
        <v>210</v>
      </c>
      <c r="G181" t="s">
        <v>905</v>
      </c>
      <c r="O181" t="s">
        <v>1576</v>
      </c>
      <c r="P181" t="s">
        <v>516</v>
      </c>
      <c r="Q181" t="s">
        <v>516</v>
      </c>
      <c r="R181">
        <v>0</v>
      </c>
      <c r="S181">
        <v>0</v>
      </c>
      <c r="T181">
        <v>45.239739999999998</v>
      </c>
      <c r="U181">
        <v>5.8900969999999999</v>
      </c>
      <c r="AD181" t="s">
        <v>2733</v>
      </c>
      <c r="AE181" t="s">
        <v>2737</v>
      </c>
    </row>
    <row r="182" spans="1:31" x14ac:dyDescent="0.3">
      <c r="A182" s="7">
        <v>46286</v>
      </c>
      <c r="B182" s="8">
        <v>0.26041666666666669</v>
      </c>
      <c r="C182" s="8">
        <v>0.29166666666666669</v>
      </c>
      <c r="D182" s="8">
        <v>0</v>
      </c>
      <c r="E182">
        <v>0.75</v>
      </c>
      <c r="F182">
        <v>23</v>
      </c>
      <c r="G182" t="s">
        <v>957</v>
      </c>
      <c r="H182" s="8">
        <v>0.3347222222222222</v>
      </c>
      <c r="I182" s="8">
        <v>0.33541666666666659</v>
      </c>
      <c r="K182" s="8">
        <v>0.3347222222222222</v>
      </c>
      <c r="L182">
        <v>0.02</v>
      </c>
      <c r="M182">
        <v>0.02</v>
      </c>
      <c r="N182">
        <v>-0.73</v>
      </c>
      <c r="O182" t="s">
        <v>2291</v>
      </c>
      <c r="P182" t="s">
        <v>185</v>
      </c>
      <c r="Q182" t="s">
        <v>2293</v>
      </c>
      <c r="R182">
        <v>0</v>
      </c>
      <c r="S182">
        <v>0</v>
      </c>
      <c r="T182">
        <v>45.186712</v>
      </c>
      <c r="U182">
        <v>5.7117839999999998</v>
      </c>
      <c r="AD182" t="s">
        <v>2733</v>
      </c>
      <c r="AE182" t="s">
        <v>2737</v>
      </c>
    </row>
    <row r="183" spans="1:31" x14ac:dyDescent="0.3">
      <c r="A183" s="7">
        <v>46286</v>
      </c>
      <c r="B183" s="8">
        <v>0.18055555555555561</v>
      </c>
      <c r="C183" s="8">
        <v>0.625</v>
      </c>
      <c r="D183" s="8"/>
      <c r="E183">
        <v>10.67</v>
      </c>
      <c r="F183">
        <v>81</v>
      </c>
      <c r="G183" t="s">
        <v>972</v>
      </c>
      <c r="H183" s="8"/>
      <c r="I183" s="8"/>
      <c r="O183" t="s">
        <v>2402</v>
      </c>
      <c r="P183" t="s">
        <v>741</v>
      </c>
      <c r="Q183" t="s">
        <v>741</v>
      </c>
      <c r="R183">
        <v>0</v>
      </c>
      <c r="S183">
        <v>0</v>
      </c>
      <c r="T183">
        <v>45.157052</v>
      </c>
      <c r="U183">
        <v>5.7211379999999998</v>
      </c>
      <c r="AD183" t="s">
        <v>2733</v>
      </c>
      <c r="AE183" t="s">
        <v>2737</v>
      </c>
    </row>
    <row r="184" spans="1:31" x14ac:dyDescent="0.3">
      <c r="A184" s="7">
        <v>46286</v>
      </c>
      <c r="B184" s="8">
        <v>0.25</v>
      </c>
      <c r="C184" s="8">
        <v>0.27777777777777779</v>
      </c>
      <c r="D184" s="8">
        <v>0</v>
      </c>
      <c r="E184">
        <v>0.67</v>
      </c>
      <c r="F184">
        <v>14</v>
      </c>
      <c r="G184" t="s">
        <v>959</v>
      </c>
      <c r="O184" t="s">
        <v>1713</v>
      </c>
      <c r="P184" t="s">
        <v>708</v>
      </c>
      <c r="Q184" t="s">
        <v>708</v>
      </c>
      <c r="R184">
        <v>0</v>
      </c>
      <c r="S184">
        <v>0</v>
      </c>
      <c r="T184">
        <v>45.204405999999999</v>
      </c>
      <c r="U184">
        <v>5.7605760000000004</v>
      </c>
      <c r="AD184" t="s">
        <v>2733</v>
      </c>
      <c r="AE184" t="s">
        <v>2737</v>
      </c>
    </row>
    <row r="185" spans="1:31" x14ac:dyDescent="0.3">
      <c r="A185" s="7">
        <v>46286</v>
      </c>
      <c r="B185" s="8">
        <v>0.25</v>
      </c>
      <c r="C185" s="8">
        <v>0.26041666666666669</v>
      </c>
      <c r="D185" s="8">
        <v>0</v>
      </c>
      <c r="E185">
        <v>0.25</v>
      </c>
      <c r="F185">
        <v>85</v>
      </c>
      <c r="G185" t="s">
        <v>866</v>
      </c>
      <c r="H185" s="8">
        <v>8.2638888888888887E-2</v>
      </c>
      <c r="I185" s="8">
        <v>8.2638888888888887E-2</v>
      </c>
      <c r="K185" s="8"/>
      <c r="O185" t="s">
        <v>2959</v>
      </c>
      <c r="P185" t="s">
        <v>344</v>
      </c>
      <c r="Q185" t="s">
        <v>2960</v>
      </c>
      <c r="R185">
        <v>0</v>
      </c>
      <c r="S185">
        <v>0</v>
      </c>
      <c r="T185">
        <v>45.204273999999998</v>
      </c>
      <c r="U185">
        <v>5.7592150000000002</v>
      </c>
      <c r="AD185" t="s">
        <v>2733</v>
      </c>
      <c r="AE185" t="s">
        <v>2734</v>
      </c>
    </row>
    <row r="186" spans="1:31" x14ac:dyDescent="0.3">
      <c r="A186" s="7">
        <v>46286</v>
      </c>
      <c r="B186" s="8">
        <v>0.16666666666666671</v>
      </c>
      <c r="C186" s="8">
        <v>0.1736111111111111</v>
      </c>
      <c r="D186" s="8">
        <v>0</v>
      </c>
      <c r="E186">
        <v>0.17</v>
      </c>
      <c r="F186">
        <v>52</v>
      </c>
      <c r="G186" t="s">
        <v>847</v>
      </c>
      <c r="O186" t="s">
        <v>2747</v>
      </c>
      <c r="P186" t="s">
        <v>1437</v>
      </c>
      <c r="Q186" t="s">
        <v>2748</v>
      </c>
      <c r="R186">
        <v>0</v>
      </c>
      <c r="S186">
        <v>0</v>
      </c>
      <c r="T186">
        <v>45.182681000000002</v>
      </c>
      <c r="U186">
        <v>5.7249639999999999</v>
      </c>
      <c r="AD186" t="s">
        <v>2733</v>
      </c>
      <c r="AE186" t="s">
        <v>2734</v>
      </c>
    </row>
    <row r="187" spans="1:31" x14ac:dyDescent="0.3">
      <c r="A187" s="7">
        <v>46286</v>
      </c>
      <c r="B187" s="8">
        <v>0.29166666666666669</v>
      </c>
      <c r="C187" s="8">
        <v>0.30555555555555558</v>
      </c>
      <c r="D187" s="8">
        <v>0</v>
      </c>
      <c r="E187">
        <v>0.33</v>
      </c>
      <c r="F187">
        <v>28</v>
      </c>
      <c r="G187" t="s">
        <v>914</v>
      </c>
      <c r="O187" t="s">
        <v>2961</v>
      </c>
      <c r="P187" t="s">
        <v>545</v>
      </c>
      <c r="Q187" t="s">
        <v>2962</v>
      </c>
      <c r="R187">
        <v>0</v>
      </c>
      <c r="S187">
        <v>0</v>
      </c>
      <c r="T187">
        <v>45.167084000000003</v>
      </c>
      <c r="U187">
        <v>5.7247070000000004</v>
      </c>
      <c r="AD187" t="s">
        <v>2733</v>
      </c>
      <c r="AE187" t="s">
        <v>2734</v>
      </c>
    </row>
    <row r="188" spans="1:31" x14ac:dyDescent="0.3">
      <c r="A188" s="7">
        <v>46286</v>
      </c>
      <c r="B188" s="8">
        <v>0.33680555555555558</v>
      </c>
      <c r="C188" s="8">
        <v>0.37152777777777779</v>
      </c>
      <c r="D188" s="8">
        <v>0</v>
      </c>
      <c r="E188">
        <v>0.83</v>
      </c>
      <c r="F188">
        <v>103</v>
      </c>
      <c r="G188" t="s">
        <v>962</v>
      </c>
      <c r="H188" s="8">
        <v>0.39513888888888887</v>
      </c>
      <c r="I188" s="8">
        <v>0.40694444444444439</v>
      </c>
      <c r="L188">
        <v>0.28000000000000003</v>
      </c>
      <c r="M188">
        <v>0.28000000000000003</v>
      </c>
      <c r="N188">
        <v>-0.55000000000000004</v>
      </c>
      <c r="O188" t="s">
        <v>2675</v>
      </c>
      <c r="P188" t="s">
        <v>418</v>
      </c>
      <c r="Q188" t="s">
        <v>2963</v>
      </c>
      <c r="R188">
        <v>0</v>
      </c>
      <c r="S188">
        <v>0</v>
      </c>
      <c r="T188">
        <v>45.288339000000001</v>
      </c>
      <c r="U188">
        <v>5.6399229999999996</v>
      </c>
      <c r="AD188" t="s">
        <v>2733</v>
      </c>
      <c r="AE188" t="s">
        <v>2737</v>
      </c>
    </row>
    <row r="189" spans="1:31" x14ac:dyDescent="0.3">
      <c r="A189" s="7">
        <v>46286</v>
      </c>
      <c r="B189" s="8">
        <v>0.18055555555555561</v>
      </c>
      <c r="C189" s="8">
        <v>0.625</v>
      </c>
      <c r="D189" s="8"/>
      <c r="E189">
        <v>10.67</v>
      </c>
      <c r="F189">
        <v>17</v>
      </c>
      <c r="G189" t="s">
        <v>955</v>
      </c>
      <c r="O189" t="s">
        <v>2402</v>
      </c>
      <c r="P189" t="s">
        <v>741</v>
      </c>
      <c r="Q189" t="s">
        <v>741</v>
      </c>
      <c r="R189">
        <v>0</v>
      </c>
      <c r="S189">
        <v>0</v>
      </c>
      <c r="T189">
        <v>45.157052</v>
      </c>
      <c r="U189">
        <v>5.7211379999999998</v>
      </c>
      <c r="AD189" t="s">
        <v>2733</v>
      </c>
      <c r="AE189" t="s">
        <v>2737</v>
      </c>
    </row>
    <row r="190" spans="1:31" x14ac:dyDescent="0.3">
      <c r="A190" s="7">
        <v>46286</v>
      </c>
      <c r="B190" s="8">
        <v>0.16666666666666671</v>
      </c>
      <c r="C190" s="8">
        <v>0.18055555555555561</v>
      </c>
      <c r="D190" s="8">
        <v>0</v>
      </c>
      <c r="E190">
        <v>0.33</v>
      </c>
      <c r="F190">
        <v>64</v>
      </c>
      <c r="G190" t="s">
        <v>953</v>
      </c>
      <c r="O190" t="s">
        <v>2964</v>
      </c>
      <c r="P190" t="s">
        <v>543</v>
      </c>
      <c r="Q190" t="s">
        <v>2965</v>
      </c>
      <c r="R190">
        <v>0</v>
      </c>
      <c r="S190">
        <v>0</v>
      </c>
      <c r="T190">
        <v>45.207791</v>
      </c>
      <c r="U190">
        <v>5.6699460000000004</v>
      </c>
      <c r="AD190" t="s">
        <v>2733</v>
      </c>
      <c r="AE190" t="s">
        <v>2734</v>
      </c>
    </row>
    <row r="191" spans="1:31" x14ac:dyDescent="0.3">
      <c r="A191" s="7">
        <v>46286</v>
      </c>
      <c r="B191" s="8">
        <v>0.29166666666666669</v>
      </c>
      <c r="C191" s="8">
        <v>0.2986111111111111</v>
      </c>
      <c r="D191" s="8">
        <v>0</v>
      </c>
      <c r="E191">
        <v>0.17</v>
      </c>
      <c r="F191">
        <v>230</v>
      </c>
      <c r="G191" t="s">
        <v>974</v>
      </c>
      <c r="H191" s="8"/>
      <c r="I191" s="8"/>
      <c r="O191" t="s">
        <v>2966</v>
      </c>
      <c r="P191" t="s">
        <v>50</v>
      </c>
      <c r="Q191" t="s">
        <v>50</v>
      </c>
      <c r="R191">
        <v>0</v>
      </c>
      <c r="S191">
        <v>0</v>
      </c>
      <c r="T191">
        <v>45.184576999999997</v>
      </c>
      <c r="U191">
        <v>5.720396</v>
      </c>
      <c r="AD191" t="s">
        <v>2733</v>
      </c>
      <c r="AE191" t="s">
        <v>2734</v>
      </c>
    </row>
    <row r="192" spans="1:31" x14ac:dyDescent="0.3">
      <c r="A192" s="7">
        <v>46286</v>
      </c>
      <c r="B192" s="8">
        <v>0.29166666666666669</v>
      </c>
      <c r="C192" s="8">
        <v>0.2986111111111111</v>
      </c>
      <c r="D192" s="8">
        <v>0</v>
      </c>
      <c r="E192">
        <v>0.17</v>
      </c>
      <c r="F192">
        <v>46</v>
      </c>
      <c r="G192" t="s">
        <v>963</v>
      </c>
      <c r="O192" t="s">
        <v>2967</v>
      </c>
      <c r="P192" t="s">
        <v>104</v>
      </c>
      <c r="Q192" t="s">
        <v>2968</v>
      </c>
      <c r="R192">
        <v>0</v>
      </c>
      <c r="S192">
        <v>0</v>
      </c>
      <c r="T192">
        <v>45.178600000000003</v>
      </c>
      <c r="U192">
        <v>5.708291</v>
      </c>
      <c r="AD192" t="s">
        <v>2733</v>
      </c>
      <c r="AE192" t="s">
        <v>2734</v>
      </c>
    </row>
    <row r="193" spans="1:31" x14ac:dyDescent="0.3">
      <c r="A193" s="7">
        <v>46286</v>
      </c>
      <c r="B193" s="8">
        <v>0.25</v>
      </c>
      <c r="C193" s="8">
        <v>0.26041666666666669</v>
      </c>
      <c r="D193" s="8">
        <v>0</v>
      </c>
      <c r="E193">
        <v>0.25</v>
      </c>
      <c r="F193">
        <v>30</v>
      </c>
      <c r="G193" t="s">
        <v>981</v>
      </c>
      <c r="O193" t="s">
        <v>2969</v>
      </c>
      <c r="P193" t="s">
        <v>462</v>
      </c>
      <c r="Q193" t="s">
        <v>2970</v>
      </c>
      <c r="R193">
        <v>0</v>
      </c>
      <c r="S193">
        <v>0</v>
      </c>
      <c r="T193">
        <v>45.184040000000003</v>
      </c>
      <c r="U193">
        <v>5.7121500000000003</v>
      </c>
      <c r="AD193" t="s">
        <v>2733</v>
      </c>
      <c r="AE193" t="s">
        <v>2734</v>
      </c>
    </row>
    <row r="194" spans="1:31" x14ac:dyDescent="0.3">
      <c r="A194" s="7">
        <v>46286</v>
      </c>
      <c r="B194" s="8">
        <v>0.16666666666666671</v>
      </c>
      <c r="C194" s="8">
        <v>0.1736111111111111</v>
      </c>
      <c r="D194" s="8">
        <v>0</v>
      </c>
      <c r="E194">
        <v>0.17</v>
      </c>
      <c r="F194">
        <v>91</v>
      </c>
      <c r="G194" t="s">
        <v>971</v>
      </c>
      <c r="O194" t="s">
        <v>2765</v>
      </c>
      <c r="P194" t="s">
        <v>662</v>
      </c>
      <c r="Q194" t="s">
        <v>2766</v>
      </c>
      <c r="R194">
        <v>0</v>
      </c>
      <c r="S194">
        <v>0</v>
      </c>
      <c r="T194">
        <v>45.175713999999999</v>
      </c>
      <c r="U194">
        <v>5.753374</v>
      </c>
      <c r="AD194" t="s">
        <v>2733</v>
      </c>
      <c r="AE194" t="s">
        <v>2734</v>
      </c>
    </row>
    <row r="195" spans="1:31" x14ac:dyDescent="0.3">
      <c r="A195" s="7">
        <v>46286</v>
      </c>
      <c r="B195" s="8">
        <v>0.33333333333333331</v>
      </c>
      <c r="C195" s="8">
        <v>0.37847222222222221</v>
      </c>
      <c r="D195" s="8">
        <v>0</v>
      </c>
      <c r="E195">
        <v>1.08</v>
      </c>
      <c r="F195">
        <v>74</v>
      </c>
      <c r="G195" t="s">
        <v>892</v>
      </c>
      <c r="O195" t="s">
        <v>1134</v>
      </c>
      <c r="P195" t="s">
        <v>364</v>
      </c>
      <c r="Q195" t="s">
        <v>2971</v>
      </c>
      <c r="R195">
        <v>0</v>
      </c>
      <c r="S195">
        <v>0</v>
      </c>
      <c r="T195">
        <v>45.187527000000003</v>
      </c>
      <c r="U195">
        <v>5.7106579999999996</v>
      </c>
      <c r="AD195" t="s">
        <v>2733</v>
      </c>
      <c r="AE195" t="s">
        <v>2737</v>
      </c>
    </row>
    <row r="196" spans="1:31" x14ac:dyDescent="0.3">
      <c r="A196" s="7">
        <v>46286</v>
      </c>
      <c r="B196" s="8">
        <v>0.33333333333333331</v>
      </c>
      <c r="C196" s="8">
        <v>0.3611111111111111</v>
      </c>
      <c r="D196" s="8">
        <v>0</v>
      </c>
      <c r="E196">
        <v>0.67</v>
      </c>
      <c r="F196">
        <v>200</v>
      </c>
      <c r="G196" t="s">
        <v>949</v>
      </c>
      <c r="O196" t="s">
        <v>1117</v>
      </c>
      <c r="P196" t="s">
        <v>388</v>
      </c>
      <c r="Q196" t="s">
        <v>2972</v>
      </c>
      <c r="R196">
        <v>0</v>
      </c>
      <c r="S196">
        <v>0</v>
      </c>
      <c r="T196">
        <v>45.362834999999997</v>
      </c>
      <c r="U196">
        <v>5.5878829999999997</v>
      </c>
      <c r="AD196" t="s">
        <v>2733</v>
      </c>
      <c r="AE196" t="s">
        <v>2737</v>
      </c>
    </row>
    <row r="197" spans="1:31" x14ac:dyDescent="0.3">
      <c r="A197" s="7">
        <v>46286</v>
      </c>
      <c r="B197" s="8">
        <v>0.29166666666666669</v>
      </c>
      <c r="C197" s="8">
        <v>0.2986111111111111</v>
      </c>
      <c r="D197" s="8">
        <v>0</v>
      </c>
      <c r="E197">
        <v>0.17</v>
      </c>
      <c r="F197">
        <v>1000</v>
      </c>
      <c r="G197" t="s">
        <v>2803</v>
      </c>
      <c r="Q197" t="s">
        <v>1811</v>
      </c>
      <c r="R197">
        <v>0</v>
      </c>
      <c r="S197">
        <v>0</v>
      </c>
      <c r="T197">
        <v>45.203086999999996</v>
      </c>
      <c r="U197">
        <v>5.703754</v>
      </c>
    </row>
    <row r="198" spans="1:31" x14ac:dyDescent="0.3">
      <c r="A198" s="7">
        <v>46286</v>
      </c>
      <c r="B198" s="8">
        <v>0.16666666666666671</v>
      </c>
      <c r="C198" s="8">
        <v>0.1736111111111111</v>
      </c>
      <c r="D198" s="8">
        <v>0</v>
      </c>
      <c r="E198">
        <v>0.17</v>
      </c>
      <c r="F198">
        <v>82</v>
      </c>
      <c r="G198" t="s">
        <v>954</v>
      </c>
      <c r="O198" t="s">
        <v>2973</v>
      </c>
      <c r="P198" t="s">
        <v>569</v>
      </c>
      <c r="Q198" t="s">
        <v>2974</v>
      </c>
      <c r="R198">
        <v>0</v>
      </c>
      <c r="S198">
        <v>0</v>
      </c>
      <c r="T198">
        <v>45.182271</v>
      </c>
      <c r="U198">
        <v>5.7200449999999998</v>
      </c>
      <c r="AD198" t="s">
        <v>2733</v>
      </c>
      <c r="AE198" t="s">
        <v>2734</v>
      </c>
    </row>
    <row r="199" spans="1:31" x14ac:dyDescent="0.3">
      <c r="A199" s="7">
        <v>46286</v>
      </c>
      <c r="B199" s="8">
        <v>0.33333333333333331</v>
      </c>
      <c r="C199" s="8">
        <v>0.375</v>
      </c>
      <c r="D199" s="8">
        <v>0</v>
      </c>
      <c r="E199">
        <v>1</v>
      </c>
      <c r="F199">
        <v>91</v>
      </c>
      <c r="G199" t="s">
        <v>971</v>
      </c>
      <c r="O199" t="s">
        <v>2043</v>
      </c>
      <c r="P199" t="s">
        <v>662</v>
      </c>
      <c r="Q199" t="s">
        <v>662</v>
      </c>
      <c r="R199">
        <v>0</v>
      </c>
      <c r="S199">
        <v>0</v>
      </c>
      <c r="T199">
        <v>45.175713999999999</v>
      </c>
      <c r="U199">
        <v>5.753374</v>
      </c>
      <c r="AD199" t="s">
        <v>2733</v>
      </c>
      <c r="AE199" t="s">
        <v>2737</v>
      </c>
    </row>
    <row r="200" spans="1:31" x14ac:dyDescent="0.3">
      <c r="A200" s="7">
        <v>46286</v>
      </c>
      <c r="B200" s="8">
        <v>0.16666666666666671</v>
      </c>
      <c r="C200" s="8">
        <v>0.18055555555555561</v>
      </c>
      <c r="D200" s="8">
        <v>0</v>
      </c>
      <c r="E200">
        <v>0.33</v>
      </c>
      <c r="F200">
        <v>101</v>
      </c>
      <c r="G200" t="s">
        <v>945</v>
      </c>
      <c r="O200" t="s">
        <v>2975</v>
      </c>
      <c r="P200" t="s">
        <v>495</v>
      </c>
      <c r="Q200" t="s">
        <v>2976</v>
      </c>
      <c r="R200">
        <v>0</v>
      </c>
      <c r="S200">
        <v>0</v>
      </c>
      <c r="T200">
        <v>45.184829999999998</v>
      </c>
      <c r="U200">
        <v>5.7190070000000004</v>
      </c>
      <c r="AD200" t="s">
        <v>2733</v>
      </c>
      <c r="AE200" t="s">
        <v>2734</v>
      </c>
    </row>
    <row r="201" spans="1:31" x14ac:dyDescent="0.3">
      <c r="A201" s="7">
        <v>46286</v>
      </c>
      <c r="B201" s="8">
        <v>0.24652777777777779</v>
      </c>
      <c r="C201" s="8">
        <v>0.26041666666666669</v>
      </c>
      <c r="D201" s="8">
        <v>0</v>
      </c>
      <c r="E201">
        <v>0.33</v>
      </c>
      <c r="F201">
        <v>13</v>
      </c>
      <c r="G201" t="s">
        <v>2730</v>
      </c>
      <c r="O201" t="s">
        <v>2977</v>
      </c>
      <c r="P201" t="s">
        <v>298</v>
      </c>
      <c r="Q201" t="s">
        <v>2978</v>
      </c>
      <c r="R201">
        <v>0</v>
      </c>
      <c r="S201">
        <v>0</v>
      </c>
      <c r="T201">
        <v>45.186909</v>
      </c>
      <c r="U201">
        <v>5.7276030000000002</v>
      </c>
      <c r="AD201" t="s">
        <v>2733</v>
      </c>
      <c r="AE201" t="s">
        <v>2734</v>
      </c>
    </row>
    <row r="202" spans="1:31" x14ac:dyDescent="0.3">
      <c r="A202" s="7">
        <v>46286</v>
      </c>
      <c r="B202" s="8">
        <v>0.16666666666666671</v>
      </c>
      <c r="C202" s="8">
        <v>0.18055555555555561</v>
      </c>
      <c r="D202" s="8">
        <v>0</v>
      </c>
      <c r="E202">
        <v>0.33</v>
      </c>
      <c r="F202">
        <v>86</v>
      </c>
      <c r="G202" t="s">
        <v>861</v>
      </c>
      <c r="H202" s="8">
        <v>0.2388888888888889</v>
      </c>
      <c r="I202" s="8">
        <v>0.24861111111111109</v>
      </c>
      <c r="L202">
        <v>0.23</v>
      </c>
      <c r="M202">
        <v>0.23</v>
      </c>
      <c r="N202">
        <v>-0.1</v>
      </c>
      <c r="O202" t="s">
        <v>880</v>
      </c>
      <c r="P202" t="s">
        <v>811</v>
      </c>
      <c r="Q202" t="s">
        <v>2979</v>
      </c>
      <c r="R202">
        <v>0</v>
      </c>
      <c r="S202">
        <v>0</v>
      </c>
      <c r="T202">
        <v>45.184420000000003</v>
      </c>
      <c r="U202">
        <v>5.7195400000000003</v>
      </c>
      <c r="AD202" t="s">
        <v>2733</v>
      </c>
      <c r="AE202" t="s">
        <v>2734</v>
      </c>
    </row>
    <row r="203" spans="1:31" x14ac:dyDescent="0.3">
      <c r="A203" s="7">
        <v>46286</v>
      </c>
      <c r="B203" s="8">
        <v>0.33333333333333331</v>
      </c>
      <c r="C203" s="8">
        <v>0.34722222222222221</v>
      </c>
      <c r="D203" s="8">
        <v>0</v>
      </c>
      <c r="E203">
        <v>0.33</v>
      </c>
      <c r="F203">
        <v>76</v>
      </c>
      <c r="G203" t="s">
        <v>863</v>
      </c>
      <c r="O203" t="s">
        <v>2587</v>
      </c>
      <c r="P203" t="s">
        <v>182</v>
      </c>
      <c r="Q203" t="s">
        <v>182</v>
      </c>
      <c r="R203">
        <v>0</v>
      </c>
      <c r="S203">
        <v>0</v>
      </c>
      <c r="T203">
        <v>45.192013000000003</v>
      </c>
      <c r="U203">
        <v>5.7196360000000004</v>
      </c>
      <c r="AD203" t="s">
        <v>2733</v>
      </c>
      <c r="AE203" t="s">
        <v>2737</v>
      </c>
    </row>
    <row r="204" spans="1:31" x14ac:dyDescent="0.3">
      <c r="A204" s="7">
        <v>46286</v>
      </c>
      <c r="B204" s="8">
        <v>0.33333333333333331</v>
      </c>
      <c r="C204" s="8">
        <v>0.34722222222222221</v>
      </c>
      <c r="D204" s="8">
        <v>0</v>
      </c>
      <c r="E204">
        <v>0.33</v>
      </c>
      <c r="F204">
        <v>20</v>
      </c>
      <c r="G204" t="s">
        <v>950</v>
      </c>
      <c r="O204" t="s">
        <v>2499</v>
      </c>
      <c r="P204" t="s">
        <v>105</v>
      </c>
      <c r="Q204" t="s">
        <v>105</v>
      </c>
      <c r="R204">
        <v>0</v>
      </c>
      <c r="S204">
        <v>0</v>
      </c>
      <c r="T204">
        <v>45.189875000000001</v>
      </c>
      <c r="U204">
        <v>5.7246810000000004</v>
      </c>
      <c r="AD204" t="s">
        <v>2733</v>
      </c>
      <c r="AE204" t="s">
        <v>2737</v>
      </c>
    </row>
    <row r="205" spans="1:31" x14ac:dyDescent="0.3">
      <c r="A205" s="7">
        <v>46286</v>
      </c>
      <c r="B205" s="8">
        <v>0.16666666666666671</v>
      </c>
      <c r="C205" s="8">
        <v>0.18055555555555561</v>
      </c>
      <c r="D205" s="8">
        <v>0</v>
      </c>
      <c r="E205">
        <v>0.33</v>
      </c>
      <c r="F205">
        <v>76</v>
      </c>
      <c r="G205" t="s">
        <v>965</v>
      </c>
      <c r="H205" s="8">
        <v>0.18333333333333329</v>
      </c>
      <c r="I205" s="8">
        <v>0.18333333333333329</v>
      </c>
      <c r="O205" t="s">
        <v>2980</v>
      </c>
      <c r="P205" t="s">
        <v>644</v>
      </c>
      <c r="Q205" t="s">
        <v>2981</v>
      </c>
      <c r="R205">
        <v>0</v>
      </c>
      <c r="S205">
        <v>0</v>
      </c>
      <c r="T205">
        <v>45.183132999999998</v>
      </c>
      <c r="U205">
        <v>5.7067009999999998</v>
      </c>
      <c r="AD205" t="s">
        <v>2733</v>
      </c>
      <c r="AE205" t="s">
        <v>2734</v>
      </c>
    </row>
    <row r="206" spans="1:31" x14ac:dyDescent="0.3">
      <c r="A206" s="7">
        <v>46286</v>
      </c>
      <c r="B206" s="8">
        <v>0.33333333333333331</v>
      </c>
      <c r="C206" s="8">
        <v>0.34722222222222221</v>
      </c>
      <c r="D206" s="8">
        <v>0</v>
      </c>
      <c r="E206">
        <v>0.33</v>
      </c>
      <c r="F206">
        <v>41</v>
      </c>
      <c r="G206" t="s">
        <v>907</v>
      </c>
      <c r="H206" s="8">
        <v>0.32777777777777778</v>
      </c>
      <c r="I206" s="8">
        <v>0.36180555555555549</v>
      </c>
      <c r="L206">
        <v>0.82</v>
      </c>
      <c r="M206">
        <v>0.82</v>
      </c>
      <c r="N206">
        <v>0.48</v>
      </c>
      <c r="O206" t="s">
        <v>2194</v>
      </c>
      <c r="P206" t="s">
        <v>571</v>
      </c>
      <c r="Q206" t="s">
        <v>571</v>
      </c>
      <c r="R206">
        <v>0</v>
      </c>
      <c r="S206">
        <v>0</v>
      </c>
      <c r="T206">
        <v>45.363264999999998</v>
      </c>
      <c r="U206">
        <v>5.577299</v>
      </c>
      <c r="AD206" t="s">
        <v>2733</v>
      </c>
      <c r="AE206" t="s">
        <v>2737</v>
      </c>
    </row>
    <row r="207" spans="1:31" x14ac:dyDescent="0.3">
      <c r="A207" s="7">
        <v>46286</v>
      </c>
      <c r="B207" s="8">
        <v>0.33333333333333331</v>
      </c>
      <c r="C207" s="8">
        <v>0.37847222222222221</v>
      </c>
      <c r="D207" s="8">
        <v>0</v>
      </c>
      <c r="E207">
        <v>1.08</v>
      </c>
      <c r="F207">
        <v>16</v>
      </c>
      <c r="G207" t="s">
        <v>853</v>
      </c>
      <c r="O207" t="s">
        <v>1843</v>
      </c>
      <c r="P207" t="s">
        <v>133</v>
      </c>
      <c r="Q207" t="s">
        <v>1845</v>
      </c>
      <c r="R207">
        <v>0</v>
      </c>
      <c r="S207">
        <v>0</v>
      </c>
      <c r="T207">
        <v>45.189967000000003</v>
      </c>
      <c r="U207">
        <v>5.7054239999999998</v>
      </c>
      <c r="AD207" t="s">
        <v>2733</v>
      </c>
      <c r="AE207" t="s">
        <v>2737</v>
      </c>
    </row>
    <row r="208" spans="1:31" x14ac:dyDescent="0.3">
      <c r="A208" s="7">
        <v>46286</v>
      </c>
      <c r="B208" s="8">
        <v>0.33333333333333331</v>
      </c>
      <c r="C208" s="8">
        <v>0.36458333333333331</v>
      </c>
      <c r="D208" s="8">
        <v>0</v>
      </c>
      <c r="E208">
        <v>0.75</v>
      </c>
      <c r="F208">
        <v>88</v>
      </c>
      <c r="G208" t="s">
        <v>894</v>
      </c>
      <c r="H208" s="8"/>
      <c r="I208" s="8"/>
      <c r="O208" t="s">
        <v>1982</v>
      </c>
      <c r="P208" t="s">
        <v>1983</v>
      </c>
      <c r="Q208" t="s">
        <v>1983</v>
      </c>
      <c r="R208">
        <v>0</v>
      </c>
      <c r="S208">
        <v>0</v>
      </c>
      <c r="T208">
        <v>45.105158000000003</v>
      </c>
      <c r="U208">
        <v>5.7473239999999999</v>
      </c>
      <c r="AD208" t="s">
        <v>2733</v>
      </c>
      <c r="AE208" t="s">
        <v>2737</v>
      </c>
    </row>
    <row r="209" spans="1:31" x14ac:dyDescent="0.3">
      <c r="A209" s="7">
        <v>46286</v>
      </c>
      <c r="B209" s="8">
        <v>0.16666666666666671</v>
      </c>
      <c r="C209" s="8">
        <v>0.18055555555555561</v>
      </c>
      <c r="D209" s="8">
        <v>0</v>
      </c>
      <c r="E209">
        <v>0.33</v>
      </c>
      <c r="F209">
        <v>16</v>
      </c>
      <c r="G209" t="s">
        <v>853</v>
      </c>
      <c r="H209" s="8"/>
      <c r="I209" s="8"/>
      <c r="O209" t="s">
        <v>2982</v>
      </c>
      <c r="P209" t="s">
        <v>575</v>
      </c>
      <c r="Q209" t="s">
        <v>2983</v>
      </c>
      <c r="R209">
        <v>0</v>
      </c>
      <c r="S209">
        <v>0</v>
      </c>
      <c r="T209">
        <v>45.146017000000001</v>
      </c>
      <c r="U209">
        <v>5.7155500000000004</v>
      </c>
      <c r="AD209" t="s">
        <v>2733</v>
      </c>
      <c r="AE209" t="s">
        <v>2734</v>
      </c>
    </row>
    <row r="210" spans="1:31" x14ac:dyDescent="0.3">
      <c r="A210" s="7">
        <v>46286</v>
      </c>
      <c r="B210" s="8">
        <v>0.29166666666666669</v>
      </c>
      <c r="C210" s="8">
        <v>0.30208333333333331</v>
      </c>
      <c r="D210" s="8">
        <v>0</v>
      </c>
      <c r="E210">
        <v>0.25</v>
      </c>
      <c r="F210">
        <v>91</v>
      </c>
      <c r="G210" t="s">
        <v>971</v>
      </c>
      <c r="O210" t="s">
        <v>2984</v>
      </c>
      <c r="P210" t="s">
        <v>407</v>
      </c>
      <c r="Q210" t="s">
        <v>2985</v>
      </c>
      <c r="R210">
        <v>0</v>
      </c>
      <c r="S210">
        <v>0</v>
      </c>
      <c r="T210">
        <v>45.163393999999997</v>
      </c>
      <c r="U210">
        <v>5.6850899999999998</v>
      </c>
      <c r="AD210" t="s">
        <v>2733</v>
      </c>
      <c r="AE210" t="s">
        <v>2734</v>
      </c>
    </row>
    <row r="211" spans="1:31" x14ac:dyDescent="0.3">
      <c r="A211" s="7">
        <v>46286</v>
      </c>
      <c r="B211" s="8">
        <v>0.2986111111111111</v>
      </c>
      <c r="C211" s="8">
        <v>0.30902777777777779</v>
      </c>
      <c r="D211" s="8">
        <v>0</v>
      </c>
      <c r="E211">
        <v>0.25</v>
      </c>
      <c r="F211">
        <v>13</v>
      </c>
      <c r="G211" t="s">
        <v>2730</v>
      </c>
      <c r="O211" t="s">
        <v>1740</v>
      </c>
      <c r="P211" t="s">
        <v>529</v>
      </c>
      <c r="Q211" t="s">
        <v>529</v>
      </c>
      <c r="R211">
        <v>0</v>
      </c>
      <c r="S211">
        <v>0</v>
      </c>
      <c r="T211">
        <v>45.177917000000001</v>
      </c>
      <c r="U211">
        <v>5.7286510000000002</v>
      </c>
      <c r="AD211" t="s">
        <v>2733</v>
      </c>
      <c r="AE211" t="s">
        <v>2737</v>
      </c>
    </row>
    <row r="212" spans="1:31" x14ac:dyDescent="0.3">
      <c r="A212" s="7">
        <v>46286</v>
      </c>
      <c r="B212" s="8">
        <v>0.16666666666666671</v>
      </c>
      <c r="C212" s="8">
        <v>0.18055555555555561</v>
      </c>
      <c r="D212" s="8">
        <v>0</v>
      </c>
      <c r="E212">
        <v>0.33</v>
      </c>
      <c r="F212">
        <v>201</v>
      </c>
      <c r="G212" t="s">
        <v>946</v>
      </c>
      <c r="O212" t="s">
        <v>2986</v>
      </c>
      <c r="P212" t="s">
        <v>492</v>
      </c>
      <c r="Q212" t="s">
        <v>2987</v>
      </c>
      <c r="R212">
        <v>0</v>
      </c>
      <c r="S212">
        <v>0</v>
      </c>
      <c r="T212">
        <v>45.185462000000001</v>
      </c>
      <c r="U212">
        <v>5.7269600000000001</v>
      </c>
      <c r="AD212" t="s">
        <v>2733</v>
      </c>
      <c r="AE212" t="s">
        <v>2734</v>
      </c>
    </row>
    <row r="213" spans="1:31" x14ac:dyDescent="0.3">
      <c r="A213" s="7">
        <v>46286</v>
      </c>
      <c r="B213" s="8">
        <v>0.29166666666666669</v>
      </c>
      <c r="C213" s="8">
        <v>0.2986111111111111</v>
      </c>
      <c r="D213" s="8">
        <v>0</v>
      </c>
      <c r="E213">
        <v>0.17</v>
      </c>
      <c r="F213">
        <v>29</v>
      </c>
      <c r="G213" t="s">
        <v>859</v>
      </c>
      <c r="O213" t="s">
        <v>2988</v>
      </c>
      <c r="P213" t="s">
        <v>220</v>
      </c>
      <c r="Q213" t="s">
        <v>2989</v>
      </c>
      <c r="R213">
        <v>0</v>
      </c>
      <c r="S213">
        <v>0</v>
      </c>
      <c r="T213">
        <v>45.182158999999999</v>
      </c>
      <c r="U213">
        <v>5.715846</v>
      </c>
      <c r="AD213" t="s">
        <v>2733</v>
      </c>
      <c r="AE213" t="s">
        <v>2734</v>
      </c>
    </row>
    <row r="214" spans="1:31" x14ac:dyDescent="0.3">
      <c r="A214" s="7">
        <v>46286</v>
      </c>
      <c r="B214" s="8">
        <v>0.16666666666666671</v>
      </c>
      <c r="C214" s="8">
        <v>0.18055555555555561</v>
      </c>
      <c r="D214" s="8">
        <v>0</v>
      </c>
      <c r="E214">
        <v>0.33</v>
      </c>
      <c r="F214">
        <v>40</v>
      </c>
      <c r="G214" t="s">
        <v>960</v>
      </c>
      <c r="O214" t="s">
        <v>2990</v>
      </c>
      <c r="P214" t="s">
        <v>464</v>
      </c>
      <c r="Q214" t="s">
        <v>2991</v>
      </c>
      <c r="R214">
        <v>0</v>
      </c>
      <c r="S214">
        <v>0</v>
      </c>
      <c r="T214">
        <v>45.216498000000001</v>
      </c>
      <c r="U214">
        <v>5.6917090000000004</v>
      </c>
      <c r="AD214" t="s">
        <v>2733</v>
      </c>
      <c r="AE214" t="s">
        <v>2734</v>
      </c>
    </row>
    <row r="215" spans="1:31" x14ac:dyDescent="0.3">
      <c r="A215" s="7">
        <v>46286</v>
      </c>
      <c r="B215" s="8">
        <v>0.29166666666666669</v>
      </c>
      <c r="C215" s="8">
        <v>0.2986111111111111</v>
      </c>
      <c r="D215" s="8">
        <v>0</v>
      </c>
      <c r="E215">
        <v>0.17</v>
      </c>
      <c r="F215">
        <v>29</v>
      </c>
      <c r="G215" t="s">
        <v>859</v>
      </c>
      <c r="O215" t="s">
        <v>2992</v>
      </c>
      <c r="P215" t="s">
        <v>53</v>
      </c>
      <c r="Q215" t="s">
        <v>2993</v>
      </c>
      <c r="R215">
        <v>0</v>
      </c>
      <c r="S215">
        <v>0</v>
      </c>
      <c r="T215">
        <v>45.192563999999997</v>
      </c>
      <c r="U215">
        <v>5.7240770000000003</v>
      </c>
      <c r="AD215" t="s">
        <v>2733</v>
      </c>
      <c r="AE215" t="s">
        <v>2734</v>
      </c>
    </row>
    <row r="216" spans="1:31" x14ac:dyDescent="0.3">
      <c r="A216" s="7">
        <v>46286</v>
      </c>
      <c r="B216" s="8">
        <v>0.40277777777777779</v>
      </c>
      <c r="C216" s="8">
        <v>0.42708333333333331</v>
      </c>
      <c r="D216" s="8">
        <v>0</v>
      </c>
      <c r="E216">
        <v>0.57999999999999996</v>
      </c>
      <c r="F216">
        <v>65</v>
      </c>
      <c r="G216" t="s">
        <v>870</v>
      </c>
      <c r="H216" s="8">
        <v>0.22500000000000001</v>
      </c>
      <c r="I216" s="8">
        <v>0.23402777777777781</v>
      </c>
      <c r="L216">
        <v>0.22</v>
      </c>
      <c r="M216">
        <v>0.22</v>
      </c>
      <c r="N216">
        <v>-0.37</v>
      </c>
      <c r="O216" t="s">
        <v>869</v>
      </c>
      <c r="P216" t="s">
        <v>808</v>
      </c>
      <c r="Q216" t="s">
        <v>2994</v>
      </c>
      <c r="R216">
        <v>0</v>
      </c>
      <c r="S216">
        <v>0</v>
      </c>
      <c r="T216">
        <v>45.192346999999998</v>
      </c>
      <c r="U216">
        <v>5.7316079999999996</v>
      </c>
      <c r="AD216" t="s">
        <v>2733</v>
      </c>
      <c r="AE216" t="s">
        <v>2737</v>
      </c>
    </row>
    <row r="217" spans="1:31" x14ac:dyDescent="0.3">
      <c r="A217" s="7">
        <v>46286</v>
      </c>
      <c r="B217" s="8">
        <v>0.33333333333333331</v>
      </c>
      <c r="C217" s="8">
        <v>0.34722222222222221</v>
      </c>
      <c r="D217" s="8">
        <v>0</v>
      </c>
      <c r="E217">
        <v>0.33</v>
      </c>
      <c r="F217">
        <v>18</v>
      </c>
      <c r="G217" t="s">
        <v>2826</v>
      </c>
      <c r="H217" s="8">
        <v>0.4</v>
      </c>
      <c r="I217" s="8">
        <v>0.41805555555555562</v>
      </c>
      <c r="L217">
        <v>0.43</v>
      </c>
      <c r="M217">
        <v>0.43</v>
      </c>
      <c r="N217">
        <v>0.1</v>
      </c>
      <c r="O217" t="s">
        <v>2695</v>
      </c>
      <c r="P217" t="s">
        <v>430</v>
      </c>
      <c r="Q217" t="s">
        <v>430</v>
      </c>
      <c r="R217">
        <v>0</v>
      </c>
      <c r="S217">
        <v>0</v>
      </c>
      <c r="T217">
        <v>45.179054999999998</v>
      </c>
      <c r="U217">
        <v>5.6940229999999996</v>
      </c>
      <c r="AD217" t="s">
        <v>2733</v>
      </c>
      <c r="AE217" t="s">
        <v>2737</v>
      </c>
    </row>
    <row r="218" spans="1:31" x14ac:dyDescent="0.3">
      <c r="A218" s="7">
        <v>46286</v>
      </c>
      <c r="B218" s="8">
        <v>0.4513888888888889</v>
      </c>
      <c r="C218" s="8">
        <v>0.47916666666666669</v>
      </c>
      <c r="D218" s="8">
        <v>0</v>
      </c>
      <c r="E218">
        <v>0.67</v>
      </c>
      <c r="F218">
        <v>65</v>
      </c>
      <c r="G218" t="s">
        <v>870</v>
      </c>
      <c r="H218" s="8">
        <v>0.25</v>
      </c>
      <c r="I218" s="8">
        <v>0.33402777777777781</v>
      </c>
      <c r="L218">
        <v>2.02</v>
      </c>
      <c r="M218">
        <v>2.02</v>
      </c>
      <c r="N218">
        <v>1.35</v>
      </c>
      <c r="O218" t="s">
        <v>2508</v>
      </c>
      <c r="P218" t="s">
        <v>198</v>
      </c>
      <c r="Q218" t="s">
        <v>2509</v>
      </c>
      <c r="R218">
        <v>0</v>
      </c>
      <c r="S218">
        <v>0</v>
      </c>
      <c r="T218">
        <v>45.188409999999998</v>
      </c>
      <c r="U218">
        <v>5.7258019999999998</v>
      </c>
      <c r="AD218" t="s">
        <v>2733</v>
      </c>
      <c r="AE218" t="s">
        <v>2737</v>
      </c>
    </row>
    <row r="219" spans="1:31" x14ac:dyDescent="0.3">
      <c r="A219" s="7">
        <v>46286</v>
      </c>
      <c r="B219" s="8">
        <v>0.29166666666666669</v>
      </c>
      <c r="C219" s="8">
        <v>0.2986111111111111</v>
      </c>
      <c r="D219" s="8">
        <v>0</v>
      </c>
      <c r="E219">
        <v>0.17</v>
      </c>
      <c r="F219">
        <v>230</v>
      </c>
      <c r="G219" t="s">
        <v>974</v>
      </c>
      <c r="H219" s="8"/>
      <c r="I219" s="8"/>
      <c r="O219" t="s">
        <v>2995</v>
      </c>
      <c r="P219" t="s">
        <v>145</v>
      </c>
      <c r="Q219" t="s">
        <v>2996</v>
      </c>
      <c r="R219">
        <v>0</v>
      </c>
      <c r="S219">
        <v>0</v>
      </c>
      <c r="T219">
        <v>45.170380000000002</v>
      </c>
      <c r="U219">
        <v>5.7395560000000003</v>
      </c>
      <c r="AD219" t="s">
        <v>2733</v>
      </c>
      <c r="AE219" t="s">
        <v>2734</v>
      </c>
    </row>
    <row r="220" spans="1:31" x14ac:dyDescent="0.3">
      <c r="A220" s="7">
        <v>46286</v>
      </c>
      <c r="B220" s="8">
        <v>0.16666666666666671</v>
      </c>
      <c r="C220" s="8">
        <v>0.18055555555555561</v>
      </c>
      <c r="D220" s="8">
        <v>0</v>
      </c>
      <c r="E220">
        <v>0.33</v>
      </c>
      <c r="F220">
        <v>20</v>
      </c>
      <c r="G220" t="s">
        <v>950</v>
      </c>
      <c r="H220" s="8"/>
      <c r="I220" s="8"/>
      <c r="O220" t="s">
        <v>2997</v>
      </c>
      <c r="P220" t="s">
        <v>115</v>
      </c>
      <c r="Q220" t="s">
        <v>2998</v>
      </c>
      <c r="R220">
        <v>0</v>
      </c>
      <c r="S220">
        <v>0</v>
      </c>
      <c r="T220">
        <v>45.190648000000003</v>
      </c>
      <c r="U220">
        <v>5.7227129999999997</v>
      </c>
      <c r="AD220" t="s">
        <v>2733</v>
      </c>
      <c r="AE220" t="s">
        <v>2734</v>
      </c>
    </row>
    <row r="221" spans="1:31" x14ac:dyDescent="0.3">
      <c r="A221" s="7">
        <v>46286</v>
      </c>
      <c r="B221" s="8">
        <v>0.16666666666666671</v>
      </c>
      <c r="C221" s="8">
        <v>0.18055555555555561</v>
      </c>
      <c r="D221" s="8">
        <v>0</v>
      </c>
      <c r="E221">
        <v>0.33</v>
      </c>
      <c r="F221">
        <v>28</v>
      </c>
      <c r="G221" t="s">
        <v>914</v>
      </c>
      <c r="H221" s="8"/>
      <c r="I221" s="8"/>
      <c r="O221" t="s">
        <v>2999</v>
      </c>
      <c r="P221" t="s">
        <v>127</v>
      </c>
      <c r="Q221" t="s">
        <v>3000</v>
      </c>
      <c r="R221">
        <v>0</v>
      </c>
      <c r="S221">
        <v>0</v>
      </c>
      <c r="T221">
        <v>45.190395000000002</v>
      </c>
      <c r="U221">
        <v>5.7254319999999996</v>
      </c>
      <c r="AD221" t="s">
        <v>2733</v>
      </c>
      <c r="AE221" t="s">
        <v>2734</v>
      </c>
    </row>
    <row r="222" spans="1:31" x14ac:dyDescent="0.3">
      <c r="A222" s="7">
        <v>46286</v>
      </c>
      <c r="B222" s="8">
        <v>0.25</v>
      </c>
      <c r="C222" s="8">
        <v>0.2638888888888889</v>
      </c>
      <c r="D222" s="8">
        <v>0</v>
      </c>
      <c r="E222">
        <v>0.33</v>
      </c>
      <c r="F222">
        <v>86</v>
      </c>
      <c r="G222" t="s">
        <v>861</v>
      </c>
      <c r="H222" s="8">
        <v>0.32083333333333341</v>
      </c>
      <c r="I222" s="8">
        <v>0.32083333333333341</v>
      </c>
      <c r="O222" t="s">
        <v>3001</v>
      </c>
      <c r="P222" t="s">
        <v>431</v>
      </c>
      <c r="Q222" t="s">
        <v>3002</v>
      </c>
      <c r="R222">
        <v>0</v>
      </c>
      <c r="S222">
        <v>0</v>
      </c>
      <c r="T222">
        <v>45.148544999999999</v>
      </c>
      <c r="U222">
        <v>5.704593</v>
      </c>
      <c r="AD222" t="s">
        <v>2733</v>
      </c>
      <c r="AE222" t="s">
        <v>2734</v>
      </c>
    </row>
    <row r="223" spans="1:31" x14ac:dyDescent="0.3">
      <c r="A223" s="7">
        <v>46286</v>
      </c>
      <c r="B223" s="8">
        <v>0.33333333333333331</v>
      </c>
      <c r="C223" s="8">
        <v>0.37847222222222221</v>
      </c>
      <c r="D223" s="8">
        <v>0</v>
      </c>
      <c r="E223">
        <v>1.08</v>
      </c>
      <c r="F223">
        <v>302</v>
      </c>
      <c r="G223" t="s">
        <v>947</v>
      </c>
      <c r="O223" t="s">
        <v>1285</v>
      </c>
      <c r="P223" t="s">
        <v>254</v>
      </c>
      <c r="Q223" t="s">
        <v>254</v>
      </c>
      <c r="R223">
        <v>0</v>
      </c>
      <c r="S223">
        <v>0</v>
      </c>
      <c r="T223">
        <v>45.359994</v>
      </c>
      <c r="U223">
        <v>5.5964039999999997</v>
      </c>
      <c r="AD223" t="s">
        <v>2733</v>
      </c>
      <c r="AE223" t="s">
        <v>2737</v>
      </c>
    </row>
    <row r="224" spans="1:31" x14ac:dyDescent="0.3">
      <c r="A224" s="7">
        <v>46286</v>
      </c>
      <c r="B224" s="8">
        <v>0.16666666666666671</v>
      </c>
      <c r="C224" s="8">
        <v>0.18055555555555561</v>
      </c>
      <c r="D224" s="8">
        <v>0</v>
      </c>
      <c r="E224">
        <v>0.33</v>
      </c>
      <c r="F224">
        <v>48</v>
      </c>
      <c r="G224" t="s">
        <v>951</v>
      </c>
      <c r="O224" t="s">
        <v>3003</v>
      </c>
      <c r="P224" t="s">
        <v>729</v>
      </c>
      <c r="Q224" t="s">
        <v>729</v>
      </c>
      <c r="R224">
        <v>0</v>
      </c>
      <c r="S224">
        <v>0</v>
      </c>
      <c r="T224">
        <v>45.178004999999999</v>
      </c>
      <c r="U224">
        <v>5.7065780000000004</v>
      </c>
      <c r="AD224" t="s">
        <v>2733</v>
      </c>
      <c r="AE224" t="s">
        <v>2734</v>
      </c>
    </row>
    <row r="225" spans="1:31" x14ac:dyDescent="0.3">
      <c r="A225" s="7">
        <v>46286</v>
      </c>
      <c r="B225" s="8">
        <v>0.4513888888888889</v>
      </c>
      <c r="C225" s="8">
        <v>0.46180555555555558</v>
      </c>
      <c r="D225" s="8">
        <v>0</v>
      </c>
      <c r="E225">
        <v>0.25</v>
      </c>
      <c r="F225">
        <v>23</v>
      </c>
      <c r="G225" t="s">
        <v>957</v>
      </c>
      <c r="H225" s="8"/>
      <c r="I225" s="8"/>
      <c r="O225" t="s">
        <v>2626</v>
      </c>
      <c r="P225" t="s">
        <v>292</v>
      </c>
      <c r="Q225" t="s">
        <v>2628</v>
      </c>
      <c r="R225">
        <v>0</v>
      </c>
      <c r="S225">
        <v>0</v>
      </c>
      <c r="T225">
        <v>45.189673999999997</v>
      </c>
      <c r="U225">
        <v>5.721368</v>
      </c>
      <c r="AD225" t="s">
        <v>2733</v>
      </c>
      <c r="AE225" t="s">
        <v>2737</v>
      </c>
    </row>
    <row r="226" spans="1:31" x14ac:dyDescent="0.3">
      <c r="A226" s="7">
        <v>46286</v>
      </c>
      <c r="B226" s="8">
        <v>0.33333333333333331</v>
      </c>
      <c r="C226" s="8">
        <v>0.3611111111111111</v>
      </c>
      <c r="D226" s="8">
        <v>0</v>
      </c>
      <c r="E226">
        <v>0.67</v>
      </c>
      <c r="F226">
        <v>76</v>
      </c>
      <c r="G226" t="s">
        <v>965</v>
      </c>
      <c r="H226" s="8">
        <v>0.44027777777777782</v>
      </c>
      <c r="I226" s="8">
        <v>0.45833333333333331</v>
      </c>
      <c r="L226">
        <v>0.43</v>
      </c>
      <c r="M226">
        <v>0.43</v>
      </c>
      <c r="N226">
        <v>-0.23</v>
      </c>
      <c r="O226" t="s">
        <v>2242</v>
      </c>
      <c r="P226" t="s">
        <v>590</v>
      </c>
      <c r="Q226" t="s">
        <v>590</v>
      </c>
      <c r="R226">
        <v>0</v>
      </c>
      <c r="S226">
        <v>0</v>
      </c>
      <c r="T226">
        <v>45.053021999999999</v>
      </c>
      <c r="U226">
        <v>5.6729060000000002</v>
      </c>
      <c r="AD226" t="s">
        <v>2733</v>
      </c>
      <c r="AE226" t="s">
        <v>2737</v>
      </c>
    </row>
    <row r="227" spans="1:31" x14ac:dyDescent="0.3">
      <c r="A227" s="7">
        <v>46286</v>
      </c>
      <c r="B227" s="8">
        <v>0.16666666666666671</v>
      </c>
      <c r="C227" s="8">
        <v>0.18055555555555561</v>
      </c>
      <c r="D227" s="8">
        <v>0</v>
      </c>
      <c r="E227">
        <v>0.33</v>
      </c>
      <c r="F227">
        <v>100</v>
      </c>
      <c r="G227" t="s">
        <v>967</v>
      </c>
      <c r="H227" s="8">
        <v>0.2069444444444444</v>
      </c>
      <c r="I227" s="8">
        <v>0.23472222222222219</v>
      </c>
      <c r="L227">
        <v>0.67</v>
      </c>
      <c r="M227">
        <v>0.67</v>
      </c>
      <c r="N227">
        <v>0.33</v>
      </c>
      <c r="O227" t="s">
        <v>3004</v>
      </c>
      <c r="P227" t="s">
        <v>368</v>
      </c>
      <c r="Q227" t="s">
        <v>3005</v>
      </c>
      <c r="R227">
        <v>0</v>
      </c>
      <c r="S227">
        <v>0</v>
      </c>
      <c r="T227">
        <v>45.182288999999997</v>
      </c>
      <c r="U227">
        <v>5.7159700000000004</v>
      </c>
      <c r="AD227" t="s">
        <v>2733</v>
      </c>
      <c r="AE227" t="s">
        <v>2734</v>
      </c>
    </row>
    <row r="228" spans="1:31" x14ac:dyDescent="0.3">
      <c r="A228" s="7">
        <v>46286</v>
      </c>
      <c r="B228" s="8">
        <v>0.33333333333333331</v>
      </c>
      <c r="C228" s="8">
        <v>0.3611111111111111</v>
      </c>
      <c r="D228" s="8">
        <v>0</v>
      </c>
      <c r="E228">
        <v>0.67</v>
      </c>
      <c r="F228">
        <v>40</v>
      </c>
      <c r="G228" t="s">
        <v>960</v>
      </c>
      <c r="H228" s="8"/>
      <c r="I228" s="8"/>
      <c r="O228" t="s">
        <v>1082</v>
      </c>
      <c r="P228" t="s">
        <v>768</v>
      </c>
      <c r="Q228" t="s">
        <v>1085</v>
      </c>
      <c r="R228">
        <v>0</v>
      </c>
      <c r="S228">
        <v>0</v>
      </c>
      <c r="T228">
        <v>45.180636</v>
      </c>
      <c r="U228">
        <v>5.7115109999999998</v>
      </c>
      <c r="AD228" t="s">
        <v>2733</v>
      </c>
      <c r="AE228" t="s">
        <v>2737</v>
      </c>
    </row>
    <row r="229" spans="1:31" x14ac:dyDescent="0.3">
      <c r="A229" s="7">
        <v>46286</v>
      </c>
      <c r="B229" s="8">
        <v>0.33333333333333331</v>
      </c>
      <c r="C229" s="8">
        <v>0.34722222222222221</v>
      </c>
      <c r="D229" s="8">
        <v>0</v>
      </c>
      <c r="E229">
        <v>0.33</v>
      </c>
      <c r="F229">
        <v>33</v>
      </c>
      <c r="G229" t="s">
        <v>3006</v>
      </c>
      <c r="H229" s="8"/>
      <c r="I229" s="8"/>
      <c r="O229" t="s">
        <v>3007</v>
      </c>
      <c r="P229" t="s">
        <v>473</v>
      </c>
      <c r="Q229" t="s">
        <v>473</v>
      </c>
      <c r="R229">
        <v>0</v>
      </c>
      <c r="S229">
        <v>0</v>
      </c>
      <c r="T229">
        <v>45.201889999999999</v>
      </c>
      <c r="U229">
        <v>5.8388479999999996</v>
      </c>
      <c r="AD229" t="s">
        <v>2733</v>
      </c>
      <c r="AE229" t="s">
        <v>2737</v>
      </c>
    </row>
    <row r="230" spans="1:31" x14ac:dyDescent="0.3">
      <c r="A230" s="7">
        <v>46286</v>
      </c>
      <c r="B230" s="8">
        <v>0.33333333333333331</v>
      </c>
      <c r="C230" s="8">
        <v>0.34722222222222221</v>
      </c>
      <c r="D230" s="8">
        <v>0</v>
      </c>
      <c r="E230">
        <v>0.33</v>
      </c>
      <c r="F230">
        <v>123154</v>
      </c>
      <c r="G230" t="s">
        <v>856</v>
      </c>
      <c r="O230" t="s">
        <v>871</v>
      </c>
      <c r="P230" t="s">
        <v>825</v>
      </c>
      <c r="Q230" t="s">
        <v>3008</v>
      </c>
      <c r="R230">
        <v>0</v>
      </c>
      <c r="S230">
        <v>0</v>
      </c>
      <c r="T230">
        <v>45.181339000000001</v>
      </c>
      <c r="U230">
        <v>5.7134910000000003</v>
      </c>
      <c r="AD230" t="s">
        <v>2733</v>
      </c>
      <c r="AE230" t="s">
        <v>2737</v>
      </c>
    </row>
    <row r="231" spans="1:31" x14ac:dyDescent="0.3">
      <c r="A231" s="7">
        <v>46286</v>
      </c>
      <c r="B231" s="8">
        <v>0.3125</v>
      </c>
      <c r="C231" s="8">
        <v>0.3263888888888889</v>
      </c>
      <c r="D231" s="8">
        <v>0</v>
      </c>
      <c r="E231">
        <v>0.33</v>
      </c>
      <c r="F231">
        <v>66</v>
      </c>
      <c r="G231" t="s">
        <v>900</v>
      </c>
      <c r="O231" t="s">
        <v>3009</v>
      </c>
      <c r="P231" t="s">
        <v>1809</v>
      </c>
      <c r="Q231" t="s">
        <v>637</v>
      </c>
      <c r="R231">
        <v>0</v>
      </c>
      <c r="S231">
        <v>0</v>
      </c>
      <c r="T231">
        <v>45.215843</v>
      </c>
      <c r="U231">
        <v>5.6930630000000004</v>
      </c>
      <c r="AD231" t="s">
        <v>2733</v>
      </c>
      <c r="AE231" t="s">
        <v>2737</v>
      </c>
    </row>
    <row r="232" spans="1:31" x14ac:dyDescent="0.3">
      <c r="A232" s="7">
        <v>46286</v>
      </c>
      <c r="B232" s="8">
        <v>0.22569444444444439</v>
      </c>
      <c r="C232" s="8">
        <v>0.25694444444444442</v>
      </c>
      <c r="D232" s="8">
        <v>0</v>
      </c>
      <c r="E232">
        <v>0.75</v>
      </c>
      <c r="F232">
        <v>103</v>
      </c>
      <c r="G232" t="s">
        <v>962</v>
      </c>
      <c r="H232" s="8">
        <v>0.2013888888888889</v>
      </c>
      <c r="I232" s="8">
        <v>0.24930555555555561</v>
      </c>
      <c r="L232">
        <v>1.1499999999999999</v>
      </c>
      <c r="M232">
        <v>1.1499999999999999</v>
      </c>
      <c r="N232">
        <v>0.4</v>
      </c>
      <c r="O232" t="s">
        <v>1800</v>
      </c>
      <c r="P232" t="s">
        <v>681</v>
      </c>
      <c r="Q232" t="s">
        <v>1801</v>
      </c>
      <c r="R232">
        <v>0</v>
      </c>
      <c r="S232">
        <v>0</v>
      </c>
      <c r="T232">
        <v>45.363452000000002</v>
      </c>
      <c r="U232">
        <v>5.6051859999999998</v>
      </c>
      <c r="AD232" t="s">
        <v>2733</v>
      </c>
      <c r="AE232" t="s">
        <v>2781</v>
      </c>
    </row>
    <row r="233" spans="1:31" x14ac:dyDescent="0.3">
      <c r="A233" s="7">
        <v>46286</v>
      </c>
      <c r="B233" s="8">
        <v>0.33333333333333331</v>
      </c>
      <c r="C233" s="8">
        <v>0.44097222222222221</v>
      </c>
      <c r="D233" s="8">
        <v>0</v>
      </c>
      <c r="E233">
        <v>2.58</v>
      </c>
      <c r="F233">
        <v>82</v>
      </c>
      <c r="G233" t="s">
        <v>954</v>
      </c>
      <c r="O233" t="s">
        <v>2206</v>
      </c>
      <c r="P233" t="s">
        <v>691</v>
      </c>
      <c r="Q233" t="s">
        <v>3010</v>
      </c>
      <c r="R233">
        <v>0</v>
      </c>
      <c r="S233">
        <v>0</v>
      </c>
      <c r="T233">
        <v>45.205657000000002</v>
      </c>
      <c r="U233">
        <v>5.7738750000000003</v>
      </c>
      <c r="AD233" t="s">
        <v>2733</v>
      </c>
      <c r="AE233" t="s">
        <v>2737</v>
      </c>
    </row>
    <row r="234" spans="1:31" x14ac:dyDescent="0.3">
      <c r="A234" s="7">
        <v>46286</v>
      </c>
      <c r="B234" s="8">
        <v>0.16666666666666671</v>
      </c>
      <c r="C234" s="8">
        <v>0.18055555555555561</v>
      </c>
      <c r="D234" s="8">
        <v>0</v>
      </c>
      <c r="E234">
        <v>0.33</v>
      </c>
      <c r="F234">
        <v>101</v>
      </c>
      <c r="G234" t="s">
        <v>945</v>
      </c>
      <c r="H234" s="8"/>
      <c r="I234" s="8"/>
      <c r="O234" t="s">
        <v>3011</v>
      </c>
      <c r="P234" t="s">
        <v>694</v>
      </c>
      <c r="Q234" t="s">
        <v>3012</v>
      </c>
      <c r="R234">
        <v>0</v>
      </c>
      <c r="S234">
        <v>0</v>
      </c>
      <c r="T234">
        <v>45.179248000000001</v>
      </c>
      <c r="U234">
        <v>5.7079449999999996</v>
      </c>
      <c r="AD234" t="s">
        <v>2733</v>
      </c>
      <c r="AE234" t="s">
        <v>2734</v>
      </c>
    </row>
    <row r="235" spans="1:31" x14ac:dyDescent="0.3">
      <c r="A235" s="7">
        <v>46286</v>
      </c>
      <c r="B235" s="8">
        <v>0.33333333333333331</v>
      </c>
      <c r="C235" s="8">
        <v>0.41666666666666669</v>
      </c>
      <c r="D235" s="8">
        <v>0</v>
      </c>
      <c r="E235">
        <v>2</v>
      </c>
      <c r="F235">
        <v>10</v>
      </c>
      <c r="G235" t="s">
        <v>985</v>
      </c>
      <c r="R235">
        <v>0</v>
      </c>
      <c r="S235">
        <v>0</v>
      </c>
      <c r="T235">
        <v>45.185983</v>
      </c>
      <c r="U235">
        <v>5.7123100000000004</v>
      </c>
    </row>
    <row r="236" spans="1:31" x14ac:dyDescent="0.3">
      <c r="A236" s="7">
        <v>46286</v>
      </c>
      <c r="B236" s="8">
        <v>0.33333333333333331</v>
      </c>
      <c r="C236" s="8">
        <v>0.34722222222222221</v>
      </c>
      <c r="D236" s="8">
        <v>0</v>
      </c>
      <c r="E236">
        <v>0.33</v>
      </c>
      <c r="F236">
        <v>91</v>
      </c>
      <c r="G236" t="s">
        <v>971</v>
      </c>
      <c r="O236" t="s">
        <v>2244</v>
      </c>
      <c r="P236" t="s">
        <v>103</v>
      </c>
      <c r="Q236" t="s">
        <v>103</v>
      </c>
      <c r="R236">
        <v>0</v>
      </c>
      <c r="S236">
        <v>0</v>
      </c>
      <c r="T236">
        <v>45.189616999999998</v>
      </c>
      <c r="U236">
        <v>5.7280059999999997</v>
      </c>
      <c r="AD236" t="s">
        <v>2733</v>
      </c>
      <c r="AE236" t="s">
        <v>2737</v>
      </c>
    </row>
    <row r="237" spans="1:31" x14ac:dyDescent="0.3">
      <c r="A237" s="7">
        <v>46286</v>
      </c>
      <c r="B237" s="8">
        <v>0.16666666666666671</v>
      </c>
      <c r="C237" s="8">
        <v>0.1736111111111111</v>
      </c>
      <c r="D237" s="8">
        <v>0</v>
      </c>
      <c r="E237">
        <v>0.17</v>
      </c>
      <c r="F237">
        <v>210</v>
      </c>
      <c r="G237" t="s">
        <v>905</v>
      </c>
      <c r="O237" t="s">
        <v>2831</v>
      </c>
      <c r="P237" t="s">
        <v>63</v>
      </c>
      <c r="Q237" t="s">
        <v>2832</v>
      </c>
      <c r="R237">
        <v>0</v>
      </c>
      <c r="S237">
        <v>0</v>
      </c>
      <c r="T237">
        <v>45.185625999999999</v>
      </c>
      <c r="U237">
        <v>5.7211239999999997</v>
      </c>
      <c r="AD237" t="s">
        <v>2733</v>
      </c>
      <c r="AE237" t="s">
        <v>2734</v>
      </c>
    </row>
    <row r="238" spans="1:31" x14ac:dyDescent="0.3">
      <c r="A238" s="7">
        <v>46286</v>
      </c>
      <c r="B238" s="8">
        <v>0.29166666666666669</v>
      </c>
      <c r="C238" s="8">
        <v>0.2986111111111111</v>
      </c>
      <c r="D238" s="8">
        <v>0</v>
      </c>
      <c r="E238">
        <v>0.17</v>
      </c>
      <c r="F238">
        <v>16</v>
      </c>
      <c r="G238" t="s">
        <v>853</v>
      </c>
      <c r="O238" t="s">
        <v>3013</v>
      </c>
      <c r="P238" t="s">
        <v>578</v>
      </c>
      <c r="Q238" t="s">
        <v>3014</v>
      </c>
      <c r="R238">
        <v>0</v>
      </c>
      <c r="S238">
        <v>0</v>
      </c>
      <c r="T238">
        <v>45.183777999999997</v>
      </c>
      <c r="U238">
        <v>5.7115169999999997</v>
      </c>
      <c r="AD238" t="s">
        <v>2733</v>
      </c>
      <c r="AE238" t="s">
        <v>2734</v>
      </c>
    </row>
    <row r="239" spans="1:31" x14ac:dyDescent="0.3">
      <c r="A239" s="7">
        <v>46286</v>
      </c>
      <c r="B239" s="8">
        <v>0.33333333333333331</v>
      </c>
      <c r="C239" s="8">
        <v>0.34722222222222221</v>
      </c>
      <c r="D239" s="8">
        <v>0</v>
      </c>
      <c r="E239">
        <v>0.33</v>
      </c>
      <c r="F239">
        <v>1000</v>
      </c>
      <c r="G239" t="s">
        <v>2803</v>
      </c>
      <c r="O239" t="s">
        <v>3015</v>
      </c>
      <c r="P239" t="s">
        <v>1809</v>
      </c>
      <c r="Q239" t="s">
        <v>3016</v>
      </c>
      <c r="R239">
        <v>0</v>
      </c>
      <c r="S239">
        <v>0</v>
      </c>
      <c r="T239">
        <v>45.215721000000002</v>
      </c>
      <c r="U239">
        <v>5.6931180000000001</v>
      </c>
      <c r="AD239" t="s">
        <v>2733</v>
      </c>
      <c r="AE239" t="s">
        <v>2737</v>
      </c>
    </row>
    <row r="240" spans="1:31" x14ac:dyDescent="0.3">
      <c r="A240" s="7">
        <v>46286</v>
      </c>
      <c r="B240" s="8">
        <v>0.21180555555555561</v>
      </c>
      <c r="C240" s="8">
        <v>0.22569444444444439</v>
      </c>
      <c r="D240" s="8">
        <v>0</v>
      </c>
      <c r="E240">
        <v>0.33</v>
      </c>
      <c r="F240">
        <v>14</v>
      </c>
      <c r="G240" t="s">
        <v>959</v>
      </c>
      <c r="O240" t="s">
        <v>3017</v>
      </c>
      <c r="P240" t="s">
        <v>588</v>
      </c>
      <c r="Q240" t="s">
        <v>3018</v>
      </c>
      <c r="R240">
        <v>0</v>
      </c>
      <c r="S240">
        <v>0</v>
      </c>
      <c r="T240">
        <v>45.207380000000001</v>
      </c>
      <c r="U240">
        <v>5.7814410000000001</v>
      </c>
      <c r="AD240" t="s">
        <v>2733</v>
      </c>
      <c r="AE240" t="s">
        <v>2734</v>
      </c>
    </row>
    <row r="241" spans="1:31" x14ac:dyDescent="0.3">
      <c r="A241" s="7">
        <v>46286</v>
      </c>
      <c r="B241" s="8">
        <v>0.33333333333333331</v>
      </c>
      <c r="C241" s="8">
        <v>0.35416666666666669</v>
      </c>
      <c r="D241" s="8">
        <v>0</v>
      </c>
      <c r="E241">
        <v>0.5</v>
      </c>
      <c r="F241">
        <v>40</v>
      </c>
      <c r="G241" t="s">
        <v>960</v>
      </c>
      <c r="O241" t="s">
        <v>1635</v>
      </c>
      <c r="P241" t="s">
        <v>464</v>
      </c>
      <c r="Q241" t="s">
        <v>464</v>
      </c>
      <c r="R241">
        <v>0</v>
      </c>
      <c r="S241">
        <v>0</v>
      </c>
      <c r="T241">
        <v>45.216498000000001</v>
      </c>
      <c r="U241">
        <v>5.6917090000000004</v>
      </c>
      <c r="AD241" t="s">
        <v>2733</v>
      </c>
      <c r="AE241" t="s">
        <v>2737</v>
      </c>
    </row>
    <row r="242" spans="1:31" x14ac:dyDescent="0.3">
      <c r="A242" s="7">
        <v>46286</v>
      </c>
      <c r="B242" s="8">
        <v>0.33333333333333331</v>
      </c>
      <c r="C242" s="8">
        <v>0.35416666666666669</v>
      </c>
      <c r="D242" s="8">
        <v>0</v>
      </c>
      <c r="E242">
        <v>0.5</v>
      </c>
      <c r="F242">
        <v>61</v>
      </c>
      <c r="G242" t="s">
        <v>886</v>
      </c>
      <c r="O242" t="s">
        <v>1537</v>
      </c>
      <c r="P242" t="s">
        <v>435</v>
      </c>
      <c r="Q242" t="s">
        <v>435</v>
      </c>
      <c r="R242">
        <v>0</v>
      </c>
      <c r="S242">
        <v>0</v>
      </c>
      <c r="T242">
        <v>45.181677999999998</v>
      </c>
      <c r="U242">
        <v>5.7453979999999998</v>
      </c>
      <c r="AD242" t="s">
        <v>2733</v>
      </c>
      <c r="AE242" t="s">
        <v>2737</v>
      </c>
    </row>
    <row r="243" spans="1:31" x14ac:dyDescent="0.3">
      <c r="A243" s="7">
        <v>46286</v>
      </c>
      <c r="B243" s="8">
        <v>0.33333333333333331</v>
      </c>
      <c r="C243" s="8">
        <v>0.34722222222222221</v>
      </c>
      <c r="D243" s="8">
        <v>0</v>
      </c>
      <c r="E243">
        <v>0.33</v>
      </c>
      <c r="F243">
        <v>44</v>
      </c>
      <c r="G243" t="s">
        <v>865</v>
      </c>
      <c r="O243" t="s">
        <v>2080</v>
      </c>
      <c r="P243" t="s">
        <v>69</v>
      </c>
      <c r="Q243" t="s">
        <v>3019</v>
      </c>
      <c r="R243">
        <v>0</v>
      </c>
      <c r="S243">
        <v>0</v>
      </c>
      <c r="T243">
        <v>45.181744999999999</v>
      </c>
      <c r="U243">
        <v>5.7172830000000001</v>
      </c>
      <c r="AD243" t="s">
        <v>2733</v>
      </c>
      <c r="AE243" t="s">
        <v>2737</v>
      </c>
    </row>
    <row r="244" spans="1:31" x14ac:dyDescent="0.3">
      <c r="A244" s="7">
        <v>46286</v>
      </c>
      <c r="B244" s="8">
        <v>0.38541666666666669</v>
      </c>
      <c r="C244" s="8">
        <v>0.39930555555555558</v>
      </c>
      <c r="D244" s="8">
        <v>0</v>
      </c>
      <c r="E244">
        <v>0.33</v>
      </c>
      <c r="F244">
        <v>23</v>
      </c>
      <c r="G244" t="s">
        <v>957</v>
      </c>
      <c r="H244" s="8">
        <v>0.52777777777777779</v>
      </c>
      <c r="I244" s="8">
        <v>0.52916666666666667</v>
      </c>
      <c r="L244">
        <v>0.03</v>
      </c>
      <c r="M244">
        <v>0.03</v>
      </c>
      <c r="N244">
        <v>-0.3</v>
      </c>
      <c r="O244" t="s">
        <v>3020</v>
      </c>
      <c r="P244" t="s">
        <v>3021</v>
      </c>
      <c r="Q244" t="s">
        <v>3022</v>
      </c>
      <c r="R244">
        <v>0</v>
      </c>
      <c r="S244">
        <v>0</v>
      </c>
      <c r="T244">
        <v>45.198158999999997</v>
      </c>
      <c r="U244">
        <v>5.7376310000000004</v>
      </c>
      <c r="AD244" t="s">
        <v>2733</v>
      </c>
      <c r="AE244" t="s">
        <v>2734</v>
      </c>
    </row>
    <row r="245" spans="1:31" x14ac:dyDescent="0.3">
      <c r="A245" s="7">
        <v>46286</v>
      </c>
      <c r="B245" s="8">
        <v>0.16666666666666671</v>
      </c>
      <c r="C245" s="8">
        <v>0.18055555555555561</v>
      </c>
      <c r="D245" s="8">
        <v>0</v>
      </c>
      <c r="E245">
        <v>0.33</v>
      </c>
      <c r="F245">
        <v>64</v>
      </c>
      <c r="G245" t="s">
        <v>953</v>
      </c>
      <c r="H245" s="8"/>
      <c r="I245" s="8"/>
      <c r="O245" t="s">
        <v>3023</v>
      </c>
      <c r="P245" t="s">
        <v>665</v>
      </c>
      <c r="Q245" t="s">
        <v>3024</v>
      </c>
      <c r="R245">
        <v>0</v>
      </c>
      <c r="S245">
        <v>0</v>
      </c>
      <c r="T245">
        <v>45.210031999999998</v>
      </c>
      <c r="U245">
        <v>5.7610710000000003</v>
      </c>
      <c r="AD245" t="s">
        <v>2733</v>
      </c>
      <c r="AE245" t="s">
        <v>2734</v>
      </c>
    </row>
    <row r="246" spans="1:31" x14ac:dyDescent="0.3">
      <c r="A246" s="7">
        <v>46286</v>
      </c>
      <c r="B246" s="8">
        <v>0.29166666666666669</v>
      </c>
      <c r="C246" s="8">
        <v>0.2986111111111111</v>
      </c>
      <c r="D246" s="8">
        <v>0</v>
      </c>
      <c r="E246">
        <v>0.17</v>
      </c>
      <c r="F246">
        <v>16</v>
      </c>
      <c r="G246" t="s">
        <v>853</v>
      </c>
      <c r="O246" t="s">
        <v>3025</v>
      </c>
      <c r="P246" t="s">
        <v>94</v>
      </c>
      <c r="Q246" t="s">
        <v>3026</v>
      </c>
      <c r="R246">
        <v>0</v>
      </c>
      <c r="S246">
        <v>0</v>
      </c>
      <c r="T246">
        <v>45.190103999999998</v>
      </c>
      <c r="U246">
        <v>5.7049050000000001</v>
      </c>
      <c r="AD246" t="s">
        <v>2733</v>
      </c>
      <c r="AE246" t="s">
        <v>2734</v>
      </c>
    </row>
    <row r="247" spans="1:31" x14ac:dyDescent="0.3">
      <c r="A247" s="7">
        <v>46286</v>
      </c>
      <c r="B247" s="8">
        <v>0.33333333333333331</v>
      </c>
      <c r="C247" s="8">
        <v>0.38541666666666669</v>
      </c>
      <c r="D247" s="8">
        <v>0</v>
      </c>
      <c r="E247">
        <v>1.25</v>
      </c>
      <c r="F247">
        <v>75</v>
      </c>
      <c r="G247" t="s">
        <v>970</v>
      </c>
      <c r="O247" t="s">
        <v>1475</v>
      </c>
      <c r="P247" t="s">
        <v>110</v>
      </c>
      <c r="Q247" t="s">
        <v>110</v>
      </c>
      <c r="R247">
        <v>0</v>
      </c>
      <c r="S247">
        <v>0</v>
      </c>
      <c r="T247">
        <v>45.186245</v>
      </c>
      <c r="U247">
        <v>5.7213669999999999</v>
      </c>
      <c r="AD247" t="s">
        <v>2733</v>
      </c>
      <c r="AE247" t="s">
        <v>2737</v>
      </c>
    </row>
    <row r="248" spans="1:31" x14ac:dyDescent="0.3">
      <c r="A248" s="7">
        <v>46286</v>
      </c>
      <c r="B248" s="8">
        <v>0.39583333333333331</v>
      </c>
      <c r="C248" s="8">
        <v>0.4548611111111111</v>
      </c>
      <c r="D248" s="8">
        <v>0</v>
      </c>
      <c r="E248">
        <v>1.42</v>
      </c>
      <c r="F248">
        <v>103</v>
      </c>
      <c r="G248" t="s">
        <v>962</v>
      </c>
      <c r="H248" s="8">
        <v>0.43055555555555558</v>
      </c>
      <c r="I248" s="8">
        <v>0.50624999999999998</v>
      </c>
      <c r="L248">
        <v>1.82</v>
      </c>
      <c r="M248">
        <v>1.82</v>
      </c>
      <c r="N248">
        <v>0.4</v>
      </c>
      <c r="O248" t="s">
        <v>2076</v>
      </c>
      <c r="P248" t="s">
        <v>727</v>
      </c>
      <c r="Q248" t="s">
        <v>727</v>
      </c>
      <c r="R248">
        <v>0</v>
      </c>
      <c r="S248">
        <v>0</v>
      </c>
      <c r="T248">
        <v>45.228786999999997</v>
      </c>
      <c r="U248">
        <v>5.6833799999999997</v>
      </c>
      <c r="AD248" t="s">
        <v>2733</v>
      </c>
      <c r="AE248" t="s">
        <v>2737</v>
      </c>
    </row>
    <row r="249" spans="1:31" x14ac:dyDescent="0.3">
      <c r="A249" s="7">
        <v>46286</v>
      </c>
      <c r="B249" s="8">
        <v>0.33333333333333331</v>
      </c>
      <c r="C249" s="8">
        <v>0.375</v>
      </c>
      <c r="D249" s="8">
        <v>0</v>
      </c>
      <c r="E249">
        <v>1</v>
      </c>
      <c r="F249">
        <v>14</v>
      </c>
      <c r="G249" t="s">
        <v>959</v>
      </c>
      <c r="H249" s="8"/>
      <c r="I249" s="8"/>
      <c r="O249" t="s">
        <v>1873</v>
      </c>
      <c r="P249" t="s">
        <v>715</v>
      </c>
      <c r="Q249" t="s">
        <v>715</v>
      </c>
      <c r="R249">
        <v>0</v>
      </c>
      <c r="S249">
        <v>0</v>
      </c>
      <c r="T249">
        <v>45.212637000000001</v>
      </c>
      <c r="U249">
        <v>5.7951940000000004</v>
      </c>
      <c r="AD249" t="s">
        <v>2733</v>
      </c>
      <c r="AE249" t="s">
        <v>2737</v>
      </c>
    </row>
    <row r="250" spans="1:31" x14ac:dyDescent="0.3">
      <c r="A250" s="7">
        <v>46286</v>
      </c>
      <c r="B250" s="8">
        <v>0.33333333333333331</v>
      </c>
      <c r="C250" s="8">
        <v>0.37847222222222221</v>
      </c>
      <c r="D250" s="8">
        <v>0</v>
      </c>
      <c r="E250">
        <v>1.08</v>
      </c>
      <c r="F250">
        <v>75</v>
      </c>
      <c r="G250" t="s">
        <v>970</v>
      </c>
      <c r="O250" t="s">
        <v>1886</v>
      </c>
      <c r="P250" t="s">
        <v>365</v>
      </c>
      <c r="Q250" t="s">
        <v>365</v>
      </c>
      <c r="R250">
        <v>0</v>
      </c>
      <c r="S250">
        <v>0</v>
      </c>
      <c r="T250">
        <v>45.188071000000001</v>
      </c>
      <c r="U250">
        <v>5.7254449999999997</v>
      </c>
      <c r="AD250" t="s">
        <v>2733</v>
      </c>
      <c r="AE250" t="s">
        <v>2737</v>
      </c>
    </row>
    <row r="251" spans="1:31" x14ac:dyDescent="0.3">
      <c r="A251" s="7">
        <v>46286</v>
      </c>
      <c r="B251" s="8">
        <v>0.16666666666666671</v>
      </c>
      <c r="C251" s="8">
        <v>0.18055555555555561</v>
      </c>
      <c r="D251" s="8">
        <v>0</v>
      </c>
      <c r="E251">
        <v>0.33</v>
      </c>
      <c r="F251">
        <v>85</v>
      </c>
      <c r="G251" t="s">
        <v>866</v>
      </c>
      <c r="H251" s="8">
        <v>9.375E-2</v>
      </c>
      <c r="I251" s="8">
        <v>0.1020833333333333</v>
      </c>
      <c r="L251">
        <v>0.2</v>
      </c>
      <c r="M251">
        <v>0.2</v>
      </c>
      <c r="N251">
        <v>-0.13</v>
      </c>
      <c r="O251" t="s">
        <v>3027</v>
      </c>
      <c r="P251" t="s">
        <v>451</v>
      </c>
      <c r="Q251" t="s">
        <v>3028</v>
      </c>
      <c r="R251">
        <v>0</v>
      </c>
      <c r="S251">
        <v>0</v>
      </c>
      <c r="T251">
        <v>45.207687999999997</v>
      </c>
      <c r="U251">
        <v>5.763395</v>
      </c>
      <c r="AD251" t="s">
        <v>2733</v>
      </c>
      <c r="AE251" t="s">
        <v>2734</v>
      </c>
    </row>
    <row r="252" spans="1:31" x14ac:dyDescent="0.3">
      <c r="A252" s="7">
        <v>46286</v>
      </c>
      <c r="B252" s="8">
        <v>0.33333333333333331</v>
      </c>
      <c r="C252" s="8">
        <v>0.37847222222222221</v>
      </c>
      <c r="D252" s="8">
        <v>0</v>
      </c>
      <c r="E252">
        <v>1.08</v>
      </c>
      <c r="F252">
        <v>41</v>
      </c>
      <c r="G252" t="s">
        <v>907</v>
      </c>
      <c r="H252" s="8">
        <v>0.49166666666666659</v>
      </c>
      <c r="I252" s="8">
        <v>0.51249999999999996</v>
      </c>
      <c r="L252">
        <v>0.5</v>
      </c>
      <c r="M252">
        <v>0.5</v>
      </c>
      <c r="N252">
        <v>-0.57999999999999996</v>
      </c>
      <c r="O252" t="s">
        <v>1280</v>
      </c>
      <c r="P252" t="s">
        <v>731</v>
      </c>
      <c r="Q252" t="s">
        <v>731</v>
      </c>
      <c r="R252">
        <v>0</v>
      </c>
      <c r="S252">
        <v>0</v>
      </c>
      <c r="T252">
        <v>45.370404999999998</v>
      </c>
      <c r="U252">
        <v>5.583806</v>
      </c>
      <c r="AD252" t="s">
        <v>2733</v>
      </c>
      <c r="AE252" t="s">
        <v>2737</v>
      </c>
    </row>
    <row r="253" spans="1:31" x14ac:dyDescent="0.3">
      <c r="A253" s="7">
        <v>46286</v>
      </c>
      <c r="B253" s="8">
        <v>0.47916666666666669</v>
      </c>
      <c r="C253" s="8">
        <v>0.56597222222222221</v>
      </c>
      <c r="D253" s="8">
        <v>0</v>
      </c>
      <c r="E253">
        <v>2.08</v>
      </c>
      <c r="F253">
        <v>56</v>
      </c>
      <c r="G253" t="s">
        <v>966</v>
      </c>
      <c r="H253" s="8">
        <v>0.25763888888888892</v>
      </c>
      <c r="I253" s="8">
        <v>0.27083333333333331</v>
      </c>
      <c r="L253">
        <v>0.32</v>
      </c>
      <c r="M253">
        <v>0.32</v>
      </c>
      <c r="N253">
        <v>-1.77</v>
      </c>
      <c r="O253" t="s">
        <v>2642</v>
      </c>
      <c r="P253" t="s">
        <v>641</v>
      </c>
      <c r="Q253" t="s">
        <v>641</v>
      </c>
      <c r="R253">
        <v>0</v>
      </c>
      <c r="S253">
        <v>0</v>
      </c>
      <c r="T253">
        <v>45.328066</v>
      </c>
      <c r="U253">
        <v>5.566249</v>
      </c>
      <c r="AD253" t="s">
        <v>2733</v>
      </c>
      <c r="AE253" t="s">
        <v>2737</v>
      </c>
    </row>
    <row r="254" spans="1:31" x14ac:dyDescent="0.3">
      <c r="A254" s="7">
        <v>46286</v>
      </c>
      <c r="B254" s="8">
        <v>0.16666666666666671</v>
      </c>
      <c r="C254" s="8">
        <v>0.18055555555555561</v>
      </c>
      <c r="D254" s="8">
        <v>0</v>
      </c>
      <c r="E254">
        <v>0.33</v>
      </c>
      <c r="F254">
        <v>100</v>
      </c>
      <c r="G254" t="s">
        <v>967</v>
      </c>
      <c r="H254" s="8">
        <v>0.19166666666666671</v>
      </c>
      <c r="I254" s="8">
        <v>0.20069444444444451</v>
      </c>
      <c r="L254">
        <v>0.22</v>
      </c>
      <c r="M254">
        <v>0.22</v>
      </c>
      <c r="N254">
        <v>-0.12</v>
      </c>
      <c r="O254" t="s">
        <v>3029</v>
      </c>
      <c r="P254" t="s">
        <v>623</v>
      </c>
      <c r="Q254" t="s">
        <v>3030</v>
      </c>
      <c r="R254">
        <v>0</v>
      </c>
      <c r="S254">
        <v>0</v>
      </c>
      <c r="T254">
        <v>45.210430000000002</v>
      </c>
      <c r="U254">
        <v>5.6671319999999996</v>
      </c>
      <c r="AD254" t="s">
        <v>2733</v>
      </c>
      <c r="AE254" t="s">
        <v>2734</v>
      </c>
    </row>
    <row r="255" spans="1:31" x14ac:dyDescent="0.3">
      <c r="A255" s="7">
        <v>46286</v>
      </c>
      <c r="B255" s="8">
        <v>0.20833333333333329</v>
      </c>
      <c r="C255" s="8">
        <v>0.22916666666666671</v>
      </c>
      <c r="D255" s="8">
        <v>0</v>
      </c>
      <c r="E255">
        <v>0.5</v>
      </c>
      <c r="F255">
        <v>41</v>
      </c>
      <c r="G255" t="s">
        <v>907</v>
      </c>
      <c r="H255" s="8">
        <v>0.1645833333333333</v>
      </c>
      <c r="I255" s="8">
        <v>0.24652777777777779</v>
      </c>
      <c r="L255">
        <v>1.97</v>
      </c>
      <c r="M255">
        <v>1.97</v>
      </c>
      <c r="N255">
        <v>1.47</v>
      </c>
      <c r="O255" t="s">
        <v>1384</v>
      </c>
      <c r="P255" t="s">
        <v>1066</v>
      </c>
      <c r="Q255" t="s">
        <v>1066</v>
      </c>
      <c r="R255">
        <v>0</v>
      </c>
      <c r="S255">
        <v>0</v>
      </c>
      <c r="T255">
        <v>45.350158999999998</v>
      </c>
      <c r="U255">
        <v>5.57104</v>
      </c>
      <c r="AD255" t="s">
        <v>2733</v>
      </c>
      <c r="AE255" t="s">
        <v>2781</v>
      </c>
    </row>
    <row r="256" spans="1:31" x14ac:dyDescent="0.3">
      <c r="A256" s="7">
        <v>46286</v>
      </c>
      <c r="B256" s="8">
        <v>0.2326388888888889</v>
      </c>
      <c r="C256" s="8">
        <v>0.25694444444444442</v>
      </c>
      <c r="D256" s="8">
        <v>0</v>
      </c>
      <c r="E256">
        <v>0.57999999999999996</v>
      </c>
      <c r="F256">
        <v>65</v>
      </c>
      <c r="G256" t="s">
        <v>870</v>
      </c>
      <c r="H256" s="8">
        <v>0.21180555555555561</v>
      </c>
      <c r="I256" s="8">
        <v>0.21458333333333329</v>
      </c>
      <c r="L256">
        <v>7.0000000000000007E-2</v>
      </c>
      <c r="M256">
        <v>7.0000000000000007E-2</v>
      </c>
      <c r="N256">
        <v>-0.52</v>
      </c>
      <c r="O256" t="s">
        <v>2359</v>
      </c>
      <c r="P256" t="s">
        <v>601</v>
      </c>
      <c r="Q256" t="s">
        <v>599</v>
      </c>
      <c r="R256">
        <v>0</v>
      </c>
      <c r="S256">
        <v>0</v>
      </c>
      <c r="T256">
        <v>45.188118000000003</v>
      </c>
      <c r="U256">
        <v>5.7287299999999997</v>
      </c>
      <c r="AD256" t="s">
        <v>2733</v>
      </c>
      <c r="AE256" t="s">
        <v>2737</v>
      </c>
    </row>
    <row r="257" spans="1:31" x14ac:dyDescent="0.3">
      <c r="A257" s="7">
        <v>46286</v>
      </c>
      <c r="B257" s="8">
        <v>0.39930555555555558</v>
      </c>
      <c r="C257" s="8">
        <v>0.41319444444444442</v>
      </c>
      <c r="D257" s="8">
        <v>0</v>
      </c>
      <c r="E257">
        <v>0.33</v>
      </c>
      <c r="F257">
        <v>23</v>
      </c>
      <c r="G257" t="s">
        <v>957</v>
      </c>
      <c r="H257" s="8">
        <v>0.52152777777777781</v>
      </c>
      <c r="I257" s="8">
        <v>0.52222222222222225</v>
      </c>
      <c r="L257">
        <v>0.02</v>
      </c>
      <c r="M257">
        <v>0.02</v>
      </c>
      <c r="N257">
        <v>-0.32</v>
      </c>
      <c r="O257" t="s">
        <v>3031</v>
      </c>
      <c r="P257" t="s">
        <v>157</v>
      </c>
      <c r="Q257" t="s">
        <v>3032</v>
      </c>
      <c r="R257">
        <v>0</v>
      </c>
      <c r="S257">
        <v>0</v>
      </c>
      <c r="T257">
        <v>45.199010000000001</v>
      </c>
      <c r="U257">
        <v>5.7367730000000003</v>
      </c>
      <c r="AD257" t="s">
        <v>2733</v>
      </c>
      <c r="AE257" t="s">
        <v>2734</v>
      </c>
    </row>
    <row r="258" spans="1:31" x14ac:dyDescent="0.3">
      <c r="A258" s="7">
        <v>46286</v>
      </c>
      <c r="B258" s="8">
        <v>0.33333333333333331</v>
      </c>
      <c r="C258" s="8">
        <v>0.4236111111111111</v>
      </c>
      <c r="D258" s="8">
        <v>0</v>
      </c>
      <c r="E258">
        <v>2.17</v>
      </c>
      <c r="F258">
        <v>200</v>
      </c>
      <c r="G258" t="s">
        <v>949</v>
      </c>
      <c r="H258" s="8"/>
      <c r="I258" s="8"/>
      <c r="O258" t="s">
        <v>1822</v>
      </c>
      <c r="P258" t="s">
        <v>402</v>
      </c>
      <c r="Q258" t="s">
        <v>402</v>
      </c>
      <c r="R258">
        <v>0</v>
      </c>
      <c r="S258">
        <v>0</v>
      </c>
      <c r="T258">
        <v>45.145840999999997</v>
      </c>
      <c r="U258">
        <v>5.7421040000000003</v>
      </c>
      <c r="AD258" t="s">
        <v>2733</v>
      </c>
      <c r="AE258" t="s">
        <v>2737</v>
      </c>
    </row>
    <row r="259" spans="1:31" x14ac:dyDescent="0.3">
      <c r="A259" s="7">
        <v>46286</v>
      </c>
      <c r="B259" s="8">
        <v>0.16666666666666671</v>
      </c>
      <c r="C259" s="8">
        <v>0.1736111111111111</v>
      </c>
      <c r="D259" s="8">
        <v>0</v>
      </c>
      <c r="E259">
        <v>0.17</v>
      </c>
      <c r="F259">
        <v>82</v>
      </c>
      <c r="G259" t="s">
        <v>954</v>
      </c>
      <c r="H259" s="8"/>
      <c r="I259" s="8"/>
      <c r="O259" t="s">
        <v>2858</v>
      </c>
      <c r="P259" t="s">
        <v>691</v>
      </c>
      <c r="Q259" t="s">
        <v>2859</v>
      </c>
      <c r="R259">
        <v>0</v>
      </c>
      <c r="S259">
        <v>0</v>
      </c>
      <c r="T259">
        <v>45.205657000000002</v>
      </c>
      <c r="U259">
        <v>5.7738750000000003</v>
      </c>
      <c r="AD259" t="s">
        <v>2733</v>
      </c>
      <c r="AE259" t="s">
        <v>2734</v>
      </c>
    </row>
    <row r="260" spans="1:31" x14ac:dyDescent="0.3">
      <c r="A260" s="7">
        <v>46286</v>
      </c>
      <c r="B260" s="8">
        <v>0.45833333333333331</v>
      </c>
      <c r="C260" s="8">
        <v>0.49305555555555558</v>
      </c>
      <c r="D260" s="8">
        <v>0</v>
      </c>
      <c r="E260">
        <v>0.83</v>
      </c>
      <c r="F260">
        <v>50</v>
      </c>
      <c r="G260" t="s">
        <v>879</v>
      </c>
      <c r="H260" s="8">
        <v>0.56180555555555556</v>
      </c>
      <c r="I260" s="8">
        <v>0.56944444444444442</v>
      </c>
      <c r="L260">
        <v>0.18</v>
      </c>
      <c r="M260">
        <v>0.18</v>
      </c>
      <c r="N260">
        <v>-0.65</v>
      </c>
      <c r="O260" t="s">
        <v>3033</v>
      </c>
      <c r="P260" t="s">
        <v>624</v>
      </c>
      <c r="Q260" t="s">
        <v>3034</v>
      </c>
      <c r="R260">
        <v>0</v>
      </c>
      <c r="S260">
        <v>0</v>
      </c>
      <c r="T260">
        <v>44.844379000000004</v>
      </c>
      <c r="U260">
        <v>-0.63601799999999997</v>
      </c>
      <c r="AD260" t="s">
        <v>2733</v>
      </c>
      <c r="AE260" t="s">
        <v>2734</v>
      </c>
    </row>
    <row r="261" spans="1:31" x14ac:dyDescent="0.3">
      <c r="A261" s="7">
        <v>46286</v>
      </c>
      <c r="B261" s="8">
        <v>0.26041666666666669</v>
      </c>
      <c r="C261" s="8">
        <v>0.27430555555555558</v>
      </c>
      <c r="D261" s="8">
        <v>0</v>
      </c>
      <c r="E261">
        <v>0.33</v>
      </c>
      <c r="F261">
        <v>13</v>
      </c>
      <c r="G261" t="s">
        <v>2730</v>
      </c>
      <c r="O261" t="s">
        <v>3035</v>
      </c>
      <c r="P261" t="s">
        <v>683</v>
      </c>
      <c r="Q261" t="s">
        <v>3036</v>
      </c>
      <c r="R261">
        <v>0</v>
      </c>
      <c r="S261">
        <v>0</v>
      </c>
      <c r="T261">
        <v>45.196936999999998</v>
      </c>
      <c r="U261">
        <v>5.6979059999999997</v>
      </c>
      <c r="AD261" t="s">
        <v>2733</v>
      </c>
      <c r="AE261" t="s">
        <v>2734</v>
      </c>
    </row>
    <row r="262" spans="1:31" x14ac:dyDescent="0.3">
      <c r="A262" s="7">
        <v>46286</v>
      </c>
      <c r="B262" s="8">
        <v>0.33333333333333331</v>
      </c>
      <c r="C262" s="8">
        <v>0.34722222222222221</v>
      </c>
      <c r="D262" s="8">
        <v>0</v>
      </c>
      <c r="E262">
        <v>0.33</v>
      </c>
      <c r="F262">
        <v>102</v>
      </c>
      <c r="G262" t="s">
        <v>911</v>
      </c>
      <c r="H262" s="8"/>
      <c r="I262" s="8"/>
      <c r="O262" t="s">
        <v>2204</v>
      </c>
      <c r="P262" t="s">
        <v>572</v>
      </c>
      <c r="Q262" t="s">
        <v>572</v>
      </c>
      <c r="R262">
        <v>0</v>
      </c>
      <c r="S262">
        <v>0</v>
      </c>
      <c r="T262">
        <v>45.371513</v>
      </c>
      <c r="U262">
        <v>5.5861590000000003</v>
      </c>
      <c r="AD262" t="s">
        <v>2733</v>
      </c>
      <c r="AE262" t="s">
        <v>2737</v>
      </c>
    </row>
    <row r="263" spans="1:31" x14ac:dyDescent="0.3">
      <c r="A263" s="7">
        <v>46286</v>
      </c>
      <c r="B263" s="8">
        <v>0.23958333333333329</v>
      </c>
      <c r="C263" s="8">
        <v>0.25</v>
      </c>
      <c r="D263" s="8">
        <v>0</v>
      </c>
      <c r="E263">
        <v>0.25</v>
      </c>
      <c r="F263">
        <v>14</v>
      </c>
      <c r="G263" t="s">
        <v>959</v>
      </c>
      <c r="O263" t="s">
        <v>1392</v>
      </c>
      <c r="P263" t="s">
        <v>428</v>
      </c>
      <c r="Q263" t="s">
        <v>428</v>
      </c>
      <c r="R263">
        <v>0</v>
      </c>
      <c r="S263">
        <v>0</v>
      </c>
      <c r="T263">
        <v>45.187860999999998</v>
      </c>
      <c r="U263">
        <v>5.7515039999999997</v>
      </c>
      <c r="AD263" t="s">
        <v>2733</v>
      </c>
      <c r="AE263" t="s">
        <v>2737</v>
      </c>
    </row>
    <row r="264" spans="1:31" x14ac:dyDescent="0.3">
      <c r="A264" s="7">
        <v>46286</v>
      </c>
      <c r="B264" s="8">
        <v>0.29166666666666669</v>
      </c>
      <c r="C264" s="8">
        <v>0.2986111111111111</v>
      </c>
      <c r="D264" s="8">
        <v>0</v>
      </c>
      <c r="E264">
        <v>0.17</v>
      </c>
      <c r="F264">
        <v>230</v>
      </c>
      <c r="G264" t="s">
        <v>974</v>
      </c>
      <c r="O264" t="s">
        <v>3037</v>
      </c>
      <c r="P264" t="s">
        <v>2453</v>
      </c>
      <c r="Q264" t="s">
        <v>3038</v>
      </c>
      <c r="R264">
        <v>0</v>
      </c>
      <c r="S264">
        <v>0</v>
      </c>
      <c r="T264">
        <v>45.170372</v>
      </c>
      <c r="U264">
        <v>5.7396019999999996</v>
      </c>
      <c r="AD264" t="s">
        <v>2733</v>
      </c>
      <c r="AE264" t="s">
        <v>2734</v>
      </c>
    </row>
    <row r="265" spans="1:31" x14ac:dyDescent="0.3">
      <c r="A265" s="7">
        <v>46286</v>
      </c>
      <c r="B265" s="8">
        <v>0.34722222222222221</v>
      </c>
      <c r="C265" s="8">
        <v>0.3576388888888889</v>
      </c>
      <c r="D265" s="8">
        <v>0</v>
      </c>
      <c r="E265">
        <v>0.25</v>
      </c>
      <c r="F265">
        <v>16</v>
      </c>
      <c r="G265" t="s">
        <v>853</v>
      </c>
      <c r="O265" t="s">
        <v>915</v>
      </c>
      <c r="P265" t="s">
        <v>806</v>
      </c>
      <c r="Q265" t="s">
        <v>3039</v>
      </c>
      <c r="R265">
        <v>0</v>
      </c>
      <c r="S265">
        <v>0</v>
      </c>
      <c r="T265">
        <v>45.184745999999997</v>
      </c>
      <c r="U265">
        <v>5.7144760000000003</v>
      </c>
      <c r="AD265" t="s">
        <v>2733</v>
      </c>
      <c r="AE265" t="s">
        <v>2837</v>
      </c>
    </row>
    <row r="266" spans="1:31" x14ac:dyDescent="0.3">
      <c r="A266" s="7">
        <v>46286</v>
      </c>
      <c r="B266" s="8">
        <v>0.3611111111111111</v>
      </c>
      <c r="C266" s="8">
        <v>0.37152777777777779</v>
      </c>
      <c r="D266" s="8">
        <v>0</v>
      </c>
      <c r="E266">
        <v>0.25</v>
      </c>
      <c r="F266">
        <v>39</v>
      </c>
      <c r="G266" t="s">
        <v>961</v>
      </c>
      <c r="O266" t="s">
        <v>1202</v>
      </c>
      <c r="P266" t="s">
        <v>514</v>
      </c>
      <c r="Q266" t="s">
        <v>514</v>
      </c>
      <c r="R266">
        <v>1</v>
      </c>
      <c r="S266">
        <v>0</v>
      </c>
      <c r="T266">
        <v>45.166386000000003</v>
      </c>
      <c r="U266">
        <v>5.7264660000000003</v>
      </c>
      <c r="AD266" t="s">
        <v>2733</v>
      </c>
      <c r="AE266" t="s">
        <v>2737</v>
      </c>
    </row>
    <row r="267" spans="1:31" x14ac:dyDescent="0.3">
      <c r="A267" s="7">
        <v>46286</v>
      </c>
      <c r="B267" s="8">
        <v>0.33333333333333331</v>
      </c>
      <c r="C267" s="8">
        <v>0.34722222222222221</v>
      </c>
      <c r="D267" s="8">
        <v>0</v>
      </c>
      <c r="E267">
        <v>0.33</v>
      </c>
      <c r="F267">
        <v>230</v>
      </c>
      <c r="G267" t="s">
        <v>974</v>
      </c>
      <c r="O267" t="s">
        <v>2148</v>
      </c>
      <c r="P267" t="s">
        <v>283</v>
      </c>
      <c r="Q267" t="s">
        <v>3040</v>
      </c>
      <c r="R267">
        <v>0</v>
      </c>
      <c r="S267">
        <v>0</v>
      </c>
      <c r="T267">
        <v>45.170468999999997</v>
      </c>
      <c r="U267">
        <v>5.7347279999999996</v>
      </c>
      <c r="AD267" t="s">
        <v>2733</v>
      </c>
      <c r="AE267" t="s">
        <v>2737</v>
      </c>
    </row>
    <row r="268" spans="1:31" x14ac:dyDescent="0.3">
      <c r="A268" s="7">
        <v>46286</v>
      </c>
      <c r="B268" s="8">
        <v>0.33333333333333331</v>
      </c>
      <c r="C268" s="8">
        <v>0.39583333333333331</v>
      </c>
      <c r="D268" s="8">
        <v>0</v>
      </c>
      <c r="E268">
        <v>1.5</v>
      </c>
      <c r="F268">
        <v>48</v>
      </c>
      <c r="G268" t="s">
        <v>951</v>
      </c>
      <c r="O268" t="s">
        <v>1578</v>
      </c>
      <c r="P268" t="s">
        <v>499</v>
      </c>
      <c r="Q268" t="s">
        <v>3041</v>
      </c>
      <c r="R268">
        <v>0</v>
      </c>
      <c r="S268">
        <v>0</v>
      </c>
      <c r="T268">
        <v>45.180225999999998</v>
      </c>
      <c r="U268">
        <v>5.7490040000000002</v>
      </c>
      <c r="AD268" t="s">
        <v>2733</v>
      </c>
      <c r="AE268" t="s">
        <v>2737</v>
      </c>
    </row>
    <row r="269" spans="1:31" x14ac:dyDescent="0.3">
      <c r="A269" s="7">
        <v>46286</v>
      </c>
      <c r="B269" s="8">
        <v>0.33333333333333331</v>
      </c>
      <c r="C269" s="8">
        <v>0.38541666666666669</v>
      </c>
      <c r="D269" s="8">
        <v>0</v>
      </c>
      <c r="E269">
        <v>1.25</v>
      </c>
      <c r="F269">
        <v>40</v>
      </c>
      <c r="G269" t="s">
        <v>960</v>
      </c>
      <c r="O269" t="s">
        <v>1447</v>
      </c>
      <c r="P269" t="s">
        <v>432</v>
      </c>
      <c r="Q269" t="s">
        <v>432</v>
      </c>
      <c r="R269">
        <v>0</v>
      </c>
      <c r="S269">
        <v>0</v>
      </c>
      <c r="T269">
        <v>45.212797000000002</v>
      </c>
      <c r="U269">
        <v>5.6987719999999999</v>
      </c>
      <c r="AD269" t="s">
        <v>2733</v>
      </c>
      <c r="AE269" t="s">
        <v>2737</v>
      </c>
    </row>
    <row r="270" spans="1:31" x14ac:dyDescent="0.3">
      <c r="A270" s="7">
        <v>46286</v>
      </c>
      <c r="B270" s="8">
        <v>0.33333333333333331</v>
      </c>
      <c r="C270" s="8">
        <v>0.375</v>
      </c>
      <c r="D270" s="8">
        <v>0</v>
      </c>
      <c r="E270">
        <v>1</v>
      </c>
      <c r="F270">
        <v>150</v>
      </c>
      <c r="G270" t="s">
        <v>964</v>
      </c>
      <c r="O270" t="s">
        <v>1348</v>
      </c>
      <c r="P270" t="s">
        <v>753</v>
      </c>
      <c r="Q270" t="s">
        <v>3042</v>
      </c>
      <c r="R270">
        <v>0</v>
      </c>
      <c r="S270">
        <v>0</v>
      </c>
      <c r="T270">
        <v>45.150100000000002</v>
      </c>
      <c r="U270">
        <v>5.7248400000000004</v>
      </c>
      <c r="AD270" t="s">
        <v>2733</v>
      </c>
      <c r="AE270" t="s">
        <v>2737</v>
      </c>
    </row>
    <row r="271" spans="1:31" x14ac:dyDescent="0.3">
      <c r="A271" s="7">
        <v>46286</v>
      </c>
      <c r="B271" s="8">
        <v>0.33333333333333331</v>
      </c>
      <c r="C271" s="8">
        <v>0.4236111111111111</v>
      </c>
      <c r="D271" s="8">
        <v>0</v>
      </c>
      <c r="E271">
        <v>2.17</v>
      </c>
      <c r="F271">
        <v>68</v>
      </c>
      <c r="G271" t="s">
        <v>948</v>
      </c>
      <c r="O271" t="s">
        <v>1174</v>
      </c>
      <c r="P271" t="s">
        <v>614</v>
      </c>
      <c r="Q271" t="s">
        <v>614</v>
      </c>
      <c r="R271">
        <v>0</v>
      </c>
      <c r="S271">
        <v>0</v>
      </c>
      <c r="T271">
        <v>45.178691000000001</v>
      </c>
      <c r="U271">
        <v>5.737673</v>
      </c>
      <c r="AD271" t="s">
        <v>2733</v>
      </c>
      <c r="AE271" t="s">
        <v>2737</v>
      </c>
    </row>
    <row r="272" spans="1:31" x14ac:dyDescent="0.3">
      <c r="A272" s="7">
        <v>46286</v>
      </c>
      <c r="B272" s="8">
        <v>0.33333333333333331</v>
      </c>
      <c r="C272" s="8">
        <v>0.34722222222222221</v>
      </c>
      <c r="D272" s="8">
        <v>0</v>
      </c>
      <c r="E272">
        <v>0.33</v>
      </c>
      <c r="F272">
        <v>21</v>
      </c>
      <c r="G272" t="s">
        <v>2803</v>
      </c>
      <c r="Q272" t="s">
        <v>809</v>
      </c>
      <c r="R272">
        <v>0</v>
      </c>
      <c r="S272">
        <v>0</v>
      </c>
      <c r="T272">
        <v>45.178801999999997</v>
      </c>
      <c r="U272">
        <v>5.7273579999999997</v>
      </c>
    </row>
    <row r="273" spans="1:31" x14ac:dyDescent="0.3">
      <c r="A273" s="7">
        <v>46286</v>
      </c>
      <c r="B273" s="8">
        <v>0.46180555555555558</v>
      </c>
      <c r="C273" s="8">
        <v>0.50347222222222221</v>
      </c>
      <c r="D273" s="8">
        <v>0</v>
      </c>
      <c r="E273">
        <v>1</v>
      </c>
      <c r="F273">
        <v>23</v>
      </c>
      <c r="G273" t="s">
        <v>957</v>
      </c>
      <c r="O273" t="s">
        <v>2582</v>
      </c>
      <c r="P273" t="s">
        <v>392</v>
      </c>
      <c r="Q273" t="s">
        <v>392</v>
      </c>
      <c r="R273">
        <v>0</v>
      </c>
      <c r="S273">
        <v>0</v>
      </c>
      <c r="T273">
        <v>45.182749999999999</v>
      </c>
      <c r="U273">
        <v>5.7480070000000003</v>
      </c>
      <c r="AD273" t="s">
        <v>2733</v>
      </c>
      <c r="AE273" t="s">
        <v>2737</v>
      </c>
    </row>
    <row r="274" spans="1:31" x14ac:dyDescent="0.3">
      <c r="A274" s="7">
        <v>46286</v>
      </c>
      <c r="B274" s="8">
        <v>0.25</v>
      </c>
      <c r="C274" s="8">
        <v>0.26041666666666669</v>
      </c>
      <c r="D274" s="8">
        <v>0</v>
      </c>
      <c r="E274">
        <v>0.25</v>
      </c>
      <c r="F274">
        <v>201</v>
      </c>
      <c r="G274" t="s">
        <v>946</v>
      </c>
      <c r="O274" t="s">
        <v>3043</v>
      </c>
      <c r="P274" t="s">
        <v>120</v>
      </c>
      <c r="Q274" t="s">
        <v>3044</v>
      </c>
      <c r="R274">
        <v>0</v>
      </c>
      <c r="S274">
        <v>0</v>
      </c>
      <c r="T274">
        <v>45.187106999999997</v>
      </c>
      <c r="U274">
        <v>5.7297390000000004</v>
      </c>
      <c r="AD274" t="s">
        <v>2733</v>
      </c>
      <c r="AE274" t="s">
        <v>2734</v>
      </c>
    </row>
    <row r="275" spans="1:31" x14ac:dyDescent="0.3">
      <c r="A275" s="7">
        <v>46286</v>
      </c>
      <c r="B275" s="8">
        <v>0.33333333333333331</v>
      </c>
      <c r="C275" s="8">
        <v>0.34722222222222221</v>
      </c>
      <c r="D275" s="8">
        <v>0</v>
      </c>
      <c r="E275">
        <v>0.33</v>
      </c>
      <c r="F275">
        <v>48</v>
      </c>
      <c r="G275" t="s">
        <v>951</v>
      </c>
      <c r="O275" t="s">
        <v>2011</v>
      </c>
      <c r="P275" t="s">
        <v>758</v>
      </c>
      <c r="Q275" t="s">
        <v>3045</v>
      </c>
      <c r="R275">
        <v>0</v>
      </c>
      <c r="S275">
        <v>0</v>
      </c>
      <c r="T275">
        <v>45.197834</v>
      </c>
      <c r="U275">
        <v>5.7413530000000002</v>
      </c>
      <c r="AD275" t="s">
        <v>2733</v>
      </c>
      <c r="AE275" t="s">
        <v>2737</v>
      </c>
    </row>
    <row r="276" spans="1:31" x14ac:dyDescent="0.3">
      <c r="A276" s="7">
        <v>46286</v>
      </c>
      <c r="B276" s="8">
        <v>0.16666666666666671</v>
      </c>
      <c r="C276" s="8">
        <v>0.18055555555555561</v>
      </c>
      <c r="D276" s="8">
        <v>0</v>
      </c>
      <c r="E276">
        <v>0.33</v>
      </c>
      <c r="F276">
        <v>20</v>
      </c>
      <c r="G276" t="s">
        <v>950</v>
      </c>
      <c r="O276" t="s">
        <v>3046</v>
      </c>
      <c r="P276" t="s">
        <v>116</v>
      </c>
      <c r="Q276" t="s">
        <v>3047</v>
      </c>
      <c r="R276">
        <v>0</v>
      </c>
      <c r="S276">
        <v>0</v>
      </c>
      <c r="T276">
        <v>45.178801999999997</v>
      </c>
      <c r="U276">
        <v>5.7273579999999997</v>
      </c>
      <c r="AD276" t="s">
        <v>2733</v>
      </c>
      <c r="AE276" t="s">
        <v>2734</v>
      </c>
    </row>
    <row r="277" spans="1:31" x14ac:dyDescent="0.3">
      <c r="A277" s="7">
        <v>46286</v>
      </c>
      <c r="B277" s="8">
        <v>0.16666666666666671</v>
      </c>
      <c r="C277" s="8">
        <v>0.18055555555555561</v>
      </c>
      <c r="D277" s="8">
        <v>0</v>
      </c>
      <c r="E277">
        <v>0.33</v>
      </c>
      <c r="F277">
        <v>73</v>
      </c>
      <c r="G277" t="s">
        <v>876</v>
      </c>
      <c r="O277" t="s">
        <v>1895</v>
      </c>
      <c r="P277" t="s">
        <v>244</v>
      </c>
      <c r="Q277" t="s">
        <v>3048</v>
      </c>
      <c r="R277">
        <v>0</v>
      </c>
      <c r="S277">
        <v>0</v>
      </c>
      <c r="T277">
        <v>45.211889999999997</v>
      </c>
      <c r="U277">
        <v>5.6499290000000002</v>
      </c>
      <c r="AD277" t="s">
        <v>2733</v>
      </c>
      <c r="AE277" t="s">
        <v>2734</v>
      </c>
    </row>
    <row r="278" spans="1:31" x14ac:dyDescent="0.3">
      <c r="A278" s="7">
        <v>46286</v>
      </c>
      <c r="B278" s="8">
        <v>0.33333333333333331</v>
      </c>
      <c r="C278" s="8">
        <v>0.37847222222222221</v>
      </c>
      <c r="D278" s="8">
        <v>0</v>
      </c>
      <c r="E278">
        <v>1.08</v>
      </c>
      <c r="F278">
        <v>49</v>
      </c>
      <c r="G278" t="s">
        <v>944</v>
      </c>
      <c r="O278" t="s">
        <v>2364</v>
      </c>
      <c r="P278" t="s">
        <v>88</v>
      </c>
      <c r="Q278" t="s">
        <v>3049</v>
      </c>
      <c r="R278">
        <v>0</v>
      </c>
      <c r="S278">
        <v>0</v>
      </c>
      <c r="T278">
        <v>45.182119</v>
      </c>
      <c r="U278">
        <v>5.7322090000000001</v>
      </c>
      <c r="AD278" t="s">
        <v>2733</v>
      </c>
      <c r="AE278" t="s">
        <v>2737</v>
      </c>
    </row>
    <row r="279" spans="1:31" x14ac:dyDescent="0.3">
      <c r="A279" s="7">
        <v>46286</v>
      </c>
      <c r="B279" s="8">
        <v>0.25</v>
      </c>
      <c r="C279" s="8">
        <v>0.26041666666666669</v>
      </c>
      <c r="D279" s="8">
        <v>0</v>
      </c>
      <c r="E279">
        <v>0.25</v>
      </c>
      <c r="F279">
        <v>46</v>
      </c>
      <c r="G279" t="s">
        <v>963</v>
      </c>
      <c r="O279" t="s">
        <v>3050</v>
      </c>
      <c r="P279" t="s">
        <v>192</v>
      </c>
      <c r="Q279" t="s">
        <v>3051</v>
      </c>
      <c r="R279">
        <v>0</v>
      </c>
      <c r="S279">
        <v>0</v>
      </c>
      <c r="T279">
        <v>45.188246999999997</v>
      </c>
      <c r="U279">
        <v>5.7174959999999997</v>
      </c>
      <c r="AD279" t="s">
        <v>2733</v>
      </c>
      <c r="AE279" t="s">
        <v>2734</v>
      </c>
    </row>
    <row r="280" spans="1:31" x14ac:dyDescent="0.3">
      <c r="A280" s="7">
        <v>46286</v>
      </c>
      <c r="B280" s="8">
        <v>0.25694444444444442</v>
      </c>
      <c r="C280" s="8">
        <v>0.28125</v>
      </c>
      <c r="D280" s="8">
        <v>0</v>
      </c>
      <c r="E280">
        <v>0.57999999999999996</v>
      </c>
      <c r="F280">
        <v>65</v>
      </c>
      <c r="G280" t="s">
        <v>870</v>
      </c>
      <c r="H280" s="8">
        <v>0.21458333333333329</v>
      </c>
      <c r="I280" s="8">
        <v>0.21736111111111109</v>
      </c>
      <c r="L280">
        <v>7.0000000000000007E-2</v>
      </c>
      <c r="M280">
        <v>7.0000000000000007E-2</v>
      </c>
      <c r="N280">
        <v>-0.52</v>
      </c>
      <c r="O280" t="s">
        <v>903</v>
      </c>
      <c r="P280" t="s">
        <v>799</v>
      </c>
      <c r="Q280" t="s">
        <v>3052</v>
      </c>
      <c r="R280">
        <v>0</v>
      </c>
      <c r="S280">
        <v>0</v>
      </c>
      <c r="T280">
        <v>45.189846000000003</v>
      </c>
      <c r="U280">
        <v>5.728904</v>
      </c>
      <c r="AD280" t="s">
        <v>2733</v>
      </c>
      <c r="AE280" t="s">
        <v>2737</v>
      </c>
    </row>
    <row r="281" spans="1:31" x14ac:dyDescent="0.3">
      <c r="A281" s="7">
        <v>46286</v>
      </c>
      <c r="B281" s="8">
        <v>0.33333333333333331</v>
      </c>
      <c r="C281" s="8">
        <v>0.3611111111111111</v>
      </c>
      <c r="D281" s="8">
        <v>0</v>
      </c>
      <c r="E281">
        <v>0.67</v>
      </c>
      <c r="F281">
        <v>76</v>
      </c>
      <c r="G281" t="s">
        <v>863</v>
      </c>
      <c r="O281" t="s">
        <v>2325</v>
      </c>
      <c r="P281" t="s">
        <v>699</v>
      </c>
      <c r="Q281" t="s">
        <v>2327</v>
      </c>
      <c r="R281">
        <v>0</v>
      </c>
      <c r="S281">
        <v>0</v>
      </c>
      <c r="T281">
        <v>45.193389000000003</v>
      </c>
      <c r="U281">
        <v>5.7156229999999999</v>
      </c>
      <c r="AD281" t="s">
        <v>2733</v>
      </c>
      <c r="AE281" t="s">
        <v>2737</v>
      </c>
    </row>
    <row r="282" spans="1:31" x14ac:dyDescent="0.3">
      <c r="A282" s="7">
        <v>46286</v>
      </c>
      <c r="B282" s="8">
        <v>0.33333333333333331</v>
      </c>
      <c r="C282" s="8">
        <v>0.34722222222222221</v>
      </c>
      <c r="D282" s="8">
        <v>0</v>
      </c>
      <c r="E282">
        <v>0.33</v>
      </c>
      <c r="F282">
        <v>91</v>
      </c>
      <c r="G282" t="s">
        <v>971</v>
      </c>
      <c r="H282" s="8"/>
      <c r="I282" s="8"/>
      <c r="O282" t="s">
        <v>1213</v>
      </c>
      <c r="P282" t="s">
        <v>159</v>
      </c>
      <c r="Q282" t="s">
        <v>159</v>
      </c>
      <c r="R282">
        <v>0</v>
      </c>
      <c r="S282">
        <v>0</v>
      </c>
      <c r="T282">
        <v>45.189250000000001</v>
      </c>
      <c r="U282">
        <v>5.7200119999999997</v>
      </c>
      <c r="AD282" t="s">
        <v>2733</v>
      </c>
      <c r="AE282" t="s">
        <v>2737</v>
      </c>
    </row>
    <row r="283" spans="1:31" x14ac:dyDescent="0.3">
      <c r="A283" s="7">
        <v>46286</v>
      </c>
      <c r="B283" s="8">
        <v>0.25</v>
      </c>
      <c r="C283" s="8">
        <v>0.26041666666666669</v>
      </c>
      <c r="D283" s="8">
        <v>0</v>
      </c>
      <c r="E283">
        <v>0.25</v>
      </c>
      <c r="F283">
        <v>16</v>
      </c>
      <c r="G283" t="s">
        <v>853</v>
      </c>
      <c r="O283" t="s">
        <v>3053</v>
      </c>
      <c r="P283" t="s">
        <v>231</v>
      </c>
      <c r="Q283" t="s">
        <v>3054</v>
      </c>
      <c r="R283">
        <v>0</v>
      </c>
      <c r="S283">
        <v>0</v>
      </c>
      <c r="T283">
        <v>45.188467000000003</v>
      </c>
      <c r="U283">
        <v>5.7140909999999998</v>
      </c>
      <c r="AD283" t="s">
        <v>2733</v>
      </c>
      <c r="AE283" t="s">
        <v>2734</v>
      </c>
    </row>
    <row r="284" spans="1:31" x14ac:dyDescent="0.3">
      <c r="A284" s="7">
        <v>46286</v>
      </c>
      <c r="B284" s="8">
        <v>0.33333333333333331</v>
      </c>
      <c r="C284" s="8">
        <v>0.34722222222222221</v>
      </c>
      <c r="D284" s="8">
        <v>0</v>
      </c>
      <c r="E284">
        <v>0.33</v>
      </c>
      <c r="F284">
        <v>41</v>
      </c>
      <c r="G284" t="s">
        <v>907</v>
      </c>
      <c r="H284" s="8">
        <v>0.25347222222222221</v>
      </c>
      <c r="I284" s="8">
        <v>0.28263888888888888</v>
      </c>
      <c r="L284">
        <v>0.7</v>
      </c>
      <c r="M284">
        <v>0.7</v>
      </c>
      <c r="N284">
        <v>0.37</v>
      </c>
      <c r="O284" t="s">
        <v>1851</v>
      </c>
      <c r="P284" t="s">
        <v>1852</v>
      </c>
      <c r="Q284" t="s">
        <v>1854</v>
      </c>
      <c r="R284">
        <v>0</v>
      </c>
      <c r="S284">
        <v>0</v>
      </c>
      <c r="T284">
        <v>45.362602000000003</v>
      </c>
      <c r="U284">
        <v>5.5938800000000004</v>
      </c>
      <c r="AD284" t="s">
        <v>2733</v>
      </c>
      <c r="AE284" t="s">
        <v>2737</v>
      </c>
    </row>
    <row r="285" spans="1:31" x14ac:dyDescent="0.3">
      <c r="A285" s="7">
        <v>46286</v>
      </c>
      <c r="B285" s="8">
        <v>0.44444444444444442</v>
      </c>
      <c r="C285" s="8">
        <v>0.45833333333333331</v>
      </c>
      <c r="D285" s="8">
        <v>0</v>
      </c>
      <c r="E285">
        <v>0.33</v>
      </c>
      <c r="F285">
        <v>50</v>
      </c>
      <c r="G285" t="s">
        <v>879</v>
      </c>
      <c r="O285" t="s">
        <v>878</v>
      </c>
      <c r="P285" t="s">
        <v>830</v>
      </c>
      <c r="Q285" t="s">
        <v>3055</v>
      </c>
      <c r="R285">
        <v>0</v>
      </c>
      <c r="S285">
        <v>0</v>
      </c>
      <c r="T285">
        <v>45.326613000000002</v>
      </c>
      <c r="U285">
        <v>5.5783820000000004</v>
      </c>
      <c r="AD285" t="s">
        <v>2733</v>
      </c>
      <c r="AE285" t="s">
        <v>2734</v>
      </c>
    </row>
    <row r="286" spans="1:31" x14ac:dyDescent="0.3">
      <c r="A286" s="7">
        <v>46286</v>
      </c>
      <c r="B286" s="8">
        <v>0.25</v>
      </c>
      <c r="C286" s="8">
        <v>0.26041666666666669</v>
      </c>
      <c r="D286" s="8">
        <v>0</v>
      </c>
      <c r="E286">
        <v>0.25</v>
      </c>
      <c r="F286">
        <v>210</v>
      </c>
      <c r="G286" t="s">
        <v>905</v>
      </c>
      <c r="H286" s="8"/>
      <c r="I286" s="8"/>
      <c r="O286" t="s">
        <v>3056</v>
      </c>
      <c r="P286" t="s">
        <v>89</v>
      </c>
      <c r="Q286" t="s">
        <v>89</v>
      </c>
      <c r="R286">
        <v>0</v>
      </c>
      <c r="S286">
        <v>0</v>
      </c>
      <c r="T286">
        <v>45.189582999999999</v>
      </c>
      <c r="U286">
        <v>5.7229080000000003</v>
      </c>
      <c r="AD286" t="s">
        <v>2733</v>
      </c>
      <c r="AE286" t="s">
        <v>2734</v>
      </c>
    </row>
    <row r="287" spans="1:31" x14ac:dyDescent="0.3">
      <c r="A287" s="7">
        <v>46286</v>
      </c>
      <c r="B287" s="8">
        <v>0.33333333333333331</v>
      </c>
      <c r="C287" s="8">
        <v>0.35416666666666669</v>
      </c>
      <c r="D287" s="8">
        <v>0</v>
      </c>
      <c r="E287">
        <v>0.5</v>
      </c>
      <c r="F287">
        <v>85</v>
      </c>
      <c r="G287" t="s">
        <v>866</v>
      </c>
      <c r="H287" s="8">
        <v>8.2638888888888887E-2</v>
      </c>
      <c r="I287" s="8">
        <v>9.2361111111111116E-2</v>
      </c>
      <c r="L287">
        <v>0.23</v>
      </c>
      <c r="M287">
        <v>0.23</v>
      </c>
      <c r="N287">
        <v>-0.27</v>
      </c>
      <c r="O287" t="s">
        <v>1467</v>
      </c>
      <c r="P287" t="s">
        <v>344</v>
      </c>
      <c r="Q287" t="s">
        <v>1470</v>
      </c>
      <c r="R287">
        <v>0</v>
      </c>
      <c r="S287">
        <v>0</v>
      </c>
      <c r="T287">
        <v>45.204273999999998</v>
      </c>
      <c r="U287">
        <v>5.7592150000000002</v>
      </c>
      <c r="AD287" t="s">
        <v>2733</v>
      </c>
      <c r="AE287" t="s">
        <v>2737</v>
      </c>
    </row>
    <row r="288" spans="1:31" x14ac:dyDescent="0.3">
      <c r="A288" s="7">
        <v>46286</v>
      </c>
      <c r="B288" s="8">
        <v>0.33333333333333331</v>
      </c>
      <c r="C288" s="8">
        <v>0.34722222222222221</v>
      </c>
      <c r="D288" s="8">
        <v>0</v>
      </c>
      <c r="E288">
        <v>0.33</v>
      </c>
      <c r="F288">
        <v>230</v>
      </c>
      <c r="G288" t="s">
        <v>974</v>
      </c>
      <c r="O288" t="s">
        <v>2394</v>
      </c>
      <c r="P288" t="s">
        <v>72</v>
      </c>
      <c r="Q288" t="s">
        <v>72</v>
      </c>
      <c r="R288">
        <v>0</v>
      </c>
      <c r="S288">
        <v>0</v>
      </c>
      <c r="T288">
        <v>45.188403000000001</v>
      </c>
      <c r="U288">
        <v>5.725015</v>
      </c>
      <c r="AD288" t="s">
        <v>2733</v>
      </c>
      <c r="AE288" t="s">
        <v>2737</v>
      </c>
    </row>
    <row r="289" spans="1:31" x14ac:dyDescent="0.3">
      <c r="A289" s="7">
        <v>46286</v>
      </c>
      <c r="B289" s="8">
        <v>0.33333333333333331</v>
      </c>
      <c r="C289" s="8">
        <v>0.34722222222222221</v>
      </c>
      <c r="D289" s="8">
        <v>0</v>
      </c>
      <c r="E289">
        <v>0.33</v>
      </c>
      <c r="F289">
        <v>210</v>
      </c>
      <c r="G289" t="s">
        <v>905</v>
      </c>
      <c r="H289" s="8"/>
      <c r="I289" s="8"/>
      <c r="Q289" t="s">
        <v>800</v>
      </c>
      <c r="R289">
        <v>0</v>
      </c>
      <c r="S289">
        <v>0</v>
      </c>
      <c r="T289">
        <v>45.177917000000001</v>
      </c>
      <c r="U289">
        <v>5.7286510000000002</v>
      </c>
    </row>
    <row r="290" spans="1:31" x14ac:dyDescent="0.3">
      <c r="A290" s="7">
        <v>46286</v>
      </c>
      <c r="B290" s="8">
        <v>0.44097222222222221</v>
      </c>
      <c r="C290" s="8">
        <v>0.4513888888888889</v>
      </c>
      <c r="D290" s="8">
        <v>0</v>
      </c>
      <c r="E290">
        <v>0.25</v>
      </c>
      <c r="F290">
        <v>23</v>
      </c>
      <c r="G290" t="s">
        <v>957</v>
      </c>
      <c r="O290" t="s">
        <v>2144</v>
      </c>
      <c r="P290" t="s">
        <v>561</v>
      </c>
      <c r="Q290" t="s">
        <v>561</v>
      </c>
      <c r="R290">
        <v>0</v>
      </c>
      <c r="S290">
        <v>0</v>
      </c>
      <c r="T290">
        <v>45.197319</v>
      </c>
      <c r="U290">
        <v>5.7400260000000003</v>
      </c>
      <c r="AD290" t="s">
        <v>2733</v>
      </c>
      <c r="AE290" t="s">
        <v>2737</v>
      </c>
    </row>
    <row r="291" spans="1:31" x14ac:dyDescent="0.3">
      <c r="A291" s="7">
        <v>46286</v>
      </c>
      <c r="B291" s="8">
        <v>0.16666666666666671</v>
      </c>
      <c r="C291" s="8">
        <v>0.17708333333333329</v>
      </c>
      <c r="D291" s="8">
        <v>0</v>
      </c>
      <c r="E291">
        <v>0.25</v>
      </c>
      <c r="F291">
        <v>88</v>
      </c>
      <c r="G291" t="s">
        <v>894</v>
      </c>
      <c r="O291" t="s">
        <v>3057</v>
      </c>
      <c r="P291" t="s">
        <v>642</v>
      </c>
      <c r="Q291" t="s">
        <v>3058</v>
      </c>
      <c r="R291">
        <v>0</v>
      </c>
      <c r="S291">
        <v>0</v>
      </c>
      <c r="T291">
        <v>45.070188999999999</v>
      </c>
      <c r="U291">
        <v>5.7319789999999999</v>
      </c>
      <c r="AD291" t="s">
        <v>2733</v>
      </c>
      <c r="AE291" t="s">
        <v>2734</v>
      </c>
    </row>
    <row r="292" spans="1:31" x14ac:dyDescent="0.3">
      <c r="A292" s="7">
        <v>46286</v>
      </c>
      <c r="B292" s="8">
        <v>0.16666666666666671</v>
      </c>
      <c r="C292" s="8">
        <v>0.18055555555555561</v>
      </c>
      <c r="D292" s="8">
        <v>0</v>
      </c>
      <c r="E292">
        <v>0.33</v>
      </c>
      <c r="F292">
        <v>40</v>
      </c>
      <c r="G292" t="s">
        <v>960</v>
      </c>
      <c r="O292" t="s">
        <v>3059</v>
      </c>
      <c r="P292" t="s">
        <v>654</v>
      </c>
      <c r="Q292" t="s">
        <v>3060</v>
      </c>
      <c r="R292">
        <v>0</v>
      </c>
      <c r="S292">
        <v>0</v>
      </c>
      <c r="T292">
        <v>45.218727999999999</v>
      </c>
      <c r="U292">
        <v>5.6931099999999999</v>
      </c>
      <c r="AD292" t="s">
        <v>2733</v>
      </c>
      <c r="AE292" t="s">
        <v>2734</v>
      </c>
    </row>
    <row r="293" spans="1:31" x14ac:dyDescent="0.3">
      <c r="A293" s="7">
        <v>46286</v>
      </c>
      <c r="B293" s="8">
        <v>0.16666666666666671</v>
      </c>
      <c r="C293" s="8">
        <v>0.1736111111111111</v>
      </c>
      <c r="D293" s="8">
        <v>0</v>
      </c>
      <c r="E293">
        <v>0.17</v>
      </c>
      <c r="F293">
        <v>230</v>
      </c>
      <c r="G293" t="s">
        <v>974</v>
      </c>
      <c r="O293" t="s">
        <v>3061</v>
      </c>
      <c r="P293" t="s">
        <v>283</v>
      </c>
      <c r="Q293" t="s">
        <v>3062</v>
      </c>
      <c r="R293">
        <v>0</v>
      </c>
      <c r="S293">
        <v>0</v>
      </c>
      <c r="T293">
        <v>45.170468999999997</v>
      </c>
      <c r="U293">
        <v>5.7347279999999996</v>
      </c>
      <c r="AD293" t="s">
        <v>2733</v>
      </c>
      <c r="AE293" t="s">
        <v>2734</v>
      </c>
    </row>
    <row r="294" spans="1:31" x14ac:dyDescent="0.3">
      <c r="A294" s="7">
        <v>46286</v>
      </c>
      <c r="B294" s="8">
        <v>0.33333333333333331</v>
      </c>
      <c r="C294" s="8">
        <v>0.36458333333333331</v>
      </c>
      <c r="D294" s="8">
        <v>0</v>
      </c>
      <c r="E294">
        <v>0.75</v>
      </c>
      <c r="F294">
        <v>78</v>
      </c>
      <c r="G294" t="s">
        <v>977</v>
      </c>
      <c r="O294" t="s">
        <v>1062</v>
      </c>
      <c r="P294" t="s">
        <v>373</v>
      </c>
      <c r="Q294" t="s">
        <v>373</v>
      </c>
      <c r="R294">
        <v>0</v>
      </c>
      <c r="S294">
        <v>0</v>
      </c>
      <c r="T294">
        <v>45.326113999999997</v>
      </c>
      <c r="U294">
        <v>5.563275</v>
      </c>
      <c r="AD294" t="s">
        <v>2733</v>
      </c>
      <c r="AE294" t="s">
        <v>2737</v>
      </c>
    </row>
    <row r="295" spans="1:31" x14ac:dyDescent="0.3">
      <c r="A295" s="7">
        <v>46286</v>
      </c>
      <c r="B295" s="8">
        <v>0.30902777777777779</v>
      </c>
      <c r="C295" s="8">
        <v>0.31944444444444442</v>
      </c>
      <c r="D295" s="8">
        <v>0</v>
      </c>
      <c r="E295">
        <v>0.25</v>
      </c>
      <c r="F295">
        <v>14</v>
      </c>
      <c r="G295" t="s">
        <v>959</v>
      </c>
      <c r="O295" t="s">
        <v>1998</v>
      </c>
      <c r="P295" t="s">
        <v>355</v>
      </c>
      <c r="Q295" t="s">
        <v>2000</v>
      </c>
      <c r="R295">
        <v>0</v>
      </c>
      <c r="S295">
        <v>0</v>
      </c>
      <c r="T295">
        <v>45.212302999999999</v>
      </c>
      <c r="U295">
        <v>5.7928930000000003</v>
      </c>
      <c r="AD295" t="s">
        <v>2733</v>
      </c>
      <c r="AE295" t="s">
        <v>2737</v>
      </c>
    </row>
    <row r="296" spans="1:31" x14ac:dyDescent="0.3">
      <c r="A296" s="7">
        <v>46286</v>
      </c>
      <c r="B296" s="8">
        <v>0.33333333333333331</v>
      </c>
      <c r="C296" s="8">
        <v>0.34722222222222221</v>
      </c>
      <c r="D296" s="8">
        <v>0</v>
      </c>
      <c r="E296">
        <v>0.33</v>
      </c>
      <c r="F296">
        <v>75</v>
      </c>
      <c r="G296" t="s">
        <v>970</v>
      </c>
      <c r="O296" t="s">
        <v>1912</v>
      </c>
      <c r="P296" t="s">
        <v>720</v>
      </c>
      <c r="Q296" t="s">
        <v>720</v>
      </c>
      <c r="R296">
        <v>0</v>
      </c>
      <c r="S296">
        <v>0</v>
      </c>
      <c r="T296">
        <v>45.177950000000003</v>
      </c>
      <c r="U296">
        <v>5.7124889999999997</v>
      </c>
      <c r="AD296" t="s">
        <v>2733</v>
      </c>
      <c r="AE296" t="s">
        <v>2737</v>
      </c>
    </row>
    <row r="297" spans="1:31" x14ac:dyDescent="0.3">
      <c r="A297" s="7">
        <v>46286</v>
      </c>
      <c r="B297" s="8">
        <v>0.29166666666666669</v>
      </c>
      <c r="C297" s="8">
        <v>0.2986111111111111</v>
      </c>
      <c r="D297" s="8">
        <v>0</v>
      </c>
      <c r="E297">
        <v>0.17</v>
      </c>
      <c r="F297">
        <v>230</v>
      </c>
      <c r="G297" t="s">
        <v>974</v>
      </c>
      <c r="O297" t="s">
        <v>3063</v>
      </c>
      <c r="P297" t="s">
        <v>80</v>
      </c>
      <c r="Q297" t="s">
        <v>3064</v>
      </c>
      <c r="R297">
        <v>0</v>
      </c>
      <c r="S297">
        <v>0</v>
      </c>
      <c r="T297">
        <v>45.188167999999997</v>
      </c>
      <c r="U297">
        <v>5.7248919999999996</v>
      </c>
      <c r="AD297" t="s">
        <v>2733</v>
      </c>
      <c r="AE297" t="s">
        <v>2734</v>
      </c>
    </row>
    <row r="298" spans="1:31" x14ac:dyDescent="0.3">
      <c r="A298" s="7">
        <v>46286</v>
      </c>
      <c r="B298" s="8">
        <v>0.16666666666666671</v>
      </c>
      <c r="C298" s="8">
        <v>0.1736111111111111</v>
      </c>
      <c r="D298" s="8">
        <v>0</v>
      </c>
      <c r="E298">
        <v>0.17</v>
      </c>
      <c r="F298">
        <v>38</v>
      </c>
      <c r="G298" t="s">
        <v>2803</v>
      </c>
      <c r="O298" t="s">
        <v>2920</v>
      </c>
      <c r="P298" t="s">
        <v>558</v>
      </c>
      <c r="Q298" t="s">
        <v>2921</v>
      </c>
      <c r="R298">
        <v>0</v>
      </c>
      <c r="S298">
        <v>0</v>
      </c>
      <c r="T298">
        <v>45.193044999999998</v>
      </c>
      <c r="U298">
        <v>5.7306739999999996</v>
      </c>
      <c r="AD298" t="s">
        <v>2733</v>
      </c>
      <c r="AE298" t="s">
        <v>2734</v>
      </c>
    </row>
    <row r="299" spans="1:31" x14ac:dyDescent="0.3">
      <c r="A299" s="7">
        <v>46286</v>
      </c>
      <c r="B299" s="8">
        <v>0.16666666666666671</v>
      </c>
      <c r="C299" s="8">
        <v>0.18055555555555561</v>
      </c>
      <c r="D299" s="8">
        <v>0</v>
      </c>
      <c r="E299">
        <v>0.33</v>
      </c>
      <c r="F299">
        <v>72</v>
      </c>
      <c r="G299" t="s">
        <v>978</v>
      </c>
      <c r="O299" t="s">
        <v>3065</v>
      </c>
      <c r="P299" t="s">
        <v>437</v>
      </c>
      <c r="Q299" t="s">
        <v>3066</v>
      </c>
      <c r="R299">
        <v>0</v>
      </c>
      <c r="S299">
        <v>0</v>
      </c>
      <c r="T299">
        <v>45.569980999999999</v>
      </c>
      <c r="U299">
        <v>5.9331420000000001</v>
      </c>
      <c r="AD299" t="s">
        <v>2733</v>
      </c>
      <c r="AE299" t="s">
        <v>2734</v>
      </c>
    </row>
    <row r="300" spans="1:31" x14ac:dyDescent="0.3">
      <c r="A300" s="7">
        <v>46286</v>
      </c>
      <c r="B300" s="8">
        <v>0.2986111111111111</v>
      </c>
      <c r="C300" s="8">
        <v>0.30902777777777779</v>
      </c>
      <c r="D300" s="8">
        <v>0</v>
      </c>
      <c r="E300">
        <v>0.25</v>
      </c>
      <c r="F300">
        <v>83</v>
      </c>
      <c r="G300" t="s">
        <v>975</v>
      </c>
      <c r="H300" s="8">
        <v>0.4597222222222222</v>
      </c>
      <c r="I300" s="8">
        <v>0.54166666666666663</v>
      </c>
      <c r="L300">
        <v>1.97</v>
      </c>
      <c r="M300">
        <v>1.97</v>
      </c>
      <c r="N300">
        <v>1.72</v>
      </c>
      <c r="O300" t="s">
        <v>2680</v>
      </c>
      <c r="P300" t="s">
        <v>619</v>
      </c>
      <c r="Q300" t="s">
        <v>619</v>
      </c>
      <c r="R300">
        <v>0</v>
      </c>
      <c r="S300">
        <v>0</v>
      </c>
      <c r="T300">
        <v>45.350074999999997</v>
      </c>
      <c r="U300">
        <v>5.5982919999999998</v>
      </c>
      <c r="AD300" t="s">
        <v>2733</v>
      </c>
      <c r="AE300" t="s">
        <v>2737</v>
      </c>
    </row>
    <row r="301" spans="1:31" x14ac:dyDescent="0.3">
      <c r="A301" s="7">
        <v>46286</v>
      </c>
      <c r="B301" s="8">
        <v>0.16666666666666671</v>
      </c>
      <c r="C301" s="8">
        <v>0.1875</v>
      </c>
      <c r="D301" s="8">
        <v>0</v>
      </c>
      <c r="E301">
        <v>0.5</v>
      </c>
      <c r="F301">
        <v>50</v>
      </c>
      <c r="G301" t="s">
        <v>879</v>
      </c>
      <c r="H301" s="8">
        <v>0.22847222222222219</v>
      </c>
      <c r="I301" s="8">
        <v>0.26458333333333328</v>
      </c>
      <c r="L301">
        <v>0.87</v>
      </c>
      <c r="M301">
        <v>0.87</v>
      </c>
      <c r="N301">
        <v>0.37</v>
      </c>
      <c r="O301" t="s">
        <v>2198</v>
      </c>
      <c r="P301" t="s">
        <v>2199</v>
      </c>
      <c r="Q301" t="s">
        <v>2201</v>
      </c>
      <c r="R301">
        <v>0</v>
      </c>
      <c r="S301">
        <v>0</v>
      </c>
      <c r="T301">
        <v>45.363495</v>
      </c>
      <c r="U301">
        <v>5.5875139999999996</v>
      </c>
      <c r="AD301" t="s">
        <v>2733</v>
      </c>
      <c r="AE301" t="s">
        <v>2737</v>
      </c>
    </row>
    <row r="302" spans="1:31" x14ac:dyDescent="0.3">
      <c r="A302" s="7">
        <v>46286</v>
      </c>
      <c r="B302" s="8">
        <v>0.16666666666666671</v>
      </c>
      <c r="C302" s="8">
        <v>0.18055555555555561</v>
      </c>
      <c r="D302" s="8">
        <v>0</v>
      </c>
      <c r="E302">
        <v>0.33</v>
      </c>
      <c r="F302">
        <v>33</v>
      </c>
      <c r="G302" t="s">
        <v>3006</v>
      </c>
      <c r="H302" s="8"/>
      <c r="I302" s="8"/>
      <c r="O302" t="s">
        <v>3067</v>
      </c>
      <c r="P302" t="s">
        <v>461</v>
      </c>
      <c r="Q302" t="s">
        <v>3068</v>
      </c>
      <c r="R302">
        <v>0</v>
      </c>
      <c r="S302">
        <v>0</v>
      </c>
      <c r="T302">
        <v>45.183819</v>
      </c>
      <c r="U302">
        <v>5.8002149999999997</v>
      </c>
      <c r="AD302" t="s">
        <v>2733</v>
      </c>
      <c r="AE302" t="s">
        <v>2734</v>
      </c>
    </row>
    <row r="303" spans="1:31" x14ac:dyDescent="0.3">
      <c r="A303" s="7">
        <v>46286</v>
      </c>
      <c r="B303" s="8">
        <v>0.29166666666666669</v>
      </c>
      <c r="C303" s="8">
        <v>0.2986111111111111</v>
      </c>
      <c r="D303" s="8">
        <v>0</v>
      </c>
      <c r="E303">
        <v>0.17</v>
      </c>
      <c r="F303">
        <v>76</v>
      </c>
      <c r="G303" t="s">
        <v>863</v>
      </c>
      <c r="H303" s="8"/>
      <c r="I303" s="8"/>
      <c r="O303" t="s">
        <v>3069</v>
      </c>
      <c r="P303" t="s">
        <v>699</v>
      </c>
      <c r="Q303" t="s">
        <v>3070</v>
      </c>
      <c r="R303">
        <v>0</v>
      </c>
      <c r="S303">
        <v>0</v>
      </c>
      <c r="T303">
        <v>45.193389000000003</v>
      </c>
      <c r="U303">
        <v>5.7156229999999999</v>
      </c>
      <c r="AD303" t="s">
        <v>2733</v>
      </c>
      <c r="AE303" t="s">
        <v>2734</v>
      </c>
    </row>
    <row r="304" spans="1:31" x14ac:dyDescent="0.3">
      <c r="A304" s="7">
        <v>46286</v>
      </c>
      <c r="B304" s="8">
        <v>0.33333333333333331</v>
      </c>
      <c r="C304" s="8">
        <v>0.4236111111111111</v>
      </c>
      <c r="D304" s="8">
        <v>0</v>
      </c>
      <c r="E304">
        <v>2.17</v>
      </c>
      <c r="F304">
        <v>41</v>
      </c>
      <c r="G304" t="s">
        <v>907</v>
      </c>
      <c r="H304" s="8">
        <v>0.3888888888888889</v>
      </c>
      <c r="I304" s="8">
        <v>0.46944444444444439</v>
      </c>
      <c r="L304">
        <v>1.93</v>
      </c>
      <c r="M304">
        <v>1.93</v>
      </c>
      <c r="N304">
        <v>-0.23</v>
      </c>
      <c r="O304" t="s">
        <v>2390</v>
      </c>
      <c r="P304" t="s">
        <v>422</v>
      </c>
      <c r="Q304" t="s">
        <v>2392</v>
      </c>
      <c r="R304">
        <v>0</v>
      </c>
      <c r="S304">
        <v>0</v>
      </c>
      <c r="T304">
        <v>45.369473999999997</v>
      </c>
      <c r="U304">
        <v>5.5835160000000004</v>
      </c>
      <c r="AD304" t="s">
        <v>2733</v>
      </c>
      <c r="AE304" t="s">
        <v>2737</v>
      </c>
    </row>
    <row r="305" spans="1:31" x14ac:dyDescent="0.3">
      <c r="A305" s="7">
        <v>46286</v>
      </c>
      <c r="B305" s="8">
        <v>0.16666666666666671</v>
      </c>
      <c r="C305" s="8">
        <v>0.17708333333333329</v>
      </c>
      <c r="D305" s="8">
        <v>0</v>
      </c>
      <c r="E305">
        <v>0.25</v>
      </c>
      <c r="F305">
        <v>221</v>
      </c>
      <c r="G305" t="s">
        <v>2803</v>
      </c>
      <c r="Q305" t="s">
        <v>832</v>
      </c>
      <c r="R305">
        <v>0</v>
      </c>
      <c r="S305">
        <v>0</v>
      </c>
      <c r="T305">
        <v>45.162475999999998</v>
      </c>
      <c r="U305">
        <v>5.7165179999999998</v>
      </c>
    </row>
    <row r="306" spans="1:31" x14ac:dyDescent="0.3">
      <c r="A306" s="7">
        <v>46286</v>
      </c>
      <c r="B306" s="8">
        <v>0.29166666666666669</v>
      </c>
      <c r="C306" s="8">
        <v>0.2986111111111111</v>
      </c>
      <c r="D306" s="8">
        <v>0</v>
      </c>
      <c r="E306">
        <v>0.17</v>
      </c>
      <c r="F306">
        <v>43</v>
      </c>
      <c r="G306" t="s">
        <v>849</v>
      </c>
      <c r="H306" s="8"/>
      <c r="I306" s="8"/>
      <c r="O306" t="s">
        <v>848</v>
      </c>
      <c r="P306" t="s">
        <v>669</v>
      </c>
      <c r="Q306" t="s">
        <v>3071</v>
      </c>
      <c r="R306">
        <v>0</v>
      </c>
      <c r="S306">
        <v>0</v>
      </c>
      <c r="T306">
        <v>45.229419</v>
      </c>
      <c r="U306">
        <v>5.6816570000000004</v>
      </c>
      <c r="AD306" t="s">
        <v>2733</v>
      </c>
      <c r="AE306" t="s">
        <v>2734</v>
      </c>
    </row>
    <row r="307" spans="1:31" x14ac:dyDescent="0.3">
      <c r="A307" s="7">
        <v>46286</v>
      </c>
      <c r="B307" s="8">
        <v>0.16666666666666671</v>
      </c>
      <c r="C307" s="8">
        <v>0.18055555555555561</v>
      </c>
      <c r="D307" s="8">
        <v>0</v>
      </c>
      <c r="E307">
        <v>0.33</v>
      </c>
      <c r="F307">
        <v>74</v>
      </c>
      <c r="G307" t="s">
        <v>892</v>
      </c>
      <c r="O307" t="s">
        <v>3072</v>
      </c>
      <c r="P307" t="s">
        <v>364</v>
      </c>
      <c r="Q307" t="s">
        <v>3073</v>
      </c>
      <c r="R307">
        <v>0</v>
      </c>
      <c r="S307">
        <v>0</v>
      </c>
      <c r="T307">
        <v>45.187527000000003</v>
      </c>
      <c r="U307">
        <v>5.7106579999999996</v>
      </c>
      <c r="AD307" t="s">
        <v>2733</v>
      </c>
      <c r="AE307" t="s">
        <v>2734</v>
      </c>
    </row>
    <row r="308" spans="1:31" x14ac:dyDescent="0.3">
      <c r="A308" s="7">
        <v>46286</v>
      </c>
      <c r="B308" s="8">
        <v>0.29166666666666669</v>
      </c>
      <c r="C308" s="8">
        <v>0.30555555555555558</v>
      </c>
      <c r="D308" s="8">
        <v>0</v>
      </c>
      <c r="E308">
        <v>0.33</v>
      </c>
      <c r="F308">
        <v>86</v>
      </c>
      <c r="G308" t="s">
        <v>861</v>
      </c>
      <c r="H308" s="8">
        <v>0.2388888888888889</v>
      </c>
      <c r="I308" s="8">
        <v>0.2388888888888889</v>
      </c>
      <c r="O308" t="s">
        <v>3074</v>
      </c>
      <c r="P308" t="s">
        <v>353</v>
      </c>
      <c r="Q308" t="s">
        <v>3075</v>
      </c>
      <c r="R308">
        <v>0</v>
      </c>
      <c r="S308">
        <v>0</v>
      </c>
      <c r="T308">
        <v>45.166998999999997</v>
      </c>
      <c r="U308">
        <v>5.7281519999999997</v>
      </c>
      <c r="AD308" t="s">
        <v>2733</v>
      </c>
      <c r="AE308" t="s">
        <v>2734</v>
      </c>
    </row>
    <row r="309" spans="1:31" x14ac:dyDescent="0.3">
      <c r="A309" s="7">
        <v>46286</v>
      </c>
      <c r="B309" s="8">
        <v>0.16666666666666671</v>
      </c>
      <c r="C309" s="8">
        <v>0.18055555555555561</v>
      </c>
      <c r="D309" s="8">
        <v>0</v>
      </c>
      <c r="E309">
        <v>0.33</v>
      </c>
      <c r="F309">
        <v>22</v>
      </c>
      <c r="G309" t="s">
        <v>979</v>
      </c>
      <c r="O309" t="s">
        <v>3076</v>
      </c>
      <c r="P309" t="s">
        <v>291</v>
      </c>
      <c r="Q309" t="s">
        <v>3077</v>
      </c>
      <c r="R309">
        <v>0</v>
      </c>
      <c r="S309">
        <v>0</v>
      </c>
      <c r="T309">
        <v>45.150571999999997</v>
      </c>
      <c r="U309">
        <v>5.7256600000000004</v>
      </c>
      <c r="AD309" t="s">
        <v>2733</v>
      </c>
      <c r="AE309" t="s">
        <v>2734</v>
      </c>
    </row>
    <row r="310" spans="1:31" x14ac:dyDescent="0.3">
      <c r="A310" s="7">
        <v>46286</v>
      </c>
      <c r="B310" s="8">
        <v>0.33333333333333331</v>
      </c>
      <c r="C310" s="8">
        <v>0.37847222222222221</v>
      </c>
      <c r="D310" s="8">
        <v>0</v>
      </c>
      <c r="E310">
        <v>1.08</v>
      </c>
      <c r="F310">
        <v>210</v>
      </c>
      <c r="G310" t="s">
        <v>905</v>
      </c>
      <c r="H310" s="8"/>
      <c r="I310" s="8"/>
      <c r="O310" t="s">
        <v>1732</v>
      </c>
      <c r="P310" t="s">
        <v>305</v>
      </c>
      <c r="Q310" t="s">
        <v>1734</v>
      </c>
      <c r="R310">
        <v>0</v>
      </c>
      <c r="S310">
        <v>0</v>
      </c>
      <c r="T310">
        <v>45.270997000000001</v>
      </c>
      <c r="U310">
        <v>5.8666859999999996</v>
      </c>
      <c r="AD310" t="s">
        <v>2733</v>
      </c>
      <c r="AE310" t="s">
        <v>2737</v>
      </c>
    </row>
    <row r="311" spans="1:31" x14ac:dyDescent="0.3">
      <c r="A311" s="7">
        <v>46286</v>
      </c>
      <c r="B311" s="8">
        <v>0.25</v>
      </c>
      <c r="C311" s="8">
        <v>0.26041666666666669</v>
      </c>
      <c r="D311" s="8">
        <v>0</v>
      </c>
      <c r="E311">
        <v>0.25</v>
      </c>
      <c r="F311">
        <v>16</v>
      </c>
      <c r="G311" t="s">
        <v>853</v>
      </c>
      <c r="O311" t="s">
        <v>3078</v>
      </c>
      <c r="P311" t="s">
        <v>627</v>
      </c>
      <c r="Q311" t="s">
        <v>3079</v>
      </c>
      <c r="R311">
        <v>0</v>
      </c>
      <c r="S311">
        <v>0</v>
      </c>
      <c r="T311">
        <v>45.187038000000001</v>
      </c>
      <c r="U311">
        <v>5.719214</v>
      </c>
      <c r="AD311" t="s">
        <v>2733</v>
      </c>
      <c r="AE311" t="s">
        <v>2734</v>
      </c>
    </row>
    <row r="312" spans="1:31" x14ac:dyDescent="0.3">
      <c r="A312" s="7">
        <v>46286</v>
      </c>
      <c r="B312" s="8">
        <v>0.16666666666666671</v>
      </c>
      <c r="C312" s="8">
        <v>0.1736111111111111</v>
      </c>
      <c r="D312" s="8">
        <v>0</v>
      </c>
      <c r="E312">
        <v>0.17</v>
      </c>
      <c r="F312">
        <v>74</v>
      </c>
      <c r="G312" t="s">
        <v>892</v>
      </c>
      <c r="O312" t="s">
        <v>2955</v>
      </c>
      <c r="P312" t="s">
        <v>412</v>
      </c>
      <c r="Q312" t="s">
        <v>2956</v>
      </c>
      <c r="R312">
        <v>0</v>
      </c>
      <c r="S312">
        <v>0</v>
      </c>
      <c r="T312">
        <v>45.190578000000002</v>
      </c>
      <c r="U312">
        <v>5.7182940000000002</v>
      </c>
      <c r="AD312" t="s">
        <v>2733</v>
      </c>
      <c r="AE312" t="s">
        <v>2734</v>
      </c>
    </row>
    <row r="313" spans="1:31" x14ac:dyDescent="0.3">
      <c r="A313" s="7">
        <v>46286</v>
      </c>
      <c r="B313" s="8">
        <v>0.33333333333333331</v>
      </c>
      <c r="C313" s="8">
        <v>0.34722222222222221</v>
      </c>
      <c r="D313" s="8">
        <v>0</v>
      </c>
      <c r="E313">
        <v>0.33</v>
      </c>
      <c r="F313">
        <v>68</v>
      </c>
      <c r="G313" t="s">
        <v>948</v>
      </c>
      <c r="O313" t="s">
        <v>2456</v>
      </c>
      <c r="P313" t="s">
        <v>188</v>
      </c>
      <c r="Q313" t="s">
        <v>3080</v>
      </c>
      <c r="R313">
        <v>0</v>
      </c>
      <c r="S313">
        <v>0</v>
      </c>
      <c r="T313">
        <v>45.189202999999999</v>
      </c>
      <c r="U313">
        <v>5.7345119999999996</v>
      </c>
      <c r="AD313" t="s">
        <v>2733</v>
      </c>
      <c r="AE313" t="s">
        <v>2737</v>
      </c>
    </row>
    <row r="314" spans="1:31" x14ac:dyDescent="0.3">
      <c r="A314" s="7">
        <v>46286</v>
      </c>
      <c r="B314" s="8">
        <v>0.25</v>
      </c>
      <c r="C314" s="8">
        <v>0.2638888888888889</v>
      </c>
      <c r="D314" s="8">
        <v>0</v>
      </c>
      <c r="E314">
        <v>0.33</v>
      </c>
      <c r="F314">
        <v>200</v>
      </c>
      <c r="G314" t="s">
        <v>949</v>
      </c>
      <c r="O314" t="s">
        <v>3081</v>
      </c>
      <c r="P314" t="s">
        <v>633</v>
      </c>
      <c r="Q314" t="s">
        <v>3082</v>
      </c>
      <c r="R314">
        <v>0</v>
      </c>
      <c r="S314">
        <v>0</v>
      </c>
      <c r="T314">
        <v>45.173938999999997</v>
      </c>
      <c r="U314">
        <v>5.7402990000000003</v>
      </c>
      <c r="AD314" t="s">
        <v>2733</v>
      </c>
      <c r="AE314" t="s">
        <v>2734</v>
      </c>
    </row>
    <row r="315" spans="1:31" x14ac:dyDescent="0.3">
      <c r="A315" s="7">
        <v>46286</v>
      </c>
      <c r="B315" s="8">
        <v>0.33333333333333331</v>
      </c>
      <c r="C315" s="8">
        <v>0.41666666666666669</v>
      </c>
      <c r="D315" s="8">
        <v>0</v>
      </c>
      <c r="E315">
        <v>2</v>
      </c>
      <c r="F315">
        <v>43</v>
      </c>
      <c r="G315" t="s">
        <v>849</v>
      </c>
      <c r="O315" t="s">
        <v>1921</v>
      </c>
      <c r="P315" t="s">
        <v>420</v>
      </c>
      <c r="Q315" t="s">
        <v>1923</v>
      </c>
      <c r="R315">
        <v>0</v>
      </c>
      <c r="S315">
        <v>0</v>
      </c>
      <c r="T315">
        <v>45.208322000000003</v>
      </c>
      <c r="U315">
        <v>5.6714190000000002</v>
      </c>
      <c r="AD315" t="s">
        <v>2733</v>
      </c>
      <c r="AE315" t="s">
        <v>2737</v>
      </c>
    </row>
    <row r="316" spans="1:31" x14ac:dyDescent="0.3">
      <c r="A316" s="7">
        <v>46286</v>
      </c>
      <c r="B316" s="8">
        <v>0.16666666666666671</v>
      </c>
      <c r="C316" s="8">
        <v>0.18055555555555561</v>
      </c>
      <c r="D316" s="8">
        <v>0</v>
      </c>
      <c r="E316">
        <v>0.33</v>
      </c>
      <c r="F316">
        <v>65</v>
      </c>
      <c r="G316" t="s">
        <v>870</v>
      </c>
      <c r="O316" t="s">
        <v>3083</v>
      </c>
      <c r="P316" t="s">
        <v>770</v>
      </c>
      <c r="Q316" t="s">
        <v>3084</v>
      </c>
      <c r="R316">
        <v>0</v>
      </c>
      <c r="S316">
        <v>0</v>
      </c>
      <c r="T316">
        <v>45.181204999999999</v>
      </c>
      <c r="U316">
        <v>5.689368</v>
      </c>
      <c r="AD316" t="s">
        <v>2733</v>
      </c>
      <c r="AE316" t="s">
        <v>2734</v>
      </c>
    </row>
    <row r="317" spans="1:31" x14ac:dyDescent="0.3">
      <c r="A317" s="7">
        <v>46286</v>
      </c>
      <c r="B317" s="8">
        <v>0.16666666666666671</v>
      </c>
      <c r="C317" s="8">
        <v>0.1736111111111111</v>
      </c>
      <c r="D317" s="8">
        <v>0</v>
      </c>
      <c r="E317">
        <v>0.17</v>
      </c>
      <c r="F317">
        <v>230</v>
      </c>
      <c r="G317" t="s">
        <v>974</v>
      </c>
      <c r="O317" t="s">
        <v>2966</v>
      </c>
      <c r="P317" t="s">
        <v>50</v>
      </c>
      <c r="Q317" t="s">
        <v>50</v>
      </c>
      <c r="R317">
        <v>0</v>
      </c>
      <c r="S317">
        <v>0</v>
      </c>
      <c r="T317">
        <v>45.184576999999997</v>
      </c>
      <c r="U317">
        <v>5.720396</v>
      </c>
      <c r="AD317" t="s">
        <v>2733</v>
      </c>
      <c r="AE317" t="s">
        <v>2734</v>
      </c>
    </row>
    <row r="318" spans="1:31" x14ac:dyDescent="0.3">
      <c r="A318" s="7">
        <v>46286</v>
      </c>
      <c r="B318" s="8">
        <v>0.33333333333333331</v>
      </c>
      <c r="C318" s="8">
        <v>0.37847222222222221</v>
      </c>
      <c r="D318" s="8">
        <v>0</v>
      </c>
      <c r="E318">
        <v>1.08</v>
      </c>
      <c r="F318">
        <v>230</v>
      </c>
      <c r="G318" t="s">
        <v>974</v>
      </c>
      <c r="O318" t="s">
        <v>2452</v>
      </c>
      <c r="P318" t="s">
        <v>2453</v>
      </c>
      <c r="Q318" t="s">
        <v>610</v>
      </c>
      <c r="R318">
        <v>0</v>
      </c>
      <c r="S318">
        <v>0</v>
      </c>
      <c r="T318">
        <v>45.170372</v>
      </c>
      <c r="U318">
        <v>5.7396019999999996</v>
      </c>
      <c r="AD318" t="s">
        <v>2733</v>
      </c>
      <c r="AE318" t="s">
        <v>2737</v>
      </c>
    </row>
    <row r="319" spans="1:31" x14ac:dyDescent="0.3">
      <c r="A319" s="7">
        <v>46286</v>
      </c>
      <c r="B319" s="8">
        <v>0.33333333333333331</v>
      </c>
      <c r="C319" s="8">
        <v>0.34722222222222221</v>
      </c>
      <c r="D319" s="8">
        <v>0</v>
      </c>
      <c r="E319">
        <v>0.33</v>
      </c>
      <c r="F319">
        <v>68</v>
      </c>
      <c r="G319" t="s">
        <v>948</v>
      </c>
      <c r="O319" t="s">
        <v>2464</v>
      </c>
      <c r="P319" t="s">
        <v>612</v>
      </c>
      <c r="Q319" t="s">
        <v>3085</v>
      </c>
      <c r="R319">
        <v>0</v>
      </c>
      <c r="S319">
        <v>0</v>
      </c>
      <c r="T319">
        <v>45.188958</v>
      </c>
      <c r="U319">
        <v>5.7346690000000002</v>
      </c>
      <c r="AD319" t="s">
        <v>2733</v>
      </c>
      <c r="AE319" t="s">
        <v>2737</v>
      </c>
    </row>
    <row r="320" spans="1:31" x14ac:dyDescent="0.3">
      <c r="A320" s="7">
        <v>46286</v>
      </c>
      <c r="B320" s="8">
        <v>0.29166666666666669</v>
      </c>
      <c r="C320" s="8">
        <v>0.30555555555555558</v>
      </c>
      <c r="D320" s="8">
        <v>0</v>
      </c>
      <c r="E320">
        <v>0.33</v>
      </c>
      <c r="F320">
        <v>86</v>
      </c>
      <c r="G320" t="s">
        <v>861</v>
      </c>
      <c r="H320" s="8">
        <v>0.17222222222222219</v>
      </c>
      <c r="I320" s="8">
        <v>0.18055555555555561</v>
      </c>
      <c r="L320">
        <v>0.2</v>
      </c>
      <c r="M320">
        <v>0.2</v>
      </c>
      <c r="N320">
        <v>-0.13</v>
      </c>
      <c r="O320" t="s">
        <v>3086</v>
      </c>
      <c r="P320" t="s">
        <v>748</v>
      </c>
      <c r="Q320" t="s">
        <v>3087</v>
      </c>
      <c r="R320">
        <v>0</v>
      </c>
      <c r="S320">
        <v>0</v>
      </c>
      <c r="T320">
        <v>45.187277999999999</v>
      </c>
      <c r="U320">
        <v>5.7462960000000001</v>
      </c>
      <c r="AD320" t="s">
        <v>2733</v>
      </c>
      <c r="AE320" t="s">
        <v>2734</v>
      </c>
    </row>
    <row r="321" spans="1:31" x14ac:dyDescent="0.3">
      <c r="A321" s="7">
        <v>46286</v>
      </c>
      <c r="B321" s="8">
        <v>0.16666666666666671</v>
      </c>
      <c r="C321" s="8">
        <v>0.1736111111111111</v>
      </c>
      <c r="D321" s="8">
        <v>0</v>
      </c>
      <c r="E321">
        <v>0.17</v>
      </c>
      <c r="F321">
        <v>46</v>
      </c>
      <c r="G321" t="s">
        <v>963</v>
      </c>
      <c r="O321" t="s">
        <v>2967</v>
      </c>
      <c r="P321" t="s">
        <v>104</v>
      </c>
      <c r="Q321" t="s">
        <v>2968</v>
      </c>
      <c r="R321">
        <v>0</v>
      </c>
      <c r="S321">
        <v>0</v>
      </c>
      <c r="T321">
        <v>45.178600000000003</v>
      </c>
      <c r="U321">
        <v>5.708291</v>
      </c>
      <c r="AD321" t="s">
        <v>2733</v>
      </c>
      <c r="AE321" t="s">
        <v>2734</v>
      </c>
    </row>
    <row r="322" spans="1:31" x14ac:dyDescent="0.3">
      <c r="A322" s="7">
        <v>46286</v>
      </c>
      <c r="B322" s="8">
        <v>0.61111111111111116</v>
      </c>
      <c r="C322" s="8">
        <v>0.62152777777777779</v>
      </c>
      <c r="D322" s="8">
        <v>0</v>
      </c>
      <c r="E322">
        <v>0.25</v>
      </c>
      <c r="F322">
        <v>65</v>
      </c>
      <c r="G322" t="s">
        <v>870</v>
      </c>
      <c r="H322" s="8">
        <v>0.47708333333333341</v>
      </c>
      <c r="I322" s="8">
        <v>0.48888888888888887</v>
      </c>
      <c r="L322">
        <v>0.28000000000000003</v>
      </c>
      <c r="M322">
        <v>0.28000000000000003</v>
      </c>
      <c r="N322">
        <v>0.03</v>
      </c>
      <c r="O322" t="s">
        <v>1594</v>
      </c>
      <c r="P322" t="s">
        <v>366</v>
      </c>
      <c r="Q322" t="s">
        <v>3088</v>
      </c>
      <c r="R322">
        <v>0</v>
      </c>
      <c r="S322">
        <v>0</v>
      </c>
      <c r="T322">
        <v>45.181280000000001</v>
      </c>
      <c r="U322">
        <v>5.6889940000000001</v>
      </c>
      <c r="AD322" t="s">
        <v>2733</v>
      </c>
      <c r="AE322" t="s">
        <v>2737</v>
      </c>
    </row>
    <row r="323" spans="1:31" x14ac:dyDescent="0.3">
      <c r="A323" s="7">
        <v>46286</v>
      </c>
      <c r="B323" s="8">
        <v>0.33333333333333331</v>
      </c>
      <c r="C323" s="8">
        <v>0.35416666666666669</v>
      </c>
      <c r="D323" s="8">
        <v>0</v>
      </c>
      <c r="E323">
        <v>0.5</v>
      </c>
      <c r="F323">
        <v>100</v>
      </c>
      <c r="G323" t="s">
        <v>967</v>
      </c>
      <c r="H323" s="8">
        <v>0.39861111111111108</v>
      </c>
      <c r="I323" s="8"/>
      <c r="L323">
        <v>-9.57</v>
      </c>
      <c r="O323" t="s">
        <v>1590</v>
      </c>
      <c r="P323" t="s">
        <v>477</v>
      </c>
      <c r="Q323" t="s">
        <v>1593</v>
      </c>
      <c r="R323">
        <v>0</v>
      </c>
      <c r="S323">
        <v>0</v>
      </c>
      <c r="T323">
        <v>45.158681999999999</v>
      </c>
      <c r="U323">
        <v>5.7574820000000004</v>
      </c>
      <c r="AD323" t="s">
        <v>2733</v>
      </c>
      <c r="AE323" t="s">
        <v>2737</v>
      </c>
    </row>
    <row r="324" spans="1:31" x14ac:dyDescent="0.3">
      <c r="A324" s="7">
        <v>46286</v>
      </c>
      <c r="B324" s="8">
        <v>0.33333333333333331</v>
      </c>
      <c r="C324" s="8">
        <v>0.34722222222222221</v>
      </c>
      <c r="D324" s="8">
        <v>0</v>
      </c>
      <c r="E324">
        <v>0.33</v>
      </c>
      <c r="F324">
        <v>20</v>
      </c>
      <c r="G324" t="s">
        <v>950</v>
      </c>
      <c r="O324" t="s">
        <v>1462</v>
      </c>
      <c r="P324" t="s">
        <v>189</v>
      </c>
      <c r="Q324" t="s">
        <v>189</v>
      </c>
      <c r="R324">
        <v>0</v>
      </c>
      <c r="S324">
        <v>0</v>
      </c>
      <c r="T324">
        <v>45.174804999999999</v>
      </c>
      <c r="U324">
        <v>5.7285779999999997</v>
      </c>
      <c r="AD324" t="s">
        <v>2733</v>
      </c>
      <c r="AE324" t="s">
        <v>2737</v>
      </c>
    </row>
    <row r="325" spans="1:31" x14ac:dyDescent="0.3">
      <c r="A325" s="7">
        <v>46286</v>
      </c>
      <c r="B325" s="8">
        <v>0.33333333333333331</v>
      </c>
      <c r="C325" s="8">
        <v>0.34722222222222221</v>
      </c>
      <c r="D325" s="8">
        <v>0</v>
      </c>
      <c r="E325">
        <v>0.33</v>
      </c>
      <c r="F325">
        <v>33</v>
      </c>
      <c r="G325" t="s">
        <v>3006</v>
      </c>
      <c r="H325" s="8"/>
      <c r="I325" s="8"/>
      <c r="O325" t="s">
        <v>2107</v>
      </c>
      <c r="P325" t="s">
        <v>663</v>
      </c>
      <c r="Q325" t="s">
        <v>663</v>
      </c>
      <c r="R325">
        <v>0</v>
      </c>
      <c r="S325">
        <v>0</v>
      </c>
      <c r="T325">
        <v>45.183</v>
      </c>
      <c r="U325">
        <v>5.790133</v>
      </c>
      <c r="AD325" t="s">
        <v>2733</v>
      </c>
      <c r="AE325" t="s">
        <v>2737</v>
      </c>
    </row>
    <row r="326" spans="1:31" x14ac:dyDescent="0.3">
      <c r="A326" s="7">
        <v>46286</v>
      </c>
      <c r="B326" s="8">
        <v>0.29166666666666669</v>
      </c>
      <c r="C326" s="8">
        <v>0.2986111111111111</v>
      </c>
      <c r="D326" s="8">
        <v>0</v>
      </c>
      <c r="E326">
        <v>0.17</v>
      </c>
      <c r="F326">
        <v>88</v>
      </c>
      <c r="G326" t="s">
        <v>894</v>
      </c>
      <c r="H326" s="8"/>
      <c r="O326" t="s">
        <v>909</v>
      </c>
      <c r="P326" t="s">
        <v>824</v>
      </c>
      <c r="Q326" t="s">
        <v>3089</v>
      </c>
      <c r="R326">
        <v>0</v>
      </c>
      <c r="S326">
        <v>0</v>
      </c>
      <c r="T326">
        <v>45.105769000000002</v>
      </c>
      <c r="U326">
        <v>5.747052</v>
      </c>
      <c r="AD326" t="s">
        <v>2733</v>
      </c>
      <c r="AE326" t="s">
        <v>2734</v>
      </c>
    </row>
    <row r="327" spans="1:31" x14ac:dyDescent="0.3">
      <c r="A327" s="7">
        <v>46286</v>
      </c>
      <c r="B327" s="8">
        <v>0.33333333333333331</v>
      </c>
      <c r="C327" s="8">
        <v>0.34722222222222221</v>
      </c>
      <c r="D327" s="8">
        <v>0</v>
      </c>
      <c r="E327">
        <v>0.33</v>
      </c>
      <c r="F327">
        <v>44</v>
      </c>
      <c r="G327" t="s">
        <v>865</v>
      </c>
      <c r="O327" t="s">
        <v>864</v>
      </c>
      <c r="P327" t="s">
        <v>829</v>
      </c>
      <c r="Q327" t="s">
        <v>829</v>
      </c>
      <c r="R327">
        <v>0</v>
      </c>
      <c r="S327">
        <v>0</v>
      </c>
      <c r="T327">
        <v>45.194932000000001</v>
      </c>
      <c r="U327">
        <v>5.6780390000000001</v>
      </c>
      <c r="AD327" t="s">
        <v>2733</v>
      </c>
      <c r="AE327" t="s">
        <v>2737</v>
      </c>
    </row>
    <row r="328" spans="1:31" x14ac:dyDescent="0.3">
      <c r="A328" s="7">
        <v>46286</v>
      </c>
      <c r="B328" s="8">
        <v>0.33333333333333331</v>
      </c>
      <c r="C328" s="8">
        <v>0.35416666666666669</v>
      </c>
      <c r="D328" s="8">
        <v>0</v>
      </c>
      <c r="E328">
        <v>0.5</v>
      </c>
      <c r="F328">
        <v>18</v>
      </c>
      <c r="G328" t="s">
        <v>2826</v>
      </c>
      <c r="H328" s="8">
        <v>0.42569444444444438</v>
      </c>
      <c r="I328" s="8">
        <v>0.43819444444444439</v>
      </c>
      <c r="L328">
        <v>0.3</v>
      </c>
      <c r="M328">
        <v>0.3</v>
      </c>
      <c r="N328">
        <v>-0.2</v>
      </c>
      <c r="O328" t="s">
        <v>1656</v>
      </c>
      <c r="P328" t="s">
        <v>706</v>
      </c>
      <c r="Q328" t="s">
        <v>706</v>
      </c>
      <c r="R328">
        <v>0</v>
      </c>
      <c r="S328">
        <v>0</v>
      </c>
      <c r="T328">
        <v>45.176924999999997</v>
      </c>
      <c r="U328">
        <v>5.7132199999999997</v>
      </c>
      <c r="AD328" t="s">
        <v>2733</v>
      </c>
      <c r="AE328" t="s">
        <v>2737</v>
      </c>
    </row>
    <row r="329" spans="1:31" x14ac:dyDescent="0.3">
      <c r="A329" s="7">
        <v>46286</v>
      </c>
      <c r="B329" s="8">
        <v>0.25</v>
      </c>
      <c r="C329" s="8">
        <v>0.26041666666666669</v>
      </c>
      <c r="D329" s="8">
        <v>0</v>
      </c>
      <c r="E329">
        <v>0.25</v>
      </c>
      <c r="F329">
        <v>48</v>
      </c>
      <c r="G329" t="s">
        <v>951</v>
      </c>
      <c r="O329" t="s">
        <v>3090</v>
      </c>
      <c r="P329" t="s">
        <v>414</v>
      </c>
      <c r="Q329" t="s">
        <v>3091</v>
      </c>
      <c r="R329">
        <v>0</v>
      </c>
      <c r="S329">
        <v>0</v>
      </c>
      <c r="T329">
        <v>45.208905000000001</v>
      </c>
      <c r="U329">
        <v>5.7485759999999999</v>
      </c>
      <c r="AD329" t="s">
        <v>2733</v>
      </c>
      <c r="AE329" t="s">
        <v>2734</v>
      </c>
    </row>
    <row r="330" spans="1:31" x14ac:dyDescent="0.3">
      <c r="A330" s="7">
        <v>46286</v>
      </c>
      <c r="B330" s="8">
        <v>0.16666666666666671</v>
      </c>
      <c r="C330" s="8">
        <v>0.18055555555555561</v>
      </c>
      <c r="D330" s="8">
        <v>0</v>
      </c>
      <c r="E330">
        <v>0.33</v>
      </c>
      <c r="F330">
        <v>20</v>
      </c>
      <c r="G330" t="s">
        <v>950</v>
      </c>
      <c r="O330" t="s">
        <v>3092</v>
      </c>
      <c r="P330" t="s">
        <v>105</v>
      </c>
      <c r="Q330" t="s">
        <v>3093</v>
      </c>
      <c r="R330">
        <v>0</v>
      </c>
      <c r="S330">
        <v>0</v>
      </c>
      <c r="T330">
        <v>45.189875000000001</v>
      </c>
      <c r="U330">
        <v>5.7246810000000004</v>
      </c>
      <c r="AD330" t="s">
        <v>2733</v>
      </c>
      <c r="AE330" t="s">
        <v>2734</v>
      </c>
    </row>
    <row r="331" spans="1:31" x14ac:dyDescent="0.3">
      <c r="A331" s="7">
        <v>46286</v>
      </c>
      <c r="B331" s="8">
        <v>0.33333333333333331</v>
      </c>
      <c r="C331" s="8">
        <v>0.34722222222222221</v>
      </c>
      <c r="D331" s="8">
        <v>0</v>
      </c>
      <c r="E331">
        <v>0.33</v>
      </c>
      <c r="F331">
        <v>48</v>
      </c>
      <c r="G331" t="s">
        <v>951</v>
      </c>
      <c r="H331" s="8"/>
      <c r="I331" s="8"/>
      <c r="O331" t="s">
        <v>2088</v>
      </c>
      <c r="P331" t="s">
        <v>729</v>
      </c>
      <c r="Q331" t="s">
        <v>729</v>
      </c>
      <c r="R331">
        <v>0</v>
      </c>
      <c r="S331">
        <v>0</v>
      </c>
      <c r="T331">
        <v>45.178004999999999</v>
      </c>
      <c r="U331">
        <v>5.7065780000000004</v>
      </c>
      <c r="AD331" t="s">
        <v>2733</v>
      </c>
      <c r="AE331" t="s">
        <v>2737</v>
      </c>
    </row>
    <row r="332" spans="1:31" x14ac:dyDescent="0.3">
      <c r="A332" s="7">
        <v>46286</v>
      </c>
      <c r="B332" s="8">
        <v>0.33333333333333331</v>
      </c>
      <c r="C332" s="8">
        <v>0.41666666666666669</v>
      </c>
      <c r="D332" s="8">
        <v>0</v>
      </c>
      <c r="E332">
        <v>2</v>
      </c>
      <c r="F332">
        <v>11</v>
      </c>
      <c r="G332" t="s">
        <v>895</v>
      </c>
      <c r="Q332" t="s">
        <v>814</v>
      </c>
      <c r="R332">
        <v>0</v>
      </c>
      <c r="S332">
        <v>0</v>
      </c>
      <c r="T332">
        <v>45.185983</v>
      </c>
      <c r="U332">
        <v>5.7123100000000004</v>
      </c>
    </row>
    <row r="333" spans="1:31" x14ac:dyDescent="0.3">
      <c r="A333" s="7">
        <v>46286</v>
      </c>
      <c r="B333" s="8">
        <v>0.16666666666666671</v>
      </c>
      <c r="C333" s="8">
        <v>0.18055555555555561</v>
      </c>
      <c r="D333" s="8">
        <v>0</v>
      </c>
      <c r="E333">
        <v>0.33</v>
      </c>
      <c r="F333">
        <v>12</v>
      </c>
      <c r="G333" t="s">
        <v>952</v>
      </c>
      <c r="O333" t="s">
        <v>874</v>
      </c>
      <c r="P333" t="s">
        <v>807</v>
      </c>
      <c r="Q333" t="s">
        <v>3094</v>
      </c>
      <c r="R333">
        <v>0</v>
      </c>
      <c r="S333">
        <v>0</v>
      </c>
      <c r="T333">
        <v>45.185158000000001</v>
      </c>
      <c r="U333">
        <v>5.7167779999999997</v>
      </c>
      <c r="AD333" t="s">
        <v>2733</v>
      </c>
      <c r="AE333" t="s">
        <v>2734</v>
      </c>
    </row>
    <row r="334" spans="1:31" x14ac:dyDescent="0.3">
      <c r="A334" s="7">
        <v>46286</v>
      </c>
      <c r="B334" s="8">
        <v>0.29166666666666669</v>
      </c>
      <c r="C334" s="8">
        <v>0.2986111111111111</v>
      </c>
      <c r="D334" s="8">
        <v>0</v>
      </c>
      <c r="E334">
        <v>0.17</v>
      </c>
      <c r="F334">
        <v>91</v>
      </c>
      <c r="G334" t="s">
        <v>971</v>
      </c>
      <c r="O334" t="s">
        <v>3095</v>
      </c>
      <c r="P334" t="s">
        <v>187</v>
      </c>
      <c r="Q334" t="s">
        <v>3096</v>
      </c>
      <c r="R334">
        <v>0</v>
      </c>
      <c r="S334">
        <v>0</v>
      </c>
      <c r="T334">
        <v>45.189857000000003</v>
      </c>
      <c r="U334">
        <v>5.7292610000000002</v>
      </c>
      <c r="AD334" t="s">
        <v>2733</v>
      </c>
      <c r="AE334" t="s">
        <v>2734</v>
      </c>
    </row>
    <row r="335" spans="1:31" x14ac:dyDescent="0.3">
      <c r="A335" s="7">
        <v>46286</v>
      </c>
      <c r="B335" s="8">
        <v>0.16666666666666671</v>
      </c>
      <c r="C335" s="8">
        <v>0.1736111111111111</v>
      </c>
      <c r="D335" s="8">
        <v>0</v>
      </c>
      <c r="E335">
        <v>0.17</v>
      </c>
      <c r="F335">
        <v>1000</v>
      </c>
      <c r="G335" t="s">
        <v>2803</v>
      </c>
      <c r="Q335" t="s">
        <v>1811</v>
      </c>
      <c r="R335">
        <v>0</v>
      </c>
      <c r="S335">
        <v>0</v>
      </c>
      <c r="T335">
        <v>45.203086999999996</v>
      </c>
      <c r="U335">
        <v>5.703754</v>
      </c>
    </row>
    <row r="336" spans="1:31" x14ac:dyDescent="0.3">
      <c r="A336" s="7">
        <v>46286</v>
      </c>
      <c r="B336" s="8">
        <v>0.16666666666666671</v>
      </c>
      <c r="C336" s="8">
        <v>0.18055555555555561</v>
      </c>
      <c r="D336" s="8">
        <v>0</v>
      </c>
      <c r="E336">
        <v>0.33</v>
      </c>
      <c r="F336">
        <v>61</v>
      </c>
      <c r="G336" t="s">
        <v>886</v>
      </c>
      <c r="O336" t="s">
        <v>3097</v>
      </c>
      <c r="P336" t="s">
        <v>161</v>
      </c>
      <c r="Q336" t="s">
        <v>3098</v>
      </c>
      <c r="R336">
        <v>0</v>
      </c>
      <c r="S336">
        <v>0</v>
      </c>
      <c r="T336">
        <v>45.174452000000002</v>
      </c>
      <c r="U336">
        <v>5.7284119999999996</v>
      </c>
      <c r="AD336" t="s">
        <v>2733</v>
      </c>
      <c r="AE336" t="s">
        <v>2734</v>
      </c>
    </row>
    <row r="337" spans="1:31" x14ac:dyDescent="0.3">
      <c r="A337" s="7">
        <v>46286</v>
      </c>
      <c r="B337" s="8">
        <v>0.33333333333333331</v>
      </c>
      <c r="C337" s="8">
        <v>0.3611111111111111</v>
      </c>
      <c r="D337" s="8">
        <v>0</v>
      </c>
      <c r="E337">
        <v>0.67</v>
      </c>
      <c r="F337">
        <v>230</v>
      </c>
      <c r="G337" t="s">
        <v>974</v>
      </c>
      <c r="O337" t="s">
        <v>1950</v>
      </c>
      <c r="P337" t="s">
        <v>50</v>
      </c>
      <c r="Q337" t="s">
        <v>50</v>
      </c>
      <c r="R337">
        <v>0</v>
      </c>
      <c r="S337">
        <v>0</v>
      </c>
      <c r="T337">
        <v>45.184576999999997</v>
      </c>
      <c r="U337">
        <v>5.720396</v>
      </c>
      <c r="AD337" t="s">
        <v>2733</v>
      </c>
      <c r="AE337" t="s">
        <v>2737</v>
      </c>
    </row>
    <row r="338" spans="1:31" x14ac:dyDescent="0.3">
      <c r="A338" s="7">
        <v>46286</v>
      </c>
      <c r="B338" s="8">
        <v>0.33333333333333331</v>
      </c>
      <c r="C338" s="8">
        <v>0.37847222222222221</v>
      </c>
      <c r="D338" s="8">
        <v>0</v>
      </c>
      <c r="E338">
        <v>1.08</v>
      </c>
      <c r="F338">
        <v>28</v>
      </c>
      <c r="G338" t="s">
        <v>914</v>
      </c>
      <c r="O338" t="s">
        <v>1941</v>
      </c>
      <c r="P338" t="s">
        <v>545</v>
      </c>
      <c r="Q338" t="s">
        <v>543</v>
      </c>
      <c r="R338">
        <v>0</v>
      </c>
      <c r="S338">
        <v>0</v>
      </c>
      <c r="T338">
        <v>45.167084000000003</v>
      </c>
      <c r="U338">
        <v>5.7247070000000004</v>
      </c>
      <c r="AD338" t="s">
        <v>2733</v>
      </c>
      <c r="AE338" t="s">
        <v>2737</v>
      </c>
    </row>
    <row r="339" spans="1:31" x14ac:dyDescent="0.3">
      <c r="A339" s="7">
        <v>46286</v>
      </c>
      <c r="B339" s="8">
        <v>0.16666666666666671</v>
      </c>
      <c r="C339" s="8">
        <v>0.18055555555555561</v>
      </c>
      <c r="D339" s="8">
        <v>0</v>
      </c>
      <c r="E339">
        <v>0.33</v>
      </c>
      <c r="F339">
        <v>15</v>
      </c>
      <c r="G339" t="s">
        <v>956</v>
      </c>
      <c r="O339" t="s">
        <v>3099</v>
      </c>
      <c r="P339" t="s">
        <v>595</v>
      </c>
      <c r="Q339" t="s">
        <v>3100</v>
      </c>
      <c r="R339">
        <v>0</v>
      </c>
      <c r="S339">
        <v>0</v>
      </c>
      <c r="T339">
        <v>45.180706999999998</v>
      </c>
      <c r="U339">
        <v>5.7268699999999999</v>
      </c>
      <c r="AD339" t="s">
        <v>2733</v>
      </c>
      <c r="AE339" t="s">
        <v>2734</v>
      </c>
    </row>
    <row r="340" spans="1:31" x14ac:dyDescent="0.3">
      <c r="A340" s="7">
        <v>46286</v>
      </c>
      <c r="B340" s="8">
        <v>0.16666666666666671</v>
      </c>
      <c r="C340" s="8">
        <v>0.1736111111111111</v>
      </c>
      <c r="D340" s="8">
        <v>0</v>
      </c>
      <c r="E340">
        <v>0.17</v>
      </c>
      <c r="F340">
        <v>43</v>
      </c>
      <c r="G340" t="s">
        <v>849</v>
      </c>
      <c r="O340" t="s">
        <v>3101</v>
      </c>
      <c r="P340" t="s">
        <v>420</v>
      </c>
      <c r="Q340" t="s">
        <v>3102</v>
      </c>
      <c r="R340">
        <v>0</v>
      </c>
      <c r="S340">
        <v>0</v>
      </c>
      <c r="T340">
        <v>45.208322000000003</v>
      </c>
      <c r="U340">
        <v>5.6714190000000002</v>
      </c>
      <c r="AD340" t="s">
        <v>2733</v>
      </c>
      <c r="AE340" t="s">
        <v>2734</v>
      </c>
    </row>
    <row r="341" spans="1:31" x14ac:dyDescent="0.3">
      <c r="A341" s="7">
        <v>46286</v>
      </c>
      <c r="B341" s="8">
        <v>0.33333333333333331</v>
      </c>
      <c r="C341" s="8">
        <v>0.34722222222222221</v>
      </c>
      <c r="D341" s="8">
        <v>0</v>
      </c>
      <c r="E341">
        <v>0.33</v>
      </c>
      <c r="F341">
        <v>75</v>
      </c>
      <c r="G341" t="s">
        <v>970</v>
      </c>
      <c r="O341" t="s">
        <v>2475</v>
      </c>
      <c r="P341" t="s">
        <v>613</v>
      </c>
      <c r="Q341" t="s">
        <v>613</v>
      </c>
      <c r="R341">
        <v>0</v>
      </c>
      <c r="S341">
        <v>0</v>
      </c>
      <c r="T341">
        <v>45.180928000000002</v>
      </c>
      <c r="U341">
        <v>5.7068519999999996</v>
      </c>
      <c r="AD341" t="s">
        <v>2733</v>
      </c>
      <c r="AE341" t="s">
        <v>2737</v>
      </c>
    </row>
    <row r="342" spans="1:31" x14ac:dyDescent="0.3">
      <c r="A342" s="7">
        <v>46286</v>
      </c>
      <c r="B342" s="8">
        <v>0.16666666666666671</v>
      </c>
      <c r="C342" s="8">
        <v>0.18055555555555561</v>
      </c>
      <c r="D342" s="8">
        <v>0</v>
      </c>
      <c r="E342">
        <v>0.33</v>
      </c>
      <c r="F342">
        <v>76</v>
      </c>
      <c r="G342" t="s">
        <v>965</v>
      </c>
      <c r="H342" s="8">
        <v>0.20416666666666669</v>
      </c>
      <c r="I342" s="8">
        <v>0.2048611111111111</v>
      </c>
      <c r="L342">
        <v>0.02</v>
      </c>
      <c r="M342">
        <v>0.02</v>
      </c>
      <c r="N342">
        <v>-0.32</v>
      </c>
      <c r="O342" t="s">
        <v>3103</v>
      </c>
      <c r="P342" t="s">
        <v>739</v>
      </c>
      <c r="Q342" t="s">
        <v>3104</v>
      </c>
      <c r="R342">
        <v>0</v>
      </c>
      <c r="S342">
        <v>0</v>
      </c>
      <c r="T342">
        <v>45.053516999999999</v>
      </c>
      <c r="U342">
        <v>5.6782599999999999</v>
      </c>
      <c r="AD342" t="s">
        <v>2733</v>
      </c>
      <c r="AE342" t="s">
        <v>2734</v>
      </c>
    </row>
    <row r="343" spans="1:31" x14ac:dyDescent="0.3">
      <c r="A343" s="7">
        <v>46286</v>
      </c>
      <c r="B343" s="8">
        <v>0.16666666666666671</v>
      </c>
      <c r="C343" s="8">
        <v>0.18055555555555561</v>
      </c>
      <c r="D343" s="8">
        <v>0</v>
      </c>
      <c r="E343">
        <v>0.33</v>
      </c>
      <c r="F343">
        <v>40</v>
      </c>
      <c r="G343" t="s">
        <v>960</v>
      </c>
      <c r="O343" t="s">
        <v>3105</v>
      </c>
      <c r="P343" t="s">
        <v>232</v>
      </c>
      <c r="Q343" t="s">
        <v>3106</v>
      </c>
      <c r="R343">
        <v>0</v>
      </c>
      <c r="S343">
        <v>0</v>
      </c>
      <c r="T343">
        <v>45.179060999999997</v>
      </c>
      <c r="U343">
        <v>5.7056240000000003</v>
      </c>
      <c r="AD343" t="s">
        <v>2733</v>
      </c>
      <c r="AE343" t="s">
        <v>2734</v>
      </c>
    </row>
    <row r="344" spans="1:31" x14ac:dyDescent="0.3">
      <c r="A344" s="7">
        <v>46286</v>
      </c>
      <c r="B344" s="8">
        <v>0.16666666666666671</v>
      </c>
      <c r="C344" s="8">
        <v>0.18055555555555561</v>
      </c>
      <c r="D344" s="8">
        <v>0</v>
      </c>
      <c r="E344">
        <v>0.33</v>
      </c>
      <c r="F344">
        <v>15</v>
      </c>
      <c r="G344" t="s">
        <v>956</v>
      </c>
      <c r="H344" s="8"/>
      <c r="I344" s="8"/>
      <c r="O344" t="s">
        <v>3107</v>
      </c>
      <c r="P344" t="s">
        <v>297</v>
      </c>
      <c r="Q344" t="s">
        <v>3108</v>
      </c>
      <c r="R344">
        <v>0</v>
      </c>
      <c r="S344">
        <v>0</v>
      </c>
      <c r="T344">
        <v>45.178694999999998</v>
      </c>
      <c r="U344">
        <v>5.7423060000000001</v>
      </c>
      <c r="AD344" t="s">
        <v>2733</v>
      </c>
      <c r="AE344" t="s">
        <v>2734</v>
      </c>
    </row>
    <row r="345" spans="1:31" x14ac:dyDescent="0.3">
      <c r="A345" s="7">
        <v>46286</v>
      </c>
      <c r="B345" s="8">
        <v>0.16666666666666671</v>
      </c>
      <c r="C345" s="8">
        <v>0.18055555555555561</v>
      </c>
      <c r="D345" s="8">
        <v>0</v>
      </c>
      <c r="E345">
        <v>0.33</v>
      </c>
      <c r="F345">
        <v>20</v>
      </c>
      <c r="G345" t="s">
        <v>950</v>
      </c>
      <c r="O345" t="s">
        <v>3109</v>
      </c>
      <c r="P345" t="s">
        <v>218</v>
      </c>
      <c r="Q345" t="s">
        <v>3110</v>
      </c>
      <c r="R345">
        <v>0</v>
      </c>
      <c r="S345">
        <v>0</v>
      </c>
      <c r="T345">
        <v>45.189608999999997</v>
      </c>
      <c r="U345">
        <v>5.7291639999999999</v>
      </c>
      <c r="AD345" t="s">
        <v>2733</v>
      </c>
      <c r="AE345" t="s">
        <v>2734</v>
      </c>
    </row>
    <row r="346" spans="1:31" x14ac:dyDescent="0.3">
      <c r="A346" s="7">
        <v>46286</v>
      </c>
      <c r="B346" s="8">
        <v>0.33333333333333331</v>
      </c>
      <c r="C346" s="8">
        <v>0.38541666666666669</v>
      </c>
      <c r="D346" s="8">
        <v>0</v>
      </c>
      <c r="E346">
        <v>1.25</v>
      </c>
      <c r="F346">
        <v>33</v>
      </c>
      <c r="G346" t="s">
        <v>3006</v>
      </c>
      <c r="O346" t="s">
        <v>1560</v>
      </c>
      <c r="P346" t="s">
        <v>461</v>
      </c>
      <c r="Q346" t="s">
        <v>461</v>
      </c>
      <c r="R346">
        <v>0</v>
      </c>
      <c r="S346">
        <v>0</v>
      </c>
      <c r="T346">
        <v>45.183819</v>
      </c>
      <c r="U346">
        <v>5.8002149999999997</v>
      </c>
      <c r="AD346" t="s">
        <v>2733</v>
      </c>
      <c r="AE346" t="s">
        <v>2737</v>
      </c>
    </row>
    <row r="347" spans="1:31" x14ac:dyDescent="0.3">
      <c r="A347" s="7">
        <v>46286</v>
      </c>
      <c r="B347" s="8">
        <v>0.25</v>
      </c>
      <c r="C347" s="8">
        <v>0.26041666666666669</v>
      </c>
      <c r="D347" s="8">
        <v>0</v>
      </c>
      <c r="E347">
        <v>0.25</v>
      </c>
      <c r="F347">
        <v>76</v>
      </c>
      <c r="G347" t="s">
        <v>863</v>
      </c>
      <c r="O347" t="s">
        <v>889</v>
      </c>
      <c r="P347" t="s">
        <v>214</v>
      </c>
      <c r="Q347" t="s">
        <v>3111</v>
      </c>
      <c r="R347">
        <v>0</v>
      </c>
      <c r="S347">
        <v>0</v>
      </c>
      <c r="T347">
        <v>45.191879999999998</v>
      </c>
      <c r="U347">
        <v>5.7191989999999997</v>
      </c>
      <c r="AD347" t="s">
        <v>2733</v>
      </c>
      <c r="AE347" t="s">
        <v>2734</v>
      </c>
    </row>
    <row r="348" spans="1:31" x14ac:dyDescent="0.3">
      <c r="A348" s="7">
        <v>46286</v>
      </c>
      <c r="B348" s="8">
        <v>0.16666666666666671</v>
      </c>
      <c r="C348" s="8">
        <v>0.17708333333333329</v>
      </c>
      <c r="D348" s="8">
        <v>0</v>
      </c>
      <c r="E348">
        <v>0.25</v>
      </c>
      <c r="F348">
        <v>88</v>
      </c>
      <c r="G348" t="s">
        <v>894</v>
      </c>
      <c r="O348" t="s">
        <v>3112</v>
      </c>
      <c r="P348" t="s">
        <v>382</v>
      </c>
      <c r="Q348" t="s">
        <v>3113</v>
      </c>
      <c r="R348">
        <v>0</v>
      </c>
      <c r="S348">
        <v>0</v>
      </c>
      <c r="T348">
        <v>45.072274</v>
      </c>
      <c r="U348">
        <v>5.771471</v>
      </c>
      <c r="AD348" t="s">
        <v>2733</v>
      </c>
      <c r="AE348" t="s">
        <v>2734</v>
      </c>
    </row>
    <row r="349" spans="1:31" x14ac:dyDescent="0.3">
      <c r="A349" s="7">
        <v>46286</v>
      </c>
      <c r="B349" s="8">
        <v>0.16666666666666671</v>
      </c>
      <c r="C349" s="8">
        <v>0.18055555555555561</v>
      </c>
      <c r="D349" s="8">
        <v>0</v>
      </c>
      <c r="E349">
        <v>0.33</v>
      </c>
      <c r="F349">
        <v>75</v>
      </c>
      <c r="G349" t="s">
        <v>970</v>
      </c>
      <c r="O349" t="s">
        <v>3114</v>
      </c>
      <c r="P349" t="s">
        <v>365</v>
      </c>
      <c r="Q349" t="s">
        <v>3115</v>
      </c>
      <c r="R349">
        <v>0</v>
      </c>
      <c r="S349">
        <v>0</v>
      </c>
      <c r="T349">
        <v>45.188071000000001</v>
      </c>
      <c r="U349">
        <v>5.7254449999999997</v>
      </c>
      <c r="AD349" t="s">
        <v>2733</v>
      </c>
      <c r="AE349" t="s">
        <v>2734</v>
      </c>
    </row>
    <row r="350" spans="1:31" x14ac:dyDescent="0.3">
      <c r="A350" s="7">
        <v>46286</v>
      </c>
      <c r="B350" s="8">
        <v>0.33333333333333331</v>
      </c>
      <c r="C350" s="8">
        <v>0.52083333333333337</v>
      </c>
      <c r="D350" s="8">
        <v>0</v>
      </c>
      <c r="E350">
        <v>4.5</v>
      </c>
      <c r="F350">
        <v>68</v>
      </c>
      <c r="G350" t="s">
        <v>948</v>
      </c>
      <c r="O350" t="s">
        <v>1176</v>
      </c>
      <c r="P350" t="s">
        <v>666</v>
      </c>
      <c r="Q350" t="s">
        <v>666</v>
      </c>
      <c r="R350">
        <v>0</v>
      </c>
      <c r="S350">
        <v>0</v>
      </c>
      <c r="T350">
        <v>45.178390999999998</v>
      </c>
      <c r="U350">
        <v>5.7375129999999999</v>
      </c>
      <c r="AD350" t="s">
        <v>2733</v>
      </c>
      <c r="AE350" t="s">
        <v>2737</v>
      </c>
    </row>
    <row r="351" spans="1:31" x14ac:dyDescent="0.3">
      <c r="A351" s="7">
        <v>46286</v>
      </c>
      <c r="B351" s="8">
        <v>0.29166666666666669</v>
      </c>
      <c r="C351" s="8">
        <v>0.2986111111111111</v>
      </c>
      <c r="D351" s="8">
        <v>0</v>
      </c>
      <c r="E351">
        <v>0.17</v>
      </c>
      <c r="F351">
        <v>230</v>
      </c>
      <c r="G351" t="s">
        <v>974</v>
      </c>
      <c r="O351" t="s">
        <v>3116</v>
      </c>
      <c r="P351" t="s">
        <v>47</v>
      </c>
      <c r="Q351" t="s">
        <v>3117</v>
      </c>
      <c r="R351">
        <v>0</v>
      </c>
      <c r="S351">
        <v>0</v>
      </c>
      <c r="T351">
        <v>45.192289000000002</v>
      </c>
      <c r="U351">
        <v>5.7220880000000003</v>
      </c>
      <c r="AD351" t="s">
        <v>2733</v>
      </c>
      <c r="AE351" t="s">
        <v>2734</v>
      </c>
    </row>
    <row r="352" spans="1:31" x14ac:dyDescent="0.3">
      <c r="A352" s="7">
        <v>46286</v>
      </c>
      <c r="B352" s="8">
        <v>0.29166666666666669</v>
      </c>
      <c r="C352" s="8">
        <v>0.2986111111111111</v>
      </c>
      <c r="D352" s="8">
        <v>0</v>
      </c>
      <c r="E352">
        <v>0.17</v>
      </c>
      <c r="F352">
        <v>76</v>
      </c>
      <c r="G352" t="s">
        <v>863</v>
      </c>
      <c r="O352" t="s">
        <v>3118</v>
      </c>
      <c r="P352" t="s">
        <v>140</v>
      </c>
      <c r="Q352" t="s">
        <v>3119</v>
      </c>
      <c r="R352">
        <v>0</v>
      </c>
      <c r="S352">
        <v>0</v>
      </c>
      <c r="T352">
        <v>45.193193000000001</v>
      </c>
      <c r="U352">
        <v>5.7146129999999999</v>
      </c>
      <c r="AD352" t="s">
        <v>2733</v>
      </c>
      <c r="AE352" t="s">
        <v>2734</v>
      </c>
    </row>
    <row r="353" spans="1:31" x14ac:dyDescent="0.3">
      <c r="A353" s="7">
        <v>46286</v>
      </c>
      <c r="B353" s="8">
        <v>0.34722222222222221</v>
      </c>
      <c r="C353" s="8">
        <v>0.36805555555555558</v>
      </c>
      <c r="D353" s="8">
        <v>0</v>
      </c>
      <c r="E353">
        <v>0.5</v>
      </c>
      <c r="F353">
        <v>74</v>
      </c>
      <c r="G353" t="s">
        <v>892</v>
      </c>
      <c r="O353" t="s">
        <v>3120</v>
      </c>
      <c r="P353" t="s">
        <v>332</v>
      </c>
      <c r="Q353" t="s">
        <v>3121</v>
      </c>
      <c r="R353">
        <v>0</v>
      </c>
      <c r="S353">
        <v>0</v>
      </c>
      <c r="T353">
        <v>45.182187999999996</v>
      </c>
      <c r="U353">
        <v>5.7211590000000001</v>
      </c>
      <c r="AD353" t="s">
        <v>2733</v>
      </c>
      <c r="AE353" t="s">
        <v>3122</v>
      </c>
    </row>
    <row r="354" spans="1:31" x14ac:dyDescent="0.3">
      <c r="A354" s="7">
        <v>46286</v>
      </c>
      <c r="B354" s="8">
        <v>0.28819444444444442</v>
      </c>
      <c r="C354" s="8">
        <v>0.2986111111111111</v>
      </c>
      <c r="D354" s="8">
        <v>0</v>
      </c>
      <c r="E354">
        <v>0.25</v>
      </c>
      <c r="F354">
        <v>39</v>
      </c>
      <c r="G354" t="s">
        <v>961</v>
      </c>
      <c r="O354" t="s">
        <v>2153</v>
      </c>
      <c r="P354" t="s">
        <v>562</v>
      </c>
      <c r="Q354" t="s">
        <v>562</v>
      </c>
      <c r="R354">
        <v>1</v>
      </c>
      <c r="S354">
        <v>0</v>
      </c>
      <c r="T354">
        <v>45.166173999999998</v>
      </c>
      <c r="U354">
        <v>5.7258250000000004</v>
      </c>
      <c r="AD354" t="s">
        <v>2733</v>
      </c>
      <c r="AE354" t="s">
        <v>2737</v>
      </c>
    </row>
    <row r="355" spans="1:31" x14ac:dyDescent="0.3">
      <c r="A355" s="7">
        <v>46286</v>
      </c>
      <c r="B355" s="8">
        <v>0.33333333333333331</v>
      </c>
      <c r="C355" s="8">
        <v>0.4236111111111111</v>
      </c>
      <c r="D355" s="8">
        <v>0</v>
      </c>
      <c r="E355">
        <v>2.17</v>
      </c>
      <c r="F355">
        <v>72</v>
      </c>
      <c r="G355" t="s">
        <v>978</v>
      </c>
      <c r="O355" t="s">
        <v>1967</v>
      </c>
      <c r="P355" t="s">
        <v>660</v>
      </c>
      <c r="Q355" t="s">
        <v>660</v>
      </c>
      <c r="R355">
        <v>0</v>
      </c>
      <c r="S355">
        <v>0</v>
      </c>
      <c r="T355">
        <v>45.337651999999999</v>
      </c>
      <c r="U355">
        <v>5.9775479999999996</v>
      </c>
      <c r="AD355" t="s">
        <v>2733</v>
      </c>
      <c r="AE355" t="s">
        <v>2737</v>
      </c>
    </row>
    <row r="356" spans="1:31" x14ac:dyDescent="0.3">
      <c r="A356" s="7">
        <v>46286</v>
      </c>
      <c r="B356" s="8">
        <v>0.16666666666666671</v>
      </c>
      <c r="C356" s="8">
        <v>0.18055555555555561</v>
      </c>
      <c r="D356" s="8">
        <v>0</v>
      </c>
      <c r="E356">
        <v>0.33</v>
      </c>
      <c r="F356">
        <v>100</v>
      </c>
      <c r="G356" t="s">
        <v>967</v>
      </c>
      <c r="H356" s="8">
        <v>0.17986111111111111</v>
      </c>
      <c r="I356" s="8">
        <v>0.1875</v>
      </c>
      <c r="L356">
        <v>0.18</v>
      </c>
      <c r="M356">
        <v>0.18</v>
      </c>
      <c r="N356">
        <v>-0.15</v>
      </c>
      <c r="O356" t="s">
        <v>3123</v>
      </c>
      <c r="P356" t="s">
        <v>620</v>
      </c>
      <c r="Q356" t="s">
        <v>3124</v>
      </c>
      <c r="R356">
        <v>0</v>
      </c>
      <c r="S356">
        <v>0</v>
      </c>
      <c r="T356">
        <v>45.198335</v>
      </c>
      <c r="U356">
        <v>5.6829479999999997</v>
      </c>
      <c r="AD356" t="s">
        <v>2733</v>
      </c>
      <c r="AE356" t="s">
        <v>2734</v>
      </c>
    </row>
    <row r="357" spans="1:31" x14ac:dyDescent="0.3">
      <c r="A357" s="7">
        <v>46286</v>
      </c>
      <c r="B357" s="8">
        <v>0.33333333333333331</v>
      </c>
      <c r="C357" s="8">
        <v>0.34722222222222221</v>
      </c>
      <c r="D357" s="8">
        <v>0</v>
      </c>
      <c r="E357">
        <v>0.33</v>
      </c>
      <c r="F357">
        <v>86</v>
      </c>
      <c r="G357" t="s">
        <v>861</v>
      </c>
      <c r="H357" s="8">
        <v>0.58680555555555558</v>
      </c>
      <c r="I357" s="8">
        <v>0.60416666666666663</v>
      </c>
      <c r="L357">
        <v>0.42</v>
      </c>
      <c r="M357">
        <v>0.42</v>
      </c>
      <c r="N357">
        <v>0.08</v>
      </c>
      <c r="O357" t="s">
        <v>2228</v>
      </c>
      <c r="P357" t="s">
        <v>693</v>
      </c>
      <c r="Q357" t="s">
        <v>3125</v>
      </c>
      <c r="R357">
        <v>0</v>
      </c>
      <c r="S357">
        <v>0</v>
      </c>
      <c r="T357">
        <v>45.1661</v>
      </c>
      <c r="U357">
        <v>5.7265620000000004</v>
      </c>
      <c r="AD357" t="s">
        <v>2733</v>
      </c>
      <c r="AE357" t="s">
        <v>2737</v>
      </c>
    </row>
    <row r="358" spans="1:31" x14ac:dyDescent="0.3">
      <c r="A358" s="7">
        <v>46286</v>
      </c>
      <c r="B358" s="8">
        <v>0.16666666666666671</v>
      </c>
      <c r="C358" s="8">
        <v>0.18055555555555561</v>
      </c>
      <c r="D358" s="8">
        <v>0</v>
      </c>
      <c r="E358">
        <v>0.33</v>
      </c>
      <c r="F358">
        <v>61</v>
      </c>
      <c r="G358" t="s">
        <v>886</v>
      </c>
      <c r="H358" s="8"/>
      <c r="I358" s="8"/>
      <c r="O358" t="s">
        <v>3126</v>
      </c>
      <c r="P358" t="s">
        <v>550</v>
      </c>
      <c r="Q358" t="s">
        <v>3127</v>
      </c>
      <c r="R358">
        <v>0</v>
      </c>
      <c r="S358">
        <v>0</v>
      </c>
      <c r="T358">
        <v>45.174304999999997</v>
      </c>
      <c r="U358">
        <v>5.7383240000000004</v>
      </c>
      <c r="AD358" t="s">
        <v>2733</v>
      </c>
      <c r="AE358" t="s">
        <v>2734</v>
      </c>
    </row>
    <row r="359" spans="1:31" x14ac:dyDescent="0.3">
      <c r="A359" s="7">
        <v>46286</v>
      </c>
      <c r="B359" s="8">
        <v>0.29166666666666669</v>
      </c>
      <c r="C359" s="8">
        <v>0.2986111111111111</v>
      </c>
      <c r="D359" s="8">
        <v>0</v>
      </c>
      <c r="E359">
        <v>0.17</v>
      </c>
      <c r="F359">
        <v>43</v>
      </c>
      <c r="G359" t="s">
        <v>849</v>
      </c>
      <c r="H359" s="8"/>
      <c r="I359" s="8"/>
      <c r="O359" t="s">
        <v>3101</v>
      </c>
      <c r="P359" t="s">
        <v>420</v>
      </c>
      <c r="Q359" t="s">
        <v>3102</v>
      </c>
      <c r="R359">
        <v>0</v>
      </c>
      <c r="S359">
        <v>0</v>
      </c>
      <c r="T359">
        <v>45.208322000000003</v>
      </c>
      <c r="U359">
        <v>5.6714190000000002</v>
      </c>
      <c r="AD359" t="s">
        <v>2733</v>
      </c>
      <c r="AE359" t="s">
        <v>2734</v>
      </c>
    </row>
    <row r="360" spans="1:31" x14ac:dyDescent="0.3">
      <c r="A360" s="7">
        <v>46286</v>
      </c>
      <c r="B360" s="8">
        <v>0.16666666666666671</v>
      </c>
      <c r="C360" s="8">
        <v>0.18055555555555561</v>
      </c>
      <c r="D360" s="8">
        <v>0</v>
      </c>
      <c r="E360">
        <v>0.33</v>
      </c>
      <c r="F360">
        <v>13</v>
      </c>
      <c r="G360" t="s">
        <v>2730</v>
      </c>
      <c r="O360" t="s">
        <v>3128</v>
      </c>
      <c r="P360" t="s">
        <v>298</v>
      </c>
      <c r="Q360" t="s">
        <v>3129</v>
      </c>
      <c r="R360">
        <v>0</v>
      </c>
      <c r="S360">
        <v>0</v>
      </c>
      <c r="T360">
        <v>45.186069000000003</v>
      </c>
      <c r="U360">
        <v>5.7284839999999999</v>
      </c>
      <c r="AD360" t="s">
        <v>2733</v>
      </c>
      <c r="AE360" t="s">
        <v>2734</v>
      </c>
    </row>
    <row r="361" spans="1:31" x14ac:dyDescent="0.3">
      <c r="A361" s="7">
        <v>46286</v>
      </c>
      <c r="B361" s="8">
        <v>0.16666666666666671</v>
      </c>
      <c r="C361" s="8">
        <v>0.18055555555555561</v>
      </c>
      <c r="D361" s="8">
        <v>0</v>
      </c>
      <c r="E361">
        <v>0.33</v>
      </c>
      <c r="F361">
        <v>72</v>
      </c>
      <c r="G361" t="s">
        <v>978</v>
      </c>
      <c r="O361" t="s">
        <v>3130</v>
      </c>
      <c r="P361" t="s">
        <v>245</v>
      </c>
      <c r="Q361" t="s">
        <v>3131</v>
      </c>
      <c r="R361">
        <v>0</v>
      </c>
      <c r="S361">
        <v>0</v>
      </c>
      <c r="T361">
        <v>45.568052999999999</v>
      </c>
      <c r="U361">
        <v>5.9229669999999999</v>
      </c>
      <c r="AD361" t="s">
        <v>2733</v>
      </c>
      <c r="AE361" t="s">
        <v>2734</v>
      </c>
    </row>
    <row r="362" spans="1:31" x14ac:dyDescent="0.3">
      <c r="A362" s="7">
        <v>46286</v>
      </c>
      <c r="B362" s="8">
        <v>0.16666666666666671</v>
      </c>
      <c r="C362" s="8">
        <v>0.18055555555555561</v>
      </c>
      <c r="D362" s="8">
        <v>0</v>
      </c>
      <c r="E362">
        <v>0.33</v>
      </c>
      <c r="F362">
        <v>56</v>
      </c>
      <c r="G362" t="s">
        <v>966</v>
      </c>
      <c r="O362" t="s">
        <v>3132</v>
      </c>
      <c r="P362" t="s">
        <v>556</v>
      </c>
      <c r="Q362" t="s">
        <v>3133</v>
      </c>
      <c r="R362">
        <v>0</v>
      </c>
      <c r="S362">
        <v>0</v>
      </c>
      <c r="T362">
        <v>45.366672999999999</v>
      </c>
      <c r="U362">
        <v>5.5943040000000002</v>
      </c>
      <c r="AD362" t="s">
        <v>2733</v>
      </c>
      <c r="AE362" t="s">
        <v>2734</v>
      </c>
    </row>
    <row r="363" spans="1:31" x14ac:dyDescent="0.3">
      <c r="A363" s="7">
        <v>46286</v>
      </c>
      <c r="B363" s="8">
        <v>0.33333333333333331</v>
      </c>
      <c r="C363" s="8">
        <v>0.37847222222222221</v>
      </c>
      <c r="D363" s="8">
        <v>0</v>
      </c>
      <c r="E363">
        <v>1.08</v>
      </c>
      <c r="F363">
        <v>82</v>
      </c>
      <c r="G363" t="s">
        <v>954</v>
      </c>
      <c r="O363" t="s">
        <v>1287</v>
      </c>
      <c r="P363" t="s">
        <v>652</v>
      </c>
      <c r="Q363" t="s">
        <v>652</v>
      </c>
      <c r="R363">
        <v>0</v>
      </c>
      <c r="S363">
        <v>0</v>
      </c>
      <c r="T363">
        <v>45.180548999999999</v>
      </c>
      <c r="U363">
        <v>5.7303129999999998</v>
      </c>
      <c r="AD363" t="s">
        <v>2733</v>
      </c>
      <c r="AE363" t="s">
        <v>2737</v>
      </c>
    </row>
    <row r="364" spans="1:31" x14ac:dyDescent="0.3">
      <c r="A364" s="7">
        <v>46286</v>
      </c>
      <c r="B364" s="8">
        <v>0.16666666666666671</v>
      </c>
      <c r="C364" s="8">
        <v>0.1736111111111111</v>
      </c>
      <c r="D364" s="8">
        <v>0</v>
      </c>
      <c r="E364">
        <v>0.17</v>
      </c>
      <c r="F364">
        <v>230</v>
      </c>
      <c r="G364" t="s">
        <v>974</v>
      </c>
      <c r="O364" t="s">
        <v>2995</v>
      </c>
      <c r="P364" t="s">
        <v>145</v>
      </c>
      <c r="Q364" t="s">
        <v>2996</v>
      </c>
      <c r="R364">
        <v>0</v>
      </c>
      <c r="S364">
        <v>0</v>
      </c>
      <c r="T364">
        <v>45.170380000000002</v>
      </c>
      <c r="U364">
        <v>5.7395560000000003</v>
      </c>
      <c r="AD364" t="s">
        <v>2733</v>
      </c>
      <c r="AE364" t="s">
        <v>2734</v>
      </c>
    </row>
    <row r="365" spans="1:31" x14ac:dyDescent="0.3">
      <c r="A365" s="7">
        <v>46286</v>
      </c>
      <c r="B365" s="8">
        <v>0.16666666666666671</v>
      </c>
      <c r="C365" s="8">
        <v>0.1736111111111111</v>
      </c>
      <c r="D365" s="8">
        <v>0</v>
      </c>
      <c r="E365">
        <v>0.17</v>
      </c>
      <c r="F365">
        <v>29</v>
      </c>
      <c r="G365" t="s">
        <v>859</v>
      </c>
      <c r="O365" t="s">
        <v>2992</v>
      </c>
      <c r="P365" t="s">
        <v>53</v>
      </c>
      <c r="Q365" t="s">
        <v>2993</v>
      </c>
      <c r="R365">
        <v>0</v>
      </c>
      <c r="S365">
        <v>0</v>
      </c>
      <c r="T365">
        <v>45.192563999999997</v>
      </c>
      <c r="U365">
        <v>5.7240770000000003</v>
      </c>
      <c r="AD365" t="s">
        <v>2733</v>
      </c>
      <c r="AE365" t="s">
        <v>2734</v>
      </c>
    </row>
    <row r="366" spans="1:31" x14ac:dyDescent="0.3">
      <c r="A366" s="7">
        <v>46286</v>
      </c>
      <c r="B366" s="8">
        <v>0.19097222222222221</v>
      </c>
      <c r="C366" s="8">
        <v>0.2048611111111111</v>
      </c>
      <c r="D366" s="8">
        <v>0</v>
      </c>
      <c r="E366">
        <v>0.33</v>
      </c>
      <c r="F366">
        <v>22</v>
      </c>
      <c r="G366" t="s">
        <v>979</v>
      </c>
      <c r="O366" t="s">
        <v>3134</v>
      </c>
      <c r="P366" t="s">
        <v>536</v>
      </c>
      <c r="Q366" t="s">
        <v>3135</v>
      </c>
      <c r="R366">
        <v>0</v>
      </c>
      <c r="S366">
        <v>0</v>
      </c>
      <c r="T366">
        <v>45.183112000000001</v>
      </c>
      <c r="U366">
        <v>5.7278739999999999</v>
      </c>
      <c r="AD366" t="s">
        <v>2733</v>
      </c>
      <c r="AE366" t="s">
        <v>2734</v>
      </c>
    </row>
    <row r="367" spans="1:31" x14ac:dyDescent="0.3">
      <c r="A367" s="7">
        <v>46286</v>
      </c>
      <c r="B367" s="8">
        <v>0.33333333333333331</v>
      </c>
      <c r="C367" s="8">
        <v>0.4236111111111111</v>
      </c>
      <c r="D367" s="8">
        <v>0</v>
      </c>
      <c r="E367">
        <v>2.17</v>
      </c>
      <c r="F367">
        <v>18</v>
      </c>
      <c r="G367" t="s">
        <v>2826</v>
      </c>
      <c r="H367" s="8">
        <v>0.3215277777777778</v>
      </c>
      <c r="I367" s="8">
        <v>0.39166666666666672</v>
      </c>
      <c r="L367">
        <v>1.68</v>
      </c>
      <c r="M367">
        <v>1.68</v>
      </c>
      <c r="N367">
        <v>-0.48</v>
      </c>
      <c r="O367" t="s">
        <v>1622</v>
      </c>
      <c r="P367" t="s">
        <v>467</v>
      </c>
      <c r="Q367" t="s">
        <v>3136</v>
      </c>
      <c r="R367">
        <v>0</v>
      </c>
      <c r="S367">
        <v>0</v>
      </c>
      <c r="T367">
        <v>45.177866999999999</v>
      </c>
      <c r="U367">
        <v>5.6967489999999996</v>
      </c>
      <c r="AD367" t="s">
        <v>2733</v>
      </c>
      <c r="AE367" t="s">
        <v>2737</v>
      </c>
    </row>
    <row r="368" spans="1:31" x14ac:dyDescent="0.3">
      <c r="A368" s="7">
        <v>46286</v>
      </c>
      <c r="B368" s="8">
        <v>0.33333333333333331</v>
      </c>
      <c r="C368" s="8">
        <v>0.37847222222222221</v>
      </c>
      <c r="D368" s="8">
        <v>0</v>
      </c>
      <c r="E368">
        <v>1.08</v>
      </c>
      <c r="F368">
        <v>230</v>
      </c>
      <c r="G368" t="s">
        <v>974</v>
      </c>
      <c r="O368" t="s">
        <v>1686</v>
      </c>
      <c r="P368" t="s">
        <v>145</v>
      </c>
      <c r="Q368" t="s">
        <v>145</v>
      </c>
      <c r="R368">
        <v>0</v>
      </c>
      <c r="S368">
        <v>0</v>
      </c>
      <c r="T368">
        <v>45.170380000000002</v>
      </c>
      <c r="U368">
        <v>5.7395560000000003</v>
      </c>
      <c r="AD368" t="s">
        <v>2733</v>
      </c>
      <c r="AE368" t="s">
        <v>2737</v>
      </c>
    </row>
    <row r="369" spans="1:31" x14ac:dyDescent="0.3">
      <c r="A369" s="7">
        <v>46286</v>
      </c>
      <c r="B369" s="8">
        <v>0.29166666666666669</v>
      </c>
      <c r="C369" s="8">
        <v>0.2986111111111111</v>
      </c>
      <c r="D369" s="8">
        <v>0</v>
      </c>
      <c r="E369">
        <v>0.17</v>
      </c>
      <c r="F369">
        <v>82</v>
      </c>
      <c r="G369" t="s">
        <v>954</v>
      </c>
      <c r="H369" s="8"/>
      <c r="I369" s="8"/>
      <c r="O369" t="s">
        <v>3137</v>
      </c>
      <c r="P369" t="s">
        <v>534</v>
      </c>
      <c r="Q369" t="s">
        <v>3138</v>
      </c>
      <c r="R369">
        <v>0</v>
      </c>
      <c r="S369">
        <v>0</v>
      </c>
      <c r="T369">
        <v>45.173667999999999</v>
      </c>
      <c r="U369">
        <v>5.7084409999999997</v>
      </c>
      <c r="AD369" t="s">
        <v>2733</v>
      </c>
      <c r="AE369" t="s">
        <v>2734</v>
      </c>
    </row>
    <row r="370" spans="1:31" x14ac:dyDescent="0.3">
      <c r="A370" s="7">
        <v>46286</v>
      </c>
      <c r="B370" s="8">
        <v>0.33333333333333331</v>
      </c>
      <c r="C370" s="8">
        <v>0.37847222222222221</v>
      </c>
      <c r="D370" s="8">
        <v>0</v>
      </c>
      <c r="E370">
        <v>1.08</v>
      </c>
      <c r="F370">
        <v>86</v>
      </c>
      <c r="G370" t="s">
        <v>861</v>
      </c>
      <c r="H370" s="8">
        <v>0.48749999999999999</v>
      </c>
      <c r="I370" s="8">
        <v>0.51388888888888884</v>
      </c>
      <c r="L370">
        <v>0.63</v>
      </c>
      <c r="M370">
        <v>0.63</v>
      </c>
      <c r="N370">
        <v>-0.45</v>
      </c>
      <c r="O370" t="s">
        <v>1857</v>
      </c>
      <c r="P370" t="s">
        <v>748</v>
      </c>
      <c r="Q370" t="s">
        <v>748</v>
      </c>
      <c r="R370">
        <v>0</v>
      </c>
      <c r="S370">
        <v>0</v>
      </c>
      <c r="T370">
        <v>45.187277999999999</v>
      </c>
      <c r="U370">
        <v>5.7462960000000001</v>
      </c>
      <c r="AD370" t="s">
        <v>2733</v>
      </c>
      <c r="AE370" t="s">
        <v>2737</v>
      </c>
    </row>
    <row r="371" spans="1:31" x14ac:dyDescent="0.3">
      <c r="A371" s="7">
        <v>46286</v>
      </c>
      <c r="B371" s="8">
        <v>0.28125</v>
      </c>
      <c r="C371" s="8">
        <v>0.28819444444444442</v>
      </c>
      <c r="D371" s="8">
        <v>0</v>
      </c>
      <c r="E371">
        <v>0.17</v>
      </c>
      <c r="F371">
        <v>83</v>
      </c>
      <c r="G371" t="s">
        <v>975</v>
      </c>
      <c r="H371" s="8">
        <v>0.24930555555555561</v>
      </c>
      <c r="I371" s="8">
        <v>0.25694444444444442</v>
      </c>
      <c r="L371">
        <v>0.18</v>
      </c>
      <c r="M371">
        <v>0.17</v>
      </c>
      <c r="N371">
        <v>0.02</v>
      </c>
      <c r="O371" t="s">
        <v>3139</v>
      </c>
      <c r="P371" t="s">
        <v>387</v>
      </c>
      <c r="Q371" t="s">
        <v>3140</v>
      </c>
      <c r="R371">
        <v>0</v>
      </c>
      <c r="S371">
        <v>0</v>
      </c>
      <c r="T371">
        <v>45.365996000000003</v>
      </c>
      <c r="U371">
        <v>5.5923809999999996</v>
      </c>
      <c r="AD371" t="s">
        <v>2733</v>
      </c>
      <c r="AE371" t="s">
        <v>2734</v>
      </c>
    </row>
    <row r="372" spans="1:31" x14ac:dyDescent="0.3">
      <c r="A372" s="7">
        <v>46286</v>
      </c>
      <c r="B372" s="8">
        <v>0.25</v>
      </c>
      <c r="C372" s="8">
        <v>0.26041666666666669</v>
      </c>
      <c r="D372" s="8">
        <v>0</v>
      </c>
      <c r="E372">
        <v>0.25</v>
      </c>
      <c r="F372">
        <v>68</v>
      </c>
      <c r="G372" t="s">
        <v>948</v>
      </c>
      <c r="H372" s="8"/>
      <c r="I372" s="8"/>
      <c r="O372" t="s">
        <v>3141</v>
      </c>
      <c r="P372" t="s">
        <v>379</v>
      </c>
      <c r="Q372" t="s">
        <v>3142</v>
      </c>
      <c r="R372">
        <v>0</v>
      </c>
      <c r="S372">
        <v>0</v>
      </c>
      <c r="T372">
        <v>45.162835000000001</v>
      </c>
      <c r="U372">
        <v>5.7206549999999998</v>
      </c>
      <c r="AD372" t="s">
        <v>2733</v>
      </c>
      <c r="AE372" t="s">
        <v>2734</v>
      </c>
    </row>
    <row r="373" spans="1:31" x14ac:dyDescent="0.3">
      <c r="A373" s="7">
        <v>46286</v>
      </c>
      <c r="B373" s="8">
        <v>0.33333333333333331</v>
      </c>
      <c r="C373" s="8">
        <v>0.37847222222222221</v>
      </c>
      <c r="D373" s="8">
        <v>0</v>
      </c>
      <c r="E373">
        <v>1.08</v>
      </c>
      <c r="F373">
        <v>76</v>
      </c>
      <c r="G373" t="s">
        <v>863</v>
      </c>
      <c r="H373" s="8"/>
      <c r="I373" s="8"/>
      <c r="O373" t="s">
        <v>1234</v>
      </c>
      <c r="P373" t="s">
        <v>193</v>
      </c>
      <c r="Q373" t="s">
        <v>193</v>
      </c>
      <c r="R373">
        <v>0</v>
      </c>
      <c r="S373">
        <v>0</v>
      </c>
      <c r="T373">
        <v>45.189757999999998</v>
      </c>
      <c r="U373">
        <v>5.7167630000000003</v>
      </c>
      <c r="AD373" t="s">
        <v>2733</v>
      </c>
      <c r="AE373" t="s">
        <v>2737</v>
      </c>
    </row>
    <row r="374" spans="1:31" x14ac:dyDescent="0.3">
      <c r="A374" s="7">
        <v>46286</v>
      </c>
      <c r="B374" s="8">
        <v>0.27430555555555558</v>
      </c>
      <c r="C374" s="8">
        <v>0.30902777777777779</v>
      </c>
      <c r="D374" s="8">
        <v>0</v>
      </c>
      <c r="E374">
        <v>0.83</v>
      </c>
      <c r="F374">
        <v>56</v>
      </c>
      <c r="G374" t="s">
        <v>966</v>
      </c>
      <c r="H374" s="8">
        <v>0.33611111111111108</v>
      </c>
      <c r="I374" s="8">
        <v>0.36736111111111108</v>
      </c>
      <c r="L374">
        <v>0.75</v>
      </c>
      <c r="M374">
        <v>0.75</v>
      </c>
      <c r="N374">
        <v>-0.08</v>
      </c>
      <c r="O374" t="s">
        <v>2533</v>
      </c>
      <c r="P374" t="s">
        <v>723</v>
      </c>
      <c r="Q374" t="s">
        <v>723</v>
      </c>
      <c r="R374">
        <v>0</v>
      </c>
      <c r="S374">
        <v>0</v>
      </c>
      <c r="T374">
        <v>45.367035999999999</v>
      </c>
      <c r="U374">
        <v>5.5943949999999996</v>
      </c>
      <c r="AD374" t="s">
        <v>2733</v>
      </c>
      <c r="AE374" t="s">
        <v>2737</v>
      </c>
    </row>
    <row r="375" spans="1:31" x14ac:dyDescent="0.3">
      <c r="A375" s="7">
        <v>46286</v>
      </c>
      <c r="B375" s="8">
        <v>0.34722222222222221</v>
      </c>
      <c r="C375" s="8">
        <v>0.3576388888888889</v>
      </c>
      <c r="D375" s="8">
        <v>0</v>
      </c>
      <c r="E375">
        <v>0.25</v>
      </c>
      <c r="F375">
        <v>101</v>
      </c>
      <c r="G375" t="s">
        <v>945</v>
      </c>
      <c r="O375" t="s">
        <v>3143</v>
      </c>
      <c r="P375" t="s">
        <v>86</v>
      </c>
      <c r="Q375" t="s">
        <v>3144</v>
      </c>
      <c r="R375">
        <v>0</v>
      </c>
      <c r="S375">
        <v>0</v>
      </c>
      <c r="T375">
        <v>45.191575999999998</v>
      </c>
      <c r="U375">
        <v>5.7230879999999997</v>
      </c>
      <c r="AD375" t="s">
        <v>2733</v>
      </c>
      <c r="AE375" t="s">
        <v>2837</v>
      </c>
    </row>
    <row r="376" spans="1:31" x14ac:dyDescent="0.3">
      <c r="A376" s="7">
        <v>46286</v>
      </c>
      <c r="B376" s="8">
        <v>0.33333333333333331</v>
      </c>
      <c r="C376" s="8">
        <v>0.34722222222222221</v>
      </c>
      <c r="D376" s="8">
        <v>0</v>
      </c>
      <c r="E376">
        <v>0.33</v>
      </c>
      <c r="F376">
        <v>210</v>
      </c>
      <c r="G376" t="s">
        <v>905</v>
      </c>
      <c r="H376" s="8"/>
      <c r="I376" s="8"/>
      <c r="O376" t="s">
        <v>2038</v>
      </c>
      <c r="P376" t="s">
        <v>63</v>
      </c>
      <c r="Q376" t="s">
        <v>2832</v>
      </c>
      <c r="R376">
        <v>0</v>
      </c>
      <c r="S376">
        <v>0</v>
      </c>
      <c r="T376">
        <v>45.185625999999999</v>
      </c>
      <c r="U376">
        <v>5.7211239999999997</v>
      </c>
      <c r="AD376" t="s">
        <v>2733</v>
      </c>
      <c r="AE376" t="s">
        <v>2737</v>
      </c>
    </row>
    <row r="377" spans="1:31" x14ac:dyDescent="0.3">
      <c r="A377" s="7">
        <v>46286</v>
      </c>
      <c r="B377" s="8">
        <v>0.33333333333333331</v>
      </c>
      <c r="C377" s="8">
        <v>0.34722222222222221</v>
      </c>
      <c r="D377" s="8">
        <v>0</v>
      </c>
      <c r="E377">
        <v>0.33</v>
      </c>
      <c r="F377">
        <v>101</v>
      </c>
      <c r="G377" t="s">
        <v>945</v>
      </c>
      <c r="O377" t="s">
        <v>2003</v>
      </c>
      <c r="P377" t="s">
        <v>764</v>
      </c>
      <c r="Q377" t="s">
        <v>2005</v>
      </c>
      <c r="R377">
        <v>0</v>
      </c>
      <c r="S377">
        <v>0</v>
      </c>
      <c r="T377">
        <v>45.186610000000002</v>
      </c>
      <c r="U377">
        <v>5.7293820000000002</v>
      </c>
      <c r="AD377" t="s">
        <v>2733</v>
      </c>
      <c r="AE377" t="s">
        <v>2737</v>
      </c>
    </row>
    <row r="378" spans="1:31" x14ac:dyDescent="0.3">
      <c r="A378" s="7">
        <v>46286</v>
      </c>
      <c r="B378" s="8">
        <v>0.20833333333333329</v>
      </c>
      <c r="C378" s="8">
        <v>0.28125</v>
      </c>
      <c r="D378" s="8">
        <v>0</v>
      </c>
      <c r="E378">
        <v>1.75</v>
      </c>
      <c r="F378">
        <v>83</v>
      </c>
      <c r="G378" t="s">
        <v>975</v>
      </c>
      <c r="H378" s="8">
        <v>0.27361111111111108</v>
      </c>
      <c r="I378" s="8">
        <v>0.38819444444444451</v>
      </c>
      <c r="L378">
        <v>2.75</v>
      </c>
      <c r="M378">
        <v>2.75</v>
      </c>
      <c r="N378">
        <v>1</v>
      </c>
      <c r="O378" t="s">
        <v>2568</v>
      </c>
      <c r="P378" t="s">
        <v>554</v>
      </c>
      <c r="Q378" t="s">
        <v>2570</v>
      </c>
      <c r="R378">
        <v>0</v>
      </c>
      <c r="S378">
        <v>0</v>
      </c>
      <c r="T378">
        <v>45.368160000000003</v>
      </c>
      <c r="U378">
        <v>5.5875260000000004</v>
      </c>
      <c r="AD378" t="s">
        <v>2733</v>
      </c>
      <c r="AE378" t="s">
        <v>2737</v>
      </c>
    </row>
    <row r="379" spans="1:31" x14ac:dyDescent="0.3">
      <c r="A379" s="7">
        <v>46286</v>
      </c>
      <c r="B379" s="8">
        <v>0.29166666666666669</v>
      </c>
      <c r="C379" s="8">
        <v>0.30555555555555558</v>
      </c>
      <c r="D379" s="8">
        <v>0</v>
      </c>
      <c r="E379">
        <v>0.33</v>
      </c>
      <c r="F379">
        <v>86</v>
      </c>
      <c r="G379" t="s">
        <v>861</v>
      </c>
      <c r="H379" s="8">
        <v>0.19305555555555559</v>
      </c>
      <c r="I379" s="8">
        <v>0.2076388888888889</v>
      </c>
      <c r="L379">
        <v>0.35</v>
      </c>
      <c r="M379">
        <v>0.33</v>
      </c>
      <c r="N379">
        <v>0.02</v>
      </c>
      <c r="O379" t="s">
        <v>882</v>
      </c>
      <c r="P379" t="s">
        <v>826</v>
      </c>
      <c r="Q379" t="s">
        <v>3145</v>
      </c>
      <c r="R379">
        <v>0</v>
      </c>
      <c r="S379">
        <v>0</v>
      </c>
      <c r="T379">
        <v>45.185786999999998</v>
      </c>
      <c r="U379">
        <v>5.7279049999999998</v>
      </c>
      <c r="AD379" t="s">
        <v>2733</v>
      </c>
      <c r="AE379" t="s">
        <v>2734</v>
      </c>
    </row>
    <row r="380" spans="1:31" x14ac:dyDescent="0.3">
      <c r="A380" s="7">
        <v>46286</v>
      </c>
      <c r="B380" s="8">
        <v>0.33333333333333331</v>
      </c>
      <c r="C380" s="8">
        <v>0.375</v>
      </c>
      <c r="D380" s="8">
        <v>0</v>
      </c>
      <c r="E380">
        <v>1</v>
      </c>
      <c r="F380">
        <v>72</v>
      </c>
      <c r="G380" t="s">
        <v>978</v>
      </c>
      <c r="H380" s="8"/>
      <c r="I380" s="8"/>
      <c r="O380" t="s">
        <v>2263</v>
      </c>
      <c r="P380" t="s">
        <v>245</v>
      </c>
      <c r="Q380" t="s">
        <v>3146</v>
      </c>
      <c r="R380">
        <v>0</v>
      </c>
      <c r="S380">
        <v>0</v>
      </c>
      <c r="T380">
        <v>45.568052999999999</v>
      </c>
      <c r="U380">
        <v>5.9229669999999999</v>
      </c>
      <c r="AD380" t="s">
        <v>2733</v>
      </c>
      <c r="AE380" t="s">
        <v>2781</v>
      </c>
    </row>
    <row r="381" spans="1:31" x14ac:dyDescent="0.3">
      <c r="A381" s="7">
        <v>46286</v>
      </c>
      <c r="B381" s="8">
        <v>0.40625</v>
      </c>
      <c r="C381" s="8">
        <v>0.4201388888888889</v>
      </c>
      <c r="D381" s="8">
        <v>0</v>
      </c>
      <c r="E381">
        <v>0.33</v>
      </c>
      <c r="F381">
        <v>43</v>
      </c>
      <c r="G381" t="s">
        <v>849</v>
      </c>
      <c r="H381" s="8"/>
      <c r="I381" s="8"/>
      <c r="O381" t="s">
        <v>3147</v>
      </c>
      <c r="P381" t="s">
        <v>687</v>
      </c>
      <c r="Q381" t="s">
        <v>3148</v>
      </c>
      <c r="R381">
        <v>0</v>
      </c>
      <c r="S381">
        <v>0</v>
      </c>
      <c r="T381">
        <v>45.290377999999997</v>
      </c>
      <c r="U381">
        <v>5.6393180000000003</v>
      </c>
      <c r="AD381" t="s">
        <v>2733</v>
      </c>
      <c r="AE381" t="s">
        <v>3149</v>
      </c>
    </row>
    <row r="382" spans="1:31" x14ac:dyDescent="0.3">
      <c r="A382" s="7">
        <v>46286</v>
      </c>
      <c r="B382" s="8">
        <v>0.25</v>
      </c>
      <c r="C382" s="8">
        <v>0.26041666666666669</v>
      </c>
      <c r="D382" s="8">
        <v>0</v>
      </c>
      <c r="E382">
        <v>0.25</v>
      </c>
      <c r="F382">
        <v>75</v>
      </c>
      <c r="G382" t="s">
        <v>970</v>
      </c>
      <c r="O382" t="s">
        <v>3150</v>
      </c>
      <c r="P382" t="s">
        <v>118</v>
      </c>
      <c r="Q382" t="s">
        <v>3151</v>
      </c>
      <c r="R382">
        <v>0</v>
      </c>
      <c r="S382">
        <v>0</v>
      </c>
      <c r="T382">
        <v>45.168607999999999</v>
      </c>
      <c r="U382">
        <v>5.7114330000000004</v>
      </c>
      <c r="AD382" t="s">
        <v>2733</v>
      </c>
      <c r="AE382" t="s">
        <v>2734</v>
      </c>
    </row>
    <row r="383" spans="1:31" x14ac:dyDescent="0.3">
      <c r="A383" s="7">
        <v>46286</v>
      </c>
      <c r="B383" s="8">
        <v>0.16666666666666671</v>
      </c>
      <c r="C383" s="8">
        <v>0.18055555555555561</v>
      </c>
      <c r="D383" s="8">
        <v>0</v>
      </c>
      <c r="E383">
        <v>0.33</v>
      </c>
      <c r="F383">
        <v>49</v>
      </c>
      <c r="G383" t="s">
        <v>944</v>
      </c>
      <c r="O383" t="s">
        <v>3152</v>
      </c>
      <c r="P383" t="s">
        <v>316</v>
      </c>
      <c r="Q383" t="s">
        <v>3153</v>
      </c>
      <c r="R383">
        <v>0</v>
      </c>
      <c r="S383">
        <v>0</v>
      </c>
      <c r="T383">
        <v>45.180484999999997</v>
      </c>
      <c r="U383">
        <v>5.7314889999999998</v>
      </c>
      <c r="AD383" t="s">
        <v>2733</v>
      </c>
      <c r="AE383" t="s">
        <v>2734</v>
      </c>
    </row>
    <row r="384" spans="1:31" x14ac:dyDescent="0.3">
      <c r="A384" s="7">
        <v>46286</v>
      </c>
      <c r="B384" s="8">
        <v>0.29166666666666669</v>
      </c>
      <c r="C384" s="8">
        <v>0.2986111111111111</v>
      </c>
      <c r="D384" s="8">
        <v>0</v>
      </c>
      <c r="E384">
        <v>0.17</v>
      </c>
      <c r="F384">
        <v>74</v>
      </c>
      <c r="G384" t="s">
        <v>892</v>
      </c>
      <c r="O384" t="s">
        <v>3154</v>
      </c>
      <c r="P384" t="s">
        <v>574</v>
      </c>
      <c r="Q384" t="s">
        <v>3155</v>
      </c>
      <c r="R384">
        <v>0</v>
      </c>
      <c r="S384">
        <v>0</v>
      </c>
      <c r="T384">
        <v>45.184280999999999</v>
      </c>
      <c r="U384">
        <v>5.7216610000000001</v>
      </c>
      <c r="AD384" t="s">
        <v>2733</v>
      </c>
      <c r="AE384" t="s">
        <v>2734</v>
      </c>
    </row>
    <row r="385" spans="1:31" x14ac:dyDescent="0.3">
      <c r="A385" s="7">
        <v>46286</v>
      </c>
      <c r="B385" s="8">
        <v>0.1875</v>
      </c>
      <c r="C385" s="8">
        <v>0.45833333333333331</v>
      </c>
      <c r="D385" s="8"/>
      <c r="E385">
        <v>6.5</v>
      </c>
      <c r="F385">
        <v>62</v>
      </c>
      <c r="G385" t="s">
        <v>917</v>
      </c>
      <c r="H385" s="8">
        <v>0.23749999999999999</v>
      </c>
      <c r="I385" s="8">
        <v>0.5229166666666667</v>
      </c>
      <c r="L385">
        <v>6.85</v>
      </c>
      <c r="M385">
        <v>6.5</v>
      </c>
      <c r="N385">
        <v>0.35</v>
      </c>
      <c r="O385" t="s">
        <v>1500</v>
      </c>
      <c r="P385" t="s">
        <v>229</v>
      </c>
      <c r="Q385" t="s">
        <v>3156</v>
      </c>
      <c r="R385">
        <v>0</v>
      </c>
      <c r="S385">
        <v>0</v>
      </c>
      <c r="T385">
        <v>45.188222000000003</v>
      </c>
      <c r="U385">
        <v>5.7137010000000004</v>
      </c>
      <c r="AD385" t="s">
        <v>2733</v>
      </c>
      <c r="AE385" t="s">
        <v>2737</v>
      </c>
    </row>
    <row r="386" spans="1:31" x14ac:dyDescent="0.3">
      <c r="A386" s="7">
        <v>46286</v>
      </c>
      <c r="B386" s="8">
        <v>0.33333333333333331</v>
      </c>
      <c r="C386" s="8">
        <v>0.34722222222222221</v>
      </c>
      <c r="D386" s="8">
        <v>0</v>
      </c>
      <c r="E386">
        <v>0.33</v>
      </c>
      <c r="F386">
        <v>20</v>
      </c>
      <c r="G386" t="s">
        <v>950</v>
      </c>
      <c r="O386" t="s">
        <v>1936</v>
      </c>
      <c r="P386" t="s">
        <v>326</v>
      </c>
      <c r="Q386" t="s">
        <v>1938</v>
      </c>
      <c r="R386">
        <v>0</v>
      </c>
      <c r="S386">
        <v>0</v>
      </c>
      <c r="T386">
        <v>45.194364</v>
      </c>
      <c r="U386">
        <v>5.6996609999999999</v>
      </c>
      <c r="AD386" t="s">
        <v>2733</v>
      </c>
      <c r="AE386" t="s">
        <v>2737</v>
      </c>
    </row>
    <row r="387" spans="1:31" x14ac:dyDescent="0.3">
      <c r="A387" s="7">
        <v>46286</v>
      </c>
      <c r="B387" s="8">
        <v>0.16666666666666671</v>
      </c>
      <c r="C387" s="8">
        <v>0.1736111111111111</v>
      </c>
      <c r="D387" s="8">
        <v>0</v>
      </c>
      <c r="E387">
        <v>0.17</v>
      </c>
      <c r="F387">
        <v>16</v>
      </c>
      <c r="G387" t="s">
        <v>853</v>
      </c>
      <c r="H387" s="8"/>
      <c r="I387" s="8"/>
      <c r="O387" t="s">
        <v>3025</v>
      </c>
      <c r="P387" t="s">
        <v>94</v>
      </c>
      <c r="Q387" t="s">
        <v>3026</v>
      </c>
      <c r="R387">
        <v>0</v>
      </c>
      <c r="S387">
        <v>0</v>
      </c>
      <c r="T387">
        <v>45.190103999999998</v>
      </c>
      <c r="U387">
        <v>5.7049050000000001</v>
      </c>
      <c r="AD387" t="s">
        <v>2733</v>
      </c>
      <c r="AE387" t="s">
        <v>2734</v>
      </c>
    </row>
    <row r="388" spans="1:31" x14ac:dyDescent="0.3">
      <c r="A388" s="7">
        <v>46286</v>
      </c>
      <c r="B388" s="8">
        <v>0.16666666666666671</v>
      </c>
      <c r="C388" s="8">
        <v>0.18055555555555561</v>
      </c>
      <c r="D388" s="8">
        <v>0</v>
      </c>
      <c r="E388">
        <v>0.33</v>
      </c>
      <c r="F388">
        <v>49</v>
      </c>
      <c r="G388" t="s">
        <v>944</v>
      </c>
      <c r="O388" t="s">
        <v>3157</v>
      </c>
      <c r="P388" t="s">
        <v>454</v>
      </c>
      <c r="Q388" t="s">
        <v>3158</v>
      </c>
      <c r="R388">
        <v>0</v>
      </c>
      <c r="S388">
        <v>0</v>
      </c>
      <c r="T388">
        <v>45.182113000000001</v>
      </c>
      <c r="U388">
        <v>5.7311740000000002</v>
      </c>
      <c r="AD388" t="s">
        <v>2733</v>
      </c>
      <c r="AE388" t="s">
        <v>2734</v>
      </c>
    </row>
    <row r="389" spans="1:31" x14ac:dyDescent="0.3">
      <c r="A389" s="7">
        <v>46286</v>
      </c>
      <c r="B389" s="8">
        <v>0.33333333333333331</v>
      </c>
      <c r="C389" s="8">
        <v>0.37847222222222221</v>
      </c>
      <c r="D389" s="8">
        <v>0</v>
      </c>
      <c r="E389">
        <v>1.08</v>
      </c>
      <c r="F389">
        <v>74</v>
      </c>
      <c r="G389" t="s">
        <v>892</v>
      </c>
      <c r="O389" t="s">
        <v>1368</v>
      </c>
      <c r="P389" t="s">
        <v>574</v>
      </c>
      <c r="Q389" t="s">
        <v>574</v>
      </c>
      <c r="R389">
        <v>0</v>
      </c>
      <c r="S389">
        <v>0</v>
      </c>
      <c r="T389">
        <v>45.184280999999999</v>
      </c>
      <c r="U389">
        <v>5.7216610000000001</v>
      </c>
      <c r="AD389" t="s">
        <v>2733</v>
      </c>
      <c r="AE389" t="s">
        <v>2737</v>
      </c>
    </row>
    <row r="390" spans="1:31" x14ac:dyDescent="0.3">
      <c r="A390" s="7">
        <v>46286</v>
      </c>
      <c r="B390" s="8">
        <v>0.30208333333333331</v>
      </c>
      <c r="C390" s="8">
        <v>0.45833333333333331</v>
      </c>
      <c r="D390" s="8"/>
      <c r="E390">
        <v>3.75</v>
      </c>
      <c r="F390">
        <v>63</v>
      </c>
      <c r="G390" t="s">
        <v>984</v>
      </c>
      <c r="H390" s="8">
        <v>0.31736111111111109</v>
      </c>
      <c r="I390" s="8">
        <v>0.50486111111111109</v>
      </c>
      <c r="L390">
        <v>4.5</v>
      </c>
      <c r="M390">
        <v>4.5</v>
      </c>
      <c r="N390">
        <v>0.75</v>
      </c>
      <c r="O390" t="s">
        <v>1438</v>
      </c>
      <c r="P390" t="s">
        <v>431</v>
      </c>
      <c r="Q390" t="s">
        <v>3159</v>
      </c>
      <c r="R390">
        <v>0</v>
      </c>
      <c r="S390">
        <v>0</v>
      </c>
      <c r="T390">
        <v>45.148544999999999</v>
      </c>
      <c r="U390">
        <v>5.704593</v>
      </c>
      <c r="AD390" t="s">
        <v>2733</v>
      </c>
      <c r="AE390" t="s">
        <v>2737</v>
      </c>
    </row>
    <row r="391" spans="1:31" x14ac:dyDescent="0.3">
      <c r="A391" s="7">
        <v>46286</v>
      </c>
      <c r="B391" s="8">
        <v>0.33333333333333331</v>
      </c>
      <c r="C391" s="8">
        <v>0.34722222222222221</v>
      </c>
      <c r="D391" s="8">
        <v>0</v>
      </c>
      <c r="E391">
        <v>0.33</v>
      </c>
      <c r="F391">
        <v>20</v>
      </c>
      <c r="G391" t="s">
        <v>950</v>
      </c>
      <c r="O391" t="s">
        <v>3160</v>
      </c>
      <c r="P391" t="s">
        <v>116</v>
      </c>
      <c r="Q391" t="s">
        <v>3161</v>
      </c>
      <c r="R391">
        <v>0</v>
      </c>
      <c r="S391">
        <v>0</v>
      </c>
      <c r="T391">
        <v>45.178801999999997</v>
      </c>
      <c r="U391">
        <v>5.7273579999999997</v>
      </c>
      <c r="AD391" t="s">
        <v>2733</v>
      </c>
      <c r="AE391" t="s">
        <v>2737</v>
      </c>
    </row>
    <row r="392" spans="1:31" x14ac:dyDescent="0.3">
      <c r="A392" s="7">
        <v>46286</v>
      </c>
      <c r="B392" s="8">
        <v>0.33333333333333331</v>
      </c>
      <c r="C392" s="8">
        <v>0.37847222222222221</v>
      </c>
      <c r="D392" s="8">
        <v>0</v>
      </c>
      <c r="E392">
        <v>1.08</v>
      </c>
      <c r="F392">
        <v>20</v>
      </c>
      <c r="G392" t="s">
        <v>950</v>
      </c>
      <c r="H392" s="8"/>
      <c r="I392" s="8"/>
      <c r="O392" t="s">
        <v>2538</v>
      </c>
      <c r="P392" t="s">
        <v>141</v>
      </c>
      <c r="Q392" t="s">
        <v>141</v>
      </c>
      <c r="R392">
        <v>0</v>
      </c>
      <c r="S392">
        <v>0</v>
      </c>
      <c r="T392">
        <v>45.189855999999999</v>
      </c>
      <c r="U392">
        <v>5.7242749999999996</v>
      </c>
      <c r="AD392" t="s">
        <v>2733</v>
      </c>
      <c r="AE392" t="s">
        <v>2737</v>
      </c>
    </row>
    <row r="393" spans="1:31" x14ac:dyDescent="0.3">
      <c r="A393" s="7">
        <v>46286</v>
      </c>
      <c r="B393" s="8">
        <v>0.18055555555555561</v>
      </c>
      <c r="C393" s="8">
        <v>0.19444444444444439</v>
      </c>
      <c r="D393" s="8">
        <v>0</v>
      </c>
      <c r="E393">
        <v>0.33</v>
      </c>
      <c r="F393">
        <v>65</v>
      </c>
      <c r="G393" t="s">
        <v>870</v>
      </c>
      <c r="O393" t="s">
        <v>3162</v>
      </c>
      <c r="P393" t="s">
        <v>366</v>
      </c>
      <c r="Q393" t="s">
        <v>3163</v>
      </c>
      <c r="R393">
        <v>0</v>
      </c>
      <c r="S393">
        <v>0</v>
      </c>
      <c r="T393">
        <v>45.181280000000001</v>
      </c>
      <c r="U393">
        <v>5.6889940000000001</v>
      </c>
      <c r="AD393" t="s">
        <v>2733</v>
      </c>
      <c r="AE393" t="s">
        <v>2734</v>
      </c>
    </row>
    <row r="394" spans="1:31" x14ac:dyDescent="0.3">
      <c r="A394" s="7">
        <v>46286</v>
      </c>
      <c r="B394" s="8">
        <v>0.33333333333333331</v>
      </c>
      <c r="C394" s="8">
        <v>0.375</v>
      </c>
      <c r="D394" s="8">
        <v>0</v>
      </c>
      <c r="E394">
        <v>1</v>
      </c>
      <c r="F394">
        <v>43</v>
      </c>
      <c r="G394" t="s">
        <v>849</v>
      </c>
      <c r="O394" t="s">
        <v>1866</v>
      </c>
      <c r="P394" t="s">
        <v>718</v>
      </c>
      <c r="Q394" t="s">
        <v>718</v>
      </c>
      <c r="R394">
        <v>0</v>
      </c>
      <c r="S394">
        <v>0</v>
      </c>
      <c r="T394">
        <v>45.244853999999997</v>
      </c>
      <c r="U394">
        <v>5.6734859999999996</v>
      </c>
      <c r="AD394" t="s">
        <v>2733</v>
      </c>
      <c r="AE394" t="s">
        <v>2737</v>
      </c>
    </row>
    <row r="395" spans="1:31" x14ac:dyDescent="0.3">
      <c r="A395" s="7">
        <v>46286</v>
      </c>
      <c r="B395" s="8">
        <v>0.16666666666666671</v>
      </c>
      <c r="C395" s="8">
        <v>0.17708333333333329</v>
      </c>
      <c r="D395" s="8"/>
      <c r="E395">
        <v>0.25</v>
      </c>
      <c r="F395">
        <v>63</v>
      </c>
      <c r="G395" t="s">
        <v>984</v>
      </c>
      <c r="H395" s="8">
        <v>0.1902777777777778</v>
      </c>
      <c r="I395" s="8">
        <v>0.2013888888888889</v>
      </c>
      <c r="L395">
        <v>0.27</v>
      </c>
      <c r="M395">
        <v>0.25</v>
      </c>
      <c r="N395">
        <v>0.02</v>
      </c>
      <c r="O395" t="s">
        <v>3134</v>
      </c>
      <c r="P395" t="s">
        <v>536</v>
      </c>
      <c r="Q395" t="s">
        <v>3164</v>
      </c>
      <c r="R395">
        <v>0</v>
      </c>
      <c r="S395">
        <v>0</v>
      </c>
      <c r="T395">
        <v>45.183112000000001</v>
      </c>
      <c r="U395">
        <v>5.7278739999999999</v>
      </c>
      <c r="AD395" t="s">
        <v>2733</v>
      </c>
      <c r="AE395" t="s">
        <v>2734</v>
      </c>
    </row>
    <row r="396" spans="1:31" x14ac:dyDescent="0.3">
      <c r="A396" s="7">
        <v>46286</v>
      </c>
      <c r="B396" s="8">
        <v>0.16666666666666671</v>
      </c>
      <c r="C396" s="8">
        <v>0.18055555555555561</v>
      </c>
      <c r="D396" s="8">
        <v>0</v>
      </c>
      <c r="E396">
        <v>0.33</v>
      </c>
      <c r="F396">
        <v>28</v>
      </c>
      <c r="G396" t="s">
        <v>914</v>
      </c>
      <c r="O396" t="s">
        <v>3165</v>
      </c>
      <c r="P396" t="s">
        <v>525</v>
      </c>
      <c r="Q396" t="s">
        <v>3166</v>
      </c>
      <c r="R396">
        <v>0</v>
      </c>
      <c r="S396">
        <v>0</v>
      </c>
      <c r="T396">
        <v>45.166784</v>
      </c>
      <c r="U396">
        <v>5.7270599999999998</v>
      </c>
      <c r="AD396" t="s">
        <v>2733</v>
      </c>
      <c r="AE396" t="s">
        <v>2734</v>
      </c>
    </row>
    <row r="397" spans="1:31" x14ac:dyDescent="0.3">
      <c r="A397" s="7">
        <v>46286</v>
      </c>
      <c r="B397" s="8">
        <v>0.50347222222222221</v>
      </c>
      <c r="C397" s="8">
        <v>0.51388888888888884</v>
      </c>
      <c r="D397" s="8">
        <v>0</v>
      </c>
      <c r="E397">
        <v>0.25</v>
      </c>
      <c r="F397">
        <v>23</v>
      </c>
      <c r="G397" t="s">
        <v>957</v>
      </c>
      <c r="H397" s="8"/>
      <c r="I397" s="8"/>
      <c r="O397" t="s">
        <v>2516</v>
      </c>
      <c r="P397" t="s">
        <v>3021</v>
      </c>
      <c r="Q397" t="s">
        <v>3167</v>
      </c>
      <c r="R397">
        <v>0</v>
      </c>
      <c r="S397">
        <v>0</v>
      </c>
      <c r="T397">
        <v>45.198158999999997</v>
      </c>
      <c r="U397">
        <v>5.7376310000000004</v>
      </c>
      <c r="AD397" t="s">
        <v>2733</v>
      </c>
      <c r="AE397" t="s">
        <v>2737</v>
      </c>
    </row>
    <row r="398" spans="1:31" x14ac:dyDescent="0.3">
      <c r="A398" s="7">
        <v>46286</v>
      </c>
      <c r="B398" s="8">
        <v>0.33333333333333331</v>
      </c>
      <c r="C398" s="8">
        <v>0.44097222222222221</v>
      </c>
      <c r="D398" s="8">
        <v>0</v>
      </c>
      <c r="E398">
        <v>2.58</v>
      </c>
      <c r="F398">
        <v>201</v>
      </c>
      <c r="G398" t="s">
        <v>946</v>
      </c>
      <c r="O398" t="s">
        <v>1962</v>
      </c>
      <c r="P398" t="s">
        <v>492</v>
      </c>
      <c r="Q398" t="s">
        <v>492</v>
      </c>
      <c r="R398">
        <v>0</v>
      </c>
      <c r="S398">
        <v>0</v>
      </c>
      <c r="T398">
        <v>45.199381000000002</v>
      </c>
      <c r="U398">
        <v>5.6893219999999998</v>
      </c>
      <c r="AD398" t="s">
        <v>2733</v>
      </c>
      <c r="AE398" t="s">
        <v>2737</v>
      </c>
    </row>
    <row r="399" spans="1:31" x14ac:dyDescent="0.3">
      <c r="A399" s="7">
        <v>46286</v>
      </c>
      <c r="B399" s="8">
        <v>0.31597222222222221</v>
      </c>
      <c r="C399" s="8">
        <v>0.3298611111111111</v>
      </c>
      <c r="D399" s="8">
        <v>0</v>
      </c>
      <c r="E399">
        <v>0.33</v>
      </c>
      <c r="F399">
        <v>23</v>
      </c>
      <c r="G399" t="s">
        <v>957</v>
      </c>
      <c r="H399" s="8">
        <v>0.54027777777777775</v>
      </c>
      <c r="I399" s="8">
        <v>0.54236111111111107</v>
      </c>
      <c r="L399">
        <v>0.05</v>
      </c>
      <c r="M399">
        <v>0.05</v>
      </c>
      <c r="N399">
        <v>-0.28000000000000003</v>
      </c>
      <c r="O399" t="s">
        <v>3168</v>
      </c>
      <c r="P399" t="s">
        <v>561</v>
      </c>
      <c r="Q399" t="s">
        <v>3169</v>
      </c>
      <c r="R399">
        <v>0</v>
      </c>
      <c r="S399">
        <v>0</v>
      </c>
      <c r="T399">
        <v>45.197319</v>
      </c>
      <c r="U399">
        <v>5.7400260000000003</v>
      </c>
      <c r="AD399" t="s">
        <v>2733</v>
      </c>
      <c r="AE399" t="s">
        <v>2734</v>
      </c>
    </row>
    <row r="400" spans="1:31" x14ac:dyDescent="0.3">
      <c r="A400" s="7">
        <v>46286</v>
      </c>
      <c r="B400" s="8">
        <v>0.33333333333333331</v>
      </c>
      <c r="C400" s="8">
        <v>0.37847222222222221</v>
      </c>
      <c r="D400" s="8">
        <v>0</v>
      </c>
      <c r="E400">
        <v>1.08</v>
      </c>
      <c r="F400">
        <v>150</v>
      </c>
      <c r="G400" t="s">
        <v>964</v>
      </c>
      <c r="O400" t="s">
        <v>1680</v>
      </c>
      <c r="P400" t="s">
        <v>490</v>
      </c>
      <c r="Q400" t="s">
        <v>490</v>
      </c>
      <c r="R400">
        <v>0</v>
      </c>
      <c r="S400">
        <v>0</v>
      </c>
      <c r="T400">
        <v>45.209547999999998</v>
      </c>
      <c r="U400">
        <v>5.781123</v>
      </c>
      <c r="AD400" t="s">
        <v>2733</v>
      </c>
      <c r="AE400" t="s">
        <v>2737</v>
      </c>
    </row>
    <row r="401" spans="1:31" x14ac:dyDescent="0.3">
      <c r="A401" s="7">
        <v>46286</v>
      </c>
      <c r="B401" s="8">
        <v>0.16666666666666671</v>
      </c>
      <c r="C401" s="8">
        <v>0.18055555555555561</v>
      </c>
      <c r="D401" s="8">
        <v>0</v>
      </c>
      <c r="E401">
        <v>0.33</v>
      </c>
      <c r="F401">
        <v>91</v>
      </c>
      <c r="G401" t="s">
        <v>971</v>
      </c>
      <c r="O401" t="s">
        <v>3170</v>
      </c>
      <c r="P401" t="s">
        <v>131</v>
      </c>
      <c r="Q401" t="s">
        <v>3171</v>
      </c>
      <c r="R401">
        <v>0</v>
      </c>
      <c r="S401">
        <v>0</v>
      </c>
      <c r="T401">
        <v>45.190066999999999</v>
      </c>
      <c r="U401">
        <v>5.7276720000000001</v>
      </c>
      <c r="AD401" t="s">
        <v>2733</v>
      </c>
      <c r="AE401" t="s">
        <v>2734</v>
      </c>
    </row>
    <row r="402" spans="1:31" x14ac:dyDescent="0.3">
      <c r="A402" s="7">
        <v>46286</v>
      </c>
      <c r="B402" s="8">
        <v>0.33333333333333331</v>
      </c>
      <c r="C402" s="8">
        <v>0.35416666666666669</v>
      </c>
      <c r="D402" s="8">
        <v>0</v>
      </c>
      <c r="E402">
        <v>0.5</v>
      </c>
      <c r="F402">
        <v>72</v>
      </c>
      <c r="G402" t="s">
        <v>978</v>
      </c>
      <c r="H402" s="8"/>
      <c r="I402" s="8"/>
      <c r="O402" t="s">
        <v>1219</v>
      </c>
      <c r="P402" t="s">
        <v>443</v>
      </c>
      <c r="Q402" t="s">
        <v>3172</v>
      </c>
      <c r="R402">
        <v>0</v>
      </c>
      <c r="S402">
        <v>0</v>
      </c>
      <c r="T402">
        <v>45.239241</v>
      </c>
      <c r="U402">
        <v>5.8890510000000003</v>
      </c>
      <c r="AD402" t="s">
        <v>2733</v>
      </c>
      <c r="AE402" t="s">
        <v>2737</v>
      </c>
    </row>
    <row r="403" spans="1:31" x14ac:dyDescent="0.3">
      <c r="A403" s="7">
        <v>46286</v>
      </c>
      <c r="B403" s="8">
        <v>0.25</v>
      </c>
      <c r="C403" s="8">
        <v>0.26041666666666669</v>
      </c>
      <c r="D403" s="8">
        <v>0</v>
      </c>
      <c r="E403">
        <v>0.25</v>
      </c>
      <c r="F403">
        <v>76</v>
      </c>
      <c r="G403" t="s">
        <v>863</v>
      </c>
      <c r="O403" t="s">
        <v>3173</v>
      </c>
      <c r="P403" t="s">
        <v>193</v>
      </c>
      <c r="Q403" t="s">
        <v>3174</v>
      </c>
      <c r="R403">
        <v>0</v>
      </c>
      <c r="S403">
        <v>0</v>
      </c>
      <c r="T403">
        <v>45.189757999999998</v>
      </c>
      <c r="U403">
        <v>5.7167630000000003</v>
      </c>
      <c r="AD403" t="s">
        <v>2733</v>
      </c>
      <c r="AE403" t="s">
        <v>2734</v>
      </c>
    </row>
    <row r="404" spans="1:31" x14ac:dyDescent="0.3">
      <c r="A404" s="7">
        <v>46286</v>
      </c>
      <c r="B404" s="8">
        <v>0.16666666666666671</v>
      </c>
      <c r="C404" s="8">
        <v>0.1736111111111111</v>
      </c>
      <c r="D404" s="8">
        <v>0</v>
      </c>
      <c r="E404">
        <v>0.17</v>
      </c>
      <c r="F404">
        <v>230</v>
      </c>
      <c r="G404" t="s">
        <v>974</v>
      </c>
      <c r="O404" t="s">
        <v>3175</v>
      </c>
      <c r="P404" t="s">
        <v>783</v>
      </c>
      <c r="Q404" t="s">
        <v>3176</v>
      </c>
      <c r="R404">
        <v>0</v>
      </c>
      <c r="S404">
        <v>0</v>
      </c>
      <c r="T404">
        <v>45.145482999999999</v>
      </c>
      <c r="U404">
        <v>5.7042999999999999</v>
      </c>
      <c r="AD404" t="s">
        <v>2733</v>
      </c>
      <c r="AE404" t="s">
        <v>2734</v>
      </c>
    </row>
    <row r="405" spans="1:31" x14ac:dyDescent="0.3">
      <c r="A405" s="7">
        <v>46286</v>
      </c>
      <c r="B405" s="8">
        <v>0.38541666666666669</v>
      </c>
      <c r="C405" s="8">
        <v>0.40625</v>
      </c>
      <c r="D405" s="8">
        <v>0</v>
      </c>
      <c r="E405">
        <v>0.5</v>
      </c>
      <c r="F405">
        <v>75</v>
      </c>
      <c r="G405" t="s">
        <v>970</v>
      </c>
      <c r="O405" t="s">
        <v>3177</v>
      </c>
      <c r="P405" t="s">
        <v>110</v>
      </c>
      <c r="Q405" t="s">
        <v>3178</v>
      </c>
      <c r="R405">
        <v>0</v>
      </c>
      <c r="S405">
        <v>0</v>
      </c>
      <c r="T405">
        <v>45.186245</v>
      </c>
      <c r="U405">
        <v>5.7213669999999999</v>
      </c>
      <c r="AD405" t="s">
        <v>2733</v>
      </c>
      <c r="AE405" t="s">
        <v>2837</v>
      </c>
    </row>
    <row r="406" spans="1:31" x14ac:dyDescent="0.3">
      <c r="A406" s="7">
        <v>46286</v>
      </c>
      <c r="B406" s="8">
        <v>0.16666666666666671</v>
      </c>
      <c r="C406" s="8">
        <v>0.1736111111111111</v>
      </c>
      <c r="D406" s="8">
        <v>0</v>
      </c>
      <c r="E406">
        <v>0.17</v>
      </c>
      <c r="F406">
        <v>230</v>
      </c>
      <c r="G406" t="s">
        <v>974</v>
      </c>
      <c r="O406" t="s">
        <v>3037</v>
      </c>
      <c r="P406" t="s">
        <v>2453</v>
      </c>
      <c r="Q406" t="s">
        <v>3038</v>
      </c>
      <c r="R406">
        <v>0</v>
      </c>
      <c r="S406">
        <v>0</v>
      </c>
      <c r="T406">
        <v>45.170372</v>
      </c>
      <c r="U406">
        <v>5.7396019999999996</v>
      </c>
      <c r="AD406" t="s">
        <v>2733</v>
      </c>
      <c r="AE406" t="s">
        <v>2734</v>
      </c>
    </row>
    <row r="407" spans="1:31" x14ac:dyDescent="0.3">
      <c r="A407" s="7">
        <v>46286</v>
      </c>
      <c r="B407" s="8">
        <v>0.29166666666666669</v>
      </c>
      <c r="C407" s="8">
        <v>0.30208333333333331</v>
      </c>
      <c r="D407" s="8">
        <v>0</v>
      </c>
      <c r="E407">
        <v>0.25</v>
      </c>
      <c r="F407">
        <v>22</v>
      </c>
      <c r="G407" t="s">
        <v>979</v>
      </c>
      <c r="H407" s="8">
        <v>0.40625</v>
      </c>
      <c r="I407" s="8">
        <v>0.42499999999999999</v>
      </c>
      <c r="L407">
        <v>0.45</v>
      </c>
      <c r="M407">
        <v>0.45</v>
      </c>
      <c r="N407">
        <v>0.2</v>
      </c>
      <c r="O407" t="s">
        <v>1115</v>
      </c>
      <c r="P407" t="s">
        <v>76</v>
      </c>
      <c r="Q407" t="s">
        <v>76</v>
      </c>
      <c r="R407">
        <v>0</v>
      </c>
      <c r="S407">
        <v>0</v>
      </c>
      <c r="T407">
        <v>45.183639999999997</v>
      </c>
      <c r="U407">
        <v>5.7215680000000004</v>
      </c>
      <c r="AD407" t="s">
        <v>2733</v>
      </c>
      <c r="AE407" t="s">
        <v>2737</v>
      </c>
    </row>
    <row r="408" spans="1:31" x14ac:dyDescent="0.3">
      <c r="A408" s="7">
        <v>46286</v>
      </c>
      <c r="B408" s="8">
        <v>0.16666666666666671</v>
      </c>
      <c r="C408" s="8">
        <v>0.18055555555555561</v>
      </c>
      <c r="D408" s="8">
        <v>0</v>
      </c>
      <c r="E408">
        <v>0.33</v>
      </c>
      <c r="F408">
        <v>61</v>
      </c>
      <c r="G408" t="s">
        <v>886</v>
      </c>
      <c r="O408" t="s">
        <v>885</v>
      </c>
      <c r="P408" t="s">
        <v>809</v>
      </c>
      <c r="Q408" t="s">
        <v>3179</v>
      </c>
      <c r="R408">
        <v>0</v>
      </c>
      <c r="S408">
        <v>0</v>
      </c>
      <c r="T408">
        <v>45.176468</v>
      </c>
      <c r="U408">
        <v>5.7269800000000002</v>
      </c>
      <c r="AD408" t="s">
        <v>2733</v>
      </c>
      <c r="AE408" t="s">
        <v>2734</v>
      </c>
    </row>
    <row r="409" spans="1:31" x14ac:dyDescent="0.3">
      <c r="A409" s="7">
        <v>46286</v>
      </c>
      <c r="B409" s="8">
        <v>0.33333333333333331</v>
      </c>
      <c r="C409" s="8">
        <v>0.375</v>
      </c>
      <c r="D409" s="8">
        <v>0</v>
      </c>
      <c r="E409">
        <v>1</v>
      </c>
      <c r="F409">
        <v>61</v>
      </c>
      <c r="G409" t="s">
        <v>886</v>
      </c>
      <c r="O409" t="s">
        <v>1370</v>
      </c>
      <c r="P409" t="s">
        <v>285</v>
      </c>
      <c r="Q409" t="s">
        <v>1372</v>
      </c>
      <c r="R409">
        <v>0</v>
      </c>
      <c r="S409">
        <v>0</v>
      </c>
      <c r="T409">
        <v>45.149633000000001</v>
      </c>
      <c r="U409">
        <v>5.7260520000000001</v>
      </c>
      <c r="AD409" t="s">
        <v>2733</v>
      </c>
      <c r="AE409" t="s">
        <v>2737</v>
      </c>
    </row>
    <row r="410" spans="1:31" x14ac:dyDescent="0.3">
      <c r="A410" s="7">
        <v>46286</v>
      </c>
      <c r="B410" s="8">
        <v>0.25</v>
      </c>
      <c r="C410" s="8">
        <v>0.26041666666666669</v>
      </c>
      <c r="D410" s="8">
        <v>0</v>
      </c>
      <c r="E410">
        <v>0.25</v>
      </c>
      <c r="F410">
        <v>210</v>
      </c>
      <c r="G410" t="s">
        <v>905</v>
      </c>
      <c r="H410" s="8"/>
      <c r="I410" s="8"/>
      <c r="O410" t="s">
        <v>3180</v>
      </c>
      <c r="P410" t="s">
        <v>222</v>
      </c>
      <c r="Q410" t="s">
        <v>3181</v>
      </c>
      <c r="R410">
        <v>0</v>
      </c>
      <c r="S410">
        <v>0</v>
      </c>
      <c r="T410">
        <v>45.189441000000002</v>
      </c>
      <c r="U410">
        <v>5.7262389999999996</v>
      </c>
      <c r="AD410" t="s">
        <v>2733</v>
      </c>
      <c r="AE410" t="s">
        <v>2734</v>
      </c>
    </row>
    <row r="411" spans="1:31" x14ac:dyDescent="0.3">
      <c r="A411" s="7">
        <v>46286</v>
      </c>
      <c r="B411" s="8">
        <v>0.16666666666666671</v>
      </c>
      <c r="C411" s="8">
        <v>0.18055555555555561</v>
      </c>
      <c r="D411" s="8">
        <v>0</v>
      </c>
      <c r="E411">
        <v>0.33</v>
      </c>
      <c r="F411">
        <v>61</v>
      </c>
      <c r="G411" t="s">
        <v>886</v>
      </c>
      <c r="O411" t="s">
        <v>3182</v>
      </c>
      <c r="P411" t="s">
        <v>59</v>
      </c>
      <c r="Q411" t="s">
        <v>3183</v>
      </c>
      <c r="R411">
        <v>0</v>
      </c>
      <c r="S411">
        <v>0</v>
      </c>
      <c r="T411">
        <v>45.188529000000003</v>
      </c>
      <c r="U411">
        <v>5.7245239999999997</v>
      </c>
      <c r="AD411" t="s">
        <v>2733</v>
      </c>
      <c r="AE411" t="s">
        <v>2734</v>
      </c>
    </row>
    <row r="412" spans="1:31" x14ac:dyDescent="0.3">
      <c r="A412" s="7">
        <v>46286</v>
      </c>
      <c r="B412" s="8">
        <v>0.33333333333333331</v>
      </c>
      <c r="C412" s="8">
        <v>0.34722222222222221</v>
      </c>
      <c r="D412" s="8">
        <v>0</v>
      </c>
      <c r="E412">
        <v>0.33</v>
      </c>
      <c r="F412">
        <v>74</v>
      </c>
      <c r="G412" t="s">
        <v>892</v>
      </c>
      <c r="O412" t="s">
        <v>1769</v>
      </c>
      <c r="P412" t="s">
        <v>412</v>
      </c>
      <c r="Q412" t="s">
        <v>1771</v>
      </c>
      <c r="R412">
        <v>0</v>
      </c>
      <c r="S412">
        <v>0</v>
      </c>
      <c r="T412">
        <v>45.190578000000002</v>
      </c>
      <c r="U412">
        <v>5.7182940000000002</v>
      </c>
      <c r="AD412" t="s">
        <v>2733</v>
      </c>
      <c r="AE412" t="s">
        <v>2737</v>
      </c>
    </row>
    <row r="413" spans="1:31" x14ac:dyDescent="0.3">
      <c r="A413" s="7">
        <v>46286</v>
      </c>
      <c r="B413" s="8">
        <v>0.28125</v>
      </c>
      <c r="C413" s="8">
        <v>0.3125</v>
      </c>
      <c r="D413" s="8">
        <v>0</v>
      </c>
      <c r="E413">
        <v>0.75</v>
      </c>
      <c r="F413">
        <v>65</v>
      </c>
      <c r="G413" t="s">
        <v>870</v>
      </c>
      <c r="H413" s="8">
        <v>0.23402777777777781</v>
      </c>
      <c r="I413" s="8">
        <v>0.24930555555555561</v>
      </c>
      <c r="L413">
        <v>0.37</v>
      </c>
      <c r="M413">
        <v>0.37</v>
      </c>
      <c r="N413">
        <v>-0.38</v>
      </c>
      <c r="O413" t="s">
        <v>1608</v>
      </c>
      <c r="P413" t="s">
        <v>107</v>
      </c>
      <c r="Q413" t="s">
        <v>1610</v>
      </c>
      <c r="R413">
        <v>0</v>
      </c>
      <c r="S413">
        <v>0</v>
      </c>
      <c r="T413">
        <v>45.190626999999999</v>
      </c>
      <c r="U413">
        <v>5.7275179999999999</v>
      </c>
      <c r="AD413" t="s">
        <v>2733</v>
      </c>
      <c r="AE413" t="s">
        <v>2737</v>
      </c>
    </row>
    <row r="414" spans="1:31" x14ac:dyDescent="0.3">
      <c r="A414" s="7">
        <v>46286</v>
      </c>
      <c r="B414" s="8">
        <v>0.30208333333333331</v>
      </c>
      <c r="C414" s="8">
        <v>0.33680555555555558</v>
      </c>
      <c r="D414" s="8">
        <v>0</v>
      </c>
      <c r="E414">
        <v>0.83</v>
      </c>
      <c r="F414">
        <v>103</v>
      </c>
      <c r="G414" t="s">
        <v>962</v>
      </c>
      <c r="H414" s="8">
        <v>0.40972222222222221</v>
      </c>
      <c r="I414" s="8">
        <v>0.42152777777777778</v>
      </c>
      <c r="L414">
        <v>0.28000000000000003</v>
      </c>
      <c r="M414">
        <v>0.28000000000000003</v>
      </c>
      <c r="N414">
        <v>-0.55000000000000004</v>
      </c>
      <c r="O414" t="s">
        <v>2186</v>
      </c>
      <c r="P414" t="s">
        <v>772</v>
      </c>
      <c r="Q414" t="s">
        <v>2188</v>
      </c>
      <c r="R414">
        <v>0</v>
      </c>
      <c r="S414">
        <v>0</v>
      </c>
      <c r="T414">
        <v>45.277130999999997</v>
      </c>
      <c r="U414">
        <v>5.6476220000000001</v>
      </c>
      <c r="AD414" t="s">
        <v>2733</v>
      </c>
      <c r="AE414" t="s">
        <v>2737</v>
      </c>
    </row>
    <row r="415" spans="1:31" x14ac:dyDescent="0.3">
      <c r="A415" s="7">
        <v>46286</v>
      </c>
      <c r="B415" s="8">
        <v>0.16666666666666671</v>
      </c>
      <c r="C415" s="8">
        <v>0.18055555555555561</v>
      </c>
      <c r="D415" s="8">
        <v>0</v>
      </c>
      <c r="E415">
        <v>0.33</v>
      </c>
      <c r="F415">
        <v>19</v>
      </c>
      <c r="G415" t="s">
        <v>982</v>
      </c>
      <c r="O415" t="s">
        <v>3184</v>
      </c>
      <c r="P415" t="s">
        <v>248</v>
      </c>
      <c r="Q415" t="s">
        <v>3185</v>
      </c>
      <c r="R415">
        <v>0</v>
      </c>
      <c r="S415">
        <v>0</v>
      </c>
      <c r="T415">
        <v>45.080564000000003</v>
      </c>
      <c r="U415">
        <v>5.7698520000000002</v>
      </c>
      <c r="AD415" t="s">
        <v>2733</v>
      </c>
      <c r="AE415" t="s">
        <v>2734</v>
      </c>
    </row>
    <row r="416" spans="1:31" x14ac:dyDescent="0.3">
      <c r="A416" s="7">
        <v>46286</v>
      </c>
      <c r="B416" s="8">
        <v>0.33333333333333331</v>
      </c>
      <c r="C416" s="8">
        <v>0.34722222222222221</v>
      </c>
      <c r="D416" s="8">
        <v>0</v>
      </c>
      <c r="E416">
        <v>0.33</v>
      </c>
      <c r="F416">
        <v>49</v>
      </c>
      <c r="G416" t="s">
        <v>944</v>
      </c>
      <c r="H416" s="8"/>
      <c r="I416" s="8"/>
      <c r="O416" t="s">
        <v>1289</v>
      </c>
      <c r="P416" t="s">
        <v>202</v>
      </c>
      <c r="Q416" t="s">
        <v>202</v>
      </c>
      <c r="R416">
        <v>0</v>
      </c>
      <c r="S416">
        <v>0</v>
      </c>
      <c r="T416">
        <v>45.190215999999999</v>
      </c>
      <c r="U416">
        <v>5.7257730000000002</v>
      </c>
      <c r="AD416" t="s">
        <v>2733</v>
      </c>
      <c r="AE416" t="s">
        <v>2737</v>
      </c>
    </row>
    <row r="417" spans="1:31" x14ac:dyDescent="0.3">
      <c r="A417" s="7">
        <v>46286</v>
      </c>
      <c r="B417" s="8">
        <v>0.33333333333333331</v>
      </c>
      <c r="C417" s="8">
        <v>0.34722222222222221</v>
      </c>
      <c r="D417" s="8">
        <v>0</v>
      </c>
      <c r="E417">
        <v>0.33</v>
      </c>
      <c r="F417">
        <v>201</v>
      </c>
      <c r="G417" t="s">
        <v>946</v>
      </c>
      <c r="H417" s="8"/>
      <c r="I417" s="8"/>
      <c r="O417" t="s">
        <v>2040</v>
      </c>
      <c r="P417" t="s">
        <v>121</v>
      </c>
      <c r="Q417" t="s">
        <v>121</v>
      </c>
      <c r="R417">
        <v>0</v>
      </c>
      <c r="S417">
        <v>0</v>
      </c>
      <c r="T417">
        <v>45.184877999999998</v>
      </c>
      <c r="U417">
        <v>5.7209649999999996</v>
      </c>
      <c r="AD417" t="s">
        <v>2733</v>
      </c>
      <c r="AE417" t="s">
        <v>2737</v>
      </c>
    </row>
    <row r="418" spans="1:31" x14ac:dyDescent="0.3">
      <c r="A418" s="7">
        <v>46286</v>
      </c>
      <c r="B418" s="8">
        <v>0.33333333333333331</v>
      </c>
      <c r="C418" s="8">
        <v>0.375</v>
      </c>
      <c r="D418" s="8">
        <v>0</v>
      </c>
      <c r="E418">
        <v>1</v>
      </c>
      <c r="F418">
        <v>22</v>
      </c>
      <c r="G418" t="s">
        <v>979</v>
      </c>
      <c r="H418" s="8">
        <v>0.2305555555555556</v>
      </c>
      <c r="I418" s="8">
        <v>0.29930555555555549</v>
      </c>
      <c r="L418">
        <v>1.65</v>
      </c>
      <c r="M418">
        <v>1.65</v>
      </c>
      <c r="N418">
        <v>0.65</v>
      </c>
      <c r="O418" t="s">
        <v>1399</v>
      </c>
      <c r="P418" t="s">
        <v>291</v>
      </c>
      <c r="Q418" t="s">
        <v>3186</v>
      </c>
      <c r="R418">
        <v>0</v>
      </c>
      <c r="S418">
        <v>0</v>
      </c>
      <c r="T418">
        <v>45.150571999999997</v>
      </c>
      <c r="U418">
        <v>5.7256600000000004</v>
      </c>
      <c r="AD418" t="s">
        <v>2733</v>
      </c>
      <c r="AE418" t="s">
        <v>2781</v>
      </c>
    </row>
    <row r="419" spans="1:31" x14ac:dyDescent="0.3">
      <c r="A419" s="7">
        <v>46286</v>
      </c>
      <c r="B419" s="8">
        <v>0.33333333333333331</v>
      </c>
      <c r="C419" s="8">
        <v>0.375</v>
      </c>
      <c r="D419" s="8">
        <v>0</v>
      </c>
      <c r="E419">
        <v>1</v>
      </c>
      <c r="F419">
        <v>64</v>
      </c>
      <c r="G419" t="s">
        <v>953</v>
      </c>
      <c r="O419" t="s">
        <v>1247</v>
      </c>
      <c r="P419" t="s">
        <v>339</v>
      </c>
      <c r="Q419" t="s">
        <v>1248</v>
      </c>
      <c r="R419">
        <v>0</v>
      </c>
      <c r="S419">
        <v>0</v>
      </c>
      <c r="T419">
        <v>45.180453999999997</v>
      </c>
      <c r="U419">
        <v>5.6989720000000004</v>
      </c>
      <c r="AD419" t="s">
        <v>2733</v>
      </c>
      <c r="AE419" t="s">
        <v>2781</v>
      </c>
    </row>
    <row r="420" spans="1:31" x14ac:dyDescent="0.3">
      <c r="A420" s="7">
        <v>46286</v>
      </c>
      <c r="B420" s="8">
        <v>0.33333333333333331</v>
      </c>
      <c r="C420" s="8">
        <v>0.34722222222222221</v>
      </c>
      <c r="D420" s="8">
        <v>0</v>
      </c>
      <c r="E420">
        <v>0.33</v>
      </c>
      <c r="F420">
        <v>40</v>
      </c>
      <c r="G420" t="s">
        <v>960</v>
      </c>
      <c r="O420" t="s">
        <v>2321</v>
      </c>
      <c r="P420" t="s">
        <v>594</v>
      </c>
      <c r="Q420" t="s">
        <v>594</v>
      </c>
      <c r="R420">
        <v>0</v>
      </c>
      <c r="S420">
        <v>0</v>
      </c>
      <c r="T420">
        <v>45.217554999999997</v>
      </c>
      <c r="U420">
        <v>5.6940160000000004</v>
      </c>
      <c r="AD420" t="s">
        <v>2733</v>
      </c>
      <c r="AE420" t="s">
        <v>2737</v>
      </c>
    </row>
    <row r="421" spans="1:31" x14ac:dyDescent="0.3">
      <c r="A421" s="7">
        <v>46286</v>
      </c>
      <c r="B421" s="8">
        <v>0.33333333333333331</v>
      </c>
      <c r="C421" s="8">
        <v>0.35416666666666669</v>
      </c>
      <c r="D421" s="8">
        <v>0</v>
      </c>
      <c r="E421">
        <v>0.5</v>
      </c>
      <c r="F421">
        <v>40</v>
      </c>
      <c r="G421" t="s">
        <v>960</v>
      </c>
      <c r="H421" s="8"/>
      <c r="I421" s="8"/>
      <c r="O421" t="s">
        <v>1524</v>
      </c>
      <c r="P421" t="s">
        <v>635</v>
      </c>
      <c r="Q421" t="s">
        <v>3187</v>
      </c>
      <c r="R421">
        <v>0</v>
      </c>
      <c r="S421">
        <v>0</v>
      </c>
      <c r="T421">
        <v>45.206518000000003</v>
      </c>
      <c r="U421">
        <v>5.7103719999999996</v>
      </c>
      <c r="AD421" t="s">
        <v>2733</v>
      </c>
      <c r="AE421" t="s">
        <v>2737</v>
      </c>
    </row>
    <row r="422" spans="1:31" x14ac:dyDescent="0.3">
      <c r="A422" s="7">
        <v>46286</v>
      </c>
      <c r="B422" s="8">
        <v>0.29166666666666669</v>
      </c>
      <c r="C422" s="8">
        <v>0.2986111111111111</v>
      </c>
      <c r="D422" s="8">
        <v>0</v>
      </c>
      <c r="E422">
        <v>0.17</v>
      </c>
      <c r="F422">
        <v>230</v>
      </c>
      <c r="G422" t="s">
        <v>974</v>
      </c>
      <c r="O422" t="s">
        <v>3175</v>
      </c>
      <c r="P422" t="s">
        <v>783</v>
      </c>
      <c r="Q422" t="s">
        <v>3176</v>
      </c>
      <c r="R422">
        <v>0</v>
      </c>
      <c r="S422">
        <v>0</v>
      </c>
      <c r="T422">
        <v>45.145482999999999</v>
      </c>
      <c r="U422">
        <v>5.7042999999999999</v>
      </c>
      <c r="AD422" t="s">
        <v>2733</v>
      </c>
      <c r="AE422" t="s">
        <v>2734</v>
      </c>
    </row>
    <row r="423" spans="1:31" x14ac:dyDescent="0.3">
      <c r="A423" s="7">
        <v>46286</v>
      </c>
      <c r="B423" s="8">
        <v>0.22916666666666671</v>
      </c>
      <c r="C423" s="8">
        <v>0.24652777777777779</v>
      </c>
      <c r="D423" s="8">
        <v>0</v>
      </c>
      <c r="E423">
        <v>0.42</v>
      </c>
      <c r="F423">
        <v>13</v>
      </c>
      <c r="G423" t="s">
        <v>2730</v>
      </c>
      <c r="O423" t="s">
        <v>2416</v>
      </c>
      <c r="P423" t="s">
        <v>608</v>
      </c>
      <c r="Q423" t="s">
        <v>608</v>
      </c>
      <c r="R423">
        <v>0</v>
      </c>
      <c r="S423">
        <v>0</v>
      </c>
      <c r="T423">
        <v>45.206507999999999</v>
      </c>
      <c r="U423">
        <v>5.662909</v>
      </c>
      <c r="AD423" t="s">
        <v>2733</v>
      </c>
      <c r="AE423" t="s">
        <v>2737</v>
      </c>
    </row>
    <row r="424" spans="1:31" x14ac:dyDescent="0.3">
      <c r="A424" s="7">
        <v>46286</v>
      </c>
      <c r="B424" s="8">
        <v>0.33333333333333331</v>
      </c>
      <c r="C424" s="8">
        <v>0.3611111111111111</v>
      </c>
      <c r="D424" s="8">
        <v>0</v>
      </c>
      <c r="E424">
        <v>0.67</v>
      </c>
      <c r="F424">
        <v>75</v>
      </c>
      <c r="G424" t="s">
        <v>970</v>
      </c>
      <c r="O424" t="s">
        <v>1900</v>
      </c>
      <c r="P424" t="s">
        <v>93</v>
      </c>
      <c r="Q424" t="s">
        <v>93</v>
      </c>
      <c r="R424">
        <v>0</v>
      </c>
      <c r="S424">
        <v>0</v>
      </c>
      <c r="T424">
        <v>45.177773000000002</v>
      </c>
      <c r="U424">
        <v>5.7280009999999999</v>
      </c>
      <c r="AD424" t="s">
        <v>2733</v>
      </c>
      <c r="AE424" t="s">
        <v>2737</v>
      </c>
    </row>
    <row r="425" spans="1:31" x14ac:dyDescent="0.3">
      <c r="A425" s="7">
        <v>46286</v>
      </c>
      <c r="B425" s="8">
        <v>0.16666666666666671</v>
      </c>
      <c r="C425" s="8">
        <v>0.18055555555555561</v>
      </c>
      <c r="D425" s="8">
        <v>0</v>
      </c>
      <c r="E425">
        <v>0.33</v>
      </c>
      <c r="F425">
        <v>28</v>
      </c>
      <c r="G425" t="s">
        <v>914</v>
      </c>
      <c r="O425" t="s">
        <v>3188</v>
      </c>
      <c r="P425" t="s">
        <v>781</v>
      </c>
      <c r="Q425" t="s">
        <v>3189</v>
      </c>
      <c r="R425">
        <v>0</v>
      </c>
      <c r="S425">
        <v>0</v>
      </c>
      <c r="T425">
        <v>45.187779999999997</v>
      </c>
      <c r="U425">
        <v>5.6920270000000004</v>
      </c>
      <c r="AD425" t="s">
        <v>2733</v>
      </c>
      <c r="AE425" t="s">
        <v>2734</v>
      </c>
    </row>
    <row r="426" spans="1:31" x14ac:dyDescent="0.3">
      <c r="A426" s="7">
        <v>46286</v>
      </c>
      <c r="B426" s="8">
        <v>0.1875</v>
      </c>
      <c r="C426" s="8">
        <v>0.20833333333333329</v>
      </c>
      <c r="D426" s="8">
        <v>0</v>
      </c>
      <c r="E426">
        <v>0.5</v>
      </c>
      <c r="F426">
        <v>78</v>
      </c>
      <c r="G426" t="s">
        <v>977</v>
      </c>
      <c r="H426" s="8">
        <v>0.39305555555555549</v>
      </c>
      <c r="I426" s="8">
        <v>0.46805555555555561</v>
      </c>
      <c r="L426">
        <v>1.8</v>
      </c>
      <c r="M426">
        <v>1.8</v>
      </c>
      <c r="N426">
        <v>1.3</v>
      </c>
      <c r="O426" t="s">
        <v>1394</v>
      </c>
      <c r="P426" t="s">
        <v>451</v>
      </c>
      <c r="Q426" t="s">
        <v>3190</v>
      </c>
      <c r="R426">
        <v>0</v>
      </c>
      <c r="S426">
        <v>0</v>
      </c>
      <c r="T426">
        <v>45.367581000000001</v>
      </c>
      <c r="U426">
        <v>5.5800349999999996</v>
      </c>
      <c r="AD426" t="s">
        <v>2733</v>
      </c>
      <c r="AE426" t="s">
        <v>2737</v>
      </c>
    </row>
    <row r="427" spans="1:31" x14ac:dyDescent="0.3">
      <c r="A427" s="7">
        <v>46286</v>
      </c>
      <c r="B427" s="8">
        <v>0.18402777777777779</v>
      </c>
      <c r="C427" s="8">
        <v>0.19791666666666671</v>
      </c>
      <c r="D427" s="8">
        <v>0</v>
      </c>
      <c r="E427">
        <v>0.33</v>
      </c>
      <c r="F427">
        <v>14</v>
      </c>
      <c r="G427" t="s">
        <v>959</v>
      </c>
      <c r="O427" t="s">
        <v>3191</v>
      </c>
      <c r="P427" t="s">
        <v>708</v>
      </c>
      <c r="Q427" t="s">
        <v>3192</v>
      </c>
      <c r="R427">
        <v>0</v>
      </c>
      <c r="S427">
        <v>0</v>
      </c>
      <c r="T427">
        <v>45.204405999999999</v>
      </c>
      <c r="U427">
        <v>5.7605760000000004</v>
      </c>
      <c r="AD427" t="s">
        <v>2733</v>
      </c>
      <c r="AE427" t="s">
        <v>2734</v>
      </c>
    </row>
    <row r="428" spans="1:31" x14ac:dyDescent="0.3">
      <c r="A428" s="7">
        <v>46286</v>
      </c>
      <c r="B428" s="8">
        <v>0.33333333333333331</v>
      </c>
      <c r="C428" s="8">
        <v>0.34722222222222221</v>
      </c>
      <c r="D428" s="8">
        <v>0</v>
      </c>
      <c r="E428">
        <v>0.33</v>
      </c>
      <c r="F428">
        <v>29</v>
      </c>
      <c r="G428" t="s">
        <v>859</v>
      </c>
      <c r="O428" t="s">
        <v>2529</v>
      </c>
      <c r="P428" t="s">
        <v>521</v>
      </c>
      <c r="Q428" t="s">
        <v>521</v>
      </c>
      <c r="R428">
        <v>0</v>
      </c>
      <c r="S428">
        <v>0</v>
      </c>
      <c r="T428">
        <v>45.191065999999999</v>
      </c>
      <c r="U428">
        <v>5.7243019999999998</v>
      </c>
      <c r="AD428" t="s">
        <v>2733</v>
      </c>
      <c r="AE428" t="s">
        <v>2737</v>
      </c>
    </row>
    <row r="429" spans="1:31" x14ac:dyDescent="0.3">
      <c r="A429" s="7">
        <v>46286</v>
      </c>
      <c r="B429" s="8">
        <v>0.25</v>
      </c>
      <c r="C429" s="8">
        <v>0.26041666666666669</v>
      </c>
      <c r="D429" s="8">
        <v>0</v>
      </c>
      <c r="E429">
        <v>0.25</v>
      </c>
      <c r="F429">
        <v>29</v>
      </c>
      <c r="G429" t="s">
        <v>859</v>
      </c>
      <c r="H429" s="8"/>
      <c r="I429" s="8"/>
      <c r="O429" t="s">
        <v>890</v>
      </c>
      <c r="P429" t="s">
        <v>817</v>
      </c>
      <c r="Q429" t="s">
        <v>817</v>
      </c>
      <c r="R429">
        <v>0</v>
      </c>
      <c r="S429">
        <v>0</v>
      </c>
      <c r="T429">
        <v>45.189878</v>
      </c>
      <c r="U429">
        <v>5.7218559999999998</v>
      </c>
      <c r="AD429" t="s">
        <v>2733</v>
      </c>
      <c r="AE429" t="s">
        <v>2734</v>
      </c>
    </row>
    <row r="430" spans="1:31" x14ac:dyDescent="0.3">
      <c r="A430" s="7">
        <v>46286</v>
      </c>
      <c r="B430" s="8">
        <v>0.33333333333333331</v>
      </c>
      <c r="C430" s="8">
        <v>0.36458333333333331</v>
      </c>
      <c r="D430" s="8">
        <v>0</v>
      </c>
      <c r="E430">
        <v>0.75</v>
      </c>
      <c r="F430">
        <v>43</v>
      </c>
      <c r="G430" t="s">
        <v>849</v>
      </c>
      <c r="O430" t="s">
        <v>1779</v>
      </c>
      <c r="P430" t="s">
        <v>535</v>
      </c>
      <c r="Q430" t="s">
        <v>535</v>
      </c>
      <c r="R430">
        <v>0</v>
      </c>
      <c r="S430">
        <v>0</v>
      </c>
      <c r="T430">
        <v>45.292670000000001</v>
      </c>
      <c r="U430">
        <v>5.639176</v>
      </c>
      <c r="AD430" t="s">
        <v>2733</v>
      </c>
      <c r="AE430" t="s">
        <v>2737</v>
      </c>
    </row>
    <row r="431" spans="1:31" x14ac:dyDescent="0.3">
      <c r="A431" s="7">
        <v>46286</v>
      </c>
      <c r="B431" s="8">
        <v>0.16666666666666671</v>
      </c>
      <c r="C431" s="8">
        <v>0.2048611111111111</v>
      </c>
      <c r="D431" s="8">
        <v>0</v>
      </c>
      <c r="E431">
        <v>0.92</v>
      </c>
      <c r="F431">
        <v>56</v>
      </c>
      <c r="G431" t="s">
        <v>966</v>
      </c>
      <c r="H431" s="8">
        <v>0.37569444444444439</v>
      </c>
      <c r="I431" s="8">
        <v>0.39097222222222222</v>
      </c>
      <c r="L431">
        <v>0.37</v>
      </c>
      <c r="M431">
        <v>0.37</v>
      </c>
      <c r="N431">
        <v>-0.55000000000000004</v>
      </c>
      <c r="O431" t="s">
        <v>2283</v>
      </c>
      <c r="P431" t="s">
        <v>224</v>
      </c>
      <c r="Q431" t="s">
        <v>3193</v>
      </c>
      <c r="R431">
        <v>0</v>
      </c>
      <c r="S431">
        <v>0</v>
      </c>
      <c r="T431">
        <v>45.366042</v>
      </c>
      <c r="U431">
        <v>5.5933120000000001</v>
      </c>
      <c r="AD431" t="s">
        <v>2733</v>
      </c>
      <c r="AE431" t="s">
        <v>2737</v>
      </c>
    </row>
    <row r="432" spans="1:31" x14ac:dyDescent="0.3">
      <c r="A432" s="7">
        <v>46286</v>
      </c>
      <c r="B432" s="8">
        <v>0.16666666666666671</v>
      </c>
      <c r="C432" s="8">
        <v>0.18055555555555561</v>
      </c>
      <c r="D432" s="8">
        <v>0</v>
      </c>
      <c r="E432">
        <v>0.33</v>
      </c>
      <c r="F432">
        <v>72</v>
      </c>
      <c r="G432" t="s">
        <v>978</v>
      </c>
      <c r="O432" t="s">
        <v>3194</v>
      </c>
      <c r="P432" t="s">
        <v>67</v>
      </c>
      <c r="Q432" t="s">
        <v>3195</v>
      </c>
      <c r="R432">
        <v>0</v>
      </c>
      <c r="S432">
        <v>0</v>
      </c>
      <c r="T432">
        <v>45.569451000000001</v>
      </c>
      <c r="U432">
        <v>5.9207679999999998</v>
      </c>
      <c r="AD432" t="s">
        <v>2733</v>
      </c>
      <c r="AE432" t="s">
        <v>2734</v>
      </c>
    </row>
    <row r="433" spans="1:31" x14ac:dyDescent="0.3">
      <c r="A433" s="7">
        <v>46286</v>
      </c>
      <c r="B433" s="8">
        <v>0.1875</v>
      </c>
      <c r="C433" s="8">
        <v>0.19791666666666671</v>
      </c>
      <c r="D433" s="8">
        <v>0</v>
      </c>
      <c r="E433">
        <v>0.25</v>
      </c>
      <c r="F433">
        <v>83</v>
      </c>
      <c r="G433" t="s">
        <v>975</v>
      </c>
      <c r="H433" s="8">
        <v>0.39374999999999999</v>
      </c>
      <c r="I433" s="8">
        <v>0.4513888888888889</v>
      </c>
      <c r="L433">
        <v>1.38</v>
      </c>
      <c r="M433">
        <v>1.38</v>
      </c>
      <c r="N433">
        <v>1.1299999999999999</v>
      </c>
      <c r="O433" t="s">
        <v>2371</v>
      </c>
      <c r="P433" t="s">
        <v>602</v>
      </c>
      <c r="Q433" t="s">
        <v>602</v>
      </c>
      <c r="R433">
        <v>0</v>
      </c>
      <c r="S433">
        <v>0</v>
      </c>
      <c r="T433">
        <v>45.364722</v>
      </c>
      <c r="U433">
        <v>5.6031880000000003</v>
      </c>
      <c r="AD433" t="s">
        <v>2733</v>
      </c>
      <c r="AE433" t="s">
        <v>2737</v>
      </c>
    </row>
    <row r="434" spans="1:31" x14ac:dyDescent="0.3">
      <c r="A434" s="7">
        <v>46286</v>
      </c>
      <c r="B434" s="8">
        <v>0.16666666666666671</v>
      </c>
      <c r="C434" s="8">
        <v>0.1736111111111111</v>
      </c>
      <c r="D434" s="8">
        <v>0</v>
      </c>
      <c r="E434">
        <v>0.17</v>
      </c>
      <c r="F434">
        <v>29</v>
      </c>
      <c r="G434" t="s">
        <v>859</v>
      </c>
      <c r="H434" s="8"/>
      <c r="I434" s="8"/>
      <c r="O434" t="s">
        <v>3196</v>
      </c>
      <c r="P434" t="s">
        <v>521</v>
      </c>
      <c r="Q434" t="s">
        <v>3197</v>
      </c>
      <c r="R434">
        <v>0</v>
      </c>
      <c r="S434">
        <v>0</v>
      </c>
      <c r="T434">
        <v>45.191065999999999</v>
      </c>
      <c r="U434">
        <v>5.7243019999999998</v>
      </c>
      <c r="AD434" t="s">
        <v>2733</v>
      </c>
      <c r="AE434" t="s">
        <v>2734</v>
      </c>
    </row>
    <row r="435" spans="1:31" x14ac:dyDescent="0.3">
      <c r="A435" s="7">
        <v>46286</v>
      </c>
      <c r="B435" s="8">
        <v>0.16666666666666671</v>
      </c>
      <c r="C435" s="8">
        <v>0.1736111111111111</v>
      </c>
      <c r="D435" s="8">
        <v>0</v>
      </c>
      <c r="E435">
        <v>0.17</v>
      </c>
      <c r="F435">
        <v>46</v>
      </c>
      <c r="G435" t="s">
        <v>963</v>
      </c>
      <c r="O435" t="s">
        <v>3198</v>
      </c>
      <c r="P435" t="s">
        <v>176</v>
      </c>
      <c r="Q435" t="s">
        <v>3199</v>
      </c>
      <c r="R435">
        <v>0</v>
      </c>
      <c r="S435">
        <v>0</v>
      </c>
      <c r="T435">
        <v>45.179839999999999</v>
      </c>
      <c r="U435">
        <v>5.7082069999999998</v>
      </c>
      <c r="AD435" t="s">
        <v>2733</v>
      </c>
      <c r="AE435" t="s">
        <v>2734</v>
      </c>
    </row>
    <row r="436" spans="1:31" x14ac:dyDescent="0.3">
      <c r="A436" s="7">
        <v>46286</v>
      </c>
      <c r="B436" s="8">
        <v>0.16666666666666671</v>
      </c>
      <c r="C436" s="8">
        <v>0.1736111111111111</v>
      </c>
      <c r="D436" s="8">
        <v>0</v>
      </c>
      <c r="E436">
        <v>0.17</v>
      </c>
      <c r="F436">
        <v>88</v>
      </c>
      <c r="G436" t="s">
        <v>894</v>
      </c>
      <c r="H436" s="8"/>
      <c r="I436" s="8"/>
      <c r="O436" t="s">
        <v>3200</v>
      </c>
      <c r="P436" t="s">
        <v>773</v>
      </c>
      <c r="Q436" t="s">
        <v>3201</v>
      </c>
      <c r="R436">
        <v>0</v>
      </c>
      <c r="S436">
        <v>0</v>
      </c>
      <c r="T436">
        <v>45.105769000000002</v>
      </c>
      <c r="U436">
        <v>5.747052</v>
      </c>
      <c r="AD436" t="s">
        <v>2733</v>
      </c>
      <c r="AE436" t="s">
        <v>2734</v>
      </c>
    </row>
    <row r="437" spans="1:31" x14ac:dyDescent="0.3">
      <c r="A437" s="7">
        <v>46286</v>
      </c>
      <c r="B437" s="8">
        <v>0.33333333333333331</v>
      </c>
      <c r="C437" s="8">
        <v>0.3611111111111111</v>
      </c>
      <c r="D437" s="8">
        <v>0</v>
      </c>
      <c r="E437">
        <v>0.67</v>
      </c>
      <c r="F437">
        <v>20</v>
      </c>
      <c r="G437" t="s">
        <v>950</v>
      </c>
      <c r="O437" t="s">
        <v>1692</v>
      </c>
      <c r="P437" t="s">
        <v>522</v>
      </c>
      <c r="Q437" t="s">
        <v>522</v>
      </c>
      <c r="R437">
        <v>0</v>
      </c>
      <c r="S437">
        <v>0</v>
      </c>
      <c r="T437">
        <v>45.177925000000002</v>
      </c>
      <c r="U437">
        <v>5.7241710000000001</v>
      </c>
      <c r="AD437" t="s">
        <v>2733</v>
      </c>
      <c r="AE437" t="s">
        <v>2737</v>
      </c>
    </row>
    <row r="438" spans="1:31" x14ac:dyDescent="0.3">
      <c r="A438" s="7">
        <v>46286</v>
      </c>
      <c r="B438" s="8">
        <v>0.33333333333333331</v>
      </c>
      <c r="C438" s="8">
        <v>0.34722222222222221</v>
      </c>
      <c r="D438" s="8">
        <v>0</v>
      </c>
      <c r="E438">
        <v>0.33</v>
      </c>
      <c r="F438">
        <v>82</v>
      </c>
      <c r="G438" t="s">
        <v>954</v>
      </c>
      <c r="O438" t="s">
        <v>1772</v>
      </c>
      <c r="P438" t="s">
        <v>534</v>
      </c>
      <c r="Q438" t="s">
        <v>534</v>
      </c>
      <c r="R438">
        <v>0</v>
      </c>
      <c r="S438">
        <v>0</v>
      </c>
      <c r="T438">
        <v>45.173667999999999</v>
      </c>
      <c r="U438">
        <v>5.7084409999999997</v>
      </c>
      <c r="AD438" t="s">
        <v>2733</v>
      </c>
      <c r="AE438" t="s">
        <v>2737</v>
      </c>
    </row>
    <row r="439" spans="1:31" x14ac:dyDescent="0.3">
      <c r="A439" s="7">
        <v>46286</v>
      </c>
      <c r="B439" s="8">
        <v>0.16666666666666671</v>
      </c>
      <c r="C439" s="8">
        <v>0.18055555555555561</v>
      </c>
      <c r="D439" s="8">
        <v>0</v>
      </c>
      <c r="E439">
        <v>0.33</v>
      </c>
      <c r="F439">
        <v>29</v>
      </c>
      <c r="G439" t="s">
        <v>859</v>
      </c>
      <c r="O439" t="s">
        <v>3202</v>
      </c>
      <c r="P439" t="s">
        <v>181</v>
      </c>
      <c r="Q439" t="s">
        <v>3203</v>
      </c>
      <c r="R439">
        <v>0</v>
      </c>
      <c r="S439">
        <v>0</v>
      </c>
      <c r="T439">
        <v>45.191468999999998</v>
      </c>
      <c r="U439">
        <v>5.7242329999999999</v>
      </c>
      <c r="AD439" t="s">
        <v>2733</v>
      </c>
      <c r="AE439" t="s">
        <v>2734</v>
      </c>
    </row>
    <row r="440" spans="1:31" x14ac:dyDescent="0.3">
      <c r="A440" s="7">
        <v>46286</v>
      </c>
      <c r="B440" s="8">
        <v>0.33333333333333331</v>
      </c>
      <c r="C440" s="8">
        <v>0.34722222222222221</v>
      </c>
      <c r="D440" s="8">
        <v>0</v>
      </c>
      <c r="E440">
        <v>0.33</v>
      </c>
      <c r="F440">
        <v>49</v>
      </c>
      <c r="G440" t="s">
        <v>944</v>
      </c>
      <c r="O440" t="s">
        <v>2360</v>
      </c>
      <c r="P440" t="s">
        <v>191</v>
      </c>
      <c r="Q440" t="s">
        <v>191</v>
      </c>
      <c r="R440">
        <v>0</v>
      </c>
      <c r="S440">
        <v>0</v>
      </c>
      <c r="T440">
        <v>45.180351000000002</v>
      </c>
      <c r="U440">
        <v>5.7075740000000001</v>
      </c>
      <c r="AD440" t="s">
        <v>2733</v>
      </c>
      <c r="AE440" t="s">
        <v>2737</v>
      </c>
    </row>
    <row r="441" spans="1:31" x14ac:dyDescent="0.3">
      <c r="A441" s="7">
        <v>46286</v>
      </c>
      <c r="B441" s="8">
        <v>0.33333333333333331</v>
      </c>
      <c r="C441" s="8">
        <v>0.34722222222222221</v>
      </c>
      <c r="D441" s="8">
        <v>0</v>
      </c>
      <c r="E441">
        <v>0.33</v>
      </c>
      <c r="F441">
        <v>302</v>
      </c>
      <c r="G441" t="s">
        <v>947</v>
      </c>
      <c r="O441" t="s">
        <v>2579</v>
      </c>
      <c r="P441" t="s">
        <v>581</v>
      </c>
      <c r="Q441" t="s">
        <v>2581</v>
      </c>
      <c r="R441">
        <v>0</v>
      </c>
      <c r="S441">
        <v>0</v>
      </c>
      <c r="T441">
        <v>45.366701999999997</v>
      </c>
      <c r="U441">
        <v>5.586354</v>
      </c>
      <c r="AD441" t="s">
        <v>2733</v>
      </c>
      <c r="AE441" t="s">
        <v>2737</v>
      </c>
    </row>
    <row r="442" spans="1:31" x14ac:dyDescent="0.3">
      <c r="A442" s="7">
        <v>46286</v>
      </c>
      <c r="B442" s="8">
        <v>0.33333333333333331</v>
      </c>
      <c r="C442" s="8">
        <v>0.3611111111111111</v>
      </c>
      <c r="D442" s="8">
        <v>0</v>
      </c>
      <c r="E442">
        <v>0.67</v>
      </c>
      <c r="F442">
        <v>200</v>
      </c>
      <c r="G442" t="s">
        <v>949</v>
      </c>
      <c r="O442" t="s">
        <v>2563</v>
      </c>
      <c r="P442" t="s">
        <v>716</v>
      </c>
      <c r="Q442" t="s">
        <v>716</v>
      </c>
      <c r="R442">
        <v>0</v>
      </c>
      <c r="S442">
        <v>0</v>
      </c>
      <c r="T442">
        <v>45.145412999999998</v>
      </c>
      <c r="U442">
        <v>5.7440559999999996</v>
      </c>
      <c r="AD442" t="s">
        <v>2733</v>
      </c>
      <c r="AE442" t="s">
        <v>2737</v>
      </c>
    </row>
    <row r="443" spans="1:31" x14ac:dyDescent="0.3">
      <c r="A443" s="7">
        <v>46286</v>
      </c>
      <c r="B443" s="8">
        <v>0.16666666666666671</v>
      </c>
      <c r="C443" s="8">
        <v>0.18055555555555561</v>
      </c>
      <c r="D443" s="8">
        <v>0</v>
      </c>
      <c r="E443">
        <v>0.33</v>
      </c>
      <c r="F443">
        <v>18</v>
      </c>
      <c r="G443" t="s">
        <v>2826</v>
      </c>
      <c r="H443" s="8">
        <v>0.1736111111111111</v>
      </c>
      <c r="I443" s="8">
        <v>0.1763888888888889</v>
      </c>
      <c r="L443">
        <v>7.0000000000000007E-2</v>
      </c>
      <c r="M443">
        <v>7.0000000000000007E-2</v>
      </c>
      <c r="N443">
        <v>-0.27</v>
      </c>
      <c r="O443" t="s">
        <v>3204</v>
      </c>
      <c r="P443" t="s">
        <v>430</v>
      </c>
      <c r="Q443" t="s">
        <v>3205</v>
      </c>
      <c r="R443">
        <v>0</v>
      </c>
      <c r="S443">
        <v>0</v>
      </c>
      <c r="T443">
        <v>45.179054999999998</v>
      </c>
      <c r="U443">
        <v>5.6940229999999996</v>
      </c>
      <c r="AD443" t="s">
        <v>2733</v>
      </c>
      <c r="AE443" t="s">
        <v>2734</v>
      </c>
    </row>
    <row r="444" spans="1:31" x14ac:dyDescent="0.3">
      <c r="A444" s="7">
        <v>46286</v>
      </c>
      <c r="B444" s="8">
        <v>0.33333333333333331</v>
      </c>
      <c r="C444" s="8">
        <v>0.3611111111111111</v>
      </c>
      <c r="D444" s="8">
        <v>0</v>
      </c>
      <c r="E444">
        <v>0.67</v>
      </c>
      <c r="F444">
        <v>76</v>
      </c>
      <c r="G444" t="s">
        <v>863</v>
      </c>
      <c r="O444" t="s">
        <v>2636</v>
      </c>
      <c r="P444" t="s">
        <v>515</v>
      </c>
      <c r="Q444" t="s">
        <v>515</v>
      </c>
      <c r="R444">
        <v>0</v>
      </c>
      <c r="S444">
        <v>0</v>
      </c>
      <c r="T444">
        <v>45.19182</v>
      </c>
      <c r="U444">
        <v>5.7187340000000004</v>
      </c>
      <c r="AD444" t="s">
        <v>2733</v>
      </c>
      <c r="AE444" t="s">
        <v>2737</v>
      </c>
    </row>
    <row r="445" spans="1:31" x14ac:dyDescent="0.3">
      <c r="A445" s="7">
        <v>46286</v>
      </c>
      <c r="B445" s="8">
        <v>0.33333333333333331</v>
      </c>
      <c r="C445" s="8">
        <v>0.34722222222222221</v>
      </c>
      <c r="D445" s="8">
        <v>0</v>
      </c>
      <c r="E445">
        <v>0.33</v>
      </c>
      <c r="F445">
        <v>201</v>
      </c>
      <c r="G445" t="s">
        <v>946</v>
      </c>
      <c r="O445" t="s">
        <v>2654</v>
      </c>
      <c r="P445" t="s">
        <v>312</v>
      </c>
      <c r="Q445" t="s">
        <v>3206</v>
      </c>
      <c r="R445">
        <v>0</v>
      </c>
      <c r="S445">
        <v>0</v>
      </c>
      <c r="T445">
        <v>45.199112</v>
      </c>
      <c r="U445">
        <v>5.7110370000000001</v>
      </c>
      <c r="AD445" t="s">
        <v>2733</v>
      </c>
      <c r="AE445" t="s">
        <v>2737</v>
      </c>
    </row>
    <row r="446" spans="1:31" x14ac:dyDescent="0.3">
      <c r="A446" s="7">
        <v>46286</v>
      </c>
      <c r="B446" s="8">
        <v>0.30902777777777779</v>
      </c>
      <c r="C446" s="8">
        <v>0.35069444444444442</v>
      </c>
      <c r="D446" s="8">
        <v>0</v>
      </c>
      <c r="E446">
        <v>1</v>
      </c>
      <c r="F446">
        <v>13</v>
      </c>
      <c r="G446" t="s">
        <v>2730</v>
      </c>
      <c r="O446" t="s">
        <v>3207</v>
      </c>
      <c r="P446" t="s">
        <v>298</v>
      </c>
      <c r="Q446" t="s">
        <v>3208</v>
      </c>
      <c r="R446">
        <v>0</v>
      </c>
      <c r="S446">
        <v>0</v>
      </c>
      <c r="T446">
        <v>45.186909</v>
      </c>
      <c r="U446">
        <v>5.7276030000000002</v>
      </c>
      <c r="AD446" t="s">
        <v>2733</v>
      </c>
      <c r="AE446" t="s">
        <v>2737</v>
      </c>
    </row>
    <row r="447" spans="1:31" x14ac:dyDescent="0.3">
      <c r="A447" s="7">
        <v>46286</v>
      </c>
      <c r="B447" s="8">
        <v>0.33333333333333331</v>
      </c>
      <c r="C447" s="8">
        <v>0.47222222222222221</v>
      </c>
      <c r="D447" s="8">
        <v>0</v>
      </c>
      <c r="E447">
        <v>3.33</v>
      </c>
      <c r="F447">
        <v>52</v>
      </c>
      <c r="G447" t="s">
        <v>847</v>
      </c>
      <c r="H447" s="8"/>
      <c r="I447" s="8"/>
      <c r="O447" t="s">
        <v>2007</v>
      </c>
      <c r="P447" t="s">
        <v>398</v>
      </c>
      <c r="Q447" t="s">
        <v>398</v>
      </c>
      <c r="R447">
        <v>0</v>
      </c>
      <c r="S447">
        <v>0</v>
      </c>
      <c r="T447">
        <v>45.164098000000003</v>
      </c>
      <c r="U447">
        <v>5.7531749999999997</v>
      </c>
      <c r="AD447" t="s">
        <v>2733</v>
      </c>
      <c r="AE447" t="s">
        <v>2737</v>
      </c>
    </row>
    <row r="448" spans="1:31" x14ac:dyDescent="0.3">
      <c r="A448" s="7">
        <v>46286</v>
      </c>
      <c r="B448" s="8">
        <v>0.33333333333333331</v>
      </c>
      <c r="C448" s="8">
        <v>0.3611111111111111</v>
      </c>
      <c r="D448" s="8">
        <v>0</v>
      </c>
      <c r="E448">
        <v>0.67</v>
      </c>
      <c r="F448">
        <v>15</v>
      </c>
      <c r="G448" t="s">
        <v>956</v>
      </c>
      <c r="O448" t="s">
        <v>1283</v>
      </c>
      <c r="P448" t="s">
        <v>251</v>
      </c>
      <c r="Q448" t="s">
        <v>251</v>
      </c>
      <c r="R448">
        <v>0</v>
      </c>
      <c r="S448">
        <v>0</v>
      </c>
      <c r="T448">
        <v>45.179178999999998</v>
      </c>
      <c r="U448">
        <v>5.742216</v>
      </c>
      <c r="AD448" t="s">
        <v>2733</v>
      </c>
      <c r="AE448" t="s">
        <v>2737</v>
      </c>
    </row>
    <row r="449" spans="1:31" x14ac:dyDescent="0.3">
      <c r="A449" s="7">
        <v>46286</v>
      </c>
      <c r="B449" s="8">
        <v>0.33333333333333331</v>
      </c>
      <c r="C449" s="8">
        <v>0.34722222222222221</v>
      </c>
      <c r="D449" s="8">
        <v>0</v>
      </c>
      <c r="E449">
        <v>0.33</v>
      </c>
      <c r="F449">
        <v>230</v>
      </c>
      <c r="G449" t="s">
        <v>974</v>
      </c>
      <c r="O449" t="s">
        <v>2486</v>
      </c>
      <c r="P449" t="s">
        <v>80</v>
      </c>
      <c r="Q449" t="s">
        <v>80</v>
      </c>
      <c r="R449">
        <v>0</v>
      </c>
      <c r="S449">
        <v>0</v>
      </c>
      <c r="T449">
        <v>45.188167999999997</v>
      </c>
      <c r="U449">
        <v>5.7248919999999996</v>
      </c>
      <c r="AD449" t="s">
        <v>2733</v>
      </c>
      <c r="AE449" t="s">
        <v>2737</v>
      </c>
    </row>
    <row r="450" spans="1:31" x14ac:dyDescent="0.3">
      <c r="A450" s="7">
        <v>46286</v>
      </c>
      <c r="B450" s="8">
        <v>0.16666666666666671</v>
      </c>
      <c r="C450" s="8">
        <v>0.1736111111111111</v>
      </c>
      <c r="D450" s="8">
        <v>0</v>
      </c>
      <c r="E450">
        <v>0.17</v>
      </c>
      <c r="F450">
        <v>230</v>
      </c>
      <c r="G450" t="s">
        <v>974</v>
      </c>
      <c r="O450" t="s">
        <v>3063</v>
      </c>
      <c r="P450" t="s">
        <v>80</v>
      </c>
      <c r="Q450" t="s">
        <v>3064</v>
      </c>
      <c r="R450">
        <v>0</v>
      </c>
      <c r="S450">
        <v>0</v>
      </c>
      <c r="T450">
        <v>45.188167999999997</v>
      </c>
      <c r="U450">
        <v>5.7248919999999996</v>
      </c>
      <c r="AD450" t="s">
        <v>2733</v>
      </c>
      <c r="AE450" t="s">
        <v>2734</v>
      </c>
    </row>
    <row r="451" spans="1:31" x14ac:dyDescent="0.3">
      <c r="A451" s="7">
        <v>46286</v>
      </c>
      <c r="B451" s="8">
        <v>0.33333333333333331</v>
      </c>
      <c r="C451" s="8">
        <v>0.40625</v>
      </c>
      <c r="D451" s="8">
        <v>0</v>
      </c>
      <c r="E451">
        <v>1.75</v>
      </c>
      <c r="F451">
        <v>43</v>
      </c>
      <c r="G451" t="s">
        <v>849</v>
      </c>
      <c r="O451" t="s">
        <v>2071</v>
      </c>
      <c r="P451" t="s">
        <v>687</v>
      </c>
      <c r="Q451" t="s">
        <v>687</v>
      </c>
      <c r="R451">
        <v>0</v>
      </c>
      <c r="S451">
        <v>0</v>
      </c>
      <c r="T451">
        <v>45.290377999999997</v>
      </c>
      <c r="U451">
        <v>5.6393180000000003</v>
      </c>
      <c r="AD451" t="s">
        <v>2733</v>
      </c>
      <c r="AE451" t="s">
        <v>2737</v>
      </c>
    </row>
    <row r="452" spans="1:31" x14ac:dyDescent="0.3">
      <c r="A452" s="7">
        <v>46286</v>
      </c>
      <c r="B452" s="8">
        <v>0.29166666666666669</v>
      </c>
      <c r="C452" s="8">
        <v>0.2986111111111111</v>
      </c>
      <c r="D452" s="8">
        <v>0</v>
      </c>
      <c r="E452">
        <v>0.17</v>
      </c>
      <c r="F452">
        <v>29</v>
      </c>
      <c r="G452" t="s">
        <v>859</v>
      </c>
      <c r="O452" t="s">
        <v>3196</v>
      </c>
      <c r="P452" t="s">
        <v>521</v>
      </c>
      <c r="Q452" t="s">
        <v>3197</v>
      </c>
      <c r="R452">
        <v>0</v>
      </c>
      <c r="S452">
        <v>0</v>
      </c>
      <c r="T452">
        <v>45.191065999999999</v>
      </c>
      <c r="U452">
        <v>5.7243019999999998</v>
      </c>
      <c r="AD452" t="s">
        <v>2733</v>
      </c>
      <c r="AE452" t="s">
        <v>2734</v>
      </c>
    </row>
    <row r="453" spans="1:31" x14ac:dyDescent="0.3">
      <c r="A453" s="7">
        <v>46286</v>
      </c>
      <c r="B453" s="8">
        <v>0.18055555555555561</v>
      </c>
      <c r="C453" s="8">
        <v>0.19097222222222221</v>
      </c>
      <c r="D453" s="8">
        <v>0</v>
      </c>
      <c r="E453">
        <v>0.25</v>
      </c>
      <c r="F453">
        <v>13</v>
      </c>
      <c r="G453" t="s">
        <v>2730</v>
      </c>
      <c r="O453" t="s">
        <v>3209</v>
      </c>
      <c r="P453" t="s">
        <v>298</v>
      </c>
      <c r="Q453" t="s">
        <v>3210</v>
      </c>
      <c r="R453">
        <v>0</v>
      </c>
      <c r="S453">
        <v>0</v>
      </c>
      <c r="T453">
        <v>45.186069000000003</v>
      </c>
      <c r="U453">
        <v>5.7284839999999999</v>
      </c>
      <c r="AD453" t="s">
        <v>2733</v>
      </c>
      <c r="AE453" t="s">
        <v>2737</v>
      </c>
    </row>
    <row r="454" spans="1:31" x14ac:dyDescent="0.3">
      <c r="A454" s="7">
        <v>46286</v>
      </c>
      <c r="B454" s="8">
        <v>0.16666666666666671</v>
      </c>
      <c r="C454" s="8">
        <v>0.1736111111111111</v>
      </c>
      <c r="D454" s="8">
        <v>0</v>
      </c>
      <c r="E454">
        <v>0.17</v>
      </c>
      <c r="F454">
        <v>76</v>
      </c>
      <c r="G454" t="s">
        <v>863</v>
      </c>
      <c r="O454" t="s">
        <v>3069</v>
      </c>
      <c r="P454" t="s">
        <v>699</v>
      </c>
      <c r="Q454" t="s">
        <v>3070</v>
      </c>
      <c r="R454">
        <v>0</v>
      </c>
      <c r="S454">
        <v>0</v>
      </c>
      <c r="T454">
        <v>45.193389000000003</v>
      </c>
      <c r="U454">
        <v>5.7156229999999999</v>
      </c>
      <c r="AD454" t="s">
        <v>2733</v>
      </c>
      <c r="AE454" t="s">
        <v>2734</v>
      </c>
    </row>
    <row r="455" spans="1:31" x14ac:dyDescent="0.3">
      <c r="A455" s="7">
        <v>46286</v>
      </c>
      <c r="B455" s="8">
        <v>0.16666666666666671</v>
      </c>
      <c r="C455" s="8">
        <v>0.17708333333333329</v>
      </c>
      <c r="D455" s="8">
        <v>0</v>
      </c>
      <c r="E455">
        <v>0.25</v>
      </c>
      <c r="F455">
        <v>78</v>
      </c>
      <c r="G455" t="s">
        <v>977</v>
      </c>
      <c r="H455" s="8">
        <v>0.20833333333333329</v>
      </c>
      <c r="I455" s="8">
        <v>0.2298611111111111</v>
      </c>
      <c r="L455">
        <v>0.52</v>
      </c>
      <c r="M455">
        <v>0.52</v>
      </c>
      <c r="N455">
        <v>0.27</v>
      </c>
      <c r="O455" t="s">
        <v>2060</v>
      </c>
      <c r="P455" t="s">
        <v>674</v>
      </c>
      <c r="Q455" t="s">
        <v>674</v>
      </c>
      <c r="R455">
        <v>0</v>
      </c>
      <c r="S455">
        <v>0</v>
      </c>
      <c r="T455">
        <v>45.366857000000003</v>
      </c>
      <c r="U455">
        <v>5.5830529999999996</v>
      </c>
      <c r="AD455" t="s">
        <v>2733</v>
      </c>
      <c r="AE455" t="s">
        <v>2737</v>
      </c>
    </row>
    <row r="456" spans="1:31" x14ac:dyDescent="0.3">
      <c r="A456" s="7">
        <v>46286</v>
      </c>
      <c r="B456" s="8">
        <v>0.33333333333333331</v>
      </c>
      <c r="C456" s="8">
        <v>0.35416666666666669</v>
      </c>
      <c r="D456" s="8">
        <v>0</v>
      </c>
      <c r="E456">
        <v>0.5</v>
      </c>
      <c r="F456">
        <v>74</v>
      </c>
      <c r="G456" t="s">
        <v>892</v>
      </c>
      <c r="O456" t="s">
        <v>1307</v>
      </c>
      <c r="P456" t="s">
        <v>576</v>
      </c>
      <c r="Q456" t="s">
        <v>576</v>
      </c>
      <c r="R456">
        <v>0</v>
      </c>
      <c r="S456">
        <v>0</v>
      </c>
      <c r="T456">
        <v>45.186883000000002</v>
      </c>
      <c r="U456">
        <v>5.7062249999999999</v>
      </c>
      <c r="AD456" t="s">
        <v>2733</v>
      </c>
      <c r="AE456" t="s">
        <v>2737</v>
      </c>
    </row>
    <row r="457" spans="1:31" x14ac:dyDescent="0.3">
      <c r="A457" s="7">
        <v>46286</v>
      </c>
      <c r="B457" s="8">
        <v>0.16666666666666671</v>
      </c>
      <c r="C457" s="8">
        <v>0.18055555555555561</v>
      </c>
      <c r="D457" s="8">
        <v>0</v>
      </c>
      <c r="E457">
        <v>0.33</v>
      </c>
      <c r="F457">
        <v>201</v>
      </c>
      <c r="G457" t="s">
        <v>946</v>
      </c>
      <c r="O457" t="s">
        <v>3211</v>
      </c>
      <c r="P457" t="s">
        <v>710</v>
      </c>
      <c r="Q457" t="s">
        <v>3212</v>
      </c>
      <c r="R457">
        <v>0</v>
      </c>
      <c r="S457">
        <v>0</v>
      </c>
      <c r="T457">
        <v>45.213259999999998</v>
      </c>
      <c r="U457">
        <v>5.6872809999999996</v>
      </c>
      <c r="AD457" t="s">
        <v>2733</v>
      </c>
      <c r="AE457" t="s">
        <v>2734</v>
      </c>
    </row>
    <row r="458" spans="1:31" x14ac:dyDescent="0.3">
      <c r="A458" s="7">
        <v>46286</v>
      </c>
      <c r="B458" s="8">
        <v>0.16666666666666671</v>
      </c>
      <c r="C458" s="8">
        <v>0.17708333333333329</v>
      </c>
      <c r="D458" s="8">
        <v>0</v>
      </c>
      <c r="E458">
        <v>0.25</v>
      </c>
      <c r="F458">
        <v>54</v>
      </c>
      <c r="G458" t="s">
        <v>973</v>
      </c>
      <c r="O458" t="s">
        <v>2554</v>
      </c>
      <c r="P458" t="s">
        <v>143</v>
      </c>
      <c r="Q458" t="s">
        <v>143</v>
      </c>
      <c r="R458">
        <v>0</v>
      </c>
      <c r="S458">
        <v>0</v>
      </c>
      <c r="T458">
        <v>45.365471999999997</v>
      </c>
      <c r="U458">
        <v>5.587637</v>
      </c>
      <c r="AD458" t="s">
        <v>2733</v>
      </c>
      <c r="AE458" t="s">
        <v>2737</v>
      </c>
    </row>
    <row r="459" spans="1:31" x14ac:dyDescent="0.3">
      <c r="A459" s="7">
        <v>46286</v>
      </c>
      <c r="B459" s="8">
        <v>0.29166666666666669</v>
      </c>
      <c r="C459" s="8">
        <v>0.2986111111111111</v>
      </c>
      <c r="D459" s="8">
        <v>0</v>
      </c>
      <c r="E459">
        <v>0.17</v>
      </c>
      <c r="F459">
        <v>51</v>
      </c>
      <c r="G459" t="s">
        <v>851</v>
      </c>
      <c r="H459" s="8"/>
      <c r="I459" s="8"/>
      <c r="O459" t="s">
        <v>850</v>
      </c>
      <c r="P459" t="s">
        <v>630</v>
      </c>
      <c r="Q459" t="s">
        <v>3213</v>
      </c>
      <c r="R459">
        <v>0</v>
      </c>
      <c r="S459">
        <v>0</v>
      </c>
      <c r="T459">
        <v>45.362712999999999</v>
      </c>
      <c r="U459">
        <v>5.5913490000000001</v>
      </c>
      <c r="AD459" t="s">
        <v>2733</v>
      </c>
      <c r="AE459" t="s">
        <v>2734</v>
      </c>
    </row>
    <row r="460" spans="1:31" x14ac:dyDescent="0.3">
      <c r="A460" s="7">
        <v>46286</v>
      </c>
      <c r="B460" s="8">
        <v>0.16666666666666671</v>
      </c>
      <c r="C460" s="8">
        <v>0.18055555555555561</v>
      </c>
      <c r="D460" s="8">
        <v>0</v>
      </c>
      <c r="E460">
        <v>0.33</v>
      </c>
      <c r="F460">
        <v>86</v>
      </c>
      <c r="G460" t="s">
        <v>861</v>
      </c>
      <c r="H460" s="8">
        <v>0.30763888888888891</v>
      </c>
      <c r="I460" s="8">
        <v>0.31111111111111112</v>
      </c>
      <c r="L460">
        <v>0.08</v>
      </c>
      <c r="M460">
        <v>0.08</v>
      </c>
      <c r="N460">
        <v>-0.25</v>
      </c>
      <c r="O460" t="s">
        <v>3214</v>
      </c>
      <c r="P460" t="s">
        <v>693</v>
      </c>
      <c r="Q460" t="s">
        <v>3215</v>
      </c>
      <c r="R460">
        <v>0</v>
      </c>
      <c r="S460">
        <v>0</v>
      </c>
      <c r="T460">
        <v>45.1661</v>
      </c>
      <c r="U460">
        <v>5.7265620000000004</v>
      </c>
      <c r="AD460" t="s">
        <v>2733</v>
      </c>
      <c r="AE460" t="s">
        <v>2734</v>
      </c>
    </row>
    <row r="461" spans="1:31" x14ac:dyDescent="0.3">
      <c r="A461" s="7">
        <v>46286</v>
      </c>
      <c r="B461" s="8">
        <v>0.29166666666666669</v>
      </c>
      <c r="C461" s="8">
        <v>0.2986111111111111</v>
      </c>
      <c r="D461" s="8">
        <v>0</v>
      </c>
      <c r="E461">
        <v>0.17</v>
      </c>
      <c r="F461">
        <v>46</v>
      </c>
      <c r="G461" t="s">
        <v>963</v>
      </c>
      <c r="O461" t="s">
        <v>3198</v>
      </c>
      <c r="P461" t="s">
        <v>176</v>
      </c>
      <c r="Q461" t="s">
        <v>3199</v>
      </c>
      <c r="R461">
        <v>0</v>
      </c>
      <c r="S461">
        <v>0</v>
      </c>
      <c r="T461">
        <v>45.179839999999999</v>
      </c>
      <c r="U461">
        <v>5.7082069999999998</v>
      </c>
      <c r="AD461" t="s">
        <v>2733</v>
      </c>
      <c r="AE461" t="s">
        <v>2734</v>
      </c>
    </row>
    <row r="462" spans="1:31" x14ac:dyDescent="0.3">
      <c r="A462" s="7">
        <v>46286</v>
      </c>
      <c r="B462" s="8">
        <v>0.29166666666666669</v>
      </c>
      <c r="C462" s="8">
        <v>0.2986111111111111</v>
      </c>
      <c r="D462" s="8">
        <v>0</v>
      </c>
      <c r="E462">
        <v>0.17</v>
      </c>
      <c r="F462">
        <v>210</v>
      </c>
      <c r="G462" t="s">
        <v>905</v>
      </c>
      <c r="Q462" t="s">
        <v>3216</v>
      </c>
      <c r="R462">
        <v>0</v>
      </c>
      <c r="S462">
        <v>0</v>
      </c>
      <c r="T462">
        <v>45.179605000000002</v>
      </c>
      <c r="U462">
        <v>5.7066030000000003</v>
      </c>
    </row>
    <row r="463" spans="1:31" x14ac:dyDescent="0.3">
      <c r="A463" s="7">
        <v>46286</v>
      </c>
      <c r="B463" s="8">
        <v>0.16666666666666671</v>
      </c>
      <c r="C463" s="8">
        <v>0.1736111111111111</v>
      </c>
      <c r="D463" s="8">
        <v>0</v>
      </c>
      <c r="E463">
        <v>0.17</v>
      </c>
      <c r="F463">
        <v>43</v>
      </c>
      <c r="G463" t="s">
        <v>849</v>
      </c>
      <c r="O463" t="s">
        <v>848</v>
      </c>
      <c r="P463" t="s">
        <v>669</v>
      </c>
      <c r="Q463" t="s">
        <v>3071</v>
      </c>
      <c r="R463">
        <v>0</v>
      </c>
      <c r="S463">
        <v>0</v>
      </c>
      <c r="T463">
        <v>45.229419</v>
      </c>
      <c r="U463">
        <v>5.6816570000000004</v>
      </c>
      <c r="AD463" t="s">
        <v>2733</v>
      </c>
      <c r="AE463" t="s">
        <v>2734</v>
      </c>
    </row>
    <row r="464" spans="1:31" x14ac:dyDescent="0.3">
      <c r="A464" s="7">
        <v>46286</v>
      </c>
      <c r="B464" s="8">
        <v>0.16666666666666671</v>
      </c>
      <c r="C464" s="8">
        <v>0.18055555555555561</v>
      </c>
      <c r="D464" s="8">
        <v>0</v>
      </c>
      <c r="E464">
        <v>0.33</v>
      </c>
      <c r="F464">
        <v>16</v>
      </c>
      <c r="G464" t="s">
        <v>853</v>
      </c>
      <c r="H464" s="8"/>
      <c r="I464" s="8"/>
      <c r="O464" t="s">
        <v>3217</v>
      </c>
      <c r="P464" t="s">
        <v>238</v>
      </c>
      <c r="Q464" t="s">
        <v>3218</v>
      </c>
      <c r="R464">
        <v>0</v>
      </c>
      <c r="S464">
        <v>0</v>
      </c>
      <c r="T464">
        <v>45.184272999999997</v>
      </c>
      <c r="U464">
        <v>5.7117100000000001</v>
      </c>
      <c r="AD464" t="s">
        <v>2733</v>
      </c>
      <c r="AE464" t="s">
        <v>2734</v>
      </c>
    </row>
    <row r="465" spans="1:31" x14ac:dyDescent="0.3">
      <c r="A465" s="7">
        <v>46286</v>
      </c>
      <c r="B465" s="8">
        <v>0.33333333333333331</v>
      </c>
      <c r="C465" s="8">
        <v>0.34722222222222221</v>
      </c>
      <c r="D465" s="8">
        <v>0</v>
      </c>
      <c r="E465">
        <v>0.33</v>
      </c>
      <c r="F465">
        <v>200</v>
      </c>
      <c r="G465" t="s">
        <v>949</v>
      </c>
      <c r="O465" t="s">
        <v>1119</v>
      </c>
      <c r="P465" t="s">
        <v>388</v>
      </c>
      <c r="Q465" t="s">
        <v>1120</v>
      </c>
      <c r="R465">
        <v>0</v>
      </c>
      <c r="S465">
        <v>0</v>
      </c>
      <c r="T465">
        <v>45.362188000000003</v>
      </c>
      <c r="U465">
        <v>5.5878930000000002</v>
      </c>
      <c r="AD465" t="s">
        <v>2733</v>
      </c>
      <c r="AE465" t="s">
        <v>2737</v>
      </c>
    </row>
    <row r="466" spans="1:31" x14ac:dyDescent="0.3">
      <c r="A466" s="7">
        <v>46286</v>
      </c>
      <c r="B466" s="8">
        <v>0.16666666666666671</v>
      </c>
      <c r="C466" s="8">
        <v>0.18055555555555561</v>
      </c>
      <c r="D466" s="8">
        <v>0</v>
      </c>
      <c r="E466">
        <v>0.33</v>
      </c>
      <c r="F466">
        <v>20</v>
      </c>
      <c r="G466" t="s">
        <v>950</v>
      </c>
      <c r="O466" t="s">
        <v>3219</v>
      </c>
      <c r="P466" t="s">
        <v>711</v>
      </c>
      <c r="Q466" t="s">
        <v>3220</v>
      </c>
      <c r="R466">
        <v>0</v>
      </c>
      <c r="S466">
        <v>0</v>
      </c>
      <c r="T466">
        <v>45.188094</v>
      </c>
      <c r="U466">
        <v>5.7140089999999999</v>
      </c>
      <c r="AD466" t="s">
        <v>2733</v>
      </c>
      <c r="AE466" t="s">
        <v>2734</v>
      </c>
    </row>
    <row r="467" spans="1:31" x14ac:dyDescent="0.3">
      <c r="A467" s="7">
        <v>46286</v>
      </c>
      <c r="B467" s="8">
        <v>0.33333333333333331</v>
      </c>
      <c r="C467" s="8">
        <v>0.34722222222222221</v>
      </c>
      <c r="D467" s="8">
        <v>0</v>
      </c>
      <c r="E467">
        <v>0.33</v>
      </c>
      <c r="F467">
        <v>52</v>
      </c>
      <c r="G467" t="s">
        <v>847</v>
      </c>
      <c r="O467" t="s">
        <v>2599</v>
      </c>
      <c r="P467" t="s">
        <v>370</v>
      </c>
      <c r="Q467" t="s">
        <v>370</v>
      </c>
      <c r="R467">
        <v>0</v>
      </c>
      <c r="S467">
        <v>0</v>
      </c>
      <c r="T467">
        <v>45.187213</v>
      </c>
      <c r="U467">
        <v>5.7183970000000004</v>
      </c>
      <c r="AD467" t="s">
        <v>2733</v>
      </c>
      <c r="AE467" t="s">
        <v>2737</v>
      </c>
    </row>
    <row r="468" spans="1:31" x14ac:dyDescent="0.3">
      <c r="A468" s="7">
        <v>46286</v>
      </c>
      <c r="B468" s="8">
        <v>0.33333333333333331</v>
      </c>
      <c r="C468" s="8">
        <v>0.34722222222222221</v>
      </c>
      <c r="D468" s="8">
        <v>0</v>
      </c>
      <c r="E468">
        <v>0.33</v>
      </c>
      <c r="F468">
        <v>76</v>
      </c>
      <c r="G468" t="s">
        <v>965</v>
      </c>
      <c r="H468" s="8">
        <v>0.34236111111111112</v>
      </c>
      <c r="I468" s="8">
        <v>0.36388888888888887</v>
      </c>
      <c r="L468">
        <v>0.52</v>
      </c>
      <c r="M468">
        <v>0.52</v>
      </c>
      <c r="N468">
        <v>0.18</v>
      </c>
      <c r="O468" t="s">
        <v>2189</v>
      </c>
      <c r="P468" t="s">
        <v>449</v>
      </c>
      <c r="Q468" t="s">
        <v>449</v>
      </c>
      <c r="R468">
        <v>0</v>
      </c>
      <c r="S468">
        <v>0</v>
      </c>
      <c r="T468">
        <v>45.181083999999998</v>
      </c>
      <c r="U468">
        <v>5.7069349999999996</v>
      </c>
      <c r="AD468" t="s">
        <v>2733</v>
      </c>
      <c r="AE468" t="s">
        <v>2737</v>
      </c>
    </row>
    <row r="469" spans="1:31" x14ac:dyDescent="0.3">
      <c r="A469" s="7">
        <v>46286</v>
      </c>
      <c r="B469" s="8">
        <v>0.16666666666666671</v>
      </c>
      <c r="C469" s="8">
        <v>0.18055555555555561</v>
      </c>
      <c r="D469" s="8">
        <v>0</v>
      </c>
      <c r="E469">
        <v>0.33</v>
      </c>
      <c r="F469">
        <v>68</v>
      </c>
      <c r="G469" t="s">
        <v>948</v>
      </c>
      <c r="O469" t="s">
        <v>3221</v>
      </c>
      <c r="P469" t="s">
        <v>577</v>
      </c>
      <c r="Q469" t="s">
        <v>3222</v>
      </c>
      <c r="R469">
        <v>0</v>
      </c>
      <c r="S469">
        <v>0</v>
      </c>
      <c r="T469">
        <v>45.180720000000001</v>
      </c>
      <c r="U469">
        <v>5.7387189999999997</v>
      </c>
      <c r="AD469" t="s">
        <v>2733</v>
      </c>
      <c r="AE469" t="s">
        <v>2734</v>
      </c>
    </row>
    <row r="470" spans="1:31" x14ac:dyDescent="0.3">
      <c r="A470" s="7">
        <v>46286</v>
      </c>
      <c r="B470" s="8">
        <v>0.33333333333333331</v>
      </c>
      <c r="C470" s="8">
        <v>0.34722222222222221</v>
      </c>
      <c r="D470" s="8">
        <v>0</v>
      </c>
      <c r="E470">
        <v>0.33</v>
      </c>
      <c r="F470">
        <v>16</v>
      </c>
      <c r="G470" t="s">
        <v>853</v>
      </c>
      <c r="O470" t="s">
        <v>3223</v>
      </c>
      <c r="P470" t="s">
        <v>381</v>
      </c>
      <c r="Q470" t="s">
        <v>381</v>
      </c>
      <c r="R470">
        <v>0</v>
      </c>
      <c r="S470">
        <v>0</v>
      </c>
      <c r="T470">
        <v>45.147682000000003</v>
      </c>
      <c r="U470">
        <v>5.7162199999999999</v>
      </c>
      <c r="AD470" t="s">
        <v>2733</v>
      </c>
      <c r="AE470" t="s">
        <v>2737</v>
      </c>
    </row>
    <row r="471" spans="1:31" x14ac:dyDescent="0.3">
      <c r="A471" s="7">
        <v>46286</v>
      </c>
      <c r="B471" s="8">
        <v>0.33333333333333331</v>
      </c>
      <c r="C471" s="8">
        <v>0.34722222222222221</v>
      </c>
      <c r="D471" s="8">
        <v>0</v>
      </c>
      <c r="E471">
        <v>0.33</v>
      </c>
      <c r="F471">
        <v>201</v>
      </c>
      <c r="G471" t="s">
        <v>946</v>
      </c>
      <c r="O471" t="s">
        <v>1859</v>
      </c>
      <c r="P471" t="s">
        <v>538</v>
      </c>
      <c r="Q471" t="s">
        <v>1860</v>
      </c>
      <c r="R471">
        <v>0</v>
      </c>
      <c r="S471">
        <v>0</v>
      </c>
      <c r="T471">
        <v>45.202514999999998</v>
      </c>
      <c r="U471">
        <v>5.7046400000000004</v>
      </c>
      <c r="AD471" t="s">
        <v>2733</v>
      </c>
      <c r="AE471" t="s">
        <v>2737</v>
      </c>
    </row>
    <row r="472" spans="1:31" x14ac:dyDescent="0.3">
      <c r="A472" s="7">
        <v>46286</v>
      </c>
      <c r="B472" s="8">
        <v>0.16666666666666671</v>
      </c>
      <c r="C472" s="8">
        <v>0.18055555555555561</v>
      </c>
      <c r="D472" s="8">
        <v>0</v>
      </c>
      <c r="E472">
        <v>0.33</v>
      </c>
      <c r="F472">
        <v>20</v>
      </c>
      <c r="G472" t="s">
        <v>950</v>
      </c>
      <c r="H472" s="8"/>
      <c r="I472" s="8"/>
      <c r="O472" t="s">
        <v>3224</v>
      </c>
      <c r="P472" t="s">
        <v>189</v>
      </c>
      <c r="Q472" t="s">
        <v>3225</v>
      </c>
      <c r="R472">
        <v>0</v>
      </c>
      <c r="S472">
        <v>0</v>
      </c>
      <c r="T472">
        <v>45.174804999999999</v>
      </c>
      <c r="U472">
        <v>5.7285779999999997</v>
      </c>
      <c r="AD472" t="s">
        <v>2733</v>
      </c>
      <c r="AE472" t="s">
        <v>2734</v>
      </c>
    </row>
    <row r="473" spans="1:31" x14ac:dyDescent="0.3">
      <c r="A473" s="7">
        <v>46286</v>
      </c>
      <c r="B473" s="8">
        <v>0.29166666666666669</v>
      </c>
      <c r="C473" s="8">
        <v>0.2986111111111111</v>
      </c>
      <c r="D473" s="8">
        <v>0</v>
      </c>
      <c r="E473">
        <v>0.17</v>
      </c>
      <c r="F473">
        <v>301</v>
      </c>
      <c r="G473" t="s">
        <v>2803</v>
      </c>
      <c r="Q473" t="s">
        <v>1799</v>
      </c>
      <c r="R473">
        <v>0</v>
      </c>
      <c r="S473">
        <v>0</v>
      </c>
      <c r="T473">
        <v>45.363452000000002</v>
      </c>
      <c r="U473">
        <v>5.6051859999999998</v>
      </c>
    </row>
    <row r="474" spans="1:31" x14ac:dyDescent="0.3">
      <c r="A474" s="7">
        <v>46286</v>
      </c>
      <c r="B474" s="8">
        <v>0.29166666666666669</v>
      </c>
      <c r="C474" s="8">
        <v>0.2986111111111111</v>
      </c>
      <c r="D474" s="8">
        <v>0</v>
      </c>
      <c r="E474">
        <v>0.17</v>
      </c>
      <c r="F474">
        <v>29</v>
      </c>
      <c r="G474" t="s">
        <v>859</v>
      </c>
      <c r="O474" t="s">
        <v>3226</v>
      </c>
      <c r="P474" t="s">
        <v>472</v>
      </c>
      <c r="Q474" t="s">
        <v>3227</v>
      </c>
      <c r="R474">
        <v>0</v>
      </c>
      <c r="S474">
        <v>0</v>
      </c>
      <c r="T474">
        <v>45.187396</v>
      </c>
      <c r="U474">
        <v>5.7178760000000004</v>
      </c>
      <c r="AD474" t="s">
        <v>2733</v>
      </c>
      <c r="AE474" t="s">
        <v>2734</v>
      </c>
    </row>
    <row r="475" spans="1:31" x14ac:dyDescent="0.3">
      <c r="A475" s="7">
        <v>46286</v>
      </c>
      <c r="B475" s="8">
        <v>0.33333333333333331</v>
      </c>
      <c r="C475" s="8">
        <v>0.44097222222222221</v>
      </c>
      <c r="D475" s="8">
        <v>0</v>
      </c>
      <c r="E475">
        <v>2.58</v>
      </c>
      <c r="F475">
        <v>73</v>
      </c>
      <c r="G475" t="s">
        <v>876</v>
      </c>
      <c r="O475" t="s">
        <v>1883</v>
      </c>
      <c r="P475" t="s">
        <v>322</v>
      </c>
      <c r="Q475" t="s">
        <v>1885</v>
      </c>
      <c r="R475">
        <v>0</v>
      </c>
      <c r="S475">
        <v>0</v>
      </c>
      <c r="T475">
        <v>45.211889999999997</v>
      </c>
      <c r="U475">
        <v>5.6499290000000002</v>
      </c>
      <c r="AD475" t="s">
        <v>2733</v>
      </c>
      <c r="AE475" t="s">
        <v>2737</v>
      </c>
    </row>
    <row r="476" spans="1:31" x14ac:dyDescent="0.3">
      <c r="A476" s="7">
        <v>46286</v>
      </c>
      <c r="B476" s="8">
        <v>0.16666666666666671</v>
      </c>
      <c r="C476" s="8">
        <v>0.1736111111111111</v>
      </c>
      <c r="D476" s="8">
        <v>0</v>
      </c>
      <c r="E476">
        <v>0.17</v>
      </c>
      <c r="F476">
        <v>91</v>
      </c>
      <c r="G476" t="s">
        <v>971</v>
      </c>
      <c r="O476" t="s">
        <v>3095</v>
      </c>
      <c r="P476" t="s">
        <v>187</v>
      </c>
      <c r="Q476" t="s">
        <v>3096</v>
      </c>
      <c r="R476">
        <v>0</v>
      </c>
      <c r="S476">
        <v>0</v>
      </c>
      <c r="T476">
        <v>45.189857000000003</v>
      </c>
      <c r="U476">
        <v>5.7292610000000002</v>
      </c>
      <c r="AD476" t="s">
        <v>2733</v>
      </c>
      <c r="AE476" t="s">
        <v>2734</v>
      </c>
    </row>
    <row r="477" spans="1:31" x14ac:dyDescent="0.3">
      <c r="A477" s="7">
        <v>46286</v>
      </c>
      <c r="B477" s="8">
        <v>0.16666666666666671</v>
      </c>
      <c r="C477" s="8">
        <v>0.18055555555555561</v>
      </c>
      <c r="D477" s="8">
        <v>0</v>
      </c>
      <c r="E477">
        <v>0.33</v>
      </c>
      <c r="F477">
        <v>101</v>
      </c>
      <c r="G477" t="s">
        <v>945</v>
      </c>
      <c r="O477" t="s">
        <v>3228</v>
      </c>
      <c r="P477" t="s">
        <v>528</v>
      </c>
      <c r="Q477" t="s">
        <v>3229</v>
      </c>
      <c r="R477">
        <v>0</v>
      </c>
      <c r="S477">
        <v>0</v>
      </c>
      <c r="T477">
        <v>45.179605000000002</v>
      </c>
      <c r="U477">
        <v>5.7066030000000003</v>
      </c>
      <c r="AD477" t="s">
        <v>2733</v>
      </c>
      <c r="AE477" t="s">
        <v>2734</v>
      </c>
    </row>
    <row r="478" spans="1:31" x14ac:dyDescent="0.3">
      <c r="A478" s="7">
        <v>46286</v>
      </c>
      <c r="B478" s="8">
        <v>0.29166666666666669</v>
      </c>
      <c r="C478" s="8">
        <v>0.2986111111111111</v>
      </c>
      <c r="D478" s="8">
        <v>0</v>
      </c>
      <c r="E478">
        <v>0.17</v>
      </c>
      <c r="F478">
        <v>16</v>
      </c>
      <c r="G478" t="s">
        <v>853</v>
      </c>
      <c r="O478" t="s">
        <v>852</v>
      </c>
      <c r="P478" t="s">
        <v>806</v>
      </c>
      <c r="Q478" t="s">
        <v>3230</v>
      </c>
      <c r="R478">
        <v>0</v>
      </c>
      <c r="S478">
        <v>0</v>
      </c>
      <c r="T478">
        <v>45.184745999999997</v>
      </c>
      <c r="U478">
        <v>5.7144760000000003</v>
      </c>
      <c r="AD478" t="s">
        <v>2733</v>
      </c>
      <c r="AE478" t="s">
        <v>2734</v>
      </c>
    </row>
    <row r="479" spans="1:31" x14ac:dyDescent="0.3">
      <c r="A479" s="7">
        <v>46286</v>
      </c>
      <c r="B479" s="8">
        <v>0.29166666666666669</v>
      </c>
      <c r="C479" s="8">
        <v>0.2986111111111111</v>
      </c>
      <c r="D479" s="8">
        <v>0</v>
      </c>
      <c r="E479">
        <v>0.17</v>
      </c>
      <c r="F479">
        <v>43</v>
      </c>
      <c r="G479" t="s">
        <v>849</v>
      </c>
      <c r="O479" t="s">
        <v>3231</v>
      </c>
      <c r="P479" t="s">
        <v>263</v>
      </c>
      <c r="Q479" t="s">
        <v>3232</v>
      </c>
      <c r="R479">
        <v>0</v>
      </c>
      <c r="S479">
        <v>0</v>
      </c>
      <c r="T479">
        <v>45.245221999999998</v>
      </c>
      <c r="U479">
        <v>5.6715299999999997</v>
      </c>
      <c r="AD479" t="s">
        <v>2733</v>
      </c>
      <c r="AE479" t="s">
        <v>2734</v>
      </c>
    </row>
    <row r="480" spans="1:31" x14ac:dyDescent="0.3">
      <c r="A480" s="7">
        <v>46286</v>
      </c>
      <c r="B480" s="8">
        <v>0.16666666666666671</v>
      </c>
      <c r="C480" s="8">
        <v>0.1736111111111111</v>
      </c>
      <c r="D480" s="8">
        <v>0</v>
      </c>
      <c r="E480">
        <v>0.17</v>
      </c>
      <c r="F480">
        <v>72</v>
      </c>
      <c r="G480" t="s">
        <v>978</v>
      </c>
      <c r="O480" t="s">
        <v>3233</v>
      </c>
      <c r="P480" t="s">
        <v>604</v>
      </c>
      <c r="Q480" t="s">
        <v>3234</v>
      </c>
      <c r="R480">
        <v>0</v>
      </c>
      <c r="S480">
        <v>0</v>
      </c>
      <c r="T480">
        <v>45.570290999999997</v>
      </c>
      <c r="U480">
        <v>5.9184279999999996</v>
      </c>
      <c r="AD480" t="s">
        <v>2733</v>
      </c>
      <c r="AE480" t="s">
        <v>2734</v>
      </c>
    </row>
    <row r="481" spans="1:31" x14ac:dyDescent="0.3">
      <c r="A481" s="7">
        <v>46286</v>
      </c>
      <c r="B481" s="8">
        <v>0.33333333333333331</v>
      </c>
      <c r="C481" s="8">
        <v>0.34722222222222221</v>
      </c>
      <c r="D481" s="8">
        <v>0</v>
      </c>
      <c r="E481">
        <v>0.33</v>
      </c>
      <c r="F481">
        <v>302</v>
      </c>
      <c r="G481" t="s">
        <v>947</v>
      </c>
      <c r="O481" t="s">
        <v>1647</v>
      </c>
      <c r="P481" t="s">
        <v>579</v>
      </c>
      <c r="Q481" t="s">
        <v>1649</v>
      </c>
      <c r="R481">
        <v>0</v>
      </c>
      <c r="S481">
        <v>0</v>
      </c>
      <c r="T481">
        <v>45.366652999999999</v>
      </c>
      <c r="U481">
        <v>5.5856519999999996</v>
      </c>
      <c r="AD481" t="s">
        <v>2733</v>
      </c>
      <c r="AE481" t="s">
        <v>2737</v>
      </c>
    </row>
    <row r="482" spans="1:31" x14ac:dyDescent="0.3">
      <c r="A482" s="7">
        <v>46286</v>
      </c>
      <c r="B482" s="8">
        <v>0.33333333333333331</v>
      </c>
      <c r="C482" s="8">
        <v>0.34722222222222221</v>
      </c>
      <c r="D482" s="8">
        <v>0</v>
      </c>
      <c r="E482">
        <v>0.33</v>
      </c>
      <c r="F482">
        <v>49</v>
      </c>
      <c r="G482" t="s">
        <v>944</v>
      </c>
      <c r="O482" t="s">
        <v>1840</v>
      </c>
      <c r="P482" t="s">
        <v>406</v>
      </c>
      <c r="Q482" t="s">
        <v>406</v>
      </c>
      <c r="R482">
        <v>0</v>
      </c>
      <c r="S482">
        <v>0</v>
      </c>
      <c r="T482">
        <v>45.174978000000003</v>
      </c>
      <c r="U482">
        <v>5.7372079999999999</v>
      </c>
      <c r="AD482" t="s">
        <v>2733</v>
      </c>
      <c r="AE482" t="s">
        <v>2737</v>
      </c>
    </row>
    <row r="483" spans="1:31" x14ac:dyDescent="0.3">
      <c r="A483" s="7">
        <v>46286</v>
      </c>
      <c r="B483" s="8">
        <v>0.3263888888888889</v>
      </c>
      <c r="C483" s="8">
        <v>0.34027777777777779</v>
      </c>
      <c r="D483" s="8">
        <v>0</v>
      </c>
      <c r="E483">
        <v>0.33</v>
      </c>
      <c r="F483">
        <v>65</v>
      </c>
      <c r="G483" t="s">
        <v>870</v>
      </c>
      <c r="H483" s="8">
        <v>0.21944444444444439</v>
      </c>
      <c r="I483" s="8">
        <v>0.22013888888888891</v>
      </c>
      <c r="L483">
        <v>0.02</v>
      </c>
      <c r="M483">
        <v>0.02</v>
      </c>
      <c r="N483">
        <v>-0.32</v>
      </c>
      <c r="O483" t="s">
        <v>3235</v>
      </c>
      <c r="P483" t="s">
        <v>165</v>
      </c>
      <c r="Q483" t="s">
        <v>3236</v>
      </c>
      <c r="R483">
        <v>0</v>
      </c>
      <c r="S483">
        <v>0</v>
      </c>
      <c r="T483">
        <v>45.192888000000004</v>
      </c>
      <c r="U483">
        <v>5.7291280000000002</v>
      </c>
      <c r="AD483" t="s">
        <v>2733</v>
      </c>
      <c r="AE483" t="s">
        <v>2734</v>
      </c>
    </row>
    <row r="484" spans="1:31" x14ac:dyDescent="0.3">
      <c r="A484" s="7">
        <v>46286</v>
      </c>
      <c r="B484" s="8">
        <v>0.33333333333333331</v>
      </c>
      <c r="C484" s="8">
        <v>0.40972222222222221</v>
      </c>
      <c r="D484" s="8">
        <v>0</v>
      </c>
      <c r="E484">
        <v>1.83</v>
      </c>
      <c r="F484">
        <v>73</v>
      </c>
      <c r="G484" t="s">
        <v>876</v>
      </c>
      <c r="O484" t="s">
        <v>1897</v>
      </c>
      <c r="P484" t="s">
        <v>321</v>
      </c>
      <c r="Q484" t="s">
        <v>1899</v>
      </c>
      <c r="R484">
        <v>0</v>
      </c>
      <c r="S484">
        <v>0</v>
      </c>
      <c r="T484">
        <v>45.211889999999997</v>
      </c>
      <c r="U484">
        <v>5.6499290000000002</v>
      </c>
      <c r="AD484" t="s">
        <v>2733</v>
      </c>
      <c r="AE484" t="s">
        <v>2737</v>
      </c>
    </row>
    <row r="485" spans="1:31" x14ac:dyDescent="0.3">
      <c r="A485" s="7">
        <v>46286</v>
      </c>
      <c r="B485" s="8">
        <v>0.33333333333333331</v>
      </c>
      <c r="C485" s="8">
        <v>0.37916666666666671</v>
      </c>
      <c r="D485" s="8">
        <v>0</v>
      </c>
      <c r="E485">
        <v>1.1000000000000001</v>
      </c>
      <c r="F485">
        <v>76</v>
      </c>
      <c r="G485" t="s">
        <v>965</v>
      </c>
      <c r="H485" s="8">
        <v>0.27013888888888887</v>
      </c>
      <c r="I485" s="8">
        <v>0.32847222222222222</v>
      </c>
      <c r="L485">
        <v>1.4</v>
      </c>
      <c r="M485">
        <v>1.4</v>
      </c>
      <c r="N485">
        <v>0.3</v>
      </c>
      <c r="O485" t="s">
        <v>2287</v>
      </c>
      <c r="P485" t="s">
        <v>585</v>
      </c>
      <c r="Q485" t="s">
        <v>585</v>
      </c>
      <c r="R485">
        <v>0</v>
      </c>
      <c r="S485">
        <v>0</v>
      </c>
      <c r="T485">
        <v>45.146318999999998</v>
      </c>
      <c r="U485">
        <v>5.7044100000000002</v>
      </c>
      <c r="AD485" t="s">
        <v>2733</v>
      </c>
      <c r="AE485" t="s">
        <v>2737</v>
      </c>
    </row>
    <row r="486" spans="1:31" x14ac:dyDescent="0.3">
      <c r="A486" s="7">
        <v>46286</v>
      </c>
      <c r="B486" s="8">
        <v>0.33333333333333331</v>
      </c>
      <c r="C486" s="8">
        <v>0.35416666666666669</v>
      </c>
      <c r="D486" s="8">
        <v>0</v>
      </c>
      <c r="E486">
        <v>0.5</v>
      </c>
      <c r="F486">
        <v>210</v>
      </c>
      <c r="G486" t="s">
        <v>905</v>
      </c>
      <c r="O486" t="s">
        <v>1478</v>
      </c>
      <c r="P486" t="s">
        <v>212</v>
      </c>
      <c r="Q486" t="s">
        <v>3237</v>
      </c>
      <c r="R486">
        <v>0</v>
      </c>
      <c r="S486">
        <v>0</v>
      </c>
      <c r="T486">
        <v>45.188997000000001</v>
      </c>
      <c r="U486">
        <v>5.7185949999999997</v>
      </c>
      <c r="AD486" t="s">
        <v>2733</v>
      </c>
      <c r="AE486" t="s">
        <v>2737</v>
      </c>
    </row>
    <row r="487" spans="1:31" x14ac:dyDescent="0.3">
      <c r="A487" s="7">
        <v>46286</v>
      </c>
      <c r="B487" s="8">
        <v>0.29166666666666669</v>
      </c>
      <c r="C487" s="8">
        <v>0.2986111111111111</v>
      </c>
      <c r="D487" s="8">
        <v>0</v>
      </c>
      <c r="E487">
        <v>0.17</v>
      </c>
      <c r="F487">
        <v>82</v>
      </c>
      <c r="G487" t="s">
        <v>954</v>
      </c>
      <c r="H487" s="8"/>
      <c r="I487" s="8"/>
      <c r="O487" t="s">
        <v>3238</v>
      </c>
      <c r="P487" t="s">
        <v>174</v>
      </c>
      <c r="Q487" t="s">
        <v>3239</v>
      </c>
      <c r="R487">
        <v>0</v>
      </c>
      <c r="S487">
        <v>0</v>
      </c>
      <c r="T487">
        <v>45.180501999999997</v>
      </c>
      <c r="U487">
        <v>5.7300690000000003</v>
      </c>
      <c r="AD487" t="s">
        <v>2733</v>
      </c>
      <c r="AE487" t="s">
        <v>2734</v>
      </c>
    </row>
    <row r="488" spans="1:31" x14ac:dyDescent="0.3">
      <c r="A488" s="7">
        <v>46286</v>
      </c>
      <c r="B488" s="8">
        <v>0.16666666666666671</v>
      </c>
      <c r="C488" s="8">
        <v>0.18055555555555561</v>
      </c>
      <c r="D488" s="8">
        <v>0</v>
      </c>
      <c r="E488">
        <v>0.33</v>
      </c>
      <c r="F488">
        <v>72</v>
      </c>
      <c r="G488" t="s">
        <v>978</v>
      </c>
      <c r="O488" t="s">
        <v>3240</v>
      </c>
      <c r="P488" t="s">
        <v>410</v>
      </c>
      <c r="Q488" t="s">
        <v>3241</v>
      </c>
      <c r="R488">
        <v>0</v>
      </c>
      <c r="S488">
        <v>0</v>
      </c>
      <c r="T488">
        <v>45.565835999999997</v>
      </c>
      <c r="U488">
        <v>5.8936609999999998</v>
      </c>
      <c r="AD488" t="s">
        <v>2733</v>
      </c>
      <c r="AE488" t="s">
        <v>2734</v>
      </c>
    </row>
    <row r="489" spans="1:31" x14ac:dyDescent="0.3">
      <c r="A489" s="7">
        <v>46286</v>
      </c>
      <c r="B489" s="8">
        <v>0.20833333333333329</v>
      </c>
      <c r="C489" s="8">
        <v>0.2986111111111111</v>
      </c>
      <c r="D489" s="8">
        <v>0</v>
      </c>
      <c r="E489">
        <v>2.17</v>
      </c>
      <c r="F489">
        <v>66</v>
      </c>
      <c r="G489" t="s">
        <v>900</v>
      </c>
      <c r="H489" s="8"/>
      <c r="I489" s="8"/>
      <c r="O489" t="s">
        <v>1382</v>
      </c>
      <c r="P489" t="s">
        <v>628</v>
      </c>
      <c r="Q489" t="s">
        <v>628</v>
      </c>
      <c r="R489">
        <v>0</v>
      </c>
      <c r="S489">
        <v>0</v>
      </c>
      <c r="T489">
        <v>45.221049999999998</v>
      </c>
      <c r="U489">
        <v>5.6877610000000001</v>
      </c>
      <c r="AD489" t="s">
        <v>2733</v>
      </c>
      <c r="AE489" t="s">
        <v>2737</v>
      </c>
    </row>
    <row r="490" spans="1:31" x14ac:dyDescent="0.3">
      <c r="A490" s="7">
        <v>46286</v>
      </c>
      <c r="B490" s="8">
        <v>0.16666666666666671</v>
      </c>
      <c r="C490" s="8">
        <v>0.18055555555555561</v>
      </c>
      <c r="D490" s="8">
        <v>0</v>
      </c>
      <c r="E490">
        <v>0.33</v>
      </c>
      <c r="F490">
        <v>61</v>
      </c>
      <c r="G490" t="s">
        <v>886</v>
      </c>
      <c r="O490" t="s">
        <v>3242</v>
      </c>
      <c r="P490" t="s">
        <v>435</v>
      </c>
      <c r="Q490" t="s">
        <v>3243</v>
      </c>
      <c r="R490">
        <v>0</v>
      </c>
      <c r="S490">
        <v>0</v>
      </c>
      <c r="T490">
        <v>45.181677999999998</v>
      </c>
      <c r="U490">
        <v>5.7453979999999998</v>
      </c>
      <c r="AD490" t="s">
        <v>2733</v>
      </c>
      <c r="AE490" t="s">
        <v>2734</v>
      </c>
    </row>
    <row r="491" spans="1:31" x14ac:dyDescent="0.3">
      <c r="A491" s="7">
        <v>46286</v>
      </c>
      <c r="B491" s="8">
        <v>0.33333333333333331</v>
      </c>
      <c r="C491" s="8">
        <v>0.4236111111111111</v>
      </c>
      <c r="D491" s="8">
        <v>0</v>
      </c>
      <c r="E491">
        <v>2.17</v>
      </c>
      <c r="F491">
        <v>61</v>
      </c>
      <c r="G491" t="s">
        <v>886</v>
      </c>
      <c r="O491" t="s">
        <v>1927</v>
      </c>
      <c r="P491" t="s">
        <v>684</v>
      </c>
      <c r="Q491" t="s">
        <v>1929</v>
      </c>
      <c r="R491">
        <v>0</v>
      </c>
      <c r="S491">
        <v>0</v>
      </c>
      <c r="T491">
        <v>45.189571999999998</v>
      </c>
      <c r="U491">
        <v>5.7128589999999999</v>
      </c>
      <c r="AD491" t="s">
        <v>2733</v>
      </c>
      <c r="AE491" t="s">
        <v>2737</v>
      </c>
    </row>
    <row r="492" spans="1:31" x14ac:dyDescent="0.3">
      <c r="A492" s="7">
        <v>46286</v>
      </c>
      <c r="B492" s="8">
        <v>0.16666666666666671</v>
      </c>
      <c r="C492" s="8">
        <v>0.18055555555555561</v>
      </c>
      <c r="D492" s="8">
        <v>0</v>
      </c>
      <c r="E492">
        <v>0.33</v>
      </c>
      <c r="F492">
        <v>48</v>
      </c>
      <c r="G492" t="s">
        <v>951</v>
      </c>
      <c r="O492" t="s">
        <v>3244</v>
      </c>
      <c r="P492" t="s">
        <v>758</v>
      </c>
      <c r="Q492" t="s">
        <v>3245</v>
      </c>
      <c r="R492">
        <v>0</v>
      </c>
      <c r="S492">
        <v>0</v>
      </c>
      <c r="T492">
        <v>45.197834</v>
      </c>
      <c r="U492">
        <v>5.7413530000000002</v>
      </c>
      <c r="AD492" t="s">
        <v>2733</v>
      </c>
      <c r="AE492" t="s">
        <v>2734</v>
      </c>
    </row>
    <row r="493" spans="1:31" x14ac:dyDescent="0.3">
      <c r="A493" s="7">
        <v>46286</v>
      </c>
      <c r="B493" s="8">
        <v>0.19444444444444439</v>
      </c>
      <c r="C493" s="8">
        <v>0.20833333333333329</v>
      </c>
      <c r="D493" s="8">
        <v>0</v>
      </c>
      <c r="E493">
        <v>0.33</v>
      </c>
      <c r="F493">
        <v>65</v>
      </c>
      <c r="G493" t="s">
        <v>870</v>
      </c>
      <c r="H493" s="8">
        <v>0.54097222222222219</v>
      </c>
      <c r="I493" s="8">
        <v>0.54097222222222219</v>
      </c>
      <c r="O493" t="s">
        <v>881</v>
      </c>
      <c r="P493" t="s">
        <v>804</v>
      </c>
      <c r="Q493" t="s">
        <v>3246</v>
      </c>
      <c r="R493">
        <v>0</v>
      </c>
      <c r="S493">
        <v>0</v>
      </c>
      <c r="T493">
        <v>45.189255000000003</v>
      </c>
      <c r="U493">
        <v>5.6904019999999997</v>
      </c>
      <c r="AD493" t="s">
        <v>2733</v>
      </c>
      <c r="AE493" t="s">
        <v>2734</v>
      </c>
    </row>
    <row r="494" spans="1:31" x14ac:dyDescent="0.3">
      <c r="A494" s="7">
        <v>46286</v>
      </c>
      <c r="B494" s="8">
        <v>0.33333333333333331</v>
      </c>
      <c r="C494" s="8">
        <v>0.34722222222222221</v>
      </c>
      <c r="D494" s="8">
        <v>0</v>
      </c>
      <c r="E494">
        <v>0.33</v>
      </c>
      <c r="F494">
        <v>85</v>
      </c>
      <c r="G494" t="s">
        <v>866</v>
      </c>
      <c r="H494" s="8">
        <v>0.27291666666666659</v>
      </c>
      <c r="I494" s="8">
        <v>0.29930555555555549</v>
      </c>
      <c r="L494">
        <v>0.63</v>
      </c>
      <c r="M494">
        <v>0.63</v>
      </c>
      <c r="N494">
        <v>0.3</v>
      </c>
      <c r="O494" t="s">
        <v>1979</v>
      </c>
      <c r="P494" t="s">
        <v>504</v>
      </c>
      <c r="Q494" t="s">
        <v>504</v>
      </c>
      <c r="R494">
        <v>0</v>
      </c>
      <c r="S494">
        <v>0</v>
      </c>
      <c r="T494">
        <v>45.237414999999999</v>
      </c>
      <c r="U494">
        <v>5.8513719999999996</v>
      </c>
      <c r="AD494" t="s">
        <v>2733</v>
      </c>
      <c r="AE494" t="s">
        <v>2737</v>
      </c>
    </row>
    <row r="495" spans="1:31" x14ac:dyDescent="0.3">
      <c r="A495" s="7">
        <v>46286</v>
      </c>
      <c r="B495" s="8">
        <v>0.16666666666666671</v>
      </c>
      <c r="C495" s="8">
        <v>0.18055555555555561</v>
      </c>
      <c r="D495" s="8">
        <v>0</v>
      </c>
      <c r="E495">
        <v>0.33</v>
      </c>
      <c r="F495">
        <v>150</v>
      </c>
      <c r="G495" t="s">
        <v>964</v>
      </c>
      <c r="O495" t="s">
        <v>3076</v>
      </c>
      <c r="P495" t="s">
        <v>291</v>
      </c>
      <c r="Q495" t="s">
        <v>3077</v>
      </c>
      <c r="R495">
        <v>0</v>
      </c>
      <c r="S495">
        <v>0</v>
      </c>
      <c r="T495">
        <v>45.150571999999997</v>
      </c>
      <c r="U495">
        <v>5.7256600000000004</v>
      </c>
      <c r="AD495" t="s">
        <v>2733</v>
      </c>
      <c r="AE495" t="s">
        <v>2734</v>
      </c>
    </row>
    <row r="496" spans="1:31" x14ac:dyDescent="0.3">
      <c r="A496" s="7">
        <v>46286</v>
      </c>
      <c r="B496" s="8">
        <v>0.16666666666666671</v>
      </c>
      <c r="C496" s="8">
        <v>0.18055555555555561</v>
      </c>
      <c r="D496" s="8">
        <v>0</v>
      </c>
      <c r="E496">
        <v>0.33</v>
      </c>
      <c r="F496">
        <v>15</v>
      </c>
      <c r="G496" t="s">
        <v>956</v>
      </c>
      <c r="O496" t="s">
        <v>3247</v>
      </c>
      <c r="P496" t="s">
        <v>566</v>
      </c>
      <c r="Q496" t="s">
        <v>3248</v>
      </c>
      <c r="R496">
        <v>0</v>
      </c>
      <c r="S496">
        <v>0</v>
      </c>
      <c r="T496">
        <v>45.189936000000003</v>
      </c>
      <c r="U496">
        <v>5.7559290000000001</v>
      </c>
      <c r="AD496" t="s">
        <v>2733</v>
      </c>
      <c r="AE496" t="s">
        <v>2734</v>
      </c>
    </row>
    <row r="497" spans="1:31" x14ac:dyDescent="0.3">
      <c r="A497" s="7">
        <v>46286</v>
      </c>
      <c r="B497" s="8">
        <v>0.29166666666666669</v>
      </c>
      <c r="C497" s="8">
        <v>0.30208333333333331</v>
      </c>
      <c r="D497" s="8">
        <v>0</v>
      </c>
      <c r="E497">
        <v>0.25</v>
      </c>
      <c r="F497">
        <v>16</v>
      </c>
      <c r="G497" t="s">
        <v>853</v>
      </c>
      <c r="H497" s="8"/>
      <c r="I497" s="8"/>
      <c r="O497" t="s">
        <v>3249</v>
      </c>
      <c r="P497" t="s">
        <v>98</v>
      </c>
      <c r="Q497" t="s">
        <v>3250</v>
      </c>
      <c r="R497">
        <v>0</v>
      </c>
      <c r="S497">
        <v>0</v>
      </c>
      <c r="T497">
        <v>45.190128999999999</v>
      </c>
      <c r="U497">
        <v>5.7320460000000004</v>
      </c>
      <c r="AD497" t="s">
        <v>2733</v>
      </c>
      <c r="AE497" t="s">
        <v>2734</v>
      </c>
    </row>
    <row r="498" spans="1:31" x14ac:dyDescent="0.3">
      <c r="A498" s="7">
        <v>46286</v>
      </c>
      <c r="B498" s="8">
        <v>0.16666666666666671</v>
      </c>
      <c r="C498" s="8">
        <v>0.18055555555555561</v>
      </c>
      <c r="D498" s="8">
        <v>0</v>
      </c>
      <c r="E498">
        <v>0.33</v>
      </c>
      <c r="F498">
        <v>73</v>
      </c>
      <c r="G498" t="s">
        <v>876</v>
      </c>
      <c r="H498" s="8"/>
      <c r="I498" s="8"/>
      <c r="O498" t="s">
        <v>3251</v>
      </c>
      <c r="P498" t="s">
        <v>108</v>
      </c>
      <c r="Q498" t="s">
        <v>3252</v>
      </c>
      <c r="R498">
        <v>0</v>
      </c>
      <c r="S498">
        <v>0</v>
      </c>
      <c r="T498">
        <v>45.184282000000003</v>
      </c>
      <c r="U498">
        <v>5.720561</v>
      </c>
      <c r="AD498" t="s">
        <v>2733</v>
      </c>
      <c r="AE498" t="s">
        <v>2734</v>
      </c>
    </row>
    <row r="499" spans="1:31" x14ac:dyDescent="0.3">
      <c r="A499" s="7">
        <v>46286</v>
      </c>
      <c r="B499" s="8">
        <v>0.2986111111111111</v>
      </c>
      <c r="C499" s="8">
        <v>0.3125</v>
      </c>
      <c r="D499" s="8">
        <v>0</v>
      </c>
      <c r="E499">
        <v>0.33</v>
      </c>
      <c r="F499">
        <v>39</v>
      </c>
      <c r="G499" t="s">
        <v>961</v>
      </c>
      <c r="O499" t="s">
        <v>3253</v>
      </c>
      <c r="P499" t="s">
        <v>656</v>
      </c>
      <c r="Q499" t="s">
        <v>3254</v>
      </c>
      <c r="R499">
        <v>1</v>
      </c>
      <c r="S499">
        <v>0</v>
      </c>
      <c r="T499">
        <v>45.165717999999998</v>
      </c>
      <c r="U499">
        <v>5.7258519999999997</v>
      </c>
      <c r="AD499" t="s">
        <v>2733</v>
      </c>
      <c r="AE499" t="s">
        <v>2734</v>
      </c>
    </row>
    <row r="500" spans="1:31" x14ac:dyDescent="0.3">
      <c r="A500" s="7">
        <v>46286</v>
      </c>
      <c r="B500" s="8">
        <v>0.29166666666666669</v>
      </c>
      <c r="C500" s="8">
        <v>0.2986111111111111</v>
      </c>
      <c r="D500" s="8">
        <v>0</v>
      </c>
      <c r="E500">
        <v>0.17</v>
      </c>
      <c r="F500">
        <v>72</v>
      </c>
      <c r="G500" t="s">
        <v>978</v>
      </c>
      <c r="O500" t="s">
        <v>3233</v>
      </c>
      <c r="P500" t="s">
        <v>604</v>
      </c>
      <c r="Q500" t="s">
        <v>3234</v>
      </c>
      <c r="R500">
        <v>0</v>
      </c>
      <c r="S500">
        <v>0</v>
      </c>
      <c r="T500">
        <v>45.570290999999997</v>
      </c>
      <c r="U500">
        <v>5.9184279999999996</v>
      </c>
      <c r="AD500" t="s">
        <v>2733</v>
      </c>
      <c r="AE500" t="s">
        <v>2734</v>
      </c>
    </row>
    <row r="501" spans="1:31" x14ac:dyDescent="0.3">
      <c r="A501" s="7">
        <v>46286</v>
      </c>
      <c r="B501" s="8">
        <v>0.29166666666666669</v>
      </c>
      <c r="C501" s="8">
        <v>0.30555555555555558</v>
      </c>
      <c r="D501" s="8">
        <v>0</v>
      </c>
      <c r="E501">
        <v>0.33</v>
      </c>
      <c r="F501">
        <v>12</v>
      </c>
      <c r="G501" t="s">
        <v>952</v>
      </c>
      <c r="O501" t="s">
        <v>3255</v>
      </c>
      <c r="P501" t="s">
        <v>756</v>
      </c>
      <c r="Q501" t="s">
        <v>3256</v>
      </c>
      <c r="R501">
        <v>0</v>
      </c>
      <c r="S501">
        <v>0</v>
      </c>
      <c r="T501">
        <v>45.185825999999999</v>
      </c>
      <c r="U501">
        <v>5.7163009999999996</v>
      </c>
      <c r="AD501" t="s">
        <v>2733</v>
      </c>
      <c r="AE501" t="s">
        <v>2734</v>
      </c>
    </row>
    <row r="502" spans="1:31" x14ac:dyDescent="0.3">
      <c r="A502" s="7">
        <v>46286</v>
      </c>
      <c r="B502" s="8">
        <v>0.33333333333333331</v>
      </c>
      <c r="C502" s="8">
        <v>0.34722222222222221</v>
      </c>
      <c r="D502" s="8">
        <v>0</v>
      </c>
      <c r="E502">
        <v>0.33</v>
      </c>
      <c r="F502">
        <v>61</v>
      </c>
      <c r="G502" t="s">
        <v>886</v>
      </c>
      <c r="O502" t="s">
        <v>2352</v>
      </c>
      <c r="P502" t="s">
        <v>158</v>
      </c>
      <c r="Q502" t="s">
        <v>158</v>
      </c>
      <c r="R502">
        <v>0</v>
      </c>
      <c r="S502">
        <v>0</v>
      </c>
      <c r="T502">
        <v>45.179771000000002</v>
      </c>
      <c r="U502">
        <v>5.7104290000000004</v>
      </c>
      <c r="AD502" t="s">
        <v>2733</v>
      </c>
      <c r="AE502" t="s">
        <v>2737</v>
      </c>
    </row>
    <row r="503" spans="1:31" x14ac:dyDescent="0.3">
      <c r="A503" s="7">
        <v>46286</v>
      </c>
      <c r="B503" s="8">
        <v>0.16666666666666671</v>
      </c>
      <c r="C503" s="8">
        <v>0.18055555555555561</v>
      </c>
      <c r="D503" s="8">
        <v>0</v>
      </c>
      <c r="E503">
        <v>0.33</v>
      </c>
      <c r="F503">
        <v>150</v>
      </c>
      <c r="G503" t="s">
        <v>964</v>
      </c>
      <c r="O503" t="s">
        <v>3257</v>
      </c>
      <c r="P503" t="s">
        <v>358</v>
      </c>
      <c r="Q503" t="s">
        <v>3258</v>
      </c>
      <c r="R503">
        <v>0</v>
      </c>
      <c r="S503">
        <v>0</v>
      </c>
      <c r="T503">
        <v>45.174598000000003</v>
      </c>
      <c r="U503">
        <v>5.7422800000000001</v>
      </c>
      <c r="AD503" t="s">
        <v>2733</v>
      </c>
      <c r="AE503" t="s">
        <v>2734</v>
      </c>
    </row>
    <row r="504" spans="1:31" x14ac:dyDescent="0.3">
      <c r="A504" s="7">
        <v>46286</v>
      </c>
      <c r="B504" s="8">
        <v>0</v>
      </c>
      <c r="C504" s="8">
        <v>7.6388888888888895E-2</v>
      </c>
      <c r="D504" s="8"/>
      <c r="E504">
        <v>1.83</v>
      </c>
      <c r="F504">
        <v>11</v>
      </c>
      <c r="G504" t="s">
        <v>895</v>
      </c>
      <c r="O504" t="s">
        <v>1522</v>
      </c>
      <c r="P504" t="s">
        <v>207</v>
      </c>
      <c r="Q504" t="s">
        <v>3259</v>
      </c>
      <c r="R504">
        <v>0</v>
      </c>
      <c r="S504">
        <v>0</v>
      </c>
      <c r="T504">
        <v>45.196975999999999</v>
      </c>
      <c r="U504">
        <v>5.7354219999999998</v>
      </c>
      <c r="AD504" t="s">
        <v>2733</v>
      </c>
      <c r="AE504" t="s">
        <v>2737</v>
      </c>
    </row>
    <row r="505" spans="1:31" x14ac:dyDescent="0.3">
      <c r="A505" s="7">
        <v>46286</v>
      </c>
      <c r="B505" s="8">
        <v>0.16666666666666671</v>
      </c>
      <c r="C505" s="8">
        <v>0.18055555555555561</v>
      </c>
      <c r="D505" s="8">
        <v>0</v>
      </c>
      <c r="E505">
        <v>0.33</v>
      </c>
      <c r="F505">
        <v>61</v>
      </c>
      <c r="G505" t="s">
        <v>886</v>
      </c>
      <c r="O505" t="s">
        <v>3260</v>
      </c>
      <c r="P505" t="s">
        <v>775</v>
      </c>
      <c r="Q505" t="s">
        <v>3261</v>
      </c>
      <c r="R505">
        <v>0</v>
      </c>
      <c r="S505">
        <v>0</v>
      </c>
      <c r="T505">
        <v>45.186475999999999</v>
      </c>
      <c r="U505">
        <v>5.7284920000000001</v>
      </c>
      <c r="AD505" t="s">
        <v>2733</v>
      </c>
      <c r="AE505" t="s">
        <v>2734</v>
      </c>
    </row>
    <row r="506" spans="1:31" x14ac:dyDescent="0.3">
      <c r="A506" s="7">
        <v>46286</v>
      </c>
      <c r="B506" s="8">
        <v>0.16666666666666671</v>
      </c>
      <c r="C506" s="8">
        <v>0.1736111111111111</v>
      </c>
      <c r="D506" s="8">
        <v>0</v>
      </c>
      <c r="E506">
        <v>0.17</v>
      </c>
      <c r="F506">
        <v>230</v>
      </c>
      <c r="G506" t="s">
        <v>974</v>
      </c>
      <c r="O506" t="s">
        <v>3116</v>
      </c>
      <c r="P506" t="s">
        <v>47</v>
      </c>
      <c r="Q506" t="s">
        <v>3117</v>
      </c>
      <c r="R506">
        <v>0</v>
      </c>
      <c r="S506">
        <v>0</v>
      </c>
      <c r="T506">
        <v>45.192289000000002</v>
      </c>
      <c r="U506">
        <v>5.7220880000000003</v>
      </c>
      <c r="AD506" t="s">
        <v>2733</v>
      </c>
      <c r="AE506" t="s">
        <v>2734</v>
      </c>
    </row>
    <row r="507" spans="1:31" x14ac:dyDescent="0.3">
      <c r="A507" s="7">
        <v>46286</v>
      </c>
      <c r="B507" s="8">
        <v>0.16666666666666671</v>
      </c>
      <c r="C507" s="8">
        <v>0.1736111111111111</v>
      </c>
      <c r="D507" s="8">
        <v>0</v>
      </c>
      <c r="E507">
        <v>0.17</v>
      </c>
      <c r="F507">
        <v>76</v>
      </c>
      <c r="G507" t="s">
        <v>863</v>
      </c>
      <c r="O507" t="s">
        <v>3118</v>
      </c>
      <c r="P507" t="s">
        <v>140</v>
      </c>
      <c r="Q507" t="s">
        <v>3119</v>
      </c>
      <c r="R507">
        <v>0</v>
      </c>
      <c r="S507">
        <v>0</v>
      </c>
      <c r="T507">
        <v>45.193193000000001</v>
      </c>
      <c r="U507">
        <v>5.7146129999999999</v>
      </c>
      <c r="AD507" t="s">
        <v>2733</v>
      </c>
      <c r="AE507" t="s">
        <v>2734</v>
      </c>
    </row>
    <row r="508" spans="1:31" x14ac:dyDescent="0.3">
      <c r="A508" s="7">
        <v>46286</v>
      </c>
      <c r="B508" s="8">
        <v>0.29166666666666669</v>
      </c>
      <c r="C508" s="8">
        <v>0.2986111111111111</v>
      </c>
      <c r="D508" s="8">
        <v>0</v>
      </c>
      <c r="E508">
        <v>0.17</v>
      </c>
      <c r="F508">
        <v>230</v>
      </c>
      <c r="G508" t="s">
        <v>974</v>
      </c>
      <c r="O508" t="s">
        <v>3262</v>
      </c>
      <c r="P508" t="s">
        <v>217</v>
      </c>
      <c r="Q508" t="s">
        <v>3263</v>
      </c>
      <c r="R508">
        <v>0</v>
      </c>
      <c r="S508">
        <v>0</v>
      </c>
      <c r="T508">
        <v>45.191251999999999</v>
      </c>
      <c r="U508">
        <v>5.7259229999999999</v>
      </c>
      <c r="AD508" t="s">
        <v>2733</v>
      </c>
      <c r="AE508" t="s">
        <v>2734</v>
      </c>
    </row>
    <row r="509" spans="1:31" x14ac:dyDescent="0.3">
      <c r="A509" s="7">
        <v>46286</v>
      </c>
      <c r="B509" s="8">
        <v>0.25</v>
      </c>
      <c r="C509" s="8">
        <v>0.26041666666666669</v>
      </c>
      <c r="D509" s="8">
        <v>0</v>
      </c>
      <c r="E509">
        <v>0.25</v>
      </c>
      <c r="F509">
        <v>29</v>
      </c>
      <c r="G509" t="s">
        <v>859</v>
      </c>
      <c r="O509" t="s">
        <v>3264</v>
      </c>
      <c r="P509" t="s">
        <v>162</v>
      </c>
      <c r="Q509" t="s">
        <v>3265</v>
      </c>
      <c r="R509">
        <v>0</v>
      </c>
      <c r="S509">
        <v>0</v>
      </c>
      <c r="T509">
        <v>45.189870999999997</v>
      </c>
      <c r="U509">
        <v>5.7183529999999996</v>
      </c>
      <c r="AD509" t="s">
        <v>2733</v>
      </c>
      <c r="AE509" t="s">
        <v>2734</v>
      </c>
    </row>
    <row r="510" spans="1:31" x14ac:dyDescent="0.3">
      <c r="A510" s="7">
        <v>46286</v>
      </c>
      <c r="B510" s="8">
        <v>0.16666666666666671</v>
      </c>
      <c r="C510" s="8">
        <v>0.18055555555555561</v>
      </c>
      <c r="D510" s="8">
        <v>0</v>
      </c>
      <c r="E510">
        <v>0.33</v>
      </c>
      <c r="F510">
        <v>18</v>
      </c>
      <c r="G510" t="s">
        <v>2826</v>
      </c>
      <c r="H510" s="8">
        <v>0.1847222222222222</v>
      </c>
      <c r="I510" s="8">
        <v>0.18819444444444439</v>
      </c>
      <c r="L510">
        <v>0.08</v>
      </c>
      <c r="M510">
        <v>0.08</v>
      </c>
      <c r="N510">
        <v>-0.25</v>
      </c>
      <c r="O510" t="s">
        <v>3266</v>
      </c>
      <c r="P510" t="s">
        <v>706</v>
      </c>
      <c r="Q510" t="s">
        <v>3267</v>
      </c>
      <c r="R510">
        <v>0</v>
      </c>
      <c r="S510">
        <v>0</v>
      </c>
      <c r="T510">
        <v>45.176924999999997</v>
      </c>
      <c r="U510">
        <v>5.7132199999999997</v>
      </c>
      <c r="AD510" t="s">
        <v>2733</v>
      </c>
      <c r="AE510" t="s">
        <v>2734</v>
      </c>
    </row>
    <row r="511" spans="1:31" x14ac:dyDescent="0.3">
      <c r="A511" s="7">
        <v>46286</v>
      </c>
      <c r="B511" s="8">
        <v>0.33333333333333331</v>
      </c>
      <c r="C511" s="8">
        <v>0.34722222222222221</v>
      </c>
      <c r="D511" s="8">
        <v>0</v>
      </c>
      <c r="E511">
        <v>0.33</v>
      </c>
      <c r="F511">
        <v>85</v>
      </c>
      <c r="G511" t="s">
        <v>866</v>
      </c>
      <c r="H511" s="8">
        <v>0.34791666666666671</v>
      </c>
      <c r="I511" s="8">
        <v>0.36666666666666659</v>
      </c>
      <c r="L511">
        <v>0.45</v>
      </c>
      <c r="M511">
        <v>0.45</v>
      </c>
      <c r="N511">
        <v>0.12</v>
      </c>
      <c r="O511" t="s">
        <v>1231</v>
      </c>
      <c r="P511" t="s">
        <v>451</v>
      </c>
      <c r="Q511" t="s">
        <v>451</v>
      </c>
      <c r="R511">
        <v>0</v>
      </c>
      <c r="S511">
        <v>0</v>
      </c>
      <c r="T511">
        <v>45.207687999999997</v>
      </c>
      <c r="U511">
        <v>5.763395</v>
      </c>
      <c r="AD511" t="s">
        <v>2733</v>
      </c>
      <c r="AE511" t="s">
        <v>2737</v>
      </c>
    </row>
    <row r="512" spans="1:31" x14ac:dyDescent="0.3">
      <c r="A512" s="7">
        <v>46286</v>
      </c>
      <c r="B512" s="8">
        <v>0.33333333333333331</v>
      </c>
      <c r="C512" s="8">
        <v>0.49652777777777779</v>
      </c>
      <c r="D512" s="8">
        <v>0</v>
      </c>
      <c r="E512">
        <v>3.92</v>
      </c>
      <c r="F512">
        <v>44</v>
      </c>
      <c r="G512" t="s">
        <v>865</v>
      </c>
      <c r="O512" t="s">
        <v>1137</v>
      </c>
      <c r="P512" t="s">
        <v>331</v>
      </c>
      <c r="Q512" t="s">
        <v>3268</v>
      </c>
      <c r="R512">
        <v>0</v>
      </c>
      <c r="S512">
        <v>0</v>
      </c>
      <c r="T512">
        <v>46.203426999999998</v>
      </c>
      <c r="U512">
        <v>-1.3673979999999999</v>
      </c>
      <c r="AD512" t="s">
        <v>2733</v>
      </c>
      <c r="AE512" t="s">
        <v>2737</v>
      </c>
    </row>
    <row r="513" spans="1:31" x14ac:dyDescent="0.3">
      <c r="A513" s="7">
        <v>46286</v>
      </c>
      <c r="B513" s="8">
        <v>0.51388888888888884</v>
      </c>
      <c r="C513" s="8">
        <v>0.52430555555555558</v>
      </c>
      <c r="D513" s="8">
        <v>0</v>
      </c>
      <c r="E513">
        <v>0.25</v>
      </c>
      <c r="F513">
        <v>23</v>
      </c>
      <c r="G513" t="s">
        <v>957</v>
      </c>
      <c r="O513" t="s">
        <v>2126</v>
      </c>
      <c r="P513" t="s">
        <v>513</v>
      </c>
      <c r="Q513" t="s">
        <v>513</v>
      </c>
      <c r="R513">
        <v>0</v>
      </c>
      <c r="S513">
        <v>0</v>
      </c>
      <c r="T513">
        <v>45.199052999999999</v>
      </c>
      <c r="U513">
        <v>5.7376889999999996</v>
      </c>
      <c r="AD513" t="s">
        <v>2733</v>
      </c>
      <c r="AE513" t="s">
        <v>2737</v>
      </c>
    </row>
    <row r="514" spans="1:31" x14ac:dyDescent="0.3">
      <c r="A514" s="7">
        <v>46286</v>
      </c>
      <c r="B514" s="8">
        <v>0.27777777777777779</v>
      </c>
      <c r="C514" s="8">
        <v>0.29166666666666669</v>
      </c>
      <c r="D514" s="8">
        <v>0</v>
      </c>
      <c r="E514">
        <v>0.33</v>
      </c>
      <c r="F514">
        <v>22</v>
      </c>
      <c r="G514" t="s">
        <v>979</v>
      </c>
      <c r="H514" s="8">
        <v>0.21944444444444439</v>
      </c>
      <c r="I514" s="8">
        <v>0.22291666666666671</v>
      </c>
      <c r="L514">
        <v>0.08</v>
      </c>
      <c r="M514">
        <v>0.08</v>
      </c>
      <c r="N514">
        <v>-0.25</v>
      </c>
      <c r="O514" t="s">
        <v>3269</v>
      </c>
      <c r="P514" t="s">
        <v>76</v>
      </c>
      <c r="Q514" t="s">
        <v>3270</v>
      </c>
      <c r="R514">
        <v>0</v>
      </c>
      <c r="S514">
        <v>0</v>
      </c>
      <c r="T514">
        <v>45.183639999999997</v>
      </c>
      <c r="U514">
        <v>5.7215680000000004</v>
      </c>
      <c r="AD514" t="s">
        <v>2733</v>
      </c>
      <c r="AE514" t="s">
        <v>2734</v>
      </c>
    </row>
    <row r="515" spans="1:31" x14ac:dyDescent="0.3">
      <c r="A515" s="7">
        <v>46286</v>
      </c>
      <c r="B515" s="8">
        <v>0.33333333333333331</v>
      </c>
      <c r="C515" s="8">
        <v>0.36458333333333331</v>
      </c>
      <c r="D515" s="8">
        <v>0</v>
      </c>
      <c r="E515">
        <v>0.75</v>
      </c>
      <c r="F515">
        <v>72</v>
      </c>
      <c r="G515" t="s">
        <v>978</v>
      </c>
      <c r="H515" s="8"/>
      <c r="I515" s="8"/>
      <c r="O515" t="s">
        <v>1749</v>
      </c>
      <c r="P515" t="s">
        <v>530</v>
      </c>
      <c r="Q515" t="s">
        <v>530</v>
      </c>
      <c r="R515">
        <v>0</v>
      </c>
      <c r="S515">
        <v>0</v>
      </c>
      <c r="T515">
        <v>45.565095999999997</v>
      </c>
      <c r="U515">
        <v>5.9190420000000001</v>
      </c>
      <c r="AD515" t="s">
        <v>2733</v>
      </c>
      <c r="AE515" t="s">
        <v>2737</v>
      </c>
    </row>
    <row r="516" spans="1:31" x14ac:dyDescent="0.3">
      <c r="A516" s="7">
        <v>46286</v>
      </c>
      <c r="B516" s="8">
        <v>0.16666666666666671</v>
      </c>
      <c r="C516" s="8">
        <v>0.18055555555555561</v>
      </c>
      <c r="D516" s="8">
        <v>0</v>
      </c>
      <c r="E516">
        <v>0.33</v>
      </c>
      <c r="F516">
        <v>68</v>
      </c>
      <c r="G516" t="s">
        <v>948</v>
      </c>
      <c r="O516" t="s">
        <v>3271</v>
      </c>
      <c r="P516" t="s">
        <v>233</v>
      </c>
      <c r="Q516" t="s">
        <v>3272</v>
      </c>
      <c r="R516">
        <v>0</v>
      </c>
      <c r="S516">
        <v>0</v>
      </c>
      <c r="T516">
        <v>45.192034</v>
      </c>
      <c r="U516">
        <v>5.73963</v>
      </c>
      <c r="AD516" t="s">
        <v>2733</v>
      </c>
      <c r="AE516" t="s">
        <v>2734</v>
      </c>
    </row>
    <row r="517" spans="1:31" x14ac:dyDescent="0.3">
      <c r="A517" s="7">
        <v>46286</v>
      </c>
      <c r="B517" s="8">
        <v>0.1875</v>
      </c>
      <c r="C517" s="8">
        <v>0.19791666666666671</v>
      </c>
      <c r="D517" s="8">
        <v>0</v>
      </c>
      <c r="E517">
        <v>0.25</v>
      </c>
      <c r="F517">
        <v>54</v>
      </c>
      <c r="G517" t="s">
        <v>973</v>
      </c>
      <c r="O517" t="s">
        <v>2285</v>
      </c>
      <c r="P517" t="s">
        <v>725</v>
      </c>
      <c r="Q517" t="s">
        <v>725</v>
      </c>
      <c r="R517">
        <v>0</v>
      </c>
      <c r="S517">
        <v>0</v>
      </c>
      <c r="T517">
        <v>45.364230999999997</v>
      </c>
      <c r="U517">
        <v>5.596381</v>
      </c>
      <c r="AD517" t="s">
        <v>2733</v>
      </c>
      <c r="AE517" t="s">
        <v>2737</v>
      </c>
    </row>
    <row r="518" spans="1:31" x14ac:dyDescent="0.3">
      <c r="A518" s="7">
        <v>46286</v>
      </c>
      <c r="B518" s="8">
        <v>0.33333333333333331</v>
      </c>
      <c r="C518" s="8">
        <v>0.35416666666666669</v>
      </c>
      <c r="D518" s="8">
        <v>0</v>
      </c>
      <c r="E518">
        <v>0.5</v>
      </c>
      <c r="F518">
        <v>210</v>
      </c>
      <c r="G518" t="s">
        <v>905</v>
      </c>
      <c r="H518" s="8"/>
      <c r="I518" s="8"/>
      <c r="O518" t="s">
        <v>1530</v>
      </c>
      <c r="P518" t="s">
        <v>222</v>
      </c>
      <c r="Q518" t="s">
        <v>222</v>
      </c>
      <c r="R518">
        <v>0</v>
      </c>
      <c r="S518">
        <v>0</v>
      </c>
      <c r="T518">
        <v>45.189441000000002</v>
      </c>
      <c r="U518">
        <v>5.7262389999999996</v>
      </c>
      <c r="AD518" t="s">
        <v>2733</v>
      </c>
      <c r="AE518" t="s">
        <v>2737</v>
      </c>
    </row>
    <row r="519" spans="1:31" x14ac:dyDescent="0.3">
      <c r="A519" s="7">
        <v>46286</v>
      </c>
      <c r="B519" s="8">
        <v>0.37152777777777779</v>
      </c>
      <c r="C519" s="8">
        <v>0.38541666666666669</v>
      </c>
      <c r="D519" s="8">
        <v>0</v>
      </c>
      <c r="E519">
        <v>0.33</v>
      </c>
      <c r="F519">
        <v>23</v>
      </c>
      <c r="G519" t="s">
        <v>957</v>
      </c>
      <c r="H519" s="8">
        <v>0.51944444444444449</v>
      </c>
      <c r="I519" s="8">
        <v>0.52152777777777781</v>
      </c>
      <c r="L519">
        <v>0.05</v>
      </c>
      <c r="M519">
        <v>0.05</v>
      </c>
      <c r="N519">
        <v>-0.28000000000000003</v>
      </c>
      <c r="O519" t="s">
        <v>3273</v>
      </c>
      <c r="P519" t="s">
        <v>548</v>
      </c>
      <c r="Q519" t="s">
        <v>3274</v>
      </c>
      <c r="R519">
        <v>0</v>
      </c>
      <c r="S519">
        <v>0</v>
      </c>
      <c r="T519">
        <v>45.199911999999998</v>
      </c>
      <c r="U519">
        <v>5.7373810000000001</v>
      </c>
      <c r="AD519" t="s">
        <v>2733</v>
      </c>
      <c r="AE519" t="s">
        <v>2734</v>
      </c>
    </row>
    <row r="520" spans="1:31" x14ac:dyDescent="0.3">
      <c r="A520" s="7">
        <v>46286</v>
      </c>
      <c r="B520" s="8">
        <v>0.33333333333333331</v>
      </c>
      <c r="C520" s="8">
        <v>0.34722222222222221</v>
      </c>
      <c r="D520" s="8">
        <v>0</v>
      </c>
      <c r="E520">
        <v>0.33</v>
      </c>
      <c r="F520">
        <v>29</v>
      </c>
      <c r="G520" t="s">
        <v>859</v>
      </c>
      <c r="O520" t="s">
        <v>1995</v>
      </c>
      <c r="P520" t="s">
        <v>396</v>
      </c>
      <c r="Q520" t="s">
        <v>396</v>
      </c>
      <c r="R520">
        <v>0</v>
      </c>
      <c r="S520">
        <v>0</v>
      </c>
      <c r="T520">
        <v>45.189906999999998</v>
      </c>
      <c r="U520">
        <v>5.7160770000000003</v>
      </c>
      <c r="AD520" t="s">
        <v>2733</v>
      </c>
      <c r="AE520" t="s">
        <v>2737</v>
      </c>
    </row>
    <row r="521" spans="1:31" x14ac:dyDescent="0.3">
      <c r="A521" s="7">
        <v>46286</v>
      </c>
      <c r="B521" s="8">
        <v>0.16666666666666671</v>
      </c>
      <c r="C521" s="8">
        <v>0.18055555555555561</v>
      </c>
      <c r="D521" s="8">
        <v>0</v>
      </c>
      <c r="E521">
        <v>0.33</v>
      </c>
      <c r="F521">
        <v>49</v>
      </c>
      <c r="G521" t="s">
        <v>944</v>
      </c>
      <c r="O521" t="s">
        <v>3275</v>
      </c>
      <c r="P521" t="s">
        <v>84</v>
      </c>
      <c r="Q521" t="s">
        <v>3276</v>
      </c>
      <c r="R521">
        <v>0</v>
      </c>
      <c r="S521">
        <v>0</v>
      </c>
      <c r="T521">
        <v>45.182246999999997</v>
      </c>
      <c r="U521">
        <v>5.7318619999999996</v>
      </c>
      <c r="AD521" t="s">
        <v>2733</v>
      </c>
      <c r="AE521" t="s">
        <v>2734</v>
      </c>
    </row>
    <row r="522" spans="1:31" x14ac:dyDescent="0.3">
      <c r="A522" s="7">
        <v>46286</v>
      </c>
      <c r="B522" s="8">
        <v>0.25</v>
      </c>
      <c r="C522" s="8">
        <v>0.26041666666666669</v>
      </c>
      <c r="D522" s="8">
        <v>0</v>
      </c>
      <c r="E522">
        <v>0.25</v>
      </c>
      <c r="F522">
        <v>91</v>
      </c>
      <c r="G522" t="s">
        <v>971</v>
      </c>
      <c r="O522" t="s">
        <v>3277</v>
      </c>
      <c r="P522" t="s">
        <v>337</v>
      </c>
      <c r="Q522" t="s">
        <v>1265</v>
      </c>
      <c r="R522">
        <v>0</v>
      </c>
      <c r="S522">
        <v>0</v>
      </c>
      <c r="T522">
        <v>45.170650999999999</v>
      </c>
      <c r="U522">
        <v>5.758642</v>
      </c>
      <c r="AD522" t="s">
        <v>2733</v>
      </c>
      <c r="AE522" t="s">
        <v>2734</v>
      </c>
    </row>
    <row r="523" spans="1:31" x14ac:dyDescent="0.3">
      <c r="A523" s="7">
        <v>46286</v>
      </c>
      <c r="B523" s="8">
        <v>0.33333333333333331</v>
      </c>
      <c r="C523" s="8">
        <v>0.34722222222222221</v>
      </c>
      <c r="D523" s="8">
        <v>0</v>
      </c>
      <c r="E523">
        <v>0.33</v>
      </c>
      <c r="F523">
        <v>20</v>
      </c>
      <c r="G523" t="s">
        <v>950</v>
      </c>
      <c r="H523" s="8"/>
      <c r="I523" s="8"/>
      <c r="O523" t="s">
        <v>2514</v>
      </c>
      <c r="P523" t="s">
        <v>123</v>
      </c>
      <c r="Q523" t="s">
        <v>123</v>
      </c>
      <c r="R523">
        <v>0</v>
      </c>
      <c r="S523">
        <v>0</v>
      </c>
      <c r="T523">
        <v>45.189670999999997</v>
      </c>
      <c r="U523">
        <v>5.7243469999999999</v>
      </c>
      <c r="AD523" t="s">
        <v>2733</v>
      </c>
      <c r="AE523" t="s">
        <v>2737</v>
      </c>
    </row>
    <row r="524" spans="1:31" x14ac:dyDescent="0.3">
      <c r="A524" s="7">
        <v>46286</v>
      </c>
      <c r="B524" s="8">
        <v>0.16666666666666671</v>
      </c>
      <c r="C524" s="8">
        <v>0.1736111111111111</v>
      </c>
      <c r="D524" s="8">
        <v>0</v>
      </c>
      <c r="E524">
        <v>0.17</v>
      </c>
      <c r="F524">
        <v>82</v>
      </c>
      <c r="G524" t="s">
        <v>954</v>
      </c>
      <c r="O524" t="s">
        <v>3137</v>
      </c>
      <c r="P524" t="s">
        <v>534</v>
      </c>
      <c r="Q524" t="s">
        <v>3138</v>
      </c>
      <c r="R524">
        <v>0</v>
      </c>
      <c r="S524">
        <v>0</v>
      </c>
      <c r="T524">
        <v>45.173667999999999</v>
      </c>
      <c r="U524">
        <v>5.7084409999999997</v>
      </c>
      <c r="AD524" t="s">
        <v>2733</v>
      </c>
      <c r="AE524" t="s">
        <v>2734</v>
      </c>
    </row>
    <row r="525" spans="1:31" x14ac:dyDescent="0.3">
      <c r="A525" s="7">
        <v>46286</v>
      </c>
      <c r="B525" s="8">
        <v>0.16666666666666671</v>
      </c>
      <c r="C525" s="8">
        <v>0.18055555555555561</v>
      </c>
      <c r="D525" s="8">
        <v>0</v>
      </c>
      <c r="E525">
        <v>0.33</v>
      </c>
      <c r="F525">
        <v>22</v>
      </c>
      <c r="G525" t="s">
        <v>979</v>
      </c>
      <c r="O525" t="s">
        <v>3278</v>
      </c>
      <c r="P525" t="s">
        <v>309</v>
      </c>
      <c r="Q525" t="s">
        <v>3279</v>
      </c>
      <c r="R525">
        <v>0</v>
      </c>
      <c r="S525">
        <v>0</v>
      </c>
      <c r="T525">
        <v>45.199238000000001</v>
      </c>
      <c r="U525">
        <v>5.7115140000000002</v>
      </c>
      <c r="AD525" t="s">
        <v>2733</v>
      </c>
      <c r="AE525" t="s">
        <v>2734</v>
      </c>
    </row>
    <row r="526" spans="1:31" x14ac:dyDescent="0.3">
      <c r="A526" s="7">
        <v>46286</v>
      </c>
      <c r="B526" s="8">
        <v>0.4548611111111111</v>
      </c>
      <c r="C526" s="8">
        <v>0.46875</v>
      </c>
      <c r="D526" s="8">
        <v>0</v>
      </c>
      <c r="E526">
        <v>0.33</v>
      </c>
      <c r="F526">
        <v>56</v>
      </c>
      <c r="G526" t="s">
        <v>966</v>
      </c>
      <c r="O526" t="s">
        <v>3280</v>
      </c>
      <c r="P526" t="s">
        <v>791</v>
      </c>
      <c r="Q526" t="s">
        <v>3281</v>
      </c>
      <c r="R526">
        <v>0</v>
      </c>
      <c r="S526">
        <v>0</v>
      </c>
      <c r="T526">
        <v>45.376016999999997</v>
      </c>
      <c r="U526">
        <v>5.5822570000000002</v>
      </c>
      <c r="AD526" t="s">
        <v>2733</v>
      </c>
      <c r="AE526" t="s">
        <v>2734</v>
      </c>
    </row>
    <row r="527" spans="1:31" x14ac:dyDescent="0.3">
      <c r="A527" s="7">
        <v>46286</v>
      </c>
      <c r="B527" s="8">
        <v>0.16666666666666671</v>
      </c>
      <c r="C527" s="8">
        <v>0.18055555555555561</v>
      </c>
      <c r="D527" s="8">
        <v>0</v>
      </c>
      <c r="E527">
        <v>0.33</v>
      </c>
      <c r="F527">
        <v>201</v>
      </c>
      <c r="G527" t="s">
        <v>946</v>
      </c>
      <c r="O527" t="s">
        <v>3282</v>
      </c>
      <c r="P527" t="s">
        <v>797</v>
      </c>
      <c r="Q527" t="s">
        <v>3283</v>
      </c>
      <c r="R527">
        <v>0</v>
      </c>
      <c r="S527">
        <v>0</v>
      </c>
      <c r="T527">
        <v>45.201144999999997</v>
      </c>
      <c r="U527">
        <v>5.706251</v>
      </c>
      <c r="AD527" t="s">
        <v>2733</v>
      </c>
      <c r="AE527" t="s">
        <v>2734</v>
      </c>
    </row>
    <row r="528" spans="1:31" x14ac:dyDescent="0.3">
      <c r="A528" s="7">
        <v>46286</v>
      </c>
      <c r="B528" s="8">
        <v>0.33333333333333331</v>
      </c>
      <c r="C528" s="8">
        <v>0.34722222222222221</v>
      </c>
      <c r="D528" s="8">
        <v>0</v>
      </c>
      <c r="E528">
        <v>0.33</v>
      </c>
      <c r="F528">
        <v>210</v>
      </c>
      <c r="G528" t="s">
        <v>905</v>
      </c>
      <c r="Q528" t="s">
        <v>95</v>
      </c>
      <c r="R528">
        <v>0</v>
      </c>
      <c r="S528">
        <v>0</v>
      </c>
      <c r="T528">
        <v>45.147320000000001</v>
      </c>
      <c r="U528">
        <v>5.7529560000000002</v>
      </c>
    </row>
    <row r="529" spans="1:31" x14ac:dyDescent="0.3">
      <c r="A529" s="7">
        <v>46286</v>
      </c>
      <c r="B529" s="8">
        <v>0.16666666666666671</v>
      </c>
      <c r="C529" s="8">
        <v>0.18055555555555561</v>
      </c>
      <c r="D529" s="8">
        <v>0</v>
      </c>
      <c r="E529">
        <v>0.33</v>
      </c>
      <c r="F529">
        <v>19</v>
      </c>
      <c r="G529" t="s">
        <v>982</v>
      </c>
      <c r="O529" t="s">
        <v>3284</v>
      </c>
      <c r="P529" t="s">
        <v>488</v>
      </c>
      <c r="Q529" t="s">
        <v>3285</v>
      </c>
      <c r="R529">
        <v>0</v>
      </c>
      <c r="S529">
        <v>0</v>
      </c>
      <c r="T529">
        <v>45.081518000000003</v>
      </c>
      <c r="U529">
        <v>5.7728349999999997</v>
      </c>
      <c r="AD529" t="s">
        <v>2733</v>
      </c>
      <c r="AE529" t="s">
        <v>2734</v>
      </c>
    </row>
    <row r="530" spans="1:31" x14ac:dyDescent="0.3">
      <c r="A530" s="7">
        <v>46286</v>
      </c>
      <c r="B530" s="8">
        <v>0.33333333333333331</v>
      </c>
      <c r="C530" s="8">
        <v>0.35416666666666669</v>
      </c>
      <c r="D530" s="8">
        <v>0</v>
      </c>
      <c r="E530">
        <v>0.5</v>
      </c>
      <c r="F530">
        <v>44</v>
      </c>
      <c r="G530" t="s">
        <v>865</v>
      </c>
      <c r="O530" t="s">
        <v>1072</v>
      </c>
      <c r="P530" t="s">
        <v>99</v>
      </c>
      <c r="Q530" t="s">
        <v>3286</v>
      </c>
      <c r="R530">
        <v>0</v>
      </c>
      <c r="S530">
        <v>0</v>
      </c>
      <c r="T530">
        <v>45.188929999999999</v>
      </c>
      <c r="U530">
        <v>5.7123470000000003</v>
      </c>
      <c r="AD530" t="s">
        <v>2733</v>
      </c>
      <c r="AE530" t="s">
        <v>2737</v>
      </c>
    </row>
    <row r="531" spans="1:31" x14ac:dyDescent="0.3">
      <c r="A531" s="7">
        <v>46286</v>
      </c>
      <c r="B531" s="8">
        <v>0.16666666666666671</v>
      </c>
      <c r="C531" s="8">
        <v>0.18055555555555561</v>
      </c>
      <c r="D531" s="8">
        <v>0</v>
      </c>
      <c r="E531">
        <v>0.33</v>
      </c>
      <c r="F531">
        <v>76</v>
      </c>
      <c r="G531" t="s">
        <v>863</v>
      </c>
      <c r="O531" t="s">
        <v>873</v>
      </c>
      <c r="P531" t="s">
        <v>214</v>
      </c>
      <c r="Q531" t="s">
        <v>3287</v>
      </c>
      <c r="R531">
        <v>0</v>
      </c>
      <c r="S531">
        <v>0</v>
      </c>
      <c r="T531">
        <v>45.191879999999998</v>
      </c>
      <c r="U531">
        <v>5.7191989999999997</v>
      </c>
      <c r="AD531" t="s">
        <v>2733</v>
      </c>
      <c r="AE531" t="s">
        <v>2734</v>
      </c>
    </row>
    <row r="532" spans="1:31" x14ac:dyDescent="0.3">
      <c r="A532" s="7">
        <v>46286</v>
      </c>
      <c r="B532" s="8">
        <v>0.33333333333333331</v>
      </c>
      <c r="C532" s="8">
        <v>0.35416666666666669</v>
      </c>
      <c r="D532" s="8">
        <v>0</v>
      </c>
      <c r="E532">
        <v>0.5</v>
      </c>
      <c r="F532">
        <v>49</v>
      </c>
      <c r="G532" t="s">
        <v>944</v>
      </c>
      <c r="O532" t="s">
        <v>1673</v>
      </c>
      <c r="P532" t="s">
        <v>518</v>
      </c>
      <c r="Q532" t="s">
        <v>518</v>
      </c>
      <c r="R532">
        <v>0</v>
      </c>
      <c r="S532">
        <v>0</v>
      </c>
      <c r="T532">
        <v>45.168743999999997</v>
      </c>
      <c r="U532">
        <v>5.7258769999999997</v>
      </c>
      <c r="AD532" t="s">
        <v>2733</v>
      </c>
      <c r="AE532" t="s">
        <v>2737</v>
      </c>
    </row>
    <row r="533" spans="1:31" x14ac:dyDescent="0.3">
      <c r="A533" s="7">
        <v>46286</v>
      </c>
      <c r="B533" s="8">
        <v>0.25</v>
      </c>
      <c r="C533" s="8">
        <v>0.2638888888888889</v>
      </c>
      <c r="D533" s="8">
        <v>0</v>
      </c>
      <c r="E533">
        <v>0.33</v>
      </c>
      <c r="F533">
        <v>201</v>
      </c>
      <c r="G533" t="s">
        <v>946</v>
      </c>
      <c r="O533" t="s">
        <v>3288</v>
      </c>
      <c r="P533" t="s">
        <v>121</v>
      </c>
      <c r="Q533" t="s">
        <v>3289</v>
      </c>
      <c r="R533">
        <v>0</v>
      </c>
      <c r="S533">
        <v>0</v>
      </c>
      <c r="T533">
        <v>45.184877999999998</v>
      </c>
      <c r="U533">
        <v>5.7209649999999996</v>
      </c>
      <c r="AD533" t="s">
        <v>2733</v>
      </c>
      <c r="AE533" t="s">
        <v>2734</v>
      </c>
    </row>
    <row r="534" spans="1:31" x14ac:dyDescent="0.3">
      <c r="A534" s="7">
        <v>46286</v>
      </c>
      <c r="B534" s="8">
        <v>0.34722222222222221</v>
      </c>
      <c r="C534" s="8">
        <v>0.35416666666666669</v>
      </c>
      <c r="D534" s="8">
        <v>0</v>
      </c>
      <c r="E534">
        <v>0.17</v>
      </c>
      <c r="F534">
        <v>230</v>
      </c>
      <c r="G534" t="s">
        <v>974</v>
      </c>
      <c r="O534" t="s">
        <v>3290</v>
      </c>
      <c r="P534" t="s">
        <v>783</v>
      </c>
      <c r="Q534" t="s">
        <v>3291</v>
      </c>
      <c r="R534">
        <v>0</v>
      </c>
      <c r="S534">
        <v>0</v>
      </c>
      <c r="T534">
        <v>45.145482999999999</v>
      </c>
      <c r="U534">
        <v>5.7042999999999999</v>
      </c>
      <c r="AD534" t="s">
        <v>2733</v>
      </c>
      <c r="AE534" t="s">
        <v>2941</v>
      </c>
    </row>
    <row r="535" spans="1:31" x14ac:dyDescent="0.3">
      <c r="A535" s="7">
        <v>46286</v>
      </c>
      <c r="B535" s="8">
        <v>0.16666666666666671</v>
      </c>
      <c r="C535" s="8">
        <v>0.18055555555555561</v>
      </c>
      <c r="D535" s="8">
        <v>0</v>
      </c>
      <c r="E535">
        <v>0.33</v>
      </c>
      <c r="F535">
        <v>61</v>
      </c>
      <c r="G535" t="s">
        <v>886</v>
      </c>
      <c r="O535" t="s">
        <v>3292</v>
      </c>
      <c r="P535" t="s">
        <v>65</v>
      </c>
      <c r="Q535" t="s">
        <v>3293</v>
      </c>
      <c r="R535">
        <v>0</v>
      </c>
      <c r="S535">
        <v>0</v>
      </c>
      <c r="T535">
        <v>45.179937000000002</v>
      </c>
      <c r="U535">
        <v>5.7227009999999998</v>
      </c>
      <c r="AD535" t="s">
        <v>2733</v>
      </c>
      <c r="AE535" t="s">
        <v>2734</v>
      </c>
    </row>
    <row r="536" spans="1:31" x14ac:dyDescent="0.3">
      <c r="A536" s="7">
        <v>46286</v>
      </c>
      <c r="B536" s="8">
        <v>0.25</v>
      </c>
      <c r="C536" s="8">
        <v>0.26041666666666669</v>
      </c>
      <c r="D536" s="8">
        <v>0</v>
      </c>
      <c r="E536">
        <v>0.25</v>
      </c>
      <c r="F536">
        <v>74</v>
      </c>
      <c r="G536" t="s">
        <v>892</v>
      </c>
      <c r="O536" t="s">
        <v>891</v>
      </c>
      <c r="P536" t="s">
        <v>802</v>
      </c>
      <c r="Q536" t="s">
        <v>3294</v>
      </c>
      <c r="R536">
        <v>0</v>
      </c>
      <c r="S536">
        <v>0</v>
      </c>
      <c r="T536">
        <v>45.162475999999998</v>
      </c>
      <c r="U536">
        <v>5.7165179999999998</v>
      </c>
      <c r="AD536" t="s">
        <v>2733</v>
      </c>
      <c r="AE536" t="s">
        <v>2734</v>
      </c>
    </row>
    <row r="537" spans="1:31" x14ac:dyDescent="0.3">
      <c r="A537" s="7">
        <v>46286</v>
      </c>
      <c r="B537" s="8">
        <v>0.33333333333333331</v>
      </c>
      <c r="C537" s="8">
        <v>0.35416666666666669</v>
      </c>
      <c r="D537" s="8">
        <v>0</v>
      </c>
      <c r="E537">
        <v>0.5</v>
      </c>
      <c r="F537">
        <v>85</v>
      </c>
      <c r="G537" t="s">
        <v>866</v>
      </c>
      <c r="H537" s="8">
        <v>0.1222222222222222</v>
      </c>
      <c r="I537" s="8">
        <v>0.1388888888888889</v>
      </c>
      <c r="L537">
        <v>0.4</v>
      </c>
      <c r="M537">
        <v>0.4</v>
      </c>
      <c r="N537">
        <v>-0.1</v>
      </c>
      <c r="O537" t="s">
        <v>1660</v>
      </c>
      <c r="P537" t="s">
        <v>469</v>
      </c>
      <c r="Q537" t="s">
        <v>821</v>
      </c>
      <c r="R537">
        <v>0</v>
      </c>
      <c r="S537">
        <v>0</v>
      </c>
      <c r="T537">
        <v>45.223903999999997</v>
      </c>
      <c r="U537">
        <v>5.7949299999999999</v>
      </c>
      <c r="AD537" t="s">
        <v>2733</v>
      </c>
      <c r="AE537" t="s">
        <v>2737</v>
      </c>
    </row>
    <row r="538" spans="1:31" x14ac:dyDescent="0.3">
      <c r="A538" s="7">
        <v>46286</v>
      </c>
      <c r="B538" s="8">
        <v>0.29166666666666669</v>
      </c>
      <c r="C538" s="8">
        <v>0.30555555555555558</v>
      </c>
      <c r="D538" s="8">
        <v>0</v>
      </c>
      <c r="E538">
        <v>0.33</v>
      </c>
      <c r="F538">
        <v>76</v>
      </c>
      <c r="G538" t="s">
        <v>863</v>
      </c>
      <c r="O538" t="s">
        <v>883</v>
      </c>
      <c r="P538" t="s">
        <v>810</v>
      </c>
      <c r="Q538" t="s">
        <v>3295</v>
      </c>
      <c r="R538">
        <v>0</v>
      </c>
      <c r="S538">
        <v>0</v>
      </c>
      <c r="T538">
        <v>45.190103000000001</v>
      </c>
      <c r="U538">
        <v>5.7168659999999996</v>
      </c>
      <c r="AD538" t="s">
        <v>2733</v>
      </c>
      <c r="AE538" t="s">
        <v>2734</v>
      </c>
    </row>
    <row r="539" spans="1:31" x14ac:dyDescent="0.3">
      <c r="A539" s="7">
        <v>46286</v>
      </c>
      <c r="B539" s="8">
        <v>0.16666666666666671</v>
      </c>
      <c r="C539" s="8">
        <v>0.18055555555555561</v>
      </c>
      <c r="D539" s="8">
        <v>0</v>
      </c>
      <c r="E539">
        <v>0.33</v>
      </c>
      <c r="F539">
        <v>74</v>
      </c>
      <c r="G539" t="s">
        <v>892</v>
      </c>
      <c r="O539" t="s">
        <v>3296</v>
      </c>
      <c r="P539" t="s">
        <v>330</v>
      </c>
      <c r="Q539" t="s">
        <v>3297</v>
      </c>
      <c r="R539">
        <v>0</v>
      </c>
      <c r="S539">
        <v>0</v>
      </c>
      <c r="T539">
        <v>45.168810999999998</v>
      </c>
      <c r="U539">
        <v>5.722461</v>
      </c>
      <c r="AD539" t="s">
        <v>2733</v>
      </c>
      <c r="AE539" t="s">
        <v>2734</v>
      </c>
    </row>
    <row r="540" spans="1:31" x14ac:dyDescent="0.3">
      <c r="A540" s="7">
        <v>46286</v>
      </c>
      <c r="B540" s="8">
        <v>0.41319444444444442</v>
      </c>
      <c r="C540" s="8">
        <v>0.42708333333333331</v>
      </c>
      <c r="D540" s="8">
        <v>0</v>
      </c>
      <c r="E540">
        <v>0.33</v>
      </c>
      <c r="F540">
        <v>23</v>
      </c>
      <c r="G540" t="s">
        <v>957</v>
      </c>
      <c r="H540" s="8">
        <v>0.5229166666666667</v>
      </c>
      <c r="I540" s="8">
        <v>0.52361111111111114</v>
      </c>
      <c r="L540">
        <v>0.02</v>
      </c>
      <c r="M540">
        <v>0.02</v>
      </c>
      <c r="N540">
        <v>-0.32</v>
      </c>
      <c r="O540" t="s">
        <v>3298</v>
      </c>
      <c r="P540" t="s">
        <v>242</v>
      </c>
      <c r="Q540" t="s">
        <v>3299</v>
      </c>
      <c r="R540">
        <v>0</v>
      </c>
      <c r="S540">
        <v>0</v>
      </c>
      <c r="T540">
        <v>45.199171999999997</v>
      </c>
      <c r="U540">
        <v>5.7368750000000004</v>
      </c>
      <c r="AD540" t="s">
        <v>2733</v>
      </c>
      <c r="AE540" t="s">
        <v>2734</v>
      </c>
    </row>
    <row r="541" spans="1:31" x14ac:dyDescent="0.3">
      <c r="A541" s="7">
        <v>46286</v>
      </c>
      <c r="B541" s="8">
        <v>0.33333333333333331</v>
      </c>
      <c r="C541" s="8">
        <v>0.35416666666666669</v>
      </c>
      <c r="D541" s="8">
        <v>0</v>
      </c>
      <c r="E541">
        <v>0.5</v>
      </c>
      <c r="F541">
        <v>85</v>
      </c>
      <c r="G541" t="s">
        <v>866</v>
      </c>
      <c r="H541" s="8">
        <v>0.36736111111111108</v>
      </c>
      <c r="I541" s="8">
        <v>0.39513888888888887</v>
      </c>
      <c r="L541">
        <v>0.67</v>
      </c>
      <c r="M541">
        <v>0.67</v>
      </c>
      <c r="N541">
        <v>0.17</v>
      </c>
      <c r="O541" t="s">
        <v>1408</v>
      </c>
      <c r="P541" t="s">
        <v>460</v>
      </c>
      <c r="Q541" t="s">
        <v>460</v>
      </c>
      <c r="R541">
        <v>0</v>
      </c>
      <c r="S541">
        <v>0</v>
      </c>
      <c r="T541">
        <v>45.209203000000002</v>
      </c>
      <c r="U541">
        <v>5.7626520000000001</v>
      </c>
      <c r="AD541" t="s">
        <v>2733</v>
      </c>
      <c r="AE541" t="s">
        <v>2737</v>
      </c>
    </row>
    <row r="542" spans="1:31" x14ac:dyDescent="0.3">
      <c r="A542" s="7">
        <v>46286</v>
      </c>
      <c r="B542" s="8">
        <v>0.34722222222222221</v>
      </c>
      <c r="C542" s="8">
        <v>0.36805555555555558</v>
      </c>
      <c r="D542" s="8">
        <v>0</v>
      </c>
      <c r="E542">
        <v>0.5</v>
      </c>
      <c r="F542">
        <v>72</v>
      </c>
      <c r="G542" t="s">
        <v>978</v>
      </c>
      <c r="O542" t="s">
        <v>3300</v>
      </c>
      <c r="P542" t="s">
        <v>410</v>
      </c>
      <c r="Q542" t="s">
        <v>3301</v>
      </c>
      <c r="R542">
        <v>0</v>
      </c>
      <c r="S542">
        <v>0</v>
      </c>
      <c r="T542">
        <v>45.565835999999997</v>
      </c>
      <c r="U542">
        <v>5.8936609999999998</v>
      </c>
      <c r="AD542" t="s">
        <v>2733</v>
      </c>
      <c r="AE542" t="s">
        <v>3122</v>
      </c>
    </row>
    <row r="543" spans="1:31" x14ac:dyDescent="0.3">
      <c r="A543" s="7">
        <v>46286</v>
      </c>
      <c r="B543" s="8">
        <v>0.16666666666666671</v>
      </c>
      <c r="C543" s="8">
        <v>0.18055555555555561</v>
      </c>
      <c r="D543" s="8">
        <v>0</v>
      </c>
      <c r="E543">
        <v>0.33</v>
      </c>
      <c r="F543">
        <v>48</v>
      </c>
      <c r="G543" t="s">
        <v>951</v>
      </c>
      <c r="O543" t="s">
        <v>3302</v>
      </c>
      <c r="P543" t="s">
        <v>403</v>
      </c>
      <c r="Q543" t="s">
        <v>3303</v>
      </c>
      <c r="R543">
        <v>0</v>
      </c>
      <c r="S543">
        <v>0</v>
      </c>
      <c r="T543">
        <v>45.176518000000002</v>
      </c>
      <c r="U543">
        <v>5.7090420000000002</v>
      </c>
      <c r="AD543" t="s">
        <v>2733</v>
      </c>
      <c r="AE543" t="s">
        <v>2734</v>
      </c>
    </row>
    <row r="544" spans="1:31" x14ac:dyDescent="0.3">
      <c r="A544" s="7">
        <v>46286</v>
      </c>
      <c r="B544" s="8">
        <v>0.33333333333333331</v>
      </c>
      <c r="C544" s="8">
        <v>0.34722222222222221</v>
      </c>
      <c r="D544" s="8">
        <v>0</v>
      </c>
      <c r="E544">
        <v>0.33</v>
      </c>
      <c r="F544">
        <v>61</v>
      </c>
      <c r="G544" t="s">
        <v>886</v>
      </c>
      <c r="H544" s="8"/>
      <c r="I544" s="8"/>
      <c r="O544" t="s">
        <v>2231</v>
      </c>
      <c r="P544" t="s">
        <v>215</v>
      </c>
      <c r="Q544" t="s">
        <v>215</v>
      </c>
      <c r="R544">
        <v>0</v>
      </c>
      <c r="S544">
        <v>0</v>
      </c>
      <c r="T544">
        <v>45.189171999999999</v>
      </c>
      <c r="U544">
        <v>5.7271559999999999</v>
      </c>
      <c r="AD544" t="s">
        <v>2733</v>
      </c>
      <c r="AE544" t="s">
        <v>2737</v>
      </c>
    </row>
    <row r="545" spans="1:31" x14ac:dyDescent="0.3">
      <c r="A545" s="7">
        <v>46286</v>
      </c>
      <c r="B545" s="8">
        <v>0.33333333333333331</v>
      </c>
      <c r="C545" s="8">
        <v>0.3888888888888889</v>
      </c>
      <c r="D545" s="8">
        <v>0</v>
      </c>
      <c r="E545">
        <v>1.33</v>
      </c>
      <c r="F545">
        <v>49</v>
      </c>
      <c r="G545" t="s">
        <v>944</v>
      </c>
      <c r="H545" s="8"/>
      <c r="I545" s="8"/>
      <c r="O545" t="s">
        <v>2699</v>
      </c>
      <c r="P545" t="s">
        <v>454</v>
      </c>
      <c r="Q545" t="s">
        <v>454</v>
      </c>
      <c r="R545">
        <v>0</v>
      </c>
      <c r="S545">
        <v>0</v>
      </c>
      <c r="T545">
        <v>45.182113000000001</v>
      </c>
      <c r="U545">
        <v>5.7311740000000002</v>
      </c>
      <c r="AD545" t="s">
        <v>2733</v>
      </c>
      <c r="AE545" t="s">
        <v>2737</v>
      </c>
    </row>
    <row r="546" spans="1:31" x14ac:dyDescent="0.3">
      <c r="A546" s="7">
        <v>46286</v>
      </c>
      <c r="B546" s="8">
        <v>0.33333333333333331</v>
      </c>
      <c r="C546" s="8">
        <v>0.35416666666666669</v>
      </c>
      <c r="D546" s="8">
        <v>0</v>
      </c>
      <c r="E546">
        <v>0.5</v>
      </c>
      <c r="F546">
        <v>49</v>
      </c>
      <c r="G546" t="s">
        <v>944</v>
      </c>
      <c r="O546" t="s">
        <v>1673</v>
      </c>
      <c r="P546" t="s">
        <v>518</v>
      </c>
      <c r="Q546" t="s">
        <v>518</v>
      </c>
      <c r="R546">
        <v>0</v>
      </c>
      <c r="S546">
        <v>0</v>
      </c>
      <c r="T546">
        <v>45.168743999999997</v>
      </c>
      <c r="U546">
        <v>5.7258769999999997</v>
      </c>
      <c r="AD546" t="s">
        <v>2733</v>
      </c>
      <c r="AE546" t="s">
        <v>2737</v>
      </c>
    </row>
    <row r="547" spans="1:31" x14ac:dyDescent="0.3">
      <c r="A547" s="7">
        <v>46286</v>
      </c>
      <c r="B547" s="8">
        <v>0.33333333333333331</v>
      </c>
      <c r="C547" s="8">
        <v>0.35416666666666669</v>
      </c>
      <c r="D547" s="8">
        <v>0</v>
      </c>
      <c r="E547">
        <v>0.5</v>
      </c>
      <c r="F547">
        <v>29</v>
      </c>
      <c r="G547" t="s">
        <v>859</v>
      </c>
      <c r="O547" t="s">
        <v>858</v>
      </c>
      <c r="P547" t="s">
        <v>817</v>
      </c>
      <c r="Q547" t="s">
        <v>817</v>
      </c>
      <c r="R547">
        <v>0</v>
      </c>
      <c r="S547">
        <v>0</v>
      </c>
      <c r="T547">
        <v>45.189878</v>
      </c>
      <c r="U547">
        <v>5.7218559999999998</v>
      </c>
      <c r="AD547" t="s">
        <v>2733</v>
      </c>
      <c r="AE547" t="s">
        <v>2737</v>
      </c>
    </row>
    <row r="548" spans="1:31" x14ac:dyDescent="0.3">
      <c r="A548" s="7">
        <v>46286</v>
      </c>
      <c r="B548" s="8">
        <v>0.33333333333333331</v>
      </c>
      <c r="C548" s="8">
        <v>0.3611111111111111</v>
      </c>
      <c r="D548" s="8">
        <v>0</v>
      </c>
      <c r="E548">
        <v>0.67</v>
      </c>
      <c r="F548">
        <v>302</v>
      </c>
      <c r="G548" t="s">
        <v>947</v>
      </c>
      <c r="O548" t="s">
        <v>2318</v>
      </c>
      <c r="P548" t="s">
        <v>696</v>
      </c>
      <c r="Q548" t="s">
        <v>696</v>
      </c>
      <c r="R548">
        <v>0</v>
      </c>
      <c r="S548">
        <v>0</v>
      </c>
      <c r="T548">
        <v>45.371516</v>
      </c>
      <c r="U548">
        <v>5.5878629999999996</v>
      </c>
      <c r="AD548" t="s">
        <v>2733</v>
      </c>
      <c r="AE548" t="s">
        <v>2737</v>
      </c>
    </row>
    <row r="549" spans="1:31" x14ac:dyDescent="0.3">
      <c r="A549" s="7">
        <v>46286</v>
      </c>
      <c r="B549" s="8">
        <v>0.33333333333333331</v>
      </c>
      <c r="C549" s="8">
        <v>0.3611111111111111</v>
      </c>
      <c r="D549" s="8">
        <v>0</v>
      </c>
      <c r="E549">
        <v>0.67</v>
      </c>
      <c r="F549">
        <v>82</v>
      </c>
      <c r="G549" t="s">
        <v>954</v>
      </c>
      <c r="O549" t="s">
        <v>1914</v>
      </c>
      <c r="P549" t="s">
        <v>419</v>
      </c>
      <c r="Q549" t="s">
        <v>419</v>
      </c>
      <c r="R549">
        <v>0</v>
      </c>
      <c r="S549">
        <v>0</v>
      </c>
      <c r="T549">
        <v>45.189998000000003</v>
      </c>
      <c r="U549">
        <v>5.7086240000000004</v>
      </c>
      <c r="AD549" t="s">
        <v>2733</v>
      </c>
      <c r="AE549" t="s">
        <v>2737</v>
      </c>
    </row>
    <row r="550" spans="1:31" x14ac:dyDescent="0.3">
      <c r="A550" s="7">
        <v>46286</v>
      </c>
      <c r="B550" s="8">
        <v>0.37152777777777779</v>
      </c>
      <c r="C550" s="8">
        <v>0.38194444444444442</v>
      </c>
      <c r="D550" s="8">
        <v>0</v>
      </c>
      <c r="E550">
        <v>0.25</v>
      </c>
      <c r="F550">
        <v>103</v>
      </c>
      <c r="G550" t="s">
        <v>962</v>
      </c>
      <c r="O550" t="s">
        <v>3304</v>
      </c>
      <c r="P550" t="s">
        <v>728</v>
      </c>
      <c r="Q550" t="s">
        <v>3305</v>
      </c>
      <c r="R550">
        <v>0</v>
      </c>
      <c r="S550">
        <v>0</v>
      </c>
      <c r="T550">
        <v>45.228516999999997</v>
      </c>
      <c r="U550">
        <v>5.6831250000000004</v>
      </c>
      <c r="AD550" t="s">
        <v>2733</v>
      </c>
      <c r="AE550" t="s">
        <v>2734</v>
      </c>
    </row>
    <row r="551" spans="1:31" x14ac:dyDescent="0.3">
      <c r="A551" s="7">
        <v>46286</v>
      </c>
      <c r="B551" s="8">
        <v>0.29166666666666669</v>
      </c>
      <c r="C551" s="8">
        <v>0.2986111111111111</v>
      </c>
      <c r="D551" s="8">
        <v>0</v>
      </c>
      <c r="E551">
        <v>0.17</v>
      </c>
      <c r="F551">
        <v>43</v>
      </c>
      <c r="G551" t="s">
        <v>849</v>
      </c>
      <c r="O551" t="s">
        <v>854</v>
      </c>
      <c r="P551" t="s">
        <v>669</v>
      </c>
      <c r="Q551" t="s">
        <v>3306</v>
      </c>
      <c r="R551">
        <v>0</v>
      </c>
      <c r="S551">
        <v>0</v>
      </c>
      <c r="T551">
        <v>45.229419</v>
      </c>
      <c r="U551">
        <v>5.6816570000000004</v>
      </c>
      <c r="AD551" t="s">
        <v>2733</v>
      </c>
      <c r="AE551" t="s">
        <v>2734</v>
      </c>
    </row>
    <row r="552" spans="1:31" x14ac:dyDescent="0.3">
      <c r="A552" s="7">
        <v>46286</v>
      </c>
      <c r="B552" s="8">
        <v>0.33333333333333331</v>
      </c>
      <c r="C552" s="8">
        <v>0.34722222222222221</v>
      </c>
      <c r="D552" s="8">
        <v>0</v>
      </c>
      <c r="E552">
        <v>0.33</v>
      </c>
      <c r="F552">
        <v>1000</v>
      </c>
      <c r="G552" t="s">
        <v>2803</v>
      </c>
      <c r="O552" t="s">
        <v>3015</v>
      </c>
      <c r="P552" t="s">
        <v>1809</v>
      </c>
      <c r="Q552" t="s">
        <v>3016</v>
      </c>
      <c r="R552">
        <v>0</v>
      </c>
      <c r="S552">
        <v>0</v>
      </c>
      <c r="T552">
        <v>45.215721000000002</v>
      </c>
      <c r="U552">
        <v>5.6931180000000001</v>
      </c>
      <c r="AD552" t="s">
        <v>2733</v>
      </c>
      <c r="AE552" t="s">
        <v>2737</v>
      </c>
    </row>
    <row r="553" spans="1:31" x14ac:dyDescent="0.3">
      <c r="A553" s="7">
        <v>46286</v>
      </c>
      <c r="B553" s="8">
        <v>0.33333333333333331</v>
      </c>
      <c r="C553" s="8">
        <v>0.3611111111111111</v>
      </c>
      <c r="D553" s="8">
        <v>0</v>
      </c>
      <c r="E553">
        <v>0.67</v>
      </c>
      <c r="F553">
        <v>28</v>
      </c>
      <c r="G553" t="s">
        <v>914</v>
      </c>
      <c r="O553" t="s">
        <v>1848</v>
      </c>
      <c r="P553" t="s">
        <v>745</v>
      </c>
      <c r="Q553" t="s">
        <v>745</v>
      </c>
      <c r="R553">
        <v>0</v>
      </c>
      <c r="S553">
        <v>0</v>
      </c>
      <c r="T553">
        <v>45.144418999999999</v>
      </c>
      <c r="U553">
        <v>5.7205839999999997</v>
      </c>
      <c r="AD553" t="s">
        <v>2733</v>
      </c>
      <c r="AE553" t="s">
        <v>2737</v>
      </c>
    </row>
    <row r="554" spans="1:31" x14ac:dyDescent="0.3">
      <c r="A554" s="7">
        <v>46286</v>
      </c>
      <c r="B554" s="8">
        <v>0.29166666666666669</v>
      </c>
      <c r="C554" s="8">
        <v>0.2986111111111111</v>
      </c>
      <c r="D554" s="8">
        <v>0</v>
      </c>
      <c r="E554">
        <v>0.17</v>
      </c>
      <c r="F554">
        <v>230</v>
      </c>
      <c r="G554" t="s">
        <v>974</v>
      </c>
      <c r="O554" t="s">
        <v>3307</v>
      </c>
      <c r="P554" t="s">
        <v>2453</v>
      </c>
      <c r="Q554" t="s">
        <v>3308</v>
      </c>
      <c r="R554">
        <v>0</v>
      </c>
      <c r="S554">
        <v>0</v>
      </c>
      <c r="T554">
        <v>45.170372</v>
      </c>
      <c r="U554">
        <v>5.7396019999999996</v>
      </c>
      <c r="AD554" t="s">
        <v>2733</v>
      </c>
      <c r="AE554" t="s">
        <v>2734</v>
      </c>
    </row>
    <row r="555" spans="1:31" x14ac:dyDescent="0.3">
      <c r="A555" s="7">
        <v>46286</v>
      </c>
      <c r="B555" s="8">
        <v>0.25</v>
      </c>
      <c r="C555" s="8">
        <v>0.26041666666666669</v>
      </c>
      <c r="D555" s="8">
        <v>0</v>
      </c>
      <c r="E555">
        <v>0.25</v>
      </c>
      <c r="F555">
        <v>210</v>
      </c>
      <c r="G555" t="s">
        <v>905</v>
      </c>
      <c r="O555" t="s">
        <v>3309</v>
      </c>
      <c r="P555" t="s">
        <v>95</v>
      </c>
      <c r="Q555" t="s">
        <v>3310</v>
      </c>
      <c r="R555">
        <v>0</v>
      </c>
      <c r="S555">
        <v>0</v>
      </c>
      <c r="T555">
        <v>45.188403000000001</v>
      </c>
      <c r="U555">
        <v>5.7183289999999998</v>
      </c>
      <c r="AD555" t="s">
        <v>2733</v>
      </c>
      <c r="AE555" t="s">
        <v>2734</v>
      </c>
    </row>
    <row r="556" spans="1:31" x14ac:dyDescent="0.3">
      <c r="A556" s="7">
        <v>46286</v>
      </c>
      <c r="B556" s="8">
        <v>0.25</v>
      </c>
      <c r="C556" s="8">
        <v>0.26041666666666669</v>
      </c>
      <c r="D556" s="8">
        <v>0</v>
      </c>
      <c r="E556">
        <v>0.25</v>
      </c>
      <c r="F556">
        <v>29</v>
      </c>
      <c r="G556" t="s">
        <v>859</v>
      </c>
      <c r="O556" t="s">
        <v>3311</v>
      </c>
      <c r="P556" t="s">
        <v>111</v>
      </c>
      <c r="Q556" t="s">
        <v>3312</v>
      </c>
      <c r="R556">
        <v>0</v>
      </c>
      <c r="S556">
        <v>0</v>
      </c>
      <c r="T556">
        <v>45.189194000000001</v>
      </c>
      <c r="U556">
        <v>5.7263739999999999</v>
      </c>
      <c r="AD556" t="s">
        <v>2733</v>
      </c>
      <c r="AE556" t="s">
        <v>2734</v>
      </c>
    </row>
    <row r="557" spans="1:31" x14ac:dyDescent="0.3">
      <c r="A557" s="7">
        <v>46286</v>
      </c>
      <c r="B557" s="8">
        <v>0.29166666666666669</v>
      </c>
      <c r="C557" s="8">
        <v>0.2986111111111111</v>
      </c>
      <c r="D557" s="8">
        <v>0</v>
      </c>
      <c r="E557">
        <v>0.17</v>
      </c>
      <c r="F557">
        <v>74</v>
      </c>
      <c r="G557" t="s">
        <v>892</v>
      </c>
      <c r="O557" t="s">
        <v>3313</v>
      </c>
      <c r="P557" t="s">
        <v>332</v>
      </c>
      <c r="Q557" t="s">
        <v>3314</v>
      </c>
      <c r="R557">
        <v>0</v>
      </c>
      <c r="S557">
        <v>0</v>
      </c>
      <c r="T557">
        <v>45.182187999999996</v>
      </c>
      <c r="U557">
        <v>5.7211590000000001</v>
      </c>
      <c r="AD557" t="s">
        <v>2733</v>
      </c>
      <c r="AE557" t="s">
        <v>2734</v>
      </c>
    </row>
    <row r="558" spans="1:31" x14ac:dyDescent="0.3">
      <c r="A558" s="7">
        <v>46286</v>
      </c>
      <c r="B558" s="8">
        <v>0.29166666666666669</v>
      </c>
      <c r="C558" s="8">
        <v>0.2986111111111111</v>
      </c>
      <c r="D558" s="8">
        <v>0</v>
      </c>
      <c r="E558">
        <v>0.17</v>
      </c>
      <c r="F558">
        <v>46</v>
      </c>
      <c r="G558" t="s">
        <v>963</v>
      </c>
      <c r="O558" t="s">
        <v>3315</v>
      </c>
      <c r="P558" t="s">
        <v>560</v>
      </c>
      <c r="Q558" t="s">
        <v>3316</v>
      </c>
      <c r="R558">
        <v>0</v>
      </c>
      <c r="S558">
        <v>0</v>
      </c>
      <c r="T558">
        <v>45.146349000000001</v>
      </c>
      <c r="U558">
        <v>5.7163180000000002</v>
      </c>
      <c r="AD558" t="s">
        <v>2733</v>
      </c>
      <c r="AE558" t="s">
        <v>2734</v>
      </c>
    </row>
    <row r="559" spans="1:31" x14ac:dyDescent="0.3">
      <c r="A559" s="7">
        <v>46286</v>
      </c>
      <c r="B559" s="8">
        <v>0.29166666666666669</v>
      </c>
      <c r="C559" s="8">
        <v>0.2986111111111111</v>
      </c>
      <c r="D559" s="8">
        <v>0</v>
      </c>
      <c r="E559">
        <v>0.17</v>
      </c>
      <c r="F559">
        <v>123154</v>
      </c>
      <c r="G559" t="s">
        <v>856</v>
      </c>
      <c r="O559" t="s">
        <v>855</v>
      </c>
      <c r="P559" t="s">
        <v>825</v>
      </c>
      <c r="Q559" t="s">
        <v>3317</v>
      </c>
      <c r="R559">
        <v>0</v>
      </c>
      <c r="S559">
        <v>0</v>
      </c>
      <c r="T559">
        <v>45.181339000000001</v>
      </c>
      <c r="U559">
        <v>5.7134910000000003</v>
      </c>
      <c r="AD559" t="s">
        <v>2733</v>
      </c>
      <c r="AE559" t="s">
        <v>2734</v>
      </c>
    </row>
    <row r="560" spans="1:31" x14ac:dyDescent="0.3">
      <c r="A560" s="7">
        <v>46286</v>
      </c>
      <c r="B560" s="8">
        <v>0.16666666666666671</v>
      </c>
      <c r="C560" s="8">
        <v>0.18055555555555561</v>
      </c>
      <c r="D560" s="8">
        <v>0</v>
      </c>
      <c r="E560">
        <v>0.33</v>
      </c>
      <c r="F560">
        <v>91</v>
      </c>
      <c r="G560" t="s">
        <v>971</v>
      </c>
      <c r="O560" t="s">
        <v>3318</v>
      </c>
      <c r="P560" t="s">
        <v>445</v>
      </c>
      <c r="Q560" t="s">
        <v>3319</v>
      </c>
      <c r="R560">
        <v>0</v>
      </c>
      <c r="S560">
        <v>0</v>
      </c>
      <c r="T560">
        <v>45.181372000000003</v>
      </c>
      <c r="U560">
        <v>5.7330990000000002</v>
      </c>
      <c r="AD560" t="s">
        <v>2733</v>
      </c>
      <c r="AE560" t="s">
        <v>2734</v>
      </c>
    </row>
    <row r="561" spans="1:31" x14ac:dyDescent="0.3">
      <c r="A561" s="7">
        <v>46286</v>
      </c>
      <c r="B561" s="8">
        <v>0.16666666666666671</v>
      </c>
      <c r="C561" s="8">
        <v>0.18055555555555561</v>
      </c>
      <c r="D561" s="8">
        <v>0</v>
      </c>
      <c r="E561">
        <v>0.33</v>
      </c>
      <c r="F561">
        <v>12</v>
      </c>
      <c r="G561" t="s">
        <v>952</v>
      </c>
      <c r="O561" t="s">
        <v>3320</v>
      </c>
      <c r="P561" t="s">
        <v>306</v>
      </c>
      <c r="Q561" t="s">
        <v>3321</v>
      </c>
      <c r="R561">
        <v>0</v>
      </c>
      <c r="S561">
        <v>0</v>
      </c>
      <c r="T561">
        <v>45.193513000000003</v>
      </c>
      <c r="U561">
        <v>5.729501</v>
      </c>
      <c r="AD561" t="s">
        <v>2733</v>
      </c>
      <c r="AE561" t="s">
        <v>2734</v>
      </c>
    </row>
    <row r="562" spans="1:31" x14ac:dyDescent="0.3">
      <c r="A562" s="7">
        <v>46286</v>
      </c>
      <c r="B562" s="8">
        <v>0.33333333333333331</v>
      </c>
      <c r="C562" s="8">
        <v>0.37847222222222221</v>
      </c>
      <c r="D562" s="8">
        <v>0</v>
      </c>
      <c r="E562">
        <v>1.08</v>
      </c>
      <c r="F562">
        <v>101</v>
      </c>
      <c r="G562" t="s">
        <v>945</v>
      </c>
      <c r="O562" t="s">
        <v>1428</v>
      </c>
      <c r="P562" t="s">
        <v>429</v>
      </c>
      <c r="Q562" t="s">
        <v>429</v>
      </c>
      <c r="R562">
        <v>0</v>
      </c>
      <c r="S562">
        <v>0</v>
      </c>
      <c r="T562">
        <v>45.169803999999999</v>
      </c>
      <c r="U562">
        <v>5.721832</v>
      </c>
      <c r="AD562" t="s">
        <v>2733</v>
      </c>
      <c r="AE562" t="s">
        <v>2737</v>
      </c>
    </row>
    <row r="563" spans="1:31" x14ac:dyDescent="0.3">
      <c r="A563" s="7">
        <v>46286</v>
      </c>
      <c r="B563" s="8">
        <v>0.29166666666666669</v>
      </c>
      <c r="C563" s="8">
        <v>0.2986111111111111</v>
      </c>
      <c r="D563" s="8">
        <v>0</v>
      </c>
      <c r="E563">
        <v>0.17</v>
      </c>
      <c r="F563">
        <v>76</v>
      </c>
      <c r="G563" t="s">
        <v>863</v>
      </c>
      <c r="O563" t="s">
        <v>3322</v>
      </c>
      <c r="P563" t="s">
        <v>136</v>
      </c>
      <c r="Q563" t="s">
        <v>3323</v>
      </c>
      <c r="R563">
        <v>0</v>
      </c>
      <c r="S563">
        <v>0</v>
      </c>
      <c r="T563">
        <v>45.192925000000002</v>
      </c>
      <c r="U563">
        <v>5.7149380000000001</v>
      </c>
      <c r="AD563" t="s">
        <v>2733</v>
      </c>
      <c r="AE563" t="s">
        <v>2734</v>
      </c>
    </row>
    <row r="564" spans="1:31" x14ac:dyDescent="0.3">
      <c r="A564" s="7">
        <v>46286</v>
      </c>
      <c r="B564" s="8">
        <v>0.2048611111111111</v>
      </c>
      <c r="C564" s="8">
        <v>0.21527777777777779</v>
      </c>
      <c r="D564" s="8">
        <v>0</v>
      </c>
      <c r="E564">
        <v>0.25</v>
      </c>
      <c r="F564">
        <v>22</v>
      </c>
      <c r="G564" t="s">
        <v>979</v>
      </c>
      <c r="H564" s="8">
        <v>0.49236111111111108</v>
      </c>
      <c r="I564" s="8">
        <v>0.52847222222222223</v>
      </c>
      <c r="L564">
        <v>0.87</v>
      </c>
      <c r="M564">
        <v>0.87</v>
      </c>
      <c r="N564">
        <v>0.62</v>
      </c>
      <c r="O564" t="s">
        <v>1786</v>
      </c>
      <c r="P564" t="s">
        <v>536</v>
      </c>
      <c r="Q564" t="s">
        <v>1788</v>
      </c>
      <c r="R564">
        <v>0</v>
      </c>
      <c r="S564">
        <v>0</v>
      </c>
      <c r="T564">
        <v>45.183112000000001</v>
      </c>
      <c r="U564">
        <v>5.7278739999999999</v>
      </c>
      <c r="AD564" t="s">
        <v>2733</v>
      </c>
      <c r="AE564" t="s">
        <v>2737</v>
      </c>
    </row>
    <row r="565" spans="1:31" x14ac:dyDescent="0.3">
      <c r="A565" s="7">
        <v>46286</v>
      </c>
      <c r="B565" s="8">
        <v>0.29166666666666669</v>
      </c>
      <c r="C565" s="8">
        <v>0.30208333333333331</v>
      </c>
      <c r="D565" s="8">
        <v>0</v>
      </c>
      <c r="E565">
        <v>0.25</v>
      </c>
      <c r="F565">
        <v>16</v>
      </c>
      <c r="G565" t="s">
        <v>853</v>
      </c>
      <c r="O565" t="s">
        <v>3324</v>
      </c>
      <c r="P565" t="s">
        <v>578</v>
      </c>
      <c r="Q565" t="s">
        <v>3325</v>
      </c>
      <c r="R565">
        <v>0</v>
      </c>
      <c r="S565">
        <v>0</v>
      </c>
      <c r="T565">
        <v>45.183777999999997</v>
      </c>
      <c r="U565">
        <v>5.7115169999999997</v>
      </c>
      <c r="AD565" t="s">
        <v>2733</v>
      </c>
      <c r="AE565" t="s">
        <v>2734</v>
      </c>
    </row>
    <row r="566" spans="1:31" x14ac:dyDescent="0.3">
      <c r="A566" s="7">
        <v>46286</v>
      </c>
      <c r="B566" s="8">
        <v>0.29166666666666669</v>
      </c>
      <c r="C566" s="8">
        <v>0.2986111111111111</v>
      </c>
      <c r="D566" s="8">
        <v>0</v>
      </c>
      <c r="E566">
        <v>0.17</v>
      </c>
      <c r="F566">
        <v>29</v>
      </c>
      <c r="G566" t="s">
        <v>859</v>
      </c>
      <c r="O566" t="s">
        <v>3326</v>
      </c>
      <c r="P566" t="s">
        <v>61</v>
      </c>
      <c r="Q566" t="s">
        <v>3327</v>
      </c>
      <c r="R566">
        <v>0</v>
      </c>
      <c r="S566">
        <v>0</v>
      </c>
      <c r="T566">
        <v>45.189878</v>
      </c>
      <c r="U566">
        <v>5.7218559999999998</v>
      </c>
      <c r="AD566" t="s">
        <v>2733</v>
      </c>
      <c r="AE566" t="s">
        <v>2734</v>
      </c>
    </row>
    <row r="567" spans="1:31" x14ac:dyDescent="0.3">
      <c r="A567" s="7">
        <v>46286</v>
      </c>
      <c r="B567" s="8">
        <v>0.25</v>
      </c>
      <c r="C567" s="8">
        <v>0.26041666666666669</v>
      </c>
      <c r="D567" s="8">
        <v>0</v>
      </c>
      <c r="E567">
        <v>0.25</v>
      </c>
      <c r="F567">
        <v>76</v>
      </c>
      <c r="G567" t="s">
        <v>863</v>
      </c>
      <c r="O567" t="s">
        <v>3328</v>
      </c>
      <c r="P567" t="s">
        <v>139</v>
      </c>
      <c r="Q567" t="s">
        <v>3329</v>
      </c>
      <c r="R567">
        <v>0</v>
      </c>
      <c r="S567">
        <v>0</v>
      </c>
      <c r="T567">
        <v>45.193545999999998</v>
      </c>
      <c r="U567">
        <v>5.7151550000000002</v>
      </c>
      <c r="AD567" t="s">
        <v>2733</v>
      </c>
      <c r="AE567" t="s">
        <v>2734</v>
      </c>
    </row>
    <row r="568" spans="1:31" x14ac:dyDescent="0.3">
      <c r="A568" s="7">
        <v>46286</v>
      </c>
      <c r="B568" s="8">
        <v>0.33333333333333331</v>
      </c>
      <c r="C568" s="8">
        <v>0.34722222222222221</v>
      </c>
      <c r="D568" s="8">
        <v>0</v>
      </c>
      <c r="E568">
        <v>0.33</v>
      </c>
      <c r="F568">
        <v>29</v>
      </c>
      <c r="G568" t="s">
        <v>859</v>
      </c>
      <c r="H568" s="8"/>
      <c r="I568" s="8"/>
      <c r="O568" t="s">
        <v>1397</v>
      </c>
      <c r="P568" t="s">
        <v>450</v>
      </c>
      <c r="Q568" t="s">
        <v>450</v>
      </c>
      <c r="R568">
        <v>0</v>
      </c>
      <c r="S568">
        <v>0</v>
      </c>
      <c r="T568">
        <v>45.187130000000003</v>
      </c>
      <c r="U568">
        <v>5.717994</v>
      </c>
      <c r="AD568" t="s">
        <v>2733</v>
      </c>
      <c r="AE568" t="s">
        <v>2737</v>
      </c>
    </row>
    <row r="569" spans="1:31" x14ac:dyDescent="0.3">
      <c r="A569" s="7">
        <v>46286</v>
      </c>
      <c r="B569" s="8">
        <v>0.25</v>
      </c>
      <c r="C569" s="8">
        <v>0.2638888888888889</v>
      </c>
      <c r="D569" s="8">
        <v>0</v>
      </c>
      <c r="E569">
        <v>0.33</v>
      </c>
      <c r="F569">
        <v>73</v>
      </c>
      <c r="G569" t="s">
        <v>876</v>
      </c>
      <c r="O569" t="s">
        <v>3330</v>
      </c>
      <c r="P569" t="s">
        <v>788</v>
      </c>
      <c r="Q569" t="s">
        <v>3331</v>
      </c>
      <c r="R569">
        <v>0</v>
      </c>
      <c r="S569">
        <v>0</v>
      </c>
      <c r="T569">
        <v>45.212082000000002</v>
      </c>
      <c r="U569">
        <v>5.7464320000000004</v>
      </c>
      <c r="AD569" t="s">
        <v>2733</v>
      </c>
      <c r="AE569" t="s">
        <v>2734</v>
      </c>
    </row>
    <row r="570" spans="1:31" x14ac:dyDescent="0.3">
      <c r="A570" s="7">
        <v>46286</v>
      </c>
      <c r="B570" s="8">
        <v>0.33333333333333331</v>
      </c>
      <c r="C570" s="8">
        <v>0.35416666666666669</v>
      </c>
      <c r="D570" s="8">
        <v>0</v>
      </c>
      <c r="E570">
        <v>0.5</v>
      </c>
      <c r="F570">
        <v>210</v>
      </c>
      <c r="G570" t="s">
        <v>905</v>
      </c>
      <c r="O570" t="s">
        <v>1675</v>
      </c>
      <c r="P570" t="s">
        <v>89</v>
      </c>
      <c r="Q570" t="s">
        <v>89</v>
      </c>
      <c r="R570">
        <v>0</v>
      </c>
      <c r="S570">
        <v>0</v>
      </c>
      <c r="T570">
        <v>45.189582999999999</v>
      </c>
      <c r="U570">
        <v>5.7229080000000003</v>
      </c>
      <c r="AD570" t="s">
        <v>2733</v>
      </c>
      <c r="AE570" t="s">
        <v>2737</v>
      </c>
    </row>
    <row r="571" spans="1:31" x14ac:dyDescent="0.3">
      <c r="A571" s="7">
        <v>46286</v>
      </c>
      <c r="B571" s="8">
        <v>0.16666666666666671</v>
      </c>
      <c r="C571" s="8">
        <v>0.18055555555555561</v>
      </c>
      <c r="D571" s="8">
        <v>0</v>
      </c>
      <c r="E571">
        <v>0.33</v>
      </c>
      <c r="F571">
        <v>230</v>
      </c>
      <c r="G571" t="s">
        <v>974</v>
      </c>
      <c r="O571" t="s">
        <v>3332</v>
      </c>
      <c r="P571" t="s">
        <v>72</v>
      </c>
      <c r="Q571" t="s">
        <v>3333</v>
      </c>
      <c r="R571">
        <v>0</v>
      </c>
      <c r="S571">
        <v>0</v>
      </c>
      <c r="T571">
        <v>45.188403000000001</v>
      </c>
      <c r="U571">
        <v>5.725015</v>
      </c>
      <c r="AD571" t="s">
        <v>2733</v>
      </c>
      <c r="AE571" t="s">
        <v>2734</v>
      </c>
    </row>
    <row r="572" spans="1:31" x14ac:dyDescent="0.3">
      <c r="A572" s="7">
        <v>46286</v>
      </c>
      <c r="B572" s="8">
        <v>0.16666666666666671</v>
      </c>
      <c r="C572" s="8">
        <v>0.18055555555555561</v>
      </c>
      <c r="D572" s="8">
        <v>0</v>
      </c>
      <c r="E572">
        <v>0.33</v>
      </c>
      <c r="F572">
        <v>30</v>
      </c>
      <c r="G572" t="s">
        <v>981</v>
      </c>
      <c r="O572" t="s">
        <v>3334</v>
      </c>
      <c r="P572" t="s">
        <v>689</v>
      </c>
      <c r="Q572" t="s">
        <v>3335</v>
      </c>
      <c r="R572">
        <v>0</v>
      </c>
      <c r="S572">
        <v>0</v>
      </c>
      <c r="T572">
        <v>45.180048999999997</v>
      </c>
      <c r="U572">
        <v>5.7911270000000004</v>
      </c>
      <c r="AD572" t="s">
        <v>2733</v>
      </c>
      <c r="AE572" t="s">
        <v>2734</v>
      </c>
    </row>
    <row r="573" spans="1:31" x14ac:dyDescent="0.3">
      <c r="A573" s="7">
        <v>46286</v>
      </c>
      <c r="B573" s="8">
        <v>0.29166666666666669</v>
      </c>
      <c r="C573" s="8">
        <v>0.31597222222222221</v>
      </c>
      <c r="D573" s="8">
        <v>0</v>
      </c>
      <c r="E573">
        <v>0.57999999999999996</v>
      </c>
      <c r="F573">
        <v>23</v>
      </c>
      <c r="G573" t="s">
        <v>957</v>
      </c>
      <c r="H573" s="8">
        <v>0.3034722222222222</v>
      </c>
      <c r="I573" s="8">
        <v>0.30694444444444452</v>
      </c>
      <c r="L573">
        <v>0.08</v>
      </c>
      <c r="M573">
        <v>0.08</v>
      </c>
      <c r="N573">
        <v>-0.5</v>
      </c>
      <c r="O573" t="s">
        <v>2556</v>
      </c>
      <c r="P573" t="s">
        <v>541</v>
      </c>
      <c r="Q573" t="s">
        <v>541</v>
      </c>
      <c r="R573">
        <v>0</v>
      </c>
      <c r="S573">
        <v>0</v>
      </c>
      <c r="T573">
        <v>45.166491999999998</v>
      </c>
      <c r="U573">
        <v>5.7129070000000004</v>
      </c>
      <c r="AD573" t="s">
        <v>2733</v>
      </c>
      <c r="AE573" t="s">
        <v>2737</v>
      </c>
    </row>
    <row r="574" spans="1:31" x14ac:dyDescent="0.3">
      <c r="A574" s="7">
        <v>46286</v>
      </c>
      <c r="B574" s="8">
        <v>0.33333333333333331</v>
      </c>
      <c r="C574" s="8">
        <v>0.34722222222222221</v>
      </c>
      <c r="D574" s="8">
        <v>0</v>
      </c>
      <c r="E574">
        <v>0.33</v>
      </c>
      <c r="F574">
        <v>73</v>
      </c>
      <c r="G574" t="s">
        <v>876</v>
      </c>
      <c r="O574" t="s">
        <v>1875</v>
      </c>
      <c r="P574" t="s">
        <v>483</v>
      </c>
      <c r="Q574" t="s">
        <v>483</v>
      </c>
      <c r="R574">
        <v>0</v>
      </c>
      <c r="S574">
        <v>0</v>
      </c>
      <c r="T574">
        <v>45.211889999999997</v>
      </c>
      <c r="U574">
        <v>5.6499290000000002</v>
      </c>
      <c r="AD574" t="s">
        <v>2733</v>
      </c>
      <c r="AE574" t="s">
        <v>2737</v>
      </c>
    </row>
    <row r="575" spans="1:31" x14ac:dyDescent="0.3">
      <c r="A575" s="7">
        <v>46286</v>
      </c>
      <c r="B575" s="8">
        <v>0.1875</v>
      </c>
      <c r="C575" s="8">
        <v>0.20833333333333329</v>
      </c>
      <c r="D575" s="8">
        <v>0</v>
      </c>
      <c r="E575">
        <v>0.5</v>
      </c>
      <c r="F575">
        <v>50</v>
      </c>
      <c r="G575" t="s">
        <v>879</v>
      </c>
      <c r="H575" s="8">
        <v>0.2097222222222222</v>
      </c>
      <c r="I575" s="8">
        <v>0.22569444444444439</v>
      </c>
      <c r="L575">
        <v>0.38</v>
      </c>
      <c r="M575">
        <v>0.38</v>
      </c>
      <c r="N575">
        <v>-0.12</v>
      </c>
      <c r="O575" t="s">
        <v>1143</v>
      </c>
      <c r="P575" t="s">
        <v>547</v>
      </c>
      <c r="Q575" t="s">
        <v>547</v>
      </c>
      <c r="R575">
        <v>0</v>
      </c>
      <c r="S575">
        <v>0</v>
      </c>
      <c r="T575">
        <v>45.366303000000002</v>
      </c>
      <c r="U575">
        <v>5.5898110000000001</v>
      </c>
      <c r="AD575" t="s">
        <v>2733</v>
      </c>
      <c r="AE575" t="s">
        <v>2737</v>
      </c>
    </row>
    <row r="576" spans="1:31" x14ac:dyDescent="0.3">
      <c r="A576" s="7">
        <v>46286</v>
      </c>
      <c r="B576" s="8">
        <v>0.25</v>
      </c>
      <c r="C576" s="8">
        <v>0.26041666666666669</v>
      </c>
      <c r="D576" s="8">
        <v>0</v>
      </c>
      <c r="E576">
        <v>0.25</v>
      </c>
      <c r="F576">
        <v>201</v>
      </c>
      <c r="G576" t="s">
        <v>946</v>
      </c>
      <c r="H576" s="8"/>
      <c r="I576" s="8"/>
      <c r="O576" t="s">
        <v>3336</v>
      </c>
      <c r="P576" t="s">
        <v>124</v>
      </c>
      <c r="Q576" t="s">
        <v>124</v>
      </c>
      <c r="R576">
        <v>0</v>
      </c>
      <c r="S576">
        <v>0</v>
      </c>
      <c r="T576">
        <v>45.187106999999997</v>
      </c>
      <c r="U576">
        <v>5.7297390000000004</v>
      </c>
      <c r="AD576" t="s">
        <v>2733</v>
      </c>
      <c r="AE576" t="s">
        <v>2734</v>
      </c>
    </row>
    <row r="577" spans="1:31" x14ac:dyDescent="0.3">
      <c r="A577" s="7">
        <v>46286</v>
      </c>
      <c r="B577" s="8">
        <v>0.33333333333333331</v>
      </c>
      <c r="C577" s="8">
        <v>0.36458333333333331</v>
      </c>
      <c r="D577" s="8">
        <v>0</v>
      </c>
      <c r="E577">
        <v>0.75</v>
      </c>
      <c r="F577">
        <v>61</v>
      </c>
      <c r="G577" t="s">
        <v>886</v>
      </c>
      <c r="O577" t="s">
        <v>1425</v>
      </c>
      <c r="P577" t="s">
        <v>65</v>
      </c>
      <c r="Q577" t="s">
        <v>65</v>
      </c>
      <c r="R577">
        <v>0</v>
      </c>
      <c r="S577">
        <v>0</v>
      </c>
      <c r="T577">
        <v>45.179937000000002</v>
      </c>
      <c r="U577">
        <v>5.7227009999999998</v>
      </c>
      <c r="AD577" t="s">
        <v>2733</v>
      </c>
      <c r="AE577" t="s">
        <v>2737</v>
      </c>
    </row>
    <row r="578" spans="1:31" x14ac:dyDescent="0.3">
      <c r="A578" s="7">
        <v>46286</v>
      </c>
      <c r="B578" s="8">
        <v>0.33333333333333331</v>
      </c>
      <c r="C578" s="8">
        <v>0.37847222222222221</v>
      </c>
      <c r="D578" s="8">
        <v>0</v>
      </c>
      <c r="E578">
        <v>1.08</v>
      </c>
      <c r="F578">
        <v>56</v>
      </c>
      <c r="G578" t="s">
        <v>966</v>
      </c>
      <c r="H578" s="8">
        <v>0.35</v>
      </c>
      <c r="I578" s="8">
        <v>0.37430555555555561</v>
      </c>
      <c r="L578">
        <v>0.57999999999999996</v>
      </c>
      <c r="M578">
        <v>0.57999999999999996</v>
      </c>
      <c r="N578">
        <v>-0.5</v>
      </c>
      <c r="O578" t="s">
        <v>2096</v>
      </c>
      <c r="P578" t="s">
        <v>556</v>
      </c>
      <c r="Q578" t="s">
        <v>556</v>
      </c>
      <c r="R578">
        <v>0</v>
      </c>
      <c r="S578">
        <v>0</v>
      </c>
      <c r="T578">
        <v>45.366672999999999</v>
      </c>
      <c r="U578">
        <v>5.5943040000000002</v>
      </c>
      <c r="AD578" t="s">
        <v>2733</v>
      </c>
      <c r="AE578" t="s">
        <v>2737</v>
      </c>
    </row>
    <row r="579" spans="1:31" x14ac:dyDescent="0.3">
      <c r="A579" s="7">
        <v>46286</v>
      </c>
      <c r="B579" s="8">
        <v>0.42708333333333331</v>
      </c>
      <c r="C579" s="8">
        <v>0.44791666666666669</v>
      </c>
      <c r="D579" s="8">
        <v>0</v>
      </c>
      <c r="E579">
        <v>0.5</v>
      </c>
      <c r="F579">
        <v>56</v>
      </c>
      <c r="G579" t="s">
        <v>966</v>
      </c>
      <c r="H579" s="8">
        <v>0.46666666666666667</v>
      </c>
      <c r="I579" s="8">
        <v>0.48055555555555562</v>
      </c>
      <c r="L579">
        <v>0.33</v>
      </c>
      <c r="M579">
        <v>0.33</v>
      </c>
      <c r="N579">
        <v>-0.17</v>
      </c>
      <c r="O579" t="s">
        <v>2146</v>
      </c>
      <c r="P579" t="s">
        <v>510</v>
      </c>
      <c r="Q579" t="s">
        <v>510</v>
      </c>
      <c r="R579">
        <v>0</v>
      </c>
      <c r="S579">
        <v>0</v>
      </c>
      <c r="T579">
        <v>45.368639999999999</v>
      </c>
      <c r="U579">
        <v>5.5851119999999996</v>
      </c>
      <c r="AD579" t="s">
        <v>2733</v>
      </c>
      <c r="AE579" t="s">
        <v>2737</v>
      </c>
    </row>
    <row r="580" spans="1:31" x14ac:dyDescent="0.3">
      <c r="A580" s="7">
        <v>46286</v>
      </c>
      <c r="B580" s="8">
        <v>0.33333333333333331</v>
      </c>
      <c r="C580" s="8">
        <v>0.55902777777777779</v>
      </c>
      <c r="D580" s="8">
        <v>0</v>
      </c>
      <c r="E580">
        <v>5.42</v>
      </c>
      <c r="F580">
        <v>85</v>
      </c>
      <c r="G580" t="s">
        <v>866</v>
      </c>
      <c r="H580" s="8">
        <v>0.45902777777777781</v>
      </c>
      <c r="I580" s="8">
        <v>0.56805555555555554</v>
      </c>
      <c r="L580">
        <v>2.62</v>
      </c>
      <c r="M580">
        <v>2.62</v>
      </c>
      <c r="N580">
        <v>-2.8</v>
      </c>
      <c r="O580" t="s">
        <v>2434</v>
      </c>
      <c r="P580" t="s">
        <v>790</v>
      </c>
      <c r="Q580" t="s">
        <v>790</v>
      </c>
      <c r="R580">
        <v>0</v>
      </c>
      <c r="S580">
        <v>0</v>
      </c>
      <c r="T580">
        <v>45.247734999999999</v>
      </c>
      <c r="U580">
        <v>5.8348599999999999</v>
      </c>
      <c r="AD580" t="s">
        <v>2733</v>
      </c>
      <c r="AE580" t="s">
        <v>2737</v>
      </c>
    </row>
    <row r="581" spans="1:31" x14ac:dyDescent="0.3">
      <c r="A581" s="7">
        <v>46286</v>
      </c>
      <c r="B581" s="8">
        <v>0.2986111111111111</v>
      </c>
      <c r="C581" s="8">
        <v>0.3125</v>
      </c>
      <c r="D581" s="8">
        <v>0</v>
      </c>
      <c r="E581">
        <v>0.33</v>
      </c>
      <c r="F581">
        <v>66</v>
      </c>
      <c r="G581" t="s">
        <v>900</v>
      </c>
      <c r="H581" s="8"/>
      <c r="I581" s="8"/>
      <c r="O581" t="s">
        <v>3337</v>
      </c>
      <c r="P581" t="s">
        <v>1809</v>
      </c>
      <c r="Q581" t="s">
        <v>3338</v>
      </c>
      <c r="R581">
        <v>0</v>
      </c>
      <c r="S581">
        <v>0</v>
      </c>
      <c r="T581">
        <v>45.215843</v>
      </c>
      <c r="U581">
        <v>5.6930630000000004</v>
      </c>
      <c r="AD581" t="s">
        <v>2733</v>
      </c>
      <c r="AE581" t="s">
        <v>2734</v>
      </c>
    </row>
    <row r="582" spans="1:31" x14ac:dyDescent="0.3">
      <c r="A582" s="7">
        <v>46286</v>
      </c>
      <c r="B582" s="8">
        <v>0.33333333333333331</v>
      </c>
      <c r="C582" s="8">
        <v>0.34722222222222221</v>
      </c>
      <c r="D582" s="8">
        <v>0</v>
      </c>
      <c r="E582">
        <v>0.33</v>
      </c>
      <c r="F582">
        <v>40</v>
      </c>
      <c r="G582" t="s">
        <v>960</v>
      </c>
      <c r="H582" s="8"/>
      <c r="I582" s="8"/>
      <c r="O582" t="s">
        <v>1322</v>
      </c>
      <c r="P582" t="s">
        <v>654</v>
      </c>
      <c r="Q582" t="s">
        <v>654</v>
      </c>
      <c r="R582">
        <v>0</v>
      </c>
      <c r="S582">
        <v>0</v>
      </c>
      <c r="T582">
        <v>45.218727999999999</v>
      </c>
      <c r="U582">
        <v>5.6931099999999999</v>
      </c>
      <c r="AD582" t="s">
        <v>2733</v>
      </c>
      <c r="AE582" t="s">
        <v>2737</v>
      </c>
    </row>
    <row r="583" spans="1:31" x14ac:dyDescent="0.3">
      <c r="A583" s="7">
        <v>46286</v>
      </c>
      <c r="B583" s="8">
        <v>0.25</v>
      </c>
      <c r="C583" s="8">
        <v>0.26041666666666669</v>
      </c>
      <c r="D583" s="8">
        <v>0</v>
      </c>
      <c r="E583">
        <v>0.25</v>
      </c>
      <c r="F583">
        <v>38</v>
      </c>
      <c r="G583" t="s">
        <v>2803</v>
      </c>
      <c r="H583" s="8"/>
      <c r="I583" s="8"/>
      <c r="O583" t="s">
        <v>893</v>
      </c>
      <c r="P583" t="s">
        <v>803</v>
      </c>
      <c r="Q583" t="s">
        <v>3339</v>
      </c>
      <c r="R583">
        <v>0</v>
      </c>
      <c r="S583">
        <v>0</v>
      </c>
      <c r="T583">
        <v>45.190593</v>
      </c>
      <c r="U583">
        <v>5.7219879999999996</v>
      </c>
      <c r="AD583" t="s">
        <v>2733</v>
      </c>
      <c r="AE583" t="s">
        <v>2734</v>
      </c>
    </row>
    <row r="584" spans="1:31" x14ac:dyDescent="0.3">
      <c r="A584" s="7">
        <v>46286</v>
      </c>
      <c r="B584" s="8">
        <v>0.29166666666666669</v>
      </c>
      <c r="C584" s="8">
        <v>0.2986111111111111</v>
      </c>
      <c r="D584" s="8">
        <v>0</v>
      </c>
      <c r="E584">
        <v>0.17</v>
      </c>
      <c r="F584">
        <v>16</v>
      </c>
      <c r="G584" t="s">
        <v>853</v>
      </c>
      <c r="O584" t="s">
        <v>3340</v>
      </c>
      <c r="P584" t="s">
        <v>253</v>
      </c>
      <c r="Q584" t="s">
        <v>3341</v>
      </c>
      <c r="R584">
        <v>0</v>
      </c>
      <c r="S584">
        <v>0</v>
      </c>
      <c r="T584">
        <v>45.144255000000001</v>
      </c>
      <c r="U584">
        <v>5.7129729999999999</v>
      </c>
      <c r="AD584" t="s">
        <v>2733</v>
      </c>
      <c r="AE584" t="s">
        <v>2734</v>
      </c>
    </row>
    <row r="585" spans="1:31" x14ac:dyDescent="0.3">
      <c r="A585" s="7">
        <v>46286</v>
      </c>
      <c r="B585" s="8">
        <v>0.33333333333333331</v>
      </c>
      <c r="C585" s="8">
        <v>0.34722222222222221</v>
      </c>
      <c r="D585" s="8">
        <v>0</v>
      </c>
      <c r="E585">
        <v>0.33</v>
      </c>
      <c r="F585">
        <v>86</v>
      </c>
      <c r="G585" t="s">
        <v>861</v>
      </c>
      <c r="H585" s="8">
        <v>0.43055555555555558</v>
      </c>
      <c r="I585" s="8">
        <v>0.45347222222222222</v>
      </c>
      <c r="L585">
        <v>0.55000000000000004</v>
      </c>
      <c r="M585">
        <v>0.55000000000000004</v>
      </c>
      <c r="N585">
        <v>0.22</v>
      </c>
      <c r="O585" t="s">
        <v>860</v>
      </c>
      <c r="P585" t="s">
        <v>811</v>
      </c>
      <c r="Q585" t="s">
        <v>811</v>
      </c>
      <c r="R585">
        <v>0</v>
      </c>
      <c r="S585">
        <v>0</v>
      </c>
      <c r="T585">
        <v>45.184420000000003</v>
      </c>
      <c r="U585">
        <v>5.7195400000000003</v>
      </c>
      <c r="AD585" t="s">
        <v>2733</v>
      </c>
      <c r="AE585" t="s">
        <v>2737</v>
      </c>
    </row>
    <row r="586" spans="1:31" x14ac:dyDescent="0.3">
      <c r="A586" s="7">
        <v>46286</v>
      </c>
      <c r="B586" s="8">
        <v>0.33333333333333331</v>
      </c>
      <c r="C586" s="8">
        <v>0.34722222222222221</v>
      </c>
      <c r="D586" s="8">
        <v>0</v>
      </c>
      <c r="E586">
        <v>0.33</v>
      </c>
      <c r="F586">
        <v>72</v>
      </c>
      <c r="G586" t="s">
        <v>978</v>
      </c>
      <c r="O586" t="s">
        <v>2443</v>
      </c>
      <c r="P586" t="s">
        <v>793</v>
      </c>
      <c r="Q586" t="s">
        <v>2446</v>
      </c>
      <c r="R586">
        <v>0</v>
      </c>
      <c r="S586">
        <v>0</v>
      </c>
      <c r="T586">
        <v>45.322298000000004</v>
      </c>
      <c r="U586">
        <v>5.9295109999999998</v>
      </c>
      <c r="AD586" t="s">
        <v>2733</v>
      </c>
      <c r="AE586" t="s">
        <v>2737</v>
      </c>
    </row>
    <row r="587" spans="1:31" x14ac:dyDescent="0.3">
      <c r="A587" s="7">
        <v>46286</v>
      </c>
      <c r="B587" s="8">
        <v>0.33333333333333331</v>
      </c>
      <c r="C587" s="8">
        <v>0.34722222222222221</v>
      </c>
      <c r="D587" s="8">
        <v>0</v>
      </c>
      <c r="E587">
        <v>0.33</v>
      </c>
      <c r="F587">
        <v>21</v>
      </c>
      <c r="G587" t="s">
        <v>2803</v>
      </c>
      <c r="Q587" t="s">
        <v>3342</v>
      </c>
      <c r="R587">
        <v>0</v>
      </c>
      <c r="S587">
        <v>0</v>
      </c>
      <c r="T587">
        <v>45.079898999999997</v>
      </c>
      <c r="U587">
        <v>5.7352629999999998</v>
      </c>
    </row>
    <row r="588" spans="1:31" x14ac:dyDescent="0.3">
      <c r="A588" s="7">
        <v>46286</v>
      </c>
      <c r="B588" s="8">
        <v>0.16666666666666671</v>
      </c>
      <c r="C588" s="8">
        <v>0.18055555555555561</v>
      </c>
      <c r="D588" s="8">
        <v>0</v>
      </c>
      <c r="E588">
        <v>0.33</v>
      </c>
      <c r="F588">
        <v>201</v>
      </c>
      <c r="G588" t="s">
        <v>946</v>
      </c>
      <c r="O588" t="s">
        <v>3343</v>
      </c>
      <c r="P588" t="s">
        <v>312</v>
      </c>
      <c r="Q588" t="s">
        <v>3344</v>
      </c>
      <c r="R588">
        <v>0</v>
      </c>
      <c r="S588">
        <v>0</v>
      </c>
      <c r="T588">
        <v>45.199112</v>
      </c>
      <c r="U588">
        <v>5.7110370000000001</v>
      </c>
      <c r="AD588" t="s">
        <v>2733</v>
      </c>
      <c r="AE588" t="s">
        <v>2734</v>
      </c>
    </row>
    <row r="589" spans="1:31" x14ac:dyDescent="0.3">
      <c r="A589" s="7">
        <v>46286</v>
      </c>
      <c r="B589" s="8">
        <v>0.33333333333333331</v>
      </c>
      <c r="C589" s="8">
        <v>0.37847222222222221</v>
      </c>
      <c r="D589" s="8">
        <v>0</v>
      </c>
      <c r="E589">
        <v>1.08</v>
      </c>
      <c r="F589">
        <v>15</v>
      </c>
      <c r="G589" t="s">
        <v>956</v>
      </c>
      <c r="H589" s="8"/>
      <c r="I589" s="8"/>
      <c r="O589" t="s">
        <v>1764</v>
      </c>
      <c r="P589" t="s">
        <v>1765</v>
      </c>
      <c r="Q589" t="s">
        <v>3345</v>
      </c>
      <c r="R589">
        <v>0</v>
      </c>
      <c r="S589">
        <v>0</v>
      </c>
      <c r="T589">
        <v>45.183919000000003</v>
      </c>
      <c r="U589">
        <v>5.739331</v>
      </c>
      <c r="AD589" t="s">
        <v>2733</v>
      </c>
      <c r="AE589" t="s">
        <v>2737</v>
      </c>
    </row>
    <row r="590" spans="1:31" x14ac:dyDescent="0.3">
      <c r="A590" s="7">
        <v>46286</v>
      </c>
      <c r="B590" s="8">
        <v>0.33333333333333331</v>
      </c>
      <c r="C590" s="8">
        <v>0.34722222222222221</v>
      </c>
      <c r="D590" s="8">
        <v>0</v>
      </c>
      <c r="E590">
        <v>0.33</v>
      </c>
      <c r="F590">
        <v>16</v>
      </c>
      <c r="G590" t="s">
        <v>853</v>
      </c>
      <c r="O590" t="s">
        <v>2573</v>
      </c>
      <c r="P590" t="s">
        <v>575</v>
      </c>
      <c r="Q590" t="s">
        <v>3346</v>
      </c>
      <c r="R590">
        <v>0</v>
      </c>
      <c r="S590">
        <v>0</v>
      </c>
      <c r="T590">
        <v>45.146017000000001</v>
      </c>
      <c r="U590">
        <v>5.7155500000000004</v>
      </c>
      <c r="AD590" t="s">
        <v>2733</v>
      </c>
      <c r="AE590" t="s">
        <v>2737</v>
      </c>
    </row>
    <row r="591" spans="1:31" x14ac:dyDescent="0.3">
      <c r="A591" s="7">
        <v>46286</v>
      </c>
      <c r="B591" s="8">
        <v>0.17708333333333329</v>
      </c>
      <c r="C591" s="8">
        <v>0.1875</v>
      </c>
      <c r="D591" s="8">
        <v>0</v>
      </c>
      <c r="E591">
        <v>0.25</v>
      </c>
      <c r="F591">
        <v>78</v>
      </c>
      <c r="G591" t="s">
        <v>977</v>
      </c>
      <c r="H591" s="8">
        <v>0.19166666666666671</v>
      </c>
      <c r="I591" s="8">
        <v>0.2048611111111111</v>
      </c>
      <c r="L591">
        <v>0.32</v>
      </c>
      <c r="M591">
        <v>0.32</v>
      </c>
      <c r="N591">
        <v>7.0000000000000007E-2</v>
      </c>
      <c r="O591" t="s">
        <v>2697</v>
      </c>
      <c r="P591" t="s">
        <v>446</v>
      </c>
      <c r="Q591" t="s">
        <v>446</v>
      </c>
      <c r="R591">
        <v>0</v>
      </c>
      <c r="S591">
        <v>0</v>
      </c>
      <c r="T591">
        <v>45.365698000000002</v>
      </c>
      <c r="U591">
        <v>5.5939180000000004</v>
      </c>
      <c r="AD591" t="s">
        <v>2733</v>
      </c>
      <c r="AE591" t="s">
        <v>2737</v>
      </c>
    </row>
    <row r="592" spans="1:31" x14ac:dyDescent="0.3">
      <c r="A592" s="7">
        <v>46286</v>
      </c>
      <c r="B592" s="8">
        <v>0.16666666666666671</v>
      </c>
      <c r="C592" s="8">
        <v>0.18055555555555561</v>
      </c>
      <c r="D592" s="8">
        <v>0</v>
      </c>
      <c r="E592">
        <v>0.33</v>
      </c>
      <c r="F592">
        <v>33</v>
      </c>
      <c r="G592" t="s">
        <v>3006</v>
      </c>
      <c r="O592" t="s">
        <v>3347</v>
      </c>
      <c r="P592" t="s">
        <v>658</v>
      </c>
      <c r="Q592" t="s">
        <v>3348</v>
      </c>
      <c r="R592">
        <v>0</v>
      </c>
      <c r="S592">
        <v>0</v>
      </c>
      <c r="T592">
        <v>45.187114999999999</v>
      </c>
      <c r="U592">
        <v>5.8087179999999998</v>
      </c>
      <c r="AD592" t="s">
        <v>2733</v>
      </c>
      <c r="AE592" t="s">
        <v>2734</v>
      </c>
    </row>
    <row r="593" spans="1:31" x14ac:dyDescent="0.3">
      <c r="A593" s="7">
        <v>46286</v>
      </c>
      <c r="B593" s="8">
        <v>0.16666666666666671</v>
      </c>
      <c r="C593" s="8">
        <v>0.18055555555555561</v>
      </c>
      <c r="D593" s="8">
        <v>0</v>
      </c>
      <c r="E593">
        <v>0.33</v>
      </c>
      <c r="F593">
        <v>76</v>
      </c>
      <c r="G593" t="s">
        <v>965</v>
      </c>
      <c r="H593" s="8">
        <v>0.20833333333333329</v>
      </c>
      <c r="I593" s="8">
        <v>0.20902777777777781</v>
      </c>
      <c r="L593">
        <v>0.02</v>
      </c>
      <c r="M593">
        <v>0.02</v>
      </c>
      <c r="N593">
        <v>-0.32</v>
      </c>
      <c r="O593" t="s">
        <v>3349</v>
      </c>
      <c r="P593" t="s">
        <v>673</v>
      </c>
      <c r="Q593" t="s">
        <v>3350</v>
      </c>
      <c r="R593">
        <v>0</v>
      </c>
      <c r="S593">
        <v>0</v>
      </c>
      <c r="T593">
        <v>45.056218999999999</v>
      </c>
      <c r="U593">
        <v>5.6753539999999996</v>
      </c>
      <c r="AD593" t="s">
        <v>2733</v>
      </c>
      <c r="AE593" t="s">
        <v>2734</v>
      </c>
    </row>
    <row r="594" spans="1:31" x14ac:dyDescent="0.3">
      <c r="A594" s="7">
        <v>46286</v>
      </c>
      <c r="B594" s="8">
        <v>0.33333333333333331</v>
      </c>
      <c r="C594" s="8">
        <v>0.37847222222222221</v>
      </c>
      <c r="D594" s="8">
        <v>0</v>
      </c>
      <c r="E594">
        <v>1.08</v>
      </c>
      <c r="F594">
        <v>12</v>
      </c>
      <c r="G594" t="s">
        <v>952</v>
      </c>
      <c r="O594" t="s">
        <v>2605</v>
      </c>
      <c r="P594" t="s">
        <v>259</v>
      </c>
      <c r="Q594" t="s">
        <v>3351</v>
      </c>
      <c r="R594">
        <v>0</v>
      </c>
      <c r="S594">
        <v>0</v>
      </c>
      <c r="T594">
        <v>45.190952000000003</v>
      </c>
      <c r="U594">
        <v>5.7165330000000001</v>
      </c>
      <c r="AD594" t="s">
        <v>2733</v>
      </c>
      <c r="AE594" t="s">
        <v>2737</v>
      </c>
    </row>
    <row r="595" spans="1:31" x14ac:dyDescent="0.3">
      <c r="A595" s="7">
        <v>46286</v>
      </c>
      <c r="B595" s="8">
        <v>0.375</v>
      </c>
      <c r="C595" s="8">
        <v>0.39583333333333331</v>
      </c>
      <c r="D595" s="8">
        <v>0</v>
      </c>
      <c r="E595">
        <v>0.5</v>
      </c>
      <c r="F595">
        <v>82</v>
      </c>
      <c r="G595" t="s">
        <v>954</v>
      </c>
      <c r="H595" s="8"/>
      <c r="I595" s="8"/>
      <c r="O595" t="s">
        <v>3352</v>
      </c>
      <c r="P595" t="s">
        <v>734</v>
      </c>
      <c r="Q595" t="s">
        <v>3353</v>
      </c>
      <c r="R595">
        <v>0</v>
      </c>
      <c r="S595">
        <v>0</v>
      </c>
      <c r="T595">
        <v>45.186678000000001</v>
      </c>
      <c r="U595">
        <v>5.7200300000000004</v>
      </c>
      <c r="AD595" t="s">
        <v>2733</v>
      </c>
      <c r="AE595" t="s">
        <v>2837</v>
      </c>
    </row>
    <row r="596" spans="1:31" x14ac:dyDescent="0.3">
      <c r="A596" s="7">
        <v>46286</v>
      </c>
      <c r="B596" s="8">
        <v>0.16666666666666671</v>
      </c>
      <c r="C596" s="8">
        <v>0.18055555555555561</v>
      </c>
      <c r="D596" s="8">
        <v>0</v>
      </c>
      <c r="E596">
        <v>0.33</v>
      </c>
      <c r="F596">
        <v>44</v>
      </c>
      <c r="G596" t="s">
        <v>865</v>
      </c>
      <c r="O596" t="s">
        <v>3354</v>
      </c>
      <c r="P596" t="s">
        <v>700</v>
      </c>
      <c r="Q596" t="s">
        <v>3355</v>
      </c>
      <c r="R596">
        <v>0</v>
      </c>
      <c r="S596">
        <v>0</v>
      </c>
      <c r="T596">
        <v>45.203901000000002</v>
      </c>
      <c r="U596">
        <v>5.6643619999999997</v>
      </c>
      <c r="AD596" t="s">
        <v>2733</v>
      </c>
      <c r="AE596" t="s">
        <v>2734</v>
      </c>
    </row>
    <row r="597" spans="1:31" x14ac:dyDescent="0.3">
      <c r="A597" s="7">
        <v>46286</v>
      </c>
      <c r="B597" s="8">
        <v>0.16666666666666671</v>
      </c>
      <c r="C597" s="8">
        <v>0.18055555555555561</v>
      </c>
      <c r="D597" s="8">
        <v>0</v>
      </c>
      <c r="E597">
        <v>0.33</v>
      </c>
      <c r="F597">
        <v>76</v>
      </c>
      <c r="G597" t="s">
        <v>965</v>
      </c>
      <c r="H597" s="8">
        <v>0.1875</v>
      </c>
      <c r="I597" s="8">
        <v>0.18888888888888891</v>
      </c>
      <c r="L597">
        <v>0.03</v>
      </c>
      <c r="M597">
        <v>0.03</v>
      </c>
      <c r="N597">
        <v>-0.3</v>
      </c>
      <c r="O597" t="s">
        <v>3356</v>
      </c>
      <c r="P597" t="s">
        <v>766</v>
      </c>
      <c r="Q597" t="s">
        <v>3357</v>
      </c>
      <c r="R597">
        <v>0</v>
      </c>
      <c r="S597">
        <v>0</v>
      </c>
      <c r="T597">
        <v>45.188211000000003</v>
      </c>
      <c r="U597">
        <v>5.721743</v>
      </c>
      <c r="AD597" t="s">
        <v>2733</v>
      </c>
      <c r="AE597" t="s">
        <v>2734</v>
      </c>
    </row>
    <row r="598" spans="1:31" x14ac:dyDescent="0.3">
      <c r="A598" s="7">
        <v>46286</v>
      </c>
      <c r="B598" s="8">
        <v>0.16666666666666671</v>
      </c>
      <c r="C598" s="8">
        <v>0.18055555555555561</v>
      </c>
      <c r="D598" s="8">
        <v>0</v>
      </c>
      <c r="E598">
        <v>0.33</v>
      </c>
      <c r="F598">
        <v>75</v>
      </c>
      <c r="G598" t="s">
        <v>970</v>
      </c>
      <c r="O598" t="s">
        <v>3358</v>
      </c>
      <c r="P598" t="s">
        <v>93</v>
      </c>
      <c r="Q598" t="s">
        <v>3359</v>
      </c>
      <c r="R598">
        <v>0</v>
      </c>
      <c r="S598">
        <v>0</v>
      </c>
      <c r="T598">
        <v>45.177773000000002</v>
      </c>
      <c r="U598">
        <v>5.7280009999999999</v>
      </c>
      <c r="AD598" t="s">
        <v>2733</v>
      </c>
      <c r="AE598" t="s">
        <v>2734</v>
      </c>
    </row>
    <row r="599" spans="1:31" x14ac:dyDescent="0.3">
      <c r="A599" s="7">
        <v>46286</v>
      </c>
      <c r="B599" s="8">
        <v>0.33333333333333331</v>
      </c>
      <c r="C599" s="8">
        <v>0.37847222222222221</v>
      </c>
      <c r="D599" s="8">
        <v>0</v>
      </c>
      <c r="E599">
        <v>1.08</v>
      </c>
      <c r="F599">
        <v>12</v>
      </c>
      <c r="G599" t="s">
        <v>952</v>
      </c>
      <c r="O599" t="s">
        <v>867</v>
      </c>
      <c r="P599" t="s">
        <v>807</v>
      </c>
      <c r="Q599" t="s">
        <v>3360</v>
      </c>
      <c r="R599">
        <v>0</v>
      </c>
      <c r="S599">
        <v>0</v>
      </c>
      <c r="T599">
        <v>45.185158000000001</v>
      </c>
      <c r="U599">
        <v>5.7167779999999997</v>
      </c>
      <c r="AD599" t="s">
        <v>2733</v>
      </c>
      <c r="AE599" t="s">
        <v>2737</v>
      </c>
    </row>
    <row r="600" spans="1:31" x14ac:dyDescent="0.3">
      <c r="A600" s="7">
        <v>46286</v>
      </c>
      <c r="B600" s="8">
        <v>0.33333333333333331</v>
      </c>
      <c r="C600" s="8">
        <v>0.375</v>
      </c>
      <c r="D600" s="8">
        <v>0</v>
      </c>
      <c r="E600">
        <v>1</v>
      </c>
      <c r="F600">
        <v>38</v>
      </c>
      <c r="G600" t="s">
        <v>2803</v>
      </c>
      <c r="O600" t="s">
        <v>857</v>
      </c>
      <c r="P600" t="s">
        <v>819</v>
      </c>
      <c r="Q600" t="s">
        <v>819</v>
      </c>
      <c r="R600">
        <v>0</v>
      </c>
      <c r="S600">
        <v>0</v>
      </c>
      <c r="T600">
        <v>45.185285</v>
      </c>
      <c r="U600">
        <v>5.7161549999999997</v>
      </c>
      <c r="AD600" t="s">
        <v>2733</v>
      </c>
      <c r="AE600" t="s">
        <v>2737</v>
      </c>
    </row>
    <row r="601" spans="1:31" x14ac:dyDescent="0.3">
      <c r="A601" s="7">
        <v>46286</v>
      </c>
      <c r="B601" s="8">
        <v>0.38541666666666669</v>
      </c>
      <c r="C601" s="8">
        <v>0.39583333333333331</v>
      </c>
      <c r="D601" s="8">
        <v>0</v>
      </c>
      <c r="E601">
        <v>0.25</v>
      </c>
      <c r="F601">
        <v>39</v>
      </c>
      <c r="G601" t="s">
        <v>961</v>
      </c>
      <c r="H601" s="8"/>
      <c r="I601" s="8"/>
      <c r="O601" t="s">
        <v>2644</v>
      </c>
      <c r="P601" t="s">
        <v>301</v>
      </c>
      <c r="Q601" t="s">
        <v>301</v>
      </c>
      <c r="R601">
        <v>1</v>
      </c>
      <c r="S601">
        <v>0</v>
      </c>
      <c r="T601">
        <v>45.180677000000003</v>
      </c>
      <c r="U601">
        <v>5.7244840000000003</v>
      </c>
      <c r="AD601" t="s">
        <v>2733</v>
      </c>
      <c r="AE601" t="s">
        <v>2737</v>
      </c>
    </row>
    <row r="602" spans="1:31" x14ac:dyDescent="0.3">
      <c r="A602" s="7">
        <v>46286</v>
      </c>
      <c r="B602" s="8">
        <v>0.35416666666666669</v>
      </c>
      <c r="C602" s="8">
        <v>0.36805555555555558</v>
      </c>
      <c r="D602" s="8">
        <v>0</v>
      </c>
      <c r="E602">
        <v>0.33</v>
      </c>
      <c r="F602">
        <v>66</v>
      </c>
      <c r="G602" t="s">
        <v>900</v>
      </c>
      <c r="O602" t="s">
        <v>1987</v>
      </c>
      <c r="P602" t="s">
        <v>661</v>
      </c>
      <c r="Q602" t="s">
        <v>1989</v>
      </c>
      <c r="R602">
        <v>0</v>
      </c>
      <c r="S602">
        <v>0</v>
      </c>
      <c r="T602">
        <v>45.242189000000003</v>
      </c>
      <c r="U602">
        <v>5.6828630000000002</v>
      </c>
      <c r="AD602" t="s">
        <v>2733</v>
      </c>
      <c r="AE602" t="s">
        <v>2737</v>
      </c>
    </row>
    <row r="603" spans="1:31" x14ac:dyDescent="0.3">
      <c r="A603" s="7">
        <v>46286</v>
      </c>
      <c r="B603" s="8">
        <v>0.16666666666666671</v>
      </c>
      <c r="C603" s="8">
        <v>0.18055555555555561</v>
      </c>
      <c r="D603" s="8">
        <v>0</v>
      </c>
      <c r="E603">
        <v>0.33</v>
      </c>
      <c r="F603">
        <v>68</v>
      </c>
      <c r="G603" t="s">
        <v>948</v>
      </c>
      <c r="O603" t="s">
        <v>3361</v>
      </c>
      <c r="P603" t="s">
        <v>188</v>
      </c>
      <c r="Q603" t="s">
        <v>3362</v>
      </c>
      <c r="R603">
        <v>0</v>
      </c>
      <c r="S603">
        <v>0</v>
      </c>
      <c r="T603">
        <v>45.189202999999999</v>
      </c>
      <c r="U603">
        <v>5.7345119999999996</v>
      </c>
      <c r="AD603" t="s">
        <v>2733</v>
      </c>
      <c r="AE603" t="s">
        <v>2734</v>
      </c>
    </row>
    <row r="604" spans="1:31" x14ac:dyDescent="0.3">
      <c r="A604" s="7">
        <v>46286</v>
      </c>
      <c r="B604" s="8">
        <v>0.34375</v>
      </c>
      <c r="C604" s="8">
        <v>0.3576388888888889</v>
      </c>
      <c r="D604" s="8">
        <v>0</v>
      </c>
      <c r="E604">
        <v>0.33</v>
      </c>
      <c r="F604">
        <v>23</v>
      </c>
      <c r="G604" t="s">
        <v>957</v>
      </c>
      <c r="H604" s="8">
        <v>0.3527777777777778</v>
      </c>
      <c r="I604" s="8">
        <v>0.35416666666666669</v>
      </c>
      <c r="L604">
        <v>0.03</v>
      </c>
      <c r="M604">
        <v>0.03</v>
      </c>
      <c r="N604">
        <v>-0.3</v>
      </c>
      <c r="O604" t="s">
        <v>3363</v>
      </c>
      <c r="P604" t="s">
        <v>292</v>
      </c>
      <c r="Q604" t="s">
        <v>3364</v>
      </c>
      <c r="R604">
        <v>0</v>
      </c>
      <c r="S604">
        <v>0</v>
      </c>
      <c r="T604">
        <v>45.189673999999997</v>
      </c>
      <c r="U604">
        <v>5.721368</v>
      </c>
      <c r="AD604" t="s">
        <v>2733</v>
      </c>
      <c r="AE604" t="s">
        <v>2734</v>
      </c>
    </row>
    <row r="605" spans="1:31" x14ac:dyDescent="0.3">
      <c r="A605" s="7">
        <v>46286</v>
      </c>
      <c r="B605" s="8">
        <v>0.16666666666666671</v>
      </c>
      <c r="C605" s="8">
        <v>0.18055555555555561</v>
      </c>
      <c r="D605" s="8">
        <v>0</v>
      </c>
      <c r="E605">
        <v>0.33</v>
      </c>
      <c r="F605">
        <v>20</v>
      </c>
      <c r="G605" t="s">
        <v>950</v>
      </c>
      <c r="O605" t="s">
        <v>3365</v>
      </c>
      <c r="P605" t="s">
        <v>757</v>
      </c>
      <c r="Q605" t="s">
        <v>3366</v>
      </c>
      <c r="R605">
        <v>0</v>
      </c>
      <c r="S605">
        <v>0</v>
      </c>
      <c r="T605">
        <v>45.191066999999997</v>
      </c>
      <c r="U605">
        <v>5.7225849999999996</v>
      </c>
      <c r="AD605" t="s">
        <v>2733</v>
      </c>
      <c r="AE605" t="s">
        <v>2734</v>
      </c>
    </row>
    <row r="606" spans="1:31" x14ac:dyDescent="0.3">
      <c r="A606" s="7">
        <v>46286</v>
      </c>
      <c r="B606" s="8">
        <v>0.33333333333333331</v>
      </c>
      <c r="C606" s="8">
        <v>0.34722222222222221</v>
      </c>
      <c r="D606" s="8">
        <v>0</v>
      </c>
      <c r="E606">
        <v>0.33</v>
      </c>
      <c r="F606">
        <v>46</v>
      </c>
      <c r="G606" t="s">
        <v>963</v>
      </c>
      <c r="O606" t="s">
        <v>2504</v>
      </c>
      <c r="P606" t="s">
        <v>104</v>
      </c>
      <c r="Q606" t="s">
        <v>104</v>
      </c>
      <c r="R606">
        <v>0</v>
      </c>
      <c r="S606">
        <v>0</v>
      </c>
      <c r="T606">
        <v>45.178600000000003</v>
      </c>
      <c r="U606">
        <v>5.708291</v>
      </c>
      <c r="AD606" t="s">
        <v>2733</v>
      </c>
      <c r="AE606" t="s">
        <v>2737</v>
      </c>
    </row>
    <row r="607" spans="1:31" x14ac:dyDescent="0.3">
      <c r="A607" s="7">
        <v>46286</v>
      </c>
      <c r="B607" s="8">
        <v>0.16666666666666671</v>
      </c>
      <c r="C607" s="8">
        <v>0.1736111111111111</v>
      </c>
      <c r="D607" s="8">
        <v>0</v>
      </c>
      <c r="E607">
        <v>0.17</v>
      </c>
      <c r="F607">
        <v>210</v>
      </c>
      <c r="G607" t="s">
        <v>905</v>
      </c>
      <c r="Q607" t="s">
        <v>3216</v>
      </c>
      <c r="R607">
        <v>0</v>
      </c>
      <c r="S607">
        <v>0</v>
      </c>
      <c r="T607">
        <v>45.179605000000002</v>
      </c>
      <c r="U607">
        <v>5.7066030000000003</v>
      </c>
    </row>
    <row r="608" spans="1:31" x14ac:dyDescent="0.3">
      <c r="A608" s="7">
        <v>46286</v>
      </c>
      <c r="B608" s="8">
        <v>0.16666666666666671</v>
      </c>
      <c r="C608" s="8">
        <v>0.1736111111111111</v>
      </c>
      <c r="D608" s="8">
        <v>0</v>
      </c>
      <c r="E608">
        <v>0.17</v>
      </c>
      <c r="F608">
        <v>51</v>
      </c>
      <c r="G608" t="s">
        <v>851</v>
      </c>
      <c r="H608" s="8"/>
      <c r="I608" s="8"/>
      <c r="O608" t="s">
        <v>850</v>
      </c>
      <c r="P608" t="s">
        <v>630</v>
      </c>
      <c r="Q608" t="s">
        <v>3213</v>
      </c>
      <c r="R608">
        <v>0</v>
      </c>
      <c r="S608">
        <v>0</v>
      </c>
      <c r="T608">
        <v>45.362712999999999</v>
      </c>
      <c r="U608">
        <v>5.5913490000000001</v>
      </c>
      <c r="AD608" t="s">
        <v>2733</v>
      </c>
      <c r="AE608" t="s">
        <v>2734</v>
      </c>
    </row>
    <row r="609" spans="1:31" x14ac:dyDescent="0.3">
      <c r="A609" s="7">
        <v>46286</v>
      </c>
      <c r="B609" s="8">
        <v>0.3298611111111111</v>
      </c>
      <c r="C609" s="8">
        <v>0.36458333333333331</v>
      </c>
      <c r="D609" s="8">
        <v>0</v>
      </c>
      <c r="E609">
        <v>0.83</v>
      </c>
      <c r="F609">
        <v>56</v>
      </c>
      <c r="G609" t="s">
        <v>966</v>
      </c>
      <c r="H609" s="8">
        <v>0.3923611111111111</v>
      </c>
      <c r="I609" s="8">
        <v>0.42499999999999999</v>
      </c>
      <c r="L609">
        <v>0.78</v>
      </c>
      <c r="M609">
        <v>0.83</v>
      </c>
      <c r="N609">
        <v>-0.05</v>
      </c>
      <c r="O609" t="s">
        <v>2427</v>
      </c>
      <c r="P609" t="s">
        <v>552</v>
      </c>
      <c r="Q609" t="s">
        <v>552</v>
      </c>
      <c r="R609">
        <v>0</v>
      </c>
      <c r="S609">
        <v>0</v>
      </c>
      <c r="T609">
        <v>45.364766000000003</v>
      </c>
      <c r="U609">
        <v>5.5959459999999996</v>
      </c>
      <c r="AD609" t="s">
        <v>2733</v>
      </c>
      <c r="AE609" t="s">
        <v>2737</v>
      </c>
    </row>
    <row r="610" spans="1:31" x14ac:dyDescent="0.3">
      <c r="A610" s="7">
        <v>46286</v>
      </c>
      <c r="B610" s="8">
        <v>0.29166666666666669</v>
      </c>
      <c r="C610" s="8">
        <v>0.2986111111111111</v>
      </c>
      <c r="D610" s="8">
        <v>0</v>
      </c>
      <c r="E610">
        <v>0.17</v>
      </c>
      <c r="F610">
        <v>1000</v>
      </c>
      <c r="G610" t="s">
        <v>2803</v>
      </c>
      <c r="Q610" t="s">
        <v>3367</v>
      </c>
      <c r="R610">
        <v>0</v>
      </c>
      <c r="S610">
        <v>0</v>
      </c>
      <c r="T610">
        <v>45.215843</v>
      </c>
      <c r="U610">
        <v>5.6930630000000004</v>
      </c>
    </row>
    <row r="611" spans="1:31" x14ac:dyDescent="0.3">
      <c r="A611" s="7">
        <v>46286</v>
      </c>
      <c r="B611" s="8">
        <v>0.29166666666666669</v>
      </c>
      <c r="C611" s="8">
        <v>0.2986111111111111</v>
      </c>
      <c r="D611" s="8">
        <v>0</v>
      </c>
      <c r="E611">
        <v>0.17</v>
      </c>
      <c r="F611">
        <v>46</v>
      </c>
      <c r="G611" t="s">
        <v>963</v>
      </c>
      <c r="O611" t="s">
        <v>3368</v>
      </c>
      <c r="P611" t="s">
        <v>178</v>
      </c>
      <c r="Q611" t="s">
        <v>3369</v>
      </c>
      <c r="R611">
        <v>0</v>
      </c>
      <c r="S611">
        <v>0</v>
      </c>
      <c r="T611">
        <v>45.179831</v>
      </c>
      <c r="U611">
        <v>5.7078860000000002</v>
      </c>
      <c r="AD611" t="s">
        <v>2733</v>
      </c>
      <c r="AE611" t="s">
        <v>2734</v>
      </c>
    </row>
    <row r="612" spans="1:31" x14ac:dyDescent="0.3">
      <c r="A612" s="7">
        <v>46286</v>
      </c>
      <c r="B612" s="8">
        <v>0.16666666666666671</v>
      </c>
      <c r="C612" s="8">
        <v>0.1736111111111111</v>
      </c>
      <c r="D612" s="8">
        <v>0</v>
      </c>
      <c r="E612">
        <v>0.17</v>
      </c>
      <c r="F612">
        <v>301</v>
      </c>
      <c r="G612" t="s">
        <v>2803</v>
      </c>
      <c r="Q612" t="s">
        <v>1799</v>
      </c>
      <c r="R612">
        <v>0</v>
      </c>
      <c r="S612">
        <v>0</v>
      </c>
      <c r="T612">
        <v>45.363452000000002</v>
      </c>
      <c r="U612">
        <v>5.6051859999999998</v>
      </c>
    </row>
    <row r="613" spans="1:31" x14ac:dyDescent="0.3">
      <c r="A613" s="7">
        <v>46286</v>
      </c>
      <c r="B613" s="8">
        <v>0.33333333333333331</v>
      </c>
      <c r="C613" s="8">
        <v>0.37847222222222221</v>
      </c>
      <c r="D613" s="8">
        <v>0</v>
      </c>
      <c r="E613">
        <v>1.08</v>
      </c>
      <c r="F613">
        <v>91</v>
      </c>
      <c r="G613" t="s">
        <v>971</v>
      </c>
      <c r="O613" t="s">
        <v>1262</v>
      </c>
      <c r="P613" t="s">
        <v>337</v>
      </c>
      <c r="Q613" t="s">
        <v>1265</v>
      </c>
      <c r="R613">
        <v>0</v>
      </c>
      <c r="S613">
        <v>0</v>
      </c>
      <c r="T613">
        <v>45.170650999999999</v>
      </c>
      <c r="U613">
        <v>5.758642</v>
      </c>
      <c r="AD613" t="s">
        <v>2733</v>
      </c>
      <c r="AE613" t="s">
        <v>2737</v>
      </c>
    </row>
    <row r="614" spans="1:31" x14ac:dyDescent="0.3">
      <c r="A614" s="7">
        <v>46286</v>
      </c>
      <c r="B614" s="8">
        <v>0.33333333333333331</v>
      </c>
      <c r="C614" s="8">
        <v>0.34722222222222221</v>
      </c>
      <c r="D614" s="8">
        <v>0</v>
      </c>
      <c r="E614">
        <v>0.33</v>
      </c>
      <c r="F614">
        <v>85</v>
      </c>
      <c r="G614" t="s">
        <v>866</v>
      </c>
      <c r="Q614" t="s">
        <v>821</v>
      </c>
      <c r="R614">
        <v>0</v>
      </c>
      <c r="S614">
        <v>0</v>
      </c>
      <c r="T614">
        <v>45.365777999999999</v>
      </c>
      <c r="U614">
        <v>5.5901800000000001</v>
      </c>
    </row>
    <row r="615" spans="1:31" x14ac:dyDescent="0.3">
      <c r="A615" s="7">
        <v>46286</v>
      </c>
      <c r="B615" s="8">
        <v>0.33333333333333331</v>
      </c>
      <c r="C615" s="8">
        <v>0.34722222222222221</v>
      </c>
      <c r="D615" s="8">
        <v>0</v>
      </c>
      <c r="E615">
        <v>0.33</v>
      </c>
      <c r="F615">
        <v>20</v>
      </c>
      <c r="G615" t="s">
        <v>950</v>
      </c>
      <c r="H615" s="8"/>
      <c r="I615" s="8"/>
      <c r="O615" t="s">
        <v>2115</v>
      </c>
      <c r="P615" t="s">
        <v>132</v>
      </c>
      <c r="Q615" t="s">
        <v>3370</v>
      </c>
      <c r="R615">
        <v>0</v>
      </c>
      <c r="S615">
        <v>0</v>
      </c>
      <c r="T615">
        <v>45.190461999999997</v>
      </c>
      <c r="U615">
        <v>5.723516</v>
      </c>
      <c r="AD615" t="s">
        <v>2733</v>
      </c>
      <c r="AE615" t="s">
        <v>2737</v>
      </c>
    </row>
    <row r="616" spans="1:31" x14ac:dyDescent="0.3">
      <c r="A616" s="7">
        <v>46286</v>
      </c>
      <c r="B616" s="8">
        <v>0.29166666666666669</v>
      </c>
      <c r="C616" s="8">
        <v>0.30208333333333331</v>
      </c>
      <c r="D616" s="8">
        <v>0</v>
      </c>
      <c r="E616">
        <v>0.25</v>
      </c>
      <c r="F616">
        <v>44</v>
      </c>
      <c r="G616" t="s">
        <v>865</v>
      </c>
      <c r="O616" t="s">
        <v>3371</v>
      </c>
      <c r="P616" t="s">
        <v>99</v>
      </c>
      <c r="Q616" t="s">
        <v>3372</v>
      </c>
      <c r="R616">
        <v>0</v>
      </c>
      <c r="S616">
        <v>0</v>
      </c>
      <c r="T616">
        <v>45.188929999999999</v>
      </c>
      <c r="U616">
        <v>5.7123470000000003</v>
      </c>
      <c r="AD616" t="s">
        <v>2733</v>
      </c>
      <c r="AE616" t="s">
        <v>2734</v>
      </c>
    </row>
    <row r="617" spans="1:31" x14ac:dyDescent="0.3">
      <c r="A617" s="7">
        <v>46286</v>
      </c>
      <c r="B617" s="8">
        <v>0.33333333333333331</v>
      </c>
      <c r="C617" s="8">
        <v>0.34722222222222221</v>
      </c>
      <c r="D617" s="8">
        <v>0</v>
      </c>
      <c r="E617">
        <v>0.33</v>
      </c>
      <c r="F617">
        <v>85</v>
      </c>
      <c r="G617" t="s">
        <v>866</v>
      </c>
      <c r="H617" s="8">
        <v>0.30069444444444438</v>
      </c>
      <c r="I617" s="8">
        <v>0.33680555555555558</v>
      </c>
      <c r="L617">
        <v>0.87</v>
      </c>
      <c r="M617">
        <v>0.87</v>
      </c>
      <c r="N617">
        <v>0.53</v>
      </c>
      <c r="O617" t="s">
        <v>2649</v>
      </c>
      <c r="P617" t="s">
        <v>384</v>
      </c>
      <c r="Q617" t="s">
        <v>384</v>
      </c>
      <c r="R617">
        <v>0</v>
      </c>
      <c r="S617">
        <v>0</v>
      </c>
      <c r="T617">
        <v>45.237121999999999</v>
      </c>
      <c r="U617">
        <v>5.850041</v>
      </c>
      <c r="AD617" t="s">
        <v>2733</v>
      </c>
      <c r="AE617" t="s">
        <v>2737</v>
      </c>
    </row>
    <row r="618" spans="1:31" x14ac:dyDescent="0.3">
      <c r="A618" s="7">
        <v>46286</v>
      </c>
      <c r="B618" s="8">
        <v>0.33333333333333331</v>
      </c>
      <c r="C618" s="8">
        <v>0.34722222222222221</v>
      </c>
      <c r="D618" s="8">
        <v>0</v>
      </c>
      <c r="E618">
        <v>0.33</v>
      </c>
      <c r="F618">
        <v>52</v>
      </c>
      <c r="G618" t="s">
        <v>847</v>
      </c>
      <c r="O618" t="s">
        <v>1435</v>
      </c>
      <c r="P618" t="s">
        <v>1437</v>
      </c>
      <c r="Q618" t="s">
        <v>3373</v>
      </c>
      <c r="R618">
        <v>0</v>
      </c>
      <c r="S618">
        <v>0</v>
      </c>
      <c r="T618">
        <v>45.182681000000002</v>
      </c>
      <c r="U618">
        <v>5.7249639999999999</v>
      </c>
      <c r="AD618" t="s">
        <v>2733</v>
      </c>
      <c r="AE618" t="s">
        <v>2737</v>
      </c>
    </row>
    <row r="619" spans="1:31" x14ac:dyDescent="0.3">
      <c r="A619" s="7">
        <v>46286</v>
      </c>
      <c r="B619" s="8">
        <v>0.29166666666666669</v>
      </c>
      <c r="C619" s="8">
        <v>0.30555555555555558</v>
      </c>
      <c r="D619" s="8">
        <v>0</v>
      </c>
      <c r="E619">
        <v>0.33</v>
      </c>
      <c r="F619">
        <v>86</v>
      </c>
      <c r="G619" t="s">
        <v>861</v>
      </c>
      <c r="H619" s="8">
        <v>0.29444444444444451</v>
      </c>
      <c r="I619" s="8">
        <v>0.63472222222222219</v>
      </c>
      <c r="L619">
        <v>8.17</v>
      </c>
      <c r="M619">
        <v>8.17</v>
      </c>
      <c r="N619">
        <v>7.83</v>
      </c>
      <c r="O619" t="s">
        <v>3374</v>
      </c>
      <c r="P619" t="s">
        <v>456</v>
      </c>
      <c r="Q619" t="s">
        <v>3375</v>
      </c>
      <c r="R619">
        <v>0</v>
      </c>
      <c r="S619">
        <v>0</v>
      </c>
      <c r="T619">
        <v>45.167710999999997</v>
      </c>
      <c r="U619">
        <v>5.7281950000000004</v>
      </c>
      <c r="AD619" t="s">
        <v>2733</v>
      </c>
      <c r="AE619" t="s">
        <v>2734</v>
      </c>
    </row>
    <row r="620" spans="1:31" x14ac:dyDescent="0.3">
      <c r="A620" s="7">
        <v>46286</v>
      </c>
      <c r="B620" s="8">
        <v>0.35416666666666669</v>
      </c>
      <c r="C620" s="8">
        <v>0.36805555555555558</v>
      </c>
      <c r="D620" s="8">
        <v>0</v>
      </c>
      <c r="E620">
        <v>0.33</v>
      </c>
      <c r="F620">
        <v>210</v>
      </c>
      <c r="G620" t="s">
        <v>905</v>
      </c>
      <c r="Q620" t="s">
        <v>805</v>
      </c>
      <c r="R620">
        <v>0</v>
      </c>
      <c r="S620">
        <v>0</v>
      </c>
      <c r="T620">
        <v>45.168743999999997</v>
      </c>
      <c r="U620">
        <v>5.7258769999999997</v>
      </c>
    </row>
    <row r="621" spans="1:31" x14ac:dyDescent="0.3">
      <c r="A621" s="7">
        <v>46286</v>
      </c>
      <c r="B621" s="8">
        <v>0.33333333333333331</v>
      </c>
      <c r="C621" s="8">
        <v>0.34375</v>
      </c>
      <c r="D621" s="8">
        <v>0</v>
      </c>
      <c r="E621">
        <v>0.25</v>
      </c>
      <c r="F621">
        <v>11</v>
      </c>
      <c r="G621" t="s">
        <v>895</v>
      </c>
      <c r="R621">
        <v>0</v>
      </c>
      <c r="S621">
        <v>0</v>
      </c>
      <c r="T621">
        <v>45.185983</v>
      </c>
      <c r="U621">
        <v>5.7123100000000004</v>
      </c>
    </row>
    <row r="622" spans="1:31" x14ac:dyDescent="0.3">
      <c r="A622" s="7">
        <v>46286</v>
      </c>
      <c r="B622" s="8">
        <v>0.21875</v>
      </c>
      <c r="C622" s="8">
        <v>0.22569444444444439</v>
      </c>
      <c r="D622" s="8">
        <v>0</v>
      </c>
      <c r="E622">
        <v>0.17</v>
      </c>
      <c r="F622">
        <v>78</v>
      </c>
      <c r="G622" t="s">
        <v>977</v>
      </c>
      <c r="O622" t="s">
        <v>3376</v>
      </c>
      <c r="P622" t="s">
        <v>606</v>
      </c>
      <c r="Q622" t="s">
        <v>3377</v>
      </c>
      <c r="R622">
        <v>0</v>
      </c>
      <c r="S622">
        <v>0</v>
      </c>
      <c r="T622">
        <v>45.367356999999998</v>
      </c>
      <c r="U622">
        <v>5.5849169999999999</v>
      </c>
      <c r="AD622" t="s">
        <v>2733</v>
      </c>
      <c r="AE622" t="s">
        <v>2734</v>
      </c>
    </row>
    <row r="623" spans="1:31" x14ac:dyDescent="0.3">
      <c r="A623" s="7">
        <v>46286</v>
      </c>
      <c r="B623" s="8">
        <v>0.22222222222222221</v>
      </c>
      <c r="C623" s="8">
        <v>0.2361111111111111</v>
      </c>
      <c r="D623" s="8">
        <v>0</v>
      </c>
      <c r="E623">
        <v>0.33</v>
      </c>
      <c r="F623">
        <v>23</v>
      </c>
      <c r="G623" t="s">
        <v>957</v>
      </c>
      <c r="H623" s="8">
        <v>0.52569444444444446</v>
      </c>
      <c r="I623" s="8">
        <v>0.52777777777777779</v>
      </c>
      <c r="L623">
        <v>0.05</v>
      </c>
      <c r="M623">
        <v>0.05</v>
      </c>
      <c r="N623">
        <v>-0.28000000000000003</v>
      </c>
      <c r="O623" t="s">
        <v>3378</v>
      </c>
      <c r="P623" t="s">
        <v>207</v>
      </c>
      <c r="Q623" t="s">
        <v>3379</v>
      </c>
      <c r="R623">
        <v>0</v>
      </c>
      <c r="S623">
        <v>0</v>
      </c>
      <c r="T623">
        <v>45.196975999999999</v>
      </c>
      <c r="U623">
        <v>5.7354219999999998</v>
      </c>
      <c r="AD623" t="s">
        <v>2733</v>
      </c>
      <c r="AE623" t="s">
        <v>2734</v>
      </c>
    </row>
    <row r="624" spans="1:31" x14ac:dyDescent="0.3">
      <c r="A624" s="7">
        <v>46286</v>
      </c>
      <c r="B624" s="8">
        <v>0.3576388888888889</v>
      </c>
      <c r="C624" s="8">
        <v>0.37152777777777779</v>
      </c>
      <c r="D624" s="8">
        <v>0</v>
      </c>
      <c r="E624">
        <v>0.33</v>
      </c>
      <c r="F624">
        <v>23</v>
      </c>
      <c r="G624" t="s">
        <v>957</v>
      </c>
      <c r="H624" s="8">
        <v>0.43888888888888888</v>
      </c>
      <c r="I624" s="8">
        <v>0.44305555555555548</v>
      </c>
      <c r="L624">
        <v>0.1</v>
      </c>
      <c r="M624">
        <v>0.1</v>
      </c>
      <c r="N624">
        <v>-0.23</v>
      </c>
      <c r="O624" t="s">
        <v>3380</v>
      </c>
      <c r="P624" t="s">
        <v>392</v>
      </c>
      <c r="Q624" t="s">
        <v>3381</v>
      </c>
      <c r="R624">
        <v>0</v>
      </c>
      <c r="S624">
        <v>0</v>
      </c>
      <c r="T624">
        <v>45.182749999999999</v>
      </c>
      <c r="U624">
        <v>5.7480070000000003</v>
      </c>
      <c r="AD624" t="s">
        <v>2733</v>
      </c>
      <c r="AE624" t="s">
        <v>2734</v>
      </c>
    </row>
    <row r="625" spans="1:31" x14ac:dyDescent="0.3">
      <c r="A625" s="7">
        <v>46286</v>
      </c>
      <c r="B625" s="8">
        <v>0.33333333333333331</v>
      </c>
      <c r="C625" s="8">
        <v>0.46875</v>
      </c>
      <c r="D625" s="8">
        <v>0</v>
      </c>
      <c r="E625">
        <v>3.25</v>
      </c>
      <c r="F625">
        <v>43</v>
      </c>
      <c r="G625" t="s">
        <v>849</v>
      </c>
      <c r="H625" s="8"/>
      <c r="I625" s="8"/>
      <c r="O625" t="s">
        <v>1151</v>
      </c>
      <c r="P625" t="s">
        <v>263</v>
      </c>
      <c r="Q625" t="s">
        <v>263</v>
      </c>
      <c r="R625">
        <v>0</v>
      </c>
      <c r="S625">
        <v>0</v>
      </c>
      <c r="T625">
        <v>45.245221999999998</v>
      </c>
      <c r="U625">
        <v>5.6715299999999997</v>
      </c>
      <c r="AD625" t="s">
        <v>2733</v>
      </c>
      <c r="AE625" t="s">
        <v>2737</v>
      </c>
    </row>
    <row r="626" spans="1:31" x14ac:dyDescent="0.3">
      <c r="A626" s="7">
        <v>46286</v>
      </c>
      <c r="B626" s="8">
        <v>0.33333333333333331</v>
      </c>
      <c r="C626" s="8">
        <v>0.36458333333333331</v>
      </c>
      <c r="D626" s="8">
        <v>0</v>
      </c>
      <c r="E626">
        <v>0.75</v>
      </c>
      <c r="F626">
        <v>16</v>
      </c>
      <c r="G626" t="s">
        <v>853</v>
      </c>
      <c r="O626" t="s">
        <v>2139</v>
      </c>
      <c r="P626" t="s">
        <v>238</v>
      </c>
      <c r="Q626" t="s">
        <v>238</v>
      </c>
      <c r="R626">
        <v>0</v>
      </c>
      <c r="S626">
        <v>0</v>
      </c>
      <c r="T626">
        <v>45.184272999999997</v>
      </c>
      <c r="U626">
        <v>5.7117100000000001</v>
      </c>
      <c r="AD626" t="s">
        <v>2733</v>
      </c>
      <c r="AE626" t="s">
        <v>2737</v>
      </c>
    </row>
    <row r="627" spans="1:31" x14ac:dyDescent="0.3">
      <c r="A627" s="7">
        <v>46286</v>
      </c>
      <c r="B627" s="8">
        <v>0.16666666666666671</v>
      </c>
      <c r="C627" s="8">
        <v>0.17708333333333329</v>
      </c>
      <c r="D627" s="8">
        <v>0</v>
      </c>
      <c r="E627">
        <v>0.25</v>
      </c>
      <c r="F627">
        <v>35</v>
      </c>
      <c r="G627" t="s">
        <v>2803</v>
      </c>
      <c r="Q627" t="s">
        <v>812</v>
      </c>
      <c r="R627">
        <v>0</v>
      </c>
      <c r="S627">
        <v>0</v>
      </c>
      <c r="T627">
        <v>45.188929999999999</v>
      </c>
      <c r="U627">
        <v>5.7123470000000003</v>
      </c>
    </row>
    <row r="628" spans="1:31" x14ac:dyDescent="0.3">
      <c r="A628" s="7">
        <v>46286</v>
      </c>
      <c r="B628" s="8">
        <v>0.29166666666666669</v>
      </c>
      <c r="C628" s="8">
        <v>0.2986111111111111</v>
      </c>
      <c r="D628" s="8">
        <v>0</v>
      </c>
      <c r="E628">
        <v>0.17</v>
      </c>
      <c r="F628">
        <v>46</v>
      </c>
      <c r="G628" t="s">
        <v>963</v>
      </c>
      <c r="O628" t="s">
        <v>3382</v>
      </c>
      <c r="P628" t="s">
        <v>712</v>
      </c>
      <c r="Q628" t="s">
        <v>3383</v>
      </c>
      <c r="R628">
        <v>0</v>
      </c>
      <c r="S628">
        <v>0</v>
      </c>
      <c r="T628">
        <v>45.189543999999998</v>
      </c>
      <c r="U628">
        <v>5.6851929999999999</v>
      </c>
      <c r="AD628" t="s">
        <v>2733</v>
      </c>
      <c r="AE628" t="s">
        <v>2734</v>
      </c>
    </row>
    <row r="629" spans="1:31" x14ac:dyDescent="0.3">
      <c r="A629" s="7">
        <v>46286</v>
      </c>
      <c r="B629" s="8">
        <v>0.375</v>
      </c>
      <c r="C629" s="8">
        <v>0.39583333333333331</v>
      </c>
      <c r="D629" s="8">
        <v>0</v>
      </c>
      <c r="E629">
        <v>0.5</v>
      </c>
      <c r="F629">
        <v>91</v>
      </c>
      <c r="G629" t="s">
        <v>971</v>
      </c>
      <c r="H629" s="8"/>
      <c r="I629" s="8"/>
      <c r="O629" t="s">
        <v>3384</v>
      </c>
      <c r="P629" t="s">
        <v>662</v>
      </c>
      <c r="Q629" t="s">
        <v>3385</v>
      </c>
      <c r="R629">
        <v>0</v>
      </c>
      <c r="S629">
        <v>0</v>
      </c>
      <c r="T629">
        <v>45.175713999999999</v>
      </c>
      <c r="U629">
        <v>5.753374</v>
      </c>
      <c r="AD629" t="s">
        <v>2733</v>
      </c>
      <c r="AE629" t="s">
        <v>3386</v>
      </c>
    </row>
    <row r="630" spans="1:31" x14ac:dyDescent="0.3">
      <c r="A630" s="7">
        <v>46286</v>
      </c>
      <c r="B630" s="8">
        <v>0.33333333333333331</v>
      </c>
      <c r="C630" s="8">
        <v>0.34722222222222221</v>
      </c>
      <c r="D630" s="8">
        <v>0</v>
      </c>
      <c r="E630">
        <v>0.33</v>
      </c>
      <c r="F630">
        <v>200</v>
      </c>
      <c r="G630" t="s">
        <v>949</v>
      </c>
      <c r="H630" s="8"/>
      <c r="I630" s="8"/>
      <c r="O630" t="s">
        <v>1106</v>
      </c>
      <c r="P630" t="s">
        <v>391</v>
      </c>
      <c r="Q630" t="s">
        <v>1109</v>
      </c>
      <c r="R630">
        <v>0</v>
      </c>
      <c r="S630">
        <v>0</v>
      </c>
      <c r="T630">
        <v>45.362188000000003</v>
      </c>
      <c r="U630">
        <v>5.5878930000000002</v>
      </c>
      <c r="AD630" t="s">
        <v>2733</v>
      </c>
      <c r="AE630" t="s">
        <v>2737</v>
      </c>
    </row>
    <row r="631" spans="1:31" x14ac:dyDescent="0.3">
      <c r="A631" s="7">
        <v>46286</v>
      </c>
      <c r="B631" s="8">
        <v>0.33333333333333331</v>
      </c>
      <c r="C631" s="8">
        <v>0.35416666666666669</v>
      </c>
      <c r="D631" s="8">
        <v>0</v>
      </c>
      <c r="E631">
        <v>0.5</v>
      </c>
      <c r="F631">
        <v>76</v>
      </c>
      <c r="G631" t="s">
        <v>863</v>
      </c>
      <c r="O631" t="s">
        <v>1667</v>
      </c>
      <c r="P631" t="s">
        <v>139</v>
      </c>
      <c r="Q631" t="s">
        <v>139</v>
      </c>
      <c r="R631">
        <v>0</v>
      </c>
      <c r="S631">
        <v>0</v>
      </c>
      <c r="T631">
        <v>45.193545999999998</v>
      </c>
      <c r="U631">
        <v>5.7151550000000002</v>
      </c>
      <c r="AD631" t="s">
        <v>2733</v>
      </c>
      <c r="AE631" t="s">
        <v>2737</v>
      </c>
    </row>
    <row r="632" spans="1:31" x14ac:dyDescent="0.3">
      <c r="A632" s="7">
        <v>46286</v>
      </c>
      <c r="B632" s="8">
        <v>0.16666666666666671</v>
      </c>
      <c r="C632" s="8">
        <v>0.1736111111111111</v>
      </c>
      <c r="D632" s="8">
        <v>0</v>
      </c>
      <c r="E632">
        <v>0.17</v>
      </c>
      <c r="F632">
        <v>29</v>
      </c>
      <c r="G632" t="s">
        <v>859</v>
      </c>
      <c r="O632" t="s">
        <v>3226</v>
      </c>
      <c r="P632" t="s">
        <v>472</v>
      </c>
      <c r="Q632" t="s">
        <v>3227</v>
      </c>
      <c r="R632">
        <v>0</v>
      </c>
      <c r="S632">
        <v>0</v>
      </c>
      <c r="T632">
        <v>45.187396</v>
      </c>
      <c r="U632">
        <v>5.7178760000000004</v>
      </c>
      <c r="AD632" t="s">
        <v>2733</v>
      </c>
      <c r="AE632" t="s">
        <v>2734</v>
      </c>
    </row>
    <row r="633" spans="1:31" x14ac:dyDescent="0.3">
      <c r="A633" s="7">
        <v>46286</v>
      </c>
      <c r="B633" s="8">
        <v>0.16666666666666671</v>
      </c>
      <c r="C633" s="8">
        <v>0.1736111111111111</v>
      </c>
      <c r="D633" s="8">
        <v>0</v>
      </c>
      <c r="E633">
        <v>0.17</v>
      </c>
      <c r="F633">
        <v>43</v>
      </c>
      <c r="G633" t="s">
        <v>849</v>
      </c>
      <c r="O633" t="s">
        <v>3231</v>
      </c>
      <c r="P633" t="s">
        <v>263</v>
      </c>
      <c r="Q633" t="s">
        <v>3232</v>
      </c>
      <c r="R633">
        <v>0</v>
      </c>
      <c r="S633">
        <v>0</v>
      </c>
      <c r="T633">
        <v>45.245221999999998</v>
      </c>
      <c r="U633">
        <v>5.6715299999999997</v>
      </c>
      <c r="AD633" t="s">
        <v>2733</v>
      </c>
      <c r="AE633" t="s">
        <v>2734</v>
      </c>
    </row>
    <row r="634" spans="1:31" x14ac:dyDescent="0.3">
      <c r="A634" s="7">
        <v>46286</v>
      </c>
      <c r="B634" s="8">
        <v>0.33333333333333331</v>
      </c>
      <c r="C634" s="8">
        <v>0.35416666666666669</v>
      </c>
      <c r="D634" s="8">
        <v>0</v>
      </c>
      <c r="E634">
        <v>0.5</v>
      </c>
      <c r="F634">
        <v>301</v>
      </c>
      <c r="G634" t="s">
        <v>2803</v>
      </c>
      <c r="Q634" t="s">
        <v>459</v>
      </c>
      <c r="R634">
        <v>0</v>
      </c>
      <c r="S634">
        <v>0</v>
      </c>
      <c r="T634">
        <v>45.188403000000001</v>
      </c>
      <c r="U634">
        <v>5.7183289999999998</v>
      </c>
    </row>
    <row r="635" spans="1:31" x14ac:dyDescent="0.3">
      <c r="A635" s="7">
        <v>46286</v>
      </c>
      <c r="B635" s="8">
        <v>0.33333333333333331</v>
      </c>
      <c r="C635" s="8">
        <v>0.40277777777777779</v>
      </c>
      <c r="D635" s="8">
        <v>0</v>
      </c>
      <c r="E635">
        <v>1.67</v>
      </c>
      <c r="F635">
        <v>100</v>
      </c>
      <c r="G635" t="s">
        <v>967</v>
      </c>
      <c r="H635" s="8">
        <v>0.43125000000000002</v>
      </c>
      <c r="I635" s="8">
        <v>0.46388888888888891</v>
      </c>
      <c r="L635">
        <v>0.78</v>
      </c>
      <c r="M635">
        <v>0.78</v>
      </c>
      <c r="N635">
        <v>-0.88</v>
      </c>
      <c r="O635" t="s">
        <v>1358</v>
      </c>
      <c r="P635" t="s">
        <v>623</v>
      </c>
      <c r="Q635" t="s">
        <v>623</v>
      </c>
      <c r="R635">
        <v>0</v>
      </c>
      <c r="S635">
        <v>0</v>
      </c>
      <c r="T635">
        <v>45.210430000000002</v>
      </c>
      <c r="U635">
        <v>5.6671319999999996</v>
      </c>
      <c r="AD635" t="s">
        <v>2733</v>
      </c>
      <c r="AE635" t="s">
        <v>2737</v>
      </c>
    </row>
    <row r="636" spans="1:31" x14ac:dyDescent="0.3">
      <c r="A636" s="7">
        <v>46286</v>
      </c>
      <c r="B636" s="8">
        <v>0.33333333333333331</v>
      </c>
      <c r="C636" s="8">
        <v>0.34722222222222221</v>
      </c>
      <c r="D636" s="8">
        <v>0</v>
      </c>
      <c r="E636">
        <v>0.33</v>
      </c>
      <c r="F636">
        <v>52</v>
      </c>
      <c r="G636" t="s">
        <v>847</v>
      </c>
      <c r="O636" t="s">
        <v>1435</v>
      </c>
      <c r="P636" t="s">
        <v>1437</v>
      </c>
      <c r="Q636" t="s">
        <v>3373</v>
      </c>
      <c r="R636">
        <v>0</v>
      </c>
      <c r="S636">
        <v>0</v>
      </c>
      <c r="T636">
        <v>45.182681000000002</v>
      </c>
      <c r="U636">
        <v>5.7249639999999999</v>
      </c>
      <c r="AD636" t="s">
        <v>2733</v>
      </c>
      <c r="AE636" t="s">
        <v>2737</v>
      </c>
    </row>
    <row r="637" spans="1:31" x14ac:dyDescent="0.3">
      <c r="A637" s="7">
        <v>46286</v>
      </c>
      <c r="B637" s="8">
        <v>0.29166666666666669</v>
      </c>
      <c r="C637" s="8">
        <v>0.33680555555555558</v>
      </c>
      <c r="D637" s="8">
        <v>0</v>
      </c>
      <c r="E637">
        <v>1.08</v>
      </c>
      <c r="F637">
        <v>33</v>
      </c>
      <c r="G637" t="s">
        <v>3006</v>
      </c>
      <c r="O637" t="s">
        <v>2220</v>
      </c>
      <c r="P637" t="s">
        <v>749</v>
      </c>
      <c r="Q637" t="s">
        <v>2223</v>
      </c>
      <c r="R637">
        <v>0</v>
      </c>
      <c r="S637">
        <v>0</v>
      </c>
      <c r="T637">
        <v>45.141494000000002</v>
      </c>
      <c r="U637">
        <v>5.8285429999999998</v>
      </c>
      <c r="AD637" t="s">
        <v>2733</v>
      </c>
      <c r="AE637" t="s">
        <v>2737</v>
      </c>
    </row>
    <row r="638" spans="1:31" x14ac:dyDescent="0.3">
      <c r="A638" s="7">
        <v>46286</v>
      </c>
      <c r="B638" s="8">
        <v>0.29166666666666669</v>
      </c>
      <c r="C638" s="8">
        <v>0.2986111111111111</v>
      </c>
      <c r="D638" s="8">
        <v>0</v>
      </c>
      <c r="E638">
        <v>0.17</v>
      </c>
      <c r="F638">
        <v>29</v>
      </c>
      <c r="G638" t="s">
        <v>859</v>
      </c>
      <c r="O638" t="s">
        <v>3387</v>
      </c>
      <c r="P638" t="s">
        <v>168</v>
      </c>
      <c r="Q638" t="s">
        <v>3388</v>
      </c>
      <c r="R638">
        <v>0</v>
      </c>
      <c r="S638">
        <v>0</v>
      </c>
      <c r="T638">
        <v>45.191439000000003</v>
      </c>
      <c r="U638">
        <v>5.7271229999999997</v>
      </c>
      <c r="AD638" t="s">
        <v>2733</v>
      </c>
      <c r="AE638" t="s">
        <v>2734</v>
      </c>
    </row>
    <row r="639" spans="1:31" x14ac:dyDescent="0.3">
      <c r="A639" s="7">
        <v>46286</v>
      </c>
      <c r="B639" s="8">
        <v>0.33333333333333331</v>
      </c>
      <c r="C639" s="8">
        <v>0.34722222222222221</v>
      </c>
      <c r="D639" s="8">
        <v>0</v>
      </c>
      <c r="E639">
        <v>0.33</v>
      </c>
      <c r="F639">
        <v>76</v>
      </c>
      <c r="G639" t="s">
        <v>965</v>
      </c>
      <c r="H639" s="8">
        <v>0.46388888888888891</v>
      </c>
      <c r="L639">
        <v>-11.13</v>
      </c>
      <c r="O639" t="s">
        <v>1871</v>
      </c>
      <c r="P639" t="s">
        <v>480</v>
      </c>
      <c r="Q639" t="s">
        <v>480</v>
      </c>
      <c r="R639">
        <v>0</v>
      </c>
      <c r="S639">
        <v>0</v>
      </c>
      <c r="T639">
        <v>45.057284000000003</v>
      </c>
      <c r="U639">
        <v>5.6685739999999996</v>
      </c>
      <c r="AD639" t="s">
        <v>2733</v>
      </c>
      <c r="AE639" t="s">
        <v>2737</v>
      </c>
    </row>
    <row r="640" spans="1:31" x14ac:dyDescent="0.3">
      <c r="A640" s="7">
        <v>46286</v>
      </c>
      <c r="B640" s="8">
        <v>0.16666666666666671</v>
      </c>
      <c r="C640" s="8">
        <v>0.1736111111111111</v>
      </c>
      <c r="D640" s="8">
        <v>0</v>
      </c>
      <c r="E640">
        <v>0.17</v>
      </c>
      <c r="F640">
        <v>16</v>
      </c>
      <c r="G640" t="s">
        <v>853</v>
      </c>
      <c r="O640" t="s">
        <v>852</v>
      </c>
      <c r="P640" t="s">
        <v>806</v>
      </c>
      <c r="Q640" t="s">
        <v>3230</v>
      </c>
      <c r="R640">
        <v>0</v>
      </c>
      <c r="S640">
        <v>0</v>
      </c>
      <c r="T640">
        <v>45.184745999999997</v>
      </c>
      <c r="U640">
        <v>5.7144760000000003</v>
      </c>
      <c r="AD640" t="s">
        <v>2733</v>
      </c>
      <c r="AE640" t="s">
        <v>2734</v>
      </c>
    </row>
    <row r="641" spans="1:31" x14ac:dyDescent="0.3">
      <c r="A641" s="7">
        <v>46286</v>
      </c>
      <c r="B641" s="8">
        <v>0.33333333333333331</v>
      </c>
      <c r="C641" s="8">
        <v>0.375</v>
      </c>
      <c r="D641" s="8">
        <v>0</v>
      </c>
      <c r="E641">
        <v>1</v>
      </c>
      <c r="F641">
        <v>85</v>
      </c>
      <c r="G641" t="s">
        <v>866</v>
      </c>
      <c r="H641" s="8">
        <v>0.40486111111111112</v>
      </c>
      <c r="I641" s="8">
        <v>0.43680555555555561</v>
      </c>
      <c r="L641">
        <v>0.77</v>
      </c>
      <c r="M641">
        <v>0.77</v>
      </c>
      <c r="N641">
        <v>-0.23</v>
      </c>
      <c r="O641" t="s">
        <v>1244</v>
      </c>
      <c r="P641" t="s">
        <v>249</v>
      </c>
      <c r="Q641" t="s">
        <v>249</v>
      </c>
      <c r="R641">
        <v>0</v>
      </c>
      <c r="S641">
        <v>0</v>
      </c>
      <c r="T641">
        <v>45.234296000000001</v>
      </c>
      <c r="U641">
        <v>5.817666</v>
      </c>
      <c r="AD641" t="s">
        <v>2733</v>
      </c>
      <c r="AE641" t="s">
        <v>2737</v>
      </c>
    </row>
    <row r="642" spans="1:31" x14ac:dyDescent="0.3">
      <c r="A642" s="7">
        <v>46286</v>
      </c>
      <c r="B642" s="8">
        <v>0.33333333333333331</v>
      </c>
      <c r="C642" s="8">
        <v>0.37847222222222221</v>
      </c>
      <c r="D642" s="8">
        <v>0</v>
      </c>
      <c r="E642">
        <v>1.08</v>
      </c>
      <c r="F642">
        <v>72</v>
      </c>
      <c r="G642" t="s">
        <v>978</v>
      </c>
      <c r="O642" t="s">
        <v>1128</v>
      </c>
      <c r="P642" t="s">
        <v>246</v>
      </c>
      <c r="Q642" t="s">
        <v>1131</v>
      </c>
      <c r="R642">
        <v>0</v>
      </c>
      <c r="S642">
        <v>0</v>
      </c>
      <c r="T642">
        <v>45.555605999999997</v>
      </c>
      <c r="U642">
        <v>5.9126310000000002</v>
      </c>
      <c r="AD642" t="s">
        <v>2733</v>
      </c>
      <c r="AE642" t="s">
        <v>2737</v>
      </c>
    </row>
    <row r="643" spans="1:31" x14ac:dyDescent="0.3">
      <c r="A643" s="7">
        <v>46286</v>
      </c>
      <c r="B643" s="8">
        <v>0.16666666666666671</v>
      </c>
      <c r="C643" s="8">
        <v>0.1736111111111111</v>
      </c>
      <c r="D643" s="8">
        <v>0</v>
      </c>
      <c r="E643">
        <v>0.17</v>
      </c>
      <c r="F643">
        <v>82</v>
      </c>
      <c r="G643" t="s">
        <v>954</v>
      </c>
      <c r="O643" t="s">
        <v>3238</v>
      </c>
      <c r="P643" t="s">
        <v>174</v>
      </c>
      <c r="Q643" t="s">
        <v>3239</v>
      </c>
      <c r="R643">
        <v>0</v>
      </c>
      <c r="S643">
        <v>0</v>
      </c>
      <c r="T643">
        <v>45.180501999999997</v>
      </c>
      <c r="U643">
        <v>5.7300690000000003</v>
      </c>
      <c r="AD643" t="s">
        <v>2733</v>
      </c>
      <c r="AE643" t="s">
        <v>2734</v>
      </c>
    </row>
    <row r="644" spans="1:31" x14ac:dyDescent="0.3">
      <c r="A644" s="7">
        <v>46286</v>
      </c>
      <c r="B644" s="8">
        <v>0.17708333333333329</v>
      </c>
      <c r="C644" s="8">
        <v>0.1875</v>
      </c>
      <c r="D644" s="8">
        <v>0</v>
      </c>
      <c r="E644">
        <v>0.25</v>
      </c>
      <c r="F644">
        <v>54</v>
      </c>
      <c r="G644" t="s">
        <v>973</v>
      </c>
      <c r="O644" t="s">
        <v>1704</v>
      </c>
      <c r="P644" t="s">
        <v>465</v>
      </c>
      <c r="Q644" t="s">
        <v>465</v>
      </c>
      <c r="R644">
        <v>0</v>
      </c>
      <c r="S644">
        <v>0</v>
      </c>
      <c r="T644">
        <v>45.36835</v>
      </c>
      <c r="U644">
        <v>5.5815599999999996</v>
      </c>
      <c r="AD644" t="s">
        <v>2733</v>
      </c>
      <c r="AE644" t="s">
        <v>2737</v>
      </c>
    </row>
    <row r="645" spans="1:31" x14ac:dyDescent="0.3">
      <c r="A645" s="7">
        <v>46286</v>
      </c>
      <c r="B645" s="8">
        <v>0.33333333333333331</v>
      </c>
      <c r="C645" s="8">
        <v>0.34722222222222221</v>
      </c>
      <c r="D645" s="8">
        <v>0</v>
      </c>
      <c r="E645">
        <v>0.33</v>
      </c>
      <c r="F645">
        <v>28</v>
      </c>
      <c r="G645" t="s">
        <v>914</v>
      </c>
      <c r="H645" s="8"/>
      <c r="O645" t="s">
        <v>1728</v>
      </c>
      <c r="P645" t="s">
        <v>127</v>
      </c>
      <c r="Q645" t="s">
        <v>127</v>
      </c>
      <c r="R645">
        <v>0</v>
      </c>
      <c r="S645">
        <v>0</v>
      </c>
      <c r="T645">
        <v>45.190395000000002</v>
      </c>
      <c r="U645">
        <v>5.7254319999999996</v>
      </c>
      <c r="AD645" t="s">
        <v>2733</v>
      </c>
      <c r="AE645" t="s">
        <v>2737</v>
      </c>
    </row>
    <row r="646" spans="1:31" x14ac:dyDescent="0.3">
      <c r="A646" s="7">
        <v>46286</v>
      </c>
      <c r="B646" s="8">
        <v>0.16666666666666671</v>
      </c>
      <c r="C646" s="8">
        <v>0.18055555555555561</v>
      </c>
      <c r="D646" s="8">
        <v>0</v>
      </c>
      <c r="E646">
        <v>0.33</v>
      </c>
      <c r="F646">
        <v>46</v>
      </c>
      <c r="G646" t="s">
        <v>963</v>
      </c>
      <c r="O646" t="s">
        <v>3389</v>
      </c>
      <c r="P646" t="s">
        <v>376</v>
      </c>
      <c r="Q646" t="s">
        <v>3390</v>
      </c>
      <c r="R646">
        <v>0</v>
      </c>
      <c r="S646">
        <v>0</v>
      </c>
      <c r="T646">
        <v>45.182341999999998</v>
      </c>
      <c r="U646">
        <v>5.7126530000000004</v>
      </c>
      <c r="AD646" t="s">
        <v>2733</v>
      </c>
      <c r="AE646" t="s">
        <v>2734</v>
      </c>
    </row>
    <row r="647" spans="1:31" x14ac:dyDescent="0.3">
      <c r="A647" s="7">
        <v>46286</v>
      </c>
      <c r="B647" s="8">
        <v>0.33333333333333331</v>
      </c>
      <c r="C647" s="8">
        <v>0.34722222222222221</v>
      </c>
      <c r="D647" s="8">
        <v>0</v>
      </c>
      <c r="E647">
        <v>0.33</v>
      </c>
      <c r="F647">
        <v>101</v>
      </c>
      <c r="G647" t="s">
        <v>945</v>
      </c>
      <c r="H647" s="8"/>
      <c r="I647" s="8"/>
      <c r="O647" t="s">
        <v>2224</v>
      </c>
      <c r="P647" t="s">
        <v>694</v>
      </c>
      <c r="Q647" t="s">
        <v>694</v>
      </c>
      <c r="R647">
        <v>0</v>
      </c>
      <c r="S647">
        <v>0</v>
      </c>
      <c r="T647">
        <v>45.179248000000001</v>
      </c>
      <c r="U647">
        <v>5.7079449999999996</v>
      </c>
      <c r="AD647" t="s">
        <v>2733</v>
      </c>
      <c r="AE647" t="s">
        <v>2737</v>
      </c>
    </row>
    <row r="648" spans="1:31" x14ac:dyDescent="0.3">
      <c r="A648" s="7">
        <v>46286</v>
      </c>
      <c r="B648" s="8">
        <v>0.33333333333333331</v>
      </c>
      <c r="C648" s="8">
        <v>0.34722222222222221</v>
      </c>
      <c r="D648" s="8">
        <v>0</v>
      </c>
      <c r="E648">
        <v>0.33</v>
      </c>
      <c r="F648">
        <v>82</v>
      </c>
      <c r="G648" t="s">
        <v>954</v>
      </c>
      <c r="O648" t="s">
        <v>1689</v>
      </c>
      <c r="P648" t="s">
        <v>174</v>
      </c>
      <c r="Q648" t="s">
        <v>174</v>
      </c>
      <c r="R648">
        <v>0</v>
      </c>
      <c r="S648">
        <v>0</v>
      </c>
      <c r="T648">
        <v>45.180501999999997</v>
      </c>
      <c r="U648">
        <v>5.7300690000000003</v>
      </c>
      <c r="AD648" t="s">
        <v>2733</v>
      </c>
      <c r="AE648" t="s">
        <v>2737</v>
      </c>
    </row>
    <row r="649" spans="1:31" x14ac:dyDescent="0.3">
      <c r="A649" s="7">
        <v>46286</v>
      </c>
      <c r="B649" s="8">
        <v>0.16666666666666671</v>
      </c>
      <c r="C649" s="8">
        <v>0.18055555555555561</v>
      </c>
      <c r="D649" s="8">
        <v>0</v>
      </c>
      <c r="E649">
        <v>0.33</v>
      </c>
      <c r="F649">
        <v>76</v>
      </c>
      <c r="G649" t="s">
        <v>863</v>
      </c>
      <c r="O649" t="s">
        <v>3391</v>
      </c>
      <c r="P649" t="s">
        <v>182</v>
      </c>
      <c r="Q649" t="s">
        <v>3392</v>
      </c>
      <c r="R649">
        <v>0</v>
      </c>
      <c r="S649">
        <v>0</v>
      </c>
      <c r="T649">
        <v>45.192013000000003</v>
      </c>
      <c r="U649">
        <v>5.7196360000000004</v>
      </c>
      <c r="AD649" t="s">
        <v>2733</v>
      </c>
      <c r="AE649" t="s">
        <v>2734</v>
      </c>
    </row>
    <row r="650" spans="1:31" x14ac:dyDescent="0.3">
      <c r="A650" s="7">
        <v>46286</v>
      </c>
      <c r="B650" s="8">
        <v>0.33333333333333331</v>
      </c>
      <c r="C650" s="8">
        <v>0.34722222222222221</v>
      </c>
      <c r="D650" s="8">
        <v>0</v>
      </c>
      <c r="E650">
        <v>0.33</v>
      </c>
      <c r="F650">
        <v>16</v>
      </c>
      <c r="G650" t="s">
        <v>853</v>
      </c>
      <c r="O650" t="s">
        <v>872</v>
      </c>
      <c r="P650" t="s">
        <v>806</v>
      </c>
      <c r="Q650" t="s">
        <v>806</v>
      </c>
      <c r="R650">
        <v>0</v>
      </c>
      <c r="S650">
        <v>0</v>
      </c>
      <c r="T650">
        <v>45.184745999999997</v>
      </c>
      <c r="U650">
        <v>5.7144760000000003</v>
      </c>
      <c r="AD650" t="s">
        <v>2733</v>
      </c>
      <c r="AE650" t="s">
        <v>2737</v>
      </c>
    </row>
    <row r="651" spans="1:31" x14ac:dyDescent="0.3">
      <c r="A651" s="7">
        <v>46286</v>
      </c>
      <c r="B651" s="8">
        <v>0.16666666666666671</v>
      </c>
      <c r="C651" s="8">
        <v>0.18055555555555561</v>
      </c>
      <c r="D651" s="8">
        <v>0</v>
      </c>
      <c r="E651">
        <v>0.33</v>
      </c>
      <c r="F651">
        <v>91</v>
      </c>
      <c r="G651" t="s">
        <v>971</v>
      </c>
      <c r="O651" t="s">
        <v>3393</v>
      </c>
      <c r="P651" t="s">
        <v>164</v>
      </c>
      <c r="Q651" t="s">
        <v>3394</v>
      </c>
      <c r="R651">
        <v>0</v>
      </c>
      <c r="S651">
        <v>0</v>
      </c>
      <c r="T651">
        <v>45.189188000000001</v>
      </c>
      <c r="U651">
        <v>5.7229489999999998</v>
      </c>
      <c r="AD651" t="s">
        <v>2733</v>
      </c>
      <c r="AE651" t="s">
        <v>2734</v>
      </c>
    </row>
    <row r="652" spans="1:31" x14ac:dyDescent="0.3">
      <c r="A652" s="7">
        <v>46286</v>
      </c>
      <c r="B652" s="8">
        <v>0.20833333333333329</v>
      </c>
      <c r="C652" s="8">
        <v>0.22222222222222221</v>
      </c>
      <c r="D652" s="8">
        <v>0</v>
      </c>
      <c r="E652">
        <v>0.33</v>
      </c>
      <c r="F652">
        <v>39</v>
      </c>
      <c r="G652" t="s">
        <v>961</v>
      </c>
      <c r="O652" t="s">
        <v>3395</v>
      </c>
      <c r="P652" t="s">
        <v>523</v>
      </c>
      <c r="Q652" t="s">
        <v>3396</v>
      </c>
      <c r="R652">
        <v>1</v>
      </c>
      <c r="S652">
        <v>0</v>
      </c>
      <c r="T652">
        <v>45.165317999999999</v>
      </c>
      <c r="U652">
        <v>5.7205139999999997</v>
      </c>
      <c r="AD652" t="s">
        <v>2733</v>
      </c>
      <c r="AE652" t="s">
        <v>2734</v>
      </c>
    </row>
    <row r="653" spans="1:31" x14ac:dyDescent="0.3">
      <c r="A653" s="7">
        <v>46286</v>
      </c>
      <c r="B653" s="8">
        <v>0.25</v>
      </c>
      <c r="C653" s="8">
        <v>0.26041666666666669</v>
      </c>
      <c r="D653" s="8">
        <v>0</v>
      </c>
      <c r="E653">
        <v>0.25</v>
      </c>
      <c r="F653">
        <v>61</v>
      </c>
      <c r="G653" t="s">
        <v>886</v>
      </c>
      <c r="O653" t="s">
        <v>3397</v>
      </c>
      <c r="P653" t="s">
        <v>765</v>
      </c>
      <c r="Q653" t="s">
        <v>3398</v>
      </c>
      <c r="R653">
        <v>0</v>
      </c>
      <c r="S653">
        <v>0</v>
      </c>
      <c r="T653">
        <v>45.187506999999997</v>
      </c>
      <c r="U653">
        <v>5.7117440000000004</v>
      </c>
      <c r="AD653" t="s">
        <v>2733</v>
      </c>
      <c r="AE653" t="s">
        <v>2734</v>
      </c>
    </row>
    <row r="654" spans="1:31" x14ac:dyDescent="0.3">
      <c r="A654" s="7">
        <v>46286</v>
      </c>
      <c r="B654" s="8">
        <v>0.33333333333333331</v>
      </c>
      <c r="C654" s="8">
        <v>0.3611111111111111</v>
      </c>
      <c r="D654" s="8">
        <v>0</v>
      </c>
      <c r="E654">
        <v>0.67</v>
      </c>
      <c r="F654">
        <v>28</v>
      </c>
      <c r="G654" t="s">
        <v>914</v>
      </c>
      <c r="O654" t="s">
        <v>1146</v>
      </c>
      <c r="P654" t="s">
        <v>375</v>
      </c>
      <c r="Q654" t="s">
        <v>375</v>
      </c>
      <c r="R654">
        <v>0</v>
      </c>
      <c r="S654">
        <v>0</v>
      </c>
      <c r="T654">
        <v>45.164785000000002</v>
      </c>
      <c r="U654">
        <v>5.725244</v>
      </c>
      <c r="AD654" t="s">
        <v>2733</v>
      </c>
      <c r="AE654" t="s">
        <v>2737</v>
      </c>
    </row>
    <row r="655" spans="1:31" x14ac:dyDescent="0.3">
      <c r="A655" s="7">
        <v>46286</v>
      </c>
      <c r="B655" s="8">
        <v>0.19444444444444439</v>
      </c>
      <c r="C655" s="8">
        <v>0.20833333333333329</v>
      </c>
      <c r="D655" s="8">
        <v>0</v>
      </c>
      <c r="E655">
        <v>0.33</v>
      </c>
      <c r="F655">
        <v>66</v>
      </c>
      <c r="G655" t="s">
        <v>900</v>
      </c>
      <c r="O655" t="s">
        <v>3399</v>
      </c>
      <c r="P655" t="s">
        <v>628</v>
      </c>
      <c r="Q655" t="s">
        <v>3400</v>
      </c>
      <c r="R655">
        <v>0</v>
      </c>
      <c r="S655">
        <v>0</v>
      </c>
      <c r="T655">
        <v>45.221049999999998</v>
      </c>
      <c r="U655">
        <v>5.6877610000000001</v>
      </c>
      <c r="AD655" t="s">
        <v>2733</v>
      </c>
      <c r="AE655" t="s">
        <v>2734</v>
      </c>
    </row>
    <row r="656" spans="1:31" x14ac:dyDescent="0.3">
      <c r="A656" s="7">
        <v>46286</v>
      </c>
      <c r="B656" s="8">
        <v>0.33333333333333331</v>
      </c>
      <c r="C656" s="8">
        <v>0.37847222222222221</v>
      </c>
      <c r="D656" s="8">
        <v>0</v>
      </c>
      <c r="E656">
        <v>1.08</v>
      </c>
      <c r="F656">
        <v>100</v>
      </c>
      <c r="G656" t="s">
        <v>967</v>
      </c>
      <c r="H656" s="8">
        <v>0.27500000000000002</v>
      </c>
      <c r="I656" s="8">
        <v>0.31180555555555561</v>
      </c>
      <c r="L656">
        <v>0.88</v>
      </c>
      <c r="M656">
        <v>0.88</v>
      </c>
      <c r="N656">
        <v>-0.2</v>
      </c>
      <c r="O656" t="s">
        <v>1299</v>
      </c>
      <c r="P656" t="s">
        <v>113</v>
      </c>
      <c r="Q656" t="s">
        <v>113</v>
      </c>
      <c r="R656">
        <v>0</v>
      </c>
      <c r="S656">
        <v>0</v>
      </c>
      <c r="T656">
        <v>45.182966999999998</v>
      </c>
      <c r="U656">
        <v>5.7194820000000002</v>
      </c>
      <c r="AD656" t="s">
        <v>2733</v>
      </c>
      <c r="AE656" t="s">
        <v>2737</v>
      </c>
    </row>
    <row r="657" spans="1:31" x14ac:dyDescent="0.3">
      <c r="A657" s="7">
        <v>46286</v>
      </c>
      <c r="B657" s="8">
        <v>0.33333333333333331</v>
      </c>
      <c r="C657" s="8">
        <v>0.34722222222222221</v>
      </c>
      <c r="D657" s="8">
        <v>0</v>
      </c>
      <c r="E657">
        <v>0.33</v>
      </c>
      <c r="F657">
        <v>61</v>
      </c>
      <c r="G657" t="s">
        <v>886</v>
      </c>
      <c r="O657" t="s">
        <v>2121</v>
      </c>
      <c r="P657" t="s">
        <v>59</v>
      </c>
      <c r="Q657" t="s">
        <v>59</v>
      </c>
      <c r="R657">
        <v>0</v>
      </c>
      <c r="S657">
        <v>0</v>
      </c>
      <c r="T657">
        <v>45.188529000000003</v>
      </c>
      <c r="U657">
        <v>5.7245239999999997</v>
      </c>
      <c r="AD657" t="s">
        <v>2733</v>
      </c>
      <c r="AE657" t="s">
        <v>2737</v>
      </c>
    </row>
    <row r="658" spans="1:31" x14ac:dyDescent="0.3">
      <c r="A658" s="7">
        <v>46286</v>
      </c>
      <c r="B658" s="8">
        <v>0.33333333333333331</v>
      </c>
      <c r="C658" s="8">
        <v>0.34722222222222221</v>
      </c>
      <c r="D658" s="8">
        <v>0</v>
      </c>
      <c r="E658">
        <v>0.33</v>
      </c>
      <c r="F658">
        <v>86</v>
      </c>
      <c r="G658" t="s">
        <v>861</v>
      </c>
      <c r="H658" s="8">
        <v>0.3923611111111111</v>
      </c>
      <c r="I658" s="8">
        <v>0.42638888888888887</v>
      </c>
      <c r="L658">
        <v>0.82</v>
      </c>
      <c r="M658">
        <v>0.82</v>
      </c>
      <c r="N658">
        <v>0.48</v>
      </c>
      <c r="O658" t="s">
        <v>2549</v>
      </c>
      <c r="P658" t="s">
        <v>537</v>
      </c>
      <c r="Q658" t="s">
        <v>3401</v>
      </c>
      <c r="R658">
        <v>0</v>
      </c>
      <c r="S658">
        <v>0</v>
      </c>
      <c r="T658">
        <v>45.196741000000003</v>
      </c>
      <c r="U658">
        <v>5.7375059999999998</v>
      </c>
      <c r="AD658" t="s">
        <v>2733</v>
      </c>
      <c r="AE658" t="s">
        <v>2737</v>
      </c>
    </row>
    <row r="659" spans="1:31" x14ac:dyDescent="0.3">
      <c r="A659" s="7">
        <v>46286</v>
      </c>
      <c r="B659" s="8">
        <v>0.33333333333333331</v>
      </c>
      <c r="C659" s="8">
        <v>0.34722222222222221</v>
      </c>
      <c r="D659" s="8">
        <v>0</v>
      </c>
      <c r="E659">
        <v>0.33</v>
      </c>
      <c r="F659">
        <v>64</v>
      </c>
      <c r="G659" t="s">
        <v>953</v>
      </c>
      <c r="O659" t="s">
        <v>2135</v>
      </c>
      <c r="P659" t="s">
        <v>665</v>
      </c>
      <c r="Q659" t="s">
        <v>3402</v>
      </c>
      <c r="R659">
        <v>0</v>
      </c>
      <c r="S659">
        <v>0</v>
      </c>
      <c r="T659">
        <v>45.210118999999999</v>
      </c>
      <c r="U659">
        <v>5.7618400000000003</v>
      </c>
      <c r="AD659" t="s">
        <v>2733</v>
      </c>
      <c r="AE659" t="s">
        <v>2737</v>
      </c>
    </row>
    <row r="660" spans="1:31" x14ac:dyDescent="0.3">
      <c r="A660" s="7">
        <v>46286</v>
      </c>
      <c r="B660" s="8">
        <v>0.16666666666666671</v>
      </c>
      <c r="C660" s="8">
        <v>0.1736111111111111</v>
      </c>
      <c r="D660" s="8">
        <v>0</v>
      </c>
      <c r="E660">
        <v>0.17</v>
      </c>
      <c r="F660">
        <v>230</v>
      </c>
      <c r="G660" t="s">
        <v>974</v>
      </c>
      <c r="O660" t="s">
        <v>3262</v>
      </c>
      <c r="P660" t="s">
        <v>217</v>
      </c>
      <c r="Q660" t="s">
        <v>3263</v>
      </c>
      <c r="R660">
        <v>0</v>
      </c>
      <c r="S660">
        <v>0</v>
      </c>
      <c r="T660">
        <v>45.191251999999999</v>
      </c>
      <c r="U660">
        <v>5.7259229999999999</v>
      </c>
      <c r="AD660" t="s">
        <v>2733</v>
      </c>
      <c r="AE660" t="s">
        <v>2734</v>
      </c>
    </row>
    <row r="661" spans="1:31" x14ac:dyDescent="0.3">
      <c r="A661" s="7">
        <v>46286</v>
      </c>
      <c r="B661" s="8">
        <v>0.29166666666666669</v>
      </c>
      <c r="C661" s="8">
        <v>0.30208333333333331</v>
      </c>
      <c r="D661" s="8">
        <v>0</v>
      </c>
      <c r="E661">
        <v>0.25</v>
      </c>
      <c r="F661">
        <v>52</v>
      </c>
      <c r="G661" t="s">
        <v>847</v>
      </c>
      <c r="H661" s="8"/>
      <c r="I661" s="8"/>
      <c r="Q661" t="s">
        <v>820</v>
      </c>
      <c r="R661">
        <v>0</v>
      </c>
      <c r="S661">
        <v>0</v>
      </c>
      <c r="T661">
        <v>48.795366999999999</v>
      </c>
      <c r="U661">
        <v>2.322012</v>
      </c>
    </row>
    <row r="662" spans="1:31" x14ac:dyDescent="0.3">
      <c r="A662" s="7">
        <v>46286</v>
      </c>
      <c r="B662" s="8">
        <v>0.25</v>
      </c>
      <c r="C662" s="8">
        <v>0.26041666666666669</v>
      </c>
      <c r="D662" s="8">
        <v>0</v>
      </c>
      <c r="E662">
        <v>0.25</v>
      </c>
      <c r="F662">
        <v>91</v>
      </c>
      <c r="G662" t="s">
        <v>971</v>
      </c>
      <c r="O662" t="s">
        <v>3403</v>
      </c>
      <c r="P662" t="s">
        <v>159</v>
      </c>
      <c r="Q662" t="s">
        <v>3404</v>
      </c>
      <c r="R662">
        <v>0</v>
      </c>
      <c r="S662">
        <v>0</v>
      </c>
      <c r="T662">
        <v>45.189250000000001</v>
      </c>
      <c r="U662">
        <v>5.7200119999999997</v>
      </c>
      <c r="AD662" t="s">
        <v>2733</v>
      </c>
      <c r="AE662" t="s">
        <v>2734</v>
      </c>
    </row>
    <row r="663" spans="1:31" x14ac:dyDescent="0.3">
      <c r="A663" s="7">
        <v>46286</v>
      </c>
      <c r="B663" s="8">
        <v>0.16666666666666671</v>
      </c>
      <c r="C663" s="8">
        <v>0.22222222222222221</v>
      </c>
      <c r="D663" s="8">
        <v>0</v>
      </c>
      <c r="E663">
        <v>1.33</v>
      </c>
      <c r="F663">
        <v>23</v>
      </c>
      <c r="G663" t="s">
        <v>957</v>
      </c>
      <c r="H663" s="8">
        <v>0.51249999999999996</v>
      </c>
      <c r="I663" s="8">
        <v>0.51666666666666672</v>
      </c>
      <c r="L663">
        <v>0.1</v>
      </c>
      <c r="M663">
        <v>0.1</v>
      </c>
      <c r="N663">
        <v>-1.23</v>
      </c>
      <c r="O663" t="s">
        <v>1341</v>
      </c>
      <c r="P663" t="s">
        <v>494</v>
      </c>
      <c r="Q663" t="s">
        <v>494</v>
      </c>
      <c r="R663">
        <v>0</v>
      </c>
      <c r="S663">
        <v>0</v>
      </c>
      <c r="T663">
        <v>45.206446999999997</v>
      </c>
      <c r="U663">
        <v>5.7453529999999997</v>
      </c>
      <c r="AD663" t="s">
        <v>2733</v>
      </c>
      <c r="AE663" t="s">
        <v>2737</v>
      </c>
    </row>
    <row r="664" spans="1:31" x14ac:dyDescent="0.3">
      <c r="A664" s="7">
        <v>46286</v>
      </c>
      <c r="B664" s="8">
        <v>0.16666666666666671</v>
      </c>
      <c r="C664" s="8">
        <v>0.22569444444444439</v>
      </c>
      <c r="D664" s="8">
        <v>0</v>
      </c>
      <c r="E664">
        <v>1.42</v>
      </c>
      <c r="F664">
        <v>103</v>
      </c>
      <c r="G664" t="s">
        <v>962</v>
      </c>
      <c r="H664" s="8">
        <v>0.31527777777777782</v>
      </c>
      <c r="I664" s="8">
        <v>0.37986111111111109</v>
      </c>
      <c r="L664">
        <v>1.55</v>
      </c>
      <c r="M664">
        <v>1.42</v>
      </c>
      <c r="N664">
        <v>0.13</v>
      </c>
      <c r="O664" t="s">
        <v>1794</v>
      </c>
      <c r="P664" t="s">
        <v>681</v>
      </c>
      <c r="Q664" t="s">
        <v>3405</v>
      </c>
      <c r="R664">
        <v>0</v>
      </c>
      <c r="S664">
        <v>0</v>
      </c>
      <c r="T664">
        <v>45.373235000000001</v>
      </c>
      <c r="U664">
        <v>5.5791789999999999</v>
      </c>
      <c r="AD664" t="s">
        <v>2733</v>
      </c>
      <c r="AE664" t="s">
        <v>2737</v>
      </c>
    </row>
    <row r="665" spans="1:31" x14ac:dyDescent="0.3">
      <c r="A665" s="7">
        <v>46286</v>
      </c>
      <c r="B665" s="8">
        <v>0.25</v>
      </c>
      <c r="C665" s="8">
        <v>0.2638888888888889</v>
      </c>
      <c r="D665" s="8">
        <v>0</v>
      </c>
      <c r="E665">
        <v>0.33</v>
      </c>
      <c r="F665">
        <v>86</v>
      </c>
      <c r="G665" t="s">
        <v>861</v>
      </c>
      <c r="H665" s="8">
        <v>0.2097222222222222</v>
      </c>
      <c r="I665" s="8">
        <v>0.2166666666666667</v>
      </c>
      <c r="L665">
        <v>0.17</v>
      </c>
      <c r="M665">
        <v>0.17</v>
      </c>
      <c r="N665">
        <v>-0.17</v>
      </c>
      <c r="O665" t="s">
        <v>3406</v>
      </c>
      <c r="P665" t="s">
        <v>142</v>
      </c>
      <c r="Q665" t="s">
        <v>3407</v>
      </c>
      <c r="R665">
        <v>0</v>
      </c>
      <c r="S665">
        <v>0</v>
      </c>
      <c r="T665">
        <v>45.188152000000002</v>
      </c>
      <c r="U665">
        <v>5.7235339999999999</v>
      </c>
      <c r="AD665" t="s">
        <v>2733</v>
      </c>
      <c r="AE665" t="s">
        <v>2734</v>
      </c>
    </row>
    <row r="666" spans="1:31" x14ac:dyDescent="0.3">
      <c r="A666" s="7">
        <v>46286</v>
      </c>
      <c r="B666" s="8">
        <v>0.16666666666666671</v>
      </c>
      <c r="C666" s="8">
        <v>0.18055555555555561</v>
      </c>
      <c r="D666" s="8">
        <v>0</v>
      </c>
      <c r="E666">
        <v>0.33</v>
      </c>
      <c r="F666">
        <v>101</v>
      </c>
      <c r="G666" t="s">
        <v>945</v>
      </c>
      <c r="O666" t="s">
        <v>3408</v>
      </c>
      <c r="P666" t="s">
        <v>764</v>
      </c>
      <c r="Q666" t="s">
        <v>2005</v>
      </c>
      <c r="R666">
        <v>0</v>
      </c>
      <c r="S666">
        <v>0</v>
      </c>
      <c r="T666">
        <v>45.186610000000002</v>
      </c>
      <c r="U666">
        <v>5.7293820000000002</v>
      </c>
      <c r="AD666" t="s">
        <v>2733</v>
      </c>
      <c r="AE666" t="s">
        <v>2734</v>
      </c>
    </row>
    <row r="667" spans="1:31" x14ac:dyDescent="0.3">
      <c r="A667" s="7">
        <v>46286</v>
      </c>
      <c r="B667" s="8">
        <v>0.33333333333333331</v>
      </c>
      <c r="C667" s="8">
        <v>0.34722222222222221</v>
      </c>
      <c r="D667" s="8">
        <v>0</v>
      </c>
      <c r="E667">
        <v>0.33</v>
      </c>
      <c r="F667">
        <v>85</v>
      </c>
      <c r="G667" t="s">
        <v>866</v>
      </c>
      <c r="H667" s="8">
        <v>0.3</v>
      </c>
      <c r="I667" s="8">
        <v>0.3</v>
      </c>
      <c r="O667" t="s">
        <v>1975</v>
      </c>
      <c r="P667" t="s">
        <v>502</v>
      </c>
      <c r="Q667" t="s">
        <v>502</v>
      </c>
      <c r="R667">
        <v>0</v>
      </c>
      <c r="S667">
        <v>0</v>
      </c>
      <c r="T667">
        <v>45.237761999999996</v>
      </c>
      <c r="U667">
        <v>5.8515170000000003</v>
      </c>
      <c r="AD667" t="s">
        <v>2733</v>
      </c>
      <c r="AE667" t="s">
        <v>2737</v>
      </c>
    </row>
    <row r="668" spans="1:31" x14ac:dyDescent="0.3">
      <c r="A668" s="7">
        <v>46286</v>
      </c>
      <c r="B668" s="8">
        <v>0.25</v>
      </c>
      <c r="C668" s="8">
        <v>0.26041666666666669</v>
      </c>
      <c r="D668" s="8">
        <v>0</v>
      </c>
      <c r="E668">
        <v>0.25</v>
      </c>
      <c r="F668">
        <v>76</v>
      </c>
      <c r="G668" t="s">
        <v>863</v>
      </c>
      <c r="H668" s="8"/>
      <c r="I668" s="8"/>
      <c r="O668" t="s">
        <v>3409</v>
      </c>
      <c r="P668" t="s">
        <v>346</v>
      </c>
      <c r="Q668" t="s">
        <v>3410</v>
      </c>
      <c r="R668">
        <v>0</v>
      </c>
      <c r="S668">
        <v>0</v>
      </c>
      <c r="T668">
        <v>45.182178</v>
      </c>
      <c r="U668">
        <v>5.7269370000000004</v>
      </c>
      <c r="AD668" t="s">
        <v>2733</v>
      </c>
      <c r="AE668" t="s">
        <v>2734</v>
      </c>
    </row>
    <row r="669" spans="1:31" x14ac:dyDescent="0.3">
      <c r="A669" s="7">
        <v>46286</v>
      </c>
      <c r="B669" s="8">
        <v>0.16666666666666671</v>
      </c>
      <c r="C669" s="8">
        <v>0.18055555555555561</v>
      </c>
      <c r="D669" s="8"/>
      <c r="E669">
        <v>0.33</v>
      </c>
      <c r="F669">
        <v>17</v>
      </c>
      <c r="G669" t="s">
        <v>955</v>
      </c>
      <c r="H669" s="8"/>
      <c r="I669" s="8"/>
      <c r="O669" t="s">
        <v>3411</v>
      </c>
      <c r="P669" t="s">
        <v>741</v>
      </c>
      <c r="Q669" t="s">
        <v>3412</v>
      </c>
      <c r="R669">
        <v>0</v>
      </c>
      <c r="S669">
        <v>0</v>
      </c>
      <c r="T669">
        <v>45.157052</v>
      </c>
      <c r="U669">
        <v>5.7211379999999998</v>
      </c>
      <c r="AD669" t="s">
        <v>2733</v>
      </c>
      <c r="AE669" t="s">
        <v>2734</v>
      </c>
    </row>
    <row r="670" spans="1:31" x14ac:dyDescent="0.3">
      <c r="A670" s="7">
        <v>46286</v>
      </c>
      <c r="B670" s="8">
        <v>0.41319444444444442</v>
      </c>
      <c r="C670" s="8">
        <v>0.4236111111111111</v>
      </c>
      <c r="D670" s="8">
        <v>0</v>
      </c>
      <c r="E670">
        <v>0.25</v>
      </c>
      <c r="F670">
        <v>56</v>
      </c>
      <c r="G670" t="s">
        <v>966</v>
      </c>
      <c r="H670" s="8">
        <v>0.48472222222222222</v>
      </c>
      <c r="I670" s="8">
        <v>0.49930555555555561</v>
      </c>
      <c r="L670">
        <v>0.35</v>
      </c>
      <c r="M670">
        <v>0.35</v>
      </c>
      <c r="N670">
        <v>0.1</v>
      </c>
      <c r="O670" t="s">
        <v>2424</v>
      </c>
      <c r="P670" t="s">
        <v>787</v>
      </c>
      <c r="Q670" t="s">
        <v>787</v>
      </c>
      <c r="R670">
        <v>0</v>
      </c>
      <c r="S670">
        <v>0</v>
      </c>
      <c r="T670">
        <v>45.367986999999999</v>
      </c>
      <c r="U670">
        <v>5.584276</v>
      </c>
      <c r="AD670" t="s">
        <v>2733</v>
      </c>
      <c r="AE670" t="s">
        <v>2737</v>
      </c>
    </row>
    <row r="671" spans="1:31" x14ac:dyDescent="0.3">
      <c r="A671" s="7">
        <v>46286</v>
      </c>
      <c r="B671" s="8">
        <v>0.33333333333333331</v>
      </c>
      <c r="C671" s="8">
        <v>0.34722222222222221</v>
      </c>
      <c r="D671" s="8">
        <v>0</v>
      </c>
      <c r="E671">
        <v>0.33</v>
      </c>
      <c r="F671">
        <v>74</v>
      </c>
      <c r="G671" t="s">
        <v>892</v>
      </c>
      <c r="H671" s="8"/>
      <c r="I671" s="8"/>
      <c r="O671" t="s">
        <v>1389</v>
      </c>
      <c r="P671" t="s">
        <v>330</v>
      </c>
      <c r="Q671" t="s">
        <v>330</v>
      </c>
      <c r="R671">
        <v>0</v>
      </c>
      <c r="S671">
        <v>0</v>
      </c>
      <c r="T671">
        <v>45.168810999999998</v>
      </c>
      <c r="U671">
        <v>5.722461</v>
      </c>
      <c r="AD671" t="s">
        <v>2733</v>
      </c>
      <c r="AE671" t="s">
        <v>2737</v>
      </c>
    </row>
    <row r="672" spans="1:31" x14ac:dyDescent="0.3">
      <c r="A672" s="7">
        <v>46286</v>
      </c>
      <c r="B672" s="8">
        <v>0.33333333333333331</v>
      </c>
      <c r="C672" s="8">
        <v>0.34722222222222221</v>
      </c>
      <c r="D672" s="8">
        <v>0</v>
      </c>
      <c r="E672">
        <v>0.33</v>
      </c>
      <c r="F672">
        <v>76</v>
      </c>
      <c r="G672" t="s">
        <v>863</v>
      </c>
      <c r="O672" t="s">
        <v>2526</v>
      </c>
      <c r="P672" t="s">
        <v>136</v>
      </c>
      <c r="Q672" t="s">
        <v>136</v>
      </c>
      <c r="R672">
        <v>0</v>
      </c>
      <c r="S672">
        <v>0</v>
      </c>
      <c r="T672">
        <v>45.192925000000002</v>
      </c>
      <c r="U672">
        <v>5.7149380000000001</v>
      </c>
      <c r="AD672" t="s">
        <v>2733</v>
      </c>
      <c r="AE672" t="s">
        <v>2737</v>
      </c>
    </row>
    <row r="673" spans="1:31" x14ac:dyDescent="0.3">
      <c r="A673" s="7">
        <v>46286</v>
      </c>
      <c r="B673" s="8">
        <v>0.33333333333333331</v>
      </c>
      <c r="C673" s="8">
        <v>0.37847222222222221</v>
      </c>
      <c r="D673" s="8">
        <v>0</v>
      </c>
      <c r="E673">
        <v>1.08</v>
      </c>
      <c r="F673">
        <v>75</v>
      </c>
      <c r="G673" t="s">
        <v>970</v>
      </c>
      <c r="O673" t="s">
        <v>2589</v>
      </c>
      <c r="P673" t="s">
        <v>183</v>
      </c>
      <c r="Q673" t="s">
        <v>183</v>
      </c>
      <c r="R673">
        <v>0</v>
      </c>
      <c r="S673">
        <v>0</v>
      </c>
      <c r="T673">
        <v>45.186962000000001</v>
      </c>
      <c r="U673">
        <v>5.7083279999999998</v>
      </c>
      <c r="AD673" t="s">
        <v>2733</v>
      </c>
      <c r="AE673" t="s">
        <v>2737</v>
      </c>
    </row>
    <row r="674" spans="1:31" x14ac:dyDescent="0.3">
      <c r="A674" s="7">
        <v>46286</v>
      </c>
      <c r="B674" s="8">
        <v>0.16666666666666671</v>
      </c>
      <c r="C674" s="8">
        <v>0.18055555555555561</v>
      </c>
      <c r="D674" s="8">
        <v>0</v>
      </c>
      <c r="E674">
        <v>0.33</v>
      </c>
      <c r="F674">
        <v>19</v>
      </c>
      <c r="G674" t="s">
        <v>982</v>
      </c>
      <c r="H674" s="8"/>
      <c r="I674" s="8"/>
      <c r="O674" t="s">
        <v>3413</v>
      </c>
      <c r="P674" t="s">
        <v>3414</v>
      </c>
      <c r="Q674" t="s">
        <v>3415</v>
      </c>
      <c r="R674">
        <v>0</v>
      </c>
      <c r="S674">
        <v>0</v>
      </c>
      <c r="T674">
        <v>45.085959000000003</v>
      </c>
      <c r="U674">
        <v>5.7746789999999999</v>
      </c>
      <c r="AD674" t="s">
        <v>2733</v>
      </c>
      <c r="AE674" t="s">
        <v>2734</v>
      </c>
    </row>
    <row r="675" spans="1:31" x14ac:dyDescent="0.3">
      <c r="A675" s="7">
        <v>46286</v>
      </c>
      <c r="B675" s="8">
        <v>0.1701388888888889</v>
      </c>
      <c r="C675" s="8">
        <v>0.18402777777777779</v>
      </c>
      <c r="D675" s="8">
        <v>0</v>
      </c>
      <c r="E675">
        <v>0.33</v>
      </c>
      <c r="F675">
        <v>14</v>
      </c>
      <c r="G675" t="s">
        <v>959</v>
      </c>
      <c r="O675" t="s">
        <v>3416</v>
      </c>
      <c r="P675" t="s">
        <v>428</v>
      </c>
      <c r="Q675" t="s">
        <v>3417</v>
      </c>
      <c r="R675">
        <v>0</v>
      </c>
      <c r="S675">
        <v>0</v>
      </c>
      <c r="T675">
        <v>45.187860999999998</v>
      </c>
      <c r="U675">
        <v>5.7515039999999997</v>
      </c>
      <c r="AD675" t="s">
        <v>2733</v>
      </c>
      <c r="AE675" t="s">
        <v>2734</v>
      </c>
    </row>
    <row r="676" spans="1:31" x14ac:dyDescent="0.3">
      <c r="A676" s="7">
        <v>46286</v>
      </c>
      <c r="B676" s="8">
        <v>0.47222222222222221</v>
      </c>
      <c r="C676" s="8">
        <v>0.52083333333333337</v>
      </c>
      <c r="D676" s="8">
        <v>0</v>
      </c>
      <c r="E676">
        <v>1.17</v>
      </c>
      <c r="F676">
        <v>50</v>
      </c>
      <c r="G676" t="s">
        <v>879</v>
      </c>
      <c r="H676" s="8">
        <v>0.52152777777777781</v>
      </c>
      <c r="I676" s="8">
        <v>0.56180555555555556</v>
      </c>
      <c r="L676">
        <v>0.97</v>
      </c>
      <c r="M676">
        <v>0.97</v>
      </c>
      <c r="N676">
        <v>-0.2</v>
      </c>
      <c r="O676" t="s">
        <v>1354</v>
      </c>
      <c r="P676" t="s">
        <v>624</v>
      </c>
      <c r="Q676" t="s">
        <v>1357</v>
      </c>
      <c r="R676">
        <v>0</v>
      </c>
      <c r="S676">
        <v>0</v>
      </c>
      <c r="T676">
        <v>44.844379000000004</v>
      </c>
      <c r="U676">
        <v>-0.63601799999999997</v>
      </c>
      <c r="AD676" t="s">
        <v>2733</v>
      </c>
      <c r="AE676" t="s">
        <v>2737</v>
      </c>
    </row>
    <row r="677" spans="1:31" x14ac:dyDescent="0.3">
      <c r="A677" s="7">
        <v>46286</v>
      </c>
      <c r="B677" s="8">
        <v>0.16666666666666671</v>
      </c>
      <c r="C677" s="8">
        <v>0.18055555555555561</v>
      </c>
      <c r="D677" s="8">
        <v>0</v>
      </c>
      <c r="E677">
        <v>0.33</v>
      </c>
      <c r="F677">
        <v>76</v>
      </c>
      <c r="G677" t="s">
        <v>965</v>
      </c>
      <c r="H677" s="8">
        <v>0.18194444444444441</v>
      </c>
      <c r="I677" s="8">
        <v>0.18263888888888891</v>
      </c>
      <c r="L677">
        <v>0.02</v>
      </c>
      <c r="M677">
        <v>0.02</v>
      </c>
      <c r="N677">
        <v>-0.32</v>
      </c>
      <c r="O677" t="s">
        <v>3418</v>
      </c>
      <c r="P677" t="s">
        <v>449</v>
      </c>
      <c r="Q677" t="s">
        <v>3419</v>
      </c>
      <c r="R677">
        <v>0</v>
      </c>
      <c r="S677">
        <v>0</v>
      </c>
      <c r="T677">
        <v>45.181083999999998</v>
      </c>
      <c r="U677">
        <v>5.7069349999999996</v>
      </c>
      <c r="AD677" t="s">
        <v>2733</v>
      </c>
      <c r="AE677" t="s">
        <v>2734</v>
      </c>
    </row>
    <row r="678" spans="1:31" x14ac:dyDescent="0.3">
      <c r="A678" s="7">
        <v>46286</v>
      </c>
      <c r="B678" s="8">
        <v>0.29166666666666669</v>
      </c>
      <c r="C678" s="8">
        <v>0.2986111111111111</v>
      </c>
      <c r="D678" s="8">
        <v>0</v>
      </c>
      <c r="E678">
        <v>0.17</v>
      </c>
      <c r="F678">
        <v>75</v>
      </c>
      <c r="G678" t="s">
        <v>970</v>
      </c>
      <c r="O678" t="s">
        <v>3420</v>
      </c>
      <c r="P678" t="s">
        <v>720</v>
      </c>
      <c r="Q678" t="s">
        <v>3421</v>
      </c>
      <c r="R678">
        <v>0</v>
      </c>
      <c r="S678">
        <v>0</v>
      </c>
      <c r="T678">
        <v>45.177950000000003</v>
      </c>
      <c r="U678">
        <v>5.7124889999999997</v>
      </c>
      <c r="AD678" t="s">
        <v>2733</v>
      </c>
      <c r="AE678" t="s">
        <v>2734</v>
      </c>
    </row>
    <row r="679" spans="1:31" x14ac:dyDescent="0.3">
      <c r="A679" s="7">
        <v>46286</v>
      </c>
      <c r="B679" s="8">
        <v>0.33333333333333331</v>
      </c>
      <c r="C679" s="8">
        <v>0.34722222222222221</v>
      </c>
      <c r="D679" s="8">
        <v>0</v>
      </c>
      <c r="E679">
        <v>0.33</v>
      </c>
      <c r="F679">
        <v>20</v>
      </c>
      <c r="G679" t="s">
        <v>950</v>
      </c>
      <c r="O679" t="s">
        <v>1099</v>
      </c>
      <c r="P679" t="s">
        <v>759</v>
      </c>
      <c r="Q679" t="s">
        <v>3422</v>
      </c>
      <c r="R679">
        <v>0</v>
      </c>
      <c r="S679">
        <v>0</v>
      </c>
      <c r="T679">
        <v>45.189272000000003</v>
      </c>
      <c r="U679">
        <v>5.7290140000000003</v>
      </c>
      <c r="AD679" t="s">
        <v>2733</v>
      </c>
      <c r="AE679" t="s">
        <v>2737</v>
      </c>
    </row>
    <row r="680" spans="1:31" x14ac:dyDescent="0.3">
      <c r="A680" s="7">
        <v>46286</v>
      </c>
      <c r="B680" s="8">
        <v>0.16666666666666671</v>
      </c>
      <c r="C680" s="8">
        <v>0.18055555555555561</v>
      </c>
      <c r="D680" s="8">
        <v>0</v>
      </c>
      <c r="E680">
        <v>0.33</v>
      </c>
      <c r="F680">
        <v>20</v>
      </c>
      <c r="G680" t="s">
        <v>950</v>
      </c>
      <c r="H680" s="8"/>
      <c r="I680" s="8"/>
      <c r="O680" t="s">
        <v>3423</v>
      </c>
      <c r="P680" t="s">
        <v>132</v>
      </c>
      <c r="Q680" t="s">
        <v>3424</v>
      </c>
      <c r="R680">
        <v>0</v>
      </c>
      <c r="S680">
        <v>0</v>
      </c>
      <c r="T680">
        <v>45.190461999999997</v>
      </c>
      <c r="U680">
        <v>5.723516</v>
      </c>
      <c r="AD680" t="s">
        <v>2733</v>
      </c>
      <c r="AE680" t="s">
        <v>2734</v>
      </c>
    </row>
    <row r="681" spans="1:31" x14ac:dyDescent="0.3">
      <c r="A681" s="7">
        <v>46286</v>
      </c>
      <c r="B681" s="8">
        <v>0.19097222222222221</v>
      </c>
      <c r="C681" s="8">
        <v>0.2048611111111111</v>
      </c>
      <c r="D681" s="8">
        <v>0</v>
      </c>
      <c r="E681">
        <v>0.33</v>
      </c>
      <c r="F681">
        <v>13</v>
      </c>
      <c r="G681" t="s">
        <v>2730</v>
      </c>
      <c r="H681" s="8"/>
      <c r="I681" s="8"/>
      <c r="O681" t="s">
        <v>3425</v>
      </c>
      <c r="P681" t="s">
        <v>298</v>
      </c>
      <c r="Q681" t="s">
        <v>3426</v>
      </c>
      <c r="R681">
        <v>0</v>
      </c>
      <c r="S681">
        <v>0</v>
      </c>
      <c r="T681">
        <v>45.186393000000002</v>
      </c>
      <c r="U681">
        <v>5.7280889999999998</v>
      </c>
      <c r="AD681" t="s">
        <v>2733</v>
      </c>
      <c r="AE681" t="s">
        <v>2734</v>
      </c>
    </row>
    <row r="682" spans="1:31" x14ac:dyDescent="0.3">
      <c r="A682" s="7">
        <v>46286</v>
      </c>
      <c r="B682" s="8">
        <v>0.33333333333333331</v>
      </c>
      <c r="C682" s="8">
        <v>0.37847222222222221</v>
      </c>
      <c r="D682" s="8">
        <v>0</v>
      </c>
      <c r="E682">
        <v>1.08</v>
      </c>
      <c r="F682">
        <v>16</v>
      </c>
      <c r="G682" t="s">
        <v>853</v>
      </c>
      <c r="O682" t="s">
        <v>1837</v>
      </c>
      <c r="P682" t="s">
        <v>94</v>
      </c>
      <c r="Q682" t="s">
        <v>1839</v>
      </c>
      <c r="R682">
        <v>0</v>
      </c>
      <c r="S682">
        <v>0</v>
      </c>
      <c r="T682">
        <v>45.190103999999998</v>
      </c>
      <c r="U682">
        <v>5.7049050000000001</v>
      </c>
      <c r="AD682" t="s">
        <v>2733</v>
      </c>
      <c r="AE682" t="s">
        <v>2737</v>
      </c>
    </row>
    <row r="683" spans="1:31" x14ac:dyDescent="0.3">
      <c r="A683" s="7">
        <v>46286</v>
      </c>
      <c r="B683" s="8">
        <v>0.29166666666666669</v>
      </c>
      <c r="C683" s="8">
        <v>0.2986111111111111</v>
      </c>
      <c r="D683" s="8">
        <v>0</v>
      </c>
      <c r="E683">
        <v>0.17</v>
      </c>
      <c r="F683">
        <v>210</v>
      </c>
      <c r="G683" t="s">
        <v>905</v>
      </c>
      <c r="O683" t="s">
        <v>3427</v>
      </c>
      <c r="P683" t="s">
        <v>539</v>
      </c>
      <c r="Q683" t="s">
        <v>3428</v>
      </c>
      <c r="R683">
        <v>0</v>
      </c>
      <c r="S683">
        <v>0</v>
      </c>
      <c r="T683">
        <v>45.182197000000002</v>
      </c>
      <c r="U683">
        <v>5.7385910000000004</v>
      </c>
      <c r="AD683" t="s">
        <v>2733</v>
      </c>
      <c r="AE683" t="s">
        <v>2734</v>
      </c>
    </row>
    <row r="684" spans="1:31" x14ac:dyDescent="0.3">
      <c r="A684" s="7">
        <v>46286</v>
      </c>
      <c r="B684" s="8">
        <v>0.16666666666666671</v>
      </c>
      <c r="C684" s="8">
        <v>0.18055555555555561</v>
      </c>
      <c r="D684" s="8">
        <v>0</v>
      </c>
      <c r="E684">
        <v>0.33</v>
      </c>
      <c r="F684">
        <v>28</v>
      </c>
      <c r="G684" t="s">
        <v>914</v>
      </c>
      <c r="O684" t="s">
        <v>3429</v>
      </c>
      <c r="P684" t="s">
        <v>745</v>
      </c>
      <c r="Q684" t="s">
        <v>3430</v>
      </c>
      <c r="R684">
        <v>0</v>
      </c>
      <c r="S684">
        <v>0</v>
      </c>
      <c r="T684">
        <v>45.144418999999999</v>
      </c>
      <c r="U684">
        <v>5.7205839999999997</v>
      </c>
      <c r="AD684" t="s">
        <v>2733</v>
      </c>
      <c r="AE684" t="s">
        <v>2734</v>
      </c>
    </row>
    <row r="685" spans="1:31" x14ac:dyDescent="0.3">
      <c r="A685" s="7">
        <v>46286</v>
      </c>
      <c r="B685" s="8">
        <v>0.33333333333333331</v>
      </c>
      <c r="C685" s="8">
        <v>0.35416666666666669</v>
      </c>
      <c r="D685" s="8">
        <v>0</v>
      </c>
      <c r="E685">
        <v>0.5</v>
      </c>
      <c r="F685">
        <v>74</v>
      </c>
      <c r="G685" t="s">
        <v>892</v>
      </c>
      <c r="O685" t="s">
        <v>1606</v>
      </c>
      <c r="P685" t="s">
        <v>752</v>
      </c>
      <c r="Q685" t="s">
        <v>752</v>
      </c>
      <c r="R685">
        <v>0</v>
      </c>
      <c r="S685">
        <v>0</v>
      </c>
      <c r="T685">
        <v>45.185358000000001</v>
      </c>
      <c r="U685">
        <v>5.7231300000000003</v>
      </c>
      <c r="AD685" t="s">
        <v>2733</v>
      </c>
      <c r="AE685" t="s">
        <v>2737</v>
      </c>
    </row>
    <row r="686" spans="1:31" x14ac:dyDescent="0.3">
      <c r="A686" s="7">
        <v>46286</v>
      </c>
      <c r="B686" s="8">
        <v>0.25</v>
      </c>
      <c r="C686" s="8">
        <v>0.26041666666666669</v>
      </c>
      <c r="D686" s="8">
        <v>0</v>
      </c>
      <c r="E686">
        <v>0.25</v>
      </c>
      <c r="F686">
        <v>1000</v>
      </c>
      <c r="G686" t="s">
        <v>2803</v>
      </c>
      <c r="O686" t="s">
        <v>3431</v>
      </c>
      <c r="P686" t="s">
        <v>260</v>
      </c>
      <c r="Q686" t="s">
        <v>3432</v>
      </c>
      <c r="R686">
        <v>0</v>
      </c>
      <c r="S686">
        <v>0</v>
      </c>
      <c r="T686">
        <v>45.180492000000001</v>
      </c>
      <c r="U686">
        <v>5.6945860000000001</v>
      </c>
      <c r="AD686" t="s">
        <v>2733</v>
      </c>
      <c r="AE686" t="s">
        <v>2734</v>
      </c>
    </row>
    <row r="687" spans="1:31" x14ac:dyDescent="0.3">
      <c r="A687" s="7">
        <v>46286</v>
      </c>
      <c r="B687" s="8">
        <v>0.33333333333333331</v>
      </c>
      <c r="C687" s="8">
        <v>0.375</v>
      </c>
      <c r="D687" s="8">
        <v>0</v>
      </c>
      <c r="E687">
        <v>1</v>
      </c>
      <c r="F687">
        <v>85</v>
      </c>
      <c r="G687" t="s">
        <v>866</v>
      </c>
      <c r="H687" s="8">
        <v>0.1673611111111111</v>
      </c>
      <c r="I687" s="8">
        <v>0.26944444444444438</v>
      </c>
      <c r="L687">
        <v>2.4500000000000002</v>
      </c>
      <c r="M687">
        <v>2.4500000000000002</v>
      </c>
      <c r="N687">
        <v>1.45</v>
      </c>
      <c r="O687" t="s">
        <v>3433</v>
      </c>
      <c r="P687" t="s">
        <v>304</v>
      </c>
      <c r="Q687" t="s">
        <v>304</v>
      </c>
      <c r="R687">
        <v>0</v>
      </c>
      <c r="S687">
        <v>0</v>
      </c>
      <c r="T687">
        <v>45.242142000000001</v>
      </c>
      <c r="U687">
        <v>5.824065</v>
      </c>
      <c r="AD687" t="s">
        <v>2733</v>
      </c>
      <c r="AE687" t="s">
        <v>2781</v>
      </c>
    </row>
    <row r="688" spans="1:31" x14ac:dyDescent="0.3">
      <c r="A688" s="7">
        <v>46286</v>
      </c>
      <c r="B688" s="8">
        <v>0.16666666666666671</v>
      </c>
      <c r="C688" s="8">
        <v>0.18055555555555561</v>
      </c>
      <c r="D688" s="8">
        <v>0</v>
      </c>
      <c r="E688">
        <v>0.33</v>
      </c>
      <c r="F688">
        <v>16</v>
      </c>
      <c r="G688" t="s">
        <v>853</v>
      </c>
      <c r="O688" t="s">
        <v>3434</v>
      </c>
      <c r="P688" t="s">
        <v>133</v>
      </c>
      <c r="Q688" t="s">
        <v>3435</v>
      </c>
      <c r="R688">
        <v>0</v>
      </c>
      <c r="S688">
        <v>0</v>
      </c>
      <c r="T688">
        <v>45.189967000000003</v>
      </c>
      <c r="U688">
        <v>5.7054239999999998</v>
      </c>
      <c r="AD688" t="s">
        <v>2733</v>
      </c>
      <c r="AE688" t="s">
        <v>2734</v>
      </c>
    </row>
    <row r="689" spans="1:31" x14ac:dyDescent="0.3">
      <c r="A689" s="7">
        <v>46286</v>
      </c>
      <c r="B689" s="8">
        <v>0.33333333333333331</v>
      </c>
      <c r="C689" s="8">
        <v>0.34722222222222221</v>
      </c>
      <c r="D689" s="8">
        <v>0</v>
      </c>
      <c r="E689">
        <v>0.33</v>
      </c>
      <c r="F689">
        <v>49</v>
      </c>
      <c r="G689" t="s">
        <v>944</v>
      </c>
      <c r="O689" t="s">
        <v>2656</v>
      </c>
      <c r="P689" t="s">
        <v>316</v>
      </c>
      <c r="Q689" t="s">
        <v>316</v>
      </c>
      <c r="R689">
        <v>0</v>
      </c>
      <c r="S689">
        <v>0</v>
      </c>
      <c r="T689">
        <v>45.180484999999997</v>
      </c>
      <c r="U689">
        <v>5.7314889999999998</v>
      </c>
      <c r="AD689" t="s">
        <v>2733</v>
      </c>
      <c r="AE689" t="s">
        <v>2737</v>
      </c>
    </row>
    <row r="690" spans="1:31" x14ac:dyDescent="0.3">
      <c r="A690" s="7">
        <v>46286</v>
      </c>
      <c r="B690" s="8">
        <v>0.33333333333333331</v>
      </c>
      <c r="C690" s="8">
        <v>0.375</v>
      </c>
      <c r="D690" s="8">
        <v>0</v>
      </c>
      <c r="E690">
        <v>1</v>
      </c>
      <c r="F690">
        <v>150</v>
      </c>
      <c r="G690" t="s">
        <v>964</v>
      </c>
      <c r="O690" t="s">
        <v>1399</v>
      </c>
      <c r="P690" t="s">
        <v>291</v>
      </c>
      <c r="Q690" t="s">
        <v>291</v>
      </c>
      <c r="R690">
        <v>0</v>
      </c>
      <c r="S690">
        <v>0</v>
      </c>
      <c r="T690">
        <v>45.150571999999997</v>
      </c>
      <c r="U690">
        <v>5.7256600000000004</v>
      </c>
      <c r="AD690" t="s">
        <v>2733</v>
      </c>
      <c r="AE690" t="s">
        <v>2781</v>
      </c>
    </row>
    <row r="691" spans="1:31" x14ac:dyDescent="0.3">
      <c r="A691" s="7">
        <v>46286</v>
      </c>
      <c r="B691" s="8">
        <v>0.29166666666666669</v>
      </c>
      <c r="C691" s="8">
        <v>0.30208333333333331</v>
      </c>
      <c r="D691" s="8">
        <v>0</v>
      </c>
      <c r="E691">
        <v>0.25</v>
      </c>
      <c r="F691">
        <v>88</v>
      </c>
      <c r="G691" t="s">
        <v>894</v>
      </c>
      <c r="O691" t="s">
        <v>3112</v>
      </c>
      <c r="P691" t="s">
        <v>382</v>
      </c>
      <c r="Q691" t="s">
        <v>3113</v>
      </c>
      <c r="R691">
        <v>0</v>
      </c>
      <c r="S691">
        <v>0</v>
      </c>
      <c r="T691">
        <v>45.072274</v>
      </c>
      <c r="U691">
        <v>5.771471</v>
      </c>
      <c r="AD691" t="s">
        <v>2733</v>
      </c>
      <c r="AE691" t="s">
        <v>2734</v>
      </c>
    </row>
    <row r="692" spans="1:31" x14ac:dyDescent="0.3">
      <c r="A692" s="7">
        <v>46286</v>
      </c>
      <c r="B692" s="8">
        <v>0.40972222222222221</v>
      </c>
      <c r="C692" s="8">
        <v>0.4236111111111111</v>
      </c>
      <c r="D692" s="8">
        <v>0</v>
      </c>
      <c r="E692">
        <v>0.33</v>
      </c>
      <c r="F692">
        <v>66</v>
      </c>
      <c r="G692" t="s">
        <v>900</v>
      </c>
      <c r="H692" s="8"/>
      <c r="I692" s="8"/>
      <c r="O692" t="s">
        <v>899</v>
      </c>
      <c r="P692" t="s">
        <v>831</v>
      </c>
      <c r="Q692" t="s">
        <v>3436</v>
      </c>
      <c r="R692">
        <v>0</v>
      </c>
      <c r="S692">
        <v>0</v>
      </c>
      <c r="T692">
        <v>45.250692000000001</v>
      </c>
      <c r="U692">
        <v>5.6621560000000004</v>
      </c>
      <c r="AD692" t="s">
        <v>2733</v>
      </c>
      <c r="AE692" t="s">
        <v>2737</v>
      </c>
    </row>
    <row r="693" spans="1:31" x14ac:dyDescent="0.3">
      <c r="A693" s="7">
        <v>46286</v>
      </c>
      <c r="B693" s="8">
        <v>0.16666666666666671</v>
      </c>
      <c r="C693" s="8">
        <v>0.1736111111111111</v>
      </c>
      <c r="D693" s="8">
        <v>0</v>
      </c>
      <c r="E693">
        <v>0.17</v>
      </c>
      <c r="F693">
        <v>29</v>
      </c>
      <c r="G693" t="s">
        <v>859</v>
      </c>
      <c r="O693" t="s">
        <v>2988</v>
      </c>
      <c r="P693" t="s">
        <v>220</v>
      </c>
      <c r="Q693" t="s">
        <v>2989</v>
      </c>
      <c r="R693">
        <v>0</v>
      </c>
      <c r="S693">
        <v>0</v>
      </c>
      <c r="T693">
        <v>45.182158999999999</v>
      </c>
      <c r="U693">
        <v>5.715846</v>
      </c>
      <c r="AD693" t="s">
        <v>2733</v>
      </c>
      <c r="AE693" t="s">
        <v>2734</v>
      </c>
    </row>
    <row r="694" spans="1:31" x14ac:dyDescent="0.3">
      <c r="A694" s="7">
        <v>46286</v>
      </c>
      <c r="B694" s="8">
        <v>0.16666666666666671</v>
      </c>
      <c r="C694" s="8">
        <v>0.18055555555555561</v>
      </c>
      <c r="D694" s="8">
        <v>0</v>
      </c>
      <c r="E694">
        <v>0.33</v>
      </c>
      <c r="F694">
        <v>20</v>
      </c>
      <c r="G694" t="s">
        <v>950</v>
      </c>
      <c r="O694" t="s">
        <v>3437</v>
      </c>
      <c r="P694" t="s">
        <v>411</v>
      </c>
      <c r="Q694" t="s">
        <v>3438</v>
      </c>
      <c r="R694">
        <v>0</v>
      </c>
      <c r="S694">
        <v>0</v>
      </c>
      <c r="T694">
        <v>45.186216000000002</v>
      </c>
      <c r="U694">
        <v>5.7124170000000003</v>
      </c>
      <c r="AD694" t="s">
        <v>2733</v>
      </c>
      <c r="AE694" t="s">
        <v>2734</v>
      </c>
    </row>
    <row r="695" spans="1:31" x14ac:dyDescent="0.3">
      <c r="A695" s="7">
        <v>46286</v>
      </c>
      <c r="B695" s="8">
        <v>0.29166666666666669</v>
      </c>
      <c r="C695" s="8">
        <v>0.2986111111111111</v>
      </c>
      <c r="D695" s="8">
        <v>0</v>
      </c>
      <c r="E695">
        <v>0.17</v>
      </c>
      <c r="F695">
        <v>230</v>
      </c>
      <c r="G695" t="s">
        <v>974</v>
      </c>
      <c r="O695" t="s">
        <v>3439</v>
      </c>
      <c r="P695" t="s">
        <v>526</v>
      </c>
      <c r="Q695" t="s">
        <v>3440</v>
      </c>
      <c r="R695">
        <v>0</v>
      </c>
      <c r="S695">
        <v>0</v>
      </c>
      <c r="T695">
        <v>45.181947000000001</v>
      </c>
      <c r="U695">
        <v>5.7218989999999996</v>
      </c>
      <c r="AD695" t="s">
        <v>2733</v>
      </c>
      <c r="AE695" t="s">
        <v>2734</v>
      </c>
    </row>
    <row r="696" spans="1:31" x14ac:dyDescent="0.3">
      <c r="A696" s="7">
        <v>46286</v>
      </c>
      <c r="B696" s="8">
        <v>0.2361111111111111</v>
      </c>
      <c r="C696" s="8">
        <v>0.26041666666666669</v>
      </c>
      <c r="D696" s="8">
        <v>0</v>
      </c>
      <c r="E696">
        <v>0.57999999999999996</v>
      </c>
      <c r="F696">
        <v>23</v>
      </c>
      <c r="G696" t="s">
        <v>957</v>
      </c>
      <c r="H696" s="8">
        <v>0.33194444444444438</v>
      </c>
      <c r="I696" s="8">
        <v>0.33402777777777781</v>
      </c>
      <c r="L696">
        <v>0.05</v>
      </c>
      <c r="M696">
        <v>0.05</v>
      </c>
      <c r="N696">
        <v>-0.53</v>
      </c>
      <c r="O696" t="s">
        <v>2268</v>
      </c>
      <c r="P696" t="s">
        <v>163</v>
      </c>
      <c r="Q696" t="s">
        <v>3441</v>
      </c>
      <c r="R696">
        <v>0</v>
      </c>
      <c r="S696">
        <v>0</v>
      </c>
      <c r="T696">
        <v>45.186844000000001</v>
      </c>
      <c r="U696">
        <v>5.7114979999999997</v>
      </c>
      <c r="AD696" t="s">
        <v>2733</v>
      </c>
      <c r="AE696" t="s">
        <v>2737</v>
      </c>
    </row>
    <row r="697" spans="1:31" x14ac:dyDescent="0.3">
      <c r="A697" s="7">
        <v>46286</v>
      </c>
      <c r="B697" s="8">
        <v>0.33333333333333331</v>
      </c>
      <c r="C697" s="8">
        <v>0.375</v>
      </c>
      <c r="D697" s="8">
        <v>0</v>
      </c>
      <c r="E697">
        <v>1</v>
      </c>
      <c r="F697">
        <v>82</v>
      </c>
      <c r="G697" t="s">
        <v>954</v>
      </c>
      <c r="O697" t="s">
        <v>1471</v>
      </c>
      <c r="P697" t="s">
        <v>734</v>
      </c>
      <c r="Q697" t="s">
        <v>734</v>
      </c>
      <c r="R697">
        <v>0</v>
      </c>
      <c r="S697">
        <v>0</v>
      </c>
      <c r="T697">
        <v>45.186678000000001</v>
      </c>
      <c r="U697">
        <v>5.7200300000000004</v>
      </c>
      <c r="AD697" t="s">
        <v>2733</v>
      </c>
      <c r="AE697" t="s">
        <v>2737</v>
      </c>
    </row>
    <row r="698" spans="1:31" x14ac:dyDescent="0.3">
      <c r="A698" s="7">
        <v>46286</v>
      </c>
      <c r="B698" s="8">
        <v>0.16666666666666671</v>
      </c>
      <c r="C698" s="8">
        <v>0.18055555555555561</v>
      </c>
      <c r="D698" s="8">
        <v>0</v>
      </c>
      <c r="E698">
        <v>0.33</v>
      </c>
      <c r="F698">
        <v>28</v>
      </c>
      <c r="G698" t="s">
        <v>914</v>
      </c>
      <c r="O698" t="s">
        <v>3442</v>
      </c>
      <c r="P698" t="s">
        <v>375</v>
      </c>
      <c r="Q698" t="s">
        <v>3443</v>
      </c>
      <c r="R698">
        <v>0</v>
      </c>
      <c r="S698">
        <v>0</v>
      </c>
      <c r="T698">
        <v>45.164785000000002</v>
      </c>
      <c r="U698">
        <v>5.725244</v>
      </c>
      <c r="AD698" t="s">
        <v>2733</v>
      </c>
      <c r="AE698" t="s">
        <v>2734</v>
      </c>
    </row>
    <row r="699" spans="1:31" x14ac:dyDescent="0.3">
      <c r="A699" s="7">
        <v>46286</v>
      </c>
      <c r="B699" s="8">
        <v>0.3125</v>
      </c>
      <c r="C699" s="8">
        <v>0.32291666666666669</v>
      </c>
      <c r="D699" s="8">
        <v>0</v>
      </c>
      <c r="E699">
        <v>0.25</v>
      </c>
      <c r="F699">
        <v>39</v>
      </c>
      <c r="G699" t="s">
        <v>961</v>
      </c>
      <c r="O699" t="s">
        <v>1378</v>
      </c>
      <c r="P699" t="s">
        <v>656</v>
      </c>
      <c r="Q699" t="s">
        <v>656</v>
      </c>
      <c r="R699">
        <v>1</v>
      </c>
      <c r="S699">
        <v>0</v>
      </c>
      <c r="T699">
        <v>45.165717999999998</v>
      </c>
      <c r="U699">
        <v>5.7258519999999997</v>
      </c>
      <c r="AD699" t="s">
        <v>2733</v>
      </c>
      <c r="AE699" t="s">
        <v>2737</v>
      </c>
    </row>
    <row r="700" spans="1:31" x14ac:dyDescent="0.3">
      <c r="A700" s="7">
        <v>46286</v>
      </c>
      <c r="B700" s="8">
        <v>0.33333333333333331</v>
      </c>
      <c r="C700" s="8">
        <v>0.3611111111111111</v>
      </c>
      <c r="D700" s="8">
        <v>0</v>
      </c>
      <c r="E700">
        <v>0.67</v>
      </c>
      <c r="F700">
        <v>100</v>
      </c>
      <c r="G700" t="s">
        <v>967</v>
      </c>
      <c r="H700" s="8">
        <v>0.46944444444444439</v>
      </c>
      <c r="I700" s="8">
        <v>0.49236111111111108</v>
      </c>
      <c r="L700">
        <v>0.55000000000000004</v>
      </c>
      <c r="M700">
        <v>0.55000000000000004</v>
      </c>
      <c r="N700">
        <v>-0.12</v>
      </c>
      <c r="O700" t="s">
        <v>1259</v>
      </c>
      <c r="P700" t="s">
        <v>620</v>
      </c>
      <c r="Q700" t="s">
        <v>620</v>
      </c>
      <c r="R700">
        <v>0</v>
      </c>
      <c r="S700">
        <v>0</v>
      </c>
      <c r="T700">
        <v>45.198335</v>
      </c>
      <c r="U700">
        <v>5.6829479999999997</v>
      </c>
      <c r="AD700" t="s">
        <v>2733</v>
      </c>
      <c r="AE700" t="s">
        <v>2737</v>
      </c>
    </row>
    <row r="701" spans="1:31" x14ac:dyDescent="0.3">
      <c r="A701" s="7">
        <v>46286</v>
      </c>
      <c r="B701" s="8">
        <v>0.29166666666666669</v>
      </c>
      <c r="C701" s="8">
        <v>0.2986111111111111</v>
      </c>
      <c r="D701" s="8">
        <v>0</v>
      </c>
      <c r="E701">
        <v>0.17</v>
      </c>
      <c r="F701">
        <v>74</v>
      </c>
      <c r="G701" t="s">
        <v>892</v>
      </c>
      <c r="H701" s="8"/>
      <c r="I701" s="8"/>
      <c r="O701" t="s">
        <v>2742</v>
      </c>
      <c r="P701" t="s">
        <v>152</v>
      </c>
      <c r="Q701" t="s">
        <v>2743</v>
      </c>
      <c r="R701">
        <v>0</v>
      </c>
      <c r="S701">
        <v>0</v>
      </c>
      <c r="T701">
        <v>45.184793999999997</v>
      </c>
      <c r="U701">
        <v>5.7218299999999997</v>
      </c>
      <c r="AD701" t="s">
        <v>2733</v>
      </c>
      <c r="AE701" t="s">
        <v>2734</v>
      </c>
    </row>
    <row r="702" spans="1:31" x14ac:dyDescent="0.3">
      <c r="A702" s="7">
        <v>46286</v>
      </c>
      <c r="B702" s="8">
        <v>0.16666666666666671</v>
      </c>
      <c r="C702" s="8">
        <v>0.17708333333333329</v>
      </c>
      <c r="D702" s="8">
        <v>0</v>
      </c>
      <c r="E702">
        <v>0.25</v>
      </c>
      <c r="F702">
        <v>16</v>
      </c>
      <c r="G702" t="s">
        <v>853</v>
      </c>
      <c r="O702" t="s">
        <v>3324</v>
      </c>
      <c r="P702" t="s">
        <v>578</v>
      </c>
      <c r="Q702" t="s">
        <v>3325</v>
      </c>
      <c r="R702">
        <v>0</v>
      </c>
      <c r="S702">
        <v>0</v>
      </c>
      <c r="T702">
        <v>45.183777999999997</v>
      </c>
      <c r="U702">
        <v>5.7115169999999997</v>
      </c>
      <c r="AD702" t="s">
        <v>2733</v>
      </c>
      <c r="AE702" t="s">
        <v>2734</v>
      </c>
    </row>
    <row r="703" spans="1:31" x14ac:dyDescent="0.3">
      <c r="A703" s="7">
        <v>46286</v>
      </c>
      <c r="B703" s="8">
        <v>0.33680555555555558</v>
      </c>
      <c r="C703" s="8">
        <v>0.3576388888888889</v>
      </c>
      <c r="D703" s="8">
        <v>0</v>
      </c>
      <c r="E703">
        <v>0.5</v>
      </c>
      <c r="F703">
        <v>39</v>
      </c>
      <c r="G703" t="s">
        <v>961</v>
      </c>
      <c r="O703" t="s">
        <v>2217</v>
      </c>
      <c r="P703" t="s">
        <v>795</v>
      </c>
      <c r="Q703" t="s">
        <v>795</v>
      </c>
      <c r="R703">
        <v>1</v>
      </c>
      <c r="S703">
        <v>0</v>
      </c>
      <c r="T703">
        <v>45.165621000000002</v>
      </c>
      <c r="U703">
        <v>5.7235849999999999</v>
      </c>
      <c r="AD703" t="s">
        <v>2733</v>
      </c>
      <c r="AE703" t="s">
        <v>2737</v>
      </c>
    </row>
    <row r="704" spans="1:31" x14ac:dyDescent="0.3">
      <c r="A704" s="7">
        <v>46286</v>
      </c>
      <c r="B704" s="8">
        <v>0.33333333333333331</v>
      </c>
      <c r="C704" s="8">
        <v>0.34722222222222221</v>
      </c>
      <c r="D704" s="8">
        <v>0</v>
      </c>
      <c r="E704">
        <v>0.33</v>
      </c>
      <c r="F704">
        <v>72</v>
      </c>
      <c r="G704" t="s">
        <v>978</v>
      </c>
      <c r="O704" t="s">
        <v>2614</v>
      </c>
      <c r="P704" t="s">
        <v>255</v>
      </c>
      <c r="Q704" t="s">
        <v>255</v>
      </c>
      <c r="R704">
        <v>0</v>
      </c>
      <c r="S704">
        <v>0</v>
      </c>
      <c r="T704">
        <v>45.557760999999999</v>
      </c>
      <c r="U704">
        <v>5.914536</v>
      </c>
      <c r="AD704" t="s">
        <v>2733</v>
      </c>
      <c r="AE704" t="s">
        <v>2737</v>
      </c>
    </row>
    <row r="705" spans="1:31" x14ac:dyDescent="0.3">
      <c r="A705" s="7">
        <v>46286</v>
      </c>
      <c r="B705" s="8">
        <v>0.37152777777777779</v>
      </c>
      <c r="C705" s="8">
        <v>0.38194444444444442</v>
      </c>
      <c r="D705" s="8">
        <v>0</v>
      </c>
      <c r="E705">
        <v>0.25</v>
      </c>
      <c r="F705">
        <v>56</v>
      </c>
      <c r="G705" t="s">
        <v>966</v>
      </c>
      <c r="H705" s="8">
        <v>0.43194444444444452</v>
      </c>
      <c r="I705" s="8">
        <v>0.45624999999999999</v>
      </c>
      <c r="L705">
        <v>0.57999999999999996</v>
      </c>
      <c r="M705">
        <v>0.57999999999999996</v>
      </c>
      <c r="N705">
        <v>0.33</v>
      </c>
      <c r="O705" t="s">
        <v>1452</v>
      </c>
      <c r="P705" t="s">
        <v>733</v>
      </c>
      <c r="Q705" t="s">
        <v>3444</v>
      </c>
      <c r="R705">
        <v>0</v>
      </c>
      <c r="S705">
        <v>0</v>
      </c>
      <c r="T705">
        <v>45.364479000000003</v>
      </c>
      <c r="U705">
        <v>5.6000740000000002</v>
      </c>
      <c r="AD705" t="s">
        <v>2733</v>
      </c>
      <c r="AE705" t="s">
        <v>2737</v>
      </c>
    </row>
    <row r="706" spans="1:31" x14ac:dyDescent="0.3">
      <c r="A706" s="7">
        <v>46286</v>
      </c>
      <c r="B706" s="8">
        <v>0.25</v>
      </c>
      <c r="C706" s="8">
        <v>0.26041666666666669</v>
      </c>
      <c r="D706" s="8">
        <v>0</v>
      </c>
      <c r="E706">
        <v>0.25</v>
      </c>
      <c r="F706">
        <v>75</v>
      </c>
      <c r="G706" t="s">
        <v>970</v>
      </c>
      <c r="O706" t="s">
        <v>3445</v>
      </c>
      <c r="P706" t="s">
        <v>110</v>
      </c>
      <c r="Q706" t="s">
        <v>3446</v>
      </c>
      <c r="R706">
        <v>0</v>
      </c>
      <c r="S706">
        <v>0</v>
      </c>
      <c r="T706">
        <v>45.186245</v>
      </c>
      <c r="U706">
        <v>5.7213669999999999</v>
      </c>
      <c r="AD706" t="s">
        <v>2733</v>
      </c>
      <c r="AE706" t="s">
        <v>2734</v>
      </c>
    </row>
    <row r="707" spans="1:31" x14ac:dyDescent="0.3">
      <c r="A707" s="7">
        <v>46286</v>
      </c>
      <c r="B707" s="8">
        <v>0.16666666666666671</v>
      </c>
      <c r="C707" s="8">
        <v>0.1736111111111111</v>
      </c>
      <c r="D707" s="8">
        <v>0</v>
      </c>
      <c r="E707">
        <v>0.17</v>
      </c>
      <c r="F707">
        <v>43</v>
      </c>
      <c r="G707" t="s">
        <v>849</v>
      </c>
      <c r="O707" t="s">
        <v>854</v>
      </c>
      <c r="P707" t="s">
        <v>669</v>
      </c>
      <c r="Q707" t="s">
        <v>3306</v>
      </c>
      <c r="R707">
        <v>0</v>
      </c>
      <c r="S707">
        <v>0</v>
      </c>
      <c r="T707">
        <v>45.229419</v>
      </c>
      <c r="U707">
        <v>5.6816570000000004</v>
      </c>
      <c r="AD707" t="s">
        <v>2733</v>
      </c>
      <c r="AE707" t="s">
        <v>2734</v>
      </c>
    </row>
    <row r="708" spans="1:31" x14ac:dyDescent="0.3">
      <c r="A708" s="7">
        <v>46286</v>
      </c>
      <c r="B708" s="8">
        <v>0.33333333333333331</v>
      </c>
      <c r="C708" s="8">
        <v>0.375</v>
      </c>
      <c r="D708" s="8">
        <v>0</v>
      </c>
      <c r="E708">
        <v>1</v>
      </c>
      <c r="F708">
        <v>1000</v>
      </c>
      <c r="G708" t="s">
        <v>2803</v>
      </c>
      <c r="Q708" t="s">
        <v>426</v>
      </c>
      <c r="R708">
        <v>0</v>
      </c>
      <c r="S708">
        <v>0</v>
      </c>
      <c r="T708">
        <v>45.209110000000003</v>
      </c>
      <c r="U708">
        <v>5.788958</v>
      </c>
    </row>
    <row r="709" spans="1:31" x14ac:dyDescent="0.3">
      <c r="A709" s="7">
        <v>46286</v>
      </c>
      <c r="B709" s="8">
        <v>0.16666666666666671</v>
      </c>
      <c r="C709" s="8">
        <v>0.1736111111111111</v>
      </c>
      <c r="D709" s="8">
        <v>0</v>
      </c>
      <c r="E709">
        <v>0.17</v>
      </c>
      <c r="F709">
        <v>230</v>
      </c>
      <c r="G709" t="s">
        <v>974</v>
      </c>
      <c r="O709" t="s">
        <v>3307</v>
      </c>
      <c r="P709" t="s">
        <v>2453</v>
      </c>
      <c r="Q709" t="s">
        <v>3308</v>
      </c>
      <c r="R709">
        <v>0</v>
      </c>
      <c r="S709">
        <v>0</v>
      </c>
      <c r="T709">
        <v>45.170372</v>
      </c>
      <c r="U709">
        <v>5.7396019999999996</v>
      </c>
      <c r="AD709" t="s">
        <v>2733</v>
      </c>
      <c r="AE709" t="s">
        <v>2734</v>
      </c>
    </row>
    <row r="710" spans="1:31" x14ac:dyDescent="0.3">
      <c r="A710" s="7">
        <v>46286</v>
      </c>
      <c r="B710" s="8">
        <v>0.16666666666666671</v>
      </c>
      <c r="C710" s="8">
        <v>0.18055555555555561</v>
      </c>
      <c r="D710" s="8">
        <v>0</v>
      </c>
      <c r="E710">
        <v>0.33</v>
      </c>
      <c r="F710">
        <v>68</v>
      </c>
      <c r="G710" t="s">
        <v>948</v>
      </c>
      <c r="H710" s="8"/>
      <c r="I710" s="8"/>
      <c r="O710" t="s">
        <v>3447</v>
      </c>
      <c r="P710" t="s">
        <v>612</v>
      </c>
      <c r="Q710" t="s">
        <v>3448</v>
      </c>
      <c r="R710">
        <v>0</v>
      </c>
      <c r="S710">
        <v>0</v>
      </c>
      <c r="T710">
        <v>45.188958</v>
      </c>
      <c r="U710">
        <v>5.7346690000000002</v>
      </c>
      <c r="AD710" t="s">
        <v>2733</v>
      </c>
      <c r="AE710" t="s">
        <v>2734</v>
      </c>
    </row>
    <row r="711" spans="1:31" x14ac:dyDescent="0.3">
      <c r="A711" s="7">
        <v>46286</v>
      </c>
      <c r="B711" s="8">
        <v>0.16666666666666671</v>
      </c>
      <c r="C711" s="8">
        <v>0.18055555555555561</v>
      </c>
      <c r="D711" s="8">
        <v>0</v>
      </c>
      <c r="E711">
        <v>0.33</v>
      </c>
      <c r="F711">
        <v>65</v>
      </c>
      <c r="G711" t="s">
        <v>870</v>
      </c>
      <c r="H711" s="8">
        <v>0.23402777777777781</v>
      </c>
      <c r="I711" s="8">
        <v>0.23402777777777781</v>
      </c>
      <c r="O711" t="s">
        <v>877</v>
      </c>
      <c r="P711" t="s">
        <v>808</v>
      </c>
      <c r="Q711" t="s">
        <v>3449</v>
      </c>
      <c r="R711">
        <v>0</v>
      </c>
      <c r="S711">
        <v>0</v>
      </c>
      <c r="T711">
        <v>45.192346999999998</v>
      </c>
      <c r="U711">
        <v>5.7316079999999996</v>
      </c>
      <c r="AD711" t="s">
        <v>2733</v>
      </c>
      <c r="AE711" t="s">
        <v>2734</v>
      </c>
    </row>
    <row r="712" spans="1:31" x14ac:dyDescent="0.3">
      <c r="A712" s="7">
        <v>46286</v>
      </c>
      <c r="B712" s="8">
        <v>0.33333333333333331</v>
      </c>
      <c r="C712" s="8">
        <v>0.35416666666666669</v>
      </c>
      <c r="D712" s="8">
        <v>0</v>
      </c>
      <c r="E712">
        <v>0.5</v>
      </c>
      <c r="F712">
        <v>20</v>
      </c>
      <c r="G712" t="s">
        <v>950</v>
      </c>
      <c r="O712" t="s">
        <v>1653</v>
      </c>
      <c r="P712" t="s">
        <v>767</v>
      </c>
      <c r="Q712" t="s">
        <v>1655</v>
      </c>
      <c r="R712">
        <v>0</v>
      </c>
      <c r="S712">
        <v>0</v>
      </c>
      <c r="T712">
        <v>45.188974999999999</v>
      </c>
      <c r="U712">
        <v>5.726712</v>
      </c>
      <c r="AD712" t="s">
        <v>2733</v>
      </c>
      <c r="AE712" t="s">
        <v>2737</v>
      </c>
    </row>
    <row r="713" spans="1:31" x14ac:dyDescent="0.3">
      <c r="A713" s="7">
        <v>46286</v>
      </c>
      <c r="B713" s="8">
        <v>0.25</v>
      </c>
      <c r="C713" s="8">
        <v>0.26041666666666669</v>
      </c>
      <c r="D713" s="8">
        <v>0</v>
      </c>
      <c r="E713">
        <v>0.25</v>
      </c>
      <c r="F713">
        <v>210</v>
      </c>
      <c r="G713" t="s">
        <v>905</v>
      </c>
      <c r="O713" t="s">
        <v>3180</v>
      </c>
      <c r="P713" t="s">
        <v>222</v>
      </c>
      <c r="Q713" t="s">
        <v>3181</v>
      </c>
      <c r="R713">
        <v>0</v>
      </c>
      <c r="S713">
        <v>0</v>
      </c>
      <c r="T713">
        <v>45.189441000000002</v>
      </c>
      <c r="U713">
        <v>5.7262389999999996</v>
      </c>
      <c r="AD713" t="s">
        <v>2733</v>
      </c>
      <c r="AE713" t="s">
        <v>2734</v>
      </c>
    </row>
    <row r="714" spans="1:31" x14ac:dyDescent="0.3">
      <c r="A714" s="7">
        <v>46286</v>
      </c>
      <c r="B714" s="8">
        <v>0.33333333333333331</v>
      </c>
      <c r="C714" s="8">
        <v>0.34722222222222221</v>
      </c>
      <c r="D714" s="8">
        <v>0</v>
      </c>
      <c r="E714">
        <v>0.33</v>
      </c>
      <c r="F714">
        <v>74</v>
      </c>
      <c r="G714" t="s">
        <v>892</v>
      </c>
      <c r="O714" t="s">
        <v>2668</v>
      </c>
      <c r="P714" t="s">
        <v>332</v>
      </c>
      <c r="Q714" t="s">
        <v>2670</v>
      </c>
      <c r="R714">
        <v>0</v>
      </c>
      <c r="S714">
        <v>0</v>
      </c>
      <c r="T714">
        <v>45.182187999999996</v>
      </c>
      <c r="U714">
        <v>5.7211590000000001</v>
      </c>
      <c r="AD714" t="s">
        <v>2733</v>
      </c>
      <c r="AE714" t="s">
        <v>2737</v>
      </c>
    </row>
    <row r="715" spans="1:31" x14ac:dyDescent="0.3">
      <c r="A715" s="7">
        <v>46286</v>
      </c>
      <c r="B715" s="8">
        <v>0.16666666666666671</v>
      </c>
      <c r="C715" s="8">
        <v>0.1736111111111111</v>
      </c>
      <c r="D715" s="8">
        <v>0</v>
      </c>
      <c r="E715">
        <v>0.17</v>
      </c>
      <c r="F715">
        <v>74</v>
      </c>
      <c r="G715" t="s">
        <v>892</v>
      </c>
      <c r="O715" t="s">
        <v>3313</v>
      </c>
      <c r="P715" t="s">
        <v>332</v>
      </c>
      <c r="Q715" t="s">
        <v>3314</v>
      </c>
      <c r="R715">
        <v>0</v>
      </c>
      <c r="S715">
        <v>0</v>
      </c>
      <c r="T715">
        <v>45.182187999999996</v>
      </c>
      <c r="U715">
        <v>5.7211590000000001</v>
      </c>
      <c r="AD715" t="s">
        <v>2733</v>
      </c>
      <c r="AE715" t="s">
        <v>2734</v>
      </c>
    </row>
    <row r="716" spans="1:31" x14ac:dyDescent="0.3">
      <c r="A716" s="7">
        <v>46286</v>
      </c>
      <c r="B716" s="8">
        <v>0.375</v>
      </c>
      <c r="C716" s="8">
        <v>0.39583333333333331</v>
      </c>
      <c r="D716" s="8">
        <v>0</v>
      </c>
      <c r="E716">
        <v>0.5</v>
      </c>
      <c r="F716">
        <v>68</v>
      </c>
      <c r="G716" t="s">
        <v>948</v>
      </c>
      <c r="H716" s="8"/>
      <c r="I716" s="8"/>
      <c r="O716" t="s">
        <v>3450</v>
      </c>
      <c r="P716" t="s">
        <v>379</v>
      </c>
      <c r="Q716" t="s">
        <v>3451</v>
      </c>
      <c r="R716">
        <v>0</v>
      </c>
      <c r="S716">
        <v>0</v>
      </c>
      <c r="T716">
        <v>45.162835000000001</v>
      </c>
      <c r="U716">
        <v>5.7206549999999998</v>
      </c>
      <c r="AD716" t="s">
        <v>2733</v>
      </c>
      <c r="AE716" t="s">
        <v>3386</v>
      </c>
    </row>
    <row r="717" spans="1:31" x14ac:dyDescent="0.3">
      <c r="A717" s="7">
        <v>46286</v>
      </c>
      <c r="B717" s="8">
        <v>0.16666666666666671</v>
      </c>
      <c r="C717" s="8">
        <v>0.1736111111111111</v>
      </c>
      <c r="D717" s="8">
        <v>0</v>
      </c>
      <c r="E717">
        <v>0.17</v>
      </c>
      <c r="F717">
        <v>46</v>
      </c>
      <c r="G717" t="s">
        <v>963</v>
      </c>
      <c r="O717" t="s">
        <v>3315</v>
      </c>
      <c r="P717" t="s">
        <v>560</v>
      </c>
      <c r="Q717" t="s">
        <v>3316</v>
      </c>
      <c r="R717">
        <v>0</v>
      </c>
      <c r="S717">
        <v>0</v>
      </c>
      <c r="T717">
        <v>45.146349000000001</v>
      </c>
      <c r="U717">
        <v>5.7163180000000002</v>
      </c>
      <c r="AD717" t="s">
        <v>2733</v>
      </c>
      <c r="AE717" t="s">
        <v>2734</v>
      </c>
    </row>
    <row r="718" spans="1:31" x14ac:dyDescent="0.3">
      <c r="A718" s="7">
        <v>46286</v>
      </c>
      <c r="B718" s="8">
        <v>0.16666666666666671</v>
      </c>
      <c r="C718" s="8">
        <v>0.1736111111111111</v>
      </c>
      <c r="D718" s="8">
        <v>0</v>
      </c>
      <c r="E718">
        <v>0.17</v>
      </c>
      <c r="F718">
        <v>123154</v>
      </c>
      <c r="G718" t="s">
        <v>856</v>
      </c>
      <c r="O718" t="s">
        <v>855</v>
      </c>
      <c r="P718" t="s">
        <v>825</v>
      </c>
      <c r="Q718" t="s">
        <v>3317</v>
      </c>
      <c r="R718">
        <v>0</v>
      </c>
      <c r="S718">
        <v>0</v>
      </c>
      <c r="T718">
        <v>45.181339000000001</v>
      </c>
      <c r="U718">
        <v>5.7134910000000003</v>
      </c>
      <c r="AD718" t="s">
        <v>2733</v>
      </c>
      <c r="AE718" t="s">
        <v>2734</v>
      </c>
    </row>
    <row r="719" spans="1:31" x14ac:dyDescent="0.3">
      <c r="A719" s="7">
        <v>46286</v>
      </c>
      <c r="B719" s="8">
        <v>0.33333333333333331</v>
      </c>
      <c r="C719" s="8">
        <v>0.3611111111111111</v>
      </c>
      <c r="D719" s="8">
        <v>0</v>
      </c>
      <c r="E719">
        <v>0.67</v>
      </c>
      <c r="F719">
        <v>48</v>
      </c>
      <c r="G719" t="s">
        <v>951</v>
      </c>
      <c r="O719" t="s">
        <v>1830</v>
      </c>
      <c r="P719" t="s">
        <v>403</v>
      </c>
      <c r="Q719" t="s">
        <v>403</v>
      </c>
      <c r="R719">
        <v>0</v>
      </c>
      <c r="S719">
        <v>0</v>
      </c>
      <c r="T719">
        <v>45.176518000000002</v>
      </c>
      <c r="U719">
        <v>5.7090420000000002</v>
      </c>
      <c r="AD719" t="s">
        <v>2733</v>
      </c>
      <c r="AE719" t="s">
        <v>2737</v>
      </c>
    </row>
    <row r="720" spans="1:31" x14ac:dyDescent="0.3">
      <c r="A720" s="7">
        <v>46286</v>
      </c>
      <c r="B720" s="8">
        <v>0.33333333333333331</v>
      </c>
      <c r="C720" s="8">
        <v>0.34722222222222221</v>
      </c>
      <c r="D720" s="8">
        <v>0</v>
      </c>
      <c r="E720">
        <v>0.33</v>
      </c>
      <c r="F720">
        <v>15</v>
      </c>
      <c r="G720" t="s">
        <v>956</v>
      </c>
      <c r="O720" t="s">
        <v>2710</v>
      </c>
      <c r="P720" t="s">
        <v>595</v>
      </c>
      <c r="Q720" t="s">
        <v>595</v>
      </c>
      <c r="R720">
        <v>0</v>
      </c>
      <c r="S720">
        <v>0</v>
      </c>
      <c r="T720">
        <v>45.180706999999998</v>
      </c>
      <c r="U720">
        <v>5.7268699999999999</v>
      </c>
      <c r="AD720" t="s">
        <v>2733</v>
      </c>
      <c r="AE720" t="s">
        <v>2737</v>
      </c>
    </row>
    <row r="721" spans="1:31" x14ac:dyDescent="0.3">
      <c r="A721" s="7">
        <v>46286</v>
      </c>
      <c r="B721" s="8">
        <v>0.33333333333333331</v>
      </c>
      <c r="C721" s="8">
        <v>0.34375</v>
      </c>
      <c r="D721" s="8">
        <v>0</v>
      </c>
      <c r="E721">
        <v>0.25</v>
      </c>
      <c r="F721">
        <v>100</v>
      </c>
      <c r="G721" t="s">
        <v>967</v>
      </c>
      <c r="H721" s="8">
        <v>0.37013888888888891</v>
      </c>
      <c r="I721" s="8">
        <v>0.38680555555555562</v>
      </c>
      <c r="L721">
        <v>0.4</v>
      </c>
      <c r="M721">
        <v>0.4</v>
      </c>
      <c r="N721">
        <v>0.15</v>
      </c>
      <c r="O721" t="s">
        <v>2712</v>
      </c>
      <c r="P721" t="s">
        <v>582</v>
      </c>
      <c r="Q721" t="s">
        <v>582</v>
      </c>
      <c r="R721">
        <v>0</v>
      </c>
      <c r="S721">
        <v>0</v>
      </c>
      <c r="T721">
        <v>45.177649000000002</v>
      </c>
      <c r="U721">
        <v>5.731471</v>
      </c>
      <c r="AD721" t="s">
        <v>2733</v>
      </c>
      <c r="AE721" t="s">
        <v>2737</v>
      </c>
    </row>
    <row r="722" spans="1:31" x14ac:dyDescent="0.3">
      <c r="A722" s="7">
        <v>46286</v>
      </c>
      <c r="B722" s="8">
        <v>0.33333333333333331</v>
      </c>
      <c r="C722" s="8">
        <v>0.34722222222222221</v>
      </c>
      <c r="D722" s="8">
        <v>0</v>
      </c>
      <c r="E722">
        <v>0.33</v>
      </c>
      <c r="F722">
        <v>46</v>
      </c>
      <c r="G722" t="s">
        <v>963</v>
      </c>
      <c r="O722" t="s">
        <v>2124</v>
      </c>
      <c r="P722" t="s">
        <v>560</v>
      </c>
      <c r="Q722" t="s">
        <v>560</v>
      </c>
      <c r="R722">
        <v>0</v>
      </c>
      <c r="S722">
        <v>0</v>
      </c>
      <c r="T722">
        <v>45.146352999999998</v>
      </c>
      <c r="U722">
        <v>5.7164780000000004</v>
      </c>
      <c r="AD722" t="s">
        <v>2733</v>
      </c>
      <c r="AE722" t="s">
        <v>2737</v>
      </c>
    </row>
    <row r="723" spans="1:31" x14ac:dyDescent="0.3">
      <c r="A723" s="7">
        <v>46286</v>
      </c>
      <c r="B723" s="8">
        <v>0.33333333333333331</v>
      </c>
      <c r="C723" s="8">
        <v>0.40972222222222221</v>
      </c>
      <c r="D723" s="8">
        <v>0</v>
      </c>
      <c r="E723">
        <v>1.83</v>
      </c>
      <c r="F723">
        <v>75</v>
      </c>
      <c r="G723" t="s">
        <v>970</v>
      </c>
      <c r="O723" t="s">
        <v>3452</v>
      </c>
      <c r="P723" t="s">
        <v>638</v>
      </c>
      <c r="Q723" t="s">
        <v>3453</v>
      </c>
      <c r="R723">
        <v>0</v>
      </c>
      <c r="S723">
        <v>0</v>
      </c>
      <c r="T723">
        <v>45.177596000000001</v>
      </c>
      <c r="U723">
        <v>5.7290789999999996</v>
      </c>
      <c r="AD723" t="s">
        <v>2733</v>
      </c>
      <c r="AE723" t="s">
        <v>2737</v>
      </c>
    </row>
    <row r="724" spans="1:31" x14ac:dyDescent="0.3">
      <c r="A724" s="7">
        <v>46286</v>
      </c>
      <c r="B724" s="8">
        <v>0.33333333333333331</v>
      </c>
      <c r="C724" s="8">
        <v>0.34722222222222221</v>
      </c>
      <c r="D724" s="8">
        <v>0</v>
      </c>
      <c r="E724">
        <v>0.33</v>
      </c>
      <c r="F724">
        <v>29</v>
      </c>
      <c r="G724" t="s">
        <v>859</v>
      </c>
      <c r="O724" t="s">
        <v>1380</v>
      </c>
      <c r="P724" t="s">
        <v>61</v>
      </c>
      <c r="Q724" t="s">
        <v>61</v>
      </c>
      <c r="R724">
        <v>0</v>
      </c>
      <c r="S724">
        <v>0</v>
      </c>
      <c r="T724">
        <v>45.189878</v>
      </c>
      <c r="U724">
        <v>5.7218559999999998</v>
      </c>
      <c r="AD724" t="s">
        <v>2733</v>
      </c>
      <c r="AE724" t="s">
        <v>2737</v>
      </c>
    </row>
    <row r="725" spans="1:31" x14ac:dyDescent="0.3">
      <c r="A725" s="7">
        <v>46286</v>
      </c>
      <c r="B725" s="8">
        <v>0.16666666666666671</v>
      </c>
      <c r="C725" s="8">
        <v>0.1736111111111111</v>
      </c>
      <c r="D725" s="8">
        <v>0</v>
      </c>
      <c r="E725">
        <v>0.17</v>
      </c>
      <c r="F725">
        <v>29</v>
      </c>
      <c r="G725" t="s">
        <v>859</v>
      </c>
      <c r="O725" t="s">
        <v>3326</v>
      </c>
      <c r="P725" t="s">
        <v>61</v>
      </c>
      <c r="Q725" t="s">
        <v>3327</v>
      </c>
      <c r="R725">
        <v>0</v>
      </c>
      <c r="S725">
        <v>0</v>
      </c>
      <c r="T725">
        <v>45.189878</v>
      </c>
      <c r="U725">
        <v>5.7218559999999998</v>
      </c>
      <c r="AD725" t="s">
        <v>2733</v>
      </c>
      <c r="AE725" t="s">
        <v>2734</v>
      </c>
    </row>
    <row r="726" spans="1:31" x14ac:dyDescent="0.3">
      <c r="A726" s="7">
        <v>46286</v>
      </c>
      <c r="B726" s="8">
        <v>0.25</v>
      </c>
      <c r="C726" s="8">
        <v>0.26041666666666669</v>
      </c>
      <c r="D726" s="8">
        <v>0</v>
      </c>
      <c r="E726">
        <v>0.25</v>
      </c>
      <c r="F726">
        <v>76</v>
      </c>
      <c r="G726" t="s">
        <v>863</v>
      </c>
      <c r="H726" s="8"/>
      <c r="I726" s="8"/>
      <c r="O726" t="s">
        <v>3454</v>
      </c>
      <c r="P726" t="s">
        <v>226</v>
      </c>
      <c r="Q726" t="s">
        <v>3455</v>
      </c>
      <c r="R726">
        <v>0</v>
      </c>
      <c r="S726">
        <v>0</v>
      </c>
      <c r="T726">
        <v>45.191845999999998</v>
      </c>
      <c r="U726">
        <v>5.7153299999999998</v>
      </c>
      <c r="AD726" t="s">
        <v>2733</v>
      </c>
      <c r="AE726" t="s">
        <v>2734</v>
      </c>
    </row>
    <row r="727" spans="1:31" x14ac:dyDescent="0.3">
      <c r="A727" s="7">
        <v>46286</v>
      </c>
      <c r="B727" s="8">
        <v>0.18055555555555561</v>
      </c>
      <c r="C727" s="8">
        <v>0.19097222222222221</v>
      </c>
      <c r="D727" s="8">
        <v>0</v>
      </c>
      <c r="E727">
        <v>0.25</v>
      </c>
      <c r="F727">
        <v>22</v>
      </c>
      <c r="G727" t="s">
        <v>979</v>
      </c>
      <c r="H727" s="8">
        <v>0.31597222222222221</v>
      </c>
      <c r="I727" s="8">
        <v>0.39166666666666672</v>
      </c>
      <c r="L727">
        <v>1.82</v>
      </c>
      <c r="M727">
        <v>1.82</v>
      </c>
      <c r="N727">
        <v>1.57</v>
      </c>
      <c r="O727" t="s">
        <v>1781</v>
      </c>
      <c r="P727" t="s">
        <v>309</v>
      </c>
      <c r="Q727" t="s">
        <v>309</v>
      </c>
      <c r="R727">
        <v>0</v>
      </c>
      <c r="S727">
        <v>0</v>
      </c>
      <c r="T727">
        <v>45.199238000000001</v>
      </c>
      <c r="U727">
        <v>5.7115140000000002</v>
      </c>
      <c r="AD727" t="s">
        <v>2733</v>
      </c>
      <c r="AE727" t="s">
        <v>2737</v>
      </c>
    </row>
    <row r="728" spans="1:31" x14ac:dyDescent="0.3">
      <c r="A728" s="7">
        <v>46286</v>
      </c>
      <c r="B728" s="8">
        <v>0.33333333333333331</v>
      </c>
      <c r="C728" s="8">
        <v>0.34722222222222221</v>
      </c>
      <c r="D728" s="8">
        <v>0</v>
      </c>
      <c r="E728">
        <v>0.33</v>
      </c>
      <c r="F728">
        <v>74</v>
      </c>
      <c r="G728" t="s">
        <v>892</v>
      </c>
      <c r="O728" t="s">
        <v>2246</v>
      </c>
      <c r="P728" t="s">
        <v>154</v>
      </c>
      <c r="Q728" t="s">
        <v>154</v>
      </c>
      <c r="R728">
        <v>0</v>
      </c>
      <c r="S728">
        <v>0</v>
      </c>
      <c r="T728">
        <v>45.185006000000001</v>
      </c>
      <c r="U728">
        <v>5.7226309999999998</v>
      </c>
      <c r="AD728" t="s">
        <v>2733</v>
      </c>
      <c r="AE728" t="s">
        <v>2737</v>
      </c>
    </row>
    <row r="729" spans="1:31" x14ac:dyDescent="0.3">
      <c r="A729" s="7">
        <v>46286</v>
      </c>
      <c r="B729" s="8">
        <v>0.33333333333333331</v>
      </c>
      <c r="C729" s="8">
        <v>0.34722222222222221</v>
      </c>
      <c r="D729" s="8">
        <v>0</v>
      </c>
      <c r="E729">
        <v>0.33</v>
      </c>
      <c r="F729">
        <v>16</v>
      </c>
      <c r="G729" t="s">
        <v>853</v>
      </c>
      <c r="O729" t="s">
        <v>1500</v>
      </c>
      <c r="P729" t="s">
        <v>229</v>
      </c>
      <c r="Q729" t="s">
        <v>229</v>
      </c>
      <c r="R729">
        <v>0</v>
      </c>
      <c r="S729">
        <v>0</v>
      </c>
      <c r="T729">
        <v>45.188222000000003</v>
      </c>
      <c r="U729">
        <v>5.7137010000000004</v>
      </c>
      <c r="AD729" t="s">
        <v>2733</v>
      </c>
      <c r="AE729" t="s">
        <v>2737</v>
      </c>
    </row>
    <row r="730" spans="1:31" x14ac:dyDescent="0.3">
      <c r="A730" s="7">
        <v>46286</v>
      </c>
      <c r="B730" s="8">
        <v>0.25694444444444442</v>
      </c>
      <c r="C730" s="8">
        <v>0.27083333333333331</v>
      </c>
      <c r="D730" s="8">
        <v>0</v>
      </c>
      <c r="E730">
        <v>0.33</v>
      </c>
      <c r="F730">
        <v>56</v>
      </c>
      <c r="G730" t="s">
        <v>966</v>
      </c>
      <c r="O730" t="s">
        <v>3456</v>
      </c>
      <c r="P730" t="s">
        <v>723</v>
      </c>
      <c r="Q730" t="s">
        <v>3457</v>
      </c>
      <c r="R730">
        <v>0</v>
      </c>
      <c r="S730">
        <v>0</v>
      </c>
      <c r="T730">
        <v>45.367035999999999</v>
      </c>
      <c r="U730">
        <v>5.5943949999999996</v>
      </c>
      <c r="AD730" t="s">
        <v>2733</v>
      </c>
      <c r="AE730" t="s">
        <v>2734</v>
      </c>
    </row>
    <row r="731" spans="1:31" x14ac:dyDescent="0.3">
      <c r="A731" s="7">
        <v>46286</v>
      </c>
      <c r="B731" s="8">
        <v>0.25</v>
      </c>
      <c r="C731" s="8">
        <v>0.26041666666666669</v>
      </c>
      <c r="D731" s="8">
        <v>0</v>
      </c>
      <c r="E731">
        <v>0.25</v>
      </c>
      <c r="F731">
        <v>74</v>
      </c>
      <c r="G731" t="s">
        <v>892</v>
      </c>
      <c r="O731" t="s">
        <v>3458</v>
      </c>
      <c r="P731" t="s">
        <v>177</v>
      </c>
      <c r="Q731" t="s">
        <v>3459</v>
      </c>
      <c r="R731">
        <v>0</v>
      </c>
      <c r="S731">
        <v>0</v>
      </c>
      <c r="T731">
        <v>45.188529000000003</v>
      </c>
      <c r="U731">
        <v>5.7245239999999997</v>
      </c>
      <c r="AD731" t="s">
        <v>2733</v>
      </c>
      <c r="AE731" t="s">
        <v>2734</v>
      </c>
    </row>
    <row r="732" spans="1:31" x14ac:dyDescent="0.3">
      <c r="A732" s="7">
        <v>46286</v>
      </c>
      <c r="B732" s="8">
        <v>0.33333333333333331</v>
      </c>
      <c r="C732" s="8">
        <v>0.34722222222222221</v>
      </c>
      <c r="D732" s="8">
        <v>0</v>
      </c>
      <c r="E732">
        <v>0.33</v>
      </c>
      <c r="F732">
        <v>200</v>
      </c>
      <c r="G732" t="s">
        <v>949</v>
      </c>
      <c r="H732" s="8"/>
      <c r="I732" s="8"/>
      <c r="O732" t="s">
        <v>1414</v>
      </c>
      <c r="P732" t="s">
        <v>633</v>
      </c>
      <c r="Q732" t="s">
        <v>633</v>
      </c>
      <c r="R732">
        <v>0</v>
      </c>
      <c r="S732">
        <v>0</v>
      </c>
      <c r="T732">
        <v>45.173938999999997</v>
      </c>
      <c r="U732">
        <v>5.7402990000000003</v>
      </c>
      <c r="AD732" t="s">
        <v>2733</v>
      </c>
      <c r="AE732" t="s">
        <v>2737</v>
      </c>
    </row>
    <row r="733" spans="1:31" x14ac:dyDescent="0.3">
      <c r="A733" s="7">
        <v>46286</v>
      </c>
      <c r="B733" s="8">
        <v>0.16666666666666671</v>
      </c>
      <c r="C733" s="8">
        <v>0.17708333333333329</v>
      </c>
      <c r="D733" s="8">
        <v>0</v>
      </c>
      <c r="E733">
        <v>0.25</v>
      </c>
      <c r="F733">
        <v>16</v>
      </c>
      <c r="G733" t="s">
        <v>853</v>
      </c>
      <c r="O733" t="s">
        <v>2924</v>
      </c>
      <c r="P733" t="s">
        <v>229</v>
      </c>
      <c r="Q733" t="s">
        <v>2925</v>
      </c>
      <c r="R733">
        <v>0</v>
      </c>
      <c r="S733">
        <v>0</v>
      </c>
      <c r="T733">
        <v>45.188222000000003</v>
      </c>
      <c r="U733">
        <v>5.7137010000000004</v>
      </c>
      <c r="AD733" t="s">
        <v>2733</v>
      </c>
      <c r="AE733" t="s">
        <v>2734</v>
      </c>
    </row>
    <row r="734" spans="1:31" x14ac:dyDescent="0.3">
      <c r="A734" s="7">
        <v>46286</v>
      </c>
      <c r="B734" s="8">
        <v>0.16666666666666671</v>
      </c>
      <c r="C734" s="8">
        <v>0.17708333333333329</v>
      </c>
      <c r="D734" s="8">
        <v>0</v>
      </c>
      <c r="E734">
        <v>0.25</v>
      </c>
      <c r="F734">
        <v>210</v>
      </c>
      <c r="G734" t="s">
        <v>905</v>
      </c>
      <c r="O734" t="s">
        <v>3460</v>
      </c>
      <c r="P734" t="s">
        <v>761</v>
      </c>
      <c r="Q734" t="s">
        <v>3461</v>
      </c>
      <c r="R734">
        <v>0</v>
      </c>
      <c r="S734">
        <v>0</v>
      </c>
      <c r="T734">
        <v>45.183799999999998</v>
      </c>
      <c r="U734">
        <v>5.7220209999999998</v>
      </c>
      <c r="AD734" t="s">
        <v>2733</v>
      </c>
      <c r="AE734" t="s">
        <v>2734</v>
      </c>
    </row>
    <row r="735" spans="1:31" x14ac:dyDescent="0.3">
      <c r="A735" s="7">
        <v>46286</v>
      </c>
      <c r="B735" s="8">
        <v>0.25</v>
      </c>
      <c r="C735" s="8">
        <v>0.27083333333333331</v>
      </c>
      <c r="D735" s="8">
        <v>0</v>
      </c>
      <c r="E735">
        <v>0.5</v>
      </c>
      <c r="F735">
        <v>48</v>
      </c>
      <c r="G735" t="s">
        <v>951</v>
      </c>
      <c r="O735" t="s">
        <v>1344</v>
      </c>
      <c r="P735" t="s">
        <v>622</v>
      </c>
      <c r="Q735" t="s">
        <v>622</v>
      </c>
      <c r="R735">
        <v>0</v>
      </c>
      <c r="S735">
        <v>0</v>
      </c>
      <c r="T735">
        <v>45.221131999999997</v>
      </c>
      <c r="U735">
        <v>5.7674770000000004</v>
      </c>
      <c r="AD735" t="s">
        <v>2733</v>
      </c>
      <c r="AE735" t="s">
        <v>2737</v>
      </c>
    </row>
    <row r="736" spans="1:31" x14ac:dyDescent="0.3">
      <c r="A736" s="7">
        <v>46286</v>
      </c>
      <c r="B736" s="8">
        <v>0.3611111111111111</v>
      </c>
      <c r="C736" s="8">
        <v>0.38194444444444442</v>
      </c>
      <c r="D736" s="8">
        <v>0</v>
      </c>
      <c r="E736">
        <v>0.5</v>
      </c>
      <c r="F736">
        <v>28</v>
      </c>
      <c r="G736" t="s">
        <v>914</v>
      </c>
      <c r="O736" t="s">
        <v>3462</v>
      </c>
      <c r="P736" t="s">
        <v>745</v>
      </c>
      <c r="Q736" t="s">
        <v>3463</v>
      </c>
      <c r="R736">
        <v>0</v>
      </c>
      <c r="S736">
        <v>0</v>
      </c>
      <c r="T736">
        <v>45.144418999999999</v>
      </c>
      <c r="U736">
        <v>5.7205839999999997</v>
      </c>
      <c r="AD736" t="s">
        <v>2733</v>
      </c>
      <c r="AE736" t="s">
        <v>3386</v>
      </c>
    </row>
    <row r="737" spans="1:31" x14ac:dyDescent="0.3">
      <c r="A737" s="7">
        <v>46286</v>
      </c>
      <c r="B737" s="8">
        <v>0.47916666666666669</v>
      </c>
      <c r="C737" s="8">
        <v>0.49652777777777779</v>
      </c>
      <c r="D737" s="8">
        <v>0</v>
      </c>
      <c r="E737">
        <v>0.42</v>
      </c>
      <c r="F737">
        <v>65</v>
      </c>
      <c r="G737" t="s">
        <v>870</v>
      </c>
      <c r="H737" s="8">
        <v>0.25</v>
      </c>
      <c r="I737" s="8">
        <v>0.3347222222222222</v>
      </c>
      <c r="L737">
        <v>2.0299999999999998</v>
      </c>
      <c r="M737">
        <v>2.0299999999999998</v>
      </c>
      <c r="N737">
        <v>1.62</v>
      </c>
      <c r="O737" t="s">
        <v>3464</v>
      </c>
      <c r="P737" t="s">
        <v>426</v>
      </c>
      <c r="Q737" t="s">
        <v>3465</v>
      </c>
      <c r="R737">
        <v>0</v>
      </c>
      <c r="S737">
        <v>0</v>
      </c>
      <c r="T737">
        <v>45.188409999999998</v>
      </c>
      <c r="U737">
        <v>5.7258019999999998</v>
      </c>
      <c r="AD737" t="s">
        <v>2733</v>
      </c>
      <c r="AE737" t="s">
        <v>2781</v>
      </c>
    </row>
    <row r="738" spans="1:31" x14ac:dyDescent="0.3">
      <c r="A738" s="7">
        <v>46286</v>
      </c>
      <c r="B738" s="8">
        <v>0.16666666666666671</v>
      </c>
      <c r="C738" s="8">
        <v>0.18055555555555561</v>
      </c>
      <c r="D738" s="8">
        <v>0</v>
      </c>
      <c r="E738">
        <v>0.33</v>
      </c>
      <c r="F738">
        <v>85</v>
      </c>
      <c r="G738" t="s">
        <v>866</v>
      </c>
      <c r="O738" t="s">
        <v>3466</v>
      </c>
      <c r="P738" t="s">
        <v>469</v>
      </c>
      <c r="Q738" t="s">
        <v>3467</v>
      </c>
      <c r="R738">
        <v>0</v>
      </c>
      <c r="S738">
        <v>0</v>
      </c>
      <c r="T738">
        <v>45.223903999999997</v>
      </c>
      <c r="U738">
        <v>5.7949299999999999</v>
      </c>
      <c r="AD738" t="s">
        <v>2733</v>
      </c>
      <c r="AE738" t="s">
        <v>2734</v>
      </c>
    </row>
    <row r="739" spans="1:31" x14ac:dyDescent="0.3">
      <c r="A739" s="7">
        <v>46286</v>
      </c>
      <c r="B739" s="8">
        <v>0.33333333333333331</v>
      </c>
      <c r="C739" s="8">
        <v>0.34722222222222221</v>
      </c>
      <c r="D739" s="8">
        <v>0</v>
      </c>
      <c r="E739">
        <v>0.33</v>
      </c>
      <c r="F739">
        <v>15</v>
      </c>
      <c r="G739" t="s">
        <v>956</v>
      </c>
      <c r="O739" t="s">
        <v>2631</v>
      </c>
      <c r="P739" t="s">
        <v>297</v>
      </c>
      <c r="Q739" t="s">
        <v>297</v>
      </c>
      <c r="R739">
        <v>0</v>
      </c>
      <c r="S739">
        <v>0</v>
      </c>
      <c r="T739">
        <v>45.178694999999998</v>
      </c>
      <c r="U739">
        <v>5.7423060000000001</v>
      </c>
      <c r="AD739" t="s">
        <v>2733</v>
      </c>
      <c r="AE739" t="s">
        <v>2737</v>
      </c>
    </row>
    <row r="740" spans="1:31" x14ac:dyDescent="0.3">
      <c r="A740" s="7">
        <v>46286</v>
      </c>
      <c r="B740" s="8">
        <v>0.20833333333333329</v>
      </c>
      <c r="C740" s="8">
        <v>0.21875</v>
      </c>
      <c r="D740" s="8">
        <v>0</v>
      </c>
      <c r="E740">
        <v>0.25</v>
      </c>
      <c r="F740">
        <v>101</v>
      </c>
      <c r="G740" t="s">
        <v>945</v>
      </c>
      <c r="O740" t="s">
        <v>1178</v>
      </c>
      <c r="P740" t="s">
        <v>769</v>
      </c>
      <c r="Q740" t="s">
        <v>1180</v>
      </c>
      <c r="R740">
        <v>0</v>
      </c>
      <c r="S740">
        <v>0</v>
      </c>
      <c r="T740">
        <v>45.192462999999996</v>
      </c>
      <c r="U740">
        <v>5.7160570000000002</v>
      </c>
      <c r="AD740" t="s">
        <v>2733</v>
      </c>
      <c r="AE740" t="s">
        <v>2737</v>
      </c>
    </row>
    <row r="741" spans="1:31" x14ac:dyDescent="0.3">
      <c r="A741" s="7">
        <v>46286</v>
      </c>
      <c r="B741" s="8">
        <v>0.33333333333333331</v>
      </c>
      <c r="C741" s="8">
        <v>0.3611111111111111</v>
      </c>
      <c r="D741" s="8">
        <v>0</v>
      </c>
      <c r="E741">
        <v>0.67</v>
      </c>
      <c r="F741">
        <v>200</v>
      </c>
      <c r="G741" t="s">
        <v>949</v>
      </c>
      <c r="O741" t="s">
        <v>1164</v>
      </c>
      <c r="P741" t="s">
        <v>333</v>
      </c>
      <c r="Q741" t="s">
        <v>333</v>
      </c>
      <c r="R741">
        <v>0</v>
      </c>
      <c r="S741">
        <v>0</v>
      </c>
      <c r="T741">
        <v>45.177658000000001</v>
      </c>
      <c r="U741">
        <v>5.7674839999999996</v>
      </c>
      <c r="AD741" t="s">
        <v>2733</v>
      </c>
      <c r="AE741" t="s">
        <v>2737</v>
      </c>
    </row>
    <row r="742" spans="1:31" x14ac:dyDescent="0.3">
      <c r="A742" s="7">
        <v>46286</v>
      </c>
      <c r="B742" s="8">
        <v>0.25</v>
      </c>
      <c r="C742" s="8">
        <v>0.26041666666666669</v>
      </c>
      <c r="D742" s="8">
        <v>0</v>
      </c>
      <c r="E742">
        <v>0.25</v>
      </c>
      <c r="F742">
        <v>91</v>
      </c>
      <c r="G742" t="s">
        <v>971</v>
      </c>
      <c r="H742" s="8"/>
      <c r="I742" s="8"/>
      <c r="O742" t="s">
        <v>2899</v>
      </c>
      <c r="P742" t="s">
        <v>261</v>
      </c>
      <c r="Q742" t="s">
        <v>2900</v>
      </c>
      <c r="R742">
        <v>0</v>
      </c>
      <c r="S742">
        <v>0</v>
      </c>
      <c r="T742">
        <v>45.188276000000002</v>
      </c>
      <c r="U742">
        <v>5.7171810000000001</v>
      </c>
      <c r="AD742" t="s">
        <v>2733</v>
      </c>
      <c r="AE742" t="s">
        <v>2734</v>
      </c>
    </row>
    <row r="743" spans="1:31" x14ac:dyDescent="0.3">
      <c r="A743" s="7">
        <v>46286</v>
      </c>
      <c r="B743" s="8">
        <v>0.16666666666666671</v>
      </c>
      <c r="C743" s="8">
        <v>0.17708333333333329</v>
      </c>
      <c r="D743" s="8">
        <v>0</v>
      </c>
      <c r="E743">
        <v>0.25</v>
      </c>
      <c r="F743">
        <v>48</v>
      </c>
      <c r="G743" t="s">
        <v>951</v>
      </c>
      <c r="O743" t="s">
        <v>2942</v>
      </c>
      <c r="P743" t="s">
        <v>676</v>
      </c>
      <c r="Q743" t="s">
        <v>2943</v>
      </c>
      <c r="R743">
        <v>0</v>
      </c>
      <c r="S743">
        <v>0</v>
      </c>
      <c r="T743">
        <v>45.191566000000002</v>
      </c>
      <c r="U743">
        <v>5.6863279999999996</v>
      </c>
      <c r="AD743" t="s">
        <v>2733</v>
      </c>
      <c r="AE743" t="s">
        <v>2734</v>
      </c>
    </row>
    <row r="744" spans="1:31" x14ac:dyDescent="0.3">
      <c r="A744" s="7">
        <v>46286</v>
      </c>
      <c r="B744" s="8">
        <v>0.16666666666666671</v>
      </c>
      <c r="C744" s="8">
        <v>0.1736111111111111</v>
      </c>
      <c r="D744" s="8">
        <v>0</v>
      </c>
      <c r="E744">
        <v>0.17</v>
      </c>
      <c r="F744">
        <v>16</v>
      </c>
      <c r="G744" t="s">
        <v>853</v>
      </c>
      <c r="O744" t="s">
        <v>3340</v>
      </c>
      <c r="P744" t="s">
        <v>253</v>
      </c>
      <c r="Q744" t="s">
        <v>3341</v>
      </c>
      <c r="R744">
        <v>0</v>
      </c>
      <c r="S744">
        <v>0</v>
      </c>
      <c r="T744">
        <v>45.144255000000001</v>
      </c>
      <c r="U744">
        <v>5.7129729999999999</v>
      </c>
      <c r="AD744" t="s">
        <v>2733</v>
      </c>
      <c r="AE744" t="s">
        <v>2734</v>
      </c>
    </row>
    <row r="745" spans="1:31" x14ac:dyDescent="0.3">
      <c r="A745" s="7">
        <v>46286</v>
      </c>
      <c r="B745" s="8">
        <v>0.16666666666666671</v>
      </c>
      <c r="C745" s="8">
        <v>0.17708333333333329</v>
      </c>
      <c r="D745" s="8">
        <v>0</v>
      </c>
      <c r="E745">
        <v>0.25</v>
      </c>
      <c r="F745">
        <v>16</v>
      </c>
      <c r="G745" t="s">
        <v>853</v>
      </c>
      <c r="O745" t="s">
        <v>3249</v>
      </c>
      <c r="P745" t="s">
        <v>98</v>
      </c>
      <c r="Q745" t="s">
        <v>3250</v>
      </c>
      <c r="R745">
        <v>0</v>
      </c>
      <c r="S745">
        <v>0</v>
      </c>
      <c r="T745">
        <v>45.190128999999999</v>
      </c>
      <c r="U745">
        <v>5.7320460000000004</v>
      </c>
      <c r="AD745" t="s">
        <v>2733</v>
      </c>
      <c r="AE745" t="s">
        <v>2734</v>
      </c>
    </row>
    <row r="746" spans="1:31" x14ac:dyDescent="0.3">
      <c r="A746" s="7">
        <v>46286</v>
      </c>
      <c r="B746" s="8">
        <v>0.27430555555555558</v>
      </c>
      <c r="C746" s="8">
        <v>0.28472222222222221</v>
      </c>
      <c r="D746" s="8">
        <v>0</v>
      </c>
      <c r="E746">
        <v>0.25</v>
      </c>
      <c r="F746">
        <v>13</v>
      </c>
      <c r="G746" t="s">
        <v>2730</v>
      </c>
      <c r="O746" t="s">
        <v>1905</v>
      </c>
      <c r="P746" t="s">
        <v>683</v>
      </c>
      <c r="Q746" t="s">
        <v>683</v>
      </c>
      <c r="R746">
        <v>0</v>
      </c>
      <c r="S746">
        <v>0</v>
      </c>
      <c r="T746">
        <v>45.196936999999998</v>
      </c>
      <c r="U746">
        <v>5.6979059999999997</v>
      </c>
      <c r="AD746" t="s">
        <v>2733</v>
      </c>
      <c r="AE746" t="s">
        <v>2737</v>
      </c>
    </row>
    <row r="747" spans="1:31" x14ac:dyDescent="0.3">
      <c r="A747" s="7">
        <v>46286</v>
      </c>
      <c r="B747" s="8">
        <v>0.33333333333333331</v>
      </c>
      <c r="C747" s="8">
        <v>0.34722222222222221</v>
      </c>
      <c r="D747" s="8">
        <v>0</v>
      </c>
      <c r="E747">
        <v>0.33</v>
      </c>
      <c r="F747">
        <v>85</v>
      </c>
      <c r="G747" t="s">
        <v>866</v>
      </c>
      <c r="H747" s="8">
        <v>0.14166666666666669</v>
      </c>
      <c r="I747" s="8">
        <v>0.16666666666666671</v>
      </c>
      <c r="L747">
        <v>0.6</v>
      </c>
      <c r="M747">
        <v>0.6</v>
      </c>
      <c r="N747">
        <v>0.27</v>
      </c>
      <c r="O747" t="s">
        <v>2117</v>
      </c>
      <c r="P747" t="s">
        <v>664</v>
      </c>
      <c r="Q747" t="s">
        <v>3468</v>
      </c>
      <c r="R747">
        <v>0</v>
      </c>
      <c r="S747">
        <v>0</v>
      </c>
      <c r="T747">
        <v>45.239960000000004</v>
      </c>
      <c r="U747">
        <v>5.820354</v>
      </c>
      <c r="AD747" t="s">
        <v>2733</v>
      </c>
      <c r="AE747" t="s">
        <v>2737</v>
      </c>
    </row>
    <row r="748" spans="1:31" x14ac:dyDescent="0.3">
      <c r="A748" s="7">
        <v>46286</v>
      </c>
      <c r="B748" s="8">
        <v>0.25</v>
      </c>
      <c r="C748" s="8">
        <v>0.26041666666666669</v>
      </c>
      <c r="D748" s="8">
        <v>0</v>
      </c>
      <c r="E748">
        <v>0.25</v>
      </c>
      <c r="F748">
        <v>11</v>
      </c>
      <c r="G748" t="s">
        <v>895</v>
      </c>
      <c r="Q748" t="s">
        <v>801</v>
      </c>
      <c r="R748">
        <v>0</v>
      </c>
      <c r="S748">
        <v>0</v>
      </c>
      <c r="T748">
        <v>45.185983</v>
      </c>
      <c r="U748">
        <v>5.7123100000000004</v>
      </c>
    </row>
    <row r="749" spans="1:31" x14ac:dyDescent="0.3">
      <c r="A749" s="7">
        <v>46286</v>
      </c>
      <c r="B749" s="8">
        <v>0.16666666666666671</v>
      </c>
      <c r="C749" s="8">
        <v>0.18055555555555561</v>
      </c>
      <c r="D749" s="8">
        <v>0</v>
      </c>
      <c r="E749">
        <v>0.33</v>
      </c>
      <c r="F749">
        <v>72</v>
      </c>
      <c r="G749" t="s">
        <v>978</v>
      </c>
      <c r="O749" t="s">
        <v>3469</v>
      </c>
      <c r="P749" t="s">
        <v>442</v>
      </c>
      <c r="Q749" t="s">
        <v>3470</v>
      </c>
      <c r="R749">
        <v>0</v>
      </c>
      <c r="S749">
        <v>0</v>
      </c>
      <c r="T749">
        <v>45.568575000000003</v>
      </c>
      <c r="U749">
        <v>5.9217069999999996</v>
      </c>
      <c r="AD749" t="s">
        <v>2733</v>
      </c>
      <c r="AE749" t="s">
        <v>2734</v>
      </c>
    </row>
    <row r="750" spans="1:31" x14ac:dyDescent="0.3">
      <c r="A750" s="7">
        <v>46286</v>
      </c>
      <c r="B750" s="8">
        <v>0.33333333333333331</v>
      </c>
      <c r="C750" s="8">
        <v>0.34722222222222221</v>
      </c>
      <c r="D750" s="8">
        <v>0</v>
      </c>
      <c r="E750">
        <v>0.33</v>
      </c>
      <c r="F750">
        <v>62</v>
      </c>
      <c r="G750" t="s">
        <v>917</v>
      </c>
      <c r="O750" t="s">
        <v>1862</v>
      </c>
      <c r="P750" t="s">
        <v>478</v>
      </c>
      <c r="Q750" t="s">
        <v>3471</v>
      </c>
      <c r="R750">
        <v>0</v>
      </c>
      <c r="S750">
        <v>0</v>
      </c>
      <c r="T750">
        <v>45.349625000000003</v>
      </c>
      <c r="U750">
        <v>5.5005740000000003</v>
      </c>
      <c r="AD750" t="s">
        <v>2733</v>
      </c>
      <c r="AE750" t="s">
        <v>2737</v>
      </c>
    </row>
    <row r="751" spans="1:31" x14ac:dyDescent="0.3">
      <c r="A751" s="7">
        <v>46286</v>
      </c>
      <c r="B751" s="8">
        <v>0.33333333333333331</v>
      </c>
      <c r="C751" s="8">
        <v>0.37847222222222221</v>
      </c>
      <c r="D751" s="8">
        <v>0</v>
      </c>
      <c r="E751">
        <v>1.08</v>
      </c>
      <c r="F751">
        <v>73</v>
      </c>
      <c r="G751" t="s">
        <v>876</v>
      </c>
      <c r="O751" t="s">
        <v>1187</v>
      </c>
      <c r="P751" t="s">
        <v>617</v>
      </c>
      <c r="Q751" t="s">
        <v>617</v>
      </c>
      <c r="R751">
        <v>0</v>
      </c>
      <c r="S751">
        <v>0</v>
      </c>
      <c r="T751">
        <v>45.211889999999997</v>
      </c>
      <c r="U751">
        <v>5.6499290000000002</v>
      </c>
      <c r="AD751" t="s">
        <v>2733</v>
      </c>
      <c r="AE751" t="s">
        <v>2737</v>
      </c>
    </row>
    <row r="752" spans="1:31" x14ac:dyDescent="0.3">
      <c r="A752" s="7">
        <v>46286</v>
      </c>
      <c r="B752" s="8">
        <v>0.33333333333333331</v>
      </c>
      <c r="C752" s="8">
        <v>0.35416666666666669</v>
      </c>
      <c r="D752" s="8">
        <v>0</v>
      </c>
      <c r="E752">
        <v>0.5</v>
      </c>
      <c r="F752">
        <v>33</v>
      </c>
      <c r="G752" t="s">
        <v>3006</v>
      </c>
      <c r="H752" s="8"/>
      <c r="I752" s="8"/>
      <c r="O752" t="s">
        <v>1564</v>
      </c>
      <c r="P752" t="s">
        <v>658</v>
      </c>
      <c r="Q752" t="s">
        <v>658</v>
      </c>
      <c r="R752">
        <v>0</v>
      </c>
      <c r="S752">
        <v>0</v>
      </c>
      <c r="T752">
        <v>45.187114999999999</v>
      </c>
      <c r="U752">
        <v>5.8087179999999998</v>
      </c>
      <c r="AD752" t="s">
        <v>2733</v>
      </c>
      <c r="AE752" t="s">
        <v>2737</v>
      </c>
    </row>
    <row r="753" spans="1:31" x14ac:dyDescent="0.3">
      <c r="A753" s="7">
        <v>46286</v>
      </c>
      <c r="B753" s="8">
        <v>0.16666666666666671</v>
      </c>
      <c r="C753" s="8">
        <v>0.18055555555555561</v>
      </c>
      <c r="D753" s="8">
        <v>0</v>
      </c>
      <c r="E753">
        <v>0.33</v>
      </c>
      <c r="F753">
        <v>20</v>
      </c>
      <c r="G753" t="s">
        <v>950</v>
      </c>
      <c r="O753" t="s">
        <v>3472</v>
      </c>
      <c r="P753" t="s">
        <v>767</v>
      </c>
      <c r="Q753" t="s">
        <v>3473</v>
      </c>
      <c r="R753">
        <v>0</v>
      </c>
      <c r="S753">
        <v>0</v>
      </c>
      <c r="T753">
        <v>45.188974999999999</v>
      </c>
      <c r="U753">
        <v>5.726712</v>
      </c>
      <c r="AD753" t="s">
        <v>2733</v>
      </c>
      <c r="AE753" t="s">
        <v>2734</v>
      </c>
    </row>
    <row r="754" spans="1:31" x14ac:dyDescent="0.3">
      <c r="A754" s="7">
        <v>46286</v>
      </c>
      <c r="B754" s="8">
        <v>0.33333333333333331</v>
      </c>
      <c r="C754" s="8">
        <v>0.35416666666666669</v>
      </c>
      <c r="D754" s="8">
        <v>0</v>
      </c>
      <c r="E754">
        <v>0.5</v>
      </c>
      <c r="F754">
        <v>85</v>
      </c>
      <c r="G754" t="s">
        <v>866</v>
      </c>
      <c r="H754" s="8">
        <v>0.1152777777777778</v>
      </c>
      <c r="I754" s="8">
        <v>0.1222222222222222</v>
      </c>
      <c r="L754">
        <v>0.17</v>
      </c>
      <c r="M754">
        <v>0.17</v>
      </c>
      <c r="N754">
        <v>-0.33</v>
      </c>
      <c r="O754" t="s">
        <v>1671</v>
      </c>
      <c r="P754" t="s">
        <v>468</v>
      </c>
      <c r="Q754" t="s">
        <v>468</v>
      </c>
      <c r="R754">
        <v>0</v>
      </c>
      <c r="S754">
        <v>0</v>
      </c>
      <c r="T754">
        <v>45.223424000000001</v>
      </c>
      <c r="U754">
        <v>5.7943249999999997</v>
      </c>
      <c r="AD754" t="s">
        <v>2733</v>
      </c>
      <c r="AE754" t="s">
        <v>2737</v>
      </c>
    </row>
    <row r="755" spans="1:31" x14ac:dyDescent="0.3">
      <c r="A755" s="7">
        <v>46286</v>
      </c>
      <c r="B755" s="8">
        <v>0.33333333333333331</v>
      </c>
      <c r="C755" s="8">
        <v>0.34722222222222221</v>
      </c>
      <c r="D755" s="8">
        <v>0</v>
      </c>
      <c r="E755">
        <v>0.33</v>
      </c>
      <c r="F755">
        <v>20</v>
      </c>
      <c r="G755" t="s">
        <v>950</v>
      </c>
      <c r="O755" t="s">
        <v>2387</v>
      </c>
      <c r="P755" t="s">
        <v>218</v>
      </c>
      <c r="Q755" t="s">
        <v>3474</v>
      </c>
      <c r="R755">
        <v>0</v>
      </c>
      <c r="S755">
        <v>0</v>
      </c>
      <c r="T755">
        <v>45.189608999999997</v>
      </c>
      <c r="U755">
        <v>5.7291639999999999</v>
      </c>
      <c r="AD755" t="s">
        <v>2733</v>
      </c>
      <c r="AE755" t="s">
        <v>2737</v>
      </c>
    </row>
    <row r="756" spans="1:31" x14ac:dyDescent="0.3">
      <c r="A756" s="7">
        <v>46286</v>
      </c>
      <c r="B756" s="8">
        <v>0.16666666666666671</v>
      </c>
      <c r="C756" s="8">
        <v>0.18055555555555561</v>
      </c>
      <c r="D756" s="8">
        <v>0</v>
      </c>
      <c r="E756">
        <v>0.33</v>
      </c>
      <c r="F756">
        <v>48</v>
      </c>
      <c r="G756" t="s">
        <v>951</v>
      </c>
      <c r="O756" t="s">
        <v>3475</v>
      </c>
      <c r="P756" t="s">
        <v>668</v>
      </c>
      <c r="Q756" t="s">
        <v>3476</v>
      </c>
      <c r="R756">
        <v>0</v>
      </c>
      <c r="S756">
        <v>0</v>
      </c>
      <c r="T756">
        <v>45.164425000000001</v>
      </c>
      <c r="U756">
        <v>5.6912079999999996</v>
      </c>
      <c r="AD756" t="s">
        <v>2733</v>
      </c>
      <c r="AE756" t="s">
        <v>2734</v>
      </c>
    </row>
    <row r="757" spans="1:31" x14ac:dyDescent="0.3">
      <c r="A757" s="7">
        <v>46286</v>
      </c>
      <c r="B757" s="8">
        <v>0.33333333333333331</v>
      </c>
      <c r="C757" s="8">
        <v>0.35416666666666669</v>
      </c>
      <c r="D757" s="8">
        <v>0</v>
      </c>
      <c r="E757">
        <v>0.5</v>
      </c>
      <c r="F757">
        <v>302</v>
      </c>
      <c r="G757" t="s">
        <v>947</v>
      </c>
      <c r="O757" t="s">
        <v>3477</v>
      </c>
      <c r="P757" t="s">
        <v>696</v>
      </c>
      <c r="Q757" t="s">
        <v>3478</v>
      </c>
      <c r="R757">
        <v>0</v>
      </c>
      <c r="S757">
        <v>0</v>
      </c>
      <c r="T757">
        <v>45.371516</v>
      </c>
      <c r="U757">
        <v>5.5878629999999996</v>
      </c>
      <c r="AD757" t="s">
        <v>2733</v>
      </c>
      <c r="AE757" t="s">
        <v>3386</v>
      </c>
    </row>
    <row r="758" spans="1:31" x14ac:dyDescent="0.3">
      <c r="A758" s="7">
        <v>46286</v>
      </c>
      <c r="B758" s="8">
        <v>0.18055555555555561</v>
      </c>
      <c r="C758" s="8">
        <v>0.19444444444444439</v>
      </c>
      <c r="D758" s="8">
        <v>0</v>
      </c>
      <c r="E758">
        <v>0.33</v>
      </c>
      <c r="F758">
        <v>66</v>
      </c>
      <c r="G758" t="s">
        <v>900</v>
      </c>
      <c r="O758" t="s">
        <v>2684</v>
      </c>
      <c r="P758" t="s">
        <v>698</v>
      </c>
      <c r="Q758" t="s">
        <v>698</v>
      </c>
      <c r="R758">
        <v>0</v>
      </c>
      <c r="S758">
        <v>0</v>
      </c>
      <c r="T758">
        <v>45.220844</v>
      </c>
      <c r="U758">
        <v>5.6904969999999997</v>
      </c>
      <c r="AD758" t="s">
        <v>2733</v>
      </c>
      <c r="AE758" t="s">
        <v>2737</v>
      </c>
    </row>
    <row r="759" spans="1:31" x14ac:dyDescent="0.3">
      <c r="A759" s="7">
        <v>46286</v>
      </c>
      <c r="B759" s="8">
        <v>0.37847222222222221</v>
      </c>
      <c r="C759" s="8">
        <v>0.40277777777777779</v>
      </c>
      <c r="D759" s="8">
        <v>0</v>
      </c>
      <c r="E759">
        <v>0.57999999999999996</v>
      </c>
      <c r="F759">
        <v>65</v>
      </c>
      <c r="G759" t="s">
        <v>870</v>
      </c>
      <c r="H759" s="8">
        <v>0.22430555555555559</v>
      </c>
      <c r="I759" s="8">
        <v>0.23402777777777781</v>
      </c>
      <c r="L759">
        <v>0.23</v>
      </c>
      <c r="M759">
        <v>0.23</v>
      </c>
      <c r="N759">
        <v>-0.35</v>
      </c>
      <c r="O759" t="s">
        <v>2301</v>
      </c>
      <c r="P759" t="s">
        <v>148</v>
      </c>
      <c r="Q759" t="s">
        <v>148</v>
      </c>
      <c r="R759">
        <v>0</v>
      </c>
      <c r="S759">
        <v>0</v>
      </c>
      <c r="T759">
        <v>45.192273999999998</v>
      </c>
      <c r="U759">
        <v>5.7321200000000001</v>
      </c>
      <c r="AD759" t="s">
        <v>2733</v>
      </c>
      <c r="AE759" t="s">
        <v>2737</v>
      </c>
    </row>
    <row r="760" spans="1:31" x14ac:dyDescent="0.3">
      <c r="A760" s="7">
        <v>46286</v>
      </c>
      <c r="B760" s="8">
        <v>0.33333333333333331</v>
      </c>
      <c r="C760" s="8">
        <v>0.35416666666666669</v>
      </c>
      <c r="D760" s="8">
        <v>0</v>
      </c>
      <c r="E760">
        <v>0.5</v>
      </c>
      <c r="F760">
        <v>14</v>
      </c>
      <c r="G760" t="s">
        <v>959</v>
      </c>
      <c r="O760" t="s">
        <v>1604</v>
      </c>
      <c r="P760" t="s">
        <v>500</v>
      </c>
      <c r="Q760" t="s">
        <v>500</v>
      </c>
      <c r="R760">
        <v>0</v>
      </c>
      <c r="S760">
        <v>0</v>
      </c>
      <c r="T760">
        <v>45.209110000000003</v>
      </c>
      <c r="U760">
        <v>5.788958</v>
      </c>
      <c r="AD760" t="s">
        <v>2733</v>
      </c>
      <c r="AE760" t="s">
        <v>2737</v>
      </c>
    </row>
    <row r="761" spans="1:31" x14ac:dyDescent="0.3">
      <c r="A761" s="7">
        <v>46286</v>
      </c>
      <c r="B761" s="8">
        <v>0.33333333333333331</v>
      </c>
      <c r="C761" s="8">
        <v>0.48958333333333331</v>
      </c>
      <c r="D761" s="8">
        <v>0</v>
      </c>
      <c r="E761">
        <v>3.75</v>
      </c>
      <c r="F761">
        <v>88</v>
      </c>
      <c r="G761" t="s">
        <v>894</v>
      </c>
      <c r="O761" t="s">
        <v>1957</v>
      </c>
      <c r="P761" t="s">
        <v>773</v>
      </c>
      <c r="Q761" t="s">
        <v>773</v>
      </c>
      <c r="R761">
        <v>0</v>
      </c>
      <c r="S761">
        <v>0</v>
      </c>
      <c r="T761">
        <v>45.105769000000002</v>
      </c>
      <c r="U761">
        <v>5.747052</v>
      </c>
      <c r="AD761" t="s">
        <v>2733</v>
      </c>
      <c r="AE761" t="s">
        <v>2737</v>
      </c>
    </row>
    <row r="762" spans="1:31" x14ac:dyDescent="0.3">
      <c r="A762" s="7">
        <v>46286</v>
      </c>
      <c r="B762" s="8">
        <v>0.16666666666666671</v>
      </c>
      <c r="C762" s="8">
        <v>0.17708333333333329</v>
      </c>
      <c r="D762" s="8">
        <v>0</v>
      </c>
      <c r="E762">
        <v>0.25</v>
      </c>
      <c r="F762">
        <v>91</v>
      </c>
      <c r="G762" t="s">
        <v>971</v>
      </c>
      <c r="O762" t="s">
        <v>2984</v>
      </c>
      <c r="P762" t="s">
        <v>407</v>
      </c>
      <c r="Q762" t="s">
        <v>2985</v>
      </c>
      <c r="R762">
        <v>0</v>
      </c>
      <c r="S762">
        <v>0</v>
      </c>
      <c r="T762">
        <v>45.163393999999997</v>
      </c>
      <c r="U762">
        <v>5.6850899999999998</v>
      </c>
      <c r="AD762" t="s">
        <v>2733</v>
      </c>
      <c r="AE762" t="s">
        <v>2734</v>
      </c>
    </row>
    <row r="763" spans="1:31" x14ac:dyDescent="0.3">
      <c r="A763" s="7">
        <v>46286</v>
      </c>
      <c r="B763" s="8">
        <v>0.33333333333333331</v>
      </c>
      <c r="C763" s="8">
        <v>0.47916666666666669</v>
      </c>
      <c r="D763" s="8">
        <v>0</v>
      </c>
      <c r="E763">
        <v>3.5</v>
      </c>
      <c r="F763">
        <v>69</v>
      </c>
      <c r="G763" t="s">
        <v>969</v>
      </c>
      <c r="O763" t="s">
        <v>1555</v>
      </c>
      <c r="P763" t="s">
        <v>441</v>
      </c>
      <c r="Q763" t="s">
        <v>441</v>
      </c>
      <c r="R763">
        <v>0</v>
      </c>
      <c r="S763">
        <v>0</v>
      </c>
      <c r="T763">
        <v>45.157359</v>
      </c>
      <c r="U763">
        <v>5.7146999999999997</v>
      </c>
      <c r="AD763" t="s">
        <v>2733</v>
      </c>
      <c r="AE763" t="s">
        <v>2737</v>
      </c>
    </row>
    <row r="764" spans="1:31" x14ac:dyDescent="0.3">
      <c r="A764" s="7">
        <v>46286</v>
      </c>
      <c r="B764" s="8">
        <v>0.1875</v>
      </c>
      <c r="C764" s="8">
        <v>0.29166666666666669</v>
      </c>
      <c r="D764" s="8">
        <v>0</v>
      </c>
      <c r="E764">
        <v>2.5</v>
      </c>
      <c r="F764">
        <v>63</v>
      </c>
      <c r="G764" t="s">
        <v>984</v>
      </c>
      <c r="H764" s="8">
        <v>0.20416666666666669</v>
      </c>
      <c r="I764" s="8">
        <v>0.2986111111111111</v>
      </c>
      <c r="L764">
        <v>2.27</v>
      </c>
      <c r="M764">
        <v>2.5</v>
      </c>
      <c r="N764">
        <v>-0.23</v>
      </c>
      <c r="O764" t="s">
        <v>1294</v>
      </c>
      <c r="P764" t="s">
        <v>128</v>
      </c>
      <c r="Q764" t="s">
        <v>3479</v>
      </c>
      <c r="R764">
        <v>0</v>
      </c>
      <c r="S764">
        <v>0</v>
      </c>
      <c r="T764">
        <v>45.191443999999997</v>
      </c>
      <c r="U764">
        <v>5.7273620000000003</v>
      </c>
      <c r="AD764" t="s">
        <v>2733</v>
      </c>
      <c r="AE764" t="s">
        <v>2781</v>
      </c>
    </row>
    <row r="765" spans="1:31" x14ac:dyDescent="0.3">
      <c r="A765" s="7">
        <v>46286</v>
      </c>
      <c r="B765" s="8">
        <v>0.33333333333333331</v>
      </c>
      <c r="C765" s="8">
        <v>0.3611111111111111</v>
      </c>
      <c r="D765" s="8">
        <v>0</v>
      </c>
      <c r="E765">
        <v>0.67</v>
      </c>
      <c r="F765">
        <v>73</v>
      </c>
      <c r="G765" t="s">
        <v>876</v>
      </c>
      <c r="O765" t="s">
        <v>1167</v>
      </c>
      <c r="P765" t="s">
        <v>616</v>
      </c>
      <c r="Q765" t="s">
        <v>616</v>
      </c>
      <c r="R765">
        <v>0</v>
      </c>
      <c r="S765">
        <v>0</v>
      </c>
      <c r="T765">
        <v>45.211889999999997</v>
      </c>
      <c r="U765">
        <v>5.6499290000000002</v>
      </c>
      <c r="AD765" t="s">
        <v>2733</v>
      </c>
      <c r="AE765" t="s">
        <v>2737</v>
      </c>
    </row>
    <row r="766" spans="1:31" x14ac:dyDescent="0.3">
      <c r="A766" s="7">
        <v>46286</v>
      </c>
      <c r="B766" s="8">
        <v>0.33333333333333331</v>
      </c>
      <c r="C766" s="8">
        <v>0.3611111111111111</v>
      </c>
      <c r="D766" s="8">
        <v>0</v>
      </c>
      <c r="E766">
        <v>0.67</v>
      </c>
      <c r="F766">
        <v>73</v>
      </c>
      <c r="G766" t="s">
        <v>876</v>
      </c>
      <c r="O766" t="s">
        <v>901</v>
      </c>
      <c r="P766" t="s">
        <v>827</v>
      </c>
      <c r="Q766" t="s">
        <v>827</v>
      </c>
      <c r="R766">
        <v>0</v>
      </c>
      <c r="S766">
        <v>0</v>
      </c>
      <c r="T766">
        <v>45.211889999999997</v>
      </c>
      <c r="U766">
        <v>5.6499290000000002</v>
      </c>
      <c r="AD766" t="s">
        <v>2733</v>
      </c>
      <c r="AE766" t="s">
        <v>2737</v>
      </c>
    </row>
    <row r="767" spans="1:31" x14ac:dyDescent="0.3">
      <c r="A767" s="7">
        <v>46286</v>
      </c>
      <c r="B767" s="8">
        <v>0.33333333333333331</v>
      </c>
      <c r="C767" s="8">
        <v>0.34722222222222221</v>
      </c>
      <c r="D767" s="8">
        <v>0</v>
      </c>
      <c r="E767">
        <v>0.33</v>
      </c>
      <c r="F767">
        <v>46</v>
      </c>
      <c r="G767" t="s">
        <v>963</v>
      </c>
      <c r="O767" t="s">
        <v>2584</v>
      </c>
      <c r="P767" t="s">
        <v>178</v>
      </c>
      <c r="Q767" t="s">
        <v>178</v>
      </c>
      <c r="R767">
        <v>0</v>
      </c>
      <c r="S767">
        <v>0</v>
      </c>
      <c r="T767">
        <v>45.179831</v>
      </c>
      <c r="U767">
        <v>5.7078860000000002</v>
      </c>
      <c r="AD767" t="s">
        <v>2733</v>
      </c>
      <c r="AE767" t="s">
        <v>2737</v>
      </c>
    </row>
    <row r="768" spans="1:31" x14ac:dyDescent="0.3">
      <c r="A768" s="7">
        <v>46286</v>
      </c>
      <c r="B768" s="8">
        <v>0.16666666666666671</v>
      </c>
      <c r="C768" s="8">
        <v>0.1736111111111111</v>
      </c>
      <c r="D768" s="8">
        <v>0</v>
      </c>
      <c r="E768">
        <v>0.17</v>
      </c>
      <c r="F768">
        <v>46</v>
      </c>
      <c r="G768" t="s">
        <v>963</v>
      </c>
      <c r="O768" t="s">
        <v>3368</v>
      </c>
      <c r="P768" t="s">
        <v>178</v>
      </c>
      <c r="Q768" t="s">
        <v>3369</v>
      </c>
      <c r="R768">
        <v>0</v>
      </c>
      <c r="S768">
        <v>0</v>
      </c>
      <c r="T768">
        <v>45.179831</v>
      </c>
      <c r="U768">
        <v>5.7078860000000002</v>
      </c>
      <c r="AD768" t="s">
        <v>2733</v>
      </c>
      <c r="AE768" t="s">
        <v>2734</v>
      </c>
    </row>
    <row r="769" spans="1:31" x14ac:dyDescent="0.3">
      <c r="A769" s="7">
        <v>46286</v>
      </c>
      <c r="B769" s="8">
        <v>0.33333333333333331</v>
      </c>
      <c r="C769" s="8">
        <v>0.35416666666666669</v>
      </c>
      <c r="D769" s="8">
        <v>0</v>
      </c>
      <c r="E769">
        <v>0.5</v>
      </c>
      <c r="F769">
        <v>49</v>
      </c>
      <c r="G769" t="s">
        <v>944</v>
      </c>
      <c r="H769" s="8"/>
      <c r="I769" s="8"/>
      <c r="O769" t="s">
        <v>1251</v>
      </c>
      <c r="P769" t="s">
        <v>84</v>
      </c>
      <c r="Q769" t="s">
        <v>1253</v>
      </c>
      <c r="R769">
        <v>0</v>
      </c>
      <c r="S769">
        <v>0</v>
      </c>
      <c r="T769">
        <v>45.182246999999997</v>
      </c>
      <c r="U769">
        <v>5.7318619999999996</v>
      </c>
      <c r="AD769" t="s">
        <v>2733</v>
      </c>
      <c r="AE769" t="s">
        <v>2737</v>
      </c>
    </row>
    <row r="770" spans="1:31" x14ac:dyDescent="0.3">
      <c r="A770" s="7">
        <v>46286</v>
      </c>
      <c r="B770" s="8">
        <v>0.31944444444444442</v>
      </c>
      <c r="C770" s="8">
        <v>0.36458333333333331</v>
      </c>
      <c r="D770" s="8">
        <v>0</v>
      </c>
      <c r="E770">
        <v>1.08</v>
      </c>
      <c r="F770">
        <v>14</v>
      </c>
      <c r="G770" t="s">
        <v>959</v>
      </c>
      <c r="O770" t="s">
        <v>2248</v>
      </c>
      <c r="P770" t="s">
        <v>588</v>
      </c>
      <c r="Q770" t="s">
        <v>588</v>
      </c>
      <c r="R770">
        <v>0</v>
      </c>
      <c r="S770">
        <v>0</v>
      </c>
      <c r="T770">
        <v>45.207380000000001</v>
      </c>
      <c r="U770">
        <v>5.7814410000000001</v>
      </c>
      <c r="AD770" t="s">
        <v>2733</v>
      </c>
      <c r="AE770" t="s">
        <v>2737</v>
      </c>
    </row>
    <row r="771" spans="1:31" x14ac:dyDescent="0.3">
      <c r="A771" s="7">
        <v>46286</v>
      </c>
      <c r="B771" s="8">
        <v>0.16666666666666671</v>
      </c>
      <c r="C771" s="8">
        <v>0.1736111111111111</v>
      </c>
      <c r="D771" s="8">
        <v>0</v>
      </c>
      <c r="E771">
        <v>0.17</v>
      </c>
      <c r="F771">
        <v>1000</v>
      </c>
      <c r="G771" t="s">
        <v>2803</v>
      </c>
      <c r="Q771" t="s">
        <v>3367</v>
      </c>
      <c r="R771">
        <v>0</v>
      </c>
      <c r="S771">
        <v>0</v>
      </c>
      <c r="T771">
        <v>45.215843</v>
      </c>
      <c r="U771">
        <v>5.6930630000000004</v>
      </c>
    </row>
    <row r="772" spans="1:31" x14ac:dyDescent="0.3">
      <c r="A772" s="7">
        <v>46286</v>
      </c>
      <c r="B772" s="8">
        <v>0.29166666666666669</v>
      </c>
      <c r="C772" s="8">
        <v>0.2986111111111111</v>
      </c>
      <c r="D772" s="8">
        <v>0</v>
      </c>
      <c r="E772">
        <v>0.17</v>
      </c>
      <c r="F772">
        <v>21</v>
      </c>
      <c r="G772" t="s">
        <v>2803</v>
      </c>
      <c r="Q772" t="s">
        <v>815</v>
      </c>
      <c r="R772">
        <v>0</v>
      </c>
      <c r="S772">
        <v>0</v>
      </c>
      <c r="T772">
        <v>45.191439000000003</v>
      </c>
      <c r="U772">
        <v>5.7271229999999997</v>
      </c>
    </row>
    <row r="773" spans="1:31" x14ac:dyDescent="0.3">
      <c r="A773" s="7">
        <v>46286</v>
      </c>
      <c r="B773" s="8">
        <v>0.16666666666666671</v>
      </c>
      <c r="C773" s="8">
        <v>0.18055555555555561</v>
      </c>
      <c r="D773" s="8">
        <v>0</v>
      </c>
      <c r="E773">
        <v>0.33</v>
      </c>
      <c r="F773">
        <v>48</v>
      </c>
      <c r="G773" t="s">
        <v>951</v>
      </c>
      <c r="O773" t="s">
        <v>3480</v>
      </c>
      <c r="P773" t="s">
        <v>499</v>
      </c>
      <c r="Q773" t="s">
        <v>3481</v>
      </c>
      <c r="R773">
        <v>0</v>
      </c>
      <c r="S773">
        <v>0</v>
      </c>
      <c r="T773">
        <v>45.180225999999998</v>
      </c>
      <c r="U773">
        <v>5.7490040000000002</v>
      </c>
      <c r="AD773" t="s">
        <v>2733</v>
      </c>
      <c r="AE773" t="s">
        <v>2734</v>
      </c>
    </row>
    <row r="774" spans="1:31" x14ac:dyDescent="0.3">
      <c r="A774" s="7">
        <v>46286</v>
      </c>
      <c r="B774" s="8">
        <v>0.33333333333333331</v>
      </c>
      <c r="C774" s="8">
        <v>0.3611111111111111</v>
      </c>
      <c r="D774" s="8">
        <v>0</v>
      </c>
      <c r="E774">
        <v>0.67</v>
      </c>
      <c r="F774">
        <v>101</v>
      </c>
      <c r="G774" t="s">
        <v>945</v>
      </c>
      <c r="O774" t="s">
        <v>1893</v>
      </c>
      <c r="P774" t="s">
        <v>91</v>
      </c>
      <c r="Q774" t="s">
        <v>93</v>
      </c>
      <c r="R774">
        <v>0</v>
      </c>
      <c r="S774">
        <v>0</v>
      </c>
      <c r="T774">
        <v>45.189203999999997</v>
      </c>
      <c r="U774">
        <v>5.6898710000000001</v>
      </c>
      <c r="AD774" t="s">
        <v>2733</v>
      </c>
      <c r="AE774" t="s">
        <v>2737</v>
      </c>
    </row>
    <row r="775" spans="1:31" x14ac:dyDescent="0.3">
      <c r="A775" s="7">
        <v>46286</v>
      </c>
      <c r="B775" s="8">
        <v>0.33333333333333331</v>
      </c>
      <c r="C775" s="8">
        <v>0.3611111111111111</v>
      </c>
      <c r="D775" s="8">
        <v>0</v>
      </c>
      <c r="E775">
        <v>0.67</v>
      </c>
      <c r="F775">
        <v>72</v>
      </c>
      <c r="G775" t="s">
        <v>978</v>
      </c>
      <c r="O775" t="s">
        <v>2376</v>
      </c>
      <c r="P775" t="s">
        <v>604</v>
      </c>
      <c r="Q775" t="s">
        <v>3482</v>
      </c>
      <c r="R775">
        <v>0</v>
      </c>
      <c r="S775">
        <v>0</v>
      </c>
      <c r="T775">
        <v>45.570290999999997</v>
      </c>
      <c r="U775">
        <v>5.9184279999999996</v>
      </c>
      <c r="AD775" t="s">
        <v>2733</v>
      </c>
      <c r="AE775" t="s">
        <v>2737</v>
      </c>
    </row>
    <row r="776" spans="1:31" x14ac:dyDescent="0.3">
      <c r="A776" s="7">
        <v>46286</v>
      </c>
      <c r="B776" s="8">
        <v>0.16666666666666671</v>
      </c>
      <c r="C776" s="8">
        <v>0.1736111111111111</v>
      </c>
      <c r="D776" s="8">
        <v>0</v>
      </c>
      <c r="E776">
        <v>0.17</v>
      </c>
      <c r="F776">
        <v>76</v>
      </c>
      <c r="G776" t="s">
        <v>863</v>
      </c>
      <c r="O776" t="s">
        <v>3322</v>
      </c>
      <c r="P776" t="s">
        <v>136</v>
      </c>
      <c r="Q776" t="s">
        <v>3323</v>
      </c>
      <c r="R776">
        <v>0</v>
      </c>
      <c r="S776">
        <v>0</v>
      </c>
      <c r="T776">
        <v>45.192925000000002</v>
      </c>
      <c r="U776">
        <v>5.7149380000000001</v>
      </c>
      <c r="AD776" t="s">
        <v>2733</v>
      </c>
      <c r="AE776" t="s">
        <v>2734</v>
      </c>
    </row>
    <row r="777" spans="1:31" x14ac:dyDescent="0.3">
      <c r="A777" s="7">
        <v>46286</v>
      </c>
      <c r="B777" s="8">
        <v>0.33333333333333331</v>
      </c>
      <c r="C777" s="8">
        <v>0.375</v>
      </c>
      <c r="D777" s="8">
        <v>0</v>
      </c>
      <c r="E777">
        <v>1</v>
      </c>
      <c r="F777">
        <v>86</v>
      </c>
      <c r="G777" t="s">
        <v>861</v>
      </c>
      <c r="H777" s="8">
        <v>0.52569444444444446</v>
      </c>
      <c r="I777" s="8">
        <v>0.56527777777777777</v>
      </c>
      <c r="L777">
        <v>0.95</v>
      </c>
      <c r="M777">
        <v>1</v>
      </c>
      <c r="N777">
        <v>-0.05</v>
      </c>
      <c r="O777" t="s">
        <v>2704</v>
      </c>
      <c r="P777" t="s">
        <v>456</v>
      </c>
      <c r="Q777" t="s">
        <v>456</v>
      </c>
      <c r="R777">
        <v>0</v>
      </c>
      <c r="S777">
        <v>0</v>
      </c>
      <c r="T777">
        <v>45.167710999999997</v>
      </c>
      <c r="U777">
        <v>5.7281950000000004</v>
      </c>
      <c r="AD777" t="s">
        <v>2733</v>
      </c>
      <c r="AE777" t="s">
        <v>2737</v>
      </c>
    </row>
    <row r="778" spans="1:31" x14ac:dyDescent="0.3">
      <c r="A778" s="7">
        <v>46286</v>
      </c>
      <c r="B778" s="8">
        <v>0.16666666666666671</v>
      </c>
      <c r="C778" s="8">
        <v>0.17708333333333329</v>
      </c>
      <c r="D778" s="8">
        <v>0</v>
      </c>
      <c r="E778">
        <v>0.25</v>
      </c>
      <c r="F778">
        <v>44</v>
      </c>
      <c r="G778" t="s">
        <v>865</v>
      </c>
      <c r="O778" t="s">
        <v>3371</v>
      </c>
      <c r="P778" t="s">
        <v>99</v>
      </c>
      <c r="Q778" t="s">
        <v>3372</v>
      </c>
      <c r="R778">
        <v>0</v>
      </c>
      <c r="S778">
        <v>0</v>
      </c>
      <c r="T778">
        <v>45.188929999999999</v>
      </c>
      <c r="U778">
        <v>5.7123470000000003</v>
      </c>
      <c r="AD778" t="s">
        <v>2733</v>
      </c>
      <c r="AE778" t="s">
        <v>2734</v>
      </c>
    </row>
    <row r="779" spans="1:31" x14ac:dyDescent="0.3">
      <c r="A779" s="7">
        <v>46286</v>
      </c>
      <c r="B779" s="8">
        <v>0.35416666666666669</v>
      </c>
      <c r="C779" s="8">
        <v>0.375</v>
      </c>
      <c r="D779" s="8">
        <v>0</v>
      </c>
      <c r="E779">
        <v>0.5</v>
      </c>
      <c r="F779">
        <v>75</v>
      </c>
      <c r="G779" t="s">
        <v>970</v>
      </c>
      <c r="O779" t="s">
        <v>3483</v>
      </c>
      <c r="P779" t="s">
        <v>118</v>
      </c>
      <c r="Q779" t="s">
        <v>3484</v>
      </c>
      <c r="R779">
        <v>0</v>
      </c>
      <c r="S779">
        <v>0</v>
      </c>
      <c r="T779">
        <v>45.168534000000001</v>
      </c>
      <c r="U779">
        <v>5.711875</v>
      </c>
      <c r="AD779" t="s">
        <v>2733</v>
      </c>
      <c r="AE779" t="s">
        <v>3386</v>
      </c>
    </row>
    <row r="780" spans="1:31" x14ac:dyDescent="0.3">
      <c r="A780" s="7">
        <v>46286</v>
      </c>
      <c r="B780" s="8">
        <v>0.62152777777777779</v>
      </c>
      <c r="C780" s="8">
        <v>0.63194444444444442</v>
      </c>
      <c r="D780" s="8">
        <v>0</v>
      </c>
      <c r="E780">
        <v>0.25</v>
      </c>
      <c r="F780">
        <v>65</v>
      </c>
      <c r="G780" t="s">
        <v>870</v>
      </c>
      <c r="H780" s="8">
        <v>0.49652777777777779</v>
      </c>
      <c r="I780" s="8">
        <v>0.51458333333333328</v>
      </c>
      <c r="L780">
        <v>0.43</v>
      </c>
      <c r="M780">
        <v>0.43</v>
      </c>
      <c r="N780">
        <v>0.18</v>
      </c>
      <c r="O780" t="s">
        <v>902</v>
      </c>
      <c r="P780" t="s">
        <v>804</v>
      </c>
      <c r="Q780" t="s">
        <v>804</v>
      </c>
      <c r="R780">
        <v>0</v>
      </c>
      <c r="S780">
        <v>0</v>
      </c>
      <c r="T780">
        <v>45.189255000000003</v>
      </c>
      <c r="U780">
        <v>5.6904019999999997</v>
      </c>
      <c r="AD780" t="s">
        <v>2733</v>
      </c>
      <c r="AE780" t="s">
        <v>2737</v>
      </c>
    </row>
    <row r="781" spans="1:31" x14ac:dyDescent="0.3">
      <c r="A781" s="7">
        <v>46286</v>
      </c>
      <c r="B781" s="8">
        <v>0.33333333333333331</v>
      </c>
      <c r="C781" s="8">
        <v>0.35416666666666669</v>
      </c>
      <c r="D781" s="8">
        <v>0</v>
      </c>
      <c r="E781">
        <v>0.5</v>
      </c>
      <c r="F781">
        <v>91</v>
      </c>
      <c r="G781" t="s">
        <v>971</v>
      </c>
      <c r="O781" t="s">
        <v>1495</v>
      </c>
      <c r="P781" t="s">
        <v>261</v>
      </c>
      <c r="Q781" t="s">
        <v>261</v>
      </c>
      <c r="R781">
        <v>0</v>
      </c>
      <c r="S781">
        <v>0</v>
      </c>
      <c r="T781">
        <v>45.188276000000002</v>
      </c>
      <c r="U781">
        <v>5.7171810000000001</v>
      </c>
      <c r="AD781" t="s">
        <v>2733</v>
      </c>
      <c r="AE781" t="s">
        <v>2737</v>
      </c>
    </row>
    <row r="782" spans="1:31" x14ac:dyDescent="0.3">
      <c r="A782" s="7">
        <v>46286</v>
      </c>
      <c r="B782" s="8">
        <v>0.34027777777777779</v>
      </c>
      <c r="C782" s="8">
        <v>0.35416666666666669</v>
      </c>
      <c r="D782" s="8">
        <v>0</v>
      </c>
      <c r="E782">
        <v>0.33</v>
      </c>
      <c r="F782">
        <v>66</v>
      </c>
      <c r="G782" t="s">
        <v>900</v>
      </c>
      <c r="H782" s="8"/>
      <c r="I782" s="8"/>
      <c r="O782" t="s">
        <v>3485</v>
      </c>
      <c r="P782" t="s">
        <v>661</v>
      </c>
      <c r="Q782" t="s">
        <v>3486</v>
      </c>
      <c r="R782">
        <v>0</v>
      </c>
      <c r="S782">
        <v>0</v>
      </c>
      <c r="T782">
        <v>45.242189000000003</v>
      </c>
      <c r="U782">
        <v>5.6828630000000002</v>
      </c>
      <c r="AD782" t="s">
        <v>2733</v>
      </c>
      <c r="AE782" t="s">
        <v>2734</v>
      </c>
    </row>
    <row r="783" spans="1:31" x14ac:dyDescent="0.3">
      <c r="A783" s="7">
        <v>46286</v>
      </c>
      <c r="B783" s="8">
        <v>0.20833333333333329</v>
      </c>
      <c r="C783" s="8">
        <v>0.2326388888888889</v>
      </c>
      <c r="D783" s="8">
        <v>0</v>
      </c>
      <c r="E783">
        <v>0.57999999999999996</v>
      </c>
      <c r="F783">
        <v>65</v>
      </c>
      <c r="G783" t="s">
        <v>870</v>
      </c>
      <c r="H783" s="8">
        <v>0.55486111111111114</v>
      </c>
      <c r="I783" s="8">
        <v>0.57152777777777775</v>
      </c>
      <c r="L783">
        <v>0.4</v>
      </c>
      <c r="M783">
        <v>0.4</v>
      </c>
      <c r="N783">
        <v>-0.18</v>
      </c>
      <c r="O783" t="s">
        <v>1630</v>
      </c>
      <c r="P783" t="s">
        <v>3487</v>
      </c>
      <c r="Q783" t="s">
        <v>3487</v>
      </c>
      <c r="R783">
        <v>0</v>
      </c>
      <c r="S783">
        <v>0</v>
      </c>
      <c r="T783">
        <v>45.206525999999997</v>
      </c>
      <c r="U783">
        <v>5.3994530000000003</v>
      </c>
      <c r="AD783" t="s">
        <v>2733</v>
      </c>
      <c r="AE783" t="s">
        <v>2737</v>
      </c>
    </row>
    <row r="784" spans="1:31" x14ac:dyDescent="0.3">
      <c r="A784" s="7">
        <v>46286</v>
      </c>
      <c r="B784" s="8">
        <v>0.36805555555555558</v>
      </c>
      <c r="C784" s="8">
        <v>0.40972222222222221</v>
      </c>
      <c r="D784" s="8">
        <v>0</v>
      </c>
      <c r="E784">
        <v>1</v>
      </c>
      <c r="F784">
        <v>66</v>
      </c>
      <c r="G784" t="s">
        <v>900</v>
      </c>
      <c r="O784" t="s">
        <v>1581</v>
      </c>
      <c r="P784" t="s">
        <v>462</v>
      </c>
      <c r="Q784" t="s">
        <v>462</v>
      </c>
      <c r="R784">
        <v>0</v>
      </c>
      <c r="S784">
        <v>0</v>
      </c>
      <c r="T784">
        <v>45.250494000000003</v>
      </c>
      <c r="U784">
        <v>5.6624429999999997</v>
      </c>
      <c r="AD784" t="s">
        <v>2733</v>
      </c>
      <c r="AE784" t="s">
        <v>2737</v>
      </c>
    </row>
    <row r="785" spans="1:31" x14ac:dyDescent="0.3">
      <c r="A785" s="7">
        <v>46286</v>
      </c>
      <c r="B785" s="8">
        <v>0.16666666666666671</v>
      </c>
      <c r="C785" s="8">
        <v>0.1736111111111111</v>
      </c>
      <c r="D785" s="8">
        <v>0</v>
      </c>
      <c r="E785">
        <v>0.17</v>
      </c>
      <c r="F785">
        <v>91</v>
      </c>
      <c r="G785" t="s">
        <v>971</v>
      </c>
      <c r="H785" s="8"/>
      <c r="I785" s="8"/>
      <c r="O785" t="s">
        <v>3488</v>
      </c>
      <c r="P785" t="s">
        <v>97</v>
      </c>
      <c r="Q785" t="s">
        <v>3489</v>
      </c>
      <c r="R785">
        <v>0</v>
      </c>
      <c r="S785">
        <v>0</v>
      </c>
      <c r="T785">
        <v>45.190018000000002</v>
      </c>
      <c r="U785">
        <v>5.728173</v>
      </c>
      <c r="AD785" t="s">
        <v>2733</v>
      </c>
      <c r="AE785" t="s">
        <v>2734</v>
      </c>
    </row>
    <row r="786" spans="1:31" x14ac:dyDescent="0.3">
      <c r="A786" s="7">
        <v>46286</v>
      </c>
      <c r="B786" s="8">
        <v>0.16666666666666671</v>
      </c>
      <c r="C786" s="8">
        <v>0.18055555555555561</v>
      </c>
      <c r="D786" s="8">
        <v>0</v>
      </c>
      <c r="E786">
        <v>0.33</v>
      </c>
      <c r="F786">
        <v>100</v>
      </c>
      <c r="G786" t="s">
        <v>967</v>
      </c>
      <c r="H786" s="8">
        <v>0.24513888888888891</v>
      </c>
      <c r="I786" s="8">
        <v>0.26874999999999999</v>
      </c>
      <c r="L786">
        <v>0.56999999999999995</v>
      </c>
      <c r="M786">
        <v>0.56999999999999995</v>
      </c>
      <c r="N786">
        <v>0.23</v>
      </c>
      <c r="O786" t="s">
        <v>3490</v>
      </c>
      <c r="P786" t="s">
        <v>155</v>
      </c>
      <c r="Q786" t="s">
        <v>3491</v>
      </c>
      <c r="R786">
        <v>0</v>
      </c>
      <c r="S786">
        <v>0</v>
      </c>
      <c r="T786">
        <v>45.187305000000002</v>
      </c>
      <c r="U786">
        <v>5.7191090000000004</v>
      </c>
      <c r="AD786" t="s">
        <v>2733</v>
      </c>
      <c r="AE786" t="s">
        <v>2734</v>
      </c>
    </row>
    <row r="787" spans="1:31" x14ac:dyDescent="0.3">
      <c r="A787" s="7">
        <v>46286</v>
      </c>
      <c r="B787" s="8">
        <v>0.33333333333333331</v>
      </c>
      <c r="C787" s="8">
        <v>0.34722222222222221</v>
      </c>
      <c r="D787" s="8">
        <v>0</v>
      </c>
      <c r="E787">
        <v>0.33</v>
      </c>
      <c r="F787">
        <v>15</v>
      </c>
      <c r="G787" t="s">
        <v>956</v>
      </c>
      <c r="O787" t="s">
        <v>2165</v>
      </c>
      <c r="P787" t="s">
        <v>566</v>
      </c>
      <c r="Q787" t="s">
        <v>3492</v>
      </c>
      <c r="R787">
        <v>0</v>
      </c>
      <c r="S787">
        <v>0</v>
      </c>
      <c r="T787">
        <v>45.189936000000003</v>
      </c>
      <c r="U787">
        <v>5.7559290000000001</v>
      </c>
      <c r="AD787" t="s">
        <v>2733</v>
      </c>
      <c r="AE787" t="s">
        <v>2737</v>
      </c>
    </row>
    <row r="788" spans="1:31" x14ac:dyDescent="0.3">
      <c r="A788" s="7">
        <v>46286</v>
      </c>
      <c r="B788" s="8">
        <v>0.29166666666666669</v>
      </c>
      <c r="C788" s="8">
        <v>0.2986111111111111</v>
      </c>
      <c r="D788" s="8">
        <v>0</v>
      </c>
      <c r="E788">
        <v>0.17</v>
      </c>
      <c r="F788">
        <v>88</v>
      </c>
      <c r="G788" t="s">
        <v>894</v>
      </c>
      <c r="H788" s="8"/>
      <c r="I788" s="8"/>
      <c r="O788" t="s">
        <v>3200</v>
      </c>
      <c r="P788" t="s">
        <v>773</v>
      </c>
      <c r="Q788" t="s">
        <v>3201</v>
      </c>
      <c r="R788">
        <v>0</v>
      </c>
      <c r="S788">
        <v>0</v>
      </c>
      <c r="T788">
        <v>45.105769000000002</v>
      </c>
      <c r="U788">
        <v>5.747052</v>
      </c>
      <c r="AD788" t="s">
        <v>2733</v>
      </c>
      <c r="AE788" t="s">
        <v>2734</v>
      </c>
    </row>
    <row r="789" spans="1:31" x14ac:dyDescent="0.3">
      <c r="A789" s="7">
        <v>46286</v>
      </c>
      <c r="B789" s="8">
        <v>0.33333333333333331</v>
      </c>
      <c r="C789" s="8">
        <v>0.3611111111111111</v>
      </c>
      <c r="D789" s="8">
        <v>0</v>
      </c>
      <c r="E789">
        <v>0.67</v>
      </c>
      <c r="F789">
        <v>73</v>
      </c>
      <c r="G789" t="s">
        <v>876</v>
      </c>
      <c r="O789" t="s">
        <v>2420</v>
      </c>
      <c r="P789" t="s">
        <v>788</v>
      </c>
      <c r="Q789" t="s">
        <v>788</v>
      </c>
      <c r="R789">
        <v>0</v>
      </c>
      <c r="S789">
        <v>0</v>
      </c>
      <c r="T789">
        <v>45.212082000000002</v>
      </c>
      <c r="U789">
        <v>5.7464320000000004</v>
      </c>
      <c r="AD789" t="s">
        <v>2733</v>
      </c>
      <c r="AE789" t="s">
        <v>2737</v>
      </c>
    </row>
    <row r="790" spans="1:31" x14ac:dyDescent="0.3">
      <c r="A790" s="7">
        <v>46286</v>
      </c>
      <c r="B790" s="8">
        <v>0.33333333333333331</v>
      </c>
      <c r="C790" s="8">
        <v>0.48958333333333331</v>
      </c>
      <c r="D790" s="8">
        <v>0</v>
      </c>
      <c r="E790">
        <v>3.75</v>
      </c>
      <c r="F790">
        <v>88</v>
      </c>
      <c r="G790" t="s">
        <v>894</v>
      </c>
      <c r="Q790" t="s">
        <v>824</v>
      </c>
      <c r="R790">
        <v>0</v>
      </c>
      <c r="S790">
        <v>0</v>
      </c>
      <c r="T790">
        <v>45.178600000000003</v>
      </c>
      <c r="U790">
        <v>5.708291</v>
      </c>
    </row>
    <row r="791" spans="1:31" x14ac:dyDescent="0.3">
      <c r="A791" s="7">
        <v>46286</v>
      </c>
      <c r="B791" s="8">
        <v>0.33333333333333331</v>
      </c>
      <c r="C791" s="8">
        <v>0.35416666666666669</v>
      </c>
      <c r="D791" s="8">
        <v>0</v>
      </c>
      <c r="E791">
        <v>0.5</v>
      </c>
      <c r="F791">
        <v>101</v>
      </c>
      <c r="G791" t="s">
        <v>945</v>
      </c>
      <c r="H791" s="8"/>
      <c r="I791" s="8"/>
      <c r="O791" t="s">
        <v>1662</v>
      </c>
      <c r="P791" t="s">
        <v>707</v>
      </c>
      <c r="Q791" t="s">
        <v>707</v>
      </c>
      <c r="R791">
        <v>0</v>
      </c>
      <c r="S791">
        <v>0</v>
      </c>
      <c r="T791">
        <v>45.179850000000002</v>
      </c>
      <c r="U791">
        <v>5.7073270000000003</v>
      </c>
      <c r="AD791" t="s">
        <v>2733</v>
      </c>
      <c r="AE791" t="s">
        <v>2737</v>
      </c>
    </row>
    <row r="792" spans="1:31" x14ac:dyDescent="0.3">
      <c r="A792" s="7">
        <v>46286</v>
      </c>
      <c r="B792" s="8">
        <v>0.3263888888888889</v>
      </c>
      <c r="C792" s="8">
        <v>0.34027777777777779</v>
      </c>
      <c r="D792" s="8">
        <v>0</v>
      </c>
      <c r="E792">
        <v>0.33</v>
      </c>
      <c r="F792">
        <v>66</v>
      </c>
      <c r="G792" t="s">
        <v>900</v>
      </c>
      <c r="O792" t="s">
        <v>3493</v>
      </c>
      <c r="P792" t="s">
        <v>295</v>
      </c>
      <c r="Q792" t="s">
        <v>3494</v>
      </c>
      <c r="R792">
        <v>0</v>
      </c>
      <c r="S792">
        <v>0</v>
      </c>
      <c r="T792">
        <v>45.240087000000003</v>
      </c>
      <c r="U792">
        <v>5.6822749999999997</v>
      </c>
      <c r="AD792" t="s">
        <v>2733</v>
      </c>
      <c r="AE792" t="s">
        <v>2734</v>
      </c>
    </row>
    <row r="793" spans="1:31" x14ac:dyDescent="0.3">
      <c r="A793" s="7">
        <v>46286</v>
      </c>
      <c r="B793" s="8">
        <v>0.33333333333333331</v>
      </c>
      <c r="C793" s="8">
        <v>0.4375</v>
      </c>
      <c r="D793" s="8">
        <v>0</v>
      </c>
      <c r="E793">
        <v>2.5</v>
      </c>
      <c r="F793">
        <v>19</v>
      </c>
      <c r="G793" t="s">
        <v>982</v>
      </c>
      <c r="O793" t="s">
        <v>1069</v>
      </c>
      <c r="P793" t="s">
        <v>3414</v>
      </c>
      <c r="Q793" t="s">
        <v>639</v>
      </c>
      <c r="R793">
        <v>0</v>
      </c>
      <c r="S793">
        <v>0</v>
      </c>
      <c r="T793">
        <v>45.085959000000003</v>
      </c>
      <c r="U793">
        <v>5.7746789999999999</v>
      </c>
      <c r="AD793" t="s">
        <v>2733</v>
      </c>
      <c r="AE793" t="s">
        <v>2737</v>
      </c>
    </row>
    <row r="794" spans="1:31" x14ac:dyDescent="0.3">
      <c r="A794" s="7">
        <v>46286</v>
      </c>
      <c r="B794" s="8">
        <v>0.33333333333333331</v>
      </c>
      <c r="C794" s="8">
        <v>0.34722222222222221</v>
      </c>
      <c r="D794" s="8">
        <v>0</v>
      </c>
      <c r="E794">
        <v>0.33</v>
      </c>
      <c r="F794">
        <v>91</v>
      </c>
      <c r="G794" t="s">
        <v>971</v>
      </c>
      <c r="O794" t="s">
        <v>2064</v>
      </c>
      <c r="P794" t="s">
        <v>187</v>
      </c>
      <c r="Q794" t="s">
        <v>187</v>
      </c>
      <c r="R794">
        <v>0</v>
      </c>
      <c r="S794">
        <v>0</v>
      </c>
      <c r="T794">
        <v>45.189857000000003</v>
      </c>
      <c r="U794">
        <v>5.7292610000000002</v>
      </c>
      <c r="AD794" t="s">
        <v>2733</v>
      </c>
      <c r="AE794" t="s">
        <v>2737</v>
      </c>
    </row>
    <row r="795" spans="1:31" x14ac:dyDescent="0.3">
      <c r="A795" s="7">
        <v>46286</v>
      </c>
      <c r="B795" s="8">
        <v>0.33333333333333331</v>
      </c>
      <c r="C795" s="8">
        <v>0.34722222222222221</v>
      </c>
      <c r="D795" s="8">
        <v>0</v>
      </c>
      <c r="E795">
        <v>0.33</v>
      </c>
      <c r="F795">
        <v>21</v>
      </c>
      <c r="G795" t="s">
        <v>2803</v>
      </c>
      <c r="Q795" t="s">
        <v>809</v>
      </c>
      <c r="R795">
        <v>0</v>
      </c>
      <c r="S795">
        <v>0</v>
      </c>
      <c r="T795">
        <v>45.176468</v>
      </c>
      <c r="U795">
        <v>5.7269800000000002</v>
      </c>
    </row>
    <row r="796" spans="1:31" x14ac:dyDescent="0.3">
      <c r="A796" s="7">
        <v>46286</v>
      </c>
      <c r="B796" s="8">
        <v>0.16666666666666671</v>
      </c>
      <c r="C796" s="8">
        <v>0.1736111111111111</v>
      </c>
      <c r="D796" s="8">
        <v>0</v>
      </c>
      <c r="E796">
        <v>0.17</v>
      </c>
      <c r="F796">
        <v>46</v>
      </c>
      <c r="G796" t="s">
        <v>963</v>
      </c>
      <c r="O796" t="s">
        <v>3382</v>
      </c>
      <c r="P796" t="s">
        <v>712</v>
      </c>
      <c r="Q796" t="s">
        <v>3383</v>
      </c>
      <c r="R796">
        <v>0</v>
      </c>
      <c r="S796">
        <v>0</v>
      </c>
      <c r="T796">
        <v>45.189543999999998</v>
      </c>
      <c r="U796">
        <v>5.6851929999999999</v>
      </c>
      <c r="AD796" t="s">
        <v>2733</v>
      </c>
      <c r="AE796" t="s">
        <v>2734</v>
      </c>
    </row>
    <row r="797" spans="1:31" x14ac:dyDescent="0.3">
      <c r="A797" s="7">
        <v>46286</v>
      </c>
      <c r="B797" s="8">
        <v>0.33333333333333331</v>
      </c>
      <c r="C797" s="8">
        <v>0.34722222222222221</v>
      </c>
      <c r="D797" s="8">
        <v>0</v>
      </c>
      <c r="E797">
        <v>0.33</v>
      </c>
      <c r="F797">
        <v>76</v>
      </c>
      <c r="G797" t="s">
        <v>965</v>
      </c>
      <c r="H797" s="8">
        <v>0.37986111111111109</v>
      </c>
      <c r="I797" s="8">
        <v>0.4</v>
      </c>
      <c r="L797">
        <v>0.48</v>
      </c>
      <c r="M797">
        <v>0.48</v>
      </c>
      <c r="N797">
        <v>0.15</v>
      </c>
      <c r="O797" t="s">
        <v>2021</v>
      </c>
      <c r="P797" t="s">
        <v>739</v>
      </c>
      <c r="Q797" t="s">
        <v>3495</v>
      </c>
      <c r="R797">
        <v>0</v>
      </c>
      <c r="S797">
        <v>0</v>
      </c>
      <c r="T797">
        <v>45.053516999999999</v>
      </c>
      <c r="U797">
        <v>5.6782599999999999</v>
      </c>
      <c r="AD797" t="s">
        <v>2733</v>
      </c>
      <c r="AE797" t="s">
        <v>2737</v>
      </c>
    </row>
    <row r="798" spans="1:31" x14ac:dyDescent="0.3">
      <c r="A798" s="7">
        <v>46286</v>
      </c>
      <c r="B798" s="8">
        <v>0.33333333333333331</v>
      </c>
      <c r="C798" s="8">
        <v>0.34722222222222221</v>
      </c>
      <c r="D798" s="8">
        <v>0</v>
      </c>
      <c r="E798">
        <v>0.33</v>
      </c>
      <c r="F798">
        <v>74</v>
      </c>
      <c r="G798" t="s">
        <v>892</v>
      </c>
      <c r="O798" t="s">
        <v>1275</v>
      </c>
      <c r="P798" t="s">
        <v>209</v>
      </c>
      <c r="Q798" t="s">
        <v>209</v>
      </c>
      <c r="R798">
        <v>0</v>
      </c>
      <c r="S798">
        <v>0</v>
      </c>
      <c r="T798">
        <v>45.194781999999996</v>
      </c>
      <c r="U798">
        <v>5.7142739999999996</v>
      </c>
      <c r="AD798" t="s">
        <v>2733</v>
      </c>
      <c r="AE798" t="s">
        <v>2737</v>
      </c>
    </row>
    <row r="799" spans="1:31" x14ac:dyDescent="0.3">
      <c r="A799" s="7">
        <v>46286</v>
      </c>
      <c r="B799" s="8">
        <v>0.16666666666666671</v>
      </c>
      <c r="C799" s="8">
        <v>0.1736111111111111</v>
      </c>
      <c r="D799" s="8">
        <v>0</v>
      </c>
      <c r="E799">
        <v>0.17</v>
      </c>
      <c r="F799">
        <v>29</v>
      </c>
      <c r="G799" t="s">
        <v>859</v>
      </c>
      <c r="O799" t="s">
        <v>3387</v>
      </c>
      <c r="P799" t="s">
        <v>168</v>
      </c>
      <c r="Q799" t="s">
        <v>3388</v>
      </c>
      <c r="R799">
        <v>0</v>
      </c>
      <c r="S799">
        <v>0</v>
      </c>
      <c r="T799">
        <v>45.191439000000003</v>
      </c>
      <c r="U799">
        <v>5.7271229999999997</v>
      </c>
      <c r="AD799" t="s">
        <v>2733</v>
      </c>
      <c r="AE799" t="s">
        <v>2734</v>
      </c>
    </row>
    <row r="800" spans="1:31" x14ac:dyDescent="0.3">
      <c r="A800" s="7">
        <v>46286</v>
      </c>
      <c r="B800" s="8">
        <v>0.33333333333333331</v>
      </c>
      <c r="C800" s="8">
        <v>0.34722222222222221</v>
      </c>
      <c r="D800" s="8">
        <v>0</v>
      </c>
      <c r="E800">
        <v>0.33</v>
      </c>
      <c r="F800">
        <v>86</v>
      </c>
      <c r="G800" t="s">
        <v>861</v>
      </c>
      <c r="H800" s="8">
        <v>0.25694444444444442</v>
      </c>
      <c r="I800" s="8">
        <v>0.28125</v>
      </c>
      <c r="L800">
        <v>0.57999999999999996</v>
      </c>
      <c r="M800">
        <v>0.57999999999999996</v>
      </c>
      <c r="N800">
        <v>0.25</v>
      </c>
      <c r="O800" t="s">
        <v>868</v>
      </c>
      <c r="P800" t="s">
        <v>826</v>
      </c>
      <c r="Q800" t="s">
        <v>826</v>
      </c>
      <c r="R800">
        <v>0</v>
      </c>
      <c r="S800">
        <v>0</v>
      </c>
      <c r="T800">
        <v>45.185786999999998</v>
      </c>
      <c r="U800">
        <v>5.7279049999999998</v>
      </c>
      <c r="AD800" t="s">
        <v>2733</v>
      </c>
      <c r="AE800" t="s">
        <v>2737</v>
      </c>
    </row>
    <row r="801" spans="1:31" x14ac:dyDescent="0.3">
      <c r="A801" s="7">
        <v>46286</v>
      </c>
      <c r="B801" s="8">
        <v>0.49652777777777779</v>
      </c>
      <c r="C801" s="8">
        <v>0.59375</v>
      </c>
      <c r="D801" s="8">
        <v>0</v>
      </c>
      <c r="E801">
        <v>2.33</v>
      </c>
      <c r="F801">
        <v>65</v>
      </c>
      <c r="G801" t="s">
        <v>870</v>
      </c>
      <c r="H801" s="8">
        <v>0.36944444444444452</v>
      </c>
      <c r="I801" s="8">
        <v>0.4548611111111111</v>
      </c>
      <c r="L801">
        <v>2.0499999999999998</v>
      </c>
      <c r="M801">
        <v>2.0499999999999998</v>
      </c>
      <c r="N801">
        <v>-0.28000000000000003</v>
      </c>
      <c r="O801" t="s">
        <v>1641</v>
      </c>
      <c r="P801" t="s">
        <v>676</v>
      </c>
      <c r="Q801" t="s">
        <v>676</v>
      </c>
      <c r="R801">
        <v>0</v>
      </c>
      <c r="S801">
        <v>0</v>
      </c>
      <c r="T801">
        <v>45.17962</v>
      </c>
      <c r="U801">
        <v>5.691611</v>
      </c>
      <c r="AD801" t="s">
        <v>2733</v>
      </c>
      <c r="AE801" t="s">
        <v>2737</v>
      </c>
    </row>
    <row r="802" spans="1:31" x14ac:dyDescent="0.3">
      <c r="A802" s="7">
        <v>46286</v>
      </c>
      <c r="B802" s="8">
        <v>0.25</v>
      </c>
      <c r="C802" s="8">
        <v>0.26041666666666669</v>
      </c>
      <c r="D802" s="8">
        <v>0</v>
      </c>
      <c r="E802">
        <v>0.25</v>
      </c>
      <c r="F802">
        <v>68</v>
      </c>
      <c r="G802" t="s">
        <v>948</v>
      </c>
      <c r="O802" t="s">
        <v>3496</v>
      </c>
      <c r="P802" t="s">
        <v>666</v>
      </c>
      <c r="Q802" t="s">
        <v>3497</v>
      </c>
      <c r="R802">
        <v>0</v>
      </c>
      <c r="S802">
        <v>0</v>
      </c>
      <c r="T802">
        <v>45.178390999999998</v>
      </c>
      <c r="U802">
        <v>5.7375129999999999</v>
      </c>
      <c r="AD802" t="s">
        <v>2733</v>
      </c>
      <c r="AE802" t="s">
        <v>2734</v>
      </c>
    </row>
    <row r="803" spans="1:31" x14ac:dyDescent="0.3">
      <c r="A803" s="7">
        <v>46286</v>
      </c>
      <c r="B803" s="8">
        <v>0.16666666666666671</v>
      </c>
      <c r="C803" s="8">
        <v>0.18055555555555561</v>
      </c>
      <c r="D803" s="8">
        <v>0</v>
      </c>
      <c r="E803">
        <v>0.33</v>
      </c>
      <c r="F803">
        <v>76</v>
      </c>
      <c r="G803" t="s">
        <v>965</v>
      </c>
      <c r="H803" s="8">
        <v>0.20555555555555549</v>
      </c>
      <c r="I803" s="8">
        <v>0.2069444444444444</v>
      </c>
      <c r="L803">
        <v>0.03</v>
      </c>
      <c r="M803">
        <v>0.03</v>
      </c>
      <c r="N803">
        <v>-0.3</v>
      </c>
      <c r="O803" t="s">
        <v>3498</v>
      </c>
      <c r="P803" t="s">
        <v>590</v>
      </c>
      <c r="Q803" t="s">
        <v>3499</v>
      </c>
      <c r="R803">
        <v>0</v>
      </c>
      <c r="S803">
        <v>0</v>
      </c>
      <c r="T803">
        <v>45.053021999999999</v>
      </c>
      <c r="U803">
        <v>5.6729060000000002</v>
      </c>
      <c r="AD803" t="s">
        <v>2733</v>
      </c>
      <c r="AE803" t="s">
        <v>2734</v>
      </c>
    </row>
    <row r="804" spans="1:31" x14ac:dyDescent="0.3">
      <c r="A804" s="7">
        <v>46286</v>
      </c>
      <c r="B804" s="8">
        <v>0.33333333333333331</v>
      </c>
      <c r="C804" s="8">
        <v>0.34722222222222221</v>
      </c>
      <c r="D804" s="8">
        <v>0</v>
      </c>
      <c r="E804">
        <v>0.33</v>
      </c>
      <c r="F804">
        <v>20</v>
      </c>
      <c r="G804" t="s">
        <v>950</v>
      </c>
      <c r="O804" t="s">
        <v>2510</v>
      </c>
      <c r="P804" t="s">
        <v>115</v>
      </c>
      <c r="Q804" t="s">
        <v>115</v>
      </c>
      <c r="R804">
        <v>0</v>
      </c>
      <c r="S804">
        <v>0</v>
      </c>
      <c r="T804">
        <v>45.190648000000003</v>
      </c>
      <c r="U804">
        <v>5.7227129999999997</v>
      </c>
      <c r="AD804" t="s">
        <v>2733</v>
      </c>
      <c r="AE804" t="s">
        <v>2737</v>
      </c>
    </row>
    <row r="805" spans="1:31" x14ac:dyDescent="0.3">
      <c r="A805" s="7">
        <v>46286</v>
      </c>
      <c r="B805" s="8">
        <v>0.16666666666666671</v>
      </c>
      <c r="C805" s="8">
        <v>0.18055555555555561</v>
      </c>
      <c r="D805" s="8">
        <v>0</v>
      </c>
      <c r="E805">
        <v>0.33</v>
      </c>
      <c r="F805">
        <v>18</v>
      </c>
      <c r="G805" t="s">
        <v>2826</v>
      </c>
      <c r="H805" s="8">
        <v>0.1993055555555556</v>
      </c>
      <c r="I805" s="8">
        <v>0.2048611111111111</v>
      </c>
      <c r="L805">
        <v>0.13</v>
      </c>
      <c r="M805">
        <v>0.13</v>
      </c>
      <c r="N805">
        <v>-0.2</v>
      </c>
      <c r="O805" t="s">
        <v>3500</v>
      </c>
      <c r="P805" t="s">
        <v>57</v>
      </c>
      <c r="Q805" t="s">
        <v>3501</v>
      </c>
      <c r="R805">
        <v>0</v>
      </c>
      <c r="S805">
        <v>0</v>
      </c>
      <c r="T805">
        <v>45.187589000000003</v>
      </c>
      <c r="U805">
        <v>5.7230420000000004</v>
      </c>
      <c r="AD805" t="s">
        <v>2733</v>
      </c>
      <c r="AE805" t="s">
        <v>2734</v>
      </c>
    </row>
    <row r="806" spans="1:31" x14ac:dyDescent="0.3">
      <c r="A806" s="7">
        <v>46286</v>
      </c>
      <c r="B806" s="8">
        <v>0.33333333333333331</v>
      </c>
      <c r="C806" s="8">
        <v>0.375</v>
      </c>
      <c r="D806" s="8">
        <v>0</v>
      </c>
      <c r="E806">
        <v>1</v>
      </c>
      <c r="F806">
        <v>56</v>
      </c>
      <c r="G806" t="s">
        <v>966</v>
      </c>
      <c r="H806" s="8">
        <v>0.2104166666666667</v>
      </c>
      <c r="I806" s="8">
        <v>0.25</v>
      </c>
      <c r="L806">
        <v>0.95</v>
      </c>
      <c r="M806">
        <v>1</v>
      </c>
      <c r="N806">
        <v>-0.05</v>
      </c>
      <c r="O806" t="s">
        <v>1215</v>
      </c>
      <c r="P806" t="s">
        <v>280</v>
      </c>
      <c r="Q806" t="s">
        <v>3502</v>
      </c>
      <c r="R806">
        <v>0</v>
      </c>
      <c r="S806">
        <v>0</v>
      </c>
      <c r="T806">
        <v>45.300490000000003</v>
      </c>
      <c r="U806">
        <v>5.4865740000000001</v>
      </c>
      <c r="AD806" t="s">
        <v>2733</v>
      </c>
      <c r="AE806" t="s">
        <v>2737</v>
      </c>
    </row>
    <row r="807" spans="1:31" x14ac:dyDescent="0.3">
      <c r="A807" s="7">
        <v>46286</v>
      </c>
      <c r="B807" s="8">
        <v>0.21527777777777779</v>
      </c>
      <c r="C807" s="8">
        <v>0.22916666666666671</v>
      </c>
      <c r="D807" s="8">
        <v>0</v>
      </c>
      <c r="E807">
        <v>0.33</v>
      </c>
      <c r="F807">
        <v>13</v>
      </c>
      <c r="G807" t="s">
        <v>2730</v>
      </c>
      <c r="H807" s="8"/>
      <c r="I807" s="8"/>
      <c r="O807" t="s">
        <v>3503</v>
      </c>
      <c r="P807" t="s">
        <v>608</v>
      </c>
      <c r="Q807" t="s">
        <v>3504</v>
      </c>
      <c r="R807">
        <v>0</v>
      </c>
      <c r="S807">
        <v>0</v>
      </c>
      <c r="T807">
        <v>45.206507999999999</v>
      </c>
      <c r="U807">
        <v>5.662909</v>
      </c>
      <c r="AD807" t="s">
        <v>2733</v>
      </c>
      <c r="AE807" t="s">
        <v>2734</v>
      </c>
    </row>
    <row r="808" spans="1:31" x14ac:dyDescent="0.3">
      <c r="A808" s="7">
        <v>46286</v>
      </c>
      <c r="B808" s="8">
        <v>0.33333333333333331</v>
      </c>
      <c r="C808" s="8">
        <v>0.3888888888888889</v>
      </c>
      <c r="D808" s="8">
        <v>0</v>
      </c>
      <c r="E808">
        <v>1.33</v>
      </c>
      <c r="F808">
        <v>302</v>
      </c>
      <c r="G808" t="s">
        <v>947</v>
      </c>
      <c r="O808" t="s">
        <v>1225</v>
      </c>
      <c r="P808" t="s">
        <v>3505</v>
      </c>
      <c r="Q808" t="s">
        <v>475</v>
      </c>
      <c r="R808">
        <v>0</v>
      </c>
      <c r="S808">
        <v>0</v>
      </c>
      <c r="T808">
        <v>45.363641999999999</v>
      </c>
      <c r="U808">
        <v>5.590662</v>
      </c>
      <c r="AD808" t="s">
        <v>2733</v>
      </c>
      <c r="AE808" t="s">
        <v>2737</v>
      </c>
    </row>
    <row r="809" spans="1:31" x14ac:dyDescent="0.3">
      <c r="A809" s="7">
        <v>46286</v>
      </c>
      <c r="B809" s="8">
        <v>0.33333333333333331</v>
      </c>
      <c r="C809" s="8">
        <v>0.38541666666666669</v>
      </c>
      <c r="D809" s="8">
        <v>0</v>
      </c>
      <c r="E809">
        <v>1.25</v>
      </c>
      <c r="F809">
        <v>46</v>
      </c>
      <c r="G809" t="s">
        <v>963</v>
      </c>
      <c r="H809" s="8"/>
      <c r="I809" s="8"/>
      <c r="O809" t="s">
        <v>1568</v>
      </c>
      <c r="P809" t="s">
        <v>462</v>
      </c>
      <c r="Q809" t="s">
        <v>3506</v>
      </c>
      <c r="R809">
        <v>0</v>
      </c>
      <c r="S809">
        <v>0</v>
      </c>
      <c r="T809">
        <v>45.184040000000003</v>
      </c>
      <c r="U809">
        <v>5.7121500000000003</v>
      </c>
      <c r="AD809" t="s">
        <v>2733</v>
      </c>
      <c r="AE809" t="s">
        <v>2737</v>
      </c>
    </row>
    <row r="810" spans="1:31" x14ac:dyDescent="0.3">
      <c r="A810" s="7">
        <v>46286</v>
      </c>
      <c r="B810" s="8">
        <v>0.16666666666666671</v>
      </c>
      <c r="C810" s="8">
        <v>0.18055555555555561</v>
      </c>
      <c r="D810" s="8">
        <v>0</v>
      </c>
      <c r="E810">
        <v>0.33</v>
      </c>
      <c r="F810">
        <v>19</v>
      </c>
      <c r="G810" t="s">
        <v>982</v>
      </c>
      <c r="O810" t="s">
        <v>3507</v>
      </c>
      <c r="P810" t="s">
        <v>688</v>
      </c>
      <c r="Q810" t="s">
        <v>3508</v>
      </c>
      <c r="R810">
        <v>0</v>
      </c>
      <c r="S810">
        <v>0</v>
      </c>
      <c r="T810">
        <v>45.080235999999999</v>
      </c>
      <c r="U810">
        <v>5.7363559999999998</v>
      </c>
      <c r="AD810" t="s">
        <v>2733</v>
      </c>
      <c r="AE810" t="s">
        <v>2734</v>
      </c>
    </row>
    <row r="811" spans="1:31" x14ac:dyDescent="0.3">
      <c r="A811" s="7">
        <v>46286</v>
      </c>
      <c r="B811" s="8">
        <v>0.33333333333333331</v>
      </c>
      <c r="C811" s="8">
        <v>0.34722222222222221</v>
      </c>
      <c r="D811" s="8">
        <v>0</v>
      </c>
      <c r="E811">
        <v>0.33</v>
      </c>
      <c r="F811">
        <v>100</v>
      </c>
      <c r="G811" t="s">
        <v>967</v>
      </c>
      <c r="H811" s="8">
        <v>0.2069444444444444</v>
      </c>
      <c r="I811" s="8">
        <v>0.23472222222222219</v>
      </c>
      <c r="L811">
        <v>0.67</v>
      </c>
      <c r="M811">
        <v>0.67</v>
      </c>
      <c r="N811">
        <v>0.33</v>
      </c>
      <c r="O811" t="s">
        <v>2036</v>
      </c>
      <c r="P811" t="s">
        <v>368</v>
      </c>
      <c r="Q811" t="s">
        <v>368</v>
      </c>
      <c r="R811">
        <v>0</v>
      </c>
      <c r="S811">
        <v>0</v>
      </c>
      <c r="T811">
        <v>45.182288999999997</v>
      </c>
      <c r="U811">
        <v>5.7159700000000004</v>
      </c>
      <c r="AD811" t="s">
        <v>2733</v>
      </c>
      <c r="AE811" t="s">
        <v>2737</v>
      </c>
    </row>
    <row r="812" spans="1:31" x14ac:dyDescent="0.3">
      <c r="A812" s="7">
        <v>46286</v>
      </c>
      <c r="B812" s="8">
        <v>0.29166666666666669</v>
      </c>
      <c r="C812" s="8">
        <v>0.2986111111111111</v>
      </c>
      <c r="D812" s="8">
        <v>0</v>
      </c>
      <c r="E812">
        <v>0.17</v>
      </c>
      <c r="F812">
        <v>230</v>
      </c>
      <c r="G812" t="s">
        <v>974</v>
      </c>
      <c r="H812" s="8"/>
      <c r="I812" s="8"/>
      <c r="O812" t="s">
        <v>3061</v>
      </c>
      <c r="P812" t="s">
        <v>283</v>
      </c>
      <c r="Q812" t="s">
        <v>3062</v>
      </c>
      <c r="R812">
        <v>0</v>
      </c>
      <c r="S812">
        <v>0</v>
      </c>
      <c r="T812">
        <v>45.170468999999997</v>
      </c>
      <c r="U812">
        <v>5.7347279999999996</v>
      </c>
      <c r="AD812" t="s">
        <v>2733</v>
      </c>
      <c r="AE812" t="s">
        <v>2734</v>
      </c>
    </row>
    <row r="813" spans="1:31" x14ac:dyDescent="0.3">
      <c r="A813" s="7">
        <v>46286</v>
      </c>
      <c r="B813" s="8">
        <v>0.16666666666666671</v>
      </c>
      <c r="C813" s="8">
        <v>0.18055555555555561</v>
      </c>
      <c r="D813" s="8">
        <v>0</v>
      </c>
      <c r="E813">
        <v>0.33</v>
      </c>
      <c r="F813">
        <v>66</v>
      </c>
      <c r="G813" t="s">
        <v>900</v>
      </c>
      <c r="O813" t="s">
        <v>3509</v>
      </c>
      <c r="P813" t="s">
        <v>698</v>
      </c>
      <c r="Q813" t="s">
        <v>3510</v>
      </c>
      <c r="R813">
        <v>0</v>
      </c>
      <c r="S813">
        <v>0</v>
      </c>
      <c r="T813">
        <v>45.220844</v>
      </c>
      <c r="U813">
        <v>5.6904969999999997</v>
      </c>
      <c r="AD813" t="s">
        <v>2733</v>
      </c>
      <c r="AE813" t="s">
        <v>2734</v>
      </c>
    </row>
    <row r="814" spans="1:31" x14ac:dyDescent="0.3">
      <c r="A814" s="7">
        <v>46286</v>
      </c>
      <c r="B814" s="8">
        <v>0.16666666666666671</v>
      </c>
      <c r="C814" s="8">
        <v>0.1736111111111111</v>
      </c>
      <c r="D814" s="8">
        <v>0</v>
      </c>
      <c r="E814">
        <v>0.17</v>
      </c>
      <c r="F814">
        <v>16</v>
      </c>
      <c r="G814" t="s">
        <v>853</v>
      </c>
      <c r="O814" t="s">
        <v>3013</v>
      </c>
      <c r="P814" t="s">
        <v>578</v>
      </c>
      <c r="Q814" t="s">
        <v>3014</v>
      </c>
      <c r="R814">
        <v>0</v>
      </c>
      <c r="S814">
        <v>0</v>
      </c>
      <c r="T814">
        <v>45.183777999999997</v>
      </c>
      <c r="U814">
        <v>5.7115169999999997</v>
      </c>
      <c r="AD814" t="s">
        <v>2733</v>
      </c>
      <c r="AE814" t="s">
        <v>2734</v>
      </c>
    </row>
    <row r="815" spans="1:31" x14ac:dyDescent="0.3">
      <c r="A815" s="7">
        <v>46286</v>
      </c>
      <c r="B815" s="8">
        <v>0.33333333333333331</v>
      </c>
      <c r="C815" s="8">
        <v>0.34722222222222221</v>
      </c>
      <c r="D815" s="8">
        <v>0</v>
      </c>
      <c r="E815">
        <v>0.33</v>
      </c>
      <c r="F815">
        <v>40</v>
      </c>
      <c r="G815" t="s">
        <v>960</v>
      </c>
      <c r="O815" t="s">
        <v>2130</v>
      </c>
      <c r="P815" t="s">
        <v>232</v>
      </c>
      <c r="Q815" t="s">
        <v>3511</v>
      </c>
      <c r="R815">
        <v>0</v>
      </c>
      <c r="S815">
        <v>0</v>
      </c>
      <c r="T815">
        <v>45.179060999999997</v>
      </c>
      <c r="U815">
        <v>5.7056240000000003</v>
      </c>
      <c r="AD815" t="s">
        <v>2733</v>
      </c>
      <c r="AE815" t="s">
        <v>2737</v>
      </c>
    </row>
    <row r="816" spans="1:31" x14ac:dyDescent="0.3">
      <c r="A816" s="7">
        <v>46286</v>
      </c>
      <c r="B816" s="8">
        <v>0.2673611111111111</v>
      </c>
      <c r="C816" s="8">
        <v>0.30208333333333331</v>
      </c>
      <c r="D816" s="8">
        <v>0</v>
      </c>
      <c r="E816">
        <v>0.83</v>
      </c>
      <c r="F816">
        <v>103</v>
      </c>
      <c r="G816" t="s">
        <v>962</v>
      </c>
      <c r="H816" s="8">
        <v>0.25277777777777782</v>
      </c>
      <c r="I816" s="8">
        <v>0.26944444444444438</v>
      </c>
      <c r="L816">
        <v>0.4</v>
      </c>
      <c r="M816">
        <v>0.4</v>
      </c>
      <c r="N816">
        <v>-0.43</v>
      </c>
      <c r="O816" t="s">
        <v>1194</v>
      </c>
      <c r="P816" t="s">
        <v>289</v>
      </c>
      <c r="Q816" t="s">
        <v>289</v>
      </c>
      <c r="R816">
        <v>0</v>
      </c>
      <c r="S816">
        <v>0</v>
      </c>
      <c r="T816">
        <v>45.364960000000004</v>
      </c>
      <c r="U816">
        <v>5.5936700000000004</v>
      </c>
      <c r="AD816" t="s">
        <v>2733</v>
      </c>
      <c r="AE816" t="s">
        <v>2737</v>
      </c>
    </row>
    <row r="817" spans="1:31" x14ac:dyDescent="0.3">
      <c r="A817" s="7">
        <v>46286</v>
      </c>
      <c r="B817" s="8">
        <v>0.29166666666666669</v>
      </c>
      <c r="C817" s="8">
        <v>0.30208333333333331</v>
      </c>
      <c r="D817" s="8">
        <v>0</v>
      </c>
      <c r="E817">
        <v>0.25</v>
      </c>
      <c r="F817">
        <v>88</v>
      </c>
      <c r="G817" t="s">
        <v>894</v>
      </c>
      <c r="H817" s="8"/>
      <c r="I817" s="8"/>
      <c r="O817" t="s">
        <v>3057</v>
      </c>
      <c r="P817" t="s">
        <v>642</v>
      </c>
      <c r="Q817" t="s">
        <v>3058</v>
      </c>
      <c r="R817">
        <v>0</v>
      </c>
      <c r="S817">
        <v>0</v>
      </c>
      <c r="T817">
        <v>45.070188999999999</v>
      </c>
      <c r="U817">
        <v>5.7319789999999999</v>
      </c>
      <c r="AD817" t="s">
        <v>2733</v>
      </c>
      <c r="AE817" t="s">
        <v>2734</v>
      </c>
    </row>
    <row r="818" spans="1:31" x14ac:dyDescent="0.3">
      <c r="A818" s="7">
        <v>46286</v>
      </c>
      <c r="B818" s="8">
        <v>0.33333333333333331</v>
      </c>
      <c r="C818" s="8">
        <v>0.34722222222222221</v>
      </c>
      <c r="D818" s="8">
        <v>0</v>
      </c>
      <c r="E818">
        <v>0.33</v>
      </c>
      <c r="F818">
        <v>28</v>
      </c>
      <c r="G818" t="s">
        <v>914</v>
      </c>
      <c r="O818" t="s">
        <v>1483</v>
      </c>
      <c r="P818" t="s">
        <v>194</v>
      </c>
      <c r="Q818" t="s">
        <v>194</v>
      </c>
      <c r="R818">
        <v>0</v>
      </c>
      <c r="S818">
        <v>0</v>
      </c>
      <c r="T818">
        <v>45.187032000000002</v>
      </c>
      <c r="U818">
        <v>5.7131910000000001</v>
      </c>
      <c r="AD818" t="s">
        <v>2733</v>
      </c>
      <c r="AE818" t="s">
        <v>2737</v>
      </c>
    </row>
    <row r="819" spans="1:31" x14ac:dyDescent="0.3">
      <c r="A819" s="7">
        <v>46286</v>
      </c>
      <c r="B819" s="8">
        <v>0.33333333333333331</v>
      </c>
      <c r="C819" s="8">
        <v>0.375</v>
      </c>
      <c r="D819" s="8">
        <v>0</v>
      </c>
      <c r="E819">
        <v>1</v>
      </c>
      <c r="F819">
        <v>68</v>
      </c>
      <c r="G819" t="s">
        <v>948</v>
      </c>
      <c r="O819" t="s">
        <v>1266</v>
      </c>
      <c r="P819" t="s">
        <v>379</v>
      </c>
      <c r="Q819" t="s">
        <v>379</v>
      </c>
      <c r="R819">
        <v>0</v>
      </c>
      <c r="S819">
        <v>0</v>
      </c>
      <c r="T819">
        <v>45.162835000000001</v>
      </c>
      <c r="U819">
        <v>5.7206549999999998</v>
      </c>
      <c r="AD819" t="s">
        <v>2733</v>
      </c>
      <c r="AE819" t="s">
        <v>2737</v>
      </c>
    </row>
    <row r="820" spans="1:31" x14ac:dyDescent="0.3">
      <c r="A820" s="7">
        <v>46286</v>
      </c>
      <c r="B820" s="8">
        <v>0.25694444444444442</v>
      </c>
      <c r="C820" s="8">
        <v>0.2673611111111111</v>
      </c>
      <c r="D820" s="8">
        <v>0</v>
      </c>
      <c r="E820">
        <v>0.25</v>
      </c>
      <c r="F820">
        <v>103</v>
      </c>
      <c r="G820" t="s">
        <v>962</v>
      </c>
      <c r="H820" s="8">
        <v>0.18055555555555561</v>
      </c>
      <c r="I820" s="8">
        <v>0.2</v>
      </c>
      <c r="L820">
        <v>0.47</v>
      </c>
      <c r="M820">
        <v>0.47</v>
      </c>
      <c r="N820">
        <v>0.22</v>
      </c>
      <c r="O820" t="s">
        <v>2447</v>
      </c>
      <c r="P820" t="s">
        <v>794</v>
      </c>
      <c r="Q820" t="s">
        <v>2449</v>
      </c>
      <c r="R820">
        <v>0</v>
      </c>
      <c r="S820">
        <v>0</v>
      </c>
      <c r="T820">
        <v>45.363542000000002</v>
      </c>
      <c r="U820">
        <v>5.5916610000000002</v>
      </c>
      <c r="AD820" t="s">
        <v>2733</v>
      </c>
      <c r="AE820" t="s">
        <v>2737</v>
      </c>
    </row>
    <row r="821" spans="1:31" x14ac:dyDescent="0.3">
      <c r="A821" s="7">
        <v>46286</v>
      </c>
      <c r="B821" s="8">
        <v>0.42708333333333331</v>
      </c>
      <c r="C821" s="8">
        <v>0.4513888888888889</v>
      </c>
      <c r="D821" s="8">
        <v>0</v>
      </c>
      <c r="E821">
        <v>0.57999999999999996</v>
      </c>
      <c r="F821">
        <v>65</v>
      </c>
      <c r="G821" t="s">
        <v>870</v>
      </c>
      <c r="H821" s="8">
        <v>0.25</v>
      </c>
      <c r="I821" s="8">
        <v>0.33402777777777781</v>
      </c>
      <c r="L821">
        <v>2.02</v>
      </c>
      <c r="M821">
        <v>2.02</v>
      </c>
      <c r="N821">
        <v>1.43</v>
      </c>
      <c r="O821" t="s">
        <v>1110</v>
      </c>
      <c r="P821" t="s">
        <v>198</v>
      </c>
      <c r="Q821" t="s">
        <v>198</v>
      </c>
      <c r="R821">
        <v>0</v>
      </c>
      <c r="S821">
        <v>0</v>
      </c>
      <c r="T821">
        <v>45.188409999999998</v>
      </c>
      <c r="U821">
        <v>5.7258019999999998</v>
      </c>
      <c r="AD821" t="s">
        <v>2733</v>
      </c>
      <c r="AE821" t="s">
        <v>2737</v>
      </c>
    </row>
    <row r="822" spans="1:31" x14ac:dyDescent="0.3">
      <c r="A822" s="7">
        <v>46286</v>
      </c>
      <c r="B822" s="8">
        <v>0.33333333333333331</v>
      </c>
      <c r="C822" s="8">
        <v>0.375</v>
      </c>
      <c r="D822" s="8">
        <v>0</v>
      </c>
      <c r="E822">
        <v>1</v>
      </c>
      <c r="F822">
        <v>54</v>
      </c>
      <c r="G822" t="s">
        <v>973</v>
      </c>
      <c r="H822" s="8"/>
      <c r="I822" s="8"/>
      <c r="O822" t="s">
        <v>1183</v>
      </c>
      <c r="P822" t="s">
        <v>394</v>
      </c>
      <c r="Q822" t="s">
        <v>394</v>
      </c>
      <c r="R822">
        <v>0</v>
      </c>
      <c r="S822">
        <v>0</v>
      </c>
      <c r="T822">
        <v>45.365690000000001</v>
      </c>
      <c r="U822">
        <v>5.5858990000000004</v>
      </c>
      <c r="AD822" t="s">
        <v>2733</v>
      </c>
      <c r="AE822" t="s">
        <v>2737</v>
      </c>
    </row>
    <row r="823" spans="1:31" x14ac:dyDescent="0.3">
      <c r="A823" s="7">
        <v>46286</v>
      </c>
      <c r="B823" s="8">
        <v>0.16666666666666671</v>
      </c>
      <c r="C823" s="8">
        <v>0.17708333333333329</v>
      </c>
      <c r="D823" s="8">
        <v>0</v>
      </c>
      <c r="E823">
        <v>0.25</v>
      </c>
      <c r="F823">
        <v>52</v>
      </c>
      <c r="G823" t="s">
        <v>847</v>
      </c>
      <c r="Q823" t="s">
        <v>820</v>
      </c>
      <c r="R823">
        <v>0</v>
      </c>
      <c r="S823">
        <v>0</v>
      </c>
      <c r="T823">
        <v>48.795366999999999</v>
      </c>
      <c r="U823">
        <v>2.322012</v>
      </c>
    </row>
    <row r="824" spans="1:31" x14ac:dyDescent="0.3">
      <c r="A824" s="7">
        <v>46286</v>
      </c>
      <c r="B824" s="8">
        <v>0.3125</v>
      </c>
      <c r="C824" s="8">
        <v>0.3263888888888889</v>
      </c>
      <c r="D824" s="8">
        <v>0</v>
      </c>
      <c r="E824">
        <v>0.33</v>
      </c>
      <c r="F824">
        <v>65</v>
      </c>
      <c r="G824" t="s">
        <v>870</v>
      </c>
      <c r="H824" s="8">
        <v>0.21944444444444439</v>
      </c>
      <c r="I824" s="8">
        <v>0.21944444444444439</v>
      </c>
      <c r="O824" t="s">
        <v>3512</v>
      </c>
      <c r="P824" t="s">
        <v>146</v>
      </c>
      <c r="Q824" t="s">
        <v>3513</v>
      </c>
      <c r="R824">
        <v>0</v>
      </c>
      <c r="S824">
        <v>0</v>
      </c>
      <c r="T824">
        <v>45.192891000000003</v>
      </c>
      <c r="U824">
        <v>5.7288750000000004</v>
      </c>
      <c r="AD824" t="s">
        <v>2733</v>
      </c>
      <c r="AE824" t="s">
        <v>2734</v>
      </c>
    </row>
    <row r="825" spans="1:31" x14ac:dyDescent="0.3">
      <c r="A825" s="7">
        <v>46286</v>
      </c>
      <c r="B825" s="8">
        <v>0.33333333333333331</v>
      </c>
      <c r="C825" s="8">
        <v>0.35416666666666669</v>
      </c>
      <c r="D825" s="8">
        <v>0</v>
      </c>
      <c r="E825">
        <v>0.5</v>
      </c>
      <c r="F825">
        <v>68</v>
      </c>
      <c r="G825" t="s">
        <v>948</v>
      </c>
      <c r="O825" t="s">
        <v>1270</v>
      </c>
      <c r="P825" t="s">
        <v>378</v>
      </c>
      <c r="Q825" t="s">
        <v>3514</v>
      </c>
      <c r="R825">
        <v>0</v>
      </c>
      <c r="S825">
        <v>0</v>
      </c>
      <c r="T825">
        <v>45.188785000000003</v>
      </c>
      <c r="U825">
        <v>5.7198960000000003</v>
      </c>
      <c r="AD825" t="s">
        <v>2733</v>
      </c>
      <c r="AE825" t="s">
        <v>2737</v>
      </c>
    </row>
    <row r="826" spans="1:31" x14ac:dyDescent="0.3">
      <c r="A826" s="7">
        <v>46286</v>
      </c>
      <c r="B826" s="8">
        <v>0.16666666666666671</v>
      </c>
      <c r="C826" s="8">
        <v>0.18055555555555561</v>
      </c>
      <c r="D826" s="8">
        <v>0</v>
      </c>
      <c r="E826">
        <v>0.33</v>
      </c>
      <c r="F826">
        <v>100</v>
      </c>
      <c r="G826" t="s">
        <v>967</v>
      </c>
      <c r="H826" s="8">
        <v>0.32222222222222219</v>
      </c>
      <c r="I826" s="8">
        <v>0.36319444444444438</v>
      </c>
      <c r="L826">
        <v>0.98</v>
      </c>
      <c r="M826">
        <v>0.98</v>
      </c>
      <c r="N826">
        <v>0.65</v>
      </c>
      <c r="O826" t="s">
        <v>3515</v>
      </c>
      <c r="P826" t="s">
        <v>234</v>
      </c>
      <c r="Q826" t="s">
        <v>3516</v>
      </c>
      <c r="R826">
        <v>0</v>
      </c>
      <c r="S826">
        <v>0</v>
      </c>
      <c r="T826">
        <v>45.182043</v>
      </c>
      <c r="U826">
        <v>5.7257119999999997</v>
      </c>
      <c r="AD826" t="s">
        <v>2733</v>
      </c>
      <c r="AE826" t="s">
        <v>2734</v>
      </c>
    </row>
    <row r="827" spans="1:31" x14ac:dyDescent="0.3">
      <c r="A827" s="7">
        <v>46286</v>
      </c>
      <c r="B827" s="8">
        <v>0.33333333333333331</v>
      </c>
      <c r="C827" s="8">
        <v>0.37847222222222221</v>
      </c>
      <c r="D827" s="8">
        <v>0</v>
      </c>
      <c r="E827">
        <v>1.08</v>
      </c>
      <c r="F827">
        <v>230</v>
      </c>
      <c r="G827" t="s">
        <v>974</v>
      </c>
      <c r="H827" s="8"/>
      <c r="I827" s="8"/>
      <c r="Q827" t="s">
        <v>3517</v>
      </c>
      <c r="R827">
        <v>0</v>
      </c>
      <c r="S827">
        <v>0</v>
      </c>
      <c r="T827">
        <v>45.363542000000002</v>
      </c>
      <c r="U827">
        <v>5.5916610000000002</v>
      </c>
    </row>
    <row r="828" spans="1:31" x14ac:dyDescent="0.3">
      <c r="A828" s="7">
        <v>46286</v>
      </c>
      <c r="B828" s="8">
        <v>0.33333333333333331</v>
      </c>
      <c r="C828" s="8">
        <v>0.36458333333333331</v>
      </c>
      <c r="D828" s="8">
        <v>0</v>
      </c>
      <c r="E828">
        <v>0.75</v>
      </c>
      <c r="F828">
        <v>75</v>
      </c>
      <c r="G828" t="s">
        <v>970</v>
      </c>
      <c r="O828" t="s">
        <v>2101</v>
      </c>
      <c r="P828" t="s">
        <v>75</v>
      </c>
      <c r="Q828" t="s">
        <v>3518</v>
      </c>
      <c r="R828">
        <v>0</v>
      </c>
      <c r="S828">
        <v>0</v>
      </c>
      <c r="T828">
        <v>45.181066000000001</v>
      </c>
      <c r="U828">
        <v>5.7117360000000001</v>
      </c>
      <c r="AD828" t="s">
        <v>2733</v>
      </c>
      <c r="AE828" t="s">
        <v>2737</v>
      </c>
    </row>
    <row r="829" spans="1:31" x14ac:dyDescent="0.3">
      <c r="A829" s="7">
        <v>46286</v>
      </c>
      <c r="B829" s="8">
        <v>0.33333333333333331</v>
      </c>
      <c r="C829" s="8">
        <v>0.42708333333333331</v>
      </c>
      <c r="D829" s="8">
        <v>0</v>
      </c>
      <c r="E829">
        <v>2.25</v>
      </c>
      <c r="F829">
        <v>61</v>
      </c>
      <c r="G829" t="s">
        <v>886</v>
      </c>
      <c r="O829" t="s">
        <v>2640</v>
      </c>
      <c r="P829" t="s">
        <v>648</v>
      </c>
      <c r="Q829" t="s">
        <v>648</v>
      </c>
      <c r="R829">
        <v>0</v>
      </c>
      <c r="S829">
        <v>0</v>
      </c>
      <c r="T829">
        <v>45.176288</v>
      </c>
      <c r="U829">
        <v>5.6971290000000003</v>
      </c>
      <c r="AD829" t="s">
        <v>2733</v>
      </c>
      <c r="AE829" t="s">
        <v>2737</v>
      </c>
    </row>
    <row r="830" spans="1:31" x14ac:dyDescent="0.3">
      <c r="A830" s="7">
        <v>46286</v>
      </c>
      <c r="B830" s="8">
        <v>0.29166666666666669</v>
      </c>
      <c r="C830" s="8">
        <v>0.30555555555555558</v>
      </c>
      <c r="D830" s="8">
        <v>0</v>
      </c>
      <c r="E830">
        <v>0.33</v>
      </c>
      <c r="F830">
        <v>46</v>
      </c>
      <c r="G830" t="s">
        <v>963</v>
      </c>
      <c r="H830" s="8"/>
      <c r="I830" s="8"/>
      <c r="O830" t="s">
        <v>1254</v>
      </c>
      <c r="P830" t="s">
        <v>376</v>
      </c>
      <c r="Q830" t="s">
        <v>1256</v>
      </c>
      <c r="R830">
        <v>0</v>
      </c>
      <c r="S830">
        <v>0</v>
      </c>
      <c r="T830">
        <v>45.182341999999998</v>
      </c>
      <c r="U830">
        <v>5.7126530000000004</v>
      </c>
      <c r="AD830" t="s">
        <v>2733</v>
      </c>
      <c r="AE830" t="s">
        <v>2737</v>
      </c>
    </row>
    <row r="831" spans="1:31" x14ac:dyDescent="0.3">
      <c r="A831" s="7">
        <v>46286</v>
      </c>
      <c r="B831" s="8">
        <v>0.16666666666666671</v>
      </c>
      <c r="C831" s="8">
        <v>0.18055555555555561</v>
      </c>
      <c r="D831" s="8"/>
      <c r="E831">
        <v>0.33</v>
      </c>
      <c r="F831">
        <v>81</v>
      </c>
      <c r="G831" t="s">
        <v>972</v>
      </c>
      <c r="O831" t="s">
        <v>3411</v>
      </c>
      <c r="P831" t="s">
        <v>741</v>
      </c>
      <c r="Q831" t="s">
        <v>3412</v>
      </c>
      <c r="R831">
        <v>0</v>
      </c>
      <c r="S831">
        <v>0</v>
      </c>
      <c r="T831">
        <v>45.157052</v>
      </c>
      <c r="U831">
        <v>5.7211379999999998</v>
      </c>
      <c r="AD831" t="s">
        <v>2733</v>
      </c>
      <c r="AE831" t="s">
        <v>2734</v>
      </c>
    </row>
    <row r="832" spans="1:31" x14ac:dyDescent="0.3">
      <c r="A832" s="7">
        <v>46286</v>
      </c>
      <c r="B832" s="8">
        <v>0.16666666666666671</v>
      </c>
      <c r="C832" s="8">
        <v>0.1736111111111111</v>
      </c>
      <c r="D832" s="8">
        <v>0</v>
      </c>
      <c r="E832">
        <v>0.17</v>
      </c>
      <c r="F832">
        <v>88</v>
      </c>
      <c r="G832" t="s">
        <v>894</v>
      </c>
      <c r="H832" s="8"/>
      <c r="I832" s="8"/>
      <c r="O832" t="s">
        <v>909</v>
      </c>
      <c r="P832" t="s">
        <v>824</v>
      </c>
      <c r="Q832" t="s">
        <v>3089</v>
      </c>
      <c r="R832">
        <v>0</v>
      </c>
      <c r="S832">
        <v>0</v>
      </c>
      <c r="T832">
        <v>45.105769000000002</v>
      </c>
      <c r="U832">
        <v>5.747052</v>
      </c>
      <c r="AD832" t="s">
        <v>2733</v>
      </c>
      <c r="AE832" t="s">
        <v>2734</v>
      </c>
    </row>
    <row r="833" spans="1:31" x14ac:dyDescent="0.3">
      <c r="A833" s="7">
        <v>46286</v>
      </c>
      <c r="B833" s="8">
        <v>0.33333333333333331</v>
      </c>
      <c r="C833" s="8">
        <v>0.34722222222222221</v>
      </c>
      <c r="D833" s="8">
        <v>0</v>
      </c>
      <c r="E833">
        <v>0.33</v>
      </c>
      <c r="F833">
        <v>28</v>
      </c>
      <c r="G833" t="s">
        <v>914</v>
      </c>
      <c r="O833" t="s">
        <v>1706</v>
      </c>
      <c r="P833" t="s">
        <v>525</v>
      </c>
      <c r="Q833" t="s">
        <v>525</v>
      </c>
      <c r="R833">
        <v>0</v>
      </c>
      <c r="S833">
        <v>0</v>
      </c>
      <c r="T833">
        <v>45.166784</v>
      </c>
      <c r="U833">
        <v>5.7270599999999998</v>
      </c>
      <c r="AD833" t="s">
        <v>2733</v>
      </c>
      <c r="AE833" t="s">
        <v>2737</v>
      </c>
    </row>
    <row r="834" spans="1:31" x14ac:dyDescent="0.3">
      <c r="A834" s="7">
        <v>46286</v>
      </c>
      <c r="B834" s="8">
        <v>0.29166666666666669</v>
      </c>
      <c r="C834" s="8">
        <v>0.2986111111111111</v>
      </c>
      <c r="D834" s="8">
        <v>0</v>
      </c>
      <c r="E834">
        <v>0.17</v>
      </c>
      <c r="F834">
        <v>46</v>
      </c>
      <c r="G834" t="s">
        <v>963</v>
      </c>
      <c r="O834" t="s">
        <v>2910</v>
      </c>
      <c r="P834" t="s">
        <v>762</v>
      </c>
      <c r="Q834" t="s">
        <v>2911</v>
      </c>
      <c r="R834">
        <v>0</v>
      </c>
      <c r="S834">
        <v>0</v>
      </c>
      <c r="T834">
        <v>45.180419000000001</v>
      </c>
      <c r="U834">
        <v>5.7115030000000004</v>
      </c>
      <c r="AD834" t="s">
        <v>2733</v>
      </c>
      <c r="AE834" t="s">
        <v>2734</v>
      </c>
    </row>
    <row r="835" spans="1:31" x14ac:dyDescent="0.3">
      <c r="A835" s="7">
        <v>46286</v>
      </c>
      <c r="B835" s="8">
        <v>0.16666666666666671</v>
      </c>
      <c r="C835" s="8">
        <v>0.18055555555555561</v>
      </c>
      <c r="D835" s="8">
        <v>0</v>
      </c>
      <c r="E835">
        <v>0.33</v>
      </c>
      <c r="F835">
        <v>49</v>
      </c>
      <c r="G835" t="s">
        <v>944</v>
      </c>
      <c r="O835" t="s">
        <v>3519</v>
      </c>
      <c r="P835" t="s">
        <v>191</v>
      </c>
      <c r="Q835" t="s">
        <v>3520</v>
      </c>
      <c r="R835">
        <v>0</v>
      </c>
      <c r="S835">
        <v>0</v>
      </c>
      <c r="T835">
        <v>45.180351000000002</v>
      </c>
      <c r="U835">
        <v>5.7075740000000001</v>
      </c>
      <c r="AD835" t="s">
        <v>2733</v>
      </c>
      <c r="AE835" t="s">
        <v>2734</v>
      </c>
    </row>
    <row r="836" spans="1:31" x14ac:dyDescent="0.3">
      <c r="A836" s="7">
        <v>46286</v>
      </c>
      <c r="B836" s="8">
        <v>0.33333333333333331</v>
      </c>
      <c r="C836" s="8">
        <v>0.35416666666666669</v>
      </c>
      <c r="D836" s="8">
        <v>0</v>
      </c>
      <c r="E836">
        <v>0.5</v>
      </c>
      <c r="F836">
        <v>48</v>
      </c>
      <c r="G836" t="s">
        <v>951</v>
      </c>
      <c r="O836" t="s">
        <v>1420</v>
      </c>
      <c r="P836" t="s">
        <v>414</v>
      </c>
      <c r="Q836" t="s">
        <v>414</v>
      </c>
      <c r="R836">
        <v>0</v>
      </c>
      <c r="S836">
        <v>0</v>
      </c>
      <c r="T836">
        <v>45.208905000000001</v>
      </c>
      <c r="U836">
        <v>5.7485759999999999</v>
      </c>
      <c r="AD836" t="s">
        <v>2733</v>
      </c>
      <c r="AE836" t="s">
        <v>2737</v>
      </c>
    </row>
    <row r="837" spans="1:31" x14ac:dyDescent="0.3">
      <c r="A837" s="7">
        <v>46286</v>
      </c>
      <c r="B837" s="8">
        <v>0.16666666666666671</v>
      </c>
      <c r="C837" s="8">
        <v>0.1875</v>
      </c>
      <c r="D837" s="8">
        <v>0</v>
      </c>
      <c r="E837">
        <v>0.5</v>
      </c>
      <c r="F837">
        <v>83</v>
      </c>
      <c r="G837" t="s">
        <v>975</v>
      </c>
      <c r="H837" s="8">
        <v>0.1875</v>
      </c>
      <c r="I837" s="8">
        <v>0.2381944444444444</v>
      </c>
      <c r="L837">
        <v>1.22</v>
      </c>
      <c r="M837">
        <v>1.22</v>
      </c>
      <c r="N837">
        <v>0.72</v>
      </c>
      <c r="O837" t="s">
        <v>1917</v>
      </c>
      <c r="P837" t="s">
        <v>271</v>
      </c>
      <c r="Q837" t="s">
        <v>3521</v>
      </c>
      <c r="R837">
        <v>0</v>
      </c>
      <c r="S837">
        <v>0</v>
      </c>
      <c r="T837">
        <v>45.350082999999998</v>
      </c>
      <c r="U837">
        <v>5.5047350000000002</v>
      </c>
      <c r="AD837" t="s">
        <v>2733</v>
      </c>
      <c r="AE837" t="s">
        <v>2781</v>
      </c>
    </row>
    <row r="838" spans="1:31" x14ac:dyDescent="0.3">
      <c r="A838" s="7">
        <v>46286</v>
      </c>
      <c r="B838" s="8">
        <v>0.33333333333333331</v>
      </c>
      <c r="C838" s="8">
        <v>0.34722222222222221</v>
      </c>
      <c r="D838" s="8">
        <v>0</v>
      </c>
      <c r="E838">
        <v>0.33</v>
      </c>
      <c r="F838">
        <v>91</v>
      </c>
      <c r="G838" t="s">
        <v>971</v>
      </c>
      <c r="O838" t="s">
        <v>2623</v>
      </c>
      <c r="P838" t="s">
        <v>445</v>
      </c>
      <c r="Q838" t="s">
        <v>2625</v>
      </c>
      <c r="R838">
        <v>0</v>
      </c>
      <c r="S838">
        <v>0</v>
      </c>
      <c r="T838">
        <v>45.181372000000003</v>
      </c>
      <c r="U838">
        <v>5.7330990000000002</v>
      </c>
      <c r="AD838" t="s">
        <v>2733</v>
      </c>
      <c r="AE838" t="s">
        <v>2737</v>
      </c>
    </row>
    <row r="839" spans="1:31" x14ac:dyDescent="0.3">
      <c r="A839" s="7">
        <v>46286</v>
      </c>
      <c r="B839" s="8">
        <v>0.16666666666666671</v>
      </c>
      <c r="C839" s="8">
        <v>0.1736111111111111</v>
      </c>
      <c r="D839" s="8">
        <v>0</v>
      </c>
      <c r="E839">
        <v>0.17</v>
      </c>
      <c r="F839">
        <v>75</v>
      </c>
      <c r="G839" t="s">
        <v>970</v>
      </c>
      <c r="O839" t="s">
        <v>3420</v>
      </c>
      <c r="P839" t="s">
        <v>720</v>
      </c>
      <c r="Q839" t="s">
        <v>3421</v>
      </c>
      <c r="R839">
        <v>0</v>
      </c>
      <c r="S839">
        <v>0</v>
      </c>
      <c r="T839">
        <v>45.177950000000003</v>
      </c>
      <c r="U839">
        <v>5.7124889999999997</v>
      </c>
      <c r="AD839" t="s">
        <v>2733</v>
      </c>
      <c r="AE839" t="s">
        <v>2734</v>
      </c>
    </row>
    <row r="840" spans="1:31" x14ac:dyDescent="0.3">
      <c r="A840" s="7">
        <v>46286</v>
      </c>
      <c r="B840" s="8">
        <v>0.16666666666666671</v>
      </c>
      <c r="C840" s="8">
        <v>0.18055555555555561</v>
      </c>
      <c r="D840" s="8">
        <v>0</v>
      </c>
      <c r="E840">
        <v>0.33</v>
      </c>
      <c r="F840">
        <v>69</v>
      </c>
      <c r="G840" t="s">
        <v>969</v>
      </c>
      <c r="O840" t="s">
        <v>3522</v>
      </c>
      <c r="P840" t="s">
        <v>441</v>
      </c>
      <c r="Q840" t="s">
        <v>3523</v>
      </c>
      <c r="R840">
        <v>0</v>
      </c>
      <c r="S840">
        <v>0</v>
      </c>
      <c r="T840">
        <v>45.157359</v>
      </c>
      <c r="U840">
        <v>5.7146999999999997</v>
      </c>
      <c r="AD840" t="s">
        <v>2733</v>
      </c>
      <c r="AE840" t="s">
        <v>2734</v>
      </c>
    </row>
    <row r="841" spans="1:31" x14ac:dyDescent="0.3">
      <c r="A841" s="7">
        <v>46286</v>
      </c>
      <c r="B841" s="8">
        <v>0.29166666666666669</v>
      </c>
      <c r="C841" s="8">
        <v>0.30208333333333331</v>
      </c>
      <c r="D841" s="8">
        <v>0</v>
      </c>
      <c r="E841">
        <v>0.25</v>
      </c>
      <c r="F841">
        <v>210</v>
      </c>
      <c r="G841" t="s">
        <v>905</v>
      </c>
      <c r="O841" t="s">
        <v>3460</v>
      </c>
      <c r="P841" t="s">
        <v>761</v>
      </c>
      <c r="Q841" t="s">
        <v>3461</v>
      </c>
      <c r="R841">
        <v>0</v>
      </c>
      <c r="S841">
        <v>0</v>
      </c>
      <c r="T841">
        <v>45.183799999999998</v>
      </c>
      <c r="U841">
        <v>5.7220209999999998</v>
      </c>
      <c r="AD841" t="s">
        <v>2733</v>
      </c>
      <c r="AE841" t="s">
        <v>2734</v>
      </c>
    </row>
    <row r="842" spans="1:31" x14ac:dyDescent="0.3">
      <c r="A842" s="7">
        <v>46286</v>
      </c>
      <c r="B842" s="8">
        <v>0.33333333333333331</v>
      </c>
      <c r="C842" s="8">
        <v>0.34375</v>
      </c>
      <c r="D842" s="8">
        <v>0</v>
      </c>
      <c r="E842">
        <v>0.25</v>
      </c>
      <c r="F842">
        <v>101</v>
      </c>
      <c r="G842" t="s">
        <v>945</v>
      </c>
      <c r="O842" t="s">
        <v>1302</v>
      </c>
      <c r="P842" t="s">
        <v>86</v>
      </c>
      <c r="Q842" t="s">
        <v>3524</v>
      </c>
      <c r="R842">
        <v>0</v>
      </c>
      <c r="S842">
        <v>0</v>
      </c>
      <c r="T842">
        <v>45.191657999999997</v>
      </c>
      <c r="U842">
        <v>5.722899</v>
      </c>
      <c r="AD842" t="s">
        <v>2733</v>
      </c>
      <c r="AE842" t="s">
        <v>2737</v>
      </c>
    </row>
    <row r="843" spans="1:31" x14ac:dyDescent="0.3">
      <c r="A843" s="7">
        <v>46286</v>
      </c>
      <c r="B843" s="8">
        <v>0.16666666666666671</v>
      </c>
      <c r="C843" s="8">
        <v>0.18055555555555561</v>
      </c>
      <c r="D843" s="8">
        <v>0</v>
      </c>
      <c r="E843">
        <v>0.33</v>
      </c>
      <c r="F843">
        <v>33</v>
      </c>
      <c r="G843" t="s">
        <v>3006</v>
      </c>
      <c r="O843" t="s">
        <v>3525</v>
      </c>
      <c r="P843" t="s">
        <v>663</v>
      </c>
      <c r="Q843" t="s">
        <v>3526</v>
      </c>
      <c r="R843">
        <v>0</v>
      </c>
      <c r="S843">
        <v>0</v>
      </c>
      <c r="T843">
        <v>45.183</v>
      </c>
      <c r="U843">
        <v>5.790133</v>
      </c>
      <c r="AD843" t="s">
        <v>2733</v>
      </c>
      <c r="AE843" t="s">
        <v>2734</v>
      </c>
    </row>
    <row r="844" spans="1:31" x14ac:dyDescent="0.3">
      <c r="A844" s="7">
        <v>46286</v>
      </c>
      <c r="B844" s="8">
        <v>0.16666666666666671</v>
      </c>
      <c r="C844" s="8">
        <v>0.18055555555555561</v>
      </c>
      <c r="D844" s="8">
        <v>0</v>
      </c>
      <c r="E844">
        <v>0.33</v>
      </c>
      <c r="F844">
        <v>33</v>
      </c>
      <c r="G844" t="s">
        <v>3006</v>
      </c>
      <c r="H844" s="8"/>
      <c r="I844" s="8"/>
      <c r="O844" t="s">
        <v>1745</v>
      </c>
      <c r="P844" t="s">
        <v>473</v>
      </c>
      <c r="Q844" t="s">
        <v>3527</v>
      </c>
      <c r="R844">
        <v>0</v>
      </c>
      <c r="S844">
        <v>0</v>
      </c>
      <c r="T844">
        <v>45.201889999999999</v>
      </c>
      <c r="U844">
        <v>5.8388479999999996</v>
      </c>
      <c r="AD844" t="s">
        <v>2733</v>
      </c>
      <c r="AE844" t="s">
        <v>2734</v>
      </c>
    </row>
    <row r="845" spans="1:31" x14ac:dyDescent="0.3">
      <c r="A845" s="7">
        <v>46286</v>
      </c>
      <c r="B845" s="8">
        <v>0.33333333333333331</v>
      </c>
      <c r="C845" s="8">
        <v>0.34722222222222221</v>
      </c>
      <c r="D845" s="8">
        <v>0</v>
      </c>
      <c r="E845">
        <v>0.33</v>
      </c>
      <c r="F845">
        <v>29</v>
      </c>
      <c r="G845" t="s">
        <v>859</v>
      </c>
      <c r="O845" t="s">
        <v>2592</v>
      </c>
      <c r="P845" t="s">
        <v>181</v>
      </c>
      <c r="Q845" t="s">
        <v>181</v>
      </c>
      <c r="R845">
        <v>0</v>
      </c>
      <c r="S845">
        <v>0</v>
      </c>
      <c r="T845">
        <v>45.191468999999998</v>
      </c>
      <c r="U845">
        <v>5.7242329999999999</v>
      </c>
      <c r="AD845" t="s">
        <v>2733</v>
      </c>
      <c r="AE845" t="s">
        <v>2737</v>
      </c>
    </row>
    <row r="846" spans="1:31" x14ac:dyDescent="0.3">
      <c r="A846" s="7">
        <v>46286</v>
      </c>
      <c r="B846" s="8">
        <v>0.16666666666666671</v>
      </c>
      <c r="C846" s="8">
        <v>0.1736111111111111</v>
      </c>
      <c r="D846" s="8">
        <v>0</v>
      </c>
      <c r="E846">
        <v>0.17</v>
      </c>
      <c r="F846">
        <v>210</v>
      </c>
      <c r="G846" t="s">
        <v>905</v>
      </c>
      <c r="O846" t="s">
        <v>3427</v>
      </c>
      <c r="P846" t="s">
        <v>539</v>
      </c>
      <c r="Q846" t="s">
        <v>3428</v>
      </c>
      <c r="R846">
        <v>0</v>
      </c>
      <c r="S846">
        <v>0</v>
      </c>
      <c r="T846">
        <v>45.182197000000002</v>
      </c>
      <c r="U846">
        <v>5.7385910000000004</v>
      </c>
      <c r="AD846" t="s">
        <v>2733</v>
      </c>
      <c r="AE846" t="s">
        <v>2734</v>
      </c>
    </row>
    <row r="847" spans="1:31" x14ac:dyDescent="0.3">
      <c r="A847" s="7">
        <v>46286</v>
      </c>
      <c r="B847" s="8">
        <v>0.29166666666666669</v>
      </c>
      <c r="C847" s="8">
        <v>0.2986111111111111</v>
      </c>
      <c r="D847" s="8">
        <v>0</v>
      </c>
      <c r="E847">
        <v>0.17</v>
      </c>
      <c r="F847">
        <v>75</v>
      </c>
      <c r="G847" t="s">
        <v>970</v>
      </c>
      <c r="O847" t="s">
        <v>1825</v>
      </c>
      <c r="P847" t="s">
        <v>638</v>
      </c>
      <c r="Q847" t="s">
        <v>1827</v>
      </c>
      <c r="R847">
        <v>0</v>
      </c>
      <c r="S847">
        <v>0</v>
      </c>
      <c r="T847">
        <v>45.177596000000001</v>
      </c>
      <c r="U847">
        <v>5.7290789999999996</v>
      </c>
      <c r="AD847" t="s">
        <v>2733</v>
      </c>
      <c r="AE847" t="s">
        <v>2734</v>
      </c>
    </row>
    <row r="848" spans="1:31" x14ac:dyDescent="0.3">
      <c r="A848" s="7">
        <v>46286</v>
      </c>
      <c r="B848" s="8">
        <v>0.33333333333333331</v>
      </c>
      <c r="C848" s="8">
        <v>0.375</v>
      </c>
      <c r="D848" s="8">
        <v>0</v>
      </c>
      <c r="E848">
        <v>1</v>
      </c>
      <c r="F848">
        <v>52</v>
      </c>
      <c r="G848" t="s">
        <v>847</v>
      </c>
      <c r="O848" t="s">
        <v>1198</v>
      </c>
      <c r="P848" t="s">
        <v>335</v>
      </c>
      <c r="Q848" t="s">
        <v>335</v>
      </c>
      <c r="R848">
        <v>0</v>
      </c>
      <c r="S848">
        <v>0</v>
      </c>
      <c r="T848">
        <v>45.172060000000002</v>
      </c>
      <c r="U848">
        <v>5.7222600000000003</v>
      </c>
      <c r="AD848" t="s">
        <v>2733</v>
      </c>
      <c r="AE848" t="s">
        <v>2737</v>
      </c>
    </row>
    <row r="849" spans="1:31" x14ac:dyDescent="0.3">
      <c r="A849" s="7">
        <v>46286</v>
      </c>
      <c r="B849" s="8">
        <v>0.16666666666666671</v>
      </c>
      <c r="C849" s="8">
        <v>0.1736111111111111</v>
      </c>
      <c r="D849" s="8">
        <v>0</v>
      </c>
      <c r="E849">
        <v>0.17</v>
      </c>
      <c r="F849">
        <v>230</v>
      </c>
      <c r="G849" t="s">
        <v>974</v>
      </c>
      <c r="O849" t="s">
        <v>3439</v>
      </c>
      <c r="P849" t="s">
        <v>526</v>
      </c>
      <c r="Q849" t="s">
        <v>3440</v>
      </c>
      <c r="R849">
        <v>0</v>
      </c>
      <c r="S849">
        <v>0</v>
      </c>
      <c r="T849">
        <v>45.181947000000001</v>
      </c>
      <c r="U849">
        <v>5.7218989999999996</v>
      </c>
      <c r="AD849" t="s">
        <v>2733</v>
      </c>
      <c r="AE849" t="s">
        <v>2734</v>
      </c>
    </row>
    <row r="850" spans="1:31" x14ac:dyDescent="0.3">
      <c r="A850" s="7">
        <v>46286</v>
      </c>
      <c r="B850" s="8">
        <v>0.25</v>
      </c>
      <c r="C850" s="8">
        <v>0.26041666666666669</v>
      </c>
      <c r="D850" s="8">
        <v>0</v>
      </c>
      <c r="E850">
        <v>0.25</v>
      </c>
      <c r="F850">
        <v>74</v>
      </c>
      <c r="G850" t="s">
        <v>892</v>
      </c>
      <c r="O850" t="s">
        <v>3528</v>
      </c>
      <c r="P850" t="s">
        <v>752</v>
      </c>
      <c r="Q850" t="s">
        <v>3529</v>
      </c>
      <c r="R850">
        <v>0</v>
      </c>
      <c r="S850">
        <v>0</v>
      </c>
      <c r="T850">
        <v>45.185358000000001</v>
      </c>
      <c r="U850">
        <v>5.7231300000000003</v>
      </c>
      <c r="AD850" t="s">
        <v>2733</v>
      </c>
      <c r="AE850" t="s">
        <v>2734</v>
      </c>
    </row>
    <row r="851" spans="1:31" x14ac:dyDescent="0.3">
      <c r="A851" s="7">
        <v>46286</v>
      </c>
      <c r="B851" s="8">
        <v>0.33333333333333331</v>
      </c>
      <c r="C851" s="8">
        <v>0.34722222222222221</v>
      </c>
      <c r="D851" s="8">
        <v>0</v>
      </c>
      <c r="E851">
        <v>0.33</v>
      </c>
      <c r="F851">
        <v>68</v>
      </c>
      <c r="G851" t="s">
        <v>948</v>
      </c>
      <c r="O851" t="s">
        <v>2212</v>
      </c>
      <c r="P851" t="s">
        <v>233</v>
      </c>
      <c r="Q851" t="s">
        <v>233</v>
      </c>
      <c r="R851">
        <v>0</v>
      </c>
      <c r="S851">
        <v>0</v>
      </c>
      <c r="T851">
        <v>45.192034</v>
      </c>
      <c r="U851">
        <v>5.73963</v>
      </c>
      <c r="AD851" t="s">
        <v>2733</v>
      </c>
      <c r="AE851" t="s">
        <v>2737</v>
      </c>
    </row>
    <row r="852" spans="1:31" x14ac:dyDescent="0.3">
      <c r="A852" s="7">
        <v>46286</v>
      </c>
      <c r="B852" s="8">
        <v>0.33333333333333331</v>
      </c>
      <c r="C852" s="8">
        <v>0.3611111111111111</v>
      </c>
      <c r="D852" s="8">
        <v>0</v>
      </c>
      <c r="E852">
        <v>0.67</v>
      </c>
      <c r="F852">
        <v>210</v>
      </c>
      <c r="G852" t="s">
        <v>905</v>
      </c>
      <c r="O852" t="s">
        <v>1846</v>
      </c>
      <c r="P852" t="s">
        <v>539</v>
      </c>
      <c r="Q852" t="s">
        <v>539</v>
      </c>
      <c r="R852">
        <v>0</v>
      </c>
      <c r="S852">
        <v>0</v>
      </c>
      <c r="T852">
        <v>45.182197000000002</v>
      </c>
      <c r="U852">
        <v>5.7385910000000004</v>
      </c>
      <c r="AD852" t="s">
        <v>2733</v>
      </c>
      <c r="AE852" t="s">
        <v>2737</v>
      </c>
    </row>
    <row r="853" spans="1:31" x14ac:dyDescent="0.3">
      <c r="A853" s="7" t="s">
        <v>3530</v>
      </c>
      <c r="B853" s="8"/>
      <c r="C853" s="8"/>
      <c r="D853" s="8"/>
      <c r="G853">
        <v>851</v>
      </c>
      <c r="S853">
        <v>851</v>
      </c>
    </row>
    <row r="854" spans="1:31" x14ac:dyDescent="0.3">
      <c r="A854" s="7"/>
      <c r="B854" s="8"/>
      <c r="C854" s="8"/>
      <c r="D854" s="8"/>
    </row>
    <row r="855" spans="1:31" x14ac:dyDescent="0.3">
      <c r="A855" s="7"/>
      <c r="B855" s="8"/>
      <c r="C855" s="8"/>
      <c r="D855" s="8"/>
    </row>
    <row r="856" spans="1:31" x14ac:dyDescent="0.3">
      <c r="A856" s="7"/>
      <c r="B856" s="8"/>
      <c r="C856" s="8"/>
      <c r="D856" s="8"/>
    </row>
    <row r="857" spans="1:31" x14ac:dyDescent="0.3">
      <c r="A857" s="7"/>
      <c r="B857" s="8"/>
      <c r="C857" s="8"/>
      <c r="D857" s="8"/>
    </row>
    <row r="858" spans="1:31" x14ac:dyDescent="0.3">
      <c r="A858" s="7"/>
      <c r="B858" s="8"/>
      <c r="C858" s="8"/>
      <c r="D858" s="8"/>
    </row>
    <row r="859" spans="1:31" x14ac:dyDescent="0.3">
      <c r="A859" s="7"/>
      <c r="B859" s="8"/>
      <c r="C859" s="8"/>
      <c r="D859" s="8"/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Jour220926">
    <tabColor rgb="FF2E7D32"/>
  </sheetPr>
  <dimension ref="A1:AE749"/>
  <sheetViews>
    <sheetView workbookViewId="0">
      <selection activeCell="A2" sqref="A2:XFD2"/>
    </sheetView>
  </sheetViews>
  <sheetFormatPr baseColWidth="10" defaultColWidth="8.88671875" defaultRowHeight="14.4" x14ac:dyDescent="0.3"/>
  <sheetData>
    <row r="1" spans="1:31" x14ac:dyDescent="0.3">
      <c r="A1" t="s">
        <v>923</v>
      </c>
      <c r="B1" t="s">
        <v>2722</v>
      </c>
      <c r="C1" t="s">
        <v>2723</v>
      </c>
      <c r="D1" t="s">
        <v>2724</v>
      </c>
      <c r="E1" t="s">
        <v>2725</v>
      </c>
      <c r="F1" t="s">
        <v>2726</v>
      </c>
      <c r="G1" t="s">
        <v>2727</v>
      </c>
      <c r="H1" t="s">
        <v>2722</v>
      </c>
      <c r="I1" t="s">
        <v>2723</v>
      </c>
      <c r="J1" t="s">
        <v>2728</v>
      </c>
      <c r="K1" t="s">
        <v>2729</v>
      </c>
      <c r="L1" t="s">
        <v>2725</v>
      </c>
    </row>
    <row r="2" spans="1:31" x14ac:dyDescent="0.3">
      <c r="A2" s="7">
        <v>46287</v>
      </c>
      <c r="B2" s="8">
        <v>0.35416666666666669</v>
      </c>
      <c r="C2" s="8">
        <v>0.39583333333333331</v>
      </c>
      <c r="D2" s="8">
        <v>0</v>
      </c>
      <c r="E2" s="9">
        <v>1</v>
      </c>
      <c r="F2">
        <v>83</v>
      </c>
      <c r="G2" t="s">
        <v>975</v>
      </c>
      <c r="H2" s="8">
        <v>0.40902777777777782</v>
      </c>
      <c r="I2" s="8">
        <v>0.51875000000000004</v>
      </c>
      <c r="L2">
        <v>2.63</v>
      </c>
      <c r="M2">
        <v>2.63</v>
      </c>
      <c r="N2">
        <v>1.63</v>
      </c>
      <c r="O2" t="s">
        <v>1422</v>
      </c>
      <c r="P2" t="s">
        <v>417</v>
      </c>
      <c r="Q2" t="s">
        <v>417</v>
      </c>
      <c r="R2">
        <v>0</v>
      </c>
      <c r="S2">
        <v>0</v>
      </c>
      <c r="T2" s="10">
        <v>45.334488</v>
      </c>
      <c r="U2" s="10">
        <v>5.6167160000000003</v>
      </c>
      <c r="AD2" t="s">
        <v>2733</v>
      </c>
      <c r="AE2" t="s">
        <v>2737</v>
      </c>
    </row>
    <row r="3" spans="1:31" x14ac:dyDescent="0.3">
      <c r="A3" s="7">
        <v>46287</v>
      </c>
      <c r="B3" s="8">
        <v>0.33333333333333331</v>
      </c>
      <c r="C3" s="8">
        <v>0.375</v>
      </c>
      <c r="D3" s="8">
        <v>0</v>
      </c>
      <c r="E3" s="9">
        <v>1</v>
      </c>
      <c r="F3">
        <v>52</v>
      </c>
      <c r="G3" t="s">
        <v>847</v>
      </c>
      <c r="O3" t="s">
        <v>1198</v>
      </c>
      <c r="P3" t="s">
        <v>335</v>
      </c>
      <c r="Q3" t="s">
        <v>335</v>
      </c>
      <c r="R3">
        <v>0</v>
      </c>
      <c r="S3">
        <v>0</v>
      </c>
      <c r="T3" s="10">
        <v>45.172060000000002</v>
      </c>
      <c r="U3" s="10">
        <v>5.7222600000000003</v>
      </c>
      <c r="AD3" t="s">
        <v>2733</v>
      </c>
      <c r="AE3" t="s">
        <v>2737</v>
      </c>
    </row>
    <row r="4" spans="1:31" x14ac:dyDescent="0.3">
      <c r="A4" s="7">
        <v>46287</v>
      </c>
      <c r="B4" s="8">
        <v>0.16666666666666671</v>
      </c>
      <c r="C4" s="8">
        <v>0.1736111111111111</v>
      </c>
      <c r="D4" s="8">
        <v>0</v>
      </c>
      <c r="E4" s="9">
        <v>0.17</v>
      </c>
      <c r="F4">
        <v>230</v>
      </c>
      <c r="G4" t="s">
        <v>974</v>
      </c>
      <c r="O4" t="s">
        <v>3439</v>
      </c>
      <c r="P4" t="s">
        <v>526</v>
      </c>
      <c r="Q4" t="s">
        <v>3440</v>
      </c>
      <c r="R4">
        <v>0</v>
      </c>
      <c r="S4">
        <v>0</v>
      </c>
      <c r="T4" s="10">
        <v>45.181947000000001</v>
      </c>
      <c r="U4" s="10">
        <v>5.7218989999999996</v>
      </c>
      <c r="AD4" t="s">
        <v>2733</v>
      </c>
      <c r="AE4" t="s">
        <v>2734</v>
      </c>
    </row>
    <row r="5" spans="1:31" x14ac:dyDescent="0.3">
      <c r="A5" s="7">
        <v>46287</v>
      </c>
      <c r="B5" s="8">
        <v>0.25</v>
      </c>
      <c r="C5" s="8">
        <v>0.26041666666666669</v>
      </c>
      <c r="D5" s="8">
        <v>0</v>
      </c>
      <c r="E5" s="9">
        <v>0.25</v>
      </c>
      <c r="F5">
        <v>74</v>
      </c>
      <c r="G5" t="s">
        <v>892</v>
      </c>
      <c r="O5" t="s">
        <v>3528</v>
      </c>
      <c r="P5" t="s">
        <v>752</v>
      </c>
      <c r="Q5" t="s">
        <v>3529</v>
      </c>
      <c r="R5">
        <v>0</v>
      </c>
      <c r="S5">
        <v>0</v>
      </c>
      <c r="T5" s="10">
        <v>45.185358000000001</v>
      </c>
      <c r="U5" s="10">
        <v>5.7231300000000003</v>
      </c>
      <c r="AD5" t="s">
        <v>2733</v>
      </c>
      <c r="AE5" t="s">
        <v>2734</v>
      </c>
    </row>
    <row r="6" spans="1:31" x14ac:dyDescent="0.3">
      <c r="A6" s="7">
        <v>46287</v>
      </c>
      <c r="B6" s="8">
        <v>0.33333333333333331</v>
      </c>
      <c r="C6" s="8">
        <v>0.34722222222222221</v>
      </c>
      <c r="D6" s="8">
        <v>0</v>
      </c>
      <c r="E6" s="9">
        <v>0.33</v>
      </c>
      <c r="F6">
        <v>68</v>
      </c>
      <c r="G6" t="s">
        <v>948</v>
      </c>
      <c r="O6" t="s">
        <v>2212</v>
      </c>
      <c r="P6" t="s">
        <v>233</v>
      </c>
      <c r="Q6" t="s">
        <v>233</v>
      </c>
      <c r="R6">
        <v>0</v>
      </c>
      <c r="S6">
        <v>0</v>
      </c>
      <c r="T6" s="10">
        <v>45.192034</v>
      </c>
      <c r="U6" s="10">
        <v>5.73963</v>
      </c>
      <c r="AD6" t="s">
        <v>2733</v>
      </c>
      <c r="AE6" t="s">
        <v>2737</v>
      </c>
    </row>
    <row r="7" spans="1:31" x14ac:dyDescent="0.3">
      <c r="A7" s="7">
        <v>46287</v>
      </c>
      <c r="B7" s="8">
        <v>0.33333333333333331</v>
      </c>
      <c r="C7" s="8">
        <v>0.4236111111111111</v>
      </c>
      <c r="D7" s="8">
        <v>0</v>
      </c>
      <c r="E7" s="9">
        <v>2.17</v>
      </c>
      <c r="F7">
        <v>210</v>
      </c>
      <c r="G7" t="s">
        <v>905</v>
      </c>
      <c r="O7" t="s">
        <v>1846</v>
      </c>
      <c r="P7" t="s">
        <v>539</v>
      </c>
      <c r="Q7" t="s">
        <v>539</v>
      </c>
      <c r="R7">
        <v>0</v>
      </c>
      <c r="S7">
        <v>0</v>
      </c>
      <c r="T7" s="10">
        <v>45.182197000000002</v>
      </c>
      <c r="U7" s="10">
        <v>5.7385910000000004</v>
      </c>
      <c r="AD7" t="s">
        <v>2733</v>
      </c>
      <c r="AE7" t="s">
        <v>2737</v>
      </c>
    </row>
    <row r="8" spans="1:31" x14ac:dyDescent="0.3">
      <c r="A8" s="7">
        <v>46287</v>
      </c>
      <c r="B8" s="8">
        <v>0.33333333333333331</v>
      </c>
      <c r="C8" s="8">
        <v>0.37847222222222221</v>
      </c>
      <c r="D8" s="8">
        <v>0</v>
      </c>
      <c r="E8" s="9">
        <v>1.08</v>
      </c>
      <c r="F8">
        <v>230</v>
      </c>
      <c r="G8" t="s">
        <v>974</v>
      </c>
      <c r="O8" t="s">
        <v>1711</v>
      </c>
      <c r="P8" t="s">
        <v>526</v>
      </c>
      <c r="Q8" t="s">
        <v>526</v>
      </c>
      <c r="R8">
        <v>0</v>
      </c>
      <c r="S8">
        <v>0</v>
      </c>
      <c r="T8" s="10">
        <v>45.181947000000001</v>
      </c>
      <c r="U8" s="10">
        <v>5.7218989999999996</v>
      </c>
      <c r="AD8" t="s">
        <v>2733</v>
      </c>
      <c r="AE8" t="s">
        <v>2737</v>
      </c>
    </row>
    <row r="9" spans="1:31" x14ac:dyDescent="0.3">
      <c r="A9" s="7">
        <v>46287</v>
      </c>
      <c r="B9" s="8">
        <v>0.29166666666666669</v>
      </c>
      <c r="C9" s="8">
        <v>0.2986111111111111</v>
      </c>
      <c r="D9" s="8">
        <v>0</v>
      </c>
      <c r="E9" s="9">
        <v>0.17</v>
      </c>
      <c r="F9">
        <v>29</v>
      </c>
      <c r="G9" t="s">
        <v>859</v>
      </c>
      <c r="O9" t="s">
        <v>2738</v>
      </c>
      <c r="P9" t="s">
        <v>219</v>
      </c>
      <c r="Q9" t="s">
        <v>2739</v>
      </c>
      <c r="R9">
        <v>0</v>
      </c>
      <c r="S9">
        <v>0</v>
      </c>
      <c r="T9" s="10">
        <v>45.183280000000003</v>
      </c>
      <c r="U9" s="10">
        <v>5.7183830000000002</v>
      </c>
      <c r="AD9" t="s">
        <v>2733</v>
      </c>
      <c r="AE9" t="s">
        <v>2734</v>
      </c>
    </row>
    <row r="10" spans="1:31" x14ac:dyDescent="0.3">
      <c r="A10" s="7">
        <v>46287</v>
      </c>
      <c r="B10" s="8">
        <v>0.16666666666666671</v>
      </c>
      <c r="C10" s="8">
        <v>0.1736111111111111</v>
      </c>
      <c r="D10" s="8">
        <v>0</v>
      </c>
      <c r="E10" s="9">
        <v>0.17</v>
      </c>
      <c r="F10">
        <v>74</v>
      </c>
      <c r="G10" t="s">
        <v>892</v>
      </c>
      <c r="H10" s="8"/>
      <c r="I10" s="8"/>
      <c r="L10" s="9"/>
      <c r="M10" s="9"/>
      <c r="N10" s="9"/>
      <c r="O10" t="s">
        <v>2742</v>
      </c>
      <c r="P10" t="s">
        <v>152</v>
      </c>
      <c r="Q10" t="s">
        <v>2743</v>
      </c>
      <c r="R10">
        <v>0</v>
      </c>
      <c r="S10">
        <v>0</v>
      </c>
      <c r="T10" s="10">
        <v>45.184793999999997</v>
      </c>
      <c r="U10" s="10">
        <v>5.7218299999999997</v>
      </c>
      <c r="AD10" t="s">
        <v>2733</v>
      </c>
      <c r="AE10" t="s">
        <v>2734</v>
      </c>
    </row>
    <row r="11" spans="1:31" x14ac:dyDescent="0.3">
      <c r="A11" s="7">
        <v>46287</v>
      </c>
      <c r="B11" s="8">
        <v>0.39583333333333331</v>
      </c>
      <c r="C11" s="8">
        <v>0.4201388888888889</v>
      </c>
      <c r="D11" s="8">
        <v>0</v>
      </c>
      <c r="E11" s="9">
        <v>0.57999999999999996</v>
      </c>
      <c r="F11">
        <v>65</v>
      </c>
      <c r="G11" t="s">
        <v>870</v>
      </c>
      <c r="H11" s="8">
        <v>0.2208333333333333</v>
      </c>
      <c r="I11" s="8">
        <v>0.22430555555555559</v>
      </c>
      <c r="L11">
        <v>0.08</v>
      </c>
      <c r="M11">
        <v>0.08</v>
      </c>
      <c r="N11">
        <v>-0.5</v>
      </c>
      <c r="O11" t="s">
        <v>2068</v>
      </c>
      <c r="P11" t="s">
        <v>352</v>
      </c>
      <c r="Q11" t="s">
        <v>2744</v>
      </c>
      <c r="R11">
        <v>0</v>
      </c>
      <c r="S11">
        <v>0</v>
      </c>
      <c r="T11" s="10">
        <v>45.191529000000003</v>
      </c>
      <c r="U11" s="10">
        <v>5.7310239999999997</v>
      </c>
      <c r="AD11" t="s">
        <v>2733</v>
      </c>
      <c r="AE11" t="s">
        <v>2737</v>
      </c>
    </row>
    <row r="12" spans="1:31" x14ac:dyDescent="0.3">
      <c r="A12" s="7">
        <v>46287</v>
      </c>
      <c r="B12" s="8">
        <v>0.29166666666666669</v>
      </c>
      <c r="C12" s="8">
        <v>0.2986111111111111</v>
      </c>
      <c r="D12" s="8">
        <v>0</v>
      </c>
      <c r="E12" s="9">
        <v>0.17</v>
      </c>
      <c r="F12">
        <v>52</v>
      </c>
      <c r="G12" t="s">
        <v>847</v>
      </c>
      <c r="O12" t="s">
        <v>2747</v>
      </c>
      <c r="P12" t="s">
        <v>1437</v>
      </c>
      <c r="Q12" t="s">
        <v>2748</v>
      </c>
      <c r="R12">
        <v>0</v>
      </c>
      <c r="S12">
        <v>0</v>
      </c>
      <c r="T12" s="10">
        <v>45.182681000000002</v>
      </c>
      <c r="U12" s="10">
        <v>5.7249639999999999</v>
      </c>
      <c r="AD12" t="s">
        <v>2733</v>
      </c>
      <c r="AE12" t="s">
        <v>2734</v>
      </c>
    </row>
    <row r="13" spans="1:31" x14ac:dyDescent="0.3">
      <c r="A13" s="7">
        <v>46287</v>
      </c>
      <c r="B13" s="8">
        <v>0.33333333333333331</v>
      </c>
      <c r="C13" s="8">
        <v>0.375</v>
      </c>
      <c r="D13" s="8">
        <v>0</v>
      </c>
      <c r="E13" s="9">
        <v>1</v>
      </c>
      <c r="F13">
        <v>210</v>
      </c>
      <c r="G13" t="s">
        <v>905</v>
      </c>
      <c r="O13" t="s">
        <v>1515</v>
      </c>
      <c r="P13" t="s">
        <v>761</v>
      </c>
      <c r="Q13" t="s">
        <v>761</v>
      </c>
      <c r="R13">
        <v>0</v>
      </c>
      <c r="S13">
        <v>0</v>
      </c>
      <c r="T13" s="10">
        <v>45.183799999999998</v>
      </c>
      <c r="U13" s="10">
        <v>5.7220209999999998</v>
      </c>
      <c r="AD13" t="s">
        <v>2733</v>
      </c>
      <c r="AE13" t="s">
        <v>2737</v>
      </c>
    </row>
    <row r="14" spans="1:31" x14ac:dyDescent="0.3">
      <c r="A14" s="7">
        <v>46287</v>
      </c>
      <c r="B14" s="8">
        <v>0.25</v>
      </c>
      <c r="C14" s="8">
        <v>0.26041666666666669</v>
      </c>
      <c r="D14" s="8">
        <v>0</v>
      </c>
      <c r="E14" s="9">
        <v>0.25</v>
      </c>
      <c r="F14">
        <v>82</v>
      </c>
      <c r="G14" t="s">
        <v>954</v>
      </c>
      <c r="H14" s="8"/>
      <c r="I14" s="8"/>
      <c r="L14" s="9"/>
      <c r="M14" s="9"/>
      <c r="N14" s="9"/>
      <c r="O14" t="s">
        <v>2751</v>
      </c>
      <c r="P14" t="s">
        <v>734</v>
      </c>
      <c r="Q14" t="s">
        <v>2752</v>
      </c>
      <c r="R14">
        <v>0</v>
      </c>
      <c r="S14">
        <v>0</v>
      </c>
      <c r="T14" s="10">
        <v>45.186678000000001</v>
      </c>
      <c r="U14" s="10">
        <v>5.7200300000000004</v>
      </c>
      <c r="AD14" t="s">
        <v>2733</v>
      </c>
      <c r="AE14" t="s">
        <v>2734</v>
      </c>
    </row>
    <row r="15" spans="1:31" x14ac:dyDescent="0.3">
      <c r="A15" s="7">
        <v>46287</v>
      </c>
      <c r="B15" s="8">
        <v>0.2951388888888889</v>
      </c>
      <c r="C15" s="8">
        <v>0.2986111111111111</v>
      </c>
      <c r="D15" s="8">
        <v>0</v>
      </c>
      <c r="E15" s="9">
        <v>0.08</v>
      </c>
      <c r="F15">
        <v>103</v>
      </c>
      <c r="G15" t="s">
        <v>962</v>
      </c>
      <c r="H15" s="8">
        <v>0.44930555555555562</v>
      </c>
      <c r="I15" s="8">
        <v>0.46180555555555558</v>
      </c>
      <c r="L15">
        <v>0.3</v>
      </c>
      <c r="M15">
        <v>0.3</v>
      </c>
      <c r="N15">
        <v>0.22</v>
      </c>
      <c r="O15" t="s">
        <v>3304</v>
      </c>
      <c r="P15" t="s">
        <v>728</v>
      </c>
      <c r="Q15" t="s">
        <v>3305</v>
      </c>
      <c r="R15">
        <v>0</v>
      </c>
      <c r="S15">
        <v>0</v>
      </c>
      <c r="T15" s="10">
        <v>45.228516999999997</v>
      </c>
      <c r="U15" s="10">
        <v>5.6831250000000004</v>
      </c>
      <c r="AD15" t="s">
        <v>2733</v>
      </c>
      <c r="AE15" t="s">
        <v>2734</v>
      </c>
    </row>
    <row r="16" spans="1:31" x14ac:dyDescent="0.3">
      <c r="A16" s="7">
        <v>46287</v>
      </c>
      <c r="B16" s="8">
        <v>0.16666666666666671</v>
      </c>
      <c r="C16" s="8">
        <v>0.18055555555555561</v>
      </c>
      <c r="D16" s="8">
        <v>0</v>
      </c>
      <c r="E16" s="9">
        <v>0.33</v>
      </c>
      <c r="F16">
        <v>65</v>
      </c>
      <c r="G16" t="s">
        <v>870</v>
      </c>
      <c r="H16" s="8">
        <v>0.22500000000000001</v>
      </c>
      <c r="I16" s="8">
        <v>0.2298611111111111</v>
      </c>
      <c r="L16" s="9">
        <v>0.12</v>
      </c>
      <c r="M16" s="9">
        <v>0.12</v>
      </c>
      <c r="N16" s="9">
        <v>-0.22</v>
      </c>
      <c r="O16" t="s">
        <v>877</v>
      </c>
      <c r="P16" t="s">
        <v>808</v>
      </c>
      <c r="Q16" t="s">
        <v>3449</v>
      </c>
      <c r="R16">
        <v>0</v>
      </c>
      <c r="S16">
        <v>0</v>
      </c>
      <c r="T16" s="10">
        <v>45.192346999999998</v>
      </c>
      <c r="U16" s="10">
        <v>5.7316079999999996</v>
      </c>
      <c r="AD16" t="s">
        <v>2733</v>
      </c>
      <c r="AE16" t="s">
        <v>2734</v>
      </c>
    </row>
    <row r="17" spans="1:31" x14ac:dyDescent="0.3">
      <c r="A17" s="7">
        <v>46287</v>
      </c>
      <c r="B17" s="8">
        <v>0.125</v>
      </c>
      <c r="C17" s="8">
        <v>0.1423611111111111</v>
      </c>
      <c r="D17" s="8">
        <v>0</v>
      </c>
      <c r="E17" s="9">
        <v>0.42</v>
      </c>
      <c r="F17">
        <v>56</v>
      </c>
      <c r="G17" t="s">
        <v>966</v>
      </c>
      <c r="O17" t="s">
        <v>3531</v>
      </c>
      <c r="P17" t="s">
        <v>101</v>
      </c>
      <c r="Q17" t="s">
        <v>3532</v>
      </c>
      <c r="R17">
        <v>0</v>
      </c>
      <c r="S17">
        <v>0</v>
      </c>
      <c r="T17" s="10">
        <v>45.365791999999999</v>
      </c>
      <c r="U17" s="10">
        <v>5.5928509999999996</v>
      </c>
      <c r="AD17" t="s">
        <v>2733</v>
      </c>
      <c r="AE17" t="s">
        <v>2734</v>
      </c>
    </row>
    <row r="18" spans="1:31" x14ac:dyDescent="0.3">
      <c r="A18" s="7">
        <v>46287</v>
      </c>
      <c r="B18" s="8">
        <v>0.16666666666666671</v>
      </c>
      <c r="C18" s="8">
        <v>0.18055555555555561</v>
      </c>
      <c r="D18" s="8">
        <v>0</v>
      </c>
      <c r="E18" s="9">
        <v>0.33</v>
      </c>
      <c r="F18">
        <v>82</v>
      </c>
      <c r="G18" t="s">
        <v>954</v>
      </c>
      <c r="O18" t="s">
        <v>2759</v>
      </c>
      <c r="P18" t="s">
        <v>652</v>
      </c>
      <c r="Q18" t="s">
        <v>2760</v>
      </c>
      <c r="R18">
        <v>0</v>
      </c>
      <c r="S18">
        <v>0</v>
      </c>
      <c r="T18" s="10">
        <v>45.180548999999999</v>
      </c>
      <c r="U18" s="10">
        <v>5.7303129999999998</v>
      </c>
      <c r="AD18" t="s">
        <v>2733</v>
      </c>
      <c r="AE18" t="s">
        <v>2734</v>
      </c>
    </row>
    <row r="19" spans="1:31" x14ac:dyDescent="0.3">
      <c r="A19" s="7">
        <v>46287</v>
      </c>
      <c r="B19" s="8">
        <v>0.29166666666666669</v>
      </c>
      <c r="C19" s="8">
        <v>0.2986111111111111</v>
      </c>
      <c r="D19" s="8">
        <v>0</v>
      </c>
      <c r="E19" s="9">
        <v>0.17</v>
      </c>
      <c r="F19">
        <v>91</v>
      </c>
      <c r="G19" t="s">
        <v>971</v>
      </c>
      <c r="O19" t="s">
        <v>2765</v>
      </c>
      <c r="P19" t="s">
        <v>662</v>
      </c>
      <c r="Q19" t="s">
        <v>2766</v>
      </c>
      <c r="R19">
        <v>0</v>
      </c>
      <c r="S19">
        <v>0</v>
      </c>
      <c r="T19" s="10">
        <v>45.175713999999999</v>
      </c>
      <c r="U19" s="10">
        <v>5.753374</v>
      </c>
      <c r="AD19" t="s">
        <v>2733</v>
      </c>
      <c r="AE19" t="s">
        <v>2734</v>
      </c>
    </row>
    <row r="20" spans="1:31" x14ac:dyDescent="0.3">
      <c r="A20" s="7">
        <v>46287</v>
      </c>
      <c r="B20" s="8">
        <v>0.25</v>
      </c>
      <c r="C20" s="8">
        <v>0.2638888888888889</v>
      </c>
      <c r="D20" s="8">
        <v>0</v>
      </c>
      <c r="E20" s="9">
        <v>0.33</v>
      </c>
      <c r="F20">
        <v>20</v>
      </c>
      <c r="G20" t="s">
        <v>950</v>
      </c>
      <c r="O20" t="s">
        <v>2777</v>
      </c>
      <c r="P20" t="s">
        <v>153</v>
      </c>
      <c r="Q20" t="s">
        <v>2778</v>
      </c>
      <c r="R20">
        <v>0</v>
      </c>
      <c r="S20">
        <v>0</v>
      </c>
      <c r="T20" s="10">
        <v>45.190181000000003</v>
      </c>
      <c r="U20" s="10">
        <v>5.7254589999999999</v>
      </c>
      <c r="AD20" t="s">
        <v>2733</v>
      </c>
      <c r="AE20" t="s">
        <v>2734</v>
      </c>
    </row>
    <row r="21" spans="1:31" x14ac:dyDescent="0.3">
      <c r="A21" s="7">
        <v>46287</v>
      </c>
      <c r="B21" s="8">
        <v>0.16666666666666671</v>
      </c>
      <c r="C21" s="8">
        <v>0.20833333333333329</v>
      </c>
      <c r="D21" s="8">
        <v>0</v>
      </c>
      <c r="E21" s="9">
        <v>1</v>
      </c>
      <c r="F21">
        <v>39</v>
      </c>
      <c r="G21" t="s">
        <v>961</v>
      </c>
      <c r="H21" s="8">
        <v>0.20555555555555549</v>
      </c>
      <c r="I21" s="8">
        <v>0.25624999999999998</v>
      </c>
      <c r="L21">
        <v>1.22</v>
      </c>
      <c r="M21">
        <v>1.22</v>
      </c>
      <c r="N21">
        <v>0.22</v>
      </c>
      <c r="O21" t="s">
        <v>1157</v>
      </c>
      <c r="P21" t="s">
        <v>1158</v>
      </c>
      <c r="Q21" t="s">
        <v>1161</v>
      </c>
      <c r="R21">
        <v>1</v>
      </c>
      <c r="S21">
        <v>0</v>
      </c>
      <c r="T21" s="10">
        <v>45.148142999999997</v>
      </c>
      <c r="U21" s="10">
        <v>5.723122</v>
      </c>
      <c r="AD21" t="s">
        <v>2733</v>
      </c>
      <c r="AE21" t="s">
        <v>2781</v>
      </c>
    </row>
    <row r="22" spans="1:31" x14ac:dyDescent="0.3">
      <c r="A22" s="7">
        <v>46287</v>
      </c>
      <c r="B22" s="8">
        <v>0.23958333333333329</v>
      </c>
      <c r="C22" s="8">
        <v>0.25347222222222221</v>
      </c>
      <c r="D22" s="8">
        <v>0</v>
      </c>
      <c r="E22" s="9">
        <v>0.33</v>
      </c>
      <c r="F22">
        <v>13</v>
      </c>
      <c r="G22" t="s">
        <v>2730</v>
      </c>
      <c r="O22" t="s">
        <v>2977</v>
      </c>
      <c r="P22" t="s">
        <v>298</v>
      </c>
      <c r="Q22" t="s">
        <v>2978</v>
      </c>
      <c r="R22">
        <v>0</v>
      </c>
      <c r="S22">
        <v>0</v>
      </c>
      <c r="T22" s="10">
        <v>45.186909</v>
      </c>
      <c r="U22" s="10">
        <v>5.7276030000000002</v>
      </c>
      <c r="AD22" t="s">
        <v>2733</v>
      </c>
      <c r="AE22" t="s">
        <v>2734</v>
      </c>
    </row>
    <row r="23" spans="1:31" x14ac:dyDescent="0.3">
      <c r="A23" s="7">
        <v>46287</v>
      </c>
      <c r="B23" s="8">
        <v>0.16666666666666671</v>
      </c>
      <c r="C23" s="8">
        <v>0.18055555555555561</v>
      </c>
      <c r="D23" s="8">
        <v>0</v>
      </c>
      <c r="E23" s="9">
        <v>0.33</v>
      </c>
      <c r="F23">
        <v>100</v>
      </c>
      <c r="G23" t="s">
        <v>967</v>
      </c>
      <c r="H23" s="8">
        <v>0.22916666666666671</v>
      </c>
      <c r="I23" s="8">
        <v>0.23194444444444451</v>
      </c>
      <c r="L23" s="9">
        <v>7.0000000000000007E-2</v>
      </c>
      <c r="M23" s="9">
        <v>7.0000000000000007E-2</v>
      </c>
      <c r="N23" s="9">
        <v>-0.27</v>
      </c>
      <c r="O23" t="s">
        <v>2785</v>
      </c>
      <c r="P23" t="s">
        <v>113</v>
      </c>
      <c r="Q23" t="s">
        <v>2786</v>
      </c>
      <c r="R23">
        <v>0</v>
      </c>
      <c r="S23">
        <v>0</v>
      </c>
      <c r="T23" s="10">
        <v>45.182966999999998</v>
      </c>
      <c r="U23" s="10">
        <v>5.7194820000000002</v>
      </c>
      <c r="AD23" t="s">
        <v>2733</v>
      </c>
      <c r="AE23" t="s">
        <v>2734</v>
      </c>
    </row>
    <row r="24" spans="1:31" x14ac:dyDescent="0.3">
      <c r="A24" s="7">
        <v>46287</v>
      </c>
      <c r="B24" s="8">
        <v>0.33333333333333331</v>
      </c>
      <c r="C24" s="8">
        <v>0.37847222222222221</v>
      </c>
      <c r="D24" s="8">
        <v>0</v>
      </c>
      <c r="E24" s="9">
        <v>1.08</v>
      </c>
      <c r="F24">
        <v>68</v>
      </c>
      <c r="G24" t="s">
        <v>948</v>
      </c>
      <c r="O24" t="s">
        <v>2345</v>
      </c>
      <c r="P24" t="s">
        <v>577</v>
      </c>
      <c r="Q24" t="s">
        <v>577</v>
      </c>
      <c r="R24">
        <v>0</v>
      </c>
      <c r="S24">
        <v>0</v>
      </c>
      <c r="T24" s="10">
        <v>45.180720000000001</v>
      </c>
      <c r="U24" s="10">
        <v>5.7387189999999997</v>
      </c>
      <c r="AD24" t="s">
        <v>2733</v>
      </c>
      <c r="AE24" t="s">
        <v>2737</v>
      </c>
    </row>
    <row r="25" spans="1:31" x14ac:dyDescent="0.3">
      <c r="A25" s="7">
        <v>46287</v>
      </c>
      <c r="B25" s="8">
        <v>0.33333333333333331</v>
      </c>
      <c r="C25" s="8">
        <v>0.41666666666666669</v>
      </c>
      <c r="D25" s="8">
        <v>0</v>
      </c>
      <c r="E25" s="9">
        <v>2</v>
      </c>
      <c r="F25">
        <v>201</v>
      </c>
      <c r="G25" t="s">
        <v>946</v>
      </c>
      <c r="O25" t="s">
        <v>1320</v>
      </c>
      <c r="P25" t="s">
        <v>120</v>
      </c>
      <c r="Q25" t="s">
        <v>120</v>
      </c>
      <c r="R25">
        <v>0</v>
      </c>
      <c r="S25">
        <v>0</v>
      </c>
      <c r="T25" s="10">
        <v>45.187106999999997</v>
      </c>
      <c r="U25" s="10">
        <v>5.7297390000000004</v>
      </c>
      <c r="AD25" t="s">
        <v>2733</v>
      </c>
      <c r="AE25" t="s">
        <v>2737</v>
      </c>
    </row>
    <row r="26" spans="1:31" x14ac:dyDescent="0.3">
      <c r="A26" s="7">
        <v>46287</v>
      </c>
      <c r="B26" s="8">
        <v>0.16666666666666671</v>
      </c>
      <c r="C26" s="8">
        <v>0.18055555555555561</v>
      </c>
      <c r="D26" s="8">
        <v>0</v>
      </c>
      <c r="E26" s="9">
        <v>0.33</v>
      </c>
      <c r="F26">
        <v>48</v>
      </c>
      <c r="G26" t="s">
        <v>951</v>
      </c>
      <c r="O26" t="s">
        <v>2782</v>
      </c>
      <c r="P26" t="s">
        <v>493</v>
      </c>
      <c r="Q26" t="s">
        <v>2783</v>
      </c>
      <c r="R26">
        <v>0</v>
      </c>
      <c r="S26">
        <v>0</v>
      </c>
      <c r="T26" s="10">
        <v>45.220550000000003</v>
      </c>
      <c r="U26" s="10">
        <v>5.7636180000000001</v>
      </c>
      <c r="AD26" t="s">
        <v>2733</v>
      </c>
      <c r="AE26" t="s">
        <v>2734</v>
      </c>
    </row>
    <row r="27" spans="1:31" x14ac:dyDescent="0.3">
      <c r="A27" s="7">
        <v>46287</v>
      </c>
      <c r="B27" s="8">
        <v>0.2048611111111111</v>
      </c>
      <c r="C27" s="8">
        <v>0.21527777777777779</v>
      </c>
      <c r="D27" s="8">
        <v>0</v>
      </c>
      <c r="E27" s="9">
        <v>0.25</v>
      </c>
      <c r="F27">
        <v>13</v>
      </c>
      <c r="G27" t="s">
        <v>2730</v>
      </c>
      <c r="O27" t="s">
        <v>1717</v>
      </c>
      <c r="P27" t="s">
        <v>298</v>
      </c>
      <c r="Q27" t="s">
        <v>1719</v>
      </c>
      <c r="R27">
        <v>0</v>
      </c>
      <c r="S27">
        <v>0</v>
      </c>
      <c r="T27" s="10">
        <v>45.186445999999997</v>
      </c>
      <c r="U27" s="10">
        <v>5.7280280000000001</v>
      </c>
      <c r="AD27" t="s">
        <v>2733</v>
      </c>
      <c r="AE27" t="s">
        <v>2737</v>
      </c>
    </row>
    <row r="28" spans="1:31" x14ac:dyDescent="0.3">
      <c r="A28" s="7">
        <v>46287</v>
      </c>
      <c r="B28" s="8">
        <v>0.33333333333333331</v>
      </c>
      <c r="C28" s="8">
        <v>0.35416666666666669</v>
      </c>
      <c r="D28" s="8">
        <v>0</v>
      </c>
      <c r="E28" s="9">
        <v>0.5</v>
      </c>
      <c r="F28">
        <v>48</v>
      </c>
      <c r="G28" t="s">
        <v>951</v>
      </c>
      <c r="O28" t="s">
        <v>1637</v>
      </c>
      <c r="P28" t="s">
        <v>676</v>
      </c>
      <c r="Q28" t="s">
        <v>676</v>
      </c>
      <c r="R28">
        <v>0</v>
      </c>
      <c r="S28">
        <v>0</v>
      </c>
      <c r="T28" s="10">
        <v>45.191566000000002</v>
      </c>
      <c r="U28" s="10">
        <v>5.6863279999999996</v>
      </c>
      <c r="AD28" t="s">
        <v>2733</v>
      </c>
      <c r="AE28" t="s">
        <v>2737</v>
      </c>
    </row>
    <row r="29" spans="1:31" x14ac:dyDescent="0.3">
      <c r="A29" s="7">
        <v>46287</v>
      </c>
      <c r="B29" s="8">
        <v>0.33333333333333331</v>
      </c>
      <c r="C29" s="8">
        <v>0.37847222222222221</v>
      </c>
      <c r="D29" s="8">
        <v>0</v>
      </c>
      <c r="E29" s="9">
        <v>1.08</v>
      </c>
      <c r="F29">
        <v>41</v>
      </c>
      <c r="G29" t="s">
        <v>907</v>
      </c>
      <c r="O29" t="s">
        <v>1834</v>
      </c>
      <c r="P29" t="s">
        <v>404</v>
      </c>
      <c r="Q29" t="s">
        <v>1836</v>
      </c>
      <c r="R29">
        <v>0</v>
      </c>
      <c r="S29">
        <v>0</v>
      </c>
      <c r="T29" s="10">
        <v>45.369940999999997</v>
      </c>
      <c r="U29" s="10">
        <v>5.584085</v>
      </c>
      <c r="AD29" t="s">
        <v>2733</v>
      </c>
      <c r="AE29" t="s">
        <v>2737</v>
      </c>
    </row>
    <row r="30" spans="1:31" x14ac:dyDescent="0.3">
      <c r="A30" s="7">
        <v>46287</v>
      </c>
      <c r="B30" s="8">
        <v>0.33333333333333331</v>
      </c>
      <c r="C30" s="8">
        <v>0.375</v>
      </c>
      <c r="D30" s="8">
        <v>0</v>
      </c>
      <c r="E30" s="9">
        <v>1</v>
      </c>
      <c r="F30">
        <v>150</v>
      </c>
      <c r="G30" t="s">
        <v>964</v>
      </c>
      <c r="H30" s="8">
        <v>0.35694444444444451</v>
      </c>
      <c r="I30" s="8">
        <v>0.41666666666666669</v>
      </c>
      <c r="L30">
        <v>1.43</v>
      </c>
      <c r="M30">
        <v>1.43</v>
      </c>
      <c r="N30">
        <v>0.43</v>
      </c>
      <c r="O30" t="s">
        <v>2027</v>
      </c>
      <c r="P30" t="s">
        <v>358</v>
      </c>
      <c r="Q30" t="s">
        <v>358</v>
      </c>
      <c r="R30">
        <v>0</v>
      </c>
      <c r="S30">
        <v>0</v>
      </c>
      <c r="T30" s="10">
        <v>45.174598000000003</v>
      </c>
      <c r="U30" s="10">
        <v>5.7422800000000001</v>
      </c>
      <c r="AD30" t="s">
        <v>2733</v>
      </c>
      <c r="AE30" t="s">
        <v>2737</v>
      </c>
    </row>
    <row r="31" spans="1:31" x14ac:dyDescent="0.3">
      <c r="A31" s="7">
        <v>46287</v>
      </c>
      <c r="B31" s="8">
        <v>0.33333333333333331</v>
      </c>
      <c r="C31" s="8">
        <v>0.4201388888888889</v>
      </c>
      <c r="D31" s="8">
        <v>0</v>
      </c>
      <c r="E31" s="9">
        <v>2.08</v>
      </c>
      <c r="F31">
        <v>50</v>
      </c>
      <c r="G31" t="s">
        <v>879</v>
      </c>
      <c r="H31" s="8">
        <v>0.42222222222222222</v>
      </c>
      <c r="I31" s="8">
        <v>0.52569444444444446</v>
      </c>
      <c r="L31">
        <v>2.48</v>
      </c>
      <c r="M31">
        <v>2.48</v>
      </c>
      <c r="N31">
        <v>0.4</v>
      </c>
      <c r="O31" t="s">
        <v>1458</v>
      </c>
      <c r="P31" t="s">
        <v>433</v>
      </c>
      <c r="Q31" t="s">
        <v>433</v>
      </c>
      <c r="R31">
        <v>0</v>
      </c>
      <c r="S31">
        <v>0</v>
      </c>
      <c r="T31" s="10">
        <v>45.373724000000003</v>
      </c>
      <c r="U31" s="10">
        <v>5.5834440000000001</v>
      </c>
      <c r="AD31" t="s">
        <v>2733</v>
      </c>
      <c r="AE31" t="s">
        <v>2737</v>
      </c>
    </row>
    <row r="32" spans="1:31" x14ac:dyDescent="0.3">
      <c r="A32" s="7">
        <v>46287</v>
      </c>
      <c r="B32" s="8">
        <v>0.33333333333333331</v>
      </c>
      <c r="C32" s="8">
        <v>0.34722222222222221</v>
      </c>
      <c r="D32" s="8">
        <v>0</v>
      </c>
      <c r="E32" s="9">
        <v>0.33</v>
      </c>
      <c r="F32">
        <v>61</v>
      </c>
      <c r="G32" t="s">
        <v>886</v>
      </c>
      <c r="H32" s="8"/>
      <c r="I32" s="8"/>
      <c r="L32" s="9"/>
      <c r="M32" s="9"/>
      <c r="N32" s="9"/>
      <c r="O32" t="s">
        <v>2413</v>
      </c>
      <c r="P32" t="s">
        <v>775</v>
      </c>
      <c r="Q32" t="s">
        <v>2415</v>
      </c>
      <c r="R32">
        <v>0</v>
      </c>
      <c r="S32">
        <v>0</v>
      </c>
      <c r="T32" s="10">
        <v>45.186475999999999</v>
      </c>
      <c r="U32" s="10">
        <v>5.7284920000000001</v>
      </c>
      <c r="AD32" t="s">
        <v>2733</v>
      </c>
      <c r="AE32" t="s">
        <v>2737</v>
      </c>
    </row>
    <row r="33" spans="1:31" x14ac:dyDescent="0.3">
      <c r="A33" s="7">
        <v>46287</v>
      </c>
      <c r="B33" s="8">
        <v>0.33333333333333331</v>
      </c>
      <c r="C33" s="8">
        <v>0.35416666666666669</v>
      </c>
      <c r="D33" s="8">
        <v>0</v>
      </c>
      <c r="E33" s="9">
        <v>0.5</v>
      </c>
      <c r="F33">
        <v>29</v>
      </c>
      <c r="G33" t="s">
        <v>859</v>
      </c>
      <c r="H33" s="8"/>
      <c r="I33" s="8"/>
      <c r="L33" s="9"/>
      <c r="M33" s="9"/>
      <c r="N33" s="9"/>
      <c r="O33" t="s">
        <v>1412</v>
      </c>
      <c r="P33" t="s">
        <v>220</v>
      </c>
      <c r="Q33" t="s">
        <v>1413</v>
      </c>
      <c r="R33">
        <v>0</v>
      </c>
      <c r="S33">
        <v>0</v>
      </c>
      <c r="T33" s="10">
        <v>45.182158999999999</v>
      </c>
      <c r="U33" s="10">
        <v>5.715846</v>
      </c>
      <c r="AD33" t="s">
        <v>2733</v>
      </c>
      <c r="AE33" t="s">
        <v>2737</v>
      </c>
    </row>
    <row r="34" spans="1:31" x14ac:dyDescent="0.3">
      <c r="A34" s="7">
        <v>46287</v>
      </c>
      <c r="B34" s="8">
        <v>0.375</v>
      </c>
      <c r="C34" s="8">
        <v>0.39583333333333331</v>
      </c>
      <c r="D34" s="8">
        <v>0</v>
      </c>
      <c r="E34" s="9">
        <v>0.5</v>
      </c>
      <c r="F34">
        <v>68</v>
      </c>
      <c r="G34" t="s">
        <v>948</v>
      </c>
      <c r="O34" t="s">
        <v>3533</v>
      </c>
      <c r="P34" t="s">
        <v>379</v>
      </c>
      <c r="Q34" t="s">
        <v>3534</v>
      </c>
      <c r="R34">
        <v>0</v>
      </c>
      <c r="S34">
        <v>0</v>
      </c>
      <c r="T34" s="10">
        <v>45.162835000000001</v>
      </c>
      <c r="U34" s="10">
        <v>5.7206549999999998</v>
      </c>
      <c r="AD34" t="s">
        <v>2733</v>
      </c>
      <c r="AE34" t="s">
        <v>3122</v>
      </c>
    </row>
    <row r="35" spans="1:31" x14ac:dyDescent="0.3">
      <c r="A35" s="7">
        <v>46287</v>
      </c>
      <c r="B35" s="8">
        <v>0.33333333333333331</v>
      </c>
      <c r="C35" s="8">
        <v>0.34722222222222221</v>
      </c>
      <c r="D35" s="8">
        <v>0</v>
      </c>
      <c r="E35" s="9">
        <v>0.33</v>
      </c>
      <c r="F35">
        <v>82</v>
      </c>
      <c r="G35" t="s">
        <v>954</v>
      </c>
      <c r="O35" t="s">
        <v>2175</v>
      </c>
      <c r="P35" t="s">
        <v>564</v>
      </c>
      <c r="Q35" t="s">
        <v>564</v>
      </c>
      <c r="R35">
        <v>0</v>
      </c>
      <c r="S35">
        <v>0</v>
      </c>
      <c r="T35" s="10">
        <v>45.202815999999999</v>
      </c>
      <c r="U35" s="10">
        <v>5.7658379999999996</v>
      </c>
      <c r="AD35" t="s">
        <v>2733</v>
      </c>
      <c r="AE35" t="s">
        <v>2737</v>
      </c>
    </row>
    <row r="36" spans="1:31" x14ac:dyDescent="0.3">
      <c r="A36" s="7">
        <v>46287</v>
      </c>
      <c r="B36" s="8">
        <v>0.33333333333333331</v>
      </c>
      <c r="C36" s="8">
        <v>0.34722222222222221</v>
      </c>
      <c r="D36" s="8">
        <v>0</v>
      </c>
      <c r="E36" s="9">
        <v>0.33</v>
      </c>
      <c r="F36">
        <v>230</v>
      </c>
      <c r="G36" t="s">
        <v>974</v>
      </c>
      <c r="O36" t="s">
        <v>2314</v>
      </c>
      <c r="P36" t="s">
        <v>783</v>
      </c>
      <c r="Q36" t="s">
        <v>2800</v>
      </c>
      <c r="R36">
        <v>0</v>
      </c>
      <c r="S36">
        <v>0</v>
      </c>
      <c r="T36" s="10">
        <v>45.145482999999999</v>
      </c>
      <c r="U36" s="10">
        <v>5.7042999999999999</v>
      </c>
      <c r="AD36" t="s">
        <v>2733</v>
      </c>
      <c r="AE36" t="s">
        <v>2737</v>
      </c>
    </row>
    <row r="37" spans="1:31" x14ac:dyDescent="0.3">
      <c r="A37" s="7">
        <v>46287</v>
      </c>
      <c r="B37" s="8">
        <v>0.16666666666666671</v>
      </c>
      <c r="C37" s="8">
        <v>0.18055555555555561</v>
      </c>
      <c r="D37" s="8">
        <v>0</v>
      </c>
      <c r="E37" s="9">
        <v>0.33</v>
      </c>
      <c r="F37">
        <v>61</v>
      </c>
      <c r="G37" t="s">
        <v>886</v>
      </c>
      <c r="O37" t="s">
        <v>2801</v>
      </c>
      <c r="P37" t="s">
        <v>350</v>
      </c>
      <c r="Q37" t="s">
        <v>2802</v>
      </c>
      <c r="R37">
        <v>0</v>
      </c>
      <c r="S37">
        <v>0</v>
      </c>
      <c r="T37" s="10">
        <v>45.190579</v>
      </c>
      <c r="U37" s="10">
        <v>5.6970919999999996</v>
      </c>
      <c r="AD37" t="s">
        <v>2733</v>
      </c>
      <c r="AE37" t="s">
        <v>2734</v>
      </c>
    </row>
    <row r="38" spans="1:31" x14ac:dyDescent="0.3">
      <c r="A38" s="7">
        <v>46287</v>
      </c>
      <c r="B38" s="8">
        <v>0.33333333333333331</v>
      </c>
      <c r="C38" s="8">
        <v>0.34722222222222221</v>
      </c>
      <c r="D38" s="8">
        <v>0</v>
      </c>
      <c r="E38" s="9">
        <v>0.33</v>
      </c>
      <c r="F38">
        <v>53</v>
      </c>
      <c r="G38" t="s">
        <v>2803</v>
      </c>
      <c r="Q38" t="s">
        <v>816</v>
      </c>
      <c r="R38">
        <v>0</v>
      </c>
      <c r="S38">
        <v>0</v>
      </c>
      <c r="T38" s="10">
        <v>45.565215999999999</v>
      </c>
      <c r="U38" s="10">
        <v>5.9190189999999996</v>
      </c>
    </row>
    <row r="39" spans="1:31" x14ac:dyDescent="0.3">
      <c r="A39" s="7">
        <v>46287</v>
      </c>
      <c r="B39" s="8">
        <v>0.33333333333333331</v>
      </c>
      <c r="C39" s="8">
        <v>0.37847222222222221</v>
      </c>
      <c r="D39" s="8">
        <v>0</v>
      </c>
      <c r="E39" s="9">
        <v>1.08</v>
      </c>
      <c r="F39">
        <v>41</v>
      </c>
      <c r="G39" t="s">
        <v>907</v>
      </c>
      <c r="H39" s="8">
        <v>0.3034722222222222</v>
      </c>
      <c r="I39" s="8">
        <v>0.33263888888888887</v>
      </c>
      <c r="L39">
        <v>0.7</v>
      </c>
      <c r="M39">
        <v>0.7</v>
      </c>
      <c r="N39">
        <v>-0.38</v>
      </c>
      <c r="O39" t="s">
        <v>2347</v>
      </c>
      <c r="P39" t="s">
        <v>583</v>
      </c>
      <c r="Q39" t="s">
        <v>2349</v>
      </c>
      <c r="R39">
        <v>0</v>
      </c>
      <c r="S39">
        <v>0</v>
      </c>
      <c r="T39" s="10">
        <v>45.367930000000001</v>
      </c>
      <c r="U39" s="10">
        <v>5.585013</v>
      </c>
      <c r="AD39" t="s">
        <v>2733</v>
      </c>
      <c r="AE39" t="s">
        <v>2737</v>
      </c>
    </row>
    <row r="40" spans="1:31" x14ac:dyDescent="0.3">
      <c r="A40" s="7">
        <v>46287</v>
      </c>
      <c r="B40" s="8">
        <v>0.33333333333333331</v>
      </c>
      <c r="C40" s="8">
        <v>0.34722222222222221</v>
      </c>
      <c r="D40" s="8">
        <v>0</v>
      </c>
      <c r="E40" s="9">
        <v>0.33</v>
      </c>
      <c r="F40">
        <v>201</v>
      </c>
      <c r="G40" t="s">
        <v>946</v>
      </c>
      <c r="O40" t="s">
        <v>1804</v>
      </c>
      <c r="P40" t="s">
        <v>710</v>
      </c>
      <c r="Q40" t="s">
        <v>710</v>
      </c>
      <c r="R40">
        <v>0</v>
      </c>
      <c r="S40">
        <v>0</v>
      </c>
      <c r="T40" s="10">
        <v>45.203086999999996</v>
      </c>
      <c r="U40" s="10">
        <v>5.703754</v>
      </c>
      <c r="AD40" t="s">
        <v>2733</v>
      </c>
      <c r="AE40" t="s">
        <v>2737</v>
      </c>
    </row>
    <row r="41" spans="1:31" x14ac:dyDescent="0.3">
      <c r="A41" s="7">
        <v>46287</v>
      </c>
      <c r="B41" s="8">
        <v>0.16666666666666671</v>
      </c>
      <c r="C41" s="8">
        <v>0.18055555555555561</v>
      </c>
      <c r="D41" s="8">
        <v>0</v>
      </c>
      <c r="E41" s="9">
        <v>0.33</v>
      </c>
      <c r="F41">
        <v>18</v>
      </c>
      <c r="G41" t="s">
        <v>2826</v>
      </c>
      <c r="H41" s="8">
        <v>0.1756944444444444</v>
      </c>
      <c r="I41" s="8">
        <v>0.18124999999999999</v>
      </c>
      <c r="L41" s="9">
        <v>0.13</v>
      </c>
      <c r="M41" s="9">
        <v>0.13</v>
      </c>
      <c r="N41" s="9">
        <v>-0.2</v>
      </c>
      <c r="O41" t="s">
        <v>3535</v>
      </c>
      <c r="P41" t="s">
        <v>467</v>
      </c>
      <c r="Q41" t="s">
        <v>3536</v>
      </c>
      <c r="R41">
        <v>0</v>
      </c>
      <c r="S41">
        <v>0</v>
      </c>
      <c r="T41" s="10">
        <v>45.177866999999999</v>
      </c>
      <c r="U41" s="10">
        <v>5.6967489999999996</v>
      </c>
      <c r="AD41" t="s">
        <v>2733</v>
      </c>
      <c r="AE41" t="s">
        <v>2734</v>
      </c>
    </row>
    <row r="42" spans="1:31" x14ac:dyDescent="0.3">
      <c r="A42" s="7">
        <v>46287</v>
      </c>
      <c r="B42" s="8">
        <v>0.16666666666666671</v>
      </c>
      <c r="C42" s="8">
        <v>0.18055555555555561</v>
      </c>
      <c r="D42" s="8">
        <v>0</v>
      </c>
      <c r="E42" s="9">
        <v>0.33</v>
      </c>
      <c r="F42">
        <v>40</v>
      </c>
      <c r="G42" t="s">
        <v>960</v>
      </c>
      <c r="O42" t="s">
        <v>2806</v>
      </c>
      <c r="P42" t="s">
        <v>635</v>
      </c>
      <c r="Q42" t="s">
        <v>2807</v>
      </c>
      <c r="R42">
        <v>0</v>
      </c>
      <c r="S42">
        <v>0</v>
      </c>
      <c r="T42" s="10">
        <v>45.206518000000003</v>
      </c>
      <c r="U42" s="10">
        <v>5.7103719999999996</v>
      </c>
      <c r="AD42" t="s">
        <v>2733</v>
      </c>
      <c r="AE42" t="s">
        <v>2734</v>
      </c>
    </row>
    <row r="43" spans="1:31" x14ac:dyDescent="0.3">
      <c r="A43" s="7">
        <v>46287</v>
      </c>
      <c r="B43" s="8">
        <v>0.33333333333333331</v>
      </c>
      <c r="C43" s="8">
        <v>0.34722222222222221</v>
      </c>
      <c r="D43" s="8">
        <v>0</v>
      </c>
      <c r="E43" s="9">
        <v>0.33</v>
      </c>
      <c r="F43">
        <v>16</v>
      </c>
      <c r="G43" t="s">
        <v>853</v>
      </c>
      <c r="H43" s="8"/>
      <c r="I43" s="8"/>
      <c r="L43" s="9"/>
      <c r="M43" s="9"/>
      <c r="N43" s="9"/>
      <c r="O43" t="s">
        <v>2660</v>
      </c>
      <c r="P43" t="s">
        <v>340</v>
      </c>
      <c r="Q43" t="s">
        <v>340</v>
      </c>
      <c r="R43">
        <v>0</v>
      </c>
      <c r="S43">
        <v>0</v>
      </c>
      <c r="T43" s="10">
        <v>45.147021000000002</v>
      </c>
      <c r="U43" s="10">
        <v>5.7165629999999998</v>
      </c>
      <c r="AD43" t="s">
        <v>2733</v>
      </c>
      <c r="AE43" t="s">
        <v>2781</v>
      </c>
    </row>
    <row r="44" spans="1:31" x14ac:dyDescent="0.3">
      <c r="A44" s="7">
        <v>46287</v>
      </c>
      <c r="B44" s="8">
        <v>0.33333333333333331</v>
      </c>
      <c r="C44" s="8">
        <v>0.34722222222222221</v>
      </c>
      <c r="D44" s="8">
        <v>0</v>
      </c>
      <c r="E44" s="9">
        <v>0.33</v>
      </c>
      <c r="F44">
        <v>56</v>
      </c>
      <c r="G44" t="s">
        <v>966</v>
      </c>
      <c r="Q44" t="s">
        <v>3537</v>
      </c>
      <c r="R44">
        <v>0</v>
      </c>
      <c r="S44">
        <v>0</v>
      </c>
      <c r="T44" s="10">
        <v>45.365228999999999</v>
      </c>
      <c r="U44" s="10">
        <v>5.5940120000000002</v>
      </c>
    </row>
    <row r="45" spans="1:31" x14ac:dyDescent="0.3">
      <c r="A45" s="7">
        <v>46287</v>
      </c>
      <c r="B45" s="8">
        <v>0.16666666666666671</v>
      </c>
      <c r="C45" s="8">
        <v>0.18055555555555561</v>
      </c>
      <c r="D45" s="8">
        <v>0</v>
      </c>
      <c r="E45" s="9">
        <v>0.33</v>
      </c>
      <c r="F45">
        <v>20</v>
      </c>
      <c r="G45" t="s">
        <v>950</v>
      </c>
      <c r="O45" t="s">
        <v>2997</v>
      </c>
      <c r="P45" t="s">
        <v>115</v>
      </c>
      <c r="Q45" t="s">
        <v>2998</v>
      </c>
      <c r="R45">
        <v>0</v>
      </c>
      <c r="S45">
        <v>0</v>
      </c>
      <c r="T45" s="10">
        <v>45.190648000000003</v>
      </c>
      <c r="U45" s="10">
        <v>5.7227129999999997</v>
      </c>
      <c r="AD45" t="s">
        <v>2733</v>
      </c>
      <c r="AE45" t="s">
        <v>2734</v>
      </c>
    </row>
    <row r="46" spans="1:31" x14ac:dyDescent="0.3">
      <c r="A46" s="7">
        <v>46287</v>
      </c>
      <c r="B46" s="8">
        <v>0.25</v>
      </c>
      <c r="C46" s="8">
        <v>0.2638888888888889</v>
      </c>
      <c r="D46" s="8">
        <v>0</v>
      </c>
      <c r="E46" s="9">
        <v>0.33</v>
      </c>
      <c r="F46">
        <v>86</v>
      </c>
      <c r="G46" t="s">
        <v>861</v>
      </c>
      <c r="H46" s="8">
        <v>0.1847222222222222</v>
      </c>
      <c r="I46" s="8">
        <v>0.1875</v>
      </c>
      <c r="L46">
        <v>7.0000000000000007E-2</v>
      </c>
      <c r="M46">
        <v>7.0000000000000007E-2</v>
      </c>
      <c r="N46">
        <v>-0.27</v>
      </c>
      <c r="O46" t="s">
        <v>3001</v>
      </c>
      <c r="P46" t="s">
        <v>431</v>
      </c>
      <c r="Q46" t="s">
        <v>3002</v>
      </c>
      <c r="R46">
        <v>0</v>
      </c>
      <c r="S46">
        <v>0</v>
      </c>
      <c r="T46" s="10">
        <v>45.148544999999999</v>
      </c>
      <c r="U46" s="10">
        <v>5.704593</v>
      </c>
      <c r="AD46" t="s">
        <v>2733</v>
      </c>
      <c r="AE46" t="s">
        <v>2734</v>
      </c>
    </row>
    <row r="47" spans="1:31" x14ac:dyDescent="0.3">
      <c r="A47" s="7">
        <v>46287</v>
      </c>
      <c r="B47" s="8">
        <v>0.33333333333333331</v>
      </c>
      <c r="C47" s="8">
        <v>0.34722222222222221</v>
      </c>
      <c r="D47" s="8">
        <v>0</v>
      </c>
      <c r="E47" s="9">
        <v>0.33</v>
      </c>
      <c r="F47">
        <v>91</v>
      </c>
      <c r="G47" t="s">
        <v>971</v>
      </c>
      <c r="H47" s="8"/>
      <c r="I47" s="8"/>
      <c r="L47" s="9"/>
      <c r="M47" s="9"/>
      <c r="N47" s="9"/>
      <c r="O47" t="s">
        <v>2054</v>
      </c>
      <c r="P47" t="s">
        <v>97</v>
      </c>
      <c r="Q47" t="s">
        <v>97</v>
      </c>
      <c r="R47">
        <v>0</v>
      </c>
      <c r="S47">
        <v>0</v>
      </c>
      <c r="T47" s="10">
        <v>45.190018000000002</v>
      </c>
      <c r="U47" s="10">
        <v>5.728173</v>
      </c>
      <c r="AD47" t="s">
        <v>2733</v>
      </c>
      <c r="AE47" t="s">
        <v>2737</v>
      </c>
    </row>
    <row r="48" spans="1:31" x14ac:dyDescent="0.3">
      <c r="A48" s="7">
        <v>46287</v>
      </c>
      <c r="B48" s="8">
        <v>0.16666666666666671</v>
      </c>
      <c r="C48" s="8">
        <v>0.18055555555555561</v>
      </c>
      <c r="D48" s="8">
        <v>0</v>
      </c>
      <c r="E48" s="9">
        <v>0.33</v>
      </c>
      <c r="F48">
        <v>101</v>
      </c>
      <c r="G48" t="s">
        <v>945</v>
      </c>
      <c r="O48" t="s">
        <v>2816</v>
      </c>
      <c r="P48" t="s">
        <v>55</v>
      </c>
      <c r="Q48" t="s">
        <v>2817</v>
      </c>
      <c r="R48">
        <v>0</v>
      </c>
      <c r="S48">
        <v>0</v>
      </c>
      <c r="T48" s="10">
        <v>45.183793999999999</v>
      </c>
      <c r="U48" s="10">
        <v>5.7181090000000001</v>
      </c>
      <c r="AD48" t="s">
        <v>2733</v>
      </c>
      <c r="AE48" t="s">
        <v>2734</v>
      </c>
    </row>
    <row r="49" spans="1:31" x14ac:dyDescent="0.3">
      <c r="A49" s="7">
        <v>46287</v>
      </c>
      <c r="B49" s="8">
        <v>0.40625</v>
      </c>
      <c r="C49" s="8">
        <v>0.45833333333333331</v>
      </c>
      <c r="D49" s="8">
        <v>0</v>
      </c>
      <c r="E49" s="9">
        <v>1.25</v>
      </c>
      <c r="F49">
        <v>23</v>
      </c>
      <c r="G49" t="s">
        <v>957</v>
      </c>
      <c r="O49" t="s">
        <v>2626</v>
      </c>
      <c r="P49" t="s">
        <v>292</v>
      </c>
      <c r="Q49" t="s">
        <v>2628</v>
      </c>
      <c r="R49">
        <v>0</v>
      </c>
      <c r="S49">
        <v>0</v>
      </c>
      <c r="T49" s="10">
        <v>45.189673999999997</v>
      </c>
      <c r="U49" s="10">
        <v>5.721368</v>
      </c>
      <c r="AD49" t="s">
        <v>2733</v>
      </c>
      <c r="AE49" t="s">
        <v>2737</v>
      </c>
    </row>
    <row r="50" spans="1:31" x14ac:dyDescent="0.3">
      <c r="A50" s="7">
        <v>46287</v>
      </c>
      <c r="B50" s="8">
        <v>0.16666666666666671</v>
      </c>
      <c r="C50" s="8">
        <v>0.18055555555555561</v>
      </c>
      <c r="D50" s="8">
        <v>0</v>
      </c>
      <c r="E50" s="9">
        <v>0.33</v>
      </c>
      <c r="F50">
        <v>49</v>
      </c>
      <c r="G50" t="s">
        <v>944</v>
      </c>
      <c r="O50" t="s">
        <v>3275</v>
      </c>
      <c r="P50" t="s">
        <v>84</v>
      </c>
      <c r="Q50" t="s">
        <v>3276</v>
      </c>
      <c r="R50">
        <v>0</v>
      </c>
      <c r="S50">
        <v>0</v>
      </c>
      <c r="T50" s="10">
        <v>45.182246999999997</v>
      </c>
      <c r="U50" s="10">
        <v>5.7318619999999996</v>
      </c>
      <c r="AD50" t="s">
        <v>2733</v>
      </c>
      <c r="AE50" t="s">
        <v>2734</v>
      </c>
    </row>
    <row r="51" spans="1:31" x14ac:dyDescent="0.3">
      <c r="A51" s="7">
        <v>46287</v>
      </c>
      <c r="B51" s="8">
        <v>0.33333333333333331</v>
      </c>
      <c r="C51" s="8">
        <v>0.4236111111111111</v>
      </c>
      <c r="D51" s="8">
        <v>0</v>
      </c>
      <c r="E51" s="9">
        <v>2.17</v>
      </c>
      <c r="F51">
        <v>18</v>
      </c>
      <c r="G51" t="s">
        <v>2826</v>
      </c>
      <c r="H51" s="8">
        <v>0.34305555555555561</v>
      </c>
      <c r="I51" s="8">
        <v>0.36736111111111108</v>
      </c>
      <c r="L51">
        <v>0.57999999999999996</v>
      </c>
      <c r="M51">
        <v>0.57999999999999996</v>
      </c>
      <c r="N51">
        <v>-1.58</v>
      </c>
      <c r="O51" t="s">
        <v>2461</v>
      </c>
      <c r="P51" t="s">
        <v>73</v>
      </c>
      <c r="Q51" t="s">
        <v>73</v>
      </c>
      <c r="R51">
        <v>0</v>
      </c>
      <c r="S51">
        <v>0</v>
      </c>
      <c r="T51" s="10">
        <v>45.188529000000003</v>
      </c>
      <c r="U51" s="10">
        <v>5.7245239999999997</v>
      </c>
      <c r="AD51" t="s">
        <v>2733</v>
      </c>
      <c r="AE51" t="s">
        <v>2737</v>
      </c>
    </row>
    <row r="52" spans="1:31" x14ac:dyDescent="0.3">
      <c r="A52" s="7">
        <v>46287</v>
      </c>
      <c r="B52" s="8">
        <v>0.33333333333333331</v>
      </c>
      <c r="C52" s="8">
        <v>0.37847222222222221</v>
      </c>
      <c r="D52" s="8">
        <v>0</v>
      </c>
      <c r="E52" s="9">
        <v>1.08</v>
      </c>
      <c r="F52">
        <v>44</v>
      </c>
      <c r="G52" t="s">
        <v>865</v>
      </c>
      <c r="H52" s="8"/>
      <c r="I52" s="8"/>
      <c r="L52" s="9"/>
      <c r="M52" s="9"/>
      <c r="N52" s="9"/>
      <c r="O52" t="s">
        <v>2470</v>
      </c>
      <c r="P52" t="s">
        <v>700</v>
      </c>
      <c r="Q52" t="s">
        <v>2808</v>
      </c>
      <c r="R52">
        <v>0</v>
      </c>
      <c r="S52">
        <v>0</v>
      </c>
      <c r="T52" s="10">
        <v>45.203901000000002</v>
      </c>
      <c r="U52" s="10">
        <v>5.6643619999999997</v>
      </c>
      <c r="AD52" t="s">
        <v>2733</v>
      </c>
      <c r="AE52" t="s">
        <v>2737</v>
      </c>
    </row>
    <row r="53" spans="1:31" x14ac:dyDescent="0.3">
      <c r="A53" s="7">
        <v>46287</v>
      </c>
      <c r="B53" s="8">
        <v>0.33333333333333331</v>
      </c>
      <c r="C53" s="8">
        <v>0.34722222222222221</v>
      </c>
      <c r="D53" s="8">
        <v>0</v>
      </c>
      <c r="E53" s="9">
        <v>0.33</v>
      </c>
      <c r="F53">
        <v>12</v>
      </c>
      <c r="G53" t="s">
        <v>952</v>
      </c>
      <c r="O53" t="s">
        <v>1132</v>
      </c>
      <c r="P53" t="s">
        <v>756</v>
      </c>
      <c r="Q53" t="s">
        <v>756</v>
      </c>
      <c r="R53">
        <v>0</v>
      </c>
      <c r="S53">
        <v>0</v>
      </c>
      <c r="T53" s="10">
        <v>45.185825999999999</v>
      </c>
      <c r="U53" s="10">
        <v>5.7163009999999996</v>
      </c>
      <c r="AD53" t="s">
        <v>2733</v>
      </c>
      <c r="AE53" t="s">
        <v>2737</v>
      </c>
    </row>
    <row r="54" spans="1:31" x14ac:dyDescent="0.3">
      <c r="A54" s="7">
        <v>46287</v>
      </c>
      <c r="B54" s="8">
        <v>0.29166666666666669</v>
      </c>
      <c r="C54" s="8">
        <v>0.30208333333333331</v>
      </c>
      <c r="D54" s="8">
        <v>0</v>
      </c>
      <c r="E54" s="9">
        <v>0.25</v>
      </c>
      <c r="F54">
        <v>35</v>
      </c>
      <c r="G54" t="s">
        <v>2803</v>
      </c>
      <c r="Q54" t="s">
        <v>812</v>
      </c>
      <c r="R54">
        <v>0</v>
      </c>
      <c r="S54">
        <v>0</v>
      </c>
      <c r="T54" s="10">
        <v>45.188929999999999</v>
      </c>
      <c r="U54" s="10">
        <v>5.7123470000000003</v>
      </c>
    </row>
    <row r="55" spans="1:31" x14ac:dyDescent="0.3">
      <c r="A55" s="7">
        <v>46287</v>
      </c>
      <c r="B55" s="8">
        <v>0.22222222222222221</v>
      </c>
      <c r="C55" s="8">
        <v>0.2638888888888889</v>
      </c>
      <c r="D55" s="8">
        <v>0</v>
      </c>
      <c r="E55" s="9">
        <v>1</v>
      </c>
      <c r="F55">
        <v>39</v>
      </c>
      <c r="G55" t="s">
        <v>961</v>
      </c>
      <c r="H55" s="8">
        <v>0.39861111111111108</v>
      </c>
      <c r="I55" s="8">
        <v>0.44097222222222221</v>
      </c>
      <c r="L55">
        <v>1.02</v>
      </c>
      <c r="M55">
        <v>1</v>
      </c>
      <c r="N55">
        <v>0.02</v>
      </c>
      <c r="O55" t="s">
        <v>1700</v>
      </c>
      <c r="P55" t="s">
        <v>523</v>
      </c>
      <c r="Q55" t="s">
        <v>523</v>
      </c>
      <c r="R55">
        <v>1</v>
      </c>
      <c r="S55">
        <v>0</v>
      </c>
      <c r="T55" s="10">
        <v>45.165317999999999</v>
      </c>
      <c r="U55" s="10">
        <v>5.7205139999999997</v>
      </c>
      <c r="AD55" t="s">
        <v>2733</v>
      </c>
      <c r="AE55" t="s">
        <v>2737</v>
      </c>
    </row>
    <row r="56" spans="1:31" x14ac:dyDescent="0.3">
      <c r="A56" s="7">
        <v>46287</v>
      </c>
      <c r="B56" s="8">
        <v>0.33333333333333331</v>
      </c>
      <c r="C56" s="8">
        <v>0.34722222222222221</v>
      </c>
      <c r="D56" s="8">
        <v>0</v>
      </c>
      <c r="E56" s="9">
        <v>0.33</v>
      </c>
      <c r="F56">
        <v>20</v>
      </c>
      <c r="G56" t="s">
        <v>950</v>
      </c>
      <c r="O56" t="s">
        <v>2691</v>
      </c>
      <c r="P56" t="s">
        <v>757</v>
      </c>
      <c r="Q56" t="s">
        <v>757</v>
      </c>
      <c r="R56">
        <v>0</v>
      </c>
      <c r="S56">
        <v>0</v>
      </c>
      <c r="T56" s="10">
        <v>45.191066999999997</v>
      </c>
      <c r="U56" s="10">
        <v>5.7225849999999996</v>
      </c>
      <c r="AD56" t="s">
        <v>2733</v>
      </c>
      <c r="AE56" t="s">
        <v>2737</v>
      </c>
    </row>
    <row r="57" spans="1:31" x14ac:dyDescent="0.3">
      <c r="A57" s="7">
        <v>46287</v>
      </c>
      <c r="B57" s="8">
        <v>0.29166666666666669</v>
      </c>
      <c r="C57" s="8">
        <v>0.2986111111111111</v>
      </c>
      <c r="D57" s="8">
        <v>0</v>
      </c>
      <c r="E57" s="9">
        <v>0.17</v>
      </c>
      <c r="F57">
        <v>210</v>
      </c>
      <c r="G57" t="s">
        <v>905</v>
      </c>
      <c r="O57" t="s">
        <v>2831</v>
      </c>
      <c r="P57" t="s">
        <v>63</v>
      </c>
      <c r="Q57" t="s">
        <v>2832</v>
      </c>
      <c r="R57">
        <v>0</v>
      </c>
      <c r="S57">
        <v>0</v>
      </c>
      <c r="T57" s="10">
        <v>45.185625999999999</v>
      </c>
      <c r="U57" s="10">
        <v>5.7211239999999997</v>
      </c>
      <c r="AD57" t="s">
        <v>2733</v>
      </c>
      <c r="AE57" t="s">
        <v>2734</v>
      </c>
    </row>
    <row r="58" spans="1:31" x14ac:dyDescent="0.3">
      <c r="A58" s="7">
        <v>46287</v>
      </c>
      <c r="B58" s="8">
        <v>0.29166666666666669</v>
      </c>
      <c r="C58" s="8">
        <v>0.30555555555555558</v>
      </c>
      <c r="D58" s="8">
        <v>0</v>
      </c>
      <c r="E58" s="9">
        <v>0.33</v>
      </c>
      <c r="F58">
        <v>86</v>
      </c>
      <c r="G58" t="s">
        <v>861</v>
      </c>
      <c r="H58" s="8">
        <v>0.27500000000000002</v>
      </c>
      <c r="I58" s="8">
        <v>0.27777777777777779</v>
      </c>
      <c r="L58" s="9">
        <v>7.0000000000000007E-2</v>
      </c>
      <c r="M58" s="9">
        <v>7.0000000000000007E-2</v>
      </c>
      <c r="N58" s="9">
        <v>-0.27</v>
      </c>
      <c r="O58" t="s">
        <v>3086</v>
      </c>
      <c r="P58" t="s">
        <v>748</v>
      </c>
      <c r="Q58" t="s">
        <v>3087</v>
      </c>
      <c r="R58">
        <v>0</v>
      </c>
      <c r="S58">
        <v>0</v>
      </c>
      <c r="T58" s="10">
        <v>45.187277999999999</v>
      </c>
      <c r="U58" s="10">
        <v>5.7462960000000001</v>
      </c>
      <c r="AD58" t="s">
        <v>2733</v>
      </c>
      <c r="AE58" t="s">
        <v>2734</v>
      </c>
    </row>
    <row r="59" spans="1:31" x14ac:dyDescent="0.3">
      <c r="A59" s="7">
        <v>46287</v>
      </c>
      <c r="B59" s="8">
        <v>0.33333333333333331</v>
      </c>
      <c r="C59" s="8">
        <v>0.39583333333333331</v>
      </c>
      <c r="D59" s="8">
        <v>0</v>
      </c>
      <c r="E59" s="9">
        <v>1.5</v>
      </c>
      <c r="F59">
        <v>29</v>
      </c>
      <c r="G59" t="s">
        <v>859</v>
      </c>
      <c r="O59" t="s">
        <v>2672</v>
      </c>
      <c r="P59" t="s">
        <v>360</v>
      </c>
      <c r="Q59" t="s">
        <v>360</v>
      </c>
      <c r="R59">
        <v>0</v>
      </c>
      <c r="S59">
        <v>0</v>
      </c>
      <c r="T59" s="10">
        <v>45.192559000000003</v>
      </c>
      <c r="U59" s="10">
        <v>5.7247250000000003</v>
      </c>
      <c r="AD59" t="s">
        <v>2733</v>
      </c>
      <c r="AE59" t="s">
        <v>2737</v>
      </c>
    </row>
    <row r="60" spans="1:31" x14ac:dyDescent="0.3">
      <c r="A60" s="7">
        <v>46287</v>
      </c>
      <c r="B60" s="8">
        <v>0.33333333333333331</v>
      </c>
      <c r="C60" s="8">
        <v>0.34722222222222221</v>
      </c>
      <c r="D60" s="8">
        <v>0</v>
      </c>
      <c r="E60" s="9">
        <v>0.33</v>
      </c>
      <c r="F60">
        <v>101</v>
      </c>
      <c r="G60" t="s">
        <v>945</v>
      </c>
      <c r="O60" t="s">
        <v>1735</v>
      </c>
      <c r="P60" t="s">
        <v>528</v>
      </c>
      <c r="Q60" t="s">
        <v>528</v>
      </c>
      <c r="R60">
        <v>0</v>
      </c>
      <c r="S60">
        <v>0</v>
      </c>
      <c r="T60" s="10">
        <v>45.179605000000002</v>
      </c>
      <c r="U60" s="10">
        <v>5.7066030000000003</v>
      </c>
      <c r="AD60" t="s">
        <v>2733</v>
      </c>
      <c r="AE60" t="s">
        <v>2737</v>
      </c>
    </row>
    <row r="61" spans="1:31" x14ac:dyDescent="0.3">
      <c r="A61" s="7">
        <v>46287</v>
      </c>
      <c r="B61" s="8">
        <v>0.30208333333333331</v>
      </c>
      <c r="C61" s="8">
        <v>0.32291666666666669</v>
      </c>
      <c r="D61" s="8">
        <v>0</v>
      </c>
      <c r="E61" s="9">
        <v>0.5</v>
      </c>
      <c r="F61">
        <v>56</v>
      </c>
      <c r="G61" t="s">
        <v>966</v>
      </c>
      <c r="H61" s="8">
        <v>0.45416666666666672</v>
      </c>
      <c r="I61" s="8">
        <v>0.47222222222222221</v>
      </c>
      <c r="L61" s="9">
        <v>0.43</v>
      </c>
      <c r="M61" s="9">
        <v>0.43</v>
      </c>
      <c r="N61" s="9">
        <v>-7.0000000000000007E-2</v>
      </c>
      <c r="O61" t="s">
        <v>2146</v>
      </c>
      <c r="P61" t="s">
        <v>510</v>
      </c>
      <c r="Q61" t="s">
        <v>510</v>
      </c>
      <c r="R61">
        <v>0</v>
      </c>
      <c r="S61">
        <v>0</v>
      </c>
      <c r="T61" s="10">
        <v>45.368639999999999</v>
      </c>
      <c r="U61" s="10">
        <v>5.5851119999999996</v>
      </c>
      <c r="AD61" t="s">
        <v>2733</v>
      </c>
      <c r="AE61" t="s">
        <v>2737</v>
      </c>
    </row>
    <row r="62" spans="1:31" x14ac:dyDescent="0.3">
      <c r="A62" s="7">
        <v>46287</v>
      </c>
      <c r="B62" s="8">
        <v>0.33333333333333331</v>
      </c>
      <c r="C62" s="8">
        <v>0.34722222222222221</v>
      </c>
      <c r="D62" s="8">
        <v>0</v>
      </c>
      <c r="E62" s="9">
        <v>0.33</v>
      </c>
      <c r="F62">
        <v>86</v>
      </c>
      <c r="G62" t="s">
        <v>861</v>
      </c>
      <c r="H62" s="8">
        <v>0.51388888888888884</v>
      </c>
      <c r="I62" s="8">
        <v>0.52708333333333335</v>
      </c>
      <c r="L62" s="9">
        <v>0.32</v>
      </c>
      <c r="M62" s="9">
        <v>0.33</v>
      </c>
      <c r="N62" s="9">
        <v>-0.02</v>
      </c>
      <c r="O62" t="s">
        <v>1970</v>
      </c>
      <c r="P62" t="s">
        <v>353</v>
      </c>
      <c r="Q62" t="s">
        <v>1972</v>
      </c>
      <c r="R62">
        <v>0</v>
      </c>
      <c r="S62">
        <v>0</v>
      </c>
      <c r="T62" s="10">
        <v>45.166998999999997</v>
      </c>
      <c r="U62" s="10">
        <v>5.7281519999999997</v>
      </c>
      <c r="AD62" t="s">
        <v>2733</v>
      </c>
      <c r="AE62" t="s">
        <v>2737</v>
      </c>
    </row>
    <row r="63" spans="1:31" x14ac:dyDescent="0.3">
      <c r="A63" s="7">
        <v>46287</v>
      </c>
      <c r="B63" s="8">
        <v>0.16666666666666671</v>
      </c>
      <c r="C63" s="8">
        <v>0.1736111111111111</v>
      </c>
      <c r="D63" s="8">
        <v>0</v>
      </c>
      <c r="E63" s="9">
        <v>0.17</v>
      </c>
      <c r="F63">
        <v>21</v>
      </c>
      <c r="G63" t="s">
        <v>2803</v>
      </c>
      <c r="Q63" t="s">
        <v>815</v>
      </c>
      <c r="R63">
        <v>0</v>
      </c>
      <c r="S63">
        <v>0</v>
      </c>
      <c r="T63" s="10">
        <v>45.191439000000003</v>
      </c>
      <c r="U63" s="10">
        <v>5.7271229999999997</v>
      </c>
    </row>
    <row r="64" spans="1:31" x14ac:dyDescent="0.3">
      <c r="A64" s="7">
        <v>46287</v>
      </c>
      <c r="B64" s="8">
        <v>0.22916666666666671</v>
      </c>
      <c r="C64" s="8">
        <v>0.27083333333333331</v>
      </c>
      <c r="D64" s="8">
        <v>0</v>
      </c>
      <c r="E64" s="9">
        <v>1</v>
      </c>
      <c r="F64">
        <v>83</v>
      </c>
      <c r="G64" t="s">
        <v>975</v>
      </c>
      <c r="H64" s="8">
        <v>0.30416666666666659</v>
      </c>
      <c r="I64" s="8">
        <v>0.33263888888888887</v>
      </c>
      <c r="L64" s="9">
        <v>0.68</v>
      </c>
      <c r="M64" s="9">
        <v>0.68</v>
      </c>
      <c r="N64" s="9">
        <v>-0.32</v>
      </c>
      <c r="O64" t="s">
        <v>2371</v>
      </c>
      <c r="P64" t="s">
        <v>602</v>
      </c>
      <c r="Q64" t="s">
        <v>602</v>
      </c>
      <c r="R64">
        <v>0</v>
      </c>
      <c r="S64">
        <v>0</v>
      </c>
      <c r="T64" s="10">
        <v>45.364722</v>
      </c>
      <c r="U64" s="10">
        <v>5.6031880000000003</v>
      </c>
      <c r="AD64" t="s">
        <v>2733</v>
      </c>
      <c r="AE64" t="s">
        <v>2737</v>
      </c>
    </row>
    <row r="65" spans="1:31" x14ac:dyDescent="0.3">
      <c r="A65" s="7">
        <v>46287</v>
      </c>
      <c r="B65" s="8">
        <v>0.33333333333333331</v>
      </c>
      <c r="C65" s="8">
        <v>0.34722222222222221</v>
      </c>
      <c r="D65" s="8">
        <v>0</v>
      </c>
      <c r="E65" s="9">
        <v>0.33</v>
      </c>
      <c r="F65">
        <v>201</v>
      </c>
      <c r="G65" t="s">
        <v>946</v>
      </c>
      <c r="O65" t="s">
        <v>2466</v>
      </c>
      <c r="P65" t="s">
        <v>797</v>
      </c>
      <c r="Q65" t="s">
        <v>2468</v>
      </c>
      <c r="R65">
        <v>0</v>
      </c>
      <c r="S65">
        <v>0</v>
      </c>
      <c r="T65" s="10">
        <v>45.201144999999997</v>
      </c>
      <c r="U65" s="10">
        <v>5.706251</v>
      </c>
      <c r="AD65" t="s">
        <v>2733</v>
      </c>
      <c r="AE65" t="s">
        <v>2737</v>
      </c>
    </row>
    <row r="66" spans="1:31" x14ac:dyDescent="0.3">
      <c r="A66" s="7">
        <v>46287</v>
      </c>
      <c r="B66" s="8">
        <v>0.33333333333333331</v>
      </c>
      <c r="C66" s="8">
        <v>0.34722222222222221</v>
      </c>
      <c r="D66" s="8">
        <v>0</v>
      </c>
      <c r="E66" s="9">
        <v>0.33</v>
      </c>
      <c r="F66">
        <v>37</v>
      </c>
      <c r="G66" t="s">
        <v>2803</v>
      </c>
      <c r="Q66" t="s">
        <v>2838</v>
      </c>
      <c r="R66">
        <v>0</v>
      </c>
      <c r="S66">
        <v>0</v>
      </c>
      <c r="T66" s="10">
        <v>45.181372000000003</v>
      </c>
      <c r="U66" s="10">
        <v>5.7330990000000002</v>
      </c>
    </row>
    <row r="67" spans="1:31" x14ac:dyDescent="0.3">
      <c r="A67" s="7">
        <v>46287</v>
      </c>
      <c r="B67" s="8">
        <v>0.33333333333333331</v>
      </c>
      <c r="C67" s="8">
        <v>0.37847222222222221</v>
      </c>
      <c r="D67" s="8">
        <v>0</v>
      </c>
      <c r="E67" s="9">
        <v>1.08</v>
      </c>
      <c r="F67">
        <v>76</v>
      </c>
      <c r="G67" t="s">
        <v>863</v>
      </c>
      <c r="O67" t="s">
        <v>862</v>
      </c>
      <c r="P67" t="s">
        <v>810</v>
      </c>
      <c r="Q67" t="s">
        <v>810</v>
      </c>
      <c r="R67">
        <v>0</v>
      </c>
      <c r="S67">
        <v>0</v>
      </c>
      <c r="T67" s="10">
        <v>45.190103000000001</v>
      </c>
      <c r="U67" s="10">
        <v>5.7168659999999996</v>
      </c>
      <c r="AD67" t="s">
        <v>2733</v>
      </c>
      <c r="AE67" t="s">
        <v>2737</v>
      </c>
    </row>
    <row r="68" spans="1:31" x14ac:dyDescent="0.3">
      <c r="A68" s="7">
        <v>46287</v>
      </c>
      <c r="B68" s="8">
        <v>0.33333333333333331</v>
      </c>
      <c r="C68" s="8">
        <v>0.34722222222222221</v>
      </c>
      <c r="D68" s="8">
        <v>0</v>
      </c>
      <c r="E68" s="9">
        <v>0.33</v>
      </c>
      <c r="F68">
        <v>48</v>
      </c>
      <c r="G68" t="s">
        <v>951</v>
      </c>
      <c r="O68" t="s">
        <v>1336</v>
      </c>
      <c r="P68" t="s">
        <v>493</v>
      </c>
      <c r="Q68" t="s">
        <v>493</v>
      </c>
      <c r="R68">
        <v>0</v>
      </c>
      <c r="S68">
        <v>0</v>
      </c>
      <c r="T68" s="10">
        <v>45.220550000000003</v>
      </c>
      <c r="U68" s="10">
        <v>5.7636180000000001</v>
      </c>
      <c r="AD68" t="s">
        <v>2733</v>
      </c>
      <c r="AE68" t="s">
        <v>2737</v>
      </c>
    </row>
    <row r="69" spans="1:31" x14ac:dyDescent="0.3">
      <c r="A69" s="7">
        <v>46287</v>
      </c>
      <c r="B69" s="8">
        <v>0.16666666666666671</v>
      </c>
      <c r="C69" s="8">
        <v>0.18055555555555561</v>
      </c>
      <c r="D69" s="8">
        <v>0</v>
      </c>
      <c r="E69" s="9">
        <v>0.33</v>
      </c>
      <c r="F69">
        <v>85</v>
      </c>
      <c r="G69" t="s">
        <v>866</v>
      </c>
      <c r="H69" s="8">
        <v>0.42638888888888887</v>
      </c>
      <c r="I69" s="8">
        <v>0.4284722222222222</v>
      </c>
      <c r="L69">
        <v>0.05</v>
      </c>
      <c r="M69">
        <v>0.05</v>
      </c>
      <c r="N69">
        <v>-0.28000000000000003</v>
      </c>
      <c r="O69" t="s">
        <v>2854</v>
      </c>
      <c r="P69" t="s">
        <v>485</v>
      </c>
      <c r="Q69" t="s">
        <v>2855</v>
      </c>
      <c r="R69">
        <v>0</v>
      </c>
      <c r="S69">
        <v>0</v>
      </c>
      <c r="T69" s="10">
        <v>45.216084000000002</v>
      </c>
      <c r="U69" s="10">
        <v>5.7850859999999997</v>
      </c>
      <c r="AD69" t="s">
        <v>2733</v>
      </c>
      <c r="AE69" t="s">
        <v>2734</v>
      </c>
    </row>
    <row r="70" spans="1:31" x14ac:dyDescent="0.3">
      <c r="A70" s="7">
        <v>46287</v>
      </c>
      <c r="B70" s="8">
        <v>0.33333333333333331</v>
      </c>
      <c r="C70" s="8">
        <v>0.34722222222222221</v>
      </c>
      <c r="D70" s="8">
        <v>0</v>
      </c>
      <c r="E70" s="9">
        <v>0.33</v>
      </c>
      <c r="F70">
        <v>100</v>
      </c>
      <c r="G70" t="s">
        <v>967</v>
      </c>
      <c r="H70" s="8">
        <v>0.36875000000000002</v>
      </c>
      <c r="L70">
        <v>-8.85</v>
      </c>
      <c r="O70" t="s">
        <v>2073</v>
      </c>
      <c r="P70" t="s">
        <v>155</v>
      </c>
      <c r="Q70" t="s">
        <v>2075</v>
      </c>
      <c r="R70">
        <v>0</v>
      </c>
      <c r="S70">
        <v>0</v>
      </c>
      <c r="T70" s="10">
        <v>45.187305000000002</v>
      </c>
      <c r="U70" s="10">
        <v>5.7191090000000004</v>
      </c>
      <c r="AD70" t="s">
        <v>2733</v>
      </c>
      <c r="AE70" t="s">
        <v>2737</v>
      </c>
    </row>
    <row r="71" spans="1:31" x14ac:dyDescent="0.3">
      <c r="A71" s="7">
        <v>46287</v>
      </c>
      <c r="B71" s="8">
        <v>0.33333333333333331</v>
      </c>
      <c r="C71" s="8">
        <v>0.34722222222222221</v>
      </c>
      <c r="D71" s="8">
        <v>0</v>
      </c>
      <c r="E71" s="9">
        <v>0.33</v>
      </c>
      <c r="F71">
        <v>46</v>
      </c>
      <c r="G71" t="s">
        <v>963</v>
      </c>
      <c r="O71" t="s">
        <v>2350</v>
      </c>
      <c r="P71" t="s">
        <v>176</v>
      </c>
      <c r="Q71" t="s">
        <v>176</v>
      </c>
      <c r="R71">
        <v>0</v>
      </c>
      <c r="S71">
        <v>0</v>
      </c>
      <c r="T71" s="10">
        <v>45.179839999999999</v>
      </c>
      <c r="U71" s="10">
        <v>5.7082069999999998</v>
      </c>
      <c r="AD71" t="s">
        <v>2733</v>
      </c>
      <c r="AE71" t="s">
        <v>2737</v>
      </c>
    </row>
    <row r="72" spans="1:31" x14ac:dyDescent="0.3">
      <c r="A72" s="7">
        <v>46287</v>
      </c>
      <c r="B72" s="8">
        <v>0.58333333333333337</v>
      </c>
      <c r="C72" s="8">
        <v>0.60069444444444442</v>
      </c>
      <c r="D72" s="8">
        <v>0</v>
      </c>
      <c r="E72" s="9">
        <v>0.42</v>
      </c>
      <c r="F72">
        <v>65</v>
      </c>
      <c r="G72" t="s">
        <v>870</v>
      </c>
      <c r="H72" s="8">
        <v>0.51597222222222228</v>
      </c>
      <c r="I72" s="8">
        <v>0.52916666666666667</v>
      </c>
      <c r="L72">
        <v>0.32</v>
      </c>
      <c r="M72">
        <v>0.32</v>
      </c>
      <c r="N72">
        <v>-0.1</v>
      </c>
      <c r="O72" t="s">
        <v>2033</v>
      </c>
      <c r="P72" t="s">
        <v>770</v>
      </c>
      <c r="Q72" t="s">
        <v>2035</v>
      </c>
      <c r="R72">
        <v>0</v>
      </c>
      <c r="S72">
        <v>0</v>
      </c>
      <c r="T72" s="10">
        <v>45.181204999999999</v>
      </c>
      <c r="U72" s="10">
        <v>5.689368</v>
      </c>
      <c r="AD72" t="s">
        <v>2733</v>
      </c>
      <c r="AE72" t="s">
        <v>2737</v>
      </c>
    </row>
    <row r="73" spans="1:31" x14ac:dyDescent="0.3">
      <c r="A73" s="7">
        <v>46287</v>
      </c>
      <c r="B73" s="8">
        <v>0.19791666666666671</v>
      </c>
      <c r="C73" s="8">
        <v>0.2048611111111111</v>
      </c>
      <c r="D73" s="8">
        <v>0</v>
      </c>
      <c r="E73" s="9">
        <v>0.17</v>
      </c>
      <c r="F73">
        <v>103</v>
      </c>
      <c r="G73" t="s">
        <v>962</v>
      </c>
      <c r="H73" s="8"/>
      <c r="I73" s="8"/>
      <c r="L73" s="9"/>
      <c r="M73" s="9"/>
      <c r="N73" s="9"/>
      <c r="O73" t="s">
        <v>3538</v>
      </c>
      <c r="P73" t="s">
        <v>289</v>
      </c>
      <c r="Q73" t="s">
        <v>3539</v>
      </c>
      <c r="R73">
        <v>0</v>
      </c>
      <c r="S73">
        <v>0</v>
      </c>
      <c r="T73" s="10">
        <v>45.364960000000004</v>
      </c>
      <c r="U73" s="10">
        <v>5.5936700000000004</v>
      </c>
      <c r="AD73" t="s">
        <v>2733</v>
      </c>
      <c r="AE73" t="s">
        <v>2734</v>
      </c>
    </row>
    <row r="74" spans="1:31" x14ac:dyDescent="0.3">
      <c r="A74" s="7">
        <v>46287</v>
      </c>
      <c r="B74" s="8">
        <v>0.29166666666666669</v>
      </c>
      <c r="C74" s="8">
        <v>0.2986111111111111</v>
      </c>
      <c r="D74" s="8">
        <v>0</v>
      </c>
      <c r="E74" s="9">
        <v>0.17</v>
      </c>
      <c r="F74">
        <v>82</v>
      </c>
      <c r="G74" t="s">
        <v>954</v>
      </c>
      <c r="H74" s="8"/>
      <c r="L74" s="9"/>
      <c r="O74" t="s">
        <v>2858</v>
      </c>
      <c r="P74" t="s">
        <v>691</v>
      </c>
      <c r="Q74" t="s">
        <v>2859</v>
      </c>
      <c r="R74">
        <v>0</v>
      </c>
      <c r="S74">
        <v>0</v>
      </c>
      <c r="T74" s="10">
        <v>45.205657000000002</v>
      </c>
      <c r="U74" s="10">
        <v>5.7738750000000003</v>
      </c>
      <c r="AD74" t="s">
        <v>2733</v>
      </c>
      <c r="AE74" t="s">
        <v>2734</v>
      </c>
    </row>
    <row r="75" spans="1:31" x14ac:dyDescent="0.3">
      <c r="A75" s="7">
        <v>46287</v>
      </c>
      <c r="B75" s="8">
        <v>0.16666666666666671</v>
      </c>
      <c r="C75" s="8">
        <v>0.18055555555555561</v>
      </c>
      <c r="D75" s="8">
        <v>0</v>
      </c>
      <c r="E75" s="9">
        <v>0.33</v>
      </c>
      <c r="F75">
        <v>91</v>
      </c>
      <c r="G75" t="s">
        <v>971</v>
      </c>
      <c r="O75" t="s">
        <v>2869</v>
      </c>
      <c r="P75" t="s">
        <v>117</v>
      </c>
      <c r="Q75" t="s">
        <v>2870</v>
      </c>
      <c r="R75">
        <v>0</v>
      </c>
      <c r="S75">
        <v>0</v>
      </c>
      <c r="T75" s="10">
        <v>45.190074000000003</v>
      </c>
      <c r="U75" s="10">
        <v>5.7279980000000004</v>
      </c>
      <c r="AD75" t="s">
        <v>2733</v>
      </c>
      <c r="AE75" t="s">
        <v>2734</v>
      </c>
    </row>
    <row r="76" spans="1:31" x14ac:dyDescent="0.3">
      <c r="A76" s="7">
        <v>46287</v>
      </c>
      <c r="B76" s="8">
        <v>0.25347222222222221</v>
      </c>
      <c r="C76" s="8">
        <v>0.2673611111111111</v>
      </c>
      <c r="D76" s="8">
        <v>0</v>
      </c>
      <c r="E76" s="9">
        <v>0.33</v>
      </c>
      <c r="F76">
        <v>13</v>
      </c>
      <c r="G76" t="s">
        <v>2730</v>
      </c>
      <c r="H76" s="8"/>
      <c r="I76" s="8"/>
      <c r="L76" s="9"/>
      <c r="M76" s="9"/>
      <c r="N76" s="9"/>
      <c r="O76" t="s">
        <v>3035</v>
      </c>
      <c r="P76" t="s">
        <v>683</v>
      </c>
      <c r="Q76" t="s">
        <v>3036</v>
      </c>
      <c r="R76">
        <v>0</v>
      </c>
      <c r="S76">
        <v>0</v>
      </c>
      <c r="T76" s="10">
        <v>45.196936999999998</v>
      </c>
      <c r="U76" s="10">
        <v>5.6979059999999997</v>
      </c>
      <c r="AD76" t="s">
        <v>2733</v>
      </c>
      <c r="AE76" t="s">
        <v>2734</v>
      </c>
    </row>
    <row r="77" spans="1:31" x14ac:dyDescent="0.3">
      <c r="A77" s="7">
        <v>46287</v>
      </c>
      <c r="B77" s="8">
        <v>0.33333333333333331</v>
      </c>
      <c r="C77" s="8">
        <v>0.37847222222222221</v>
      </c>
      <c r="D77" s="8">
        <v>0</v>
      </c>
      <c r="E77" s="9">
        <v>1.08</v>
      </c>
      <c r="F77">
        <v>91</v>
      </c>
      <c r="G77" t="s">
        <v>971</v>
      </c>
      <c r="O77" t="s">
        <v>2252</v>
      </c>
      <c r="P77" t="s">
        <v>131</v>
      </c>
      <c r="Q77" t="s">
        <v>131</v>
      </c>
      <c r="R77">
        <v>0</v>
      </c>
      <c r="S77">
        <v>0</v>
      </c>
      <c r="T77" s="10">
        <v>45.190066999999999</v>
      </c>
      <c r="U77" s="10">
        <v>5.7276720000000001</v>
      </c>
      <c r="AD77" t="s">
        <v>2733</v>
      </c>
      <c r="AE77" t="s">
        <v>2737</v>
      </c>
    </row>
    <row r="78" spans="1:31" x14ac:dyDescent="0.3">
      <c r="A78" s="7">
        <v>46287</v>
      </c>
      <c r="B78" s="8">
        <v>0.16666666666666671</v>
      </c>
      <c r="C78" s="8">
        <v>0.18055555555555561</v>
      </c>
      <c r="D78" s="8">
        <v>0</v>
      </c>
      <c r="E78" s="9">
        <v>0.33</v>
      </c>
      <c r="F78">
        <v>52</v>
      </c>
      <c r="G78" t="s">
        <v>847</v>
      </c>
      <c r="O78" t="s">
        <v>2873</v>
      </c>
      <c r="P78" t="s">
        <v>335</v>
      </c>
      <c r="Q78" t="s">
        <v>2874</v>
      </c>
      <c r="R78">
        <v>0</v>
      </c>
      <c r="S78">
        <v>0</v>
      </c>
      <c r="T78" s="10">
        <v>45.172060000000002</v>
      </c>
      <c r="U78" s="10">
        <v>5.7222600000000003</v>
      </c>
      <c r="AD78" t="s">
        <v>2733</v>
      </c>
      <c r="AE78" t="s">
        <v>2734</v>
      </c>
    </row>
    <row r="79" spans="1:31" x14ac:dyDescent="0.3">
      <c r="A79" s="7">
        <v>46287</v>
      </c>
      <c r="B79" s="8">
        <v>0.25</v>
      </c>
      <c r="C79" s="8">
        <v>0.26041666666666669</v>
      </c>
      <c r="D79" s="8">
        <v>0</v>
      </c>
      <c r="E79" s="9">
        <v>0.25</v>
      </c>
      <c r="F79">
        <v>91</v>
      </c>
      <c r="G79" t="s">
        <v>971</v>
      </c>
      <c r="O79" t="s">
        <v>2871</v>
      </c>
      <c r="P79" t="s">
        <v>71</v>
      </c>
      <c r="Q79" t="s">
        <v>2872</v>
      </c>
      <c r="R79">
        <v>0</v>
      </c>
      <c r="S79">
        <v>0</v>
      </c>
      <c r="T79" s="10">
        <v>45.187721000000003</v>
      </c>
      <c r="U79" s="10">
        <v>5.7222999999999997</v>
      </c>
      <c r="AD79" t="s">
        <v>2733</v>
      </c>
      <c r="AE79" t="s">
        <v>2734</v>
      </c>
    </row>
    <row r="80" spans="1:31" x14ac:dyDescent="0.3">
      <c r="A80" s="7">
        <v>46287</v>
      </c>
      <c r="B80" s="8">
        <v>0.16666666666666671</v>
      </c>
      <c r="C80" s="8">
        <v>0.18055555555555561</v>
      </c>
      <c r="D80" s="8">
        <v>0</v>
      </c>
      <c r="E80" s="9">
        <v>0.33</v>
      </c>
      <c r="F80">
        <v>76</v>
      </c>
      <c r="G80" t="s">
        <v>965</v>
      </c>
      <c r="H80" s="8">
        <v>0.20902777777777781</v>
      </c>
      <c r="I80" s="8">
        <v>0.20902777777777781</v>
      </c>
      <c r="O80" t="s">
        <v>2907</v>
      </c>
      <c r="P80" t="s">
        <v>585</v>
      </c>
      <c r="Q80" t="s">
        <v>2908</v>
      </c>
      <c r="R80">
        <v>0</v>
      </c>
      <c r="S80">
        <v>0</v>
      </c>
      <c r="T80" s="10">
        <v>45.146318999999998</v>
      </c>
      <c r="U80" s="10">
        <v>5.7044100000000002</v>
      </c>
      <c r="AD80" t="s">
        <v>2733</v>
      </c>
      <c r="AE80" t="s">
        <v>2734</v>
      </c>
    </row>
    <row r="81" spans="1:31" x14ac:dyDescent="0.3">
      <c r="A81" s="7">
        <v>46287</v>
      </c>
      <c r="B81" s="8">
        <v>0.33333333333333331</v>
      </c>
      <c r="C81" s="8">
        <v>0.35416666666666669</v>
      </c>
      <c r="D81" s="8">
        <v>0</v>
      </c>
      <c r="E81" s="9">
        <v>0.5</v>
      </c>
      <c r="F81">
        <v>86</v>
      </c>
      <c r="G81" t="s">
        <v>861</v>
      </c>
      <c r="H81" s="8">
        <v>0.5625</v>
      </c>
      <c r="I81" s="8">
        <v>0.58194444444444449</v>
      </c>
      <c r="L81">
        <v>0.47</v>
      </c>
      <c r="M81">
        <v>0.5</v>
      </c>
      <c r="N81">
        <v>-0.03</v>
      </c>
      <c r="O81" t="s">
        <v>1438</v>
      </c>
      <c r="P81" t="s">
        <v>431</v>
      </c>
      <c r="Q81" t="s">
        <v>431</v>
      </c>
      <c r="R81">
        <v>0</v>
      </c>
      <c r="S81">
        <v>0</v>
      </c>
      <c r="T81" s="10">
        <v>45.148544999999999</v>
      </c>
      <c r="U81" s="10">
        <v>5.704593</v>
      </c>
      <c r="AD81" t="s">
        <v>2733</v>
      </c>
      <c r="AE81" t="s">
        <v>2737</v>
      </c>
    </row>
    <row r="82" spans="1:31" x14ac:dyDescent="0.3">
      <c r="A82" s="7">
        <v>46287</v>
      </c>
      <c r="B82" s="8">
        <v>0.33333333333333331</v>
      </c>
      <c r="C82" s="8">
        <v>0.34722222222222221</v>
      </c>
      <c r="D82" s="8">
        <v>0</v>
      </c>
      <c r="E82" s="9">
        <v>0.33</v>
      </c>
      <c r="F82">
        <v>20</v>
      </c>
      <c r="G82" t="s">
        <v>950</v>
      </c>
      <c r="O82" t="s">
        <v>1373</v>
      </c>
      <c r="P82" t="s">
        <v>153</v>
      </c>
      <c r="Q82" t="s">
        <v>153</v>
      </c>
      <c r="R82">
        <v>0</v>
      </c>
      <c r="S82">
        <v>0</v>
      </c>
      <c r="T82" s="10">
        <v>45.190181000000003</v>
      </c>
      <c r="U82" s="10">
        <v>5.7254589999999999</v>
      </c>
      <c r="AD82" t="s">
        <v>2733</v>
      </c>
      <c r="AE82" t="s">
        <v>2737</v>
      </c>
    </row>
    <row r="83" spans="1:31" x14ac:dyDescent="0.3">
      <c r="A83" s="7">
        <v>46287</v>
      </c>
      <c r="B83" s="8">
        <v>0.16666666666666671</v>
      </c>
      <c r="C83" s="8">
        <v>0.18055555555555561</v>
      </c>
      <c r="D83" s="8">
        <v>0</v>
      </c>
      <c r="E83" s="9">
        <v>0.33</v>
      </c>
      <c r="F83">
        <v>28</v>
      </c>
      <c r="G83" t="s">
        <v>914</v>
      </c>
      <c r="H83" s="8">
        <v>0.2298611111111111</v>
      </c>
      <c r="I83" s="8">
        <v>0.54097222222222219</v>
      </c>
      <c r="L83">
        <v>7.47</v>
      </c>
      <c r="M83">
        <v>7.47</v>
      </c>
      <c r="N83">
        <v>7.13</v>
      </c>
      <c r="O83" t="s">
        <v>3442</v>
      </c>
      <c r="P83" t="s">
        <v>375</v>
      </c>
      <c r="Q83" t="s">
        <v>3443</v>
      </c>
      <c r="R83">
        <v>0</v>
      </c>
      <c r="S83">
        <v>0</v>
      </c>
      <c r="T83" s="10">
        <v>45.164785000000002</v>
      </c>
      <c r="U83" s="10">
        <v>5.725244</v>
      </c>
      <c r="AD83" t="s">
        <v>2733</v>
      </c>
      <c r="AE83" t="s">
        <v>2734</v>
      </c>
    </row>
    <row r="84" spans="1:31" x14ac:dyDescent="0.3">
      <c r="A84" s="7">
        <v>46287</v>
      </c>
      <c r="B84" s="8">
        <v>0.3576388888888889</v>
      </c>
      <c r="C84" s="8">
        <v>0.3923611111111111</v>
      </c>
      <c r="D84" s="8">
        <v>0</v>
      </c>
      <c r="E84" s="9">
        <v>0.83</v>
      </c>
      <c r="F84">
        <v>56</v>
      </c>
      <c r="G84" t="s">
        <v>966</v>
      </c>
      <c r="H84" s="8">
        <v>0.48333333333333328</v>
      </c>
      <c r="I84" s="8">
        <v>0.50486111111111109</v>
      </c>
      <c r="L84">
        <v>0.52</v>
      </c>
      <c r="M84">
        <v>0.52</v>
      </c>
      <c r="N84">
        <v>-0.32</v>
      </c>
      <c r="O84" t="s">
        <v>2662</v>
      </c>
      <c r="P84" t="s">
        <v>328</v>
      </c>
      <c r="Q84" t="s">
        <v>328</v>
      </c>
      <c r="R84">
        <v>0</v>
      </c>
      <c r="S84">
        <v>0</v>
      </c>
      <c r="T84" s="10">
        <v>45.363025</v>
      </c>
      <c r="U84" s="10">
        <v>5.5821949999999996</v>
      </c>
      <c r="AD84" t="s">
        <v>2733</v>
      </c>
      <c r="AE84" t="s">
        <v>2737</v>
      </c>
    </row>
    <row r="85" spans="1:31" x14ac:dyDescent="0.3">
      <c r="A85" s="7">
        <v>46287</v>
      </c>
      <c r="B85" s="8">
        <v>0.33333333333333331</v>
      </c>
      <c r="C85" s="8">
        <v>0.3611111111111111</v>
      </c>
      <c r="D85" s="8">
        <v>0</v>
      </c>
      <c r="E85" s="9">
        <v>0.67</v>
      </c>
      <c r="F85">
        <v>61</v>
      </c>
      <c r="G85" t="s">
        <v>886</v>
      </c>
      <c r="O85" t="s">
        <v>2048</v>
      </c>
      <c r="P85" t="s">
        <v>550</v>
      </c>
      <c r="Q85" t="s">
        <v>2050</v>
      </c>
      <c r="R85">
        <v>0</v>
      </c>
      <c r="S85">
        <v>0</v>
      </c>
      <c r="T85" s="10">
        <v>45.174304999999997</v>
      </c>
      <c r="U85" s="10">
        <v>5.7383240000000004</v>
      </c>
      <c r="AD85" t="s">
        <v>2733</v>
      </c>
      <c r="AE85" t="s">
        <v>2737</v>
      </c>
    </row>
    <row r="86" spans="1:31" x14ac:dyDescent="0.3">
      <c r="A86" s="7">
        <v>46287</v>
      </c>
      <c r="B86" s="8">
        <v>0.16666666666666671</v>
      </c>
      <c r="C86" s="8">
        <v>0.18055555555555561</v>
      </c>
      <c r="D86" s="8">
        <v>0</v>
      </c>
      <c r="E86" s="9">
        <v>0.33</v>
      </c>
      <c r="F86">
        <v>40</v>
      </c>
      <c r="G86" t="s">
        <v>960</v>
      </c>
      <c r="H86" s="8"/>
      <c r="I86" s="8"/>
      <c r="O86" t="s">
        <v>2905</v>
      </c>
      <c r="P86" t="s">
        <v>432</v>
      </c>
      <c r="Q86" t="s">
        <v>2906</v>
      </c>
      <c r="R86">
        <v>0</v>
      </c>
      <c r="S86">
        <v>0</v>
      </c>
      <c r="T86" s="10">
        <v>45.212797000000002</v>
      </c>
      <c r="U86" s="10">
        <v>5.6987719999999999</v>
      </c>
      <c r="AD86" t="s">
        <v>2733</v>
      </c>
      <c r="AE86" t="s">
        <v>2734</v>
      </c>
    </row>
    <row r="87" spans="1:31" x14ac:dyDescent="0.3">
      <c r="A87" s="7">
        <v>46287</v>
      </c>
      <c r="B87" s="8">
        <v>0.33333333333333331</v>
      </c>
      <c r="C87" s="8">
        <v>0.37847222222222221</v>
      </c>
      <c r="D87" s="8">
        <v>0</v>
      </c>
      <c r="E87" s="9">
        <v>1.08</v>
      </c>
      <c r="F87">
        <v>15</v>
      </c>
      <c r="G87" t="s">
        <v>956</v>
      </c>
      <c r="O87" t="s">
        <v>1312</v>
      </c>
      <c r="P87" t="s">
        <v>621</v>
      </c>
      <c r="Q87" t="s">
        <v>1315</v>
      </c>
      <c r="R87">
        <v>0</v>
      </c>
      <c r="S87">
        <v>0</v>
      </c>
      <c r="T87" s="10">
        <v>45.187759999999997</v>
      </c>
      <c r="U87" s="10">
        <v>5.7534210000000003</v>
      </c>
      <c r="AD87" t="s">
        <v>2733</v>
      </c>
      <c r="AE87" t="s">
        <v>2737</v>
      </c>
    </row>
    <row r="88" spans="1:31" x14ac:dyDescent="0.3">
      <c r="A88" s="7">
        <v>46287</v>
      </c>
      <c r="B88" s="8">
        <v>0.25</v>
      </c>
      <c r="C88" s="8">
        <v>0.26041666666666669</v>
      </c>
      <c r="D88" s="8">
        <v>0</v>
      </c>
      <c r="E88" s="9">
        <v>0.25</v>
      </c>
      <c r="F88">
        <v>91</v>
      </c>
      <c r="G88" t="s">
        <v>971</v>
      </c>
      <c r="H88" s="8"/>
      <c r="I88" s="8"/>
      <c r="L88" s="9"/>
      <c r="M88" s="9"/>
      <c r="N88" s="9"/>
      <c r="O88" t="s">
        <v>2899</v>
      </c>
      <c r="P88" t="s">
        <v>261</v>
      </c>
      <c r="Q88" t="s">
        <v>2900</v>
      </c>
      <c r="R88">
        <v>0</v>
      </c>
      <c r="S88">
        <v>0</v>
      </c>
      <c r="T88" s="10">
        <v>45.188276000000002</v>
      </c>
      <c r="U88" s="10">
        <v>5.7171810000000001</v>
      </c>
      <c r="AD88" t="s">
        <v>2733</v>
      </c>
      <c r="AE88" t="s">
        <v>2734</v>
      </c>
    </row>
    <row r="89" spans="1:31" x14ac:dyDescent="0.3">
      <c r="A89" s="7">
        <v>46287</v>
      </c>
      <c r="B89" s="8">
        <v>0.16666666666666671</v>
      </c>
      <c r="C89" s="8">
        <v>0.18055555555555561</v>
      </c>
      <c r="D89" s="8">
        <v>0</v>
      </c>
      <c r="E89" s="9">
        <v>0.33</v>
      </c>
      <c r="F89">
        <v>20</v>
      </c>
      <c r="G89" t="s">
        <v>950</v>
      </c>
      <c r="O89" t="s">
        <v>3046</v>
      </c>
      <c r="P89" t="s">
        <v>116</v>
      </c>
      <c r="Q89" t="s">
        <v>3047</v>
      </c>
      <c r="R89">
        <v>0</v>
      </c>
      <c r="S89">
        <v>0</v>
      </c>
      <c r="T89" s="10">
        <v>45.178801999999997</v>
      </c>
      <c r="U89" s="10">
        <v>5.7273579999999997</v>
      </c>
      <c r="AD89" t="s">
        <v>2733</v>
      </c>
      <c r="AE89" t="s">
        <v>2734</v>
      </c>
    </row>
    <row r="90" spans="1:31" x14ac:dyDescent="0.3">
      <c r="A90" s="7">
        <v>46287</v>
      </c>
      <c r="B90" s="8">
        <v>0.26041666666666669</v>
      </c>
      <c r="C90" s="8">
        <v>0.28472222222222221</v>
      </c>
      <c r="D90" s="8">
        <v>0</v>
      </c>
      <c r="E90" s="9">
        <v>0.57999999999999996</v>
      </c>
      <c r="F90">
        <v>23</v>
      </c>
      <c r="G90" t="s">
        <v>957</v>
      </c>
      <c r="H90" s="8">
        <v>0.35138888888888892</v>
      </c>
      <c r="I90" s="8">
        <v>0.3527777777777778</v>
      </c>
      <c r="L90">
        <v>0.03</v>
      </c>
      <c r="M90">
        <v>0.03</v>
      </c>
      <c r="N90">
        <v>-0.55000000000000004</v>
      </c>
      <c r="O90" t="s">
        <v>2144</v>
      </c>
      <c r="P90" t="s">
        <v>561</v>
      </c>
      <c r="Q90" t="s">
        <v>561</v>
      </c>
      <c r="R90">
        <v>0</v>
      </c>
      <c r="S90">
        <v>0</v>
      </c>
      <c r="T90" s="10">
        <v>45.197319</v>
      </c>
      <c r="U90" s="10">
        <v>5.7400260000000003</v>
      </c>
      <c r="AD90" t="s">
        <v>2733</v>
      </c>
      <c r="AE90" t="s">
        <v>2737</v>
      </c>
    </row>
    <row r="91" spans="1:31" x14ac:dyDescent="0.3">
      <c r="A91" s="7">
        <v>46287</v>
      </c>
      <c r="B91" s="8">
        <v>0.33333333333333331</v>
      </c>
      <c r="C91" s="8">
        <v>0.34722222222222221</v>
      </c>
      <c r="D91" s="8">
        <v>0</v>
      </c>
      <c r="E91" s="9">
        <v>0.33</v>
      </c>
      <c r="F91">
        <v>19</v>
      </c>
      <c r="G91" t="s">
        <v>982</v>
      </c>
      <c r="O91" t="s">
        <v>1909</v>
      </c>
      <c r="P91" t="s">
        <v>488</v>
      </c>
      <c r="Q91" t="s">
        <v>1911</v>
      </c>
      <c r="R91">
        <v>0</v>
      </c>
      <c r="S91">
        <v>0</v>
      </c>
      <c r="T91" s="10">
        <v>45.081518000000003</v>
      </c>
      <c r="U91" s="10">
        <v>5.7728349999999997</v>
      </c>
      <c r="AD91" t="s">
        <v>2733</v>
      </c>
      <c r="AE91" t="s">
        <v>2737</v>
      </c>
    </row>
    <row r="92" spans="1:31" x14ac:dyDescent="0.3">
      <c r="A92" s="7">
        <v>46287</v>
      </c>
      <c r="B92" s="8">
        <v>0.25</v>
      </c>
      <c r="C92" s="8">
        <v>0.26041666666666669</v>
      </c>
      <c r="D92" s="8">
        <v>0</v>
      </c>
      <c r="E92" s="9">
        <v>0.25</v>
      </c>
      <c r="F92">
        <v>38</v>
      </c>
      <c r="G92" t="s">
        <v>2803</v>
      </c>
      <c r="H92" s="8"/>
      <c r="I92" s="8"/>
      <c r="L92" s="9"/>
      <c r="M92" s="9"/>
      <c r="N92" s="9"/>
      <c r="O92" t="s">
        <v>888</v>
      </c>
      <c r="P92" t="s">
        <v>819</v>
      </c>
      <c r="Q92" t="s">
        <v>2909</v>
      </c>
      <c r="R92">
        <v>0</v>
      </c>
      <c r="S92">
        <v>0</v>
      </c>
      <c r="T92" s="10">
        <v>45.185285</v>
      </c>
      <c r="U92" s="10">
        <v>5.7161549999999997</v>
      </c>
      <c r="AD92" t="s">
        <v>2733</v>
      </c>
      <c r="AE92" t="s">
        <v>2734</v>
      </c>
    </row>
    <row r="93" spans="1:31" x14ac:dyDescent="0.3">
      <c r="A93" s="7">
        <v>46287</v>
      </c>
      <c r="B93" s="8">
        <v>0.33333333333333331</v>
      </c>
      <c r="C93" s="8">
        <v>0.34722222222222221</v>
      </c>
      <c r="D93" s="8">
        <v>0</v>
      </c>
      <c r="E93" s="9">
        <v>0.33</v>
      </c>
      <c r="F93">
        <v>29</v>
      </c>
      <c r="G93" t="s">
        <v>859</v>
      </c>
      <c r="H93" s="8"/>
      <c r="I93" s="8"/>
      <c r="L93" s="9"/>
      <c r="M93" s="9"/>
      <c r="N93" s="9"/>
      <c r="O93" t="s">
        <v>2566</v>
      </c>
      <c r="P93" t="s">
        <v>166</v>
      </c>
      <c r="Q93" t="s">
        <v>166</v>
      </c>
      <c r="R93">
        <v>0</v>
      </c>
      <c r="S93">
        <v>0</v>
      </c>
      <c r="T93" s="10">
        <v>45.191105</v>
      </c>
      <c r="U93" s="10">
        <v>5.7245520000000001</v>
      </c>
      <c r="AD93" t="s">
        <v>2733</v>
      </c>
      <c r="AE93" t="s">
        <v>2737</v>
      </c>
    </row>
    <row r="94" spans="1:31" x14ac:dyDescent="0.3">
      <c r="A94" s="7">
        <v>46287</v>
      </c>
      <c r="B94" s="8">
        <v>0.33333333333333331</v>
      </c>
      <c r="C94" s="8">
        <v>0.37847222222222221</v>
      </c>
      <c r="D94" s="8">
        <v>0</v>
      </c>
      <c r="E94" s="9">
        <v>1.08</v>
      </c>
      <c r="F94">
        <v>46</v>
      </c>
      <c r="G94" t="s">
        <v>963</v>
      </c>
      <c r="O94" t="s">
        <v>2342</v>
      </c>
      <c r="P94" t="s">
        <v>762</v>
      </c>
      <c r="Q94" t="s">
        <v>2344</v>
      </c>
      <c r="R94">
        <v>0</v>
      </c>
      <c r="S94">
        <v>0</v>
      </c>
      <c r="T94" s="10">
        <v>45.180419000000001</v>
      </c>
      <c r="U94" s="10">
        <v>5.7115030000000004</v>
      </c>
      <c r="AD94" t="s">
        <v>2733</v>
      </c>
      <c r="AE94" t="s">
        <v>2737</v>
      </c>
    </row>
    <row r="95" spans="1:31" x14ac:dyDescent="0.3">
      <c r="A95" s="7">
        <v>46287</v>
      </c>
      <c r="B95" s="8">
        <v>0.16666666666666671</v>
      </c>
      <c r="C95" s="8">
        <v>0.1736111111111111</v>
      </c>
      <c r="D95" s="8">
        <v>0</v>
      </c>
      <c r="E95" s="9">
        <v>0.17</v>
      </c>
      <c r="F95">
        <v>46</v>
      </c>
      <c r="G95" t="s">
        <v>963</v>
      </c>
      <c r="O95" t="s">
        <v>2910</v>
      </c>
      <c r="P95" t="s">
        <v>762</v>
      </c>
      <c r="Q95" t="s">
        <v>2911</v>
      </c>
      <c r="R95">
        <v>0</v>
      </c>
      <c r="S95">
        <v>0</v>
      </c>
      <c r="T95" s="10">
        <v>45.180419000000001</v>
      </c>
      <c r="U95" s="10">
        <v>5.7115030000000004</v>
      </c>
      <c r="AD95" t="s">
        <v>2733</v>
      </c>
      <c r="AE95" t="s">
        <v>2734</v>
      </c>
    </row>
    <row r="96" spans="1:31" x14ac:dyDescent="0.3">
      <c r="A96" s="7">
        <v>46287</v>
      </c>
      <c r="B96" s="8">
        <v>0.33333333333333331</v>
      </c>
      <c r="C96" s="8">
        <v>0.35416666666666669</v>
      </c>
      <c r="D96" s="8">
        <v>0</v>
      </c>
      <c r="E96" s="9">
        <v>0.5</v>
      </c>
      <c r="F96">
        <v>91</v>
      </c>
      <c r="G96" t="s">
        <v>971</v>
      </c>
      <c r="O96" t="s">
        <v>1488</v>
      </c>
      <c r="P96" t="s">
        <v>71</v>
      </c>
      <c r="Q96" t="s">
        <v>71</v>
      </c>
      <c r="R96">
        <v>0</v>
      </c>
      <c r="S96">
        <v>0</v>
      </c>
      <c r="T96" s="10">
        <v>45.187721000000003</v>
      </c>
      <c r="U96" s="10">
        <v>5.7222999999999997</v>
      </c>
      <c r="AD96" t="s">
        <v>2733</v>
      </c>
      <c r="AE96" t="s">
        <v>2737</v>
      </c>
    </row>
    <row r="97" spans="1:31" x14ac:dyDescent="0.3">
      <c r="A97" s="7">
        <v>46287</v>
      </c>
      <c r="B97" s="8">
        <v>0.2673611111111111</v>
      </c>
      <c r="C97" s="8">
        <v>0.28125</v>
      </c>
      <c r="D97" s="8">
        <v>0</v>
      </c>
      <c r="E97" s="9">
        <v>0.33</v>
      </c>
      <c r="F97">
        <v>66</v>
      </c>
      <c r="G97" t="s">
        <v>900</v>
      </c>
      <c r="O97" t="s">
        <v>3337</v>
      </c>
      <c r="P97" t="s">
        <v>1809</v>
      </c>
      <c r="Q97" t="s">
        <v>3338</v>
      </c>
      <c r="R97">
        <v>0</v>
      </c>
      <c r="S97">
        <v>0</v>
      </c>
      <c r="T97" s="10">
        <v>45.215843</v>
      </c>
      <c r="U97" s="10">
        <v>5.6930630000000004</v>
      </c>
      <c r="AD97" t="s">
        <v>2733</v>
      </c>
      <c r="AE97" t="s">
        <v>2734</v>
      </c>
    </row>
    <row r="98" spans="1:31" x14ac:dyDescent="0.3">
      <c r="A98" s="7">
        <v>46287</v>
      </c>
      <c r="B98" s="8">
        <v>0.33333333333333331</v>
      </c>
      <c r="C98" s="8">
        <v>0.37847222222222221</v>
      </c>
      <c r="D98" s="8">
        <v>0</v>
      </c>
      <c r="E98" s="9">
        <v>1.08</v>
      </c>
      <c r="F98">
        <v>29</v>
      </c>
      <c r="G98" t="s">
        <v>859</v>
      </c>
      <c r="O98" t="s">
        <v>1088</v>
      </c>
      <c r="P98" t="s">
        <v>98</v>
      </c>
      <c r="Q98" t="s">
        <v>98</v>
      </c>
      <c r="R98">
        <v>0</v>
      </c>
      <c r="S98">
        <v>0</v>
      </c>
      <c r="T98" s="10">
        <v>45.190128999999999</v>
      </c>
      <c r="U98" s="10">
        <v>5.7320460000000004</v>
      </c>
      <c r="AD98" t="s">
        <v>2733</v>
      </c>
      <c r="AE98" t="s">
        <v>2737</v>
      </c>
    </row>
    <row r="99" spans="1:31" x14ac:dyDescent="0.3">
      <c r="A99" s="7">
        <v>46287</v>
      </c>
      <c r="B99" s="8">
        <v>0.16666666666666671</v>
      </c>
      <c r="C99" s="8">
        <v>0.18055555555555561</v>
      </c>
      <c r="D99" s="8">
        <v>0</v>
      </c>
      <c r="E99" s="9">
        <v>0.33</v>
      </c>
      <c r="F99">
        <v>201</v>
      </c>
      <c r="G99" t="s">
        <v>946</v>
      </c>
      <c r="O99" t="s">
        <v>2922</v>
      </c>
      <c r="P99" t="s">
        <v>349</v>
      </c>
      <c r="Q99" t="s">
        <v>2923</v>
      </c>
      <c r="R99">
        <v>0</v>
      </c>
      <c r="S99">
        <v>0</v>
      </c>
      <c r="T99" s="10">
        <v>45.203589000000001</v>
      </c>
      <c r="U99" s="10">
        <v>5.7051629999999998</v>
      </c>
      <c r="AD99" t="s">
        <v>2733</v>
      </c>
      <c r="AE99" t="s">
        <v>2734</v>
      </c>
    </row>
    <row r="100" spans="1:31" x14ac:dyDescent="0.3">
      <c r="A100" s="7">
        <v>46287</v>
      </c>
      <c r="B100" s="8">
        <v>0.21527777777777779</v>
      </c>
      <c r="C100" s="8">
        <v>0.22916666666666671</v>
      </c>
      <c r="D100" s="8">
        <v>0</v>
      </c>
      <c r="E100" s="9">
        <v>0.33</v>
      </c>
      <c r="F100">
        <v>22</v>
      </c>
      <c r="G100" t="s">
        <v>979</v>
      </c>
      <c r="H100" s="8"/>
      <c r="I100" s="8"/>
      <c r="L100" s="9"/>
      <c r="M100" s="9"/>
      <c r="N100" s="9"/>
      <c r="O100" t="s">
        <v>2930</v>
      </c>
      <c r="P100" t="s">
        <v>309</v>
      </c>
      <c r="Q100" t="s">
        <v>2931</v>
      </c>
      <c r="R100">
        <v>0</v>
      </c>
      <c r="S100">
        <v>0</v>
      </c>
      <c r="T100" s="10">
        <v>45.200983999999998</v>
      </c>
      <c r="U100" s="10">
        <v>5.7100590000000002</v>
      </c>
      <c r="AD100" t="s">
        <v>2733</v>
      </c>
      <c r="AE100" t="s">
        <v>2734</v>
      </c>
    </row>
    <row r="101" spans="1:31" x14ac:dyDescent="0.3">
      <c r="A101" s="7">
        <v>46287</v>
      </c>
      <c r="B101" s="8">
        <v>0.33333333333333331</v>
      </c>
      <c r="C101" s="8">
        <v>0.37847222222222221</v>
      </c>
      <c r="D101" s="8">
        <v>0</v>
      </c>
      <c r="E101" s="9">
        <v>1.08</v>
      </c>
      <c r="F101">
        <v>72</v>
      </c>
      <c r="G101" t="s">
        <v>978</v>
      </c>
      <c r="O101" t="s">
        <v>2237</v>
      </c>
      <c r="P101" t="s">
        <v>782</v>
      </c>
      <c r="Q101" t="s">
        <v>782</v>
      </c>
      <c r="R101">
        <v>0</v>
      </c>
      <c r="S101">
        <v>0</v>
      </c>
      <c r="T101" s="10">
        <v>45.555255000000002</v>
      </c>
      <c r="U101" s="10">
        <v>5.97471</v>
      </c>
      <c r="AD101" t="s">
        <v>2733</v>
      </c>
      <c r="AE101" t="s">
        <v>2737</v>
      </c>
    </row>
    <row r="102" spans="1:31" x14ac:dyDescent="0.3">
      <c r="A102" s="7">
        <v>46287</v>
      </c>
      <c r="B102" s="8">
        <v>0.33333333333333331</v>
      </c>
      <c r="C102" s="8">
        <v>0.35416666666666669</v>
      </c>
      <c r="D102" s="8">
        <v>0</v>
      </c>
      <c r="E102" s="9">
        <v>0.5</v>
      </c>
      <c r="F102">
        <v>16</v>
      </c>
      <c r="G102" t="s">
        <v>853</v>
      </c>
      <c r="O102" t="s">
        <v>1464</v>
      </c>
      <c r="P102" t="s">
        <v>627</v>
      </c>
      <c r="Q102" t="s">
        <v>627</v>
      </c>
      <c r="R102">
        <v>0</v>
      </c>
      <c r="S102">
        <v>0</v>
      </c>
      <c r="T102" s="10">
        <v>45.187038000000001</v>
      </c>
      <c r="U102" s="10">
        <v>5.719214</v>
      </c>
      <c r="AD102" t="s">
        <v>2733</v>
      </c>
      <c r="AE102" t="s">
        <v>2737</v>
      </c>
    </row>
    <row r="103" spans="1:31" x14ac:dyDescent="0.3">
      <c r="A103" s="7">
        <v>46287</v>
      </c>
      <c r="B103" s="8">
        <v>0.29166666666666669</v>
      </c>
      <c r="C103" s="8">
        <v>0.2986111111111111</v>
      </c>
      <c r="D103" s="8">
        <v>0</v>
      </c>
      <c r="E103" s="9">
        <v>0.17</v>
      </c>
      <c r="F103">
        <v>38</v>
      </c>
      <c r="G103" t="s">
        <v>2803</v>
      </c>
      <c r="O103" t="s">
        <v>2920</v>
      </c>
      <c r="P103" t="s">
        <v>558</v>
      </c>
      <c r="Q103" t="s">
        <v>2921</v>
      </c>
      <c r="R103">
        <v>0</v>
      </c>
      <c r="S103">
        <v>0</v>
      </c>
      <c r="T103" s="10">
        <v>45.193044999999998</v>
      </c>
      <c r="U103" s="10">
        <v>5.7306739999999996</v>
      </c>
      <c r="AD103" t="s">
        <v>2733</v>
      </c>
      <c r="AE103" t="s">
        <v>2734</v>
      </c>
    </row>
    <row r="104" spans="1:31" x14ac:dyDescent="0.3">
      <c r="A104" s="7">
        <v>46287</v>
      </c>
      <c r="B104" s="8">
        <v>0.29166666666666669</v>
      </c>
      <c r="C104" s="8">
        <v>0.30208333333333331</v>
      </c>
      <c r="D104" s="8">
        <v>0</v>
      </c>
      <c r="E104" s="9">
        <v>0.25</v>
      </c>
      <c r="F104">
        <v>16</v>
      </c>
      <c r="G104" t="s">
        <v>853</v>
      </c>
      <c r="O104" t="s">
        <v>2924</v>
      </c>
      <c r="P104" t="s">
        <v>229</v>
      </c>
      <c r="Q104" t="s">
        <v>2925</v>
      </c>
      <c r="R104">
        <v>0</v>
      </c>
      <c r="S104">
        <v>0</v>
      </c>
      <c r="T104" s="10">
        <v>45.188222000000003</v>
      </c>
      <c r="U104" s="10">
        <v>5.7137010000000004</v>
      </c>
      <c r="AD104" t="s">
        <v>2733</v>
      </c>
      <c r="AE104" t="s">
        <v>2734</v>
      </c>
    </row>
    <row r="105" spans="1:31" x14ac:dyDescent="0.3">
      <c r="A105" s="7">
        <v>46287</v>
      </c>
      <c r="B105" s="8">
        <v>0.16666666666666671</v>
      </c>
      <c r="C105" s="8">
        <v>0.18055555555555561</v>
      </c>
      <c r="D105" s="8">
        <v>0</v>
      </c>
      <c r="E105" s="9">
        <v>0.33</v>
      </c>
      <c r="F105">
        <v>64</v>
      </c>
      <c r="G105" t="s">
        <v>953</v>
      </c>
      <c r="O105" t="s">
        <v>2964</v>
      </c>
      <c r="P105" t="s">
        <v>543</v>
      </c>
      <c r="Q105" t="s">
        <v>2965</v>
      </c>
      <c r="R105">
        <v>0</v>
      </c>
      <c r="S105">
        <v>0</v>
      </c>
      <c r="T105" s="10">
        <v>45.207791</v>
      </c>
      <c r="U105" s="10">
        <v>5.6699460000000004</v>
      </c>
      <c r="AD105" t="s">
        <v>2733</v>
      </c>
      <c r="AE105" t="s">
        <v>2734</v>
      </c>
    </row>
    <row r="106" spans="1:31" x14ac:dyDescent="0.3">
      <c r="A106" s="7">
        <v>46287</v>
      </c>
      <c r="B106" s="8">
        <v>0.26041666666666669</v>
      </c>
      <c r="C106" s="8">
        <v>0.27430555555555558</v>
      </c>
      <c r="D106" s="8">
        <v>0</v>
      </c>
      <c r="E106" s="9">
        <v>0.33</v>
      </c>
      <c r="F106">
        <v>22</v>
      </c>
      <c r="G106" t="s">
        <v>979</v>
      </c>
      <c r="O106" t="s">
        <v>3269</v>
      </c>
      <c r="P106" t="s">
        <v>76</v>
      </c>
      <c r="Q106" t="s">
        <v>3270</v>
      </c>
      <c r="R106">
        <v>0</v>
      </c>
      <c r="S106">
        <v>0</v>
      </c>
      <c r="T106" s="10">
        <v>45.183639999999997</v>
      </c>
      <c r="U106" s="10">
        <v>5.7215680000000004</v>
      </c>
      <c r="AD106" t="s">
        <v>2733</v>
      </c>
      <c r="AE106" t="s">
        <v>2734</v>
      </c>
    </row>
    <row r="107" spans="1:31" x14ac:dyDescent="0.3">
      <c r="A107" s="7">
        <v>46287</v>
      </c>
      <c r="B107" s="8">
        <v>0.16666666666666671</v>
      </c>
      <c r="C107" s="8">
        <v>0.1736111111111111</v>
      </c>
      <c r="D107" s="8">
        <v>0</v>
      </c>
      <c r="E107" s="9">
        <v>0.17</v>
      </c>
      <c r="F107">
        <v>62</v>
      </c>
      <c r="G107" t="s">
        <v>917</v>
      </c>
      <c r="O107" t="s">
        <v>3540</v>
      </c>
      <c r="P107" t="s">
        <v>78</v>
      </c>
      <c r="Q107" t="s">
        <v>3541</v>
      </c>
      <c r="R107">
        <v>0</v>
      </c>
      <c r="S107">
        <v>0</v>
      </c>
      <c r="T107" s="10">
        <v>45.331159</v>
      </c>
      <c r="U107" s="10">
        <v>5.4867889999999999</v>
      </c>
      <c r="AD107" t="s">
        <v>2733</v>
      </c>
      <c r="AE107" t="s">
        <v>2734</v>
      </c>
    </row>
    <row r="108" spans="1:31" x14ac:dyDescent="0.3">
      <c r="A108" s="7">
        <v>46287</v>
      </c>
      <c r="B108" s="8">
        <v>0.16666666666666671</v>
      </c>
      <c r="C108" s="8">
        <v>0.18055555555555561</v>
      </c>
      <c r="D108" s="8">
        <v>0</v>
      </c>
      <c r="E108" s="9">
        <v>0.33</v>
      </c>
      <c r="F108">
        <v>15</v>
      </c>
      <c r="G108" t="s">
        <v>956</v>
      </c>
      <c r="O108" t="s">
        <v>2763</v>
      </c>
      <c r="P108" t="s">
        <v>621</v>
      </c>
      <c r="Q108" t="s">
        <v>2764</v>
      </c>
      <c r="R108">
        <v>0</v>
      </c>
      <c r="S108">
        <v>0</v>
      </c>
      <c r="T108" s="10">
        <v>45.187759999999997</v>
      </c>
      <c r="U108" s="10">
        <v>5.7534210000000003</v>
      </c>
      <c r="AD108" t="s">
        <v>2733</v>
      </c>
      <c r="AE108" t="s">
        <v>2734</v>
      </c>
    </row>
    <row r="109" spans="1:31" x14ac:dyDescent="0.3">
      <c r="A109" s="7">
        <v>46287</v>
      </c>
      <c r="B109" s="8">
        <v>0.33333333333333331</v>
      </c>
      <c r="C109" s="8">
        <v>0.34722222222222221</v>
      </c>
      <c r="D109" s="8">
        <v>0</v>
      </c>
      <c r="E109" s="9">
        <v>0.33</v>
      </c>
      <c r="F109">
        <v>1000</v>
      </c>
      <c r="G109" t="s">
        <v>2803</v>
      </c>
      <c r="Q109" t="s">
        <v>2934</v>
      </c>
      <c r="R109">
        <v>0</v>
      </c>
      <c r="S109">
        <v>0</v>
      </c>
      <c r="T109" s="10">
        <v>45.158180999999999</v>
      </c>
      <c r="U109" s="10">
        <v>5.7037069999999996</v>
      </c>
    </row>
    <row r="110" spans="1:31" x14ac:dyDescent="0.3">
      <c r="A110" s="7">
        <v>46287</v>
      </c>
      <c r="B110" s="8">
        <v>0.33333333333333331</v>
      </c>
      <c r="C110" s="8">
        <v>0.3888888888888889</v>
      </c>
      <c r="D110" s="8">
        <v>0</v>
      </c>
      <c r="E110" s="9">
        <v>1.33</v>
      </c>
      <c r="F110">
        <v>30</v>
      </c>
      <c r="G110" t="s">
        <v>981</v>
      </c>
      <c r="O110" t="s">
        <v>2409</v>
      </c>
      <c r="P110" t="s">
        <v>689</v>
      </c>
      <c r="Q110" t="s">
        <v>689</v>
      </c>
      <c r="R110">
        <v>0</v>
      </c>
      <c r="S110">
        <v>0</v>
      </c>
      <c r="T110" s="10">
        <v>45.180048999999997</v>
      </c>
      <c r="U110" s="10">
        <v>5.7911270000000004</v>
      </c>
      <c r="AD110" t="s">
        <v>2733</v>
      </c>
      <c r="AE110" t="s">
        <v>2737</v>
      </c>
    </row>
    <row r="111" spans="1:31" x14ac:dyDescent="0.3">
      <c r="A111" s="7">
        <v>46287</v>
      </c>
      <c r="B111" s="8">
        <v>0.40277777777777779</v>
      </c>
      <c r="C111" s="8">
        <v>0.4375</v>
      </c>
      <c r="D111" s="8">
        <v>0</v>
      </c>
      <c r="E111" s="9">
        <v>0.83</v>
      </c>
      <c r="F111">
        <v>56</v>
      </c>
      <c r="G111" t="s">
        <v>966</v>
      </c>
      <c r="H111" s="8">
        <v>0.41805555555555562</v>
      </c>
      <c r="I111" s="8">
        <v>0.44861111111111113</v>
      </c>
      <c r="L111">
        <v>0.73</v>
      </c>
      <c r="M111">
        <v>0.73</v>
      </c>
      <c r="N111">
        <v>-0.1</v>
      </c>
      <c r="O111" t="s">
        <v>2438</v>
      </c>
      <c r="P111" t="s">
        <v>791</v>
      </c>
      <c r="Q111" t="s">
        <v>791</v>
      </c>
      <c r="R111">
        <v>0</v>
      </c>
      <c r="S111">
        <v>0</v>
      </c>
      <c r="T111" s="10">
        <v>45.376016999999997</v>
      </c>
      <c r="U111" s="10">
        <v>5.5822570000000002</v>
      </c>
      <c r="AD111" t="s">
        <v>2733</v>
      </c>
      <c r="AE111" t="s">
        <v>2737</v>
      </c>
    </row>
    <row r="112" spans="1:31" x14ac:dyDescent="0.3">
      <c r="A112" s="7">
        <v>46287</v>
      </c>
      <c r="B112" s="8">
        <v>0.29166666666666669</v>
      </c>
      <c r="C112" s="8">
        <v>0.30208333333333331</v>
      </c>
      <c r="D112" s="8">
        <v>0</v>
      </c>
      <c r="E112" s="9">
        <v>0.25</v>
      </c>
      <c r="F112">
        <v>48</v>
      </c>
      <c r="G112" t="s">
        <v>951</v>
      </c>
      <c r="O112" t="s">
        <v>2942</v>
      </c>
      <c r="P112" t="s">
        <v>676</v>
      </c>
      <c r="Q112" t="s">
        <v>2943</v>
      </c>
      <c r="R112">
        <v>0</v>
      </c>
      <c r="S112">
        <v>0</v>
      </c>
      <c r="T112" s="10">
        <v>45.191566000000002</v>
      </c>
      <c r="U112" s="10">
        <v>5.6863279999999996</v>
      </c>
      <c r="AD112" t="s">
        <v>2733</v>
      </c>
      <c r="AE112" t="s">
        <v>2734</v>
      </c>
    </row>
    <row r="113" spans="1:31" x14ac:dyDescent="0.3">
      <c r="A113" s="7">
        <v>46287</v>
      </c>
      <c r="B113" s="8">
        <v>0.16666666666666671</v>
      </c>
      <c r="C113" s="8">
        <v>0.1736111111111111</v>
      </c>
      <c r="D113" s="8">
        <v>0</v>
      </c>
      <c r="E113" s="9">
        <v>0.17</v>
      </c>
      <c r="F113">
        <v>75</v>
      </c>
      <c r="G113" t="s">
        <v>970</v>
      </c>
      <c r="O113" t="s">
        <v>1825</v>
      </c>
      <c r="P113" t="s">
        <v>638</v>
      </c>
      <c r="Q113" t="s">
        <v>1827</v>
      </c>
      <c r="R113">
        <v>0</v>
      </c>
      <c r="S113">
        <v>0</v>
      </c>
      <c r="T113" s="10">
        <v>45.177596000000001</v>
      </c>
      <c r="U113" s="10">
        <v>5.7290789999999996</v>
      </c>
      <c r="AD113" t="s">
        <v>2733</v>
      </c>
      <c r="AE113" t="s">
        <v>2734</v>
      </c>
    </row>
    <row r="114" spans="1:31" x14ac:dyDescent="0.3">
      <c r="A114" s="7">
        <v>46287</v>
      </c>
      <c r="B114" s="8">
        <v>0.2048611111111111</v>
      </c>
      <c r="C114" s="8">
        <v>0.2361111111111111</v>
      </c>
      <c r="D114" s="8">
        <v>0</v>
      </c>
      <c r="E114" s="9">
        <v>0.75</v>
      </c>
      <c r="F114">
        <v>23</v>
      </c>
      <c r="G114" t="s">
        <v>957</v>
      </c>
      <c r="H114" s="8">
        <v>0.46597222222222218</v>
      </c>
      <c r="I114" s="8">
        <v>0.46944444444444439</v>
      </c>
      <c r="L114">
        <v>0.08</v>
      </c>
      <c r="M114">
        <v>0.08</v>
      </c>
      <c r="N114">
        <v>-0.67</v>
      </c>
      <c r="O114" t="s">
        <v>2291</v>
      </c>
      <c r="P114" t="s">
        <v>185</v>
      </c>
      <c r="Q114" t="s">
        <v>2293</v>
      </c>
      <c r="R114">
        <v>0</v>
      </c>
      <c r="S114">
        <v>0</v>
      </c>
      <c r="T114" s="10">
        <v>45.186712</v>
      </c>
      <c r="U114" s="10">
        <v>5.7117839999999998</v>
      </c>
      <c r="AD114" t="s">
        <v>2733</v>
      </c>
      <c r="AE114" t="s">
        <v>2737</v>
      </c>
    </row>
    <row r="115" spans="1:31" x14ac:dyDescent="0.3">
      <c r="A115" s="7">
        <v>46287</v>
      </c>
      <c r="B115" s="8">
        <v>0.33333333333333331</v>
      </c>
      <c r="C115" s="8">
        <v>0.37847222222222221</v>
      </c>
      <c r="D115" s="8">
        <v>0</v>
      </c>
      <c r="E115" s="9">
        <v>1.08</v>
      </c>
      <c r="F115">
        <v>75</v>
      </c>
      <c r="G115" t="s">
        <v>970</v>
      </c>
      <c r="O115" t="s">
        <v>2278</v>
      </c>
      <c r="P115" t="s">
        <v>293</v>
      </c>
      <c r="Q115" t="s">
        <v>293</v>
      </c>
      <c r="R115">
        <v>0</v>
      </c>
      <c r="S115">
        <v>0</v>
      </c>
      <c r="T115" s="10">
        <v>45.105367000000001</v>
      </c>
      <c r="U115" s="10">
        <v>5.6648319999999996</v>
      </c>
      <c r="AD115" t="s">
        <v>2733</v>
      </c>
      <c r="AE115" t="s">
        <v>2737</v>
      </c>
    </row>
    <row r="116" spans="1:31" x14ac:dyDescent="0.3">
      <c r="A116" s="7">
        <v>46287</v>
      </c>
      <c r="B116" s="8">
        <v>0.25347222222222221</v>
      </c>
      <c r="C116" s="8">
        <v>0.3298611111111111</v>
      </c>
      <c r="D116" s="8">
        <v>0</v>
      </c>
      <c r="E116" s="9">
        <v>1.83</v>
      </c>
      <c r="F116">
        <v>14</v>
      </c>
      <c r="G116" t="s">
        <v>959</v>
      </c>
      <c r="O116" t="s">
        <v>1713</v>
      </c>
      <c r="P116" t="s">
        <v>708</v>
      </c>
      <c r="Q116" t="s">
        <v>708</v>
      </c>
      <c r="R116">
        <v>0</v>
      </c>
      <c r="S116">
        <v>0</v>
      </c>
      <c r="T116" s="10">
        <v>45.204405999999999</v>
      </c>
      <c r="U116" s="10">
        <v>5.7605760000000004</v>
      </c>
      <c r="AD116" t="s">
        <v>2733</v>
      </c>
      <c r="AE116" t="s">
        <v>2737</v>
      </c>
    </row>
    <row r="117" spans="1:31" x14ac:dyDescent="0.3">
      <c r="A117" s="7">
        <v>46287</v>
      </c>
      <c r="B117" s="8">
        <v>0.33333333333333331</v>
      </c>
      <c r="C117" s="8">
        <v>0.375</v>
      </c>
      <c r="D117" s="8">
        <v>0</v>
      </c>
      <c r="E117" s="9">
        <v>1</v>
      </c>
      <c r="F117">
        <v>40</v>
      </c>
      <c r="G117" t="s">
        <v>960</v>
      </c>
      <c r="O117" t="s">
        <v>1188</v>
      </c>
      <c r="P117" t="s">
        <v>334</v>
      </c>
      <c r="Q117" t="s">
        <v>2946</v>
      </c>
      <c r="R117">
        <v>0</v>
      </c>
      <c r="S117">
        <v>0</v>
      </c>
      <c r="T117" s="10">
        <v>45.229664999999997</v>
      </c>
      <c r="U117" s="10">
        <v>5.681597</v>
      </c>
      <c r="AD117" t="s">
        <v>2733</v>
      </c>
      <c r="AE117" t="s">
        <v>2737</v>
      </c>
    </row>
    <row r="118" spans="1:31" x14ac:dyDescent="0.3">
      <c r="A118" s="7">
        <v>46287</v>
      </c>
      <c r="B118" s="8">
        <v>0.29166666666666669</v>
      </c>
      <c r="C118" s="8">
        <v>0.30555555555555558</v>
      </c>
      <c r="D118" s="8">
        <v>0</v>
      </c>
      <c r="E118" s="9">
        <v>0.33</v>
      </c>
      <c r="F118">
        <v>86</v>
      </c>
      <c r="G118" t="s">
        <v>861</v>
      </c>
      <c r="H118" s="8">
        <v>0.30555555555555558</v>
      </c>
      <c r="I118" s="8">
        <v>0.35</v>
      </c>
      <c r="L118">
        <v>1.07</v>
      </c>
      <c r="M118">
        <v>1.07</v>
      </c>
      <c r="N118">
        <v>0.73</v>
      </c>
      <c r="O118" t="s">
        <v>3074</v>
      </c>
      <c r="P118" t="s">
        <v>353</v>
      </c>
      <c r="Q118" t="s">
        <v>3075</v>
      </c>
      <c r="R118">
        <v>0</v>
      </c>
      <c r="S118">
        <v>0</v>
      </c>
      <c r="T118" s="10">
        <v>45.166998999999997</v>
      </c>
      <c r="U118" s="10">
        <v>5.7281519999999997</v>
      </c>
      <c r="AD118" t="s">
        <v>2733</v>
      </c>
      <c r="AE118" t="s">
        <v>2734</v>
      </c>
    </row>
    <row r="119" spans="1:31" x14ac:dyDescent="0.3">
      <c r="A119" s="7">
        <v>46287</v>
      </c>
      <c r="B119" s="8">
        <v>0.29166666666666669</v>
      </c>
      <c r="C119" s="8">
        <v>0.2986111111111111</v>
      </c>
      <c r="D119" s="8">
        <v>0</v>
      </c>
      <c r="E119" s="9">
        <v>0.17</v>
      </c>
      <c r="F119">
        <v>74</v>
      </c>
      <c r="G119" t="s">
        <v>892</v>
      </c>
      <c r="O119" t="s">
        <v>2955</v>
      </c>
      <c r="P119" t="s">
        <v>412</v>
      </c>
      <c r="Q119" t="s">
        <v>2956</v>
      </c>
      <c r="R119">
        <v>0</v>
      </c>
      <c r="S119">
        <v>0</v>
      </c>
      <c r="T119" s="10">
        <v>45.190578000000002</v>
      </c>
      <c r="U119" s="10">
        <v>5.7182940000000002</v>
      </c>
      <c r="AD119" t="s">
        <v>2733</v>
      </c>
      <c r="AE119" t="s">
        <v>2734</v>
      </c>
    </row>
    <row r="120" spans="1:31" x14ac:dyDescent="0.3">
      <c r="A120" s="7">
        <v>46287</v>
      </c>
      <c r="B120" s="8">
        <v>0.16666666666666671</v>
      </c>
      <c r="C120" s="8">
        <v>0.1736111111111111</v>
      </c>
      <c r="D120" s="8">
        <v>0</v>
      </c>
      <c r="E120" s="9">
        <v>0.17</v>
      </c>
      <c r="F120">
        <v>29</v>
      </c>
      <c r="G120" t="s">
        <v>859</v>
      </c>
      <c r="O120" t="s">
        <v>2738</v>
      </c>
      <c r="P120" t="s">
        <v>219</v>
      </c>
      <c r="Q120" t="s">
        <v>2739</v>
      </c>
      <c r="R120">
        <v>0</v>
      </c>
      <c r="S120">
        <v>0</v>
      </c>
      <c r="T120" s="10">
        <v>45.183280000000003</v>
      </c>
      <c r="U120" s="10">
        <v>5.7183830000000002</v>
      </c>
      <c r="AD120" t="s">
        <v>2733</v>
      </c>
      <c r="AE120" t="s">
        <v>2734</v>
      </c>
    </row>
    <row r="121" spans="1:31" x14ac:dyDescent="0.3">
      <c r="A121" s="7">
        <v>46287</v>
      </c>
      <c r="B121" s="8">
        <v>0.25</v>
      </c>
      <c r="C121" s="8">
        <v>0.26041666666666669</v>
      </c>
      <c r="D121" s="8">
        <v>0</v>
      </c>
      <c r="E121" s="9">
        <v>0.25</v>
      </c>
      <c r="F121">
        <v>85</v>
      </c>
      <c r="G121" t="s">
        <v>866</v>
      </c>
      <c r="H121" s="8">
        <v>9.583333333333334E-2</v>
      </c>
      <c r="I121" s="8">
        <v>9.7222222222222224E-2</v>
      </c>
      <c r="L121">
        <v>0.03</v>
      </c>
      <c r="M121">
        <v>0.03</v>
      </c>
      <c r="N121">
        <v>-0.22</v>
      </c>
      <c r="O121" t="s">
        <v>2959</v>
      </c>
      <c r="P121" t="s">
        <v>344</v>
      </c>
      <c r="Q121" t="s">
        <v>2960</v>
      </c>
      <c r="R121">
        <v>0</v>
      </c>
      <c r="S121">
        <v>0</v>
      </c>
      <c r="T121" s="10">
        <v>45.204273999999998</v>
      </c>
      <c r="U121" s="10">
        <v>5.7592150000000002</v>
      </c>
      <c r="AD121" t="s">
        <v>2733</v>
      </c>
      <c r="AE121" t="s">
        <v>2734</v>
      </c>
    </row>
    <row r="122" spans="1:31" x14ac:dyDescent="0.3">
      <c r="A122" s="7">
        <v>46287</v>
      </c>
      <c r="B122" s="8">
        <v>0.16666666666666671</v>
      </c>
      <c r="C122" s="8">
        <v>0.1736111111111111</v>
      </c>
      <c r="D122" s="8">
        <v>0</v>
      </c>
      <c r="E122" s="9">
        <v>0.17</v>
      </c>
      <c r="F122">
        <v>52</v>
      </c>
      <c r="G122" t="s">
        <v>847</v>
      </c>
      <c r="O122" t="s">
        <v>2747</v>
      </c>
      <c r="P122" t="s">
        <v>1437</v>
      </c>
      <c r="Q122" t="s">
        <v>2748</v>
      </c>
      <c r="R122">
        <v>0</v>
      </c>
      <c r="S122">
        <v>0</v>
      </c>
      <c r="T122" s="10">
        <v>45.182681000000002</v>
      </c>
      <c r="U122" s="10">
        <v>5.7249639999999999</v>
      </c>
      <c r="AD122" t="s">
        <v>2733</v>
      </c>
      <c r="AE122" t="s">
        <v>2734</v>
      </c>
    </row>
    <row r="123" spans="1:31" x14ac:dyDescent="0.3">
      <c r="A123" s="7">
        <v>46287</v>
      </c>
      <c r="B123" s="8">
        <v>0.29166666666666669</v>
      </c>
      <c r="C123" s="8">
        <v>0.2986111111111111</v>
      </c>
      <c r="D123" s="8">
        <v>0</v>
      </c>
      <c r="E123" s="9">
        <v>0.17</v>
      </c>
      <c r="F123">
        <v>230</v>
      </c>
      <c r="G123" t="s">
        <v>974</v>
      </c>
      <c r="O123" t="s">
        <v>2966</v>
      </c>
      <c r="P123" t="s">
        <v>50</v>
      </c>
      <c r="Q123" t="s">
        <v>50</v>
      </c>
      <c r="R123">
        <v>0</v>
      </c>
      <c r="S123">
        <v>0</v>
      </c>
      <c r="T123" s="10">
        <v>45.184576999999997</v>
      </c>
      <c r="U123" s="10">
        <v>5.720396</v>
      </c>
      <c r="AD123" t="s">
        <v>2733</v>
      </c>
      <c r="AE123" t="s">
        <v>2734</v>
      </c>
    </row>
    <row r="124" spans="1:31" x14ac:dyDescent="0.3">
      <c r="A124" s="7">
        <v>46287</v>
      </c>
      <c r="B124" s="8">
        <v>0.29166666666666669</v>
      </c>
      <c r="C124" s="8">
        <v>0.2986111111111111</v>
      </c>
      <c r="D124" s="8">
        <v>0</v>
      </c>
      <c r="E124" s="9">
        <v>0.17</v>
      </c>
      <c r="F124">
        <v>46</v>
      </c>
      <c r="G124" t="s">
        <v>963</v>
      </c>
      <c r="H124" s="8"/>
      <c r="I124" s="8"/>
      <c r="L124" s="9"/>
      <c r="M124" s="9"/>
      <c r="N124" s="9"/>
      <c r="O124" t="s">
        <v>2967</v>
      </c>
      <c r="P124" t="s">
        <v>104</v>
      </c>
      <c r="Q124" t="s">
        <v>2968</v>
      </c>
      <c r="R124">
        <v>0</v>
      </c>
      <c r="S124">
        <v>0</v>
      </c>
      <c r="T124" s="10">
        <v>45.178600000000003</v>
      </c>
      <c r="U124" s="10">
        <v>5.708291</v>
      </c>
      <c r="AD124" t="s">
        <v>2733</v>
      </c>
      <c r="AE124" t="s">
        <v>2734</v>
      </c>
    </row>
    <row r="125" spans="1:31" x14ac:dyDescent="0.3">
      <c r="A125" s="7">
        <v>46287</v>
      </c>
      <c r="B125" s="8">
        <v>0.16666666666666671</v>
      </c>
      <c r="C125" s="8">
        <v>0.18055555555555561</v>
      </c>
      <c r="D125" s="8">
        <v>0</v>
      </c>
      <c r="E125" s="9">
        <v>0.33</v>
      </c>
      <c r="F125">
        <v>49</v>
      </c>
      <c r="G125" t="s">
        <v>944</v>
      </c>
      <c r="O125" t="s">
        <v>2757</v>
      </c>
      <c r="P125" t="s">
        <v>384</v>
      </c>
      <c r="Q125" t="s">
        <v>2758</v>
      </c>
      <c r="R125">
        <v>0</v>
      </c>
      <c r="S125">
        <v>0</v>
      </c>
      <c r="T125" s="10">
        <v>45.164765000000003</v>
      </c>
      <c r="U125" s="10">
        <v>5.7186510000000004</v>
      </c>
      <c r="AD125" t="s">
        <v>2733</v>
      </c>
      <c r="AE125" t="s">
        <v>2734</v>
      </c>
    </row>
    <row r="126" spans="1:31" x14ac:dyDescent="0.3">
      <c r="A126" s="7">
        <v>46287</v>
      </c>
      <c r="B126" s="8">
        <v>0.16666666666666671</v>
      </c>
      <c r="C126" s="8">
        <v>0.1736111111111111</v>
      </c>
      <c r="D126" s="8">
        <v>0</v>
      </c>
      <c r="E126" s="9">
        <v>0.17</v>
      </c>
      <c r="F126">
        <v>91</v>
      </c>
      <c r="G126" t="s">
        <v>971</v>
      </c>
      <c r="O126" t="s">
        <v>2765</v>
      </c>
      <c r="P126" t="s">
        <v>662</v>
      </c>
      <c r="Q126" t="s">
        <v>2766</v>
      </c>
      <c r="R126">
        <v>0</v>
      </c>
      <c r="S126">
        <v>0</v>
      </c>
      <c r="T126" s="10">
        <v>45.175713999999999</v>
      </c>
      <c r="U126" s="10">
        <v>5.753374</v>
      </c>
      <c r="AD126" t="s">
        <v>2733</v>
      </c>
      <c r="AE126" t="s">
        <v>2734</v>
      </c>
    </row>
    <row r="127" spans="1:31" x14ac:dyDescent="0.3">
      <c r="A127" s="7">
        <v>46287</v>
      </c>
      <c r="B127" s="8">
        <v>0.16666666666666671</v>
      </c>
      <c r="C127" s="8">
        <v>0.18055555555555561</v>
      </c>
      <c r="D127" s="8">
        <v>0</v>
      </c>
      <c r="E127" s="9">
        <v>0.33</v>
      </c>
      <c r="F127">
        <v>85</v>
      </c>
      <c r="G127" t="s">
        <v>866</v>
      </c>
      <c r="H127" s="8">
        <v>0.10972222222222219</v>
      </c>
      <c r="I127" s="8">
        <v>0.1166666666666667</v>
      </c>
      <c r="L127" s="9">
        <v>0.17</v>
      </c>
      <c r="M127" s="9">
        <v>0.17</v>
      </c>
      <c r="N127" s="9">
        <v>-0.17</v>
      </c>
      <c r="O127" t="s">
        <v>2775</v>
      </c>
      <c r="P127" t="s">
        <v>460</v>
      </c>
      <c r="Q127" t="s">
        <v>2776</v>
      </c>
      <c r="R127">
        <v>0</v>
      </c>
      <c r="S127">
        <v>0</v>
      </c>
      <c r="T127" s="10">
        <v>45.209203000000002</v>
      </c>
      <c r="U127" s="10">
        <v>5.7626520000000001</v>
      </c>
      <c r="AD127" t="s">
        <v>2733</v>
      </c>
      <c r="AE127" t="s">
        <v>2734</v>
      </c>
    </row>
    <row r="128" spans="1:31" x14ac:dyDescent="0.3">
      <c r="A128" s="7">
        <v>46287</v>
      </c>
      <c r="B128" s="8">
        <v>0.33333333333333331</v>
      </c>
      <c r="C128" s="8">
        <v>0.34722222222222221</v>
      </c>
      <c r="D128" s="8">
        <v>0</v>
      </c>
      <c r="E128" s="9">
        <v>0.33</v>
      </c>
      <c r="F128">
        <v>74</v>
      </c>
      <c r="G128" t="s">
        <v>892</v>
      </c>
      <c r="O128" t="s">
        <v>1134</v>
      </c>
      <c r="P128" t="s">
        <v>364</v>
      </c>
      <c r="Q128" t="s">
        <v>2971</v>
      </c>
      <c r="R128">
        <v>0</v>
      </c>
      <c r="S128">
        <v>0</v>
      </c>
      <c r="T128" s="10">
        <v>45.187527000000003</v>
      </c>
      <c r="U128" s="10">
        <v>5.7106579999999996</v>
      </c>
      <c r="AD128" t="s">
        <v>2733</v>
      </c>
      <c r="AE128" t="s">
        <v>2737</v>
      </c>
    </row>
    <row r="129" spans="1:31" x14ac:dyDescent="0.3">
      <c r="A129" s="7">
        <v>46287</v>
      </c>
      <c r="B129" s="8">
        <v>0.14583333333333329</v>
      </c>
      <c r="C129" s="8">
        <v>0.15972222222222221</v>
      </c>
      <c r="D129" s="8">
        <v>0</v>
      </c>
      <c r="E129" s="9">
        <v>0.33</v>
      </c>
      <c r="F129">
        <v>56</v>
      </c>
      <c r="G129" t="s">
        <v>966</v>
      </c>
      <c r="O129" t="s">
        <v>3542</v>
      </c>
      <c r="P129" t="s">
        <v>224</v>
      </c>
      <c r="Q129" t="s">
        <v>3543</v>
      </c>
      <c r="R129">
        <v>0</v>
      </c>
      <c r="S129">
        <v>0</v>
      </c>
      <c r="T129" s="10">
        <v>45.366042</v>
      </c>
      <c r="U129" s="10">
        <v>5.5933120000000001</v>
      </c>
      <c r="AD129" t="s">
        <v>2733</v>
      </c>
      <c r="AE129" t="s">
        <v>2734</v>
      </c>
    </row>
    <row r="130" spans="1:31" x14ac:dyDescent="0.3">
      <c r="A130" s="7">
        <v>46287</v>
      </c>
      <c r="B130" s="8">
        <v>0.29166666666666669</v>
      </c>
      <c r="C130" s="8">
        <v>0.2986111111111111</v>
      </c>
      <c r="D130" s="8">
        <v>0</v>
      </c>
      <c r="E130" s="9">
        <v>0.17</v>
      </c>
      <c r="F130">
        <v>1000</v>
      </c>
      <c r="G130" t="s">
        <v>2803</v>
      </c>
      <c r="Q130" t="s">
        <v>1811</v>
      </c>
      <c r="R130">
        <v>0</v>
      </c>
      <c r="S130">
        <v>0</v>
      </c>
      <c r="T130" s="10">
        <v>45.203086999999996</v>
      </c>
      <c r="U130" s="10">
        <v>5.703754</v>
      </c>
    </row>
    <row r="131" spans="1:31" x14ac:dyDescent="0.3">
      <c r="A131" s="7">
        <v>46287</v>
      </c>
      <c r="B131" s="8">
        <v>0.25347222222222221</v>
      </c>
      <c r="C131" s="8">
        <v>0.2673611111111111</v>
      </c>
      <c r="D131" s="8">
        <v>0</v>
      </c>
      <c r="E131" s="9">
        <v>0.33</v>
      </c>
      <c r="F131">
        <v>65</v>
      </c>
      <c r="G131" t="s">
        <v>870</v>
      </c>
      <c r="H131" s="8">
        <v>0.21388888888888891</v>
      </c>
      <c r="I131" s="8">
        <v>0.21458333333333329</v>
      </c>
      <c r="L131" s="9">
        <v>0.02</v>
      </c>
      <c r="M131" s="9">
        <v>0.02</v>
      </c>
      <c r="N131" s="9">
        <v>-0.32</v>
      </c>
      <c r="O131" t="s">
        <v>904</v>
      </c>
      <c r="P131" t="s">
        <v>799</v>
      </c>
      <c r="Q131" t="s">
        <v>3544</v>
      </c>
      <c r="R131">
        <v>0</v>
      </c>
      <c r="S131">
        <v>0</v>
      </c>
      <c r="T131" s="10">
        <v>45.189846000000003</v>
      </c>
      <c r="U131" s="10">
        <v>5.728904</v>
      </c>
      <c r="AD131" t="s">
        <v>2733</v>
      </c>
      <c r="AE131" t="s">
        <v>2734</v>
      </c>
    </row>
    <row r="132" spans="1:31" x14ac:dyDescent="0.3">
      <c r="A132" s="7">
        <v>46287</v>
      </c>
      <c r="B132" s="8">
        <v>0.16666666666666671</v>
      </c>
      <c r="C132" s="8">
        <v>0.1736111111111111</v>
      </c>
      <c r="D132" s="8">
        <v>0</v>
      </c>
      <c r="E132" s="9">
        <v>0.17</v>
      </c>
      <c r="F132">
        <v>82</v>
      </c>
      <c r="G132" t="s">
        <v>954</v>
      </c>
      <c r="O132" t="s">
        <v>2973</v>
      </c>
      <c r="P132" t="s">
        <v>569</v>
      </c>
      <c r="Q132" t="s">
        <v>2974</v>
      </c>
      <c r="R132">
        <v>0</v>
      </c>
      <c r="S132">
        <v>0</v>
      </c>
      <c r="T132" s="10">
        <v>45.182271</v>
      </c>
      <c r="U132" s="10">
        <v>5.7200449999999998</v>
      </c>
      <c r="AD132" t="s">
        <v>2733</v>
      </c>
      <c r="AE132" t="s">
        <v>2734</v>
      </c>
    </row>
    <row r="133" spans="1:31" x14ac:dyDescent="0.3">
      <c r="A133" s="7">
        <v>46287</v>
      </c>
      <c r="B133" s="8">
        <v>0.33333333333333331</v>
      </c>
      <c r="C133" s="8">
        <v>0.375</v>
      </c>
      <c r="D133" s="8">
        <v>0</v>
      </c>
      <c r="E133" s="9">
        <v>1</v>
      </c>
      <c r="F133">
        <v>91</v>
      </c>
      <c r="G133" t="s">
        <v>971</v>
      </c>
      <c r="O133" t="s">
        <v>2043</v>
      </c>
      <c r="P133" t="s">
        <v>662</v>
      </c>
      <c r="Q133" t="s">
        <v>662</v>
      </c>
      <c r="R133">
        <v>0</v>
      </c>
      <c r="S133">
        <v>0</v>
      </c>
      <c r="T133" s="10">
        <v>45.175713999999999</v>
      </c>
      <c r="U133" s="10">
        <v>5.753374</v>
      </c>
      <c r="AD133" t="s">
        <v>2733</v>
      </c>
      <c r="AE133" t="s">
        <v>2737</v>
      </c>
    </row>
    <row r="134" spans="1:31" x14ac:dyDescent="0.3">
      <c r="A134" s="7">
        <v>46287</v>
      </c>
      <c r="B134" s="8">
        <v>0.33333333333333331</v>
      </c>
      <c r="C134" s="8">
        <v>0.34722222222222221</v>
      </c>
      <c r="D134" s="8">
        <v>0</v>
      </c>
      <c r="E134" s="9">
        <v>0.33</v>
      </c>
      <c r="F134">
        <v>12</v>
      </c>
      <c r="G134" t="s">
        <v>952</v>
      </c>
      <c r="O134" t="s">
        <v>1694</v>
      </c>
      <c r="P134" t="s">
        <v>203</v>
      </c>
      <c r="Q134" t="s">
        <v>3545</v>
      </c>
      <c r="R134">
        <v>0</v>
      </c>
      <c r="S134">
        <v>0</v>
      </c>
      <c r="T134" s="10">
        <v>45.187314000000001</v>
      </c>
      <c r="U134" s="10">
        <v>5.7119559999999998</v>
      </c>
      <c r="AD134" t="s">
        <v>2733</v>
      </c>
      <c r="AE134" t="s">
        <v>2737</v>
      </c>
    </row>
    <row r="135" spans="1:31" x14ac:dyDescent="0.3">
      <c r="A135" s="7">
        <v>46287</v>
      </c>
      <c r="B135" s="8">
        <v>0.16666666666666671</v>
      </c>
      <c r="C135" s="8">
        <v>0.18055555555555561</v>
      </c>
      <c r="D135" s="8">
        <v>0</v>
      </c>
      <c r="E135" s="9">
        <v>0.33</v>
      </c>
      <c r="F135">
        <v>201</v>
      </c>
      <c r="G135" t="s">
        <v>946</v>
      </c>
      <c r="O135" t="s">
        <v>2789</v>
      </c>
      <c r="P135" t="s">
        <v>538</v>
      </c>
      <c r="Q135" t="s">
        <v>2790</v>
      </c>
      <c r="R135">
        <v>0</v>
      </c>
      <c r="S135">
        <v>0</v>
      </c>
      <c r="T135" s="10">
        <v>45.202514999999998</v>
      </c>
      <c r="U135" s="10">
        <v>5.7046400000000004</v>
      </c>
      <c r="AD135" t="s">
        <v>2733</v>
      </c>
      <c r="AE135" t="s">
        <v>2734</v>
      </c>
    </row>
    <row r="136" spans="1:31" x14ac:dyDescent="0.3">
      <c r="A136" s="7">
        <v>46287</v>
      </c>
      <c r="B136" s="8">
        <v>0.2638888888888889</v>
      </c>
      <c r="C136" s="8">
        <v>0.2986111111111111</v>
      </c>
      <c r="D136" s="8">
        <v>0</v>
      </c>
      <c r="E136" s="9">
        <v>0.83</v>
      </c>
      <c r="F136">
        <v>54</v>
      </c>
      <c r="G136" t="s">
        <v>973</v>
      </c>
      <c r="O136" t="s">
        <v>2285</v>
      </c>
      <c r="P136" t="s">
        <v>725</v>
      </c>
      <c r="Q136" t="s">
        <v>725</v>
      </c>
      <c r="R136">
        <v>0</v>
      </c>
      <c r="S136">
        <v>0</v>
      </c>
      <c r="T136" s="10">
        <v>45.364230999999997</v>
      </c>
      <c r="U136" s="10">
        <v>5.596381</v>
      </c>
      <c r="AD136" t="s">
        <v>2733</v>
      </c>
      <c r="AE136" t="s">
        <v>2737</v>
      </c>
    </row>
    <row r="137" spans="1:31" x14ac:dyDescent="0.3">
      <c r="A137" s="7">
        <v>46287</v>
      </c>
      <c r="B137" s="8">
        <v>0.33333333333333331</v>
      </c>
      <c r="C137" s="8">
        <v>0.34722222222222221</v>
      </c>
      <c r="D137" s="8">
        <v>0</v>
      </c>
      <c r="E137" s="9">
        <v>0.33</v>
      </c>
      <c r="F137">
        <v>49</v>
      </c>
      <c r="G137" t="s">
        <v>944</v>
      </c>
      <c r="H137" s="8"/>
      <c r="I137" s="8"/>
      <c r="L137" s="9"/>
      <c r="M137" s="9"/>
      <c r="N137" s="9"/>
      <c r="O137" t="s">
        <v>1210</v>
      </c>
      <c r="P137" t="s">
        <v>649</v>
      </c>
      <c r="Q137" t="s">
        <v>1212</v>
      </c>
      <c r="R137">
        <v>0</v>
      </c>
      <c r="S137">
        <v>0</v>
      </c>
      <c r="T137" s="10">
        <v>45.162528999999999</v>
      </c>
      <c r="U137" s="10">
        <v>5.7170300000000003</v>
      </c>
      <c r="AD137" t="s">
        <v>2733</v>
      </c>
      <c r="AE137" t="s">
        <v>2737</v>
      </c>
    </row>
    <row r="138" spans="1:31" x14ac:dyDescent="0.3">
      <c r="A138" s="7">
        <v>46287</v>
      </c>
      <c r="B138" s="8">
        <v>0.16666666666666671</v>
      </c>
      <c r="C138" s="8">
        <v>0.18055555555555561</v>
      </c>
      <c r="D138" s="8">
        <v>0</v>
      </c>
      <c r="E138" s="9">
        <v>0.33</v>
      </c>
      <c r="F138">
        <v>40</v>
      </c>
      <c r="G138" t="s">
        <v>960</v>
      </c>
      <c r="O138" t="s">
        <v>3105</v>
      </c>
      <c r="P138" t="s">
        <v>232</v>
      </c>
      <c r="Q138" t="s">
        <v>3106</v>
      </c>
      <c r="R138">
        <v>0</v>
      </c>
      <c r="S138">
        <v>0</v>
      </c>
      <c r="T138" s="10">
        <v>45.179060999999997</v>
      </c>
      <c r="U138" s="10">
        <v>5.7056240000000003</v>
      </c>
      <c r="AD138" t="s">
        <v>2733</v>
      </c>
      <c r="AE138" t="s">
        <v>2734</v>
      </c>
    </row>
    <row r="139" spans="1:31" x14ac:dyDescent="0.3">
      <c r="A139" s="7">
        <v>46287</v>
      </c>
      <c r="B139" s="8">
        <v>0.16666666666666671</v>
      </c>
      <c r="C139" s="8">
        <v>0.20833333333333329</v>
      </c>
      <c r="D139" s="8">
        <v>0</v>
      </c>
      <c r="E139" s="9">
        <v>1</v>
      </c>
      <c r="F139">
        <v>78</v>
      </c>
      <c r="G139" t="s">
        <v>977</v>
      </c>
      <c r="H139" s="8">
        <v>0.28611111111111109</v>
      </c>
      <c r="I139" s="8">
        <v>0.32500000000000001</v>
      </c>
      <c r="L139">
        <v>0.93</v>
      </c>
      <c r="M139">
        <v>1</v>
      </c>
      <c r="N139">
        <v>-7.0000000000000007E-2</v>
      </c>
      <c r="O139" t="s">
        <v>2407</v>
      </c>
      <c r="P139" t="s">
        <v>750</v>
      </c>
      <c r="Q139" t="s">
        <v>750</v>
      </c>
      <c r="R139">
        <v>0</v>
      </c>
      <c r="S139">
        <v>0</v>
      </c>
      <c r="T139" s="10">
        <v>45.367497999999998</v>
      </c>
      <c r="U139" s="10">
        <v>5.58521</v>
      </c>
      <c r="AD139" t="s">
        <v>2733</v>
      </c>
      <c r="AE139" t="s">
        <v>2737</v>
      </c>
    </row>
    <row r="140" spans="1:31" x14ac:dyDescent="0.3">
      <c r="A140" s="7">
        <v>46287</v>
      </c>
      <c r="B140" s="8">
        <v>0.16666666666666671</v>
      </c>
      <c r="C140" s="8">
        <v>0.18055555555555561</v>
      </c>
      <c r="D140" s="8">
        <v>0</v>
      </c>
      <c r="E140" s="9">
        <v>0.33</v>
      </c>
      <c r="F140">
        <v>18</v>
      </c>
      <c r="G140" t="s">
        <v>2826</v>
      </c>
      <c r="H140" s="8">
        <v>0.18333333333333329</v>
      </c>
      <c r="I140" s="8">
        <v>0.1847222222222222</v>
      </c>
      <c r="L140">
        <v>0.03</v>
      </c>
      <c r="M140">
        <v>0.03</v>
      </c>
      <c r="N140">
        <v>-0.3</v>
      </c>
      <c r="O140" t="s">
        <v>2827</v>
      </c>
      <c r="P140" t="s">
        <v>73</v>
      </c>
      <c r="Q140" t="s">
        <v>2828</v>
      </c>
      <c r="R140">
        <v>0</v>
      </c>
      <c r="S140">
        <v>0</v>
      </c>
      <c r="T140" s="10">
        <v>45.178936</v>
      </c>
      <c r="U140" s="10">
        <v>5.7098909999999998</v>
      </c>
      <c r="AD140" t="s">
        <v>2733</v>
      </c>
      <c r="AE140" t="s">
        <v>2734</v>
      </c>
    </row>
    <row r="141" spans="1:31" x14ac:dyDescent="0.3">
      <c r="A141" s="7">
        <v>46287</v>
      </c>
      <c r="B141" s="8">
        <v>0.33333333333333331</v>
      </c>
      <c r="C141" s="8">
        <v>0.34722222222222221</v>
      </c>
      <c r="D141" s="8">
        <v>0</v>
      </c>
      <c r="E141" s="9">
        <v>0.33</v>
      </c>
      <c r="F141">
        <v>76</v>
      </c>
      <c r="G141" t="s">
        <v>863</v>
      </c>
      <c r="O141" t="s">
        <v>2587</v>
      </c>
      <c r="P141" t="s">
        <v>182</v>
      </c>
      <c r="Q141" t="s">
        <v>182</v>
      </c>
      <c r="R141">
        <v>0</v>
      </c>
      <c r="S141">
        <v>0</v>
      </c>
      <c r="T141" s="10">
        <v>45.192013000000003</v>
      </c>
      <c r="U141" s="10">
        <v>5.7196360000000004</v>
      </c>
      <c r="AD141" t="s">
        <v>2733</v>
      </c>
      <c r="AE141" t="s">
        <v>2737</v>
      </c>
    </row>
    <row r="142" spans="1:31" x14ac:dyDescent="0.3">
      <c r="A142" s="7">
        <v>46287</v>
      </c>
      <c r="B142" s="8">
        <v>0.16666666666666671</v>
      </c>
      <c r="C142" s="8">
        <v>0.18055555555555561</v>
      </c>
      <c r="D142" s="8">
        <v>0</v>
      </c>
      <c r="E142" s="9">
        <v>0.33</v>
      </c>
      <c r="F142">
        <v>49</v>
      </c>
      <c r="G142" t="s">
        <v>944</v>
      </c>
      <c r="O142" t="s">
        <v>2804</v>
      </c>
      <c r="P142" t="s">
        <v>406</v>
      </c>
      <c r="Q142" t="s">
        <v>2805</v>
      </c>
      <c r="R142">
        <v>0</v>
      </c>
      <c r="S142">
        <v>0</v>
      </c>
      <c r="T142" s="10">
        <v>45.174978000000003</v>
      </c>
      <c r="U142" s="10">
        <v>5.7372079999999999</v>
      </c>
      <c r="AD142" t="s">
        <v>2733</v>
      </c>
      <c r="AE142" t="s">
        <v>2734</v>
      </c>
    </row>
    <row r="143" spans="1:31" x14ac:dyDescent="0.3">
      <c r="A143" s="7">
        <v>46287</v>
      </c>
      <c r="B143" s="8">
        <v>0.16666666666666671</v>
      </c>
      <c r="C143" s="8">
        <v>0.18055555555555561</v>
      </c>
      <c r="D143" s="8">
        <v>0</v>
      </c>
      <c r="E143" s="9">
        <v>0.33</v>
      </c>
      <c r="F143">
        <v>40</v>
      </c>
      <c r="G143" t="s">
        <v>960</v>
      </c>
      <c r="O143" t="s">
        <v>2990</v>
      </c>
      <c r="P143" t="s">
        <v>464</v>
      </c>
      <c r="Q143" t="s">
        <v>2991</v>
      </c>
      <c r="R143">
        <v>0</v>
      </c>
      <c r="S143">
        <v>0</v>
      </c>
      <c r="T143" s="10">
        <v>45.216498000000001</v>
      </c>
      <c r="U143" s="10">
        <v>5.6917090000000004</v>
      </c>
      <c r="AD143" t="s">
        <v>2733</v>
      </c>
      <c r="AE143" t="s">
        <v>2734</v>
      </c>
    </row>
    <row r="144" spans="1:31" x14ac:dyDescent="0.3">
      <c r="A144" s="7">
        <v>46287</v>
      </c>
      <c r="B144" s="8">
        <v>0.33333333333333331</v>
      </c>
      <c r="C144" s="8">
        <v>0.37847222222222221</v>
      </c>
      <c r="D144" s="8">
        <v>0</v>
      </c>
      <c r="E144" s="9">
        <v>1.08</v>
      </c>
      <c r="F144">
        <v>41</v>
      </c>
      <c r="G144" t="s">
        <v>907</v>
      </c>
      <c r="H144" s="8">
        <v>0.33680555555555558</v>
      </c>
      <c r="I144" s="8">
        <v>0.38819444444444451</v>
      </c>
      <c r="L144" s="9">
        <v>1.23</v>
      </c>
      <c r="M144" s="9">
        <v>1.23</v>
      </c>
      <c r="N144" s="9">
        <v>0.15</v>
      </c>
      <c r="O144" t="s">
        <v>2194</v>
      </c>
      <c r="P144" t="s">
        <v>571</v>
      </c>
      <c r="Q144" t="s">
        <v>571</v>
      </c>
      <c r="R144">
        <v>0</v>
      </c>
      <c r="S144">
        <v>0</v>
      </c>
      <c r="T144" s="10">
        <v>45.363264999999998</v>
      </c>
      <c r="U144" s="10">
        <v>5.577299</v>
      </c>
      <c r="AD144" t="s">
        <v>2733</v>
      </c>
      <c r="AE144" t="s">
        <v>2737</v>
      </c>
    </row>
    <row r="145" spans="1:31" x14ac:dyDescent="0.3">
      <c r="A145" s="7">
        <v>46287</v>
      </c>
      <c r="B145" s="8">
        <v>0.33333333333333331</v>
      </c>
      <c r="C145" s="8">
        <v>0.34722222222222221</v>
      </c>
      <c r="D145" s="8">
        <v>0</v>
      </c>
      <c r="E145" s="9">
        <v>0.33</v>
      </c>
      <c r="F145">
        <v>16</v>
      </c>
      <c r="G145" t="s">
        <v>853</v>
      </c>
      <c r="O145" t="s">
        <v>1843</v>
      </c>
      <c r="P145" t="s">
        <v>133</v>
      </c>
      <c r="Q145" t="s">
        <v>1845</v>
      </c>
      <c r="R145">
        <v>0</v>
      </c>
      <c r="S145">
        <v>0</v>
      </c>
      <c r="T145" s="10">
        <v>45.189967000000003</v>
      </c>
      <c r="U145" s="10">
        <v>5.7054239999999998</v>
      </c>
      <c r="AD145" t="s">
        <v>2733</v>
      </c>
      <c r="AE145" t="s">
        <v>2737</v>
      </c>
    </row>
    <row r="146" spans="1:31" x14ac:dyDescent="0.3">
      <c r="A146" s="7">
        <v>46287</v>
      </c>
      <c r="B146" s="8">
        <v>0.48958333333333331</v>
      </c>
      <c r="C146" s="8">
        <v>0.51388888888888884</v>
      </c>
      <c r="D146" s="8">
        <v>0</v>
      </c>
      <c r="E146" s="9">
        <v>0.57999999999999996</v>
      </c>
      <c r="F146">
        <v>65</v>
      </c>
      <c r="G146" t="s">
        <v>870</v>
      </c>
      <c r="H146" s="8">
        <v>0.36319444444444438</v>
      </c>
      <c r="I146" s="8">
        <v>0.39513888888888887</v>
      </c>
      <c r="L146">
        <v>0.77</v>
      </c>
      <c r="M146">
        <v>0.77</v>
      </c>
      <c r="N146">
        <v>0.18</v>
      </c>
      <c r="O146" t="s">
        <v>869</v>
      </c>
      <c r="P146" t="s">
        <v>808</v>
      </c>
      <c r="Q146" t="s">
        <v>2994</v>
      </c>
      <c r="R146">
        <v>0</v>
      </c>
      <c r="S146">
        <v>0</v>
      </c>
      <c r="T146" s="10">
        <v>45.192346999999998</v>
      </c>
      <c r="U146" s="10">
        <v>5.7316079999999996</v>
      </c>
      <c r="AD146" t="s">
        <v>2733</v>
      </c>
      <c r="AE146" t="s">
        <v>2737</v>
      </c>
    </row>
    <row r="147" spans="1:31" x14ac:dyDescent="0.3">
      <c r="A147" s="7">
        <v>46287</v>
      </c>
      <c r="B147" s="8">
        <v>0.16666666666666671</v>
      </c>
      <c r="C147" s="8">
        <v>0.18055555555555561</v>
      </c>
      <c r="D147" s="8">
        <v>0</v>
      </c>
      <c r="E147" s="9">
        <v>0.33</v>
      </c>
      <c r="F147">
        <v>76</v>
      </c>
      <c r="G147" t="s">
        <v>965</v>
      </c>
      <c r="H147" s="8">
        <v>0.1791666666666667</v>
      </c>
      <c r="I147" s="8">
        <v>0.17986111111111111</v>
      </c>
      <c r="L147">
        <v>0.02</v>
      </c>
      <c r="M147">
        <v>0.02</v>
      </c>
      <c r="N147">
        <v>-0.32</v>
      </c>
      <c r="O147" t="s">
        <v>2980</v>
      </c>
      <c r="P147" t="s">
        <v>644</v>
      </c>
      <c r="Q147" t="s">
        <v>2981</v>
      </c>
      <c r="R147">
        <v>0</v>
      </c>
      <c r="S147">
        <v>0</v>
      </c>
      <c r="T147" s="10">
        <v>45.183132999999998</v>
      </c>
      <c r="U147" s="10">
        <v>5.7067009999999998</v>
      </c>
      <c r="AD147" t="s">
        <v>2733</v>
      </c>
      <c r="AE147" t="s">
        <v>2734</v>
      </c>
    </row>
    <row r="148" spans="1:31" x14ac:dyDescent="0.3">
      <c r="A148" s="7">
        <v>46287</v>
      </c>
      <c r="B148" s="8">
        <v>0.16666666666666671</v>
      </c>
      <c r="C148" s="8">
        <v>0.18055555555555561</v>
      </c>
      <c r="D148" s="8">
        <v>0</v>
      </c>
      <c r="E148" s="9">
        <v>0.33</v>
      </c>
      <c r="F148">
        <v>61</v>
      </c>
      <c r="G148" t="s">
        <v>886</v>
      </c>
      <c r="O148" t="s">
        <v>3126</v>
      </c>
      <c r="P148" t="s">
        <v>550</v>
      </c>
      <c r="Q148" t="s">
        <v>3127</v>
      </c>
      <c r="R148">
        <v>0</v>
      </c>
      <c r="S148">
        <v>0</v>
      </c>
      <c r="T148" s="10">
        <v>45.174304999999997</v>
      </c>
      <c r="U148" s="10">
        <v>5.7383240000000004</v>
      </c>
      <c r="AD148" t="s">
        <v>2733</v>
      </c>
      <c r="AE148" t="s">
        <v>2734</v>
      </c>
    </row>
    <row r="149" spans="1:31" x14ac:dyDescent="0.3">
      <c r="A149" s="7">
        <v>46287</v>
      </c>
      <c r="B149" s="8">
        <v>0.29166666666666669</v>
      </c>
      <c r="C149" s="8">
        <v>0.2986111111111111</v>
      </c>
      <c r="D149" s="8">
        <v>0</v>
      </c>
      <c r="E149" s="9">
        <v>0.17</v>
      </c>
      <c r="F149">
        <v>29</v>
      </c>
      <c r="G149" t="s">
        <v>859</v>
      </c>
      <c r="H149" s="8"/>
      <c r="I149" s="8"/>
      <c r="L149" s="9"/>
      <c r="M149" s="9"/>
      <c r="N149" s="9"/>
      <c r="O149" t="s">
        <v>2988</v>
      </c>
      <c r="P149" t="s">
        <v>220</v>
      </c>
      <c r="Q149" t="s">
        <v>2989</v>
      </c>
      <c r="R149">
        <v>0</v>
      </c>
      <c r="S149">
        <v>0</v>
      </c>
      <c r="T149" s="10">
        <v>45.182158999999999</v>
      </c>
      <c r="U149" s="10">
        <v>5.715846</v>
      </c>
      <c r="AD149" t="s">
        <v>2733</v>
      </c>
      <c r="AE149" t="s">
        <v>2734</v>
      </c>
    </row>
    <row r="150" spans="1:31" x14ac:dyDescent="0.3">
      <c r="A150" s="7">
        <v>46287</v>
      </c>
      <c r="B150" s="8">
        <v>0.53819444444444442</v>
      </c>
      <c r="C150" s="8">
        <v>0.56597222222222221</v>
      </c>
      <c r="D150" s="8">
        <v>0</v>
      </c>
      <c r="E150" s="9">
        <v>0.67</v>
      </c>
      <c r="F150">
        <v>65</v>
      </c>
      <c r="G150" t="s">
        <v>870</v>
      </c>
      <c r="H150" s="8">
        <v>0.24236111111111111</v>
      </c>
      <c r="I150" s="8">
        <v>0.32500000000000001</v>
      </c>
      <c r="L150">
        <v>1.98</v>
      </c>
      <c r="M150">
        <v>1.98</v>
      </c>
      <c r="N150">
        <v>1.32</v>
      </c>
      <c r="O150" t="s">
        <v>2508</v>
      </c>
      <c r="P150" t="s">
        <v>198</v>
      </c>
      <c r="Q150" t="s">
        <v>2509</v>
      </c>
      <c r="R150">
        <v>0</v>
      </c>
      <c r="S150">
        <v>0</v>
      </c>
      <c r="T150" s="10">
        <v>45.188409999999998</v>
      </c>
      <c r="U150" s="10">
        <v>5.7258019999999998</v>
      </c>
      <c r="AD150" t="s">
        <v>2733</v>
      </c>
      <c r="AE150" t="s">
        <v>2737</v>
      </c>
    </row>
    <row r="151" spans="1:31" x14ac:dyDescent="0.3">
      <c r="A151" s="7">
        <v>46287</v>
      </c>
      <c r="B151" s="8">
        <v>0.29166666666666669</v>
      </c>
      <c r="C151" s="8">
        <v>0.2986111111111111</v>
      </c>
      <c r="D151" s="8">
        <v>0</v>
      </c>
      <c r="E151" s="9">
        <v>0.17</v>
      </c>
      <c r="F151">
        <v>29</v>
      </c>
      <c r="G151" t="s">
        <v>859</v>
      </c>
      <c r="O151" t="s">
        <v>2992</v>
      </c>
      <c r="P151" t="s">
        <v>53</v>
      </c>
      <c r="Q151" t="s">
        <v>2993</v>
      </c>
      <c r="R151">
        <v>0</v>
      </c>
      <c r="S151">
        <v>0</v>
      </c>
      <c r="T151" s="10">
        <v>45.192563999999997</v>
      </c>
      <c r="U151" s="10">
        <v>5.7240770000000003</v>
      </c>
      <c r="AD151" t="s">
        <v>2733</v>
      </c>
      <c r="AE151" t="s">
        <v>2734</v>
      </c>
    </row>
    <row r="152" spans="1:31" x14ac:dyDescent="0.3">
      <c r="A152" s="7">
        <v>46287</v>
      </c>
      <c r="B152" s="8">
        <v>0.29166666666666669</v>
      </c>
      <c r="C152" s="8">
        <v>0.30555555555555558</v>
      </c>
      <c r="D152" s="8">
        <v>0</v>
      </c>
      <c r="E152" s="9">
        <v>0.33</v>
      </c>
      <c r="F152">
        <v>76</v>
      </c>
      <c r="G152" t="s">
        <v>863</v>
      </c>
      <c r="O152" t="s">
        <v>2810</v>
      </c>
      <c r="P152" t="s">
        <v>515</v>
      </c>
      <c r="Q152" t="s">
        <v>2811</v>
      </c>
      <c r="R152">
        <v>0</v>
      </c>
      <c r="S152">
        <v>0</v>
      </c>
      <c r="T152" s="10">
        <v>45.19182</v>
      </c>
      <c r="U152" s="10">
        <v>5.7187340000000004</v>
      </c>
      <c r="AD152" t="s">
        <v>2733</v>
      </c>
      <c r="AE152" t="s">
        <v>2734</v>
      </c>
    </row>
    <row r="153" spans="1:31" x14ac:dyDescent="0.3">
      <c r="A153" s="7">
        <v>46287</v>
      </c>
      <c r="B153" s="8">
        <v>0.33333333333333331</v>
      </c>
      <c r="C153" s="8">
        <v>0.34722222222222221</v>
      </c>
      <c r="D153" s="8">
        <v>0</v>
      </c>
      <c r="E153" s="9">
        <v>0.33</v>
      </c>
      <c r="F153">
        <v>68</v>
      </c>
      <c r="G153" t="s">
        <v>948</v>
      </c>
      <c r="O153" t="s">
        <v>2450</v>
      </c>
      <c r="P153" t="s">
        <v>204</v>
      </c>
      <c r="Q153" t="s">
        <v>3546</v>
      </c>
      <c r="R153">
        <v>0</v>
      </c>
      <c r="S153">
        <v>0</v>
      </c>
      <c r="T153" s="10">
        <v>45.190345999999998</v>
      </c>
      <c r="U153" s="10">
        <v>5.7332039999999997</v>
      </c>
      <c r="AD153" t="s">
        <v>2733</v>
      </c>
      <c r="AE153" t="s">
        <v>2737</v>
      </c>
    </row>
    <row r="154" spans="1:31" x14ac:dyDescent="0.3">
      <c r="A154" s="7">
        <v>46287</v>
      </c>
      <c r="B154" s="8">
        <v>0.29166666666666669</v>
      </c>
      <c r="C154" s="8">
        <v>0.2986111111111111</v>
      </c>
      <c r="D154" s="8">
        <v>0</v>
      </c>
      <c r="E154" s="9">
        <v>0.17</v>
      </c>
      <c r="F154">
        <v>230</v>
      </c>
      <c r="G154" t="s">
        <v>974</v>
      </c>
      <c r="O154" t="s">
        <v>2995</v>
      </c>
      <c r="P154" t="s">
        <v>145</v>
      </c>
      <c r="Q154" t="s">
        <v>2996</v>
      </c>
      <c r="R154">
        <v>0</v>
      </c>
      <c r="S154">
        <v>0</v>
      </c>
      <c r="T154" s="10">
        <v>45.170380000000002</v>
      </c>
      <c r="U154" s="10">
        <v>5.7395560000000003</v>
      </c>
      <c r="AD154" t="s">
        <v>2733</v>
      </c>
      <c r="AE154" t="s">
        <v>2734</v>
      </c>
    </row>
    <row r="155" spans="1:31" x14ac:dyDescent="0.3">
      <c r="A155" s="7">
        <v>46287</v>
      </c>
      <c r="B155" s="8">
        <v>0.16666666666666671</v>
      </c>
      <c r="C155" s="8">
        <v>0.18055555555555561</v>
      </c>
      <c r="D155" s="8">
        <v>0</v>
      </c>
      <c r="E155" s="9">
        <v>0.33</v>
      </c>
      <c r="F155">
        <v>101</v>
      </c>
      <c r="G155" t="s">
        <v>945</v>
      </c>
      <c r="O155" t="s">
        <v>2975</v>
      </c>
      <c r="P155" t="s">
        <v>495</v>
      </c>
      <c r="Q155" t="s">
        <v>2976</v>
      </c>
      <c r="R155">
        <v>0</v>
      </c>
      <c r="S155">
        <v>0</v>
      </c>
      <c r="T155" s="10">
        <v>45.184829999999998</v>
      </c>
      <c r="U155" s="10">
        <v>5.7190070000000004</v>
      </c>
      <c r="AD155" t="s">
        <v>2733</v>
      </c>
      <c r="AE155" t="s">
        <v>2734</v>
      </c>
    </row>
    <row r="156" spans="1:31" x14ac:dyDescent="0.3">
      <c r="A156" s="7">
        <v>46287</v>
      </c>
      <c r="B156" s="8">
        <v>0.19097222222222221</v>
      </c>
      <c r="C156" s="8">
        <v>0.2048611111111111</v>
      </c>
      <c r="D156" s="8">
        <v>0</v>
      </c>
      <c r="E156" s="9">
        <v>0.33</v>
      </c>
      <c r="F156">
        <v>22</v>
      </c>
      <c r="G156" t="s">
        <v>979</v>
      </c>
      <c r="H156" s="8"/>
      <c r="I156" s="8"/>
      <c r="L156" s="9"/>
      <c r="M156" s="9"/>
      <c r="N156" s="9"/>
      <c r="O156" t="s">
        <v>3134</v>
      </c>
      <c r="P156" t="s">
        <v>536</v>
      </c>
      <c r="Q156" t="s">
        <v>3135</v>
      </c>
      <c r="R156">
        <v>0</v>
      </c>
      <c r="S156">
        <v>0</v>
      </c>
      <c r="T156" s="10">
        <v>45.183112000000001</v>
      </c>
      <c r="U156" s="10">
        <v>5.7278739999999999</v>
      </c>
      <c r="AD156" t="s">
        <v>2733</v>
      </c>
      <c r="AE156" t="s">
        <v>2734</v>
      </c>
    </row>
    <row r="157" spans="1:31" x14ac:dyDescent="0.3">
      <c r="A157" s="7">
        <v>46287</v>
      </c>
      <c r="B157" s="8">
        <v>0.16666666666666671</v>
      </c>
      <c r="C157" s="8">
        <v>0.18055555555555561</v>
      </c>
      <c r="D157" s="8">
        <v>0</v>
      </c>
      <c r="E157" s="9">
        <v>0.33</v>
      </c>
      <c r="F157">
        <v>48</v>
      </c>
      <c r="G157" t="s">
        <v>951</v>
      </c>
      <c r="H157" s="8"/>
      <c r="I157" s="8"/>
      <c r="L157" s="9"/>
      <c r="M157" s="9"/>
      <c r="N157" s="9"/>
      <c r="O157" t="s">
        <v>3003</v>
      </c>
      <c r="P157" t="s">
        <v>729</v>
      </c>
      <c r="Q157" t="s">
        <v>729</v>
      </c>
      <c r="R157">
        <v>0</v>
      </c>
      <c r="S157">
        <v>0</v>
      </c>
      <c r="T157" s="10">
        <v>45.178004999999999</v>
      </c>
      <c r="U157" s="10">
        <v>5.7065780000000004</v>
      </c>
      <c r="AD157" t="s">
        <v>2733</v>
      </c>
      <c r="AE157" t="s">
        <v>2734</v>
      </c>
    </row>
    <row r="158" spans="1:31" x14ac:dyDescent="0.3">
      <c r="A158" s="7">
        <v>46287</v>
      </c>
      <c r="B158" s="8">
        <v>0.16666666666666671</v>
      </c>
      <c r="C158" s="8">
        <v>0.18055555555555561</v>
      </c>
      <c r="D158" s="8">
        <v>0</v>
      </c>
      <c r="E158" s="9">
        <v>0.33</v>
      </c>
      <c r="F158">
        <v>40</v>
      </c>
      <c r="G158" t="s">
        <v>960</v>
      </c>
      <c r="O158" t="s">
        <v>2814</v>
      </c>
      <c r="P158" t="s">
        <v>334</v>
      </c>
      <c r="Q158" t="s">
        <v>2815</v>
      </c>
      <c r="R158">
        <v>0</v>
      </c>
      <c r="S158">
        <v>0</v>
      </c>
      <c r="T158" s="10">
        <v>45.229664999999997</v>
      </c>
      <c r="U158" s="10">
        <v>5.681597</v>
      </c>
      <c r="AD158" t="s">
        <v>2733</v>
      </c>
      <c r="AE158" t="s">
        <v>2734</v>
      </c>
    </row>
    <row r="159" spans="1:31" x14ac:dyDescent="0.3">
      <c r="A159" s="7">
        <v>46287</v>
      </c>
      <c r="B159" s="8">
        <v>0.16666666666666671</v>
      </c>
      <c r="C159" s="8">
        <v>0.18055555555555561</v>
      </c>
      <c r="D159" s="8">
        <v>0</v>
      </c>
      <c r="E159" s="9">
        <v>0.33</v>
      </c>
      <c r="F159">
        <v>52</v>
      </c>
      <c r="G159" t="s">
        <v>847</v>
      </c>
      <c r="O159" t="s">
        <v>2818</v>
      </c>
      <c r="P159" t="s">
        <v>370</v>
      </c>
      <c r="Q159" t="s">
        <v>2819</v>
      </c>
      <c r="R159">
        <v>0</v>
      </c>
      <c r="S159">
        <v>0</v>
      </c>
      <c r="T159" s="10">
        <v>45.187213</v>
      </c>
      <c r="U159" s="10">
        <v>5.7183970000000004</v>
      </c>
      <c r="AD159" t="s">
        <v>2733</v>
      </c>
      <c r="AE159" t="s">
        <v>2734</v>
      </c>
    </row>
    <row r="160" spans="1:31" x14ac:dyDescent="0.3">
      <c r="A160" s="7">
        <v>46287</v>
      </c>
      <c r="B160" s="8">
        <v>0.16666666666666671</v>
      </c>
      <c r="C160" s="8">
        <v>0.18055555555555561</v>
      </c>
      <c r="D160" s="8">
        <v>0</v>
      </c>
      <c r="E160" s="9">
        <v>0.33</v>
      </c>
      <c r="F160">
        <v>101</v>
      </c>
      <c r="G160" t="s">
        <v>945</v>
      </c>
      <c r="O160" t="s">
        <v>2822</v>
      </c>
      <c r="P160" t="s">
        <v>206</v>
      </c>
      <c r="Q160" t="s">
        <v>2823</v>
      </c>
      <c r="R160">
        <v>0</v>
      </c>
      <c r="S160">
        <v>0</v>
      </c>
      <c r="T160" s="10">
        <v>45.183933000000003</v>
      </c>
      <c r="U160" s="10">
        <v>5.7185100000000002</v>
      </c>
      <c r="AD160" t="s">
        <v>2733</v>
      </c>
      <c r="AE160" t="s">
        <v>2734</v>
      </c>
    </row>
    <row r="161" spans="1:31" x14ac:dyDescent="0.3">
      <c r="A161" s="7">
        <v>46287</v>
      </c>
      <c r="B161" s="8">
        <v>0.16666666666666671</v>
      </c>
      <c r="C161" s="8">
        <v>0.18055555555555561</v>
      </c>
      <c r="D161" s="8">
        <v>0</v>
      </c>
      <c r="E161" s="9">
        <v>0.33</v>
      </c>
      <c r="F161">
        <v>61</v>
      </c>
      <c r="G161" t="s">
        <v>886</v>
      </c>
      <c r="H161" s="8"/>
      <c r="I161" s="8"/>
      <c r="L161" s="9"/>
      <c r="M161" s="9"/>
      <c r="N161" s="9"/>
      <c r="O161" t="s">
        <v>2829</v>
      </c>
      <c r="P161" t="s">
        <v>684</v>
      </c>
      <c r="Q161" t="s">
        <v>2830</v>
      </c>
      <c r="R161">
        <v>0</v>
      </c>
      <c r="S161">
        <v>0</v>
      </c>
      <c r="T161" s="10">
        <v>45.189571999999998</v>
      </c>
      <c r="U161" s="10">
        <v>5.7128589999999999</v>
      </c>
      <c r="AD161" t="s">
        <v>2733</v>
      </c>
      <c r="AE161" t="s">
        <v>2734</v>
      </c>
    </row>
    <row r="162" spans="1:31" x14ac:dyDescent="0.3">
      <c r="A162" s="7">
        <v>46287</v>
      </c>
      <c r="B162" s="8">
        <v>0.33333333333333331</v>
      </c>
      <c r="C162" s="8">
        <v>0.37847222222222221</v>
      </c>
      <c r="D162" s="8">
        <v>0</v>
      </c>
      <c r="E162" s="9">
        <v>1.08</v>
      </c>
      <c r="F162">
        <v>90</v>
      </c>
      <c r="G162" t="s">
        <v>3547</v>
      </c>
      <c r="O162" t="s">
        <v>1877</v>
      </c>
      <c r="P162" t="s">
        <v>540</v>
      </c>
      <c r="Q162" t="s">
        <v>540</v>
      </c>
      <c r="R162">
        <v>0</v>
      </c>
      <c r="S162">
        <v>0</v>
      </c>
      <c r="T162" s="10">
        <v>45.275311000000002</v>
      </c>
      <c r="U162" s="10">
        <v>5.6492800000000001</v>
      </c>
      <c r="AD162" t="s">
        <v>2733</v>
      </c>
      <c r="AE162" t="s">
        <v>2737</v>
      </c>
    </row>
    <row r="163" spans="1:31" x14ac:dyDescent="0.3">
      <c r="A163" s="7">
        <v>46287</v>
      </c>
      <c r="B163" s="8">
        <v>0.33333333333333331</v>
      </c>
      <c r="C163" s="8">
        <v>0.3611111111111111</v>
      </c>
      <c r="D163" s="8">
        <v>0</v>
      </c>
      <c r="E163" s="9">
        <v>0.67</v>
      </c>
      <c r="F163">
        <v>40</v>
      </c>
      <c r="G163" t="s">
        <v>960</v>
      </c>
      <c r="H163" s="8"/>
      <c r="I163" s="8"/>
      <c r="L163" s="9"/>
      <c r="M163" s="9"/>
      <c r="N163" s="9"/>
      <c r="O163" t="s">
        <v>1082</v>
      </c>
      <c r="P163" t="s">
        <v>768</v>
      </c>
      <c r="Q163" t="s">
        <v>1085</v>
      </c>
      <c r="R163">
        <v>0</v>
      </c>
      <c r="S163">
        <v>0</v>
      </c>
      <c r="T163" s="10">
        <v>45.180636</v>
      </c>
      <c r="U163" s="10">
        <v>5.7115109999999998</v>
      </c>
      <c r="AD163" t="s">
        <v>2733</v>
      </c>
      <c r="AE163" t="s">
        <v>2737</v>
      </c>
    </row>
    <row r="164" spans="1:31" x14ac:dyDescent="0.3">
      <c r="A164" s="7">
        <v>46287</v>
      </c>
      <c r="B164" s="8">
        <v>0.2013888888888889</v>
      </c>
      <c r="C164" s="8">
        <v>0.2361111111111111</v>
      </c>
      <c r="D164" s="8">
        <v>0</v>
      </c>
      <c r="E164" s="9">
        <v>0.83</v>
      </c>
      <c r="F164">
        <v>56</v>
      </c>
      <c r="G164" t="s">
        <v>966</v>
      </c>
      <c r="H164" s="8">
        <v>0.32430555555555562</v>
      </c>
      <c r="I164" s="8">
        <v>0.36388888888888887</v>
      </c>
      <c r="L164" s="9">
        <v>0.95</v>
      </c>
      <c r="M164" s="9">
        <v>0.95</v>
      </c>
      <c r="N164" s="9">
        <v>0.12</v>
      </c>
      <c r="O164" t="s">
        <v>2160</v>
      </c>
      <c r="P164" t="s">
        <v>138</v>
      </c>
      <c r="Q164" t="s">
        <v>138</v>
      </c>
      <c r="R164">
        <v>0</v>
      </c>
      <c r="S164">
        <v>0</v>
      </c>
      <c r="T164" s="10">
        <v>45.365924</v>
      </c>
      <c r="U164" s="10">
        <v>5.5930960000000001</v>
      </c>
      <c r="AD164" t="s">
        <v>2733</v>
      </c>
      <c r="AE164" t="s">
        <v>2737</v>
      </c>
    </row>
    <row r="165" spans="1:31" x14ac:dyDescent="0.3">
      <c r="A165" s="7">
        <v>46287</v>
      </c>
      <c r="B165" s="8">
        <v>0.33333333333333331</v>
      </c>
      <c r="C165" s="8">
        <v>0.34722222222222221</v>
      </c>
      <c r="D165" s="8">
        <v>0</v>
      </c>
      <c r="E165" s="9">
        <v>0.33</v>
      </c>
      <c r="F165">
        <v>123154</v>
      </c>
      <c r="G165" t="s">
        <v>856</v>
      </c>
      <c r="O165" t="s">
        <v>871</v>
      </c>
      <c r="P165" t="s">
        <v>825</v>
      </c>
      <c r="Q165" t="s">
        <v>3008</v>
      </c>
      <c r="R165">
        <v>0</v>
      </c>
      <c r="S165">
        <v>0</v>
      </c>
      <c r="T165" s="10">
        <v>45.181339000000001</v>
      </c>
      <c r="U165" s="10">
        <v>5.7134910000000003</v>
      </c>
      <c r="AD165" t="s">
        <v>2733</v>
      </c>
      <c r="AE165" t="s">
        <v>2737</v>
      </c>
    </row>
    <row r="166" spans="1:31" x14ac:dyDescent="0.3">
      <c r="A166" s="7">
        <v>46287</v>
      </c>
      <c r="B166" s="8">
        <v>0.35416666666666669</v>
      </c>
      <c r="C166" s="8">
        <v>0.375</v>
      </c>
      <c r="D166" s="8">
        <v>0</v>
      </c>
      <c r="E166" s="9">
        <v>0.5</v>
      </c>
      <c r="F166">
        <v>16</v>
      </c>
      <c r="G166" t="s">
        <v>853</v>
      </c>
      <c r="O166" t="s">
        <v>3548</v>
      </c>
      <c r="P166" t="s">
        <v>627</v>
      </c>
      <c r="Q166" t="s">
        <v>3549</v>
      </c>
      <c r="R166">
        <v>0</v>
      </c>
      <c r="S166">
        <v>0</v>
      </c>
      <c r="T166" s="10">
        <v>45.187038000000001</v>
      </c>
      <c r="U166" s="10">
        <v>5.719214</v>
      </c>
      <c r="AD166" t="s">
        <v>2733</v>
      </c>
      <c r="AE166" t="s">
        <v>2837</v>
      </c>
    </row>
    <row r="167" spans="1:31" x14ac:dyDescent="0.3">
      <c r="A167" s="7">
        <v>46287</v>
      </c>
      <c r="B167" s="8">
        <v>0.29166666666666669</v>
      </c>
      <c r="C167" s="8">
        <v>0.2986111111111111</v>
      </c>
      <c r="D167" s="8">
        <v>0</v>
      </c>
      <c r="E167" s="9">
        <v>0.17</v>
      </c>
      <c r="F167">
        <v>16</v>
      </c>
      <c r="G167" t="s">
        <v>853</v>
      </c>
      <c r="H167" s="8"/>
      <c r="I167" s="8"/>
      <c r="L167" s="9"/>
      <c r="M167" s="9"/>
      <c r="N167" s="9"/>
      <c r="O167" t="s">
        <v>3013</v>
      </c>
      <c r="P167" t="s">
        <v>578</v>
      </c>
      <c r="Q167" t="s">
        <v>3014</v>
      </c>
      <c r="R167">
        <v>0</v>
      </c>
      <c r="S167">
        <v>0</v>
      </c>
      <c r="T167" s="10">
        <v>45.183777999999997</v>
      </c>
      <c r="U167" s="10">
        <v>5.7115169999999997</v>
      </c>
      <c r="AD167" t="s">
        <v>2733</v>
      </c>
      <c r="AE167" t="s">
        <v>2734</v>
      </c>
    </row>
    <row r="168" spans="1:31" x14ac:dyDescent="0.3">
      <c r="A168" s="7">
        <v>46287</v>
      </c>
      <c r="B168" s="8">
        <v>0.33333333333333331</v>
      </c>
      <c r="C168" s="8">
        <v>0.44097222222222221</v>
      </c>
      <c r="D168" s="8">
        <v>0</v>
      </c>
      <c r="E168" s="9">
        <v>2.58</v>
      </c>
      <c r="F168">
        <v>82</v>
      </c>
      <c r="G168" t="s">
        <v>954</v>
      </c>
      <c r="O168" t="s">
        <v>2206</v>
      </c>
      <c r="P168" t="s">
        <v>691</v>
      </c>
      <c r="Q168" t="s">
        <v>3010</v>
      </c>
      <c r="R168">
        <v>0</v>
      </c>
      <c r="S168">
        <v>0</v>
      </c>
      <c r="T168" s="10">
        <v>45.205657000000002</v>
      </c>
      <c r="U168" s="10">
        <v>5.7738750000000003</v>
      </c>
      <c r="AD168" t="s">
        <v>2733</v>
      </c>
      <c r="AE168" t="s">
        <v>2737</v>
      </c>
    </row>
    <row r="169" spans="1:31" x14ac:dyDescent="0.3">
      <c r="A169" s="7">
        <v>46287</v>
      </c>
      <c r="B169" s="8">
        <v>0.16666666666666671</v>
      </c>
      <c r="C169" s="8">
        <v>0.1736111111111111</v>
      </c>
      <c r="D169" s="8">
        <v>0</v>
      </c>
      <c r="E169" s="9">
        <v>0.17</v>
      </c>
      <c r="F169">
        <v>210</v>
      </c>
      <c r="G169" t="s">
        <v>905</v>
      </c>
      <c r="O169" t="s">
        <v>2831</v>
      </c>
      <c r="P169" t="s">
        <v>63</v>
      </c>
      <c r="Q169" t="s">
        <v>2832</v>
      </c>
      <c r="R169">
        <v>0</v>
      </c>
      <c r="S169">
        <v>0</v>
      </c>
      <c r="T169" s="10">
        <v>45.185625999999999</v>
      </c>
      <c r="U169" s="10">
        <v>5.7211239999999997</v>
      </c>
      <c r="AD169" t="s">
        <v>2733</v>
      </c>
      <c r="AE169" t="s">
        <v>2734</v>
      </c>
    </row>
    <row r="170" spans="1:31" x14ac:dyDescent="0.3">
      <c r="A170" s="7">
        <v>46287</v>
      </c>
      <c r="B170" s="8">
        <v>0.16666666666666671</v>
      </c>
      <c r="C170" s="8">
        <v>0.18055555555555561</v>
      </c>
      <c r="D170" s="8">
        <v>0</v>
      </c>
      <c r="E170" s="9">
        <v>0.33</v>
      </c>
      <c r="F170">
        <v>54</v>
      </c>
      <c r="G170" t="s">
        <v>973</v>
      </c>
      <c r="O170" t="s">
        <v>3550</v>
      </c>
      <c r="P170" t="s">
        <v>586</v>
      </c>
      <c r="Q170" t="s">
        <v>3551</v>
      </c>
      <c r="R170">
        <v>0</v>
      </c>
      <c r="S170">
        <v>0</v>
      </c>
      <c r="T170" s="10">
        <v>45.360757</v>
      </c>
      <c r="U170" s="10">
        <v>5.5991109999999997</v>
      </c>
      <c r="AD170" t="s">
        <v>2733</v>
      </c>
      <c r="AE170" t="s">
        <v>2734</v>
      </c>
    </row>
    <row r="171" spans="1:31" x14ac:dyDescent="0.3">
      <c r="A171" s="7">
        <v>46287</v>
      </c>
      <c r="B171" s="8">
        <v>0.34375</v>
      </c>
      <c r="C171" s="8">
        <v>0.3576388888888889</v>
      </c>
      <c r="D171" s="8">
        <v>0</v>
      </c>
      <c r="E171" s="9">
        <v>0.33</v>
      </c>
      <c r="F171">
        <v>39</v>
      </c>
      <c r="G171" t="s">
        <v>961</v>
      </c>
      <c r="H171" s="8">
        <v>0.26041666666666669</v>
      </c>
      <c r="I171" s="8">
        <v>0.56180555555555556</v>
      </c>
      <c r="L171">
        <v>7.23</v>
      </c>
      <c r="M171">
        <v>7.23</v>
      </c>
      <c r="N171">
        <v>6.9</v>
      </c>
      <c r="O171" t="s">
        <v>2839</v>
      </c>
      <c r="P171" t="s">
        <v>795</v>
      </c>
      <c r="Q171" t="s">
        <v>2840</v>
      </c>
      <c r="R171">
        <v>1</v>
      </c>
      <c r="S171">
        <v>0</v>
      </c>
      <c r="T171" s="10">
        <v>45.165621000000002</v>
      </c>
      <c r="U171" s="10">
        <v>5.7235849999999999</v>
      </c>
      <c r="AD171" t="s">
        <v>2733</v>
      </c>
      <c r="AE171" t="s">
        <v>2734</v>
      </c>
    </row>
    <row r="172" spans="1:31" x14ac:dyDescent="0.3">
      <c r="A172" s="7">
        <v>46287</v>
      </c>
      <c r="B172" s="8">
        <v>0.16666666666666671</v>
      </c>
      <c r="C172" s="8">
        <v>0.18055555555555561</v>
      </c>
      <c r="D172" s="8">
        <v>0</v>
      </c>
      <c r="E172" s="9">
        <v>0.33</v>
      </c>
      <c r="F172">
        <v>29</v>
      </c>
      <c r="G172" t="s">
        <v>859</v>
      </c>
      <c r="O172" t="s">
        <v>2845</v>
      </c>
      <c r="P172" t="s">
        <v>166</v>
      </c>
      <c r="Q172" t="s">
        <v>2846</v>
      </c>
      <c r="R172">
        <v>0</v>
      </c>
      <c r="S172">
        <v>0</v>
      </c>
      <c r="T172" s="10">
        <v>45.191105</v>
      </c>
      <c r="U172" s="10">
        <v>5.7245520000000001</v>
      </c>
      <c r="AD172" t="s">
        <v>2733</v>
      </c>
      <c r="AE172" t="s">
        <v>2734</v>
      </c>
    </row>
    <row r="173" spans="1:31" x14ac:dyDescent="0.3">
      <c r="A173" s="7">
        <v>46287</v>
      </c>
      <c r="B173" s="8">
        <v>0.33333333333333331</v>
      </c>
      <c r="C173" s="8">
        <v>0.38541666666666669</v>
      </c>
      <c r="D173" s="8">
        <v>0</v>
      </c>
      <c r="E173" s="9">
        <v>1.25</v>
      </c>
      <c r="F173">
        <v>61</v>
      </c>
      <c r="G173" t="s">
        <v>886</v>
      </c>
      <c r="O173" t="s">
        <v>1537</v>
      </c>
      <c r="P173" t="s">
        <v>435</v>
      </c>
      <c r="Q173" t="s">
        <v>435</v>
      </c>
      <c r="R173">
        <v>0</v>
      </c>
      <c r="S173">
        <v>0</v>
      </c>
      <c r="T173" s="10">
        <v>45.181677999999998</v>
      </c>
      <c r="U173" s="10">
        <v>5.7453979999999998</v>
      </c>
      <c r="AD173" t="s">
        <v>2733</v>
      </c>
      <c r="AE173" t="s">
        <v>2737</v>
      </c>
    </row>
    <row r="174" spans="1:31" x14ac:dyDescent="0.3">
      <c r="A174" s="7">
        <v>46287</v>
      </c>
      <c r="B174" s="8">
        <v>0.16666666666666671</v>
      </c>
      <c r="C174" s="8">
        <v>0.18055555555555561</v>
      </c>
      <c r="D174" s="8">
        <v>0</v>
      </c>
      <c r="E174" s="9">
        <v>0.33</v>
      </c>
      <c r="F174">
        <v>85</v>
      </c>
      <c r="G174" t="s">
        <v>866</v>
      </c>
      <c r="H174" s="8">
        <v>9.8611111111111108E-2</v>
      </c>
      <c r="I174" s="8">
        <v>0.10972222222222219</v>
      </c>
      <c r="L174">
        <v>0.27</v>
      </c>
      <c r="M174">
        <v>0.27</v>
      </c>
      <c r="N174">
        <v>-7.0000000000000007E-2</v>
      </c>
      <c r="O174" t="s">
        <v>3027</v>
      </c>
      <c r="P174" t="s">
        <v>451</v>
      </c>
      <c r="Q174" t="s">
        <v>3028</v>
      </c>
      <c r="R174">
        <v>0</v>
      </c>
      <c r="S174">
        <v>0</v>
      </c>
      <c r="T174" s="10">
        <v>45.207687999999997</v>
      </c>
      <c r="U174" s="10">
        <v>5.763395</v>
      </c>
      <c r="AD174" t="s">
        <v>2733</v>
      </c>
      <c r="AE174" t="s">
        <v>2734</v>
      </c>
    </row>
    <row r="175" spans="1:31" x14ac:dyDescent="0.3">
      <c r="A175" s="7">
        <v>46287</v>
      </c>
      <c r="B175" s="8">
        <v>0.33333333333333331</v>
      </c>
      <c r="C175" s="8">
        <v>0.37847222222222221</v>
      </c>
      <c r="D175" s="8">
        <v>0</v>
      </c>
      <c r="E175" s="9">
        <v>1.08</v>
      </c>
      <c r="F175">
        <v>44</v>
      </c>
      <c r="G175" t="s">
        <v>865</v>
      </c>
      <c r="O175" t="s">
        <v>2080</v>
      </c>
      <c r="P175" t="s">
        <v>69</v>
      </c>
      <c r="Q175" t="s">
        <v>3019</v>
      </c>
      <c r="R175">
        <v>0</v>
      </c>
      <c r="S175">
        <v>0</v>
      </c>
      <c r="T175" s="10">
        <v>45.181744999999999</v>
      </c>
      <c r="U175" s="10">
        <v>5.7172830000000001</v>
      </c>
      <c r="AD175" t="s">
        <v>2733</v>
      </c>
      <c r="AE175" t="s">
        <v>2737</v>
      </c>
    </row>
    <row r="176" spans="1:31" x14ac:dyDescent="0.3">
      <c r="A176" s="7">
        <v>46287</v>
      </c>
      <c r="B176" s="8">
        <v>0.29166666666666669</v>
      </c>
      <c r="C176" s="8">
        <v>0.2986111111111111</v>
      </c>
      <c r="D176" s="8">
        <v>0</v>
      </c>
      <c r="E176" s="9">
        <v>0.17</v>
      </c>
      <c r="F176">
        <v>16</v>
      </c>
      <c r="G176" t="s">
        <v>853</v>
      </c>
      <c r="O176" t="s">
        <v>3025</v>
      </c>
      <c r="P176" t="s">
        <v>94</v>
      </c>
      <c r="Q176" t="s">
        <v>3026</v>
      </c>
      <c r="R176">
        <v>0</v>
      </c>
      <c r="S176">
        <v>0</v>
      </c>
      <c r="T176" s="10">
        <v>45.190103999999998</v>
      </c>
      <c r="U176" s="10">
        <v>5.7049050000000001</v>
      </c>
      <c r="AD176" t="s">
        <v>2733</v>
      </c>
      <c r="AE176" t="s">
        <v>2734</v>
      </c>
    </row>
    <row r="177" spans="1:31" x14ac:dyDescent="0.3">
      <c r="A177" s="7">
        <v>46287</v>
      </c>
      <c r="B177" s="8">
        <v>0.16666666666666671</v>
      </c>
      <c r="C177" s="8">
        <v>0.18055555555555561</v>
      </c>
      <c r="D177" s="8">
        <v>0</v>
      </c>
      <c r="E177" s="9">
        <v>0.33</v>
      </c>
      <c r="F177">
        <v>29</v>
      </c>
      <c r="G177" t="s">
        <v>859</v>
      </c>
      <c r="O177" t="s">
        <v>2847</v>
      </c>
      <c r="P177" t="s">
        <v>396</v>
      </c>
      <c r="Q177" t="s">
        <v>2848</v>
      </c>
      <c r="R177">
        <v>0</v>
      </c>
      <c r="S177">
        <v>0</v>
      </c>
      <c r="T177" s="10">
        <v>45.189906999999998</v>
      </c>
      <c r="U177" s="10">
        <v>5.7160770000000003</v>
      </c>
      <c r="AD177" t="s">
        <v>2733</v>
      </c>
      <c r="AE177" t="s">
        <v>2734</v>
      </c>
    </row>
    <row r="178" spans="1:31" x14ac:dyDescent="0.3">
      <c r="A178" s="7">
        <v>46287</v>
      </c>
      <c r="B178" s="8">
        <v>0.44791666666666669</v>
      </c>
      <c r="C178" s="8">
        <v>0.46597222222222218</v>
      </c>
      <c r="D178" s="8">
        <v>0</v>
      </c>
      <c r="E178" s="9">
        <v>0.43</v>
      </c>
      <c r="F178">
        <v>56</v>
      </c>
      <c r="G178" t="s">
        <v>966</v>
      </c>
      <c r="H178" s="8">
        <v>0.24444444444444441</v>
      </c>
      <c r="I178" s="8">
        <v>0.25416666666666671</v>
      </c>
      <c r="L178" s="9">
        <v>0.23</v>
      </c>
      <c r="M178" s="9">
        <v>0.23</v>
      </c>
      <c r="N178" s="9">
        <v>-0.2</v>
      </c>
      <c r="O178" t="s">
        <v>2642</v>
      </c>
      <c r="P178" t="s">
        <v>641</v>
      </c>
      <c r="Q178" t="s">
        <v>641</v>
      </c>
      <c r="R178">
        <v>0</v>
      </c>
      <c r="S178">
        <v>0</v>
      </c>
      <c r="T178" s="10">
        <v>45.328066</v>
      </c>
      <c r="U178" s="10">
        <v>5.566249</v>
      </c>
      <c r="AD178" t="s">
        <v>2733</v>
      </c>
      <c r="AE178" t="s">
        <v>2737</v>
      </c>
    </row>
    <row r="179" spans="1:31" x14ac:dyDescent="0.3">
      <c r="A179" s="7">
        <v>46287</v>
      </c>
      <c r="B179" s="8">
        <v>0.33333333333333331</v>
      </c>
      <c r="C179" s="8">
        <v>0.46875</v>
      </c>
      <c r="D179" s="8">
        <v>0</v>
      </c>
      <c r="E179" s="9">
        <v>3.25</v>
      </c>
      <c r="F179">
        <v>14</v>
      </c>
      <c r="G179" t="s">
        <v>959</v>
      </c>
      <c r="O179" t="s">
        <v>1873</v>
      </c>
      <c r="P179" t="s">
        <v>715</v>
      </c>
      <c r="Q179" t="s">
        <v>715</v>
      </c>
      <c r="R179">
        <v>0</v>
      </c>
      <c r="S179">
        <v>0</v>
      </c>
      <c r="T179" s="10">
        <v>45.212637000000001</v>
      </c>
      <c r="U179" s="10">
        <v>5.7951940000000004</v>
      </c>
      <c r="AD179" t="s">
        <v>2733</v>
      </c>
      <c r="AE179" t="s">
        <v>2737</v>
      </c>
    </row>
    <row r="180" spans="1:31" x14ac:dyDescent="0.3">
      <c r="A180" s="7">
        <v>46287</v>
      </c>
      <c r="B180" s="8">
        <v>0.16666666666666671</v>
      </c>
      <c r="C180" s="8">
        <v>0.18055555555555561</v>
      </c>
      <c r="D180" s="8">
        <v>0</v>
      </c>
      <c r="E180" s="9">
        <v>0.33</v>
      </c>
      <c r="F180">
        <v>100</v>
      </c>
      <c r="G180" t="s">
        <v>967</v>
      </c>
      <c r="H180" s="8">
        <v>0.1902777777777778</v>
      </c>
      <c r="I180" s="8">
        <v>0.19791666666666671</v>
      </c>
      <c r="L180">
        <v>0.18</v>
      </c>
      <c r="M180">
        <v>0.18</v>
      </c>
      <c r="N180">
        <v>-0.15</v>
      </c>
      <c r="O180" t="s">
        <v>3029</v>
      </c>
      <c r="P180" t="s">
        <v>623</v>
      </c>
      <c r="Q180" t="s">
        <v>3030</v>
      </c>
      <c r="R180">
        <v>0</v>
      </c>
      <c r="S180">
        <v>0</v>
      </c>
      <c r="T180" s="10">
        <v>45.210430000000002</v>
      </c>
      <c r="U180" s="10">
        <v>5.6671319999999996</v>
      </c>
      <c r="AD180" t="s">
        <v>2733</v>
      </c>
      <c r="AE180" t="s">
        <v>2734</v>
      </c>
    </row>
    <row r="181" spans="1:31" x14ac:dyDescent="0.3">
      <c r="A181" s="7">
        <v>46287</v>
      </c>
      <c r="B181" s="8">
        <v>0.16666666666666671</v>
      </c>
      <c r="C181" s="8">
        <v>0.18055555555555561</v>
      </c>
      <c r="D181" s="8">
        <v>0</v>
      </c>
      <c r="E181" s="9">
        <v>0.33</v>
      </c>
      <c r="F181">
        <v>44</v>
      </c>
      <c r="G181" t="s">
        <v>865</v>
      </c>
      <c r="O181" t="s">
        <v>2856</v>
      </c>
      <c r="P181" t="s">
        <v>331</v>
      </c>
      <c r="Q181" t="s">
        <v>2857</v>
      </c>
      <c r="R181">
        <v>0</v>
      </c>
      <c r="S181">
        <v>0</v>
      </c>
      <c r="T181" s="10">
        <v>45.186152999999997</v>
      </c>
      <c r="U181" s="10">
        <v>5.753412</v>
      </c>
      <c r="AD181" t="s">
        <v>2733</v>
      </c>
      <c r="AE181" t="s">
        <v>2734</v>
      </c>
    </row>
    <row r="182" spans="1:31" x14ac:dyDescent="0.3">
      <c r="A182" s="7">
        <v>46287</v>
      </c>
      <c r="B182" s="8">
        <v>0.16666666666666671</v>
      </c>
      <c r="C182" s="8">
        <v>0.18055555555555561</v>
      </c>
      <c r="D182" s="8">
        <v>0</v>
      </c>
      <c r="E182" s="9">
        <v>0.33</v>
      </c>
      <c r="F182">
        <v>74</v>
      </c>
      <c r="G182" t="s">
        <v>892</v>
      </c>
      <c r="O182" t="s">
        <v>2895</v>
      </c>
      <c r="P182" t="s">
        <v>209</v>
      </c>
      <c r="Q182" t="s">
        <v>2896</v>
      </c>
      <c r="R182">
        <v>0</v>
      </c>
      <c r="S182">
        <v>0</v>
      </c>
      <c r="T182" s="10">
        <v>45.194781999999996</v>
      </c>
      <c r="U182" s="10">
        <v>5.7142739999999996</v>
      </c>
      <c r="AD182" t="s">
        <v>2733</v>
      </c>
      <c r="AE182" t="s">
        <v>2734</v>
      </c>
    </row>
    <row r="183" spans="1:31" x14ac:dyDescent="0.3">
      <c r="A183" s="7">
        <v>46287</v>
      </c>
      <c r="B183" s="8">
        <v>0.21180555555555561</v>
      </c>
      <c r="C183" s="8">
        <v>0.22569444444444439</v>
      </c>
      <c r="D183" s="8">
        <v>0</v>
      </c>
      <c r="E183" s="9">
        <v>0.33</v>
      </c>
      <c r="F183">
        <v>14</v>
      </c>
      <c r="G183" t="s">
        <v>959</v>
      </c>
      <c r="O183" t="s">
        <v>3017</v>
      </c>
      <c r="P183" t="s">
        <v>588</v>
      </c>
      <c r="Q183" t="s">
        <v>3018</v>
      </c>
      <c r="R183">
        <v>0</v>
      </c>
      <c r="S183">
        <v>0</v>
      </c>
      <c r="T183" s="10">
        <v>45.207380000000001</v>
      </c>
      <c r="U183" s="10">
        <v>5.7814410000000001</v>
      </c>
      <c r="AD183" t="s">
        <v>2733</v>
      </c>
      <c r="AE183" t="s">
        <v>2734</v>
      </c>
    </row>
    <row r="184" spans="1:31" x14ac:dyDescent="0.3">
      <c r="A184" s="7">
        <v>46287</v>
      </c>
      <c r="B184" s="8">
        <v>0.1701388888888889</v>
      </c>
      <c r="C184" s="8">
        <v>0.18402777777777779</v>
      </c>
      <c r="D184" s="8">
        <v>0</v>
      </c>
      <c r="E184" s="9">
        <v>0.33</v>
      </c>
      <c r="F184">
        <v>14</v>
      </c>
      <c r="G184" t="s">
        <v>959</v>
      </c>
      <c r="O184" t="s">
        <v>3416</v>
      </c>
      <c r="P184" t="s">
        <v>428</v>
      </c>
      <c r="Q184" t="s">
        <v>3417</v>
      </c>
      <c r="R184">
        <v>0</v>
      </c>
      <c r="S184">
        <v>0</v>
      </c>
      <c r="T184" s="10">
        <v>45.187860999999998</v>
      </c>
      <c r="U184" s="10">
        <v>5.7515039999999997</v>
      </c>
      <c r="AD184" t="s">
        <v>2733</v>
      </c>
      <c r="AE184" t="s">
        <v>2734</v>
      </c>
    </row>
    <row r="185" spans="1:31" x14ac:dyDescent="0.3">
      <c r="A185" s="7">
        <v>46287</v>
      </c>
      <c r="B185" s="8">
        <v>0.16666666666666671</v>
      </c>
      <c r="C185" s="8">
        <v>0.18055555555555561</v>
      </c>
      <c r="D185" s="8">
        <v>0</v>
      </c>
      <c r="E185" s="9">
        <v>0.33</v>
      </c>
      <c r="F185">
        <v>100</v>
      </c>
      <c r="G185" t="s">
        <v>967</v>
      </c>
      <c r="H185" s="8">
        <v>0.24861111111111109</v>
      </c>
      <c r="I185" s="8">
        <v>0.29166666666666669</v>
      </c>
      <c r="L185">
        <v>1.03</v>
      </c>
      <c r="M185">
        <v>1.03</v>
      </c>
      <c r="N185">
        <v>0.7</v>
      </c>
      <c r="O185" t="s">
        <v>2866</v>
      </c>
      <c r="P185" t="s">
        <v>582</v>
      </c>
      <c r="Q185" t="s">
        <v>2867</v>
      </c>
      <c r="R185">
        <v>0</v>
      </c>
      <c r="S185">
        <v>0</v>
      </c>
      <c r="T185" s="10">
        <v>45.177649000000002</v>
      </c>
      <c r="U185" s="10">
        <v>5.731471</v>
      </c>
      <c r="AD185" t="s">
        <v>2733</v>
      </c>
      <c r="AE185" t="s">
        <v>2734</v>
      </c>
    </row>
    <row r="186" spans="1:31" x14ac:dyDescent="0.3">
      <c r="A186" s="7">
        <v>46287</v>
      </c>
      <c r="B186" s="8">
        <v>0.16666666666666671</v>
      </c>
      <c r="C186" s="8">
        <v>0.18055555555555561</v>
      </c>
      <c r="D186" s="8">
        <v>0</v>
      </c>
      <c r="E186" s="9">
        <v>0.33</v>
      </c>
      <c r="F186">
        <v>61</v>
      </c>
      <c r="G186" t="s">
        <v>886</v>
      </c>
      <c r="O186" t="s">
        <v>2860</v>
      </c>
      <c r="P186" t="s">
        <v>158</v>
      </c>
      <c r="Q186" t="s">
        <v>2861</v>
      </c>
      <c r="R186">
        <v>0</v>
      </c>
      <c r="S186">
        <v>0</v>
      </c>
      <c r="T186" s="10">
        <v>45.179771000000002</v>
      </c>
      <c r="U186" s="10">
        <v>5.7104290000000004</v>
      </c>
      <c r="AD186" t="s">
        <v>2733</v>
      </c>
      <c r="AE186" t="s">
        <v>2734</v>
      </c>
    </row>
    <row r="187" spans="1:31" x14ac:dyDescent="0.3">
      <c r="A187" s="7">
        <v>46287</v>
      </c>
      <c r="B187" s="8">
        <v>0.22916666666666671</v>
      </c>
      <c r="C187" s="8">
        <v>0.25347222222222221</v>
      </c>
      <c r="D187" s="8">
        <v>0</v>
      </c>
      <c r="E187" s="9">
        <v>0.57999999999999996</v>
      </c>
      <c r="F187">
        <v>65</v>
      </c>
      <c r="G187" t="s">
        <v>870</v>
      </c>
      <c r="H187" s="8">
        <v>0.2097222222222222</v>
      </c>
      <c r="I187" s="8">
        <v>0.21319444444444441</v>
      </c>
      <c r="L187" s="9">
        <v>0.08</v>
      </c>
      <c r="M187" s="9">
        <v>0.08</v>
      </c>
      <c r="N187" s="9">
        <v>-0.5</v>
      </c>
      <c r="O187" t="s">
        <v>2359</v>
      </c>
      <c r="P187" t="s">
        <v>601</v>
      </c>
      <c r="Q187" t="s">
        <v>599</v>
      </c>
      <c r="R187">
        <v>0</v>
      </c>
      <c r="S187">
        <v>0</v>
      </c>
      <c r="T187" s="10">
        <v>45.188118000000003</v>
      </c>
      <c r="U187" s="10">
        <v>5.7287299999999997</v>
      </c>
      <c r="AD187" t="s">
        <v>2733</v>
      </c>
      <c r="AE187" t="s">
        <v>2737</v>
      </c>
    </row>
    <row r="188" spans="1:31" x14ac:dyDescent="0.3">
      <c r="A188" s="7">
        <v>46287</v>
      </c>
      <c r="B188" s="8">
        <v>0.20833333333333329</v>
      </c>
      <c r="C188" s="8">
        <v>0.22916666666666671</v>
      </c>
      <c r="D188" s="8">
        <v>0</v>
      </c>
      <c r="E188" s="9">
        <v>0.5</v>
      </c>
      <c r="F188">
        <v>41</v>
      </c>
      <c r="G188" t="s">
        <v>907</v>
      </c>
      <c r="H188" s="8">
        <v>0.1652777777777778</v>
      </c>
      <c r="I188" s="8">
        <v>0.24930555555555561</v>
      </c>
      <c r="L188">
        <v>2.02</v>
      </c>
      <c r="M188">
        <v>2.02</v>
      </c>
      <c r="N188">
        <v>1.52</v>
      </c>
      <c r="O188" t="s">
        <v>1384</v>
      </c>
      <c r="P188" t="s">
        <v>1066</v>
      </c>
      <c r="Q188" t="s">
        <v>1066</v>
      </c>
      <c r="R188">
        <v>0</v>
      </c>
      <c r="S188">
        <v>0</v>
      </c>
      <c r="T188" s="10">
        <v>45.350158999999998</v>
      </c>
      <c r="U188" s="10">
        <v>5.57104</v>
      </c>
      <c r="AD188" t="s">
        <v>2733</v>
      </c>
      <c r="AE188" t="s">
        <v>2781</v>
      </c>
    </row>
    <row r="189" spans="1:31" x14ac:dyDescent="0.3">
      <c r="A189" s="7">
        <v>46287</v>
      </c>
      <c r="B189" s="8">
        <v>0.16666666666666671</v>
      </c>
      <c r="C189" s="8">
        <v>0.18055555555555561</v>
      </c>
      <c r="D189" s="8">
        <v>0</v>
      </c>
      <c r="E189" s="9">
        <v>0.33</v>
      </c>
      <c r="F189">
        <v>16</v>
      </c>
      <c r="G189" t="s">
        <v>853</v>
      </c>
      <c r="O189" t="s">
        <v>2864</v>
      </c>
      <c r="P189" t="s">
        <v>381</v>
      </c>
      <c r="Q189" t="s">
        <v>2865</v>
      </c>
      <c r="R189">
        <v>0</v>
      </c>
      <c r="S189">
        <v>0</v>
      </c>
      <c r="T189" s="10">
        <v>45.147682000000003</v>
      </c>
      <c r="U189" s="10">
        <v>5.7162199999999999</v>
      </c>
      <c r="AD189" t="s">
        <v>2733</v>
      </c>
      <c r="AE189" t="s">
        <v>2734</v>
      </c>
    </row>
    <row r="190" spans="1:31" x14ac:dyDescent="0.3">
      <c r="A190" s="7">
        <v>46287</v>
      </c>
      <c r="B190" s="8">
        <v>0.16666666666666671</v>
      </c>
      <c r="C190" s="8">
        <v>0.18055555555555561</v>
      </c>
      <c r="D190" s="8">
        <v>0</v>
      </c>
      <c r="E190" s="9">
        <v>0.33</v>
      </c>
      <c r="F190">
        <v>49</v>
      </c>
      <c r="G190" t="s">
        <v>944</v>
      </c>
      <c r="O190" t="s">
        <v>2773</v>
      </c>
      <c r="P190" t="s">
        <v>649</v>
      </c>
      <c r="Q190" t="s">
        <v>2774</v>
      </c>
      <c r="R190">
        <v>0</v>
      </c>
      <c r="S190">
        <v>0</v>
      </c>
      <c r="T190" s="10">
        <v>45.188529000000003</v>
      </c>
      <c r="U190" s="10">
        <v>5.7245239999999997</v>
      </c>
      <c r="AD190" t="s">
        <v>2733</v>
      </c>
      <c r="AE190" t="s">
        <v>2734</v>
      </c>
    </row>
    <row r="191" spans="1:31" x14ac:dyDescent="0.3">
      <c r="A191" s="7">
        <v>46287</v>
      </c>
      <c r="B191" s="8">
        <v>0.16666666666666671</v>
      </c>
      <c r="C191" s="8">
        <v>0.18055555555555561</v>
      </c>
      <c r="D191" s="8">
        <v>0</v>
      </c>
      <c r="E191" s="9">
        <v>0.33</v>
      </c>
      <c r="F191">
        <v>91</v>
      </c>
      <c r="G191" t="s">
        <v>971</v>
      </c>
      <c r="H191" s="8"/>
      <c r="I191" s="8"/>
      <c r="L191" s="9"/>
      <c r="M191" s="9"/>
      <c r="N191" s="9"/>
      <c r="O191" t="s">
        <v>3170</v>
      </c>
      <c r="P191" t="s">
        <v>131</v>
      </c>
      <c r="Q191" t="s">
        <v>3171</v>
      </c>
      <c r="R191">
        <v>0</v>
      </c>
      <c r="S191">
        <v>0</v>
      </c>
      <c r="T191" s="10">
        <v>45.190066999999999</v>
      </c>
      <c r="U191" s="10">
        <v>5.7276720000000001</v>
      </c>
      <c r="AD191" t="s">
        <v>2733</v>
      </c>
      <c r="AE191" t="s">
        <v>2734</v>
      </c>
    </row>
    <row r="192" spans="1:31" x14ac:dyDescent="0.3">
      <c r="A192" s="7">
        <v>46287</v>
      </c>
      <c r="B192" s="8">
        <v>0.22916666666666671</v>
      </c>
      <c r="C192" s="8">
        <v>0.26041666666666669</v>
      </c>
      <c r="D192" s="8">
        <v>0</v>
      </c>
      <c r="E192" s="9">
        <v>0.75</v>
      </c>
      <c r="F192">
        <v>22</v>
      </c>
      <c r="G192" t="s">
        <v>979</v>
      </c>
      <c r="H192" s="8">
        <v>0.29444444444444451</v>
      </c>
      <c r="I192" s="8">
        <v>0.33263888888888887</v>
      </c>
      <c r="L192">
        <v>0.92</v>
      </c>
      <c r="M192">
        <v>0.92</v>
      </c>
      <c r="N192">
        <v>0.17</v>
      </c>
      <c r="O192" t="s">
        <v>2480</v>
      </c>
      <c r="P192" t="s">
        <v>309</v>
      </c>
      <c r="Q192" t="s">
        <v>2868</v>
      </c>
      <c r="R192">
        <v>0</v>
      </c>
      <c r="S192">
        <v>0</v>
      </c>
      <c r="T192" s="10">
        <v>45.200983999999998</v>
      </c>
      <c r="U192" s="10">
        <v>5.7100590000000002</v>
      </c>
      <c r="AD192" t="s">
        <v>2733</v>
      </c>
      <c r="AE192" t="s">
        <v>2737</v>
      </c>
    </row>
    <row r="193" spans="1:31" x14ac:dyDescent="0.3">
      <c r="A193" s="7">
        <v>46287</v>
      </c>
      <c r="B193" s="8">
        <v>0.33333333333333331</v>
      </c>
      <c r="C193" s="8">
        <v>0.3611111111111111</v>
      </c>
      <c r="D193" s="8">
        <v>0</v>
      </c>
      <c r="E193" s="9">
        <v>0.67</v>
      </c>
      <c r="F193">
        <v>200</v>
      </c>
      <c r="G193" t="s">
        <v>949</v>
      </c>
      <c r="H193" s="8"/>
      <c r="I193" s="8"/>
      <c r="L193" s="9"/>
      <c r="M193" s="9"/>
      <c r="N193" s="9"/>
      <c r="O193" t="s">
        <v>1822</v>
      </c>
      <c r="P193" t="s">
        <v>402</v>
      </c>
      <c r="Q193" t="s">
        <v>402</v>
      </c>
      <c r="R193">
        <v>0</v>
      </c>
      <c r="S193">
        <v>0</v>
      </c>
      <c r="T193" s="10">
        <v>45.145840999999997</v>
      </c>
      <c r="U193" s="10">
        <v>5.7421040000000003</v>
      </c>
      <c r="AD193" t="s">
        <v>2733</v>
      </c>
      <c r="AE193" t="s">
        <v>2737</v>
      </c>
    </row>
    <row r="194" spans="1:31" x14ac:dyDescent="0.3">
      <c r="A194" s="7">
        <v>46287</v>
      </c>
      <c r="B194" s="8">
        <v>0.16666666666666671</v>
      </c>
      <c r="C194" s="8">
        <v>0.1736111111111111</v>
      </c>
      <c r="D194" s="8">
        <v>0</v>
      </c>
      <c r="E194" s="9">
        <v>0.17</v>
      </c>
      <c r="F194">
        <v>82</v>
      </c>
      <c r="G194" t="s">
        <v>954</v>
      </c>
      <c r="O194" t="s">
        <v>2858</v>
      </c>
      <c r="P194" t="s">
        <v>691</v>
      </c>
      <c r="Q194" t="s">
        <v>2859</v>
      </c>
      <c r="R194">
        <v>0</v>
      </c>
      <c r="S194">
        <v>0</v>
      </c>
      <c r="T194" s="10">
        <v>45.205657000000002</v>
      </c>
      <c r="U194" s="10">
        <v>5.7738750000000003</v>
      </c>
      <c r="AD194" t="s">
        <v>2733</v>
      </c>
      <c r="AE194" t="s">
        <v>2734</v>
      </c>
    </row>
    <row r="195" spans="1:31" x14ac:dyDescent="0.3">
      <c r="A195" s="7">
        <v>46287</v>
      </c>
      <c r="B195" s="8">
        <v>0.16666666666666671</v>
      </c>
      <c r="C195" s="8">
        <v>0.18055555555555561</v>
      </c>
      <c r="D195" s="8">
        <v>0</v>
      </c>
      <c r="E195" s="9">
        <v>0.33</v>
      </c>
      <c r="F195">
        <v>73</v>
      </c>
      <c r="G195" t="s">
        <v>876</v>
      </c>
      <c r="O195" t="s">
        <v>1895</v>
      </c>
      <c r="P195" t="s">
        <v>244</v>
      </c>
      <c r="Q195" t="s">
        <v>3048</v>
      </c>
      <c r="R195">
        <v>0</v>
      </c>
      <c r="S195">
        <v>0</v>
      </c>
      <c r="T195" s="10">
        <v>45.211889999999997</v>
      </c>
      <c r="U195" s="10">
        <v>5.6499290000000002</v>
      </c>
      <c r="AD195" t="s">
        <v>2733</v>
      </c>
      <c r="AE195" t="s">
        <v>2734</v>
      </c>
    </row>
    <row r="196" spans="1:31" x14ac:dyDescent="0.3">
      <c r="A196" s="7">
        <v>46287</v>
      </c>
      <c r="B196" s="8">
        <v>0.38194444444444442</v>
      </c>
      <c r="C196" s="8">
        <v>0.3923611111111111</v>
      </c>
      <c r="D196" s="8">
        <v>0</v>
      </c>
      <c r="E196" s="9">
        <v>0.25</v>
      </c>
      <c r="F196">
        <v>39</v>
      </c>
      <c r="G196" t="s">
        <v>961</v>
      </c>
      <c r="H196" s="8">
        <v>0.5083333333333333</v>
      </c>
      <c r="I196" s="8">
        <v>0.56111111111111112</v>
      </c>
      <c r="L196">
        <v>1.27</v>
      </c>
      <c r="M196">
        <v>1.27</v>
      </c>
      <c r="N196">
        <v>1.02</v>
      </c>
      <c r="O196" t="s">
        <v>1202</v>
      </c>
      <c r="P196" t="s">
        <v>514</v>
      </c>
      <c r="Q196" t="s">
        <v>514</v>
      </c>
      <c r="R196">
        <v>1</v>
      </c>
      <c r="S196">
        <v>0</v>
      </c>
      <c r="T196" s="10">
        <v>45.166386000000003</v>
      </c>
      <c r="U196" s="10">
        <v>5.7264660000000003</v>
      </c>
      <c r="AD196" t="s">
        <v>2733</v>
      </c>
      <c r="AE196" t="s">
        <v>2737</v>
      </c>
    </row>
    <row r="197" spans="1:31" x14ac:dyDescent="0.3">
      <c r="A197" s="7">
        <v>46287</v>
      </c>
      <c r="B197" s="8">
        <v>0.33333333333333331</v>
      </c>
      <c r="C197" s="8">
        <v>0.45833333333333331</v>
      </c>
      <c r="D197" s="8">
        <v>0</v>
      </c>
      <c r="E197" s="9">
        <v>3</v>
      </c>
      <c r="F197">
        <v>19</v>
      </c>
      <c r="G197" t="s">
        <v>982</v>
      </c>
      <c r="H197" s="8"/>
      <c r="I197" s="8"/>
      <c r="L197" s="9"/>
      <c r="M197" s="9"/>
      <c r="N197" s="9"/>
      <c r="O197" t="s">
        <v>1192</v>
      </c>
      <c r="P197" t="s">
        <v>248</v>
      </c>
      <c r="Q197" t="s">
        <v>248</v>
      </c>
      <c r="R197">
        <v>0</v>
      </c>
      <c r="S197">
        <v>0</v>
      </c>
      <c r="T197" s="10">
        <v>45.080564000000003</v>
      </c>
      <c r="U197" s="10">
        <v>5.7698520000000002</v>
      </c>
      <c r="AD197" t="s">
        <v>2733</v>
      </c>
      <c r="AE197" t="s">
        <v>2737</v>
      </c>
    </row>
    <row r="198" spans="1:31" x14ac:dyDescent="0.3">
      <c r="A198" s="7">
        <v>46287</v>
      </c>
      <c r="B198" s="8">
        <v>0.33333333333333331</v>
      </c>
      <c r="C198" s="8">
        <v>0.34722222222222221</v>
      </c>
      <c r="D198" s="8">
        <v>0</v>
      </c>
      <c r="E198" s="9">
        <v>0.33</v>
      </c>
      <c r="F198">
        <v>102</v>
      </c>
      <c r="G198" t="s">
        <v>911</v>
      </c>
      <c r="O198" t="s">
        <v>2204</v>
      </c>
      <c r="P198" t="s">
        <v>572</v>
      </c>
      <c r="Q198" t="s">
        <v>572</v>
      </c>
      <c r="R198">
        <v>0</v>
      </c>
      <c r="S198">
        <v>0</v>
      </c>
      <c r="T198" s="10">
        <v>45.371513</v>
      </c>
      <c r="U198" s="10">
        <v>5.5861590000000003</v>
      </c>
      <c r="AD198" t="s">
        <v>2733</v>
      </c>
      <c r="AE198" t="s">
        <v>2737</v>
      </c>
    </row>
    <row r="199" spans="1:31" x14ac:dyDescent="0.3">
      <c r="A199" s="7">
        <v>46287</v>
      </c>
      <c r="B199" s="8">
        <v>0.29166666666666669</v>
      </c>
      <c r="C199" s="8">
        <v>0.30555555555555558</v>
      </c>
      <c r="D199" s="8">
        <v>0</v>
      </c>
      <c r="E199" s="9">
        <v>0.33</v>
      </c>
      <c r="F199">
        <v>61</v>
      </c>
      <c r="G199" t="s">
        <v>886</v>
      </c>
      <c r="H199" s="8"/>
      <c r="I199" s="8"/>
      <c r="L199" s="9"/>
      <c r="M199" s="9"/>
      <c r="N199" s="9"/>
      <c r="O199" t="s">
        <v>3552</v>
      </c>
      <c r="P199" t="s">
        <v>648</v>
      </c>
      <c r="Q199" t="s">
        <v>3553</v>
      </c>
      <c r="R199">
        <v>0</v>
      </c>
      <c r="S199">
        <v>0</v>
      </c>
      <c r="T199" s="10">
        <v>45.176288</v>
      </c>
      <c r="U199" s="10">
        <v>5.6971290000000003</v>
      </c>
      <c r="AD199" t="s">
        <v>2733</v>
      </c>
      <c r="AE199" t="s">
        <v>2734</v>
      </c>
    </row>
    <row r="200" spans="1:31" x14ac:dyDescent="0.3">
      <c r="A200" s="7">
        <v>46287</v>
      </c>
      <c r="B200" s="8">
        <v>0.33333333333333331</v>
      </c>
      <c r="C200" s="8">
        <v>0.41666666666666669</v>
      </c>
      <c r="D200" s="8">
        <v>0</v>
      </c>
      <c r="E200" s="9">
        <v>2</v>
      </c>
      <c r="F200">
        <v>40</v>
      </c>
      <c r="G200" t="s">
        <v>960</v>
      </c>
      <c r="H200" s="8"/>
      <c r="I200" s="8"/>
      <c r="L200" s="9"/>
      <c r="M200" s="9"/>
      <c r="N200" s="9"/>
      <c r="O200" t="s">
        <v>1447</v>
      </c>
      <c r="P200" t="s">
        <v>432</v>
      </c>
      <c r="Q200" t="s">
        <v>432</v>
      </c>
      <c r="R200">
        <v>0</v>
      </c>
      <c r="S200">
        <v>0</v>
      </c>
      <c r="T200" s="10">
        <v>45.212797000000002</v>
      </c>
      <c r="U200" s="10">
        <v>5.6987719999999999</v>
      </c>
      <c r="AD200" t="s">
        <v>2733</v>
      </c>
      <c r="AE200" t="s">
        <v>2737</v>
      </c>
    </row>
    <row r="201" spans="1:31" x14ac:dyDescent="0.3">
      <c r="A201" s="7">
        <v>46287</v>
      </c>
      <c r="B201" s="8">
        <v>0.29166666666666669</v>
      </c>
      <c r="C201" s="8">
        <v>0.2986111111111111</v>
      </c>
      <c r="D201" s="8">
        <v>0</v>
      </c>
      <c r="E201" s="9">
        <v>0.17</v>
      </c>
      <c r="F201">
        <v>230</v>
      </c>
      <c r="G201" t="s">
        <v>974</v>
      </c>
      <c r="O201" t="s">
        <v>3037</v>
      </c>
      <c r="P201" t="s">
        <v>2453</v>
      </c>
      <c r="Q201" t="s">
        <v>3038</v>
      </c>
      <c r="R201">
        <v>0</v>
      </c>
      <c r="S201">
        <v>0</v>
      </c>
      <c r="T201" s="10">
        <v>45.170372</v>
      </c>
      <c r="U201" s="10">
        <v>5.7396019999999996</v>
      </c>
      <c r="AD201" t="s">
        <v>2733</v>
      </c>
      <c r="AE201" t="s">
        <v>2734</v>
      </c>
    </row>
    <row r="202" spans="1:31" x14ac:dyDescent="0.3">
      <c r="A202" s="7">
        <v>46287</v>
      </c>
      <c r="B202" s="8">
        <v>0.16666666666666671</v>
      </c>
      <c r="C202" s="8">
        <v>0.18055555555555561</v>
      </c>
      <c r="D202" s="8">
        <v>0</v>
      </c>
      <c r="E202" s="9">
        <v>0.33</v>
      </c>
      <c r="F202">
        <v>61</v>
      </c>
      <c r="G202" t="s">
        <v>886</v>
      </c>
      <c r="O202" t="s">
        <v>885</v>
      </c>
      <c r="P202" t="s">
        <v>809</v>
      </c>
      <c r="Q202" t="s">
        <v>3179</v>
      </c>
      <c r="R202">
        <v>0</v>
      </c>
      <c r="S202">
        <v>0</v>
      </c>
      <c r="T202" s="10">
        <v>45.176468</v>
      </c>
      <c r="U202" s="10">
        <v>5.7269800000000002</v>
      </c>
      <c r="AD202" t="s">
        <v>2733</v>
      </c>
      <c r="AE202" t="s">
        <v>2734</v>
      </c>
    </row>
    <row r="203" spans="1:31" x14ac:dyDescent="0.3">
      <c r="A203" s="7">
        <v>46287</v>
      </c>
      <c r="B203" s="8">
        <v>0.28472222222222221</v>
      </c>
      <c r="C203" s="8">
        <v>0.2986111111111111</v>
      </c>
      <c r="D203" s="8">
        <v>0</v>
      </c>
      <c r="E203" s="9">
        <v>0.33</v>
      </c>
      <c r="F203">
        <v>23</v>
      </c>
      <c r="G203" t="s">
        <v>957</v>
      </c>
      <c r="H203" s="8">
        <v>0.3263888888888889</v>
      </c>
      <c r="I203" s="8">
        <v>0.32777777777777778</v>
      </c>
      <c r="L203" s="9">
        <v>0.03</v>
      </c>
      <c r="M203" s="9">
        <v>0.03</v>
      </c>
      <c r="N203" s="9">
        <v>-0.3</v>
      </c>
      <c r="O203" t="s">
        <v>2880</v>
      </c>
      <c r="P203" t="s">
        <v>169</v>
      </c>
      <c r="Q203" t="s">
        <v>2881</v>
      </c>
      <c r="R203">
        <v>0</v>
      </c>
      <c r="S203">
        <v>0</v>
      </c>
      <c r="T203" s="10">
        <v>45.198368000000002</v>
      </c>
      <c r="U203" s="10">
        <v>5.7362279999999997</v>
      </c>
      <c r="AD203" t="s">
        <v>2733</v>
      </c>
      <c r="AE203" t="s">
        <v>2734</v>
      </c>
    </row>
    <row r="204" spans="1:31" x14ac:dyDescent="0.3">
      <c r="A204" s="7">
        <v>46287</v>
      </c>
      <c r="B204" s="8">
        <v>0.33333333333333331</v>
      </c>
      <c r="C204" s="8">
        <v>0.34722222222222221</v>
      </c>
      <c r="D204" s="8">
        <v>0</v>
      </c>
      <c r="E204" s="9">
        <v>0.33</v>
      </c>
      <c r="F204">
        <v>230</v>
      </c>
      <c r="G204" t="s">
        <v>974</v>
      </c>
      <c r="O204" t="s">
        <v>2148</v>
      </c>
      <c r="P204" t="s">
        <v>283</v>
      </c>
      <c r="Q204" t="s">
        <v>3040</v>
      </c>
      <c r="R204">
        <v>0</v>
      </c>
      <c r="S204">
        <v>0</v>
      </c>
      <c r="T204" s="10">
        <v>45.170468999999997</v>
      </c>
      <c r="U204" s="10">
        <v>5.7347279999999996</v>
      </c>
      <c r="AD204" t="s">
        <v>2733</v>
      </c>
      <c r="AE204" t="s">
        <v>2737</v>
      </c>
    </row>
    <row r="205" spans="1:31" x14ac:dyDescent="0.3">
      <c r="A205" s="7">
        <v>46287</v>
      </c>
      <c r="B205" s="8">
        <v>0.16666666666666671</v>
      </c>
      <c r="C205" s="8">
        <v>0.18055555555555561</v>
      </c>
      <c r="D205" s="8">
        <v>0</v>
      </c>
      <c r="E205" s="9">
        <v>0.33</v>
      </c>
      <c r="F205">
        <v>28</v>
      </c>
      <c r="G205" t="s">
        <v>914</v>
      </c>
      <c r="H205" s="8">
        <v>0.2104166666666667</v>
      </c>
      <c r="I205" s="8">
        <v>0.29236111111111113</v>
      </c>
      <c r="L205">
        <v>1.97</v>
      </c>
      <c r="M205">
        <v>1.97</v>
      </c>
      <c r="N205">
        <v>1.63</v>
      </c>
      <c r="O205" t="s">
        <v>2891</v>
      </c>
      <c r="P205" t="s">
        <v>194</v>
      </c>
      <c r="Q205" t="s">
        <v>2892</v>
      </c>
      <c r="R205">
        <v>0</v>
      </c>
      <c r="S205">
        <v>0</v>
      </c>
      <c r="T205" s="10">
        <v>45.187032000000002</v>
      </c>
      <c r="U205" s="10">
        <v>5.7131910000000001</v>
      </c>
      <c r="AD205" t="s">
        <v>2733</v>
      </c>
      <c r="AE205" t="s">
        <v>2734</v>
      </c>
    </row>
    <row r="206" spans="1:31" x14ac:dyDescent="0.3">
      <c r="A206" s="7">
        <v>46287</v>
      </c>
      <c r="B206" s="8">
        <v>0.30902777777777779</v>
      </c>
      <c r="C206" s="8">
        <v>0.35416666666666669</v>
      </c>
      <c r="D206" s="8">
        <v>0</v>
      </c>
      <c r="E206" s="9">
        <v>1.08</v>
      </c>
      <c r="F206">
        <v>66</v>
      </c>
      <c r="G206" t="s">
        <v>900</v>
      </c>
      <c r="O206" t="s">
        <v>1365</v>
      </c>
      <c r="P206" t="s">
        <v>626</v>
      </c>
      <c r="Q206" t="s">
        <v>626</v>
      </c>
      <c r="R206">
        <v>0</v>
      </c>
      <c r="S206">
        <v>0</v>
      </c>
      <c r="T206" s="10">
        <v>45.275914999999998</v>
      </c>
      <c r="U206" s="10">
        <v>5.6491850000000001</v>
      </c>
      <c r="AD206" t="s">
        <v>2733</v>
      </c>
      <c r="AE206" t="s">
        <v>2737</v>
      </c>
    </row>
    <row r="207" spans="1:31" x14ac:dyDescent="0.3">
      <c r="A207" s="7">
        <v>46287</v>
      </c>
      <c r="B207" s="8">
        <v>0.16666666666666671</v>
      </c>
      <c r="C207" s="8">
        <v>0.18055555555555561</v>
      </c>
      <c r="D207" s="8">
        <v>0</v>
      </c>
      <c r="E207" s="9">
        <v>0.33</v>
      </c>
      <c r="F207">
        <v>23</v>
      </c>
      <c r="G207" t="s">
        <v>957</v>
      </c>
      <c r="H207" s="8">
        <v>0.36458333333333331</v>
      </c>
      <c r="I207" s="8">
        <v>0.36875000000000002</v>
      </c>
      <c r="L207">
        <v>0.1</v>
      </c>
      <c r="M207">
        <v>0.1</v>
      </c>
      <c r="N207">
        <v>-0.23</v>
      </c>
      <c r="O207" t="s">
        <v>3378</v>
      </c>
      <c r="P207" t="s">
        <v>207</v>
      </c>
      <c r="Q207" t="s">
        <v>3379</v>
      </c>
      <c r="R207">
        <v>0</v>
      </c>
      <c r="S207">
        <v>0</v>
      </c>
      <c r="T207" s="10">
        <v>45.196975999999999</v>
      </c>
      <c r="U207" s="10">
        <v>5.7354219999999998</v>
      </c>
      <c r="AD207" t="s">
        <v>2733</v>
      </c>
      <c r="AE207" t="s">
        <v>2734</v>
      </c>
    </row>
    <row r="208" spans="1:31" x14ac:dyDescent="0.3">
      <c r="A208" s="7">
        <v>46287</v>
      </c>
      <c r="B208" s="8">
        <v>0.22569444444444439</v>
      </c>
      <c r="C208" s="8">
        <v>0.23958333333333329</v>
      </c>
      <c r="D208" s="8">
        <v>0</v>
      </c>
      <c r="E208" s="9">
        <v>0.33</v>
      </c>
      <c r="F208">
        <v>66</v>
      </c>
      <c r="G208" t="s">
        <v>900</v>
      </c>
      <c r="O208" t="s">
        <v>3399</v>
      </c>
      <c r="P208" t="s">
        <v>628</v>
      </c>
      <c r="Q208" t="s">
        <v>3400</v>
      </c>
      <c r="R208">
        <v>0</v>
      </c>
      <c r="S208">
        <v>0</v>
      </c>
      <c r="T208" s="10">
        <v>45.221049999999998</v>
      </c>
      <c r="U208" s="10">
        <v>5.6877610000000001</v>
      </c>
      <c r="AD208" t="s">
        <v>2733</v>
      </c>
      <c r="AE208" t="s">
        <v>2734</v>
      </c>
    </row>
    <row r="209" spans="1:31" x14ac:dyDescent="0.3">
      <c r="A209" s="7">
        <v>46287</v>
      </c>
      <c r="B209" s="8">
        <v>0.18402777777777779</v>
      </c>
      <c r="C209" s="8">
        <v>0.19791666666666671</v>
      </c>
      <c r="D209" s="8">
        <v>0</v>
      </c>
      <c r="E209" s="9">
        <v>0.33</v>
      </c>
      <c r="F209">
        <v>14</v>
      </c>
      <c r="G209" t="s">
        <v>959</v>
      </c>
      <c r="O209" t="s">
        <v>3191</v>
      </c>
      <c r="P209" t="s">
        <v>708</v>
      </c>
      <c r="Q209" t="s">
        <v>3192</v>
      </c>
      <c r="R209">
        <v>0</v>
      </c>
      <c r="S209">
        <v>0</v>
      </c>
      <c r="T209" s="10">
        <v>45.204405999999999</v>
      </c>
      <c r="U209" s="10">
        <v>5.7605760000000004</v>
      </c>
      <c r="AD209" t="s">
        <v>2733</v>
      </c>
      <c r="AE209" t="s">
        <v>2734</v>
      </c>
    </row>
    <row r="210" spans="1:31" x14ac:dyDescent="0.3">
      <c r="A210" s="7">
        <v>46287</v>
      </c>
      <c r="B210" s="8">
        <v>0.29166666666666669</v>
      </c>
      <c r="C210" s="8">
        <v>0.30555555555555558</v>
      </c>
      <c r="D210" s="8">
        <v>0</v>
      </c>
      <c r="E210" s="9">
        <v>0.33</v>
      </c>
      <c r="F210">
        <v>86</v>
      </c>
      <c r="G210" t="s">
        <v>861</v>
      </c>
      <c r="H210" s="8">
        <v>0.2166666666666667</v>
      </c>
      <c r="I210" s="8">
        <v>0.2326388888888889</v>
      </c>
      <c r="L210">
        <v>0.38</v>
      </c>
      <c r="M210">
        <v>0.38</v>
      </c>
      <c r="N210">
        <v>0.05</v>
      </c>
      <c r="O210" t="s">
        <v>2889</v>
      </c>
      <c r="P210" t="s">
        <v>537</v>
      </c>
      <c r="Q210" t="s">
        <v>2890</v>
      </c>
      <c r="R210">
        <v>0</v>
      </c>
      <c r="S210">
        <v>0</v>
      </c>
      <c r="T210" s="10">
        <v>45.196741000000003</v>
      </c>
      <c r="U210" s="10">
        <v>5.7375059999999998</v>
      </c>
      <c r="AD210" t="s">
        <v>2733</v>
      </c>
      <c r="AE210" t="s">
        <v>2734</v>
      </c>
    </row>
    <row r="211" spans="1:31" x14ac:dyDescent="0.3">
      <c r="A211" s="7">
        <v>46287</v>
      </c>
      <c r="B211" s="8">
        <v>0.16666666666666671</v>
      </c>
      <c r="C211" s="8">
        <v>0.18055555555555561</v>
      </c>
      <c r="D211" s="8">
        <v>0</v>
      </c>
      <c r="E211" s="9">
        <v>0.33</v>
      </c>
      <c r="F211">
        <v>82</v>
      </c>
      <c r="G211" t="s">
        <v>954</v>
      </c>
      <c r="H211" s="8"/>
      <c r="I211" s="8"/>
      <c r="L211" s="9"/>
      <c r="M211" s="9"/>
      <c r="N211" s="9"/>
      <c r="O211" t="s">
        <v>2885</v>
      </c>
      <c r="P211" t="s">
        <v>419</v>
      </c>
      <c r="Q211" t="s">
        <v>2886</v>
      </c>
      <c r="R211">
        <v>0</v>
      </c>
      <c r="S211">
        <v>0</v>
      </c>
      <c r="T211" s="10">
        <v>45.189998000000003</v>
      </c>
      <c r="U211" s="10">
        <v>5.7086240000000004</v>
      </c>
      <c r="AD211" t="s">
        <v>2733</v>
      </c>
      <c r="AE211" t="s">
        <v>2734</v>
      </c>
    </row>
    <row r="212" spans="1:31" x14ac:dyDescent="0.3">
      <c r="A212" s="7">
        <v>46287</v>
      </c>
      <c r="B212" s="8">
        <v>0.33333333333333331</v>
      </c>
      <c r="C212" s="8">
        <v>0.34722222222222221</v>
      </c>
      <c r="D212" s="8">
        <v>0</v>
      </c>
      <c r="E212" s="9">
        <v>0.33</v>
      </c>
      <c r="F212">
        <v>49</v>
      </c>
      <c r="G212" t="s">
        <v>944</v>
      </c>
      <c r="O212" t="s">
        <v>2364</v>
      </c>
      <c r="P212" t="s">
        <v>88</v>
      </c>
      <c r="Q212" t="s">
        <v>3049</v>
      </c>
      <c r="R212">
        <v>0</v>
      </c>
      <c r="S212">
        <v>0</v>
      </c>
      <c r="T212" s="10">
        <v>45.182119</v>
      </c>
      <c r="U212" s="10">
        <v>5.7322090000000001</v>
      </c>
      <c r="AD212" t="s">
        <v>2733</v>
      </c>
      <c r="AE212" t="s">
        <v>2737</v>
      </c>
    </row>
    <row r="213" spans="1:31" x14ac:dyDescent="0.3">
      <c r="A213" s="7">
        <v>46287</v>
      </c>
      <c r="B213" s="8">
        <v>0.25</v>
      </c>
      <c r="C213" s="8">
        <v>0.26041666666666669</v>
      </c>
      <c r="D213" s="8">
        <v>0</v>
      </c>
      <c r="E213" s="9">
        <v>0.25</v>
      </c>
      <c r="F213">
        <v>201</v>
      </c>
      <c r="G213" t="s">
        <v>946</v>
      </c>
      <c r="H213" s="8"/>
      <c r="I213" s="8"/>
      <c r="L213" s="9"/>
      <c r="M213" s="9"/>
      <c r="N213" s="9"/>
      <c r="O213" t="s">
        <v>3043</v>
      </c>
      <c r="P213" t="s">
        <v>120</v>
      </c>
      <c r="Q213" t="s">
        <v>3044</v>
      </c>
      <c r="R213">
        <v>0</v>
      </c>
      <c r="S213">
        <v>0</v>
      </c>
      <c r="T213" s="10">
        <v>45.187106999999997</v>
      </c>
      <c r="U213" s="10">
        <v>5.7297390000000004</v>
      </c>
      <c r="AD213" t="s">
        <v>2733</v>
      </c>
      <c r="AE213" t="s">
        <v>2734</v>
      </c>
    </row>
    <row r="214" spans="1:31" x14ac:dyDescent="0.3">
      <c r="A214" s="7">
        <v>46287</v>
      </c>
      <c r="B214" s="8">
        <v>0.16666666666666671</v>
      </c>
      <c r="C214" s="8">
        <v>0.18055555555555561</v>
      </c>
      <c r="D214" s="8">
        <v>0</v>
      </c>
      <c r="E214" s="9">
        <v>0.33</v>
      </c>
      <c r="F214">
        <v>85</v>
      </c>
      <c r="G214" t="s">
        <v>866</v>
      </c>
      <c r="H214" s="8">
        <v>0.12013888888888891</v>
      </c>
      <c r="I214" s="8">
        <v>0.1222222222222222</v>
      </c>
      <c r="L214">
        <v>0.05</v>
      </c>
      <c r="M214">
        <v>0.05</v>
      </c>
      <c r="N214">
        <v>-0.28000000000000003</v>
      </c>
      <c r="O214" t="s">
        <v>2901</v>
      </c>
      <c r="P214" t="s">
        <v>485</v>
      </c>
      <c r="Q214" t="s">
        <v>2902</v>
      </c>
      <c r="R214">
        <v>0</v>
      </c>
      <c r="S214">
        <v>0</v>
      </c>
      <c r="T214" s="10">
        <v>45.216084000000002</v>
      </c>
      <c r="U214" s="10">
        <v>5.7850859999999997</v>
      </c>
      <c r="AD214" t="s">
        <v>2733</v>
      </c>
      <c r="AE214" t="s">
        <v>2734</v>
      </c>
    </row>
    <row r="215" spans="1:31" x14ac:dyDescent="0.3">
      <c r="A215" s="7">
        <v>46287</v>
      </c>
      <c r="B215" s="8">
        <v>0.16666666666666671</v>
      </c>
      <c r="C215" s="8">
        <v>0.18055555555555561</v>
      </c>
      <c r="D215" s="8">
        <v>0</v>
      </c>
      <c r="E215" s="9">
        <v>0.33</v>
      </c>
      <c r="F215">
        <v>20</v>
      </c>
      <c r="G215" t="s">
        <v>950</v>
      </c>
      <c r="H215" s="8"/>
      <c r="I215" s="8"/>
      <c r="L215" s="9"/>
      <c r="M215" s="9"/>
      <c r="N215" s="9"/>
      <c r="O215" t="s">
        <v>2903</v>
      </c>
      <c r="P215" t="s">
        <v>123</v>
      </c>
      <c r="Q215" t="s">
        <v>2904</v>
      </c>
      <c r="R215">
        <v>0</v>
      </c>
      <c r="S215">
        <v>0</v>
      </c>
      <c r="T215" s="10">
        <v>45.189670999999997</v>
      </c>
      <c r="U215" s="10">
        <v>5.7243469999999999</v>
      </c>
      <c r="AD215" t="s">
        <v>2733</v>
      </c>
      <c r="AE215" t="s">
        <v>2734</v>
      </c>
    </row>
    <row r="216" spans="1:31" x14ac:dyDescent="0.3">
      <c r="A216" s="7">
        <v>46287</v>
      </c>
      <c r="B216" s="8">
        <v>0.25</v>
      </c>
      <c r="C216" s="8">
        <v>0.26041666666666669</v>
      </c>
      <c r="D216" s="8">
        <v>0</v>
      </c>
      <c r="E216" s="9">
        <v>0.25</v>
      </c>
      <c r="F216">
        <v>46</v>
      </c>
      <c r="G216" t="s">
        <v>963</v>
      </c>
      <c r="O216" t="s">
        <v>3050</v>
      </c>
      <c r="P216" t="s">
        <v>192</v>
      </c>
      <c r="Q216" t="s">
        <v>3051</v>
      </c>
      <c r="R216">
        <v>0</v>
      </c>
      <c r="S216">
        <v>0</v>
      </c>
      <c r="T216" s="10">
        <v>45.188246999999997</v>
      </c>
      <c r="U216" s="10">
        <v>5.7174959999999997</v>
      </c>
      <c r="AD216" t="s">
        <v>2733</v>
      </c>
      <c r="AE216" t="s">
        <v>2734</v>
      </c>
    </row>
    <row r="217" spans="1:31" x14ac:dyDescent="0.3">
      <c r="A217" s="7">
        <v>46287</v>
      </c>
      <c r="B217" s="8">
        <v>0.33333333333333331</v>
      </c>
      <c r="C217" s="8">
        <v>0.3611111111111111</v>
      </c>
      <c r="D217" s="8">
        <v>0</v>
      </c>
      <c r="E217" s="9">
        <v>0.67</v>
      </c>
      <c r="F217">
        <v>76</v>
      </c>
      <c r="G217" t="s">
        <v>863</v>
      </c>
      <c r="O217" t="s">
        <v>2325</v>
      </c>
      <c r="P217" t="s">
        <v>699</v>
      </c>
      <c r="Q217" t="s">
        <v>2327</v>
      </c>
      <c r="R217">
        <v>0</v>
      </c>
      <c r="S217">
        <v>0</v>
      </c>
      <c r="T217" s="10">
        <v>45.193389000000003</v>
      </c>
      <c r="U217" s="10">
        <v>5.7156229999999999</v>
      </c>
      <c r="AD217" t="s">
        <v>2733</v>
      </c>
      <c r="AE217" t="s">
        <v>2737</v>
      </c>
    </row>
    <row r="218" spans="1:31" x14ac:dyDescent="0.3">
      <c r="A218" s="7">
        <v>46287</v>
      </c>
      <c r="B218" s="8">
        <v>0.33333333333333331</v>
      </c>
      <c r="C218" s="8">
        <v>0.34722222222222221</v>
      </c>
      <c r="D218" s="8">
        <v>0</v>
      </c>
      <c r="E218" s="9">
        <v>0.33</v>
      </c>
      <c r="F218">
        <v>230</v>
      </c>
      <c r="G218" t="s">
        <v>974</v>
      </c>
      <c r="H218" s="8"/>
      <c r="I218" s="8"/>
      <c r="L218" s="9"/>
      <c r="M218" s="9"/>
      <c r="N218" s="9"/>
      <c r="O218" t="s">
        <v>2394</v>
      </c>
      <c r="P218" t="s">
        <v>72</v>
      </c>
      <c r="Q218" t="s">
        <v>72</v>
      </c>
      <c r="R218">
        <v>0</v>
      </c>
      <c r="S218">
        <v>0</v>
      </c>
      <c r="T218" s="10">
        <v>45.188403000000001</v>
      </c>
      <c r="U218" s="10">
        <v>5.725015</v>
      </c>
      <c r="AD218" t="s">
        <v>2733</v>
      </c>
      <c r="AE218" t="s">
        <v>2737</v>
      </c>
    </row>
    <row r="219" spans="1:31" x14ac:dyDescent="0.3">
      <c r="A219" s="7">
        <v>46287</v>
      </c>
      <c r="B219" s="8">
        <v>0.25</v>
      </c>
      <c r="C219" s="8">
        <v>0.26041666666666669</v>
      </c>
      <c r="D219" s="8">
        <v>0</v>
      </c>
      <c r="E219" s="9">
        <v>0.25</v>
      </c>
      <c r="F219">
        <v>16</v>
      </c>
      <c r="G219" t="s">
        <v>853</v>
      </c>
      <c r="O219" t="s">
        <v>3053</v>
      </c>
      <c r="P219" t="s">
        <v>231</v>
      </c>
      <c r="Q219" t="s">
        <v>3054</v>
      </c>
      <c r="R219">
        <v>0</v>
      </c>
      <c r="S219">
        <v>0</v>
      </c>
      <c r="T219" s="10">
        <v>45.188467000000003</v>
      </c>
      <c r="U219" s="10">
        <v>5.7140909999999998</v>
      </c>
      <c r="AD219" t="s">
        <v>2733</v>
      </c>
      <c r="AE219" t="s">
        <v>2734</v>
      </c>
    </row>
    <row r="220" spans="1:31" x14ac:dyDescent="0.3">
      <c r="A220" s="7">
        <v>46287</v>
      </c>
      <c r="B220" s="8">
        <v>0.33333333333333331</v>
      </c>
      <c r="C220" s="8">
        <v>0.34722222222222221</v>
      </c>
      <c r="D220" s="8">
        <v>0</v>
      </c>
      <c r="E220" s="9">
        <v>0.33</v>
      </c>
      <c r="F220">
        <v>41</v>
      </c>
      <c r="G220" t="s">
        <v>907</v>
      </c>
      <c r="H220" s="8">
        <v>0.25555555555555548</v>
      </c>
      <c r="I220" s="8">
        <v>0.27777777777777779</v>
      </c>
      <c r="L220">
        <v>0.53</v>
      </c>
      <c r="M220">
        <v>0.53</v>
      </c>
      <c r="N220">
        <v>0.2</v>
      </c>
      <c r="O220" t="s">
        <v>1851</v>
      </c>
      <c r="P220" t="s">
        <v>1852</v>
      </c>
      <c r="Q220" t="s">
        <v>1854</v>
      </c>
      <c r="R220">
        <v>0</v>
      </c>
      <c r="S220">
        <v>0</v>
      </c>
      <c r="T220" s="10">
        <v>45.362602000000003</v>
      </c>
      <c r="U220" s="10">
        <v>5.5938800000000004</v>
      </c>
      <c r="AD220" t="s">
        <v>2733</v>
      </c>
      <c r="AE220" t="s">
        <v>2737</v>
      </c>
    </row>
    <row r="221" spans="1:31" x14ac:dyDescent="0.3">
      <c r="A221" s="7">
        <v>46287</v>
      </c>
      <c r="B221" s="8">
        <v>0.16666666666666671</v>
      </c>
      <c r="C221" s="8">
        <v>0.18055555555555561</v>
      </c>
      <c r="D221" s="8">
        <v>0</v>
      </c>
      <c r="E221" s="9">
        <v>0.33</v>
      </c>
      <c r="F221">
        <v>50</v>
      </c>
      <c r="G221" t="s">
        <v>879</v>
      </c>
      <c r="H221" s="8">
        <v>0.21388888888888891</v>
      </c>
      <c r="I221" s="8">
        <v>0.29305555555555562</v>
      </c>
      <c r="L221" s="9">
        <v>1.9</v>
      </c>
      <c r="M221" s="9">
        <v>1.9</v>
      </c>
      <c r="N221" s="9">
        <v>1.57</v>
      </c>
      <c r="O221" t="s">
        <v>878</v>
      </c>
      <c r="P221" t="s">
        <v>830</v>
      </c>
      <c r="Q221" t="s">
        <v>3055</v>
      </c>
      <c r="R221">
        <v>0</v>
      </c>
      <c r="S221">
        <v>0</v>
      </c>
      <c r="T221" s="10">
        <v>45.326613000000002</v>
      </c>
      <c r="U221" s="10">
        <v>5.5783820000000004</v>
      </c>
      <c r="AD221" t="s">
        <v>2733</v>
      </c>
      <c r="AE221" t="s">
        <v>2734</v>
      </c>
    </row>
    <row r="222" spans="1:31" x14ac:dyDescent="0.3">
      <c r="A222" s="7">
        <v>46287</v>
      </c>
      <c r="B222" s="8">
        <v>0.25</v>
      </c>
      <c r="C222" s="8">
        <v>0.26041666666666669</v>
      </c>
      <c r="D222" s="8">
        <v>0</v>
      </c>
      <c r="E222" s="9">
        <v>0.25</v>
      </c>
      <c r="F222">
        <v>210</v>
      </c>
      <c r="G222" t="s">
        <v>905</v>
      </c>
      <c r="O222" t="s">
        <v>3056</v>
      </c>
      <c r="P222" t="s">
        <v>89</v>
      </c>
      <c r="Q222" t="s">
        <v>89</v>
      </c>
      <c r="R222">
        <v>0</v>
      </c>
      <c r="S222">
        <v>0</v>
      </c>
      <c r="T222" s="10">
        <v>45.189582999999999</v>
      </c>
      <c r="U222" s="10">
        <v>5.7229080000000003</v>
      </c>
      <c r="AD222" t="s">
        <v>2733</v>
      </c>
      <c r="AE222" t="s">
        <v>2734</v>
      </c>
    </row>
    <row r="223" spans="1:31" x14ac:dyDescent="0.3">
      <c r="A223" s="7">
        <v>46287</v>
      </c>
      <c r="B223" s="8">
        <v>0.25347222222222221</v>
      </c>
      <c r="C223" s="8">
        <v>0.2638888888888889</v>
      </c>
      <c r="D223" s="8">
        <v>0</v>
      </c>
      <c r="E223" s="9">
        <v>0.25</v>
      </c>
      <c r="F223">
        <v>56</v>
      </c>
      <c r="G223" t="s">
        <v>966</v>
      </c>
      <c r="H223" s="8">
        <v>0.1680555555555556</v>
      </c>
      <c r="I223" s="8">
        <v>0.18055555555555561</v>
      </c>
      <c r="L223">
        <v>0.3</v>
      </c>
      <c r="M223">
        <v>0.3</v>
      </c>
      <c r="N223">
        <v>0.05</v>
      </c>
      <c r="O223" t="s">
        <v>2427</v>
      </c>
      <c r="P223" t="s">
        <v>552</v>
      </c>
      <c r="Q223" t="s">
        <v>552</v>
      </c>
      <c r="R223">
        <v>0</v>
      </c>
      <c r="S223">
        <v>0</v>
      </c>
      <c r="T223" s="10">
        <v>45.364766000000003</v>
      </c>
      <c r="U223" s="10">
        <v>5.5959459999999996</v>
      </c>
      <c r="AD223" t="s">
        <v>2733</v>
      </c>
      <c r="AE223" t="s">
        <v>2737</v>
      </c>
    </row>
    <row r="224" spans="1:31" x14ac:dyDescent="0.3">
      <c r="A224" s="7">
        <v>46287</v>
      </c>
      <c r="B224" s="8">
        <v>0.16666666666666671</v>
      </c>
      <c r="C224" s="8">
        <v>0.1736111111111111</v>
      </c>
      <c r="D224" s="8">
        <v>0</v>
      </c>
      <c r="E224" s="9">
        <v>0.17</v>
      </c>
      <c r="F224">
        <v>230</v>
      </c>
      <c r="G224" t="s">
        <v>974</v>
      </c>
      <c r="O224" t="s">
        <v>3061</v>
      </c>
      <c r="P224" t="s">
        <v>283</v>
      </c>
      <c r="Q224" t="s">
        <v>3062</v>
      </c>
      <c r="R224">
        <v>0</v>
      </c>
      <c r="S224">
        <v>0</v>
      </c>
      <c r="T224" s="10">
        <v>45.170468999999997</v>
      </c>
      <c r="U224" s="10">
        <v>5.7347279999999996</v>
      </c>
      <c r="AD224" t="s">
        <v>2733</v>
      </c>
      <c r="AE224" t="s">
        <v>2734</v>
      </c>
    </row>
    <row r="225" spans="1:31" x14ac:dyDescent="0.3">
      <c r="A225" s="7">
        <v>46287</v>
      </c>
      <c r="B225" s="8">
        <v>0.16666666666666671</v>
      </c>
      <c r="C225" s="8">
        <v>0.18055555555555561</v>
      </c>
      <c r="D225" s="8">
        <v>0</v>
      </c>
      <c r="E225" s="9">
        <v>0.33</v>
      </c>
      <c r="F225">
        <v>72</v>
      </c>
      <c r="G225" t="s">
        <v>978</v>
      </c>
      <c r="O225" t="s">
        <v>3065</v>
      </c>
      <c r="P225" t="s">
        <v>437</v>
      </c>
      <c r="Q225" t="s">
        <v>3066</v>
      </c>
      <c r="R225">
        <v>0</v>
      </c>
      <c r="S225">
        <v>0</v>
      </c>
      <c r="T225" s="10">
        <v>45.569980999999999</v>
      </c>
      <c r="U225" s="10">
        <v>5.9331420000000001</v>
      </c>
      <c r="AD225" t="s">
        <v>2733</v>
      </c>
      <c r="AE225" t="s">
        <v>2734</v>
      </c>
    </row>
    <row r="226" spans="1:31" x14ac:dyDescent="0.3">
      <c r="A226" s="7">
        <v>46287</v>
      </c>
      <c r="B226" s="8">
        <v>0.16666666666666671</v>
      </c>
      <c r="C226" s="8">
        <v>0.18055555555555561</v>
      </c>
      <c r="D226" s="8">
        <v>0</v>
      </c>
      <c r="E226" s="9">
        <v>0.33</v>
      </c>
      <c r="F226">
        <v>52</v>
      </c>
      <c r="G226" t="s">
        <v>847</v>
      </c>
      <c r="O226" t="s">
        <v>2918</v>
      </c>
      <c r="P226" t="s">
        <v>398</v>
      </c>
      <c r="Q226" t="s">
        <v>2919</v>
      </c>
      <c r="R226">
        <v>0</v>
      </c>
      <c r="S226">
        <v>0</v>
      </c>
      <c r="T226" s="10">
        <v>45.164098000000003</v>
      </c>
      <c r="U226" s="10">
        <v>5.7531749999999997</v>
      </c>
      <c r="AD226" t="s">
        <v>2733</v>
      </c>
      <c r="AE226" t="s">
        <v>2734</v>
      </c>
    </row>
    <row r="227" spans="1:31" x14ac:dyDescent="0.3">
      <c r="A227" s="7">
        <v>46287</v>
      </c>
      <c r="B227" s="8">
        <v>0.33333333333333331</v>
      </c>
      <c r="C227" s="8">
        <v>0.375</v>
      </c>
      <c r="D227" s="8">
        <v>0</v>
      </c>
      <c r="E227" s="9">
        <v>1</v>
      </c>
      <c r="F227">
        <v>66</v>
      </c>
      <c r="G227" t="s">
        <v>900</v>
      </c>
      <c r="H227" s="8"/>
      <c r="I227" s="8"/>
      <c r="L227" s="9"/>
      <c r="M227" s="9"/>
      <c r="N227" s="9"/>
      <c r="O227" t="s">
        <v>2484</v>
      </c>
      <c r="P227" t="s">
        <v>269</v>
      </c>
      <c r="Q227" t="s">
        <v>3554</v>
      </c>
      <c r="R227">
        <v>0</v>
      </c>
      <c r="S227">
        <v>0</v>
      </c>
      <c r="T227" s="10">
        <v>45.326168000000003</v>
      </c>
      <c r="U227" s="10">
        <v>5.5647219999999997</v>
      </c>
      <c r="AD227" t="s">
        <v>2733</v>
      </c>
      <c r="AE227" t="s">
        <v>2781</v>
      </c>
    </row>
    <row r="228" spans="1:31" x14ac:dyDescent="0.3">
      <c r="A228" s="7">
        <v>46287</v>
      </c>
      <c r="B228" s="8">
        <v>0.29166666666666669</v>
      </c>
      <c r="C228" s="8">
        <v>0.2986111111111111</v>
      </c>
      <c r="D228" s="8">
        <v>0</v>
      </c>
      <c r="E228" s="9">
        <v>0.17</v>
      </c>
      <c r="F228">
        <v>230</v>
      </c>
      <c r="G228" t="s">
        <v>974</v>
      </c>
      <c r="H228" s="8"/>
      <c r="I228" s="8"/>
      <c r="L228" s="9"/>
      <c r="M228" s="9"/>
      <c r="N228" s="9"/>
      <c r="O228" t="s">
        <v>3063</v>
      </c>
      <c r="P228" t="s">
        <v>80</v>
      </c>
      <c r="Q228" t="s">
        <v>3064</v>
      </c>
      <c r="R228">
        <v>0</v>
      </c>
      <c r="S228">
        <v>0</v>
      </c>
      <c r="T228" s="10">
        <v>45.188167999999997</v>
      </c>
      <c r="U228" s="10">
        <v>5.7248919999999996</v>
      </c>
      <c r="AD228" t="s">
        <v>2733</v>
      </c>
      <c r="AE228" t="s">
        <v>2734</v>
      </c>
    </row>
    <row r="229" spans="1:31" x14ac:dyDescent="0.3">
      <c r="A229" s="7">
        <v>46287</v>
      </c>
      <c r="B229" s="8">
        <v>0.16666666666666671</v>
      </c>
      <c r="C229" s="8">
        <v>0.1736111111111111</v>
      </c>
      <c r="D229" s="8">
        <v>0</v>
      </c>
      <c r="E229" s="9">
        <v>0.17</v>
      </c>
      <c r="F229">
        <v>38</v>
      </c>
      <c r="G229" t="s">
        <v>2803</v>
      </c>
      <c r="O229" t="s">
        <v>2920</v>
      </c>
      <c r="P229" t="s">
        <v>558</v>
      </c>
      <c r="Q229" t="s">
        <v>2921</v>
      </c>
      <c r="R229">
        <v>0</v>
      </c>
      <c r="S229">
        <v>0</v>
      </c>
      <c r="T229" s="10">
        <v>45.193044999999998</v>
      </c>
      <c r="U229" s="10">
        <v>5.7306739999999996</v>
      </c>
      <c r="AD229" t="s">
        <v>2733</v>
      </c>
      <c r="AE229" t="s">
        <v>2734</v>
      </c>
    </row>
    <row r="230" spans="1:31" x14ac:dyDescent="0.3">
      <c r="A230" s="7">
        <v>46287</v>
      </c>
      <c r="B230" s="8">
        <v>0.18055555555555561</v>
      </c>
      <c r="C230" s="8">
        <v>0.19097222222222221</v>
      </c>
      <c r="D230" s="8">
        <v>0</v>
      </c>
      <c r="E230" s="9">
        <v>0.25</v>
      </c>
      <c r="F230">
        <v>13</v>
      </c>
      <c r="G230" t="s">
        <v>2730</v>
      </c>
      <c r="H230" s="8"/>
      <c r="I230" s="8"/>
      <c r="L230" s="9"/>
      <c r="M230" s="9"/>
      <c r="N230" s="9"/>
      <c r="O230" t="s">
        <v>3209</v>
      </c>
      <c r="P230" t="s">
        <v>298</v>
      </c>
      <c r="Q230" t="s">
        <v>3210</v>
      </c>
      <c r="R230">
        <v>0</v>
      </c>
      <c r="S230">
        <v>0</v>
      </c>
      <c r="T230" s="10">
        <v>45.186069000000003</v>
      </c>
      <c r="U230" s="10">
        <v>5.7284839999999999</v>
      </c>
      <c r="AD230" t="s">
        <v>2733</v>
      </c>
      <c r="AE230" t="s">
        <v>2737</v>
      </c>
    </row>
    <row r="231" spans="1:31" x14ac:dyDescent="0.3">
      <c r="A231" s="7">
        <v>46287</v>
      </c>
      <c r="B231" s="8">
        <v>0.16666666666666671</v>
      </c>
      <c r="C231" s="8">
        <v>0.18055555555555561</v>
      </c>
      <c r="D231" s="8">
        <v>0</v>
      </c>
      <c r="E231" s="9">
        <v>0.33</v>
      </c>
      <c r="F231">
        <v>15</v>
      </c>
      <c r="G231" t="s">
        <v>956</v>
      </c>
      <c r="O231" t="s">
        <v>2767</v>
      </c>
      <c r="P231" t="s">
        <v>251</v>
      </c>
      <c r="Q231" t="s">
        <v>2768</v>
      </c>
      <c r="R231">
        <v>0</v>
      </c>
      <c r="S231">
        <v>0</v>
      </c>
      <c r="T231" s="10">
        <v>45.179178999999998</v>
      </c>
      <c r="U231" s="10">
        <v>5.742216</v>
      </c>
      <c r="AD231" t="s">
        <v>2733</v>
      </c>
      <c r="AE231" t="s">
        <v>2734</v>
      </c>
    </row>
    <row r="232" spans="1:31" x14ac:dyDescent="0.3">
      <c r="A232" s="7">
        <v>46287</v>
      </c>
      <c r="B232" s="8">
        <v>0.16666666666666671</v>
      </c>
      <c r="C232" s="8">
        <v>0.18055555555555561</v>
      </c>
      <c r="D232" s="8">
        <v>0</v>
      </c>
      <c r="E232" s="9">
        <v>0.33</v>
      </c>
      <c r="F232">
        <v>40</v>
      </c>
      <c r="G232" t="s">
        <v>960</v>
      </c>
      <c r="O232" t="s">
        <v>2937</v>
      </c>
      <c r="P232" t="s">
        <v>594</v>
      </c>
      <c r="Q232" t="s">
        <v>2938</v>
      </c>
      <c r="R232">
        <v>0</v>
      </c>
      <c r="S232">
        <v>0</v>
      </c>
      <c r="T232" s="10">
        <v>45.217554999999997</v>
      </c>
      <c r="U232" s="10">
        <v>5.6940160000000004</v>
      </c>
      <c r="AD232" t="s">
        <v>2733</v>
      </c>
      <c r="AE232" t="s">
        <v>2734</v>
      </c>
    </row>
    <row r="233" spans="1:31" x14ac:dyDescent="0.3">
      <c r="A233" s="7">
        <v>46287</v>
      </c>
      <c r="B233" s="8">
        <v>0.29166666666666669</v>
      </c>
      <c r="C233" s="8">
        <v>0.29166666666666669</v>
      </c>
      <c r="D233" s="8">
        <v>0</v>
      </c>
      <c r="E233" s="9"/>
      <c r="F233">
        <v>76</v>
      </c>
      <c r="G233" t="s">
        <v>863</v>
      </c>
      <c r="O233" t="s">
        <v>3069</v>
      </c>
      <c r="P233" t="s">
        <v>699</v>
      </c>
      <c r="Q233" t="s">
        <v>3070</v>
      </c>
      <c r="R233">
        <v>0</v>
      </c>
      <c r="S233">
        <v>0</v>
      </c>
      <c r="T233" s="10">
        <v>45.193389000000003</v>
      </c>
      <c r="U233" s="10">
        <v>5.7156229999999999</v>
      </c>
      <c r="AD233" t="s">
        <v>2733</v>
      </c>
      <c r="AE233" t="s">
        <v>2734</v>
      </c>
    </row>
    <row r="234" spans="1:31" x14ac:dyDescent="0.3">
      <c r="A234" s="7">
        <v>46287</v>
      </c>
      <c r="B234" s="8">
        <v>0.33333333333333331</v>
      </c>
      <c r="C234" s="8">
        <v>0.34722222222222221</v>
      </c>
      <c r="D234" s="8">
        <v>0</v>
      </c>
      <c r="E234" s="9">
        <v>0.33</v>
      </c>
      <c r="F234">
        <v>41</v>
      </c>
      <c r="G234" t="s">
        <v>907</v>
      </c>
      <c r="H234" s="8">
        <v>0.28263888888888888</v>
      </c>
      <c r="I234" s="8">
        <v>0.3</v>
      </c>
      <c r="L234">
        <v>0.42</v>
      </c>
      <c r="M234">
        <v>0.42</v>
      </c>
      <c r="N234">
        <v>0.08</v>
      </c>
      <c r="O234" t="s">
        <v>2390</v>
      </c>
      <c r="P234" t="s">
        <v>422</v>
      </c>
      <c r="Q234" t="s">
        <v>2392</v>
      </c>
      <c r="R234">
        <v>0</v>
      </c>
      <c r="S234">
        <v>0</v>
      </c>
      <c r="T234" s="10">
        <v>45.369473999999997</v>
      </c>
      <c r="U234" s="10">
        <v>5.5835160000000004</v>
      </c>
      <c r="AD234" t="s">
        <v>2733</v>
      </c>
      <c r="AE234" t="s">
        <v>2737</v>
      </c>
    </row>
    <row r="235" spans="1:31" x14ac:dyDescent="0.3">
      <c r="A235" s="7">
        <v>46287</v>
      </c>
      <c r="B235" s="8">
        <v>0.16666666666666671</v>
      </c>
      <c r="C235" s="8">
        <v>0.18055555555555561</v>
      </c>
      <c r="D235" s="8">
        <v>0</v>
      </c>
      <c r="E235" s="9">
        <v>0.33</v>
      </c>
      <c r="F235">
        <v>75</v>
      </c>
      <c r="G235" t="s">
        <v>970</v>
      </c>
      <c r="O235" t="s">
        <v>2947</v>
      </c>
      <c r="P235" t="s">
        <v>75</v>
      </c>
      <c r="Q235" t="s">
        <v>2948</v>
      </c>
      <c r="R235">
        <v>0</v>
      </c>
      <c r="S235">
        <v>0</v>
      </c>
      <c r="T235" s="10">
        <v>45.181066000000001</v>
      </c>
      <c r="U235" s="10">
        <v>5.7117360000000001</v>
      </c>
      <c r="AD235" t="s">
        <v>2733</v>
      </c>
      <c r="AE235" t="s">
        <v>2734</v>
      </c>
    </row>
    <row r="236" spans="1:31" x14ac:dyDescent="0.3">
      <c r="A236" s="7">
        <v>46287</v>
      </c>
      <c r="B236" s="8">
        <v>0.33333333333333331</v>
      </c>
      <c r="C236" s="8">
        <v>0.37847222222222221</v>
      </c>
      <c r="D236" s="8">
        <v>0</v>
      </c>
      <c r="E236" s="9">
        <v>1.08</v>
      </c>
      <c r="F236">
        <v>101</v>
      </c>
      <c r="G236" t="s">
        <v>945</v>
      </c>
      <c r="O236" t="s">
        <v>1428</v>
      </c>
      <c r="P236" t="s">
        <v>429</v>
      </c>
      <c r="Q236" t="s">
        <v>429</v>
      </c>
      <c r="R236">
        <v>0</v>
      </c>
      <c r="S236">
        <v>0</v>
      </c>
      <c r="T236" s="10">
        <v>45.169803999999999</v>
      </c>
      <c r="U236" s="10">
        <v>5.721832</v>
      </c>
      <c r="AD236" t="s">
        <v>2733</v>
      </c>
      <c r="AE236" t="s">
        <v>2737</v>
      </c>
    </row>
    <row r="237" spans="1:31" x14ac:dyDescent="0.3">
      <c r="A237" s="7">
        <v>46287</v>
      </c>
      <c r="B237" s="8">
        <v>0.16666666666666671</v>
      </c>
      <c r="C237" s="8">
        <v>0.18055555555555561</v>
      </c>
      <c r="D237" s="8">
        <v>0</v>
      </c>
      <c r="E237" s="9">
        <v>0.33</v>
      </c>
      <c r="F237">
        <v>74</v>
      </c>
      <c r="G237" t="s">
        <v>892</v>
      </c>
      <c r="O237" t="s">
        <v>2953</v>
      </c>
      <c r="P237" t="s">
        <v>154</v>
      </c>
      <c r="Q237" t="s">
        <v>2954</v>
      </c>
      <c r="R237">
        <v>0</v>
      </c>
      <c r="S237">
        <v>0</v>
      </c>
      <c r="T237" s="10">
        <v>45.185006000000001</v>
      </c>
      <c r="U237" s="10">
        <v>5.7226309999999998</v>
      </c>
      <c r="AD237" t="s">
        <v>2733</v>
      </c>
      <c r="AE237" t="s">
        <v>2734</v>
      </c>
    </row>
    <row r="238" spans="1:31" x14ac:dyDescent="0.3">
      <c r="A238" s="7">
        <v>46287</v>
      </c>
      <c r="B238" s="8">
        <v>0.16666666666666671</v>
      </c>
      <c r="C238" s="8">
        <v>0.18055555555555561</v>
      </c>
      <c r="D238" s="8">
        <v>0</v>
      </c>
      <c r="E238" s="9">
        <v>0.33</v>
      </c>
      <c r="F238">
        <v>15</v>
      </c>
      <c r="G238" t="s">
        <v>956</v>
      </c>
      <c r="O238" t="s">
        <v>2949</v>
      </c>
      <c r="P238" t="s">
        <v>1765</v>
      </c>
      <c r="Q238" t="s">
        <v>2950</v>
      </c>
      <c r="R238">
        <v>0</v>
      </c>
      <c r="S238">
        <v>0</v>
      </c>
      <c r="T238" s="10">
        <v>45.183919000000003</v>
      </c>
      <c r="U238" s="10">
        <v>5.739331</v>
      </c>
      <c r="AD238" t="s">
        <v>2733</v>
      </c>
      <c r="AE238" t="s">
        <v>2734</v>
      </c>
    </row>
    <row r="239" spans="1:31" x14ac:dyDescent="0.3">
      <c r="A239" s="7">
        <v>46287</v>
      </c>
      <c r="B239" s="8">
        <v>0.16666666666666671</v>
      </c>
      <c r="C239" s="8">
        <v>0.17708333333333329</v>
      </c>
      <c r="D239" s="8">
        <v>0</v>
      </c>
      <c r="E239" s="9">
        <v>0.25</v>
      </c>
      <c r="F239">
        <v>221</v>
      </c>
      <c r="G239" t="s">
        <v>2803</v>
      </c>
      <c r="Q239" t="s">
        <v>832</v>
      </c>
      <c r="R239">
        <v>0</v>
      </c>
      <c r="S239">
        <v>0</v>
      </c>
      <c r="T239" s="10">
        <v>45.162475999999998</v>
      </c>
      <c r="U239" s="10">
        <v>5.7165179999999998</v>
      </c>
    </row>
    <row r="240" spans="1:31" x14ac:dyDescent="0.3">
      <c r="A240" s="7">
        <v>46287</v>
      </c>
      <c r="B240" s="8">
        <v>0.29166666666666669</v>
      </c>
      <c r="C240" s="8">
        <v>0.2986111111111111</v>
      </c>
      <c r="D240" s="8">
        <v>0</v>
      </c>
      <c r="E240">
        <v>0.17</v>
      </c>
      <c r="F240">
        <v>43</v>
      </c>
      <c r="G240" t="s">
        <v>849</v>
      </c>
      <c r="O240" t="s">
        <v>848</v>
      </c>
      <c r="P240" t="s">
        <v>669</v>
      </c>
      <c r="Q240" t="s">
        <v>3071</v>
      </c>
      <c r="R240">
        <v>0</v>
      </c>
      <c r="S240">
        <v>0</v>
      </c>
      <c r="T240" s="10">
        <v>45.229419</v>
      </c>
      <c r="U240" s="10">
        <v>5.6816570000000004</v>
      </c>
      <c r="AD240" t="s">
        <v>2733</v>
      </c>
      <c r="AE240" t="s">
        <v>2734</v>
      </c>
    </row>
    <row r="241" spans="1:31" x14ac:dyDescent="0.3">
      <c r="A241" s="7">
        <v>46287</v>
      </c>
      <c r="B241" s="8">
        <v>0.25</v>
      </c>
      <c r="C241" s="8">
        <v>0.2638888888888889</v>
      </c>
      <c r="D241" s="8">
        <v>0</v>
      </c>
      <c r="E241" s="9">
        <v>0.33</v>
      </c>
      <c r="F241">
        <v>200</v>
      </c>
      <c r="G241" t="s">
        <v>949</v>
      </c>
      <c r="H241" s="8"/>
      <c r="I241" s="8"/>
      <c r="L241" s="9"/>
      <c r="M241" s="9"/>
      <c r="N241" s="9"/>
      <c r="O241" t="s">
        <v>3081</v>
      </c>
      <c r="P241" t="s">
        <v>633</v>
      </c>
      <c r="Q241" t="s">
        <v>3082</v>
      </c>
      <c r="R241">
        <v>0</v>
      </c>
      <c r="S241">
        <v>0</v>
      </c>
      <c r="T241" s="10">
        <v>45.173938999999997</v>
      </c>
      <c r="U241" s="10">
        <v>5.7402990000000003</v>
      </c>
      <c r="AD241" t="s">
        <v>2733</v>
      </c>
      <c r="AE241" t="s">
        <v>2734</v>
      </c>
    </row>
    <row r="242" spans="1:31" x14ac:dyDescent="0.3">
      <c r="A242" s="7">
        <v>46287</v>
      </c>
      <c r="B242" s="8">
        <v>0.16666666666666671</v>
      </c>
      <c r="C242" s="8">
        <v>0.1736111111111111</v>
      </c>
      <c r="D242" s="8">
        <v>0</v>
      </c>
      <c r="E242" s="9">
        <v>0.17</v>
      </c>
      <c r="F242">
        <v>62</v>
      </c>
      <c r="G242" t="s">
        <v>917</v>
      </c>
      <c r="O242" t="s">
        <v>3555</v>
      </c>
      <c r="P242" t="s">
        <v>771</v>
      </c>
      <c r="Q242" t="s">
        <v>3556</v>
      </c>
      <c r="R242">
        <v>0</v>
      </c>
      <c r="S242">
        <v>0</v>
      </c>
      <c r="T242" s="10">
        <v>45.352257000000002</v>
      </c>
      <c r="U242" s="10">
        <v>5.5066280000000001</v>
      </c>
      <c r="AD242" t="s">
        <v>2733</v>
      </c>
      <c r="AE242" t="s">
        <v>2734</v>
      </c>
    </row>
    <row r="243" spans="1:31" x14ac:dyDescent="0.3">
      <c r="A243" s="7">
        <v>46287</v>
      </c>
      <c r="B243" s="8">
        <v>0.29166666666666669</v>
      </c>
      <c r="C243" s="8">
        <v>0.30555555555555558</v>
      </c>
      <c r="D243" s="8">
        <v>0</v>
      </c>
      <c r="E243" s="9">
        <v>0.33</v>
      </c>
      <c r="F243">
        <v>28</v>
      </c>
      <c r="G243" t="s">
        <v>914</v>
      </c>
      <c r="H243" s="8">
        <v>0.22500000000000001</v>
      </c>
      <c r="I243" s="8">
        <v>0.52847222222222223</v>
      </c>
      <c r="L243">
        <v>7.28</v>
      </c>
      <c r="M243">
        <v>7.28</v>
      </c>
      <c r="N243">
        <v>6.95</v>
      </c>
      <c r="O243" t="s">
        <v>2961</v>
      </c>
      <c r="P243" t="s">
        <v>545</v>
      </c>
      <c r="Q243" t="s">
        <v>2962</v>
      </c>
      <c r="R243">
        <v>0</v>
      </c>
      <c r="S243">
        <v>0</v>
      </c>
      <c r="T243" s="10">
        <v>45.167084000000003</v>
      </c>
      <c r="U243" s="10">
        <v>5.7247070000000004</v>
      </c>
      <c r="AD243" t="s">
        <v>2733</v>
      </c>
      <c r="AE243" t="s">
        <v>2734</v>
      </c>
    </row>
    <row r="244" spans="1:31" x14ac:dyDescent="0.3">
      <c r="A244" s="7">
        <v>46287</v>
      </c>
      <c r="B244" s="8">
        <v>0.33333333333333331</v>
      </c>
      <c r="C244" s="8">
        <v>0.34722222222222221</v>
      </c>
      <c r="D244" s="8">
        <v>0</v>
      </c>
      <c r="E244" s="9">
        <v>0.33</v>
      </c>
      <c r="F244">
        <v>68</v>
      </c>
      <c r="G244" t="s">
        <v>948</v>
      </c>
      <c r="O244" t="s">
        <v>2464</v>
      </c>
      <c r="P244" t="s">
        <v>612</v>
      </c>
      <c r="Q244" t="s">
        <v>3085</v>
      </c>
      <c r="R244">
        <v>0</v>
      </c>
      <c r="S244">
        <v>0</v>
      </c>
      <c r="T244" s="10">
        <v>45.188958</v>
      </c>
      <c r="U244" s="10">
        <v>5.7346690000000002</v>
      </c>
      <c r="AD244" t="s">
        <v>2733</v>
      </c>
      <c r="AE244" t="s">
        <v>2737</v>
      </c>
    </row>
    <row r="245" spans="1:31" x14ac:dyDescent="0.3">
      <c r="A245" s="7">
        <v>46287</v>
      </c>
      <c r="B245" s="8">
        <v>0.25</v>
      </c>
      <c r="C245" s="8">
        <v>0.26041666666666669</v>
      </c>
      <c r="D245" s="8">
        <v>0</v>
      </c>
      <c r="E245" s="9">
        <v>0.25</v>
      </c>
      <c r="F245">
        <v>16</v>
      </c>
      <c r="G245" t="s">
        <v>853</v>
      </c>
      <c r="O245" t="s">
        <v>3078</v>
      </c>
      <c r="P245" t="s">
        <v>627</v>
      </c>
      <c r="Q245" t="s">
        <v>3079</v>
      </c>
      <c r="R245">
        <v>0</v>
      </c>
      <c r="S245">
        <v>0</v>
      </c>
      <c r="T245" s="10">
        <v>45.187038000000001</v>
      </c>
      <c r="U245" s="10">
        <v>5.719214</v>
      </c>
      <c r="AD245" t="s">
        <v>2733</v>
      </c>
      <c r="AE245" t="s">
        <v>2734</v>
      </c>
    </row>
    <row r="246" spans="1:31" x14ac:dyDescent="0.3">
      <c r="A246" s="7">
        <v>46287</v>
      </c>
      <c r="B246" s="8">
        <v>0.16666666666666671</v>
      </c>
      <c r="C246" s="8">
        <v>0.1736111111111111</v>
      </c>
      <c r="D246" s="8">
        <v>0</v>
      </c>
      <c r="E246" s="9">
        <v>0.17</v>
      </c>
      <c r="F246">
        <v>74</v>
      </c>
      <c r="G246" t="s">
        <v>892</v>
      </c>
      <c r="O246" t="s">
        <v>2955</v>
      </c>
      <c r="P246" t="s">
        <v>412</v>
      </c>
      <c r="Q246" t="s">
        <v>2956</v>
      </c>
      <c r="R246">
        <v>0</v>
      </c>
      <c r="S246">
        <v>0</v>
      </c>
      <c r="T246" s="10">
        <v>45.190578000000002</v>
      </c>
      <c r="U246" s="10">
        <v>5.7182940000000002</v>
      </c>
      <c r="AD246" t="s">
        <v>2733</v>
      </c>
      <c r="AE246" t="s">
        <v>2734</v>
      </c>
    </row>
    <row r="247" spans="1:31" x14ac:dyDescent="0.3">
      <c r="A247" s="7">
        <v>46287</v>
      </c>
      <c r="B247" s="8">
        <v>0.16666666666666671</v>
      </c>
      <c r="C247" s="8">
        <v>0.18055555555555561</v>
      </c>
      <c r="D247" s="8">
        <v>0</v>
      </c>
      <c r="E247" s="9">
        <v>0.33</v>
      </c>
      <c r="F247">
        <v>46</v>
      </c>
      <c r="G247" t="s">
        <v>963</v>
      </c>
      <c r="O247" t="s">
        <v>3389</v>
      </c>
      <c r="P247" t="s">
        <v>376</v>
      </c>
      <c r="Q247" t="s">
        <v>3390</v>
      </c>
      <c r="R247">
        <v>0</v>
      </c>
      <c r="S247">
        <v>0</v>
      </c>
      <c r="T247" s="10">
        <v>45.182341999999998</v>
      </c>
      <c r="U247" s="10">
        <v>5.7126530000000004</v>
      </c>
      <c r="AD247" t="s">
        <v>2733</v>
      </c>
      <c r="AE247" t="s">
        <v>2734</v>
      </c>
    </row>
    <row r="248" spans="1:31" x14ac:dyDescent="0.3">
      <c r="A248" s="7">
        <v>46287</v>
      </c>
      <c r="B248" s="8">
        <v>0.28472222222222221</v>
      </c>
      <c r="C248" s="8">
        <v>0.2951388888888889</v>
      </c>
      <c r="D248" s="8">
        <v>0</v>
      </c>
      <c r="E248" s="9">
        <v>0.25</v>
      </c>
      <c r="F248">
        <v>103</v>
      </c>
      <c r="G248" t="s">
        <v>962</v>
      </c>
      <c r="H248" s="8">
        <v>0.40138888888888891</v>
      </c>
      <c r="I248" s="8">
        <v>0.43819444444444439</v>
      </c>
      <c r="L248">
        <v>0.88</v>
      </c>
      <c r="M248">
        <v>0.88</v>
      </c>
      <c r="N248">
        <v>0.63</v>
      </c>
      <c r="O248" t="s">
        <v>2675</v>
      </c>
      <c r="P248" t="s">
        <v>418</v>
      </c>
      <c r="Q248" t="s">
        <v>2963</v>
      </c>
      <c r="R248">
        <v>0</v>
      </c>
      <c r="S248">
        <v>0</v>
      </c>
      <c r="T248" s="10">
        <v>45.288339000000001</v>
      </c>
      <c r="U248" s="10">
        <v>5.6399229999999996</v>
      </c>
      <c r="AD248" t="s">
        <v>2733</v>
      </c>
      <c r="AE248" t="s">
        <v>2737</v>
      </c>
    </row>
    <row r="249" spans="1:31" x14ac:dyDescent="0.3">
      <c r="A249" s="7">
        <v>46287</v>
      </c>
      <c r="B249" s="8">
        <v>0.20833333333333329</v>
      </c>
      <c r="C249" s="8">
        <v>0.22916666666666671</v>
      </c>
      <c r="D249" s="8"/>
      <c r="E249" s="9">
        <v>0.5</v>
      </c>
      <c r="F249">
        <v>62</v>
      </c>
      <c r="G249" t="s">
        <v>917</v>
      </c>
      <c r="H249" s="8">
        <v>0.24513888888888891</v>
      </c>
      <c r="I249" s="8">
        <v>0.25069444444444439</v>
      </c>
      <c r="L249">
        <v>0.13</v>
      </c>
      <c r="M249">
        <v>0.13</v>
      </c>
      <c r="N249">
        <v>-0.37</v>
      </c>
      <c r="O249" t="s">
        <v>1946</v>
      </c>
      <c r="P249" t="s">
        <v>685</v>
      </c>
      <c r="Q249" t="s">
        <v>3557</v>
      </c>
      <c r="R249">
        <v>0</v>
      </c>
      <c r="S249">
        <v>0</v>
      </c>
      <c r="T249" s="10">
        <v>45.210706000000002</v>
      </c>
      <c r="U249" s="10">
        <v>5.6662689999999998</v>
      </c>
      <c r="AD249" t="s">
        <v>2733</v>
      </c>
      <c r="AE249" t="s">
        <v>2737</v>
      </c>
    </row>
    <row r="250" spans="1:31" x14ac:dyDescent="0.3">
      <c r="A250" s="7">
        <v>46287</v>
      </c>
      <c r="B250" s="8">
        <v>0.39583333333333331</v>
      </c>
      <c r="C250" s="8">
        <v>0.40277777777777779</v>
      </c>
      <c r="D250" s="8">
        <v>0</v>
      </c>
      <c r="E250" s="9">
        <v>0.17</v>
      </c>
      <c r="F250">
        <v>83</v>
      </c>
      <c r="G250" t="s">
        <v>975</v>
      </c>
      <c r="H250" s="8">
        <v>0.25486111111111109</v>
      </c>
      <c r="I250" s="8">
        <v>0.26250000000000001</v>
      </c>
      <c r="L250">
        <v>0.18</v>
      </c>
      <c r="M250">
        <v>0.17</v>
      </c>
      <c r="N250">
        <v>0.02</v>
      </c>
      <c r="O250" t="s">
        <v>3139</v>
      </c>
      <c r="P250" t="s">
        <v>387</v>
      </c>
      <c r="Q250" t="s">
        <v>3140</v>
      </c>
      <c r="R250">
        <v>0</v>
      </c>
      <c r="S250">
        <v>0</v>
      </c>
      <c r="T250" s="10">
        <v>45.365996000000003</v>
      </c>
      <c r="U250" s="10">
        <v>5.5923809999999996</v>
      </c>
      <c r="AD250" t="s">
        <v>2733</v>
      </c>
      <c r="AE250" t="s">
        <v>2734</v>
      </c>
    </row>
    <row r="251" spans="1:31" x14ac:dyDescent="0.3">
      <c r="A251" s="7">
        <v>46287</v>
      </c>
      <c r="B251" s="8">
        <v>0.16666666666666671</v>
      </c>
      <c r="C251" s="8">
        <v>0.18055555555555561</v>
      </c>
      <c r="D251" s="8">
        <v>0</v>
      </c>
      <c r="E251" s="9">
        <v>0.33</v>
      </c>
      <c r="F251">
        <v>65</v>
      </c>
      <c r="G251" t="s">
        <v>870</v>
      </c>
      <c r="O251" t="s">
        <v>3083</v>
      </c>
      <c r="P251" t="s">
        <v>770</v>
      </c>
      <c r="Q251" t="s">
        <v>3084</v>
      </c>
      <c r="R251">
        <v>0</v>
      </c>
      <c r="S251">
        <v>0</v>
      </c>
      <c r="T251" s="10">
        <v>45.181204999999999</v>
      </c>
      <c r="U251" s="10">
        <v>5.689368</v>
      </c>
      <c r="AD251" t="s">
        <v>2733</v>
      </c>
      <c r="AE251" t="s">
        <v>2734</v>
      </c>
    </row>
    <row r="252" spans="1:31" x14ac:dyDescent="0.3">
      <c r="A252" s="7">
        <v>46287</v>
      </c>
      <c r="B252" s="8">
        <v>0.33333333333333331</v>
      </c>
      <c r="C252" s="8">
        <v>0.34722222222222221</v>
      </c>
      <c r="D252" s="8">
        <v>0</v>
      </c>
      <c r="E252" s="9">
        <v>0.33</v>
      </c>
      <c r="F252">
        <v>68</v>
      </c>
      <c r="G252" t="s">
        <v>948</v>
      </c>
      <c r="H252" s="8"/>
      <c r="I252" s="8"/>
      <c r="L252" s="9"/>
      <c r="M252" s="9"/>
      <c r="N252" s="9"/>
      <c r="O252" t="s">
        <v>2456</v>
      </c>
      <c r="P252" t="s">
        <v>188</v>
      </c>
      <c r="Q252" t="s">
        <v>3080</v>
      </c>
      <c r="R252">
        <v>0</v>
      </c>
      <c r="S252">
        <v>0</v>
      </c>
      <c r="T252" s="10">
        <v>45.189202999999999</v>
      </c>
      <c r="U252" s="10">
        <v>5.7345119999999996</v>
      </c>
      <c r="AD252" t="s">
        <v>2733</v>
      </c>
      <c r="AE252" t="s">
        <v>2737</v>
      </c>
    </row>
    <row r="253" spans="1:31" x14ac:dyDescent="0.3">
      <c r="A253" s="7">
        <v>46287</v>
      </c>
      <c r="B253" s="8">
        <v>0.44791666666666669</v>
      </c>
      <c r="C253" s="8">
        <v>0.46875</v>
      </c>
      <c r="D253" s="8"/>
      <c r="E253" s="9">
        <v>0.5</v>
      </c>
      <c r="F253">
        <v>62</v>
      </c>
      <c r="G253" t="s">
        <v>917</v>
      </c>
      <c r="H253" s="8">
        <v>0.45069444444444451</v>
      </c>
      <c r="I253" s="8">
        <v>0.45624999999999999</v>
      </c>
      <c r="L253">
        <v>0.13</v>
      </c>
      <c r="M253">
        <v>0.13</v>
      </c>
      <c r="N253">
        <v>-0.37</v>
      </c>
      <c r="O253" t="s">
        <v>2148</v>
      </c>
      <c r="P253" t="s">
        <v>283</v>
      </c>
      <c r="Q253" t="s">
        <v>3558</v>
      </c>
      <c r="R253">
        <v>0</v>
      </c>
      <c r="S253">
        <v>0</v>
      </c>
      <c r="T253" s="10">
        <v>45.170468999999997</v>
      </c>
      <c r="U253" s="10">
        <v>5.7347279999999996</v>
      </c>
      <c r="AD253" t="s">
        <v>2733</v>
      </c>
      <c r="AE253" t="s">
        <v>2737</v>
      </c>
    </row>
    <row r="254" spans="1:31" x14ac:dyDescent="0.3">
      <c r="A254" s="7">
        <v>46287</v>
      </c>
      <c r="B254" s="8">
        <v>0.33333333333333331</v>
      </c>
      <c r="C254" s="8">
        <v>0.41666666666666669</v>
      </c>
      <c r="D254" s="8">
        <v>0</v>
      </c>
      <c r="E254" s="9">
        <v>2</v>
      </c>
      <c r="F254">
        <v>43</v>
      </c>
      <c r="G254" t="s">
        <v>849</v>
      </c>
      <c r="O254" t="s">
        <v>1921</v>
      </c>
      <c r="P254" t="s">
        <v>420</v>
      </c>
      <c r="Q254" t="s">
        <v>1923</v>
      </c>
      <c r="R254">
        <v>0</v>
      </c>
      <c r="S254">
        <v>0</v>
      </c>
      <c r="T254" s="10">
        <v>45.208322000000003</v>
      </c>
      <c r="U254" s="10">
        <v>5.6714190000000002</v>
      </c>
      <c r="AD254" t="s">
        <v>2733</v>
      </c>
      <c r="AE254" t="s">
        <v>2737</v>
      </c>
    </row>
    <row r="255" spans="1:31" x14ac:dyDescent="0.3">
      <c r="A255" s="7">
        <v>46287</v>
      </c>
      <c r="B255" s="8">
        <v>0.16666666666666671</v>
      </c>
      <c r="C255" s="8">
        <v>0.1736111111111111</v>
      </c>
      <c r="D255" s="8">
        <v>0</v>
      </c>
      <c r="E255" s="9">
        <v>0.17</v>
      </c>
      <c r="F255">
        <v>230</v>
      </c>
      <c r="G255" t="s">
        <v>974</v>
      </c>
      <c r="O255" t="s">
        <v>2966</v>
      </c>
      <c r="P255" t="s">
        <v>50</v>
      </c>
      <c r="Q255" t="s">
        <v>50</v>
      </c>
      <c r="R255">
        <v>0</v>
      </c>
      <c r="S255">
        <v>0</v>
      </c>
      <c r="T255" s="10">
        <v>45.184576999999997</v>
      </c>
      <c r="U255" s="10">
        <v>5.720396</v>
      </c>
      <c r="AD255" t="s">
        <v>2733</v>
      </c>
      <c r="AE255" t="s">
        <v>2734</v>
      </c>
    </row>
    <row r="256" spans="1:31" x14ac:dyDescent="0.3">
      <c r="A256" s="7">
        <v>46287</v>
      </c>
      <c r="B256" s="8">
        <v>0.33333333333333331</v>
      </c>
      <c r="C256" s="8">
        <v>0.39583333333333331</v>
      </c>
      <c r="D256" s="8">
        <v>0</v>
      </c>
      <c r="E256" s="9">
        <v>1.5</v>
      </c>
      <c r="F256">
        <v>48</v>
      </c>
      <c r="G256" t="s">
        <v>951</v>
      </c>
      <c r="O256" t="s">
        <v>1578</v>
      </c>
      <c r="P256" t="s">
        <v>499</v>
      </c>
      <c r="Q256" t="s">
        <v>3041</v>
      </c>
      <c r="R256">
        <v>0</v>
      </c>
      <c r="S256">
        <v>0</v>
      </c>
      <c r="T256" s="10">
        <v>45.180225999999998</v>
      </c>
      <c r="U256" s="10">
        <v>5.7490040000000002</v>
      </c>
      <c r="AD256" t="s">
        <v>2733</v>
      </c>
      <c r="AE256" t="s">
        <v>2737</v>
      </c>
    </row>
    <row r="257" spans="1:31" x14ac:dyDescent="0.3">
      <c r="A257" s="7">
        <v>46287</v>
      </c>
      <c r="B257" s="8">
        <v>0.16666666666666671</v>
      </c>
      <c r="C257" s="8">
        <v>0.1736111111111111</v>
      </c>
      <c r="D257" s="8">
        <v>0</v>
      </c>
      <c r="E257" s="9">
        <v>0.17</v>
      </c>
      <c r="F257">
        <v>46</v>
      </c>
      <c r="G257" t="s">
        <v>963</v>
      </c>
      <c r="H257" s="8"/>
      <c r="I257" s="8"/>
      <c r="L257" s="9"/>
      <c r="M257" s="9"/>
      <c r="N257" s="9"/>
      <c r="O257" t="s">
        <v>2967</v>
      </c>
      <c r="P257" t="s">
        <v>104</v>
      </c>
      <c r="Q257" t="s">
        <v>2968</v>
      </c>
      <c r="R257">
        <v>0</v>
      </c>
      <c r="S257">
        <v>0</v>
      </c>
      <c r="T257" s="10">
        <v>45.178600000000003</v>
      </c>
      <c r="U257" s="10">
        <v>5.708291</v>
      </c>
      <c r="AD257" t="s">
        <v>2733</v>
      </c>
      <c r="AE257" t="s">
        <v>2734</v>
      </c>
    </row>
    <row r="258" spans="1:31" x14ac:dyDescent="0.3">
      <c r="A258" s="7">
        <v>46287</v>
      </c>
      <c r="B258" s="8">
        <v>0.29166666666666669</v>
      </c>
      <c r="C258" s="8">
        <v>0.2986111111111111</v>
      </c>
      <c r="D258" s="8">
        <v>0</v>
      </c>
      <c r="E258" s="9">
        <v>0.17</v>
      </c>
      <c r="F258">
        <v>62</v>
      </c>
      <c r="G258" t="s">
        <v>917</v>
      </c>
      <c r="H258" s="8"/>
      <c r="I258" s="8"/>
      <c r="L258" s="9"/>
      <c r="M258" s="9"/>
      <c r="N258" s="9"/>
      <c r="O258" t="s">
        <v>3540</v>
      </c>
      <c r="P258" t="s">
        <v>78</v>
      </c>
      <c r="Q258" t="s">
        <v>3541</v>
      </c>
      <c r="R258">
        <v>0</v>
      </c>
      <c r="S258">
        <v>0</v>
      </c>
      <c r="T258" s="10">
        <v>45.331159</v>
      </c>
      <c r="U258" s="10">
        <v>5.4867889999999999</v>
      </c>
      <c r="AD258" t="s">
        <v>2733</v>
      </c>
      <c r="AE258" t="s">
        <v>2734</v>
      </c>
    </row>
    <row r="259" spans="1:31" x14ac:dyDescent="0.3">
      <c r="A259" s="7">
        <v>46287</v>
      </c>
      <c r="B259" s="8">
        <v>0.33333333333333331</v>
      </c>
      <c r="C259" s="8">
        <v>0.34722222222222221</v>
      </c>
      <c r="D259" s="8">
        <v>0</v>
      </c>
      <c r="E259" s="9">
        <v>0.33</v>
      </c>
      <c r="F259">
        <v>48</v>
      </c>
      <c r="G259" t="s">
        <v>951</v>
      </c>
      <c r="H259" s="8"/>
      <c r="I259" s="8"/>
      <c r="L259" s="9"/>
      <c r="M259" s="9"/>
      <c r="N259" s="9"/>
      <c r="O259" t="s">
        <v>2088</v>
      </c>
      <c r="P259" t="s">
        <v>729</v>
      </c>
      <c r="Q259" t="s">
        <v>729</v>
      </c>
      <c r="R259">
        <v>0</v>
      </c>
      <c r="S259">
        <v>0</v>
      </c>
      <c r="T259" s="10">
        <v>45.178004999999999</v>
      </c>
      <c r="U259" s="10">
        <v>5.7065780000000004</v>
      </c>
      <c r="AD259" t="s">
        <v>2733</v>
      </c>
      <c r="AE259" t="s">
        <v>2737</v>
      </c>
    </row>
    <row r="260" spans="1:31" x14ac:dyDescent="0.3">
      <c r="A260" s="7">
        <v>46287</v>
      </c>
      <c r="B260" s="8">
        <v>0.33333333333333331</v>
      </c>
      <c r="C260" s="8">
        <v>0.34722222222222221</v>
      </c>
      <c r="D260" s="8">
        <v>0</v>
      </c>
      <c r="E260" s="9">
        <v>0.33</v>
      </c>
      <c r="F260">
        <v>44</v>
      </c>
      <c r="G260" t="s">
        <v>865</v>
      </c>
      <c r="O260" t="s">
        <v>864</v>
      </c>
      <c r="P260" t="s">
        <v>829</v>
      </c>
      <c r="Q260" t="s">
        <v>829</v>
      </c>
      <c r="R260">
        <v>0</v>
      </c>
      <c r="S260">
        <v>0</v>
      </c>
      <c r="T260" s="10">
        <v>45.194932000000001</v>
      </c>
      <c r="U260" s="10">
        <v>5.6780390000000001</v>
      </c>
      <c r="AD260" t="s">
        <v>2733</v>
      </c>
      <c r="AE260" t="s">
        <v>2737</v>
      </c>
    </row>
    <row r="261" spans="1:31" x14ac:dyDescent="0.3">
      <c r="A261" s="7">
        <v>46287</v>
      </c>
      <c r="B261" s="8">
        <v>0.33333333333333331</v>
      </c>
      <c r="C261" s="8">
        <v>0.38541666666666669</v>
      </c>
      <c r="D261" s="8">
        <v>0</v>
      </c>
      <c r="E261" s="9">
        <v>1.25</v>
      </c>
      <c r="F261">
        <v>18</v>
      </c>
      <c r="G261" t="s">
        <v>2826</v>
      </c>
      <c r="H261" s="8">
        <v>0.37569444444444439</v>
      </c>
      <c r="I261" s="8">
        <v>0.41388888888888892</v>
      </c>
      <c r="L261">
        <v>0.92</v>
      </c>
      <c r="M261">
        <v>0.92</v>
      </c>
      <c r="N261">
        <v>-0.33</v>
      </c>
      <c r="O261" t="s">
        <v>1656</v>
      </c>
      <c r="P261" t="s">
        <v>706</v>
      </c>
      <c r="Q261" t="s">
        <v>706</v>
      </c>
      <c r="R261">
        <v>0</v>
      </c>
      <c r="S261">
        <v>0</v>
      </c>
      <c r="T261" s="10">
        <v>45.176924999999997</v>
      </c>
      <c r="U261" s="10">
        <v>5.7132199999999997</v>
      </c>
      <c r="AD261" t="s">
        <v>2733</v>
      </c>
      <c r="AE261" t="s">
        <v>2737</v>
      </c>
    </row>
    <row r="262" spans="1:31" x14ac:dyDescent="0.3">
      <c r="A262" s="7">
        <v>46287</v>
      </c>
      <c r="B262" s="8">
        <v>0.35416666666666669</v>
      </c>
      <c r="C262" s="8">
        <v>0.36458333333333331</v>
      </c>
      <c r="E262" s="9">
        <v>0.25</v>
      </c>
      <c r="F262">
        <v>62</v>
      </c>
      <c r="G262" t="s">
        <v>917</v>
      </c>
      <c r="H262" s="8">
        <v>0.35416666666666669</v>
      </c>
      <c r="I262" s="8">
        <v>0.35416666666666669</v>
      </c>
      <c r="L262" s="9"/>
      <c r="M262" s="9"/>
      <c r="N262" s="9"/>
      <c r="O262" t="s">
        <v>1524</v>
      </c>
      <c r="P262" t="s">
        <v>635</v>
      </c>
      <c r="Q262" t="s">
        <v>3559</v>
      </c>
      <c r="R262">
        <v>0</v>
      </c>
      <c r="S262">
        <v>0</v>
      </c>
      <c r="T262" s="10">
        <v>45.206518000000003</v>
      </c>
      <c r="U262" s="10">
        <v>5.7103719999999996</v>
      </c>
      <c r="AD262" t="s">
        <v>2733</v>
      </c>
      <c r="AE262" t="s">
        <v>2737</v>
      </c>
    </row>
    <row r="263" spans="1:31" x14ac:dyDescent="0.3">
      <c r="A263" s="7">
        <v>46287</v>
      </c>
      <c r="B263" s="8">
        <v>0.33333333333333331</v>
      </c>
      <c r="C263" s="8">
        <v>0.3611111111111111</v>
      </c>
      <c r="D263" s="8">
        <v>0</v>
      </c>
      <c r="E263" s="9">
        <v>0.67</v>
      </c>
      <c r="F263">
        <v>230</v>
      </c>
      <c r="G263" t="s">
        <v>974</v>
      </c>
      <c r="O263" t="s">
        <v>1950</v>
      </c>
      <c r="P263" t="s">
        <v>50</v>
      </c>
      <c r="Q263" t="s">
        <v>50</v>
      </c>
      <c r="R263">
        <v>0</v>
      </c>
      <c r="S263">
        <v>0</v>
      </c>
      <c r="T263" s="10">
        <v>45.184576999999997</v>
      </c>
      <c r="U263" s="10">
        <v>5.720396</v>
      </c>
      <c r="AD263" t="s">
        <v>2733</v>
      </c>
      <c r="AE263" t="s">
        <v>2737</v>
      </c>
    </row>
    <row r="264" spans="1:31" x14ac:dyDescent="0.3">
      <c r="A264" s="7">
        <v>46287</v>
      </c>
      <c r="B264" s="8">
        <v>0.33333333333333331</v>
      </c>
      <c r="C264" s="8">
        <v>0.375</v>
      </c>
      <c r="D264" s="8">
        <v>0</v>
      </c>
      <c r="E264" s="9">
        <v>1</v>
      </c>
      <c r="F264">
        <v>72</v>
      </c>
      <c r="G264" t="s">
        <v>978</v>
      </c>
      <c r="O264" t="s">
        <v>1650</v>
      </c>
      <c r="P264" t="s">
        <v>679</v>
      </c>
      <c r="Q264" t="s">
        <v>679</v>
      </c>
      <c r="R264">
        <v>0</v>
      </c>
      <c r="S264">
        <v>0</v>
      </c>
      <c r="T264" s="10">
        <v>45.269807999999998</v>
      </c>
      <c r="U264" s="10">
        <v>5.8717550000000003</v>
      </c>
      <c r="AD264" t="s">
        <v>2733</v>
      </c>
      <c r="AE264" t="s">
        <v>2737</v>
      </c>
    </row>
    <row r="265" spans="1:31" x14ac:dyDescent="0.3">
      <c r="A265" s="7">
        <v>46287</v>
      </c>
      <c r="B265" s="8">
        <v>0.3263888888888889</v>
      </c>
      <c r="C265" s="8">
        <v>0.34027777777777779</v>
      </c>
      <c r="D265" s="8"/>
      <c r="E265" s="9">
        <v>0.33</v>
      </c>
      <c r="F265">
        <v>301</v>
      </c>
      <c r="G265" t="s">
        <v>988</v>
      </c>
      <c r="O265" t="s">
        <v>3560</v>
      </c>
      <c r="P265" t="s">
        <v>728</v>
      </c>
      <c r="Q265" t="s">
        <v>3559</v>
      </c>
      <c r="R265">
        <v>0</v>
      </c>
      <c r="S265">
        <v>0</v>
      </c>
      <c r="T265" s="10">
        <v>45.228516999999997</v>
      </c>
      <c r="U265" s="10">
        <v>5.6831250000000004</v>
      </c>
      <c r="AD265" t="s">
        <v>2733</v>
      </c>
      <c r="AE265" t="s">
        <v>2941</v>
      </c>
    </row>
    <row r="266" spans="1:31" x14ac:dyDescent="0.3">
      <c r="A266" s="7">
        <v>46287</v>
      </c>
      <c r="B266" s="8">
        <v>0.33333333333333331</v>
      </c>
      <c r="C266" s="8">
        <v>0.41666666666666669</v>
      </c>
      <c r="D266" s="8">
        <v>0</v>
      </c>
      <c r="E266" s="9">
        <v>2</v>
      </c>
      <c r="F266">
        <v>11</v>
      </c>
      <c r="G266" t="s">
        <v>895</v>
      </c>
      <c r="Q266" t="s">
        <v>814</v>
      </c>
      <c r="R266">
        <v>0</v>
      </c>
      <c r="S266">
        <v>0</v>
      </c>
      <c r="T266" s="10">
        <v>45.185983</v>
      </c>
      <c r="U266" s="10">
        <v>5.7123100000000004</v>
      </c>
    </row>
    <row r="267" spans="1:31" x14ac:dyDescent="0.3">
      <c r="A267" s="7">
        <v>46287</v>
      </c>
      <c r="B267" s="8">
        <v>0.16666666666666671</v>
      </c>
      <c r="C267" s="8">
        <v>0.18055555555555561</v>
      </c>
      <c r="D267" s="8">
        <v>0</v>
      </c>
      <c r="E267" s="9">
        <v>0.33</v>
      </c>
      <c r="F267">
        <v>20</v>
      </c>
      <c r="G267" t="s">
        <v>950</v>
      </c>
      <c r="H267" s="8"/>
      <c r="J267" s="8"/>
      <c r="L267" s="9"/>
      <c r="O267" t="s">
        <v>3365</v>
      </c>
      <c r="P267" t="s">
        <v>757</v>
      </c>
      <c r="Q267" t="s">
        <v>3366</v>
      </c>
      <c r="R267">
        <v>0</v>
      </c>
      <c r="S267">
        <v>0</v>
      </c>
      <c r="T267" s="10">
        <v>45.191066999999997</v>
      </c>
      <c r="U267" s="10">
        <v>5.7225849999999996</v>
      </c>
      <c r="AD267" t="s">
        <v>2733</v>
      </c>
      <c r="AE267" t="s">
        <v>2734</v>
      </c>
    </row>
    <row r="268" spans="1:31" x14ac:dyDescent="0.3">
      <c r="A268" s="7">
        <v>46287</v>
      </c>
      <c r="B268" s="8">
        <v>0.16666666666666671</v>
      </c>
      <c r="C268" s="8">
        <v>0.18055555555555561</v>
      </c>
      <c r="D268" s="8">
        <v>0</v>
      </c>
      <c r="E268" s="9">
        <v>0.33</v>
      </c>
      <c r="F268">
        <v>91</v>
      </c>
      <c r="G268" t="s">
        <v>971</v>
      </c>
      <c r="O268" t="s">
        <v>2793</v>
      </c>
      <c r="P268" t="s">
        <v>103</v>
      </c>
      <c r="Q268" t="s">
        <v>2794</v>
      </c>
      <c r="R268">
        <v>0</v>
      </c>
      <c r="S268">
        <v>0</v>
      </c>
      <c r="T268" s="10">
        <v>45.189616999999998</v>
      </c>
      <c r="U268" s="10">
        <v>5.7280059999999997</v>
      </c>
      <c r="AD268" t="s">
        <v>2733</v>
      </c>
      <c r="AE268" t="s">
        <v>2734</v>
      </c>
    </row>
    <row r="269" spans="1:31" x14ac:dyDescent="0.3">
      <c r="A269" s="7">
        <v>46287</v>
      </c>
      <c r="B269" s="8">
        <v>0.29166666666666669</v>
      </c>
      <c r="C269" s="8">
        <v>0.2986111111111111</v>
      </c>
      <c r="D269" s="8">
        <v>0</v>
      </c>
      <c r="E269" s="9">
        <v>0.17</v>
      </c>
      <c r="F269">
        <v>91</v>
      </c>
      <c r="G269" t="s">
        <v>971</v>
      </c>
      <c r="H269" s="8"/>
      <c r="I269" s="8"/>
      <c r="L269" s="9"/>
      <c r="M269" s="9"/>
      <c r="N269" s="9"/>
      <c r="O269" t="s">
        <v>3095</v>
      </c>
      <c r="P269" t="s">
        <v>187</v>
      </c>
      <c r="Q269" t="s">
        <v>3096</v>
      </c>
      <c r="R269">
        <v>0</v>
      </c>
      <c r="S269">
        <v>0</v>
      </c>
      <c r="T269" s="10">
        <v>45.189857000000003</v>
      </c>
      <c r="U269" s="10">
        <v>5.7292610000000002</v>
      </c>
      <c r="AD269" t="s">
        <v>2733</v>
      </c>
      <c r="AE269" t="s">
        <v>2734</v>
      </c>
    </row>
    <row r="270" spans="1:31" x14ac:dyDescent="0.3">
      <c r="A270" s="7">
        <v>46287</v>
      </c>
      <c r="B270" s="8">
        <v>0.16666666666666671</v>
      </c>
      <c r="C270" s="8">
        <v>0.1736111111111111</v>
      </c>
      <c r="D270" s="8">
        <v>0</v>
      </c>
      <c r="E270" s="9">
        <v>0.17</v>
      </c>
      <c r="F270">
        <v>1000</v>
      </c>
      <c r="G270" t="s">
        <v>2803</v>
      </c>
      <c r="H270" s="8"/>
      <c r="I270" s="8"/>
      <c r="Q270" t="s">
        <v>1811</v>
      </c>
      <c r="R270">
        <v>0</v>
      </c>
      <c r="S270">
        <v>0</v>
      </c>
      <c r="T270" s="10">
        <v>45.203086999999996</v>
      </c>
      <c r="U270" s="10">
        <v>5.703754</v>
      </c>
    </row>
    <row r="271" spans="1:31" x14ac:dyDescent="0.3">
      <c r="A271" s="7">
        <v>46287</v>
      </c>
      <c r="B271" s="8">
        <v>0.31944444444444442</v>
      </c>
      <c r="C271" s="8">
        <v>0.3263888888888889</v>
      </c>
      <c r="D271" s="8"/>
      <c r="E271" s="9">
        <v>0.17</v>
      </c>
      <c r="F271">
        <v>62</v>
      </c>
      <c r="G271" t="s">
        <v>917</v>
      </c>
      <c r="H271" s="8">
        <v>0.3298611111111111</v>
      </c>
      <c r="I271" s="8">
        <v>0.34236111111111112</v>
      </c>
      <c r="L271">
        <v>0.3</v>
      </c>
      <c r="M271">
        <v>0.3</v>
      </c>
      <c r="N271">
        <v>0.13</v>
      </c>
      <c r="O271" t="s">
        <v>3561</v>
      </c>
      <c r="P271" t="s">
        <v>727</v>
      </c>
      <c r="Q271" t="s">
        <v>3559</v>
      </c>
      <c r="R271">
        <v>0</v>
      </c>
      <c r="S271">
        <v>0</v>
      </c>
      <c r="T271" s="10">
        <v>45.228786999999997</v>
      </c>
      <c r="U271" s="10">
        <v>5.6833799999999997</v>
      </c>
      <c r="AD271" t="s">
        <v>2733</v>
      </c>
      <c r="AE271" t="s">
        <v>2941</v>
      </c>
    </row>
    <row r="272" spans="1:31" x14ac:dyDescent="0.3">
      <c r="A272" s="7">
        <v>46287</v>
      </c>
      <c r="B272" s="8">
        <v>0.16666666666666671</v>
      </c>
      <c r="C272" s="8">
        <v>0.18055555555555561</v>
      </c>
      <c r="D272" s="8">
        <v>0</v>
      </c>
      <c r="E272" s="9">
        <v>0.33</v>
      </c>
      <c r="F272">
        <v>86</v>
      </c>
      <c r="G272" t="s">
        <v>861</v>
      </c>
      <c r="H272" s="8">
        <v>0.19305555555555559</v>
      </c>
      <c r="I272" s="8">
        <v>0.19513888888888889</v>
      </c>
      <c r="L272">
        <v>0.05</v>
      </c>
      <c r="M272">
        <v>0.05</v>
      </c>
      <c r="N272">
        <v>-0.28000000000000003</v>
      </c>
      <c r="O272" t="s">
        <v>880</v>
      </c>
      <c r="P272" t="s">
        <v>811</v>
      </c>
      <c r="Q272" t="s">
        <v>2979</v>
      </c>
      <c r="R272">
        <v>0</v>
      </c>
      <c r="S272">
        <v>0</v>
      </c>
      <c r="T272" s="10">
        <v>45.184420000000003</v>
      </c>
      <c r="U272" s="10">
        <v>5.7195400000000003</v>
      </c>
      <c r="AD272" t="s">
        <v>2733</v>
      </c>
      <c r="AE272" t="s">
        <v>2734</v>
      </c>
    </row>
    <row r="273" spans="1:31" x14ac:dyDescent="0.3">
      <c r="A273" s="7">
        <v>46287</v>
      </c>
      <c r="B273" s="8">
        <v>0.30555555555555558</v>
      </c>
      <c r="C273" s="8">
        <v>0.3125</v>
      </c>
      <c r="E273" s="9">
        <v>0.17</v>
      </c>
      <c r="F273">
        <v>62</v>
      </c>
      <c r="G273" t="s">
        <v>917</v>
      </c>
      <c r="H273" s="8">
        <v>0.3298611111111111</v>
      </c>
      <c r="I273" s="8">
        <v>0.34236111111111112</v>
      </c>
      <c r="L273">
        <v>0.3</v>
      </c>
      <c r="M273">
        <v>0.3</v>
      </c>
      <c r="N273">
        <v>0.13</v>
      </c>
      <c r="O273" t="s">
        <v>916</v>
      </c>
      <c r="P273" t="s">
        <v>669</v>
      </c>
      <c r="Q273" t="s">
        <v>3559</v>
      </c>
      <c r="R273">
        <v>0</v>
      </c>
      <c r="S273">
        <v>0</v>
      </c>
      <c r="T273" s="10">
        <v>45.229419</v>
      </c>
      <c r="U273" s="10">
        <v>5.6816570000000004</v>
      </c>
      <c r="AD273" t="s">
        <v>2733</v>
      </c>
      <c r="AE273" t="s">
        <v>2941</v>
      </c>
    </row>
    <row r="274" spans="1:31" x14ac:dyDescent="0.3">
      <c r="A274" s="7">
        <v>46287</v>
      </c>
      <c r="B274" s="8">
        <v>0.16666666666666671</v>
      </c>
      <c r="C274" s="8">
        <v>0.18055555555555561</v>
      </c>
      <c r="D274" s="8">
        <v>0</v>
      </c>
      <c r="E274" s="9">
        <v>0.33</v>
      </c>
      <c r="F274">
        <v>72</v>
      </c>
      <c r="G274" t="s">
        <v>978</v>
      </c>
      <c r="O274" t="s">
        <v>3130</v>
      </c>
      <c r="P274" t="s">
        <v>245</v>
      </c>
      <c r="Q274" t="s">
        <v>3131</v>
      </c>
      <c r="R274">
        <v>0</v>
      </c>
      <c r="S274">
        <v>0</v>
      </c>
      <c r="T274" s="10">
        <v>45.568052999999999</v>
      </c>
      <c r="U274" s="10">
        <v>5.9229669999999999</v>
      </c>
      <c r="AD274" t="s">
        <v>2733</v>
      </c>
      <c r="AE274" t="s">
        <v>2734</v>
      </c>
    </row>
    <row r="275" spans="1:31" x14ac:dyDescent="0.3">
      <c r="A275" s="7">
        <v>46287</v>
      </c>
      <c r="B275" s="8">
        <v>0.2986111111111111</v>
      </c>
      <c r="C275" s="8">
        <v>0.30555555555555558</v>
      </c>
      <c r="D275" s="8"/>
      <c r="E275" s="9">
        <v>0.17</v>
      </c>
      <c r="F275">
        <v>62</v>
      </c>
      <c r="G275" t="s">
        <v>917</v>
      </c>
      <c r="H275" s="8">
        <v>0.3298611111111111</v>
      </c>
      <c r="I275" s="8">
        <v>0.34236111111111112</v>
      </c>
      <c r="L275">
        <v>0.3</v>
      </c>
      <c r="M275">
        <v>0.3</v>
      </c>
      <c r="N275">
        <v>0.13</v>
      </c>
      <c r="O275" t="s">
        <v>918</v>
      </c>
      <c r="P275" t="s">
        <v>669</v>
      </c>
      <c r="Q275" t="s">
        <v>3559</v>
      </c>
      <c r="R275">
        <v>0</v>
      </c>
      <c r="S275">
        <v>0</v>
      </c>
      <c r="T275" s="10">
        <v>45.229419</v>
      </c>
      <c r="U275" s="10">
        <v>5.6816570000000004</v>
      </c>
      <c r="AD275" t="s">
        <v>2733</v>
      </c>
      <c r="AE275" t="s">
        <v>2941</v>
      </c>
    </row>
    <row r="276" spans="1:31" x14ac:dyDescent="0.3">
      <c r="A276" s="7">
        <v>46287</v>
      </c>
      <c r="B276" s="8">
        <v>0.16666666666666671</v>
      </c>
      <c r="C276" s="8">
        <v>0.1736111111111111</v>
      </c>
      <c r="D276" s="8">
        <v>0</v>
      </c>
      <c r="E276" s="9">
        <v>0.17</v>
      </c>
      <c r="F276">
        <v>43</v>
      </c>
      <c r="G276" t="s">
        <v>849</v>
      </c>
      <c r="O276" t="s">
        <v>3101</v>
      </c>
      <c r="P276" t="s">
        <v>420</v>
      </c>
      <c r="Q276" t="s">
        <v>3102</v>
      </c>
      <c r="R276">
        <v>0</v>
      </c>
      <c r="S276">
        <v>0</v>
      </c>
      <c r="T276" s="10">
        <v>45.208322000000003</v>
      </c>
      <c r="U276" s="10">
        <v>5.6714190000000002</v>
      </c>
      <c r="AD276" t="s">
        <v>2733</v>
      </c>
      <c r="AE276" t="s">
        <v>2734</v>
      </c>
    </row>
    <row r="277" spans="1:31" x14ac:dyDescent="0.3">
      <c r="A277" s="7">
        <v>46287</v>
      </c>
      <c r="B277" s="8">
        <v>0.33333333333333331</v>
      </c>
      <c r="C277" s="8">
        <v>0.37847222222222221</v>
      </c>
      <c r="D277" s="8">
        <v>0</v>
      </c>
      <c r="E277" s="9">
        <v>1.08</v>
      </c>
      <c r="F277">
        <v>75</v>
      </c>
      <c r="G277" t="s">
        <v>970</v>
      </c>
      <c r="O277" t="s">
        <v>2475</v>
      </c>
      <c r="P277" t="s">
        <v>613</v>
      </c>
      <c r="Q277" t="s">
        <v>613</v>
      </c>
      <c r="R277">
        <v>0</v>
      </c>
      <c r="S277">
        <v>0</v>
      </c>
      <c r="T277" s="10">
        <v>45.180928000000002</v>
      </c>
      <c r="U277" s="10">
        <v>5.7068519999999996</v>
      </c>
      <c r="AD277" t="s">
        <v>2733</v>
      </c>
      <c r="AE277" t="s">
        <v>2737</v>
      </c>
    </row>
    <row r="278" spans="1:31" x14ac:dyDescent="0.3">
      <c r="A278" s="7">
        <v>46287</v>
      </c>
      <c r="B278" s="8">
        <v>0.29166666666666669</v>
      </c>
      <c r="C278" s="8">
        <v>0.2986111111111111</v>
      </c>
      <c r="E278" s="9">
        <v>0.17</v>
      </c>
      <c r="F278">
        <v>62</v>
      </c>
      <c r="G278" t="s">
        <v>917</v>
      </c>
      <c r="H278" s="8">
        <v>0.3527777777777778</v>
      </c>
      <c r="I278" s="8">
        <v>0.3527777777777778</v>
      </c>
      <c r="L278" s="9"/>
      <c r="M278" s="9"/>
      <c r="N278" s="9"/>
      <c r="O278" t="s">
        <v>919</v>
      </c>
      <c r="P278" t="s">
        <v>669</v>
      </c>
      <c r="Q278" t="s">
        <v>3559</v>
      </c>
      <c r="R278">
        <v>0</v>
      </c>
      <c r="S278">
        <v>0</v>
      </c>
      <c r="T278" s="10">
        <v>45.229419</v>
      </c>
      <c r="U278" s="10">
        <v>5.6816570000000004</v>
      </c>
      <c r="AD278" t="s">
        <v>2733</v>
      </c>
      <c r="AE278" t="s">
        <v>2941</v>
      </c>
    </row>
    <row r="279" spans="1:31" x14ac:dyDescent="0.3">
      <c r="A279" s="7">
        <v>46287</v>
      </c>
      <c r="B279" s="8">
        <v>0.16666666666666671</v>
      </c>
      <c r="C279" s="8">
        <v>0.18055555555555561</v>
      </c>
      <c r="D279" s="8">
        <v>0</v>
      </c>
      <c r="E279" s="9">
        <v>0.33</v>
      </c>
      <c r="F279">
        <v>100</v>
      </c>
      <c r="G279" t="s">
        <v>967</v>
      </c>
      <c r="H279" s="8">
        <v>0.1791666666666667</v>
      </c>
      <c r="I279" s="8">
        <v>0.1854166666666667</v>
      </c>
      <c r="L279" s="9">
        <v>0.15</v>
      </c>
      <c r="M279" s="9">
        <v>0.15</v>
      </c>
      <c r="N279" s="9">
        <v>-0.18</v>
      </c>
      <c r="O279" t="s">
        <v>3123</v>
      </c>
      <c r="P279" t="s">
        <v>620</v>
      </c>
      <c r="Q279" t="s">
        <v>3124</v>
      </c>
      <c r="R279">
        <v>0</v>
      </c>
      <c r="S279">
        <v>0</v>
      </c>
      <c r="T279" s="10">
        <v>45.198335</v>
      </c>
      <c r="U279" s="10">
        <v>5.6829479999999997</v>
      </c>
      <c r="AD279" t="s">
        <v>2733</v>
      </c>
      <c r="AE279" t="s">
        <v>2734</v>
      </c>
    </row>
    <row r="280" spans="1:31" x14ac:dyDescent="0.3">
      <c r="A280" s="7">
        <v>46287</v>
      </c>
      <c r="B280" s="8">
        <v>0.25</v>
      </c>
      <c r="C280" s="8">
        <v>0.26041666666666669</v>
      </c>
      <c r="D280" s="8">
        <v>0</v>
      </c>
      <c r="E280" s="9">
        <v>0.25</v>
      </c>
      <c r="F280">
        <v>76</v>
      </c>
      <c r="G280" t="s">
        <v>863</v>
      </c>
      <c r="H280" s="8"/>
      <c r="I280" s="8"/>
      <c r="L280" s="9"/>
      <c r="M280" s="9"/>
      <c r="N280" s="9"/>
      <c r="O280" t="s">
        <v>889</v>
      </c>
      <c r="P280" t="s">
        <v>214</v>
      </c>
      <c r="Q280" t="s">
        <v>3111</v>
      </c>
      <c r="R280">
        <v>0</v>
      </c>
      <c r="S280">
        <v>0</v>
      </c>
      <c r="T280" s="10">
        <v>45.191879999999998</v>
      </c>
      <c r="U280" s="10">
        <v>5.7191989999999997</v>
      </c>
      <c r="AD280" t="s">
        <v>2733</v>
      </c>
      <c r="AE280" t="s">
        <v>2734</v>
      </c>
    </row>
    <row r="281" spans="1:31" x14ac:dyDescent="0.3">
      <c r="A281" s="7">
        <v>46287</v>
      </c>
      <c r="B281" s="8">
        <v>0.16666666666666671</v>
      </c>
      <c r="C281" s="8">
        <v>0.18055555555555561</v>
      </c>
      <c r="D281" s="8">
        <v>0</v>
      </c>
      <c r="E281" s="9">
        <v>0.33</v>
      </c>
      <c r="F281">
        <v>16</v>
      </c>
      <c r="G281" t="s">
        <v>853</v>
      </c>
      <c r="O281" t="s">
        <v>2982</v>
      </c>
      <c r="P281" t="s">
        <v>575</v>
      </c>
      <c r="Q281" t="s">
        <v>2983</v>
      </c>
      <c r="R281">
        <v>0</v>
      </c>
      <c r="S281">
        <v>0</v>
      </c>
      <c r="T281" s="10">
        <v>45.146017000000001</v>
      </c>
      <c r="U281" s="10">
        <v>5.7155500000000004</v>
      </c>
      <c r="AD281" t="s">
        <v>2733</v>
      </c>
      <c r="AE281" t="s">
        <v>2734</v>
      </c>
    </row>
    <row r="282" spans="1:31" x14ac:dyDescent="0.3">
      <c r="A282" s="7">
        <v>46287</v>
      </c>
      <c r="B282" s="8">
        <v>0.16666666666666671</v>
      </c>
      <c r="C282" s="8">
        <v>0.18055555555555561</v>
      </c>
      <c r="D282" s="8">
        <v>0</v>
      </c>
      <c r="E282" s="9">
        <v>0.33</v>
      </c>
      <c r="F282">
        <v>201</v>
      </c>
      <c r="G282" t="s">
        <v>946</v>
      </c>
      <c r="H282" s="8"/>
      <c r="I282" s="8"/>
      <c r="L282" s="9"/>
      <c r="M282" s="9"/>
      <c r="N282" s="9"/>
      <c r="O282" t="s">
        <v>2986</v>
      </c>
      <c r="P282" t="s">
        <v>492</v>
      </c>
      <c r="Q282" t="s">
        <v>2987</v>
      </c>
      <c r="R282">
        <v>0</v>
      </c>
      <c r="S282">
        <v>0</v>
      </c>
      <c r="T282" s="10">
        <v>45.185462000000001</v>
      </c>
      <c r="U282" s="10">
        <v>5.7269600000000001</v>
      </c>
      <c r="AD282" t="s">
        <v>2733</v>
      </c>
      <c r="AE282" t="s">
        <v>2734</v>
      </c>
    </row>
    <row r="283" spans="1:31" x14ac:dyDescent="0.3">
      <c r="A283" s="7">
        <v>46287</v>
      </c>
      <c r="B283" s="8">
        <v>0.29166666666666669</v>
      </c>
      <c r="C283" s="8">
        <v>0.2986111111111111</v>
      </c>
      <c r="D283" s="8">
        <v>0</v>
      </c>
      <c r="E283" s="9">
        <v>0.17</v>
      </c>
      <c r="F283">
        <v>230</v>
      </c>
      <c r="G283" t="s">
        <v>974</v>
      </c>
      <c r="O283" t="s">
        <v>3116</v>
      </c>
      <c r="P283" t="s">
        <v>47</v>
      </c>
      <c r="Q283" t="s">
        <v>3117</v>
      </c>
      <c r="R283">
        <v>0</v>
      </c>
      <c r="S283">
        <v>0</v>
      </c>
      <c r="T283" s="10">
        <v>45.192289000000002</v>
      </c>
      <c r="U283" s="10">
        <v>5.7220880000000003</v>
      </c>
      <c r="AD283" t="s">
        <v>2733</v>
      </c>
      <c r="AE283" t="s">
        <v>2734</v>
      </c>
    </row>
    <row r="284" spans="1:31" x14ac:dyDescent="0.3">
      <c r="A284" s="7">
        <v>46287</v>
      </c>
      <c r="B284" s="8">
        <v>0.29166666666666669</v>
      </c>
      <c r="C284" s="8">
        <v>0.2986111111111111</v>
      </c>
      <c r="D284" s="8">
        <v>0</v>
      </c>
      <c r="E284" s="9">
        <v>0.17</v>
      </c>
      <c r="F284">
        <v>76</v>
      </c>
      <c r="G284" t="s">
        <v>863</v>
      </c>
      <c r="O284" t="s">
        <v>3118</v>
      </c>
      <c r="P284" t="s">
        <v>140</v>
      </c>
      <c r="Q284" t="s">
        <v>3119</v>
      </c>
      <c r="R284">
        <v>0</v>
      </c>
      <c r="S284">
        <v>0</v>
      </c>
      <c r="T284" s="10">
        <v>45.193193000000001</v>
      </c>
      <c r="U284" s="10">
        <v>5.7146129999999999</v>
      </c>
      <c r="AD284" t="s">
        <v>2733</v>
      </c>
      <c r="AE284" t="s">
        <v>2734</v>
      </c>
    </row>
    <row r="285" spans="1:31" x14ac:dyDescent="0.3">
      <c r="A285" s="7">
        <v>46287</v>
      </c>
      <c r="B285" s="8">
        <v>0.27777777777777779</v>
      </c>
      <c r="C285" s="8">
        <v>0.28819444444444442</v>
      </c>
      <c r="D285" s="8">
        <v>0</v>
      </c>
      <c r="E285" s="9">
        <v>0.25</v>
      </c>
      <c r="F285">
        <v>39</v>
      </c>
      <c r="G285" t="s">
        <v>961</v>
      </c>
      <c r="H285" s="8">
        <v>0.31319444444444439</v>
      </c>
      <c r="I285" s="8">
        <v>0.31319444444444439</v>
      </c>
      <c r="O285" t="s">
        <v>2153</v>
      </c>
      <c r="P285" t="s">
        <v>562</v>
      </c>
      <c r="Q285" t="s">
        <v>562</v>
      </c>
      <c r="R285">
        <v>1</v>
      </c>
      <c r="S285">
        <v>0</v>
      </c>
      <c r="T285" s="10">
        <v>45.166173999999998</v>
      </c>
      <c r="U285" s="10">
        <v>5.7258250000000004</v>
      </c>
      <c r="AD285" t="s">
        <v>2733</v>
      </c>
      <c r="AE285" t="s">
        <v>2737</v>
      </c>
    </row>
    <row r="286" spans="1:31" x14ac:dyDescent="0.3">
      <c r="A286" s="7">
        <v>46287</v>
      </c>
      <c r="B286" s="8">
        <v>0.33333333333333331</v>
      </c>
      <c r="C286" s="8">
        <v>0.35416666666666669</v>
      </c>
      <c r="D286" s="8">
        <v>0</v>
      </c>
      <c r="E286" s="9">
        <v>0.5</v>
      </c>
      <c r="F286">
        <v>46</v>
      </c>
      <c r="G286" t="s">
        <v>963</v>
      </c>
      <c r="H286" s="8"/>
      <c r="I286" s="8"/>
      <c r="L286" s="9"/>
      <c r="M286" s="9"/>
      <c r="N286" s="9"/>
      <c r="O286" t="s">
        <v>1492</v>
      </c>
      <c r="P286" t="s">
        <v>192</v>
      </c>
      <c r="Q286" t="s">
        <v>192</v>
      </c>
      <c r="R286">
        <v>0</v>
      </c>
      <c r="S286">
        <v>0</v>
      </c>
      <c r="T286" s="10">
        <v>45.188246999999997</v>
      </c>
      <c r="U286" s="10">
        <v>5.7174959999999997</v>
      </c>
      <c r="AD286" t="s">
        <v>2733</v>
      </c>
      <c r="AE286" t="s">
        <v>2737</v>
      </c>
    </row>
    <row r="287" spans="1:31" x14ac:dyDescent="0.3">
      <c r="A287" s="7">
        <v>46287</v>
      </c>
      <c r="B287" s="8">
        <v>0.16666666666666671</v>
      </c>
      <c r="C287" s="8">
        <v>0.18055555555555561</v>
      </c>
      <c r="D287" s="8">
        <v>0</v>
      </c>
      <c r="E287" s="9">
        <v>0.33</v>
      </c>
      <c r="F287">
        <v>13</v>
      </c>
      <c r="G287" t="s">
        <v>2730</v>
      </c>
      <c r="O287" t="s">
        <v>3128</v>
      </c>
      <c r="P287" t="s">
        <v>298</v>
      </c>
      <c r="Q287" t="s">
        <v>3129</v>
      </c>
      <c r="R287">
        <v>0</v>
      </c>
      <c r="S287">
        <v>0</v>
      </c>
      <c r="T287" s="10">
        <v>45.186069000000003</v>
      </c>
      <c r="U287" s="10">
        <v>5.7284839999999999</v>
      </c>
      <c r="AD287" t="s">
        <v>2733</v>
      </c>
      <c r="AE287" t="s">
        <v>2734</v>
      </c>
    </row>
    <row r="288" spans="1:31" x14ac:dyDescent="0.3">
      <c r="A288" s="7">
        <v>46287</v>
      </c>
      <c r="B288" s="8">
        <v>0.16666666666666671</v>
      </c>
      <c r="C288" s="8">
        <v>0.18055555555555561</v>
      </c>
      <c r="D288" s="8">
        <v>0</v>
      </c>
      <c r="E288" s="9">
        <v>0.33</v>
      </c>
      <c r="F288">
        <v>28</v>
      </c>
      <c r="G288" t="s">
        <v>914</v>
      </c>
      <c r="H288" s="8">
        <v>0.21111111111111111</v>
      </c>
      <c r="I288" s="8">
        <v>0.28055555555555561</v>
      </c>
      <c r="L288">
        <v>1.67</v>
      </c>
      <c r="M288">
        <v>1.67</v>
      </c>
      <c r="N288">
        <v>1.33</v>
      </c>
      <c r="O288" t="s">
        <v>2999</v>
      </c>
      <c r="P288" t="s">
        <v>127</v>
      </c>
      <c r="Q288" t="s">
        <v>3000</v>
      </c>
      <c r="R288">
        <v>0</v>
      </c>
      <c r="S288">
        <v>0</v>
      </c>
      <c r="T288" s="10">
        <v>45.190395000000002</v>
      </c>
      <c r="U288" s="10">
        <v>5.7254319999999996</v>
      </c>
      <c r="AD288" t="s">
        <v>2733</v>
      </c>
      <c r="AE288" t="s">
        <v>2734</v>
      </c>
    </row>
    <row r="289" spans="1:31" x14ac:dyDescent="0.3">
      <c r="A289" s="7">
        <v>46287</v>
      </c>
      <c r="B289" s="8">
        <v>0.33333333333333331</v>
      </c>
      <c r="C289" s="8">
        <v>0.39583333333333331</v>
      </c>
      <c r="D289" s="8">
        <v>0</v>
      </c>
      <c r="E289" s="9">
        <v>1.5</v>
      </c>
      <c r="F289">
        <v>72</v>
      </c>
      <c r="G289" t="s">
        <v>978</v>
      </c>
      <c r="O289" t="s">
        <v>2597</v>
      </c>
      <c r="P289" t="s">
        <v>179</v>
      </c>
      <c r="Q289" t="s">
        <v>179</v>
      </c>
      <c r="R289">
        <v>0</v>
      </c>
      <c r="S289">
        <v>0</v>
      </c>
      <c r="T289" s="10">
        <v>45.566122999999997</v>
      </c>
      <c r="U289" s="10">
        <v>5.9208610000000004</v>
      </c>
      <c r="AD289" t="s">
        <v>2733</v>
      </c>
      <c r="AE289" t="s">
        <v>2737</v>
      </c>
    </row>
    <row r="290" spans="1:31" x14ac:dyDescent="0.3">
      <c r="A290" s="7">
        <v>46287</v>
      </c>
      <c r="B290" s="8">
        <v>0.33333333333333331</v>
      </c>
      <c r="C290" s="8">
        <v>0.34722222222222221</v>
      </c>
      <c r="D290" s="8">
        <v>0</v>
      </c>
      <c r="E290" s="9">
        <v>0.33</v>
      </c>
      <c r="F290">
        <v>86</v>
      </c>
      <c r="G290" t="s">
        <v>861</v>
      </c>
      <c r="H290" s="8">
        <v>0.52777777777777779</v>
      </c>
      <c r="I290" s="8">
        <v>0.53194444444444444</v>
      </c>
      <c r="K290" s="8">
        <v>0.53194444444444444</v>
      </c>
      <c r="L290">
        <v>0.1</v>
      </c>
      <c r="M290">
        <v>0.1</v>
      </c>
      <c r="N290">
        <v>-0.23</v>
      </c>
      <c r="O290" t="s">
        <v>2228</v>
      </c>
      <c r="P290" t="s">
        <v>693</v>
      </c>
      <c r="Q290" t="s">
        <v>3125</v>
      </c>
      <c r="R290">
        <v>0</v>
      </c>
      <c r="S290">
        <v>0</v>
      </c>
      <c r="T290" s="10">
        <v>45.1661</v>
      </c>
      <c r="U290" s="10">
        <v>5.7265620000000004</v>
      </c>
      <c r="AD290" t="s">
        <v>2733</v>
      </c>
      <c r="AE290" t="s">
        <v>2737</v>
      </c>
    </row>
    <row r="291" spans="1:31" x14ac:dyDescent="0.3">
      <c r="A291" s="7">
        <v>46287</v>
      </c>
      <c r="B291" s="8">
        <v>0.29166666666666669</v>
      </c>
      <c r="C291" s="8">
        <v>0.2986111111111111</v>
      </c>
      <c r="D291" s="8">
        <v>0</v>
      </c>
      <c r="E291" s="9">
        <v>0.17</v>
      </c>
      <c r="F291">
        <v>43</v>
      </c>
      <c r="G291" t="s">
        <v>849</v>
      </c>
      <c r="O291" t="s">
        <v>3101</v>
      </c>
      <c r="P291" t="s">
        <v>420</v>
      </c>
      <c r="Q291" t="s">
        <v>3102</v>
      </c>
      <c r="R291">
        <v>0</v>
      </c>
      <c r="S291">
        <v>0</v>
      </c>
      <c r="T291" s="10">
        <v>45.208322000000003</v>
      </c>
      <c r="U291" s="10">
        <v>5.6714190000000002</v>
      </c>
      <c r="AD291" t="s">
        <v>2733</v>
      </c>
      <c r="AE291" t="s">
        <v>2734</v>
      </c>
    </row>
    <row r="292" spans="1:31" x14ac:dyDescent="0.3">
      <c r="A292" s="7">
        <v>46287</v>
      </c>
      <c r="B292" s="8">
        <v>0.33333333333333331</v>
      </c>
      <c r="C292" s="8">
        <v>0.34722222222222221</v>
      </c>
      <c r="D292" s="8">
        <v>0</v>
      </c>
      <c r="E292" s="9">
        <v>0.33</v>
      </c>
      <c r="F292">
        <v>82</v>
      </c>
      <c r="G292" t="s">
        <v>954</v>
      </c>
      <c r="O292" t="s">
        <v>1287</v>
      </c>
      <c r="P292" t="s">
        <v>652</v>
      </c>
      <c r="Q292" t="s">
        <v>652</v>
      </c>
      <c r="R292">
        <v>0</v>
      </c>
      <c r="S292">
        <v>0</v>
      </c>
      <c r="T292" s="10">
        <v>45.180548999999999</v>
      </c>
      <c r="U292" s="10">
        <v>5.7303129999999998</v>
      </c>
      <c r="AD292" t="s">
        <v>2733</v>
      </c>
      <c r="AE292" t="s">
        <v>2737</v>
      </c>
    </row>
    <row r="293" spans="1:31" x14ac:dyDescent="0.3">
      <c r="A293" s="7">
        <v>46287</v>
      </c>
      <c r="B293" s="8">
        <v>0.16666666666666671</v>
      </c>
      <c r="C293" s="8">
        <v>0.1736111111111111</v>
      </c>
      <c r="D293" s="8">
        <v>0</v>
      </c>
      <c r="E293" s="9">
        <v>0.17</v>
      </c>
      <c r="F293">
        <v>230</v>
      </c>
      <c r="G293" t="s">
        <v>974</v>
      </c>
      <c r="O293" t="s">
        <v>2995</v>
      </c>
      <c r="P293" t="s">
        <v>145</v>
      </c>
      <c r="Q293" t="s">
        <v>2996</v>
      </c>
      <c r="R293">
        <v>0</v>
      </c>
      <c r="S293">
        <v>0</v>
      </c>
      <c r="T293" s="10">
        <v>45.170380000000002</v>
      </c>
      <c r="U293" s="10">
        <v>5.7395560000000003</v>
      </c>
      <c r="AD293" t="s">
        <v>2733</v>
      </c>
      <c r="AE293" t="s">
        <v>2734</v>
      </c>
    </row>
    <row r="294" spans="1:31" x14ac:dyDescent="0.3">
      <c r="A294" s="7">
        <v>46287</v>
      </c>
      <c r="B294" s="8">
        <v>0.16666666666666671</v>
      </c>
      <c r="C294" s="8">
        <v>0.1736111111111111</v>
      </c>
      <c r="D294" s="8">
        <v>0</v>
      </c>
      <c r="E294" s="9">
        <v>0.17</v>
      </c>
      <c r="F294">
        <v>29</v>
      </c>
      <c r="G294" t="s">
        <v>859</v>
      </c>
      <c r="H294" s="8"/>
      <c r="I294" s="8"/>
      <c r="L294" s="9"/>
      <c r="M294" s="9"/>
      <c r="N294" s="9"/>
      <c r="O294" t="s">
        <v>2992</v>
      </c>
      <c r="P294" t="s">
        <v>53</v>
      </c>
      <c r="Q294" t="s">
        <v>2993</v>
      </c>
      <c r="R294">
        <v>0</v>
      </c>
      <c r="S294">
        <v>0</v>
      </c>
      <c r="T294" s="10">
        <v>45.192563999999997</v>
      </c>
      <c r="U294" s="10">
        <v>5.7240770000000003</v>
      </c>
      <c r="AD294" t="s">
        <v>2733</v>
      </c>
      <c r="AE294" t="s">
        <v>2734</v>
      </c>
    </row>
    <row r="295" spans="1:31" x14ac:dyDescent="0.3">
      <c r="A295" s="7">
        <v>46287</v>
      </c>
      <c r="B295" s="8">
        <v>0.33333333333333331</v>
      </c>
      <c r="C295" s="8">
        <v>0.34722222222222221</v>
      </c>
      <c r="D295" s="8">
        <v>0</v>
      </c>
      <c r="E295" s="9">
        <v>0.33</v>
      </c>
      <c r="F295">
        <v>230</v>
      </c>
      <c r="G295" t="s">
        <v>974</v>
      </c>
      <c r="O295" t="s">
        <v>1686</v>
      </c>
      <c r="P295" t="s">
        <v>145</v>
      </c>
      <c r="Q295" t="s">
        <v>145</v>
      </c>
      <c r="R295">
        <v>0</v>
      </c>
      <c r="S295">
        <v>0</v>
      </c>
      <c r="T295" s="10">
        <v>45.170380000000002</v>
      </c>
      <c r="U295" s="10">
        <v>5.7395560000000003</v>
      </c>
      <c r="AD295" t="s">
        <v>2733</v>
      </c>
      <c r="AE295" t="s">
        <v>2737</v>
      </c>
    </row>
    <row r="296" spans="1:31" x14ac:dyDescent="0.3">
      <c r="A296" s="7">
        <v>46287</v>
      </c>
      <c r="B296" s="8">
        <v>0.33333333333333331</v>
      </c>
      <c r="C296" s="8">
        <v>0.34722222222222221</v>
      </c>
      <c r="D296" s="8">
        <v>0</v>
      </c>
      <c r="E296" s="9">
        <v>0.33</v>
      </c>
      <c r="F296">
        <v>41</v>
      </c>
      <c r="G296" t="s">
        <v>907</v>
      </c>
      <c r="H296" s="8"/>
      <c r="I296" s="8"/>
      <c r="K296" s="8"/>
      <c r="L296" s="9"/>
      <c r="M296" s="9"/>
      <c r="N296" s="9"/>
      <c r="O296" t="s">
        <v>913</v>
      </c>
      <c r="P296" t="s">
        <v>828</v>
      </c>
      <c r="Q296" t="s">
        <v>3562</v>
      </c>
      <c r="R296">
        <v>0</v>
      </c>
      <c r="S296">
        <v>0</v>
      </c>
      <c r="T296" s="10">
        <v>45.351880000000001</v>
      </c>
      <c r="U296" s="10">
        <v>5.6053439999999997</v>
      </c>
      <c r="AD296" t="s">
        <v>2733</v>
      </c>
      <c r="AE296" t="s">
        <v>2737</v>
      </c>
    </row>
    <row r="297" spans="1:31" x14ac:dyDescent="0.3">
      <c r="A297" s="7">
        <v>46287</v>
      </c>
      <c r="B297" s="8">
        <v>0.29166666666666669</v>
      </c>
      <c r="C297" s="8">
        <v>0.2986111111111111</v>
      </c>
      <c r="D297" s="8">
        <v>0</v>
      </c>
      <c r="E297" s="9">
        <v>0.17</v>
      </c>
      <c r="F297">
        <v>82</v>
      </c>
      <c r="G297" t="s">
        <v>954</v>
      </c>
      <c r="O297" t="s">
        <v>3137</v>
      </c>
      <c r="P297" t="s">
        <v>534</v>
      </c>
      <c r="Q297" t="s">
        <v>3138</v>
      </c>
      <c r="R297">
        <v>0</v>
      </c>
      <c r="S297">
        <v>0</v>
      </c>
      <c r="T297" s="10">
        <v>45.173667999999999</v>
      </c>
      <c r="U297" s="10">
        <v>5.7084409999999997</v>
      </c>
      <c r="AD297" t="s">
        <v>2733</v>
      </c>
      <c r="AE297" t="s">
        <v>2734</v>
      </c>
    </row>
    <row r="298" spans="1:31" x14ac:dyDescent="0.3">
      <c r="A298" s="7">
        <v>46287</v>
      </c>
      <c r="B298" s="8">
        <v>0.16666666666666671</v>
      </c>
      <c r="C298" s="8">
        <v>0.18055555555555561</v>
      </c>
      <c r="D298" s="8">
        <v>0</v>
      </c>
      <c r="E298" s="9">
        <v>0.33</v>
      </c>
      <c r="F298">
        <v>101</v>
      </c>
      <c r="G298" t="s">
        <v>945</v>
      </c>
      <c r="O298" t="s">
        <v>2852</v>
      </c>
      <c r="P298" t="s">
        <v>86</v>
      </c>
      <c r="Q298" t="s">
        <v>2853</v>
      </c>
      <c r="R298">
        <v>0</v>
      </c>
      <c r="S298">
        <v>0</v>
      </c>
      <c r="T298" s="10">
        <v>45.188529000000003</v>
      </c>
      <c r="U298" s="10">
        <v>5.7245239999999997</v>
      </c>
      <c r="AD298" t="s">
        <v>2733</v>
      </c>
      <c r="AE298" t="s">
        <v>2734</v>
      </c>
    </row>
    <row r="299" spans="1:31" x14ac:dyDescent="0.3">
      <c r="A299" s="7">
        <v>46287</v>
      </c>
      <c r="B299" s="8">
        <v>0.25</v>
      </c>
      <c r="C299" s="8">
        <v>0.26041666666666669</v>
      </c>
      <c r="D299" s="8">
        <v>0</v>
      </c>
      <c r="E299" s="9">
        <v>0.25</v>
      </c>
      <c r="F299">
        <v>68</v>
      </c>
      <c r="G299" t="s">
        <v>948</v>
      </c>
      <c r="O299" t="s">
        <v>3141</v>
      </c>
      <c r="P299" t="s">
        <v>379</v>
      </c>
      <c r="Q299" t="s">
        <v>3142</v>
      </c>
      <c r="R299">
        <v>0</v>
      </c>
      <c r="S299">
        <v>0</v>
      </c>
      <c r="T299" s="10">
        <v>45.162835000000001</v>
      </c>
      <c r="U299" s="10">
        <v>5.7206549999999998</v>
      </c>
      <c r="AD299" t="s">
        <v>2733</v>
      </c>
      <c r="AE299" t="s">
        <v>2734</v>
      </c>
    </row>
    <row r="300" spans="1:31" x14ac:dyDescent="0.3">
      <c r="A300" s="7">
        <v>46287</v>
      </c>
      <c r="B300" s="8">
        <v>0.16666666666666671</v>
      </c>
      <c r="C300" s="8">
        <v>0.18055555555555561</v>
      </c>
      <c r="D300" s="8">
        <v>0</v>
      </c>
      <c r="E300" s="9">
        <v>0.33</v>
      </c>
      <c r="F300">
        <v>100</v>
      </c>
      <c r="G300" t="s">
        <v>967</v>
      </c>
      <c r="H300" s="8">
        <v>0.20833333333333329</v>
      </c>
      <c r="I300" s="8">
        <v>0.2166666666666667</v>
      </c>
      <c r="L300">
        <v>0.2</v>
      </c>
      <c r="M300">
        <v>0.2</v>
      </c>
      <c r="N300">
        <v>-0.13</v>
      </c>
      <c r="O300" t="s">
        <v>3004</v>
      </c>
      <c r="P300" t="s">
        <v>368</v>
      </c>
      <c r="Q300" t="s">
        <v>3005</v>
      </c>
      <c r="R300">
        <v>0</v>
      </c>
      <c r="S300">
        <v>0</v>
      </c>
      <c r="T300" s="10">
        <v>45.182288999999997</v>
      </c>
      <c r="U300" s="10">
        <v>5.7159700000000004</v>
      </c>
      <c r="AD300" t="s">
        <v>2733</v>
      </c>
      <c r="AE300" t="s">
        <v>2734</v>
      </c>
    </row>
    <row r="301" spans="1:31" x14ac:dyDescent="0.3">
      <c r="A301" s="7">
        <v>46287</v>
      </c>
      <c r="B301" s="8">
        <v>0.33333333333333331</v>
      </c>
      <c r="C301" s="8">
        <v>0.34722222222222221</v>
      </c>
      <c r="D301" s="8">
        <v>0</v>
      </c>
      <c r="E301" s="9">
        <v>0.33</v>
      </c>
      <c r="F301">
        <v>76</v>
      </c>
      <c r="G301" t="s">
        <v>863</v>
      </c>
      <c r="O301" t="s">
        <v>1234</v>
      </c>
      <c r="P301" t="s">
        <v>193</v>
      </c>
      <c r="Q301" t="s">
        <v>193</v>
      </c>
      <c r="R301">
        <v>0</v>
      </c>
      <c r="S301">
        <v>0</v>
      </c>
      <c r="T301" s="10">
        <v>45.189757999999998</v>
      </c>
      <c r="U301" s="10">
        <v>5.7167630000000003</v>
      </c>
      <c r="AD301" t="s">
        <v>2733</v>
      </c>
      <c r="AE301" t="s">
        <v>2737</v>
      </c>
    </row>
    <row r="302" spans="1:31" x14ac:dyDescent="0.3">
      <c r="A302" s="7">
        <v>46287</v>
      </c>
      <c r="B302" s="8">
        <v>0.16666666666666671</v>
      </c>
      <c r="C302" s="8">
        <v>0.19791666666666671</v>
      </c>
      <c r="D302" s="8">
        <v>0</v>
      </c>
      <c r="E302" s="9">
        <v>0.75</v>
      </c>
      <c r="F302">
        <v>103</v>
      </c>
      <c r="G302" t="s">
        <v>962</v>
      </c>
      <c r="H302" s="8">
        <v>0.20208333333333331</v>
      </c>
      <c r="I302" s="8">
        <v>0.25347222222222221</v>
      </c>
      <c r="L302">
        <v>1.23</v>
      </c>
      <c r="M302">
        <v>1.23</v>
      </c>
      <c r="N302">
        <v>0.48</v>
      </c>
      <c r="O302" t="s">
        <v>1800</v>
      </c>
      <c r="P302" t="s">
        <v>681</v>
      </c>
      <c r="Q302" t="s">
        <v>1801</v>
      </c>
      <c r="R302">
        <v>0</v>
      </c>
      <c r="S302">
        <v>0</v>
      </c>
      <c r="T302" s="10">
        <v>45.363452000000002</v>
      </c>
      <c r="U302" s="10">
        <v>5.6051859999999998</v>
      </c>
      <c r="AD302" t="s">
        <v>2733</v>
      </c>
      <c r="AE302" t="s">
        <v>2781</v>
      </c>
    </row>
    <row r="303" spans="1:31" x14ac:dyDescent="0.3">
      <c r="A303" s="7">
        <v>46287</v>
      </c>
      <c r="B303" s="8">
        <v>0.48958333333333331</v>
      </c>
      <c r="C303" s="8">
        <v>0.5</v>
      </c>
      <c r="D303" s="8">
        <v>0</v>
      </c>
      <c r="E303" s="9">
        <v>0.25</v>
      </c>
      <c r="F303">
        <v>23</v>
      </c>
      <c r="G303" t="s">
        <v>957</v>
      </c>
      <c r="O303" t="s">
        <v>1341</v>
      </c>
      <c r="P303" t="s">
        <v>494</v>
      </c>
      <c r="Q303" t="s">
        <v>494</v>
      </c>
      <c r="R303">
        <v>0</v>
      </c>
      <c r="S303">
        <v>0</v>
      </c>
      <c r="T303" s="10">
        <v>45.206446999999997</v>
      </c>
      <c r="U303" s="10">
        <v>5.7453529999999997</v>
      </c>
      <c r="AD303" t="s">
        <v>2733</v>
      </c>
      <c r="AE303" t="s">
        <v>2737</v>
      </c>
    </row>
    <row r="304" spans="1:31" x14ac:dyDescent="0.3">
      <c r="A304" s="7">
        <v>46287</v>
      </c>
      <c r="B304" s="8">
        <v>0.16666666666666671</v>
      </c>
      <c r="C304" s="8">
        <v>0.18055555555555561</v>
      </c>
      <c r="D304" s="8">
        <v>0</v>
      </c>
      <c r="E304" s="9">
        <v>0.33</v>
      </c>
      <c r="F304">
        <v>101</v>
      </c>
      <c r="G304" t="s">
        <v>945</v>
      </c>
      <c r="O304" t="s">
        <v>3011</v>
      </c>
      <c r="P304" t="s">
        <v>694</v>
      </c>
      <c r="Q304" t="s">
        <v>3012</v>
      </c>
      <c r="R304">
        <v>0</v>
      </c>
      <c r="S304">
        <v>0</v>
      </c>
      <c r="T304" s="10">
        <v>45.179248000000001</v>
      </c>
      <c r="U304" s="10">
        <v>5.7079449999999996</v>
      </c>
      <c r="AD304" t="s">
        <v>2733</v>
      </c>
      <c r="AE304" t="s">
        <v>2734</v>
      </c>
    </row>
    <row r="305" spans="1:31" x14ac:dyDescent="0.3">
      <c r="A305" s="7">
        <v>46287</v>
      </c>
      <c r="B305" s="8">
        <v>0.33333333333333331</v>
      </c>
      <c r="C305" s="8">
        <v>0.34722222222222221</v>
      </c>
      <c r="D305" s="8">
        <v>0</v>
      </c>
      <c r="E305" s="9">
        <v>0.33</v>
      </c>
      <c r="F305">
        <v>72</v>
      </c>
      <c r="G305" t="s">
        <v>978</v>
      </c>
      <c r="O305" t="s">
        <v>1992</v>
      </c>
      <c r="P305" t="s">
        <v>442</v>
      </c>
      <c r="Q305" t="s">
        <v>3563</v>
      </c>
      <c r="R305">
        <v>0</v>
      </c>
      <c r="S305">
        <v>0</v>
      </c>
      <c r="T305" s="10">
        <v>45.568575000000003</v>
      </c>
      <c r="U305" s="10">
        <v>5.9217069999999996</v>
      </c>
      <c r="AD305" t="s">
        <v>2733</v>
      </c>
      <c r="AE305" t="s">
        <v>2737</v>
      </c>
    </row>
    <row r="306" spans="1:31" x14ac:dyDescent="0.3">
      <c r="A306" s="7">
        <v>46287</v>
      </c>
      <c r="B306" s="8">
        <v>0.16666666666666671</v>
      </c>
      <c r="C306" s="8">
        <v>0.18055555555555561</v>
      </c>
      <c r="D306" s="8">
        <v>0</v>
      </c>
      <c r="E306" s="9">
        <v>0.33</v>
      </c>
      <c r="F306">
        <v>74</v>
      </c>
      <c r="G306" t="s">
        <v>892</v>
      </c>
      <c r="O306" t="s">
        <v>2745</v>
      </c>
      <c r="P306" t="s">
        <v>498</v>
      </c>
      <c r="Q306" t="s">
        <v>2746</v>
      </c>
      <c r="R306">
        <v>0</v>
      </c>
      <c r="S306">
        <v>0</v>
      </c>
      <c r="T306" s="10">
        <v>45.188510000000001</v>
      </c>
      <c r="U306" s="10">
        <v>5.6897789999999997</v>
      </c>
      <c r="AD306" t="s">
        <v>2733</v>
      </c>
      <c r="AE306" t="s">
        <v>2734</v>
      </c>
    </row>
    <row r="307" spans="1:31" x14ac:dyDescent="0.3">
      <c r="A307" s="7">
        <v>46287</v>
      </c>
      <c r="B307" s="8">
        <v>0.25</v>
      </c>
      <c r="C307" s="8">
        <v>0.28125</v>
      </c>
      <c r="D307" s="8"/>
      <c r="E307" s="9">
        <v>0.75</v>
      </c>
      <c r="F307">
        <v>62</v>
      </c>
      <c r="G307" t="s">
        <v>917</v>
      </c>
      <c r="H307" s="8">
        <v>0.27152777777777781</v>
      </c>
      <c r="I307" s="8">
        <v>0.27361111111111108</v>
      </c>
      <c r="L307">
        <v>0.05</v>
      </c>
      <c r="M307">
        <v>0.05</v>
      </c>
      <c r="N307">
        <v>-0.7</v>
      </c>
      <c r="O307" t="s">
        <v>1524</v>
      </c>
      <c r="P307" t="s">
        <v>635</v>
      </c>
      <c r="Q307" t="s">
        <v>3564</v>
      </c>
      <c r="R307">
        <v>0</v>
      </c>
      <c r="S307">
        <v>0</v>
      </c>
      <c r="T307" s="10">
        <v>45.206518000000003</v>
      </c>
      <c r="U307" s="10">
        <v>5.7103719999999996</v>
      </c>
      <c r="AD307" t="s">
        <v>2733</v>
      </c>
      <c r="AE307" t="s">
        <v>2737</v>
      </c>
    </row>
    <row r="308" spans="1:31" x14ac:dyDescent="0.3">
      <c r="A308" s="7">
        <v>46287</v>
      </c>
      <c r="B308" s="8">
        <v>0.33333333333333331</v>
      </c>
      <c r="C308" s="8">
        <v>0.34722222222222221</v>
      </c>
      <c r="D308" s="8">
        <v>0</v>
      </c>
      <c r="E308" s="9">
        <v>0.33</v>
      </c>
      <c r="F308">
        <v>101</v>
      </c>
      <c r="G308" t="s">
        <v>945</v>
      </c>
      <c r="O308" t="s">
        <v>2003</v>
      </c>
      <c r="P308" t="s">
        <v>764</v>
      </c>
      <c r="Q308" t="s">
        <v>2005</v>
      </c>
      <c r="R308">
        <v>0</v>
      </c>
      <c r="S308">
        <v>0</v>
      </c>
      <c r="T308" s="10">
        <v>45.186610000000002</v>
      </c>
      <c r="U308" s="10">
        <v>5.7293820000000002</v>
      </c>
      <c r="AD308" t="s">
        <v>2733</v>
      </c>
      <c r="AE308" t="s">
        <v>2737</v>
      </c>
    </row>
    <row r="309" spans="1:31" x14ac:dyDescent="0.3">
      <c r="A309" s="7">
        <v>46287</v>
      </c>
      <c r="B309" s="8">
        <v>0.16666666666666671</v>
      </c>
      <c r="C309" s="8">
        <v>0.18055555555555561</v>
      </c>
      <c r="D309" s="8">
        <v>0</v>
      </c>
      <c r="E309" s="9">
        <v>0.33</v>
      </c>
      <c r="F309">
        <v>14</v>
      </c>
      <c r="G309" t="s">
        <v>959</v>
      </c>
      <c r="H309" s="8"/>
      <c r="I309" s="8"/>
      <c r="L309" s="9"/>
      <c r="M309" s="9"/>
      <c r="N309" s="9"/>
      <c r="O309" t="s">
        <v>3565</v>
      </c>
      <c r="P309" t="s">
        <v>715</v>
      </c>
      <c r="Q309" t="s">
        <v>3566</v>
      </c>
      <c r="R309">
        <v>0</v>
      </c>
      <c r="S309">
        <v>0</v>
      </c>
      <c r="T309" s="10">
        <v>45.212637000000001</v>
      </c>
      <c r="U309" s="10">
        <v>5.7951940000000004</v>
      </c>
      <c r="AD309" t="s">
        <v>2733</v>
      </c>
      <c r="AE309" t="s">
        <v>2734</v>
      </c>
    </row>
    <row r="310" spans="1:31" x14ac:dyDescent="0.3">
      <c r="A310" s="7">
        <v>46287</v>
      </c>
      <c r="B310" s="8">
        <v>4.1666666666666657E-2</v>
      </c>
      <c r="C310" s="8">
        <v>0.1875</v>
      </c>
      <c r="D310" s="8"/>
      <c r="E310" s="9">
        <v>3.5</v>
      </c>
      <c r="F310">
        <v>63</v>
      </c>
      <c r="G310" t="s">
        <v>984</v>
      </c>
      <c r="H310" s="8">
        <v>0.30972222222222218</v>
      </c>
      <c r="I310" s="8">
        <v>0.50486111111111109</v>
      </c>
      <c r="L310">
        <v>4.68</v>
      </c>
      <c r="M310">
        <v>4.68</v>
      </c>
      <c r="N310">
        <v>1.18</v>
      </c>
      <c r="O310" t="s">
        <v>1443</v>
      </c>
      <c r="P310" t="s">
        <v>196</v>
      </c>
      <c r="Q310" t="s">
        <v>3567</v>
      </c>
      <c r="R310">
        <v>0</v>
      </c>
      <c r="S310">
        <v>0</v>
      </c>
      <c r="T310" s="10">
        <v>45.224155000000003</v>
      </c>
      <c r="U310" s="10">
        <v>5.6907769999999998</v>
      </c>
      <c r="AD310" t="s">
        <v>2733</v>
      </c>
      <c r="AE310" t="s">
        <v>2737</v>
      </c>
    </row>
    <row r="311" spans="1:31" x14ac:dyDescent="0.3">
      <c r="A311" s="7">
        <v>46287</v>
      </c>
      <c r="B311" s="8">
        <v>0.35069444444444442</v>
      </c>
      <c r="C311" s="8">
        <v>0.36458333333333331</v>
      </c>
      <c r="D311" s="8">
        <v>0</v>
      </c>
      <c r="E311" s="9">
        <v>0.33</v>
      </c>
      <c r="F311">
        <v>23</v>
      </c>
      <c r="G311" t="s">
        <v>957</v>
      </c>
      <c r="H311" s="8">
        <v>0.39374999999999999</v>
      </c>
      <c r="I311" s="8">
        <v>0.39583333333333331</v>
      </c>
      <c r="L311" s="9">
        <v>0.05</v>
      </c>
      <c r="M311" s="9">
        <v>0.05</v>
      </c>
      <c r="N311" s="9">
        <v>-0.28000000000000003</v>
      </c>
      <c r="O311" t="s">
        <v>3020</v>
      </c>
      <c r="P311" t="s">
        <v>3021</v>
      </c>
      <c r="Q311" t="s">
        <v>3022</v>
      </c>
      <c r="R311">
        <v>0</v>
      </c>
      <c r="S311">
        <v>0</v>
      </c>
      <c r="T311" s="10">
        <v>45.198158999999997</v>
      </c>
      <c r="U311" s="10">
        <v>5.7376310000000004</v>
      </c>
      <c r="AD311" t="s">
        <v>2733</v>
      </c>
      <c r="AE311" t="s">
        <v>2734</v>
      </c>
    </row>
    <row r="312" spans="1:31" x14ac:dyDescent="0.3">
      <c r="A312" s="7">
        <v>46287</v>
      </c>
      <c r="B312" s="8">
        <v>0.33333333333333331</v>
      </c>
      <c r="C312" s="8">
        <v>0.375</v>
      </c>
      <c r="D312" s="8">
        <v>0</v>
      </c>
      <c r="E312" s="9">
        <v>1</v>
      </c>
      <c r="F312">
        <v>72</v>
      </c>
      <c r="G312" t="s">
        <v>978</v>
      </c>
      <c r="O312" t="s">
        <v>2263</v>
      </c>
      <c r="P312" t="s">
        <v>245</v>
      </c>
      <c r="Q312" t="s">
        <v>3146</v>
      </c>
      <c r="R312">
        <v>0</v>
      </c>
      <c r="S312">
        <v>0</v>
      </c>
      <c r="T312" s="10">
        <v>45.568052999999999</v>
      </c>
      <c r="U312" s="10">
        <v>5.9229669999999999</v>
      </c>
      <c r="AD312" t="s">
        <v>2733</v>
      </c>
      <c r="AE312" t="s">
        <v>2781</v>
      </c>
    </row>
    <row r="313" spans="1:31" x14ac:dyDescent="0.3">
      <c r="A313" s="7">
        <v>46287</v>
      </c>
      <c r="B313" s="8">
        <v>0.2951388888888889</v>
      </c>
      <c r="C313" s="8">
        <v>0.30902777777777779</v>
      </c>
      <c r="D313" s="8">
        <v>0</v>
      </c>
      <c r="E313" s="9">
        <v>0.33</v>
      </c>
      <c r="F313">
        <v>66</v>
      </c>
      <c r="G313" t="s">
        <v>900</v>
      </c>
      <c r="O313" t="s">
        <v>3485</v>
      </c>
      <c r="P313" t="s">
        <v>661</v>
      </c>
      <c r="Q313" t="s">
        <v>3486</v>
      </c>
      <c r="R313">
        <v>0</v>
      </c>
      <c r="S313">
        <v>0</v>
      </c>
      <c r="T313" s="10">
        <v>45.242189000000003</v>
      </c>
      <c r="U313" s="10">
        <v>5.6828630000000002</v>
      </c>
      <c r="AD313" t="s">
        <v>2733</v>
      </c>
      <c r="AE313" t="s">
        <v>2734</v>
      </c>
    </row>
    <row r="314" spans="1:31" x14ac:dyDescent="0.3">
      <c r="A314" s="7">
        <v>46287</v>
      </c>
      <c r="B314" s="8">
        <v>0.25</v>
      </c>
      <c r="C314" s="8">
        <v>0.26041666666666669</v>
      </c>
      <c r="D314" s="8">
        <v>0</v>
      </c>
      <c r="E314" s="9">
        <v>0.25</v>
      </c>
      <c r="F314">
        <v>75</v>
      </c>
      <c r="G314" t="s">
        <v>970</v>
      </c>
      <c r="O314" t="s">
        <v>3150</v>
      </c>
      <c r="P314" t="s">
        <v>118</v>
      </c>
      <c r="Q314" t="s">
        <v>3151</v>
      </c>
      <c r="R314">
        <v>0</v>
      </c>
      <c r="S314">
        <v>0</v>
      </c>
      <c r="T314" s="10">
        <v>45.168607999999999</v>
      </c>
      <c r="U314" s="10">
        <v>5.7114330000000004</v>
      </c>
      <c r="AD314" t="s">
        <v>2733</v>
      </c>
      <c r="AE314" t="s">
        <v>2734</v>
      </c>
    </row>
    <row r="315" spans="1:31" x14ac:dyDescent="0.3">
      <c r="A315" s="7">
        <v>46287</v>
      </c>
      <c r="B315" s="8">
        <v>0.16666666666666671</v>
      </c>
      <c r="C315" s="8">
        <v>0.18055555555555561</v>
      </c>
      <c r="D315" s="8">
        <v>0</v>
      </c>
      <c r="E315" s="9">
        <v>0.33</v>
      </c>
      <c r="F315">
        <v>85</v>
      </c>
      <c r="G315" t="s">
        <v>866</v>
      </c>
      <c r="H315" s="8">
        <v>0.43333333333333329</v>
      </c>
      <c r="I315" s="8">
        <v>0.4375</v>
      </c>
      <c r="L315">
        <v>0.1</v>
      </c>
      <c r="M315">
        <v>0.1</v>
      </c>
      <c r="N315">
        <v>-0.23</v>
      </c>
      <c r="O315" t="s">
        <v>3568</v>
      </c>
      <c r="P315" t="s">
        <v>468</v>
      </c>
      <c r="Q315" t="s">
        <v>3569</v>
      </c>
      <c r="R315">
        <v>0</v>
      </c>
      <c r="S315">
        <v>0</v>
      </c>
      <c r="T315" s="10">
        <v>45.223424000000001</v>
      </c>
      <c r="U315" s="10">
        <v>5.7943249999999997</v>
      </c>
      <c r="AD315" t="s">
        <v>2733</v>
      </c>
      <c r="AE315" t="s">
        <v>2734</v>
      </c>
    </row>
    <row r="316" spans="1:31" x14ac:dyDescent="0.3">
      <c r="A316" s="7">
        <v>46287</v>
      </c>
      <c r="B316" s="8">
        <v>0.33333333333333331</v>
      </c>
      <c r="C316" s="8">
        <v>0.37847222222222221</v>
      </c>
      <c r="D316" s="8">
        <v>0</v>
      </c>
      <c r="E316" s="9">
        <v>1.08</v>
      </c>
      <c r="F316">
        <v>20</v>
      </c>
      <c r="G316" t="s">
        <v>950</v>
      </c>
      <c r="O316" t="s">
        <v>1936</v>
      </c>
      <c r="P316" t="s">
        <v>326</v>
      </c>
      <c r="Q316" t="s">
        <v>1938</v>
      </c>
      <c r="R316">
        <v>0</v>
      </c>
      <c r="S316">
        <v>0</v>
      </c>
      <c r="T316" s="10">
        <v>45.194364</v>
      </c>
      <c r="U316" s="10">
        <v>5.6996609999999999</v>
      </c>
      <c r="AD316" t="s">
        <v>2733</v>
      </c>
      <c r="AE316" t="s">
        <v>2737</v>
      </c>
    </row>
    <row r="317" spans="1:31" x14ac:dyDescent="0.3">
      <c r="A317" s="7">
        <v>46287</v>
      </c>
      <c r="B317" s="8">
        <v>0.33333333333333331</v>
      </c>
      <c r="C317" s="8">
        <v>0.4375</v>
      </c>
      <c r="D317" s="8">
        <v>0</v>
      </c>
      <c r="E317" s="9">
        <v>2.5</v>
      </c>
      <c r="F317">
        <v>76</v>
      </c>
      <c r="G317" t="s">
        <v>965</v>
      </c>
      <c r="H317" s="8">
        <v>0.28888888888888892</v>
      </c>
      <c r="I317" s="8">
        <v>0.38819444444444451</v>
      </c>
      <c r="L317" s="9">
        <v>2.38</v>
      </c>
      <c r="M317" s="9">
        <v>2.5</v>
      </c>
      <c r="N317" s="9">
        <v>-0.12</v>
      </c>
      <c r="O317" t="s">
        <v>1349</v>
      </c>
      <c r="P317" t="s">
        <v>655</v>
      </c>
      <c r="Q317" t="s">
        <v>655</v>
      </c>
      <c r="R317">
        <v>0</v>
      </c>
      <c r="S317">
        <v>0</v>
      </c>
      <c r="T317" s="10">
        <v>45.051537000000003</v>
      </c>
      <c r="U317" s="10">
        <v>5.6675990000000001</v>
      </c>
      <c r="AD317" t="s">
        <v>2733</v>
      </c>
      <c r="AE317" t="s">
        <v>2737</v>
      </c>
    </row>
    <row r="318" spans="1:31" x14ac:dyDescent="0.3">
      <c r="A318" s="7">
        <v>46287</v>
      </c>
      <c r="B318" s="8">
        <v>0.16666666666666671</v>
      </c>
      <c r="C318" s="8">
        <v>0.1736111111111111</v>
      </c>
      <c r="D318" s="8">
        <v>0</v>
      </c>
      <c r="E318" s="9">
        <v>0.17</v>
      </c>
      <c r="F318">
        <v>16</v>
      </c>
      <c r="G318" t="s">
        <v>853</v>
      </c>
      <c r="O318" t="s">
        <v>3025</v>
      </c>
      <c r="P318" t="s">
        <v>94</v>
      </c>
      <c r="Q318" t="s">
        <v>3026</v>
      </c>
      <c r="R318">
        <v>0</v>
      </c>
      <c r="S318">
        <v>0</v>
      </c>
      <c r="T318" s="10">
        <v>45.190103999999998</v>
      </c>
      <c r="U318" s="10">
        <v>5.7049050000000001</v>
      </c>
      <c r="AD318" t="s">
        <v>2733</v>
      </c>
      <c r="AE318" t="s">
        <v>2734</v>
      </c>
    </row>
    <row r="319" spans="1:31" x14ac:dyDescent="0.3">
      <c r="A319" s="7">
        <v>46287</v>
      </c>
      <c r="B319" s="8">
        <v>0.33333333333333331</v>
      </c>
      <c r="C319" s="8">
        <v>0.34722222222222221</v>
      </c>
      <c r="D319" s="8">
        <v>0</v>
      </c>
      <c r="E319" s="9">
        <v>0.33</v>
      </c>
      <c r="F319">
        <v>201</v>
      </c>
      <c r="G319" t="s">
        <v>946</v>
      </c>
      <c r="O319" t="s">
        <v>1962</v>
      </c>
      <c r="P319" t="s">
        <v>492</v>
      </c>
      <c r="Q319" t="s">
        <v>492</v>
      </c>
      <c r="R319">
        <v>0</v>
      </c>
      <c r="S319">
        <v>0</v>
      </c>
      <c r="T319" s="10">
        <v>45.199381000000002</v>
      </c>
      <c r="U319" s="10">
        <v>5.6893219999999998</v>
      </c>
      <c r="AD319" t="s">
        <v>2733</v>
      </c>
      <c r="AE319" t="s">
        <v>2737</v>
      </c>
    </row>
    <row r="320" spans="1:31" x14ac:dyDescent="0.3">
      <c r="A320" s="7">
        <v>46287</v>
      </c>
      <c r="B320" s="8">
        <v>0.33333333333333331</v>
      </c>
      <c r="C320" s="8">
        <v>0.34722222222222221</v>
      </c>
      <c r="D320" s="8">
        <v>0</v>
      </c>
      <c r="E320" s="9">
        <v>0.33</v>
      </c>
      <c r="F320">
        <v>20</v>
      </c>
      <c r="G320" t="s">
        <v>950</v>
      </c>
      <c r="H320" s="8"/>
      <c r="I320" s="8"/>
      <c r="L320" s="9"/>
      <c r="M320" s="9"/>
      <c r="N320" s="9"/>
      <c r="O320" t="s">
        <v>2538</v>
      </c>
      <c r="P320" t="s">
        <v>141</v>
      </c>
      <c r="Q320" t="s">
        <v>141</v>
      </c>
      <c r="R320">
        <v>0</v>
      </c>
      <c r="S320">
        <v>0</v>
      </c>
      <c r="T320" s="10">
        <v>45.189855999999999</v>
      </c>
      <c r="U320" s="10">
        <v>5.7242749999999996</v>
      </c>
      <c r="AD320" t="s">
        <v>2733</v>
      </c>
      <c r="AE320" t="s">
        <v>2737</v>
      </c>
    </row>
    <row r="321" spans="1:31" x14ac:dyDescent="0.3">
      <c r="A321" s="7">
        <v>46287</v>
      </c>
      <c r="B321" s="8">
        <v>0.33333333333333331</v>
      </c>
      <c r="C321" s="8">
        <v>0.375</v>
      </c>
      <c r="D321" s="8">
        <v>0</v>
      </c>
      <c r="E321" s="9">
        <v>1</v>
      </c>
      <c r="F321">
        <v>43</v>
      </c>
      <c r="G321" t="s">
        <v>849</v>
      </c>
      <c r="H321" s="8"/>
      <c r="I321" s="8"/>
      <c r="L321" s="9"/>
      <c r="M321" s="9"/>
      <c r="N321" s="9"/>
      <c r="O321" t="s">
        <v>1866</v>
      </c>
      <c r="P321" t="s">
        <v>718</v>
      </c>
      <c r="Q321" t="s">
        <v>718</v>
      </c>
      <c r="R321">
        <v>0</v>
      </c>
      <c r="S321">
        <v>0</v>
      </c>
      <c r="T321" s="10">
        <v>45.244853999999997</v>
      </c>
      <c r="U321" s="10">
        <v>5.6734859999999996</v>
      </c>
      <c r="AD321" t="s">
        <v>2733</v>
      </c>
      <c r="AE321" t="s">
        <v>2737</v>
      </c>
    </row>
    <row r="322" spans="1:31" x14ac:dyDescent="0.3">
      <c r="A322" s="7">
        <v>46287</v>
      </c>
      <c r="B322" s="8">
        <v>0.47222222222222221</v>
      </c>
      <c r="C322" s="8">
        <v>0.75347222222222221</v>
      </c>
      <c r="D322" s="8">
        <v>0</v>
      </c>
      <c r="E322" s="9">
        <v>6.75</v>
      </c>
      <c r="F322">
        <v>52</v>
      </c>
      <c r="G322" t="s">
        <v>847</v>
      </c>
      <c r="O322" t="s">
        <v>2007</v>
      </c>
      <c r="P322" t="s">
        <v>398</v>
      </c>
      <c r="Q322" t="s">
        <v>398</v>
      </c>
      <c r="R322">
        <v>0</v>
      </c>
      <c r="S322">
        <v>0</v>
      </c>
      <c r="T322" s="10">
        <v>45.164098000000003</v>
      </c>
      <c r="U322" s="10">
        <v>5.7531749999999997</v>
      </c>
      <c r="AD322" t="s">
        <v>2733</v>
      </c>
      <c r="AE322" t="s">
        <v>2737</v>
      </c>
    </row>
    <row r="323" spans="1:31" x14ac:dyDescent="0.3">
      <c r="A323" s="7">
        <v>46287</v>
      </c>
      <c r="B323" s="8">
        <v>0.16666666666666671</v>
      </c>
      <c r="C323" s="8">
        <v>0.18055555555555561</v>
      </c>
      <c r="D323" s="8">
        <v>0</v>
      </c>
      <c r="E323" s="9">
        <v>0.33</v>
      </c>
      <c r="F323">
        <v>74</v>
      </c>
      <c r="G323" t="s">
        <v>892</v>
      </c>
      <c r="O323" t="s">
        <v>2761</v>
      </c>
      <c r="P323" t="s">
        <v>576</v>
      </c>
      <c r="Q323" t="s">
        <v>2762</v>
      </c>
      <c r="R323">
        <v>0</v>
      </c>
      <c r="S323">
        <v>0</v>
      </c>
      <c r="T323" s="10">
        <v>45.186883000000002</v>
      </c>
      <c r="U323" s="10">
        <v>5.7062249999999999</v>
      </c>
      <c r="AD323" t="s">
        <v>2733</v>
      </c>
      <c r="AE323" t="s">
        <v>2734</v>
      </c>
    </row>
    <row r="324" spans="1:31" x14ac:dyDescent="0.3">
      <c r="A324" s="7">
        <v>46287</v>
      </c>
      <c r="B324" s="8">
        <v>0.33333333333333331</v>
      </c>
      <c r="C324" s="8">
        <v>0.35416666666666669</v>
      </c>
      <c r="D324" s="8">
        <v>0</v>
      </c>
      <c r="E324" s="9">
        <v>0.5</v>
      </c>
      <c r="F324">
        <v>44</v>
      </c>
      <c r="G324" t="s">
        <v>865</v>
      </c>
      <c r="O324" t="s">
        <v>1627</v>
      </c>
      <c r="P324" t="s">
        <v>463</v>
      </c>
      <c r="Q324" t="s">
        <v>3570</v>
      </c>
      <c r="R324">
        <v>0</v>
      </c>
      <c r="S324">
        <v>0</v>
      </c>
      <c r="T324" s="10">
        <v>45.248668000000002</v>
      </c>
      <c r="U324" s="10">
        <v>5.6292819999999999</v>
      </c>
      <c r="AD324" t="s">
        <v>2733</v>
      </c>
      <c r="AE324" t="s">
        <v>2737</v>
      </c>
    </row>
    <row r="325" spans="1:31" x14ac:dyDescent="0.3">
      <c r="A325" s="7">
        <v>46287</v>
      </c>
      <c r="B325" s="8">
        <v>0.27430555555555558</v>
      </c>
      <c r="C325" s="8">
        <v>0.28472222222222221</v>
      </c>
      <c r="D325" s="8">
        <v>0</v>
      </c>
      <c r="E325" s="9">
        <v>0.25</v>
      </c>
      <c r="F325">
        <v>22</v>
      </c>
      <c r="G325" t="s">
        <v>979</v>
      </c>
      <c r="H325" s="8">
        <v>0.43680555555555561</v>
      </c>
      <c r="I325" s="8">
        <v>0.45</v>
      </c>
      <c r="L325" s="9">
        <v>0.32</v>
      </c>
      <c r="M325" s="9">
        <v>0.32</v>
      </c>
      <c r="N325" s="9">
        <v>7.0000000000000007E-2</v>
      </c>
      <c r="O325" t="s">
        <v>1115</v>
      </c>
      <c r="P325" t="s">
        <v>76</v>
      </c>
      <c r="Q325" t="s">
        <v>76</v>
      </c>
      <c r="R325">
        <v>0</v>
      </c>
      <c r="S325">
        <v>0</v>
      </c>
      <c r="T325" s="10">
        <v>45.183639999999997</v>
      </c>
      <c r="U325" s="10">
        <v>5.7215680000000004</v>
      </c>
      <c r="AD325" t="s">
        <v>2733</v>
      </c>
      <c r="AE325" t="s">
        <v>2737</v>
      </c>
    </row>
    <row r="326" spans="1:31" x14ac:dyDescent="0.3">
      <c r="A326" s="7">
        <v>46287</v>
      </c>
      <c r="B326" s="8">
        <v>0.25</v>
      </c>
      <c r="C326" s="8">
        <v>0.26041666666666669</v>
      </c>
      <c r="D326" s="8">
        <v>0</v>
      </c>
      <c r="E326" s="9">
        <v>0.25</v>
      </c>
      <c r="F326">
        <v>76</v>
      </c>
      <c r="G326" t="s">
        <v>863</v>
      </c>
      <c r="O326" t="s">
        <v>3173</v>
      </c>
      <c r="P326" t="s">
        <v>193</v>
      </c>
      <c r="Q326" t="s">
        <v>3174</v>
      </c>
      <c r="R326">
        <v>0</v>
      </c>
      <c r="S326">
        <v>0</v>
      </c>
      <c r="T326" s="10">
        <v>45.189757999999998</v>
      </c>
      <c r="U326" s="10">
        <v>5.7167630000000003</v>
      </c>
      <c r="AD326" t="s">
        <v>2733</v>
      </c>
      <c r="AE326" t="s">
        <v>2734</v>
      </c>
    </row>
    <row r="327" spans="1:31" x14ac:dyDescent="0.3">
      <c r="A327" s="7">
        <v>46287</v>
      </c>
      <c r="B327" s="8">
        <v>0.16666666666666671</v>
      </c>
      <c r="C327" s="8">
        <v>0.18055555555555561</v>
      </c>
      <c r="D327" s="8">
        <v>0</v>
      </c>
      <c r="E327" s="9">
        <v>0.33</v>
      </c>
      <c r="F327">
        <v>68</v>
      </c>
      <c r="G327" t="s">
        <v>948</v>
      </c>
      <c r="H327" s="8"/>
      <c r="I327" s="8"/>
      <c r="L327" s="9"/>
      <c r="M327" s="9"/>
      <c r="N327" s="9"/>
      <c r="O327" t="s">
        <v>2944</v>
      </c>
      <c r="P327" t="s">
        <v>614</v>
      </c>
      <c r="Q327" t="s">
        <v>2945</v>
      </c>
      <c r="R327">
        <v>0</v>
      </c>
      <c r="S327">
        <v>0</v>
      </c>
      <c r="T327" s="10">
        <v>45.178691000000001</v>
      </c>
      <c r="U327" s="10">
        <v>5.737673</v>
      </c>
      <c r="AD327" t="s">
        <v>2733</v>
      </c>
      <c r="AE327" t="s">
        <v>2734</v>
      </c>
    </row>
    <row r="328" spans="1:31" x14ac:dyDescent="0.3">
      <c r="A328" s="7">
        <v>46287</v>
      </c>
      <c r="B328" s="8">
        <v>0.16666666666666671</v>
      </c>
      <c r="C328" s="8">
        <v>0.1736111111111111</v>
      </c>
      <c r="D328" s="8">
        <v>0</v>
      </c>
      <c r="E328" s="9">
        <v>0.17</v>
      </c>
      <c r="F328">
        <v>230</v>
      </c>
      <c r="G328" t="s">
        <v>974</v>
      </c>
      <c r="O328" t="s">
        <v>3175</v>
      </c>
      <c r="P328" t="s">
        <v>783</v>
      </c>
      <c r="Q328" t="s">
        <v>3176</v>
      </c>
      <c r="R328">
        <v>0</v>
      </c>
      <c r="S328">
        <v>0</v>
      </c>
      <c r="T328" s="10">
        <v>45.145482999999999</v>
      </c>
      <c r="U328" s="10">
        <v>5.7042999999999999</v>
      </c>
      <c r="AD328" t="s">
        <v>2733</v>
      </c>
      <c r="AE328" t="s">
        <v>2734</v>
      </c>
    </row>
    <row r="329" spans="1:31" x14ac:dyDescent="0.3">
      <c r="A329" s="7">
        <v>46287</v>
      </c>
      <c r="B329" s="8">
        <v>0.2673611111111111</v>
      </c>
      <c r="C329" s="8">
        <v>0.33333333333333331</v>
      </c>
      <c r="D329" s="8">
        <v>0</v>
      </c>
      <c r="E329" s="9">
        <v>1.58</v>
      </c>
      <c r="F329">
        <v>65</v>
      </c>
      <c r="G329" t="s">
        <v>870</v>
      </c>
      <c r="H329" s="8">
        <v>0.40763888888888888</v>
      </c>
      <c r="I329" s="8">
        <v>0.44166666666666671</v>
      </c>
      <c r="L329">
        <v>0.82</v>
      </c>
      <c r="M329">
        <v>0.82</v>
      </c>
      <c r="N329">
        <v>-0.77</v>
      </c>
      <c r="O329" t="s">
        <v>1608</v>
      </c>
      <c r="P329" t="s">
        <v>107</v>
      </c>
      <c r="Q329" t="s">
        <v>1610</v>
      </c>
      <c r="R329">
        <v>0</v>
      </c>
      <c r="S329">
        <v>0</v>
      </c>
      <c r="T329" s="10">
        <v>45.190626999999999</v>
      </c>
      <c r="U329" s="10">
        <v>5.7275179999999999</v>
      </c>
      <c r="AD329" t="s">
        <v>2733</v>
      </c>
      <c r="AE329" t="s">
        <v>2737</v>
      </c>
    </row>
    <row r="330" spans="1:31" x14ac:dyDescent="0.3">
      <c r="A330" s="7">
        <v>46287</v>
      </c>
      <c r="B330" s="8">
        <v>0.16666666666666671</v>
      </c>
      <c r="C330" s="8">
        <v>0.1736111111111111</v>
      </c>
      <c r="D330" s="8">
        <v>0</v>
      </c>
      <c r="E330" s="9">
        <v>0.17</v>
      </c>
      <c r="F330">
        <v>230</v>
      </c>
      <c r="G330" t="s">
        <v>974</v>
      </c>
      <c r="O330" t="s">
        <v>3037</v>
      </c>
      <c r="P330" t="s">
        <v>2453</v>
      </c>
      <c r="Q330" t="s">
        <v>3038</v>
      </c>
      <c r="R330">
        <v>0</v>
      </c>
      <c r="S330">
        <v>0</v>
      </c>
      <c r="T330" s="10">
        <v>45.170372</v>
      </c>
      <c r="U330" s="10">
        <v>5.7396019999999996</v>
      </c>
      <c r="AD330" t="s">
        <v>2733</v>
      </c>
      <c r="AE330" t="s">
        <v>2734</v>
      </c>
    </row>
    <row r="331" spans="1:31" x14ac:dyDescent="0.3">
      <c r="A331" s="7">
        <v>46287</v>
      </c>
      <c r="B331" s="8">
        <v>0.29166666666666669</v>
      </c>
      <c r="C331" s="8">
        <v>0.30555555555555558</v>
      </c>
      <c r="D331" s="8">
        <v>0</v>
      </c>
      <c r="E331" s="9">
        <v>0.33</v>
      </c>
      <c r="F331">
        <v>200</v>
      </c>
      <c r="G331" t="s">
        <v>949</v>
      </c>
      <c r="O331" t="s">
        <v>3571</v>
      </c>
      <c r="P331" t="s">
        <v>716</v>
      </c>
      <c r="Q331" t="s">
        <v>3572</v>
      </c>
      <c r="R331">
        <v>0</v>
      </c>
      <c r="S331">
        <v>0</v>
      </c>
      <c r="T331" s="10">
        <v>45.145412999999998</v>
      </c>
      <c r="U331" s="10">
        <v>5.7440559999999996</v>
      </c>
      <c r="AD331" t="s">
        <v>2733</v>
      </c>
      <c r="AE331" t="s">
        <v>2734</v>
      </c>
    </row>
    <row r="332" spans="1:31" x14ac:dyDescent="0.3">
      <c r="A332" s="7">
        <v>46287</v>
      </c>
      <c r="B332" s="8">
        <v>0.25</v>
      </c>
      <c r="C332" s="8">
        <v>0.26041666666666669</v>
      </c>
      <c r="D332" s="8">
        <v>0</v>
      </c>
      <c r="E332" s="9">
        <v>0.25</v>
      </c>
      <c r="F332">
        <v>210</v>
      </c>
      <c r="G332" t="s">
        <v>905</v>
      </c>
      <c r="O332" t="s">
        <v>3180</v>
      </c>
      <c r="P332" t="s">
        <v>222</v>
      </c>
      <c r="Q332" t="s">
        <v>3181</v>
      </c>
      <c r="R332">
        <v>0</v>
      </c>
      <c r="S332">
        <v>0</v>
      </c>
      <c r="T332" s="10">
        <v>45.189441000000002</v>
      </c>
      <c r="U332" s="10">
        <v>5.7262389999999996</v>
      </c>
      <c r="AD332" t="s">
        <v>2733</v>
      </c>
      <c r="AE332" t="s">
        <v>2734</v>
      </c>
    </row>
    <row r="333" spans="1:31" x14ac:dyDescent="0.3">
      <c r="A333" s="7">
        <v>46287</v>
      </c>
      <c r="B333" s="8">
        <v>0.33333333333333331</v>
      </c>
      <c r="C333" s="8">
        <v>0.34722222222222221</v>
      </c>
      <c r="D333" s="8">
        <v>0</v>
      </c>
      <c r="E333" s="9">
        <v>0.33</v>
      </c>
      <c r="F333">
        <v>74</v>
      </c>
      <c r="G333" t="s">
        <v>892</v>
      </c>
      <c r="O333" t="s">
        <v>1769</v>
      </c>
      <c r="P333" t="s">
        <v>412</v>
      </c>
      <c r="Q333" t="s">
        <v>1771</v>
      </c>
      <c r="R333">
        <v>0</v>
      </c>
      <c r="S333">
        <v>0</v>
      </c>
      <c r="T333" s="10">
        <v>45.190578000000002</v>
      </c>
      <c r="U333" s="10">
        <v>5.7182940000000002</v>
      </c>
      <c r="AD333" t="s">
        <v>2733</v>
      </c>
      <c r="AE333" t="s">
        <v>2737</v>
      </c>
    </row>
    <row r="334" spans="1:31" x14ac:dyDescent="0.3">
      <c r="A334" s="7">
        <v>46287</v>
      </c>
      <c r="B334" s="8">
        <v>0.33333333333333331</v>
      </c>
      <c r="C334" s="8">
        <v>0.3611111111111111</v>
      </c>
      <c r="D334" s="8">
        <v>0</v>
      </c>
      <c r="E334" s="9">
        <v>0.67</v>
      </c>
      <c r="F334">
        <v>11</v>
      </c>
      <c r="G334" t="s">
        <v>895</v>
      </c>
      <c r="O334" t="s">
        <v>3573</v>
      </c>
      <c r="P334" t="s">
        <v>3574</v>
      </c>
      <c r="Q334" t="s">
        <v>3574</v>
      </c>
      <c r="R334">
        <v>1</v>
      </c>
      <c r="S334">
        <v>0</v>
      </c>
      <c r="T334" s="10">
        <v>45.271659</v>
      </c>
      <c r="U334" s="10">
        <v>5.8675629999999996</v>
      </c>
      <c r="AD334" t="s">
        <v>2733</v>
      </c>
      <c r="AE334" t="s">
        <v>2737</v>
      </c>
    </row>
    <row r="335" spans="1:31" x14ac:dyDescent="0.3">
      <c r="A335" s="7">
        <v>46287</v>
      </c>
      <c r="B335" s="8">
        <v>0.16666666666666671</v>
      </c>
      <c r="C335" s="8">
        <v>0.18055555555555561</v>
      </c>
      <c r="D335" s="8">
        <v>0</v>
      </c>
      <c r="E335" s="9">
        <v>0.33</v>
      </c>
      <c r="F335">
        <v>72</v>
      </c>
      <c r="G335" t="s">
        <v>978</v>
      </c>
      <c r="O335" t="s">
        <v>3194</v>
      </c>
      <c r="P335" t="s">
        <v>67</v>
      </c>
      <c r="Q335" t="s">
        <v>3195</v>
      </c>
      <c r="R335">
        <v>0</v>
      </c>
      <c r="S335">
        <v>0</v>
      </c>
      <c r="T335" s="10">
        <v>45.569451000000001</v>
      </c>
      <c r="U335" s="10">
        <v>5.9207679999999998</v>
      </c>
      <c r="AD335" t="s">
        <v>2733</v>
      </c>
      <c r="AE335" t="s">
        <v>2734</v>
      </c>
    </row>
    <row r="336" spans="1:31" x14ac:dyDescent="0.3">
      <c r="A336" s="7">
        <v>46287</v>
      </c>
      <c r="B336" s="8">
        <v>0.27083333333333331</v>
      </c>
      <c r="C336" s="8">
        <v>0.28125</v>
      </c>
      <c r="D336" s="8">
        <v>0</v>
      </c>
      <c r="E336" s="9">
        <v>0.25</v>
      </c>
      <c r="F336">
        <v>83</v>
      </c>
      <c r="G336" t="s">
        <v>975</v>
      </c>
      <c r="H336" s="8">
        <v>0.1673611111111111</v>
      </c>
      <c r="I336" s="8">
        <v>0.18194444444444441</v>
      </c>
      <c r="L336">
        <v>0.35</v>
      </c>
      <c r="M336">
        <v>0.35</v>
      </c>
      <c r="N336">
        <v>0.1</v>
      </c>
      <c r="O336" t="s">
        <v>2177</v>
      </c>
      <c r="P336" t="s">
        <v>567</v>
      </c>
      <c r="Q336" t="s">
        <v>567</v>
      </c>
      <c r="R336">
        <v>0</v>
      </c>
      <c r="S336">
        <v>0</v>
      </c>
      <c r="T336" s="10">
        <v>45.367097000000001</v>
      </c>
      <c r="U336" s="10">
        <v>5.5888359999999997</v>
      </c>
      <c r="AD336" t="s">
        <v>2733</v>
      </c>
      <c r="AE336" t="s">
        <v>2737</v>
      </c>
    </row>
    <row r="337" spans="1:31" x14ac:dyDescent="0.3">
      <c r="A337" s="7">
        <v>46287</v>
      </c>
      <c r="B337" s="8">
        <v>0.33333333333333331</v>
      </c>
      <c r="C337" s="8">
        <v>0.34722222222222221</v>
      </c>
      <c r="D337" s="8">
        <v>0</v>
      </c>
      <c r="E337" s="9">
        <v>0.33</v>
      </c>
      <c r="F337">
        <v>40</v>
      </c>
      <c r="G337" t="s">
        <v>960</v>
      </c>
      <c r="H337" s="8"/>
      <c r="I337" s="8"/>
      <c r="L337" s="9"/>
      <c r="M337" s="9"/>
      <c r="N337" s="9"/>
      <c r="O337" t="s">
        <v>2321</v>
      </c>
      <c r="P337" t="s">
        <v>594</v>
      </c>
      <c r="Q337" t="s">
        <v>594</v>
      </c>
      <c r="R337">
        <v>0</v>
      </c>
      <c r="S337">
        <v>0</v>
      </c>
      <c r="T337" s="10">
        <v>45.217554999999997</v>
      </c>
      <c r="U337" s="10">
        <v>5.6940160000000004</v>
      </c>
      <c r="AD337" t="s">
        <v>2733</v>
      </c>
      <c r="AE337" t="s">
        <v>2737</v>
      </c>
    </row>
    <row r="338" spans="1:31" x14ac:dyDescent="0.3">
      <c r="A338" s="7">
        <v>46287</v>
      </c>
      <c r="B338" s="8">
        <v>0.33333333333333331</v>
      </c>
      <c r="C338" s="8">
        <v>0.38541666666666669</v>
      </c>
      <c r="D338" s="8">
        <v>0</v>
      </c>
      <c r="E338" s="9">
        <v>1.25</v>
      </c>
      <c r="F338">
        <v>40</v>
      </c>
      <c r="G338" t="s">
        <v>960</v>
      </c>
      <c r="O338" t="s">
        <v>1524</v>
      </c>
      <c r="P338" t="s">
        <v>635</v>
      </c>
      <c r="Q338" t="s">
        <v>3187</v>
      </c>
      <c r="R338">
        <v>0</v>
      </c>
      <c r="S338">
        <v>0</v>
      </c>
      <c r="T338" s="10">
        <v>45.206518000000003</v>
      </c>
      <c r="U338" s="10">
        <v>5.7103719999999996</v>
      </c>
      <c r="AD338" t="s">
        <v>2733</v>
      </c>
      <c r="AE338" t="s">
        <v>2737</v>
      </c>
    </row>
    <row r="339" spans="1:31" x14ac:dyDescent="0.3">
      <c r="A339" s="7">
        <v>46287</v>
      </c>
      <c r="B339" s="8">
        <v>0.33333333333333331</v>
      </c>
      <c r="C339" s="8">
        <v>0.375</v>
      </c>
      <c r="D339" s="8">
        <v>0</v>
      </c>
      <c r="E339" s="9">
        <v>1</v>
      </c>
      <c r="F339">
        <v>22</v>
      </c>
      <c r="G339" t="s">
        <v>979</v>
      </c>
      <c r="H339" s="8">
        <v>0.23472222222222219</v>
      </c>
      <c r="I339" s="8">
        <v>0.28055555555555561</v>
      </c>
      <c r="L339">
        <v>1.1000000000000001</v>
      </c>
      <c r="M339">
        <v>1</v>
      </c>
      <c r="N339">
        <v>0.1</v>
      </c>
      <c r="O339" t="s">
        <v>1399</v>
      </c>
      <c r="P339" t="s">
        <v>291</v>
      </c>
      <c r="Q339" t="s">
        <v>3186</v>
      </c>
      <c r="R339">
        <v>0</v>
      </c>
      <c r="S339">
        <v>0</v>
      </c>
      <c r="T339" s="10">
        <v>45.150571999999997</v>
      </c>
      <c r="U339" s="10">
        <v>5.7256600000000004</v>
      </c>
      <c r="AD339" t="s">
        <v>2733</v>
      </c>
      <c r="AE339" t="s">
        <v>2781</v>
      </c>
    </row>
    <row r="340" spans="1:31" x14ac:dyDescent="0.3">
      <c r="A340" s="7">
        <v>46287</v>
      </c>
      <c r="B340" s="8">
        <v>0.2361111111111111</v>
      </c>
      <c r="C340" s="8">
        <v>0.26041666666666669</v>
      </c>
      <c r="D340" s="8">
        <v>0</v>
      </c>
      <c r="E340" s="9">
        <v>0.57999999999999996</v>
      </c>
      <c r="F340">
        <v>23</v>
      </c>
      <c r="G340" t="s">
        <v>957</v>
      </c>
      <c r="H340" s="8">
        <v>0.47986111111111113</v>
      </c>
      <c r="I340" s="8">
        <v>0.4826388888888889</v>
      </c>
      <c r="L340" s="9">
        <v>7.0000000000000007E-2</v>
      </c>
      <c r="M340" s="9">
        <v>7.0000000000000007E-2</v>
      </c>
      <c r="N340" s="9">
        <v>-0.52</v>
      </c>
      <c r="O340" t="s">
        <v>2556</v>
      </c>
      <c r="P340" t="s">
        <v>541</v>
      </c>
      <c r="Q340" t="s">
        <v>541</v>
      </c>
      <c r="R340">
        <v>0</v>
      </c>
      <c r="S340">
        <v>0</v>
      </c>
      <c r="T340" s="10">
        <v>45.166491999999998</v>
      </c>
      <c r="U340" s="10">
        <v>5.7129070000000004</v>
      </c>
      <c r="AD340" t="s">
        <v>2733</v>
      </c>
      <c r="AE340" t="s">
        <v>2737</v>
      </c>
    </row>
    <row r="341" spans="1:31" x14ac:dyDescent="0.3">
      <c r="A341" s="7">
        <v>46287</v>
      </c>
      <c r="B341" s="8">
        <v>0.2986111111111111</v>
      </c>
      <c r="C341" s="8">
        <v>0.30208333333333331</v>
      </c>
      <c r="D341" s="8">
        <v>0</v>
      </c>
      <c r="E341" s="9">
        <v>0.08</v>
      </c>
      <c r="F341">
        <v>103</v>
      </c>
      <c r="G341" t="s">
        <v>962</v>
      </c>
      <c r="O341" t="s">
        <v>2849</v>
      </c>
      <c r="P341" t="s">
        <v>727</v>
      </c>
      <c r="Q341" t="s">
        <v>2850</v>
      </c>
      <c r="R341">
        <v>0</v>
      </c>
      <c r="S341">
        <v>0</v>
      </c>
      <c r="T341" s="10">
        <v>45.228786999999997</v>
      </c>
      <c r="U341" s="10">
        <v>5.6833799999999997</v>
      </c>
      <c r="AD341" t="s">
        <v>2733</v>
      </c>
      <c r="AE341" t="s">
        <v>2734</v>
      </c>
    </row>
    <row r="342" spans="1:31" x14ac:dyDescent="0.3">
      <c r="A342" s="7">
        <v>46287</v>
      </c>
      <c r="B342" s="8">
        <v>0.29166666666666669</v>
      </c>
      <c r="C342" s="8">
        <v>0.2986111111111111</v>
      </c>
      <c r="D342" s="8">
        <v>0</v>
      </c>
      <c r="E342" s="9">
        <v>0.17</v>
      </c>
      <c r="F342">
        <v>230</v>
      </c>
      <c r="G342" t="s">
        <v>974</v>
      </c>
      <c r="O342" t="s">
        <v>3175</v>
      </c>
      <c r="P342" t="s">
        <v>783</v>
      </c>
      <c r="Q342" t="s">
        <v>3176</v>
      </c>
      <c r="R342">
        <v>0</v>
      </c>
      <c r="S342">
        <v>0</v>
      </c>
      <c r="T342" s="10">
        <v>45.145482999999999</v>
      </c>
      <c r="U342" s="10">
        <v>5.7042999999999999</v>
      </c>
      <c r="AD342" t="s">
        <v>2733</v>
      </c>
      <c r="AE342" t="s">
        <v>2734</v>
      </c>
    </row>
    <row r="343" spans="1:31" x14ac:dyDescent="0.3">
      <c r="A343" s="7">
        <v>46287</v>
      </c>
      <c r="B343" s="8">
        <v>0.23958333333333329</v>
      </c>
      <c r="C343" s="8">
        <v>0.25</v>
      </c>
      <c r="D343" s="8">
        <v>0</v>
      </c>
      <c r="E343" s="9">
        <v>0.25</v>
      </c>
      <c r="F343">
        <v>56</v>
      </c>
      <c r="G343" t="s">
        <v>966</v>
      </c>
      <c r="O343" t="s">
        <v>2369</v>
      </c>
      <c r="P343" t="s">
        <v>457</v>
      </c>
      <c r="Q343" t="s">
        <v>2370</v>
      </c>
      <c r="R343">
        <v>0</v>
      </c>
      <c r="S343">
        <v>0</v>
      </c>
      <c r="T343" s="10">
        <v>45.365228999999999</v>
      </c>
      <c r="U343" s="10">
        <v>5.5940120000000002</v>
      </c>
      <c r="AD343" t="s">
        <v>2733</v>
      </c>
      <c r="AE343" t="s">
        <v>2737</v>
      </c>
    </row>
    <row r="344" spans="1:31" x14ac:dyDescent="0.3">
      <c r="A344" s="7">
        <v>46287</v>
      </c>
      <c r="B344" s="8">
        <v>0.33333333333333331</v>
      </c>
      <c r="C344" s="8">
        <v>0.3611111111111111</v>
      </c>
      <c r="D344" s="8">
        <v>0</v>
      </c>
      <c r="E344" s="9">
        <v>0.67</v>
      </c>
      <c r="F344">
        <v>75</v>
      </c>
      <c r="G344" t="s">
        <v>970</v>
      </c>
      <c r="O344" t="s">
        <v>1900</v>
      </c>
      <c r="P344" t="s">
        <v>93</v>
      </c>
      <c r="Q344" t="s">
        <v>93</v>
      </c>
      <c r="R344">
        <v>0</v>
      </c>
      <c r="S344">
        <v>0</v>
      </c>
      <c r="T344" s="10">
        <v>45.177773000000002</v>
      </c>
      <c r="U344" s="10">
        <v>5.7280009999999999</v>
      </c>
      <c r="AD344" t="s">
        <v>2733</v>
      </c>
      <c r="AE344" t="s">
        <v>2737</v>
      </c>
    </row>
    <row r="345" spans="1:31" x14ac:dyDescent="0.3">
      <c r="A345" s="7">
        <v>46287</v>
      </c>
      <c r="B345" s="8">
        <v>0.33333333333333331</v>
      </c>
      <c r="C345" s="8">
        <v>0.34722222222222221</v>
      </c>
      <c r="D345" s="8">
        <v>0</v>
      </c>
      <c r="E345" s="9">
        <v>0.33</v>
      </c>
      <c r="F345">
        <v>29</v>
      </c>
      <c r="G345" t="s">
        <v>859</v>
      </c>
      <c r="O345" t="s">
        <v>2529</v>
      </c>
      <c r="P345" t="s">
        <v>521</v>
      </c>
      <c r="Q345" t="s">
        <v>521</v>
      </c>
      <c r="R345">
        <v>0</v>
      </c>
      <c r="S345">
        <v>0</v>
      </c>
      <c r="T345" s="10">
        <v>45.191065999999999</v>
      </c>
      <c r="U345" s="10">
        <v>5.7243019999999998</v>
      </c>
      <c r="AD345" t="s">
        <v>2733</v>
      </c>
      <c r="AE345" t="s">
        <v>2737</v>
      </c>
    </row>
    <row r="346" spans="1:31" x14ac:dyDescent="0.3">
      <c r="A346" s="7">
        <v>46287</v>
      </c>
      <c r="B346" s="8">
        <v>0.25</v>
      </c>
      <c r="C346" s="8">
        <v>0.26041666666666669</v>
      </c>
      <c r="D346" s="8">
        <v>0</v>
      </c>
      <c r="E346" s="9">
        <v>0.25</v>
      </c>
      <c r="F346">
        <v>29</v>
      </c>
      <c r="G346" t="s">
        <v>859</v>
      </c>
      <c r="O346" t="s">
        <v>890</v>
      </c>
      <c r="P346" t="s">
        <v>817</v>
      </c>
      <c r="Q346" t="s">
        <v>817</v>
      </c>
      <c r="R346">
        <v>0</v>
      </c>
      <c r="S346">
        <v>0</v>
      </c>
      <c r="T346" s="10">
        <v>45.189878</v>
      </c>
      <c r="U346" s="10">
        <v>5.7218559999999998</v>
      </c>
      <c r="AD346" t="s">
        <v>2733</v>
      </c>
      <c r="AE346" t="s">
        <v>2734</v>
      </c>
    </row>
    <row r="347" spans="1:31" x14ac:dyDescent="0.3">
      <c r="A347" s="7">
        <v>46287</v>
      </c>
      <c r="B347" s="8">
        <v>0.16666666666666671</v>
      </c>
      <c r="C347" s="8">
        <v>0.18055555555555561</v>
      </c>
      <c r="D347" s="8">
        <v>0</v>
      </c>
      <c r="E347" s="9">
        <v>0.33</v>
      </c>
      <c r="F347">
        <v>65</v>
      </c>
      <c r="G347" t="s">
        <v>870</v>
      </c>
      <c r="O347" t="s">
        <v>3162</v>
      </c>
      <c r="P347" t="s">
        <v>366</v>
      </c>
      <c r="Q347" t="s">
        <v>3163</v>
      </c>
      <c r="R347">
        <v>0</v>
      </c>
      <c r="S347">
        <v>0</v>
      </c>
      <c r="T347" s="10">
        <v>45.181280000000001</v>
      </c>
      <c r="U347" s="10">
        <v>5.6889940000000001</v>
      </c>
      <c r="AD347" t="s">
        <v>2733</v>
      </c>
      <c r="AE347" t="s">
        <v>2734</v>
      </c>
    </row>
    <row r="348" spans="1:31" x14ac:dyDescent="0.3">
      <c r="A348" s="7">
        <v>46287</v>
      </c>
      <c r="B348" s="8">
        <v>0.16666666666666671</v>
      </c>
      <c r="C348" s="8">
        <v>0.1736111111111111</v>
      </c>
      <c r="D348" s="8">
        <v>0</v>
      </c>
      <c r="E348" s="9">
        <v>0.17</v>
      </c>
      <c r="F348">
        <v>29</v>
      </c>
      <c r="G348" t="s">
        <v>859</v>
      </c>
      <c r="H348" s="8"/>
      <c r="I348" s="8"/>
      <c r="L348" s="9"/>
      <c r="M348" s="9"/>
      <c r="N348" s="9"/>
      <c r="O348" t="s">
        <v>3196</v>
      </c>
      <c r="P348" t="s">
        <v>521</v>
      </c>
      <c r="Q348" t="s">
        <v>3197</v>
      </c>
      <c r="R348">
        <v>0</v>
      </c>
      <c r="S348">
        <v>0</v>
      </c>
      <c r="T348" s="10">
        <v>45.191065999999999</v>
      </c>
      <c r="U348" s="10">
        <v>5.7243019999999998</v>
      </c>
      <c r="AD348" t="s">
        <v>2733</v>
      </c>
      <c r="AE348" t="s">
        <v>2734</v>
      </c>
    </row>
    <row r="349" spans="1:31" x14ac:dyDescent="0.3">
      <c r="A349" s="7">
        <v>46287</v>
      </c>
      <c r="B349" s="8">
        <v>0.16666666666666671</v>
      </c>
      <c r="C349" s="8">
        <v>0.1736111111111111</v>
      </c>
      <c r="D349" s="8">
        <v>0</v>
      </c>
      <c r="E349" s="9">
        <v>0.17</v>
      </c>
      <c r="F349">
        <v>46</v>
      </c>
      <c r="G349" t="s">
        <v>963</v>
      </c>
      <c r="H349" s="8"/>
      <c r="I349" s="8"/>
      <c r="L349" s="9"/>
      <c r="M349" s="9"/>
      <c r="N349" s="9"/>
      <c r="O349" t="s">
        <v>3198</v>
      </c>
      <c r="P349" t="s">
        <v>176</v>
      </c>
      <c r="Q349" t="s">
        <v>3199</v>
      </c>
      <c r="R349">
        <v>0</v>
      </c>
      <c r="S349">
        <v>0</v>
      </c>
      <c r="T349" s="10">
        <v>45.179839999999999</v>
      </c>
      <c r="U349" s="10">
        <v>5.7082069999999998</v>
      </c>
      <c r="AD349" t="s">
        <v>2733</v>
      </c>
      <c r="AE349" t="s">
        <v>2734</v>
      </c>
    </row>
    <row r="350" spans="1:31" x14ac:dyDescent="0.3">
      <c r="A350" s="7">
        <v>46287</v>
      </c>
      <c r="B350" s="8">
        <v>0.33333333333333331</v>
      </c>
      <c r="C350" s="8">
        <v>0.3611111111111111</v>
      </c>
      <c r="D350" s="8">
        <v>0</v>
      </c>
      <c r="E350" s="9">
        <v>0.67</v>
      </c>
      <c r="F350">
        <v>20</v>
      </c>
      <c r="G350" t="s">
        <v>950</v>
      </c>
      <c r="H350" s="8"/>
      <c r="I350" s="8"/>
      <c r="L350" s="9"/>
      <c r="M350" s="9"/>
      <c r="N350" s="9"/>
      <c r="O350" t="s">
        <v>1692</v>
      </c>
      <c r="P350" t="s">
        <v>522</v>
      </c>
      <c r="Q350" t="s">
        <v>522</v>
      </c>
      <c r="R350">
        <v>0</v>
      </c>
      <c r="S350">
        <v>0</v>
      </c>
      <c r="T350" s="10">
        <v>45.177925000000002</v>
      </c>
      <c r="U350" s="10">
        <v>5.7241710000000001</v>
      </c>
      <c r="AD350" t="s">
        <v>2733</v>
      </c>
      <c r="AE350" t="s">
        <v>2737</v>
      </c>
    </row>
    <row r="351" spans="1:31" x14ac:dyDescent="0.3">
      <c r="A351" s="7">
        <v>46287</v>
      </c>
      <c r="B351" s="8">
        <v>0.16666666666666671</v>
      </c>
      <c r="C351" s="8">
        <v>0.18055555555555561</v>
      </c>
      <c r="D351" s="8">
        <v>0</v>
      </c>
      <c r="E351" s="9">
        <v>0.33</v>
      </c>
      <c r="F351">
        <v>65</v>
      </c>
      <c r="G351" t="s">
        <v>870</v>
      </c>
      <c r="O351" t="s">
        <v>3575</v>
      </c>
      <c r="P351" t="s">
        <v>676</v>
      </c>
      <c r="Q351" t="s">
        <v>2943</v>
      </c>
      <c r="R351">
        <v>0</v>
      </c>
      <c r="S351">
        <v>0</v>
      </c>
      <c r="T351" s="10">
        <v>45.17962</v>
      </c>
      <c r="U351" s="10">
        <v>5.691611</v>
      </c>
      <c r="AD351" t="s">
        <v>2733</v>
      </c>
      <c r="AE351" t="s">
        <v>2734</v>
      </c>
    </row>
    <row r="352" spans="1:31" x14ac:dyDescent="0.3">
      <c r="A352" s="7">
        <v>46287</v>
      </c>
      <c r="B352" s="8">
        <v>0.33333333333333331</v>
      </c>
      <c r="C352" s="8">
        <v>0.34722222222222221</v>
      </c>
      <c r="D352" s="8">
        <v>0</v>
      </c>
      <c r="E352" s="9">
        <v>0.33</v>
      </c>
      <c r="F352">
        <v>82</v>
      </c>
      <c r="G352" t="s">
        <v>954</v>
      </c>
      <c r="O352" t="s">
        <v>1772</v>
      </c>
      <c r="P352" t="s">
        <v>534</v>
      </c>
      <c r="Q352" t="s">
        <v>534</v>
      </c>
      <c r="R352">
        <v>0</v>
      </c>
      <c r="S352">
        <v>0</v>
      </c>
      <c r="T352" s="10">
        <v>45.173667999999999</v>
      </c>
      <c r="U352" s="10">
        <v>5.7084409999999997</v>
      </c>
      <c r="AD352" t="s">
        <v>2733</v>
      </c>
      <c r="AE352" t="s">
        <v>2737</v>
      </c>
    </row>
    <row r="353" spans="1:31" x14ac:dyDescent="0.3">
      <c r="A353" s="7">
        <v>46287</v>
      </c>
      <c r="B353" s="8">
        <v>0.34375</v>
      </c>
      <c r="C353" s="8">
        <v>0.35416666666666669</v>
      </c>
      <c r="D353" s="8">
        <v>0</v>
      </c>
      <c r="E353" s="9">
        <v>0.25</v>
      </c>
      <c r="F353">
        <v>13</v>
      </c>
      <c r="G353" t="s">
        <v>2730</v>
      </c>
      <c r="O353" t="s">
        <v>3207</v>
      </c>
      <c r="P353" t="s">
        <v>298</v>
      </c>
      <c r="Q353" t="s">
        <v>3208</v>
      </c>
      <c r="R353">
        <v>0</v>
      </c>
      <c r="S353">
        <v>0</v>
      </c>
      <c r="T353" s="10">
        <v>45.186909</v>
      </c>
      <c r="U353" s="10">
        <v>5.7276030000000002</v>
      </c>
      <c r="AD353" t="s">
        <v>2733</v>
      </c>
      <c r="AE353" t="s">
        <v>2737</v>
      </c>
    </row>
    <row r="354" spans="1:31" x14ac:dyDescent="0.3">
      <c r="A354" s="7">
        <v>46287</v>
      </c>
      <c r="B354" s="8">
        <v>0.33333333333333331</v>
      </c>
      <c r="C354" s="8">
        <v>0.34722222222222221</v>
      </c>
      <c r="D354" s="8">
        <v>0</v>
      </c>
      <c r="E354" s="9">
        <v>0.33</v>
      </c>
      <c r="F354">
        <v>49</v>
      </c>
      <c r="G354" t="s">
        <v>944</v>
      </c>
      <c r="O354" t="s">
        <v>2360</v>
      </c>
      <c r="P354" t="s">
        <v>191</v>
      </c>
      <c r="Q354" t="s">
        <v>191</v>
      </c>
      <c r="R354">
        <v>0</v>
      </c>
      <c r="S354">
        <v>0</v>
      </c>
      <c r="T354" s="10">
        <v>45.180351000000002</v>
      </c>
      <c r="U354" s="10">
        <v>5.7075740000000001</v>
      </c>
      <c r="AD354" t="s">
        <v>2733</v>
      </c>
      <c r="AE354" t="s">
        <v>2737</v>
      </c>
    </row>
    <row r="355" spans="1:31" x14ac:dyDescent="0.3">
      <c r="A355" s="7">
        <v>46287</v>
      </c>
      <c r="B355" s="8">
        <v>0.33333333333333331</v>
      </c>
      <c r="C355" s="8">
        <v>0.34722222222222221</v>
      </c>
      <c r="D355" s="8">
        <v>0</v>
      </c>
      <c r="E355" s="9">
        <v>0.33</v>
      </c>
      <c r="F355">
        <v>200</v>
      </c>
      <c r="G355" t="s">
        <v>949</v>
      </c>
      <c r="O355" t="s">
        <v>2563</v>
      </c>
      <c r="P355" t="s">
        <v>716</v>
      </c>
      <c r="Q355" t="s">
        <v>716</v>
      </c>
      <c r="R355">
        <v>0</v>
      </c>
      <c r="S355">
        <v>0</v>
      </c>
      <c r="T355" s="10">
        <v>45.145412999999998</v>
      </c>
      <c r="U355" s="10">
        <v>5.7440559999999996</v>
      </c>
      <c r="AD355" t="s">
        <v>2733</v>
      </c>
      <c r="AE355" t="s">
        <v>2737</v>
      </c>
    </row>
    <row r="356" spans="1:31" x14ac:dyDescent="0.3">
      <c r="A356" s="7">
        <v>46287</v>
      </c>
      <c r="B356" s="8">
        <v>0.40625</v>
      </c>
      <c r="C356" s="8">
        <v>0.41666666666666669</v>
      </c>
      <c r="D356" s="8">
        <v>0</v>
      </c>
      <c r="E356" s="9">
        <v>0.25</v>
      </c>
      <c r="F356">
        <v>39</v>
      </c>
      <c r="G356" t="s">
        <v>961</v>
      </c>
      <c r="H356" s="8">
        <v>0.38541666666666669</v>
      </c>
      <c r="I356" s="8">
        <v>0.38541666666666669</v>
      </c>
      <c r="O356" t="s">
        <v>2644</v>
      </c>
      <c r="P356" t="s">
        <v>301</v>
      </c>
      <c r="Q356" t="s">
        <v>301</v>
      </c>
      <c r="R356">
        <v>1</v>
      </c>
      <c r="S356">
        <v>0</v>
      </c>
      <c r="T356" s="10">
        <v>45.180677000000003</v>
      </c>
      <c r="U356" s="10">
        <v>5.7244840000000003</v>
      </c>
      <c r="AD356" t="s">
        <v>2733</v>
      </c>
      <c r="AE356" t="s">
        <v>2737</v>
      </c>
    </row>
    <row r="357" spans="1:31" x14ac:dyDescent="0.3">
      <c r="A357" s="7">
        <v>46287</v>
      </c>
      <c r="B357" s="8">
        <v>0.3125</v>
      </c>
      <c r="C357" s="8">
        <v>0.35416666666666669</v>
      </c>
      <c r="D357" s="8">
        <v>0</v>
      </c>
      <c r="E357" s="9">
        <v>1</v>
      </c>
      <c r="F357">
        <v>83</v>
      </c>
      <c r="G357" t="s">
        <v>975</v>
      </c>
      <c r="H357" s="8">
        <v>0.33680555555555558</v>
      </c>
      <c r="I357" s="8">
        <v>0.4</v>
      </c>
      <c r="L357">
        <v>1.52</v>
      </c>
      <c r="M357">
        <v>1.52</v>
      </c>
      <c r="N357">
        <v>0.52</v>
      </c>
      <c r="O357" t="s">
        <v>1930</v>
      </c>
      <c r="P357" t="s">
        <v>421</v>
      </c>
      <c r="Q357" t="s">
        <v>1932</v>
      </c>
      <c r="R357">
        <v>0</v>
      </c>
      <c r="S357">
        <v>0</v>
      </c>
      <c r="T357" s="10">
        <v>45.362363000000002</v>
      </c>
      <c r="U357" s="10">
        <v>5.598376</v>
      </c>
      <c r="AD357" t="s">
        <v>2733</v>
      </c>
      <c r="AE357" t="s">
        <v>2737</v>
      </c>
    </row>
    <row r="358" spans="1:31" x14ac:dyDescent="0.3">
      <c r="A358" s="7">
        <v>46287</v>
      </c>
      <c r="B358" s="8">
        <v>0.33333333333333331</v>
      </c>
      <c r="C358" s="8">
        <v>0.3611111111111111</v>
      </c>
      <c r="D358" s="8">
        <v>0</v>
      </c>
      <c r="E358" s="9">
        <v>0.67</v>
      </c>
      <c r="F358">
        <v>76</v>
      </c>
      <c r="G358" t="s">
        <v>863</v>
      </c>
      <c r="O358" t="s">
        <v>2636</v>
      </c>
      <c r="P358" t="s">
        <v>515</v>
      </c>
      <c r="Q358" t="s">
        <v>515</v>
      </c>
      <c r="R358">
        <v>0</v>
      </c>
      <c r="S358">
        <v>0</v>
      </c>
      <c r="T358" s="10">
        <v>45.19182</v>
      </c>
      <c r="U358" s="10">
        <v>5.7187340000000004</v>
      </c>
      <c r="AD358" t="s">
        <v>2733</v>
      </c>
      <c r="AE358" t="s">
        <v>2737</v>
      </c>
    </row>
    <row r="359" spans="1:31" x14ac:dyDescent="0.3">
      <c r="A359" s="7">
        <v>46287</v>
      </c>
      <c r="B359" s="8">
        <v>0.33333333333333331</v>
      </c>
      <c r="C359" s="8">
        <v>0.47222222222222221</v>
      </c>
      <c r="D359" s="8">
        <v>0</v>
      </c>
      <c r="E359" s="9">
        <v>3.33</v>
      </c>
      <c r="F359">
        <v>52</v>
      </c>
      <c r="G359" t="s">
        <v>847</v>
      </c>
      <c r="O359" t="s">
        <v>2007</v>
      </c>
      <c r="P359" t="s">
        <v>398</v>
      </c>
      <c r="Q359" t="s">
        <v>398</v>
      </c>
      <c r="R359">
        <v>0</v>
      </c>
      <c r="S359">
        <v>0</v>
      </c>
      <c r="T359" s="10">
        <v>45.164098000000003</v>
      </c>
      <c r="U359" s="10">
        <v>5.7531749999999997</v>
      </c>
      <c r="AD359" t="s">
        <v>2733</v>
      </c>
      <c r="AE359" t="s">
        <v>2737</v>
      </c>
    </row>
    <row r="360" spans="1:31" x14ac:dyDescent="0.3">
      <c r="A360" s="7">
        <v>46287</v>
      </c>
      <c r="B360" s="8">
        <v>0.33333333333333331</v>
      </c>
      <c r="C360" s="8">
        <v>0.3611111111111111</v>
      </c>
      <c r="D360" s="8">
        <v>0</v>
      </c>
      <c r="E360" s="9">
        <v>0.67</v>
      </c>
      <c r="F360">
        <v>15</v>
      </c>
      <c r="G360" t="s">
        <v>956</v>
      </c>
      <c r="O360" t="s">
        <v>1283</v>
      </c>
      <c r="P360" t="s">
        <v>251</v>
      </c>
      <c r="Q360" t="s">
        <v>251</v>
      </c>
      <c r="R360">
        <v>0</v>
      </c>
      <c r="S360">
        <v>0</v>
      </c>
      <c r="T360" s="10">
        <v>45.179178999999998</v>
      </c>
      <c r="U360" s="10">
        <v>5.742216</v>
      </c>
      <c r="AD360" t="s">
        <v>2733</v>
      </c>
      <c r="AE360" t="s">
        <v>2737</v>
      </c>
    </row>
    <row r="361" spans="1:31" x14ac:dyDescent="0.3">
      <c r="A361" s="7">
        <v>46287</v>
      </c>
      <c r="B361" s="8">
        <v>0.33333333333333331</v>
      </c>
      <c r="C361" s="8">
        <v>0.37847222222222221</v>
      </c>
      <c r="D361" s="8">
        <v>0</v>
      </c>
      <c r="E361" s="9">
        <v>1.08</v>
      </c>
      <c r="F361">
        <v>230</v>
      </c>
      <c r="G361" t="s">
        <v>974</v>
      </c>
      <c r="O361" t="s">
        <v>2486</v>
      </c>
      <c r="P361" t="s">
        <v>80</v>
      </c>
      <c r="Q361" t="s">
        <v>80</v>
      </c>
      <c r="R361">
        <v>0</v>
      </c>
      <c r="S361">
        <v>0</v>
      </c>
      <c r="T361" s="10">
        <v>45.188167999999997</v>
      </c>
      <c r="U361" s="10">
        <v>5.7248919999999996</v>
      </c>
      <c r="AD361" t="s">
        <v>2733</v>
      </c>
      <c r="AE361" t="s">
        <v>2737</v>
      </c>
    </row>
    <row r="362" spans="1:31" x14ac:dyDescent="0.3">
      <c r="A362" s="7">
        <v>46287</v>
      </c>
      <c r="B362" s="8">
        <v>0.16666666666666671</v>
      </c>
      <c r="C362" s="8">
        <v>0.1736111111111111</v>
      </c>
      <c r="D362" s="8">
        <v>0</v>
      </c>
      <c r="E362" s="9">
        <v>0.17</v>
      </c>
      <c r="F362">
        <v>230</v>
      </c>
      <c r="G362" t="s">
        <v>974</v>
      </c>
      <c r="O362" t="s">
        <v>3063</v>
      </c>
      <c r="P362" t="s">
        <v>80</v>
      </c>
      <c r="Q362" t="s">
        <v>3064</v>
      </c>
      <c r="R362">
        <v>0</v>
      </c>
      <c r="S362">
        <v>0</v>
      </c>
      <c r="T362" s="10">
        <v>45.188167999999997</v>
      </c>
      <c r="U362" s="10">
        <v>5.7248919999999996</v>
      </c>
      <c r="AD362" t="s">
        <v>2733</v>
      </c>
      <c r="AE362" t="s">
        <v>2734</v>
      </c>
    </row>
    <row r="363" spans="1:31" x14ac:dyDescent="0.3">
      <c r="A363" s="7">
        <v>46287</v>
      </c>
      <c r="B363" s="8">
        <v>0.29166666666666669</v>
      </c>
      <c r="C363" s="8">
        <v>0.2986111111111111</v>
      </c>
      <c r="D363" s="8">
        <v>0</v>
      </c>
      <c r="E363" s="9">
        <v>0.17</v>
      </c>
      <c r="F363">
        <v>29</v>
      </c>
      <c r="G363" t="s">
        <v>859</v>
      </c>
      <c r="O363" t="s">
        <v>3196</v>
      </c>
      <c r="P363" t="s">
        <v>521</v>
      </c>
      <c r="Q363" t="s">
        <v>3197</v>
      </c>
      <c r="R363">
        <v>0</v>
      </c>
      <c r="S363">
        <v>0</v>
      </c>
      <c r="T363" s="10">
        <v>45.191065999999999</v>
      </c>
      <c r="U363" s="10">
        <v>5.7243019999999998</v>
      </c>
      <c r="AD363" t="s">
        <v>2733</v>
      </c>
      <c r="AE363" t="s">
        <v>2734</v>
      </c>
    </row>
    <row r="364" spans="1:31" x14ac:dyDescent="0.3">
      <c r="A364" s="7">
        <v>46287</v>
      </c>
      <c r="B364" s="8">
        <v>0.2638888888888889</v>
      </c>
      <c r="C364" s="8">
        <v>0.27777777777777779</v>
      </c>
      <c r="D364" s="8">
        <v>0</v>
      </c>
      <c r="E364" s="9">
        <v>0.33</v>
      </c>
      <c r="F364">
        <v>39</v>
      </c>
      <c r="G364" t="s">
        <v>961</v>
      </c>
      <c r="H364" s="8">
        <v>0.31319444444444439</v>
      </c>
      <c r="I364" s="8">
        <v>0.56666666666666665</v>
      </c>
      <c r="L364">
        <v>6.08</v>
      </c>
      <c r="M364">
        <v>6.08</v>
      </c>
      <c r="N364">
        <v>5.75</v>
      </c>
      <c r="O364" t="s">
        <v>2916</v>
      </c>
      <c r="P364" t="s">
        <v>562</v>
      </c>
      <c r="Q364" t="s">
        <v>2917</v>
      </c>
      <c r="R364">
        <v>1</v>
      </c>
      <c r="S364">
        <v>0</v>
      </c>
      <c r="T364" s="10">
        <v>45.166173999999998</v>
      </c>
      <c r="U364" s="10">
        <v>5.7258250000000004</v>
      </c>
      <c r="AD364" t="s">
        <v>2733</v>
      </c>
      <c r="AE364" t="s">
        <v>2734</v>
      </c>
    </row>
    <row r="365" spans="1:31" x14ac:dyDescent="0.3">
      <c r="A365" s="7">
        <v>46287</v>
      </c>
      <c r="B365" s="8">
        <v>0.16666666666666671</v>
      </c>
      <c r="C365" s="8">
        <v>0.1736111111111111</v>
      </c>
      <c r="D365" s="8">
        <v>0</v>
      </c>
      <c r="E365" s="9">
        <v>0.17</v>
      </c>
      <c r="F365">
        <v>76</v>
      </c>
      <c r="G365" t="s">
        <v>863</v>
      </c>
      <c r="O365" t="s">
        <v>3069</v>
      </c>
      <c r="P365" t="s">
        <v>699</v>
      </c>
      <c r="Q365" t="s">
        <v>3070</v>
      </c>
      <c r="R365">
        <v>0</v>
      </c>
      <c r="S365">
        <v>0</v>
      </c>
      <c r="T365" s="10">
        <v>45.193389000000003</v>
      </c>
      <c r="U365" s="10">
        <v>5.7156229999999999</v>
      </c>
      <c r="AD365" t="s">
        <v>2733</v>
      </c>
      <c r="AE365" t="s">
        <v>2734</v>
      </c>
    </row>
    <row r="366" spans="1:31" x14ac:dyDescent="0.3">
      <c r="A366" s="7">
        <v>46287</v>
      </c>
      <c r="B366" s="8">
        <v>0.33333333333333331</v>
      </c>
      <c r="C366" s="8">
        <v>0.375</v>
      </c>
      <c r="D366" s="8">
        <v>0</v>
      </c>
      <c r="E366" s="9">
        <v>1</v>
      </c>
      <c r="F366">
        <v>28</v>
      </c>
      <c r="G366" t="s">
        <v>914</v>
      </c>
      <c r="H366" s="8">
        <v>0.29930555555555549</v>
      </c>
      <c r="I366" s="8">
        <v>0.36666666666666659</v>
      </c>
      <c r="L366">
        <v>1.62</v>
      </c>
      <c r="M366">
        <v>1.62</v>
      </c>
      <c r="N366">
        <v>0.62</v>
      </c>
      <c r="O366" t="s">
        <v>2374</v>
      </c>
      <c r="P366" t="s">
        <v>781</v>
      </c>
      <c r="Q366" t="s">
        <v>781</v>
      </c>
      <c r="R366">
        <v>0</v>
      </c>
      <c r="S366">
        <v>0</v>
      </c>
      <c r="T366" s="10">
        <v>45.187779999999997</v>
      </c>
      <c r="U366" s="10">
        <v>5.6920270000000004</v>
      </c>
      <c r="AD366" t="s">
        <v>2733</v>
      </c>
      <c r="AE366" t="s">
        <v>2737</v>
      </c>
    </row>
    <row r="367" spans="1:31" x14ac:dyDescent="0.3">
      <c r="A367" s="7">
        <v>46287</v>
      </c>
      <c r="B367" s="8">
        <v>0.16666666666666671</v>
      </c>
      <c r="C367" s="8">
        <v>0.18055555555555561</v>
      </c>
      <c r="D367" s="8">
        <v>0</v>
      </c>
      <c r="E367" s="9">
        <v>0.33</v>
      </c>
      <c r="F367">
        <v>74</v>
      </c>
      <c r="G367" t="s">
        <v>892</v>
      </c>
      <c r="O367" t="s">
        <v>3072</v>
      </c>
      <c r="P367" t="s">
        <v>364</v>
      </c>
      <c r="Q367" t="s">
        <v>3073</v>
      </c>
      <c r="R367">
        <v>0</v>
      </c>
      <c r="S367">
        <v>0</v>
      </c>
      <c r="T367" s="10">
        <v>45.187527000000003</v>
      </c>
      <c r="U367" s="10">
        <v>5.7106579999999996</v>
      </c>
      <c r="AD367" t="s">
        <v>2733</v>
      </c>
      <c r="AE367" t="s">
        <v>2734</v>
      </c>
    </row>
    <row r="368" spans="1:31" x14ac:dyDescent="0.3">
      <c r="A368" s="7">
        <v>46287</v>
      </c>
      <c r="B368" s="8">
        <v>0.29166666666666669</v>
      </c>
      <c r="C368" s="8">
        <v>0.2986111111111111</v>
      </c>
      <c r="D368" s="8">
        <v>0</v>
      </c>
      <c r="E368" s="9">
        <v>0.17</v>
      </c>
      <c r="F368">
        <v>51</v>
      </c>
      <c r="G368" t="s">
        <v>851</v>
      </c>
      <c r="H368" s="8"/>
      <c r="I368" s="8"/>
      <c r="L368" s="9"/>
      <c r="M368" s="9"/>
      <c r="N368" s="9"/>
      <c r="O368" t="s">
        <v>850</v>
      </c>
      <c r="P368" t="s">
        <v>630</v>
      </c>
      <c r="Q368" t="s">
        <v>3213</v>
      </c>
      <c r="R368">
        <v>0</v>
      </c>
      <c r="S368">
        <v>0</v>
      </c>
      <c r="T368" s="10">
        <v>45.362712999999999</v>
      </c>
      <c r="U368" s="10">
        <v>5.5913490000000001</v>
      </c>
      <c r="AD368" t="s">
        <v>2733</v>
      </c>
      <c r="AE368" t="s">
        <v>2734</v>
      </c>
    </row>
    <row r="369" spans="1:31" x14ac:dyDescent="0.3">
      <c r="A369" s="7">
        <v>46287</v>
      </c>
      <c r="B369" s="8">
        <v>0.29166666666666669</v>
      </c>
      <c r="C369" s="8">
        <v>0.2986111111111111</v>
      </c>
      <c r="D369" s="8">
        <v>0</v>
      </c>
      <c r="E369" s="9">
        <v>0.17</v>
      </c>
      <c r="F369">
        <v>46</v>
      </c>
      <c r="G369" t="s">
        <v>963</v>
      </c>
      <c r="O369" t="s">
        <v>3198</v>
      </c>
      <c r="P369" t="s">
        <v>176</v>
      </c>
      <c r="Q369" t="s">
        <v>3199</v>
      </c>
      <c r="R369">
        <v>0</v>
      </c>
      <c r="S369">
        <v>0</v>
      </c>
      <c r="T369" s="10">
        <v>45.179839999999999</v>
      </c>
      <c r="U369" s="10">
        <v>5.7082069999999998</v>
      </c>
      <c r="AD369" t="s">
        <v>2733</v>
      </c>
      <c r="AE369" t="s">
        <v>2734</v>
      </c>
    </row>
    <row r="370" spans="1:31" x14ac:dyDescent="0.3">
      <c r="A370" s="7">
        <v>46287</v>
      </c>
      <c r="B370" s="8">
        <v>0.23958333333333329</v>
      </c>
      <c r="C370" s="8">
        <v>0.28472222222222221</v>
      </c>
      <c r="D370" s="8">
        <v>0</v>
      </c>
      <c r="E370" s="9">
        <v>1.08</v>
      </c>
      <c r="F370">
        <v>103</v>
      </c>
      <c r="G370" t="s">
        <v>962</v>
      </c>
      <c r="H370" s="8">
        <v>0.33888888888888891</v>
      </c>
      <c r="I370" s="8">
        <v>0.39513888888888887</v>
      </c>
      <c r="L370">
        <v>1.35</v>
      </c>
      <c r="M370">
        <v>1.35</v>
      </c>
      <c r="N370">
        <v>0.27</v>
      </c>
      <c r="O370" t="s">
        <v>1725</v>
      </c>
      <c r="P370" t="s">
        <v>471</v>
      </c>
      <c r="Q370" t="s">
        <v>471</v>
      </c>
      <c r="R370">
        <v>0</v>
      </c>
      <c r="S370">
        <v>0</v>
      </c>
      <c r="T370" s="10">
        <v>45.334660999999997</v>
      </c>
      <c r="U370" s="10">
        <v>5.6211659999999997</v>
      </c>
      <c r="AD370" t="s">
        <v>2733</v>
      </c>
      <c r="AE370" t="s">
        <v>2737</v>
      </c>
    </row>
    <row r="371" spans="1:31" x14ac:dyDescent="0.3">
      <c r="A371" s="7">
        <v>46287</v>
      </c>
      <c r="B371" s="8">
        <v>0.29166666666666669</v>
      </c>
      <c r="C371" s="8">
        <v>0.2986111111111111</v>
      </c>
      <c r="D371" s="8">
        <v>0</v>
      </c>
      <c r="E371" s="9">
        <v>0.17</v>
      </c>
      <c r="F371">
        <v>210</v>
      </c>
      <c r="G371" t="s">
        <v>905</v>
      </c>
      <c r="Q371" t="s">
        <v>3216</v>
      </c>
      <c r="R371">
        <v>0</v>
      </c>
      <c r="S371">
        <v>0</v>
      </c>
      <c r="T371" s="10">
        <v>45.179605000000002</v>
      </c>
      <c r="U371" s="10">
        <v>5.7066030000000003</v>
      </c>
    </row>
    <row r="372" spans="1:31" x14ac:dyDescent="0.3">
      <c r="A372" s="7">
        <v>46287</v>
      </c>
      <c r="B372" s="8">
        <v>0.33333333333333331</v>
      </c>
      <c r="C372" s="8">
        <v>0.4236111111111111</v>
      </c>
      <c r="D372" s="8">
        <v>0</v>
      </c>
      <c r="E372" s="9">
        <v>2.17</v>
      </c>
      <c r="F372">
        <v>16</v>
      </c>
      <c r="G372" t="s">
        <v>853</v>
      </c>
      <c r="O372" t="s">
        <v>3223</v>
      </c>
      <c r="P372" t="s">
        <v>381</v>
      </c>
      <c r="Q372" t="s">
        <v>381</v>
      </c>
      <c r="R372">
        <v>0</v>
      </c>
      <c r="S372">
        <v>0</v>
      </c>
      <c r="T372" s="10">
        <v>45.147682000000003</v>
      </c>
      <c r="U372" s="10">
        <v>5.7162199999999999</v>
      </c>
      <c r="AD372" t="s">
        <v>2733</v>
      </c>
      <c r="AE372" t="s">
        <v>2737</v>
      </c>
    </row>
    <row r="373" spans="1:31" x14ac:dyDescent="0.3">
      <c r="A373" s="7">
        <v>46287</v>
      </c>
      <c r="B373" s="8">
        <v>0.33333333333333331</v>
      </c>
      <c r="C373" s="8">
        <v>0.34375</v>
      </c>
      <c r="D373" s="8">
        <v>0</v>
      </c>
      <c r="E373" s="9">
        <v>0.25</v>
      </c>
      <c r="F373">
        <v>13</v>
      </c>
      <c r="G373" t="s">
        <v>2730</v>
      </c>
      <c r="O373" t="s">
        <v>1740</v>
      </c>
      <c r="P373" t="s">
        <v>529</v>
      </c>
      <c r="Q373" t="s">
        <v>529</v>
      </c>
      <c r="R373">
        <v>0</v>
      </c>
      <c r="S373">
        <v>0</v>
      </c>
      <c r="T373" s="10">
        <v>45.177917000000001</v>
      </c>
      <c r="U373" s="10">
        <v>5.7286510000000002</v>
      </c>
      <c r="AD373" t="s">
        <v>2733</v>
      </c>
      <c r="AE373" t="s">
        <v>2737</v>
      </c>
    </row>
    <row r="374" spans="1:31" x14ac:dyDescent="0.3">
      <c r="A374" s="7">
        <v>46287</v>
      </c>
      <c r="B374" s="8">
        <v>0.16666666666666671</v>
      </c>
      <c r="C374" s="8">
        <v>0.18055555555555561</v>
      </c>
      <c r="D374" s="8">
        <v>0</v>
      </c>
      <c r="E374" s="9">
        <v>0.33</v>
      </c>
      <c r="F374">
        <v>101</v>
      </c>
      <c r="G374" t="s">
        <v>945</v>
      </c>
      <c r="O374" t="s">
        <v>2753</v>
      </c>
      <c r="P374" t="s">
        <v>91</v>
      </c>
      <c r="Q374" t="s">
        <v>2754</v>
      </c>
      <c r="R374">
        <v>0</v>
      </c>
      <c r="S374">
        <v>0</v>
      </c>
      <c r="T374" s="10">
        <v>45.189203999999997</v>
      </c>
      <c r="U374" s="10">
        <v>5.6898710000000001</v>
      </c>
      <c r="AD374" t="s">
        <v>2733</v>
      </c>
      <c r="AE374" t="s">
        <v>2734</v>
      </c>
    </row>
    <row r="375" spans="1:31" x14ac:dyDescent="0.3">
      <c r="A375" s="7">
        <v>46287</v>
      </c>
      <c r="B375" s="8">
        <v>0.16666666666666671</v>
      </c>
      <c r="C375" s="8">
        <v>0.1736111111111111</v>
      </c>
      <c r="D375" s="8">
        <v>0</v>
      </c>
      <c r="E375" s="9">
        <v>0.17</v>
      </c>
      <c r="F375">
        <v>43</v>
      </c>
      <c r="G375" t="s">
        <v>849</v>
      </c>
      <c r="O375" t="s">
        <v>848</v>
      </c>
      <c r="P375" t="s">
        <v>669</v>
      </c>
      <c r="Q375" t="s">
        <v>3071</v>
      </c>
      <c r="R375">
        <v>0</v>
      </c>
      <c r="S375">
        <v>0</v>
      </c>
      <c r="T375" s="10">
        <v>45.229419</v>
      </c>
      <c r="U375" s="10">
        <v>5.6816570000000004</v>
      </c>
      <c r="AD375" t="s">
        <v>2733</v>
      </c>
      <c r="AE375" t="s">
        <v>2734</v>
      </c>
    </row>
    <row r="376" spans="1:31" x14ac:dyDescent="0.3">
      <c r="A376" s="7">
        <v>46287</v>
      </c>
      <c r="B376" s="8">
        <v>0.33333333333333331</v>
      </c>
      <c r="C376" s="8">
        <v>0.37847222222222221</v>
      </c>
      <c r="D376" s="8">
        <v>0</v>
      </c>
      <c r="E376" s="9">
        <v>1.08</v>
      </c>
      <c r="F376">
        <v>52</v>
      </c>
      <c r="G376" t="s">
        <v>847</v>
      </c>
      <c r="O376" t="s">
        <v>2599</v>
      </c>
      <c r="P376" t="s">
        <v>370</v>
      </c>
      <c r="Q376" t="s">
        <v>370</v>
      </c>
      <c r="R376">
        <v>0</v>
      </c>
      <c r="S376">
        <v>0</v>
      </c>
      <c r="T376" s="10">
        <v>45.187213</v>
      </c>
      <c r="U376" s="10">
        <v>5.7183970000000004</v>
      </c>
      <c r="AD376" t="s">
        <v>2733</v>
      </c>
      <c r="AE376" t="s">
        <v>2737</v>
      </c>
    </row>
    <row r="377" spans="1:31" x14ac:dyDescent="0.3">
      <c r="A377" s="7">
        <v>46287</v>
      </c>
      <c r="B377" s="8">
        <v>0.16666666666666671</v>
      </c>
      <c r="C377" s="8">
        <v>0.18055555555555561</v>
      </c>
      <c r="D377" s="8">
        <v>0</v>
      </c>
      <c r="E377" s="9">
        <v>0.33</v>
      </c>
      <c r="F377">
        <v>49</v>
      </c>
      <c r="G377" t="s">
        <v>944</v>
      </c>
      <c r="O377" t="s">
        <v>2769</v>
      </c>
      <c r="P377" t="s">
        <v>202</v>
      </c>
      <c r="Q377" t="s">
        <v>2770</v>
      </c>
      <c r="R377">
        <v>0</v>
      </c>
      <c r="S377">
        <v>0</v>
      </c>
      <c r="T377" s="10">
        <v>45.190215999999999</v>
      </c>
      <c r="U377" s="10">
        <v>5.7257730000000002</v>
      </c>
      <c r="AD377" t="s">
        <v>2733</v>
      </c>
      <c r="AE377" t="s">
        <v>2734</v>
      </c>
    </row>
    <row r="378" spans="1:31" x14ac:dyDescent="0.3">
      <c r="A378" s="7">
        <v>46287</v>
      </c>
      <c r="B378" s="8">
        <v>0.16666666666666671</v>
      </c>
      <c r="C378" s="8">
        <v>0.18055555555555561</v>
      </c>
      <c r="D378" s="8">
        <v>0</v>
      </c>
      <c r="E378" s="9">
        <v>0.33</v>
      </c>
      <c r="F378">
        <v>72</v>
      </c>
      <c r="G378" t="s">
        <v>978</v>
      </c>
      <c r="O378" t="s">
        <v>3240</v>
      </c>
      <c r="P378" t="s">
        <v>410</v>
      </c>
      <c r="Q378" t="s">
        <v>3241</v>
      </c>
      <c r="R378">
        <v>0</v>
      </c>
      <c r="S378">
        <v>0</v>
      </c>
      <c r="T378" s="10">
        <v>45.565835999999997</v>
      </c>
      <c r="U378" s="10">
        <v>5.8936609999999998</v>
      </c>
      <c r="AD378" t="s">
        <v>2733</v>
      </c>
      <c r="AE378" t="s">
        <v>2734</v>
      </c>
    </row>
    <row r="379" spans="1:31" x14ac:dyDescent="0.3">
      <c r="A379" s="7">
        <v>46287</v>
      </c>
      <c r="B379" s="8">
        <v>0.33333333333333331</v>
      </c>
      <c r="C379" s="8">
        <v>0.375</v>
      </c>
      <c r="D379" s="8">
        <v>0</v>
      </c>
      <c r="E379" s="9">
        <v>1</v>
      </c>
      <c r="F379">
        <v>101</v>
      </c>
      <c r="G379" t="s">
        <v>945</v>
      </c>
      <c r="H379" s="8"/>
      <c r="I379" s="8"/>
      <c r="L379" s="9"/>
      <c r="M379" s="9"/>
      <c r="N379" s="9"/>
      <c r="O379" t="s">
        <v>1302</v>
      </c>
      <c r="P379" t="s">
        <v>86</v>
      </c>
      <c r="Q379" t="s">
        <v>3524</v>
      </c>
      <c r="R379">
        <v>0</v>
      </c>
      <c r="S379">
        <v>0</v>
      </c>
      <c r="T379" s="10">
        <v>45.191657999999997</v>
      </c>
      <c r="U379" s="10">
        <v>5.722899</v>
      </c>
      <c r="AD379" t="s">
        <v>2733</v>
      </c>
      <c r="AE379" t="s">
        <v>2737</v>
      </c>
    </row>
    <row r="380" spans="1:31" x14ac:dyDescent="0.3">
      <c r="A380" s="7">
        <v>46287</v>
      </c>
      <c r="B380" s="8">
        <v>0.33333333333333331</v>
      </c>
      <c r="C380" s="8">
        <v>0.37847222222222221</v>
      </c>
      <c r="D380" s="8">
        <v>0</v>
      </c>
      <c r="E380" s="9">
        <v>1.08</v>
      </c>
      <c r="F380">
        <v>201</v>
      </c>
      <c r="G380" t="s">
        <v>946</v>
      </c>
      <c r="O380" t="s">
        <v>1859</v>
      </c>
      <c r="P380" t="s">
        <v>538</v>
      </c>
      <c r="Q380" t="s">
        <v>1860</v>
      </c>
      <c r="R380">
        <v>0</v>
      </c>
      <c r="S380">
        <v>0</v>
      </c>
      <c r="T380" s="10">
        <v>45.202514999999998</v>
      </c>
      <c r="U380" s="10">
        <v>5.7046400000000004</v>
      </c>
      <c r="AD380" t="s">
        <v>2733</v>
      </c>
      <c r="AE380" t="s">
        <v>2737</v>
      </c>
    </row>
    <row r="381" spans="1:31" x14ac:dyDescent="0.3">
      <c r="A381" s="7">
        <v>46287</v>
      </c>
      <c r="B381" s="8">
        <v>0.16666666666666671</v>
      </c>
      <c r="C381" s="8">
        <v>0.18055555555555561</v>
      </c>
      <c r="D381" s="8">
        <v>0</v>
      </c>
      <c r="E381" s="9">
        <v>0.33</v>
      </c>
      <c r="F381">
        <v>12</v>
      </c>
      <c r="G381" t="s">
        <v>952</v>
      </c>
      <c r="O381" t="s">
        <v>874</v>
      </c>
      <c r="P381" t="s">
        <v>807</v>
      </c>
      <c r="Q381" t="s">
        <v>3094</v>
      </c>
      <c r="R381">
        <v>0</v>
      </c>
      <c r="S381">
        <v>0</v>
      </c>
      <c r="T381" s="10">
        <v>45.185158000000001</v>
      </c>
      <c r="U381" s="10">
        <v>5.7167779999999997</v>
      </c>
      <c r="AD381" t="s">
        <v>2733</v>
      </c>
      <c r="AE381" t="s">
        <v>2734</v>
      </c>
    </row>
    <row r="382" spans="1:31" x14ac:dyDescent="0.3">
      <c r="A382" s="7">
        <v>46287</v>
      </c>
      <c r="B382" s="8">
        <v>0.16666666666666671</v>
      </c>
      <c r="C382" s="8">
        <v>0.18055555555555561</v>
      </c>
      <c r="D382" s="8">
        <v>0</v>
      </c>
      <c r="E382" s="9">
        <v>0.33</v>
      </c>
      <c r="F382">
        <v>20</v>
      </c>
      <c r="G382" t="s">
        <v>950</v>
      </c>
      <c r="H382" s="8"/>
      <c r="I382" s="8"/>
      <c r="L382" s="9"/>
      <c r="M382" s="9"/>
      <c r="N382" s="9"/>
      <c r="O382" t="s">
        <v>3092</v>
      </c>
      <c r="P382" t="s">
        <v>105</v>
      </c>
      <c r="Q382" t="s">
        <v>3093</v>
      </c>
      <c r="R382">
        <v>0</v>
      </c>
      <c r="S382">
        <v>0</v>
      </c>
      <c r="T382" s="10">
        <v>45.189875000000001</v>
      </c>
      <c r="U382" s="10">
        <v>5.7246810000000004</v>
      </c>
      <c r="AD382" t="s">
        <v>2733</v>
      </c>
      <c r="AE382" t="s">
        <v>2734</v>
      </c>
    </row>
    <row r="383" spans="1:31" x14ac:dyDescent="0.3">
      <c r="A383" s="7">
        <v>46287</v>
      </c>
      <c r="B383" s="8">
        <v>0.16666666666666671</v>
      </c>
      <c r="C383" s="8">
        <v>0.18055555555555561</v>
      </c>
      <c r="D383" s="8">
        <v>0</v>
      </c>
      <c r="E383" s="9">
        <v>0.33</v>
      </c>
      <c r="F383">
        <v>200</v>
      </c>
      <c r="G383" t="s">
        <v>949</v>
      </c>
      <c r="O383" t="s">
        <v>2791</v>
      </c>
      <c r="P383" t="s">
        <v>333</v>
      </c>
      <c r="Q383" t="s">
        <v>2792</v>
      </c>
      <c r="R383">
        <v>0</v>
      </c>
      <c r="S383">
        <v>0</v>
      </c>
      <c r="T383" s="10">
        <v>45.177658000000001</v>
      </c>
      <c r="U383" s="10">
        <v>5.7674839999999996</v>
      </c>
      <c r="AD383" t="s">
        <v>2733</v>
      </c>
      <c r="AE383" t="s">
        <v>2734</v>
      </c>
    </row>
    <row r="384" spans="1:31" x14ac:dyDescent="0.3">
      <c r="A384" s="7">
        <v>46287</v>
      </c>
      <c r="B384" s="8">
        <v>0.16666666666666671</v>
      </c>
      <c r="C384" s="8">
        <v>0.18055555555555561</v>
      </c>
      <c r="D384" s="8">
        <v>0</v>
      </c>
      <c r="E384" s="9">
        <v>0.33</v>
      </c>
      <c r="F384">
        <v>61</v>
      </c>
      <c r="G384" t="s">
        <v>886</v>
      </c>
      <c r="O384" t="s">
        <v>3097</v>
      </c>
      <c r="P384" t="s">
        <v>161</v>
      </c>
      <c r="Q384" t="s">
        <v>3098</v>
      </c>
      <c r="R384">
        <v>0</v>
      </c>
      <c r="S384">
        <v>0</v>
      </c>
      <c r="T384" s="10">
        <v>45.174452000000002</v>
      </c>
      <c r="U384" s="10">
        <v>5.7284119999999996</v>
      </c>
      <c r="AD384" t="s">
        <v>2733</v>
      </c>
      <c r="AE384" t="s">
        <v>2734</v>
      </c>
    </row>
    <row r="385" spans="1:31" x14ac:dyDescent="0.3">
      <c r="A385" s="7">
        <v>46287</v>
      </c>
      <c r="B385" s="8">
        <v>0.29166666666666669</v>
      </c>
      <c r="C385" s="8">
        <v>0.2986111111111111</v>
      </c>
      <c r="D385" s="8">
        <v>0</v>
      </c>
      <c r="E385" s="9">
        <v>0.17</v>
      </c>
      <c r="F385">
        <v>301</v>
      </c>
      <c r="G385" t="s">
        <v>2803</v>
      </c>
      <c r="Q385" t="s">
        <v>1799</v>
      </c>
      <c r="R385">
        <v>0</v>
      </c>
      <c r="S385">
        <v>0</v>
      </c>
      <c r="T385" s="10">
        <v>45.363452000000002</v>
      </c>
      <c r="U385" s="10">
        <v>5.6051859999999998</v>
      </c>
    </row>
    <row r="386" spans="1:31" x14ac:dyDescent="0.3">
      <c r="A386" s="7">
        <v>46287</v>
      </c>
      <c r="B386" s="8">
        <v>0.29166666666666669</v>
      </c>
      <c r="C386" s="8">
        <v>0.2986111111111111</v>
      </c>
      <c r="D386" s="8">
        <v>0</v>
      </c>
      <c r="E386" s="9">
        <v>0.17</v>
      </c>
      <c r="F386">
        <v>29</v>
      </c>
      <c r="G386" t="s">
        <v>859</v>
      </c>
      <c r="O386" t="s">
        <v>3226</v>
      </c>
      <c r="P386" t="s">
        <v>472</v>
      </c>
      <c r="Q386" t="s">
        <v>3227</v>
      </c>
      <c r="R386">
        <v>0</v>
      </c>
      <c r="S386">
        <v>0</v>
      </c>
      <c r="T386" s="10">
        <v>45.187396</v>
      </c>
      <c r="U386" s="10">
        <v>5.7178760000000004</v>
      </c>
      <c r="AD386" t="s">
        <v>2733</v>
      </c>
      <c r="AE386" t="s">
        <v>2734</v>
      </c>
    </row>
    <row r="387" spans="1:31" x14ac:dyDescent="0.3">
      <c r="A387" s="7">
        <v>46287</v>
      </c>
      <c r="B387" s="8">
        <v>0.3576388888888889</v>
      </c>
      <c r="C387" s="8">
        <v>0.37152777777777779</v>
      </c>
      <c r="D387" s="8">
        <v>0</v>
      </c>
      <c r="E387" s="9">
        <v>0.33</v>
      </c>
      <c r="F387">
        <v>65</v>
      </c>
      <c r="G387" t="s">
        <v>870</v>
      </c>
      <c r="H387" s="8">
        <v>0.21944444444444439</v>
      </c>
      <c r="I387" s="8">
        <v>0.21944444444444439</v>
      </c>
      <c r="O387" t="s">
        <v>3235</v>
      </c>
      <c r="P387" t="s">
        <v>165</v>
      </c>
      <c r="Q387" t="s">
        <v>3236</v>
      </c>
      <c r="R387">
        <v>0</v>
      </c>
      <c r="S387">
        <v>0</v>
      </c>
      <c r="T387" s="10">
        <v>45.192888000000004</v>
      </c>
      <c r="U387" s="10">
        <v>5.7291280000000002</v>
      </c>
      <c r="AD387" t="s">
        <v>2733</v>
      </c>
      <c r="AE387" t="s">
        <v>2734</v>
      </c>
    </row>
    <row r="388" spans="1:31" x14ac:dyDescent="0.3">
      <c r="A388" s="7">
        <v>46287</v>
      </c>
      <c r="B388" s="8">
        <v>0.18055555555555561</v>
      </c>
      <c r="C388" s="8">
        <v>0.24305555555555561</v>
      </c>
      <c r="D388" s="8">
        <v>0</v>
      </c>
      <c r="E388" s="9">
        <v>1.5</v>
      </c>
      <c r="F388">
        <v>50</v>
      </c>
      <c r="G388" t="s">
        <v>879</v>
      </c>
      <c r="O388" t="s">
        <v>897</v>
      </c>
      <c r="P388" t="s">
        <v>830</v>
      </c>
      <c r="Q388" t="s">
        <v>830</v>
      </c>
      <c r="R388">
        <v>0</v>
      </c>
      <c r="S388">
        <v>0</v>
      </c>
      <c r="T388" s="10">
        <v>45.326613000000002</v>
      </c>
      <c r="U388" s="10">
        <v>5.5783820000000004</v>
      </c>
      <c r="AD388" t="s">
        <v>2733</v>
      </c>
      <c r="AE388" t="s">
        <v>2781</v>
      </c>
    </row>
    <row r="389" spans="1:31" x14ac:dyDescent="0.3">
      <c r="A389" s="7">
        <v>46287</v>
      </c>
      <c r="B389" s="8">
        <v>0.16666666666666671</v>
      </c>
      <c r="C389" s="8">
        <v>0.1736111111111111</v>
      </c>
      <c r="D389" s="8">
        <v>0</v>
      </c>
      <c r="E389" s="9">
        <v>0.17</v>
      </c>
      <c r="F389">
        <v>91</v>
      </c>
      <c r="G389" t="s">
        <v>971</v>
      </c>
      <c r="O389" t="s">
        <v>3095</v>
      </c>
      <c r="P389" t="s">
        <v>187</v>
      </c>
      <c r="Q389" t="s">
        <v>3096</v>
      </c>
      <c r="R389">
        <v>0</v>
      </c>
      <c r="S389">
        <v>0</v>
      </c>
      <c r="T389" s="10">
        <v>45.189857000000003</v>
      </c>
      <c r="U389" s="10">
        <v>5.7292610000000002</v>
      </c>
      <c r="AD389" t="s">
        <v>2733</v>
      </c>
      <c r="AE389" t="s">
        <v>2734</v>
      </c>
    </row>
    <row r="390" spans="1:31" x14ac:dyDescent="0.3">
      <c r="A390" s="7">
        <v>46287</v>
      </c>
      <c r="B390" s="8">
        <v>0.29166666666666669</v>
      </c>
      <c r="C390" s="8">
        <v>0.2986111111111111</v>
      </c>
      <c r="D390" s="8">
        <v>0</v>
      </c>
      <c r="E390" s="9">
        <v>0.17</v>
      </c>
      <c r="F390">
        <v>16</v>
      </c>
      <c r="G390" t="s">
        <v>853</v>
      </c>
      <c r="O390" t="s">
        <v>852</v>
      </c>
      <c r="P390" t="s">
        <v>806</v>
      </c>
      <c r="Q390" t="s">
        <v>3230</v>
      </c>
      <c r="R390">
        <v>0</v>
      </c>
      <c r="S390">
        <v>0</v>
      </c>
      <c r="T390" s="10">
        <v>45.184745999999997</v>
      </c>
      <c r="U390" s="10">
        <v>5.7144760000000003</v>
      </c>
      <c r="AD390" t="s">
        <v>2733</v>
      </c>
      <c r="AE390" t="s">
        <v>2734</v>
      </c>
    </row>
    <row r="391" spans="1:31" x14ac:dyDescent="0.3">
      <c r="A391" s="7">
        <v>46287</v>
      </c>
      <c r="B391" s="8">
        <v>0.16666666666666671</v>
      </c>
      <c r="C391" s="8">
        <v>0.18055555555555561</v>
      </c>
      <c r="D391" s="8">
        <v>0</v>
      </c>
      <c r="E391" s="9">
        <v>0.33</v>
      </c>
      <c r="F391">
        <v>15</v>
      </c>
      <c r="G391" t="s">
        <v>956</v>
      </c>
      <c r="O391" t="s">
        <v>3099</v>
      </c>
      <c r="P391" t="s">
        <v>595</v>
      </c>
      <c r="Q391" t="s">
        <v>3100</v>
      </c>
      <c r="R391">
        <v>0</v>
      </c>
      <c r="S391">
        <v>0</v>
      </c>
      <c r="T391" s="10">
        <v>45.180706999999998</v>
      </c>
      <c r="U391" s="10">
        <v>5.7268699999999999</v>
      </c>
      <c r="AD391" t="s">
        <v>2733</v>
      </c>
      <c r="AE391" t="s">
        <v>2734</v>
      </c>
    </row>
    <row r="392" spans="1:31" x14ac:dyDescent="0.3">
      <c r="A392" s="7">
        <v>46287</v>
      </c>
      <c r="B392" s="8">
        <v>0.29166666666666669</v>
      </c>
      <c r="C392" s="8">
        <v>0.2986111111111111</v>
      </c>
      <c r="D392" s="8">
        <v>0</v>
      </c>
      <c r="E392" s="9">
        <v>0.17</v>
      </c>
      <c r="F392">
        <v>43</v>
      </c>
      <c r="G392" t="s">
        <v>849</v>
      </c>
      <c r="O392" t="s">
        <v>3231</v>
      </c>
      <c r="P392" t="s">
        <v>263</v>
      </c>
      <c r="Q392" t="s">
        <v>3232</v>
      </c>
      <c r="R392">
        <v>0</v>
      </c>
      <c r="S392">
        <v>0</v>
      </c>
      <c r="T392" s="10">
        <v>45.245221999999998</v>
      </c>
      <c r="U392" s="10">
        <v>5.6715299999999997</v>
      </c>
      <c r="AD392" t="s">
        <v>2733</v>
      </c>
      <c r="AE392" t="s">
        <v>2734</v>
      </c>
    </row>
    <row r="393" spans="1:31" x14ac:dyDescent="0.3">
      <c r="A393" s="7">
        <v>46287</v>
      </c>
      <c r="B393" s="8">
        <v>0.16666666666666671</v>
      </c>
      <c r="C393" s="8">
        <v>0.1736111111111111</v>
      </c>
      <c r="D393" s="8">
        <v>0</v>
      </c>
      <c r="E393" s="9">
        <v>0.17</v>
      </c>
      <c r="F393">
        <v>72</v>
      </c>
      <c r="G393" t="s">
        <v>978</v>
      </c>
      <c r="O393" t="s">
        <v>3233</v>
      </c>
      <c r="P393" t="s">
        <v>604</v>
      </c>
      <c r="Q393" t="s">
        <v>3234</v>
      </c>
      <c r="R393">
        <v>0</v>
      </c>
      <c r="S393">
        <v>0</v>
      </c>
      <c r="T393" s="10">
        <v>45.570290999999997</v>
      </c>
      <c r="U393" s="10">
        <v>5.9184279999999996</v>
      </c>
      <c r="AD393" t="s">
        <v>2733</v>
      </c>
      <c r="AE393" t="s">
        <v>2734</v>
      </c>
    </row>
    <row r="394" spans="1:31" x14ac:dyDescent="0.3">
      <c r="A394" s="7">
        <v>46287</v>
      </c>
      <c r="B394" s="8">
        <v>0.16666666666666671</v>
      </c>
      <c r="C394" s="8">
        <v>0.18055555555555561</v>
      </c>
      <c r="D394" s="8">
        <v>0</v>
      </c>
      <c r="E394" s="9">
        <v>0.33</v>
      </c>
      <c r="F394">
        <v>61</v>
      </c>
      <c r="G394" t="s">
        <v>886</v>
      </c>
      <c r="O394" t="s">
        <v>3242</v>
      </c>
      <c r="P394" t="s">
        <v>435</v>
      </c>
      <c r="Q394" t="s">
        <v>3243</v>
      </c>
      <c r="R394">
        <v>0</v>
      </c>
      <c r="S394">
        <v>0</v>
      </c>
      <c r="T394" s="10">
        <v>45.181677999999998</v>
      </c>
      <c r="U394" s="10">
        <v>5.7453979999999998</v>
      </c>
      <c r="AD394" t="s">
        <v>2733</v>
      </c>
      <c r="AE394" t="s">
        <v>2734</v>
      </c>
    </row>
    <row r="395" spans="1:31" x14ac:dyDescent="0.3">
      <c r="A395" s="7">
        <v>46287</v>
      </c>
      <c r="B395" s="8">
        <v>0.29166666666666669</v>
      </c>
      <c r="C395" s="8">
        <v>0.2986111111111111</v>
      </c>
      <c r="D395" s="8">
        <v>0</v>
      </c>
      <c r="E395" s="9">
        <v>0.17</v>
      </c>
      <c r="F395">
        <v>62</v>
      </c>
      <c r="G395" t="s">
        <v>917</v>
      </c>
      <c r="O395" t="s">
        <v>3555</v>
      </c>
      <c r="P395" t="s">
        <v>771</v>
      </c>
      <c r="Q395" t="s">
        <v>3556</v>
      </c>
      <c r="R395">
        <v>0</v>
      </c>
      <c r="S395">
        <v>0</v>
      </c>
      <c r="T395" s="10">
        <v>45.352257000000002</v>
      </c>
      <c r="U395" s="10">
        <v>5.5066280000000001</v>
      </c>
      <c r="AD395" t="s">
        <v>2733</v>
      </c>
      <c r="AE395" t="s">
        <v>2734</v>
      </c>
    </row>
    <row r="396" spans="1:31" x14ac:dyDescent="0.3">
      <c r="A396" s="7">
        <v>46287</v>
      </c>
      <c r="B396" s="8">
        <v>0.33333333333333331</v>
      </c>
      <c r="C396" s="8">
        <v>0.34722222222222221</v>
      </c>
      <c r="D396" s="8">
        <v>0</v>
      </c>
      <c r="E396" s="9">
        <v>0.33</v>
      </c>
      <c r="F396">
        <v>49</v>
      </c>
      <c r="G396" t="s">
        <v>944</v>
      </c>
      <c r="O396" t="s">
        <v>1840</v>
      </c>
      <c r="P396" t="s">
        <v>406</v>
      </c>
      <c r="Q396" t="s">
        <v>406</v>
      </c>
      <c r="R396">
        <v>0</v>
      </c>
      <c r="S396">
        <v>0</v>
      </c>
      <c r="T396" s="10">
        <v>45.174978000000003</v>
      </c>
      <c r="U396" s="10">
        <v>5.7372079999999999</v>
      </c>
      <c r="AD396" t="s">
        <v>2733</v>
      </c>
      <c r="AE396" t="s">
        <v>2737</v>
      </c>
    </row>
    <row r="397" spans="1:31" x14ac:dyDescent="0.3">
      <c r="A397" s="7">
        <v>46287</v>
      </c>
      <c r="B397" s="8">
        <v>0.29166666666666669</v>
      </c>
      <c r="C397" s="8">
        <v>0.2986111111111111</v>
      </c>
      <c r="D397" s="8">
        <v>0</v>
      </c>
      <c r="E397" s="9">
        <v>0.17</v>
      </c>
      <c r="F397">
        <v>82</v>
      </c>
      <c r="G397" t="s">
        <v>954</v>
      </c>
      <c r="O397" t="s">
        <v>3238</v>
      </c>
      <c r="P397" t="s">
        <v>174</v>
      </c>
      <c r="Q397" t="s">
        <v>3239</v>
      </c>
      <c r="R397">
        <v>0</v>
      </c>
      <c r="S397">
        <v>0</v>
      </c>
      <c r="T397" s="10">
        <v>45.180501999999997</v>
      </c>
      <c r="U397" s="10">
        <v>5.7300690000000003</v>
      </c>
      <c r="AD397" t="s">
        <v>2733</v>
      </c>
      <c r="AE397" t="s">
        <v>2734</v>
      </c>
    </row>
    <row r="398" spans="1:31" x14ac:dyDescent="0.3">
      <c r="A398" s="7">
        <v>46287</v>
      </c>
      <c r="B398" s="8">
        <v>0.16666666666666671</v>
      </c>
      <c r="C398" s="8">
        <v>0.18055555555555561</v>
      </c>
      <c r="D398" s="8">
        <v>0</v>
      </c>
      <c r="E398" s="9">
        <v>0.33</v>
      </c>
      <c r="F398">
        <v>15</v>
      </c>
      <c r="G398" t="s">
        <v>956</v>
      </c>
      <c r="O398" t="s">
        <v>3107</v>
      </c>
      <c r="P398" t="s">
        <v>297</v>
      </c>
      <c r="Q398" t="s">
        <v>3108</v>
      </c>
      <c r="R398">
        <v>0</v>
      </c>
      <c r="S398">
        <v>0</v>
      </c>
      <c r="T398" s="10">
        <v>45.178694999999998</v>
      </c>
      <c r="U398" s="10">
        <v>5.7423060000000001</v>
      </c>
      <c r="AD398" t="s">
        <v>2733</v>
      </c>
      <c r="AE398" t="s">
        <v>2734</v>
      </c>
    </row>
    <row r="399" spans="1:31" x14ac:dyDescent="0.3">
      <c r="A399" s="7">
        <v>46287</v>
      </c>
      <c r="B399" s="8">
        <v>0.16666666666666671</v>
      </c>
      <c r="C399" s="8">
        <v>0.18055555555555561</v>
      </c>
      <c r="D399" s="8">
        <v>0</v>
      </c>
      <c r="E399" s="9">
        <v>0.33</v>
      </c>
      <c r="F399">
        <v>65</v>
      </c>
      <c r="G399" t="s">
        <v>870</v>
      </c>
      <c r="H399" s="8">
        <v>0.53749999999999998</v>
      </c>
      <c r="I399" s="8">
        <v>0.54027777777777775</v>
      </c>
      <c r="L399">
        <v>7.0000000000000007E-2</v>
      </c>
      <c r="M399">
        <v>7.0000000000000007E-2</v>
      </c>
      <c r="N399">
        <v>-0.27</v>
      </c>
      <c r="O399" t="s">
        <v>881</v>
      </c>
      <c r="P399" t="s">
        <v>804</v>
      </c>
      <c r="Q399" t="s">
        <v>3246</v>
      </c>
      <c r="R399">
        <v>0</v>
      </c>
      <c r="S399">
        <v>0</v>
      </c>
      <c r="T399" s="10">
        <v>45.189255000000003</v>
      </c>
      <c r="U399" s="10">
        <v>5.6904019999999997</v>
      </c>
      <c r="AD399" t="s">
        <v>2733</v>
      </c>
      <c r="AE399" t="s">
        <v>2734</v>
      </c>
    </row>
    <row r="400" spans="1:31" x14ac:dyDescent="0.3">
      <c r="A400" s="7">
        <v>46287</v>
      </c>
      <c r="B400" s="8">
        <v>0.33333333333333331</v>
      </c>
      <c r="C400" s="8">
        <v>0.3611111111111111</v>
      </c>
      <c r="D400" s="8">
        <v>0</v>
      </c>
      <c r="E400" s="9">
        <v>0.67</v>
      </c>
      <c r="F400">
        <v>61</v>
      </c>
      <c r="G400" t="s">
        <v>886</v>
      </c>
      <c r="H400" s="8"/>
      <c r="I400" s="8"/>
      <c r="O400" t="s">
        <v>1927</v>
      </c>
      <c r="P400" t="s">
        <v>684</v>
      </c>
      <c r="Q400" t="s">
        <v>1929</v>
      </c>
      <c r="R400">
        <v>0</v>
      </c>
      <c r="S400">
        <v>0</v>
      </c>
      <c r="T400" s="10">
        <v>45.189571999999998</v>
      </c>
      <c r="U400" s="10">
        <v>5.7128589999999999</v>
      </c>
      <c r="AD400" t="s">
        <v>2733</v>
      </c>
      <c r="AE400" t="s">
        <v>2737</v>
      </c>
    </row>
    <row r="401" spans="1:31" x14ac:dyDescent="0.3">
      <c r="A401" s="7">
        <v>46287</v>
      </c>
      <c r="B401" s="8">
        <v>0.23958333333333329</v>
      </c>
      <c r="C401" s="8">
        <v>0.2673611111111111</v>
      </c>
      <c r="D401" s="8">
        <v>0</v>
      </c>
      <c r="E401" s="9">
        <v>0.67</v>
      </c>
      <c r="F401">
        <v>66</v>
      </c>
      <c r="G401" t="s">
        <v>900</v>
      </c>
      <c r="O401" t="s">
        <v>1382</v>
      </c>
      <c r="P401" t="s">
        <v>628</v>
      </c>
      <c r="Q401" t="s">
        <v>628</v>
      </c>
      <c r="R401">
        <v>0</v>
      </c>
      <c r="S401">
        <v>0</v>
      </c>
      <c r="T401" s="10">
        <v>45.221049999999998</v>
      </c>
      <c r="U401" s="10">
        <v>5.6877610000000001</v>
      </c>
      <c r="AD401" t="s">
        <v>2733</v>
      </c>
      <c r="AE401" t="s">
        <v>2737</v>
      </c>
    </row>
    <row r="402" spans="1:31" x14ac:dyDescent="0.3">
      <c r="A402" s="7">
        <v>46287</v>
      </c>
      <c r="B402" s="8">
        <v>0.16666666666666671</v>
      </c>
      <c r="C402" s="8">
        <v>0.18055555555555561</v>
      </c>
      <c r="D402" s="8">
        <v>0</v>
      </c>
      <c r="E402" s="9">
        <v>0.33</v>
      </c>
      <c r="F402">
        <v>75</v>
      </c>
      <c r="G402" t="s">
        <v>970</v>
      </c>
      <c r="O402" t="s">
        <v>3114</v>
      </c>
      <c r="P402" t="s">
        <v>365</v>
      </c>
      <c r="Q402" t="s">
        <v>3115</v>
      </c>
      <c r="R402">
        <v>0</v>
      </c>
      <c r="S402">
        <v>0</v>
      </c>
      <c r="T402" s="10">
        <v>45.188071000000001</v>
      </c>
      <c r="U402" s="10">
        <v>5.7254449999999997</v>
      </c>
      <c r="AD402" t="s">
        <v>2733</v>
      </c>
      <c r="AE402" t="s">
        <v>2734</v>
      </c>
    </row>
    <row r="403" spans="1:31" x14ac:dyDescent="0.3">
      <c r="A403" s="7">
        <v>46287</v>
      </c>
      <c r="B403" s="8">
        <v>0</v>
      </c>
      <c r="C403" s="8">
        <v>7.6388888888888895E-2</v>
      </c>
      <c r="D403" s="8"/>
      <c r="E403" s="9">
        <v>1.83</v>
      </c>
      <c r="F403">
        <v>11</v>
      </c>
      <c r="G403" t="s">
        <v>895</v>
      </c>
      <c r="O403" t="s">
        <v>1522</v>
      </c>
      <c r="P403" t="s">
        <v>207</v>
      </c>
      <c r="Q403" t="s">
        <v>3259</v>
      </c>
      <c r="R403">
        <v>0</v>
      </c>
      <c r="S403">
        <v>0</v>
      </c>
      <c r="T403" s="10">
        <v>45.196975999999999</v>
      </c>
      <c r="U403" s="10">
        <v>5.7354219999999998</v>
      </c>
      <c r="AD403" t="s">
        <v>2733</v>
      </c>
      <c r="AE403" t="s">
        <v>2737</v>
      </c>
    </row>
    <row r="404" spans="1:31" x14ac:dyDescent="0.3">
      <c r="A404" s="7">
        <v>46287</v>
      </c>
      <c r="B404" s="8">
        <v>0.33333333333333331</v>
      </c>
      <c r="C404" s="8">
        <v>0.37847222222222221</v>
      </c>
      <c r="D404" s="8">
        <v>0</v>
      </c>
      <c r="E404" s="9">
        <v>1.08</v>
      </c>
      <c r="F404">
        <v>61</v>
      </c>
      <c r="G404" t="s">
        <v>886</v>
      </c>
      <c r="O404" t="s">
        <v>2561</v>
      </c>
      <c r="P404" t="s">
        <v>161</v>
      </c>
      <c r="Q404" t="s">
        <v>161</v>
      </c>
      <c r="R404">
        <v>0</v>
      </c>
      <c r="S404">
        <v>0</v>
      </c>
      <c r="T404" s="10">
        <v>45.174452000000002</v>
      </c>
      <c r="U404" s="10">
        <v>5.7284119999999996</v>
      </c>
      <c r="AD404" t="s">
        <v>2733</v>
      </c>
      <c r="AE404" t="s">
        <v>2737</v>
      </c>
    </row>
    <row r="405" spans="1:31" x14ac:dyDescent="0.3">
      <c r="A405" s="7">
        <v>46287</v>
      </c>
      <c r="B405" s="8">
        <v>0.29166666666666669</v>
      </c>
      <c r="C405" s="8">
        <v>0.30208333333333331</v>
      </c>
      <c r="D405" s="8">
        <v>0</v>
      </c>
      <c r="E405" s="9">
        <v>0.25</v>
      </c>
      <c r="F405">
        <v>16</v>
      </c>
      <c r="G405" t="s">
        <v>853</v>
      </c>
      <c r="O405" t="s">
        <v>3249</v>
      </c>
      <c r="P405" t="s">
        <v>98</v>
      </c>
      <c r="Q405" t="s">
        <v>3250</v>
      </c>
      <c r="R405">
        <v>0</v>
      </c>
      <c r="S405">
        <v>0</v>
      </c>
      <c r="T405" s="10">
        <v>45.190128999999999</v>
      </c>
      <c r="U405" s="10">
        <v>5.7320460000000004</v>
      </c>
      <c r="AD405" t="s">
        <v>2733</v>
      </c>
      <c r="AE405" t="s">
        <v>2734</v>
      </c>
    </row>
    <row r="406" spans="1:31" x14ac:dyDescent="0.3">
      <c r="A406" s="7">
        <v>46287</v>
      </c>
      <c r="B406" s="8">
        <v>0.33333333333333331</v>
      </c>
      <c r="C406" s="8">
        <v>0.34722222222222221</v>
      </c>
      <c r="D406" s="8">
        <v>0</v>
      </c>
      <c r="E406" s="9">
        <v>0.33</v>
      </c>
      <c r="F406">
        <v>76</v>
      </c>
      <c r="G406" t="s">
        <v>965</v>
      </c>
      <c r="H406" s="8">
        <v>0.19444444444444439</v>
      </c>
      <c r="I406" s="8">
        <v>0.20902777777777781</v>
      </c>
      <c r="L406">
        <v>0.35</v>
      </c>
      <c r="M406">
        <v>0.33</v>
      </c>
      <c r="N406">
        <v>0.02</v>
      </c>
      <c r="O406" t="s">
        <v>2287</v>
      </c>
      <c r="P406" t="s">
        <v>585</v>
      </c>
      <c r="Q406" t="s">
        <v>585</v>
      </c>
      <c r="R406">
        <v>0</v>
      </c>
      <c r="S406">
        <v>0</v>
      </c>
      <c r="T406" s="10">
        <v>45.146318999999998</v>
      </c>
      <c r="U406" s="10">
        <v>5.7044100000000002</v>
      </c>
      <c r="AD406" t="s">
        <v>2733</v>
      </c>
      <c r="AE406" t="s">
        <v>2737</v>
      </c>
    </row>
    <row r="407" spans="1:31" x14ac:dyDescent="0.3">
      <c r="A407" s="7">
        <v>46287</v>
      </c>
      <c r="B407" s="8">
        <v>0.29166666666666669</v>
      </c>
      <c r="C407" s="8">
        <v>0.2986111111111111</v>
      </c>
      <c r="D407" s="8">
        <v>0</v>
      </c>
      <c r="E407" s="9">
        <v>0.17</v>
      </c>
      <c r="F407">
        <v>72</v>
      </c>
      <c r="G407" t="s">
        <v>978</v>
      </c>
      <c r="O407" t="s">
        <v>3233</v>
      </c>
      <c r="P407" t="s">
        <v>604</v>
      </c>
      <c r="Q407" t="s">
        <v>3234</v>
      </c>
      <c r="R407">
        <v>0</v>
      </c>
      <c r="S407">
        <v>0</v>
      </c>
      <c r="T407" s="10">
        <v>45.570290999999997</v>
      </c>
      <c r="U407" s="10">
        <v>5.9184279999999996</v>
      </c>
      <c r="AD407" t="s">
        <v>2733</v>
      </c>
      <c r="AE407" t="s">
        <v>2734</v>
      </c>
    </row>
    <row r="408" spans="1:31" x14ac:dyDescent="0.3">
      <c r="A408" s="7">
        <v>46287</v>
      </c>
      <c r="B408" s="8">
        <v>0.33333333333333331</v>
      </c>
      <c r="C408" s="8">
        <v>0.37847222222222221</v>
      </c>
      <c r="D408" s="8">
        <v>0</v>
      </c>
      <c r="E408" s="9">
        <v>1.08</v>
      </c>
      <c r="F408">
        <v>85</v>
      </c>
      <c r="G408" t="s">
        <v>866</v>
      </c>
      <c r="H408" s="8">
        <v>0.34444444444444439</v>
      </c>
      <c r="I408" s="8">
        <v>0.36875000000000002</v>
      </c>
      <c r="L408">
        <v>0.57999999999999996</v>
      </c>
      <c r="M408">
        <v>0.57999999999999996</v>
      </c>
      <c r="N408">
        <v>-0.5</v>
      </c>
      <c r="O408" t="s">
        <v>1231</v>
      </c>
      <c r="P408" t="s">
        <v>451</v>
      </c>
      <c r="Q408" t="s">
        <v>451</v>
      </c>
      <c r="R408">
        <v>0</v>
      </c>
      <c r="S408">
        <v>0</v>
      </c>
      <c r="T408" s="10">
        <v>45.207687999999997</v>
      </c>
      <c r="U408" s="10">
        <v>5.763395</v>
      </c>
      <c r="AD408" t="s">
        <v>2733</v>
      </c>
      <c r="AE408" t="s">
        <v>2737</v>
      </c>
    </row>
    <row r="409" spans="1:31" x14ac:dyDescent="0.3">
      <c r="A409" s="7">
        <v>46287</v>
      </c>
      <c r="B409" s="8">
        <v>0.33333333333333331</v>
      </c>
      <c r="C409" s="8">
        <v>0.34722222222222221</v>
      </c>
      <c r="D409" s="8">
        <v>0</v>
      </c>
      <c r="E409" s="9">
        <v>0.33</v>
      </c>
      <c r="F409">
        <v>61</v>
      </c>
      <c r="G409" t="s">
        <v>886</v>
      </c>
      <c r="O409" t="s">
        <v>2352</v>
      </c>
      <c r="P409" t="s">
        <v>158</v>
      </c>
      <c r="Q409" t="s">
        <v>158</v>
      </c>
      <c r="R409">
        <v>0</v>
      </c>
      <c r="S409">
        <v>0</v>
      </c>
      <c r="T409" s="10">
        <v>45.179771000000002</v>
      </c>
      <c r="U409" s="10">
        <v>5.7104290000000004</v>
      </c>
      <c r="AD409" t="s">
        <v>2733</v>
      </c>
      <c r="AE409" t="s">
        <v>2737</v>
      </c>
    </row>
    <row r="410" spans="1:31" x14ac:dyDescent="0.3">
      <c r="A410" s="7">
        <v>46287</v>
      </c>
      <c r="B410" s="8">
        <v>0.16666666666666671</v>
      </c>
      <c r="C410" s="8">
        <v>0.1736111111111111</v>
      </c>
      <c r="D410" s="8">
        <v>0</v>
      </c>
      <c r="E410" s="9">
        <v>0.17</v>
      </c>
      <c r="F410">
        <v>230</v>
      </c>
      <c r="G410" t="s">
        <v>974</v>
      </c>
      <c r="O410" t="s">
        <v>3116</v>
      </c>
      <c r="P410" t="s">
        <v>47</v>
      </c>
      <c r="Q410" t="s">
        <v>3117</v>
      </c>
      <c r="R410">
        <v>0</v>
      </c>
      <c r="S410">
        <v>0</v>
      </c>
      <c r="T410" s="10">
        <v>45.192289000000002</v>
      </c>
      <c r="U410" s="10">
        <v>5.7220880000000003</v>
      </c>
      <c r="AD410" t="s">
        <v>2733</v>
      </c>
      <c r="AE410" t="s">
        <v>2734</v>
      </c>
    </row>
    <row r="411" spans="1:31" x14ac:dyDescent="0.3">
      <c r="A411" s="7">
        <v>46287</v>
      </c>
      <c r="B411" s="8">
        <v>0.16666666666666671</v>
      </c>
      <c r="C411" s="8">
        <v>0.1736111111111111</v>
      </c>
      <c r="D411" s="8">
        <v>0</v>
      </c>
      <c r="E411" s="9">
        <v>0.17</v>
      </c>
      <c r="F411">
        <v>76</v>
      </c>
      <c r="G411" t="s">
        <v>863</v>
      </c>
      <c r="O411" t="s">
        <v>3118</v>
      </c>
      <c r="P411" t="s">
        <v>140</v>
      </c>
      <c r="Q411" t="s">
        <v>3119</v>
      </c>
      <c r="R411">
        <v>0</v>
      </c>
      <c r="S411">
        <v>0</v>
      </c>
      <c r="T411" s="10">
        <v>45.193193000000001</v>
      </c>
      <c r="U411" s="10">
        <v>5.7146129999999999</v>
      </c>
      <c r="AD411" t="s">
        <v>2733</v>
      </c>
      <c r="AE411" t="s">
        <v>2734</v>
      </c>
    </row>
    <row r="412" spans="1:31" x14ac:dyDescent="0.3">
      <c r="A412" s="7">
        <v>46287</v>
      </c>
      <c r="B412" s="8">
        <v>0.29166666666666669</v>
      </c>
      <c r="C412" s="8">
        <v>0.2986111111111111</v>
      </c>
      <c r="D412" s="8">
        <v>0</v>
      </c>
      <c r="E412" s="9">
        <v>0.17</v>
      </c>
      <c r="F412">
        <v>230</v>
      </c>
      <c r="G412" t="s">
        <v>974</v>
      </c>
      <c r="H412" s="8"/>
      <c r="I412" s="8"/>
      <c r="L412" s="9"/>
      <c r="M412" s="9"/>
      <c r="N412" s="9"/>
      <c r="O412" t="s">
        <v>3262</v>
      </c>
      <c r="P412" t="s">
        <v>217</v>
      </c>
      <c r="Q412" t="s">
        <v>3263</v>
      </c>
      <c r="R412">
        <v>0</v>
      </c>
      <c r="S412">
        <v>0</v>
      </c>
      <c r="T412" s="10">
        <v>45.191251999999999</v>
      </c>
      <c r="U412" s="10">
        <v>5.7259229999999999</v>
      </c>
      <c r="AD412" t="s">
        <v>2733</v>
      </c>
      <c r="AE412" t="s">
        <v>2734</v>
      </c>
    </row>
    <row r="413" spans="1:31" x14ac:dyDescent="0.3">
      <c r="A413" s="7">
        <v>46287</v>
      </c>
      <c r="B413" s="8">
        <v>0.25</v>
      </c>
      <c r="C413" s="8">
        <v>0.26041666666666669</v>
      </c>
      <c r="D413" s="8">
        <v>0</v>
      </c>
      <c r="E413" s="9">
        <v>0.25</v>
      </c>
      <c r="F413">
        <v>29</v>
      </c>
      <c r="G413" t="s">
        <v>859</v>
      </c>
      <c r="O413" t="s">
        <v>3264</v>
      </c>
      <c r="P413" t="s">
        <v>162</v>
      </c>
      <c r="Q413" t="s">
        <v>3265</v>
      </c>
      <c r="R413">
        <v>0</v>
      </c>
      <c r="S413">
        <v>0</v>
      </c>
      <c r="T413" s="10">
        <v>45.189870999999997</v>
      </c>
      <c r="U413" s="10">
        <v>5.7183529999999996</v>
      </c>
      <c r="AD413" t="s">
        <v>2733</v>
      </c>
      <c r="AE413" t="s">
        <v>2734</v>
      </c>
    </row>
    <row r="414" spans="1:31" x14ac:dyDescent="0.3">
      <c r="A414" s="7">
        <v>46287</v>
      </c>
      <c r="B414" s="8">
        <v>0.33333333333333331</v>
      </c>
      <c r="C414" s="8">
        <v>0.34722222222222221</v>
      </c>
      <c r="D414" s="8">
        <v>0</v>
      </c>
      <c r="E414" s="9">
        <v>0.33</v>
      </c>
      <c r="F414">
        <v>33</v>
      </c>
      <c r="G414" t="s">
        <v>3006</v>
      </c>
      <c r="O414" t="s">
        <v>2254</v>
      </c>
      <c r="P414" t="s">
        <v>570</v>
      </c>
      <c r="Q414" t="s">
        <v>2257</v>
      </c>
      <c r="R414">
        <v>0</v>
      </c>
      <c r="S414">
        <v>0</v>
      </c>
      <c r="T414" s="10">
        <v>45.214816999999996</v>
      </c>
      <c r="U414" s="10">
        <v>5.8582340000000004</v>
      </c>
      <c r="AD414" t="s">
        <v>2733</v>
      </c>
      <c r="AE414" t="s">
        <v>2737</v>
      </c>
    </row>
    <row r="415" spans="1:31" x14ac:dyDescent="0.3">
      <c r="A415" s="7">
        <v>46287</v>
      </c>
      <c r="B415" s="8">
        <v>0.33333333333333331</v>
      </c>
      <c r="C415" s="8">
        <v>0.49652777777777779</v>
      </c>
      <c r="D415" s="8">
        <v>0</v>
      </c>
      <c r="E415" s="9">
        <v>3.92</v>
      </c>
      <c r="F415">
        <v>44</v>
      </c>
      <c r="G415" t="s">
        <v>865</v>
      </c>
      <c r="O415" t="s">
        <v>1137</v>
      </c>
      <c r="P415" t="s">
        <v>331</v>
      </c>
      <c r="Q415" t="s">
        <v>3268</v>
      </c>
      <c r="R415">
        <v>0</v>
      </c>
      <c r="S415">
        <v>0</v>
      </c>
      <c r="T415" s="10">
        <v>46.203426999999998</v>
      </c>
      <c r="U415" s="10">
        <v>-1.3673979999999999</v>
      </c>
      <c r="AD415" t="s">
        <v>2733</v>
      </c>
      <c r="AE415" t="s">
        <v>2737</v>
      </c>
    </row>
    <row r="416" spans="1:31" x14ac:dyDescent="0.3">
      <c r="A416" s="7">
        <v>46287</v>
      </c>
      <c r="B416" s="8">
        <v>0.16666666666666671</v>
      </c>
      <c r="C416" s="8">
        <v>0.18055555555555561</v>
      </c>
      <c r="D416" s="8">
        <v>0</v>
      </c>
      <c r="E416" s="9">
        <v>0.33</v>
      </c>
      <c r="F416">
        <v>101</v>
      </c>
      <c r="G416" t="s">
        <v>945</v>
      </c>
      <c r="O416" t="s">
        <v>3408</v>
      </c>
      <c r="P416" t="s">
        <v>764</v>
      </c>
      <c r="Q416" t="s">
        <v>2005</v>
      </c>
      <c r="R416">
        <v>0</v>
      </c>
      <c r="S416">
        <v>0</v>
      </c>
      <c r="T416" s="10">
        <v>45.186610000000002</v>
      </c>
      <c r="U416" s="10">
        <v>5.7293820000000002</v>
      </c>
      <c r="AD416" t="s">
        <v>2733</v>
      </c>
      <c r="AE416" t="s">
        <v>2734</v>
      </c>
    </row>
    <row r="417" spans="1:31" x14ac:dyDescent="0.3">
      <c r="A417" s="7">
        <v>46287</v>
      </c>
      <c r="B417" s="8">
        <v>0.33333333333333331</v>
      </c>
      <c r="C417" s="8">
        <v>0.34722222222222221</v>
      </c>
      <c r="D417" s="8">
        <v>0</v>
      </c>
      <c r="E417" s="9">
        <v>0.33</v>
      </c>
      <c r="F417">
        <v>20</v>
      </c>
      <c r="G417" t="s">
        <v>950</v>
      </c>
      <c r="O417" t="s">
        <v>2387</v>
      </c>
      <c r="P417" t="s">
        <v>218</v>
      </c>
      <c r="Q417" t="s">
        <v>3474</v>
      </c>
      <c r="R417">
        <v>0</v>
      </c>
      <c r="S417">
        <v>0</v>
      </c>
      <c r="T417" s="10">
        <v>45.189608999999997</v>
      </c>
      <c r="U417" s="10">
        <v>5.7291639999999999</v>
      </c>
      <c r="AD417" t="s">
        <v>2733</v>
      </c>
      <c r="AE417" t="s">
        <v>2737</v>
      </c>
    </row>
    <row r="418" spans="1:31" x14ac:dyDescent="0.3">
      <c r="A418" s="7">
        <v>46287</v>
      </c>
      <c r="B418" s="8">
        <v>0.16666666666666671</v>
      </c>
      <c r="C418" s="8">
        <v>0.18055555555555561</v>
      </c>
      <c r="D418" s="8">
        <v>0</v>
      </c>
      <c r="E418" s="9">
        <v>0.33</v>
      </c>
      <c r="F418">
        <v>22</v>
      </c>
      <c r="G418" t="s">
        <v>979</v>
      </c>
      <c r="O418" t="s">
        <v>3278</v>
      </c>
      <c r="P418" t="s">
        <v>309</v>
      </c>
      <c r="Q418" t="s">
        <v>3279</v>
      </c>
      <c r="R418">
        <v>0</v>
      </c>
      <c r="S418">
        <v>0</v>
      </c>
      <c r="T418" s="10">
        <v>45.199238000000001</v>
      </c>
      <c r="U418" s="10">
        <v>5.7115140000000002</v>
      </c>
      <c r="AD418" t="s">
        <v>2733</v>
      </c>
      <c r="AE418" t="s">
        <v>2734</v>
      </c>
    </row>
    <row r="419" spans="1:31" x14ac:dyDescent="0.3">
      <c r="A419" s="7">
        <v>46287</v>
      </c>
      <c r="B419" s="8">
        <v>0.33333333333333331</v>
      </c>
      <c r="C419" s="8">
        <v>0.38541666666666669</v>
      </c>
      <c r="D419" s="8">
        <v>0</v>
      </c>
      <c r="E419" s="9">
        <v>1.25</v>
      </c>
      <c r="F419">
        <v>210</v>
      </c>
      <c r="G419" t="s">
        <v>905</v>
      </c>
      <c r="H419" s="8"/>
      <c r="I419" s="8"/>
      <c r="L419" s="9"/>
      <c r="M419" s="9"/>
      <c r="N419" s="9"/>
      <c r="O419" t="s">
        <v>1530</v>
      </c>
      <c r="P419" t="s">
        <v>222</v>
      </c>
      <c r="Q419" t="s">
        <v>222</v>
      </c>
      <c r="R419">
        <v>0</v>
      </c>
      <c r="S419">
        <v>0</v>
      </c>
      <c r="T419" s="10">
        <v>45.189441000000002</v>
      </c>
      <c r="U419" s="10">
        <v>5.7262389999999996</v>
      </c>
      <c r="AD419" t="s">
        <v>2733</v>
      </c>
      <c r="AE419" t="s">
        <v>2737</v>
      </c>
    </row>
    <row r="420" spans="1:31" x14ac:dyDescent="0.3">
      <c r="A420" s="7">
        <v>46287</v>
      </c>
      <c r="B420" s="8">
        <v>0.33333333333333331</v>
      </c>
      <c r="C420" s="8">
        <v>0.34722222222222221</v>
      </c>
      <c r="D420" s="8">
        <v>0</v>
      </c>
      <c r="E420" s="9">
        <v>0.33</v>
      </c>
      <c r="F420">
        <v>29</v>
      </c>
      <c r="G420" t="s">
        <v>859</v>
      </c>
      <c r="O420" t="s">
        <v>1995</v>
      </c>
      <c r="P420" t="s">
        <v>396</v>
      </c>
      <c r="Q420" t="s">
        <v>396</v>
      </c>
      <c r="R420">
        <v>0</v>
      </c>
      <c r="S420">
        <v>0</v>
      </c>
      <c r="T420" s="10">
        <v>45.189906999999998</v>
      </c>
      <c r="U420" s="10">
        <v>5.7160770000000003</v>
      </c>
      <c r="AD420" t="s">
        <v>2733</v>
      </c>
      <c r="AE420" t="s">
        <v>2737</v>
      </c>
    </row>
    <row r="421" spans="1:31" x14ac:dyDescent="0.3">
      <c r="A421" s="7">
        <v>46287</v>
      </c>
      <c r="B421" s="8">
        <v>0.25</v>
      </c>
      <c r="C421" s="8">
        <v>0.26041666666666669</v>
      </c>
      <c r="D421" s="8">
        <v>0</v>
      </c>
      <c r="E421" s="9">
        <v>0.25</v>
      </c>
      <c r="F421">
        <v>91</v>
      </c>
      <c r="G421" t="s">
        <v>971</v>
      </c>
      <c r="H421" s="8"/>
      <c r="I421" s="8"/>
      <c r="L421" s="9"/>
      <c r="M421" s="9"/>
      <c r="N421" s="9"/>
      <c r="O421" t="s">
        <v>3277</v>
      </c>
      <c r="P421" t="s">
        <v>337</v>
      </c>
      <c r="Q421" t="s">
        <v>1265</v>
      </c>
      <c r="R421">
        <v>0</v>
      </c>
      <c r="S421">
        <v>0</v>
      </c>
      <c r="T421" s="10">
        <v>45.170650999999999</v>
      </c>
      <c r="U421" s="10">
        <v>5.758642</v>
      </c>
      <c r="AD421" t="s">
        <v>2733</v>
      </c>
      <c r="AE421" t="s">
        <v>2734</v>
      </c>
    </row>
    <row r="422" spans="1:31" x14ac:dyDescent="0.3">
      <c r="A422" s="7">
        <v>46287</v>
      </c>
      <c r="B422" s="8">
        <v>0.33333333333333331</v>
      </c>
      <c r="C422" s="8">
        <v>0.34722222222222221</v>
      </c>
      <c r="D422" s="8">
        <v>0</v>
      </c>
      <c r="E422" s="9">
        <v>0.33</v>
      </c>
      <c r="F422">
        <v>91</v>
      </c>
      <c r="G422" t="s">
        <v>971</v>
      </c>
      <c r="O422" t="s">
        <v>2057</v>
      </c>
      <c r="P422" t="s">
        <v>117</v>
      </c>
      <c r="Q422" t="s">
        <v>3576</v>
      </c>
      <c r="R422">
        <v>0</v>
      </c>
      <c r="S422">
        <v>0</v>
      </c>
      <c r="T422" s="10">
        <v>45.190074000000003</v>
      </c>
      <c r="U422" s="10">
        <v>5.7279980000000004</v>
      </c>
      <c r="AD422" t="s">
        <v>2733</v>
      </c>
      <c r="AE422" t="s">
        <v>2737</v>
      </c>
    </row>
    <row r="423" spans="1:31" x14ac:dyDescent="0.3">
      <c r="A423" s="7">
        <v>46287</v>
      </c>
      <c r="B423" s="8">
        <v>0.33333333333333331</v>
      </c>
      <c r="C423" s="8">
        <v>0.34722222222222221</v>
      </c>
      <c r="D423" s="8">
        <v>0</v>
      </c>
      <c r="E423" s="9">
        <v>0.33</v>
      </c>
      <c r="F423">
        <v>20</v>
      </c>
      <c r="G423" t="s">
        <v>950</v>
      </c>
      <c r="O423" t="s">
        <v>2514</v>
      </c>
      <c r="P423" t="s">
        <v>123</v>
      </c>
      <c r="Q423" t="s">
        <v>123</v>
      </c>
      <c r="R423">
        <v>0</v>
      </c>
      <c r="S423">
        <v>0</v>
      </c>
      <c r="T423" s="10">
        <v>45.189670999999997</v>
      </c>
      <c r="U423" s="10">
        <v>5.7243469999999999</v>
      </c>
      <c r="AD423" t="s">
        <v>2733</v>
      </c>
      <c r="AE423" t="s">
        <v>2737</v>
      </c>
    </row>
    <row r="424" spans="1:31" x14ac:dyDescent="0.3">
      <c r="A424" s="7">
        <v>46287</v>
      </c>
      <c r="B424" s="8">
        <v>0.16666666666666671</v>
      </c>
      <c r="C424" s="8">
        <v>0.1736111111111111</v>
      </c>
      <c r="D424" s="8">
        <v>0</v>
      </c>
      <c r="E424" s="9">
        <v>0.17</v>
      </c>
      <c r="F424">
        <v>82</v>
      </c>
      <c r="G424" t="s">
        <v>954</v>
      </c>
      <c r="O424" t="s">
        <v>3137</v>
      </c>
      <c r="P424" t="s">
        <v>534</v>
      </c>
      <c r="Q424" t="s">
        <v>3138</v>
      </c>
      <c r="R424">
        <v>0</v>
      </c>
      <c r="S424">
        <v>0</v>
      </c>
      <c r="T424" s="10">
        <v>45.173667999999999</v>
      </c>
      <c r="U424" s="10">
        <v>5.7084409999999997</v>
      </c>
      <c r="AD424" t="s">
        <v>2733</v>
      </c>
      <c r="AE424" t="s">
        <v>2734</v>
      </c>
    </row>
    <row r="425" spans="1:31" x14ac:dyDescent="0.3">
      <c r="A425" s="7">
        <v>46287</v>
      </c>
      <c r="B425" s="8">
        <v>0.16666666666666671</v>
      </c>
      <c r="C425" s="8">
        <v>0.18055555555555561</v>
      </c>
      <c r="D425" s="8">
        <v>0</v>
      </c>
      <c r="E425" s="9">
        <v>0.33</v>
      </c>
      <c r="F425">
        <v>101</v>
      </c>
      <c r="G425" t="s">
        <v>945</v>
      </c>
      <c r="O425" t="s">
        <v>2779</v>
      </c>
      <c r="P425" t="s">
        <v>707</v>
      </c>
      <c r="Q425" t="s">
        <v>2780</v>
      </c>
      <c r="R425">
        <v>0</v>
      </c>
      <c r="S425">
        <v>0</v>
      </c>
      <c r="T425" s="10">
        <v>45.179850000000002</v>
      </c>
      <c r="U425" s="10">
        <v>5.7073270000000003</v>
      </c>
      <c r="AD425" t="s">
        <v>2733</v>
      </c>
      <c r="AE425" t="s">
        <v>2734</v>
      </c>
    </row>
    <row r="426" spans="1:31" x14ac:dyDescent="0.3">
      <c r="A426" s="7">
        <v>46287</v>
      </c>
      <c r="B426" s="8">
        <v>0.33333333333333331</v>
      </c>
      <c r="C426" s="8">
        <v>0.34722222222222221</v>
      </c>
      <c r="D426" s="8">
        <v>0</v>
      </c>
      <c r="E426" s="9">
        <v>0.33</v>
      </c>
      <c r="F426">
        <v>210</v>
      </c>
      <c r="G426" t="s">
        <v>905</v>
      </c>
      <c r="Q426" t="s">
        <v>95</v>
      </c>
      <c r="R426">
        <v>0</v>
      </c>
      <c r="S426">
        <v>0</v>
      </c>
      <c r="T426" s="10">
        <v>45.147320000000001</v>
      </c>
      <c r="U426" s="10">
        <v>5.7529560000000002</v>
      </c>
    </row>
    <row r="427" spans="1:31" x14ac:dyDescent="0.3">
      <c r="A427" s="7">
        <v>46287</v>
      </c>
      <c r="B427" s="8">
        <v>0.33333333333333331</v>
      </c>
      <c r="C427" s="8">
        <v>0.375</v>
      </c>
      <c r="D427" s="8">
        <v>0</v>
      </c>
      <c r="E427" s="9">
        <v>1</v>
      </c>
      <c r="F427">
        <v>210</v>
      </c>
      <c r="G427" t="s">
        <v>905</v>
      </c>
      <c r="O427" t="s">
        <v>2620</v>
      </c>
      <c r="P427" t="s">
        <v>62</v>
      </c>
      <c r="Q427" t="s">
        <v>3577</v>
      </c>
      <c r="R427">
        <v>0</v>
      </c>
      <c r="S427">
        <v>0</v>
      </c>
      <c r="T427" s="10">
        <v>45.189332</v>
      </c>
      <c r="U427" s="10">
        <v>5.7237030000000004</v>
      </c>
      <c r="AD427" t="s">
        <v>2733</v>
      </c>
      <c r="AE427" t="s">
        <v>2781</v>
      </c>
    </row>
    <row r="428" spans="1:31" x14ac:dyDescent="0.3">
      <c r="A428" s="7">
        <v>46287</v>
      </c>
      <c r="B428" s="8">
        <v>0.29166666666666669</v>
      </c>
      <c r="C428" s="8">
        <v>0.30555555555555558</v>
      </c>
      <c r="D428" s="8">
        <v>0</v>
      </c>
      <c r="E428" s="9">
        <v>0.33</v>
      </c>
      <c r="F428">
        <v>86</v>
      </c>
      <c r="G428" t="s">
        <v>861</v>
      </c>
      <c r="H428" s="8">
        <v>0.23958333333333329</v>
      </c>
      <c r="L428">
        <v>-5.75</v>
      </c>
      <c r="O428" t="s">
        <v>882</v>
      </c>
      <c r="P428" t="s">
        <v>826</v>
      </c>
      <c r="Q428" t="s">
        <v>3145</v>
      </c>
      <c r="R428">
        <v>0</v>
      </c>
      <c r="S428">
        <v>0</v>
      </c>
      <c r="T428" s="10">
        <v>45.185786999999998</v>
      </c>
      <c r="U428" s="10">
        <v>5.7279049999999998</v>
      </c>
      <c r="AD428" t="s">
        <v>2733</v>
      </c>
      <c r="AE428" t="s">
        <v>2734</v>
      </c>
    </row>
    <row r="429" spans="1:31" x14ac:dyDescent="0.3">
      <c r="A429" s="7">
        <v>46287</v>
      </c>
      <c r="B429" s="8">
        <v>0.29166666666666669</v>
      </c>
      <c r="C429" s="8">
        <v>0.2986111111111111</v>
      </c>
      <c r="D429" s="8">
        <v>0</v>
      </c>
      <c r="E429" s="9">
        <v>0.17</v>
      </c>
      <c r="F429">
        <v>74</v>
      </c>
      <c r="G429" t="s">
        <v>892</v>
      </c>
      <c r="O429" t="s">
        <v>3154</v>
      </c>
      <c r="P429" t="s">
        <v>574</v>
      </c>
      <c r="Q429" t="s">
        <v>3155</v>
      </c>
      <c r="R429">
        <v>0</v>
      </c>
      <c r="S429">
        <v>0</v>
      </c>
      <c r="T429" s="10">
        <v>45.184280999999999</v>
      </c>
      <c r="U429" s="10">
        <v>5.7216610000000001</v>
      </c>
      <c r="AD429" t="s">
        <v>2733</v>
      </c>
      <c r="AE429" t="s">
        <v>2734</v>
      </c>
    </row>
    <row r="430" spans="1:31" x14ac:dyDescent="0.3">
      <c r="A430" s="7">
        <v>46287</v>
      </c>
      <c r="B430" s="8">
        <v>0.16666666666666671</v>
      </c>
      <c r="C430" s="8">
        <v>0.18055555555555561</v>
      </c>
      <c r="D430" s="8">
        <v>0</v>
      </c>
      <c r="E430" s="9">
        <v>0.33</v>
      </c>
      <c r="F430">
        <v>61</v>
      </c>
      <c r="G430" t="s">
        <v>886</v>
      </c>
      <c r="O430" t="s">
        <v>3292</v>
      </c>
      <c r="P430" t="s">
        <v>65</v>
      </c>
      <c r="Q430" t="s">
        <v>3293</v>
      </c>
      <c r="R430">
        <v>0</v>
      </c>
      <c r="S430">
        <v>0</v>
      </c>
      <c r="T430" s="10">
        <v>45.179937000000002</v>
      </c>
      <c r="U430" s="10">
        <v>5.7227009999999998</v>
      </c>
      <c r="AD430" t="s">
        <v>2733</v>
      </c>
      <c r="AE430" t="s">
        <v>2734</v>
      </c>
    </row>
    <row r="431" spans="1:31" x14ac:dyDescent="0.3">
      <c r="A431" s="7">
        <v>46287</v>
      </c>
      <c r="B431" s="8">
        <v>0.33333333333333331</v>
      </c>
      <c r="C431" s="8">
        <v>0.35416666666666669</v>
      </c>
      <c r="D431" s="8">
        <v>0</v>
      </c>
      <c r="E431" s="9">
        <v>0.5</v>
      </c>
      <c r="F431">
        <v>44</v>
      </c>
      <c r="G431" t="s">
        <v>865</v>
      </c>
      <c r="O431" t="s">
        <v>1072</v>
      </c>
      <c r="P431" t="s">
        <v>99</v>
      </c>
      <c r="Q431" t="s">
        <v>3286</v>
      </c>
      <c r="R431">
        <v>0</v>
      </c>
      <c r="S431">
        <v>0</v>
      </c>
      <c r="T431" s="10">
        <v>45.188929999999999</v>
      </c>
      <c r="U431" s="10">
        <v>5.7123470000000003</v>
      </c>
      <c r="AD431" t="s">
        <v>2733</v>
      </c>
      <c r="AE431" t="s">
        <v>2737</v>
      </c>
    </row>
    <row r="432" spans="1:31" x14ac:dyDescent="0.3">
      <c r="A432" s="7">
        <v>46287</v>
      </c>
      <c r="B432" s="8">
        <v>0.33333333333333331</v>
      </c>
      <c r="C432" s="8">
        <v>0.35416666666666669</v>
      </c>
      <c r="D432" s="8">
        <v>0</v>
      </c>
      <c r="E432" s="9">
        <v>0.5</v>
      </c>
      <c r="F432">
        <v>49</v>
      </c>
      <c r="G432" t="s">
        <v>944</v>
      </c>
      <c r="O432" t="s">
        <v>1673</v>
      </c>
      <c r="P432" t="s">
        <v>518</v>
      </c>
      <c r="Q432" t="s">
        <v>518</v>
      </c>
      <c r="R432">
        <v>0</v>
      </c>
      <c r="S432">
        <v>0</v>
      </c>
      <c r="T432" s="10">
        <v>45.168743999999997</v>
      </c>
      <c r="U432" s="10">
        <v>5.7258769999999997</v>
      </c>
      <c r="AD432" t="s">
        <v>2733</v>
      </c>
      <c r="AE432" t="s">
        <v>2737</v>
      </c>
    </row>
    <row r="433" spans="1:31" x14ac:dyDescent="0.3">
      <c r="A433" s="7">
        <v>46287</v>
      </c>
      <c r="B433" s="8">
        <v>0.16666666666666671</v>
      </c>
      <c r="C433" s="8">
        <v>0.18055555555555561</v>
      </c>
      <c r="D433" s="8">
        <v>0</v>
      </c>
      <c r="E433" s="9">
        <v>0.33</v>
      </c>
      <c r="F433">
        <v>40</v>
      </c>
      <c r="G433" t="s">
        <v>960</v>
      </c>
      <c r="O433" t="s">
        <v>3059</v>
      </c>
      <c r="P433" t="s">
        <v>654</v>
      </c>
      <c r="Q433" t="s">
        <v>3060</v>
      </c>
      <c r="R433">
        <v>0</v>
      </c>
      <c r="S433">
        <v>0</v>
      </c>
      <c r="T433" s="10">
        <v>45.218727999999999</v>
      </c>
      <c r="U433" s="10">
        <v>5.6931099999999999</v>
      </c>
      <c r="AD433" t="s">
        <v>2733</v>
      </c>
      <c r="AE433" t="s">
        <v>2734</v>
      </c>
    </row>
    <row r="434" spans="1:31" x14ac:dyDescent="0.3">
      <c r="A434" s="7">
        <v>46287</v>
      </c>
      <c r="B434" s="8">
        <v>0.37847222222222221</v>
      </c>
      <c r="C434" s="8">
        <v>0.3923611111111111</v>
      </c>
      <c r="D434" s="8">
        <v>0</v>
      </c>
      <c r="E434" s="9">
        <v>0.33</v>
      </c>
      <c r="F434">
        <v>23</v>
      </c>
      <c r="G434" t="s">
        <v>957</v>
      </c>
      <c r="H434" s="8">
        <v>0.37361111111111112</v>
      </c>
      <c r="I434" s="8">
        <v>0.37430555555555561</v>
      </c>
      <c r="L434">
        <v>0.02</v>
      </c>
      <c r="M434">
        <v>0.02</v>
      </c>
      <c r="N434">
        <v>-0.32</v>
      </c>
      <c r="O434" t="s">
        <v>3298</v>
      </c>
      <c r="P434" t="s">
        <v>242</v>
      </c>
      <c r="Q434" t="s">
        <v>3299</v>
      </c>
      <c r="R434">
        <v>0</v>
      </c>
      <c r="S434">
        <v>0</v>
      </c>
      <c r="T434" s="10">
        <v>45.199171999999997</v>
      </c>
      <c r="U434" s="10">
        <v>5.7368750000000004</v>
      </c>
      <c r="AD434" t="s">
        <v>2733</v>
      </c>
      <c r="AE434" t="s">
        <v>2734</v>
      </c>
    </row>
    <row r="435" spans="1:31" x14ac:dyDescent="0.3">
      <c r="A435" s="7">
        <v>46287</v>
      </c>
      <c r="B435" s="8">
        <v>0.16666666666666671</v>
      </c>
      <c r="C435" s="8">
        <v>0.18055555555555561</v>
      </c>
      <c r="D435" s="8">
        <v>0</v>
      </c>
      <c r="E435" s="9">
        <v>0.33</v>
      </c>
      <c r="F435">
        <v>49</v>
      </c>
      <c r="G435" t="s">
        <v>944</v>
      </c>
      <c r="O435" t="s">
        <v>3152</v>
      </c>
      <c r="P435" t="s">
        <v>316</v>
      </c>
      <c r="Q435" t="s">
        <v>3153</v>
      </c>
      <c r="R435">
        <v>0</v>
      </c>
      <c r="S435">
        <v>0</v>
      </c>
      <c r="T435" s="10">
        <v>45.180484999999997</v>
      </c>
      <c r="U435" s="10">
        <v>5.7314889999999998</v>
      </c>
      <c r="AD435" t="s">
        <v>2733</v>
      </c>
      <c r="AE435" t="s">
        <v>2734</v>
      </c>
    </row>
    <row r="436" spans="1:31" x14ac:dyDescent="0.3">
      <c r="A436" s="7">
        <v>46287</v>
      </c>
      <c r="B436" s="8">
        <v>0.35416666666666669</v>
      </c>
      <c r="C436" s="8">
        <v>0.39583333333333331</v>
      </c>
      <c r="D436" s="8">
        <v>0</v>
      </c>
      <c r="E436" s="9">
        <v>1</v>
      </c>
      <c r="F436">
        <v>66</v>
      </c>
      <c r="G436" t="s">
        <v>900</v>
      </c>
      <c r="O436" t="s">
        <v>2381</v>
      </c>
      <c r="P436" t="s">
        <v>785</v>
      </c>
      <c r="Q436" t="s">
        <v>3578</v>
      </c>
      <c r="R436">
        <v>0</v>
      </c>
      <c r="S436">
        <v>0</v>
      </c>
      <c r="T436" s="10">
        <v>45.232621000000002</v>
      </c>
      <c r="U436" s="10">
        <v>5.6794840000000004</v>
      </c>
      <c r="AD436" t="s">
        <v>2733</v>
      </c>
      <c r="AE436" t="s">
        <v>2737</v>
      </c>
    </row>
    <row r="437" spans="1:31" x14ac:dyDescent="0.3">
      <c r="A437" s="7">
        <v>46287</v>
      </c>
      <c r="B437" s="8">
        <v>0.16666666666666671</v>
      </c>
      <c r="C437" s="8">
        <v>0.18055555555555561</v>
      </c>
      <c r="D437" s="8">
        <v>0</v>
      </c>
      <c r="E437" s="9">
        <v>0.33</v>
      </c>
      <c r="F437">
        <v>44</v>
      </c>
      <c r="G437" t="s">
        <v>865</v>
      </c>
      <c r="O437" t="s">
        <v>3354</v>
      </c>
      <c r="P437" t="s">
        <v>700</v>
      </c>
      <c r="Q437" t="s">
        <v>3355</v>
      </c>
      <c r="R437">
        <v>0</v>
      </c>
      <c r="S437">
        <v>0</v>
      </c>
      <c r="T437" s="10">
        <v>45.203901000000002</v>
      </c>
      <c r="U437" s="10">
        <v>5.6643619999999997</v>
      </c>
      <c r="AD437" t="s">
        <v>2733</v>
      </c>
      <c r="AE437" t="s">
        <v>2734</v>
      </c>
    </row>
    <row r="438" spans="1:31" x14ac:dyDescent="0.3">
      <c r="A438" s="7">
        <v>46287</v>
      </c>
      <c r="B438" s="8">
        <v>0.16666666666666671</v>
      </c>
      <c r="C438" s="8">
        <v>0.18055555555555561</v>
      </c>
      <c r="D438" s="8">
        <v>0</v>
      </c>
      <c r="E438" s="9">
        <v>0.33</v>
      </c>
      <c r="F438">
        <v>28</v>
      </c>
      <c r="G438" t="s">
        <v>914</v>
      </c>
      <c r="H438" s="8">
        <v>0.22638888888888889</v>
      </c>
      <c r="I438" s="8">
        <v>0.53749999999999998</v>
      </c>
      <c r="L438">
        <v>7.47</v>
      </c>
      <c r="M438">
        <v>7.47</v>
      </c>
      <c r="N438">
        <v>7.13</v>
      </c>
      <c r="O438" t="s">
        <v>3165</v>
      </c>
      <c r="P438" t="s">
        <v>525</v>
      </c>
      <c r="Q438" t="s">
        <v>3166</v>
      </c>
      <c r="R438">
        <v>0</v>
      </c>
      <c r="S438">
        <v>0</v>
      </c>
      <c r="T438" s="10">
        <v>45.166784</v>
      </c>
      <c r="U438" s="10">
        <v>5.7270599999999998</v>
      </c>
      <c r="AD438" t="s">
        <v>2733</v>
      </c>
      <c r="AE438" t="s">
        <v>2734</v>
      </c>
    </row>
    <row r="439" spans="1:31" x14ac:dyDescent="0.3">
      <c r="A439" s="7">
        <v>46287</v>
      </c>
      <c r="B439" s="8">
        <v>0.25</v>
      </c>
      <c r="C439" s="8">
        <v>0.26041666666666669</v>
      </c>
      <c r="D439" s="8">
        <v>0</v>
      </c>
      <c r="E439" s="9">
        <v>0.25</v>
      </c>
      <c r="F439">
        <v>74</v>
      </c>
      <c r="G439" t="s">
        <v>892</v>
      </c>
      <c r="O439" t="s">
        <v>891</v>
      </c>
      <c r="P439" t="s">
        <v>802</v>
      </c>
      <c r="Q439" t="s">
        <v>3294</v>
      </c>
      <c r="R439">
        <v>0</v>
      </c>
      <c r="S439">
        <v>0</v>
      </c>
      <c r="T439" s="10">
        <v>45.162475999999998</v>
      </c>
      <c r="U439" s="10">
        <v>5.7165179999999998</v>
      </c>
      <c r="AD439" t="s">
        <v>2733</v>
      </c>
      <c r="AE439" t="s">
        <v>2734</v>
      </c>
    </row>
    <row r="440" spans="1:31" x14ac:dyDescent="0.3">
      <c r="A440" s="7">
        <v>46287</v>
      </c>
      <c r="B440" s="8">
        <v>0.33333333333333331</v>
      </c>
      <c r="C440" s="8">
        <v>0.38541666666666669</v>
      </c>
      <c r="D440" s="8">
        <v>0</v>
      </c>
      <c r="E440" s="9">
        <v>1.25</v>
      </c>
      <c r="F440">
        <v>85</v>
      </c>
      <c r="G440" t="s">
        <v>866</v>
      </c>
      <c r="H440" s="8">
        <v>0.1645833333333333</v>
      </c>
      <c r="I440" s="8">
        <v>0.20069444444444451</v>
      </c>
      <c r="L440">
        <v>0.87</v>
      </c>
      <c r="M440">
        <v>0.87</v>
      </c>
      <c r="N440">
        <v>-0.38</v>
      </c>
      <c r="O440" t="s">
        <v>1660</v>
      </c>
      <c r="P440" t="s">
        <v>469</v>
      </c>
      <c r="Q440" t="s">
        <v>821</v>
      </c>
      <c r="R440">
        <v>0</v>
      </c>
      <c r="S440">
        <v>0</v>
      </c>
      <c r="T440" s="10">
        <v>45.223903999999997</v>
      </c>
      <c r="U440" s="10">
        <v>5.7949299999999999</v>
      </c>
      <c r="AD440" t="s">
        <v>2733</v>
      </c>
      <c r="AE440" t="s">
        <v>2737</v>
      </c>
    </row>
    <row r="441" spans="1:31" x14ac:dyDescent="0.3">
      <c r="A441" s="7">
        <v>46287</v>
      </c>
      <c r="B441" s="8">
        <v>0.33333333333333331</v>
      </c>
      <c r="C441" s="8">
        <v>0.3611111111111111</v>
      </c>
      <c r="D441" s="8">
        <v>0</v>
      </c>
      <c r="E441" s="9">
        <v>0.67</v>
      </c>
      <c r="F441">
        <v>302</v>
      </c>
      <c r="G441" t="s">
        <v>947</v>
      </c>
      <c r="O441" t="s">
        <v>2318</v>
      </c>
      <c r="P441" t="s">
        <v>696</v>
      </c>
      <c r="Q441" t="s">
        <v>696</v>
      </c>
      <c r="R441">
        <v>0</v>
      </c>
      <c r="S441">
        <v>0</v>
      </c>
      <c r="T441" s="10">
        <v>45.371516</v>
      </c>
      <c r="U441" s="10">
        <v>5.5878629999999996</v>
      </c>
      <c r="AD441" t="s">
        <v>2733</v>
      </c>
      <c r="AE441" t="s">
        <v>2737</v>
      </c>
    </row>
    <row r="442" spans="1:31" x14ac:dyDescent="0.3">
      <c r="A442" s="7">
        <v>46287</v>
      </c>
      <c r="B442" s="8">
        <v>0.33333333333333331</v>
      </c>
      <c r="C442" s="8">
        <v>0.375</v>
      </c>
      <c r="D442" s="8">
        <v>0</v>
      </c>
      <c r="E442" s="9">
        <v>1</v>
      </c>
      <c r="F442">
        <v>210</v>
      </c>
      <c r="G442" t="s">
        <v>905</v>
      </c>
      <c r="O442" t="s">
        <v>1907</v>
      </c>
      <c r="P442" t="s">
        <v>282</v>
      </c>
      <c r="Q442" t="s">
        <v>282</v>
      </c>
      <c r="R442">
        <v>0</v>
      </c>
      <c r="S442">
        <v>0</v>
      </c>
      <c r="T442" s="10">
        <v>45.189103000000003</v>
      </c>
      <c r="U442" s="10">
        <v>5.7301169999999999</v>
      </c>
      <c r="AD442" t="s">
        <v>2733</v>
      </c>
      <c r="AE442" t="s">
        <v>2781</v>
      </c>
    </row>
    <row r="443" spans="1:31" x14ac:dyDescent="0.3">
      <c r="A443" s="7">
        <v>46287</v>
      </c>
      <c r="B443" s="8">
        <v>0.3576388888888889</v>
      </c>
      <c r="C443" s="8">
        <v>0.36805555555555558</v>
      </c>
      <c r="D443" s="8">
        <v>0</v>
      </c>
      <c r="E443" s="9">
        <v>0.25</v>
      </c>
      <c r="F443">
        <v>39</v>
      </c>
      <c r="G443" t="s">
        <v>961</v>
      </c>
      <c r="H443" s="8">
        <v>0.26041666666666669</v>
      </c>
      <c r="I443" s="8">
        <v>0.28263888888888888</v>
      </c>
      <c r="L443" s="9">
        <v>0.53</v>
      </c>
      <c r="M443">
        <v>0.53</v>
      </c>
      <c r="N443">
        <v>0.28000000000000003</v>
      </c>
      <c r="O443" t="s">
        <v>2217</v>
      </c>
      <c r="P443" t="s">
        <v>795</v>
      </c>
      <c r="Q443" t="s">
        <v>795</v>
      </c>
      <c r="R443">
        <v>1</v>
      </c>
      <c r="S443">
        <v>0</v>
      </c>
      <c r="T443" s="10">
        <v>45.165621000000002</v>
      </c>
      <c r="U443" s="10">
        <v>5.7235849999999999</v>
      </c>
      <c r="AD443" t="s">
        <v>2733</v>
      </c>
      <c r="AE443" t="s">
        <v>2737</v>
      </c>
    </row>
    <row r="444" spans="1:31" x14ac:dyDescent="0.3">
      <c r="A444" s="7">
        <v>46287</v>
      </c>
      <c r="B444" s="8">
        <v>0.33333333333333331</v>
      </c>
      <c r="C444" s="8">
        <v>0.44444444444444442</v>
      </c>
      <c r="D444" s="8">
        <v>0</v>
      </c>
      <c r="E444" s="9">
        <v>2.67</v>
      </c>
      <c r="F444">
        <v>302</v>
      </c>
      <c r="G444" t="s">
        <v>947</v>
      </c>
      <c r="O444" t="s">
        <v>1277</v>
      </c>
      <c r="P444" t="s">
        <v>736</v>
      </c>
      <c r="Q444" t="s">
        <v>3579</v>
      </c>
      <c r="R444">
        <v>0</v>
      </c>
      <c r="S444">
        <v>0</v>
      </c>
      <c r="T444" s="10">
        <v>45.370556999999998</v>
      </c>
      <c r="U444" s="10">
        <v>5.5829800000000001</v>
      </c>
      <c r="AD444" t="s">
        <v>2733</v>
      </c>
      <c r="AE444" t="s">
        <v>2737</v>
      </c>
    </row>
    <row r="445" spans="1:31" x14ac:dyDescent="0.3">
      <c r="A445" s="7">
        <v>46287</v>
      </c>
      <c r="B445" s="8">
        <v>0.33333333333333331</v>
      </c>
      <c r="C445" s="8">
        <v>0.35416666666666669</v>
      </c>
      <c r="D445" s="8">
        <v>0</v>
      </c>
      <c r="E445" s="9">
        <v>0.5</v>
      </c>
      <c r="F445">
        <v>49</v>
      </c>
      <c r="G445" t="s">
        <v>944</v>
      </c>
      <c r="O445" t="s">
        <v>1673</v>
      </c>
      <c r="P445" t="s">
        <v>518</v>
      </c>
      <c r="Q445" t="s">
        <v>518</v>
      </c>
      <c r="R445">
        <v>0</v>
      </c>
      <c r="S445">
        <v>0</v>
      </c>
      <c r="T445" s="10">
        <v>45.168743999999997</v>
      </c>
      <c r="U445" s="10">
        <v>5.7258769999999997</v>
      </c>
      <c r="AD445" t="s">
        <v>2733</v>
      </c>
      <c r="AE445" t="s">
        <v>2737</v>
      </c>
    </row>
    <row r="446" spans="1:31" x14ac:dyDescent="0.3">
      <c r="A446" s="7">
        <v>46287</v>
      </c>
      <c r="B446" s="8">
        <v>0.33333333333333331</v>
      </c>
      <c r="C446" s="8">
        <v>0.35416666666666669</v>
      </c>
      <c r="D446" s="8">
        <v>0</v>
      </c>
      <c r="E446" s="9">
        <v>0.5</v>
      </c>
      <c r="F446">
        <v>29</v>
      </c>
      <c r="G446" t="s">
        <v>859</v>
      </c>
      <c r="O446" t="s">
        <v>858</v>
      </c>
      <c r="P446" t="s">
        <v>817</v>
      </c>
      <c r="Q446" t="s">
        <v>817</v>
      </c>
      <c r="R446">
        <v>0</v>
      </c>
      <c r="S446">
        <v>0</v>
      </c>
      <c r="T446" s="10">
        <v>45.189878</v>
      </c>
      <c r="U446" s="10">
        <v>5.7218559999999998</v>
      </c>
      <c r="AD446" t="s">
        <v>2733</v>
      </c>
      <c r="AE446" t="s">
        <v>2737</v>
      </c>
    </row>
    <row r="447" spans="1:31" x14ac:dyDescent="0.3">
      <c r="A447" s="7">
        <v>46287</v>
      </c>
      <c r="B447" s="8">
        <v>0.33333333333333331</v>
      </c>
      <c r="C447" s="8">
        <v>0.4236111111111111</v>
      </c>
      <c r="D447" s="8">
        <v>0</v>
      </c>
      <c r="E447" s="9">
        <v>2.17</v>
      </c>
      <c r="F447">
        <v>82</v>
      </c>
      <c r="G447" t="s">
        <v>954</v>
      </c>
      <c r="H447" s="8"/>
      <c r="I447" s="8"/>
      <c r="L447" s="9"/>
      <c r="M447" s="9"/>
      <c r="N447" s="9"/>
      <c r="O447" t="s">
        <v>1914</v>
      </c>
      <c r="P447" t="s">
        <v>419</v>
      </c>
      <c r="Q447" t="s">
        <v>419</v>
      </c>
      <c r="R447">
        <v>0</v>
      </c>
      <c r="S447">
        <v>0</v>
      </c>
      <c r="T447" s="10">
        <v>45.189998000000003</v>
      </c>
      <c r="U447" s="10">
        <v>5.7086240000000004</v>
      </c>
      <c r="AD447" t="s">
        <v>2733</v>
      </c>
      <c r="AE447" t="s">
        <v>2737</v>
      </c>
    </row>
    <row r="448" spans="1:31" x14ac:dyDescent="0.3">
      <c r="A448" s="7">
        <v>46287</v>
      </c>
      <c r="B448" s="8">
        <v>0.29166666666666669</v>
      </c>
      <c r="C448" s="8">
        <v>0.2986111111111111</v>
      </c>
      <c r="D448" s="8">
        <v>0</v>
      </c>
      <c r="E448" s="9">
        <v>0.17</v>
      </c>
      <c r="F448">
        <v>43</v>
      </c>
      <c r="G448" t="s">
        <v>849</v>
      </c>
      <c r="O448" t="s">
        <v>854</v>
      </c>
      <c r="P448" t="s">
        <v>669</v>
      </c>
      <c r="Q448" t="s">
        <v>3306</v>
      </c>
      <c r="R448">
        <v>0</v>
      </c>
      <c r="S448">
        <v>0</v>
      </c>
      <c r="T448" s="10">
        <v>45.229419</v>
      </c>
      <c r="U448" s="10">
        <v>5.6816570000000004</v>
      </c>
      <c r="AD448" t="s">
        <v>2733</v>
      </c>
      <c r="AE448" t="s">
        <v>2734</v>
      </c>
    </row>
    <row r="449" spans="1:31" x14ac:dyDescent="0.3">
      <c r="A449" s="7">
        <v>46287</v>
      </c>
      <c r="B449" s="8">
        <v>0.29166666666666669</v>
      </c>
      <c r="C449" s="8">
        <v>0.2986111111111111</v>
      </c>
      <c r="D449" s="8">
        <v>0</v>
      </c>
      <c r="E449" s="9">
        <v>0.17</v>
      </c>
      <c r="F449">
        <v>230</v>
      </c>
      <c r="G449" t="s">
        <v>974</v>
      </c>
      <c r="O449" t="s">
        <v>3307</v>
      </c>
      <c r="P449" t="s">
        <v>2453</v>
      </c>
      <c r="Q449" t="s">
        <v>3308</v>
      </c>
      <c r="R449">
        <v>0</v>
      </c>
      <c r="S449">
        <v>0</v>
      </c>
      <c r="T449" s="10">
        <v>45.170372</v>
      </c>
      <c r="U449" s="10">
        <v>5.7396019999999996</v>
      </c>
      <c r="AD449" t="s">
        <v>2733</v>
      </c>
      <c r="AE449" t="s">
        <v>2734</v>
      </c>
    </row>
    <row r="450" spans="1:31" x14ac:dyDescent="0.3">
      <c r="A450" s="7">
        <v>46287</v>
      </c>
      <c r="B450" s="8">
        <v>0.16666666666666671</v>
      </c>
      <c r="C450" s="8">
        <v>0.18055555555555561</v>
      </c>
      <c r="D450" s="8">
        <v>0</v>
      </c>
      <c r="E450" s="9">
        <v>0.33</v>
      </c>
      <c r="F450">
        <v>68</v>
      </c>
      <c r="G450" t="s">
        <v>948</v>
      </c>
      <c r="O450" t="s">
        <v>3447</v>
      </c>
      <c r="P450" t="s">
        <v>612</v>
      </c>
      <c r="Q450" t="s">
        <v>3448</v>
      </c>
      <c r="R450">
        <v>0</v>
      </c>
      <c r="S450">
        <v>0</v>
      </c>
      <c r="T450" s="10">
        <v>45.188958</v>
      </c>
      <c r="U450" s="10">
        <v>5.7346690000000002</v>
      </c>
      <c r="AD450" t="s">
        <v>2733</v>
      </c>
      <c r="AE450" t="s">
        <v>2734</v>
      </c>
    </row>
    <row r="451" spans="1:31" x14ac:dyDescent="0.3">
      <c r="A451" s="7">
        <v>46287</v>
      </c>
      <c r="B451" s="8">
        <v>0.25</v>
      </c>
      <c r="C451" s="8">
        <v>0.26041666666666669</v>
      </c>
      <c r="D451" s="8">
        <v>0</v>
      </c>
      <c r="E451" s="9">
        <v>0.25</v>
      </c>
      <c r="F451">
        <v>210</v>
      </c>
      <c r="G451" t="s">
        <v>905</v>
      </c>
      <c r="O451" t="s">
        <v>3309</v>
      </c>
      <c r="P451" t="s">
        <v>95</v>
      </c>
      <c r="Q451" t="s">
        <v>3310</v>
      </c>
      <c r="R451">
        <v>0</v>
      </c>
      <c r="S451">
        <v>0</v>
      </c>
      <c r="T451" s="10">
        <v>45.188403000000001</v>
      </c>
      <c r="U451" s="10">
        <v>5.7183289999999998</v>
      </c>
      <c r="AD451" t="s">
        <v>2733</v>
      </c>
      <c r="AE451" t="s">
        <v>2734</v>
      </c>
    </row>
    <row r="452" spans="1:31" x14ac:dyDescent="0.3">
      <c r="A452" s="7">
        <v>46287</v>
      </c>
      <c r="B452" s="8">
        <v>0.25</v>
      </c>
      <c r="C452" s="8">
        <v>0.26041666666666669</v>
      </c>
      <c r="D452" s="8">
        <v>0</v>
      </c>
      <c r="E452" s="9">
        <v>0.25</v>
      </c>
      <c r="F452">
        <v>29</v>
      </c>
      <c r="G452" t="s">
        <v>859</v>
      </c>
      <c r="H452" s="8"/>
      <c r="I452" s="8"/>
      <c r="L452" s="9"/>
      <c r="M452" s="9"/>
      <c r="N452" s="9"/>
      <c r="O452" t="s">
        <v>3311</v>
      </c>
      <c r="P452" t="s">
        <v>111</v>
      </c>
      <c r="Q452" t="s">
        <v>3312</v>
      </c>
      <c r="R452">
        <v>0</v>
      </c>
      <c r="S452">
        <v>0</v>
      </c>
      <c r="T452" s="10">
        <v>45.189194000000001</v>
      </c>
      <c r="U452" s="10">
        <v>5.7263739999999999</v>
      </c>
      <c r="AD452" t="s">
        <v>2733</v>
      </c>
      <c r="AE452" t="s">
        <v>2734</v>
      </c>
    </row>
    <row r="453" spans="1:31" x14ac:dyDescent="0.3">
      <c r="A453" s="7">
        <v>46287</v>
      </c>
      <c r="B453" s="8">
        <v>0.2048611111111111</v>
      </c>
      <c r="C453" s="8">
        <v>0.21527777777777779</v>
      </c>
      <c r="D453" s="8">
        <v>0</v>
      </c>
      <c r="E453" s="9">
        <v>0.25</v>
      </c>
      <c r="F453">
        <v>22</v>
      </c>
      <c r="G453" t="s">
        <v>979</v>
      </c>
      <c r="H453" s="8">
        <v>0.45277777777777778</v>
      </c>
      <c r="I453" s="8">
        <v>0.52152777777777781</v>
      </c>
      <c r="L453">
        <v>1.65</v>
      </c>
      <c r="M453">
        <v>1.65</v>
      </c>
      <c r="N453">
        <v>1.4</v>
      </c>
      <c r="O453" t="s">
        <v>1786</v>
      </c>
      <c r="P453" t="s">
        <v>536</v>
      </c>
      <c r="Q453" t="s">
        <v>1788</v>
      </c>
      <c r="R453">
        <v>0</v>
      </c>
      <c r="S453">
        <v>0</v>
      </c>
      <c r="T453" s="10">
        <v>45.183112000000001</v>
      </c>
      <c r="U453" s="10">
        <v>5.7278739999999999</v>
      </c>
      <c r="AD453" t="s">
        <v>2733</v>
      </c>
      <c r="AE453" t="s">
        <v>2737</v>
      </c>
    </row>
    <row r="454" spans="1:31" x14ac:dyDescent="0.3">
      <c r="A454" s="7">
        <v>46287</v>
      </c>
      <c r="B454" s="8">
        <v>0.29166666666666669</v>
      </c>
      <c r="C454" s="8">
        <v>0.2986111111111111</v>
      </c>
      <c r="D454" s="8">
        <v>0</v>
      </c>
      <c r="E454" s="9">
        <v>0.17</v>
      </c>
      <c r="F454">
        <v>74</v>
      </c>
      <c r="G454" t="s">
        <v>892</v>
      </c>
      <c r="O454" t="s">
        <v>3313</v>
      </c>
      <c r="P454" t="s">
        <v>332</v>
      </c>
      <c r="Q454" t="s">
        <v>3314</v>
      </c>
      <c r="R454">
        <v>0</v>
      </c>
      <c r="S454">
        <v>0</v>
      </c>
      <c r="T454" s="10">
        <v>45.182187999999996</v>
      </c>
      <c r="U454" s="10">
        <v>5.7211590000000001</v>
      </c>
      <c r="AD454" t="s">
        <v>2733</v>
      </c>
      <c r="AE454" t="s">
        <v>2734</v>
      </c>
    </row>
    <row r="455" spans="1:31" x14ac:dyDescent="0.3">
      <c r="A455" s="7">
        <v>46287</v>
      </c>
      <c r="B455" s="8">
        <v>0.16666666666666671</v>
      </c>
      <c r="C455" s="8">
        <v>0.18055555555555561</v>
      </c>
      <c r="D455" s="8">
        <v>0</v>
      </c>
      <c r="E455" s="9">
        <v>0.33</v>
      </c>
      <c r="F455">
        <v>61</v>
      </c>
      <c r="G455" t="s">
        <v>886</v>
      </c>
      <c r="H455" s="8"/>
      <c r="I455" s="8"/>
      <c r="L455" s="9"/>
      <c r="M455" s="9"/>
      <c r="N455" s="9"/>
      <c r="O455" t="s">
        <v>3182</v>
      </c>
      <c r="P455" t="s">
        <v>59</v>
      </c>
      <c r="Q455" t="s">
        <v>3183</v>
      </c>
      <c r="R455">
        <v>0</v>
      </c>
      <c r="S455">
        <v>0</v>
      </c>
      <c r="T455" s="10">
        <v>45.188529000000003</v>
      </c>
      <c r="U455" s="10">
        <v>5.7245239999999997</v>
      </c>
      <c r="AD455" t="s">
        <v>2733</v>
      </c>
      <c r="AE455" t="s">
        <v>2734</v>
      </c>
    </row>
    <row r="456" spans="1:31" x14ac:dyDescent="0.3">
      <c r="A456" s="7">
        <v>46287</v>
      </c>
      <c r="B456" s="8">
        <v>0.29166666666666669</v>
      </c>
      <c r="C456" s="8">
        <v>0.2986111111111111</v>
      </c>
      <c r="D456" s="8">
        <v>0</v>
      </c>
      <c r="E456" s="9">
        <v>0.17</v>
      </c>
      <c r="F456">
        <v>46</v>
      </c>
      <c r="G456" t="s">
        <v>963</v>
      </c>
      <c r="O456" t="s">
        <v>3315</v>
      </c>
      <c r="P456" t="s">
        <v>560</v>
      </c>
      <c r="Q456" t="s">
        <v>3316</v>
      </c>
      <c r="R456">
        <v>0</v>
      </c>
      <c r="S456">
        <v>0</v>
      </c>
      <c r="T456" s="10">
        <v>45.146349000000001</v>
      </c>
      <c r="U456" s="10">
        <v>5.7163180000000002</v>
      </c>
      <c r="AD456" t="s">
        <v>2733</v>
      </c>
      <c r="AE456" t="s">
        <v>2734</v>
      </c>
    </row>
    <row r="457" spans="1:31" x14ac:dyDescent="0.3">
      <c r="A457" s="7">
        <v>46287</v>
      </c>
      <c r="B457" s="8">
        <v>0.29166666666666669</v>
      </c>
      <c r="C457" s="8">
        <v>0.2986111111111111</v>
      </c>
      <c r="D457" s="8">
        <v>0</v>
      </c>
      <c r="E457" s="9">
        <v>0.17</v>
      </c>
      <c r="F457">
        <v>123154</v>
      </c>
      <c r="G457" t="s">
        <v>856</v>
      </c>
      <c r="O457" t="s">
        <v>855</v>
      </c>
      <c r="P457" t="s">
        <v>825</v>
      </c>
      <c r="Q457" t="s">
        <v>3317</v>
      </c>
      <c r="R457">
        <v>0</v>
      </c>
      <c r="S457">
        <v>0</v>
      </c>
      <c r="T457" s="10">
        <v>45.181339000000001</v>
      </c>
      <c r="U457" s="10">
        <v>5.7134910000000003</v>
      </c>
      <c r="AD457" t="s">
        <v>2733</v>
      </c>
      <c r="AE457" t="s">
        <v>2734</v>
      </c>
    </row>
    <row r="458" spans="1:31" x14ac:dyDescent="0.3">
      <c r="A458" s="7">
        <v>46287</v>
      </c>
      <c r="B458" s="8">
        <v>0.33333333333333331</v>
      </c>
      <c r="C458" s="8">
        <v>0.34375</v>
      </c>
      <c r="D458" s="8">
        <v>0</v>
      </c>
      <c r="E458" s="9">
        <v>0.25</v>
      </c>
      <c r="F458">
        <v>100</v>
      </c>
      <c r="G458" t="s">
        <v>967</v>
      </c>
      <c r="H458" s="8">
        <v>0.2479166666666667</v>
      </c>
      <c r="I458" s="8">
        <v>0.31597222222222221</v>
      </c>
      <c r="L458">
        <v>1.63</v>
      </c>
      <c r="M458">
        <v>1.63</v>
      </c>
      <c r="N458">
        <v>1.38</v>
      </c>
      <c r="O458" t="s">
        <v>2712</v>
      </c>
      <c r="P458" t="s">
        <v>582</v>
      </c>
      <c r="Q458" t="s">
        <v>582</v>
      </c>
      <c r="R458">
        <v>0</v>
      </c>
      <c r="S458">
        <v>0</v>
      </c>
      <c r="T458" s="10">
        <v>45.177649000000002</v>
      </c>
      <c r="U458" s="10">
        <v>5.731471</v>
      </c>
      <c r="AD458" t="s">
        <v>2733</v>
      </c>
      <c r="AE458" t="s">
        <v>2737</v>
      </c>
    </row>
    <row r="459" spans="1:31" x14ac:dyDescent="0.3">
      <c r="A459" s="7">
        <v>46287</v>
      </c>
      <c r="B459" s="8">
        <v>0.33333333333333331</v>
      </c>
      <c r="C459" s="8">
        <v>0.4236111111111111</v>
      </c>
      <c r="D459" s="8">
        <v>0</v>
      </c>
      <c r="E459" s="9">
        <v>2.17</v>
      </c>
      <c r="F459">
        <v>29</v>
      </c>
      <c r="G459" t="s">
        <v>859</v>
      </c>
      <c r="O459" t="s">
        <v>1397</v>
      </c>
      <c r="P459" t="s">
        <v>450</v>
      </c>
      <c r="Q459" t="s">
        <v>450</v>
      </c>
      <c r="R459">
        <v>0</v>
      </c>
      <c r="S459">
        <v>0</v>
      </c>
      <c r="T459" s="10">
        <v>45.187130000000003</v>
      </c>
      <c r="U459" s="10">
        <v>5.717994</v>
      </c>
      <c r="AD459" t="s">
        <v>2733</v>
      </c>
      <c r="AE459" t="s">
        <v>2737</v>
      </c>
    </row>
    <row r="460" spans="1:31" x14ac:dyDescent="0.3">
      <c r="A460" s="7">
        <v>46287</v>
      </c>
      <c r="B460" s="8">
        <v>0.29166666666666669</v>
      </c>
      <c r="C460" s="8">
        <v>0.2986111111111111</v>
      </c>
      <c r="D460" s="8">
        <v>0</v>
      </c>
      <c r="E460" s="9">
        <v>0.17</v>
      </c>
      <c r="F460">
        <v>76</v>
      </c>
      <c r="G460" t="s">
        <v>863</v>
      </c>
      <c r="O460" t="s">
        <v>3322</v>
      </c>
      <c r="P460" t="s">
        <v>136</v>
      </c>
      <c r="Q460" t="s">
        <v>3323</v>
      </c>
      <c r="R460">
        <v>0</v>
      </c>
      <c r="S460">
        <v>0</v>
      </c>
      <c r="T460" s="10">
        <v>45.192925000000002</v>
      </c>
      <c r="U460" s="10">
        <v>5.7149380000000001</v>
      </c>
      <c r="AD460" t="s">
        <v>2733</v>
      </c>
      <c r="AE460" t="s">
        <v>2734</v>
      </c>
    </row>
    <row r="461" spans="1:31" x14ac:dyDescent="0.3">
      <c r="A461" s="7">
        <v>46287</v>
      </c>
      <c r="B461" s="8">
        <v>0.18055555555555561</v>
      </c>
      <c r="C461" s="8">
        <v>0.19097222222222221</v>
      </c>
      <c r="D461" s="8">
        <v>0</v>
      </c>
      <c r="E461" s="9">
        <v>0.25</v>
      </c>
      <c r="F461">
        <v>22</v>
      </c>
      <c r="G461" t="s">
        <v>979</v>
      </c>
      <c r="H461" s="8">
        <v>0.29375000000000001</v>
      </c>
      <c r="I461" s="8">
        <v>0.42916666666666659</v>
      </c>
      <c r="L461">
        <v>3.25</v>
      </c>
      <c r="M461">
        <v>3.25</v>
      </c>
      <c r="N461">
        <v>3</v>
      </c>
      <c r="O461" t="s">
        <v>1781</v>
      </c>
      <c r="P461" t="s">
        <v>309</v>
      </c>
      <c r="Q461" t="s">
        <v>309</v>
      </c>
      <c r="R461">
        <v>0</v>
      </c>
      <c r="S461">
        <v>0</v>
      </c>
      <c r="T461" s="10">
        <v>45.199238000000001</v>
      </c>
      <c r="U461" s="10">
        <v>5.7115140000000002</v>
      </c>
      <c r="AD461" t="s">
        <v>2733</v>
      </c>
      <c r="AE461" t="s">
        <v>2737</v>
      </c>
    </row>
    <row r="462" spans="1:31" x14ac:dyDescent="0.3">
      <c r="A462" s="7">
        <v>46287</v>
      </c>
      <c r="B462" s="8">
        <v>0.29166666666666669</v>
      </c>
      <c r="C462" s="8">
        <v>0.30208333333333331</v>
      </c>
      <c r="D462" s="8">
        <v>0</v>
      </c>
      <c r="E462" s="9">
        <v>0.25</v>
      </c>
      <c r="F462">
        <v>16</v>
      </c>
      <c r="G462" t="s">
        <v>853</v>
      </c>
      <c r="O462" t="s">
        <v>3324</v>
      </c>
      <c r="P462" t="s">
        <v>578</v>
      </c>
      <c r="Q462" t="s">
        <v>3325</v>
      </c>
      <c r="R462">
        <v>0</v>
      </c>
      <c r="S462">
        <v>0</v>
      </c>
      <c r="T462" s="10">
        <v>45.183777999999997</v>
      </c>
      <c r="U462" s="10">
        <v>5.7115169999999997</v>
      </c>
      <c r="AD462" t="s">
        <v>2733</v>
      </c>
      <c r="AE462" t="s">
        <v>2734</v>
      </c>
    </row>
    <row r="463" spans="1:31" x14ac:dyDescent="0.3">
      <c r="A463" s="7">
        <v>46287</v>
      </c>
      <c r="B463" s="8">
        <v>0.29166666666666669</v>
      </c>
      <c r="C463" s="8">
        <v>0.2986111111111111</v>
      </c>
      <c r="D463" s="8">
        <v>0</v>
      </c>
      <c r="E463" s="9">
        <v>0.17</v>
      </c>
      <c r="F463">
        <v>29</v>
      </c>
      <c r="G463" t="s">
        <v>859</v>
      </c>
      <c r="O463" t="s">
        <v>3326</v>
      </c>
      <c r="P463" t="s">
        <v>61</v>
      </c>
      <c r="Q463" t="s">
        <v>3327</v>
      </c>
      <c r="R463">
        <v>0</v>
      </c>
      <c r="S463">
        <v>0</v>
      </c>
      <c r="T463" s="10">
        <v>45.189878</v>
      </c>
      <c r="U463" s="10">
        <v>5.7218559999999998</v>
      </c>
      <c r="AD463" t="s">
        <v>2733</v>
      </c>
      <c r="AE463" t="s">
        <v>2734</v>
      </c>
    </row>
    <row r="464" spans="1:31" x14ac:dyDescent="0.3">
      <c r="A464" s="7">
        <v>46287</v>
      </c>
      <c r="B464" s="8">
        <v>0.25</v>
      </c>
      <c r="C464" s="8">
        <v>0.26041666666666669</v>
      </c>
      <c r="D464" s="8">
        <v>0</v>
      </c>
      <c r="E464" s="9">
        <v>0.25</v>
      </c>
      <c r="F464">
        <v>76</v>
      </c>
      <c r="G464" t="s">
        <v>863</v>
      </c>
      <c r="O464" t="s">
        <v>3328</v>
      </c>
      <c r="P464" t="s">
        <v>139</v>
      </c>
      <c r="Q464" t="s">
        <v>3329</v>
      </c>
      <c r="R464">
        <v>0</v>
      </c>
      <c r="S464">
        <v>0</v>
      </c>
      <c r="T464" s="10">
        <v>45.193545999999998</v>
      </c>
      <c r="U464" s="10">
        <v>5.7151550000000002</v>
      </c>
      <c r="AD464" t="s">
        <v>2733</v>
      </c>
      <c r="AE464" t="s">
        <v>2734</v>
      </c>
    </row>
    <row r="465" spans="1:31" x14ac:dyDescent="0.3">
      <c r="A465" s="7">
        <v>46287</v>
      </c>
      <c r="B465" s="8">
        <v>0.33333333333333331</v>
      </c>
      <c r="C465" s="8">
        <v>0.38541666666666669</v>
      </c>
      <c r="D465" s="8">
        <v>0</v>
      </c>
      <c r="E465" s="9">
        <v>1.25</v>
      </c>
      <c r="F465">
        <v>210</v>
      </c>
      <c r="G465" t="s">
        <v>905</v>
      </c>
      <c r="O465" t="s">
        <v>1675</v>
      </c>
      <c r="P465" t="s">
        <v>89</v>
      </c>
      <c r="Q465" t="s">
        <v>89</v>
      </c>
      <c r="R465">
        <v>0</v>
      </c>
      <c r="S465">
        <v>0</v>
      </c>
      <c r="T465" s="10">
        <v>45.189582999999999</v>
      </c>
      <c r="U465" s="10">
        <v>5.7229080000000003</v>
      </c>
      <c r="AD465" t="s">
        <v>2733</v>
      </c>
      <c r="AE465" t="s">
        <v>2737</v>
      </c>
    </row>
    <row r="466" spans="1:31" x14ac:dyDescent="0.3">
      <c r="A466" s="7">
        <v>46287</v>
      </c>
      <c r="B466" s="8">
        <v>0.33333333333333331</v>
      </c>
      <c r="C466" s="8">
        <v>0.34722222222222221</v>
      </c>
      <c r="D466" s="8">
        <v>0</v>
      </c>
      <c r="E466" s="9">
        <v>0.33</v>
      </c>
      <c r="F466">
        <v>74</v>
      </c>
      <c r="G466" t="s">
        <v>892</v>
      </c>
      <c r="O466" t="s">
        <v>2014</v>
      </c>
      <c r="P466" t="s">
        <v>498</v>
      </c>
      <c r="Q466" t="s">
        <v>2016</v>
      </c>
      <c r="R466">
        <v>0</v>
      </c>
      <c r="S466">
        <v>0</v>
      </c>
      <c r="T466" s="10">
        <v>45.188510000000001</v>
      </c>
      <c r="U466" s="10">
        <v>5.6897789999999997</v>
      </c>
      <c r="AD466" t="s">
        <v>2733</v>
      </c>
      <c r="AE466" t="s">
        <v>2737</v>
      </c>
    </row>
    <row r="467" spans="1:31" x14ac:dyDescent="0.3">
      <c r="A467" s="7">
        <v>46287</v>
      </c>
      <c r="B467" s="8">
        <v>0.25</v>
      </c>
      <c r="C467" s="8">
        <v>0.26041666666666669</v>
      </c>
      <c r="D467" s="8">
        <v>0</v>
      </c>
      <c r="E467" s="9">
        <v>0.25</v>
      </c>
      <c r="F467">
        <v>201</v>
      </c>
      <c r="G467" t="s">
        <v>946</v>
      </c>
      <c r="O467" t="s">
        <v>3336</v>
      </c>
      <c r="P467" t="s">
        <v>124</v>
      </c>
      <c r="Q467" t="s">
        <v>124</v>
      </c>
      <c r="R467">
        <v>0</v>
      </c>
      <c r="S467">
        <v>0</v>
      </c>
      <c r="T467" s="10">
        <v>45.187106999999997</v>
      </c>
      <c r="U467" s="10">
        <v>5.7297390000000004</v>
      </c>
      <c r="AD467" t="s">
        <v>2733</v>
      </c>
      <c r="AE467" t="s">
        <v>2734</v>
      </c>
    </row>
    <row r="468" spans="1:31" x14ac:dyDescent="0.3">
      <c r="A468" s="7">
        <v>46287</v>
      </c>
      <c r="B468" s="8">
        <v>0.16666666666666671</v>
      </c>
      <c r="C468" s="8">
        <v>0.18055555555555561</v>
      </c>
      <c r="D468" s="8">
        <v>0</v>
      </c>
      <c r="E468" s="9">
        <v>0.33</v>
      </c>
      <c r="F468">
        <v>28</v>
      </c>
      <c r="G468" t="s">
        <v>914</v>
      </c>
      <c r="H468" s="8">
        <v>0.1993055555555556</v>
      </c>
      <c r="I468" s="8">
        <v>0.29930555555555549</v>
      </c>
      <c r="L468" s="9">
        <v>2.4</v>
      </c>
      <c r="M468" s="9">
        <v>2.4</v>
      </c>
      <c r="N468" s="9">
        <v>2.0699999999999998</v>
      </c>
      <c r="O468" t="s">
        <v>3188</v>
      </c>
      <c r="P468" t="s">
        <v>781</v>
      </c>
      <c r="Q468" t="s">
        <v>3189</v>
      </c>
      <c r="R468">
        <v>0</v>
      </c>
      <c r="S468">
        <v>0</v>
      </c>
      <c r="T468" s="10">
        <v>45.187779999999997</v>
      </c>
      <c r="U468" s="10">
        <v>5.6920270000000004</v>
      </c>
      <c r="AD468" t="s">
        <v>2733</v>
      </c>
      <c r="AE468" t="s">
        <v>2734</v>
      </c>
    </row>
    <row r="469" spans="1:31" x14ac:dyDescent="0.3">
      <c r="A469" s="7">
        <v>46287</v>
      </c>
      <c r="B469" s="8">
        <v>0.33333333333333331</v>
      </c>
      <c r="C469" s="8">
        <v>0.35416666666666669</v>
      </c>
      <c r="D469" s="8">
        <v>0</v>
      </c>
      <c r="E469" s="9">
        <v>0.5</v>
      </c>
      <c r="F469">
        <v>76</v>
      </c>
      <c r="G469" t="s">
        <v>863</v>
      </c>
      <c r="O469" t="s">
        <v>1666</v>
      </c>
      <c r="P469" t="s">
        <v>226</v>
      </c>
      <c r="Q469" t="s">
        <v>226</v>
      </c>
      <c r="R469">
        <v>0</v>
      </c>
      <c r="S469">
        <v>0</v>
      </c>
      <c r="T469" s="10">
        <v>45.191845999999998</v>
      </c>
      <c r="U469" s="10">
        <v>5.7153299999999998</v>
      </c>
      <c r="AD469" t="s">
        <v>2733</v>
      </c>
      <c r="AE469" t="s">
        <v>2737</v>
      </c>
    </row>
    <row r="470" spans="1:31" x14ac:dyDescent="0.3">
      <c r="A470" s="7">
        <v>46287</v>
      </c>
      <c r="B470" s="8">
        <v>0.25</v>
      </c>
      <c r="C470" s="8">
        <v>0.26041666666666669</v>
      </c>
      <c r="D470" s="8">
        <v>0</v>
      </c>
      <c r="E470" s="9">
        <v>0.25</v>
      </c>
      <c r="F470">
        <v>38</v>
      </c>
      <c r="G470" t="s">
        <v>2803</v>
      </c>
      <c r="O470" t="s">
        <v>893</v>
      </c>
      <c r="P470" t="s">
        <v>803</v>
      </c>
      <c r="Q470" t="s">
        <v>3339</v>
      </c>
      <c r="R470">
        <v>0</v>
      </c>
      <c r="S470">
        <v>0</v>
      </c>
      <c r="T470" s="10">
        <v>45.190593</v>
      </c>
      <c r="U470" s="10">
        <v>5.7219879999999996</v>
      </c>
      <c r="AD470" t="s">
        <v>2733</v>
      </c>
      <c r="AE470" t="s">
        <v>2734</v>
      </c>
    </row>
    <row r="471" spans="1:31" x14ac:dyDescent="0.3">
      <c r="A471" s="7">
        <v>46287</v>
      </c>
      <c r="B471" s="8">
        <v>0.29166666666666669</v>
      </c>
      <c r="C471" s="8">
        <v>0.2986111111111111</v>
      </c>
      <c r="D471" s="8">
        <v>0</v>
      </c>
      <c r="E471" s="9">
        <v>0.17</v>
      </c>
      <c r="F471">
        <v>16</v>
      </c>
      <c r="G471" t="s">
        <v>853</v>
      </c>
      <c r="O471" t="s">
        <v>3340</v>
      </c>
      <c r="P471" t="s">
        <v>253</v>
      </c>
      <c r="Q471" t="s">
        <v>3341</v>
      </c>
      <c r="R471">
        <v>0</v>
      </c>
      <c r="S471">
        <v>0</v>
      </c>
      <c r="T471" s="10">
        <v>45.144255000000001</v>
      </c>
      <c r="U471" s="10">
        <v>5.7129729999999999</v>
      </c>
      <c r="AD471" t="s">
        <v>2733</v>
      </c>
      <c r="AE471" t="s">
        <v>2734</v>
      </c>
    </row>
    <row r="472" spans="1:31" x14ac:dyDescent="0.3">
      <c r="A472" s="7">
        <v>46287</v>
      </c>
      <c r="B472" s="8">
        <v>0.2673611111111111</v>
      </c>
      <c r="C472" s="8">
        <v>0.31944444444444442</v>
      </c>
      <c r="D472" s="8">
        <v>0</v>
      </c>
      <c r="E472" s="9">
        <v>1.25</v>
      </c>
      <c r="F472">
        <v>13</v>
      </c>
      <c r="G472" t="s">
        <v>2730</v>
      </c>
      <c r="O472" t="s">
        <v>1905</v>
      </c>
      <c r="P472" t="s">
        <v>683</v>
      </c>
      <c r="Q472" t="s">
        <v>683</v>
      </c>
      <c r="R472">
        <v>0</v>
      </c>
      <c r="S472">
        <v>0</v>
      </c>
      <c r="T472" s="10">
        <v>45.196936999999998</v>
      </c>
      <c r="U472" s="10">
        <v>5.6979059999999997</v>
      </c>
      <c r="AD472" t="s">
        <v>2733</v>
      </c>
      <c r="AE472" t="s">
        <v>2737</v>
      </c>
    </row>
    <row r="473" spans="1:31" x14ac:dyDescent="0.3">
      <c r="A473" s="7">
        <v>46287</v>
      </c>
      <c r="B473" s="8">
        <v>0.33333333333333331</v>
      </c>
      <c r="C473" s="8">
        <v>0.37847222222222221</v>
      </c>
      <c r="D473" s="8">
        <v>0</v>
      </c>
      <c r="E473" s="9">
        <v>1.08</v>
      </c>
      <c r="F473">
        <v>86</v>
      </c>
      <c r="G473" t="s">
        <v>861</v>
      </c>
      <c r="H473" s="8">
        <v>0.41458333333333341</v>
      </c>
      <c r="I473" s="8">
        <v>0.47708333333333341</v>
      </c>
      <c r="L473">
        <v>1.5</v>
      </c>
      <c r="M473">
        <v>1.5</v>
      </c>
      <c r="N473">
        <v>0.42</v>
      </c>
      <c r="O473" t="s">
        <v>860</v>
      </c>
      <c r="P473" t="s">
        <v>811</v>
      </c>
      <c r="Q473" t="s">
        <v>811</v>
      </c>
      <c r="R473">
        <v>0</v>
      </c>
      <c r="S473">
        <v>0</v>
      </c>
      <c r="T473" s="10">
        <v>45.184420000000003</v>
      </c>
      <c r="U473" s="10">
        <v>5.7195400000000003</v>
      </c>
      <c r="AD473" t="s">
        <v>2733</v>
      </c>
      <c r="AE473" t="s">
        <v>2737</v>
      </c>
    </row>
    <row r="474" spans="1:31" x14ac:dyDescent="0.3">
      <c r="A474" s="7">
        <v>46287</v>
      </c>
      <c r="B474" s="8">
        <v>0.16666666666666671</v>
      </c>
      <c r="C474" s="8">
        <v>0.18055555555555561</v>
      </c>
      <c r="D474" s="8">
        <v>0</v>
      </c>
      <c r="E474" s="9">
        <v>0.33</v>
      </c>
      <c r="F474">
        <v>29</v>
      </c>
      <c r="G474" t="s">
        <v>859</v>
      </c>
      <c r="H474" s="8"/>
      <c r="I474" s="8"/>
      <c r="L474" s="9"/>
      <c r="M474" s="9"/>
      <c r="N474" s="9"/>
      <c r="O474" t="s">
        <v>3202</v>
      </c>
      <c r="P474" t="s">
        <v>181</v>
      </c>
      <c r="Q474" t="s">
        <v>3203</v>
      </c>
      <c r="R474">
        <v>0</v>
      </c>
      <c r="S474">
        <v>0</v>
      </c>
      <c r="T474" s="10">
        <v>45.191468999999998</v>
      </c>
      <c r="U474" s="10">
        <v>5.7242329999999999</v>
      </c>
      <c r="AD474" t="s">
        <v>2733</v>
      </c>
      <c r="AE474" t="s">
        <v>2734</v>
      </c>
    </row>
    <row r="475" spans="1:31" x14ac:dyDescent="0.3">
      <c r="A475" s="7">
        <v>46287</v>
      </c>
      <c r="B475" s="8">
        <v>0.33333333333333331</v>
      </c>
      <c r="C475" s="8">
        <v>0.34722222222222221</v>
      </c>
      <c r="D475" s="8">
        <v>0</v>
      </c>
      <c r="E475" s="9">
        <v>0.33</v>
      </c>
      <c r="F475">
        <v>12</v>
      </c>
      <c r="G475" t="s">
        <v>952</v>
      </c>
      <c r="O475" t="s">
        <v>2605</v>
      </c>
      <c r="P475" t="s">
        <v>259</v>
      </c>
      <c r="Q475" t="s">
        <v>3351</v>
      </c>
      <c r="R475">
        <v>0</v>
      </c>
      <c r="S475">
        <v>0</v>
      </c>
      <c r="T475" s="10">
        <v>45.190952000000003</v>
      </c>
      <c r="U475" s="10">
        <v>5.7165330000000001</v>
      </c>
      <c r="AD475" t="s">
        <v>2733</v>
      </c>
      <c r="AE475" t="s">
        <v>2737</v>
      </c>
    </row>
    <row r="476" spans="1:31" x14ac:dyDescent="0.3">
      <c r="A476" s="7">
        <v>46287</v>
      </c>
      <c r="B476" s="8">
        <v>0.33333333333333331</v>
      </c>
      <c r="C476" s="8">
        <v>0.34722222222222221</v>
      </c>
      <c r="D476" s="8">
        <v>0</v>
      </c>
      <c r="E476" s="9">
        <v>0.33</v>
      </c>
      <c r="F476">
        <v>15</v>
      </c>
      <c r="G476" t="s">
        <v>956</v>
      </c>
      <c r="O476" t="s">
        <v>1764</v>
      </c>
      <c r="P476" t="s">
        <v>1765</v>
      </c>
      <c r="Q476" t="s">
        <v>3345</v>
      </c>
      <c r="R476">
        <v>0</v>
      </c>
      <c r="S476">
        <v>0</v>
      </c>
      <c r="T476" s="10">
        <v>45.183919000000003</v>
      </c>
      <c r="U476" s="10">
        <v>5.739331</v>
      </c>
      <c r="AD476" t="s">
        <v>2733</v>
      </c>
      <c r="AE476" t="s">
        <v>2737</v>
      </c>
    </row>
    <row r="477" spans="1:31" x14ac:dyDescent="0.3">
      <c r="A477" s="7">
        <v>46287</v>
      </c>
      <c r="B477" s="8">
        <v>0.33333333333333331</v>
      </c>
      <c r="C477" s="8">
        <v>0.34722222222222221</v>
      </c>
      <c r="D477" s="8">
        <v>0</v>
      </c>
      <c r="E477" s="9">
        <v>0.33</v>
      </c>
      <c r="F477">
        <v>16</v>
      </c>
      <c r="G477" t="s">
        <v>853</v>
      </c>
      <c r="H477" s="8"/>
      <c r="I477" s="8"/>
      <c r="L477" s="9"/>
      <c r="M477" s="9"/>
      <c r="N477" s="9"/>
      <c r="O477" t="s">
        <v>2573</v>
      </c>
      <c r="P477" t="s">
        <v>575</v>
      </c>
      <c r="Q477" t="s">
        <v>3346</v>
      </c>
      <c r="R477">
        <v>0</v>
      </c>
      <c r="S477">
        <v>0</v>
      </c>
      <c r="T477" s="10">
        <v>45.146017000000001</v>
      </c>
      <c r="U477" s="10">
        <v>5.7155500000000004</v>
      </c>
      <c r="AD477" t="s">
        <v>2733</v>
      </c>
      <c r="AE477" t="s">
        <v>2737</v>
      </c>
    </row>
    <row r="478" spans="1:31" x14ac:dyDescent="0.3">
      <c r="A478" s="7">
        <v>46287</v>
      </c>
      <c r="B478" s="8">
        <v>0.18055555555555561</v>
      </c>
      <c r="C478" s="8">
        <v>0.31944444444444442</v>
      </c>
      <c r="D478" s="8"/>
      <c r="E478" s="9">
        <v>3.33</v>
      </c>
      <c r="F478">
        <v>81</v>
      </c>
      <c r="G478" t="s">
        <v>972</v>
      </c>
      <c r="H478" s="8">
        <v>0.49444444444444452</v>
      </c>
      <c r="I478" s="8">
        <v>0.49444444444444452</v>
      </c>
      <c r="O478" t="s">
        <v>2402</v>
      </c>
      <c r="P478" t="s">
        <v>741</v>
      </c>
      <c r="Q478" t="s">
        <v>741</v>
      </c>
      <c r="R478">
        <v>0</v>
      </c>
      <c r="S478">
        <v>0</v>
      </c>
      <c r="T478" s="10">
        <v>45.157052</v>
      </c>
      <c r="U478" s="10">
        <v>5.7211379999999998</v>
      </c>
      <c r="AD478" t="s">
        <v>2733</v>
      </c>
      <c r="AE478" t="s">
        <v>2737</v>
      </c>
    </row>
    <row r="479" spans="1:31" x14ac:dyDescent="0.3">
      <c r="A479" s="7">
        <v>46287</v>
      </c>
      <c r="B479" s="8">
        <v>0.33333333333333331</v>
      </c>
      <c r="C479" s="8">
        <v>0.34722222222222221</v>
      </c>
      <c r="D479" s="8">
        <v>0</v>
      </c>
      <c r="E479" s="9">
        <v>0.33</v>
      </c>
      <c r="F479">
        <v>12</v>
      </c>
      <c r="G479" t="s">
        <v>952</v>
      </c>
      <c r="O479" t="s">
        <v>867</v>
      </c>
      <c r="P479" t="s">
        <v>807</v>
      </c>
      <c r="Q479" t="s">
        <v>3360</v>
      </c>
      <c r="R479">
        <v>0</v>
      </c>
      <c r="S479">
        <v>0</v>
      </c>
      <c r="T479" s="10">
        <v>45.185158000000001</v>
      </c>
      <c r="U479" s="10">
        <v>5.7167779999999997</v>
      </c>
      <c r="AD479" t="s">
        <v>2733</v>
      </c>
      <c r="AE479" t="s">
        <v>2737</v>
      </c>
    </row>
    <row r="480" spans="1:31" x14ac:dyDescent="0.3">
      <c r="A480" s="7">
        <v>46287</v>
      </c>
      <c r="B480" s="8">
        <v>0.18055555555555561</v>
      </c>
      <c r="C480" s="8">
        <v>0.31944444444444442</v>
      </c>
      <c r="D480" s="8"/>
      <c r="E480" s="9">
        <v>3.33</v>
      </c>
      <c r="F480">
        <v>17</v>
      </c>
      <c r="G480" t="s">
        <v>955</v>
      </c>
      <c r="H480" s="8">
        <v>0.49861111111111112</v>
      </c>
      <c r="I480" s="8">
        <v>0.49930555555555561</v>
      </c>
      <c r="L480">
        <v>0.02</v>
      </c>
      <c r="M480">
        <v>0.02</v>
      </c>
      <c r="N480">
        <v>-3.32</v>
      </c>
      <c r="O480" t="s">
        <v>2402</v>
      </c>
      <c r="P480" t="s">
        <v>741</v>
      </c>
      <c r="Q480" t="s">
        <v>741</v>
      </c>
      <c r="R480">
        <v>0</v>
      </c>
      <c r="S480">
        <v>0</v>
      </c>
      <c r="T480" s="10">
        <v>45.157052</v>
      </c>
      <c r="U480" s="10">
        <v>5.7211379999999998</v>
      </c>
      <c r="AD480" t="s">
        <v>2733</v>
      </c>
      <c r="AE480" t="s">
        <v>2737</v>
      </c>
    </row>
    <row r="481" spans="1:31" x14ac:dyDescent="0.3">
      <c r="A481" s="7">
        <v>46287</v>
      </c>
      <c r="B481" s="8">
        <v>0.33333333333333331</v>
      </c>
      <c r="C481" s="8">
        <v>0.46875</v>
      </c>
      <c r="D481" s="8">
        <v>0</v>
      </c>
      <c r="E481" s="9">
        <v>3.25</v>
      </c>
      <c r="F481">
        <v>76</v>
      </c>
      <c r="G481" t="s">
        <v>965</v>
      </c>
      <c r="H481" s="8">
        <v>0.41736111111111113</v>
      </c>
      <c r="I481" s="8">
        <v>0.46944444444444439</v>
      </c>
      <c r="L481">
        <v>1.25</v>
      </c>
      <c r="M481">
        <v>1.25</v>
      </c>
      <c r="N481">
        <v>-2</v>
      </c>
      <c r="O481" t="s">
        <v>2163</v>
      </c>
      <c r="P481" t="s">
        <v>673</v>
      </c>
      <c r="Q481" t="s">
        <v>3580</v>
      </c>
      <c r="R481">
        <v>0</v>
      </c>
      <c r="S481">
        <v>0</v>
      </c>
      <c r="T481" s="10">
        <v>45.056218999999999</v>
      </c>
      <c r="U481" s="10">
        <v>5.6753539999999996</v>
      </c>
      <c r="AD481" t="s">
        <v>2733</v>
      </c>
      <c r="AE481" t="s">
        <v>2737</v>
      </c>
    </row>
    <row r="482" spans="1:31" x14ac:dyDescent="0.3">
      <c r="A482" s="7">
        <v>46287</v>
      </c>
      <c r="B482" s="8">
        <v>0.33333333333333331</v>
      </c>
      <c r="C482" s="8">
        <v>0.46875</v>
      </c>
      <c r="D482" s="8">
        <v>0</v>
      </c>
      <c r="E482" s="9">
        <v>3.25</v>
      </c>
      <c r="F482">
        <v>38</v>
      </c>
      <c r="G482" t="s">
        <v>2803</v>
      </c>
      <c r="O482" t="s">
        <v>857</v>
      </c>
      <c r="P482" t="s">
        <v>819</v>
      </c>
      <c r="Q482" t="s">
        <v>819</v>
      </c>
      <c r="R482">
        <v>0</v>
      </c>
      <c r="S482">
        <v>0</v>
      </c>
      <c r="T482" s="10">
        <v>45.185285</v>
      </c>
      <c r="U482" s="10">
        <v>5.7161549999999997</v>
      </c>
      <c r="AD482" t="s">
        <v>2733</v>
      </c>
      <c r="AE482" t="s">
        <v>2737</v>
      </c>
    </row>
    <row r="483" spans="1:31" x14ac:dyDescent="0.3">
      <c r="A483" s="7">
        <v>46287</v>
      </c>
      <c r="B483" s="8">
        <v>0.16666666666666671</v>
      </c>
      <c r="C483" s="8">
        <v>0.18055555555555561</v>
      </c>
      <c r="D483" s="8">
        <v>0</v>
      </c>
      <c r="E483" s="9">
        <v>0.33</v>
      </c>
      <c r="F483">
        <v>201</v>
      </c>
      <c r="G483" t="s">
        <v>946</v>
      </c>
      <c r="O483" t="s">
        <v>3211</v>
      </c>
      <c r="P483" t="s">
        <v>710</v>
      </c>
      <c r="Q483" t="s">
        <v>3212</v>
      </c>
      <c r="R483">
        <v>0</v>
      </c>
      <c r="S483">
        <v>0</v>
      </c>
      <c r="T483" s="10">
        <v>45.213259999999998</v>
      </c>
      <c r="U483" s="10">
        <v>5.6872809999999996</v>
      </c>
      <c r="AD483" t="s">
        <v>2733</v>
      </c>
      <c r="AE483" t="s">
        <v>2734</v>
      </c>
    </row>
    <row r="484" spans="1:31" x14ac:dyDescent="0.3">
      <c r="A484" s="7">
        <v>46287</v>
      </c>
      <c r="B484" s="8">
        <v>0.2986111111111111</v>
      </c>
      <c r="C484" s="8">
        <v>0.3125</v>
      </c>
      <c r="D484" s="8">
        <v>0</v>
      </c>
      <c r="E484" s="9">
        <v>0.33</v>
      </c>
      <c r="F484">
        <v>23</v>
      </c>
      <c r="G484" t="s">
        <v>957</v>
      </c>
      <c r="H484" s="8">
        <v>0.45694444444444438</v>
      </c>
      <c r="I484" s="8">
        <v>0.46180555555555558</v>
      </c>
      <c r="L484">
        <v>0.12</v>
      </c>
      <c r="M484">
        <v>0.12</v>
      </c>
      <c r="N484">
        <v>-0.22</v>
      </c>
      <c r="O484" t="s">
        <v>3363</v>
      </c>
      <c r="P484" t="s">
        <v>292</v>
      </c>
      <c r="Q484" t="s">
        <v>3364</v>
      </c>
      <c r="R484">
        <v>0</v>
      </c>
      <c r="S484">
        <v>0</v>
      </c>
      <c r="T484" s="10">
        <v>45.189673999999997</v>
      </c>
      <c r="U484" s="10">
        <v>5.721368</v>
      </c>
      <c r="AD484" t="s">
        <v>2733</v>
      </c>
      <c r="AE484" t="s">
        <v>2734</v>
      </c>
    </row>
    <row r="485" spans="1:31" x14ac:dyDescent="0.3">
      <c r="A485" s="7">
        <v>46287</v>
      </c>
      <c r="B485" s="8">
        <v>0.16666666666666671</v>
      </c>
      <c r="C485" s="8">
        <v>0.18055555555555561</v>
      </c>
      <c r="D485" s="8">
        <v>0</v>
      </c>
      <c r="E485" s="9">
        <v>0.33</v>
      </c>
      <c r="F485">
        <v>86</v>
      </c>
      <c r="G485" t="s">
        <v>861</v>
      </c>
      <c r="H485" s="8">
        <v>0.5493055555555556</v>
      </c>
      <c r="I485" s="8">
        <v>0.5493055555555556</v>
      </c>
      <c r="O485" t="s">
        <v>3214</v>
      </c>
      <c r="P485" t="s">
        <v>693</v>
      </c>
      <c r="Q485" t="s">
        <v>3215</v>
      </c>
      <c r="R485">
        <v>0</v>
      </c>
      <c r="S485">
        <v>0</v>
      </c>
      <c r="T485" s="10">
        <v>45.1661</v>
      </c>
      <c r="U485" s="10">
        <v>5.7265620000000004</v>
      </c>
      <c r="AD485" t="s">
        <v>2733</v>
      </c>
      <c r="AE485" t="s">
        <v>2734</v>
      </c>
    </row>
    <row r="486" spans="1:31" x14ac:dyDescent="0.3">
      <c r="A486" s="7">
        <v>46287</v>
      </c>
      <c r="B486" s="8">
        <v>0.28125</v>
      </c>
      <c r="C486" s="8">
        <v>0.3125</v>
      </c>
      <c r="D486" s="8">
        <v>0</v>
      </c>
      <c r="E486" s="9">
        <v>0.75</v>
      </c>
      <c r="F486">
        <v>83</v>
      </c>
      <c r="G486" t="s">
        <v>975</v>
      </c>
      <c r="H486" s="8">
        <v>0.26458333333333328</v>
      </c>
      <c r="I486" s="8">
        <v>0.30069444444444438</v>
      </c>
      <c r="L486" s="9">
        <v>0.87</v>
      </c>
      <c r="M486" s="9">
        <v>0.87</v>
      </c>
      <c r="N486" s="9">
        <v>0.12</v>
      </c>
      <c r="O486" t="s">
        <v>2491</v>
      </c>
      <c r="P486" t="s">
        <v>520</v>
      </c>
      <c r="Q486" t="s">
        <v>520</v>
      </c>
      <c r="R486">
        <v>0</v>
      </c>
      <c r="S486">
        <v>0</v>
      </c>
      <c r="T486" s="10">
        <v>45.364147000000003</v>
      </c>
      <c r="U486" s="10">
        <v>5.590687</v>
      </c>
      <c r="AD486" t="s">
        <v>2733</v>
      </c>
      <c r="AE486" t="s">
        <v>2737</v>
      </c>
    </row>
    <row r="487" spans="1:31" x14ac:dyDescent="0.3">
      <c r="A487" s="7">
        <v>46287</v>
      </c>
      <c r="B487" s="8">
        <v>0.16666666666666671</v>
      </c>
      <c r="C487" s="8">
        <v>0.18055555555555561</v>
      </c>
      <c r="D487" s="8">
        <v>0</v>
      </c>
      <c r="E487" s="9">
        <v>0.33</v>
      </c>
      <c r="F487">
        <v>68</v>
      </c>
      <c r="G487" t="s">
        <v>948</v>
      </c>
      <c r="O487" t="s">
        <v>3221</v>
      </c>
      <c r="P487" t="s">
        <v>577</v>
      </c>
      <c r="Q487" t="s">
        <v>3222</v>
      </c>
      <c r="R487">
        <v>0</v>
      </c>
      <c r="S487">
        <v>0</v>
      </c>
      <c r="T487" s="10">
        <v>45.180720000000001</v>
      </c>
      <c r="U487" s="10">
        <v>5.7387189999999997</v>
      </c>
      <c r="AD487" t="s">
        <v>2733</v>
      </c>
      <c r="AE487" t="s">
        <v>2734</v>
      </c>
    </row>
    <row r="488" spans="1:31" x14ac:dyDescent="0.3">
      <c r="A488" s="7">
        <v>46287</v>
      </c>
      <c r="B488" s="8">
        <v>0.16666666666666671</v>
      </c>
      <c r="C488" s="8">
        <v>0.18055555555555561</v>
      </c>
      <c r="D488" s="8">
        <v>0</v>
      </c>
      <c r="E488" s="9">
        <v>0.33</v>
      </c>
      <c r="F488">
        <v>16</v>
      </c>
      <c r="G488" t="s">
        <v>853</v>
      </c>
      <c r="O488" t="s">
        <v>3217</v>
      </c>
      <c r="P488" t="s">
        <v>238</v>
      </c>
      <c r="Q488" t="s">
        <v>3218</v>
      </c>
      <c r="R488">
        <v>0</v>
      </c>
      <c r="S488">
        <v>0</v>
      </c>
      <c r="T488" s="10">
        <v>45.184272999999997</v>
      </c>
      <c r="U488" s="10">
        <v>5.7117100000000001</v>
      </c>
      <c r="AD488" t="s">
        <v>2733</v>
      </c>
      <c r="AE488" t="s">
        <v>2734</v>
      </c>
    </row>
    <row r="489" spans="1:31" x14ac:dyDescent="0.3">
      <c r="A489" s="7">
        <v>46287</v>
      </c>
      <c r="B489" s="8">
        <v>0.16666666666666671</v>
      </c>
      <c r="C489" s="8">
        <v>0.18055555555555561</v>
      </c>
      <c r="D489" s="8">
        <v>0</v>
      </c>
      <c r="E489" s="9">
        <v>0.33</v>
      </c>
      <c r="F489">
        <v>20</v>
      </c>
      <c r="G489" t="s">
        <v>950</v>
      </c>
      <c r="O489" t="s">
        <v>3219</v>
      </c>
      <c r="P489" t="s">
        <v>711</v>
      </c>
      <c r="Q489" t="s">
        <v>3220</v>
      </c>
      <c r="R489">
        <v>0</v>
      </c>
      <c r="S489">
        <v>0</v>
      </c>
      <c r="T489" s="10">
        <v>45.188094</v>
      </c>
      <c r="U489" s="10">
        <v>5.7140089999999999</v>
      </c>
      <c r="AD489" t="s">
        <v>2733</v>
      </c>
      <c r="AE489" t="s">
        <v>2734</v>
      </c>
    </row>
    <row r="490" spans="1:31" x14ac:dyDescent="0.3">
      <c r="A490" s="7">
        <v>46287</v>
      </c>
      <c r="B490" s="8">
        <v>0.33333333333333331</v>
      </c>
      <c r="C490" s="8">
        <v>0.37847222222222221</v>
      </c>
      <c r="D490" s="8">
        <v>0</v>
      </c>
      <c r="E490" s="9">
        <v>1.08</v>
      </c>
      <c r="F490">
        <v>46</v>
      </c>
      <c r="G490" t="s">
        <v>963</v>
      </c>
      <c r="O490" t="s">
        <v>2504</v>
      </c>
      <c r="P490" t="s">
        <v>104</v>
      </c>
      <c r="Q490" t="s">
        <v>104</v>
      </c>
      <c r="R490">
        <v>0</v>
      </c>
      <c r="S490">
        <v>0</v>
      </c>
      <c r="T490" s="10">
        <v>45.178600000000003</v>
      </c>
      <c r="U490" s="10">
        <v>5.708291</v>
      </c>
      <c r="AD490" t="s">
        <v>2733</v>
      </c>
      <c r="AE490" t="s">
        <v>2737</v>
      </c>
    </row>
    <row r="491" spans="1:31" x14ac:dyDescent="0.3">
      <c r="A491" s="7">
        <v>46287</v>
      </c>
      <c r="B491" s="8">
        <v>0.33333333333333331</v>
      </c>
      <c r="C491" s="8">
        <v>0.34722222222222221</v>
      </c>
      <c r="D491" s="8">
        <v>0</v>
      </c>
      <c r="E491" s="9">
        <v>0.33</v>
      </c>
      <c r="F491">
        <v>20</v>
      </c>
      <c r="G491" t="s">
        <v>950</v>
      </c>
      <c r="O491" t="s">
        <v>2115</v>
      </c>
      <c r="P491" t="s">
        <v>132</v>
      </c>
      <c r="Q491" t="s">
        <v>3370</v>
      </c>
      <c r="R491">
        <v>0</v>
      </c>
      <c r="S491">
        <v>0</v>
      </c>
      <c r="T491" s="10">
        <v>45.190461999999997</v>
      </c>
      <c r="U491" s="10">
        <v>5.723516</v>
      </c>
      <c r="AD491" t="s">
        <v>2733</v>
      </c>
      <c r="AE491" t="s">
        <v>2737</v>
      </c>
    </row>
    <row r="492" spans="1:31" x14ac:dyDescent="0.3">
      <c r="A492" s="7">
        <v>46287</v>
      </c>
      <c r="B492" s="8">
        <v>0.16666666666666671</v>
      </c>
      <c r="C492" s="8">
        <v>0.1736111111111111</v>
      </c>
      <c r="D492" s="8">
        <v>0</v>
      </c>
      <c r="E492" s="9">
        <v>0.17</v>
      </c>
      <c r="F492">
        <v>210</v>
      </c>
      <c r="G492" t="s">
        <v>905</v>
      </c>
      <c r="H492" s="8"/>
      <c r="I492" s="8"/>
      <c r="L492" s="9"/>
      <c r="M492" s="9"/>
      <c r="N492" s="9"/>
      <c r="Q492" t="s">
        <v>3216</v>
      </c>
      <c r="R492">
        <v>0</v>
      </c>
      <c r="S492">
        <v>0</v>
      </c>
      <c r="T492" s="10">
        <v>45.179605000000002</v>
      </c>
      <c r="U492" s="10">
        <v>5.7066030000000003</v>
      </c>
    </row>
    <row r="493" spans="1:31" x14ac:dyDescent="0.3">
      <c r="A493" s="7">
        <v>46287</v>
      </c>
      <c r="B493" s="8">
        <v>0.16666666666666671</v>
      </c>
      <c r="C493" s="8">
        <v>0.1736111111111111</v>
      </c>
      <c r="D493" s="8">
        <v>0</v>
      </c>
      <c r="E493" s="9">
        <v>0.17</v>
      </c>
      <c r="F493">
        <v>51</v>
      </c>
      <c r="G493" t="s">
        <v>851</v>
      </c>
      <c r="O493" t="s">
        <v>850</v>
      </c>
      <c r="P493" t="s">
        <v>630</v>
      </c>
      <c r="Q493" t="s">
        <v>3213</v>
      </c>
      <c r="R493">
        <v>0</v>
      </c>
      <c r="S493">
        <v>0</v>
      </c>
      <c r="T493" s="10">
        <v>45.362712999999999</v>
      </c>
      <c r="U493" s="10">
        <v>5.5913490000000001</v>
      </c>
      <c r="AD493" t="s">
        <v>2733</v>
      </c>
      <c r="AE493" t="s">
        <v>2734</v>
      </c>
    </row>
    <row r="494" spans="1:31" x14ac:dyDescent="0.3">
      <c r="A494" s="7">
        <v>46287</v>
      </c>
      <c r="B494" s="8">
        <v>0.29166666666666669</v>
      </c>
      <c r="C494" s="8">
        <v>0.2986111111111111</v>
      </c>
      <c r="D494" s="8">
        <v>0</v>
      </c>
      <c r="E494" s="9">
        <v>0.17</v>
      </c>
      <c r="F494">
        <v>1000</v>
      </c>
      <c r="G494" t="s">
        <v>2803</v>
      </c>
      <c r="Q494" t="s">
        <v>3367</v>
      </c>
      <c r="R494">
        <v>0</v>
      </c>
      <c r="S494">
        <v>0</v>
      </c>
      <c r="T494" s="10">
        <v>45.215843</v>
      </c>
      <c r="U494" s="10">
        <v>5.6930630000000004</v>
      </c>
    </row>
    <row r="495" spans="1:31" x14ac:dyDescent="0.3">
      <c r="A495" s="7">
        <v>46287</v>
      </c>
      <c r="B495" s="8">
        <v>0.29166666666666669</v>
      </c>
      <c r="C495" s="8">
        <v>0.2986111111111111</v>
      </c>
      <c r="D495" s="8">
        <v>0</v>
      </c>
      <c r="E495" s="9">
        <v>0.17</v>
      </c>
      <c r="F495">
        <v>46</v>
      </c>
      <c r="G495" t="s">
        <v>963</v>
      </c>
      <c r="O495" t="s">
        <v>3368</v>
      </c>
      <c r="P495" t="s">
        <v>178</v>
      </c>
      <c r="Q495" t="s">
        <v>3369</v>
      </c>
      <c r="R495">
        <v>0</v>
      </c>
      <c r="S495">
        <v>0</v>
      </c>
      <c r="T495" s="10">
        <v>45.179831</v>
      </c>
      <c r="U495" s="10">
        <v>5.7078860000000002</v>
      </c>
      <c r="AD495" t="s">
        <v>2733</v>
      </c>
      <c r="AE495" t="s">
        <v>2734</v>
      </c>
    </row>
    <row r="496" spans="1:31" x14ac:dyDescent="0.3">
      <c r="A496" s="7">
        <v>46287</v>
      </c>
      <c r="B496" s="8">
        <v>0.16666666666666671</v>
      </c>
      <c r="C496" s="8">
        <v>0.1736111111111111</v>
      </c>
      <c r="D496" s="8">
        <v>0</v>
      </c>
      <c r="E496" s="9">
        <v>0.17</v>
      </c>
      <c r="F496">
        <v>301</v>
      </c>
      <c r="G496" t="s">
        <v>2803</v>
      </c>
      <c r="Q496" t="s">
        <v>1799</v>
      </c>
      <c r="R496">
        <v>0</v>
      </c>
      <c r="S496">
        <v>0</v>
      </c>
      <c r="T496" s="10">
        <v>45.363452000000002</v>
      </c>
      <c r="U496" s="10">
        <v>5.6051859999999998</v>
      </c>
    </row>
    <row r="497" spans="1:31" x14ac:dyDescent="0.3">
      <c r="A497" s="7">
        <v>46287</v>
      </c>
      <c r="B497" s="8">
        <v>0.33333333333333331</v>
      </c>
      <c r="C497" s="8">
        <v>0.34722222222222221</v>
      </c>
      <c r="D497" s="8">
        <v>0</v>
      </c>
      <c r="E497" s="9">
        <v>0.33</v>
      </c>
      <c r="F497">
        <v>91</v>
      </c>
      <c r="G497" t="s">
        <v>971</v>
      </c>
      <c r="O497" t="s">
        <v>1262</v>
      </c>
      <c r="P497" t="s">
        <v>337</v>
      </c>
      <c r="Q497" t="s">
        <v>1265</v>
      </c>
      <c r="R497">
        <v>0</v>
      </c>
      <c r="S497">
        <v>0</v>
      </c>
      <c r="T497" s="10">
        <v>45.170650999999999</v>
      </c>
      <c r="U497" s="10">
        <v>5.758642</v>
      </c>
      <c r="AD497" t="s">
        <v>2733</v>
      </c>
      <c r="AE497" t="s">
        <v>2737</v>
      </c>
    </row>
    <row r="498" spans="1:31" x14ac:dyDescent="0.3">
      <c r="A498" s="7">
        <v>46287</v>
      </c>
      <c r="B498" s="8">
        <v>0.33333333333333331</v>
      </c>
      <c r="C498" s="8">
        <v>0.37847222222222221</v>
      </c>
      <c r="D498" s="8">
        <v>0</v>
      </c>
      <c r="E498" s="9">
        <v>1.08</v>
      </c>
      <c r="F498">
        <v>85</v>
      </c>
      <c r="G498" t="s">
        <v>866</v>
      </c>
      <c r="H498" s="8"/>
      <c r="I498" s="8"/>
      <c r="Q498" t="s">
        <v>821</v>
      </c>
      <c r="R498">
        <v>0</v>
      </c>
      <c r="S498">
        <v>0</v>
      </c>
      <c r="T498" s="10">
        <v>45.365777999999999</v>
      </c>
      <c r="U498" s="10">
        <v>5.5901800000000001</v>
      </c>
    </row>
    <row r="499" spans="1:31" x14ac:dyDescent="0.3">
      <c r="A499" s="7">
        <v>46287</v>
      </c>
      <c r="B499" s="8">
        <v>0.16319444444444439</v>
      </c>
      <c r="C499" s="8">
        <v>0.19791666666666671</v>
      </c>
      <c r="D499" s="8">
        <v>0</v>
      </c>
      <c r="E499" s="9">
        <v>0.83</v>
      </c>
      <c r="F499">
        <v>56</v>
      </c>
      <c r="G499" t="s">
        <v>966</v>
      </c>
      <c r="H499" s="8">
        <v>0.33958333333333329</v>
      </c>
      <c r="I499" s="8">
        <v>0.36388888888888887</v>
      </c>
      <c r="L499">
        <v>0.57999999999999996</v>
      </c>
      <c r="M499">
        <v>0.57999999999999996</v>
      </c>
      <c r="N499">
        <v>-0.25</v>
      </c>
      <c r="O499" t="s">
        <v>2157</v>
      </c>
      <c r="P499" t="s">
        <v>101</v>
      </c>
      <c r="Q499" t="s">
        <v>2159</v>
      </c>
      <c r="R499">
        <v>0</v>
      </c>
      <c r="S499">
        <v>0</v>
      </c>
      <c r="T499" s="10">
        <v>45.365791999999999</v>
      </c>
      <c r="U499" s="10">
        <v>5.5928509999999996</v>
      </c>
      <c r="AD499" t="s">
        <v>2733</v>
      </c>
      <c r="AE499" t="s">
        <v>2737</v>
      </c>
    </row>
    <row r="500" spans="1:31" x14ac:dyDescent="0.3">
      <c r="A500" s="7">
        <v>46287</v>
      </c>
      <c r="B500" s="8">
        <v>0.36458333333333331</v>
      </c>
      <c r="C500" s="8">
        <v>0.37847222222222221</v>
      </c>
      <c r="D500" s="8">
        <v>0</v>
      </c>
      <c r="E500" s="9">
        <v>0.33</v>
      </c>
      <c r="F500">
        <v>23</v>
      </c>
      <c r="G500" t="s">
        <v>957</v>
      </c>
      <c r="H500" s="8"/>
      <c r="I500" s="8"/>
      <c r="L500" s="9"/>
      <c r="M500" s="9"/>
      <c r="N500" s="9"/>
      <c r="O500" t="s">
        <v>3031</v>
      </c>
      <c r="P500" t="s">
        <v>157</v>
      </c>
      <c r="Q500" t="s">
        <v>3032</v>
      </c>
      <c r="R500">
        <v>0</v>
      </c>
      <c r="S500">
        <v>0</v>
      </c>
      <c r="T500" s="10">
        <v>45.199010000000001</v>
      </c>
      <c r="U500" s="10">
        <v>5.7367730000000003</v>
      </c>
      <c r="AD500" t="s">
        <v>2733</v>
      </c>
      <c r="AE500" t="s">
        <v>2734</v>
      </c>
    </row>
    <row r="501" spans="1:31" x14ac:dyDescent="0.3">
      <c r="A501" s="7">
        <v>46287</v>
      </c>
      <c r="B501" s="8">
        <v>0.29166666666666669</v>
      </c>
      <c r="C501" s="8">
        <v>0.30208333333333331</v>
      </c>
      <c r="D501" s="8">
        <v>0</v>
      </c>
      <c r="E501" s="9">
        <v>0.25</v>
      </c>
      <c r="F501">
        <v>44</v>
      </c>
      <c r="G501" t="s">
        <v>865</v>
      </c>
      <c r="O501" t="s">
        <v>3371</v>
      </c>
      <c r="P501" t="s">
        <v>99</v>
      </c>
      <c r="Q501" t="s">
        <v>3372</v>
      </c>
      <c r="R501">
        <v>0</v>
      </c>
      <c r="S501">
        <v>0</v>
      </c>
      <c r="T501" s="10">
        <v>45.188929999999999</v>
      </c>
      <c r="U501" s="10">
        <v>5.7123470000000003</v>
      </c>
      <c r="AD501" t="s">
        <v>2733</v>
      </c>
      <c r="AE501" t="s">
        <v>2734</v>
      </c>
    </row>
    <row r="502" spans="1:31" x14ac:dyDescent="0.3">
      <c r="A502" s="7">
        <v>46287</v>
      </c>
      <c r="B502" s="8">
        <v>0.16666666666666671</v>
      </c>
      <c r="C502" s="8">
        <v>0.18055555555555561</v>
      </c>
      <c r="D502" s="8">
        <v>0</v>
      </c>
      <c r="E502" s="9">
        <v>0.33</v>
      </c>
      <c r="F502">
        <v>20</v>
      </c>
      <c r="G502" t="s">
        <v>950</v>
      </c>
      <c r="H502" s="8"/>
      <c r="I502" s="8"/>
      <c r="L502" s="9"/>
      <c r="M502" s="9"/>
      <c r="N502" s="9"/>
      <c r="O502" t="s">
        <v>3109</v>
      </c>
      <c r="P502" t="s">
        <v>218</v>
      </c>
      <c r="Q502" t="s">
        <v>3110</v>
      </c>
      <c r="R502">
        <v>0</v>
      </c>
      <c r="S502">
        <v>0</v>
      </c>
      <c r="T502" s="10">
        <v>45.189608999999997</v>
      </c>
      <c r="U502" s="10">
        <v>5.7291639999999999</v>
      </c>
      <c r="AD502" t="s">
        <v>2733</v>
      </c>
      <c r="AE502" t="s">
        <v>2734</v>
      </c>
    </row>
    <row r="503" spans="1:31" x14ac:dyDescent="0.3">
      <c r="A503" s="7">
        <v>46287</v>
      </c>
      <c r="B503" s="8">
        <v>0.16666666666666671</v>
      </c>
      <c r="C503" s="8">
        <v>0.17708333333333329</v>
      </c>
      <c r="D503" s="8">
        <v>0</v>
      </c>
      <c r="E503" s="9">
        <v>0.25</v>
      </c>
      <c r="F503">
        <v>35</v>
      </c>
      <c r="G503" t="s">
        <v>2803</v>
      </c>
      <c r="Q503" t="s">
        <v>812</v>
      </c>
      <c r="R503">
        <v>0</v>
      </c>
      <c r="S503">
        <v>0</v>
      </c>
      <c r="T503" s="10">
        <v>45.188929999999999</v>
      </c>
      <c r="U503" s="10">
        <v>5.7123470000000003</v>
      </c>
    </row>
    <row r="504" spans="1:31" x14ac:dyDescent="0.3">
      <c r="A504" s="7">
        <v>46287</v>
      </c>
      <c r="B504" s="8">
        <v>0.33333333333333331</v>
      </c>
      <c r="C504" s="8">
        <v>0.37847222222222221</v>
      </c>
      <c r="D504" s="8">
        <v>0</v>
      </c>
      <c r="E504" s="9">
        <v>1.08</v>
      </c>
      <c r="F504">
        <v>52</v>
      </c>
      <c r="G504" t="s">
        <v>847</v>
      </c>
      <c r="O504" t="s">
        <v>1435</v>
      </c>
      <c r="P504" t="s">
        <v>1437</v>
      </c>
      <c r="Q504" t="s">
        <v>3373</v>
      </c>
      <c r="R504">
        <v>0</v>
      </c>
      <c r="S504">
        <v>0</v>
      </c>
      <c r="T504" s="10">
        <v>45.182681000000002</v>
      </c>
      <c r="U504" s="10">
        <v>5.7249639999999999</v>
      </c>
      <c r="AD504" t="s">
        <v>2733</v>
      </c>
      <c r="AE504" t="s">
        <v>2737</v>
      </c>
    </row>
    <row r="505" spans="1:31" x14ac:dyDescent="0.3">
      <c r="A505" s="7">
        <v>46287</v>
      </c>
      <c r="B505" s="8">
        <v>0.16666666666666671</v>
      </c>
      <c r="C505" s="8">
        <v>0.18055555555555561</v>
      </c>
      <c r="D505" s="8">
        <v>0</v>
      </c>
      <c r="E505" s="9">
        <v>0.33</v>
      </c>
      <c r="F505">
        <v>20</v>
      </c>
      <c r="G505" t="s">
        <v>950</v>
      </c>
      <c r="O505" t="s">
        <v>3224</v>
      </c>
      <c r="P505" t="s">
        <v>189</v>
      </c>
      <c r="Q505" t="s">
        <v>3225</v>
      </c>
      <c r="R505">
        <v>0</v>
      </c>
      <c r="S505">
        <v>0</v>
      </c>
      <c r="T505" s="10">
        <v>45.174804999999999</v>
      </c>
      <c r="U505" s="10">
        <v>5.7285779999999997</v>
      </c>
      <c r="AD505" t="s">
        <v>2733</v>
      </c>
      <c r="AE505" t="s">
        <v>2734</v>
      </c>
    </row>
    <row r="506" spans="1:31" x14ac:dyDescent="0.3">
      <c r="A506" s="7">
        <v>46287</v>
      </c>
      <c r="B506" s="8">
        <v>0.16666666666666671</v>
      </c>
      <c r="C506" s="8">
        <v>0.18055555555555561</v>
      </c>
      <c r="D506" s="8">
        <v>0</v>
      </c>
      <c r="E506" s="9">
        <v>0.33</v>
      </c>
      <c r="F506">
        <v>101</v>
      </c>
      <c r="G506" t="s">
        <v>945</v>
      </c>
      <c r="O506" t="s">
        <v>3228</v>
      </c>
      <c r="P506" t="s">
        <v>528</v>
      </c>
      <c r="Q506" t="s">
        <v>3229</v>
      </c>
      <c r="R506">
        <v>0</v>
      </c>
      <c r="S506">
        <v>0</v>
      </c>
      <c r="T506" s="10">
        <v>45.179605000000002</v>
      </c>
      <c r="U506" s="10">
        <v>5.7066030000000003</v>
      </c>
      <c r="AD506" t="s">
        <v>2733</v>
      </c>
      <c r="AE506" t="s">
        <v>2734</v>
      </c>
    </row>
    <row r="507" spans="1:31" x14ac:dyDescent="0.3">
      <c r="A507" s="7">
        <v>46287</v>
      </c>
      <c r="B507" s="8">
        <v>0.33333333333333331</v>
      </c>
      <c r="C507" s="8">
        <v>0.375</v>
      </c>
      <c r="D507" s="8">
        <v>0</v>
      </c>
      <c r="E507" s="9">
        <v>1</v>
      </c>
      <c r="F507">
        <v>43</v>
      </c>
      <c r="G507" t="s">
        <v>849</v>
      </c>
      <c r="H507" s="8"/>
      <c r="I507" s="8"/>
      <c r="L507" s="9"/>
      <c r="M507" s="9"/>
      <c r="N507" s="9"/>
      <c r="O507" t="s">
        <v>1151</v>
      </c>
      <c r="P507" t="s">
        <v>263</v>
      </c>
      <c r="Q507" t="s">
        <v>263</v>
      </c>
      <c r="R507">
        <v>0</v>
      </c>
      <c r="S507">
        <v>0</v>
      </c>
      <c r="T507" s="10">
        <v>45.245221999999998</v>
      </c>
      <c r="U507" s="10">
        <v>5.6715299999999997</v>
      </c>
      <c r="AD507" t="s">
        <v>2733</v>
      </c>
      <c r="AE507" t="s">
        <v>2737</v>
      </c>
    </row>
    <row r="508" spans="1:31" x14ac:dyDescent="0.3">
      <c r="A508" s="7">
        <v>46287</v>
      </c>
      <c r="B508" s="8">
        <v>0.29166666666666669</v>
      </c>
      <c r="C508" s="8">
        <v>0.2986111111111111</v>
      </c>
      <c r="D508" s="8">
        <v>0</v>
      </c>
      <c r="E508" s="9">
        <v>0.17</v>
      </c>
      <c r="F508">
        <v>46</v>
      </c>
      <c r="G508" t="s">
        <v>963</v>
      </c>
      <c r="H508" s="8"/>
      <c r="I508" s="8"/>
      <c r="O508" t="s">
        <v>3382</v>
      </c>
      <c r="P508" t="s">
        <v>712</v>
      </c>
      <c r="Q508" t="s">
        <v>3383</v>
      </c>
      <c r="R508">
        <v>0</v>
      </c>
      <c r="S508">
        <v>0</v>
      </c>
      <c r="T508" s="10">
        <v>45.189543999999998</v>
      </c>
      <c r="U508" s="10">
        <v>5.6851929999999999</v>
      </c>
      <c r="AD508" t="s">
        <v>2733</v>
      </c>
      <c r="AE508" t="s">
        <v>2734</v>
      </c>
    </row>
    <row r="509" spans="1:31" x14ac:dyDescent="0.3">
      <c r="A509" s="7">
        <v>46287</v>
      </c>
      <c r="B509" s="8">
        <v>0.16666666666666671</v>
      </c>
      <c r="C509" s="8">
        <v>0.18055555555555561</v>
      </c>
      <c r="D509" s="8">
        <v>0</v>
      </c>
      <c r="E509" s="9">
        <v>0.33</v>
      </c>
      <c r="F509">
        <v>29</v>
      </c>
      <c r="G509" t="s">
        <v>859</v>
      </c>
      <c r="H509" s="8"/>
      <c r="I509" s="8"/>
      <c r="L509" s="9"/>
      <c r="M509" s="9"/>
      <c r="N509" s="9"/>
      <c r="O509" t="s">
        <v>2749</v>
      </c>
      <c r="P509" t="s">
        <v>360</v>
      </c>
      <c r="Q509" t="s">
        <v>2750</v>
      </c>
      <c r="R509">
        <v>0</v>
      </c>
      <c r="S509">
        <v>0</v>
      </c>
      <c r="T509" s="10">
        <v>45.192559000000003</v>
      </c>
      <c r="U509" s="10">
        <v>5.7247250000000003</v>
      </c>
      <c r="AD509" t="s">
        <v>2733</v>
      </c>
      <c r="AE509" t="s">
        <v>2734</v>
      </c>
    </row>
    <row r="510" spans="1:31" x14ac:dyDescent="0.3">
      <c r="A510" s="7">
        <v>46287</v>
      </c>
      <c r="B510" s="8">
        <v>0.18055555555555561</v>
      </c>
      <c r="C510" s="8">
        <v>0.2638888888888889</v>
      </c>
      <c r="D510" s="8">
        <v>0</v>
      </c>
      <c r="E510" s="9">
        <v>2</v>
      </c>
      <c r="F510">
        <v>54</v>
      </c>
      <c r="G510" t="s">
        <v>973</v>
      </c>
      <c r="O510" t="s">
        <v>1704</v>
      </c>
      <c r="P510" t="s">
        <v>465</v>
      </c>
      <c r="Q510" t="s">
        <v>465</v>
      </c>
      <c r="R510">
        <v>0</v>
      </c>
      <c r="S510">
        <v>0</v>
      </c>
      <c r="T510" s="10">
        <v>45.36835</v>
      </c>
      <c r="U510" s="10">
        <v>5.5815599999999996</v>
      </c>
      <c r="AD510" t="s">
        <v>2733</v>
      </c>
      <c r="AE510" t="s">
        <v>2737</v>
      </c>
    </row>
    <row r="511" spans="1:31" x14ac:dyDescent="0.3">
      <c r="A511" s="7">
        <v>46287</v>
      </c>
      <c r="B511" s="8">
        <v>0.33333333333333331</v>
      </c>
      <c r="C511" s="8">
        <v>0.35416666666666669</v>
      </c>
      <c r="D511" s="8">
        <v>0</v>
      </c>
      <c r="E511" s="9">
        <v>0.5</v>
      </c>
      <c r="F511">
        <v>76</v>
      </c>
      <c r="G511" t="s">
        <v>863</v>
      </c>
      <c r="O511" t="s">
        <v>1667</v>
      </c>
      <c r="P511" t="s">
        <v>139</v>
      </c>
      <c r="Q511" t="s">
        <v>139</v>
      </c>
      <c r="R511">
        <v>0</v>
      </c>
      <c r="S511">
        <v>0</v>
      </c>
      <c r="T511" s="10">
        <v>45.193545999999998</v>
      </c>
      <c r="U511" s="10">
        <v>5.7151550000000002</v>
      </c>
      <c r="AD511" t="s">
        <v>2733</v>
      </c>
      <c r="AE511" t="s">
        <v>2737</v>
      </c>
    </row>
    <row r="512" spans="1:31" x14ac:dyDescent="0.3">
      <c r="A512" s="7">
        <v>46287</v>
      </c>
      <c r="B512" s="8">
        <v>0.16666666666666671</v>
      </c>
      <c r="C512" s="8">
        <v>0.1736111111111111</v>
      </c>
      <c r="D512" s="8">
        <v>0</v>
      </c>
      <c r="E512" s="9">
        <v>0.17</v>
      </c>
      <c r="F512">
        <v>29</v>
      </c>
      <c r="G512" t="s">
        <v>859</v>
      </c>
      <c r="O512" t="s">
        <v>3226</v>
      </c>
      <c r="P512" t="s">
        <v>472</v>
      </c>
      <c r="Q512" t="s">
        <v>3227</v>
      </c>
      <c r="R512">
        <v>0</v>
      </c>
      <c r="S512">
        <v>0</v>
      </c>
      <c r="T512" s="10">
        <v>45.187396</v>
      </c>
      <c r="U512" s="10">
        <v>5.7178760000000004</v>
      </c>
      <c r="AD512" t="s">
        <v>2733</v>
      </c>
      <c r="AE512" t="s">
        <v>2734</v>
      </c>
    </row>
    <row r="513" spans="1:31" x14ac:dyDescent="0.3">
      <c r="A513" s="7">
        <v>46287</v>
      </c>
      <c r="B513" s="8">
        <v>0.16666666666666671</v>
      </c>
      <c r="C513" s="8">
        <v>0.1736111111111111</v>
      </c>
      <c r="D513" s="8">
        <v>0</v>
      </c>
      <c r="E513" s="9">
        <v>0.17</v>
      </c>
      <c r="F513">
        <v>43</v>
      </c>
      <c r="G513" t="s">
        <v>849</v>
      </c>
      <c r="O513" t="s">
        <v>3231</v>
      </c>
      <c r="P513" t="s">
        <v>263</v>
      </c>
      <c r="Q513" t="s">
        <v>3232</v>
      </c>
      <c r="R513">
        <v>0</v>
      </c>
      <c r="S513">
        <v>0</v>
      </c>
      <c r="T513" s="10">
        <v>45.245221999999998</v>
      </c>
      <c r="U513" s="10">
        <v>5.6715299999999997</v>
      </c>
      <c r="AD513" t="s">
        <v>2733</v>
      </c>
      <c r="AE513" t="s">
        <v>2734</v>
      </c>
    </row>
    <row r="514" spans="1:31" x14ac:dyDescent="0.3">
      <c r="A514" s="7">
        <v>46287</v>
      </c>
      <c r="B514" s="8">
        <v>0.33333333333333331</v>
      </c>
      <c r="C514" s="8">
        <v>0.39583333333333331</v>
      </c>
      <c r="D514" s="8">
        <v>0</v>
      </c>
      <c r="E514" s="9">
        <v>1.5</v>
      </c>
      <c r="F514">
        <v>72</v>
      </c>
      <c r="G514" t="s">
        <v>978</v>
      </c>
      <c r="O514" t="s">
        <v>1547</v>
      </c>
      <c r="P514" t="s">
        <v>437</v>
      </c>
      <c r="Q514" t="s">
        <v>437</v>
      </c>
      <c r="R514">
        <v>0</v>
      </c>
      <c r="S514">
        <v>0</v>
      </c>
      <c r="T514" s="10">
        <v>45.569980999999999</v>
      </c>
      <c r="U514" s="10">
        <v>5.9331420000000001</v>
      </c>
      <c r="AD514" t="s">
        <v>2733</v>
      </c>
      <c r="AE514" t="s">
        <v>2737</v>
      </c>
    </row>
    <row r="515" spans="1:31" x14ac:dyDescent="0.3">
      <c r="A515" s="7">
        <v>46287</v>
      </c>
      <c r="B515" s="8">
        <v>0.33333333333333331</v>
      </c>
      <c r="C515" s="8">
        <v>0.38541666666666669</v>
      </c>
      <c r="D515" s="8">
        <v>0</v>
      </c>
      <c r="E515" s="9">
        <v>1.25</v>
      </c>
      <c r="F515">
        <v>301</v>
      </c>
      <c r="G515" t="s">
        <v>2803</v>
      </c>
      <c r="Q515" t="s">
        <v>459</v>
      </c>
      <c r="R515">
        <v>0</v>
      </c>
      <c r="S515">
        <v>0</v>
      </c>
      <c r="T515" s="10">
        <v>45.188403000000001</v>
      </c>
      <c r="U515" s="10">
        <v>5.7183289999999998</v>
      </c>
    </row>
    <row r="516" spans="1:31" x14ac:dyDescent="0.3">
      <c r="A516" s="7">
        <v>46287</v>
      </c>
      <c r="B516" s="8">
        <v>0.16666666666666671</v>
      </c>
      <c r="C516" s="8">
        <v>0.18055555555555561</v>
      </c>
      <c r="D516" s="8">
        <v>0</v>
      </c>
      <c r="E516" s="9">
        <v>0.33</v>
      </c>
      <c r="F516">
        <v>18</v>
      </c>
      <c r="G516" t="s">
        <v>2826</v>
      </c>
      <c r="H516" s="8">
        <v>0.18819444444444439</v>
      </c>
      <c r="I516" s="8">
        <v>0.19236111111111109</v>
      </c>
      <c r="L516">
        <v>0.1</v>
      </c>
      <c r="M516">
        <v>0.1</v>
      </c>
      <c r="N516">
        <v>-0.23</v>
      </c>
      <c r="O516" t="s">
        <v>3266</v>
      </c>
      <c r="P516" t="s">
        <v>706</v>
      </c>
      <c r="Q516" t="s">
        <v>3267</v>
      </c>
      <c r="R516">
        <v>0</v>
      </c>
      <c r="S516">
        <v>0</v>
      </c>
      <c r="T516" s="10">
        <v>45.176924999999997</v>
      </c>
      <c r="U516" s="10">
        <v>5.7132199999999997</v>
      </c>
      <c r="AD516" t="s">
        <v>2733</v>
      </c>
      <c r="AE516" t="s">
        <v>2734</v>
      </c>
    </row>
    <row r="517" spans="1:31" x14ac:dyDescent="0.3">
      <c r="A517" s="7">
        <v>46287</v>
      </c>
      <c r="B517" s="8">
        <v>0.33333333333333331</v>
      </c>
      <c r="C517" s="8">
        <v>0.37847222222222221</v>
      </c>
      <c r="D517" s="8">
        <v>0</v>
      </c>
      <c r="E517" s="9">
        <v>1.08</v>
      </c>
      <c r="F517">
        <v>52</v>
      </c>
      <c r="G517" t="s">
        <v>847</v>
      </c>
      <c r="O517" t="s">
        <v>1435</v>
      </c>
      <c r="P517" t="s">
        <v>1437</v>
      </c>
      <c r="Q517" t="s">
        <v>3373</v>
      </c>
      <c r="R517">
        <v>0</v>
      </c>
      <c r="S517">
        <v>0</v>
      </c>
      <c r="T517" s="10">
        <v>45.182681000000002</v>
      </c>
      <c r="U517" s="10">
        <v>5.7249639999999999</v>
      </c>
      <c r="AD517" t="s">
        <v>2733</v>
      </c>
      <c r="AE517" t="s">
        <v>2737</v>
      </c>
    </row>
    <row r="518" spans="1:31" x14ac:dyDescent="0.3">
      <c r="A518" s="7">
        <v>46287</v>
      </c>
      <c r="B518" s="8">
        <v>0.29166666666666669</v>
      </c>
      <c r="C518" s="8">
        <v>0.2986111111111111</v>
      </c>
      <c r="D518" s="8">
        <v>0</v>
      </c>
      <c r="E518" s="9">
        <v>0.17</v>
      </c>
      <c r="F518">
        <v>29</v>
      </c>
      <c r="G518" t="s">
        <v>859</v>
      </c>
      <c r="O518" t="s">
        <v>3387</v>
      </c>
      <c r="P518" t="s">
        <v>168</v>
      </c>
      <c r="Q518" t="s">
        <v>3388</v>
      </c>
      <c r="R518">
        <v>0</v>
      </c>
      <c r="S518">
        <v>0</v>
      </c>
      <c r="T518" s="10">
        <v>45.191439000000003</v>
      </c>
      <c r="U518" s="10">
        <v>5.7271229999999997</v>
      </c>
      <c r="AD518" t="s">
        <v>2733</v>
      </c>
      <c r="AE518" t="s">
        <v>2734</v>
      </c>
    </row>
    <row r="519" spans="1:31" x14ac:dyDescent="0.3">
      <c r="A519" s="7">
        <v>46287</v>
      </c>
      <c r="B519" s="8">
        <v>0.16666666666666671</v>
      </c>
      <c r="C519" s="8">
        <v>0.1736111111111111</v>
      </c>
      <c r="D519" s="8">
        <v>0</v>
      </c>
      <c r="E519" s="9">
        <v>0.17</v>
      </c>
      <c r="F519">
        <v>16</v>
      </c>
      <c r="G519" t="s">
        <v>853</v>
      </c>
      <c r="O519" t="s">
        <v>852</v>
      </c>
      <c r="P519" t="s">
        <v>806</v>
      </c>
      <c r="Q519" t="s">
        <v>3230</v>
      </c>
      <c r="R519">
        <v>0</v>
      </c>
      <c r="S519">
        <v>0</v>
      </c>
      <c r="T519" s="10">
        <v>45.184745999999997</v>
      </c>
      <c r="U519" s="10">
        <v>5.7144760000000003</v>
      </c>
      <c r="AD519" t="s">
        <v>2733</v>
      </c>
      <c r="AE519" t="s">
        <v>2734</v>
      </c>
    </row>
    <row r="520" spans="1:31" x14ac:dyDescent="0.3">
      <c r="A520" s="7">
        <v>46287</v>
      </c>
      <c r="B520" s="8">
        <v>0.16666666666666671</v>
      </c>
      <c r="C520" s="8">
        <v>0.18055555555555561</v>
      </c>
      <c r="D520" s="8">
        <v>0</v>
      </c>
      <c r="E520" s="9">
        <v>0.33</v>
      </c>
      <c r="F520">
        <v>91</v>
      </c>
      <c r="G520" t="s">
        <v>971</v>
      </c>
      <c r="O520" t="s">
        <v>3393</v>
      </c>
      <c r="P520" t="s">
        <v>164</v>
      </c>
      <c r="Q520" t="s">
        <v>3394</v>
      </c>
      <c r="R520">
        <v>0</v>
      </c>
      <c r="S520">
        <v>0</v>
      </c>
      <c r="T520" s="10">
        <v>45.189188000000001</v>
      </c>
      <c r="U520" s="10">
        <v>5.7229489999999998</v>
      </c>
      <c r="AD520" t="s">
        <v>2733</v>
      </c>
      <c r="AE520" t="s">
        <v>2734</v>
      </c>
    </row>
    <row r="521" spans="1:31" x14ac:dyDescent="0.3">
      <c r="A521" s="7">
        <v>46287</v>
      </c>
      <c r="B521" s="8">
        <v>0.16666666666666671</v>
      </c>
      <c r="C521" s="8">
        <v>0.18055555555555561</v>
      </c>
      <c r="D521" s="8">
        <v>0</v>
      </c>
      <c r="E521" s="9">
        <v>0.33</v>
      </c>
      <c r="F521">
        <v>48</v>
      </c>
      <c r="G521" t="s">
        <v>951</v>
      </c>
      <c r="O521" t="s">
        <v>3244</v>
      </c>
      <c r="P521" t="s">
        <v>758</v>
      </c>
      <c r="Q521" t="s">
        <v>3245</v>
      </c>
      <c r="R521">
        <v>0</v>
      </c>
      <c r="S521">
        <v>0</v>
      </c>
      <c r="T521" s="10">
        <v>45.197834</v>
      </c>
      <c r="U521" s="10">
        <v>5.7413530000000002</v>
      </c>
      <c r="AD521" t="s">
        <v>2733</v>
      </c>
      <c r="AE521" t="s">
        <v>2734</v>
      </c>
    </row>
    <row r="522" spans="1:31" x14ac:dyDescent="0.3">
      <c r="A522" s="7">
        <v>46287</v>
      </c>
      <c r="B522" s="8">
        <v>0.16666666666666671</v>
      </c>
      <c r="C522" s="8">
        <v>0.1736111111111111</v>
      </c>
      <c r="D522" s="8">
        <v>0</v>
      </c>
      <c r="E522" s="9">
        <v>0.17</v>
      </c>
      <c r="F522">
        <v>82</v>
      </c>
      <c r="G522" t="s">
        <v>954</v>
      </c>
      <c r="H522" s="8"/>
      <c r="I522" s="8"/>
      <c r="L522" s="9"/>
      <c r="M522" s="9"/>
      <c r="N522" s="9"/>
      <c r="O522" t="s">
        <v>3238</v>
      </c>
      <c r="P522" t="s">
        <v>174</v>
      </c>
      <c r="Q522" t="s">
        <v>3239</v>
      </c>
      <c r="R522">
        <v>0</v>
      </c>
      <c r="S522">
        <v>0</v>
      </c>
      <c r="T522" s="10">
        <v>45.180501999999997</v>
      </c>
      <c r="U522" s="10">
        <v>5.7300690000000003</v>
      </c>
      <c r="AD522" t="s">
        <v>2733</v>
      </c>
      <c r="AE522" t="s">
        <v>2734</v>
      </c>
    </row>
    <row r="523" spans="1:31" x14ac:dyDescent="0.3">
      <c r="A523" s="7">
        <v>46287</v>
      </c>
      <c r="B523" s="8">
        <v>0.33333333333333331</v>
      </c>
      <c r="C523" s="8">
        <v>0.34722222222222221</v>
      </c>
      <c r="D523" s="8">
        <v>0</v>
      </c>
      <c r="E523" s="9">
        <v>0.33</v>
      </c>
      <c r="F523">
        <v>28</v>
      </c>
      <c r="G523" t="s">
        <v>914</v>
      </c>
      <c r="H523" s="8">
        <v>0.26458333333333328</v>
      </c>
      <c r="I523" s="8">
        <v>0.28055555555555561</v>
      </c>
      <c r="L523">
        <v>0.38</v>
      </c>
      <c r="M523">
        <v>0.38</v>
      </c>
      <c r="N523">
        <v>0.05</v>
      </c>
      <c r="O523" t="s">
        <v>1728</v>
      </c>
      <c r="P523" t="s">
        <v>127</v>
      </c>
      <c r="Q523" t="s">
        <v>127</v>
      </c>
      <c r="R523">
        <v>0</v>
      </c>
      <c r="S523">
        <v>0</v>
      </c>
      <c r="T523" s="10">
        <v>45.190395000000002</v>
      </c>
      <c r="U523" s="10">
        <v>5.7254319999999996</v>
      </c>
      <c r="AD523" t="s">
        <v>2733</v>
      </c>
      <c r="AE523" t="s">
        <v>2737</v>
      </c>
    </row>
    <row r="524" spans="1:31" x14ac:dyDescent="0.3">
      <c r="A524" s="7">
        <v>46287</v>
      </c>
      <c r="B524" s="8">
        <v>0.33333333333333331</v>
      </c>
      <c r="C524" s="8">
        <v>0.34722222222222221</v>
      </c>
      <c r="D524" s="8">
        <v>0</v>
      </c>
      <c r="E524" s="9">
        <v>0.33</v>
      </c>
      <c r="F524">
        <v>101</v>
      </c>
      <c r="G524" t="s">
        <v>945</v>
      </c>
      <c r="O524" t="s">
        <v>2224</v>
      </c>
      <c r="P524" t="s">
        <v>694</v>
      </c>
      <c r="Q524" t="s">
        <v>694</v>
      </c>
      <c r="R524">
        <v>0</v>
      </c>
      <c r="S524">
        <v>0</v>
      </c>
      <c r="T524" s="10">
        <v>45.179248000000001</v>
      </c>
      <c r="U524" s="10">
        <v>5.7079449999999996</v>
      </c>
      <c r="AD524" t="s">
        <v>2733</v>
      </c>
      <c r="AE524" t="s">
        <v>2737</v>
      </c>
    </row>
    <row r="525" spans="1:31" x14ac:dyDescent="0.3">
      <c r="A525" s="7">
        <v>46287</v>
      </c>
      <c r="B525" s="8">
        <v>0.33333333333333331</v>
      </c>
      <c r="C525" s="8">
        <v>0.34722222222222221</v>
      </c>
      <c r="D525" s="8">
        <v>0</v>
      </c>
      <c r="E525" s="9">
        <v>0.33</v>
      </c>
      <c r="F525">
        <v>82</v>
      </c>
      <c r="G525" t="s">
        <v>954</v>
      </c>
      <c r="O525" t="s">
        <v>1689</v>
      </c>
      <c r="P525" t="s">
        <v>174</v>
      </c>
      <c r="Q525" t="s">
        <v>174</v>
      </c>
      <c r="R525">
        <v>0</v>
      </c>
      <c r="S525">
        <v>0</v>
      </c>
      <c r="T525" s="10">
        <v>45.180501999999997</v>
      </c>
      <c r="U525" s="10">
        <v>5.7300690000000003</v>
      </c>
      <c r="AD525" t="s">
        <v>2733</v>
      </c>
      <c r="AE525" t="s">
        <v>2737</v>
      </c>
    </row>
    <row r="526" spans="1:31" x14ac:dyDescent="0.3">
      <c r="A526" s="7">
        <v>46287</v>
      </c>
      <c r="B526" s="8">
        <v>0.33333333333333331</v>
      </c>
      <c r="C526" s="8">
        <v>0.34722222222222221</v>
      </c>
      <c r="D526" s="8">
        <v>0</v>
      </c>
      <c r="E526" s="9">
        <v>0.33</v>
      </c>
      <c r="F526">
        <v>16</v>
      </c>
      <c r="G526" t="s">
        <v>853</v>
      </c>
      <c r="O526" t="s">
        <v>872</v>
      </c>
      <c r="P526" t="s">
        <v>806</v>
      </c>
      <c r="Q526" t="s">
        <v>806</v>
      </c>
      <c r="R526">
        <v>0</v>
      </c>
      <c r="S526">
        <v>0</v>
      </c>
      <c r="T526" s="10">
        <v>45.184745999999997</v>
      </c>
      <c r="U526" s="10">
        <v>5.7144760000000003</v>
      </c>
      <c r="AD526" t="s">
        <v>2733</v>
      </c>
      <c r="AE526" t="s">
        <v>2737</v>
      </c>
    </row>
    <row r="527" spans="1:31" x14ac:dyDescent="0.3">
      <c r="A527" s="7">
        <v>46287</v>
      </c>
      <c r="B527" s="8">
        <v>0.16666666666666671</v>
      </c>
      <c r="C527" s="8">
        <v>0.18055555555555561</v>
      </c>
      <c r="D527" s="8">
        <v>0</v>
      </c>
      <c r="E527" s="9">
        <v>0.33</v>
      </c>
      <c r="F527">
        <v>73</v>
      </c>
      <c r="G527" t="s">
        <v>876</v>
      </c>
      <c r="O527" t="s">
        <v>3251</v>
      </c>
      <c r="P527" t="s">
        <v>108</v>
      </c>
      <c r="Q527" t="s">
        <v>3252</v>
      </c>
      <c r="R527">
        <v>0</v>
      </c>
      <c r="S527">
        <v>0</v>
      </c>
      <c r="T527" s="10">
        <v>45.184282000000003</v>
      </c>
      <c r="U527" s="10">
        <v>5.720561</v>
      </c>
      <c r="AD527" t="s">
        <v>2733</v>
      </c>
      <c r="AE527" t="s">
        <v>2734</v>
      </c>
    </row>
    <row r="528" spans="1:31" x14ac:dyDescent="0.3">
      <c r="A528" s="7">
        <v>46287</v>
      </c>
      <c r="B528" s="8">
        <v>0.16666666666666671</v>
      </c>
      <c r="C528" s="8">
        <v>0.18055555555555561</v>
      </c>
      <c r="D528" s="8">
        <v>0</v>
      </c>
      <c r="E528" s="9">
        <v>0.33</v>
      </c>
      <c r="F528">
        <v>15</v>
      </c>
      <c r="G528" t="s">
        <v>956</v>
      </c>
      <c r="O528" t="s">
        <v>3247</v>
      </c>
      <c r="P528" t="s">
        <v>566</v>
      </c>
      <c r="Q528" t="s">
        <v>3248</v>
      </c>
      <c r="R528">
        <v>0</v>
      </c>
      <c r="S528">
        <v>0</v>
      </c>
      <c r="T528" s="10">
        <v>45.189936000000003</v>
      </c>
      <c r="U528" s="10">
        <v>5.7559290000000001</v>
      </c>
      <c r="AD528" t="s">
        <v>2733</v>
      </c>
      <c r="AE528" t="s">
        <v>2734</v>
      </c>
    </row>
    <row r="529" spans="1:31" x14ac:dyDescent="0.3">
      <c r="A529" s="7">
        <v>46287</v>
      </c>
      <c r="B529" s="8">
        <v>0.16666666666666671</v>
      </c>
      <c r="C529" s="8">
        <v>0.18055555555555561</v>
      </c>
      <c r="D529" s="8">
        <v>0</v>
      </c>
      <c r="E529" s="9">
        <v>0.33</v>
      </c>
      <c r="F529">
        <v>150</v>
      </c>
      <c r="G529" t="s">
        <v>964</v>
      </c>
      <c r="H529" s="8">
        <v>0.35694444444444451</v>
      </c>
      <c r="I529" s="8">
        <v>0.3611111111111111</v>
      </c>
      <c r="L529">
        <v>0.1</v>
      </c>
      <c r="M529">
        <v>0.1</v>
      </c>
      <c r="N529">
        <v>-0.23</v>
      </c>
      <c r="O529" t="s">
        <v>3257</v>
      </c>
      <c r="P529" t="s">
        <v>358</v>
      </c>
      <c r="Q529" t="s">
        <v>3258</v>
      </c>
      <c r="R529">
        <v>0</v>
      </c>
      <c r="S529">
        <v>0</v>
      </c>
      <c r="T529" s="10">
        <v>45.174598000000003</v>
      </c>
      <c r="U529" s="10">
        <v>5.7422800000000001</v>
      </c>
      <c r="AD529" t="s">
        <v>2733</v>
      </c>
      <c r="AE529" t="s">
        <v>2734</v>
      </c>
    </row>
    <row r="530" spans="1:31" x14ac:dyDescent="0.3">
      <c r="A530" s="7">
        <v>46287</v>
      </c>
      <c r="B530" s="8">
        <v>0.29166666666666669</v>
      </c>
      <c r="C530" s="8">
        <v>0.30555555555555558</v>
      </c>
      <c r="D530" s="8">
        <v>0</v>
      </c>
      <c r="E530" s="9">
        <v>0.33</v>
      </c>
      <c r="F530">
        <v>12</v>
      </c>
      <c r="G530" t="s">
        <v>952</v>
      </c>
      <c r="O530" t="s">
        <v>3255</v>
      </c>
      <c r="P530" t="s">
        <v>756</v>
      </c>
      <c r="Q530" t="s">
        <v>3256</v>
      </c>
      <c r="R530">
        <v>0</v>
      </c>
      <c r="S530">
        <v>0</v>
      </c>
      <c r="T530" s="10">
        <v>45.185825999999999</v>
      </c>
      <c r="U530" s="10">
        <v>5.7163009999999996</v>
      </c>
      <c r="AD530" t="s">
        <v>2733</v>
      </c>
      <c r="AE530" t="s">
        <v>2734</v>
      </c>
    </row>
    <row r="531" spans="1:31" x14ac:dyDescent="0.3">
      <c r="A531" s="7">
        <v>46287</v>
      </c>
      <c r="B531" s="8">
        <v>0.25</v>
      </c>
      <c r="C531" s="8">
        <v>0.26041666666666669</v>
      </c>
      <c r="D531" s="8">
        <v>0</v>
      </c>
      <c r="E531" s="9">
        <v>0.25</v>
      </c>
      <c r="F531">
        <v>61</v>
      </c>
      <c r="G531" t="s">
        <v>886</v>
      </c>
      <c r="O531" t="s">
        <v>3397</v>
      </c>
      <c r="P531" t="s">
        <v>765</v>
      </c>
      <c r="Q531" t="s">
        <v>3398</v>
      </c>
      <c r="R531">
        <v>0</v>
      </c>
      <c r="S531">
        <v>0</v>
      </c>
      <c r="T531" s="10">
        <v>45.187506999999997</v>
      </c>
      <c r="U531" s="10">
        <v>5.7117440000000004</v>
      </c>
      <c r="AD531" t="s">
        <v>2733</v>
      </c>
      <c r="AE531" t="s">
        <v>2734</v>
      </c>
    </row>
    <row r="532" spans="1:31" x14ac:dyDescent="0.3">
      <c r="A532" s="7">
        <v>46287</v>
      </c>
      <c r="B532" s="8">
        <v>0.16666666666666671</v>
      </c>
      <c r="C532" s="8">
        <v>0.18055555555555561</v>
      </c>
      <c r="D532" s="8">
        <v>0</v>
      </c>
      <c r="E532" s="9">
        <v>0.33</v>
      </c>
      <c r="F532">
        <v>61</v>
      </c>
      <c r="G532" t="s">
        <v>886</v>
      </c>
      <c r="O532" t="s">
        <v>3260</v>
      </c>
      <c r="P532" t="s">
        <v>775</v>
      </c>
      <c r="Q532" t="s">
        <v>3261</v>
      </c>
      <c r="R532">
        <v>0</v>
      </c>
      <c r="S532">
        <v>0</v>
      </c>
      <c r="T532" s="10">
        <v>45.186475999999999</v>
      </c>
      <c r="U532" s="10">
        <v>5.7284920000000001</v>
      </c>
      <c r="AD532" t="s">
        <v>2733</v>
      </c>
      <c r="AE532" t="s">
        <v>2734</v>
      </c>
    </row>
    <row r="533" spans="1:31" x14ac:dyDescent="0.3">
      <c r="A533" s="7">
        <v>46287</v>
      </c>
      <c r="B533" s="8">
        <v>0.33333333333333331</v>
      </c>
      <c r="C533" s="8">
        <v>0.4236111111111111</v>
      </c>
      <c r="D533" s="8">
        <v>0</v>
      </c>
      <c r="E533" s="9">
        <v>2.17</v>
      </c>
      <c r="F533">
        <v>28</v>
      </c>
      <c r="G533" t="s">
        <v>914</v>
      </c>
      <c r="H533" s="8">
        <v>0.38263888888888892</v>
      </c>
      <c r="I533" s="8">
        <v>0.47083333333333333</v>
      </c>
      <c r="L533">
        <v>2.12</v>
      </c>
      <c r="M533">
        <v>2.17</v>
      </c>
      <c r="N533">
        <v>-0.05</v>
      </c>
      <c r="O533" t="s">
        <v>1146</v>
      </c>
      <c r="P533" t="s">
        <v>375</v>
      </c>
      <c r="Q533" t="s">
        <v>375</v>
      </c>
      <c r="R533">
        <v>0</v>
      </c>
      <c r="S533">
        <v>0</v>
      </c>
      <c r="T533" s="10">
        <v>45.164785000000002</v>
      </c>
      <c r="U533" s="10">
        <v>5.725244</v>
      </c>
      <c r="AD533" t="s">
        <v>2733</v>
      </c>
      <c r="AE533" t="s">
        <v>2737</v>
      </c>
    </row>
    <row r="534" spans="1:31" x14ac:dyDescent="0.3">
      <c r="A534" s="7">
        <v>46287</v>
      </c>
      <c r="B534" s="8">
        <v>0.25</v>
      </c>
      <c r="C534" s="8">
        <v>0.2638888888888889</v>
      </c>
      <c r="D534" s="8">
        <v>0</v>
      </c>
      <c r="E534" s="9">
        <v>0.33</v>
      </c>
      <c r="F534">
        <v>86</v>
      </c>
      <c r="G534" t="s">
        <v>861</v>
      </c>
      <c r="H534" s="8">
        <v>0.19791666666666671</v>
      </c>
      <c r="I534" s="8">
        <v>0.1993055555555556</v>
      </c>
      <c r="J534" s="8">
        <v>0.19791666666666671</v>
      </c>
      <c r="L534">
        <v>0.03</v>
      </c>
      <c r="M534">
        <v>0.03</v>
      </c>
      <c r="N534">
        <v>-0.3</v>
      </c>
      <c r="O534" t="s">
        <v>3406</v>
      </c>
      <c r="P534" t="s">
        <v>142</v>
      </c>
      <c r="Q534" t="s">
        <v>3407</v>
      </c>
      <c r="R534">
        <v>0</v>
      </c>
      <c r="S534">
        <v>0</v>
      </c>
      <c r="T534" s="10">
        <v>45.188152000000002</v>
      </c>
      <c r="U534" s="10">
        <v>5.7235339999999999</v>
      </c>
      <c r="AD534" t="s">
        <v>2733</v>
      </c>
      <c r="AE534" t="s">
        <v>2734</v>
      </c>
    </row>
    <row r="535" spans="1:31" x14ac:dyDescent="0.3">
      <c r="A535" s="7">
        <v>46287</v>
      </c>
      <c r="B535" s="8">
        <v>0.16666666666666671</v>
      </c>
      <c r="C535" s="8">
        <v>0.18055555555555561</v>
      </c>
      <c r="D535" s="8">
        <v>0</v>
      </c>
      <c r="E535" s="9">
        <v>0.33</v>
      </c>
      <c r="F535">
        <v>29</v>
      </c>
      <c r="G535" t="s">
        <v>859</v>
      </c>
      <c r="O535" t="s">
        <v>3581</v>
      </c>
      <c r="P535" t="s">
        <v>172</v>
      </c>
      <c r="Q535" t="s">
        <v>3582</v>
      </c>
      <c r="R535">
        <v>0</v>
      </c>
      <c r="S535">
        <v>0</v>
      </c>
      <c r="T535" s="10">
        <v>45.190415999999999</v>
      </c>
      <c r="U535" s="10">
        <v>5.717098</v>
      </c>
      <c r="AD535" t="s">
        <v>2733</v>
      </c>
      <c r="AE535" t="s">
        <v>2734</v>
      </c>
    </row>
    <row r="536" spans="1:31" x14ac:dyDescent="0.3">
      <c r="A536" s="7">
        <v>46287</v>
      </c>
      <c r="B536" s="8">
        <v>0.16666666666666671</v>
      </c>
      <c r="C536" s="8">
        <v>0.18055555555555561</v>
      </c>
      <c r="D536" s="8">
        <v>0</v>
      </c>
      <c r="E536" s="9">
        <v>0.33</v>
      </c>
      <c r="F536">
        <v>49</v>
      </c>
      <c r="G536" t="s">
        <v>944</v>
      </c>
      <c r="O536" t="s">
        <v>2787</v>
      </c>
      <c r="P536" t="s">
        <v>518</v>
      </c>
      <c r="Q536" t="s">
        <v>2788</v>
      </c>
      <c r="R536">
        <v>0</v>
      </c>
      <c r="S536">
        <v>0</v>
      </c>
      <c r="T536" s="10">
        <v>45.168743999999997</v>
      </c>
      <c r="U536" s="10">
        <v>5.7258769999999997</v>
      </c>
      <c r="AD536" t="s">
        <v>2733</v>
      </c>
      <c r="AE536" t="s">
        <v>2734</v>
      </c>
    </row>
    <row r="537" spans="1:31" x14ac:dyDescent="0.3">
      <c r="A537" s="7">
        <v>46287</v>
      </c>
      <c r="B537" s="8">
        <v>0.33333333333333331</v>
      </c>
      <c r="C537" s="8">
        <v>0.34722222222222221</v>
      </c>
      <c r="D537" s="8">
        <v>0</v>
      </c>
      <c r="E537" s="9">
        <v>0.33</v>
      </c>
      <c r="F537">
        <v>100</v>
      </c>
      <c r="G537" t="s">
        <v>967</v>
      </c>
      <c r="H537" s="8">
        <v>0.34444444444444439</v>
      </c>
      <c r="I537" s="8">
        <v>0.35347222222222219</v>
      </c>
      <c r="L537">
        <v>0.22</v>
      </c>
      <c r="M537">
        <v>0.22</v>
      </c>
      <c r="N537">
        <v>-0.12</v>
      </c>
      <c r="O537" t="s">
        <v>1299</v>
      </c>
      <c r="P537" t="s">
        <v>113</v>
      </c>
      <c r="Q537" t="s">
        <v>113</v>
      </c>
      <c r="R537">
        <v>0</v>
      </c>
      <c r="S537">
        <v>0</v>
      </c>
      <c r="T537" s="10">
        <v>45.182966999999998</v>
      </c>
      <c r="U537" s="10">
        <v>5.7194820000000002</v>
      </c>
      <c r="AD537" t="s">
        <v>2733</v>
      </c>
      <c r="AE537" t="s">
        <v>2737</v>
      </c>
    </row>
    <row r="538" spans="1:31" x14ac:dyDescent="0.3">
      <c r="A538" s="7">
        <v>46287</v>
      </c>
      <c r="B538" s="8">
        <v>0.33333333333333331</v>
      </c>
      <c r="C538" s="8">
        <v>0.37847222222222221</v>
      </c>
      <c r="D538" s="8">
        <v>0</v>
      </c>
      <c r="E538" s="9">
        <v>1.08</v>
      </c>
      <c r="F538">
        <v>61</v>
      </c>
      <c r="G538" t="s">
        <v>886</v>
      </c>
      <c r="O538" t="s">
        <v>2121</v>
      </c>
      <c r="P538" t="s">
        <v>59</v>
      </c>
      <c r="Q538" t="s">
        <v>59</v>
      </c>
      <c r="R538">
        <v>0</v>
      </c>
      <c r="S538">
        <v>0</v>
      </c>
      <c r="T538" s="10">
        <v>45.188529000000003</v>
      </c>
      <c r="U538" s="10">
        <v>5.7245239999999997</v>
      </c>
      <c r="AD538" t="s">
        <v>2733</v>
      </c>
      <c r="AE538" t="s">
        <v>2737</v>
      </c>
    </row>
    <row r="539" spans="1:31" x14ac:dyDescent="0.3">
      <c r="A539" s="7">
        <v>46287</v>
      </c>
      <c r="B539" s="8">
        <v>0.33333333333333331</v>
      </c>
      <c r="C539" s="8">
        <v>0.37847222222222221</v>
      </c>
      <c r="D539" s="8">
        <v>0</v>
      </c>
      <c r="E539" s="9">
        <v>1.08</v>
      </c>
      <c r="F539">
        <v>86</v>
      </c>
      <c r="G539" t="s">
        <v>861</v>
      </c>
      <c r="H539" s="8">
        <v>0.37291666666666667</v>
      </c>
      <c r="I539" s="8">
        <v>0.40555555555555561</v>
      </c>
      <c r="L539" s="9">
        <v>0.78</v>
      </c>
      <c r="M539" s="9">
        <v>0.78</v>
      </c>
      <c r="N539" s="9">
        <v>-0.3</v>
      </c>
      <c r="O539" t="s">
        <v>2549</v>
      </c>
      <c r="P539" t="s">
        <v>537</v>
      </c>
      <c r="Q539" t="s">
        <v>3401</v>
      </c>
      <c r="R539">
        <v>0</v>
      </c>
      <c r="S539">
        <v>0</v>
      </c>
      <c r="T539" s="10">
        <v>45.196741000000003</v>
      </c>
      <c r="U539" s="10">
        <v>5.7375059999999998</v>
      </c>
      <c r="AD539" t="s">
        <v>2733</v>
      </c>
      <c r="AE539" t="s">
        <v>2737</v>
      </c>
    </row>
    <row r="540" spans="1:31" x14ac:dyDescent="0.3">
      <c r="A540" s="7">
        <v>46287</v>
      </c>
      <c r="B540" s="8">
        <v>0.33333333333333331</v>
      </c>
      <c r="C540" s="8">
        <v>0.40972222222222221</v>
      </c>
      <c r="D540" s="8">
        <v>0</v>
      </c>
      <c r="E540" s="9">
        <v>1.83</v>
      </c>
      <c r="F540">
        <v>64</v>
      </c>
      <c r="G540" t="s">
        <v>953</v>
      </c>
      <c r="O540" t="s">
        <v>2135</v>
      </c>
      <c r="P540" t="s">
        <v>665</v>
      </c>
      <c r="Q540" t="s">
        <v>3402</v>
      </c>
      <c r="R540">
        <v>0</v>
      </c>
      <c r="S540">
        <v>0</v>
      </c>
      <c r="T540" s="10">
        <v>45.210118999999999</v>
      </c>
      <c r="U540" s="10">
        <v>5.7618400000000003</v>
      </c>
      <c r="AD540" t="s">
        <v>2733</v>
      </c>
      <c r="AE540" t="s">
        <v>2737</v>
      </c>
    </row>
    <row r="541" spans="1:31" x14ac:dyDescent="0.3">
      <c r="A541" s="7">
        <v>46287</v>
      </c>
      <c r="B541" s="8">
        <v>0.16666666666666671</v>
      </c>
      <c r="C541" s="8">
        <v>0.1736111111111111</v>
      </c>
      <c r="D541" s="8">
        <v>0</v>
      </c>
      <c r="E541" s="9">
        <v>0.17</v>
      </c>
      <c r="F541">
        <v>230</v>
      </c>
      <c r="G541" t="s">
        <v>974</v>
      </c>
      <c r="O541" t="s">
        <v>3262</v>
      </c>
      <c r="P541" t="s">
        <v>217</v>
      </c>
      <c r="Q541" t="s">
        <v>3263</v>
      </c>
      <c r="R541">
        <v>0</v>
      </c>
      <c r="S541">
        <v>0</v>
      </c>
      <c r="T541" s="10">
        <v>45.191251999999999</v>
      </c>
      <c r="U541" s="10">
        <v>5.7259229999999999</v>
      </c>
      <c r="AD541" t="s">
        <v>2733</v>
      </c>
      <c r="AE541" t="s">
        <v>2734</v>
      </c>
    </row>
    <row r="542" spans="1:31" x14ac:dyDescent="0.3">
      <c r="A542" s="7">
        <v>46287</v>
      </c>
      <c r="B542" s="8">
        <v>0.29166666666666669</v>
      </c>
      <c r="C542" s="8">
        <v>0.30208333333333331</v>
      </c>
      <c r="D542" s="8">
        <v>0</v>
      </c>
      <c r="E542" s="9">
        <v>0.25</v>
      </c>
      <c r="F542">
        <v>52</v>
      </c>
      <c r="G542" t="s">
        <v>847</v>
      </c>
      <c r="Q542" t="s">
        <v>820</v>
      </c>
      <c r="R542">
        <v>0</v>
      </c>
      <c r="S542">
        <v>0</v>
      </c>
      <c r="T542" s="10">
        <v>48.795366999999999</v>
      </c>
      <c r="U542" s="10">
        <v>2.322012</v>
      </c>
    </row>
    <row r="543" spans="1:31" x14ac:dyDescent="0.3">
      <c r="A543" s="7">
        <v>46287</v>
      </c>
      <c r="B543" s="8">
        <v>0.25</v>
      </c>
      <c r="C543" s="8">
        <v>0.26041666666666669</v>
      </c>
      <c r="D543" s="8">
        <v>0</v>
      </c>
      <c r="E543" s="9">
        <v>0.25</v>
      </c>
      <c r="F543">
        <v>91</v>
      </c>
      <c r="G543" t="s">
        <v>971</v>
      </c>
      <c r="O543" t="s">
        <v>3403</v>
      </c>
      <c r="P543" t="s">
        <v>159</v>
      </c>
      <c r="Q543" t="s">
        <v>3404</v>
      </c>
      <c r="R543">
        <v>0</v>
      </c>
      <c r="S543">
        <v>0</v>
      </c>
      <c r="T543" s="10">
        <v>45.189250000000001</v>
      </c>
      <c r="U543" s="10">
        <v>5.7200119999999997</v>
      </c>
      <c r="AD543" t="s">
        <v>2733</v>
      </c>
      <c r="AE543" t="s">
        <v>2734</v>
      </c>
    </row>
    <row r="544" spans="1:31" x14ac:dyDescent="0.3">
      <c r="A544" s="7">
        <v>46287</v>
      </c>
      <c r="B544" s="8">
        <v>0.16666666666666671</v>
      </c>
      <c r="C544" s="8">
        <v>0.18055555555555561</v>
      </c>
      <c r="D544" s="8">
        <v>0</v>
      </c>
      <c r="E544" s="9">
        <v>0.33</v>
      </c>
      <c r="F544">
        <v>100</v>
      </c>
      <c r="G544" t="s">
        <v>967</v>
      </c>
      <c r="H544" s="8">
        <v>0.23333333333333331</v>
      </c>
      <c r="I544" s="8">
        <v>0.24444444444444441</v>
      </c>
      <c r="L544">
        <v>0.27</v>
      </c>
      <c r="M544">
        <v>0.27</v>
      </c>
      <c r="N544">
        <v>-7.0000000000000007E-2</v>
      </c>
      <c r="O544" t="s">
        <v>3515</v>
      </c>
      <c r="P544" t="s">
        <v>234</v>
      </c>
      <c r="Q544" t="s">
        <v>3516</v>
      </c>
      <c r="R544">
        <v>0</v>
      </c>
      <c r="S544">
        <v>0</v>
      </c>
      <c r="T544" s="10">
        <v>45.182043</v>
      </c>
      <c r="U544" s="10">
        <v>5.7257119999999997</v>
      </c>
      <c r="AD544" t="s">
        <v>2733</v>
      </c>
      <c r="AE544" t="s">
        <v>2734</v>
      </c>
    </row>
    <row r="545" spans="1:31" x14ac:dyDescent="0.3">
      <c r="A545" s="7">
        <v>46287</v>
      </c>
      <c r="B545" s="8">
        <v>0.16666666666666671</v>
      </c>
      <c r="C545" s="8">
        <v>0.18055555555555561</v>
      </c>
      <c r="D545" s="8">
        <v>0</v>
      </c>
      <c r="E545" s="9">
        <v>0.33</v>
      </c>
      <c r="F545">
        <v>68</v>
      </c>
      <c r="G545" t="s">
        <v>948</v>
      </c>
      <c r="H545" s="8"/>
      <c r="I545" s="8"/>
      <c r="L545" s="9"/>
      <c r="M545" s="9"/>
      <c r="N545" s="9"/>
      <c r="O545" t="s">
        <v>3271</v>
      </c>
      <c r="P545" t="s">
        <v>233</v>
      </c>
      <c r="Q545" t="s">
        <v>3272</v>
      </c>
      <c r="R545">
        <v>0</v>
      </c>
      <c r="S545">
        <v>0</v>
      </c>
      <c r="T545" s="10">
        <v>45.192034</v>
      </c>
      <c r="U545" s="10">
        <v>5.73963</v>
      </c>
      <c r="AD545" t="s">
        <v>2733</v>
      </c>
      <c r="AE545" t="s">
        <v>2734</v>
      </c>
    </row>
    <row r="546" spans="1:31" x14ac:dyDescent="0.3">
      <c r="A546" s="7">
        <v>46287</v>
      </c>
      <c r="B546" s="8">
        <v>0.3263888888888889</v>
      </c>
      <c r="C546" s="8">
        <v>0.35069444444444442</v>
      </c>
      <c r="D546" s="8">
        <v>0</v>
      </c>
      <c r="E546" s="9">
        <v>0.57999999999999996</v>
      </c>
      <c r="F546">
        <v>23</v>
      </c>
      <c r="G546" t="s">
        <v>957</v>
      </c>
      <c r="H546" s="8">
        <v>0.37638888888888888</v>
      </c>
      <c r="I546" s="8">
        <v>0.39097222222222222</v>
      </c>
      <c r="L546">
        <v>0.35</v>
      </c>
      <c r="M546">
        <v>0.35</v>
      </c>
      <c r="N546">
        <v>-0.23</v>
      </c>
      <c r="O546" t="s">
        <v>3273</v>
      </c>
      <c r="P546" t="s">
        <v>548</v>
      </c>
      <c r="Q546" t="s">
        <v>3274</v>
      </c>
      <c r="R546">
        <v>0</v>
      </c>
      <c r="S546">
        <v>0</v>
      </c>
      <c r="T546" s="10">
        <v>45.199911999999998</v>
      </c>
      <c r="U546" s="10">
        <v>5.7373810000000001</v>
      </c>
      <c r="AD546" t="s">
        <v>2733</v>
      </c>
      <c r="AE546" t="s">
        <v>2734</v>
      </c>
    </row>
    <row r="547" spans="1:31" x14ac:dyDescent="0.3">
      <c r="A547" s="7">
        <v>46287</v>
      </c>
      <c r="B547" s="8">
        <v>0.16666666666666671</v>
      </c>
      <c r="C547" s="8">
        <v>0.18055555555555561</v>
      </c>
      <c r="D547" s="8"/>
      <c r="E547" s="9">
        <v>0.33</v>
      </c>
      <c r="F547">
        <v>17</v>
      </c>
      <c r="G547" t="s">
        <v>955</v>
      </c>
      <c r="H547" s="8">
        <v>0.49861111111111112</v>
      </c>
      <c r="I547" s="8">
        <v>0.49861111111111112</v>
      </c>
      <c r="O547" t="s">
        <v>3411</v>
      </c>
      <c r="P547" t="s">
        <v>741</v>
      </c>
      <c r="Q547" t="s">
        <v>3412</v>
      </c>
      <c r="R547">
        <v>0</v>
      </c>
      <c r="S547">
        <v>0</v>
      </c>
      <c r="T547" s="10">
        <v>45.157052</v>
      </c>
      <c r="U547" s="10">
        <v>5.7211379999999998</v>
      </c>
      <c r="AD547" t="s">
        <v>2733</v>
      </c>
      <c r="AE547" t="s">
        <v>2734</v>
      </c>
    </row>
    <row r="548" spans="1:31" x14ac:dyDescent="0.3">
      <c r="A548" s="7">
        <v>46287</v>
      </c>
      <c r="B548" s="8">
        <v>0.16666666666666671</v>
      </c>
      <c r="C548" s="8">
        <v>0.18055555555555561</v>
      </c>
      <c r="D548" s="8">
        <v>0</v>
      </c>
      <c r="E548" s="9">
        <v>0.33</v>
      </c>
      <c r="F548">
        <v>201</v>
      </c>
      <c r="G548" t="s">
        <v>946</v>
      </c>
      <c r="O548" t="s">
        <v>3282</v>
      </c>
      <c r="P548" t="s">
        <v>797</v>
      </c>
      <c r="Q548" t="s">
        <v>3283</v>
      </c>
      <c r="R548">
        <v>0</v>
      </c>
      <c r="S548">
        <v>0</v>
      </c>
      <c r="T548" s="10">
        <v>45.201144999999997</v>
      </c>
      <c r="U548" s="10">
        <v>5.706251</v>
      </c>
      <c r="AD548" t="s">
        <v>2733</v>
      </c>
      <c r="AE548" t="s">
        <v>2734</v>
      </c>
    </row>
    <row r="549" spans="1:31" x14ac:dyDescent="0.3">
      <c r="A549" s="7">
        <v>46287</v>
      </c>
      <c r="B549" s="8">
        <v>0.33333333333333331</v>
      </c>
      <c r="C549" s="8">
        <v>0.34722222222222221</v>
      </c>
      <c r="D549" s="8">
        <v>0</v>
      </c>
      <c r="E549" s="9">
        <v>0.33</v>
      </c>
      <c r="F549">
        <v>74</v>
      </c>
      <c r="G549" t="s">
        <v>892</v>
      </c>
      <c r="O549" t="s">
        <v>1389</v>
      </c>
      <c r="P549" t="s">
        <v>330</v>
      </c>
      <c r="Q549" t="s">
        <v>330</v>
      </c>
      <c r="R549">
        <v>0</v>
      </c>
      <c r="S549">
        <v>0</v>
      </c>
      <c r="T549" s="10">
        <v>45.168810999999998</v>
      </c>
      <c r="U549" s="10">
        <v>5.722461</v>
      </c>
      <c r="AD549" t="s">
        <v>2733</v>
      </c>
      <c r="AE549" t="s">
        <v>2737</v>
      </c>
    </row>
    <row r="550" spans="1:31" x14ac:dyDescent="0.3">
      <c r="A550" s="7">
        <v>46287</v>
      </c>
      <c r="B550" s="8">
        <v>0.25</v>
      </c>
      <c r="C550" s="8">
        <v>0.26041666666666669</v>
      </c>
      <c r="D550" s="8">
        <v>0</v>
      </c>
      <c r="E550" s="9">
        <v>0.25</v>
      </c>
      <c r="F550">
        <v>76</v>
      </c>
      <c r="G550" t="s">
        <v>863</v>
      </c>
      <c r="O550" t="s">
        <v>3409</v>
      </c>
      <c r="P550" t="s">
        <v>346</v>
      </c>
      <c r="Q550" t="s">
        <v>3410</v>
      </c>
      <c r="R550">
        <v>0</v>
      </c>
      <c r="S550">
        <v>0</v>
      </c>
      <c r="T550" s="10">
        <v>45.182178</v>
      </c>
      <c r="U550" s="10">
        <v>5.7269370000000004</v>
      </c>
      <c r="AD550" t="s">
        <v>2733</v>
      </c>
      <c r="AE550" t="s">
        <v>2734</v>
      </c>
    </row>
    <row r="551" spans="1:31" x14ac:dyDescent="0.3">
      <c r="A551" s="7">
        <v>46287</v>
      </c>
      <c r="B551" s="8">
        <v>0.16666666666666671</v>
      </c>
      <c r="C551" s="8">
        <v>0.18055555555555561</v>
      </c>
      <c r="D551" s="8">
        <v>0</v>
      </c>
      <c r="E551" s="9">
        <v>0.33</v>
      </c>
      <c r="F551">
        <v>74</v>
      </c>
      <c r="G551" t="s">
        <v>892</v>
      </c>
      <c r="H551" s="8"/>
      <c r="I551" s="8"/>
      <c r="L551" s="9"/>
      <c r="M551" s="9"/>
      <c r="N551" s="9"/>
      <c r="O551" t="s">
        <v>3296</v>
      </c>
      <c r="P551" t="s">
        <v>330</v>
      </c>
      <c r="Q551" t="s">
        <v>3297</v>
      </c>
      <c r="R551">
        <v>0</v>
      </c>
      <c r="S551">
        <v>0</v>
      </c>
      <c r="T551" s="10">
        <v>45.168810999999998</v>
      </c>
      <c r="U551" s="10">
        <v>5.722461</v>
      </c>
      <c r="AD551" t="s">
        <v>2733</v>
      </c>
      <c r="AE551" t="s">
        <v>2734</v>
      </c>
    </row>
    <row r="552" spans="1:31" x14ac:dyDescent="0.3">
      <c r="A552" s="7">
        <v>46287</v>
      </c>
      <c r="B552" s="8">
        <v>0.33333333333333331</v>
      </c>
      <c r="C552" s="8">
        <v>0.37847222222222221</v>
      </c>
      <c r="D552" s="8">
        <v>0</v>
      </c>
      <c r="E552" s="9">
        <v>1.08</v>
      </c>
      <c r="F552">
        <v>76</v>
      </c>
      <c r="G552" t="s">
        <v>863</v>
      </c>
      <c r="O552" t="s">
        <v>2526</v>
      </c>
      <c r="P552" t="s">
        <v>136</v>
      </c>
      <c r="Q552" t="s">
        <v>136</v>
      </c>
      <c r="R552">
        <v>0</v>
      </c>
      <c r="S552">
        <v>0</v>
      </c>
      <c r="T552" s="10">
        <v>45.192925000000002</v>
      </c>
      <c r="U552" s="10">
        <v>5.7149380000000001</v>
      </c>
      <c r="AD552" t="s">
        <v>2733</v>
      </c>
      <c r="AE552" t="s">
        <v>2737</v>
      </c>
    </row>
    <row r="553" spans="1:31" x14ac:dyDescent="0.3">
      <c r="A553" s="7">
        <v>46287</v>
      </c>
      <c r="B553" s="8">
        <v>0.16666666666666671</v>
      </c>
      <c r="C553" s="8">
        <v>0.18055555555555561</v>
      </c>
      <c r="D553" s="8">
        <v>0</v>
      </c>
      <c r="E553" s="9">
        <v>0.33</v>
      </c>
      <c r="F553">
        <v>76</v>
      </c>
      <c r="G553" t="s">
        <v>863</v>
      </c>
      <c r="O553" t="s">
        <v>873</v>
      </c>
      <c r="P553" t="s">
        <v>214</v>
      </c>
      <c r="Q553" t="s">
        <v>3287</v>
      </c>
      <c r="R553">
        <v>0</v>
      </c>
      <c r="S553">
        <v>0</v>
      </c>
      <c r="T553" s="10">
        <v>45.191879999999998</v>
      </c>
      <c r="U553" s="10">
        <v>5.7191989999999997</v>
      </c>
      <c r="AD553" t="s">
        <v>2733</v>
      </c>
      <c r="AE553" t="s">
        <v>2734</v>
      </c>
    </row>
    <row r="554" spans="1:31" x14ac:dyDescent="0.3">
      <c r="A554" s="7">
        <v>46287</v>
      </c>
      <c r="B554" s="8">
        <v>0.16666666666666671</v>
      </c>
      <c r="C554" s="8">
        <v>0.18055555555555561</v>
      </c>
      <c r="D554" s="8">
        <v>0</v>
      </c>
      <c r="E554" s="9">
        <v>0.33</v>
      </c>
      <c r="F554">
        <v>101</v>
      </c>
      <c r="G554" t="s">
        <v>945</v>
      </c>
      <c r="O554" t="s">
        <v>2771</v>
      </c>
      <c r="P554" t="s">
        <v>429</v>
      </c>
      <c r="Q554" t="s">
        <v>2772</v>
      </c>
      <c r="R554">
        <v>0</v>
      </c>
      <c r="S554">
        <v>0</v>
      </c>
      <c r="T554" s="10">
        <v>45.169803999999999</v>
      </c>
      <c r="U554" s="10">
        <v>5.721832</v>
      </c>
      <c r="AD554" t="s">
        <v>2733</v>
      </c>
      <c r="AE554" t="s">
        <v>2734</v>
      </c>
    </row>
    <row r="555" spans="1:31" x14ac:dyDescent="0.3">
      <c r="A555" s="7">
        <v>46287</v>
      </c>
      <c r="B555" s="8">
        <v>0.29166666666666669</v>
      </c>
      <c r="C555" s="8">
        <v>0.2986111111111111</v>
      </c>
      <c r="D555" s="8">
        <v>0</v>
      </c>
      <c r="E555" s="9">
        <v>0.17</v>
      </c>
      <c r="F555">
        <v>75</v>
      </c>
      <c r="G555" t="s">
        <v>970</v>
      </c>
      <c r="H555" s="8"/>
      <c r="I555" s="8"/>
      <c r="L555" s="9"/>
      <c r="M555" s="9"/>
      <c r="N555" s="9"/>
      <c r="O555" t="s">
        <v>3420</v>
      </c>
      <c r="P555" t="s">
        <v>720</v>
      </c>
      <c r="Q555" t="s">
        <v>3421</v>
      </c>
      <c r="R555">
        <v>0</v>
      </c>
      <c r="S555">
        <v>0</v>
      </c>
      <c r="T555" s="10">
        <v>45.177950000000003</v>
      </c>
      <c r="U555" s="10">
        <v>5.7124889999999997</v>
      </c>
      <c r="AD555" t="s">
        <v>2733</v>
      </c>
      <c r="AE555" t="s">
        <v>2734</v>
      </c>
    </row>
    <row r="556" spans="1:31" x14ac:dyDescent="0.3">
      <c r="A556" s="7">
        <v>46287</v>
      </c>
      <c r="B556" s="8">
        <v>0.25</v>
      </c>
      <c r="C556" s="8">
        <v>0.2638888888888889</v>
      </c>
      <c r="D556" s="8">
        <v>0</v>
      </c>
      <c r="E556" s="9">
        <v>0.33</v>
      </c>
      <c r="F556">
        <v>201</v>
      </c>
      <c r="G556" t="s">
        <v>946</v>
      </c>
      <c r="H556" s="8"/>
      <c r="I556" s="8"/>
      <c r="J556" s="8"/>
      <c r="L556" s="9"/>
      <c r="M556" s="9"/>
      <c r="N556" s="9"/>
      <c r="O556" t="s">
        <v>3288</v>
      </c>
      <c r="P556" t="s">
        <v>121</v>
      </c>
      <c r="Q556" t="s">
        <v>3289</v>
      </c>
      <c r="R556">
        <v>0</v>
      </c>
      <c r="S556">
        <v>0</v>
      </c>
      <c r="T556" s="10">
        <v>45.184877999999998</v>
      </c>
      <c r="U556" s="10">
        <v>5.7209649999999996</v>
      </c>
      <c r="AD556" t="s">
        <v>2733</v>
      </c>
      <c r="AE556" t="s">
        <v>2734</v>
      </c>
    </row>
    <row r="557" spans="1:31" x14ac:dyDescent="0.3">
      <c r="A557" s="7">
        <v>46287</v>
      </c>
      <c r="B557" s="8">
        <v>0.29166666666666669</v>
      </c>
      <c r="C557" s="8">
        <v>0.2986111111111111</v>
      </c>
      <c r="D557" s="8">
        <v>0</v>
      </c>
      <c r="E557" s="9">
        <v>0.17</v>
      </c>
      <c r="F557">
        <v>210</v>
      </c>
      <c r="G557" t="s">
        <v>905</v>
      </c>
      <c r="O557" t="s">
        <v>3427</v>
      </c>
      <c r="P557" t="s">
        <v>539</v>
      </c>
      <c r="Q557" t="s">
        <v>3428</v>
      </c>
      <c r="R557">
        <v>0</v>
      </c>
      <c r="S557">
        <v>0</v>
      </c>
      <c r="T557" s="10">
        <v>45.182197000000002</v>
      </c>
      <c r="U557" s="10">
        <v>5.7385910000000004</v>
      </c>
      <c r="AD557" t="s">
        <v>2733</v>
      </c>
      <c r="AE557" t="s">
        <v>2734</v>
      </c>
    </row>
    <row r="558" spans="1:31" x14ac:dyDescent="0.3">
      <c r="A558" s="7">
        <v>46287</v>
      </c>
      <c r="B558" s="8">
        <v>0.29166666666666669</v>
      </c>
      <c r="C558" s="8">
        <v>0.30555555555555558</v>
      </c>
      <c r="D558" s="8">
        <v>0</v>
      </c>
      <c r="E558" s="9">
        <v>0.33</v>
      </c>
      <c r="F558">
        <v>76</v>
      </c>
      <c r="G558" t="s">
        <v>863</v>
      </c>
      <c r="O558" t="s">
        <v>883</v>
      </c>
      <c r="P558" t="s">
        <v>810</v>
      </c>
      <c r="Q558" t="s">
        <v>3295</v>
      </c>
      <c r="R558">
        <v>0</v>
      </c>
      <c r="S558">
        <v>0</v>
      </c>
      <c r="T558" s="10">
        <v>45.190103000000001</v>
      </c>
      <c r="U558" s="10">
        <v>5.7168659999999996</v>
      </c>
      <c r="AD558" t="s">
        <v>2733</v>
      </c>
      <c r="AE558" t="s">
        <v>2734</v>
      </c>
    </row>
    <row r="559" spans="1:31" x14ac:dyDescent="0.3">
      <c r="A559" s="7">
        <v>46287</v>
      </c>
      <c r="B559" s="8">
        <v>0.16666666666666671</v>
      </c>
      <c r="C559" s="8">
        <v>0.1736111111111111</v>
      </c>
      <c r="D559" s="8">
        <v>0</v>
      </c>
      <c r="E559" s="9">
        <v>0.17</v>
      </c>
      <c r="F559">
        <v>29</v>
      </c>
      <c r="G559" t="s">
        <v>859</v>
      </c>
      <c r="H559" s="8"/>
      <c r="I559" s="8"/>
      <c r="L559" s="9"/>
      <c r="M559" s="9"/>
      <c r="N559" s="9"/>
      <c r="O559" t="s">
        <v>2988</v>
      </c>
      <c r="P559" t="s">
        <v>220</v>
      </c>
      <c r="Q559" t="s">
        <v>2989</v>
      </c>
      <c r="R559">
        <v>0</v>
      </c>
      <c r="S559">
        <v>0</v>
      </c>
      <c r="T559" s="10">
        <v>45.182158999999999</v>
      </c>
      <c r="U559" s="10">
        <v>5.715846</v>
      </c>
      <c r="AD559" t="s">
        <v>2733</v>
      </c>
      <c r="AE559" t="s">
        <v>2734</v>
      </c>
    </row>
    <row r="560" spans="1:31" x14ac:dyDescent="0.3">
      <c r="A560" s="7">
        <v>46287</v>
      </c>
      <c r="B560" s="8">
        <v>0.33333333333333331</v>
      </c>
      <c r="C560" s="8">
        <v>0.34722222222222221</v>
      </c>
      <c r="D560" s="8">
        <v>0</v>
      </c>
      <c r="E560" s="9">
        <v>0.33</v>
      </c>
      <c r="F560">
        <v>49</v>
      </c>
      <c r="G560" t="s">
        <v>944</v>
      </c>
      <c r="O560" t="s">
        <v>2656</v>
      </c>
      <c r="P560" t="s">
        <v>316</v>
      </c>
      <c r="Q560" t="s">
        <v>316</v>
      </c>
      <c r="R560">
        <v>0</v>
      </c>
      <c r="S560">
        <v>0</v>
      </c>
      <c r="T560" s="10">
        <v>45.180484999999997</v>
      </c>
      <c r="U560" s="10">
        <v>5.7314889999999998</v>
      </c>
      <c r="AD560" t="s">
        <v>2733</v>
      </c>
      <c r="AE560" t="s">
        <v>2737</v>
      </c>
    </row>
    <row r="561" spans="1:31" x14ac:dyDescent="0.3">
      <c r="A561" s="7">
        <v>46287</v>
      </c>
      <c r="B561" s="8">
        <v>0.33333333333333331</v>
      </c>
      <c r="C561" s="8">
        <v>0.375</v>
      </c>
      <c r="D561" s="8">
        <v>0</v>
      </c>
      <c r="E561" s="9">
        <v>1</v>
      </c>
      <c r="F561">
        <v>150</v>
      </c>
      <c r="G561" t="s">
        <v>964</v>
      </c>
      <c r="H561" s="8">
        <v>0.24513888888888891</v>
      </c>
      <c r="I561" s="8">
        <v>0.27986111111111112</v>
      </c>
      <c r="L561" s="9">
        <v>0.83</v>
      </c>
      <c r="M561" s="9">
        <v>0.83</v>
      </c>
      <c r="N561" s="9">
        <v>-0.17</v>
      </c>
      <c r="O561" t="s">
        <v>1399</v>
      </c>
      <c r="P561" t="s">
        <v>291</v>
      </c>
      <c r="Q561" t="s">
        <v>291</v>
      </c>
      <c r="R561">
        <v>0</v>
      </c>
      <c r="S561">
        <v>0</v>
      </c>
      <c r="T561" s="10">
        <v>45.150571999999997</v>
      </c>
      <c r="U561" s="10">
        <v>5.7256600000000004</v>
      </c>
      <c r="AD561" t="s">
        <v>2733</v>
      </c>
      <c r="AE561" t="s">
        <v>2781</v>
      </c>
    </row>
    <row r="562" spans="1:31" x14ac:dyDescent="0.3">
      <c r="A562" s="7">
        <v>46287</v>
      </c>
      <c r="B562" s="8">
        <v>0.30208333333333331</v>
      </c>
      <c r="C562" s="8">
        <v>0.34375</v>
      </c>
      <c r="D562" s="8">
        <v>0</v>
      </c>
      <c r="E562" s="9">
        <v>1</v>
      </c>
      <c r="F562">
        <v>39</v>
      </c>
      <c r="G562" t="s">
        <v>961</v>
      </c>
      <c r="H562" s="8">
        <v>0.4513888888888889</v>
      </c>
      <c r="I562" s="8">
        <v>0.49930555555555561</v>
      </c>
      <c r="L562">
        <v>1.1499999999999999</v>
      </c>
      <c r="M562">
        <v>1.1499999999999999</v>
      </c>
      <c r="N562">
        <v>0.15</v>
      </c>
      <c r="O562" t="s">
        <v>1378</v>
      </c>
      <c r="P562" t="s">
        <v>656</v>
      </c>
      <c r="Q562" t="s">
        <v>656</v>
      </c>
      <c r="R562">
        <v>1</v>
      </c>
      <c r="S562">
        <v>0</v>
      </c>
      <c r="T562" s="10">
        <v>45.165717999999998</v>
      </c>
      <c r="U562" s="10">
        <v>5.7258519999999997</v>
      </c>
      <c r="AD562" t="s">
        <v>2733</v>
      </c>
      <c r="AE562" t="s">
        <v>2737</v>
      </c>
    </row>
    <row r="563" spans="1:31" x14ac:dyDescent="0.3">
      <c r="A563" s="7">
        <v>46287</v>
      </c>
      <c r="B563" s="8">
        <v>0.33333333333333331</v>
      </c>
      <c r="C563" s="8">
        <v>0.51388888888888884</v>
      </c>
      <c r="D563" s="8">
        <v>0</v>
      </c>
      <c r="E563" s="9">
        <v>4.33</v>
      </c>
      <c r="F563">
        <v>49</v>
      </c>
      <c r="G563" t="s">
        <v>944</v>
      </c>
      <c r="O563" t="s">
        <v>2699</v>
      </c>
      <c r="P563" t="s">
        <v>454</v>
      </c>
      <c r="Q563" t="s">
        <v>454</v>
      </c>
      <c r="R563">
        <v>0</v>
      </c>
      <c r="S563">
        <v>0</v>
      </c>
      <c r="T563" s="10">
        <v>45.182113000000001</v>
      </c>
      <c r="U563" s="10">
        <v>5.7311740000000002</v>
      </c>
      <c r="AD563" t="s">
        <v>2733</v>
      </c>
      <c r="AE563" t="s">
        <v>2737</v>
      </c>
    </row>
    <row r="564" spans="1:31" x14ac:dyDescent="0.3">
      <c r="A564" s="7">
        <v>46287</v>
      </c>
      <c r="B564" s="8">
        <v>0.16666666666666671</v>
      </c>
      <c r="C564" s="8">
        <v>0.17708333333333329</v>
      </c>
      <c r="D564" s="8">
        <v>0</v>
      </c>
      <c r="E564" s="9">
        <v>0.25</v>
      </c>
      <c r="F564">
        <v>16</v>
      </c>
      <c r="G564" t="s">
        <v>853</v>
      </c>
      <c r="O564" t="s">
        <v>3324</v>
      </c>
      <c r="P564" t="s">
        <v>578</v>
      </c>
      <c r="Q564" t="s">
        <v>3325</v>
      </c>
      <c r="R564">
        <v>0</v>
      </c>
      <c r="S564">
        <v>0</v>
      </c>
      <c r="T564" s="10">
        <v>45.183777999999997</v>
      </c>
      <c r="U564" s="10">
        <v>5.7115169999999997</v>
      </c>
      <c r="AD564" t="s">
        <v>2733</v>
      </c>
      <c r="AE564" t="s">
        <v>2734</v>
      </c>
    </row>
    <row r="565" spans="1:31" x14ac:dyDescent="0.3">
      <c r="A565" s="7">
        <v>46287</v>
      </c>
      <c r="B565" s="8">
        <v>0.29166666666666669</v>
      </c>
      <c r="C565" s="8">
        <v>0.2986111111111111</v>
      </c>
      <c r="D565" s="8">
        <v>0</v>
      </c>
      <c r="E565" s="9">
        <v>0.17</v>
      </c>
      <c r="F565">
        <v>230</v>
      </c>
      <c r="G565" t="s">
        <v>974</v>
      </c>
      <c r="O565" t="s">
        <v>3439</v>
      </c>
      <c r="P565" t="s">
        <v>526</v>
      </c>
      <c r="Q565" t="s">
        <v>3440</v>
      </c>
      <c r="R565">
        <v>0</v>
      </c>
      <c r="S565">
        <v>0</v>
      </c>
      <c r="T565" s="10">
        <v>45.181947000000001</v>
      </c>
      <c r="U565" s="10">
        <v>5.7218989999999996</v>
      </c>
      <c r="AD565" t="s">
        <v>2733</v>
      </c>
      <c r="AE565" t="s">
        <v>2734</v>
      </c>
    </row>
    <row r="566" spans="1:31" x14ac:dyDescent="0.3">
      <c r="A566" s="7">
        <v>46287</v>
      </c>
      <c r="B566" s="8">
        <v>0.16666666666666671</v>
      </c>
      <c r="C566" s="8">
        <v>0.18055555555555561</v>
      </c>
      <c r="D566" s="8">
        <v>0</v>
      </c>
      <c r="E566" s="9">
        <v>0.33</v>
      </c>
      <c r="F566">
        <v>48</v>
      </c>
      <c r="G566" t="s">
        <v>951</v>
      </c>
      <c r="H566" s="8"/>
      <c r="I566" s="8"/>
      <c r="L566" s="9"/>
      <c r="M566" s="9"/>
      <c r="N566" s="9"/>
      <c r="O566" t="s">
        <v>3302</v>
      </c>
      <c r="P566" t="s">
        <v>403</v>
      </c>
      <c r="Q566" t="s">
        <v>3303</v>
      </c>
      <c r="R566">
        <v>0</v>
      </c>
      <c r="S566">
        <v>0</v>
      </c>
      <c r="T566" s="10">
        <v>45.176518000000002</v>
      </c>
      <c r="U566" s="10">
        <v>5.7090420000000002</v>
      </c>
      <c r="AD566" t="s">
        <v>2733</v>
      </c>
      <c r="AE566" t="s">
        <v>2734</v>
      </c>
    </row>
    <row r="567" spans="1:31" x14ac:dyDescent="0.3">
      <c r="A567" s="7">
        <v>46287</v>
      </c>
      <c r="B567" s="8">
        <v>0.33333333333333331</v>
      </c>
      <c r="C567" s="8">
        <v>0.375</v>
      </c>
      <c r="D567" s="8">
        <v>0</v>
      </c>
      <c r="E567" s="9">
        <v>1</v>
      </c>
      <c r="F567">
        <v>82</v>
      </c>
      <c r="G567" t="s">
        <v>954</v>
      </c>
      <c r="H567" s="8"/>
      <c r="I567" s="8"/>
      <c r="L567" s="9"/>
      <c r="M567" s="9"/>
      <c r="N567" s="9"/>
      <c r="O567" t="s">
        <v>1471</v>
      </c>
      <c r="P567" t="s">
        <v>734</v>
      </c>
      <c r="Q567" t="s">
        <v>734</v>
      </c>
      <c r="R567">
        <v>0</v>
      </c>
      <c r="S567">
        <v>0</v>
      </c>
      <c r="T567" s="10">
        <v>45.186678000000001</v>
      </c>
      <c r="U567" s="10">
        <v>5.7200300000000004</v>
      </c>
      <c r="AD567" t="s">
        <v>2733</v>
      </c>
      <c r="AE567" t="s">
        <v>2737</v>
      </c>
    </row>
    <row r="568" spans="1:31" x14ac:dyDescent="0.3">
      <c r="A568" s="7">
        <v>46287</v>
      </c>
      <c r="B568" s="8">
        <v>0.16666666666666671</v>
      </c>
      <c r="C568" s="8">
        <v>0.18055555555555561</v>
      </c>
      <c r="D568" s="8">
        <v>0</v>
      </c>
      <c r="E568" s="9">
        <v>0.33</v>
      </c>
      <c r="F568">
        <v>20</v>
      </c>
      <c r="G568" t="s">
        <v>950</v>
      </c>
      <c r="O568" t="s">
        <v>2755</v>
      </c>
      <c r="P568" t="s">
        <v>211</v>
      </c>
      <c r="Q568" t="s">
        <v>2756</v>
      </c>
      <c r="R568">
        <v>0</v>
      </c>
      <c r="S568">
        <v>0</v>
      </c>
      <c r="T568" s="10">
        <v>45.186630000000001</v>
      </c>
      <c r="U568" s="10">
        <v>5.7231329999999998</v>
      </c>
      <c r="AD568" t="s">
        <v>2733</v>
      </c>
      <c r="AE568" t="s">
        <v>2734</v>
      </c>
    </row>
    <row r="569" spans="1:31" x14ac:dyDescent="0.3">
      <c r="A569" s="7">
        <v>46287</v>
      </c>
      <c r="B569" s="8">
        <v>0.29166666666666669</v>
      </c>
      <c r="C569" s="8">
        <v>0.2986111111111111</v>
      </c>
      <c r="D569" s="8">
        <v>0</v>
      </c>
      <c r="E569" s="9">
        <v>0.17</v>
      </c>
      <c r="F569">
        <v>74</v>
      </c>
      <c r="G569" t="s">
        <v>892</v>
      </c>
      <c r="H569" s="8"/>
      <c r="I569" s="8"/>
      <c r="O569" t="s">
        <v>2742</v>
      </c>
      <c r="P569" t="s">
        <v>152</v>
      </c>
      <c r="Q569" t="s">
        <v>2743</v>
      </c>
      <c r="R569">
        <v>0</v>
      </c>
      <c r="S569">
        <v>0</v>
      </c>
      <c r="T569" s="10">
        <v>45.184793999999997</v>
      </c>
      <c r="U569" s="10">
        <v>5.7218299999999997</v>
      </c>
      <c r="AD569" t="s">
        <v>2733</v>
      </c>
      <c r="AE569" t="s">
        <v>2734</v>
      </c>
    </row>
    <row r="570" spans="1:31" x14ac:dyDescent="0.3">
      <c r="A570" s="7">
        <v>46287</v>
      </c>
      <c r="B570" s="8">
        <v>0.25</v>
      </c>
      <c r="C570" s="8">
        <v>0.26041666666666669</v>
      </c>
      <c r="D570" s="8">
        <v>0</v>
      </c>
      <c r="E570" s="9">
        <v>0.25</v>
      </c>
      <c r="F570">
        <v>75</v>
      </c>
      <c r="G570" t="s">
        <v>970</v>
      </c>
      <c r="O570" t="s">
        <v>3445</v>
      </c>
      <c r="P570" t="s">
        <v>110</v>
      </c>
      <c r="Q570" t="s">
        <v>3446</v>
      </c>
      <c r="R570">
        <v>0</v>
      </c>
      <c r="S570">
        <v>0</v>
      </c>
      <c r="T570" s="10">
        <v>45.186245</v>
      </c>
      <c r="U570" s="10">
        <v>5.7213669999999999</v>
      </c>
      <c r="AD570" t="s">
        <v>2733</v>
      </c>
      <c r="AE570" t="s">
        <v>2734</v>
      </c>
    </row>
    <row r="571" spans="1:31" x14ac:dyDescent="0.3">
      <c r="A571" s="7">
        <v>46287</v>
      </c>
      <c r="B571" s="8">
        <v>0.16666666666666671</v>
      </c>
      <c r="C571" s="8">
        <v>0.1736111111111111</v>
      </c>
      <c r="D571" s="8">
        <v>0</v>
      </c>
      <c r="E571" s="9">
        <v>0.17</v>
      </c>
      <c r="F571">
        <v>43</v>
      </c>
      <c r="G571" t="s">
        <v>849</v>
      </c>
      <c r="O571" t="s">
        <v>854</v>
      </c>
      <c r="P571" t="s">
        <v>669</v>
      </c>
      <c r="Q571" t="s">
        <v>3306</v>
      </c>
      <c r="R571">
        <v>0</v>
      </c>
      <c r="S571">
        <v>0</v>
      </c>
      <c r="T571" s="10">
        <v>45.229419</v>
      </c>
      <c r="U571" s="10">
        <v>5.6816570000000004</v>
      </c>
      <c r="AD571" t="s">
        <v>2733</v>
      </c>
      <c r="AE571" t="s">
        <v>2734</v>
      </c>
    </row>
    <row r="572" spans="1:31" x14ac:dyDescent="0.3">
      <c r="A572" s="7">
        <v>46287</v>
      </c>
      <c r="B572" s="8">
        <v>0.16666666666666671</v>
      </c>
      <c r="C572" s="8">
        <v>0.18055555555555561</v>
      </c>
      <c r="D572" s="8">
        <v>0</v>
      </c>
      <c r="E572" s="9">
        <v>0.33</v>
      </c>
      <c r="F572">
        <v>91</v>
      </c>
      <c r="G572" t="s">
        <v>971</v>
      </c>
      <c r="O572" t="s">
        <v>3318</v>
      </c>
      <c r="P572" t="s">
        <v>445</v>
      </c>
      <c r="Q572" t="s">
        <v>3319</v>
      </c>
      <c r="R572">
        <v>0</v>
      </c>
      <c r="S572">
        <v>0</v>
      </c>
      <c r="T572" s="10">
        <v>45.181372000000003</v>
      </c>
      <c r="U572" s="10">
        <v>5.7330990000000002</v>
      </c>
      <c r="AD572" t="s">
        <v>2733</v>
      </c>
      <c r="AE572" t="s">
        <v>2734</v>
      </c>
    </row>
    <row r="573" spans="1:31" x14ac:dyDescent="0.3">
      <c r="A573" s="7">
        <v>46287</v>
      </c>
      <c r="B573" s="8">
        <v>0.33333333333333331</v>
      </c>
      <c r="C573" s="8">
        <v>0.375</v>
      </c>
      <c r="D573" s="8">
        <v>0</v>
      </c>
      <c r="E573" s="9">
        <v>1</v>
      </c>
      <c r="F573">
        <v>1000</v>
      </c>
      <c r="G573" t="s">
        <v>2803</v>
      </c>
      <c r="Q573" t="s">
        <v>426</v>
      </c>
      <c r="R573">
        <v>0</v>
      </c>
      <c r="S573">
        <v>0</v>
      </c>
      <c r="T573" s="10">
        <v>45.209110000000003</v>
      </c>
      <c r="U573" s="10">
        <v>5.788958</v>
      </c>
    </row>
    <row r="574" spans="1:31" x14ac:dyDescent="0.3">
      <c r="A574" s="7">
        <v>46287</v>
      </c>
      <c r="B574" s="8">
        <v>0.16666666666666671</v>
      </c>
      <c r="C574" s="8">
        <v>0.18055555555555561</v>
      </c>
      <c r="D574" s="8">
        <v>0</v>
      </c>
      <c r="E574" s="9">
        <v>0.33</v>
      </c>
      <c r="F574">
        <v>12</v>
      </c>
      <c r="G574" t="s">
        <v>952</v>
      </c>
      <c r="O574" t="s">
        <v>3320</v>
      </c>
      <c r="P574" t="s">
        <v>306</v>
      </c>
      <c r="Q574" t="s">
        <v>3321</v>
      </c>
      <c r="R574">
        <v>0</v>
      </c>
      <c r="S574">
        <v>0</v>
      </c>
      <c r="T574" s="10">
        <v>45.193513000000003</v>
      </c>
      <c r="U574" s="10">
        <v>5.729501</v>
      </c>
      <c r="AD574" t="s">
        <v>2733</v>
      </c>
      <c r="AE574" t="s">
        <v>2734</v>
      </c>
    </row>
    <row r="575" spans="1:31" x14ac:dyDescent="0.3">
      <c r="A575" s="7">
        <v>46287</v>
      </c>
      <c r="B575" s="8">
        <v>0.16666666666666671</v>
      </c>
      <c r="C575" s="8">
        <v>0.1736111111111111</v>
      </c>
      <c r="D575" s="8">
        <v>0</v>
      </c>
      <c r="E575" s="9">
        <v>0.17</v>
      </c>
      <c r="F575">
        <v>230</v>
      </c>
      <c r="G575" t="s">
        <v>974</v>
      </c>
      <c r="O575" t="s">
        <v>3307</v>
      </c>
      <c r="P575" t="s">
        <v>2453</v>
      </c>
      <c r="Q575" t="s">
        <v>3308</v>
      </c>
      <c r="R575">
        <v>0</v>
      </c>
      <c r="S575">
        <v>0</v>
      </c>
      <c r="T575" s="10">
        <v>45.170372</v>
      </c>
      <c r="U575" s="10">
        <v>5.7396019999999996</v>
      </c>
      <c r="AD575" t="s">
        <v>2733</v>
      </c>
      <c r="AE575" t="s">
        <v>2734</v>
      </c>
    </row>
    <row r="576" spans="1:31" x14ac:dyDescent="0.3">
      <c r="A576" s="7">
        <v>46287</v>
      </c>
      <c r="B576" s="8">
        <v>0.33333333333333331</v>
      </c>
      <c r="C576" s="8">
        <v>0.4236111111111111</v>
      </c>
      <c r="D576" s="8">
        <v>0</v>
      </c>
      <c r="E576" s="9">
        <v>2.17</v>
      </c>
      <c r="F576">
        <v>48</v>
      </c>
      <c r="G576" t="s">
        <v>951</v>
      </c>
      <c r="O576" t="s">
        <v>1830</v>
      </c>
      <c r="P576" t="s">
        <v>403</v>
      </c>
      <c r="Q576" t="s">
        <v>403</v>
      </c>
      <c r="R576">
        <v>0</v>
      </c>
      <c r="S576">
        <v>0</v>
      </c>
      <c r="T576" s="10">
        <v>45.176518000000002</v>
      </c>
      <c r="U576" s="10">
        <v>5.7090420000000002</v>
      </c>
      <c r="AD576" t="s">
        <v>2733</v>
      </c>
      <c r="AE576" t="s">
        <v>2737</v>
      </c>
    </row>
    <row r="577" spans="1:31" x14ac:dyDescent="0.3">
      <c r="A577" s="7">
        <v>46287</v>
      </c>
      <c r="B577" s="8">
        <v>0.33333333333333331</v>
      </c>
      <c r="C577" s="8">
        <v>0.37847222222222221</v>
      </c>
      <c r="D577" s="8">
        <v>0</v>
      </c>
      <c r="E577" s="9">
        <v>1.08</v>
      </c>
      <c r="F577">
        <v>74</v>
      </c>
      <c r="G577" t="s">
        <v>892</v>
      </c>
      <c r="O577" t="s">
        <v>2668</v>
      </c>
      <c r="P577" t="s">
        <v>332</v>
      </c>
      <c r="Q577" t="s">
        <v>2670</v>
      </c>
      <c r="R577">
        <v>0</v>
      </c>
      <c r="S577">
        <v>0</v>
      </c>
      <c r="T577" s="10">
        <v>45.182187999999996</v>
      </c>
      <c r="U577" s="10">
        <v>5.7211590000000001</v>
      </c>
      <c r="AD577" t="s">
        <v>2733</v>
      </c>
      <c r="AE577" t="s">
        <v>2737</v>
      </c>
    </row>
    <row r="578" spans="1:31" x14ac:dyDescent="0.3">
      <c r="A578" s="7">
        <v>46287</v>
      </c>
      <c r="B578" s="8">
        <v>0.16666666666666671</v>
      </c>
      <c r="C578" s="8">
        <v>0.18055555555555561</v>
      </c>
      <c r="D578" s="8">
        <v>0</v>
      </c>
      <c r="E578" s="9">
        <v>0.33</v>
      </c>
      <c r="F578">
        <v>150</v>
      </c>
      <c r="G578" t="s">
        <v>964</v>
      </c>
      <c r="H578" s="8">
        <v>0.42569444444444438</v>
      </c>
      <c r="I578" s="8">
        <v>0.43402777777777779</v>
      </c>
      <c r="L578">
        <v>0.2</v>
      </c>
      <c r="M578">
        <v>0.2</v>
      </c>
      <c r="N578">
        <v>-0.13</v>
      </c>
      <c r="O578" t="s">
        <v>3583</v>
      </c>
      <c r="P578" t="s">
        <v>490</v>
      </c>
      <c r="Q578" t="s">
        <v>3584</v>
      </c>
      <c r="R578">
        <v>0</v>
      </c>
      <c r="S578">
        <v>0</v>
      </c>
      <c r="T578" s="10">
        <v>45.209547999999998</v>
      </c>
      <c r="U578" s="10">
        <v>5.781123</v>
      </c>
      <c r="AD578" t="s">
        <v>2733</v>
      </c>
      <c r="AE578" t="s">
        <v>2734</v>
      </c>
    </row>
    <row r="579" spans="1:31" x14ac:dyDescent="0.3">
      <c r="A579" s="7">
        <v>46287</v>
      </c>
      <c r="B579" s="8">
        <v>0.33333333333333331</v>
      </c>
      <c r="C579" s="8">
        <v>0.375</v>
      </c>
      <c r="D579" s="8">
        <v>0</v>
      </c>
      <c r="E579" s="9">
        <v>1</v>
      </c>
      <c r="F579">
        <v>150</v>
      </c>
      <c r="G579" t="s">
        <v>964</v>
      </c>
      <c r="H579" s="8">
        <v>0.3034722222222222</v>
      </c>
      <c r="I579" s="8">
        <v>0.34166666666666667</v>
      </c>
      <c r="L579">
        <v>0.92</v>
      </c>
      <c r="M579">
        <v>1</v>
      </c>
      <c r="N579">
        <v>-0.08</v>
      </c>
      <c r="O579" t="s">
        <v>1331</v>
      </c>
      <c r="P579" t="s">
        <v>354</v>
      </c>
      <c r="Q579" t="s">
        <v>3585</v>
      </c>
      <c r="R579">
        <v>0</v>
      </c>
      <c r="S579">
        <v>0</v>
      </c>
      <c r="T579" s="10">
        <v>45.150100000000002</v>
      </c>
      <c r="U579" s="10">
        <v>5.7248400000000004</v>
      </c>
      <c r="AD579" t="s">
        <v>2733</v>
      </c>
      <c r="AE579" t="s">
        <v>2781</v>
      </c>
    </row>
    <row r="580" spans="1:31" x14ac:dyDescent="0.3">
      <c r="A580" s="7">
        <v>46287</v>
      </c>
      <c r="B580" s="8">
        <v>0.28819444444444442</v>
      </c>
      <c r="C580" s="8">
        <v>0.30208333333333331</v>
      </c>
      <c r="D580" s="8">
        <v>0</v>
      </c>
      <c r="E580" s="9">
        <v>0.33</v>
      </c>
      <c r="F580">
        <v>39</v>
      </c>
      <c r="G580" t="s">
        <v>961</v>
      </c>
      <c r="H580" s="8">
        <v>0.45208333333333328</v>
      </c>
      <c r="I580" s="8">
        <v>0.56111111111111112</v>
      </c>
      <c r="L580">
        <v>2.62</v>
      </c>
      <c r="M580">
        <v>2.62</v>
      </c>
      <c r="N580">
        <v>2.2799999999999998</v>
      </c>
      <c r="O580" t="s">
        <v>3253</v>
      </c>
      <c r="P580" t="s">
        <v>656</v>
      </c>
      <c r="Q580" t="s">
        <v>3254</v>
      </c>
      <c r="R580">
        <v>1</v>
      </c>
      <c r="S580">
        <v>0</v>
      </c>
      <c r="T580" s="10">
        <v>45.165717999999998</v>
      </c>
      <c r="U580" s="10">
        <v>5.7258519999999997</v>
      </c>
      <c r="AD580" t="s">
        <v>2733</v>
      </c>
      <c r="AE580" t="s">
        <v>2734</v>
      </c>
    </row>
    <row r="581" spans="1:31" x14ac:dyDescent="0.3">
      <c r="A581" s="7">
        <v>46287</v>
      </c>
      <c r="B581" s="8">
        <v>0.16666666666666671</v>
      </c>
      <c r="C581" s="8">
        <v>0.1736111111111111</v>
      </c>
      <c r="D581" s="8">
        <v>0</v>
      </c>
      <c r="E581" s="9">
        <v>0.17</v>
      </c>
      <c r="F581">
        <v>74</v>
      </c>
      <c r="G581" t="s">
        <v>892</v>
      </c>
      <c r="O581" t="s">
        <v>3313</v>
      </c>
      <c r="P581" t="s">
        <v>332</v>
      </c>
      <c r="Q581" t="s">
        <v>3314</v>
      </c>
      <c r="R581">
        <v>0</v>
      </c>
      <c r="S581">
        <v>0</v>
      </c>
      <c r="T581" s="10">
        <v>45.182187999999996</v>
      </c>
      <c r="U581" s="10">
        <v>5.7211590000000001</v>
      </c>
      <c r="AD581" t="s">
        <v>2733</v>
      </c>
      <c r="AE581" t="s">
        <v>2734</v>
      </c>
    </row>
    <row r="582" spans="1:31" x14ac:dyDescent="0.3">
      <c r="A582" s="7">
        <v>46287</v>
      </c>
      <c r="B582" s="8">
        <v>0.29166666666666669</v>
      </c>
      <c r="C582" s="8">
        <v>0.30555555555555558</v>
      </c>
      <c r="D582" s="8">
        <v>0</v>
      </c>
      <c r="E582" s="9">
        <v>0.33</v>
      </c>
      <c r="F582">
        <v>43</v>
      </c>
      <c r="G582" t="s">
        <v>849</v>
      </c>
      <c r="O582" t="s">
        <v>884</v>
      </c>
      <c r="P582" t="s">
        <v>669</v>
      </c>
      <c r="Q582" t="s">
        <v>2784</v>
      </c>
      <c r="R582">
        <v>0</v>
      </c>
      <c r="S582">
        <v>0</v>
      </c>
      <c r="T582" s="10">
        <v>45.229419</v>
      </c>
      <c r="U582" s="10">
        <v>5.6816570000000004</v>
      </c>
      <c r="AD582" t="s">
        <v>2733</v>
      </c>
      <c r="AE582" t="s">
        <v>2734</v>
      </c>
    </row>
    <row r="583" spans="1:31" x14ac:dyDescent="0.3">
      <c r="A583" s="7">
        <v>46287</v>
      </c>
      <c r="B583" s="8">
        <v>0.16666666666666671</v>
      </c>
      <c r="C583" s="8">
        <v>0.1736111111111111</v>
      </c>
      <c r="D583" s="8">
        <v>0</v>
      </c>
      <c r="E583" s="9">
        <v>0.17</v>
      </c>
      <c r="F583">
        <v>46</v>
      </c>
      <c r="G583" t="s">
        <v>963</v>
      </c>
      <c r="H583" s="8"/>
      <c r="I583" s="8"/>
      <c r="L583" s="9"/>
      <c r="M583" s="9"/>
      <c r="N583" s="9"/>
      <c r="O583" t="s">
        <v>3315</v>
      </c>
      <c r="P583" t="s">
        <v>560</v>
      </c>
      <c r="Q583" t="s">
        <v>3316</v>
      </c>
      <c r="R583">
        <v>0</v>
      </c>
      <c r="S583">
        <v>0</v>
      </c>
      <c r="T583" s="10">
        <v>45.146349000000001</v>
      </c>
      <c r="U583" s="10">
        <v>5.7163180000000002</v>
      </c>
      <c r="AD583" t="s">
        <v>2733</v>
      </c>
      <c r="AE583" t="s">
        <v>2734</v>
      </c>
    </row>
    <row r="584" spans="1:31" x14ac:dyDescent="0.3">
      <c r="A584" s="7">
        <v>46287</v>
      </c>
      <c r="B584" s="8">
        <v>0.16666666666666671</v>
      </c>
      <c r="C584" s="8">
        <v>0.1736111111111111</v>
      </c>
      <c r="D584" s="8">
        <v>0</v>
      </c>
      <c r="E584" s="9">
        <v>0.17</v>
      </c>
      <c r="F584">
        <v>123154</v>
      </c>
      <c r="G584" t="s">
        <v>856</v>
      </c>
      <c r="O584" t="s">
        <v>855</v>
      </c>
      <c r="P584" t="s">
        <v>825</v>
      </c>
      <c r="Q584" t="s">
        <v>3317</v>
      </c>
      <c r="R584">
        <v>0</v>
      </c>
      <c r="S584">
        <v>0</v>
      </c>
      <c r="T584" s="10">
        <v>45.181339000000001</v>
      </c>
      <c r="U584" s="10">
        <v>5.7134910000000003</v>
      </c>
      <c r="AD584" t="s">
        <v>2733</v>
      </c>
      <c r="AE584" t="s">
        <v>2734</v>
      </c>
    </row>
    <row r="585" spans="1:31" x14ac:dyDescent="0.3">
      <c r="A585" s="7">
        <v>46287</v>
      </c>
      <c r="B585" s="8">
        <v>0.33333333333333331</v>
      </c>
      <c r="C585" s="8">
        <v>0.34722222222222221</v>
      </c>
      <c r="D585" s="8">
        <v>0</v>
      </c>
      <c r="E585" s="9">
        <v>0.33</v>
      </c>
      <c r="F585">
        <v>15</v>
      </c>
      <c r="G585" t="s">
        <v>956</v>
      </c>
      <c r="O585" t="s">
        <v>2710</v>
      </c>
      <c r="P585" t="s">
        <v>595</v>
      </c>
      <c r="Q585" t="s">
        <v>595</v>
      </c>
      <c r="R585">
        <v>0</v>
      </c>
      <c r="S585">
        <v>0</v>
      </c>
      <c r="T585" s="10">
        <v>45.180706999999998</v>
      </c>
      <c r="U585" s="10">
        <v>5.7268699999999999</v>
      </c>
      <c r="AD585" t="s">
        <v>2733</v>
      </c>
      <c r="AE585" t="s">
        <v>2737</v>
      </c>
    </row>
    <row r="586" spans="1:31" x14ac:dyDescent="0.3">
      <c r="A586" s="7">
        <v>46287</v>
      </c>
      <c r="B586" s="8">
        <v>0.33333333333333331</v>
      </c>
      <c r="C586" s="8">
        <v>0.37847222222222221</v>
      </c>
      <c r="D586" s="8">
        <v>0</v>
      </c>
      <c r="E586" s="9">
        <v>1.08</v>
      </c>
      <c r="F586">
        <v>46</v>
      </c>
      <c r="G586" t="s">
        <v>963</v>
      </c>
      <c r="O586" t="s">
        <v>2124</v>
      </c>
      <c r="P586" t="s">
        <v>560</v>
      </c>
      <c r="Q586" t="s">
        <v>560</v>
      </c>
      <c r="R586">
        <v>0</v>
      </c>
      <c r="S586">
        <v>0</v>
      </c>
      <c r="T586" s="10">
        <v>45.146352999999998</v>
      </c>
      <c r="U586" s="10">
        <v>5.7164780000000004</v>
      </c>
      <c r="AD586" t="s">
        <v>2733</v>
      </c>
      <c r="AE586" t="s">
        <v>2737</v>
      </c>
    </row>
    <row r="587" spans="1:31" x14ac:dyDescent="0.3">
      <c r="A587" s="7">
        <v>46287</v>
      </c>
      <c r="B587" s="8">
        <v>0.3923611111111111</v>
      </c>
      <c r="C587" s="8">
        <v>0.40625</v>
      </c>
      <c r="D587" s="8">
        <v>0</v>
      </c>
      <c r="E587" s="9">
        <v>0.33</v>
      </c>
      <c r="F587">
        <v>23</v>
      </c>
      <c r="G587" t="s">
        <v>957</v>
      </c>
      <c r="H587" s="8">
        <v>0.39861111111111108</v>
      </c>
      <c r="I587" s="8">
        <v>0.4</v>
      </c>
      <c r="L587">
        <v>0.03</v>
      </c>
      <c r="M587">
        <v>0.03</v>
      </c>
      <c r="N587">
        <v>-0.3</v>
      </c>
      <c r="O587" t="s">
        <v>2798</v>
      </c>
      <c r="P587" t="s">
        <v>513</v>
      </c>
      <c r="Q587" t="s">
        <v>2799</v>
      </c>
      <c r="R587">
        <v>0</v>
      </c>
      <c r="S587">
        <v>0</v>
      </c>
      <c r="T587" s="10">
        <v>45.199052999999999</v>
      </c>
      <c r="U587" s="10">
        <v>5.7376889999999996</v>
      </c>
      <c r="AD587" t="s">
        <v>2733</v>
      </c>
      <c r="AE587" t="s">
        <v>2734</v>
      </c>
    </row>
    <row r="588" spans="1:31" x14ac:dyDescent="0.3">
      <c r="A588" s="7">
        <v>46287</v>
      </c>
      <c r="B588" s="8">
        <v>0.33333333333333331</v>
      </c>
      <c r="C588" s="8">
        <v>0.40972222222222221</v>
      </c>
      <c r="D588" s="8">
        <v>0</v>
      </c>
      <c r="E588" s="9">
        <v>1.83</v>
      </c>
      <c r="F588">
        <v>75</v>
      </c>
      <c r="G588" t="s">
        <v>970</v>
      </c>
      <c r="O588" t="s">
        <v>3452</v>
      </c>
      <c r="P588" t="s">
        <v>638</v>
      </c>
      <c r="Q588" t="s">
        <v>3453</v>
      </c>
      <c r="R588">
        <v>0</v>
      </c>
      <c r="S588">
        <v>0</v>
      </c>
      <c r="T588" s="10">
        <v>45.177596000000001</v>
      </c>
      <c r="U588" s="10">
        <v>5.7290789999999996</v>
      </c>
      <c r="AD588" t="s">
        <v>2733</v>
      </c>
      <c r="AE588" t="s">
        <v>2737</v>
      </c>
    </row>
    <row r="589" spans="1:31" x14ac:dyDescent="0.3">
      <c r="A589" s="7">
        <v>46287</v>
      </c>
      <c r="B589" s="8">
        <v>0.27083333333333331</v>
      </c>
      <c r="C589" s="8">
        <v>0.29166666666666669</v>
      </c>
      <c r="D589" s="8">
        <v>0</v>
      </c>
      <c r="E589" s="9">
        <v>0.5</v>
      </c>
      <c r="F589">
        <v>64</v>
      </c>
      <c r="G589" t="s">
        <v>953</v>
      </c>
      <c r="O589" t="s">
        <v>1619</v>
      </c>
      <c r="P589" t="s">
        <v>704</v>
      </c>
      <c r="Q589" t="s">
        <v>704</v>
      </c>
      <c r="R589">
        <v>0</v>
      </c>
      <c r="S589">
        <v>0</v>
      </c>
      <c r="T589" s="10">
        <v>45.190648000000003</v>
      </c>
      <c r="U589" s="10">
        <v>5.7227129999999997</v>
      </c>
      <c r="AD589" t="s">
        <v>2733</v>
      </c>
      <c r="AE589" t="s">
        <v>2781</v>
      </c>
    </row>
    <row r="590" spans="1:31" x14ac:dyDescent="0.3">
      <c r="A590" s="7">
        <v>46287</v>
      </c>
      <c r="B590" s="8">
        <v>0.16666666666666671</v>
      </c>
      <c r="C590" s="8">
        <v>0.18055555555555561</v>
      </c>
      <c r="D590" s="8">
        <v>0</v>
      </c>
      <c r="E590" s="9">
        <v>0.33</v>
      </c>
      <c r="F590">
        <v>230</v>
      </c>
      <c r="G590" t="s">
        <v>974</v>
      </c>
      <c r="O590" t="s">
        <v>3332</v>
      </c>
      <c r="P590" t="s">
        <v>72</v>
      </c>
      <c r="Q590" t="s">
        <v>3333</v>
      </c>
      <c r="R590">
        <v>0</v>
      </c>
      <c r="S590">
        <v>0</v>
      </c>
      <c r="T590" s="10">
        <v>45.188403000000001</v>
      </c>
      <c r="U590" s="10">
        <v>5.725015</v>
      </c>
      <c r="AD590" t="s">
        <v>2733</v>
      </c>
      <c r="AE590" t="s">
        <v>2734</v>
      </c>
    </row>
    <row r="591" spans="1:31" x14ac:dyDescent="0.3">
      <c r="A591" s="7">
        <v>46287</v>
      </c>
      <c r="B591" s="8">
        <v>0.33333333333333331</v>
      </c>
      <c r="C591" s="8">
        <v>0.34722222222222221</v>
      </c>
      <c r="D591" s="8">
        <v>0</v>
      </c>
      <c r="E591" s="9">
        <v>0.33</v>
      </c>
      <c r="F591">
        <v>29</v>
      </c>
      <c r="G591" t="s">
        <v>859</v>
      </c>
      <c r="O591" t="s">
        <v>1380</v>
      </c>
      <c r="P591" t="s">
        <v>61</v>
      </c>
      <c r="Q591" t="s">
        <v>61</v>
      </c>
      <c r="R591">
        <v>0</v>
      </c>
      <c r="S591">
        <v>0</v>
      </c>
      <c r="T591" s="10">
        <v>45.189878</v>
      </c>
      <c r="U591" s="10">
        <v>5.7218559999999998</v>
      </c>
      <c r="AD591" t="s">
        <v>2733</v>
      </c>
      <c r="AE591" t="s">
        <v>2737</v>
      </c>
    </row>
    <row r="592" spans="1:31" x14ac:dyDescent="0.3">
      <c r="A592" s="7">
        <v>46287</v>
      </c>
      <c r="B592" s="8">
        <v>0.16666666666666671</v>
      </c>
      <c r="C592" s="8">
        <v>0.1736111111111111</v>
      </c>
      <c r="D592" s="8">
        <v>0</v>
      </c>
      <c r="E592" s="9">
        <v>0.17</v>
      </c>
      <c r="F592">
        <v>29</v>
      </c>
      <c r="G592" t="s">
        <v>859</v>
      </c>
      <c r="O592" t="s">
        <v>3326</v>
      </c>
      <c r="P592" t="s">
        <v>61</v>
      </c>
      <c r="Q592" t="s">
        <v>3327</v>
      </c>
      <c r="R592">
        <v>0</v>
      </c>
      <c r="S592">
        <v>0</v>
      </c>
      <c r="T592" s="10">
        <v>45.189878</v>
      </c>
      <c r="U592" s="10">
        <v>5.7218559999999998</v>
      </c>
      <c r="AD592" t="s">
        <v>2733</v>
      </c>
      <c r="AE592" t="s">
        <v>2734</v>
      </c>
    </row>
    <row r="593" spans="1:31" x14ac:dyDescent="0.3">
      <c r="A593" s="7">
        <v>46287</v>
      </c>
      <c r="B593" s="8">
        <v>0.16666666666666671</v>
      </c>
      <c r="C593" s="8">
        <v>0.18055555555555561</v>
      </c>
      <c r="D593" s="8">
        <v>0</v>
      </c>
      <c r="E593" s="9">
        <v>0.33</v>
      </c>
      <c r="F593">
        <v>12</v>
      </c>
      <c r="G593" t="s">
        <v>952</v>
      </c>
      <c r="O593" t="s">
        <v>2796</v>
      </c>
      <c r="P593" t="s">
        <v>203</v>
      </c>
      <c r="Q593" t="s">
        <v>2797</v>
      </c>
      <c r="R593">
        <v>0</v>
      </c>
      <c r="S593">
        <v>0</v>
      </c>
      <c r="T593" s="10">
        <v>45.187314000000001</v>
      </c>
      <c r="U593" s="10">
        <v>5.7119559999999998</v>
      </c>
      <c r="AD593" t="s">
        <v>2733</v>
      </c>
      <c r="AE593" t="s">
        <v>2734</v>
      </c>
    </row>
    <row r="594" spans="1:31" x14ac:dyDescent="0.3">
      <c r="A594" s="7">
        <v>46287</v>
      </c>
      <c r="B594" s="8">
        <v>0.16666666666666671</v>
      </c>
      <c r="C594" s="8">
        <v>0.17708333333333329</v>
      </c>
      <c r="D594" s="8">
        <v>0</v>
      </c>
      <c r="E594" s="9">
        <v>0.25</v>
      </c>
      <c r="F594">
        <v>16</v>
      </c>
      <c r="G594" t="s">
        <v>853</v>
      </c>
      <c r="O594" t="s">
        <v>2924</v>
      </c>
      <c r="P594" t="s">
        <v>229</v>
      </c>
      <c r="Q594" t="s">
        <v>2925</v>
      </c>
      <c r="R594">
        <v>0</v>
      </c>
      <c r="S594">
        <v>0</v>
      </c>
      <c r="T594" s="10">
        <v>45.188222000000003</v>
      </c>
      <c r="U594" s="10">
        <v>5.7137010000000004</v>
      </c>
      <c r="AD594" t="s">
        <v>2733</v>
      </c>
      <c r="AE594" t="s">
        <v>2734</v>
      </c>
    </row>
    <row r="595" spans="1:31" x14ac:dyDescent="0.3">
      <c r="A595" s="7">
        <v>46287</v>
      </c>
      <c r="B595" s="8">
        <v>0.16666666666666671</v>
      </c>
      <c r="C595" s="8">
        <v>0.17708333333333329</v>
      </c>
      <c r="D595" s="8">
        <v>0</v>
      </c>
      <c r="E595" s="9">
        <v>0.25</v>
      </c>
      <c r="F595">
        <v>210</v>
      </c>
      <c r="G595" t="s">
        <v>905</v>
      </c>
      <c r="O595" t="s">
        <v>3460</v>
      </c>
      <c r="P595" t="s">
        <v>761</v>
      </c>
      <c r="Q595" t="s">
        <v>3461</v>
      </c>
      <c r="R595">
        <v>0</v>
      </c>
      <c r="S595">
        <v>0</v>
      </c>
      <c r="T595" s="10">
        <v>45.183799999999998</v>
      </c>
      <c r="U595" s="10">
        <v>5.7220209999999998</v>
      </c>
      <c r="AD595" t="s">
        <v>2733</v>
      </c>
      <c r="AE595" t="s">
        <v>2734</v>
      </c>
    </row>
    <row r="596" spans="1:31" x14ac:dyDescent="0.3">
      <c r="A596" s="7">
        <v>46287</v>
      </c>
      <c r="B596" s="8">
        <v>0.25</v>
      </c>
      <c r="C596" s="8">
        <v>0.26041666666666669</v>
      </c>
      <c r="D596" s="8">
        <v>0</v>
      </c>
      <c r="E596" s="9">
        <v>0.25</v>
      </c>
      <c r="F596">
        <v>76</v>
      </c>
      <c r="G596" t="s">
        <v>863</v>
      </c>
      <c r="O596" t="s">
        <v>3454</v>
      </c>
      <c r="P596" t="s">
        <v>226</v>
      </c>
      <c r="Q596" t="s">
        <v>3455</v>
      </c>
      <c r="R596">
        <v>0</v>
      </c>
      <c r="S596">
        <v>0</v>
      </c>
      <c r="T596" s="10">
        <v>45.191845999999998</v>
      </c>
      <c r="U596" s="10">
        <v>5.7153299999999998</v>
      </c>
      <c r="AD596" t="s">
        <v>2733</v>
      </c>
      <c r="AE596" t="s">
        <v>2734</v>
      </c>
    </row>
    <row r="597" spans="1:31" x14ac:dyDescent="0.3">
      <c r="A597" s="7">
        <v>46287</v>
      </c>
      <c r="B597" s="8">
        <v>0.16666666666666671</v>
      </c>
      <c r="C597" s="8">
        <v>0.18055555555555561</v>
      </c>
      <c r="D597" s="8">
        <v>0</v>
      </c>
      <c r="E597" s="9">
        <v>0.33</v>
      </c>
      <c r="F597">
        <v>72</v>
      </c>
      <c r="G597" t="s">
        <v>978</v>
      </c>
      <c r="O597" t="s">
        <v>3469</v>
      </c>
      <c r="P597" t="s">
        <v>442</v>
      </c>
      <c r="Q597" t="s">
        <v>3470</v>
      </c>
      <c r="R597">
        <v>0</v>
      </c>
      <c r="S597">
        <v>0</v>
      </c>
      <c r="T597" s="10">
        <v>45.568575000000003</v>
      </c>
      <c r="U597" s="10">
        <v>5.9217069999999996</v>
      </c>
      <c r="AD597" t="s">
        <v>2733</v>
      </c>
      <c r="AE597" t="s">
        <v>2734</v>
      </c>
    </row>
    <row r="598" spans="1:31" x14ac:dyDescent="0.3">
      <c r="A598" s="7">
        <v>46287</v>
      </c>
      <c r="B598" s="8">
        <v>0.56597222222222221</v>
      </c>
      <c r="C598" s="8">
        <v>0.58333333333333337</v>
      </c>
      <c r="D598" s="8">
        <v>0</v>
      </c>
      <c r="E598" s="9">
        <v>0.42</v>
      </c>
      <c r="F598">
        <v>65</v>
      </c>
      <c r="G598" t="s">
        <v>870</v>
      </c>
      <c r="H598" s="8">
        <v>0.24236111111111111</v>
      </c>
      <c r="I598" s="8">
        <v>0.32500000000000001</v>
      </c>
      <c r="L598">
        <v>1.98</v>
      </c>
      <c r="M598">
        <v>1.98</v>
      </c>
      <c r="N598">
        <v>1.57</v>
      </c>
      <c r="O598" t="s">
        <v>3464</v>
      </c>
      <c r="P598" t="s">
        <v>426</v>
      </c>
      <c r="Q598" t="s">
        <v>3465</v>
      </c>
      <c r="R598">
        <v>0</v>
      </c>
      <c r="S598">
        <v>0</v>
      </c>
      <c r="T598" s="10">
        <v>45.188409999999998</v>
      </c>
      <c r="U598" s="10">
        <v>5.7258019999999998</v>
      </c>
      <c r="AD598" t="s">
        <v>2733</v>
      </c>
      <c r="AE598" t="s">
        <v>2781</v>
      </c>
    </row>
    <row r="599" spans="1:31" x14ac:dyDescent="0.3">
      <c r="A599" s="7">
        <v>46287</v>
      </c>
      <c r="B599" s="8">
        <v>0.16666666666666671</v>
      </c>
      <c r="C599" s="8">
        <v>0.18055555555555561</v>
      </c>
      <c r="D599" s="8">
        <v>0</v>
      </c>
      <c r="E599" s="9">
        <v>0.33</v>
      </c>
      <c r="F599">
        <v>49</v>
      </c>
      <c r="G599" t="s">
        <v>944</v>
      </c>
      <c r="H599" s="8"/>
      <c r="I599" s="8"/>
      <c r="L599" s="9"/>
      <c r="M599" s="9"/>
      <c r="N599" s="9"/>
      <c r="O599" t="s">
        <v>3157</v>
      </c>
      <c r="P599" t="s">
        <v>454</v>
      </c>
      <c r="Q599" t="s">
        <v>3158</v>
      </c>
      <c r="R599">
        <v>0</v>
      </c>
      <c r="S599">
        <v>0</v>
      </c>
      <c r="T599" s="10">
        <v>45.182113000000001</v>
      </c>
      <c r="U599" s="10">
        <v>5.7311740000000002</v>
      </c>
      <c r="AD599" t="s">
        <v>2733</v>
      </c>
      <c r="AE599" t="s">
        <v>2734</v>
      </c>
    </row>
    <row r="600" spans="1:31" x14ac:dyDescent="0.3">
      <c r="A600" s="7">
        <v>46287</v>
      </c>
      <c r="B600" s="8">
        <v>0.20833333333333329</v>
      </c>
      <c r="C600" s="8">
        <v>0.25</v>
      </c>
      <c r="D600" s="8">
        <v>0</v>
      </c>
      <c r="E600" s="9">
        <v>1</v>
      </c>
      <c r="F600">
        <v>101</v>
      </c>
      <c r="G600" t="s">
        <v>945</v>
      </c>
      <c r="H600" s="8"/>
      <c r="I600" s="8"/>
      <c r="L600" s="9"/>
      <c r="M600" s="9"/>
      <c r="N600" s="9"/>
      <c r="O600" t="s">
        <v>1178</v>
      </c>
      <c r="P600" t="s">
        <v>769</v>
      </c>
      <c r="Q600" t="s">
        <v>1180</v>
      </c>
      <c r="R600">
        <v>0</v>
      </c>
      <c r="S600">
        <v>0</v>
      </c>
      <c r="T600" s="10">
        <v>45.192462999999996</v>
      </c>
      <c r="U600" s="10">
        <v>5.7160570000000002</v>
      </c>
      <c r="AD600" t="s">
        <v>2733</v>
      </c>
      <c r="AE600" t="s">
        <v>2737</v>
      </c>
    </row>
    <row r="601" spans="1:31" x14ac:dyDescent="0.3">
      <c r="A601" s="7">
        <v>46287</v>
      </c>
      <c r="B601" s="8">
        <v>0.25</v>
      </c>
      <c r="C601" s="8">
        <v>0.26041666666666669</v>
      </c>
      <c r="D601" s="8">
        <v>0</v>
      </c>
      <c r="E601" s="9">
        <v>0.25</v>
      </c>
      <c r="F601">
        <v>74</v>
      </c>
      <c r="G601" t="s">
        <v>892</v>
      </c>
      <c r="O601" t="s">
        <v>3458</v>
      </c>
      <c r="P601" t="s">
        <v>177</v>
      </c>
      <c r="Q601" t="s">
        <v>3459</v>
      </c>
      <c r="R601">
        <v>0</v>
      </c>
      <c r="S601">
        <v>0</v>
      </c>
      <c r="T601" s="10">
        <v>45.188529000000003</v>
      </c>
      <c r="U601" s="10">
        <v>5.7245239999999997</v>
      </c>
      <c r="AD601" t="s">
        <v>2733</v>
      </c>
      <c r="AE601" t="s">
        <v>2734</v>
      </c>
    </row>
    <row r="602" spans="1:31" x14ac:dyDescent="0.3">
      <c r="A602" s="7">
        <v>46287</v>
      </c>
      <c r="B602" s="8">
        <v>0.33333333333333331</v>
      </c>
      <c r="C602" s="8">
        <v>0.37847222222222221</v>
      </c>
      <c r="D602" s="8">
        <v>0</v>
      </c>
      <c r="E602" s="9">
        <v>1.08</v>
      </c>
      <c r="F602">
        <v>200</v>
      </c>
      <c r="G602" t="s">
        <v>949</v>
      </c>
      <c r="O602" t="s">
        <v>1414</v>
      </c>
      <c r="P602" t="s">
        <v>633</v>
      </c>
      <c r="Q602" t="s">
        <v>633</v>
      </c>
      <c r="R602">
        <v>0</v>
      </c>
      <c r="S602">
        <v>0</v>
      </c>
      <c r="T602" s="10">
        <v>45.173938999999997</v>
      </c>
      <c r="U602" s="10">
        <v>5.7402990000000003</v>
      </c>
      <c r="AD602" t="s">
        <v>2733</v>
      </c>
      <c r="AE602" t="s">
        <v>2737</v>
      </c>
    </row>
    <row r="603" spans="1:31" x14ac:dyDescent="0.3">
      <c r="A603" s="7">
        <v>46287</v>
      </c>
      <c r="B603" s="8">
        <v>0.27083333333333331</v>
      </c>
      <c r="C603" s="8">
        <v>0.2951388888888889</v>
      </c>
      <c r="D603" s="8">
        <v>0</v>
      </c>
      <c r="E603" s="9">
        <v>0.57999999999999996</v>
      </c>
      <c r="F603">
        <v>56</v>
      </c>
      <c r="G603" t="s">
        <v>966</v>
      </c>
      <c r="H603" s="8">
        <v>0.38055555555555548</v>
      </c>
      <c r="I603" s="8">
        <v>0.41319444444444442</v>
      </c>
      <c r="L603">
        <v>0.78</v>
      </c>
      <c r="M603">
        <v>0.78</v>
      </c>
      <c r="N603">
        <v>0.2</v>
      </c>
      <c r="O603" t="s">
        <v>1126</v>
      </c>
      <c r="P603" t="s">
        <v>82</v>
      </c>
      <c r="Q603" t="s">
        <v>82</v>
      </c>
      <c r="R603">
        <v>0</v>
      </c>
      <c r="S603">
        <v>0</v>
      </c>
      <c r="T603" s="10">
        <v>45.365777999999999</v>
      </c>
      <c r="U603" s="10">
        <v>5.5901800000000001</v>
      </c>
      <c r="AD603" t="s">
        <v>2733</v>
      </c>
      <c r="AE603" t="s">
        <v>2737</v>
      </c>
    </row>
    <row r="604" spans="1:31" x14ac:dyDescent="0.3">
      <c r="A604" s="7">
        <v>46287</v>
      </c>
      <c r="B604" s="8">
        <v>0.16666666666666671</v>
      </c>
      <c r="C604" s="8">
        <v>0.17708333333333329</v>
      </c>
      <c r="D604" s="8">
        <v>0</v>
      </c>
      <c r="E604" s="9">
        <v>0.25</v>
      </c>
      <c r="F604">
        <v>48</v>
      </c>
      <c r="G604" t="s">
        <v>951</v>
      </c>
      <c r="O604" t="s">
        <v>2942</v>
      </c>
      <c r="P604" t="s">
        <v>676</v>
      </c>
      <c r="Q604" t="s">
        <v>2943</v>
      </c>
      <c r="R604">
        <v>0</v>
      </c>
      <c r="S604">
        <v>0</v>
      </c>
      <c r="T604" s="10">
        <v>45.191566000000002</v>
      </c>
      <c r="U604" s="10">
        <v>5.6863279999999996</v>
      </c>
      <c r="AD604" t="s">
        <v>2733</v>
      </c>
      <c r="AE604" t="s">
        <v>2734</v>
      </c>
    </row>
    <row r="605" spans="1:31" x14ac:dyDescent="0.3">
      <c r="A605" s="7">
        <v>46287</v>
      </c>
      <c r="B605" s="8">
        <v>0.33333333333333331</v>
      </c>
      <c r="C605" s="8">
        <v>0.34722222222222221</v>
      </c>
      <c r="D605" s="8">
        <v>0</v>
      </c>
      <c r="E605" s="9">
        <v>0.33</v>
      </c>
      <c r="F605">
        <v>15</v>
      </c>
      <c r="G605" t="s">
        <v>956</v>
      </c>
      <c r="O605" t="s">
        <v>2631</v>
      </c>
      <c r="P605" t="s">
        <v>297</v>
      </c>
      <c r="Q605" t="s">
        <v>297</v>
      </c>
      <c r="R605">
        <v>0</v>
      </c>
      <c r="S605">
        <v>0</v>
      </c>
      <c r="T605" s="10">
        <v>45.178694999999998</v>
      </c>
      <c r="U605" s="10">
        <v>5.7423060000000001</v>
      </c>
      <c r="AD605" t="s">
        <v>2733</v>
      </c>
      <c r="AE605" t="s">
        <v>2737</v>
      </c>
    </row>
    <row r="606" spans="1:31" x14ac:dyDescent="0.3">
      <c r="A606" s="7">
        <v>46287</v>
      </c>
      <c r="B606" s="8">
        <v>0.16666666666666671</v>
      </c>
      <c r="C606" s="8">
        <v>0.17708333333333329</v>
      </c>
      <c r="D606" s="8">
        <v>0</v>
      </c>
      <c r="E606" s="9">
        <v>0.25</v>
      </c>
      <c r="F606">
        <v>16</v>
      </c>
      <c r="G606" t="s">
        <v>853</v>
      </c>
      <c r="O606" t="s">
        <v>3249</v>
      </c>
      <c r="P606" t="s">
        <v>98</v>
      </c>
      <c r="Q606" t="s">
        <v>3250</v>
      </c>
      <c r="R606">
        <v>0</v>
      </c>
      <c r="S606">
        <v>0</v>
      </c>
      <c r="T606" s="10">
        <v>45.190128999999999</v>
      </c>
      <c r="U606" s="10">
        <v>5.7320460000000004</v>
      </c>
      <c r="AD606" t="s">
        <v>2733</v>
      </c>
      <c r="AE606" t="s">
        <v>2734</v>
      </c>
    </row>
    <row r="607" spans="1:31" x14ac:dyDescent="0.3">
      <c r="A607" s="7">
        <v>46287</v>
      </c>
      <c r="B607" s="8">
        <v>0.33333333333333331</v>
      </c>
      <c r="C607" s="8">
        <v>0.3611111111111111</v>
      </c>
      <c r="D607" s="8">
        <v>0</v>
      </c>
      <c r="E607" s="9">
        <v>0.67</v>
      </c>
      <c r="F607">
        <v>200</v>
      </c>
      <c r="G607" t="s">
        <v>949</v>
      </c>
      <c r="H607" s="8"/>
      <c r="I607" s="8"/>
      <c r="L607" s="9"/>
      <c r="M607" s="9"/>
      <c r="N607" s="9"/>
      <c r="O607" t="s">
        <v>1164</v>
      </c>
      <c r="P607" t="s">
        <v>333</v>
      </c>
      <c r="Q607" t="s">
        <v>333</v>
      </c>
      <c r="R607">
        <v>0</v>
      </c>
      <c r="S607">
        <v>0</v>
      </c>
      <c r="T607" s="10">
        <v>45.177658000000001</v>
      </c>
      <c r="U607" s="10">
        <v>5.7674839999999996</v>
      </c>
      <c r="AD607" t="s">
        <v>2733</v>
      </c>
      <c r="AE607" t="s">
        <v>2737</v>
      </c>
    </row>
    <row r="608" spans="1:31" x14ac:dyDescent="0.3">
      <c r="A608" s="7">
        <v>46287</v>
      </c>
      <c r="B608" s="8">
        <v>0.25</v>
      </c>
      <c r="C608" s="8">
        <v>0.26041666666666669</v>
      </c>
      <c r="D608" s="8">
        <v>0</v>
      </c>
      <c r="E608" s="9">
        <v>0.25</v>
      </c>
      <c r="F608">
        <v>91</v>
      </c>
      <c r="G608" t="s">
        <v>971</v>
      </c>
      <c r="O608" t="s">
        <v>2899</v>
      </c>
      <c r="P608" t="s">
        <v>261</v>
      </c>
      <c r="Q608" t="s">
        <v>2900</v>
      </c>
      <c r="R608">
        <v>0</v>
      </c>
      <c r="S608">
        <v>0</v>
      </c>
      <c r="T608" s="10">
        <v>45.188276000000002</v>
      </c>
      <c r="U608" s="10">
        <v>5.7171810000000001</v>
      </c>
      <c r="AD608" t="s">
        <v>2733</v>
      </c>
      <c r="AE608" t="s">
        <v>2734</v>
      </c>
    </row>
    <row r="609" spans="1:31" x14ac:dyDescent="0.3">
      <c r="A609" s="7">
        <v>46287</v>
      </c>
      <c r="B609" s="8">
        <v>0.16666666666666671</v>
      </c>
      <c r="C609" s="8">
        <v>0.1736111111111111</v>
      </c>
      <c r="D609" s="8">
        <v>0</v>
      </c>
      <c r="E609" s="9">
        <v>0.17</v>
      </c>
      <c r="F609">
        <v>16</v>
      </c>
      <c r="G609" t="s">
        <v>853</v>
      </c>
      <c r="O609" t="s">
        <v>3340</v>
      </c>
      <c r="P609" t="s">
        <v>253</v>
      </c>
      <c r="Q609" t="s">
        <v>3341</v>
      </c>
      <c r="R609">
        <v>0</v>
      </c>
      <c r="S609">
        <v>0</v>
      </c>
      <c r="T609" s="10">
        <v>45.144255000000001</v>
      </c>
      <c r="U609" s="10">
        <v>5.7129729999999999</v>
      </c>
      <c r="AD609" t="s">
        <v>2733</v>
      </c>
      <c r="AE609" t="s">
        <v>2734</v>
      </c>
    </row>
    <row r="610" spans="1:31" x14ac:dyDescent="0.3">
      <c r="A610" s="7">
        <v>46287</v>
      </c>
      <c r="B610" s="8">
        <v>0.16666666666666671</v>
      </c>
      <c r="C610" s="8">
        <v>0.18055555555555561</v>
      </c>
      <c r="D610" s="8">
        <v>0</v>
      </c>
      <c r="E610" s="9">
        <v>0.33</v>
      </c>
      <c r="F610">
        <v>201</v>
      </c>
      <c r="G610" t="s">
        <v>946</v>
      </c>
      <c r="O610" t="s">
        <v>3343</v>
      </c>
      <c r="P610" t="s">
        <v>312</v>
      </c>
      <c r="Q610" t="s">
        <v>3344</v>
      </c>
      <c r="R610">
        <v>0</v>
      </c>
      <c r="S610">
        <v>0</v>
      </c>
      <c r="T610" s="10">
        <v>45.199112</v>
      </c>
      <c r="U610" s="10">
        <v>5.7110370000000001</v>
      </c>
      <c r="AD610" t="s">
        <v>2733</v>
      </c>
      <c r="AE610" t="s">
        <v>2734</v>
      </c>
    </row>
    <row r="611" spans="1:31" x14ac:dyDescent="0.3">
      <c r="A611" s="7">
        <v>46287</v>
      </c>
      <c r="B611" s="8">
        <v>0.33333333333333331</v>
      </c>
      <c r="C611" s="8">
        <v>0.34722222222222221</v>
      </c>
      <c r="D611" s="8">
        <v>0</v>
      </c>
      <c r="E611" s="9">
        <v>0.33</v>
      </c>
      <c r="F611">
        <v>85</v>
      </c>
      <c r="G611" t="s">
        <v>866</v>
      </c>
      <c r="H611" s="8">
        <v>0.20277777777777781</v>
      </c>
      <c r="I611" s="8">
        <v>0.23402777777777781</v>
      </c>
      <c r="L611">
        <v>0.75</v>
      </c>
      <c r="M611">
        <v>0.75</v>
      </c>
      <c r="N611">
        <v>0.42</v>
      </c>
      <c r="O611" t="s">
        <v>2117</v>
      </c>
      <c r="P611" t="s">
        <v>664</v>
      </c>
      <c r="Q611" t="s">
        <v>3468</v>
      </c>
      <c r="R611">
        <v>0</v>
      </c>
      <c r="S611">
        <v>0</v>
      </c>
      <c r="T611" s="10">
        <v>45.239960000000004</v>
      </c>
      <c r="U611" s="10">
        <v>5.820354</v>
      </c>
      <c r="AD611" t="s">
        <v>2733</v>
      </c>
      <c r="AE611" t="s">
        <v>2737</v>
      </c>
    </row>
    <row r="612" spans="1:31" x14ac:dyDescent="0.3">
      <c r="A612" s="7">
        <v>46287</v>
      </c>
      <c r="B612" s="8">
        <v>0.16666666666666671</v>
      </c>
      <c r="C612" s="8">
        <v>0.18055555555555561</v>
      </c>
      <c r="D612" s="8">
        <v>0</v>
      </c>
      <c r="E612" s="9">
        <v>0.33</v>
      </c>
      <c r="F612">
        <v>20</v>
      </c>
      <c r="G612" t="s">
        <v>950</v>
      </c>
      <c r="O612" t="s">
        <v>3472</v>
      </c>
      <c r="P612" t="s">
        <v>767</v>
      </c>
      <c r="Q612" t="s">
        <v>3473</v>
      </c>
      <c r="R612">
        <v>0</v>
      </c>
      <c r="S612">
        <v>0</v>
      </c>
      <c r="T612" s="10">
        <v>45.188974999999999</v>
      </c>
      <c r="U612" s="10">
        <v>5.726712</v>
      </c>
      <c r="AD612" t="s">
        <v>2733</v>
      </c>
      <c r="AE612" t="s">
        <v>2734</v>
      </c>
    </row>
    <row r="613" spans="1:31" x14ac:dyDescent="0.3">
      <c r="A613" s="7">
        <v>46287</v>
      </c>
      <c r="B613" s="8">
        <v>0.33333333333333331</v>
      </c>
      <c r="C613" s="8">
        <v>0.38541666666666669</v>
      </c>
      <c r="D613" s="8">
        <v>0</v>
      </c>
      <c r="E613" s="9">
        <v>1.25</v>
      </c>
      <c r="F613">
        <v>85</v>
      </c>
      <c r="G613" t="s">
        <v>866</v>
      </c>
      <c r="H613" s="8">
        <v>0.2722222222222222</v>
      </c>
      <c r="I613" s="8">
        <v>0.33680555555555558</v>
      </c>
      <c r="L613">
        <v>1.55</v>
      </c>
      <c r="M613">
        <v>1.55</v>
      </c>
      <c r="N613">
        <v>0.3</v>
      </c>
      <c r="O613" t="s">
        <v>1671</v>
      </c>
      <c r="P613" t="s">
        <v>468</v>
      </c>
      <c r="Q613" t="s">
        <v>468</v>
      </c>
      <c r="R613">
        <v>0</v>
      </c>
      <c r="S613">
        <v>0</v>
      </c>
      <c r="T613" s="10">
        <v>45.223424000000001</v>
      </c>
      <c r="U613" s="10">
        <v>5.7943249999999997</v>
      </c>
      <c r="AD613" t="s">
        <v>2733</v>
      </c>
      <c r="AE613" t="s">
        <v>2737</v>
      </c>
    </row>
    <row r="614" spans="1:31" x14ac:dyDescent="0.3">
      <c r="A614" s="7">
        <v>46287</v>
      </c>
      <c r="B614" s="8">
        <v>0.33333333333333331</v>
      </c>
      <c r="C614" s="8">
        <v>0.37847222222222221</v>
      </c>
      <c r="D614" s="8">
        <v>0</v>
      </c>
      <c r="E614" s="9">
        <v>1.08</v>
      </c>
      <c r="F614">
        <v>14</v>
      </c>
      <c r="G614" t="s">
        <v>959</v>
      </c>
      <c r="O614" t="s">
        <v>2545</v>
      </c>
      <c r="P614" t="s">
        <v>721</v>
      </c>
      <c r="Q614" t="s">
        <v>3586</v>
      </c>
      <c r="R614">
        <v>0</v>
      </c>
      <c r="S614">
        <v>0</v>
      </c>
      <c r="T614" s="10">
        <v>45.221623999999998</v>
      </c>
      <c r="U614" s="10">
        <v>5.7843619999999998</v>
      </c>
      <c r="AD614" t="s">
        <v>2733</v>
      </c>
      <c r="AE614" t="s">
        <v>2737</v>
      </c>
    </row>
    <row r="615" spans="1:31" x14ac:dyDescent="0.3">
      <c r="A615" s="7">
        <v>46287</v>
      </c>
      <c r="B615" s="8">
        <v>0.16666666666666671</v>
      </c>
      <c r="C615" s="8">
        <v>0.18055555555555561</v>
      </c>
      <c r="D615" s="8">
        <v>0</v>
      </c>
      <c r="E615" s="9">
        <v>0.33</v>
      </c>
      <c r="F615">
        <v>44</v>
      </c>
      <c r="G615" t="s">
        <v>865</v>
      </c>
      <c r="O615" t="s">
        <v>887</v>
      </c>
      <c r="P615" t="s">
        <v>829</v>
      </c>
      <c r="Q615" t="s">
        <v>2809</v>
      </c>
      <c r="R615">
        <v>0</v>
      </c>
      <c r="S615">
        <v>0</v>
      </c>
      <c r="T615" s="10">
        <v>45.194932000000001</v>
      </c>
      <c r="U615" s="10">
        <v>5.6780390000000001</v>
      </c>
      <c r="AD615" t="s">
        <v>2733</v>
      </c>
      <c r="AE615" t="s">
        <v>2734</v>
      </c>
    </row>
    <row r="616" spans="1:31" x14ac:dyDescent="0.3">
      <c r="A616" s="7">
        <v>46287</v>
      </c>
      <c r="B616" s="8">
        <v>0.16666666666666671</v>
      </c>
      <c r="C616" s="8">
        <v>0.18055555555555561</v>
      </c>
      <c r="D616" s="8">
        <v>0</v>
      </c>
      <c r="E616" s="9">
        <v>0.33</v>
      </c>
      <c r="F616">
        <v>61</v>
      </c>
      <c r="G616" t="s">
        <v>886</v>
      </c>
      <c r="O616" t="s">
        <v>2820</v>
      </c>
      <c r="P616" t="s">
        <v>215</v>
      </c>
      <c r="Q616" t="s">
        <v>2821</v>
      </c>
      <c r="R616">
        <v>0</v>
      </c>
      <c r="S616">
        <v>0</v>
      </c>
      <c r="T616" s="10">
        <v>45.189171999999999</v>
      </c>
      <c r="U616" s="10">
        <v>5.7271559999999999</v>
      </c>
      <c r="AD616" t="s">
        <v>2733</v>
      </c>
      <c r="AE616" t="s">
        <v>2734</v>
      </c>
    </row>
    <row r="617" spans="1:31" x14ac:dyDescent="0.3">
      <c r="A617" s="7">
        <v>46287</v>
      </c>
      <c r="B617" s="8">
        <v>0.16666666666666671</v>
      </c>
      <c r="C617" s="8">
        <v>0.18055555555555561</v>
      </c>
      <c r="D617" s="8">
        <v>0</v>
      </c>
      <c r="E617" s="9">
        <v>0.33</v>
      </c>
      <c r="F617">
        <v>76</v>
      </c>
      <c r="G617" t="s">
        <v>965</v>
      </c>
      <c r="H617" s="8">
        <v>0.1847222222222222</v>
      </c>
      <c r="I617" s="8">
        <v>0.18611111111111109</v>
      </c>
      <c r="L617">
        <v>0.03</v>
      </c>
      <c r="M617">
        <v>0.03</v>
      </c>
      <c r="N617">
        <v>-0.3</v>
      </c>
      <c r="O617" t="s">
        <v>3356</v>
      </c>
      <c r="P617" t="s">
        <v>766</v>
      </c>
      <c r="Q617" t="s">
        <v>3357</v>
      </c>
      <c r="R617">
        <v>0</v>
      </c>
      <c r="S617">
        <v>0</v>
      </c>
      <c r="T617" s="10">
        <v>45.188211000000003</v>
      </c>
      <c r="U617" s="10">
        <v>5.721743</v>
      </c>
      <c r="AD617" t="s">
        <v>2733</v>
      </c>
      <c r="AE617" t="s">
        <v>2734</v>
      </c>
    </row>
    <row r="618" spans="1:31" x14ac:dyDescent="0.3">
      <c r="A618" s="7">
        <v>46287</v>
      </c>
      <c r="B618" s="8">
        <v>0.18055555555555561</v>
      </c>
      <c r="C618" s="8">
        <v>0.22569444444444439</v>
      </c>
      <c r="D618" s="8">
        <v>0</v>
      </c>
      <c r="E618" s="9">
        <v>1.08</v>
      </c>
      <c r="F618">
        <v>66</v>
      </c>
      <c r="G618" t="s">
        <v>900</v>
      </c>
      <c r="H618" s="8"/>
      <c r="I618" s="8"/>
      <c r="L618" s="9"/>
      <c r="M618" s="9"/>
      <c r="N618" s="9"/>
      <c r="O618" t="s">
        <v>2684</v>
      </c>
      <c r="P618" t="s">
        <v>698</v>
      </c>
      <c r="Q618" t="s">
        <v>698</v>
      </c>
      <c r="R618">
        <v>0</v>
      </c>
      <c r="S618">
        <v>0</v>
      </c>
      <c r="T618" s="10">
        <v>45.220844</v>
      </c>
      <c r="U618" s="10">
        <v>5.6904969999999997</v>
      </c>
      <c r="AD618" t="s">
        <v>2733</v>
      </c>
      <c r="AE618" t="s">
        <v>2737</v>
      </c>
    </row>
    <row r="619" spans="1:31" x14ac:dyDescent="0.3">
      <c r="A619" s="7">
        <v>46287</v>
      </c>
      <c r="B619" s="8">
        <v>0.16666666666666671</v>
      </c>
      <c r="C619" s="8">
        <v>0.18055555555555561</v>
      </c>
      <c r="D619" s="8">
        <v>0</v>
      </c>
      <c r="E619" s="9">
        <v>0.33</v>
      </c>
      <c r="F619">
        <v>75</v>
      </c>
      <c r="G619" t="s">
        <v>970</v>
      </c>
      <c r="O619" t="s">
        <v>3358</v>
      </c>
      <c r="P619" t="s">
        <v>93</v>
      </c>
      <c r="Q619" t="s">
        <v>3359</v>
      </c>
      <c r="R619">
        <v>0</v>
      </c>
      <c r="S619">
        <v>0</v>
      </c>
      <c r="T619" s="10">
        <v>45.177773000000002</v>
      </c>
      <c r="U619" s="10">
        <v>5.7280009999999999</v>
      </c>
      <c r="AD619" t="s">
        <v>2733</v>
      </c>
      <c r="AE619" t="s">
        <v>2734</v>
      </c>
    </row>
    <row r="620" spans="1:31" x14ac:dyDescent="0.3">
      <c r="A620" s="7">
        <v>46287</v>
      </c>
      <c r="B620" s="8">
        <v>0.4201388888888889</v>
      </c>
      <c r="C620" s="8">
        <v>0.48958333333333331</v>
      </c>
      <c r="D620" s="8">
        <v>0</v>
      </c>
      <c r="E620" s="9">
        <v>1.67</v>
      </c>
      <c r="F620">
        <v>65</v>
      </c>
      <c r="G620" t="s">
        <v>870</v>
      </c>
      <c r="H620" s="8">
        <v>0.33194444444444438</v>
      </c>
      <c r="I620" s="8">
        <v>0.36249999999999999</v>
      </c>
      <c r="L620">
        <v>0.73</v>
      </c>
      <c r="M620">
        <v>0.73</v>
      </c>
      <c r="N620">
        <v>-0.93</v>
      </c>
      <c r="O620" t="s">
        <v>2301</v>
      </c>
      <c r="P620" t="s">
        <v>148</v>
      </c>
      <c r="Q620" t="s">
        <v>148</v>
      </c>
      <c r="R620">
        <v>0</v>
      </c>
      <c r="S620">
        <v>0</v>
      </c>
      <c r="T620" s="10">
        <v>45.192273999999998</v>
      </c>
      <c r="U620" s="10">
        <v>5.7321200000000001</v>
      </c>
      <c r="AD620" t="s">
        <v>2733</v>
      </c>
      <c r="AE620" t="s">
        <v>2737</v>
      </c>
    </row>
    <row r="621" spans="1:31" x14ac:dyDescent="0.3">
      <c r="A621" s="7">
        <v>46287</v>
      </c>
      <c r="B621" s="8">
        <v>0.16666666666666671</v>
      </c>
      <c r="C621" s="8">
        <v>0.18055555555555561</v>
      </c>
      <c r="D621" s="8">
        <v>0</v>
      </c>
      <c r="E621" s="9">
        <v>0.33</v>
      </c>
      <c r="F621">
        <v>68</v>
      </c>
      <c r="G621" t="s">
        <v>948</v>
      </c>
      <c r="O621" t="s">
        <v>2812</v>
      </c>
      <c r="P621" t="s">
        <v>204</v>
      </c>
      <c r="Q621" t="s">
        <v>2813</v>
      </c>
      <c r="R621">
        <v>0</v>
      </c>
      <c r="S621">
        <v>0</v>
      </c>
      <c r="T621" s="10">
        <v>45.190345999999998</v>
      </c>
      <c r="U621" s="10">
        <v>5.7332039999999997</v>
      </c>
      <c r="AD621" t="s">
        <v>2733</v>
      </c>
      <c r="AE621" t="s">
        <v>2734</v>
      </c>
    </row>
    <row r="622" spans="1:31" x14ac:dyDescent="0.3">
      <c r="A622" s="7">
        <v>46287</v>
      </c>
      <c r="B622" s="8">
        <v>0.16666666666666671</v>
      </c>
      <c r="C622" s="8">
        <v>0.18055555555555561</v>
      </c>
      <c r="D622" s="8">
        <v>0</v>
      </c>
      <c r="E622" s="9">
        <v>0.33</v>
      </c>
      <c r="F622">
        <v>68</v>
      </c>
      <c r="G622" t="s">
        <v>948</v>
      </c>
      <c r="O622" t="s">
        <v>3361</v>
      </c>
      <c r="P622" t="s">
        <v>188</v>
      </c>
      <c r="Q622" t="s">
        <v>3362</v>
      </c>
      <c r="R622">
        <v>0</v>
      </c>
      <c r="S622">
        <v>0</v>
      </c>
      <c r="T622" s="10">
        <v>45.189202999999999</v>
      </c>
      <c r="U622" s="10">
        <v>5.7345119999999996</v>
      </c>
      <c r="AD622" t="s">
        <v>2733</v>
      </c>
      <c r="AE622" t="s">
        <v>2734</v>
      </c>
    </row>
    <row r="623" spans="1:31" x14ac:dyDescent="0.3">
      <c r="A623" s="7">
        <v>46287</v>
      </c>
      <c r="B623" s="8">
        <v>0.20833333333333329</v>
      </c>
      <c r="C623" s="8">
        <v>0.3125</v>
      </c>
      <c r="D623" s="8">
        <v>0</v>
      </c>
      <c r="E623" s="9">
        <v>2.5</v>
      </c>
      <c r="F623">
        <v>63</v>
      </c>
      <c r="G623" t="s">
        <v>984</v>
      </c>
      <c r="H623" s="8">
        <v>0.20555555555555549</v>
      </c>
      <c r="I623" s="8">
        <v>0.2902777777777778</v>
      </c>
      <c r="L623" s="9">
        <v>2.0299999999999998</v>
      </c>
      <c r="M623" s="9">
        <v>2.0299999999999998</v>
      </c>
      <c r="N623" s="9">
        <v>-0.47</v>
      </c>
      <c r="O623" t="s">
        <v>1294</v>
      </c>
      <c r="P623" t="s">
        <v>128</v>
      </c>
      <c r="Q623" t="s">
        <v>3479</v>
      </c>
      <c r="R623">
        <v>0</v>
      </c>
      <c r="S623">
        <v>0</v>
      </c>
      <c r="T623" s="10">
        <v>45.191443999999997</v>
      </c>
      <c r="U623" s="10">
        <v>5.7273620000000003</v>
      </c>
      <c r="AD623" t="s">
        <v>2733</v>
      </c>
      <c r="AE623" t="s">
        <v>2781</v>
      </c>
    </row>
    <row r="624" spans="1:31" x14ac:dyDescent="0.3">
      <c r="A624" s="7">
        <v>46287</v>
      </c>
      <c r="B624" s="8">
        <v>0.16666666666666671</v>
      </c>
      <c r="C624" s="8">
        <v>0.18055555555555561</v>
      </c>
      <c r="D624" s="8">
        <v>0</v>
      </c>
      <c r="E624" s="9">
        <v>0.33</v>
      </c>
      <c r="F624">
        <v>29</v>
      </c>
      <c r="G624" t="s">
        <v>859</v>
      </c>
      <c r="O624" t="s">
        <v>2824</v>
      </c>
      <c r="P624" t="s">
        <v>450</v>
      </c>
      <c r="Q624" t="s">
        <v>2825</v>
      </c>
      <c r="R624">
        <v>0</v>
      </c>
      <c r="S624">
        <v>0</v>
      </c>
      <c r="T624" s="10">
        <v>45.187130000000003</v>
      </c>
      <c r="U624" s="10">
        <v>5.717994</v>
      </c>
      <c r="AD624" t="s">
        <v>2733</v>
      </c>
      <c r="AE624" t="s">
        <v>2734</v>
      </c>
    </row>
    <row r="625" spans="1:31" x14ac:dyDescent="0.3">
      <c r="A625" s="7">
        <v>46287</v>
      </c>
      <c r="B625" s="8">
        <v>0.33333333333333331</v>
      </c>
      <c r="C625" s="8">
        <v>0.35416666666666669</v>
      </c>
      <c r="D625" s="8">
        <v>0</v>
      </c>
      <c r="E625" s="9">
        <v>0.5</v>
      </c>
      <c r="F625">
        <v>49</v>
      </c>
      <c r="G625" t="s">
        <v>944</v>
      </c>
      <c r="O625" t="s">
        <v>1251</v>
      </c>
      <c r="P625" t="s">
        <v>84</v>
      </c>
      <c r="Q625" t="s">
        <v>1253</v>
      </c>
      <c r="R625">
        <v>0</v>
      </c>
      <c r="S625">
        <v>0</v>
      </c>
      <c r="T625" s="10">
        <v>45.182246999999997</v>
      </c>
      <c r="U625" s="10">
        <v>5.7318619999999996</v>
      </c>
      <c r="AD625" t="s">
        <v>2733</v>
      </c>
      <c r="AE625" t="s">
        <v>2737</v>
      </c>
    </row>
    <row r="626" spans="1:31" x14ac:dyDescent="0.3">
      <c r="A626" s="7">
        <v>46287</v>
      </c>
      <c r="B626" s="8">
        <v>0.33333333333333331</v>
      </c>
      <c r="C626" s="8">
        <v>0.47916666666666669</v>
      </c>
      <c r="D626" s="8">
        <v>0</v>
      </c>
      <c r="E626" s="9">
        <v>3.5</v>
      </c>
      <c r="F626">
        <v>69</v>
      </c>
      <c r="G626" t="s">
        <v>969</v>
      </c>
      <c r="O626" t="s">
        <v>1555</v>
      </c>
      <c r="P626" t="s">
        <v>441</v>
      </c>
      <c r="Q626" t="s">
        <v>441</v>
      </c>
      <c r="R626">
        <v>0</v>
      </c>
      <c r="S626">
        <v>0</v>
      </c>
      <c r="T626" s="10">
        <v>45.157359</v>
      </c>
      <c r="U626" s="10">
        <v>5.7146999999999997</v>
      </c>
      <c r="AD626" t="s">
        <v>2733</v>
      </c>
      <c r="AE626" t="s">
        <v>2737</v>
      </c>
    </row>
    <row r="627" spans="1:31" x14ac:dyDescent="0.3">
      <c r="A627" s="7">
        <v>46287</v>
      </c>
      <c r="B627" s="8">
        <v>0.3611111111111111</v>
      </c>
      <c r="C627" s="8">
        <v>0.37152777777777779</v>
      </c>
      <c r="D627" s="8">
        <v>0</v>
      </c>
      <c r="E627" s="9">
        <v>0.25</v>
      </c>
      <c r="F627">
        <v>14</v>
      </c>
      <c r="G627" t="s">
        <v>959</v>
      </c>
      <c r="O627" t="s">
        <v>2248</v>
      </c>
      <c r="P627" t="s">
        <v>588</v>
      </c>
      <c r="Q627" t="s">
        <v>588</v>
      </c>
      <c r="R627">
        <v>0</v>
      </c>
      <c r="S627">
        <v>0</v>
      </c>
      <c r="T627" s="10">
        <v>45.207380000000001</v>
      </c>
      <c r="U627" s="10">
        <v>5.7814410000000001</v>
      </c>
      <c r="AD627" t="s">
        <v>2733</v>
      </c>
      <c r="AE627" t="s">
        <v>2737</v>
      </c>
    </row>
    <row r="628" spans="1:31" x14ac:dyDescent="0.3">
      <c r="A628" s="7">
        <v>46287</v>
      </c>
      <c r="B628" s="8">
        <v>0.33333333333333331</v>
      </c>
      <c r="C628" s="8">
        <v>0.34722222222222221</v>
      </c>
      <c r="D628" s="8">
        <v>0</v>
      </c>
      <c r="E628" s="9">
        <v>0.33</v>
      </c>
      <c r="F628">
        <v>46</v>
      </c>
      <c r="G628" t="s">
        <v>963</v>
      </c>
      <c r="O628" t="s">
        <v>2584</v>
      </c>
      <c r="P628" t="s">
        <v>178</v>
      </c>
      <c r="Q628" t="s">
        <v>178</v>
      </c>
      <c r="R628">
        <v>0</v>
      </c>
      <c r="S628">
        <v>0</v>
      </c>
      <c r="T628" s="10">
        <v>45.179831</v>
      </c>
      <c r="U628" s="10">
        <v>5.7078860000000002</v>
      </c>
      <c r="AD628" t="s">
        <v>2733</v>
      </c>
      <c r="AE628" t="s">
        <v>2737</v>
      </c>
    </row>
    <row r="629" spans="1:31" x14ac:dyDescent="0.3">
      <c r="A629" s="7">
        <v>46287</v>
      </c>
      <c r="B629" s="8">
        <v>0.16666666666666671</v>
      </c>
      <c r="C629" s="8">
        <v>0.18055555555555561</v>
      </c>
      <c r="D629" s="8">
        <v>0</v>
      </c>
      <c r="E629" s="9">
        <v>0.33</v>
      </c>
      <c r="F629">
        <v>48</v>
      </c>
      <c r="G629" t="s">
        <v>951</v>
      </c>
      <c r="O629" t="s">
        <v>3480</v>
      </c>
      <c r="P629" t="s">
        <v>499</v>
      </c>
      <c r="Q629" t="s">
        <v>3481</v>
      </c>
      <c r="R629">
        <v>0</v>
      </c>
      <c r="S629">
        <v>0</v>
      </c>
      <c r="T629" s="10">
        <v>45.180225999999998</v>
      </c>
      <c r="U629" s="10">
        <v>5.7490040000000002</v>
      </c>
      <c r="AD629" t="s">
        <v>2733</v>
      </c>
      <c r="AE629" t="s">
        <v>2734</v>
      </c>
    </row>
    <row r="630" spans="1:31" x14ac:dyDescent="0.3">
      <c r="A630" s="7">
        <v>46287</v>
      </c>
      <c r="B630" s="8">
        <v>0.375</v>
      </c>
      <c r="C630" s="8">
        <v>0.3888888888888889</v>
      </c>
      <c r="D630" s="8">
        <v>0</v>
      </c>
      <c r="E630" s="9">
        <v>0.33</v>
      </c>
      <c r="F630">
        <v>82</v>
      </c>
      <c r="G630" t="s">
        <v>954</v>
      </c>
      <c r="O630" t="s">
        <v>3587</v>
      </c>
      <c r="P630" t="s">
        <v>734</v>
      </c>
      <c r="Q630" t="s">
        <v>734</v>
      </c>
      <c r="R630">
        <v>0</v>
      </c>
      <c r="S630">
        <v>0</v>
      </c>
      <c r="T630" s="10">
        <v>45.186678000000001</v>
      </c>
      <c r="U630" s="10">
        <v>5.7200300000000004</v>
      </c>
      <c r="AD630" t="s">
        <v>2733</v>
      </c>
      <c r="AE630" t="s">
        <v>3149</v>
      </c>
    </row>
    <row r="631" spans="1:31" x14ac:dyDescent="0.3">
      <c r="A631" s="7">
        <v>46287</v>
      </c>
      <c r="B631" s="8">
        <v>0.33333333333333331</v>
      </c>
      <c r="C631" s="8">
        <v>0.34722222222222221</v>
      </c>
      <c r="D631" s="8">
        <v>0</v>
      </c>
      <c r="E631" s="9">
        <v>0.33</v>
      </c>
      <c r="F631">
        <v>41</v>
      </c>
      <c r="G631" t="s">
        <v>907</v>
      </c>
      <c r="H631" s="8">
        <v>0.39583333333333331</v>
      </c>
      <c r="I631" s="8">
        <v>0.50763888888888886</v>
      </c>
      <c r="L631">
        <v>2.68</v>
      </c>
      <c r="M631">
        <v>2.68</v>
      </c>
      <c r="N631">
        <v>2.35</v>
      </c>
      <c r="O631" t="s">
        <v>2477</v>
      </c>
      <c r="P631" t="s">
        <v>447</v>
      </c>
      <c r="Q631" t="s">
        <v>2479</v>
      </c>
      <c r="R631">
        <v>0</v>
      </c>
      <c r="S631">
        <v>0</v>
      </c>
      <c r="T631" s="10">
        <v>45.351264</v>
      </c>
      <c r="U631" s="10">
        <v>5.6007429999999996</v>
      </c>
      <c r="AD631" t="s">
        <v>2733</v>
      </c>
      <c r="AE631" t="s">
        <v>2737</v>
      </c>
    </row>
    <row r="632" spans="1:31" x14ac:dyDescent="0.3">
      <c r="A632" s="7">
        <v>46287</v>
      </c>
      <c r="B632" s="8">
        <v>0.16666666666666671</v>
      </c>
      <c r="C632" s="8">
        <v>0.1736111111111111</v>
      </c>
      <c r="D632" s="8">
        <v>0</v>
      </c>
      <c r="E632" s="9">
        <v>0.17</v>
      </c>
      <c r="F632">
        <v>76</v>
      </c>
      <c r="G632" t="s">
        <v>863</v>
      </c>
      <c r="O632" t="s">
        <v>3322</v>
      </c>
      <c r="P632" t="s">
        <v>136</v>
      </c>
      <c r="Q632" t="s">
        <v>3323</v>
      </c>
      <c r="R632">
        <v>0</v>
      </c>
      <c r="S632">
        <v>0</v>
      </c>
      <c r="T632" s="10">
        <v>45.192925000000002</v>
      </c>
      <c r="U632" s="10">
        <v>5.7149380000000001</v>
      </c>
      <c r="AD632" t="s">
        <v>2733</v>
      </c>
      <c r="AE632" t="s">
        <v>2734</v>
      </c>
    </row>
    <row r="633" spans="1:31" x14ac:dyDescent="0.3">
      <c r="A633" s="7">
        <v>46287</v>
      </c>
      <c r="B633" s="8">
        <v>0.33333333333333331</v>
      </c>
      <c r="C633" s="8">
        <v>0.46875</v>
      </c>
      <c r="D633" s="8">
        <v>0</v>
      </c>
      <c r="E633" s="9">
        <v>3.25</v>
      </c>
      <c r="F633">
        <v>86</v>
      </c>
      <c r="G633" t="s">
        <v>861</v>
      </c>
      <c r="H633" s="8">
        <v>0.4777777777777778</v>
      </c>
      <c r="I633" s="8">
        <v>0.51388888888888884</v>
      </c>
      <c r="L633">
        <v>0.87</v>
      </c>
      <c r="M633">
        <v>0.87</v>
      </c>
      <c r="N633">
        <v>-2.38</v>
      </c>
      <c r="O633" t="s">
        <v>2704</v>
      </c>
      <c r="P633" t="s">
        <v>456</v>
      </c>
      <c r="Q633" t="s">
        <v>456</v>
      </c>
      <c r="R633">
        <v>0</v>
      </c>
      <c r="S633">
        <v>0</v>
      </c>
      <c r="T633" s="10">
        <v>45.167710999999997</v>
      </c>
      <c r="U633" s="10">
        <v>5.7281950000000004</v>
      </c>
      <c r="AD633" t="s">
        <v>2733</v>
      </c>
      <c r="AE633" t="s">
        <v>2737</v>
      </c>
    </row>
    <row r="634" spans="1:31" x14ac:dyDescent="0.3">
      <c r="A634" s="7">
        <v>46287</v>
      </c>
      <c r="B634" s="8">
        <v>0.16666666666666671</v>
      </c>
      <c r="C634" s="8">
        <v>0.1736111111111111</v>
      </c>
      <c r="D634" s="8">
        <v>0</v>
      </c>
      <c r="E634" s="9">
        <v>0.17</v>
      </c>
      <c r="F634">
        <v>46</v>
      </c>
      <c r="G634" t="s">
        <v>963</v>
      </c>
      <c r="H634" s="8"/>
      <c r="I634" s="8"/>
      <c r="L634" s="9"/>
      <c r="M634" s="9"/>
      <c r="N634" s="9"/>
      <c r="O634" t="s">
        <v>3368</v>
      </c>
      <c r="P634" t="s">
        <v>178</v>
      </c>
      <c r="Q634" t="s">
        <v>3369</v>
      </c>
      <c r="R634">
        <v>0</v>
      </c>
      <c r="S634">
        <v>0</v>
      </c>
      <c r="T634" s="10">
        <v>45.179831</v>
      </c>
      <c r="U634" s="10">
        <v>5.7078860000000002</v>
      </c>
      <c r="AD634" t="s">
        <v>2733</v>
      </c>
      <c r="AE634" t="s">
        <v>2734</v>
      </c>
    </row>
    <row r="635" spans="1:31" x14ac:dyDescent="0.3">
      <c r="A635" s="7">
        <v>46287</v>
      </c>
      <c r="B635" s="8">
        <v>0.29166666666666669</v>
      </c>
      <c r="C635" s="8">
        <v>0.30555555555555558</v>
      </c>
      <c r="D635" s="8">
        <v>0</v>
      </c>
      <c r="E635" s="9">
        <v>0.33</v>
      </c>
      <c r="F635">
        <v>86</v>
      </c>
      <c r="G635" t="s">
        <v>861</v>
      </c>
      <c r="H635" s="8">
        <v>0.30069444444444438</v>
      </c>
      <c r="I635" s="8">
        <v>0.30486111111111108</v>
      </c>
      <c r="L635">
        <v>0.1</v>
      </c>
      <c r="M635">
        <v>0.1</v>
      </c>
      <c r="N635">
        <v>-0.23</v>
      </c>
      <c r="O635" t="s">
        <v>3374</v>
      </c>
      <c r="P635" t="s">
        <v>456</v>
      </c>
      <c r="Q635" t="s">
        <v>3375</v>
      </c>
      <c r="R635">
        <v>0</v>
      </c>
      <c r="S635">
        <v>0</v>
      </c>
      <c r="T635" s="10">
        <v>45.167710999999997</v>
      </c>
      <c r="U635" s="10">
        <v>5.7281950000000004</v>
      </c>
      <c r="AD635" t="s">
        <v>2733</v>
      </c>
      <c r="AE635" t="s">
        <v>2734</v>
      </c>
    </row>
    <row r="636" spans="1:31" x14ac:dyDescent="0.3">
      <c r="A636" s="7">
        <v>46287</v>
      </c>
      <c r="B636" s="8">
        <v>0.33333333333333331</v>
      </c>
      <c r="C636" s="8">
        <v>0.35416666666666669</v>
      </c>
      <c r="D636" s="8">
        <v>0</v>
      </c>
      <c r="E636" s="9">
        <v>0.5</v>
      </c>
      <c r="F636">
        <v>91</v>
      </c>
      <c r="G636" t="s">
        <v>971</v>
      </c>
      <c r="H636" s="8"/>
      <c r="I636" s="8"/>
      <c r="L636" s="9"/>
      <c r="M636" s="9"/>
      <c r="N636" s="9"/>
      <c r="O636" t="s">
        <v>1495</v>
      </c>
      <c r="P636" t="s">
        <v>261</v>
      </c>
      <c r="Q636" t="s">
        <v>261</v>
      </c>
      <c r="R636">
        <v>0</v>
      </c>
      <c r="S636">
        <v>0</v>
      </c>
      <c r="T636" s="10">
        <v>45.188276000000002</v>
      </c>
      <c r="U636" s="10">
        <v>5.7171810000000001</v>
      </c>
      <c r="AD636" t="s">
        <v>2733</v>
      </c>
      <c r="AE636" t="s">
        <v>2737</v>
      </c>
    </row>
    <row r="637" spans="1:31" x14ac:dyDescent="0.3">
      <c r="A637" s="7">
        <v>46287</v>
      </c>
      <c r="B637" s="8">
        <v>0.16666666666666671</v>
      </c>
      <c r="C637" s="8">
        <v>0.18055555555555561</v>
      </c>
      <c r="D637" s="8">
        <v>0</v>
      </c>
      <c r="E637" s="9">
        <v>0.33</v>
      </c>
      <c r="F637">
        <v>68</v>
      </c>
      <c r="G637" t="s">
        <v>948</v>
      </c>
      <c r="O637" t="s">
        <v>2841</v>
      </c>
      <c r="P637" t="s">
        <v>378</v>
      </c>
      <c r="Q637" t="s">
        <v>2842</v>
      </c>
      <c r="R637">
        <v>0</v>
      </c>
      <c r="S637">
        <v>0</v>
      </c>
      <c r="T637" s="10">
        <v>45.188785000000003</v>
      </c>
      <c r="U637" s="10">
        <v>5.7198960000000003</v>
      </c>
      <c r="AD637" t="s">
        <v>2733</v>
      </c>
      <c r="AE637" t="s">
        <v>2734</v>
      </c>
    </row>
    <row r="638" spans="1:31" x14ac:dyDescent="0.3">
      <c r="A638" s="7">
        <v>46287</v>
      </c>
      <c r="B638" s="8">
        <v>0.16666666666666671</v>
      </c>
      <c r="C638" s="8">
        <v>0.1736111111111111</v>
      </c>
      <c r="D638" s="8">
        <v>0</v>
      </c>
      <c r="E638" s="9">
        <v>0.17</v>
      </c>
      <c r="F638">
        <v>1000</v>
      </c>
      <c r="G638" t="s">
        <v>2803</v>
      </c>
      <c r="Q638" t="s">
        <v>3367</v>
      </c>
      <c r="R638">
        <v>0</v>
      </c>
      <c r="S638">
        <v>0</v>
      </c>
      <c r="T638" s="10">
        <v>45.215843</v>
      </c>
      <c r="U638" s="10">
        <v>5.6930630000000004</v>
      </c>
    </row>
    <row r="639" spans="1:31" x14ac:dyDescent="0.3">
      <c r="A639" s="7">
        <v>46287</v>
      </c>
      <c r="B639" s="8">
        <v>0.29166666666666669</v>
      </c>
      <c r="C639" s="8">
        <v>0.2986111111111111</v>
      </c>
      <c r="D639" s="8">
        <v>0</v>
      </c>
      <c r="E639" s="9">
        <v>0.17</v>
      </c>
      <c r="F639">
        <v>21</v>
      </c>
      <c r="G639" t="s">
        <v>2803</v>
      </c>
      <c r="Q639" t="s">
        <v>815</v>
      </c>
      <c r="R639">
        <v>0</v>
      </c>
      <c r="S639">
        <v>0</v>
      </c>
      <c r="T639" s="10">
        <v>45.191439000000003</v>
      </c>
      <c r="U639" s="10">
        <v>5.7271229999999997</v>
      </c>
    </row>
    <row r="640" spans="1:31" x14ac:dyDescent="0.3">
      <c r="A640" s="7">
        <v>46287</v>
      </c>
      <c r="B640" s="8">
        <v>0.18055555555555561</v>
      </c>
      <c r="C640" s="8">
        <v>0.22916666666666671</v>
      </c>
      <c r="D640" s="8">
        <v>0</v>
      </c>
      <c r="E640" s="9">
        <v>1.17</v>
      </c>
      <c r="F640">
        <v>65</v>
      </c>
      <c r="G640" t="s">
        <v>870</v>
      </c>
      <c r="H640" s="8">
        <v>0.45277777777777778</v>
      </c>
      <c r="I640" s="8">
        <v>0.48680555555555549</v>
      </c>
      <c r="L640" s="9">
        <v>0.82</v>
      </c>
      <c r="M640" s="9">
        <v>0.82</v>
      </c>
      <c r="N640" s="9">
        <v>-0.35</v>
      </c>
      <c r="O640" t="s">
        <v>1630</v>
      </c>
      <c r="P640" t="s">
        <v>3487</v>
      </c>
      <c r="Q640" t="s">
        <v>3487</v>
      </c>
      <c r="R640">
        <v>0</v>
      </c>
      <c r="S640">
        <v>0</v>
      </c>
      <c r="T640" s="10">
        <v>45.206525999999997</v>
      </c>
      <c r="U640" s="10">
        <v>5.3994530000000003</v>
      </c>
      <c r="AD640" t="s">
        <v>2733</v>
      </c>
      <c r="AE640" t="s">
        <v>2737</v>
      </c>
    </row>
    <row r="641" spans="1:31" x14ac:dyDescent="0.3">
      <c r="A641" s="7">
        <v>46287</v>
      </c>
      <c r="B641" s="8">
        <v>0.3125</v>
      </c>
      <c r="C641" s="8">
        <v>0.3263888888888889</v>
      </c>
      <c r="D641" s="8">
        <v>0</v>
      </c>
      <c r="E641" s="9">
        <v>0.33</v>
      </c>
      <c r="F641">
        <v>23</v>
      </c>
      <c r="G641" t="s">
        <v>957</v>
      </c>
      <c r="H641" s="8">
        <v>0.5493055555555556</v>
      </c>
      <c r="I641" s="8">
        <v>0.55347222222222225</v>
      </c>
      <c r="L641">
        <v>0.1</v>
      </c>
      <c r="M641">
        <v>0.1</v>
      </c>
      <c r="N641">
        <v>-0.23</v>
      </c>
      <c r="O641" t="s">
        <v>3380</v>
      </c>
      <c r="P641" t="s">
        <v>392</v>
      </c>
      <c r="Q641" t="s">
        <v>3381</v>
      </c>
      <c r="R641">
        <v>0</v>
      </c>
      <c r="S641">
        <v>0</v>
      </c>
      <c r="T641" s="10">
        <v>45.182749999999999</v>
      </c>
      <c r="U641" s="10">
        <v>5.7480070000000003</v>
      </c>
      <c r="AD641" t="s">
        <v>2733</v>
      </c>
      <c r="AE641" t="s">
        <v>2734</v>
      </c>
    </row>
    <row r="642" spans="1:31" x14ac:dyDescent="0.3">
      <c r="A642" s="7">
        <v>46287</v>
      </c>
      <c r="B642" s="8">
        <v>0.33333333333333331</v>
      </c>
      <c r="C642" s="8">
        <v>0.34722222222222221</v>
      </c>
      <c r="D642" s="8">
        <v>0</v>
      </c>
      <c r="E642" s="9">
        <v>0.33</v>
      </c>
      <c r="F642">
        <v>15</v>
      </c>
      <c r="G642" t="s">
        <v>956</v>
      </c>
      <c r="O642" t="s">
        <v>2165</v>
      </c>
      <c r="P642" t="s">
        <v>566</v>
      </c>
      <c r="Q642" t="s">
        <v>3492</v>
      </c>
      <c r="R642">
        <v>0</v>
      </c>
      <c r="S642">
        <v>0</v>
      </c>
      <c r="T642" s="10">
        <v>45.189936000000003</v>
      </c>
      <c r="U642" s="10">
        <v>5.7559290000000001</v>
      </c>
      <c r="AD642" t="s">
        <v>2733</v>
      </c>
      <c r="AE642" t="s">
        <v>2737</v>
      </c>
    </row>
    <row r="643" spans="1:31" x14ac:dyDescent="0.3">
      <c r="A643" s="7">
        <v>46287</v>
      </c>
      <c r="B643" s="8">
        <v>0.16666666666666671</v>
      </c>
      <c r="C643" s="8">
        <v>0.17708333333333329</v>
      </c>
      <c r="D643" s="8">
        <v>0</v>
      </c>
      <c r="E643" s="9">
        <v>0.25</v>
      </c>
      <c r="F643">
        <v>44</v>
      </c>
      <c r="G643" t="s">
        <v>865</v>
      </c>
      <c r="H643" s="8"/>
      <c r="I643" s="8"/>
      <c r="L643" s="9"/>
      <c r="M643" s="9"/>
      <c r="N643" s="9"/>
      <c r="O643" t="s">
        <v>3371</v>
      </c>
      <c r="P643" t="s">
        <v>99</v>
      </c>
      <c r="Q643" t="s">
        <v>3372</v>
      </c>
      <c r="R643">
        <v>0</v>
      </c>
      <c r="S643">
        <v>0</v>
      </c>
      <c r="T643" s="10">
        <v>45.188929999999999</v>
      </c>
      <c r="U643" s="10">
        <v>5.7123470000000003</v>
      </c>
      <c r="AD643" t="s">
        <v>2733</v>
      </c>
      <c r="AE643" t="s">
        <v>2734</v>
      </c>
    </row>
    <row r="644" spans="1:31" x14ac:dyDescent="0.3">
      <c r="A644" s="7">
        <v>46287</v>
      </c>
      <c r="B644" s="8">
        <v>0.45833333333333331</v>
      </c>
      <c r="C644" s="8">
        <v>0.48958333333333331</v>
      </c>
      <c r="D644" s="8">
        <v>0</v>
      </c>
      <c r="E644" s="9">
        <v>0.75</v>
      </c>
      <c r="F644">
        <v>23</v>
      </c>
      <c r="G644" t="s">
        <v>957</v>
      </c>
      <c r="H644" s="8">
        <v>0.37430555555555561</v>
      </c>
      <c r="I644" s="8">
        <v>0.37569444444444439</v>
      </c>
      <c r="J644" s="8">
        <v>0.37430555555555561</v>
      </c>
      <c r="L644">
        <v>0.03</v>
      </c>
      <c r="M644">
        <v>0.03</v>
      </c>
      <c r="N644">
        <v>-0.72</v>
      </c>
      <c r="O644" t="s">
        <v>1587</v>
      </c>
      <c r="P644" t="s">
        <v>157</v>
      </c>
      <c r="Q644" t="s">
        <v>3588</v>
      </c>
      <c r="R644">
        <v>0</v>
      </c>
      <c r="S644">
        <v>0</v>
      </c>
      <c r="T644" s="10">
        <v>45.199010000000001</v>
      </c>
      <c r="U644" s="10">
        <v>5.7367730000000003</v>
      </c>
      <c r="AD644" t="s">
        <v>2733</v>
      </c>
      <c r="AE644" t="s">
        <v>2737</v>
      </c>
    </row>
    <row r="645" spans="1:31" x14ac:dyDescent="0.3">
      <c r="A645" s="7">
        <v>46287</v>
      </c>
      <c r="B645" s="8">
        <v>0.28125</v>
      </c>
      <c r="C645" s="8">
        <v>0.2951388888888889</v>
      </c>
      <c r="D645" s="8">
        <v>0</v>
      </c>
      <c r="E645" s="9">
        <v>0.33</v>
      </c>
      <c r="F645">
        <v>66</v>
      </c>
      <c r="G645" t="s">
        <v>900</v>
      </c>
      <c r="O645" t="s">
        <v>3493</v>
      </c>
      <c r="P645" t="s">
        <v>295</v>
      </c>
      <c r="Q645" t="s">
        <v>3494</v>
      </c>
      <c r="R645">
        <v>0</v>
      </c>
      <c r="S645">
        <v>0</v>
      </c>
      <c r="T645" s="10">
        <v>45.240087000000003</v>
      </c>
      <c r="U645" s="10">
        <v>5.6822749999999997</v>
      </c>
      <c r="AD645" t="s">
        <v>2733</v>
      </c>
      <c r="AE645" t="s">
        <v>2734</v>
      </c>
    </row>
    <row r="646" spans="1:31" x14ac:dyDescent="0.3">
      <c r="A646" s="7">
        <v>46287</v>
      </c>
      <c r="B646" s="8">
        <v>0.16666666666666671</v>
      </c>
      <c r="C646" s="8">
        <v>0.1736111111111111</v>
      </c>
      <c r="D646" s="8">
        <v>0</v>
      </c>
      <c r="E646" s="9">
        <v>0.17</v>
      </c>
      <c r="F646">
        <v>91</v>
      </c>
      <c r="G646" t="s">
        <v>971</v>
      </c>
      <c r="H646" s="8"/>
      <c r="I646" s="8"/>
      <c r="L646" s="9"/>
      <c r="M646" s="9"/>
      <c r="N646" s="9"/>
      <c r="O646" t="s">
        <v>3488</v>
      </c>
      <c r="P646" t="s">
        <v>97</v>
      </c>
      <c r="Q646" t="s">
        <v>3489</v>
      </c>
      <c r="R646">
        <v>0</v>
      </c>
      <c r="S646">
        <v>0</v>
      </c>
      <c r="T646" s="10">
        <v>45.190018000000002</v>
      </c>
      <c r="U646" s="10">
        <v>5.728173</v>
      </c>
      <c r="AD646" t="s">
        <v>2733</v>
      </c>
      <c r="AE646" t="s">
        <v>2734</v>
      </c>
    </row>
    <row r="647" spans="1:31" x14ac:dyDescent="0.3">
      <c r="A647" s="7">
        <v>46287</v>
      </c>
      <c r="B647" s="8">
        <v>0.16666666666666671</v>
      </c>
      <c r="C647" s="8">
        <v>0.18055555555555561</v>
      </c>
      <c r="D647" s="8">
        <v>0</v>
      </c>
      <c r="E647" s="9">
        <v>0.33</v>
      </c>
      <c r="F647">
        <v>75</v>
      </c>
      <c r="G647" t="s">
        <v>970</v>
      </c>
      <c r="O647" t="s">
        <v>2862</v>
      </c>
      <c r="P647" t="s">
        <v>613</v>
      </c>
      <c r="Q647" t="s">
        <v>2863</v>
      </c>
      <c r="R647">
        <v>0</v>
      </c>
      <c r="S647">
        <v>0</v>
      </c>
      <c r="T647" s="10">
        <v>45.180928000000002</v>
      </c>
      <c r="U647" s="10">
        <v>5.7068519999999996</v>
      </c>
      <c r="AD647" t="s">
        <v>2733</v>
      </c>
      <c r="AE647" t="s">
        <v>2734</v>
      </c>
    </row>
    <row r="648" spans="1:31" x14ac:dyDescent="0.3">
      <c r="A648" s="7">
        <v>46287</v>
      </c>
      <c r="B648" s="8">
        <v>0.33333333333333331</v>
      </c>
      <c r="C648" s="8">
        <v>0.37847222222222221</v>
      </c>
      <c r="D648" s="8">
        <v>0</v>
      </c>
      <c r="E648" s="9">
        <v>1.08</v>
      </c>
      <c r="F648">
        <v>20</v>
      </c>
      <c r="G648" t="s">
        <v>950</v>
      </c>
      <c r="O648" t="s">
        <v>1334</v>
      </c>
      <c r="P648" t="s">
        <v>711</v>
      </c>
      <c r="Q648" t="s">
        <v>711</v>
      </c>
      <c r="R648">
        <v>0</v>
      </c>
      <c r="S648">
        <v>0</v>
      </c>
      <c r="T648" s="10">
        <v>45.188094</v>
      </c>
      <c r="U648" s="10">
        <v>5.7140089999999999</v>
      </c>
      <c r="AD648" t="s">
        <v>2733</v>
      </c>
      <c r="AE648" t="s">
        <v>2737</v>
      </c>
    </row>
    <row r="649" spans="1:31" x14ac:dyDescent="0.3">
      <c r="A649" s="7">
        <v>46287</v>
      </c>
      <c r="B649" s="8">
        <v>0.33333333333333331</v>
      </c>
      <c r="C649" s="8">
        <v>0.35416666666666669</v>
      </c>
      <c r="D649" s="8">
        <v>0</v>
      </c>
      <c r="E649" s="9">
        <v>0.5</v>
      </c>
      <c r="F649">
        <v>101</v>
      </c>
      <c r="G649" t="s">
        <v>945</v>
      </c>
      <c r="O649" t="s">
        <v>1662</v>
      </c>
      <c r="P649" t="s">
        <v>707</v>
      </c>
      <c r="Q649" t="s">
        <v>707</v>
      </c>
      <c r="R649">
        <v>0</v>
      </c>
      <c r="S649">
        <v>0</v>
      </c>
      <c r="T649" s="10">
        <v>45.179850000000002</v>
      </c>
      <c r="U649" s="10">
        <v>5.7073270000000003</v>
      </c>
      <c r="AD649" t="s">
        <v>2733</v>
      </c>
      <c r="AE649" t="s">
        <v>2737</v>
      </c>
    </row>
    <row r="650" spans="1:31" x14ac:dyDescent="0.3">
      <c r="A650" s="7">
        <v>46287</v>
      </c>
      <c r="B650" s="8">
        <v>0.16666666666666671</v>
      </c>
      <c r="C650" s="8">
        <v>0.18055555555555561</v>
      </c>
      <c r="D650" s="8">
        <v>0</v>
      </c>
      <c r="E650" s="9">
        <v>0.33</v>
      </c>
      <c r="F650">
        <v>18</v>
      </c>
      <c r="G650" t="s">
        <v>2826</v>
      </c>
      <c r="H650" s="8">
        <v>0.2</v>
      </c>
      <c r="I650" s="8">
        <v>0.2069444444444444</v>
      </c>
      <c r="L650">
        <v>0.17</v>
      </c>
      <c r="M650">
        <v>0.17</v>
      </c>
      <c r="N650">
        <v>-0.17</v>
      </c>
      <c r="O650" t="s">
        <v>3500</v>
      </c>
      <c r="P650" t="s">
        <v>57</v>
      </c>
      <c r="Q650" t="s">
        <v>3501</v>
      </c>
      <c r="R650">
        <v>0</v>
      </c>
      <c r="S650">
        <v>0</v>
      </c>
      <c r="T650" s="10">
        <v>45.187589000000003</v>
      </c>
      <c r="U650" s="10">
        <v>5.7230420000000004</v>
      </c>
      <c r="AD650" t="s">
        <v>2733</v>
      </c>
      <c r="AE650" t="s">
        <v>2734</v>
      </c>
    </row>
    <row r="651" spans="1:31" x14ac:dyDescent="0.3">
      <c r="A651" s="7">
        <v>46287</v>
      </c>
      <c r="B651" s="8">
        <v>0.16666666666666671</v>
      </c>
      <c r="C651" s="8">
        <v>0.1736111111111111</v>
      </c>
      <c r="D651" s="8">
        <v>0</v>
      </c>
      <c r="E651" s="9">
        <v>0.17</v>
      </c>
      <c r="F651">
        <v>46</v>
      </c>
      <c r="G651" t="s">
        <v>963</v>
      </c>
      <c r="O651" t="s">
        <v>3382</v>
      </c>
      <c r="P651" t="s">
        <v>712</v>
      </c>
      <c r="Q651" t="s">
        <v>3383</v>
      </c>
      <c r="R651">
        <v>0</v>
      </c>
      <c r="S651">
        <v>0</v>
      </c>
      <c r="T651" s="10">
        <v>45.189543999999998</v>
      </c>
      <c r="U651" s="10">
        <v>5.6851929999999999</v>
      </c>
      <c r="AD651" t="s">
        <v>2733</v>
      </c>
      <c r="AE651" t="s">
        <v>2734</v>
      </c>
    </row>
    <row r="652" spans="1:31" x14ac:dyDescent="0.3">
      <c r="A652" s="7">
        <v>46287</v>
      </c>
      <c r="B652" s="8">
        <v>0.33333333333333331</v>
      </c>
      <c r="C652" s="8">
        <v>0.37847222222222221</v>
      </c>
      <c r="D652" s="8">
        <v>0</v>
      </c>
      <c r="E652" s="9">
        <v>1.08</v>
      </c>
      <c r="F652">
        <v>74</v>
      </c>
      <c r="G652" t="s">
        <v>892</v>
      </c>
      <c r="O652" t="s">
        <v>1275</v>
      </c>
      <c r="P652" t="s">
        <v>209</v>
      </c>
      <c r="Q652" t="s">
        <v>209</v>
      </c>
      <c r="R652">
        <v>0</v>
      </c>
      <c r="S652">
        <v>0</v>
      </c>
      <c r="T652" s="10">
        <v>45.194781999999996</v>
      </c>
      <c r="U652" s="10">
        <v>5.7142739999999996</v>
      </c>
      <c r="AD652" t="s">
        <v>2733</v>
      </c>
      <c r="AE652" t="s">
        <v>2737</v>
      </c>
    </row>
    <row r="653" spans="1:31" x14ac:dyDescent="0.3">
      <c r="A653" s="7">
        <v>46287</v>
      </c>
      <c r="B653" s="8">
        <v>0.33333333333333331</v>
      </c>
      <c r="C653" s="8">
        <v>0.4513888888888889</v>
      </c>
      <c r="D653" s="8">
        <v>0</v>
      </c>
      <c r="E653" s="9">
        <v>2.83</v>
      </c>
      <c r="F653">
        <v>302</v>
      </c>
      <c r="G653" t="s">
        <v>947</v>
      </c>
      <c r="O653" t="s">
        <v>1225</v>
      </c>
      <c r="P653" t="s">
        <v>3505</v>
      </c>
      <c r="Q653" t="s">
        <v>475</v>
      </c>
      <c r="R653">
        <v>0</v>
      </c>
      <c r="S653">
        <v>0</v>
      </c>
      <c r="T653" s="10">
        <v>45.363641999999999</v>
      </c>
      <c r="U653" s="10">
        <v>5.590662</v>
      </c>
      <c r="AD653" t="s">
        <v>2733</v>
      </c>
      <c r="AE653" t="s">
        <v>2737</v>
      </c>
    </row>
    <row r="654" spans="1:31" x14ac:dyDescent="0.3">
      <c r="A654" s="7">
        <v>46287</v>
      </c>
      <c r="B654" s="8">
        <v>0.16666666666666671</v>
      </c>
      <c r="C654" s="8">
        <v>0.1736111111111111</v>
      </c>
      <c r="D654" s="8">
        <v>0</v>
      </c>
      <c r="E654" s="9">
        <v>0.17</v>
      </c>
      <c r="F654">
        <v>29</v>
      </c>
      <c r="G654" t="s">
        <v>859</v>
      </c>
      <c r="H654" s="8"/>
      <c r="I654" s="8"/>
      <c r="L654" s="9"/>
      <c r="M654" s="9"/>
      <c r="N654" s="9"/>
      <c r="O654" t="s">
        <v>3387</v>
      </c>
      <c r="P654" t="s">
        <v>168</v>
      </c>
      <c r="Q654" t="s">
        <v>3388</v>
      </c>
      <c r="R654">
        <v>0</v>
      </c>
      <c r="S654">
        <v>0</v>
      </c>
      <c r="T654" s="10">
        <v>45.191439000000003</v>
      </c>
      <c r="U654" s="10">
        <v>5.7271229999999997</v>
      </c>
      <c r="AD654" t="s">
        <v>2733</v>
      </c>
      <c r="AE654" t="s">
        <v>2734</v>
      </c>
    </row>
    <row r="655" spans="1:31" x14ac:dyDescent="0.3">
      <c r="A655" s="7">
        <v>46287</v>
      </c>
      <c r="B655" s="8">
        <v>0.33333333333333331</v>
      </c>
      <c r="C655" s="8">
        <v>0.3888888888888889</v>
      </c>
      <c r="D655" s="8">
        <v>0</v>
      </c>
      <c r="E655" s="9">
        <v>1.33</v>
      </c>
      <c r="F655">
        <v>62</v>
      </c>
      <c r="G655" t="s">
        <v>917</v>
      </c>
      <c r="O655" t="s">
        <v>1775</v>
      </c>
      <c r="P655" t="s">
        <v>771</v>
      </c>
      <c r="Q655" t="s">
        <v>771</v>
      </c>
      <c r="R655">
        <v>0</v>
      </c>
      <c r="S655">
        <v>0</v>
      </c>
      <c r="T655" s="10">
        <v>45.352257000000002</v>
      </c>
      <c r="U655" s="10">
        <v>5.5066280000000001</v>
      </c>
      <c r="AD655" t="s">
        <v>2733</v>
      </c>
      <c r="AE655" t="s">
        <v>2737</v>
      </c>
    </row>
    <row r="656" spans="1:31" x14ac:dyDescent="0.3">
      <c r="A656" s="7">
        <v>46287</v>
      </c>
      <c r="B656" s="8">
        <v>0.16666666666666671</v>
      </c>
      <c r="C656" s="8">
        <v>0.18055555555555561</v>
      </c>
      <c r="D656" s="8">
        <v>0</v>
      </c>
      <c r="E656" s="9">
        <v>0.33</v>
      </c>
      <c r="F656">
        <v>76</v>
      </c>
      <c r="G656" t="s">
        <v>863</v>
      </c>
      <c r="H656" s="8"/>
      <c r="I656" s="8"/>
      <c r="L656" s="9"/>
      <c r="M656" s="9"/>
      <c r="N656" s="9"/>
      <c r="O656" t="s">
        <v>3391</v>
      </c>
      <c r="P656" t="s">
        <v>182</v>
      </c>
      <c r="Q656" t="s">
        <v>3392</v>
      </c>
      <c r="R656">
        <v>0</v>
      </c>
      <c r="S656">
        <v>0</v>
      </c>
      <c r="T656" s="10">
        <v>45.192013000000003</v>
      </c>
      <c r="U656" s="10">
        <v>5.7196360000000004</v>
      </c>
      <c r="AD656" t="s">
        <v>2733</v>
      </c>
      <c r="AE656" t="s">
        <v>2734</v>
      </c>
    </row>
    <row r="657" spans="1:31" x14ac:dyDescent="0.3">
      <c r="A657" s="7">
        <v>46287</v>
      </c>
      <c r="B657" s="8">
        <v>0.33333333333333331</v>
      </c>
      <c r="C657" s="8">
        <v>0.34722222222222221</v>
      </c>
      <c r="D657" s="8">
        <v>0</v>
      </c>
      <c r="E657" s="9">
        <v>0.33</v>
      </c>
      <c r="F657">
        <v>86</v>
      </c>
      <c r="G657" t="s">
        <v>861</v>
      </c>
      <c r="H657" s="8">
        <v>0.24305555555555561</v>
      </c>
      <c r="I657" s="8">
        <v>0.25833333333333341</v>
      </c>
      <c r="L657">
        <v>0.37</v>
      </c>
      <c r="M657">
        <v>0.37</v>
      </c>
      <c r="N657">
        <v>0.03</v>
      </c>
      <c r="O657" t="s">
        <v>868</v>
      </c>
      <c r="P657" t="s">
        <v>826</v>
      </c>
      <c r="Q657" t="s">
        <v>826</v>
      </c>
      <c r="R657">
        <v>0</v>
      </c>
      <c r="S657">
        <v>0</v>
      </c>
      <c r="T657" s="10">
        <v>45.185786999999998</v>
      </c>
      <c r="U657" s="10">
        <v>5.7279049999999998</v>
      </c>
      <c r="AD657" t="s">
        <v>2733</v>
      </c>
      <c r="AE657" t="s">
        <v>2737</v>
      </c>
    </row>
    <row r="658" spans="1:31" x14ac:dyDescent="0.3">
      <c r="A658" s="7">
        <v>46287</v>
      </c>
      <c r="B658" s="8">
        <v>0.25</v>
      </c>
      <c r="C658" s="8">
        <v>0.26041666666666669</v>
      </c>
      <c r="D658" s="8">
        <v>0</v>
      </c>
      <c r="E658" s="9">
        <v>0.25</v>
      </c>
      <c r="F658">
        <v>68</v>
      </c>
      <c r="G658" t="s">
        <v>948</v>
      </c>
      <c r="H658" s="8"/>
      <c r="I658" s="8"/>
      <c r="L658" s="9"/>
      <c r="M658" s="9"/>
      <c r="N658" s="9"/>
      <c r="O658" t="s">
        <v>3496</v>
      </c>
      <c r="P658" t="s">
        <v>666</v>
      </c>
      <c r="Q658" t="s">
        <v>3497</v>
      </c>
      <c r="R658">
        <v>0</v>
      </c>
      <c r="S658">
        <v>0</v>
      </c>
      <c r="T658" s="10">
        <v>45.178390999999998</v>
      </c>
      <c r="U658" s="10">
        <v>5.7375129999999999</v>
      </c>
      <c r="AD658" t="s">
        <v>2733</v>
      </c>
      <c r="AE658" t="s">
        <v>2734</v>
      </c>
    </row>
    <row r="659" spans="1:31" x14ac:dyDescent="0.3">
      <c r="A659" s="7">
        <v>46287</v>
      </c>
      <c r="B659" s="8">
        <v>0.33333333333333331</v>
      </c>
      <c r="C659" s="8">
        <v>0.34722222222222221</v>
      </c>
      <c r="D659" s="8">
        <v>0</v>
      </c>
      <c r="E659" s="9">
        <v>0.33</v>
      </c>
      <c r="F659">
        <v>86</v>
      </c>
      <c r="G659" t="s">
        <v>861</v>
      </c>
      <c r="H659" s="8">
        <v>0.35625000000000001</v>
      </c>
      <c r="I659" s="8">
        <v>0.37291666666666667</v>
      </c>
      <c r="L659">
        <v>0.4</v>
      </c>
      <c r="M659">
        <v>0.4</v>
      </c>
      <c r="N659">
        <v>7.0000000000000007E-2</v>
      </c>
      <c r="O659" t="s">
        <v>2051</v>
      </c>
      <c r="P659" t="s">
        <v>369</v>
      </c>
      <c r="Q659" t="s">
        <v>3589</v>
      </c>
      <c r="R659">
        <v>0</v>
      </c>
      <c r="S659">
        <v>0</v>
      </c>
      <c r="T659" s="10">
        <v>45.191803</v>
      </c>
      <c r="U659" s="10">
        <v>5.73027</v>
      </c>
      <c r="AD659" t="s">
        <v>2733</v>
      </c>
      <c r="AE659" t="s">
        <v>2737</v>
      </c>
    </row>
    <row r="660" spans="1:31" x14ac:dyDescent="0.3">
      <c r="A660" s="7">
        <v>46287</v>
      </c>
      <c r="B660" s="8">
        <v>0.33333333333333331</v>
      </c>
      <c r="C660" s="8">
        <v>0.37847222222222221</v>
      </c>
      <c r="D660" s="8">
        <v>0</v>
      </c>
      <c r="E660" s="9">
        <v>1.08</v>
      </c>
      <c r="F660">
        <v>20</v>
      </c>
      <c r="G660" t="s">
        <v>950</v>
      </c>
      <c r="O660" t="s">
        <v>2510</v>
      </c>
      <c r="P660" t="s">
        <v>115</v>
      </c>
      <c r="Q660" t="s">
        <v>115</v>
      </c>
      <c r="R660">
        <v>0</v>
      </c>
      <c r="S660">
        <v>0</v>
      </c>
      <c r="T660" s="10">
        <v>45.190648000000003</v>
      </c>
      <c r="U660" s="10">
        <v>5.7227129999999997</v>
      </c>
      <c r="AD660" t="s">
        <v>2733</v>
      </c>
      <c r="AE660" t="s">
        <v>2737</v>
      </c>
    </row>
    <row r="661" spans="1:31" x14ac:dyDescent="0.3">
      <c r="A661" s="7">
        <v>46287</v>
      </c>
      <c r="B661" s="8">
        <v>0.20833333333333329</v>
      </c>
      <c r="C661" s="8">
        <v>0.22222222222222221</v>
      </c>
      <c r="D661" s="8">
        <v>0</v>
      </c>
      <c r="E661" s="9">
        <v>0.33</v>
      </c>
      <c r="F661">
        <v>39</v>
      </c>
      <c r="G661" t="s">
        <v>961</v>
      </c>
      <c r="H661" s="8">
        <v>0.39861111111111108</v>
      </c>
      <c r="I661" s="8">
        <v>0.59097222222222223</v>
      </c>
      <c r="L661">
        <v>4.62</v>
      </c>
      <c r="M661">
        <v>4.62</v>
      </c>
      <c r="N661">
        <v>4.28</v>
      </c>
      <c r="O661" t="s">
        <v>3395</v>
      </c>
      <c r="P661" t="s">
        <v>523</v>
      </c>
      <c r="Q661" t="s">
        <v>3396</v>
      </c>
      <c r="R661">
        <v>1</v>
      </c>
      <c r="S661">
        <v>0</v>
      </c>
      <c r="T661" s="10">
        <v>45.165317999999999</v>
      </c>
      <c r="U661" s="10">
        <v>5.7205139999999997</v>
      </c>
      <c r="AD661" t="s">
        <v>2733</v>
      </c>
      <c r="AE661" t="s">
        <v>2734</v>
      </c>
    </row>
    <row r="662" spans="1:31" x14ac:dyDescent="0.3">
      <c r="A662" s="7">
        <v>46287</v>
      </c>
      <c r="B662" s="8">
        <v>0.33333333333333331</v>
      </c>
      <c r="C662" s="8">
        <v>0.375</v>
      </c>
      <c r="D662" s="8">
        <v>0</v>
      </c>
      <c r="E662" s="9">
        <v>1</v>
      </c>
      <c r="F662">
        <v>56</v>
      </c>
      <c r="G662" t="s">
        <v>966</v>
      </c>
      <c r="H662" s="8">
        <v>0.19305555555555559</v>
      </c>
      <c r="I662" s="8">
        <v>0.2361111111111111</v>
      </c>
      <c r="L662">
        <v>1.03</v>
      </c>
      <c r="M662">
        <v>1</v>
      </c>
      <c r="N662">
        <v>0.03</v>
      </c>
      <c r="O662" t="s">
        <v>1215</v>
      </c>
      <c r="P662" t="s">
        <v>280</v>
      </c>
      <c r="Q662" t="s">
        <v>3502</v>
      </c>
      <c r="R662">
        <v>0</v>
      </c>
      <c r="S662">
        <v>0</v>
      </c>
      <c r="T662" s="10">
        <v>45.300490000000003</v>
      </c>
      <c r="U662" s="10">
        <v>5.4865740000000001</v>
      </c>
      <c r="AD662" t="s">
        <v>2733</v>
      </c>
      <c r="AE662" t="s">
        <v>2737</v>
      </c>
    </row>
    <row r="663" spans="1:31" x14ac:dyDescent="0.3">
      <c r="A663" s="7">
        <v>46287</v>
      </c>
      <c r="B663" s="8">
        <v>0.16666666666666671</v>
      </c>
      <c r="C663" s="8">
        <v>0.18055555555555561</v>
      </c>
      <c r="D663" s="8">
        <v>0</v>
      </c>
      <c r="E663" s="9">
        <v>0.33</v>
      </c>
      <c r="F663">
        <v>43</v>
      </c>
      <c r="G663" t="s">
        <v>849</v>
      </c>
      <c r="O663" t="s">
        <v>2882</v>
      </c>
      <c r="P663" t="s">
        <v>718</v>
      </c>
      <c r="Q663" t="s">
        <v>2883</v>
      </c>
      <c r="R663">
        <v>0</v>
      </c>
      <c r="S663">
        <v>0</v>
      </c>
      <c r="T663" s="10">
        <v>45.244853999999997</v>
      </c>
      <c r="U663" s="10">
        <v>5.6734859999999996</v>
      </c>
      <c r="AD663" t="s">
        <v>2733</v>
      </c>
      <c r="AE663" t="s">
        <v>2734</v>
      </c>
    </row>
    <row r="664" spans="1:31" x14ac:dyDescent="0.3">
      <c r="A664" s="7">
        <v>46287</v>
      </c>
      <c r="B664" s="8">
        <v>0.21527777777777779</v>
      </c>
      <c r="C664" s="8">
        <v>0.23958333333333329</v>
      </c>
      <c r="D664" s="8">
        <v>0</v>
      </c>
      <c r="E664" s="9">
        <v>0.57999999999999996</v>
      </c>
      <c r="F664">
        <v>13</v>
      </c>
      <c r="G664" t="s">
        <v>2730</v>
      </c>
      <c r="H664" s="8"/>
      <c r="I664" s="8"/>
      <c r="L664" s="9"/>
      <c r="M664" s="9"/>
      <c r="N664" s="9"/>
      <c r="O664" t="s">
        <v>3503</v>
      </c>
      <c r="P664" t="s">
        <v>608</v>
      </c>
      <c r="Q664" t="s">
        <v>3504</v>
      </c>
      <c r="R664">
        <v>0</v>
      </c>
      <c r="S664">
        <v>0</v>
      </c>
      <c r="T664" s="10">
        <v>45.206507999999999</v>
      </c>
      <c r="U664" s="10">
        <v>5.662909</v>
      </c>
      <c r="AD664" t="s">
        <v>2733</v>
      </c>
      <c r="AE664" t="s">
        <v>2734</v>
      </c>
    </row>
    <row r="665" spans="1:31" x14ac:dyDescent="0.3">
      <c r="A665" s="7">
        <v>46287</v>
      </c>
      <c r="B665" s="8">
        <v>0.16666666666666671</v>
      </c>
      <c r="C665" s="8">
        <v>0.18055555555555561</v>
      </c>
      <c r="D665" s="8">
        <v>0</v>
      </c>
      <c r="E665" s="9">
        <v>0.33</v>
      </c>
      <c r="F665">
        <v>76</v>
      </c>
      <c r="G665" t="s">
        <v>863</v>
      </c>
      <c r="H665" s="8"/>
      <c r="I665" s="8"/>
      <c r="L665" s="9"/>
      <c r="M665" s="9"/>
      <c r="N665" s="9"/>
      <c r="O665" t="s">
        <v>2878</v>
      </c>
      <c r="P665" t="s">
        <v>592</v>
      </c>
      <c r="Q665" t="s">
        <v>2879</v>
      </c>
      <c r="R665">
        <v>0</v>
      </c>
      <c r="S665">
        <v>0</v>
      </c>
      <c r="T665" s="10">
        <v>45.191043000000001</v>
      </c>
      <c r="U665" s="10">
        <v>5.7160380000000002</v>
      </c>
      <c r="AD665" t="s">
        <v>2733</v>
      </c>
      <c r="AE665" t="s">
        <v>2734</v>
      </c>
    </row>
    <row r="666" spans="1:31" x14ac:dyDescent="0.3">
      <c r="A666" s="7">
        <v>46287</v>
      </c>
      <c r="B666" s="8">
        <v>0.19791666666666671</v>
      </c>
      <c r="C666" s="8">
        <v>0.21180555555555561</v>
      </c>
      <c r="D666" s="8">
        <v>0</v>
      </c>
      <c r="E666" s="9">
        <v>0.33</v>
      </c>
      <c r="F666">
        <v>14</v>
      </c>
      <c r="G666" t="s">
        <v>959</v>
      </c>
      <c r="O666" t="s">
        <v>2887</v>
      </c>
      <c r="P666" t="s">
        <v>355</v>
      </c>
      <c r="Q666" t="s">
        <v>2888</v>
      </c>
      <c r="R666">
        <v>0</v>
      </c>
      <c r="S666">
        <v>0</v>
      </c>
      <c r="T666" s="10">
        <v>45.212302999999999</v>
      </c>
      <c r="U666" s="10">
        <v>5.7928930000000003</v>
      </c>
      <c r="AD666" t="s">
        <v>2733</v>
      </c>
      <c r="AE666" t="s">
        <v>2734</v>
      </c>
    </row>
    <row r="667" spans="1:31" x14ac:dyDescent="0.3">
      <c r="A667" s="7">
        <v>46287</v>
      </c>
      <c r="B667" s="8">
        <v>0.16666666666666671</v>
      </c>
      <c r="C667" s="8">
        <v>0.18055555555555561</v>
      </c>
      <c r="D667" s="8">
        <v>0</v>
      </c>
      <c r="E667" s="9">
        <v>0.33</v>
      </c>
      <c r="F667">
        <v>100</v>
      </c>
      <c r="G667" t="s">
        <v>967</v>
      </c>
      <c r="H667" s="8">
        <v>0.2215277777777778</v>
      </c>
      <c r="I667" s="8">
        <v>0.2270833333333333</v>
      </c>
      <c r="L667">
        <v>0.13</v>
      </c>
      <c r="M667">
        <v>0.13</v>
      </c>
      <c r="N667">
        <v>-0.2</v>
      </c>
      <c r="O667" t="s">
        <v>3490</v>
      </c>
      <c r="P667" t="s">
        <v>155</v>
      </c>
      <c r="Q667" t="s">
        <v>3491</v>
      </c>
      <c r="R667">
        <v>0</v>
      </c>
      <c r="S667">
        <v>0</v>
      </c>
      <c r="T667" s="10">
        <v>45.187305000000002</v>
      </c>
      <c r="U667" s="10">
        <v>5.7191090000000004</v>
      </c>
      <c r="AD667" t="s">
        <v>2733</v>
      </c>
      <c r="AE667" t="s">
        <v>2734</v>
      </c>
    </row>
    <row r="668" spans="1:31" x14ac:dyDescent="0.3">
      <c r="A668" s="7">
        <v>46287</v>
      </c>
      <c r="B668" s="8">
        <v>0.16666666666666671</v>
      </c>
      <c r="C668" s="8">
        <v>0.1736111111111111</v>
      </c>
      <c r="D668" s="8">
        <v>0</v>
      </c>
      <c r="E668" s="9">
        <v>0.17</v>
      </c>
      <c r="F668">
        <v>16</v>
      </c>
      <c r="G668" t="s">
        <v>853</v>
      </c>
      <c r="O668" t="s">
        <v>3013</v>
      </c>
      <c r="P668" t="s">
        <v>578</v>
      </c>
      <c r="Q668" t="s">
        <v>3014</v>
      </c>
      <c r="R668">
        <v>0</v>
      </c>
      <c r="S668">
        <v>0</v>
      </c>
      <c r="T668" s="10">
        <v>45.183777999999997</v>
      </c>
      <c r="U668" s="10">
        <v>5.7115169999999997</v>
      </c>
      <c r="AD668" t="s">
        <v>2733</v>
      </c>
      <c r="AE668" t="s">
        <v>2734</v>
      </c>
    </row>
    <row r="669" spans="1:31" x14ac:dyDescent="0.3">
      <c r="A669" s="7">
        <v>46287</v>
      </c>
      <c r="B669" s="8">
        <v>0.33333333333333331</v>
      </c>
      <c r="C669" s="8">
        <v>0.37847222222222221</v>
      </c>
      <c r="D669" s="8">
        <v>0</v>
      </c>
      <c r="E669" s="9">
        <v>1.08</v>
      </c>
      <c r="F669">
        <v>40</v>
      </c>
      <c r="G669" t="s">
        <v>960</v>
      </c>
      <c r="H669" s="8"/>
      <c r="I669" s="8"/>
      <c r="J669" s="8"/>
      <c r="L669" s="9"/>
      <c r="M669" s="9"/>
      <c r="N669" s="9"/>
      <c r="O669" t="s">
        <v>2130</v>
      </c>
      <c r="P669" t="s">
        <v>232</v>
      </c>
      <c r="Q669" t="s">
        <v>3511</v>
      </c>
      <c r="R669">
        <v>0</v>
      </c>
      <c r="S669">
        <v>0</v>
      </c>
      <c r="T669" s="10">
        <v>45.179060999999997</v>
      </c>
      <c r="U669" s="10">
        <v>5.7056240000000003</v>
      </c>
      <c r="AD669" t="s">
        <v>2733</v>
      </c>
      <c r="AE669" t="s">
        <v>2737</v>
      </c>
    </row>
    <row r="670" spans="1:31" x14ac:dyDescent="0.3">
      <c r="A670" s="7">
        <v>46287</v>
      </c>
      <c r="B670" s="8">
        <v>0.16666666666666671</v>
      </c>
      <c r="C670" s="8">
        <v>0.18055555555555561</v>
      </c>
      <c r="D670" s="8">
        <v>0</v>
      </c>
      <c r="E670" s="9">
        <v>0.33</v>
      </c>
      <c r="F670">
        <v>66</v>
      </c>
      <c r="G670" t="s">
        <v>900</v>
      </c>
      <c r="O670" t="s">
        <v>3509</v>
      </c>
      <c r="P670" t="s">
        <v>698</v>
      </c>
      <c r="Q670" t="s">
        <v>3510</v>
      </c>
      <c r="R670">
        <v>0</v>
      </c>
      <c r="S670">
        <v>0</v>
      </c>
      <c r="T670" s="10">
        <v>45.220844</v>
      </c>
      <c r="U670" s="10">
        <v>5.6904969999999997</v>
      </c>
      <c r="AD670" t="s">
        <v>2733</v>
      </c>
      <c r="AE670" t="s">
        <v>2734</v>
      </c>
    </row>
    <row r="671" spans="1:31" x14ac:dyDescent="0.3">
      <c r="A671" s="7">
        <v>46287</v>
      </c>
      <c r="B671" s="8">
        <v>0.33333333333333331</v>
      </c>
      <c r="C671" s="8">
        <v>0.35416666666666669</v>
      </c>
      <c r="D671" s="8">
        <v>0</v>
      </c>
      <c r="E671" s="9">
        <v>0.5</v>
      </c>
      <c r="F671">
        <v>46</v>
      </c>
      <c r="G671" t="s">
        <v>963</v>
      </c>
      <c r="O671" t="s">
        <v>1568</v>
      </c>
      <c r="P671" t="s">
        <v>462</v>
      </c>
      <c r="Q671" t="s">
        <v>3506</v>
      </c>
      <c r="R671">
        <v>0</v>
      </c>
      <c r="S671">
        <v>0</v>
      </c>
      <c r="T671" s="10">
        <v>45.184040000000003</v>
      </c>
      <c r="U671" s="10">
        <v>5.7121500000000003</v>
      </c>
      <c r="AD671" t="s">
        <v>2733</v>
      </c>
      <c r="AE671" t="s">
        <v>2737</v>
      </c>
    </row>
    <row r="672" spans="1:31" x14ac:dyDescent="0.3">
      <c r="A672" s="7">
        <v>46287</v>
      </c>
      <c r="B672" s="8">
        <v>0.2638888888888889</v>
      </c>
      <c r="C672" s="8">
        <v>0.33333333333333331</v>
      </c>
      <c r="D672" s="8">
        <v>0</v>
      </c>
      <c r="E672" s="9">
        <v>1.67</v>
      </c>
      <c r="F672">
        <v>50</v>
      </c>
      <c r="G672" t="s">
        <v>879</v>
      </c>
      <c r="H672" s="8">
        <v>0.33402777777777781</v>
      </c>
      <c r="I672" s="8">
        <v>0.41875000000000001</v>
      </c>
      <c r="L672">
        <v>2.0299999999999998</v>
      </c>
      <c r="M672">
        <v>2.0299999999999998</v>
      </c>
      <c r="N672">
        <v>0.37</v>
      </c>
      <c r="O672" t="s">
        <v>1571</v>
      </c>
      <c r="P672" t="s">
        <v>659</v>
      </c>
      <c r="Q672" t="s">
        <v>1573</v>
      </c>
      <c r="R672">
        <v>0</v>
      </c>
      <c r="S672">
        <v>0</v>
      </c>
      <c r="T672" s="10">
        <v>45.369183</v>
      </c>
      <c r="U672" s="10">
        <v>5.5819970000000003</v>
      </c>
      <c r="AD672" t="s">
        <v>2733</v>
      </c>
      <c r="AE672" t="s">
        <v>2737</v>
      </c>
    </row>
    <row r="673" spans="1:31" x14ac:dyDescent="0.3">
      <c r="A673" s="7">
        <v>46287</v>
      </c>
      <c r="B673" s="8">
        <v>0.33333333333333331</v>
      </c>
      <c r="C673" s="8">
        <v>0.34722222222222221</v>
      </c>
      <c r="D673" s="8">
        <v>0</v>
      </c>
      <c r="E673" s="9">
        <v>0.33</v>
      </c>
      <c r="F673">
        <v>76</v>
      </c>
      <c r="G673" t="s">
        <v>863</v>
      </c>
      <c r="O673" t="s">
        <v>2240</v>
      </c>
      <c r="P673" t="s">
        <v>592</v>
      </c>
      <c r="Q673" t="s">
        <v>592</v>
      </c>
      <c r="R673">
        <v>0</v>
      </c>
      <c r="S673">
        <v>0</v>
      </c>
      <c r="T673" s="10">
        <v>45.191043000000001</v>
      </c>
      <c r="U673" s="10">
        <v>5.7160380000000002</v>
      </c>
      <c r="AD673" t="s">
        <v>2733</v>
      </c>
      <c r="AE673" t="s">
        <v>2737</v>
      </c>
    </row>
    <row r="674" spans="1:31" x14ac:dyDescent="0.3">
      <c r="A674" s="7">
        <v>46287</v>
      </c>
      <c r="B674" s="8">
        <v>0.16666666666666671</v>
      </c>
      <c r="C674" s="8">
        <v>0.18055555555555561</v>
      </c>
      <c r="D674" s="8">
        <v>0</v>
      </c>
      <c r="E674" s="9">
        <v>0.33</v>
      </c>
      <c r="F674">
        <v>61</v>
      </c>
      <c r="G674" t="s">
        <v>886</v>
      </c>
      <c r="O674" t="s">
        <v>2897</v>
      </c>
      <c r="P674" t="s">
        <v>399</v>
      </c>
      <c r="Q674" t="s">
        <v>2898</v>
      </c>
      <c r="R674">
        <v>0</v>
      </c>
      <c r="S674">
        <v>0</v>
      </c>
      <c r="T674" s="10">
        <v>45.182088999999998</v>
      </c>
      <c r="U674" s="10">
        <v>5.7467969999999999</v>
      </c>
      <c r="AD674" t="s">
        <v>2733</v>
      </c>
      <c r="AE674" t="s">
        <v>2734</v>
      </c>
    </row>
    <row r="675" spans="1:31" x14ac:dyDescent="0.3">
      <c r="A675" s="7">
        <v>46287</v>
      </c>
      <c r="B675" s="8">
        <v>0.29166666666666669</v>
      </c>
      <c r="C675" s="8">
        <v>0.2986111111111111</v>
      </c>
      <c r="D675" s="8">
        <v>0</v>
      </c>
      <c r="E675" s="9">
        <v>0.17</v>
      </c>
      <c r="F675">
        <v>230</v>
      </c>
      <c r="G675" t="s">
        <v>974</v>
      </c>
      <c r="O675" t="s">
        <v>3061</v>
      </c>
      <c r="P675" t="s">
        <v>283</v>
      </c>
      <c r="Q675" t="s">
        <v>3062</v>
      </c>
      <c r="R675">
        <v>0</v>
      </c>
      <c r="S675">
        <v>0</v>
      </c>
      <c r="T675" s="10">
        <v>45.170468999999997</v>
      </c>
      <c r="U675" s="10">
        <v>5.7347279999999996</v>
      </c>
      <c r="AD675" t="s">
        <v>2733</v>
      </c>
      <c r="AE675" t="s">
        <v>2734</v>
      </c>
    </row>
    <row r="676" spans="1:31" x14ac:dyDescent="0.3">
      <c r="A676" s="7">
        <v>46287</v>
      </c>
      <c r="B676" s="8">
        <v>0.16666666666666671</v>
      </c>
      <c r="C676" s="8">
        <v>0.18055555555555561</v>
      </c>
      <c r="D676" s="8">
        <v>0</v>
      </c>
      <c r="E676" s="9">
        <v>0.33</v>
      </c>
      <c r="F676">
        <v>20</v>
      </c>
      <c r="G676" t="s">
        <v>950</v>
      </c>
      <c r="H676" s="8"/>
      <c r="I676" s="8"/>
      <c r="L676" s="9"/>
      <c r="M676" s="9"/>
      <c r="N676" s="9"/>
      <c r="O676" t="s">
        <v>2893</v>
      </c>
      <c r="P676" t="s">
        <v>326</v>
      </c>
      <c r="Q676" t="s">
        <v>2894</v>
      </c>
      <c r="R676">
        <v>0</v>
      </c>
      <c r="S676">
        <v>0</v>
      </c>
      <c r="T676" s="10">
        <v>45.194364</v>
      </c>
      <c r="U676" s="10">
        <v>5.6996609999999999</v>
      </c>
      <c r="AD676" t="s">
        <v>2733</v>
      </c>
      <c r="AE676" t="s">
        <v>2734</v>
      </c>
    </row>
    <row r="677" spans="1:31" x14ac:dyDescent="0.3">
      <c r="A677" s="7">
        <v>46287</v>
      </c>
      <c r="B677" s="8">
        <v>0.375</v>
      </c>
      <c r="C677" s="8">
        <v>0.39583333333333331</v>
      </c>
      <c r="D677" s="8">
        <v>0</v>
      </c>
      <c r="E677" s="9">
        <v>0.5</v>
      </c>
      <c r="F677">
        <v>91</v>
      </c>
      <c r="G677" t="s">
        <v>971</v>
      </c>
      <c r="O677" t="s">
        <v>3590</v>
      </c>
      <c r="P677" t="s">
        <v>662</v>
      </c>
      <c r="Q677" t="s">
        <v>3591</v>
      </c>
      <c r="R677">
        <v>0</v>
      </c>
      <c r="S677">
        <v>0</v>
      </c>
      <c r="T677" s="10">
        <v>45.175713999999999</v>
      </c>
      <c r="U677" s="10">
        <v>5.753374</v>
      </c>
      <c r="AD677" t="s">
        <v>2733</v>
      </c>
      <c r="AE677" t="s">
        <v>3592</v>
      </c>
    </row>
    <row r="678" spans="1:31" x14ac:dyDescent="0.3">
      <c r="A678" s="7">
        <v>46287</v>
      </c>
      <c r="B678" s="8">
        <v>0.33333333333333331</v>
      </c>
      <c r="C678" s="8">
        <v>0.38541666666666669</v>
      </c>
      <c r="D678" s="8">
        <v>0</v>
      </c>
      <c r="E678" s="9">
        <v>1.25</v>
      </c>
      <c r="F678">
        <v>85</v>
      </c>
      <c r="G678" t="s">
        <v>866</v>
      </c>
      <c r="H678" s="8">
        <v>0.36944444444444452</v>
      </c>
      <c r="I678" s="8">
        <v>0.41805555555555562</v>
      </c>
      <c r="L678">
        <v>1.17</v>
      </c>
      <c r="M678">
        <v>1.25</v>
      </c>
      <c r="N678">
        <v>-0.08</v>
      </c>
      <c r="O678" t="s">
        <v>1408</v>
      </c>
      <c r="P678" t="s">
        <v>460</v>
      </c>
      <c r="Q678" t="s">
        <v>460</v>
      </c>
      <c r="R678">
        <v>0</v>
      </c>
      <c r="S678">
        <v>0</v>
      </c>
      <c r="T678" s="10">
        <v>45.209203000000002</v>
      </c>
      <c r="U678" s="10">
        <v>5.7626520000000001</v>
      </c>
      <c r="AD678" t="s">
        <v>2733</v>
      </c>
      <c r="AE678" t="s">
        <v>2737</v>
      </c>
    </row>
    <row r="679" spans="1:31" x14ac:dyDescent="0.3">
      <c r="A679" s="7">
        <v>46287</v>
      </c>
      <c r="B679" s="8">
        <v>0.2048611111111111</v>
      </c>
      <c r="C679" s="8">
        <v>0.23958333333333329</v>
      </c>
      <c r="D679" s="8">
        <v>0</v>
      </c>
      <c r="E679" s="9">
        <v>0.83</v>
      </c>
      <c r="F679">
        <v>103</v>
      </c>
      <c r="G679" t="s">
        <v>962</v>
      </c>
      <c r="H679" s="8">
        <v>0.16041666666666671</v>
      </c>
      <c r="I679" s="8">
        <v>0.19513888888888889</v>
      </c>
      <c r="L679">
        <v>0.83</v>
      </c>
      <c r="M679">
        <v>0.83</v>
      </c>
      <c r="O679" t="s">
        <v>1194</v>
      </c>
      <c r="P679" t="s">
        <v>289</v>
      </c>
      <c r="Q679" t="s">
        <v>289</v>
      </c>
      <c r="R679">
        <v>0</v>
      </c>
      <c r="S679">
        <v>0</v>
      </c>
      <c r="T679" s="10">
        <v>45.364960000000004</v>
      </c>
      <c r="U679" s="10">
        <v>5.5936700000000004</v>
      </c>
      <c r="AD679" t="s">
        <v>2733</v>
      </c>
      <c r="AE679" t="s">
        <v>2737</v>
      </c>
    </row>
    <row r="680" spans="1:31" x14ac:dyDescent="0.3">
      <c r="A680" s="7">
        <v>46287</v>
      </c>
      <c r="B680" s="8">
        <v>0.33333333333333331</v>
      </c>
      <c r="C680" s="8">
        <v>0.375</v>
      </c>
      <c r="D680" s="8">
        <v>0</v>
      </c>
      <c r="E680" s="9">
        <v>1</v>
      </c>
      <c r="F680">
        <v>68</v>
      </c>
      <c r="G680" t="s">
        <v>948</v>
      </c>
      <c r="O680" t="s">
        <v>1266</v>
      </c>
      <c r="P680" t="s">
        <v>379</v>
      </c>
      <c r="Q680" t="s">
        <v>379</v>
      </c>
      <c r="R680">
        <v>0</v>
      </c>
      <c r="S680">
        <v>0</v>
      </c>
      <c r="T680" s="10">
        <v>45.162835000000001</v>
      </c>
      <c r="U680" s="10">
        <v>5.7206549999999998</v>
      </c>
      <c r="AD680" t="s">
        <v>2733</v>
      </c>
      <c r="AE680" t="s">
        <v>2737</v>
      </c>
    </row>
    <row r="681" spans="1:31" x14ac:dyDescent="0.3">
      <c r="A681" s="7">
        <v>46287</v>
      </c>
      <c r="B681" s="8">
        <v>0.16666666666666671</v>
      </c>
      <c r="C681" s="8">
        <v>0.18055555555555561</v>
      </c>
      <c r="D681" s="8">
        <v>0</v>
      </c>
      <c r="E681" s="9">
        <v>0.33</v>
      </c>
      <c r="F681">
        <v>200</v>
      </c>
      <c r="G681" t="s">
        <v>949</v>
      </c>
      <c r="O681" t="s">
        <v>3593</v>
      </c>
      <c r="P681" t="s">
        <v>402</v>
      </c>
      <c r="Q681" t="s">
        <v>402</v>
      </c>
      <c r="R681">
        <v>0</v>
      </c>
      <c r="S681">
        <v>0</v>
      </c>
      <c r="T681" s="10">
        <v>45.145840999999997</v>
      </c>
      <c r="U681" s="10">
        <v>5.7421040000000003</v>
      </c>
      <c r="AD681" t="s">
        <v>2733</v>
      </c>
      <c r="AE681" t="s">
        <v>2734</v>
      </c>
    </row>
    <row r="682" spans="1:31" x14ac:dyDescent="0.3">
      <c r="A682" s="7">
        <v>46287</v>
      </c>
      <c r="B682" s="8">
        <v>0.51388888888888884</v>
      </c>
      <c r="C682" s="8">
        <v>0.53819444444444442</v>
      </c>
      <c r="D682" s="8">
        <v>0</v>
      </c>
      <c r="E682" s="9">
        <v>0.57999999999999996</v>
      </c>
      <c r="F682">
        <v>65</v>
      </c>
      <c r="G682" t="s">
        <v>870</v>
      </c>
      <c r="H682" s="8">
        <v>0.24236111111111111</v>
      </c>
      <c r="I682" s="8">
        <v>0.32500000000000001</v>
      </c>
      <c r="L682">
        <v>1.98</v>
      </c>
      <c r="M682">
        <v>1.98</v>
      </c>
      <c r="N682">
        <v>1.4</v>
      </c>
      <c r="O682" t="s">
        <v>1110</v>
      </c>
      <c r="P682" t="s">
        <v>198</v>
      </c>
      <c r="Q682" t="s">
        <v>198</v>
      </c>
      <c r="R682">
        <v>0</v>
      </c>
      <c r="S682">
        <v>0</v>
      </c>
      <c r="T682" s="10">
        <v>45.188409999999998</v>
      </c>
      <c r="U682" s="10">
        <v>5.7258019999999998</v>
      </c>
      <c r="AD682" t="s">
        <v>2733</v>
      </c>
      <c r="AE682" t="s">
        <v>2737</v>
      </c>
    </row>
    <row r="683" spans="1:31" x14ac:dyDescent="0.3">
      <c r="A683" s="7">
        <v>46287</v>
      </c>
      <c r="B683" s="8">
        <v>0.34375</v>
      </c>
      <c r="C683" s="8">
        <v>0.3576388888888889</v>
      </c>
      <c r="D683" s="8">
        <v>0</v>
      </c>
      <c r="E683" s="9">
        <v>0.33</v>
      </c>
      <c r="F683">
        <v>65</v>
      </c>
      <c r="G683" t="s">
        <v>870</v>
      </c>
      <c r="H683" s="8">
        <v>0.21805555555555561</v>
      </c>
      <c r="I683" s="8">
        <v>0.21875</v>
      </c>
      <c r="L683" s="9">
        <v>0.02</v>
      </c>
      <c r="M683" s="9">
        <v>0.02</v>
      </c>
      <c r="N683" s="9">
        <v>-0.32</v>
      </c>
      <c r="O683" t="s">
        <v>3512</v>
      </c>
      <c r="P683" t="s">
        <v>146</v>
      </c>
      <c r="Q683" t="s">
        <v>3513</v>
      </c>
      <c r="R683">
        <v>0</v>
      </c>
      <c r="S683">
        <v>0</v>
      </c>
      <c r="T683" s="10">
        <v>45.192891000000003</v>
      </c>
      <c r="U683" s="10">
        <v>5.7288750000000004</v>
      </c>
      <c r="AD683" t="s">
        <v>2733</v>
      </c>
      <c r="AE683" t="s">
        <v>2734</v>
      </c>
    </row>
    <row r="684" spans="1:31" x14ac:dyDescent="0.3">
      <c r="A684" s="7">
        <v>46287</v>
      </c>
      <c r="B684" s="8">
        <v>0.16666666666666671</v>
      </c>
      <c r="C684" s="8">
        <v>0.18055555555555561</v>
      </c>
      <c r="D684" s="8">
        <v>0</v>
      </c>
      <c r="E684" s="9">
        <v>0.33</v>
      </c>
      <c r="F684">
        <v>86</v>
      </c>
      <c r="G684" t="s">
        <v>861</v>
      </c>
      <c r="H684" s="8">
        <v>0.2069444444444444</v>
      </c>
      <c r="I684" s="8">
        <v>0.21388888888888891</v>
      </c>
      <c r="L684">
        <v>0.17</v>
      </c>
      <c r="M684">
        <v>0.17</v>
      </c>
      <c r="N684">
        <v>-0.17</v>
      </c>
      <c r="O684" t="s">
        <v>2843</v>
      </c>
      <c r="P684" t="s">
        <v>369</v>
      </c>
      <c r="Q684" t="s">
        <v>2844</v>
      </c>
      <c r="R684">
        <v>0</v>
      </c>
      <c r="S684">
        <v>0</v>
      </c>
      <c r="T684" s="10">
        <v>45.191803</v>
      </c>
      <c r="U684" s="10">
        <v>5.73027</v>
      </c>
      <c r="AD684" t="s">
        <v>2733</v>
      </c>
      <c r="AE684" t="s">
        <v>2734</v>
      </c>
    </row>
    <row r="685" spans="1:31" x14ac:dyDescent="0.3">
      <c r="A685" s="7">
        <v>46287</v>
      </c>
      <c r="B685" s="8">
        <v>0.33333333333333331</v>
      </c>
      <c r="C685" s="8">
        <v>0.46875</v>
      </c>
      <c r="D685" s="8">
        <v>0</v>
      </c>
      <c r="E685" s="9">
        <v>3.25</v>
      </c>
      <c r="F685">
        <v>54</v>
      </c>
      <c r="G685" t="s">
        <v>973</v>
      </c>
      <c r="H685" s="8"/>
      <c r="I685" s="8"/>
      <c r="L685" s="9"/>
      <c r="M685" s="9"/>
      <c r="N685" s="9"/>
      <c r="O685" t="s">
        <v>1183</v>
      </c>
      <c r="P685" t="s">
        <v>394</v>
      </c>
      <c r="Q685" t="s">
        <v>394</v>
      </c>
      <c r="R685">
        <v>0</v>
      </c>
      <c r="S685">
        <v>0</v>
      </c>
      <c r="T685" s="10">
        <v>45.365690000000001</v>
      </c>
      <c r="U685" s="10">
        <v>5.5858990000000004</v>
      </c>
      <c r="AD685" t="s">
        <v>2733</v>
      </c>
      <c r="AE685" t="s">
        <v>2737</v>
      </c>
    </row>
    <row r="686" spans="1:31" x14ac:dyDescent="0.3">
      <c r="A686" s="7">
        <v>46287</v>
      </c>
      <c r="B686" s="8">
        <v>0.16666666666666671</v>
      </c>
      <c r="C686" s="8">
        <v>0.17708333333333329</v>
      </c>
      <c r="D686" s="8">
        <v>0</v>
      </c>
      <c r="E686" s="9">
        <v>0.25</v>
      </c>
      <c r="F686">
        <v>52</v>
      </c>
      <c r="G686" t="s">
        <v>847</v>
      </c>
      <c r="Q686" t="s">
        <v>820</v>
      </c>
      <c r="R686">
        <v>0</v>
      </c>
      <c r="S686">
        <v>0</v>
      </c>
      <c r="T686" s="10">
        <v>48.795366999999999</v>
      </c>
      <c r="U686" s="10">
        <v>2.322012</v>
      </c>
    </row>
    <row r="687" spans="1:31" x14ac:dyDescent="0.3">
      <c r="A687" s="7">
        <v>46287</v>
      </c>
      <c r="B687" s="8">
        <v>0.20833333333333329</v>
      </c>
      <c r="C687" s="8">
        <v>0.24652777777777779</v>
      </c>
      <c r="D687" s="8">
        <v>0</v>
      </c>
      <c r="E687" s="9">
        <v>0.92</v>
      </c>
      <c r="F687">
        <v>78</v>
      </c>
      <c r="G687" t="s">
        <v>977</v>
      </c>
      <c r="H687" s="8">
        <v>0.32500000000000001</v>
      </c>
      <c r="I687" s="8">
        <v>0.37361111111111112</v>
      </c>
      <c r="L687" s="9">
        <v>1.17</v>
      </c>
      <c r="M687" s="9">
        <v>1.17</v>
      </c>
      <c r="N687" s="9">
        <v>0.25</v>
      </c>
      <c r="O687" t="s">
        <v>2399</v>
      </c>
      <c r="P687" t="s">
        <v>606</v>
      </c>
      <c r="Q687" t="s">
        <v>3594</v>
      </c>
      <c r="R687">
        <v>0</v>
      </c>
      <c r="S687">
        <v>0</v>
      </c>
      <c r="T687" s="10">
        <v>45.367356999999998</v>
      </c>
      <c r="U687" s="10">
        <v>5.5849169999999999</v>
      </c>
      <c r="AD687" t="s">
        <v>2733</v>
      </c>
      <c r="AE687" t="s">
        <v>2737</v>
      </c>
    </row>
    <row r="688" spans="1:31" x14ac:dyDescent="0.3">
      <c r="A688" s="7">
        <v>46287</v>
      </c>
      <c r="B688" s="8">
        <v>0.33333333333333331</v>
      </c>
      <c r="C688" s="8">
        <v>0.35416666666666669</v>
      </c>
      <c r="D688" s="8">
        <v>0</v>
      </c>
      <c r="E688" s="9">
        <v>0.5</v>
      </c>
      <c r="F688">
        <v>68</v>
      </c>
      <c r="G688" t="s">
        <v>948</v>
      </c>
      <c r="O688" t="s">
        <v>1270</v>
      </c>
      <c r="P688" t="s">
        <v>378</v>
      </c>
      <c r="Q688" t="s">
        <v>3514</v>
      </c>
      <c r="R688">
        <v>0</v>
      </c>
      <c r="S688">
        <v>0</v>
      </c>
      <c r="T688" s="10">
        <v>45.188785000000003</v>
      </c>
      <c r="U688" s="10">
        <v>5.7198960000000003</v>
      </c>
      <c r="AD688" t="s">
        <v>2733</v>
      </c>
      <c r="AE688" t="s">
        <v>2737</v>
      </c>
    </row>
    <row r="689" spans="1:31" x14ac:dyDescent="0.3">
      <c r="A689" s="7">
        <v>46287</v>
      </c>
      <c r="B689" s="8">
        <v>0.29166666666666669</v>
      </c>
      <c r="C689" s="8">
        <v>0.30555555555555558</v>
      </c>
      <c r="D689" s="8">
        <v>0</v>
      </c>
      <c r="E689" s="9">
        <v>0.33</v>
      </c>
      <c r="F689">
        <v>46</v>
      </c>
      <c r="G689" t="s">
        <v>963</v>
      </c>
      <c r="O689" t="s">
        <v>1254</v>
      </c>
      <c r="P689" t="s">
        <v>376</v>
      </c>
      <c r="Q689" t="s">
        <v>1256</v>
      </c>
      <c r="R689">
        <v>0</v>
      </c>
      <c r="S689">
        <v>0</v>
      </c>
      <c r="T689" s="10">
        <v>45.182341999999998</v>
      </c>
      <c r="U689" s="10">
        <v>5.7126530000000004</v>
      </c>
      <c r="AD689" t="s">
        <v>2733</v>
      </c>
      <c r="AE689" t="s">
        <v>2737</v>
      </c>
    </row>
    <row r="690" spans="1:31" x14ac:dyDescent="0.3">
      <c r="A690" s="7">
        <v>46287</v>
      </c>
      <c r="B690" s="8">
        <v>0.16666666666666671</v>
      </c>
      <c r="C690" s="8">
        <v>0.18055555555555561</v>
      </c>
      <c r="D690" s="8"/>
      <c r="E690" s="9">
        <v>0.33</v>
      </c>
      <c r="F690">
        <v>81</v>
      </c>
      <c r="G690" t="s">
        <v>972</v>
      </c>
      <c r="H690" s="8">
        <v>0.49305555555555558</v>
      </c>
      <c r="I690" s="8">
        <v>0.49305555555555558</v>
      </c>
      <c r="O690" t="s">
        <v>3411</v>
      </c>
      <c r="P690" t="s">
        <v>741</v>
      </c>
      <c r="Q690" t="s">
        <v>3412</v>
      </c>
      <c r="R690">
        <v>0</v>
      </c>
      <c r="S690">
        <v>0</v>
      </c>
      <c r="T690" s="10">
        <v>45.157052</v>
      </c>
      <c r="U690" s="10">
        <v>5.7211379999999998</v>
      </c>
      <c r="AD690" t="s">
        <v>2733</v>
      </c>
      <c r="AE690" t="s">
        <v>2734</v>
      </c>
    </row>
    <row r="691" spans="1:31" x14ac:dyDescent="0.3">
      <c r="A691" s="7">
        <v>46287</v>
      </c>
      <c r="B691" s="8">
        <v>0.16666666666666671</v>
      </c>
      <c r="C691" s="8">
        <v>0.18055555555555561</v>
      </c>
      <c r="D691" s="8">
        <v>0</v>
      </c>
      <c r="E691" s="9">
        <v>0.33</v>
      </c>
      <c r="F691">
        <v>33</v>
      </c>
      <c r="G691" t="s">
        <v>3006</v>
      </c>
      <c r="O691" t="s">
        <v>1745</v>
      </c>
      <c r="P691" t="s">
        <v>473</v>
      </c>
      <c r="Q691" t="s">
        <v>3527</v>
      </c>
      <c r="R691">
        <v>0</v>
      </c>
      <c r="S691">
        <v>0</v>
      </c>
      <c r="T691" s="10">
        <v>45.201889999999999</v>
      </c>
      <c r="U691" s="10">
        <v>5.8388479999999996</v>
      </c>
      <c r="AD691" t="s">
        <v>2733</v>
      </c>
      <c r="AE691" t="s">
        <v>2734</v>
      </c>
    </row>
    <row r="692" spans="1:31" x14ac:dyDescent="0.3">
      <c r="A692" s="7">
        <v>46287</v>
      </c>
      <c r="B692" s="8">
        <v>0.3923611111111111</v>
      </c>
      <c r="C692" s="8">
        <v>0.40625</v>
      </c>
      <c r="D692" s="8">
        <v>0</v>
      </c>
      <c r="E692" s="9">
        <v>0.33</v>
      </c>
      <c r="F692">
        <v>39</v>
      </c>
      <c r="G692" t="s">
        <v>961</v>
      </c>
      <c r="H692" s="8">
        <v>0.38541666666666669</v>
      </c>
      <c r="I692" s="8">
        <v>0.59930555555555554</v>
      </c>
      <c r="L692" s="9">
        <v>5.13</v>
      </c>
      <c r="M692" s="9">
        <v>5.13</v>
      </c>
      <c r="N692" s="9">
        <v>4.8</v>
      </c>
      <c r="O692" t="s">
        <v>2914</v>
      </c>
      <c r="P692" t="s">
        <v>301</v>
      </c>
      <c r="Q692" t="s">
        <v>2915</v>
      </c>
      <c r="R692">
        <v>1</v>
      </c>
      <c r="S692">
        <v>0</v>
      </c>
      <c r="T692" s="10">
        <v>45.180677000000003</v>
      </c>
      <c r="U692" s="10">
        <v>5.7244840000000003</v>
      </c>
      <c r="AD692" t="s">
        <v>2733</v>
      </c>
      <c r="AE692" t="s">
        <v>2734</v>
      </c>
    </row>
    <row r="693" spans="1:31" x14ac:dyDescent="0.3">
      <c r="A693" s="7">
        <v>46287</v>
      </c>
      <c r="B693" s="8">
        <v>0.36805555555555558</v>
      </c>
      <c r="C693" s="8">
        <v>0.38194444444444442</v>
      </c>
      <c r="D693" s="8">
        <v>0</v>
      </c>
      <c r="E693" s="9">
        <v>0.33</v>
      </c>
      <c r="F693">
        <v>39</v>
      </c>
      <c r="G693" t="s">
        <v>961</v>
      </c>
      <c r="H693" s="8">
        <v>0.44236111111111109</v>
      </c>
      <c r="I693" s="8">
        <v>0.56180555555555556</v>
      </c>
      <c r="L693">
        <v>2.87</v>
      </c>
      <c r="M693">
        <v>2.87</v>
      </c>
      <c r="N693">
        <v>2.5299999999999998</v>
      </c>
      <c r="O693" t="s">
        <v>2912</v>
      </c>
      <c r="P693" t="s">
        <v>514</v>
      </c>
      <c r="Q693" t="s">
        <v>2913</v>
      </c>
      <c r="R693">
        <v>1</v>
      </c>
      <c r="S693">
        <v>0</v>
      </c>
      <c r="T693" s="10">
        <v>45.166386000000003</v>
      </c>
      <c r="U693" s="10">
        <v>5.7264660000000003</v>
      </c>
      <c r="AD693" t="s">
        <v>2733</v>
      </c>
      <c r="AE693" t="s">
        <v>2734</v>
      </c>
    </row>
    <row r="694" spans="1:31" x14ac:dyDescent="0.3">
      <c r="A694" s="7">
        <v>46287</v>
      </c>
      <c r="B694" s="8">
        <v>0.16666666666666671</v>
      </c>
      <c r="C694" s="8">
        <v>0.18055555555555561</v>
      </c>
      <c r="D694" s="8">
        <v>0</v>
      </c>
      <c r="E694" s="9">
        <v>0.33</v>
      </c>
      <c r="F694">
        <v>49</v>
      </c>
      <c r="G694" t="s">
        <v>944</v>
      </c>
      <c r="O694" t="s">
        <v>3519</v>
      </c>
      <c r="P694" t="s">
        <v>191</v>
      </c>
      <c r="Q694" t="s">
        <v>3520</v>
      </c>
      <c r="R694">
        <v>0</v>
      </c>
      <c r="S694">
        <v>0</v>
      </c>
      <c r="T694" s="10">
        <v>45.180351000000002</v>
      </c>
      <c r="U694" s="10">
        <v>5.7075740000000001</v>
      </c>
      <c r="AD694" t="s">
        <v>2733</v>
      </c>
      <c r="AE694" t="s">
        <v>2734</v>
      </c>
    </row>
    <row r="695" spans="1:31" x14ac:dyDescent="0.3">
      <c r="A695" s="7">
        <v>46287</v>
      </c>
      <c r="B695" s="8">
        <v>0.16666666666666671</v>
      </c>
      <c r="C695" s="8">
        <v>0.22916666666666671</v>
      </c>
      <c r="D695" s="8">
        <v>0</v>
      </c>
      <c r="E695" s="9">
        <v>1.5</v>
      </c>
      <c r="F695">
        <v>83</v>
      </c>
      <c r="G695" t="s">
        <v>975</v>
      </c>
      <c r="H695" s="8">
        <v>0.19236111111111109</v>
      </c>
      <c r="I695" s="8">
        <v>0.24305555555555561</v>
      </c>
      <c r="L695">
        <v>1.22</v>
      </c>
      <c r="M695">
        <v>1.22</v>
      </c>
      <c r="N695">
        <v>-0.28000000000000003</v>
      </c>
      <c r="O695" t="s">
        <v>1917</v>
      </c>
      <c r="P695" t="s">
        <v>271</v>
      </c>
      <c r="Q695" t="s">
        <v>3521</v>
      </c>
      <c r="R695">
        <v>0</v>
      </c>
      <c r="S695">
        <v>0</v>
      </c>
      <c r="T695" s="10">
        <v>45.350082999999998</v>
      </c>
      <c r="U695" s="10">
        <v>5.5047350000000002</v>
      </c>
      <c r="AD695" t="s">
        <v>2733</v>
      </c>
      <c r="AE695" t="s">
        <v>2781</v>
      </c>
    </row>
    <row r="696" spans="1:31" x14ac:dyDescent="0.3">
      <c r="A696" s="7">
        <v>46287</v>
      </c>
      <c r="B696" s="8">
        <v>0.33333333333333331</v>
      </c>
      <c r="C696" s="8">
        <v>0.34722222222222221</v>
      </c>
      <c r="D696" s="8">
        <v>0</v>
      </c>
      <c r="E696" s="9">
        <v>0.33</v>
      </c>
      <c r="F696">
        <v>28</v>
      </c>
      <c r="G696" t="s">
        <v>914</v>
      </c>
      <c r="O696" t="s">
        <v>1706</v>
      </c>
      <c r="P696" t="s">
        <v>525</v>
      </c>
      <c r="Q696" t="s">
        <v>525</v>
      </c>
      <c r="R696">
        <v>0</v>
      </c>
      <c r="S696">
        <v>0</v>
      </c>
      <c r="T696" s="10">
        <v>45.166784</v>
      </c>
      <c r="U696" s="10">
        <v>5.7270599999999998</v>
      </c>
      <c r="AD696" t="s">
        <v>2733</v>
      </c>
      <c r="AE696" t="s">
        <v>2737</v>
      </c>
    </row>
    <row r="697" spans="1:31" x14ac:dyDescent="0.3">
      <c r="A697" s="7">
        <v>46287</v>
      </c>
      <c r="B697" s="8">
        <v>0.16666666666666671</v>
      </c>
      <c r="C697" s="8">
        <v>0.18055555555555561</v>
      </c>
      <c r="D697" s="8">
        <v>0</v>
      </c>
      <c r="E697" s="9">
        <v>0.33</v>
      </c>
      <c r="F697">
        <v>76</v>
      </c>
      <c r="G697" t="s">
        <v>965</v>
      </c>
      <c r="H697" s="8">
        <v>0.17708333333333329</v>
      </c>
      <c r="I697" s="8">
        <v>0.17777777777777781</v>
      </c>
      <c r="L697" s="9">
        <v>0.02</v>
      </c>
      <c r="M697" s="9">
        <v>0.02</v>
      </c>
      <c r="N697" s="9">
        <v>-0.32</v>
      </c>
      <c r="O697" t="s">
        <v>3418</v>
      </c>
      <c r="P697" t="s">
        <v>449</v>
      </c>
      <c r="Q697" t="s">
        <v>3419</v>
      </c>
      <c r="R697">
        <v>0</v>
      </c>
      <c r="S697">
        <v>0</v>
      </c>
      <c r="T697" s="10">
        <v>45.181083999999998</v>
      </c>
      <c r="U697" s="10">
        <v>5.7069349999999996</v>
      </c>
      <c r="AD697" t="s">
        <v>2733</v>
      </c>
      <c r="AE697" t="s">
        <v>2734</v>
      </c>
    </row>
    <row r="698" spans="1:31" x14ac:dyDescent="0.3">
      <c r="A698" s="7">
        <v>46287</v>
      </c>
      <c r="B698" s="8">
        <v>0.33333333333333331</v>
      </c>
      <c r="C698" s="8">
        <v>0.34722222222222221</v>
      </c>
      <c r="D698" s="8">
        <v>0</v>
      </c>
      <c r="E698" s="9">
        <v>0.33</v>
      </c>
      <c r="F698">
        <v>91</v>
      </c>
      <c r="G698" t="s">
        <v>971</v>
      </c>
      <c r="O698" t="s">
        <v>2623</v>
      </c>
      <c r="P698" t="s">
        <v>445</v>
      </c>
      <c r="Q698" t="s">
        <v>2625</v>
      </c>
      <c r="R698">
        <v>0</v>
      </c>
      <c r="S698">
        <v>0</v>
      </c>
      <c r="T698" s="10">
        <v>45.181372000000003</v>
      </c>
      <c r="U698" s="10">
        <v>5.7330990000000002</v>
      </c>
      <c r="AD698" t="s">
        <v>2733</v>
      </c>
      <c r="AE698" t="s">
        <v>2737</v>
      </c>
    </row>
    <row r="699" spans="1:31" x14ac:dyDescent="0.3">
      <c r="A699" s="7">
        <v>46287</v>
      </c>
      <c r="B699" s="8">
        <v>0.29166666666666669</v>
      </c>
      <c r="C699" s="8">
        <v>0.2986111111111111</v>
      </c>
      <c r="D699" s="8">
        <v>0</v>
      </c>
      <c r="E699" s="9">
        <v>0.17</v>
      </c>
      <c r="F699">
        <v>46</v>
      </c>
      <c r="G699" t="s">
        <v>963</v>
      </c>
      <c r="O699" t="s">
        <v>2910</v>
      </c>
      <c r="P699" t="s">
        <v>762</v>
      </c>
      <c r="Q699" t="s">
        <v>2911</v>
      </c>
      <c r="R699">
        <v>0</v>
      </c>
      <c r="S699">
        <v>0</v>
      </c>
      <c r="T699" s="10">
        <v>45.180419000000001</v>
      </c>
      <c r="U699" s="10">
        <v>5.7115030000000004</v>
      </c>
      <c r="AD699" t="s">
        <v>2733</v>
      </c>
      <c r="AE699" t="s">
        <v>2734</v>
      </c>
    </row>
    <row r="700" spans="1:31" x14ac:dyDescent="0.3">
      <c r="A700" s="7">
        <v>46287</v>
      </c>
      <c r="B700" s="8">
        <v>0.33333333333333331</v>
      </c>
      <c r="C700" s="8">
        <v>0.37847222222222221</v>
      </c>
      <c r="D700" s="8">
        <v>0</v>
      </c>
      <c r="E700" s="9">
        <v>1.08</v>
      </c>
      <c r="F700">
        <v>75</v>
      </c>
      <c r="G700" t="s">
        <v>970</v>
      </c>
      <c r="O700" t="s">
        <v>2278</v>
      </c>
      <c r="P700" t="s">
        <v>293</v>
      </c>
      <c r="Q700" t="s">
        <v>293</v>
      </c>
      <c r="R700">
        <v>0</v>
      </c>
      <c r="S700">
        <v>0</v>
      </c>
      <c r="T700" s="10">
        <v>45.105367000000001</v>
      </c>
      <c r="U700" s="10">
        <v>5.6648319999999996</v>
      </c>
      <c r="AD700" t="s">
        <v>2733</v>
      </c>
      <c r="AE700" t="s">
        <v>2737</v>
      </c>
    </row>
    <row r="701" spans="1:31" x14ac:dyDescent="0.3">
      <c r="A701" s="7">
        <v>46287</v>
      </c>
      <c r="B701" s="8">
        <v>0.16666666666666671</v>
      </c>
      <c r="C701" s="8">
        <v>0.18055555555555561</v>
      </c>
      <c r="D701" s="8">
        <v>0</v>
      </c>
      <c r="E701" s="9">
        <v>0.33</v>
      </c>
      <c r="F701">
        <v>75</v>
      </c>
      <c r="G701" t="s">
        <v>970</v>
      </c>
      <c r="O701" t="s">
        <v>2926</v>
      </c>
      <c r="P701" t="s">
        <v>293</v>
      </c>
      <c r="Q701" t="s">
        <v>2927</v>
      </c>
      <c r="R701">
        <v>0</v>
      </c>
      <c r="S701">
        <v>0</v>
      </c>
      <c r="T701" s="10">
        <v>45.105367000000001</v>
      </c>
      <c r="U701" s="10">
        <v>5.6648319999999996</v>
      </c>
      <c r="AD701" t="s">
        <v>2733</v>
      </c>
      <c r="AE701" t="s">
        <v>2734</v>
      </c>
    </row>
    <row r="702" spans="1:31" x14ac:dyDescent="0.3">
      <c r="A702" s="7">
        <v>46287</v>
      </c>
      <c r="B702" s="8">
        <v>0.16666666666666671</v>
      </c>
      <c r="C702" s="8">
        <v>0.18055555555555561</v>
      </c>
      <c r="D702" s="8">
        <v>0</v>
      </c>
      <c r="E702" s="9">
        <v>0.33</v>
      </c>
      <c r="F702">
        <v>69</v>
      </c>
      <c r="G702" t="s">
        <v>969</v>
      </c>
      <c r="O702" t="s">
        <v>3522</v>
      </c>
      <c r="P702" t="s">
        <v>441</v>
      </c>
      <c r="Q702" t="s">
        <v>3523</v>
      </c>
      <c r="R702">
        <v>0</v>
      </c>
      <c r="S702">
        <v>0</v>
      </c>
      <c r="T702" s="10">
        <v>45.157359</v>
      </c>
      <c r="U702" s="10">
        <v>5.7146999999999997</v>
      </c>
      <c r="AD702" t="s">
        <v>2733</v>
      </c>
      <c r="AE702" t="s">
        <v>2734</v>
      </c>
    </row>
    <row r="703" spans="1:31" x14ac:dyDescent="0.3">
      <c r="A703" s="7">
        <v>46287</v>
      </c>
      <c r="B703" s="8">
        <v>0.16666666666666671</v>
      </c>
      <c r="C703" s="8">
        <v>0.18055555555555561</v>
      </c>
      <c r="D703" s="8">
        <v>0</v>
      </c>
      <c r="E703" s="9">
        <v>0.33</v>
      </c>
      <c r="F703">
        <v>20</v>
      </c>
      <c r="G703" t="s">
        <v>950</v>
      </c>
      <c r="O703" t="s">
        <v>2928</v>
      </c>
      <c r="P703" t="s">
        <v>141</v>
      </c>
      <c r="Q703" t="s">
        <v>2929</v>
      </c>
      <c r="R703">
        <v>0</v>
      </c>
      <c r="S703">
        <v>0</v>
      </c>
      <c r="T703" s="10">
        <v>45.189855999999999</v>
      </c>
      <c r="U703" s="10">
        <v>5.7242749999999996</v>
      </c>
      <c r="AD703" t="s">
        <v>2733</v>
      </c>
      <c r="AE703" t="s">
        <v>2734</v>
      </c>
    </row>
    <row r="704" spans="1:31" x14ac:dyDescent="0.3">
      <c r="A704" s="7">
        <v>46287</v>
      </c>
      <c r="B704" s="8">
        <v>0.19097222222222221</v>
      </c>
      <c r="C704" s="8">
        <v>0.2048611111111111</v>
      </c>
      <c r="D704" s="8">
        <v>0</v>
      </c>
      <c r="E704" s="9">
        <v>0.33</v>
      </c>
      <c r="F704">
        <v>13</v>
      </c>
      <c r="G704" t="s">
        <v>2730</v>
      </c>
      <c r="H704" s="8"/>
      <c r="I704" s="8"/>
      <c r="L704" s="9"/>
      <c r="M704" s="9"/>
      <c r="N704" s="9"/>
      <c r="O704" t="s">
        <v>3425</v>
      </c>
      <c r="P704" t="s">
        <v>298</v>
      </c>
      <c r="Q704" t="s">
        <v>3426</v>
      </c>
      <c r="R704">
        <v>0</v>
      </c>
      <c r="S704">
        <v>0</v>
      </c>
      <c r="T704" s="10">
        <v>45.186393000000002</v>
      </c>
      <c r="U704" s="10">
        <v>5.7280889999999998</v>
      </c>
      <c r="AD704" t="s">
        <v>2733</v>
      </c>
      <c r="AE704" t="s">
        <v>2734</v>
      </c>
    </row>
    <row r="705" spans="1:31" x14ac:dyDescent="0.3">
      <c r="A705" s="7">
        <v>46287</v>
      </c>
      <c r="B705" s="8">
        <v>0.16666666666666671</v>
      </c>
      <c r="C705" s="8">
        <v>0.18055555555555561</v>
      </c>
      <c r="D705" s="8">
        <v>0</v>
      </c>
      <c r="E705" s="9">
        <v>0.33</v>
      </c>
      <c r="F705">
        <v>49</v>
      </c>
      <c r="G705" t="s">
        <v>944</v>
      </c>
      <c r="O705" t="s">
        <v>2932</v>
      </c>
      <c r="P705" t="s">
        <v>88</v>
      </c>
      <c r="Q705" t="s">
        <v>2933</v>
      </c>
      <c r="R705">
        <v>0</v>
      </c>
      <c r="S705">
        <v>0</v>
      </c>
      <c r="T705" s="10">
        <v>45.182119</v>
      </c>
      <c r="U705" s="10">
        <v>5.7322090000000001</v>
      </c>
      <c r="AD705" t="s">
        <v>2733</v>
      </c>
      <c r="AE705" t="s">
        <v>2734</v>
      </c>
    </row>
    <row r="706" spans="1:31" x14ac:dyDescent="0.3">
      <c r="A706" s="7">
        <v>46287</v>
      </c>
      <c r="B706" s="8">
        <v>0.16666666666666671</v>
      </c>
      <c r="C706" s="8">
        <v>0.18055555555555561</v>
      </c>
      <c r="D706" s="8">
        <v>0</v>
      </c>
      <c r="E706" s="9">
        <v>0.33</v>
      </c>
      <c r="F706">
        <v>20</v>
      </c>
      <c r="G706" t="s">
        <v>950</v>
      </c>
      <c r="H706" s="8"/>
      <c r="I706" s="8"/>
      <c r="L706" s="9"/>
      <c r="M706" s="9"/>
      <c r="O706" t="s">
        <v>3423</v>
      </c>
      <c r="P706" t="s">
        <v>132</v>
      </c>
      <c r="Q706" t="s">
        <v>3424</v>
      </c>
      <c r="R706">
        <v>0</v>
      </c>
      <c r="S706">
        <v>0</v>
      </c>
      <c r="T706" s="10">
        <v>45.190461999999997</v>
      </c>
      <c r="U706" s="10">
        <v>5.723516</v>
      </c>
      <c r="AD706" t="s">
        <v>2733</v>
      </c>
      <c r="AE706" t="s">
        <v>2734</v>
      </c>
    </row>
    <row r="707" spans="1:31" x14ac:dyDescent="0.3">
      <c r="A707" s="7">
        <v>46287</v>
      </c>
      <c r="B707" s="8">
        <v>0.16666666666666671</v>
      </c>
      <c r="C707" s="8">
        <v>0.18055555555555561</v>
      </c>
      <c r="D707" s="8">
        <v>0</v>
      </c>
      <c r="E707" s="9">
        <v>0.33</v>
      </c>
      <c r="F707">
        <v>28</v>
      </c>
      <c r="G707" t="s">
        <v>914</v>
      </c>
      <c r="H707" s="8">
        <v>0.19791666666666671</v>
      </c>
      <c r="I707" s="8">
        <v>0.52222222222222225</v>
      </c>
      <c r="J707" s="8">
        <v>0.19791666666666671</v>
      </c>
      <c r="K707" s="8">
        <v>0.19791666666666671</v>
      </c>
      <c r="L707">
        <v>7.78</v>
      </c>
      <c r="M707">
        <v>7.78</v>
      </c>
      <c r="N707">
        <v>7.45</v>
      </c>
      <c r="O707" t="s">
        <v>3429</v>
      </c>
      <c r="P707" t="s">
        <v>745</v>
      </c>
      <c r="Q707" t="s">
        <v>3430</v>
      </c>
      <c r="R707">
        <v>0</v>
      </c>
      <c r="S707">
        <v>0</v>
      </c>
      <c r="T707" s="10">
        <v>45.144418999999999</v>
      </c>
      <c r="U707" s="10">
        <v>5.7205839999999997</v>
      </c>
      <c r="AD707" t="s">
        <v>2733</v>
      </c>
      <c r="AE707" t="s">
        <v>2734</v>
      </c>
    </row>
    <row r="708" spans="1:31" x14ac:dyDescent="0.3">
      <c r="A708" s="7">
        <v>46287</v>
      </c>
      <c r="B708" s="8">
        <v>0.16666666666666671</v>
      </c>
      <c r="C708" s="8">
        <v>0.18055555555555561</v>
      </c>
      <c r="D708" s="8">
        <v>0</v>
      </c>
      <c r="E708" s="9">
        <v>0.33</v>
      </c>
      <c r="F708">
        <v>101</v>
      </c>
      <c r="G708" t="s">
        <v>945</v>
      </c>
      <c r="O708" t="s">
        <v>2935</v>
      </c>
      <c r="P708" t="s">
        <v>769</v>
      </c>
      <c r="Q708" t="s">
        <v>2936</v>
      </c>
      <c r="R708">
        <v>0</v>
      </c>
      <c r="S708">
        <v>0</v>
      </c>
      <c r="T708" s="10">
        <v>45.192462999999996</v>
      </c>
      <c r="U708" s="10">
        <v>5.7160570000000002</v>
      </c>
      <c r="AD708" t="s">
        <v>2733</v>
      </c>
      <c r="AE708" t="s">
        <v>2734</v>
      </c>
    </row>
    <row r="709" spans="1:31" x14ac:dyDescent="0.3">
      <c r="A709" s="7">
        <v>46287</v>
      </c>
      <c r="B709" s="8">
        <v>0.16666666666666671</v>
      </c>
      <c r="C709" s="8">
        <v>0.1736111111111111</v>
      </c>
      <c r="D709" s="8">
        <v>0</v>
      </c>
      <c r="E709" s="9">
        <v>0.17</v>
      </c>
      <c r="F709">
        <v>75</v>
      </c>
      <c r="G709" t="s">
        <v>970</v>
      </c>
      <c r="H709" s="8"/>
      <c r="I709" s="8"/>
      <c r="L709" s="9"/>
      <c r="M709" s="9"/>
      <c r="N709" s="9"/>
      <c r="O709" t="s">
        <v>3420</v>
      </c>
      <c r="P709" t="s">
        <v>720</v>
      </c>
      <c r="Q709" t="s">
        <v>3421</v>
      </c>
      <c r="R709">
        <v>0</v>
      </c>
      <c r="S709">
        <v>0</v>
      </c>
      <c r="T709" s="10">
        <v>45.177950000000003</v>
      </c>
      <c r="U709" s="10">
        <v>5.7124889999999997</v>
      </c>
      <c r="AD709" t="s">
        <v>2733</v>
      </c>
      <c r="AE709" t="s">
        <v>2734</v>
      </c>
    </row>
    <row r="710" spans="1:31" x14ac:dyDescent="0.3">
      <c r="A710" s="7">
        <v>46287</v>
      </c>
      <c r="B710" s="8">
        <v>0.33333333333333331</v>
      </c>
      <c r="C710" s="8">
        <v>0.34722222222222221</v>
      </c>
      <c r="D710" s="8">
        <v>0</v>
      </c>
      <c r="E710" s="9">
        <v>0.33</v>
      </c>
      <c r="F710">
        <v>61</v>
      </c>
      <c r="G710" t="s">
        <v>886</v>
      </c>
      <c r="H710" s="8"/>
      <c r="I710" s="8"/>
      <c r="L710" s="9"/>
      <c r="M710" s="9"/>
      <c r="N710" s="9"/>
      <c r="O710" t="s">
        <v>2031</v>
      </c>
      <c r="P710" t="s">
        <v>399</v>
      </c>
      <c r="Q710" t="s">
        <v>399</v>
      </c>
      <c r="R710">
        <v>0</v>
      </c>
      <c r="S710">
        <v>0</v>
      </c>
      <c r="T710" s="10">
        <v>45.182088999999998</v>
      </c>
      <c r="U710" s="10">
        <v>5.7467969999999999</v>
      </c>
      <c r="AD710" t="s">
        <v>2733</v>
      </c>
      <c r="AE710" t="s">
        <v>2737</v>
      </c>
    </row>
    <row r="711" spans="1:31" x14ac:dyDescent="0.3">
      <c r="A711" s="7">
        <v>46287</v>
      </c>
      <c r="B711" s="8">
        <v>0.29166666666666669</v>
      </c>
      <c r="C711" s="8">
        <v>0.30208333333333331</v>
      </c>
      <c r="D711" s="8">
        <v>0</v>
      </c>
      <c r="E711" s="9">
        <v>0.25</v>
      </c>
      <c r="F711">
        <v>210</v>
      </c>
      <c r="G711" t="s">
        <v>905</v>
      </c>
      <c r="H711" s="8"/>
      <c r="I711" s="8"/>
      <c r="L711" s="9"/>
      <c r="M711" s="9"/>
      <c r="N711" s="9"/>
      <c r="O711" t="s">
        <v>3460</v>
      </c>
      <c r="P711" t="s">
        <v>761</v>
      </c>
      <c r="Q711" t="s">
        <v>3461</v>
      </c>
      <c r="R711">
        <v>0</v>
      </c>
      <c r="S711">
        <v>0</v>
      </c>
      <c r="T711" s="10">
        <v>45.183799999999998</v>
      </c>
      <c r="U711" s="10">
        <v>5.7220209999999998</v>
      </c>
      <c r="AD711" t="s">
        <v>2733</v>
      </c>
      <c r="AE711" t="s">
        <v>2734</v>
      </c>
    </row>
    <row r="712" spans="1:31" x14ac:dyDescent="0.3">
      <c r="A712" s="7">
        <v>46287</v>
      </c>
      <c r="B712" s="8">
        <v>0.16666666666666671</v>
      </c>
      <c r="C712" s="8">
        <v>0.18055555555555561</v>
      </c>
      <c r="D712" s="8">
        <v>0</v>
      </c>
      <c r="E712" s="9">
        <v>0.33</v>
      </c>
      <c r="F712">
        <v>16</v>
      </c>
      <c r="G712" t="s">
        <v>853</v>
      </c>
      <c r="O712" t="s">
        <v>3434</v>
      </c>
      <c r="P712" t="s">
        <v>133</v>
      </c>
      <c r="Q712" t="s">
        <v>3435</v>
      </c>
      <c r="R712">
        <v>0</v>
      </c>
      <c r="S712">
        <v>0</v>
      </c>
      <c r="T712" s="10">
        <v>45.189967000000003</v>
      </c>
      <c r="U712" s="10">
        <v>5.7054239999999998</v>
      </c>
      <c r="AD712" t="s">
        <v>2733</v>
      </c>
      <c r="AE712" t="s">
        <v>2734</v>
      </c>
    </row>
    <row r="713" spans="1:31" x14ac:dyDescent="0.3">
      <c r="A713" s="7">
        <v>46287</v>
      </c>
      <c r="B713" s="8">
        <v>0.16666666666666671</v>
      </c>
      <c r="C713" s="8">
        <v>0.18055555555555561</v>
      </c>
      <c r="D713" s="8">
        <v>0</v>
      </c>
      <c r="E713" s="9">
        <v>0.33</v>
      </c>
      <c r="F713">
        <v>20</v>
      </c>
      <c r="G713" t="s">
        <v>950</v>
      </c>
      <c r="O713" t="s">
        <v>3437</v>
      </c>
      <c r="P713" t="s">
        <v>411</v>
      </c>
      <c r="Q713" t="s">
        <v>3438</v>
      </c>
      <c r="R713">
        <v>0</v>
      </c>
      <c r="S713">
        <v>0</v>
      </c>
      <c r="T713" s="10">
        <v>45.186216000000002</v>
      </c>
      <c r="U713" s="10">
        <v>5.7124170000000003</v>
      </c>
      <c r="AD713" t="s">
        <v>2733</v>
      </c>
      <c r="AE713" t="s">
        <v>2734</v>
      </c>
    </row>
    <row r="714" spans="1:31" x14ac:dyDescent="0.3">
      <c r="A714" s="7">
        <v>46287</v>
      </c>
      <c r="B714" s="8">
        <v>0.33333333333333331</v>
      </c>
      <c r="C714" s="8">
        <v>0.34722222222222221</v>
      </c>
      <c r="D714" s="8">
        <v>0</v>
      </c>
      <c r="E714" s="9">
        <v>0.33</v>
      </c>
      <c r="F714">
        <v>29</v>
      </c>
      <c r="G714" t="s">
        <v>859</v>
      </c>
      <c r="H714" s="8"/>
      <c r="I714" s="8"/>
      <c r="L714" s="9"/>
      <c r="M714" s="9"/>
      <c r="N714" s="9"/>
      <c r="O714" t="s">
        <v>2592</v>
      </c>
      <c r="P714" t="s">
        <v>181</v>
      </c>
      <c r="Q714" t="s">
        <v>181</v>
      </c>
      <c r="R714">
        <v>0</v>
      </c>
      <c r="S714">
        <v>0</v>
      </c>
      <c r="T714" s="10">
        <v>45.191468999999998</v>
      </c>
      <c r="U714" s="10">
        <v>5.7242329999999999</v>
      </c>
      <c r="AD714" t="s">
        <v>2733</v>
      </c>
      <c r="AE714" t="s">
        <v>2737</v>
      </c>
    </row>
    <row r="715" spans="1:31" x14ac:dyDescent="0.3">
      <c r="A715" s="7">
        <v>46287</v>
      </c>
      <c r="B715" s="8">
        <v>0.16666666666666671</v>
      </c>
      <c r="C715" s="8">
        <v>0.1736111111111111</v>
      </c>
      <c r="D715" s="8">
        <v>0</v>
      </c>
      <c r="E715" s="9">
        <v>0.17</v>
      </c>
      <c r="F715">
        <v>210</v>
      </c>
      <c r="G715" t="s">
        <v>905</v>
      </c>
      <c r="O715" t="s">
        <v>3427</v>
      </c>
      <c r="P715" t="s">
        <v>539</v>
      </c>
      <c r="Q715" t="s">
        <v>3428</v>
      </c>
      <c r="R715">
        <v>0</v>
      </c>
      <c r="S715">
        <v>0</v>
      </c>
      <c r="T715" s="10">
        <v>45.182197000000002</v>
      </c>
      <c r="U715" s="10">
        <v>5.7385910000000004</v>
      </c>
      <c r="AD715" t="s">
        <v>2733</v>
      </c>
      <c r="AE715" t="s">
        <v>2734</v>
      </c>
    </row>
    <row r="716" spans="1:31" x14ac:dyDescent="0.3">
      <c r="A716" s="7">
        <v>46287</v>
      </c>
      <c r="B716" s="8">
        <v>0.31944444444444442</v>
      </c>
      <c r="C716" s="8">
        <v>0.33333333333333331</v>
      </c>
      <c r="D716" s="8">
        <v>0</v>
      </c>
      <c r="E716" s="9">
        <v>0.33</v>
      </c>
      <c r="F716">
        <v>13</v>
      </c>
      <c r="G716" t="s">
        <v>2730</v>
      </c>
      <c r="O716" t="s">
        <v>2731</v>
      </c>
      <c r="P716" t="s">
        <v>529</v>
      </c>
      <c r="Q716" t="s">
        <v>2732</v>
      </c>
      <c r="R716">
        <v>0</v>
      </c>
      <c r="S716">
        <v>0</v>
      </c>
      <c r="T716" s="10">
        <v>45.177917000000001</v>
      </c>
      <c r="U716" s="10">
        <v>5.7286510000000002</v>
      </c>
      <c r="AD716" t="s">
        <v>2733</v>
      </c>
      <c r="AE716" t="s">
        <v>2734</v>
      </c>
    </row>
    <row r="717" spans="1:31" x14ac:dyDescent="0.3">
      <c r="A717" s="7">
        <v>46287</v>
      </c>
      <c r="B717" s="8">
        <v>0.16666666666666671</v>
      </c>
      <c r="C717" s="8">
        <v>0.18055555555555561</v>
      </c>
      <c r="D717" s="8">
        <v>0</v>
      </c>
      <c r="E717" s="9">
        <v>0.33</v>
      </c>
      <c r="F717">
        <v>20</v>
      </c>
      <c r="G717" t="s">
        <v>950</v>
      </c>
      <c r="H717" s="8"/>
      <c r="I717" s="8"/>
      <c r="O717" t="s">
        <v>2735</v>
      </c>
      <c r="P717" t="s">
        <v>522</v>
      </c>
      <c r="Q717" t="s">
        <v>2736</v>
      </c>
      <c r="R717">
        <v>0</v>
      </c>
      <c r="S717">
        <v>0</v>
      </c>
      <c r="T717" s="10">
        <v>45.177925000000002</v>
      </c>
      <c r="U717" s="10">
        <v>5.7241710000000001</v>
      </c>
      <c r="AD717" t="s">
        <v>2733</v>
      </c>
      <c r="AE717" t="s">
        <v>2734</v>
      </c>
    </row>
    <row r="718" spans="1:31" x14ac:dyDescent="0.3">
      <c r="A718" s="7">
        <v>46287</v>
      </c>
      <c r="B718" s="8">
        <v>0.29166666666666669</v>
      </c>
      <c r="C718" s="8">
        <v>0.2986111111111111</v>
      </c>
      <c r="D718" s="8">
        <v>0</v>
      </c>
      <c r="E718" s="9">
        <v>0.17</v>
      </c>
      <c r="F718">
        <v>75</v>
      </c>
      <c r="G718" t="s">
        <v>970</v>
      </c>
      <c r="O718" t="s">
        <v>1825</v>
      </c>
      <c r="P718" t="s">
        <v>638</v>
      </c>
      <c r="Q718" t="s">
        <v>1827</v>
      </c>
      <c r="R718">
        <v>0</v>
      </c>
      <c r="S718">
        <v>0</v>
      </c>
      <c r="T718" s="10">
        <v>45.177596000000001</v>
      </c>
      <c r="U718" s="10">
        <v>5.7290789999999996</v>
      </c>
      <c r="AD718" t="s">
        <v>2733</v>
      </c>
      <c r="AE718" t="s">
        <v>2734</v>
      </c>
    </row>
    <row r="719" spans="1:31" x14ac:dyDescent="0.3">
      <c r="A719" s="7">
        <v>46287</v>
      </c>
      <c r="B719" s="8">
        <v>0.16666666666666671</v>
      </c>
      <c r="C719" s="8">
        <v>0.18055555555555561</v>
      </c>
      <c r="D719" s="8">
        <v>0</v>
      </c>
      <c r="E719" s="9">
        <v>0.33</v>
      </c>
      <c r="F719">
        <v>12</v>
      </c>
      <c r="G719" t="s">
        <v>952</v>
      </c>
      <c r="O719" t="s">
        <v>2740</v>
      </c>
      <c r="P719" t="s">
        <v>259</v>
      </c>
      <c r="Q719" t="s">
        <v>2741</v>
      </c>
      <c r="R719">
        <v>0</v>
      </c>
      <c r="S719">
        <v>0</v>
      </c>
      <c r="T719" s="10">
        <v>45.190952000000003</v>
      </c>
      <c r="U719" s="10">
        <v>5.7165330000000001</v>
      </c>
      <c r="AD719" t="s">
        <v>2733</v>
      </c>
      <c r="AE719" t="s">
        <v>2734</v>
      </c>
    </row>
    <row r="720" spans="1:31" x14ac:dyDescent="0.3">
      <c r="A720" s="7">
        <v>46287</v>
      </c>
      <c r="B720" s="8">
        <v>0.33333333333333331</v>
      </c>
      <c r="C720" s="8">
        <v>0.37847222222222221</v>
      </c>
      <c r="D720" s="8">
        <v>0</v>
      </c>
      <c r="E720" s="9">
        <v>1.08</v>
      </c>
      <c r="F720">
        <v>33</v>
      </c>
      <c r="G720" t="s">
        <v>3006</v>
      </c>
      <c r="O720" t="s">
        <v>2339</v>
      </c>
      <c r="P720" t="s">
        <v>597</v>
      </c>
      <c r="Q720" t="s">
        <v>597</v>
      </c>
      <c r="R720">
        <v>0</v>
      </c>
      <c r="S720">
        <v>0</v>
      </c>
      <c r="T720" s="10">
        <v>45.234032999999997</v>
      </c>
      <c r="U720" s="10">
        <v>5.8823129999999999</v>
      </c>
      <c r="AD720" t="s">
        <v>2733</v>
      </c>
      <c r="AE720" t="s">
        <v>2737</v>
      </c>
    </row>
    <row r="721" spans="1:21" x14ac:dyDescent="0.3">
      <c r="A721" s="7" t="s">
        <v>3530</v>
      </c>
      <c r="B721" s="8"/>
      <c r="C721" s="8"/>
      <c r="D721" s="8"/>
      <c r="E721" s="9"/>
      <c r="G721">
        <v>719</v>
      </c>
      <c r="H721" s="8"/>
      <c r="I721" s="8"/>
      <c r="L721" s="9"/>
      <c r="M721" s="9"/>
      <c r="N721" s="9"/>
      <c r="S721">
        <v>719</v>
      </c>
      <c r="T721" s="10"/>
      <c r="U721" s="10"/>
    </row>
    <row r="722" spans="1:21" x14ac:dyDescent="0.3">
      <c r="A722" s="7"/>
      <c r="B722" s="8"/>
      <c r="C722" s="8"/>
      <c r="D722" s="8"/>
      <c r="E722" s="9"/>
      <c r="T722" s="10"/>
      <c r="U722" s="10"/>
    </row>
    <row r="723" spans="1:21" x14ac:dyDescent="0.3">
      <c r="A723" s="7"/>
      <c r="B723" s="8"/>
      <c r="C723" s="8"/>
      <c r="D723" s="8"/>
      <c r="E723" s="9"/>
      <c r="T723" s="10"/>
      <c r="U723" s="10"/>
    </row>
    <row r="724" spans="1:21" x14ac:dyDescent="0.3">
      <c r="A724" s="7"/>
      <c r="B724" s="8"/>
      <c r="C724" s="8"/>
      <c r="D724" s="8"/>
      <c r="E724" s="9"/>
      <c r="H724" s="8"/>
      <c r="I724" s="8"/>
      <c r="L724" s="9"/>
      <c r="M724" s="9"/>
      <c r="N724" s="9"/>
      <c r="T724" s="10"/>
      <c r="U724" s="10"/>
    </row>
    <row r="725" spans="1:21" x14ac:dyDescent="0.3">
      <c r="A725" s="7"/>
      <c r="B725" s="8"/>
      <c r="C725" s="8"/>
      <c r="D725" s="8"/>
      <c r="E725" s="9"/>
      <c r="T725" s="10"/>
      <c r="U725" s="10"/>
    </row>
    <row r="726" spans="1:21" x14ac:dyDescent="0.3">
      <c r="A726" s="7"/>
      <c r="B726" s="8"/>
      <c r="C726" s="8"/>
      <c r="D726" s="8"/>
      <c r="E726" s="9"/>
      <c r="T726" s="10"/>
      <c r="U726" s="10"/>
    </row>
    <row r="727" spans="1:21" x14ac:dyDescent="0.3">
      <c r="A727" s="7"/>
      <c r="B727" s="8"/>
      <c r="C727" s="8"/>
      <c r="D727" s="8"/>
      <c r="E727" s="9"/>
      <c r="T727" s="10"/>
      <c r="U727" s="10"/>
    </row>
    <row r="728" spans="1:21" x14ac:dyDescent="0.3">
      <c r="A728" s="7"/>
      <c r="B728" s="8"/>
      <c r="C728" s="8"/>
      <c r="D728" s="8"/>
      <c r="E728" s="9"/>
      <c r="T728" s="10"/>
      <c r="U728" s="10"/>
    </row>
    <row r="729" spans="1:21" x14ac:dyDescent="0.3">
      <c r="A729" s="7"/>
      <c r="B729" s="8"/>
      <c r="C729" s="8"/>
      <c r="D729" s="8"/>
      <c r="E729" s="9"/>
      <c r="T729" s="10"/>
      <c r="U729" s="10"/>
    </row>
    <row r="730" spans="1:21" x14ac:dyDescent="0.3">
      <c r="A730" s="7"/>
      <c r="B730" s="8"/>
      <c r="C730" s="8"/>
      <c r="D730" s="8"/>
      <c r="E730" s="9"/>
      <c r="T730" s="10"/>
      <c r="U730" s="10"/>
    </row>
    <row r="731" spans="1:21" x14ac:dyDescent="0.3">
      <c r="A731" s="7"/>
      <c r="B731" s="8"/>
      <c r="C731" s="8"/>
      <c r="D731" s="8"/>
      <c r="E731" s="9"/>
      <c r="T731" s="10"/>
      <c r="U731" s="10"/>
    </row>
    <row r="732" spans="1:21" x14ac:dyDescent="0.3">
      <c r="A732" s="7"/>
      <c r="B732" s="8"/>
      <c r="C732" s="8"/>
      <c r="D732" s="8"/>
      <c r="E732" s="9"/>
      <c r="T732" s="10"/>
      <c r="U732" s="10"/>
    </row>
    <row r="733" spans="1:21" x14ac:dyDescent="0.3">
      <c r="A733" s="7"/>
      <c r="B733" s="8"/>
      <c r="C733" s="8"/>
      <c r="D733" s="8"/>
      <c r="E733" s="9"/>
      <c r="T733" s="10"/>
      <c r="U733" s="10"/>
    </row>
    <row r="734" spans="1:21" x14ac:dyDescent="0.3">
      <c r="A734" s="7"/>
      <c r="B734" s="8"/>
      <c r="C734" s="8"/>
      <c r="D734" s="8"/>
      <c r="E734" s="9"/>
      <c r="T734" s="10"/>
      <c r="U734" s="10"/>
    </row>
    <row r="735" spans="1:21" x14ac:dyDescent="0.3">
      <c r="A735" s="7"/>
      <c r="B735" s="8"/>
      <c r="C735" s="8"/>
      <c r="D735" s="8"/>
      <c r="E735" s="9"/>
      <c r="H735" s="8"/>
      <c r="I735" s="8"/>
      <c r="J735" s="8"/>
      <c r="K735" s="8"/>
      <c r="L735" s="9"/>
      <c r="M735" s="9"/>
      <c r="N735" s="9"/>
      <c r="T735" s="10"/>
      <c r="U735" s="10"/>
    </row>
    <row r="736" spans="1:21" x14ac:dyDescent="0.3">
      <c r="A736" s="7"/>
      <c r="B736" s="8"/>
      <c r="C736" s="8"/>
      <c r="D736" s="8"/>
      <c r="E736" s="9"/>
      <c r="T736" s="10"/>
      <c r="U736" s="10"/>
    </row>
    <row r="737" spans="1:21" x14ac:dyDescent="0.3">
      <c r="A737" s="7"/>
      <c r="B737" s="8"/>
      <c r="C737" s="8"/>
      <c r="D737" s="8"/>
      <c r="E737" s="9"/>
      <c r="T737" s="10"/>
      <c r="U737" s="10"/>
    </row>
    <row r="738" spans="1:21" x14ac:dyDescent="0.3">
      <c r="A738" s="7"/>
      <c r="B738" s="8"/>
      <c r="C738" s="8"/>
      <c r="D738" s="8"/>
      <c r="E738" s="9"/>
      <c r="T738" s="10"/>
      <c r="U738" s="10"/>
    </row>
    <row r="739" spans="1:21" x14ac:dyDescent="0.3">
      <c r="A739" s="7"/>
      <c r="B739" s="8"/>
      <c r="C739" s="8"/>
      <c r="D739" s="8"/>
      <c r="E739" s="9"/>
      <c r="T739" s="10"/>
      <c r="U739" s="10"/>
    </row>
    <row r="740" spans="1:21" x14ac:dyDescent="0.3">
      <c r="A740" s="7"/>
      <c r="B740" s="8"/>
      <c r="C740" s="8"/>
      <c r="D740" s="8"/>
      <c r="E740" s="9"/>
      <c r="T740" s="10"/>
      <c r="U740" s="10"/>
    </row>
    <row r="741" spans="1:21" x14ac:dyDescent="0.3">
      <c r="A741" s="7"/>
      <c r="B741" s="8"/>
      <c r="C741" s="8"/>
      <c r="D741" s="8"/>
      <c r="E741" s="9"/>
      <c r="T741" s="10"/>
      <c r="U741" s="10"/>
    </row>
    <row r="742" spans="1:21" x14ac:dyDescent="0.3">
      <c r="A742" s="7"/>
      <c r="B742" s="8"/>
      <c r="C742" s="8"/>
      <c r="D742" s="8"/>
      <c r="E742" s="9"/>
      <c r="T742" s="10"/>
      <c r="U742" s="10"/>
    </row>
    <row r="743" spans="1:21" x14ac:dyDescent="0.3">
      <c r="A743" s="7"/>
      <c r="B743" s="8"/>
      <c r="C743" s="8"/>
      <c r="D743" s="8"/>
      <c r="E743" s="9"/>
      <c r="T743" s="10"/>
      <c r="U743" s="10"/>
    </row>
    <row r="744" spans="1:21" x14ac:dyDescent="0.3">
      <c r="A744" s="7"/>
      <c r="B744" s="8"/>
      <c r="C744" s="8"/>
      <c r="D744" s="8"/>
      <c r="E744" s="9"/>
      <c r="T744" s="10"/>
      <c r="U744" s="10"/>
    </row>
    <row r="745" spans="1:21" x14ac:dyDescent="0.3">
      <c r="A745" s="7"/>
      <c r="B745" s="8"/>
      <c r="C745" s="8"/>
      <c r="D745" s="8"/>
      <c r="E745" s="9"/>
      <c r="T745" s="10"/>
      <c r="U745" s="10"/>
    </row>
    <row r="746" spans="1:21" x14ac:dyDescent="0.3">
      <c r="A746" s="7"/>
      <c r="B746" s="8"/>
      <c r="C746" s="8"/>
      <c r="D746" s="8"/>
      <c r="E746" s="9"/>
      <c r="T746" s="10"/>
      <c r="U746" s="10"/>
    </row>
    <row r="747" spans="1:21" x14ac:dyDescent="0.3">
      <c r="A747" s="7"/>
      <c r="B747" s="8"/>
      <c r="C747" s="8"/>
      <c r="D747" s="8"/>
      <c r="E747" s="9"/>
      <c r="T747" s="10"/>
      <c r="U747" s="10"/>
    </row>
    <row r="748" spans="1:21" x14ac:dyDescent="0.3">
      <c r="A748" s="7"/>
      <c r="B748" s="8"/>
      <c r="C748" s="8"/>
      <c r="D748" s="8"/>
      <c r="E748" s="9"/>
      <c r="T748" s="10"/>
      <c r="U748" s="10"/>
    </row>
    <row r="749" spans="1:21" x14ac:dyDescent="0.3">
      <c r="A749" s="7"/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Jour230926">
    <tabColor rgb="FF2E7D32"/>
  </sheetPr>
  <dimension ref="A1:AE497"/>
  <sheetViews>
    <sheetView workbookViewId="0"/>
  </sheetViews>
  <sheetFormatPr baseColWidth="10" defaultColWidth="8.88671875" defaultRowHeight="14.4" x14ac:dyDescent="0.3"/>
  <sheetData>
    <row r="1" spans="1:31" x14ac:dyDescent="0.3">
      <c r="A1" t="s">
        <v>923</v>
      </c>
      <c r="B1" t="s">
        <v>2722</v>
      </c>
      <c r="C1" t="s">
        <v>2723</v>
      </c>
      <c r="D1" t="s">
        <v>2724</v>
      </c>
      <c r="E1" t="s">
        <v>2725</v>
      </c>
      <c r="F1" t="s">
        <v>2726</v>
      </c>
      <c r="G1" t="s">
        <v>2727</v>
      </c>
      <c r="H1" t="s">
        <v>2722</v>
      </c>
      <c r="I1" t="s">
        <v>2723</v>
      </c>
      <c r="J1" t="s">
        <v>2728</v>
      </c>
      <c r="K1" t="s">
        <v>2729</v>
      </c>
      <c r="L1" t="s">
        <v>2725</v>
      </c>
    </row>
    <row r="2" spans="1:31" x14ac:dyDescent="0.3">
      <c r="A2" s="7">
        <v>46288</v>
      </c>
      <c r="B2" s="8">
        <v>0.27430555555555558</v>
      </c>
      <c r="C2" s="8">
        <v>0.30902777777777779</v>
      </c>
      <c r="D2" s="8">
        <v>0</v>
      </c>
      <c r="E2">
        <v>0.83</v>
      </c>
      <c r="F2">
        <v>83</v>
      </c>
      <c r="G2" t="s">
        <v>975</v>
      </c>
      <c r="O2" t="s">
        <v>2689</v>
      </c>
      <c r="P2" t="s">
        <v>387</v>
      </c>
      <c r="Q2" t="s">
        <v>387</v>
      </c>
      <c r="R2">
        <v>0</v>
      </c>
      <c r="S2">
        <v>0</v>
      </c>
      <c r="T2">
        <v>45.365996000000003</v>
      </c>
      <c r="U2">
        <v>5.5923809999999996</v>
      </c>
      <c r="AD2" t="s">
        <v>2733</v>
      </c>
      <c r="AE2" t="s">
        <v>2737</v>
      </c>
    </row>
    <row r="3" spans="1:31" x14ac:dyDescent="0.3">
      <c r="A3" s="7">
        <v>46288</v>
      </c>
      <c r="B3" s="8">
        <v>0.36805555555555558</v>
      </c>
      <c r="C3" s="8">
        <v>0.375</v>
      </c>
      <c r="D3" s="8">
        <v>0</v>
      </c>
      <c r="E3">
        <v>0.17</v>
      </c>
      <c r="F3">
        <v>78</v>
      </c>
      <c r="G3" t="s">
        <v>977</v>
      </c>
      <c r="O3" t="s">
        <v>3595</v>
      </c>
      <c r="P3" t="s">
        <v>453</v>
      </c>
      <c r="Q3" t="s">
        <v>3596</v>
      </c>
      <c r="R3">
        <v>0</v>
      </c>
      <c r="S3">
        <v>0</v>
      </c>
      <c r="T3">
        <v>45.366508000000003</v>
      </c>
      <c r="U3">
        <v>5.57925</v>
      </c>
      <c r="AD3" t="s">
        <v>2733</v>
      </c>
      <c r="AE3" t="s">
        <v>2734</v>
      </c>
    </row>
    <row r="4" spans="1:31" x14ac:dyDescent="0.3">
      <c r="A4" s="7">
        <v>46288</v>
      </c>
      <c r="B4" s="8">
        <v>0.33333333333333331</v>
      </c>
      <c r="C4" s="8">
        <v>0.4375</v>
      </c>
      <c r="D4" s="8">
        <v>0</v>
      </c>
      <c r="E4">
        <v>2.5</v>
      </c>
      <c r="F4">
        <v>52</v>
      </c>
      <c r="G4" t="s">
        <v>847</v>
      </c>
      <c r="H4" s="8">
        <v>0.51597222222222228</v>
      </c>
      <c r="I4" s="8">
        <v>0.51597222222222228</v>
      </c>
      <c r="O4" t="s">
        <v>1198</v>
      </c>
      <c r="P4" t="s">
        <v>335</v>
      </c>
      <c r="Q4" t="s">
        <v>335</v>
      </c>
      <c r="R4">
        <v>0</v>
      </c>
      <c r="S4">
        <v>0</v>
      </c>
      <c r="T4">
        <v>45.172060000000002</v>
      </c>
      <c r="U4">
        <v>5.7222600000000003</v>
      </c>
      <c r="AD4" t="s">
        <v>2733</v>
      </c>
      <c r="AE4" t="s">
        <v>2737</v>
      </c>
    </row>
    <row r="5" spans="1:31" x14ac:dyDescent="0.3">
      <c r="A5" s="7">
        <v>46288</v>
      </c>
      <c r="B5" s="8">
        <v>0.33333333333333331</v>
      </c>
      <c r="C5" s="8">
        <v>0.34722222222222221</v>
      </c>
      <c r="D5" s="8">
        <v>0</v>
      </c>
      <c r="E5">
        <v>0.33</v>
      </c>
      <c r="F5">
        <v>68</v>
      </c>
      <c r="G5" t="s">
        <v>948</v>
      </c>
      <c r="H5" s="8">
        <v>0.48680555555555549</v>
      </c>
      <c r="I5" s="8">
        <v>0.48680555555555549</v>
      </c>
      <c r="O5" t="s">
        <v>2212</v>
      </c>
      <c r="P5" t="s">
        <v>233</v>
      </c>
      <c r="Q5" t="s">
        <v>233</v>
      </c>
      <c r="R5">
        <v>0</v>
      </c>
      <c r="S5">
        <v>0</v>
      </c>
      <c r="T5">
        <v>45.192034</v>
      </c>
      <c r="U5">
        <v>5.73963</v>
      </c>
      <c r="AD5" t="s">
        <v>2733</v>
      </c>
      <c r="AE5" t="s">
        <v>2737</v>
      </c>
    </row>
    <row r="6" spans="1:31" x14ac:dyDescent="0.3">
      <c r="A6" s="7">
        <v>46288</v>
      </c>
      <c r="B6" s="8">
        <v>0.33333333333333331</v>
      </c>
      <c r="C6" s="8">
        <v>0.3611111111111111</v>
      </c>
      <c r="D6" s="8">
        <v>0</v>
      </c>
      <c r="E6">
        <v>0.67</v>
      </c>
      <c r="F6">
        <v>210</v>
      </c>
      <c r="G6" t="s">
        <v>905</v>
      </c>
      <c r="O6" t="s">
        <v>1846</v>
      </c>
      <c r="P6" t="s">
        <v>539</v>
      </c>
      <c r="Q6" t="s">
        <v>539</v>
      </c>
      <c r="R6">
        <v>0</v>
      </c>
      <c r="S6">
        <v>0</v>
      </c>
      <c r="T6">
        <v>45.182197000000002</v>
      </c>
      <c r="U6">
        <v>5.7385910000000004</v>
      </c>
      <c r="AD6" t="s">
        <v>2733</v>
      </c>
      <c r="AE6" t="s">
        <v>2737</v>
      </c>
    </row>
    <row r="7" spans="1:31" x14ac:dyDescent="0.3">
      <c r="A7" s="7">
        <v>46288</v>
      </c>
      <c r="B7" s="8">
        <v>0.4201388888888889</v>
      </c>
      <c r="C7" s="8">
        <v>0.4513888888888889</v>
      </c>
      <c r="D7" s="8">
        <v>0</v>
      </c>
      <c r="E7">
        <v>0.75</v>
      </c>
      <c r="F7">
        <v>23</v>
      </c>
      <c r="G7" t="s">
        <v>957</v>
      </c>
      <c r="O7" t="s">
        <v>2268</v>
      </c>
      <c r="P7" t="s">
        <v>163</v>
      </c>
      <c r="Q7" t="s">
        <v>3441</v>
      </c>
      <c r="R7">
        <v>0</v>
      </c>
      <c r="S7">
        <v>0</v>
      </c>
      <c r="T7">
        <v>45.186844000000001</v>
      </c>
      <c r="U7">
        <v>5.7114979999999997</v>
      </c>
      <c r="AD7" t="s">
        <v>2733</v>
      </c>
      <c r="AE7" t="s">
        <v>2737</v>
      </c>
    </row>
    <row r="8" spans="1:31" x14ac:dyDescent="0.3">
      <c r="A8" s="7">
        <v>46288</v>
      </c>
      <c r="B8" s="8">
        <v>0.33333333333333331</v>
      </c>
      <c r="C8" s="8">
        <v>0.34722222222222221</v>
      </c>
      <c r="D8" s="8">
        <v>0</v>
      </c>
      <c r="E8">
        <v>0.33</v>
      </c>
      <c r="F8">
        <v>230</v>
      </c>
      <c r="G8" t="s">
        <v>974</v>
      </c>
      <c r="O8" t="s">
        <v>1711</v>
      </c>
      <c r="P8" t="s">
        <v>526</v>
      </c>
      <c r="Q8" t="s">
        <v>526</v>
      </c>
      <c r="R8">
        <v>0</v>
      </c>
      <c r="S8">
        <v>0</v>
      </c>
      <c r="T8">
        <v>45.181947000000001</v>
      </c>
      <c r="U8">
        <v>5.7218989999999996</v>
      </c>
      <c r="AD8" t="s">
        <v>2733</v>
      </c>
      <c r="AE8" t="s">
        <v>2737</v>
      </c>
    </row>
    <row r="9" spans="1:31" x14ac:dyDescent="0.3">
      <c r="A9" s="7">
        <v>46288</v>
      </c>
      <c r="B9" s="8">
        <v>0.25694444444444442</v>
      </c>
      <c r="C9" s="8">
        <v>0.2673611111111111</v>
      </c>
      <c r="D9" s="8">
        <v>0</v>
      </c>
      <c r="E9">
        <v>0.25</v>
      </c>
      <c r="F9">
        <v>65</v>
      </c>
      <c r="G9" t="s">
        <v>870</v>
      </c>
      <c r="H9" s="8">
        <v>0.24374999999999999</v>
      </c>
      <c r="I9" s="8">
        <v>0.24652777777777779</v>
      </c>
      <c r="L9">
        <v>7.0000000000000007E-2</v>
      </c>
      <c r="M9">
        <v>7.0000000000000007E-2</v>
      </c>
      <c r="N9">
        <v>-0.18</v>
      </c>
      <c r="O9" t="s">
        <v>2068</v>
      </c>
      <c r="P9" t="s">
        <v>352</v>
      </c>
      <c r="Q9" t="s">
        <v>2744</v>
      </c>
      <c r="R9">
        <v>0</v>
      </c>
      <c r="S9">
        <v>0</v>
      </c>
      <c r="T9">
        <v>45.191529000000003</v>
      </c>
      <c r="U9">
        <v>5.7310239999999997</v>
      </c>
      <c r="AD9" t="s">
        <v>2733</v>
      </c>
      <c r="AE9" t="s">
        <v>2737</v>
      </c>
    </row>
    <row r="10" spans="1:31" x14ac:dyDescent="0.3">
      <c r="A10" s="7">
        <v>46288</v>
      </c>
      <c r="B10" s="8">
        <v>0.24652777777777779</v>
      </c>
      <c r="C10" s="8">
        <v>0.28125</v>
      </c>
      <c r="D10" s="8">
        <v>0</v>
      </c>
      <c r="E10">
        <v>0.83</v>
      </c>
      <c r="F10">
        <v>54</v>
      </c>
      <c r="G10" t="s">
        <v>973</v>
      </c>
      <c r="O10" t="s">
        <v>1814</v>
      </c>
      <c r="P10" t="s">
        <v>400</v>
      </c>
      <c r="Q10" t="s">
        <v>400</v>
      </c>
      <c r="R10">
        <v>0</v>
      </c>
      <c r="S10">
        <v>0</v>
      </c>
      <c r="T10">
        <v>45.375911000000002</v>
      </c>
      <c r="U10">
        <v>5.5841149999999997</v>
      </c>
      <c r="AD10" t="s">
        <v>2733</v>
      </c>
      <c r="AE10" t="s">
        <v>2737</v>
      </c>
    </row>
    <row r="11" spans="1:31" x14ac:dyDescent="0.3">
      <c r="A11" s="7">
        <v>46288</v>
      </c>
      <c r="B11" s="8">
        <v>0.33333333333333331</v>
      </c>
      <c r="C11" s="8">
        <v>0.375</v>
      </c>
      <c r="D11" s="8">
        <v>0</v>
      </c>
      <c r="E11">
        <v>1</v>
      </c>
      <c r="F11">
        <v>210</v>
      </c>
      <c r="G11" t="s">
        <v>905</v>
      </c>
      <c r="O11" t="s">
        <v>1515</v>
      </c>
      <c r="P11" t="s">
        <v>761</v>
      </c>
      <c r="Q11" t="s">
        <v>761</v>
      </c>
      <c r="R11">
        <v>0</v>
      </c>
      <c r="S11">
        <v>0</v>
      </c>
      <c r="T11">
        <v>45.183799999999998</v>
      </c>
      <c r="U11">
        <v>5.7220209999999998</v>
      </c>
      <c r="AD11" t="s">
        <v>2733</v>
      </c>
      <c r="AE11" t="s">
        <v>2737</v>
      </c>
    </row>
    <row r="12" spans="1:31" x14ac:dyDescent="0.3">
      <c r="A12" s="7">
        <v>46288</v>
      </c>
      <c r="B12" s="8">
        <v>0.16666666666666671</v>
      </c>
      <c r="C12" s="8">
        <v>0.20833333333333329</v>
      </c>
      <c r="D12" s="8">
        <v>0</v>
      </c>
      <c r="E12">
        <v>1</v>
      </c>
      <c r="F12">
        <v>39</v>
      </c>
      <c r="G12" t="s">
        <v>961</v>
      </c>
      <c r="H12" s="8">
        <v>0.18888888888888891</v>
      </c>
      <c r="I12" s="8">
        <v>0.24652777777777779</v>
      </c>
      <c r="L12">
        <v>1.38</v>
      </c>
      <c r="M12">
        <v>1.38</v>
      </c>
      <c r="N12">
        <v>0.38</v>
      </c>
      <c r="O12" t="s">
        <v>1157</v>
      </c>
      <c r="P12" t="s">
        <v>1158</v>
      </c>
      <c r="Q12" t="s">
        <v>1161</v>
      </c>
      <c r="R12">
        <v>1</v>
      </c>
      <c r="S12">
        <v>0</v>
      </c>
      <c r="T12">
        <v>45.148142999999997</v>
      </c>
      <c r="U12">
        <v>5.723122</v>
      </c>
      <c r="AD12" t="s">
        <v>2733</v>
      </c>
      <c r="AE12" t="s">
        <v>2781</v>
      </c>
    </row>
    <row r="13" spans="1:31" x14ac:dyDescent="0.3">
      <c r="A13" s="7">
        <v>46288</v>
      </c>
      <c r="B13" s="8">
        <v>0.3576388888888889</v>
      </c>
      <c r="C13" s="8">
        <v>0.36458333333333331</v>
      </c>
      <c r="D13" s="8">
        <v>0</v>
      </c>
      <c r="E13">
        <v>0.17</v>
      </c>
      <c r="F13">
        <v>50</v>
      </c>
      <c r="G13" t="s">
        <v>879</v>
      </c>
      <c r="H13" s="8">
        <v>0.25486111111111109</v>
      </c>
      <c r="I13" s="8">
        <v>0.26180555555555562</v>
      </c>
      <c r="L13">
        <v>0.17</v>
      </c>
      <c r="M13">
        <v>0.17</v>
      </c>
      <c r="O13" t="s">
        <v>3597</v>
      </c>
      <c r="P13" t="s">
        <v>659</v>
      </c>
      <c r="Q13" t="s">
        <v>3598</v>
      </c>
      <c r="R13">
        <v>0</v>
      </c>
      <c r="S13">
        <v>0</v>
      </c>
      <c r="T13">
        <v>45.369183</v>
      </c>
      <c r="U13">
        <v>5.5819970000000003</v>
      </c>
      <c r="AD13" t="s">
        <v>2733</v>
      </c>
      <c r="AE13" t="s">
        <v>2734</v>
      </c>
    </row>
    <row r="14" spans="1:31" x14ac:dyDescent="0.3">
      <c r="A14" s="7">
        <v>46288</v>
      </c>
      <c r="B14" s="8">
        <v>0.33333333333333331</v>
      </c>
      <c r="C14" s="8">
        <v>0.37847222222222221</v>
      </c>
      <c r="D14" s="8">
        <v>0</v>
      </c>
      <c r="E14">
        <v>1.08</v>
      </c>
      <c r="F14">
        <v>49</v>
      </c>
      <c r="G14" t="s">
        <v>944</v>
      </c>
      <c r="O14" t="s">
        <v>2693</v>
      </c>
      <c r="P14" t="s">
        <v>384</v>
      </c>
      <c r="Q14" t="s">
        <v>384</v>
      </c>
      <c r="R14">
        <v>0</v>
      </c>
      <c r="S14">
        <v>0</v>
      </c>
      <c r="T14">
        <v>45.164765000000003</v>
      </c>
      <c r="U14">
        <v>5.7186510000000004</v>
      </c>
      <c r="AD14" t="s">
        <v>2733</v>
      </c>
      <c r="AE14" t="s">
        <v>2737</v>
      </c>
    </row>
    <row r="15" spans="1:31" x14ac:dyDescent="0.3">
      <c r="A15" s="7">
        <v>46288</v>
      </c>
      <c r="B15" s="8">
        <v>0.21180555555555561</v>
      </c>
      <c r="C15" s="8">
        <v>0.22222222222222221</v>
      </c>
      <c r="D15" s="8">
        <v>0</v>
      </c>
      <c r="E15">
        <v>0.25</v>
      </c>
      <c r="F15">
        <v>13</v>
      </c>
      <c r="G15" t="s">
        <v>2730</v>
      </c>
      <c r="O15" t="s">
        <v>1717</v>
      </c>
      <c r="P15" t="s">
        <v>298</v>
      </c>
      <c r="Q15" t="s">
        <v>1719</v>
      </c>
      <c r="R15">
        <v>0</v>
      </c>
      <c r="S15">
        <v>0</v>
      </c>
      <c r="T15">
        <v>45.186445999999997</v>
      </c>
      <c r="U15">
        <v>5.7280280000000001</v>
      </c>
      <c r="AD15" t="s">
        <v>2733</v>
      </c>
      <c r="AE15" t="s">
        <v>2737</v>
      </c>
    </row>
    <row r="16" spans="1:31" x14ac:dyDescent="0.3">
      <c r="A16" s="7">
        <v>46288</v>
      </c>
      <c r="B16" s="8">
        <v>0.33333333333333331</v>
      </c>
      <c r="C16" s="8">
        <v>0.34722222222222221</v>
      </c>
      <c r="D16" s="8">
        <v>0</v>
      </c>
      <c r="E16">
        <v>0.33</v>
      </c>
      <c r="F16">
        <v>73</v>
      </c>
      <c r="G16" t="s">
        <v>876</v>
      </c>
      <c r="O16" t="s">
        <v>2330</v>
      </c>
      <c r="P16" t="s">
        <v>108</v>
      </c>
      <c r="Q16" t="s">
        <v>2332</v>
      </c>
      <c r="R16">
        <v>0</v>
      </c>
      <c r="S16">
        <v>0</v>
      </c>
      <c r="T16">
        <v>45.184282000000003</v>
      </c>
      <c r="U16">
        <v>5.720561</v>
      </c>
      <c r="AD16" t="s">
        <v>2733</v>
      </c>
      <c r="AE16" t="s">
        <v>2737</v>
      </c>
    </row>
    <row r="17" spans="1:31" x14ac:dyDescent="0.3">
      <c r="A17" s="7">
        <v>46288</v>
      </c>
      <c r="B17" s="8">
        <v>0.33333333333333331</v>
      </c>
      <c r="C17" s="8">
        <v>0.34722222222222221</v>
      </c>
      <c r="D17" s="8">
        <v>0</v>
      </c>
      <c r="E17">
        <v>0.33</v>
      </c>
      <c r="F17">
        <v>61</v>
      </c>
      <c r="G17" t="s">
        <v>886</v>
      </c>
      <c r="O17" t="s">
        <v>2094</v>
      </c>
      <c r="P17" t="s">
        <v>371</v>
      </c>
      <c r="Q17" t="s">
        <v>2095</v>
      </c>
      <c r="R17">
        <v>0</v>
      </c>
      <c r="S17">
        <v>0</v>
      </c>
      <c r="T17">
        <v>45.176468</v>
      </c>
      <c r="U17">
        <v>5.7269800000000002</v>
      </c>
      <c r="AD17" t="s">
        <v>2733</v>
      </c>
      <c r="AE17" t="s">
        <v>2737</v>
      </c>
    </row>
    <row r="18" spans="1:31" x14ac:dyDescent="0.3">
      <c r="A18" s="7">
        <v>46288</v>
      </c>
      <c r="B18" s="8">
        <v>0.33333333333333331</v>
      </c>
      <c r="C18" s="8">
        <v>0.35416666666666669</v>
      </c>
      <c r="D18" s="8">
        <v>0</v>
      </c>
      <c r="E18">
        <v>0.5</v>
      </c>
      <c r="F18">
        <v>100</v>
      </c>
      <c r="G18" t="s">
        <v>967</v>
      </c>
      <c r="H18" s="8">
        <v>0.2472222222222222</v>
      </c>
      <c r="I18" s="8">
        <v>0.26111111111111113</v>
      </c>
      <c r="L18">
        <v>0.33</v>
      </c>
      <c r="M18">
        <v>0.33</v>
      </c>
      <c r="N18">
        <v>-0.17</v>
      </c>
      <c r="O18" t="s">
        <v>1677</v>
      </c>
      <c r="P18" t="s">
        <v>234</v>
      </c>
      <c r="Q18" t="s">
        <v>234</v>
      </c>
      <c r="R18">
        <v>0</v>
      </c>
      <c r="S18">
        <v>0</v>
      </c>
      <c r="T18">
        <v>45.182043</v>
      </c>
      <c r="U18">
        <v>5.7257119999999997</v>
      </c>
      <c r="AD18" t="s">
        <v>2733</v>
      </c>
      <c r="AE18" t="s">
        <v>2737</v>
      </c>
    </row>
    <row r="19" spans="1:31" x14ac:dyDescent="0.3">
      <c r="A19" s="7">
        <v>46288</v>
      </c>
      <c r="B19" s="8">
        <v>0.16666666666666671</v>
      </c>
      <c r="C19" s="8">
        <v>0.18055555555555561</v>
      </c>
      <c r="D19" s="8">
        <v>0</v>
      </c>
      <c r="E19">
        <v>0.33</v>
      </c>
      <c r="F19">
        <v>18</v>
      </c>
      <c r="G19" t="s">
        <v>2826</v>
      </c>
      <c r="H19" s="8">
        <v>0.1791666666666667</v>
      </c>
      <c r="I19" s="8">
        <v>0.1854166666666667</v>
      </c>
      <c r="L19">
        <v>0.15</v>
      </c>
      <c r="M19">
        <v>0.15</v>
      </c>
      <c r="N19">
        <v>-0.18</v>
      </c>
      <c r="O19" t="s">
        <v>3204</v>
      </c>
      <c r="P19" t="s">
        <v>430</v>
      </c>
      <c r="Q19" t="s">
        <v>3205</v>
      </c>
      <c r="R19">
        <v>0</v>
      </c>
      <c r="S19">
        <v>0</v>
      </c>
      <c r="T19">
        <v>45.179054999999998</v>
      </c>
      <c r="U19">
        <v>5.6940229999999996</v>
      </c>
      <c r="AD19" t="s">
        <v>2733</v>
      </c>
      <c r="AE19" t="s">
        <v>2734</v>
      </c>
    </row>
    <row r="20" spans="1:31" x14ac:dyDescent="0.3">
      <c r="A20" s="7">
        <v>46288</v>
      </c>
      <c r="B20" s="8">
        <v>0.33333333333333331</v>
      </c>
      <c r="C20" s="8">
        <v>0.34722222222222221</v>
      </c>
      <c r="D20" s="8">
        <v>0</v>
      </c>
      <c r="E20">
        <v>0.33</v>
      </c>
      <c r="F20">
        <v>68</v>
      </c>
      <c r="G20" t="s">
        <v>948</v>
      </c>
      <c r="H20" s="8">
        <v>0.48541666666666672</v>
      </c>
      <c r="I20" s="8">
        <v>0.48541666666666672</v>
      </c>
      <c r="O20" t="s">
        <v>2345</v>
      </c>
      <c r="P20" t="s">
        <v>577</v>
      </c>
      <c r="Q20" t="s">
        <v>577</v>
      </c>
      <c r="R20">
        <v>0</v>
      </c>
      <c r="S20">
        <v>0</v>
      </c>
      <c r="T20">
        <v>45.180720000000001</v>
      </c>
      <c r="U20">
        <v>5.7387189999999997</v>
      </c>
      <c r="AD20" t="s">
        <v>2733</v>
      </c>
      <c r="AE20" t="s">
        <v>2737</v>
      </c>
    </row>
    <row r="21" spans="1:31" x14ac:dyDescent="0.3">
      <c r="A21" s="7">
        <v>46288</v>
      </c>
      <c r="B21" s="8">
        <v>0.33333333333333331</v>
      </c>
      <c r="C21" s="8">
        <v>0.35416666666666669</v>
      </c>
      <c r="D21" s="8">
        <v>0</v>
      </c>
      <c r="E21">
        <v>0.5</v>
      </c>
      <c r="F21">
        <v>201</v>
      </c>
      <c r="G21" t="s">
        <v>946</v>
      </c>
      <c r="O21" t="s">
        <v>1320</v>
      </c>
      <c r="P21" t="s">
        <v>120</v>
      </c>
      <c r="Q21" t="s">
        <v>120</v>
      </c>
      <c r="R21">
        <v>0</v>
      </c>
      <c r="S21">
        <v>0</v>
      </c>
      <c r="T21">
        <v>45.187106999999997</v>
      </c>
      <c r="U21">
        <v>5.7297390000000004</v>
      </c>
      <c r="AD21" t="s">
        <v>2733</v>
      </c>
      <c r="AE21" t="s">
        <v>2737</v>
      </c>
    </row>
    <row r="22" spans="1:31" x14ac:dyDescent="0.3">
      <c r="A22" s="7">
        <v>46288</v>
      </c>
      <c r="B22" s="8">
        <v>0.16666666666666671</v>
      </c>
      <c r="C22" s="8">
        <v>0.18055555555555561</v>
      </c>
      <c r="D22" s="8">
        <v>0</v>
      </c>
      <c r="E22">
        <v>0.33</v>
      </c>
      <c r="F22">
        <v>48</v>
      </c>
      <c r="G22" t="s">
        <v>951</v>
      </c>
      <c r="O22" t="s">
        <v>2782</v>
      </c>
      <c r="P22" t="s">
        <v>493</v>
      </c>
      <c r="Q22" t="s">
        <v>2783</v>
      </c>
      <c r="R22">
        <v>0</v>
      </c>
      <c r="S22">
        <v>0</v>
      </c>
      <c r="T22">
        <v>45.220550000000003</v>
      </c>
      <c r="U22">
        <v>5.7636180000000001</v>
      </c>
      <c r="AD22" t="s">
        <v>2733</v>
      </c>
      <c r="AE22" t="s">
        <v>2734</v>
      </c>
    </row>
    <row r="23" spans="1:31" x14ac:dyDescent="0.3">
      <c r="A23" s="7">
        <v>46288</v>
      </c>
      <c r="B23" s="8">
        <v>0.33333333333333331</v>
      </c>
      <c r="C23" s="8">
        <v>0.35416666666666669</v>
      </c>
      <c r="D23" s="8">
        <v>0</v>
      </c>
      <c r="E23">
        <v>0.5</v>
      </c>
      <c r="F23">
        <v>48</v>
      </c>
      <c r="G23" t="s">
        <v>951</v>
      </c>
      <c r="O23" t="s">
        <v>1637</v>
      </c>
      <c r="P23" t="s">
        <v>676</v>
      </c>
      <c r="Q23" t="s">
        <v>676</v>
      </c>
      <c r="R23">
        <v>0</v>
      </c>
      <c r="S23">
        <v>0</v>
      </c>
      <c r="T23">
        <v>45.191566000000002</v>
      </c>
      <c r="U23">
        <v>5.6863279999999996</v>
      </c>
      <c r="AD23" t="s">
        <v>2733</v>
      </c>
      <c r="AE23" t="s">
        <v>2737</v>
      </c>
    </row>
    <row r="24" spans="1:31" x14ac:dyDescent="0.3">
      <c r="A24" s="7">
        <v>46288</v>
      </c>
      <c r="B24" s="8">
        <v>0.375</v>
      </c>
      <c r="C24" s="8">
        <v>0.44791666666666669</v>
      </c>
      <c r="D24" s="8">
        <v>0</v>
      </c>
      <c r="E24">
        <v>1.75</v>
      </c>
      <c r="F24">
        <v>78</v>
      </c>
      <c r="G24" t="s">
        <v>977</v>
      </c>
      <c r="O24" t="s">
        <v>1242</v>
      </c>
      <c r="P24" t="s">
        <v>453</v>
      </c>
      <c r="Q24" t="s">
        <v>453</v>
      </c>
      <c r="R24">
        <v>0</v>
      </c>
      <c r="S24">
        <v>0</v>
      </c>
      <c r="T24">
        <v>45.366508000000003</v>
      </c>
      <c r="U24">
        <v>5.57925</v>
      </c>
      <c r="AD24" t="s">
        <v>2733</v>
      </c>
      <c r="AE24" t="s">
        <v>2737</v>
      </c>
    </row>
    <row r="25" spans="1:31" x14ac:dyDescent="0.3">
      <c r="A25" s="7">
        <v>46288</v>
      </c>
      <c r="B25" s="8">
        <v>0.33333333333333331</v>
      </c>
      <c r="C25" s="8">
        <v>0.375</v>
      </c>
      <c r="D25" s="8">
        <v>0</v>
      </c>
      <c r="E25">
        <v>1</v>
      </c>
      <c r="F25">
        <v>74</v>
      </c>
      <c r="G25" t="s">
        <v>892</v>
      </c>
      <c r="O25" t="s">
        <v>896</v>
      </c>
      <c r="P25" t="s">
        <v>802</v>
      </c>
      <c r="Q25" t="s">
        <v>802</v>
      </c>
      <c r="R25">
        <v>0</v>
      </c>
      <c r="S25">
        <v>0</v>
      </c>
      <c r="T25">
        <v>45.162475999999998</v>
      </c>
      <c r="U25">
        <v>5.7165179999999998</v>
      </c>
      <c r="AD25" t="s">
        <v>2733</v>
      </c>
      <c r="AE25" t="s">
        <v>2737</v>
      </c>
    </row>
    <row r="26" spans="1:31" x14ac:dyDescent="0.3">
      <c r="A26" s="7">
        <v>46288</v>
      </c>
      <c r="B26" s="8">
        <v>0.33333333333333331</v>
      </c>
      <c r="C26" s="8">
        <v>0.37847222222222221</v>
      </c>
      <c r="D26" s="8">
        <v>0</v>
      </c>
      <c r="E26">
        <v>1.08</v>
      </c>
      <c r="F26">
        <v>72</v>
      </c>
      <c r="G26" t="s">
        <v>978</v>
      </c>
      <c r="O26" t="s">
        <v>1404</v>
      </c>
      <c r="P26" t="s">
        <v>410</v>
      </c>
      <c r="Q26" t="s">
        <v>2795</v>
      </c>
      <c r="R26">
        <v>0</v>
      </c>
      <c r="S26">
        <v>0</v>
      </c>
      <c r="T26">
        <v>45.565835999999997</v>
      </c>
      <c r="U26">
        <v>5.8936609999999998</v>
      </c>
      <c r="AD26" t="s">
        <v>2733</v>
      </c>
      <c r="AE26" t="s">
        <v>2737</v>
      </c>
    </row>
    <row r="27" spans="1:31" x14ac:dyDescent="0.3">
      <c r="A27" s="7">
        <v>46288</v>
      </c>
      <c r="B27" s="8">
        <v>0.33333333333333331</v>
      </c>
      <c r="C27" s="8">
        <v>0.375</v>
      </c>
      <c r="D27" s="8">
        <v>0</v>
      </c>
      <c r="E27">
        <v>1</v>
      </c>
      <c r="F27">
        <v>150</v>
      </c>
      <c r="G27" t="s">
        <v>964</v>
      </c>
      <c r="H27" s="8">
        <v>0.39097222222222222</v>
      </c>
      <c r="I27" s="8">
        <v>0.49930555555555561</v>
      </c>
      <c r="L27">
        <v>2.6</v>
      </c>
      <c r="M27">
        <v>2.6</v>
      </c>
      <c r="N27">
        <v>1.6</v>
      </c>
      <c r="O27" t="s">
        <v>2027</v>
      </c>
      <c r="P27" t="s">
        <v>358</v>
      </c>
      <c r="Q27" t="s">
        <v>358</v>
      </c>
      <c r="R27">
        <v>0</v>
      </c>
      <c r="S27">
        <v>0</v>
      </c>
      <c r="T27">
        <v>45.174598000000003</v>
      </c>
      <c r="U27">
        <v>5.7422800000000001</v>
      </c>
      <c r="AD27" t="s">
        <v>2733</v>
      </c>
      <c r="AE27" t="s">
        <v>2737</v>
      </c>
    </row>
    <row r="28" spans="1:31" x14ac:dyDescent="0.3">
      <c r="A28" s="7">
        <v>46288</v>
      </c>
      <c r="B28" s="8">
        <v>0.27083333333333331</v>
      </c>
      <c r="C28" s="8">
        <v>0.3576388888888889</v>
      </c>
      <c r="D28" s="8">
        <v>0</v>
      </c>
      <c r="E28">
        <v>2.08</v>
      </c>
      <c r="F28">
        <v>50</v>
      </c>
      <c r="G28" t="s">
        <v>879</v>
      </c>
      <c r="H28" s="8">
        <v>0.47083333333333333</v>
      </c>
      <c r="I28" s="8">
        <v>0.55069444444444449</v>
      </c>
      <c r="L28">
        <v>1.92</v>
      </c>
      <c r="M28">
        <v>2.08</v>
      </c>
      <c r="N28">
        <v>-0.17</v>
      </c>
      <c r="O28" t="s">
        <v>1458</v>
      </c>
      <c r="P28" t="s">
        <v>433</v>
      </c>
      <c r="Q28" t="s">
        <v>433</v>
      </c>
      <c r="R28">
        <v>0</v>
      </c>
      <c r="S28">
        <v>0</v>
      </c>
      <c r="T28">
        <v>45.373724000000003</v>
      </c>
      <c r="U28">
        <v>5.5834440000000001</v>
      </c>
      <c r="AD28" t="s">
        <v>2733</v>
      </c>
      <c r="AE28" t="s">
        <v>2737</v>
      </c>
    </row>
    <row r="29" spans="1:31" x14ac:dyDescent="0.3">
      <c r="A29" s="7">
        <v>46288</v>
      </c>
      <c r="B29" s="8">
        <v>0.33333333333333331</v>
      </c>
      <c r="C29" s="8">
        <v>0.34722222222222221</v>
      </c>
      <c r="D29" s="8">
        <v>0</v>
      </c>
      <c r="E29">
        <v>0.33</v>
      </c>
      <c r="F29">
        <v>61</v>
      </c>
      <c r="G29" t="s">
        <v>886</v>
      </c>
      <c r="O29" t="s">
        <v>2413</v>
      </c>
      <c r="P29" t="s">
        <v>775</v>
      </c>
      <c r="Q29" t="s">
        <v>2415</v>
      </c>
      <c r="R29">
        <v>0</v>
      </c>
      <c r="S29">
        <v>0</v>
      </c>
      <c r="T29">
        <v>45.186475999999999</v>
      </c>
      <c r="U29">
        <v>5.7284920000000001</v>
      </c>
      <c r="AD29" t="s">
        <v>2733</v>
      </c>
      <c r="AE29" t="s">
        <v>2737</v>
      </c>
    </row>
    <row r="30" spans="1:31" x14ac:dyDescent="0.3">
      <c r="A30" s="7">
        <v>46288</v>
      </c>
      <c r="B30" s="8">
        <v>0.33333333333333331</v>
      </c>
      <c r="C30" s="8">
        <v>0.35416666666666669</v>
      </c>
      <c r="D30" s="8">
        <v>0</v>
      </c>
      <c r="E30">
        <v>0.5</v>
      </c>
      <c r="F30">
        <v>29</v>
      </c>
      <c r="G30" t="s">
        <v>859</v>
      </c>
      <c r="O30" t="s">
        <v>1412</v>
      </c>
      <c r="P30" t="s">
        <v>220</v>
      </c>
      <c r="Q30" t="s">
        <v>1413</v>
      </c>
      <c r="R30">
        <v>0</v>
      </c>
      <c r="S30">
        <v>0</v>
      </c>
      <c r="T30">
        <v>45.182158999999999</v>
      </c>
      <c r="U30">
        <v>5.715846</v>
      </c>
      <c r="AD30" t="s">
        <v>2733</v>
      </c>
      <c r="AE30" t="s">
        <v>2737</v>
      </c>
    </row>
    <row r="31" spans="1:31" x14ac:dyDescent="0.3">
      <c r="A31" s="7">
        <v>46288</v>
      </c>
      <c r="B31" s="8">
        <v>0.33333333333333331</v>
      </c>
      <c r="C31" s="8">
        <v>0.37847222222222221</v>
      </c>
      <c r="D31" s="8">
        <v>0</v>
      </c>
      <c r="E31">
        <v>1.08</v>
      </c>
      <c r="F31">
        <v>82</v>
      </c>
      <c r="G31" t="s">
        <v>954</v>
      </c>
      <c r="O31" t="s">
        <v>2175</v>
      </c>
      <c r="P31" t="s">
        <v>564</v>
      </c>
      <c r="Q31" t="s">
        <v>564</v>
      </c>
      <c r="R31">
        <v>0</v>
      </c>
      <c r="S31">
        <v>0</v>
      </c>
      <c r="T31">
        <v>45.202815999999999</v>
      </c>
      <c r="U31">
        <v>5.7658379999999996</v>
      </c>
      <c r="AD31" t="s">
        <v>2733</v>
      </c>
      <c r="AE31" t="s">
        <v>2737</v>
      </c>
    </row>
    <row r="32" spans="1:31" x14ac:dyDescent="0.3">
      <c r="A32" s="7">
        <v>46288</v>
      </c>
      <c r="B32" s="8">
        <v>0.33333333333333331</v>
      </c>
      <c r="C32" s="8">
        <v>0.37847222222222221</v>
      </c>
      <c r="D32" s="8">
        <v>0</v>
      </c>
      <c r="E32">
        <v>1.08</v>
      </c>
      <c r="F32">
        <v>230</v>
      </c>
      <c r="G32" t="s">
        <v>974</v>
      </c>
      <c r="O32" t="s">
        <v>2314</v>
      </c>
      <c r="P32" t="s">
        <v>783</v>
      </c>
      <c r="Q32" t="s">
        <v>2800</v>
      </c>
      <c r="R32">
        <v>0</v>
      </c>
      <c r="S32">
        <v>0</v>
      </c>
      <c r="T32">
        <v>45.145482999999999</v>
      </c>
      <c r="U32">
        <v>5.7042999999999999</v>
      </c>
      <c r="AD32" t="s">
        <v>2733</v>
      </c>
      <c r="AE32" t="s">
        <v>2737</v>
      </c>
    </row>
    <row r="33" spans="1:31" x14ac:dyDescent="0.3">
      <c r="A33" s="7">
        <v>46288</v>
      </c>
      <c r="B33" s="8">
        <v>0.37847222222222221</v>
      </c>
      <c r="C33" s="8">
        <v>0.3888888888888889</v>
      </c>
      <c r="D33" s="8">
        <v>0</v>
      </c>
      <c r="E33">
        <v>0.25</v>
      </c>
      <c r="F33">
        <v>29</v>
      </c>
      <c r="G33" t="s">
        <v>859</v>
      </c>
      <c r="O33" t="s">
        <v>3599</v>
      </c>
      <c r="P33" t="s">
        <v>162</v>
      </c>
      <c r="Q33" t="s">
        <v>3600</v>
      </c>
      <c r="R33">
        <v>0</v>
      </c>
      <c r="S33">
        <v>0</v>
      </c>
      <c r="T33">
        <v>45.189870999999997</v>
      </c>
      <c r="U33">
        <v>5.7183529999999996</v>
      </c>
      <c r="AD33" t="s">
        <v>2733</v>
      </c>
      <c r="AE33" t="s">
        <v>2837</v>
      </c>
    </row>
    <row r="34" spans="1:31" x14ac:dyDescent="0.3">
      <c r="A34" s="7">
        <v>46288</v>
      </c>
      <c r="B34" s="8">
        <v>0.33333333333333331</v>
      </c>
      <c r="C34" s="8">
        <v>0.34722222222222221</v>
      </c>
      <c r="D34" s="8">
        <v>0</v>
      </c>
      <c r="E34">
        <v>0.33</v>
      </c>
      <c r="F34">
        <v>53</v>
      </c>
      <c r="G34" t="s">
        <v>2803</v>
      </c>
      <c r="Q34" t="s">
        <v>816</v>
      </c>
      <c r="R34">
        <v>0</v>
      </c>
      <c r="S34">
        <v>0</v>
      </c>
      <c r="T34">
        <v>45.565215999999999</v>
      </c>
      <c r="U34">
        <v>5.9190189999999996</v>
      </c>
    </row>
    <row r="35" spans="1:31" x14ac:dyDescent="0.3">
      <c r="A35" s="7">
        <v>46288</v>
      </c>
      <c r="B35" s="8">
        <v>0.33333333333333331</v>
      </c>
      <c r="C35" s="8">
        <v>0.37847222222222221</v>
      </c>
      <c r="D35" s="8">
        <v>0</v>
      </c>
      <c r="E35">
        <v>1.08</v>
      </c>
      <c r="F35">
        <v>201</v>
      </c>
      <c r="G35" t="s">
        <v>946</v>
      </c>
      <c r="O35" t="s">
        <v>1804</v>
      </c>
      <c r="P35" t="s">
        <v>710</v>
      </c>
      <c r="Q35" t="s">
        <v>710</v>
      </c>
      <c r="R35">
        <v>0</v>
      </c>
      <c r="S35">
        <v>0</v>
      </c>
      <c r="T35">
        <v>45.203086999999996</v>
      </c>
      <c r="U35">
        <v>5.703754</v>
      </c>
      <c r="AD35" t="s">
        <v>2733</v>
      </c>
      <c r="AE35" t="s">
        <v>2737</v>
      </c>
    </row>
    <row r="36" spans="1:31" x14ac:dyDescent="0.3">
      <c r="A36" s="7">
        <v>46288</v>
      </c>
      <c r="B36" s="8">
        <v>0.33333333333333331</v>
      </c>
      <c r="C36" s="8">
        <v>0.37847222222222221</v>
      </c>
      <c r="D36" s="8">
        <v>0</v>
      </c>
      <c r="E36">
        <v>1.08</v>
      </c>
      <c r="F36">
        <v>74</v>
      </c>
      <c r="G36" t="s">
        <v>892</v>
      </c>
      <c r="O36" t="s">
        <v>2014</v>
      </c>
      <c r="P36" t="s">
        <v>498</v>
      </c>
      <c r="Q36" t="s">
        <v>2016</v>
      </c>
      <c r="R36">
        <v>0</v>
      </c>
      <c r="S36">
        <v>0</v>
      </c>
      <c r="T36">
        <v>45.188510000000001</v>
      </c>
      <c r="U36">
        <v>5.6897789999999997</v>
      </c>
      <c r="AD36" t="s">
        <v>2733</v>
      </c>
      <c r="AE36" t="s">
        <v>2737</v>
      </c>
    </row>
    <row r="37" spans="1:31" x14ac:dyDescent="0.3">
      <c r="A37" s="7">
        <v>46288</v>
      </c>
      <c r="B37" s="8">
        <v>0.2673611111111111</v>
      </c>
      <c r="C37" s="8">
        <v>0.30208333333333331</v>
      </c>
      <c r="D37" s="8">
        <v>0</v>
      </c>
      <c r="E37">
        <v>0.83</v>
      </c>
      <c r="F37">
        <v>56</v>
      </c>
      <c r="G37" t="s">
        <v>966</v>
      </c>
      <c r="H37" s="8">
        <v>0.31319444444444439</v>
      </c>
      <c r="I37" s="8">
        <v>0.34791666666666671</v>
      </c>
      <c r="L37">
        <v>0.83</v>
      </c>
      <c r="M37">
        <v>0.83</v>
      </c>
      <c r="O37" t="s">
        <v>2198</v>
      </c>
      <c r="P37" t="s">
        <v>2199</v>
      </c>
      <c r="Q37" t="s">
        <v>2201</v>
      </c>
      <c r="R37">
        <v>0</v>
      </c>
      <c r="S37">
        <v>0</v>
      </c>
      <c r="T37">
        <v>45.363495</v>
      </c>
      <c r="U37">
        <v>5.5875139999999996</v>
      </c>
      <c r="AD37" t="s">
        <v>2733</v>
      </c>
      <c r="AE37" t="s">
        <v>2737</v>
      </c>
    </row>
    <row r="38" spans="1:31" x14ac:dyDescent="0.3">
      <c r="A38" s="7">
        <v>46288</v>
      </c>
      <c r="B38" s="8">
        <v>0.16666666666666671</v>
      </c>
      <c r="C38" s="8">
        <v>0.18055555555555561</v>
      </c>
      <c r="D38" s="8">
        <v>0</v>
      </c>
      <c r="E38">
        <v>0.33</v>
      </c>
      <c r="F38">
        <v>14</v>
      </c>
      <c r="G38" t="s">
        <v>959</v>
      </c>
      <c r="H38" s="8">
        <v>0.53541666666666665</v>
      </c>
      <c r="I38" s="8">
        <v>0.53611111111111109</v>
      </c>
      <c r="L38">
        <v>0.02</v>
      </c>
      <c r="M38">
        <v>0.02</v>
      </c>
      <c r="N38">
        <v>-0.32</v>
      </c>
      <c r="O38" t="s">
        <v>3565</v>
      </c>
      <c r="P38" t="s">
        <v>715</v>
      </c>
      <c r="Q38" t="s">
        <v>3566</v>
      </c>
      <c r="R38">
        <v>0</v>
      </c>
      <c r="S38">
        <v>0</v>
      </c>
      <c r="T38">
        <v>45.212637000000001</v>
      </c>
      <c r="U38">
        <v>5.7951940000000004</v>
      </c>
      <c r="AD38" t="s">
        <v>2733</v>
      </c>
      <c r="AE38" t="s">
        <v>2734</v>
      </c>
    </row>
    <row r="39" spans="1:31" x14ac:dyDescent="0.3">
      <c r="A39" s="7">
        <v>46288</v>
      </c>
      <c r="B39" s="8">
        <v>0.33333333333333331</v>
      </c>
      <c r="C39" s="8">
        <v>0.36458333333333331</v>
      </c>
      <c r="D39" s="8">
        <v>0</v>
      </c>
      <c r="E39">
        <v>0.75</v>
      </c>
      <c r="F39">
        <v>91</v>
      </c>
      <c r="G39" t="s">
        <v>971</v>
      </c>
      <c r="O39" t="s">
        <v>2054</v>
      </c>
      <c r="P39" t="s">
        <v>97</v>
      </c>
      <c r="Q39" t="s">
        <v>97</v>
      </c>
      <c r="R39">
        <v>0</v>
      </c>
      <c r="S39">
        <v>0</v>
      </c>
      <c r="T39">
        <v>45.190018000000002</v>
      </c>
      <c r="U39">
        <v>5.728173</v>
      </c>
      <c r="AD39" t="s">
        <v>2733</v>
      </c>
      <c r="AE39" t="s">
        <v>2737</v>
      </c>
    </row>
    <row r="40" spans="1:31" x14ac:dyDescent="0.3">
      <c r="A40" s="7">
        <v>46288</v>
      </c>
      <c r="B40" s="8">
        <v>0.33333333333333331</v>
      </c>
      <c r="C40" s="8">
        <v>0.37847222222222221</v>
      </c>
      <c r="D40" s="8">
        <v>0</v>
      </c>
      <c r="E40">
        <v>1.08</v>
      </c>
      <c r="F40">
        <v>44</v>
      </c>
      <c r="G40" t="s">
        <v>865</v>
      </c>
      <c r="H40" s="8">
        <v>0.46666666666666667</v>
      </c>
      <c r="I40" s="8">
        <v>0.46666666666666667</v>
      </c>
      <c r="O40" t="s">
        <v>2470</v>
      </c>
      <c r="P40" t="s">
        <v>700</v>
      </c>
      <c r="Q40" t="s">
        <v>2808</v>
      </c>
      <c r="R40">
        <v>0</v>
      </c>
      <c r="S40">
        <v>0</v>
      </c>
      <c r="T40">
        <v>45.203901000000002</v>
      </c>
      <c r="U40">
        <v>5.6643619999999997</v>
      </c>
      <c r="AD40" t="s">
        <v>2733</v>
      </c>
      <c r="AE40" t="s">
        <v>2737</v>
      </c>
    </row>
    <row r="41" spans="1:31" x14ac:dyDescent="0.3">
      <c r="A41" s="7">
        <v>46288</v>
      </c>
      <c r="B41" s="8">
        <v>0.33333333333333331</v>
      </c>
      <c r="C41" s="8">
        <v>0.34722222222222221</v>
      </c>
      <c r="D41" s="8">
        <v>0</v>
      </c>
      <c r="E41">
        <v>0.33</v>
      </c>
      <c r="F41">
        <v>12</v>
      </c>
      <c r="G41" t="s">
        <v>952</v>
      </c>
      <c r="H41" s="8">
        <v>0.45624999999999999</v>
      </c>
      <c r="I41" s="8">
        <v>0.45624999999999999</v>
      </c>
      <c r="O41" t="s">
        <v>1132</v>
      </c>
      <c r="P41" t="s">
        <v>756</v>
      </c>
      <c r="Q41" t="s">
        <v>756</v>
      </c>
      <c r="R41">
        <v>0</v>
      </c>
      <c r="S41">
        <v>0</v>
      </c>
      <c r="T41">
        <v>45.185825999999999</v>
      </c>
      <c r="U41">
        <v>5.7163009999999996</v>
      </c>
      <c r="AD41" t="s">
        <v>2733</v>
      </c>
      <c r="AE41" t="s">
        <v>2737</v>
      </c>
    </row>
    <row r="42" spans="1:31" x14ac:dyDescent="0.3">
      <c r="A42" s="7">
        <v>46288</v>
      </c>
      <c r="B42" s="8">
        <v>0.20833333333333329</v>
      </c>
      <c r="C42" s="8">
        <v>0.21875</v>
      </c>
      <c r="D42" s="8">
        <v>0</v>
      </c>
      <c r="E42">
        <v>0.25</v>
      </c>
      <c r="F42">
        <v>39</v>
      </c>
      <c r="G42" t="s">
        <v>961</v>
      </c>
      <c r="H42" s="8">
        <v>0.42222222222222222</v>
      </c>
      <c r="I42" s="8">
        <v>0.46250000000000002</v>
      </c>
      <c r="L42">
        <v>0.97</v>
      </c>
      <c r="M42">
        <v>0.97</v>
      </c>
      <c r="N42">
        <v>0.72</v>
      </c>
      <c r="O42" t="s">
        <v>1700</v>
      </c>
      <c r="P42" t="s">
        <v>523</v>
      </c>
      <c r="Q42" t="s">
        <v>523</v>
      </c>
      <c r="R42">
        <v>1</v>
      </c>
      <c r="S42">
        <v>0</v>
      </c>
      <c r="T42">
        <v>45.165317999999999</v>
      </c>
      <c r="U42">
        <v>5.7205139999999997</v>
      </c>
      <c r="AD42" t="s">
        <v>2733</v>
      </c>
      <c r="AE42" t="s">
        <v>2737</v>
      </c>
    </row>
    <row r="43" spans="1:31" x14ac:dyDescent="0.3">
      <c r="A43" s="7">
        <v>46288</v>
      </c>
      <c r="B43" s="8">
        <v>0.33333333333333331</v>
      </c>
      <c r="C43" s="8">
        <v>0.34722222222222221</v>
      </c>
      <c r="D43" s="8">
        <v>0</v>
      </c>
      <c r="E43">
        <v>0.33</v>
      </c>
      <c r="F43">
        <v>20</v>
      </c>
      <c r="G43" t="s">
        <v>950</v>
      </c>
      <c r="H43" s="8">
        <v>0.49166666666666659</v>
      </c>
      <c r="I43" s="8">
        <v>0.49166666666666659</v>
      </c>
      <c r="O43" t="s">
        <v>2691</v>
      </c>
      <c r="P43" t="s">
        <v>757</v>
      </c>
      <c r="Q43" t="s">
        <v>757</v>
      </c>
      <c r="R43">
        <v>0</v>
      </c>
      <c r="S43">
        <v>0</v>
      </c>
      <c r="T43">
        <v>45.191066999999997</v>
      </c>
      <c r="U43">
        <v>5.7225849999999996</v>
      </c>
      <c r="AD43" t="s">
        <v>2733</v>
      </c>
      <c r="AE43" t="s">
        <v>2737</v>
      </c>
    </row>
    <row r="44" spans="1:31" x14ac:dyDescent="0.3">
      <c r="A44" s="7">
        <v>46288</v>
      </c>
      <c r="B44" s="8">
        <v>0.16666666666666671</v>
      </c>
      <c r="C44" s="8">
        <v>0.18055555555555561</v>
      </c>
      <c r="D44" s="8">
        <v>0</v>
      </c>
      <c r="E44">
        <v>0.33</v>
      </c>
      <c r="F44">
        <v>76</v>
      </c>
      <c r="G44" t="s">
        <v>965</v>
      </c>
      <c r="H44" s="8">
        <v>0.2166666666666667</v>
      </c>
      <c r="I44" s="8">
        <v>0.21805555555555561</v>
      </c>
      <c r="L44">
        <v>0.03</v>
      </c>
      <c r="M44">
        <v>0.03</v>
      </c>
      <c r="N44">
        <v>-0.3</v>
      </c>
      <c r="O44" t="s">
        <v>3349</v>
      </c>
      <c r="P44" t="s">
        <v>673</v>
      </c>
      <c r="Q44" t="s">
        <v>3350</v>
      </c>
      <c r="R44">
        <v>0</v>
      </c>
      <c r="S44">
        <v>0</v>
      </c>
      <c r="T44">
        <v>45.056218999999999</v>
      </c>
      <c r="U44">
        <v>5.6753539999999996</v>
      </c>
      <c r="AD44" t="s">
        <v>2733</v>
      </c>
      <c r="AE44" t="s">
        <v>2734</v>
      </c>
    </row>
    <row r="45" spans="1:31" x14ac:dyDescent="0.3">
      <c r="A45" s="7">
        <v>46288</v>
      </c>
      <c r="B45" s="8">
        <v>0.18055555555555561</v>
      </c>
      <c r="C45" s="8">
        <v>0.20833333333333329</v>
      </c>
      <c r="D45" s="8">
        <v>0</v>
      </c>
      <c r="E45">
        <v>0.67</v>
      </c>
      <c r="F45">
        <v>66</v>
      </c>
      <c r="G45" t="s">
        <v>900</v>
      </c>
      <c r="O45" t="s">
        <v>1382</v>
      </c>
      <c r="P45" t="s">
        <v>628</v>
      </c>
      <c r="Q45" t="s">
        <v>628</v>
      </c>
      <c r="R45">
        <v>0</v>
      </c>
      <c r="S45">
        <v>0</v>
      </c>
      <c r="T45">
        <v>45.221049999999998</v>
      </c>
      <c r="U45">
        <v>5.6877610000000001</v>
      </c>
      <c r="AD45" t="s">
        <v>2733</v>
      </c>
      <c r="AE45" t="s">
        <v>2737</v>
      </c>
    </row>
    <row r="46" spans="1:31" x14ac:dyDescent="0.3">
      <c r="A46" s="7">
        <v>46288</v>
      </c>
      <c r="B46" s="8">
        <v>0.33333333333333331</v>
      </c>
      <c r="C46" s="8">
        <v>0.37847222222222221</v>
      </c>
      <c r="D46" s="8">
        <v>0</v>
      </c>
      <c r="E46">
        <v>1.08</v>
      </c>
      <c r="F46">
        <v>101</v>
      </c>
      <c r="G46" t="s">
        <v>945</v>
      </c>
      <c r="O46" t="s">
        <v>1735</v>
      </c>
      <c r="P46" t="s">
        <v>528</v>
      </c>
      <c r="Q46" t="s">
        <v>528</v>
      </c>
      <c r="R46">
        <v>0</v>
      </c>
      <c r="S46">
        <v>0</v>
      </c>
      <c r="T46">
        <v>45.179605000000002</v>
      </c>
      <c r="U46">
        <v>5.7066030000000003</v>
      </c>
      <c r="AD46" t="s">
        <v>2733</v>
      </c>
      <c r="AE46" t="s">
        <v>2737</v>
      </c>
    </row>
    <row r="47" spans="1:31" x14ac:dyDescent="0.3">
      <c r="A47" s="7">
        <v>46288</v>
      </c>
      <c r="B47" s="8">
        <v>0.33333333333333331</v>
      </c>
      <c r="C47" s="8">
        <v>0.34722222222222221</v>
      </c>
      <c r="D47" s="8">
        <v>0</v>
      </c>
      <c r="E47">
        <v>0.33</v>
      </c>
      <c r="F47">
        <v>86</v>
      </c>
      <c r="G47" t="s">
        <v>861</v>
      </c>
      <c r="H47" s="8">
        <v>0.5180555555555556</v>
      </c>
      <c r="I47" s="8">
        <v>0.52847222222222223</v>
      </c>
      <c r="L47">
        <v>0.25</v>
      </c>
      <c r="M47">
        <v>0.25</v>
      </c>
      <c r="N47">
        <v>-0.08</v>
      </c>
      <c r="O47" t="s">
        <v>1970</v>
      </c>
      <c r="P47" t="s">
        <v>353</v>
      </c>
      <c r="Q47" t="s">
        <v>1972</v>
      </c>
      <c r="R47">
        <v>0</v>
      </c>
      <c r="S47">
        <v>0</v>
      </c>
      <c r="T47">
        <v>45.166998999999997</v>
      </c>
      <c r="U47">
        <v>5.7281519999999997</v>
      </c>
      <c r="AD47" t="s">
        <v>2733</v>
      </c>
      <c r="AE47" t="s">
        <v>2737</v>
      </c>
    </row>
    <row r="48" spans="1:31" x14ac:dyDescent="0.3">
      <c r="A48" s="7">
        <v>46288</v>
      </c>
      <c r="B48" s="8">
        <v>0.41666666666666669</v>
      </c>
      <c r="C48" s="8">
        <v>0.5</v>
      </c>
      <c r="D48" s="8">
        <v>0</v>
      </c>
      <c r="E48">
        <v>2</v>
      </c>
      <c r="F48">
        <v>10</v>
      </c>
      <c r="G48" t="s">
        <v>985</v>
      </c>
      <c r="R48">
        <v>0</v>
      </c>
      <c r="S48">
        <v>0</v>
      </c>
      <c r="T48">
        <v>45.185983</v>
      </c>
      <c r="U48">
        <v>5.7123100000000004</v>
      </c>
    </row>
    <row r="49" spans="1:31" x14ac:dyDescent="0.3">
      <c r="A49" s="7">
        <v>46288</v>
      </c>
      <c r="B49" s="8">
        <v>0.33333333333333331</v>
      </c>
      <c r="C49" s="8">
        <v>0.34722222222222221</v>
      </c>
      <c r="D49" s="8">
        <v>0</v>
      </c>
      <c r="E49">
        <v>0.33</v>
      </c>
      <c r="F49">
        <v>201</v>
      </c>
      <c r="G49" t="s">
        <v>946</v>
      </c>
      <c r="O49" t="s">
        <v>2466</v>
      </c>
      <c r="P49" t="s">
        <v>797</v>
      </c>
      <c r="Q49" t="s">
        <v>2468</v>
      </c>
      <c r="R49">
        <v>0</v>
      </c>
      <c r="S49">
        <v>0</v>
      </c>
      <c r="T49">
        <v>45.201144999999997</v>
      </c>
      <c r="U49">
        <v>5.706251</v>
      </c>
      <c r="AD49" t="s">
        <v>2733</v>
      </c>
      <c r="AE49" t="s">
        <v>2737</v>
      </c>
    </row>
    <row r="50" spans="1:31" x14ac:dyDescent="0.3">
      <c r="A50" s="7">
        <v>46288</v>
      </c>
      <c r="B50" s="8">
        <v>0.16666666666666671</v>
      </c>
      <c r="C50" s="8">
        <v>0.18055555555555561</v>
      </c>
      <c r="D50" s="8">
        <v>0</v>
      </c>
      <c r="E50">
        <v>0.33</v>
      </c>
      <c r="F50">
        <v>23</v>
      </c>
      <c r="G50" t="s">
        <v>957</v>
      </c>
      <c r="H50" s="8">
        <v>0.2097222222222222</v>
      </c>
      <c r="I50" s="8">
        <v>0.21319444444444441</v>
      </c>
      <c r="L50">
        <v>0.08</v>
      </c>
      <c r="M50">
        <v>0.08</v>
      </c>
      <c r="N50">
        <v>-0.25</v>
      </c>
      <c r="O50" t="s">
        <v>3601</v>
      </c>
      <c r="P50" t="s">
        <v>343</v>
      </c>
      <c r="Q50" t="s">
        <v>3602</v>
      </c>
      <c r="R50">
        <v>0</v>
      </c>
      <c r="S50">
        <v>0</v>
      </c>
      <c r="T50">
        <v>45.193292999999997</v>
      </c>
      <c r="U50">
        <v>5.7448579999999998</v>
      </c>
      <c r="AD50" t="s">
        <v>2733</v>
      </c>
      <c r="AE50" t="s">
        <v>2734</v>
      </c>
    </row>
    <row r="51" spans="1:31" x14ac:dyDescent="0.3">
      <c r="A51" s="7">
        <v>46288</v>
      </c>
      <c r="B51" s="8">
        <v>0.16666666666666671</v>
      </c>
      <c r="C51" s="8">
        <v>0.18055555555555561</v>
      </c>
      <c r="D51" s="8">
        <v>0</v>
      </c>
      <c r="E51">
        <v>0.33</v>
      </c>
      <c r="F51">
        <v>150</v>
      </c>
      <c r="G51" t="s">
        <v>964</v>
      </c>
      <c r="H51" s="8">
        <v>0.28194444444444439</v>
      </c>
      <c r="I51" s="8">
        <v>0.28263888888888888</v>
      </c>
      <c r="L51">
        <v>0.02</v>
      </c>
      <c r="M51">
        <v>0.02</v>
      </c>
      <c r="N51">
        <v>-0.32</v>
      </c>
      <c r="O51" t="s">
        <v>3076</v>
      </c>
      <c r="P51" t="s">
        <v>291</v>
      </c>
      <c r="Q51" t="s">
        <v>3077</v>
      </c>
      <c r="R51">
        <v>0</v>
      </c>
      <c r="S51">
        <v>0</v>
      </c>
      <c r="T51">
        <v>45.150571999999997</v>
      </c>
      <c r="U51">
        <v>5.7256600000000004</v>
      </c>
      <c r="AD51" t="s">
        <v>2733</v>
      </c>
      <c r="AE51" t="s">
        <v>2734</v>
      </c>
    </row>
    <row r="52" spans="1:31" x14ac:dyDescent="0.3">
      <c r="A52" s="7">
        <v>46288</v>
      </c>
      <c r="B52" s="8">
        <v>0.19097222222222221</v>
      </c>
      <c r="C52" s="8">
        <v>0.19791666666666671</v>
      </c>
      <c r="D52" s="8">
        <v>0</v>
      </c>
      <c r="E52">
        <v>0.17</v>
      </c>
      <c r="F52">
        <v>78</v>
      </c>
      <c r="G52" t="s">
        <v>977</v>
      </c>
      <c r="H52" s="8">
        <v>0.20069444444444451</v>
      </c>
      <c r="I52" s="8">
        <v>0.20347222222222219</v>
      </c>
      <c r="L52">
        <v>7.0000000000000007E-2</v>
      </c>
      <c r="M52">
        <v>7.0000000000000007E-2</v>
      </c>
      <c r="N52">
        <v>-0.1</v>
      </c>
      <c r="O52" t="s">
        <v>3603</v>
      </c>
      <c r="P52" t="s">
        <v>446</v>
      </c>
      <c r="Q52" t="s">
        <v>3604</v>
      </c>
      <c r="R52">
        <v>0</v>
      </c>
      <c r="S52">
        <v>0</v>
      </c>
      <c r="T52">
        <v>45.365698000000002</v>
      </c>
      <c r="U52">
        <v>5.5939180000000004</v>
      </c>
      <c r="AD52" t="s">
        <v>2733</v>
      </c>
      <c r="AE52" t="s">
        <v>2734</v>
      </c>
    </row>
    <row r="53" spans="1:31" x14ac:dyDescent="0.3">
      <c r="A53" s="7">
        <v>46288</v>
      </c>
      <c r="B53" s="8">
        <v>0.33333333333333331</v>
      </c>
      <c r="C53" s="8">
        <v>0.34722222222222221</v>
      </c>
      <c r="D53" s="8">
        <v>0</v>
      </c>
      <c r="E53">
        <v>0.33</v>
      </c>
      <c r="F53">
        <v>27</v>
      </c>
      <c r="G53" t="s">
        <v>958</v>
      </c>
      <c r="Q53" t="s">
        <v>2838</v>
      </c>
      <c r="R53">
        <v>0</v>
      </c>
      <c r="S53">
        <v>0</v>
      </c>
      <c r="T53">
        <v>45.181372000000003</v>
      </c>
      <c r="U53">
        <v>5.7330990000000002</v>
      </c>
    </row>
    <row r="54" spans="1:31" x14ac:dyDescent="0.3">
      <c r="A54" s="7">
        <v>46288</v>
      </c>
      <c r="B54" s="8">
        <v>0.33333333333333331</v>
      </c>
      <c r="C54" s="8">
        <v>0.34722222222222221</v>
      </c>
      <c r="D54" s="8">
        <v>0</v>
      </c>
      <c r="E54">
        <v>0.33</v>
      </c>
      <c r="F54">
        <v>76</v>
      </c>
      <c r="G54" t="s">
        <v>863</v>
      </c>
      <c r="O54" t="s">
        <v>862</v>
      </c>
      <c r="P54" t="s">
        <v>810</v>
      </c>
      <c r="Q54" t="s">
        <v>810</v>
      </c>
      <c r="R54">
        <v>0</v>
      </c>
      <c r="S54">
        <v>0</v>
      </c>
      <c r="T54">
        <v>45.190103000000001</v>
      </c>
      <c r="U54">
        <v>5.7168659999999996</v>
      </c>
      <c r="AD54" t="s">
        <v>2733</v>
      </c>
      <c r="AE54" t="s">
        <v>2737</v>
      </c>
    </row>
    <row r="55" spans="1:31" x14ac:dyDescent="0.3">
      <c r="A55" s="7">
        <v>46288</v>
      </c>
      <c r="B55" s="8">
        <v>0.36458333333333331</v>
      </c>
      <c r="C55" s="8">
        <v>0.38194444444444442</v>
      </c>
      <c r="D55" s="8">
        <v>0</v>
      </c>
      <c r="E55">
        <v>0.42</v>
      </c>
      <c r="F55">
        <v>65</v>
      </c>
      <c r="G55" t="s">
        <v>870</v>
      </c>
      <c r="H55" s="8">
        <v>0.42708333333333331</v>
      </c>
      <c r="I55" s="8">
        <v>0.43819444444444439</v>
      </c>
      <c r="L55">
        <v>0.27</v>
      </c>
      <c r="M55">
        <v>0.27</v>
      </c>
      <c r="N55">
        <v>-0.15</v>
      </c>
      <c r="O55" t="s">
        <v>2033</v>
      </c>
      <c r="P55" t="s">
        <v>770</v>
      </c>
      <c r="Q55" t="s">
        <v>2035</v>
      </c>
      <c r="R55">
        <v>0</v>
      </c>
      <c r="S55">
        <v>0</v>
      </c>
      <c r="T55">
        <v>45.181204999999999</v>
      </c>
      <c r="U55">
        <v>5.689368</v>
      </c>
      <c r="AD55" t="s">
        <v>2733</v>
      </c>
      <c r="AE55" t="s">
        <v>2737</v>
      </c>
    </row>
    <row r="56" spans="1:31" x14ac:dyDescent="0.3">
      <c r="A56" s="7">
        <v>46288</v>
      </c>
      <c r="B56" s="8">
        <v>0.33333333333333331</v>
      </c>
      <c r="C56" s="8">
        <v>0.34722222222222221</v>
      </c>
      <c r="D56" s="8">
        <v>0</v>
      </c>
      <c r="E56">
        <v>0.33</v>
      </c>
      <c r="F56">
        <v>48</v>
      </c>
      <c r="G56" t="s">
        <v>951</v>
      </c>
      <c r="O56" t="s">
        <v>1336</v>
      </c>
      <c r="P56" t="s">
        <v>493</v>
      </c>
      <c r="Q56" t="s">
        <v>493</v>
      </c>
      <c r="R56">
        <v>0</v>
      </c>
      <c r="S56">
        <v>0</v>
      </c>
      <c r="T56">
        <v>45.220550000000003</v>
      </c>
      <c r="U56">
        <v>5.7636180000000001</v>
      </c>
      <c r="AD56" t="s">
        <v>2733</v>
      </c>
      <c r="AE56" t="s">
        <v>2737</v>
      </c>
    </row>
    <row r="57" spans="1:31" x14ac:dyDescent="0.3">
      <c r="A57" s="7">
        <v>46288</v>
      </c>
      <c r="B57" s="8">
        <v>0.2326388888888889</v>
      </c>
      <c r="C57" s="8">
        <v>0.24305555555555561</v>
      </c>
      <c r="D57" s="8">
        <v>0</v>
      </c>
      <c r="E57">
        <v>0.25</v>
      </c>
      <c r="F57">
        <v>13</v>
      </c>
      <c r="G57" t="s">
        <v>2730</v>
      </c>
      <c r="O57" t="s">
        <v>1740</v>
      </c>
      <c r="P57" t="s">
        <v>529</v>
      </c>
      <c r="Q57" t="s">
        <v>529</v>
      </c>
      <c r="R57">
        <v>0</v>
      </c>
      <c r="S57">
        <v>0</v>
      </c>
      <c r="T57">
        <v>45.177917000000001</v>
      </c>
      <c r="U57">
        <v>5.7286510000000002</v>
      </c>
      <c r="AD57" t="s">
        <v>2733</v>
      </c>
      <c r="AE57" t="s">
        <v>2737</v>
      </c>
    </row>
    <row r="58" spans="1:31" x14ac:dyDescent="0.3">
      <c r="A58" s="7">
        <v>46288</v>
      </c>
      <c r="B58" s="8">
        <v>0.33333333333333331</v>
      </c>
      <c r="C58" s="8">
        <v>0.34722222222222221</v>
      </c>
      <c r="D58" s="8">
        <v>0</v>
      </c>
      <c r="E58">
        <v>0.33</v>
      </c>
      <c r="F58">
        <v>100</v>
      </c>
      <c r="G58" t="s">
        <v>967</v>
      </c>
      <c r="H58" s="8">
        <v>0.21736111111111109</v>
      </c>
      <c r="I58" s="8">
        <v>0.22638888888888889</v>
      </c>
      <c r="L58">
        <v>0.22</v>
      </c>
      <c r="M58">
        <v>0.22</v>
      </c>
      <c r="N58">
        <v>-0.12</v>
      </c>
      <c r="O58" t="s">
        <v>2073</v>
      </c>
      <c r="P58" t="s">
        <v>155</v>
      </c>
      <c r="Q58" t="s">
        <v>2075</v>
      </c>
      <c r="R58">
        <v>0</v>
      </c>
      <c r="S58">
        <v>0</v>
      </c>
      <c r="T58">
        <v>45.187305000000002</v>
      </c>
      <c r="U58">
        <v>5.7191090000000004</v>
      </c>
      <c r="AD58" t="s">
        <v>2733</v>
      </c>
      <c r="AE58" t="s">
        <v>2737</v>
      </c>
    </row>
    <row r="59" spans="1:31" x14ac:dyDescent="0.3">
      <c r="A59" s="7">
        <v>46288</v>
      </c>
      <c r="B59" s="8">
        <v>0.33333333333333331</v>
      </c>
      <c r="C59" s="8">
        <v>0.375</v>
      </c>
      <c r="D59" s="8">
        <v>0</v>
      </c>
      <c r="E59">
        <v>1</v>
      </c>
      <c r="F59">
        <v>61</v>
      </c>
      <c r="G59" t="s">
        <v>886</v>
      </c>
      <c r="O59" t="s">
        <v>898</v>
      </c>
      <c r="P59" t="s">
        <v>813</v>
      </c>
      <c r="Q59" t="s">
        <v>2851</v>
      </c>
      <c r="R59">
        <v>0</v>
      </c>
      <c r="S59">
        <v>0</v>
      </c>
      <c r="T59">
        <v>45.149633000000001</v>
      </c>
      <c r="U59">
        <v>5.7260520000000001</v>
      </c>
      <c r="AD59" t="s">
        <v>2733</v>
      </c>
      <c r="AE59" t="s">
        <v>2781</v>
      </c>
    </row>
    <row r="60" spans="1:31" x14ac:dyDescent="0.3">
      <c r="A60" s="7">
        <v>46288</v>
      </c>
      <c r="B60" s="8">
        <v>0.33333333333333331</v>
      </c>
      <c r="C60" s="8">
        <v>0.34722222222222221</v>
      </c>
      <c r="D60" s="8">
        <v>0</v>
      </c>
      <c r="E60">
        <v>0.33</v>
      </c>
      <c r="F60">
        <v>46</v>
      </c>
      <c r="G60" t="s">
        <v>963</v>
      </c>
      <c r="O60" t="s">
        <v>2350</v>
      </c>
      <c r="P60" t="s">
        <v>176</v>
      </c>
      <c r="Q60" t="s">
        <v>176</v>
      </c>
      <c r="R60">
        <v>0</v>
      </c>
      <c r="S60">
        <v>0</v>
      </c>
      <c r="T60">
        <v>45.179839999999999</v>
      </c>
      <c r="U60">
        <v>5.7082069999999998</v>
      </c>
      <c r="AD60" t="s">
        <v>2733</v>
      </c>
      <c r="AE60" t="s">
        <v>2737</v>
      </c>
    </row>
    <row r="61" spans="1:31" x14ac:dyDescent="0.3">
      <c r="A61" s="7">
        <v>46288</v>
      </c>
      <c r="B61" s="8">
        <v>0.39583333333333331</v>
      </c>
      <c r="C61" s="8">
        <v>0.45833333333333331</v>
      </c>
      <c r="E61">
        <v>1.5</v>
      </c>
      <c r="F61">
        <v>63</v>
      </c>
      <c r="G61" t="s">
        <v>984</v>
      </c>
      <c r="H61" s="8">
        <v>0.29930555555555549</v>
      </c>
      <c r="I61" s="8">
        <v>0.3576388888888889</v>
      </c>
      <c r="L61">
        <v>1.4</v>
      </c>
      <c r="M61">
        <v>1.5</v>
      </c>
      <c r="N61">
        <v>-0.1</v>
      </c>
      <c r="O61" t="s">
        <v>3605</v>
      </c>
      <c r="P61" t="s">
        <v>523</v>
      </c>
      <c r="R61">
        <v>0</v>
      </c>
      <c r="S61">
        <v>0</v>
      </c>
      <c r="T61">
        <v>45.165317999999999</v>
      </c>
      <c r="U61">
        <v>5.7205139999999997</v>
      </c>
      <c r="AD61" t="s">
        <v>2733</v>
      </c>
      <c r="AE61" t="s">
        <v>2877</v>
      </c>
    </row>
    <row r="62" spans="1:31" x14ac:dyDescent="0.3">
      <c r="A62" s="7">
        <v>46288</v>
      </c>
      <c r="B62" s="8">
        <v>0.25</v>
      </c>
      <c r="C62" s="8">
        <v>0.29166666666666669</v>
      </c>
      <c r="D62" s="8">
        <v>0</v>
      </c>
      <c r="E62">
        <v>1</v>
      </c>
      <c r="F62">
        <v>22</v>
      </c>
      <c r="G62" t="s">
        <v>979</v>
      </c>
      <c r="H62" s="8">
        <v>0.30069444444444438</v>
      </c>
      <c r="I62" s="8">
        <v>0.34097222222222218</v>
      </c>
      <c r="L62">
        <v>0.97</v>
      </c>
      <c r="M62">
        <v>1</v>
      </c>
      <c r="N62">
        <v>-0.03</v>
      </c>
      <c r="O62" t="s">
        <v>2480</v>
      </c>
      <c r="P62" t="s">
        <v>309</v>
      </c>
      <c r="Q62" t="s">
        <v>2868</v>
      </c>
      <c r="R62">
        <v>0</v>
      </c>
      <c r="S62">
        <v>0</v>
      </c>
      <c r="T62">
        <v>45.200983999999998</v>
      </c>
      <c r="U62">
        <v>5.7100590000000002</v>
      </c>
      <c r="AD62" t="s">
        <v>2733</v>
      </c>
      <c r="AE62" t="s">
        <v>2737</v>
      </c>
    </row>
    <row r="63" spans="1:31" x14ac:dyDescent="0.3">
      <c r="A63" s="7">
        <v>46288</v>
      </c>
      <c r="B63" s="8">
        <v>0.33333333333333331</v>
      </c>
      <c r="C63" s="8">
        <v>0.37847222222222221</v>
      </c>
      <c r="D63" s="8">
        <v>0</v>
      </c>
      <c r="E63">
        <v>1.08</v>
      </c>
      <c r="F63">
        <v>29</v>
      </c>
      <c r="G63" t="s">
        <v>859</v>
      </c>
      <c r="O63" t="s">
        <v>2192</v>
      </c>
      <c r="P63" t="s">
        <v>472</v>
      </c>
      <c r="Q63" t="s">
        <v>472</v>
      </c>
      <c r="R63">
        <v>0</v>
      </c>
      <c r="S63">
        <v>0</v>
      </c>
      <c r="T63">
        <v>45.187396</v>
      </c>
      <c r="U63">
        <v>5.7178760000000004</v>
      </c>
      <c r="AD63" t="s">
        <v>2733</v>
      </c>
      <c r="AE63" t="s">
        <v>2737</v>
      </c>
    </row>
    <row r="64" spans="1:31" x14ac:dyDescent="0.3">
      <c r="A64" s="7">
        <v>46288</v>
      </c>
      <c r="B64" s="8">
        <v>0.33333333333333331</v>
      </c>
      <c r="C64" s="8">
        <v>0.34722222222222221</v>
      </c>
      <c r="D64" s="8">
        <v>0</v>
      </c>
      <c r="E64">
        <v>0.33</v>
      </c>
      <c r="F64">
        <v>91</v>
      </c>
      <c r="G64" t="s">
        <v>971</v>
      </c>
      <c r="O64" t="s">
        <v>2252</v>
      </c>
      <c r="P64" t="s">
        <v>131</v>
      </c>
      <c r="Q64" t="s">
        <v>131</v>
      </c>
      <c r="R64">
        <v>0</v>
      </c>
      <c r="S64">
        <v>0</v>
      </c>
      <c r="T64">
        <v>45.190066999999999</v>
      </c>
      <c r="U64">
        <v>5.7276720000000001</v>
      </c>
      <c r="AD64" t="s">
        <v>2733</v>
      </c>
      <c r="AE64" t="s">
        <v>2737</v>
      </c>
    </row>
    <row r="65" spans="1:31" x14ac:dyDescent="0.3">
      <c r="A65" s="7">
        <v>46288</v>
      </c>
      <c r="B65" s="8">
        <v>0.33333333333333331</v>
      </c>
      <c r="C65" s="8">
        <v>0.36458333333333331</v>
      </c>
      <c r="D65" s="8">
        <v>0</v>
      </c>
      <c r="E65">
        <v>0.75</v>
      </c>
      <c r="F65">
        <v>101</v>
      </c>
      <c r="G65" t="s">
        <v>945</v>
      </c>
      <c r="O65" t="s">
        <v>1697</v>
      </c>
      <c r="P65" t="s">
        <v>55</v>
      </c>
      <c r="Q65" t="s">
        <v>1699</v>
      </c>
      <c r="R65">
        <v>0</v>
      </c>
      <c r="S65">
        <v>0</v>
      </c>
      <c r="T65">
        <v>45.183793999999999</v>
      </c>
      <c r="U65">
        <v>5.7181090000000001</v>
      </c>
      <c r="AD65" t="s">
        <v>2733</v>
      </c>
      <c r="AE65" t="s">
        <v>2737</v>
      </c>
    </row>
    <row r="66" spans="1:31" x14ac:dyDescent="0.3">
      <c r="A66" s="7">
        <v>46288</v>
      </c>
      <c r="B66" s="8">
        <v>0.1736111111111111</v>
      </c>
      <c r="C66" s="8">
        <v>0.18402777777777779</v>
      </c>
      <c r="D66" s="8">
        <v>0</v>
      </c>
      <c r="E66">
        <v>0.25</v>
      </c>
      <c r="F66">
        <v>78</v>
      </c>
      <c r="G66" t="s">
        <v>977</v>
      </c>
      <c r="H66" s="8">
        <v>0.21527777777777779</v>
      </c>
      <c r="I66" s="8">
        <v>0.24652777777777779</v>
      </c>
      <c r="L66">
        <v>0.75</v>
      </c>
      <c r="M66">
        <v>0.75</v>
      </c>
      <c r="N66">
        <v>0.5</v>
      </c>
      <c r="O66" t="s">
        <v>2060</v>
      </c>
      <c r="P66" t="s">
        <v>674</v>
      </c>
      <c r="Q66" t="s">
        <v>674</v>
      </c>
      <c r="R66">
        <v>0</v>
      </c>
      <c r="S66">
        <v>0</v>
      </c>
      <c r="T66">
        <v>45.366857000000003</v>
      </c>
      <c r="U66">
        <v>5.5830529999999996</v>
      </c>
      <c r="AD66" t="s">
        <v>2733</v>
      </c>
      <c r="AE66" t="s">
        <v>2737</v>
      </c>
    </row>
    <row r="67" spans="1:31" x14ac:dyDescent="0.3">
      <c r="A67" s="7">
        <v>46288</v>
      </c>
      <c r="B67" s="8">
        <v>0.22222222222222221</v>
      </c>
      <c r="C67" s="8">
        <v>0.25694444444444442</v>
      </c>
      <c r="D67" s="8">
        <v>0</v>
      </c>
      <c r="E67">
        <v>0.83</v>
      </c>
      <c r="F67">
        <v>14</v>
      </c>
      <c r="G67" t="s">
        <v>959</v>
      </c>
      <c r="O67" t="s">
        <v>1392</v>
      </c>
      <c r="P67" t="s">
        <v>428</v>
      </c>
      <c r="Q67" t="s">
        <v>428</v>
      </c>
      <c r="R67">
        <v>0</v>
      </c>
      <c r="S67">
        <v>0</v>
      </c>
      <c r="T67">
        <v>45.187860999999998</v>
      </c>
      <c r="U67">
        <v>5.7515039999999997</v>
      </c>
      <c r="AD67" t="s">
        <v>2733</v>
      </c>
      <c r="AE67" t="s">
        <v>2737</v>
      </c>
    </row>
    <row r="68" spans="1:31" x14ac:dyDescent="0.3">
      <c r="A68" s="7">
        <v>46288</v>
      </c>
      <c r="B68" s="8">
        <v>0.33333333333333331</v>
      </c>
      <c r="C68" s="8">
        <v>0.35416666666666669</v>
      </c>
      <c r="D68" s="8">
        <v>0</v>
      </c>
      <c r="E68">
        <v>0.5</v>
      </c>
      <c r="F68">
        <v>86</v>
      </c>
      <c r="G68" t="s">
        <v>861</v>
      </c>
      <c r="H68" s="8">
        <v>0.53263888888888888</v>
      </c>
      <c r="I68" s="8">
        <v>0.18333333333333329</v>
      </c>
      <c r="L68">
        <v>-8.3800000000000008</v>
      </c>
      <c r="O68" t="s">
        <v>1438</v>
      </c>
      <c r="P68" t="s">
        <v>431</v>
      </c>
      <c r="Q68" t="s">
        <v>431</v>
      </c>
      <c r="R68">
        <v>0</v>
      </c>
      <c r="S68">
        <v>0</v>
      </c>
      <c r="T68">
        <v>45.148544999999999</v>
      </c>
      <c r="U68">
        <v>5.704593</v>
      </c>
      <c r="AD68" t="s">
        <v>2733</v>
      </c>
      <c r="AE68" t="s">
        <v>2737</v>
      </c>
    </row>
    <row r="69" spans="1:31" x14ac:dyDescent="0.3">
      <c r="A69" s="7">
        <v>46288</v>
      </c>
      <c r="B69" s="8">
        <v>0.33333333333333331</v>
      </c>
      <c r="C69" s="8">
        <v>0.37847222222222221</v>
      </c>
      <c r="D69" s="8">
        <v>0</v>
      </c>
      <c r="E69">
        <v>1.08</v>
      </c>
      <c r="F69">
        <v>20</v>
      </c>
      <c r="G69" t="s">
        <v>950</v>
      </c>
      <c r="H69" s="8">
        <v>0.49166666666666659</v>
      </c>
      <c r="L69">
        <v>-11.8</v>
      </c>
      <c r="O69" t="s">
        <v>1373</v>
      </c>
      <c r="P69" t="s">
        <v>153</v>
      </c>
      <c r="Q69" t="s">
        <v>153</v>
      </c>
      <c r="R69">
        <v>0</v>
      </c>
      <c r="S69">
        <v>0</v>
      </c>
      <c r="T69">
        <v>45.190181000000003</v>
      </c>
      <c r="U69">
        <v>5.7254589999999999</v>
      </c>
      <c r="AD69" t="s">
        <v>2733</v>
      </c>
      <c r="AE69" t="s">
        <v>2737</v>
      </c>
    </row>
    <row r="70" spans="1:31" x14ac:dyDescent="0.3">
      <c r="A70" s="7">
        <v>46288</v>
      </c>
      <c r="B70" s="8">
        <v>0.125</v>
      </c>
      <c r="C70" s="8">
        <v>0.26041666666666669</v>
      </c>
      <c r="D70" s="8">
        <v>0</v>
      </c>
      <c r="E70">
        <v>3.25</v>
      </c>
      <c r="F70">
        <v>73</v>
      </c>
      <c r="G70" t="s">
        <v>876</v>
      </c>
      <c r="O70" t="s">
        <v>3606</v>
      </c>
      <c r="P70" t="s">
        <v>617</v>
      </c>
      <c r="Q70" t="s">
        <v>3607</v>
      </c>
      <c r="R70">
        <v>0</v>
      </c>
      <c r="S70">
        <v>0</v>
      </c>
      <c r="T70">
        <v>45.211889999999997</v>
      </c>
      <c r="U70">
        <v>5.6499290000000002</v>
      </c>
      <c r="AD70" t="s">
        <v>2733</v>
      </c>
      <c r="AE70" t="s">
        <v>2734</v>
      </c>
    </row>
    <row r="71" spans="1:31" x14ac:dyDescent="0.3">
      <c r="A71" s="7">
        <v>46288</v>
      </c>
      <c r="B71" s="8">
        <v>0.33333333333333331</v>
      </c>
      <c r="C71" s="8">
        <v>0.375</v>
      </c>
      <c r="D71" s="8">
        <v>0</v>
      </c>
      <c r="E71">
        <v>1</v>
      </c>
      <c r="F71">
        <v>64</v>
      </c>
      <c r="G71" t="s">
        <v>953</v>
      </c>
      <c r="O71" t="s">
        <v>1933</v>
      </c>
      <c r="P71" t="s">
        <v>543</v>
      </c>
      <c r="Q71" t="s">
        <v>543</v>
      </c>
      <c r="R71">
        <v>0</v>
      </c>
      <c r="S71">
        <v>0</v>
      </c>
      <c r="T71">
        <v>45.207791</v>
      </c>
      <c r="U71">
        <v>5.6699460000000004</v>
      </c>
      <c r="AD71" t="s">
        <v>2733</v>
      </c>
      <c r="AE71" t="s">
        <v>2737</v>
      </c>
    </row>
    <row r="72" spans="1:31" x14ac:dyDescent="0.3">
      <c r="A72" s="7">
        <v>46288</v>
      </c>
      <c r="B72" s="8">
        <v>0.33333333333333331</v>
      </c>
      <c r="C72" s="8">
        <v>0.4236111111111111</v>
      </c>
      <c r="D72" s="8">
        <v>0</v>
      </c>
      <c r="E72">
        <v>2.17</v>
      </c>
      <c r="F72">
        <v>61</v>
      </c>
      <c r="G72" t="s">
        <v>886</v>
      </c>
      <c r="H72" s="8">
        <v>0.54513888888888884</v>
      </c>
      <c r="I72" s="8">
        <v>0.54513888888888884</v>
      </c>
      <c r="O72" t="s">
        <v>2048</v>
      </c>
      <c r="P72" t="s">
        <v>550</v>
      </c>
      <c r="Q72" t="s">
        <v>2050</v>
      </c>
      <c r="R72">
        <v>0</v>
      </c>
      <c r="S72">
        <v>0</v>
      </c>
      <c r="T72">
        <v>45.174304999999997</v>
      </c>
      <c r="U72">
        <v>5.7383240000000004</v>
      </c>
      <c r="AD72" t="s">
        <v>2733</v>
      </c>
      <c r="AE72" t="s">
        <v>2737</v>
      </c>
    </row>
    <row r="73" spans="1:31" x14ac:dyDescent="0.3">
      <c r="A73" s="7">
        <v>46288</v>
      </c>
      <c r="B73" s="8">
        <v>0.16666666666666671</v>
      </c>
      <c r="C73" s="8">
        <v>0.18055555555555561</v>
      </c>
      <c r="D73" s="8">
        <v>0</v>
      </c>
      <c r="E73">
        <v>0.33</v>
      </c>
      <c r="F73">
        <v>76</v>
      </c>
      <c r="G73" t="s">
        <v>965</v>
      </c>
      <c r="H73" s="8">
        <v>0.19444444444444439</v>
      </c>
      <c r="I73" s="8">
        <v>0.19444444444444439</v>
      </c>
      <c r="O73" t="s">
        <v>2907</v>
      </c>
      <c r="P73" t="s">
        <v>585</v>
      </c>
      <c r="Q73" t="s">
        <v>2908</v>
      </c>
      <c r="R73">
        <v>0</v>
      </c>
      <c r="S73">
        <v>0</v>
      </c>
      <c r="T73">
        <v>45.146318999999998</v>
      </c>
      <c r="U73">
        <v>5.7044100000000002</v>
      </c>
      <c r="AD73" t="s">
        <v>2733</v>
      </c>
      <c r="AE73" t="s">
        <v>2734</v>
      </c>
    </row>
    <row r="74" spans="1:31" x14ac:dyDescent="0.3">
      <c r="A74" s="7">
        <v>46288</v>
      </c>
      <c r="B74" s="8">
        <v>0.33333333333333331</v>
      </c>
      <c r="C74" s="8">
        <v>0.34722222222222221</v>
      </c>
      <c r="D74" s="8">
        <v>0</v>
      </c>
      <c r="E74">
        <v>0.33</v>
      </c>
      <c r="F74">
        <v>15</v>
      </c>
      <c r="G74" t="s">
        <v>956</v>
      </c>
      <c r="O74" t="s">
        <v>1312</v>
      </c>
      <c r="P74" t="s">
        <v>621</v>
      </c>
      <c r="Q74" t="s">
        <v>1315</v>
      </c>
      <c r="R74">
        <v>0</v>
      </c>
      <c r="S74">
        <v>0</v>
      </c>
      <c r="T74">
        <v>45.187759999999997</v>
      </c>
      <c r="U74">
        <v>5.7534210000000003</v>
      </c>
      <c r="AD74" t="s">
        <v>2733</v>
      </c>
      <c r="AE74" t="s">
        <v>2737</v>
      </c>
    </row>
    <row r="75" spans="1:31" x14ac:dyDescent="0.3">
      <c r="A75" s="7">
        <v>46288</v>
      </c>
      <c r="B75" s="8">
        <v>0.33333333333333331</v>
      </c>
      <c r="C75" s="8">
        <v>0.34722222222222221</v>
      </c>
      <c r="D75" s="8">
        <v>0</v>
      </c>
      <c r="E75">
        <v>0.33</v>
      </c>
      <c r="F75">
        <v>73</v>
      </c>
      <c r="G75" t="s">
        <v>876</v>
      </c>
      <c r="O75" t="s">
        <v>1889</v>
      </c>
      <c r="P75" t="s">
        <v>481</v>
      </c>
      <c r="Q75" t="s">
        <v>1892</v>
      </c>
      <c r="R75">
        <v>0</v>
      </c>
      <c r="S75">
        <v>0</v>
      </c>
      <c r="T75">
        <v>45.211889999999997</v>
      </c>
      <c r="U75">
        <v>5.6499290000000002</v>
      </c>
      <c r="AD75" t="s">
        <v>2733</v>
      </c>
      <c r="AE75" t="s">
        <v>2737</v>
      </c>
    </row>
    <row r="76" spans="1:31" x14ac:dyDescent="0.3">
      <c r="A76" s="7">
        <v>46288</v>
      </c>
      <c r="B76" s="8">
        <v>0.20833333333333329</v>
      </c>
      <c r="C76" s="8">
        <v>0.22222222222222221</v>
      </c>
      <c r="D76" s="8">
        <v>0</v>
      </c>
      <c r="E76">
        <v>0.33</v>
      </c>
      <c r="F76">
        <v>78</v>
      </c>
      <c r="G76" t="s">
        <v>977</v>
      </c>
      <c r="H76" s="8">
        <v>0.33333333333333331</v>
      </c>
      <c r="I76" s="8">
        <v>0.33750000000000002</v>
      </c>
      <c r="L76">
        <v>0.1</v>
      </c>
      <c r="M76">
        <v>0.1</v>
      </c>
      <c r="N76">
        <v>-0.23</v>
      </c>
      <c r="O76" t="s">
        <v>3608</v>
      </c>
      <c r="P76" t="s">
        <v>451</v>
      </c>
      <c r="Q76" t="s">
        <v>3609</v>
      </c>
      <c r="R76">
        <v>0</v>
      </c>
      <c r="S76">
        <v>0</v>
      </c>
      <c r="T76">
        <v>45.367581000000001</v>
      </c>
      <c r="U76">
        <v>5.5800349999999996</v>
      </c>
      <c r="AD76" t="s">
        <v>2733</v>
      </c>
      <c r="AE76" t="s">
        <v>2734</v>
      </c>
    </row>
    <row r="77" spans="1:31" x14ac:dyDescent="0.3">
      <c r="A77" s="7">
        <v>46288</v>
      </c>
      <c r="B77" s="8">
        <v>0.33333333333333331</v>
      </c>
      <c r="C77" s="8">
        <v>0.375</v>
      </c>
      <c r="D77" s="8">
        <v>0</v>
      </c>
      <c r="E77">
        <v>1</v>
      </c>
      <c r="F77">
        <v>48</v>
      </c>
      <c r="G77" t="s">
        <v>951</v>
      </c>
      <c r="O77" t="s">
        <v>2045</v>
      </c>
      <c r="P77" t="s">
        <v>668</v>
      </c>
      <c r="Q77" t="s">
        <v>668</v>
      </c>
      <c r="R77">
        <v>0</v>
      </c>
      <c r="S77">
        <v>0</v>
      </c>
      <c r="T77">
        <v>45.164425000000001</v>
      </c>
      <c r="U77">
        <v>5.6912079999999996</v>
      </c>
      <c r="AD77" t="s">
        <v>2733</v>
      </c>
      <c r="AE77" t="s">
        <v>2737</v>
      </c>
    </row>
    <row r="78" spans="1:31" x14ac:dyDescent="0.3">
      <c r="A78" s="7">
        <v>46288</v>
      </c>
      <c r="B78" s="8">
        <v>0.33333333333333331</v>
      </c>
      <c r="C78" s="8">
        <v>0.34722222222222221</v>
      </c>
      <c r="D78" s="8">
        <v>0</v>
      </c>
      <c r="E78">
        <v>0.33</v>
      </c>
      <c r="F78">
        <v>19</v>
      </c>
      <c r="G78" t="s">
        <v>982</v>
      </c>
      <c r="O78" t="s">
        <v>1909</v>
      </c>
      <c r="P78" t="s">
        <v>488</v>
      </c>
      <c r="Q78" t="s">
        <v>1911</v>
      </c>
      <c r="R78">
        <v>0</v>
      </c>
      <c r="S78">
        <v>0</v>
      </c>
      <c r="T78">
        <v>45.081518000000003</v>
      </c>
      <c r="U78">
        <v>5.7728349999999997</v>
      </c>
      <c r="AD78" t="s">
        <v>2733</v>
      </c>
      <c r="AE78" t="s">
        <v>2737</v>
      </c>
    </row>
    <row r="79" spans="1:31" x14ac:dyDescent="0.3">
      <c r="A79" s="7">
        <v>46288</v>
      </c>
      <c r="B79" s="8">
        <v>0.33333333333333331</v>
      </c>
      <c r="C79" s="8">
        <v>0.35416666666666669</v>
      </c>
      <c r="D79" s="8">
        <v>0</v>
      </c>
      <c r="E79">
        <v>0.5</v>
      </c>
      <c r="F79">
        <v>91</v>
      </c>
      <c r="G79" t="s">
        <v>971</v>
      </c>
      <c r="O79" t="s">
        <v>1488</v>
      </c>
      <c r="P79" t="s">
        <v>71</v>
      </c>
      <c r="Q79" t="s">
        <v>71</v>
      </c>
      <c r="R79">
        <v>0</v>
      </c>
      <c r="S79">
        <v>0</v>
      </c>
      <c r="T79">
        <v>45.187721000000003</v>
      </c>
      <c r="U79">
        <v>5.7222999999999997</v>
      </c>
      <c r="AD79" t="s">
        <v>2733</v>
      </c>
      <c r="AE79" t="s">
        <v>2737</v>
      </c>
    </row>
    <row r="80" spans="1:31" x14ac:dyDescent="0.3">
      <c r="A80" s="7">
        <v>46288</v>
      </c>
      <c r="B80" s="8">
        <v>0.33333333333333331</v>
      </c>
      <c r="C80" s="8">
        <v>0.34722222222222221</v>
      </c>
      <c r="D80" s="8">
        <v>0</v>
      </c>
      <c r="E80">
        <v>0.33</v>
      </c>
      <c r="F80">
        <v>20</v>
      </c>
      <c r="G80" t="s">
        <v>950</v>
      </c>
      <c r="H80" s="8">
        <v>0.49236111111111108</v>
      </c>
      <c r="I80" s="8">
        <v>0.49236111111111108</v>
      </c>
      <c r="O80" t="s">
        <v>1708</v>
      </c>
      <c r="P80" t="s">
        <v>411</v>
      </c>
      <c r="Q80" t="s">
        <v>411</v>
      </c>
      <c r="R80">
        <v>0</v>
      </c>
      <c r="S80">
        <v>0</v>
      </c>
      <c r="T80">
        <v>45.186216000000002</v>
      </c>
      <c r="U80">
        <v>5.7124170000000003</v>
      </c>
      <c r="AD80" t="s">
        <v>2733</v>
      </c>
      <c r="AE80" t="s">
        <v>2737</v>
      </c>
    </row>
    <row r="81" spans="1:31" x14ac:dyDescent="0.3">
      <c r="A81" s="7">
        <v>46288</v>
      </c>
      <c r="B81" s="8">
        <v>0.33333333333333331</v>
      </c>
      <c r="C81" s="8">
        <v>0.34722222222222221</v>
      </c>
      <c r="D81" s="8">
        <v>0</v>
      </c>
      <c r="E81">
        <v>0.33</v>
      </c>
      <c r="F81">
        <v>29</v>
      </c>
      <c r="G81" t="s">
        <v>859</v>
      </c>
      <c r="O81" t="s">
        <v>2566</v>
      </c>
      <c r="P81" t="s">
        <v>166</v>
      </c>
      <c r="Q81" t="s">
        <v>166</v>
      </c>
      <c r="R81">
        <v>0</v>
      </c>
      <c r="S81">
        <v>0</v>
      </c>
      <c r="T81">
        <v>45.191105</v>
      </c>
      <c r="U81">
        <v>5.7245520000000001</v>
      </c>
      <c r="AD81" t="s">
        <v>2733</v>
      </c>
      <c r="AE81" t="s">
        <v>2737</v>
      </c>
    </row>
    <row r="82" spans="1:31" x14ac:dyDescent="0.3">
      <c r="A82" s="7">
        <v>46288</v>
      </c>
      <c r="B82" s="8">
        <v>0.33333333333333331</v>
      </c>
      <c r="C82" s="8">
        <v>0.34722222222222221</v>
      </c>
      <c r="D82" s="8">
        <v>0</v>
      </c>
      <c r="E82">
        <v>0.33</v>
      </c>
      <c r="F82">
        <v>46</v>
      </c>
      <c r="G82" t="s">
        <v>963</v>
      </c>
      <c r="O82" t="s">
        <v>2342</v>
      </c>
      <c r="P82" t="s">
        <v>762</v>
      </c>
      <c r="Q82" t="s">
        <v>2344</v>
      </c>
      <c r="R82">
        <v>0</v>
      </c>
      <c r="S82">
        <v>0</v>
      </c>
      <c r="T82">
        <v>45.180419000000001</v>
      </c>
      <c r="U82">
        <v>5.7115030000000004</v>
      </c>
      <c r="AD82" t="s">
        <v>2733</v>
      </c>
      <c r="AE82" t="s">
        <v>2737</v>
      </c>
    </row>
    <row r="83" spans="1:31" x14ac:dyDescent="0.3">
      <c r="A83" s="7">
        <v>46288</v>
      </c>
      <c r="B83" s="8">
        <v>0.16666666666666671</v>
      </c>
      <c r="C83" s="8">
        <v>0.18055555555555561</v>
      </c>
      <c r="D83" s="8">
        <v>0</v>
      </c>
      <c r="E83">
        <v>0.33</v>
      </c>
      <c r="F83">
        <v>75</v>
      </c>
      <c r="G83" t="s">
        <v>970</v>
      </c>
      <c r="H83" s="8">
        <v>0.4777777777777778</v>
      </c>
      <c r="I83" s="8">
        <v>0.4777777777777778</v>
      </c>
      <c r="O83" t="s">
        <v>2926</v>
      </c>
      <c r="P83" t="s">
        <v>293</v>
      </c>
      <c r="Q83" t="s">
        <v>2927</v>
      </c>
      <c r="R83">
        <v>0</v>
      </c>
      <c r="S83">
        <v>0</v>
      </c>
      <c r="T83">
        <v>45.105367000000001</v>
      </c>
      <c r="U83">
        <v>5.6648319999999996</v>
      </c>
      <c r="AD83" t="s">
        <v>2733</v>
      </c>
      <c r="AE83" t="s">
        <v>2734</v>
      </c>
    </row>
    <row r="84" spans="1:31" x14ac:dyDescent="0.3">
      <c r="A84" s="7">
        <v>46288</v>
      </c>
      <c r="B84" s="8">
        <v>0.16666666666666671</v>
      </c>
      <c r="C84" s="8">
        <v>0.1736111111111111</v>
      </c>
      <c r="D84" s="8">
        <v>0</v>
      </c>
      <c r="E84">
        <v>0.17</v>
      </c>
      <c r="F84">
        <v>78</v>
      </c>
      <c r="G84" t="s">
        <v>977</v>
      </c>
      <c r="H84" s="8">
        <v>0.42430555555555549</v>
      </c>
      <c r="I84" s="8">
        <v>0.42499999999999999</v>
      </c>
      <c r="L84">
        <v>0.02</v>
      </c>
      <c r="M84">
        <v>0.02</v>
      </c>
      <c r="N84">
        <v>-0.15</v>
      </c>
      <c r="O84" t="s">
        <v>3610</v>
      </c>
      <c r="P84" t="s">
        <v>362</v>
      </c>
      <c r="Q84" t="s">
        <v>3611</v>
      </c>
      <c r="R84">
        <v>0</v>
      </c>
      <c r="S84">
        <v>0</v>
      </c>
      <c r="T84">
        <v>45.362712999999999</v>
      </c>
      <c r="U84">
        <v>5.5913490000000001</v>
      </c>
      <c r="AD84" t="s">
        <v>2733</v>
      </c>
      <c r="AE84" t="s">
        <v>2734</v>
      </c>
    </row>
    <row r="85" spans="1:31" x14ac:dyDescent="0.3">
      <c r="A85" s="7">
        <v>46288</v>
      </c>
      <c r="B85" s="8">
        <v>0.29166666666666669</v>
      </c>
      <c r="C85" s="8">
        <v>0.2986111111111111</v>
      </c>
      <c r="D85" s="8">
        <v>0</v>
      </c>
      <c r="E85">
        <v>0.17</v>
      </c>
      <c r="F85">
        <v>82</v>
      </c>
      <c r="G85" t="s">
        <v>954</v>
      </c>
      <c r="O85" t="s">
        <v>3612</v>
      </c>
      <c r="P85" t="s">
        <v>564</v>
      </c>
      <c r="Q85" t="s">
        <v>3613</v>
      </c>
      <c r="R85">
        <v>0</v>
      </c>
      <c r="S85">
        <v>0</v>
      </c>
      <c r="T85">
        <v>45.202815999999999</v>
      </c>
      <c r="U85">
        <v>5.7658379999999996</v>
      </c>
      <c r="AD85" t="s">
        <v>2733</v>
      </c>
      <c r="AE85" t="s">
        <v>2734</v>
      </c>
    </row>
    <row r="86" spans="1:31" x14ac:dyDescent="0.3">
      <c r="A86" s="7">
        <v>46288</v>
      </c>
      <c r="B86" s="8">
        <v>0.33333333333333331</v>
      </c>
      <c r="C86" s="8">
        <v>0.38541666666666669</v>
      </c>
      <c r="D86" s="8">
        <v>0</v>
      </c>
      <c r="E86">
        <v>1.25</v>
      </c>
      <c r="F86">
        <v>16</v>
      </c>
      <c r="G86" t="s">
        <v>853</v>
      </c>
      <c r="H86" s="8">
        <v>0.44027777777777782</v>
      </c>
      <c r="I86" s="8">
        <v>0.44027777777777782</v>
      </c>
      <c r="O86" t="s">
        <v>1464</v>
      </c>
      <c r="P86" t="s">
        <v>627</v>
      </c>
      <c r="Q86" t="s">
        <v>627</v>
      </c>
      <c r="R86">
        <v>0</v>
      </c>
      <c r="S86">
        <v>0</v>
      </c>
      <c r="T86">
        <v>45.187038000000001</v>
      </c>
      <c r="U86">
        <v>5.719214</v>
      </c>
      <c r="AD86" t="s">
        <v>2733</v>
      </c>
      <c r="AE86" t="s">
        <v>2737</v>
      </c>
    </row>
    <row r="87" spans="1:31" x14ac:dyDescent="0.3">
      <c r="A87" s="7">
        <v>46288</v>
      </c>
      <c r="B87" s="8">
        <v>0.33333333333333331</v>
      </c>
      <c r="C87" s="8">
        <v>0.38541666666666669</v>
      </c>
      <c r="D87" s="8">
        <v>0</v>
      </c>
      <c r="E87">
        <v>1.25</v>
      </c>
      <c r="F87">
        <v>16</v>
      </c>
      <c r="G87" t="s">
        <v>853</v>
      </c>
      <c r="H87" s="8">
        <v>0.44027777777777782</v>
      </c>
      <c r="L87">
        <v>-10.57</v>
      </c>
      <c r="O87" t="s">
        <v>1504</v>
      </c>
      <c r="P87" t="s">
        <v>231</v>
      </c>
      <c r="Q87" t="s">
        <v>231</v>
      </c>
      <c r="R87">
        <v>0</v>
      </c>
      <c r="S87">
        <v>0</v>
      </c>
      <c r="T87">
        <v>45.188467000000003</v>
      </c>
      <c r="U87">
        <v>5.7140909999999998</v>
      </c>
      <c r="AD87" t="s">
        <v>2733</v>
      </c>
      <c r="AE87" t="s">
        <v>2737</v>
      </c>
    </row>
    <row r="88" spans="1:31" x14ac:dyDescent="0.3">
      <c r="A88" s="7">
        <v>46288</v>
      </c>
      <c r="B88" s="8">
        <v>0.29166666666666669</v>
      </c>
      <c r="C88" s="8">
        <v>0.3576388888888889</v>
      </c>
      <c r="D88" s="8">
        <v>0</v>
      </c>
      <c r="E88">
        <v>1.58</v>
      </c>
      <c r="F88">
        <v>23</v>
      </c>
      <c r="G88" t="s">
        <v>957</v>
      </c>
      <c r="O88" t="s">
        <v>2291</v>
      </c>
      <c r="P88" t="s">
        <v>185</v>
      </c>
      <c r="Q88" t="s">
        <v>2293</v>
      </c>
      <c r="R88">
        <v>0</v>
      </c>
      <c r="S88">
        <v>0</v>
      </c>
      <c r="T88">
        <v>45.186712</v>
      </c>
      <c r="U88">
        <v>5.7117839999999998</v>
      </c>
      <c r="AD88" t="s">
        <v>2733</v>
      </c>
      <c r="AE88" t="s">
        <v>2737</v>
      </c>
    </row>
    <row r="89" spans="1:31" x14ac:dyDescent="0.3">
      <c r="A89" s="7">
        <v>46288</v>
      </c>
      <c r="B89" s="8">
        <v>0.25694444444444442</v>
      </c>
      <c r="C89" s="8">
        <v>0.33333333333333331</v>
      </c>
      <c r="D89" s="8">
        <v>0</v>
      </c>
      <c r="E89">
        <v>1.83</v>
      </c>
      <c r="F89">
        <v>14</v>
      </c>
      <c r="G89" t="s">
        <v>959</v>
      </c>
      <c r="O89" t="s">
        <v>1713</v>
      </c>
      <c r="P89" t="s">
        <v>708</v>
      </c>
      <c r="Q89" t="s">
        <v>708</v>
      </c>
      <c r="R89">
        <v>0</v>
      </c>
      <c r="S89">
        <v>0</v>
      </c>
      <c r="T89">
        <v>45.204405999999999</v>
      </c>
      <c r="U89">
        <v>5.7605760000000004</v>
      </c>
      <c r="AD89" t="s">
        <v>2733</v>
      </c>
      <c r="AE89" t="s">
        <v>2737</v>
      </c>
    </row>
    <row r="90" spans="1:31" x14ac:dyDescent="0.3">
      <c r="A90" s="7">
        <v>46288</v>
      </c>
      <c r="B90" s="8">
        <v>0.33333333333333331</v>
      </c>
      <c r="C90" s="8">
        <v>0.34722222222222221</v>
      </c>
      <c r="D90" s="8">
        <v>0</v>
      </c>
      <c r="E90">
        <v>0.33</v>
      </c>
      <c r="F90">
        <v>1000</v>
      </c>
      <c r="G90" t="s">
        <v>2803</v>
      </c>
      <c r="Q90" t="s">
        <v>2934</v>
      </c>
      <c r="R90">
        <v>0</v>
      </c>
      <c r="S90">
        <v>0</v>
      </c>
      <c r="T90">
        <v>45.158180999999999</v>
      </c>
      <c r="U90">
        <v>5.7037069999999996</v>
      </c>
    </row>
    <row r="91" spans="1:31" x14ac:dyDescent="0.3">
      <c r="A91" s="7">
        <v>46288</v>
      </c>
      <c r="B91" s="8">
        <v>0.33333333333333331</v>
      </c>
      <c r="C91" s="8">
        <v>0.3888888888888889</v>
      </c>
      <c r="D91" s="8">
        <v>0</v>
      </c>
      <c r="E91">
        <v>1.33</v>
      </c>
      <c r="F91">
        <v>30</v>
      </c>
      <c r="G91" t="s">
        <v>981</v>
      </c>
      <c r="O91" t="s">
        <v>2409</v>
      </c>
      <c r="P91" t="s">
        <v>689</v>
      </c>
      <c r="Q91" t="s">
        <v>689</v>
      </c>
      <c r="R91">
        <v>0</v>
      </c>
      <c r="S91">
        <v>0</v>
      </c>
      <c r="T91">
        <v>45.180048999999997</v>
      </c>
      <c r="U91">
        <v>5.7911270000000004</v>
      </c>
      <c r="AD91" t="s">
        <v>2733</v>
      </c>
      <c r="AE91" t="s">
        <v>2737</v>
      </c>
    </row>
    <row r="92" spans="1:31" x14ac:dyDescent="0.3">
      <c r="A92" s="7">
        <v>46288</v>
      </c>
      <c r="B92" s="8">
        <v>0.19791666666666671</v>
      </c>
      <c r="C92" s="8">
        <v>0.20833333333333329</v>
      </c>
      <c r="D92" s="8">
        <v>0</v>
      </c>
      <c r="E92">
        <v>0.25</v>
      </c>
      <c r="F92">
        <v>83</v>
      </c>
      <c r="G92" t="s">
        <v>975</v>
      </c>
      <c r="O92" t="s">
        <v>3614</v>
      </c>
      <c r="P92" t="s">
        <v>520</v>
      </c>
      <c r="Q92" t="s">
        <v>3615</v>
      </c>
      <c r="R92">
        <v>0</v>
      </c>
      <c r="S92">
        <v>0</v>
      </c>
      <c r="T92">
        <v>45.364147000000003</v>
      </c>
      <c r="U92">
        <v>5.590687</v>
      </c>
      <c r="AD92" t="s">
        <v>2733</v>
      </c>
      <c r="AE92" t="s">
        <v>2734</v>
      </c>
    </row>
    <row r="93" spans="1:31" x14ac:dyDescent="0.3">
      <c r="A93" s="7">
        <v>46288</v>
      </c>
      <c r="B93" s="8">
        <v>0.33333333333333331</v>
      </c>
      <c r="C93" s="8">
        <v>0.375</v>
      </c>
      <c r="D93" s="8">
        <v>0</v>
      </c>
      <c r="E93">
        <v>1</v>
      </c>
      <c r="F93">
        <v>40</v>
      </c>
      <c r="G93" t="s">
        <v>960</v>
      </c>
      <c r="H93" s="8">
        <v>0.47013888888888888</v>
      </c>
      <c r="L93">
        <v>-11.28</v>
      </c>
      <c r="O93" t="s">
        <v>1188</v>
      </c>
      <c r="P93" t="s">
        <v>334</v>
      </c>
      <c r="Q93" t="s">
        <v>2946</v>
      </c>
      <c r="R93">
        <v>0</v>
      </c>
      <c r="S93">
        <v>0</v>
      </c>
      <c r="T93">
        <v>45.229664999999997</v>
      </c>
      <c r="U93">
        <v>5.681597</v>
      </c>
      <c r="AD93" t="s">
        <v>2733</v>
      </c>
      <c r="AE93" t="s">
        <v>2737</v>
      </c>
    </row>
    <row r="94" spans="1:31" x14ac:dyDescent="0.3">
      <c r="A94" s="7">
        <v>46288</v>
      </c>
      <c r="B94" s="8">
        <v>0.33333333333333331</v>
      </c>
      <c r="C94" s="8">
        <v>0.4375</v>
      </c>
      <c r="D94" s="8">
        <v>0</v>
      </c>
      <c r="E94">
        <v>2.5</v>
      </c>
      <c r="F94">
        <v>210</v>
      </c>
      <c r="G94" t="s">
        <v>905</v>
      </c>
      <c r="O94" t="s">
        <v>1576</v>
      </c>
      <c r="P94" t="s">
        <v>516</v>
      </c>
      <c r="Q94" t="s">
        <v>516</v>
      </c>
      <c r="R94">
        <v>0</v>
      </c>
      <c r="S94">
        <v>0</v>
      </c>
      <c r="T94">
        <v>45.239739999999998</v>
      </c>
      <c r="U94">
        <v>5.8900969999999999</v>
      </c>
      <c r="AD94" t="s">
        <v>2733</v>
      </c>
      <c r="AE94" t="s">
        <v>2737</v>
      </c>
    </row>
    <row r="95" spans="1:31" x14ac:dyDescent="0.3">
      <c r="A95" s="7">
        <v>46288</v>
      </c>
      <c r="B95" s="8">
        <v>0.16666666666666671</v>
      </c>
      <c r="C95" s="8">
        <v>0.18055555555555561</v>
      </c>
      <c r="D95" s="8">
        <v>0</v>
      </c>
      <c r="E95">
        <v>0.33</v>
      </c>
      <c r="F95">
        <v>64</v>
      </c>
      <c r="G95" t="s">
        <v>953</v>
      </c>
      <c r="O95" t="s">
        <v>2964</v>
      </c>
      <c r="P95" t="s">
        <v>543</v>
      </c>
      <c r="Q95" t="s">
        <v>2965</v>
      </c>
      <c r="R95">
        <v>0</v>
      </c>
      <c r="S95">
        <v>0</v>
      </c>
      <c r="T95">
        <v>45.207791</v>
      </c>
      <c r="U95">
        <v>5.6699460000000004</v>
      </c>
      <c r="AD95" t="s">
        <v>2733</v>
      </c>
      <c r="AE95" t="s">
        <v>2734</v>
      </c>
    </row>
    <row r="96" spans="1:31" x14ac:dyDescent="0.3">
      <c r="A96" s="7">
        <v>46288</v>
      </c>
      <c r="B96" s="8">
        <v>0.35416666666666669</v>
      </c>
      <c r="C96" s="8">
        <v>0.36458333333333331</v>
      </c>
      <c r="D96" s="8">
        <v>0</v>
      </c>
      <c r="E96">
        <v>0.25</v>
      </c>
      <c r="F96">
        <v>103</v>
      </c>
      <c r="G96" t="s">
        <v>962</v>
      </c>
      <c r="H96" s="8">
        <v>0.40208333333333329</v>
      </c>
      <c r="I96" s="8">
        <v>0.4201388888888889</v>
      </c>
      <c r="L96">
        <v>0.43</v>
      </c>
      <c r="M96">
        <v>0.43</v>
      </c>
      <c r="N96">
        <v>0.18</v>
      </c>
      <c r="O96" t="s">
        <v>2675</v>
      </c>
      <c r="P96" t="s">
        <v>418</v>
      </c>
      <c r="Q96" t="s">
        <v>2963</v>
      </c>
      <c r="R96">
        <v>0</v>
      </c>
      <c r="S96">
        <v>0</v>
      </c>
      <c r="T96">
        <v>45.288339000000001</v>
      </c>
      <c r="U96">
        <v>5.6399229999999996</v>
      </c>
      <c r="AD96" t="s">
        <v>2733</v>
      </c>
      <c r="AE96" t="s">
        <v>2737</v>
      </c>
    </row>
    <row r="97" spans="1:31" x14ac:dyDescent="0.3">
      <c r="A97" s="7">
        <v>46288</v>
      </c>
      <c r="B97" s="8">
        <v>0.25</v>
      </c>
      <c r="C97" s="8">
        <v>0.26041666666666669</v>
      </c>
      <c r="D97" s="8">
        <v>0</v>
      </c>
      <c r="E97">
        <v>0.25</v>
      </c>
      <c r="F97">
        <v>30</v>
      </c>
      <c r="G97" t="s">
        <v>981</v>
      </c>
      <c r="O97" t="s">
        <v>2969</v>
      </c>
      <c r="P97" t="s">
        <v>462</v>
      </c>
      <c r="Q97" t="s">
        <v>2970</v>
      </c>
      <c r="R97">
        <v>0</v>
      </c>
      <c r="S97">
        <v>0</v>
      </c>
      <c r="T97">
        <v>45.184040000000003</v>
      </c>
      <c r="U97">
        <v>5.7121500000000003</v>
      </c>
      <c r="AD97" t="s">
        <v>2733</v>
      </c>
      <c r="AE97" t="s">
        <v>2734</v>
      </c>
    </row>
    <row r="98" spans="1:31" x14ac:dyDescent="0.3">
      <c r="A98" s="7">
        <v>46288</v>
      </c>
      <c r="B98" s="8">
        <v>0.19444444444444439</v>
      </c>
      <c r="C98" s="8">
        <v>0.20833333333333329</v>
      </c>
      <c r="D98" s="8">
        <v>0</v>
      </c>
      <c r="E98">
        <v>0.33</v>
      </c>
      <c r="F98">
        <v>65</v>
      </c>
      <c r="G98" t="s">
        <v>870</v>
      </c>
      <c r="H98" s="8">
        <v>0.43819444444444439</v>
      </c>
      <c r="I98" s="8">
        <v>0.43819444444444439</v>
      </c>
      <c r="O98" t="s">
        <v>3162</v>
      </c>
      <c r="P98" t="s">
        <v>366</v>
      </c>
      <c r="Q98" t="s">
        <v>3163</v>
      </c>
      <c r="R98">
        <v>0</v>
      </c>
      <c r="S98">
        <v>0</v>
      </c>
      <c r="T98">
        <v>45.181280000000001</v>
      </c>
      <c r="U98">
        <v>5.6889940000000001</v>
      </c>
      <c r="AD98" t="s">
        <v>2733</v>
      </c>
      <c r="AE98" t="s">
        <v>2734</v>
      </c>
    </row>
    <row r="99" spans="1:31" x14ac:dyDescent="0.3">
      <c r="A99" s="7">
        <v>46288</v>
      </c>
      <c r="B99" s="8">
        <v>0.33333333333333331</v>
      </c>
      <c r="C99" s="8">
        <v>0.4236111111111111</v>
      </c>
      <c r="D99" s="8">
        <v>0</v>
      </c>
      <c r="E99">
        <v>2.17</v>
      </c>
      <c r="F99">
        <v>200</v>
      </c>
      <c r="G99" t="s">
        <v>949</v>
      </c>
      <c r="H99" s="8">
        <v>0.52638888888888891</v>
      </c>
      <c r="L99">
        <v>-12.63</v>
      </c>
      <c r="O99" t="s">
        <v>1117</v>
      </c>
      <c r="P99" t="s">
        <v>388</v>
      </c>
      <c r="Q99" t="s">
        <v>2972</v>
      </c>
      <c r="R99">
        <v>0</v>
      </c>
      <c r="S99">
        <v>0</v>
      </c>
      <c r="T99">
        <v>45.362834999999997</v>
      </c>
      <c r="U99">
        <v>5.5878829999999997</v>
      </c>
      <c r="AD99" t="s">
        <v>2733</v>
      </c>
      <c r="AE99" t="s">
        <v>2737</v>
      </c>
    </row>
    <row r="100" spans="1:31" x14ac:dyDescent="0.3">
      <c r="A100" s="7">
        <v>46288</v>
      </c>
      <c r="B100" s="8">
        <v>0.33333333333333331</v>
      </c>
      <c r="C100" s="8">
        <v>0.34722222222222221</v>
      </c>
      <c r="D100" s="8">
        <v>0</v>
      </c>
      <c r="E100">
        <v>0.33</v>
      </c>
      <c r="F100">
        <v>74</v>
      </c>
      <c r="G100" t="s">
        <v>892</v>
      </c>
      <c r="O100" t="s">
        <v>1134</v>
      </c>
      <c r="P100" t="s">
        <v>364</v>
      </c>
      <c r="Q100" t="s">
        <v>2971</v>
      </c>
      <c r="R100">
        <v>0</v>
      </c>
      <c r="S100">
        <v>0</v>
      </c>
      <c r="T100">
        <v>45.187527000000003</v>
      </c>
      <c r="U100">
        <v>5.7106579999999996</v>
      </c>
      <c r="AD100" t="s">
        <v>2733</v>
      </c>
      <c r="AE100" t="s">
        <v>2737</v>
      </c>
    </row>
    <row r="101" spans="1:31" x14ac:dyDescent="0.3">
      <c r="A101" s="7">
        <v>46288</v>
      </c>
      <c r="B101" s="8">
        <v>0.33333333333333331</v>
      </c>
      <c r="C101" s="8">
        <v>0.34722222222222221</v>
      </c>
      <c r="D101" s="8">
        <v>0</v>
      </c>
      <c r="E101">
        <v>0.33</v>
      </c>
      <c r="F101">
        <v>28</v>
      </c>
      <c r="G101" t="s">
        <v>914</v>
      </c>
      <c r="O101" t="s">
        <v>1941</v>
      </c>
      <c r="P101" t="s">
        <v>545</v>
      </c>
      <c r="Q101" t="s">
        <v>543</v>
      </c>
      <c r="R101">
        <v>0</v>
      </c>
      <c r="S101">
        <v>0</v>
      </c>
      <c r="T101">
        <v>45.167084000000003</v>
      </c>
      <c r="U101">
        <v>5.7247070000000004</v>
      </c>
      <c r="AD101" t="s">
        <v>2733</v>
      </c>
      <c r="AE101" t="s">
        <v>2737</v>
      </c>
    </row>
    <row r="102" spans="1:31" x14ac:dyDescent="0.3">
      <c r="A102" s="7">
        <v>46288</v>
      </c>
      <c r="B102" s="8">
        <v>0.33333333333333331</v>
      </c>
      <c r="C102" s="8">
        <v>0.46875</v>
      </c>
      <c r="D102" s="8">
        <v>0</v>
      </c>
      <c r="E102">
        <v>3.25</v>
      </c>
      <c r="F102">
        <v>91</v>
      </c>
      <c r="G102" t="s">
        <v>971</v>
      </c>
      <c r="O102" t="s">
        <v>2043</v>
      </c>
      <c r="P102" t="s">
        <v>662</v>
      </c>
      <c r="Q102" t="s">
        <v>662</v>
      </c>
      <c r="R102">
        <v>0</v>
      </c>
      <c r="S102">
        <v>0</v>
      </c>
      <c r="T102">
        <v>45.175713999999999</v>
      </c>
      <c r="U102">
        <v>5.753374</v>
      </c>
      <c r="AD102" t="s">
        <v>2733</v>
      </c>
      <c r="AE102" t="s">
        <v>2737</v>
      </c>
    </row>
    <row r="103" spans="1:31" x14ac:dyDescent="0.3">
      <c r="A103" s="7">
        <v>46288</v>
      </c>
      <c r="B103" s="8">
        <v>0.25347222222222221</v>
      </c>
      <c r="C103" s="8">
        <v>0.26041666666666669</v>
      </c>
      <c r="D103" s="8">
        <v>0</v>
      </c>
      <c r="E103">
        <v>0.17</v>
      </c>
      <c r="F103">
        <v>83</v>
      </c>
      <c r="G103" t="s">
        <v>975</v>
      </c>
      <c r="O103" t="s">
        <v>3616</v>
      </c>
      <c r="P103" t="s">
        <v>421</v>
      </c>
      <c r="Q103" t="s">
        <v>3617</v>
      </c>
      <c r="R103">
        <v>0</v>
      </c>
      <c r="S103">
        <v>0</v>
      </c>
      <c r="T103">
        <v>45.362363000000002</v>
      </c>
      <c r="U103">
        <v>5.598376</v>
      </c>
      <c r="AD103" t="s">
        <v>2733</v>
      </c>
      <c r="AE103" t="s">
        <v>2734</v>
      </c>
    </row>
    <row r="104" spans="1:31" x14ac:dyDescent="0.3">
      <c r="A104" s="7">
        <v>46288</v>
      </c>
      <c r="B104" s="8">
        <v>0.33333333333333331</v>
      </c>
      <c r="C104" s="8">
        <v>0.34722222222222221</v>
      </c>
      <c r="D104" s="8">
        <v>0</v>
      </c>
      <c r="E104">
        <v>0.33</v>
      </c>
      <c r="F104">
        <v>20</v>
      </c>
      <c r="G104" t="s">
        <v>950</v>
      </c>
      <c r="O104" t="s">
        <v>2499</v>
      </c>
      <c r="P104" t="s">
        <v>105</v>
      </c>
      <c r="Q104" t="s">
        <v>105</v>
      </c>
      <c r="R104">
        <v>0</v>
      </c>
      <c r="S104">
        <v>0</v>
      </c>
      <c r="T104">
        <v>45.189875000000001</v>
      </c>
      <c r="U104">
        <v>5.7246810000000004</v>
      </c>
      <c r="AD104" t="s">
        <v>2733</v>
      </c>
      <c r="AE104" t="s">
        <v>2737</v>
      </c>
    </row>
    <row r="105" spans="1:31" x14ac:dyDescent="0.3">
      <c r="A105" s="7">
        <v>46288</v>
      </c>
      <c r="B105" s="8">
        <v>0.33333333333333331</v>
      </c>
      <c r="C105" s="8">
        <v>0.37847222222222221</v>
      </c>
      <c r="D105" s="8">
        <v>0</v>
      </c>
      <c r="E105">
        <v>1.08</v>
      </c>
      <c r="F105">
        <v>76</v>
      </c>
      <c r="G105" t="s">
        <v>863</v>
      </c>
      <c r="O105" t="s">
        <v>2587</v>
      </c>
      <c r="P105" t="s">
        <v>182</v>
      </c>
      <c r="Q105" t="s">
        <v>182</v>
      </c>
      <c r="R105">
        <v>0</v>
      </c>
      <c r="S105">
        <v>0</v>
      </c>
      <c r="T105">
        <v>45.192013000000003</v>
      </c>
      <c r="U105">
        <v>5.7196360000000004</v>
      </c>
      <c r="AD105" t="s">
        <v>2733</v>
      </c>
      <c r="AE105" t="s">
        <v>2737</v>
      </c>
    </row>
    <row r="106" spans="1:31" x14ac:dyDescent="0.3">
      <c r="A106" s="7">
        <v>46288</v>
      </c>
      <c r="B106" s="8">
        <v>0.16666666666666671</v>
      </c>
      <c r="C106" s="8">
        <v>0.18055555555555561</v>
      </c>
      <c r="D106" s="8">
        <v>0</v>
      </c>
      <c r="E106">
        <v>0.33</v>
      </c>
      <c r="F106">
        <v>19</v>
      </c>
      <c r="G106" t="s">
        <v>982</v>
      </c>
      <c r="O106" t="s">
        <v>3284</v>
      </c>
      <c r="P106" t="s">
        <v>488</v>
      </c>
      <c r="Q106" t="s">
        <v>3285</v>
      </c>
      <c r="R106">
        <v>0</v>
      </c>
      <c r="S106">
        <v>0</v>
      </c>
      <c r="T106">
        <v>45.081518000000003</v>
      </c>
      <c r="U106">
        <v>5.7728349999999997</v>
      </c>
      <c r="AD106" t="s">
        <v>2733</v>
      </c>
      <c r="AE106" t="s">
        <v>2734</v>
      </c>
    </row>
    <row r="107" spans="1:31" x14ac:dyDescent="0.3">
      <c r="A107" s="7">
        <v>46288</v>
      </c>
      <c r="B107" s="8">
        <v>0.33333333333333331</v>
      </c>
      <c r="C107" s="8">
        <v>0.37847222222222221</v>
      </c>
      <c r="D107" s="8">
        <v>0</v>
      </c>
      <c r="E107">
        <v>1.08</v>
      </c>
      <c r="F107">
        <v>33</v>
      </c>
      <c r="G107" t="s">
        <v>3006</v>
      </c>
      <c r="O107" t="s">
        <v>3007</v>
      </c>
      <c r="P107" t="s">
        <v>473</v>
      </c>
      <c r="Q107" t="s">
        <v>473</v>
      </c>
      <c r="R107">
        <v>0</v>
      </c>
      <c r="S107">
        <v>0</v>
      </c>
      <c r="T107">
        <v>45.201889999999999</v>
      </c>
      <c r="U107">
        <v>5.8388479999999996</v>
      </c>
      <c r="AD107" t="s">
        <v>2733</v>
      </c>
      <c r="AE107" t="s">
        <v>2737</v>
      </c>
    </row>
    <row r="108" spans="1:31" x14ac:dyDescent="0.3">
      <c r="A108" s="7">
        <v>46288</v>
      </c>
      <c r="B108" s="8">
        <v>0.27777777777777779</v>
      </c>
      <c r="C108" s="8">
        <v>0.28819444444444442</v>
      </c>
      <c r="D108" s="8">
        <v>0</v>
      </c>
      <c r="E108">
        <v>0.25</v>
      </c>
      <c r="F108">
        <v>65</v>
      </c>
      <c r="G108" t="s">
        <v>870</v>
      </c>
      <c r="H108" s="8">
        <v>0.24652777777777779</v>
      </c>
      <c r="I108" s="8">
        <v>0.25138888888888888</v>
      </c>
      <c r="L108">
        <v>0.12</v>
      </c>
      <c r="M108">
        <v>0.12</v>
      </c>
      <c r="N108">
        <v>-0.13</v>
      </c>
      <c r="O108" t="s">
        <v>869</v>
      </c>
      <c r="P108" t="s">
        <v>808</v>
      </c>
      <c r="Q108" t="s">
        <v>2994</v>
      </c>
      <c r="R108">
        <v>0</v>
      </c>
      <c r="S108">
        <v>0</v>
      </c>
      <c r="T108">
        <v>45.192346999999998</v>
      </c>
      <c r="U108">
        <v>5.7316079999999996</v>
      </c>
      <c r="AD108" t="s">
        <v>2733</v>
      </c>
      <c r="AE108" t="s">
        <v>2737</v>
      </c>
    </row>
    <row r="109" spans="1:31" x14ac:dyDescent="0.3">
      <c r="A109" s="7">
        <v>46288</v>
      </c>
      <c r="B109" s="8">
        <v>0.33333333333333331</v>
      </c>
      <c r="C109" s="8">
        <v>0.34722222222222221</v>
      </c>
      <c r="D109" s="8">
        <v>0</v>
      </c>
      <c r="E109">
        <v>0.33</v>
      </c>
      <c r="F109">
        <v>18</v>
      </c>
      <c r="G109" t="s">
        <v>2826</v>
      </c>
      <c r="H109" s="8">
        <v>0.37152777777777779</v>
      </c>
      <c r="I109" s="8">
        <v>0.38680555555555562</v>
      </c>
      <c r="L109">
        <v>0.37</v>
      </c>
      <c r="M109">
        <v>0.37</v>
      </c>
      <c r="N109">
        <v>0.03</v>
      </c>
      <c r="O109" t="s">
        <v>2695</v>
      </c>
      <c r="P109" t="s">
        <v>430</v>
      </c>
      <c r="Q109" t="s">
        <v>430</v>
      </c>
      <c r="R109">
        <v>0</v>
      </c>
      <c r="S109">
        <v>0</v>
      </c>
      <c r="T109">
        <v>45.179054999999998</v>
      </c>
      <c r="U109">
        <v>5.6940229999999996</v>
      </c>
      <c r="AD109" t="s">
        <v>2733</v>
      </c>
      <c r="AE109" t="s">
        <v>2737</v>
      </c>
    </row>
    <row r="110" spans="1:31" x14ac:dyDescent="0.3">
      <c r="A110" s="7">
        <v>46288</v>
      </c>
      <c r="B110" s="8">
        <v>0.30902777777777779</v>
      </c>
      <c r="C110" s="8">
        <v>0.33680555555555558</v>
      </c>
      <c r="D110" s="8">
        <v>0</v>
      </c>
      <c r="E110">
        <v>0.67</v>
      </c>
      <c r="F110">
        <v>65</v>
      </c>
      <c r="G110" t="s">
        <v>870</v>
      </c>
      <c r="H110" s="8">
        <v>0.26111111111111113</v>
      </c>
      <c r="I110" s="8">
        <v>0.3298611111111111</v>
      </c>
      <c r="L110">
        <v>1.65</v>
      </c>
      <c r="M110">
        <v>1.65</v>
      </c>
      <c r="N110">
        <v>0.98</v>
      </c>
      <c r="O110" t="s">
        <v>2508</v>
      </c>
      <c r="P110" t="s">
        <v>198</v>
      </c>
      <c r="Q110" t="s">
        <v>2509</v>
      </c>
      <c r="R110">
        <v>0</v>
      </c>
      <c r="S110">
        <v>0</v>
      </c>
      <c r="T110">
        <v>45.188409999999998</v>
      </c>
      <c r="U110">
        <v>5.7258019999999998</v>
      </c>
      <c r="AD110" t="s">
        <v>2733</v>
      </c>
      <c r="AE110" t="s">
        <v>2737</v>
      </c>
    </row>
    <row r="111" spans="1:31" x14ac:dyDescent="0.3">
      <c r="A111" s="7">
        <v>46288</v>
      </c>
      <c r="B111" s="8">
        <v>0.33333333333333331</v>
      </c>
      <c r="C111" s="8">
        <v>0.37847222222222221</v>
      </c>
      <c r="D111" s="8">
        <v>0</v>
      </c>
      <c r="E111">
        <v>1.08</v>
      </c>
      <c r="F111">
        <v>41</v>
      </c>
      <c r="G111" t="s">
        <v>907</v>
      </c>
      <c r="H111" s="8">
        <v>0.43125000000000002</v>
      </c>
      <c r="I111" s="8">
        <v>0.47291666666666671</v>
      </c>
      <c r="L111">
        <v>1</v>
      </c>
      <c r="M111">
        <v>1.08</v>
      </c>
      <c r="N111">
        <v>-0.08</v>
      </c>
      <c r="O111" t="s">
        <v>2194</v>
      </c>
      <c r="P111" t="s">
        <v>571</v>
      </c>
      <c r="Q111" t="s">
        <v>571</v>
      </c>
      <c r="R111">
        <v>0</v>
      </c>
      <c r="S111">
        <v>0</v>
      </c>
      <c r="T111">
        <v>45.363264999999998</v>
      </c>
      <c r="U111">
        <v>5.577299</v>
      </c>
      <c r="AD111" t="s">
        <v>2733</v>
      </c>
      <c r="AE111" t="s">
        <v>2737</v>
      </c>
    </row>
    <row r="112" spans="1:31" x14ac:dyDescent="0.3">
      <c r="A112" s="7">
        <v>46288</v>
      </c>
      <c r="B112" s="8">
        <v>0.33333333333333331</v>
      </c>
      <c r="C112" s="8">
        <v>0.34722222222222221</v>
      </c>
      <c r="D112" s="8">
        <v>0</v>
      </c>
      <c r="E112">
        <v>0.33</v>
      </c>
      <c r="F112">
        <v>16</v>
      </c>
      <c r="G112" t="s">
        <v>853</v>
      </c>
      <c r="O112" t="s">
        <v>1843</v>
      </c>
      <c r="P112" t="s">
        <v>133</v>
      </c>
      <c r="Q112" t="s">
        <v>1845</v>
      </c>
      <c r="R112">
        <v>0</v>
      </c>
      <c r="S112">
        <v>0</v>
      </c>
      <c r="T112">
        <v>45.189967000000003</v>
      </c>
      <c r="U112">
        <v>5.7054239999999998</v>
      </c>
      <c r="AD112" t="s">
        <v>2733</v>
      </c>
      <c r="AE112" t="s">
        <v>2737</v>
      </c>
    </row>
    <row r="113" spans="1:31" x14ac:dyDescent="0.3">
      <c r="A113" s="7">
        <v>46288</v>
      </c>
      <c r="B113" s="8">
        <v>0.33333333333333331</v>
      </c>
      <c r="C113" s="8">
        <v>0.34722222222222221</v>
      </c>
      <c r="D113" s="8">
        <v>0</v>
      </c>
      <c r="E113">
        <v>0.33</v>
      </c>
      <c r="F113">
        <v>302</v>
      </c>
      <c r="G113" t="s">
        <v>947</v>
      </c>
      <c r="O113" t="s">
        <v>1285</v>
      </c>
      <c r="P113" t="s">
        <v>254</v>
      </c>
      <c r="Q113" t="s">
        <v>254</v>
      </c>
      <c r="R113">
        <v>0</v>
      </c>
      <c r="S113">
        <v>0</v>
      </c>
      <c r="T113">
        <v>45.359994</v>
      </c>
      <c r="U113">
        <v>5.5964039999999997</v>
      </c>
      <c r="AD113" t="s">
        <v>2733</v>
      </c>
      <c r="AE113" t="s">
        <v>2737</v>
      </c>
    </row>
    <row r="114" spans="1:31" x14ac:dyDescent="0.3">
      <c r="A114" s="7">
        <v>46288</v>
      </c>
      <c r="B114" s="8">
        <v>0.40972222222222221</v>
      </c>
      <c r="C114" s="8">
        <v>0.4201388888888889</v>
      </c>
      <c r="D114" s="8">
        <v>0</v>
      </c>
      <c r="E114">
        <v>0.25</v>
      </c>
      <c r="F114">
        <v>23</v>
      </c>
      <c r="G114" t="s">
        <v>957</v>
      </c>
      <c r="O114" t="s">
        <v>2626</v>
      </c>
      <c r="P114" t="s">
        <v>292</v>
      </c>
      <c r="Q114" t="s">
        <v>2628</v>
      </c>
      <c r="R114">
        <v>0</v>
      </c>
      <c r="S114">
        <v>0</v>
      </c>
      <c r="T114">
        <v>45.189673999999997</v>
      </c>
      <c r="U114">
        <v>5.721368</v>
      </c>
      <c r="AD114" t="s">
        <v>2733</v>
      </c>
      <c r="AE114" t="s">
        <v>2737</v>
      </c>
    </row>
    <row r="115" spans="1:31" x14ac:dyDescent="0.3">
      <c r="A115" s="7">
        <v>46288</v>
      </c>
      <c r="B115" s="8">
        <v>0.25</v>
      </c>
      <c r="C115" s="8">
        <v>0.2638888888888889</v>
      </c>
      <c r="D115" s="8">
        <v>0</v>
      </c>
      <c r="E115">
        <v>0.33</v>
      </c>
      <c r="F115">
        <v>86</v>
      </c>
      <c r="G115" t="s">
        <v>861</v>
      </c>
      <c r="H115" s="8">
        <v>0.2097222222222222</v>
      </c>
      <c r="I115" s="8">
        <v>0.2097222222222222</v>
      </c>
      <c r="O115" t="s">
        <v>3001</v>
      </c>
      <c r="P115" t="s">
        <v>431</v>
      </c>
      <c r="Q115" t="s">
        <v>3002</v>
      </c>
      <c r="R115">
        <v>0</v>
      </c>
      <c r="S115">
        <v>0</v>
      </c>
      <c r="T115">
        <v>45.148544999999999</v>
      </c>
      <c r="U115">
        <v>5.704593</v>
      </c>
      <c r="AD115" t="s">
        <v>2733</v>
      </c>
      <c r="AE115" t="s">
        <v>2734</v>
      </c>
    </row>
    <row r="116" spans="1:31" x14ac:dyDescent="0.3">
      <c r="A116" s="7">
        <v>46288</v>
      </c>
      <c r="B116" s="8">
        <v>0.33333333333333331</v>
      </c>
      <c r="C116" s="8">
        <v>0.37847222222222221</v>
      </c>
      <c r="D116" s="8">
        <v>0</v>
      </c>
      <c r="E116">
        <v>1.08</v>
      </c>
      <c r="F116">
        <v>16</v>
      </c>
      <c r="G116" t="s">
        <v>853</v>
      </c>
      <c r="O116" t="s">
        <v>3618</v>
      </c>
      <c r="P116" t="s">
        <v>578</v>
      </c>
      <c r="Q116" t="s">
        <v>3619</v>
      </c>
      <c r="R116">
        <v>0</v>
      </c>
      <c r="S116">
        <v>0</v>
      </c>
      <c r="T116">
        <v>45.183777999999997</v>
      </c>
      <c r="U116">
        <v>5.7115169999999997</v>
      </c>
      <c r="AD116" t="s">
        <v>2733</v>
      </c>
      <c r="AE116" t="s">
        <v>2737</v>
      </c>
    </row>
    <row r="117" spans="1:31" x14ac:dyDescent="0.3">
      <c r="A117" s="7">
        <v>46288</v>
      </c>
      <c r="B117" s="8">
        <v>0.29166666666666669</v>
      </c>
      <c r="C117" s="8">
        <v>0.30208333333333331</v>
      </c>
      <c r="D117" s="8">
        <v>0</v>
      </c>
      <c r="E117">
        <v>0.25</v>
      </c>
      <c r="F117">
        <v>73</v>
      </c>
      <c r="G117" t="s">
        <v>876</v>
      </c>
      <c r="O117" t="s">
        <v>3620</v>
      </c>
      <c r="P117" t="s">
        <v>616</v>
      </c>
      <c r="Q117" t="s">
        <v>3621</v>
      </c>
      <c r="R117">
        <v>0</v>
      </c>
      <c r="S117">
        <v>0</v>
      </c>
      <c r="T117">
        <v>45.211889999999997</v>
      </c>
      <c r="U117">
        <v>5.6499290000000002</v>
      </c>
      <c r="AD117" t="s">
        <v>2733</v>
      </c>
      <c r="AE117" t="s">
        <v>2734</v>
      </c>
    </row>
    <row r="118" spans="1:31" x14ac:dyDescent="0.3">
      <c r="A118" s="7">
        <v>46288</v>
      </c>
      <c r="B118" s="8">
        <v>0.33333333333333331</v>
      </c>
      <c r="C118" s="8">
        <v>0.4236111111111111</v>
      </c>
      <c r="D118" s="8">
        <v>0</v>
      </c>
      <c r="E118">
        <v>2.17</v>
      </c>
      <c r="F118">
        <v>76</v>
      </c>
      <c r="G118" t="s">
        <v>965</v>
      </c>
      <c r="H118" s="8">
        <v>0.3125</v>
      </c>
      <c r="I118" s="8">
        <v>0.37083333333333329</v>
      </c>
      <c r="L118">
        <v>1.4</v>
      </c>
      <c r="M118">
        <v>1.4</v>
      </c>
      <c r="N118">
        <v>-0.77</v>
      </c>
      <c r="O118" t="s">
        <v>2242</v>
      </c>
      <c r="P118" t="s">
        <v>590</v>
      </c>
      <c r="Q118" t="s">
        <v>590</v>
      </c>
      <c r="R118">
        <v>0</v>
      </c>
      <c r="S118">
        <v>0</v>
      </c>
      <c r="T118">
        <v>45.053021999999999</v>
      </c>
      <c r="U118">
        <v>5.6729060000000002</v>
      </c>
      <c r="AD118" t="s">
        <v>2733</v>
      </c>
      <c r="AE118" t="s">
        <v>2737</v>
      </c>
    </row>
    <row r="119" spans="1:31" x14ac:dyDescent="0.3">
      <c r="A119" s="7">
        <v>46288</v>
      </c>
      <c r="B119" s="8">
        <v>0.22569444444444439</v>
      </c>
      <c r="C119" s="8">
        <v>0.25694444444444442</v>
      </c>
      <c r="D119" s="8">
        <v>0</v>
      </c>
      <c r="E119">
        <v>0.75</v>
      </c>
      <c r="F119">
        <v>103</v>
      </c>
      <c r="G119" t="s">
        <v>962</v>
      </c>
      <c r="H119" s="8">
        <v>0.17499999999999999</v>
      </c>
      <c r="I119" s="8">
        <v>0.21805555555555561</v>
      </c>
      <c r="L119">
        <v>1.03</v>
      </c>
      <c r="M119">
        <v>1.03</v>
      </c>
      <c r="N119">
        <v>0.28000000000000003</v>
      </c>
      <c r="O119" t="s">
        <v>1800</v>
      </c>
      <c r="P119" t="s">
        <v>681</v>
      </c>
      <c r="Q119" t="s">
        <v>1801</v>
      </c>
      <c r="R119">
        <v>0</v>
      </c>
      <c r="S119">
        <v>0</v>
      </c>
      <c r="T119">
        <v>45.363452000000002</v>
      </c>
      <c r="U119">
        <v>5.6051859999999998</v>
      </c>
      <c r="AD119" t="s">
        <v>2733</v>
      </c>
      <c r="AE119" t="s">
        <v>2781</v>
      </c>
    </row>
    <row r="120" spans="1:31" x14ac:dyDescent="0.3">
      <c r="A120" s="7">
        <v>46288</v>
      </c>
      <c r="B120" s="8">
        <v>0.18055555555555561</v>
      </c>
      <c r="C120" s="8">
        <v>0.19444444444444439</v>
      </c>
      <c r="D120" s="8">
        <v>0</v>
      </c>
      <c r="E120">
        <v>0.33</v>
      </c>
      <c r="F120">
        <v>14</v>
      </c>
      <c r="G120" t="s">
        <v>959</v>
      </c>
      <c r="O120" t="s">
        <v>3017</v>
      </c>
      <c r="P120" t="s">
        <v>588</v>
      </c>
      <c r="Q120" t="s">
        <v>3018</v>
      </c>
      <c r="R120">
        <v>0</v>
      </c>
      <c r="S120">
        <v>0</v>
      </c>
      <c r="T120">
        <v>45.207380000000001</v>
      </c>
      <c r="U120">
        <v>5.7814410000000001</v>
      </c>
      <c r="AD120" t="s">
        <v>2733</v>
      </c>
      <c r="AE120" t="s">
        <v>2734</v>
      </c>
    </row>
    <row r="121" spans="1:31" x14ac:dyDescent="0.3">
      <c r="A121" s="7">
        <v>46288</v>
      </c>
      <c r="B121" s="8">
        <v>0.33333333333333331</v>
      </c>
      <c r="C121" s="8">
        <v>0.3611111111111111</v>
      </c>
      <c r="D121" s="8">
        <v>0</v>
      </c>
      <c r="E121">
        <v>0.67</v>
      </c>
      <c r="F121">
        <v>40</v>
      </c>
      <c r="G121" t="s">
        <v>960</v>
      </c>
      <c r="O121" t="s">
        <v>1082</v>
      </c>
      <c r="P121" t="s">
        <v>768</v>
      </c>
      <c r="Q121" t="s">
        <v>1085</v>
      </c>
      <c r="R121">
        <v>0</v>
      </c>
      <c r="S121">
        <v>0</v>
      </c>
      <c r="T121">
        <v>45.180636</v>
      </c>
      <c r="U121">
        <v>5.7115109999999998</v>
      </c>
      <c r="AD121" t="s">
        <v>2733</v>
      </c>
      <c r="AE121" t="s">
        <v>2737</v>
      </c>
    </row>
    <row r="122" spans="1:31" x14ac:dyDescent="0.3">
      <c r="A122" s="7">
        <v>46288</v>
      </c>
      <c r="B122" s="8">
        <v>0.33333333333333331</v>
      </c>
      <c r="C122" s="8">
        <v>0.34722222222222221</v>
      </c>
      <c r="D122" s="8">
        <v>0</v>
      </c>
      <c r="E122">
        <v>0.33</v>
      </c>
      <c r="F122">
        <v>123154</v>
      </c>
      <c r="G122" t="s">
        <v>856</v>
      </c>
      <c r="O122" t="s">
        <v>871</v>
      </c>
      <c r="P122" t="s">
        <v>825</v>
      </c>
      <c r="Q122" t="s">
        <v>3008</v>
      </c>
      <c r="R122">
        <v>0</v>
      </c>
      <c r="S122">
        <v>0</v>
      </c>
      <c r="T122">
        <v>45.181339000000001</v>
      </c>
      <c r="U122">
        <v>5.7134910000000003</v>
      </c>
      <c r="AD122" t="s">
        <v>2733</v>
      </c>
      <c r="AE122" t="s">
        <v>2737</v>
      </c>
    </row>
    <row r="123" spans="1:31" x14ac:dyDescent="0.3">
      <c r="A123" s="7">
        <v>46288</v>
      </c>
      <c r="B123" s="8">
        <v>0.16666666666666671</v>
      </c>
      <c r="C123" s="8">
        <v>0.18055555555555561</v>
      </c>
      <c r="D123" s="8">
        <v>0</v>
      </c>
      <c r="E123">
        <v>0.33</v>
      </c>
      <c r="F123">
        <v>85</v>
      </c>
      <c r="G123" t="s">
        <v>866</v>
      </c>
      <c r="H123" s="8">
        <v>0.34097222222222218</v>
      </c>
      <c r="I123" s="8">
        <v>0.34444444444444439</v>
      </c>
      <c r="L123">
        <v>0.08</v>
      </c>
      <c r="M123">
        <v>0.08</v>
      </c>
      <c r="N123">
        <v>-0.25</v>
      </c>
      <c r="O123" t="s">
        <v>3568</v>
      </c>
      <c r="P123" t="s">
        <v>468</v>
      </c>
      <c r="Q123" t="s">
        <v>3569</v>
      </c>
      <c r="R123">
        <v>0</v>
      </c>
      <c r="S123">
        <v>0</v>
      </c>
      <c r="T123">
        <v>45.223424000000001</v>
      </c>
      <c r="U123">
        <v>5.7943249999999997</v>
      </c>
      <c r="AD123" t="s">
        <v>2733</v>
      </c>
      <c r="AE123" t="s">
        <v>2734</v>
      </c>
    </row>
    <row r="124" spans="1:31" x14ac:dyDescent="0.3">
      <c r="A124" s="7">
        <v>46288</v>
      </c>
      <c r="B124" s="8">
        <v>0.33333333333333331</v>
      </c>
      <c r="C124" s="8">
        <v>0.38541666666666669</v>
      </c>
      <c r="D124" s="8">
        <v>0</v>
      </c>
      <c r="E124">
        <v>1.25</v>
      </c>
      <c r="F124">
        <v>40</v>
      </c>
      <c r="G124" t="s">
        <v>960</v>
      </c>
      <c r="O124" t="s">
        <v>1635</v>
      </c>
      <c r="P124" t="s">
        <v>464</v>
      </c>
      <c r="Q124" t="s">
        <v>464</v>
      </c>
      <c r="R124">
        <v>0</v>
      </c>
      <c r="S124">
        <v>0</v>
      </c>
      <c r="T124">
        <v>45.216498000000001</v>
      </c>
      <c r="U124">
        <v>5.6917090000000004</v>
      </c>
      <c r="AD124" t="s">
        <v>2733</v>
      </c>
      <c r="AE124" t="s">
        <v>2737</v>
      </c>
    </row>
    <row r="125" spans="1:31" x14ac:dyDescent="0.3">
      <c r="A125" s="7">
        <v>46288</v>
      </c>
      <c r="B125" s="8">
        <v>0.41666666666666669</v>
      </c>
      <c r="C125" s="8">
        <v>0.5</v>
      </c>
      <c r="D125" s="8">
        <v>0</v>
      </c>
      <c r="E125">
        <v>2</v>
      </c>
      <c r="F125">
        <v>10</v>
      </c>
      <c r="G125" t="s">
        <v>985</v>
      </c>
      <c r="R125">
        <v>0</v>
      </c>
      <c r="S125">
        <v>0</v>
      </c>
      <c r="T125">
        <v>45.185983</v>
      </c>
      <c r="U125">
        <v>5.7123100000000004</v>
      </c>
    </row>
    <row r="126" spans="1:31" x14ac:dyDescent="0.3">
      <c r="A126" s="7">
        <v>46288</v>
      </c>
      <c r="B126" s="8">
        <v>0.33333333333333331</v>
      </c>
      <c r="C126" s="8">
        <v>0.34722222222222221</v>
      </c>
      <c r="D126" s="8">
        <v>0</v>
      </c>
      <c r="E126">
        <v>0.33</v>
      </c>
      <c r="F126">
        <v>1000</v>
      </c>
      <c r="G126" t="s">
        <v>2803</v>
      </c>
      <c r="O126" t="s">
        <v>3015</v>
      </c>
      <c r="P126" t="s">
        <v>1809</v>
      </c>
      <c r="Q126" t="s">
        <v>3016</v>
      </c>
      <c r="R126">
        <v>0</v>
      </c>
      <c r="S126">
        <v>0</v>
      </c>
      <c r="T126">
        <v>45.215721000000002</v>
      </c>
      <c r="U126">
        <v>5.6931180000000001</v>
      </c>
      <c r="AD126" t="s">
        <v>2733</v>
      </c>
      <c r="AE126" t="s">
        <v>2737</v>
      </c>
    </row>
    <row r="127" spans="1:31" x14ac:dyDescent="0.3">
      <c r="A127" s="7">
        <v>46288</v>
      </c>
      <c r="B127" s="8">
        <v>0.33333333333333331</v>
      </c>
      <c r="C127" s="8">
        <v>0.34722222222222221</v>
      </c>
      <c r="D127" s="8">
        <v>0</v>
      </c>
      <c r="E127">
        <v>0.33</v>
      </c>
      <c r="F127">
        <v>82</v>
      </c>
      <c r="G127" t="s">
        <v>954</v>
      </c>
      <c r="O127" t="s">
        <v>2206</v>
      </c>
      <c r="P127" t="s">
        <v>691</v>
      </c>
      <c r="Q127" t="s">
        <v>3010</v>
      </c>
      <c r="R127">
        <v>0</v>
      </c>
      <c r="S127">
        <v>0</v>
      </c>
      <c r="T127">
        <v>45.205657000000002</v>
      </c>
      <c r="U127">
        <v>5.7738750000000003</v>
      </c>
      <c r="AD127" t="s">
        <v>2733</v>
      </c>
      <c r="AE127" t="s">
        <v>2737</v>
      </c>
    </row>
    <row r="128" spans="1:31" x14ac:dyDescent="0.3">
      <c r="A128" s="7">
        <v>46288</v>
      </c>
      <c r="B128" s="8">
        <v>0.3125</v>
      </c>
      <c r="C128" s="8">
        <v>0.33333333333333331</v>
      </c>
      <c r="D128" s="8">
        <v>0</v>
      </c>
      <c r="E128">
        <v>0.5</v>
      </c>
      <c r="F128">
        <v>56</v>
      </c>
      <c r="G128" t="s">
        <v>966</v>
      </c>
      <c r="H128" s="8">
        <v>0.37777777777777782</v>
      </c>
      <c r="I128" s="8">
        <v>0.45347222222222222</v>
      </c>
      <c r="L128">
        <v>1.82</v>
      </c>
      <c r="M128">
        <v>1.82</v>
      </c>
      <c r="N128">
        <v>1.32</v>
      </c>
      <c r="O128" t="s">
        <v>2642</v>
      </c>
      <c r="P128" t="s">
        <v>641</v>
      </c>
      <c r="Q128" t="s">
        <v>641</v>
      </c>
      <c r="R128">
        <v>0</v>
      </c>
      <c r="S128">
        <v>0</v>
      </c>
      <c r="T128">
        <v>45.328066</v>
      </c>
      <c r="U128">
        <v>5.566249</v>
      </c>
      <c r="AD128" t="s">
        <v>2733</v>
      </c>
      <c r="AE128" t="s">
        <v>2737</v>
      </c>
    </row>
    <row r="129" spans="1:31" x14ac:dyDescent="0.3">
      <c r="A129" s="7">
        <v>46288</v>
      </c>
      <c r="B129" s="8">
        <v>0.33333333333333331</v>
      </c>
      <c r="C129" s="8">
        <v>0.35416666666666669</v>
      </c>
      <c r="D129" s="8">
        <v>0</v>
      </c>
      <c r="E129">
        <v>0.5</v>
      </c>
      <c r="F129">
        <v>61</v>
      </c>
      <c r="G129" t="s">
        <v>886</v>
      </c>
      <c r="H129" s="8">
        <v>0.5493055555555556</v>
      </c>
      <c r="I129" s="8">
        <v>0.5493055555555556</v>
      </c>
      <c r="O129" t="s">
        <v>1537</v>
      </c>
      <c r="P129" t="s">
        <v>435</v>
      </c>
      <c r="Q129" t="s">
        <v>435</v>
      </c>
      <c r="R129">
        <v>0</v>
      </c>
      <c r="S129">
        <v>0</v>
      </c>
      <c r="T129">
        <v>45.181677999999998</v>
      </c>
      <c r="U129">
        <v>5.7453979999999998</v>
      </c>
      <c r="AD129" t="s">
        <v>2733</v>
      </c>
      <c r="AE129" t="s">
        <v>2737</v>
      </c>
    </row>
    <row r="130" spans="1:31" x14ac:dyDescent="0.3">
      <c r="A130" s="7">
        <v>46288</v>
      </c>
      <c r="B130" s="8">
        <v>0.16666666666666671</v>
      </c>
      <c r="C130" s="8">
        <v>0.18055555555555561</v>
      </c>
      <c r="D130" s="8">
        <v>0</v>
      </c>
      <c r="E130">
        <v>0.33</v>
      </c>
      <c r="F130">
        <v>100</v>
      </c>
      <c r="G130" t="s">
        <v>967</v>
      </c>
      <c r="H130" s="8">
        <v>0.1791666666666667</v>
      </c>
      <c r="I130" s="8">
        <v>0.1847222222222222</v>
      </c>
      <c r="L130">
        <v>0.13</v>
      </c>
      <c r="M130">
        <v>0.13</v>
      </c>
      <c r="N130">
        <v>-0.2</v>
      </c>
      <c r="O130" t="s">
        <v>3029</v>
      </c>
      <c r="P130" t="s">
        <v>623</v>
      </c>
      <c r="Q130" t="s">
        <v>3030</v>
      </c>
      <c r="R130">
        <v>0</v>
      </c>
      <c r="S130">
        <v>0</v>
      </c>
      <c r="T130">
        <v>45.210430000000002</v>
      </c>
      <c r="U130">
        <v>5.6671319999999996</v>
      </c>
      <c r="AD130" t="s">
        <v>2733</v>
      </c>
      <c r="AE130" t="s">
        <v>2734</v>
      </c>
    </row>
    <row r="131" spans="1:31" x14ac:dyDescent="0.3">
      <c r="A131" s="7">
        <v>46288</v>
      </c>
      <c r="B131" s="8">
        <v>0.33333333333333331</v>
      </c>
      <c r="C131" s="8">
        <v>0.34722222222222221</v>
      </c>
      <c r="D131" s="8">
        <v>0</v>
      </c>
      <c r="E131">
        <v>0.33</v>
      </c>
      <c r="F131">
        <v>44</v>
      </c>
      <c r="G131" t="s">
        <v>865</v>
      </c>
      <c r="O131" t="s">
        <v>2080</v>
      </c>
      <c r="P131" t="s">
        <v>69</v>
      </c>
      <c r="Q131" t="s">
        <v>3019</v>
      </c>
      <c r="R131">
        <v>0</v>
      </c>
      <c r="S131">
        <v>0</v>
      </c>
      <c r="T131">
        <v>45.181744999999999</v>
      </c>
      <c r="U131">
        <v>5.7172830000000001</v>
      </c>
      <c r="AD131" t="s">
        <v>2733</v>
      </c>
      <c r="AE131" t="s">
        <v>2737</v>
      </c>
    </row>
    <row r="132" spans="1:31" x14ac:dyDescent="0.3">
      <c r="A132" s="7">
        <v>46288</v>
      </c>
      <c r="B132" s="8">
        <v>0.33333333333333331</v>
      </c>
      <c r="C132" s="8">
        <v>0.34722222222222221</v>
      </c>
      <c r="D132" s="8">
        <v>0</v>
      </c>
      <c r="E132">
        <v>0.33</v>
      </c>
      <c r="F132">
        <v>75</v>
      </c>
      <c r="G132" t="s">
        <v>970</v>
      </c>
      <c r="H132" s="8">
        <v>0.47638888888888892</v>
      </c>
      <c r="I132" s="8">
        <v>0.47638888888888892</v>
      </c>
      <c r="O132" t="s">
        <v>1886</v>
      </c>
      <c r="P132" t="s">
        <v>365</v>
      </c>
      <c r="Q132" t="s">
        <v>365</v>
      </c>
      <c r="R132">
        <v>0</v>
      </c>
      <c r="S132">
        <v>0</v>
      </c>
      <c r="T132">
        <v>45.188071000000001</v>
      </c>
      <c r="U132">
        <v>5.7254449999999997</v>
      </c>
      <c r="AD132" t="s">
        <v>2733</v>
      </c>
      <c r="AE132" t="s">
        <v>2737</v>
      </c>
    </row>
    <row r="133" spans="1:31" x14ac:dyDescent="0.3">
      <c r="A133" s="7">
        <v>46288</v>
      </c>
      <c r="B133" s="8">
        <v>0.33333333333333331</v>
      </c>
      <c r="C133" s="8">
        <v>0.35416666666666669</v>
      </c>
      <c r="D133" s="8">
        <v>0</v>
      </c>
      <c r="E133">
        <v>0.5</v>
      </c>
      <c r="F133">
        <v>33</v>
      </c>
      <c r="G133" t="s">
        <v>3006</v>
      </c>
      <c r="O133" t="s">
        <v>1560</v>
      </c>
      <c r="P133" t="s">
        <v>461</v>
      </c>
      <c r="Q133" t="s">
        <v>461</v>
      </c>
      <c r="R133">
        <v>0</v>
      </c>
      <c r="S133">
        <v>0</v>
      </c>
      <c r="T133">
        <v>45.183819</v>
      </c>
      <c r="U133">
        <v>5.8002149999999997</v>
      </c>
      <c r="AD133" t="s">
        <v>2733</v>
      </c>
      <c r="AE133" t="s">
        <v>2737</v>
      </c>
    </row>
    <row r="134" spans="1:31" x14ac:dyDescent="0.3">
      <c r="A134" s="7">
        <v>46288</v>
      </c>
      <c r="B134" s="8">
        <v>0.33333333333333331</v>
      </c>
      <c r="C134" s="8">
        <v>0.34722222222222221</v>
      </c>
      <c r="D134" s="8">
        <v>0</v>
      </c>
      <c r="E134">
        <v>0.33</v>
      </c>
      <c r="F134">
        <v>19</v>
      </c>
      <c r="G134" t="s">
        <v>982</v>
      </c>
      <c r="O134" t="s">
        <v>2182</v>
      </c>
      <c r="P134" t="s">
        <v>743</v>
      </c>
      <c r="Q134" t="s">
        <v>743</v>
      </c>
      <c r="R134">
        <v>0</v>
      </c>
      <c r="S134">
        <v>0</v>
      </c>
      <c r="T134">
        <v>45.079898999999997</v>
      </c>
      <c r="U134">
        <v>5.7352629999999998</v>
      </c>
      <c r="AD134" t="s">
        <v>2733</v>
      </c>
      <c r="AE134" t="s">
        <v>2737</v>
      </c>
    </row>
    <row r="135" spans="1:31" x14ac:dyDescent="0.3">
      <c r="A135" s="7">
        <v>46288</v>
      </c>
      <c r="B135" s="8">
        <v>0.33333333333333331</v>
      </c>
      <c r="C135" s="8">
        <v>0.375</v>
      </c>
      <c r="D135" s="8">
        <v>0</v>
      </c>
      <c r="E135">
        <v>1</v>
      </c>
      <c r="F135">
        <v>14</v>
      </c>
      <c r="G135" t="s">
        <v>959</v>
      </c>
      <c r="H135" s="8">
        <v>0.53472222222222221</v>
      </c>
      <c r="I135" s="8">
        <v>0.53472222222222221</v>
      </c>
      <c r="O135" t="s">
        <v>1873</v>
      </c>
      <c r="P135" t="s">
        <v>715</v>
      </c>
      <c r="Q135" t="s">
        <v>715</v>
      </c>
      <c r="R135">
        <v>0</v>
      </c>
      <c r="S135">
        <v>0</v>
      </c>
      <c r="T135">
        <v>45.212637000000001</v>
      </c>
      <c r="U135">
        <v>5.7951940000000004</v>
      </c>
      <c r="AD135" t="s">
        <v>2733</v>
      </c>
      <c r="AE135" t="s">
        <v>2737</v>
      </c>
    </row>
    <row r="136" spans="1:31" x14ac:dyDescent="0.3">
      <c r="A136" s="7">
        <v>46288</v>
      </c>
      <c r="B136" s="8">
        <v>0.21875</v>
      </c>
      <c r="C136" s="8">
        <v>0.22916666666666671</v>
      </c>
      <c r="D136" s="8">
        <v>0</v>
      </c>
      <c r="E136">
        <v>0.25</v>
      </c>
      <c r="F136">
        <v>65</v>
      </c>
      <c r="G136" t="s">
        <v>870</v>
      </c>
      <c r="H136" s="8">
        <v>0.24027777777777781</v>
      </c>
      <c r="I136" s="8">
        <v>0.24236111111111111</v>
      </c>
      <c r="L136">
        <v>0.05</v>
      </c>
      <c r="M136">
        <v>0.05</v>
      </c>
      <c r="N136">
        <v>-0.2</v>
      </c>
      <c r="O136" t="s">
        <v>2359</v>
      </c>
      <c r="P136" t="s">
        <v>601</v>
      </c>
      <c r="Q136" t="s">
        <v>599</v>
      </c>
      <c r="R136">
        <v>0</v>
      </c>
      <c r="S136">
        <v>0</v>
      </c>
      <c r="T136">
        <v>45.188118000000003</v>
      </c>
      <c r="U136">
        <v>5.7287299999999997</v>
      </c>
      <c r="AD136" t="s">
        <v>2733</v>
      </c>
      <c r="AE136" t="s">
        <v>2737</v>
      </c>
    </row>
    <row r="137" spans="1:31" x14ac:dyDescent="0.3">
      <c r="A137" s="7">
        <v>46288</v>
      </c>
      <c r="B137" s="8">
        <v>0.16666666666666671</v>
      </c>
      <c r="C137" s="8">
        <v>0.18055555555555561</v>
      </c>
      <c r="D137" s="8">
        <v>0</v>
      </c>
      <c r="E137">
        <v>0.33</v>
      </c>
      <c r="F137">
        <v>30</v>
      </c>
      <c r="G137" t="s">
        <v>981</v>
      </c>
      <c r="O137" t="s">
        <v>3334</v>
      </c>
      <c r="P137" t="s">
        <v>689</v>
      </c>
      <c r="Q137" t="s">
        <v>3335</v>
      </c>
      <c r="R137">
        <v>0</v>
      </c>
      <c r="S137">
        <v>0</v>
      </c>
      <c r="T137">
        <v>45.180048999999997</v>
      </c>
      <c r="U137">
        <v>5.7911270000000004</v>
      </c>
      <c r="AD137" t="s">
        <v>2733</v>
      </c>
      <c r="AE137" t="s">
        <v>2734</v>
      </c>
    </row>
    <row r="138" spans="1:31" x14ac:dyDescent="0.3">
      <c r="A138" s="7">
        <v>46288</v>
      </c>
      <c r="B138" s="8">
        <v>0.16666666666666671</v>
      </c>
      <c r="C138" s="8">
        <v>0.1736111111111111</v>
      </c>
      <c r="D138" s="8">
        <v>0</v>
      </c>
      <c r="E138">
        <v>0.17</v>
      </c>
      <c r="F138">
        <v>78</v>
      </c>
      <c r="G138" t="s">
        <v>977</v>
      </c>
      <c r="H138" s="8">
        <v>0.33958333333333329</v>
      </c>
      <c r="I138" s="8">
        <v>0.34097222222222218</v>
      </c>
      <c r="L138">
        <v>0.03</v>
      </c>
      <c r="M138">
        <v>0.03</v>
      </c>
      <c r="N138">
        <v>-0.13</v>
      </c>
      <c r="O138" t="s">
        <v>3622</v>
      </c>
      <c r="P138" t="s">
        <v>750</v>
      </c>
      <c r="Q138" t="s">
        <v>3623</v>
      </c>
      <c r="R138">
        <v>0</v>
      </c>
      <c r="S138">
        <v>0</v>
      </c>
      <c r="T138">
        <v>45.367497999999998</v>
      </c>
      <c r="U138">
        <v>5.58521</v>
      </c>
      <c r="AD138" t="s">
        <v>2733</v>
      </c>
      <c r="AE138" t="s">
        <v>2734</v>
      </c>
    </row>
    <row r="139" spans="1:31" x14ac:dyDescent="0.3">
      <c r="A139" s="7">
        <v>46288</v>
      </c>
      <c r="B139" s="8">
        <v>0.375</v>
      </c>
      <c r="C139" s="8">
        <v>0.38194444444444442</v>
      </c>
      <c r="D139" s="8">
        <v>0</v>
      </c>
      <c r="E139">
        <v>0.17</v>
      </c>
      <c r="F139">
        <v>102</v>
      </c>
      <c r="G139" t="s">
        <v>911</v>
      </c>
      <c r="O139" t="s">
        <v>3624</v>
      </c>
      <c r="P139" t="s">
        <v>572</v>
      </c>
      <c r="Q139" t="s">
        <v>3625</v>
      </c>
      <c r="R139">
        <v>0</v>
      </c>
      <c r="S139">
        <v>0</v>
      </c>
      <c r="T139">
        <v>45.371513</v>
      </c>
      <c r="U139">
        <v>5.5861590000000003</v>
      </c>
      <c r="AD139" t="s">
        <v>2733</v>
      </c>
      <c r="AE139" t="s">
        <v>2734</v>
      </c>
    </row>
    <row r="140" spans="1:31" x14ac:dyDescent="0.3">
      <c r="A140" s="7">
        <v>46288</v>
      </c>
      <c r="B140" s="8">
        <v>0.28125</v>
      </c>
      <c r="C140" s="8">
        <v>0.29166666666666669</v>
      </c>
      <c r="D140" s="8">
        <v>0</v>
      </c>
      <c r="E140">
        <v>0.25</v>
      </c>
      <c r="F140">
        <v>39</v>
      </c>
      <c r="G140" t="s">
        <v>961</v>
      </c>
      <c r="H140" s="8">
        <v>0.32777777777777778</v>
      </c>
      <c r="I140" s="8">
        <v>0.35694444444444451</v>
      </c>
      <c r="L140">
        <v>0.7</v>
      </c>
      <c r="M140">
        <v>0.7</v>
      </c>
      <c r="N140">
        <v>0.45</v>
      </c>
      <c r="O140" t="s">
        <v>1202</v>
      </c>
      <c r="P140" t="s">
        <v>514</v>
      </c>
      <c r="Q140" t="s">
        <v>514</v>
      </c>
      <c r="R140">
        <v>1</v>
      </c>
      <c r="S140">
        <v>0</v>
      </c>
      <c r="T140">
        <v>45.166386000000003</v>
      </c>
      <c r="U140">
        <v>5.7264660000000003</v>
      </c>
      <c r="AD140" t="s">
        <v>2733</v>
      </c>
      <c r="AE140" t="s">
        <v>2737</v>
      </c>
    </row>
    <row r="141" spans="1:31" x14ac:dyDescent="0.3">
      <c r="A141" s="7">
        <v>46288</v>
      </c>
      <c r="B141" s="8">
        <v>0.20833333333333329</v>
      </c>
      <c r="C141" s="8">
        <v>0.22916666666666671</v>
      </c>
      <c r="D141" s="8">
        <v>0</v>
      </c>
      <c r="E141">
        <v>0.5</v>
      </c>
      <c r="F141">
        <v>41</v>
      </c>
      <c r="G141" t="s">
        <v>907</v>
      </c>
      <c r="H141" s="8">
        <v>0.1652777777777778</v>
      </c>
      <c r="I141" s="8">
        <v>0.24583333333333329</v>
      </c>
      <c r="L141">
        <v>1.93</v>
      </c>
      <c r="M141">
        <v>1.93</v>
      </c>
      <c r="N141">
        <v>1.43</v>
      </c>
      <c r="O141" t="s">
        <v>1384</v>
      </c>
      <c r="P141" t="s">
        <v>1066</v>
      </c>
      <c r="Q141" t="s">
        <v>1066</v>
      </c>
      <c r="R141">
        <v>0</v>
      </c>
      <c r="S141">
        <v>0</v>
      </c>
      <c r="T141">
        <v>45.350158999999998</v>
      </c>
      <c r="U141">
        <v>5.57104</v>
      </c>
      <c r="AD141" t="s">
        <v>2733</v>
      </c>
      <c r="AE141" t="s">
        <v>2781</v>
      </c>
    </row>
    <row r="142" spans="1:31" x14ac:dyDescent="0.3">
      <c r="A142" s="7">
        <v>46288</v>
      </c>
      <c r="B142" s="8">
        <v>0.16666666666666671</v>
      </c>
      <c r="C142" s="8">
        <v>0.1736111111111111</v>
      </c>
      <c r="D142" s="8">
        <v>0</v>
      </c>
      <c r="E142">
        <v>0.17</v>
      </c>
      <c r="F142">
        <v>41</v>
      </c>
      <c r="G142" t="s">
        <v>907</v>
      </c>
      <c r="H142" s="8">
        <v>0.50972222222222219</v>
      </c>
      <c r="I142" s="8">
        <v>0.52986111111111112</v>
      </c>
      <c r="L142">
        <v>0.48</v>
      </c>
      <c r="M142">
        <v>0.48</v>
      </c>
      <c r="N142">
        <v>0.32</v>
      </c>
      <c r="O142" t="s">
        <v>3626</v>
      </c>
      <c r="P142" t="s">
        <v>422</v>
      </c>
      <c r="Q142" t="s">
        <v>3627</v>
      </c>
      <c r="R142">
        <v>0</v>
      </c>
      <c r="S142">
        <v>0</v>
      </c>
      <c r="T142">
        <v>45.369473999999997</v>
      </c>
      <c r="U142">
        <v>5.5835160000000004</v>
      </c>
      <c r="AD142" t="s">
        <v>2733</v>
      </c>
      <c r="AE142" t="s">
        <v>2734</v>
      </c>
    </row>
    <row r="143" spans="1:31" x14ac:dyDescent="0.3">
      <c r="A143" s="7">
        <v>46288</v>
      </c>
      <c r="B143" s="8">
        <v>0.33333333333333331</v>
      </c>
      <c r="C143" s="8">
        <v>0.35416666666666669</v>
      </c>
      <c r="D143" s="8">
        <v>0</v>
      </c>
      <c r="E143">
        <v>0.5</v>
      </c>
      <c r="F143">
        <v>40</v>
      </c>
      <c r="G143" t="s">
        <v>960</v>
      </c>
      <c r="O143" t="s">
        <v>1447</v>
      </c>
      <c r="P143" t="s">
        <v>432</v>
      </c>
      <c r="Q143" t="s">
        <v>432</v>
      </c>
      <c r="R143">
        <v>0</v>
      </c>
      <c r="S143">
        <v>0</v>
      </c>
      <c r="T143">
        <v>45.212797000000002</v>
      </c>
      <c r="U143">
        <v>5.6987719999999999</v>
      </c>
      <c r="AD143" t="s">
        <v>2733</v>
      </c>
      <c r="AE143" t="s">
        <v>2737</v>
      </c>
    </row>
    <row r="144" spans="1:31" x14ac:dyDescent="0.3">
      <c r="A144" s="7">
        <v>46288</v>
      </c>
      <c r="B144" s="8">
        <v>0.33333333333333331</v>
      </c>
      <c r="C144" s="8">
        <v>0.3611111111111111</v>
      </c>
      <c r="D144" s="8">
        <v>0</v>
      </c>
      <c r="E144">
        <v>0.67</v>
      </c>
      <c r="F144">
        <v>200</v>
      </c>
      <c r="G144" t="s">
        <v>949</v>
      </c>
      <c r="O144" t="s">
        <v>1822</v>
      </c>
      <c r="P144" t="s">
        <v>402</v>
      </c>
      <c r="Q144" t="s">
        <v>402</v>
      </c>
      <c r="R144">
        <v>0</v>
      </c>
      <c r="S144">
        <v>0</v>
      </c>
      <c r="T144">
        <v>45.145840999999997</v>
      </c>
      <c r="U144">
        <v>5.7421040000000003</v>
      </c>
      <c r="AD144" t="s">
        <v>2733</v>
      </c>
      <c r="AE144" t="s">
        <v>2737</v>
      </c>
    </row>
    <row r="145" spans="1:31" x14ac:dyDescent="0.3">
      <c r="A145" s="7">
        <v>46288</v>
      </c>
      <c r="B145" s="8">
        <v>0.29166666666666669</v>
      </c>
      <c r="C145" s="8">
        <v>0.30555555555555558</v>
      </c>
      <c r="D145" s="8">
        <v>0</v>
      </c>
      <c r="E145">
        <v>0.33</v>
      </c>
      <c r="F145">
        <v>200</v>
      </c>
      <c r="G145" t="s">
        <v>949</v>
      </c>
      <c r="H145" s="8">
        <v>0.52638888888888891</v>
      </c>
      <c r="I145" s="8">
        <v>0.52638888888888891</v>
      </c>
      <c r="O145" t="s">
        <v>3571</v>
      </c>
      <c r="P145" t="s">
        <v>716</v>
      </c>
      <c r="Q145" t="s">
        <v>3572</v>
      </c>
      <c r="R145">
        <v>0</v>
      </c>
      <c r="S145">
        <v>0</v>
      </c>
      <c r="T145">
        <v>45.145412999999998</v>
      </c>
      <c r="U145">
        <v>5.7440559999999996</v>
      </c>
      <c r="AD145" t="s">
        <v>2733</v>
      </c>
      <c r="AE145" t="s">
        <v>2734</v>
      </c>
    </row>
    <row r="146" spans="1:31" x14ac:dyDescent="0.3">
      <c r="A146" s="7">
        <v>46288</v>
      </c>
      <c r="B146" s="8">
        <v>0.33333333333333331</v>
      </c>
      <c r="C146" s="8">
        <v>0.34722222222222221</v>
      </c>
      <c r="D146" s="8">
        <v>0</v>
      </c>
      <c r="E146">
        <v>0.33</v>
      </c>
      <c r="F146">
        <v>102</v>
      </c>
      <c r="G146" t="s">
        <v>911</v>
      </c>
      <c r="O146" t="s">
        <v>2204</v>
      </c>
      <c r="P146" t="s">
        <v>572</v>
      </c>
      <c r="Q146" t="s">
        <v>572</v>
      </c>
      <c r="R146">
        <v>0</v>
      </c>
      <c r="S146">
        <v>0</v>
      </c>
      <c r="T146">
        <v>45.371513</v>
      </c>
      <c r="U146">
        <v>5.5861590000000003</v>
      </c>
      <c r="AD146" t="s">
        <v>2733</v>
      </c>
      <c r="AE146" t="s">
        <v>2737</v>
      </c>
    </row>
    <row r="147" spans="1:31" x14ac:dyDescent="0.3">
      <c r="A147" s="7">
        <v>46288</v>
      </c>
      <c r="B147" s="8">
        <v>0.16666666666666671</v>
      </c>
      <c r="C147" s="8">
        <v>0.17708333333333329</v>
      </c>
      <c r="D147" s="8">
        <v>0</v>
      </c>
      <c r="E147">
        <v>0.25</v>
      </c>
      <c r="F147">
        <v>73</v>
      </c>
      <c r="G147" t="s">
        <v>876</v>
      </c>
      <c r="O147" t="s">
        <v>875</v>
      </c>
      <c r="P147" t="s">
        <v>827</v>
      </c>
      <c r="Q147" t="s">
        <v>3628</v>
      </c>
      <c r="R147">
        <v>0</v>
      </c>
      <c r="S147">
        <v>0</v>
      </c>
      <c r="T147">
        <v>45.211889999999997</v>
      </c>
      <c r="U147">
        <v>5.6499290000000002</v>
      </c>
      <c r="AD147" t="s">
        <v>2733</v>
      </c>
      <c r="AE147" t="s">
        <v>2734</v>
      </c>
    </row>
    <row r="148" spans="1:31" x14ac:dyDescent="0.3">
      <c r="A148" s="7">
        <v>46288</v>
      </c>
      <c r="B148" s="8">
        <v>0.16666666666666671</v>
      </c>
      <c r="C148" s="8">
        <v>0.18055555555555561</v>
      </c>
      <c r="D148" s="8">
        <v>0</v>
      </c>
      <c r="E148">
        <v>0.33</v>
      </c>
      <c r="F148">
        <v>302</v>
      </c>
      <c r="G148" t="s">
        <v>947</v>
      </c>
      <c r="O148" t="s">
        <v>3629</v>
      </c>
      <c r="P148" t="s">
        <v>736</v>
      </c>
      <c r="Q148" t="s">
        <v>3630</v>
      </c>
      <c r="R148">
        <v>0</v>
      </c>
      <c r="S148">
        <v>0</v>
      </c>
      <c r="T148">
        <v>45.370556999999998</v>
      </c>
      <c r="U148">
        <v>5.5829800000000001</v>
      </c>
      <c r="AD148" t="s">
        <v>2733</v>
      </c>
      <c r="AE148" t="s">
        <v>2734</v>
      </c>
    </row>
    <row r="149" spans="1:31" x14ac:dyDescent="0.3">
      <c r="A149" s="7">
        <v>46288</v>
      </c>
      <c r="B149" s="8">
        <v>0.33333333333333331</v>
      </c>
      <c r="C149" s="8">
        <v>0.34027777777777779</v>
      </c>
      <c r="D149" s="8">
        <v>0</v>
      </c>
      <c r="E149">
        <v>0.17</v>
      </c>
      <c r="F149">
        <v>29</v>
      </c>
      <c r="G149" t="s">
        <v>859</v>
      </c>
      <c r="O149" t="s">
        <v>3631</v>
      </c>
      <c r="P149" t="s">
        <v>472</v>
      </c>
      <c r="Q149" t="s">
        <v>3632</v>
      </c>
      <c r="R149">
        <v>0</v>
      </c>
      <c r="S149">
        <v>0</v>
      </c>
      <c r="T149">
        <v>45.187396</v>
      </c>
      <c r="U149">
        <v>5.7178760000000004</v>
      </c>
      <c r="AD149" t="s">
        <v>2733</v>
      </c>
      <c r="AE149" t="s">
        <v>3633</v>
      </c>
    </row>
    <row r="150" spans="1:31" x14ac:dyDescent="0.3">
      <c r="A150" s="7">
        <v>46288</v>
      </c>
      <c r="B150" s="8">
        <v>0.33333333333333331</v>
      </c>
      <c r="C150" s="8">
        <v>0.39583333333333331</v>
      </c>
      <c r="D150" s="8">
        <v>0</v>
      </c>
      <c r="E150">
        <v>1.5</v>
      </c>
      <c r="F150">
        <v>48</v>
      </c>
      <c r="G150" t="s">
        <v>951</v>
      </c>
      <c r="O150" t="s">
        <v>1578</v>
      </c>
      <c r="P150" t="s">
        <v>499</v>
      </c>
      <c r="Q150" t="s">
        <v>3041</v>
      </c>
      <c r="R150">
        <v>0</v>
      </c>
      <c r="S150">
        <v>0</v>
      </c>
      <c r="T150">
        <v>45.180225999999998</v>
      </c>
      <c r="U150">
        <v>5.7490040000000002</v>
      </c>
      <c r="AD150" t="s">
        <v>2733</v>
      </c>
      <c r="AE150" t="s">
        <v>2737</v>
      </c>
    </row>
    <row r="151" spans="1:31" x14ac:dyDescent="0.3">
      <c r="A151" s="7">
        <v>46288</v>
      </c>
      <c r="B151" s="8">
        <v>0.33333333333333331</v>
      </c>
      <c r="C151" s="8">
        <v>0.375</v>
      </c>
      <c r="D151" s="8">
        <v>0</v>
      </c>
      <c r="E151">
        <v>1</v>
      </c>
      <c r="F151">
        <v>150</v>
      </c>
      <c r="G151" t="s">
        <v>964</v>
      </c>
      <c r="H151" s="8">
        <v>0.33819444444444452</v>
      </c>
      <c r="I151" s="8">
        <v>0.37986111111111109</v>
      </c>
      <c r="L151">
        <v>1</v>
      </c>
      <c r="M151">
        <v>1</v>
      </c>
      <c r="O151" t="s">
        <v>1348</v>
      </c>
      <c r="P151" t="s">
        <v>753</v>
      </c>
      <c r="Q151" t="s">
        <v>3042</v>
      </c>
      <c r="R151">
        <v>0</v>
      </c>
      <c r="S151">
        <v>0</v>
      </c>
      <c r="T151">
        <v>45.150100000000002</v>
      </c>
      <c r="U151">
        <v>5.7248400000000004</v>
      </c>
      <c r="AD151" t="s">
        <v>2733</v>
      </c>
      <c r="AE151" t="s">
        <v>2737</v>
      </c>
    </row>
    <row r="152" spans="1:31" x14ac:dyDescent="0.3">
      <c r="A152" s="7">
        <v>46288</v>
      </c>
      <c r="B152" s="8">
        <v>0.33333333333333331</v>
      </c>
      <c r="C152" s="8">
        <v>0.40972222222222221</v>
      </c>
      <c r="D152" s="8">
        <v>0</v>
      </c>
      <c r="E152">
        <v>1.83</v>
      </c>
      <c r="F152">
        <v>230</v>
      </c>
      <c r="G152" t="s">
        <v>974</v>
      </c>
      <c r="O152" t="s">
        <v>2148</v>
      </c>
      <c r="P152" t="s">
        <v>283</v>
      </c>
      <c r="Q152" t="s">
        <v>3040</v>
      </c>
      <c r="R152">
        <v>0</v>
      </c>
      <c r="S152">
        <v>0</v>
      </c>
      <c r="T152">
        <v>45.170468999999997</v>
      </c>
      <c r="U152">
        <v>5.7347279999999996</v>
      </c>
      <c r="AD152" t="s">
        <v>2733</v>
      </c>
      <c r="AE152" t="s">
        <v>2737</v>
      </c>
    </row>
    <row r="153" spans="1:31" x14ac:dyDescent="0.3">
      <c r="A153" s="7">
        <v>46288</v>
      </c>
      <c r="B153" s="8">
        <v>0.33333333333333331</v>
      </c>
      <c r="C153" s="8">
        <v>0.34722222222222221</v>
      </c>
      <c r="D153" s="8">
        <v>0</v>
      </c>
      <c r="E153">
        <v>0.33</v>
      </c>
      <c r="F153">
        <v>49</v>
      </c>
      <c r="G153" t="s">
        <v>944</v>
      </c>
      <c r="O153" t="s">
        <v>2364</v>
      </c>
      <c r="P153" t="s">
        <v>88</v>
      </c>
      <c r="Q153" t="s">
        <v>3049</v>
      </c>
      <c r="R153">
        <v>0</v>
      </c>
      <c r="S153">
        <v>0</v>
      </c>
      <c r="T153">
        <v>45.182119</v>
      </c>
      <c r="U153">
        <v>5.7322090000000001</v>
      </c>
      <c r="AD153" t="s">
        <v>2733</v>
      </c>
      <c r="AE153" t="s">
        <v>2737</v>
      </c>
    </row>
    <row r="154" spans="1:31" x14ac:dyDescent="0.3">
      <c r="A154" s="7">
        <v>46288</v>
      </c>
      <c r="B154" s="8">
        <v>0.33333333333333331</v>
      </c>
      <c r="C154" s="8">
        <v>0.34722222222222221</v>
      </c>
      <c r="D154" s="8">
        <v>0</v>
      </c>
      <c r="E154">
        <v>0.33</v>
      </c>
      <c r="F154">
        <v>48</v>
      </c>
      <c r="G154" t="s">
        <v>951</v>
      </c>
      <c r="O154" t="s">
        <v>2011</v>
      </c>
      <c r="P154" t="s">
        <v>758</v>
      </c>
      <c r="Q154" t="s">
        <v>3045</v>
      </c>
      <c r="R154">
        <v>0</v>
      </c>
      <c r="S154">
        <v>0</v>
      </c>
      <c r="T154">
        <v>45.197834</v>
      </c>
      <c r="U154">
        <v>5.7413530000000002</v>
      </c>
      <c r="AD154" t="s">
        <v>2733</v>
      </c>
      <c r="AE154" t="s">
        <v>2737</v>
      </c>
    </row>
    <row r="155" spans="1:31" x14ac:dyDescent="0.3">
      <c r="A155" s="7">
        <v>46288</v>
      </c>
      <c r="B155" s="8">
        <v>0.33333333333333331</v>
      </c>
      <c r="C155" s="8">
        <v>0.3611111111111111</v>
      </c>
      <c r="D155" s="8">
        <v>0</v>
      </c>
      <c r="E155">
        <v>0.67</v>
      </c>
      <c r="F155">
        <v>68</v>
      </c>
      <c r="G155" t="s">
        <v>948</v>
      </c>
      <c r="H155" s="8">
        <v>0.48541666666666672</v>
      </c>
      <c r="I155" s="8">
        <v>0.50694444444444442</v>
      </c>
      <c r="L155">
        <v>0.52</v>
      </c>
      <c r="M155">
        <v>0.52</v>
      </c>
      <c r="N155">
        <v>-0.15</v>
      </c>
      <c r="O155" t="s">
        <v>1174</v>
      </c>
      <c r="P155" t="s">
        <v>614</v>
      </c>
      <c r="Q155" t="s">
        <v>614</v>
      </c>
      <c r="R155">
        <v>0</v>
      </c>
      <c r="S155">
        <v>0</v>
      </c>
      <c r="T155">
        <v>45.178691000000001</v>
      </c>
      <c r="U155">
        <v>5.737673</v>
      </c>
      <c r="AD155" t="s">
        <v>2733</v>
      </c>
      <c r="AE155" t="s">
        <v>2737</v>
      </c>
    </row>
    <row r="156" spans="1:31" x14ac:dyDescent="0.3">
      <c r="A156" s="7">
        <v>46288</v>
      </c>
      <c r="B156" s="8">
        <v>0.33333333333333331</v>
      </c>
      <c r="C156" s="8">
        <v>0.34722222222222221</v>
      </c>
      <c r="D156" s="8">
        <v>0</v>
      </c>
      <c r="E156">
        <v>0.33</v>
      </c>
      <c r="F156">
        <v>21</v>
      </c>
      <c r="G156" t="s">
        <v>2803</v>
      </c>
      <c r="Q156" t="s">
        <v>809</v>
      </c>
      <c r="R156">
        <v>0</v>
      </c>
      <c r="S156">
        <v>0</v>
      </c>
      <c r="T156">
        <v>45.178801999999997</v>
      </c>
      <c r="U156">
        <v>5.7273579999999997</v>
      </c>
    </row>
    <row r="157" spans="1:31" x14ac:dyDescent="0.3">
      <c r="A157" s="7">
        <v>46288</v>
      </c>
      <c r="B157" s="8">
        <v>0.16666666666666671</v>
      </c>
      <c r="C157" s="8">
        <v>0.18055555555555561</v>
      </c>
      <c r="D157" s="8">
        <v>0</v>
      </c>
      <c r="E157">
        <v>0.33</v>
      </c>
      <c r="F157">
        <v>73</v>
      </c>
      <c r="G157" t="s">
        <v>876</v>
      </c>
      <c r="O157" t="s">
        <v>1895</v>
      </c>
      <c r="P157" t="s">
        <v>244</v>
      </c>
      <c r="Q157" t="s">
        <v>3048</v>
      </c>
      <c r="R157">
        <v>0</v>
      </c>
      <c r="S157">
        <v>0</v>
      </c>
      <c r="T157">
        <v>45.211889999999997</v>
      </c>
      <c r="U157">
        <v>5.6499290000000002</v>
      </c>
      <c r="AD157" t="s">
        <v>2733</v>
      </c>
      <c r="AE157" t="s">
        <v>2734</v>
      </c>
    </row>
    <row r="158" spans="1:31" x14ac:dyDescent="0.3">
      <c r="A158" s="7">
        <v>46288</v>
      </c>
      <c r="B158" s="8">
        <v>0.22916666666666671</v>
      </c>
      <c r="C158" s="8">
        <v>0.23958333333333329</v>
      </c>
      <c r="D158" s="8">
        <v>0</v>
      </c>
      <c r="E158">
        <v>0.25</v>
      </c>
      <c r="F158">
        <v>65</v>
      </c>
      <c r="G158" t="s">
        <v>870</v>
      </c>
      <c r="H158" s="8">
        <v>0.23541666666666669</v>
      </c>
      <c r="I158" s="8">
        <v>0.23958333333333329</v>
      </c>
      <c r="L158">
        <v>0.1</v>
      </c>
      <c r="M158">
        <v>0.1</v>
      </c>
      <c r="N158">
        <v>-0.15</v>
      </c>
      <c r="O158" t="s">
        <v>903</v>
      </c>
      <c r="P158" t="s">
        <v>799</v>
      </c>
      <c r="Q158" t="s">
        <v>3052</v>
      </c>
      <c r="R158">
        <v>0</v>
      </c>
      <c r="S158">
        <v>0</v>
      </c>
      <c r="T158">
        <v>45.189846000000003</v>
      </c>
      <c r="U158">
        <v>5.728904</v>
      </c>
      <c r="AD158" t="s">
        <v>2733</v>
      </c>
      <c r="AE158" t="s">
        <v>2737</v>
      </c>
    </row>
    <row r="159" spans="1:31" x14ac:dyDescent="0.3">
      <c r="A159" s="7">
        <v>46288</v>
      </c>
      <c r="B159" s="8">
        <v>0.33333333333333331</v>
      </c>
      <c r="C159" s="8">
        <v>0.34722222222222221</v>
      </c>
      <c r="D159" s="8">
        <v>0</v>
      </c>
      <c r="E159">
        <v>0.33</v>
      </c>
      <c r="F159">
        <v>230</v>
      </c>
      <c r="G159" t="s">
        <v>974</v>
      </c>
      <c r="O159" t="s">
        <v>2394</v>
      </c>
      <c r="P159" t="s">
        <v>72</v>
      </c>
      <c r="Q159" t="s">
        <v>72</v>
      </c>
      <c r="R159">
        <v>0</v>
      </c>
      <c r="S159">
        <v>0</v>
      </c>
      <c r="T159">
        <v>45.188403000000001</v>
      </c>
      <c r="U159">
        <v>5.725015</v>
      </c>
      <c r="AD159" t="s">
        <v>2733</v>
      </c>
      <c r="AE159" t="s">
        <v>2737</v>
      </c>
    </row>
    <row r="160" spans="1:31" x14ac:dyDescent="0.3">
      <c r="A160" s="7">
        <v>46288</v>
      </c>
      <c r="B160" s="8">
        <v>0.33333333333333331</v>
      </c>
      <c r="C160" s="8">
        <v>0.34722222222222221</v>
      </c>
      <c r="D160" s="8">
        <v>0</v>
      </c>
      <c r="E160">
        <v>0.33</v>
      </c>
      <c r="F160">
        <v>91</v>
      </c>
      <c r="G160" t="s">
        <v>971</v>
      </c>
      <c r="O160" t="s">
        <v>1213</v>
      </c>
      <c r="P160" t="s">
        <v>159</v>
      </c>
      <c r="Q160" t="s">
        <v>159</v>
      </c>
      <c r="R160">
        <v>0</v>
      </c>
      <c r="S160">
        <v>0</v>
      </c>
      <c r="T160">
        <v>45.189250000000001</v>
      </c>
      <c r="U160">
        <v>5.7200119999999997</v>
      </c>
      <c r="AD160" t="s">
        <v>2733</v>
      </c>
      <c r="AE160" t="s">
        <v>2737</v>
      </c>
    </row>
    <row r="161" spans="1:31" x14ac:dyDescent="0.3">
      <c r="A161" s="7">
        <v>46288</v>
      </c>
      <c r="B161" s="8">
        <v>0.39930555555555558</v>
      </c>
      <c r="C161" s="8">
        <v>0.40972222222222221</v>
      </c>
      <c r="D161" s="8">
        <v>0</v>
      </c>
      <c r="E161">
        <v>0.25</v>
      </c>
      <c r="F161">
        <v>23</v>
      </c>
      <c r="G161" t="s">
        <v>957</v>
      </c>
      <c r="O161" t="s">
        <v>2144</v>
      </c>
      <c r="P161" t="s">
        <v>561</v>
      </c>
      <c r="Q161" t="s">
        <v>561</v>
      </c>
      <c r="R161">
        <v>0</v>
      </c>
      <c r="S161">
        <v>0</v>
      </c>
      <c r="T161">
        <v>45.197319</v>
      </c>
      <c r="U161">
        <v>5.7400260000000003</v>
      </c>
      <c r="AD161" t="s">
        <v>2733</v>
      </c>
      <c r="AE161" t="s">
        <v>2737</v>
      </c>
    </row>
    <row r="162" spans="1:31" x14ac:dyDescent="0.3">
      <c r="A162" s="7">
        <v>46288</v>
      </c>
      <c r="B162" s="8">
        <v>0.33333333333333331</v>
      </c>
      <c r="C162" s="8">
        <v>0.4236111111111111</v>
      </c>
      <c r="D162" s="8">
        <v>0</v>
      </c>
      <c r="E162">
        <v>2.17</v>
      </c>
      <c r="F162">
        <v>76</v>
      </c>
      <c r="G162" t="s">
        <v>863</v>
      </c>
      <c r="O162" t="s">
        <v>2325</v>
      </c>
      <c r="P162" t="s">
        <v>699</v>
      </c>
      <c r="Q162" t="s">
        <v>2327</v>
      </c>
      <c r="R162">
        <v>0</v>
      </c>
      <c r="S162">
        <v>0</v>
      </c>
      <c r="T162">
        <v>45.193389000000003</v>
      </c>
      <c r="U162">
        <v>5.7156229999999999</v>
      </c>
      <c r="AD162" t="s">
        <v>2733</v>
      </c>
      <c r="AE162" t="s">
        <v>2737</v>
      </c>
    </row>
    <row r="163" spans="1:31" x14ac:dyDescent="0.3">
      <c r="A163" s="7">
        <v>46288</v>
      </c>
      <c r="B163" s="8">
        <v>0.16666666666666671</v>
      </c>
      <c r="C163" s="8">
        <v>0.18055555555555561</v>
      </c>
      <c r="D163" s="8">
        <v>0</v>
      </c>
      <c r="E163">
        <v>0.33</v>
      </c>
      <c r="F163">
        <v>76</v>
      </c>
      <c r="G163" t="s">
        <v>965</v>
      </c>
      <c r="H163" s="8">
        <v>0.21388888888888891</v>
      </c>
      <c r="I163" s="8">
        <v>0.21527777777777779</v>
      </c>
      <c r="L163">
        <v>0.03</v>
      </c>
      <c r="M163">
        <v>0.03</v>
      </c>
      <c r="N163">
        <v>-0.3</v>
      </c>
      <c r="O163" t="s">
        <v>3103</v>
      </c>
      <c r="P163" t="s">
        <v>739</v>
      </c>
      <c r="Q163" t="s">
        <v>3104</v>
      </c>
      <c r="R163">
        <v>0</v>
      </c>
      <c r="S163">
        <v>0</v>
      </c>
      <c r="T163">
        <v>45.053516999999999</v>
      </c>
      <c r="U163">
        <v>5.6782599999999999</v>
      </c>
      <c r="AD163" t="s">
        <v>2733</v>
      </c>
      <c r="AE163" t="s">
        <v>2734</v>
      </c>
    </row>
    <row r="164" spans="1:31" x14ac:dyDescent="0.3">
      <c r="A164" s="7">
        <v>46288</v>
      </c>
      <c r="B164" s="8">
        <v>0.33333333333333331</v>
      </c>
      <c r="C164" s="8">
        <v>0.34722222222222221</v>
      </c>
      <c r="D164" s="8">
        <v>0</v>
      </c>
      <c r="E164">
        <v>0.33</v>
      </c>
      <c r="F164">
        <v>41</v>
      </c>
      <c r="G164" t="s">
        <v>907</v>
      </c>
      <c r="H164" s="8">
        <v>0.25416666666666671</v>
      </c>
      <c r="I164" s="8">
        <v>0.27986111111111112</v>
      </c>
      <c r="L164">
        <v>0.62</v>
      </c>
      <c r="M164">
        <v>0.62</v>
      </c>
      <c r="N164">
        <v>0.28000000000000003</v>
      </c>
      <c r="O164" t="s">
        <v>1851</v>
      </c>
      <c r="P164" t="s">
        <v>1852</v>
      </c>
      <c r="Q164" t="s">
        <v>1854</v>
      </c>
      <c r="R164">
        <v>0</v>
      </c>
      <c r="S164">
        <v>0</v>
      </c>
      <c r="T164">
        <v>45.362602000000003</v>
      </c>
      <c r="U164">
        <v>5.5938800000000004</v>
      </c>
      <c r="AD164" t="s">
        <v>2733</v>
      </c>
      <c r="AE164" t="s">
        <v>2737</v>
      </c>
    </row>
    <row r="165" spans="1:31" x14ac:dyDescent="0.3">
      <c r="A165" s="7">
        <v>46288</v>
      </c>
      <c r="B165" s="8">
        <v>0.33333333333333331</v>
      </c>
      <c r="C165" s="8">
        <v>0.35416666666666669</v>
      </c>
      <c r="D165" s="8">
        <v>0</v>
      </c>
      <c r="E165">
        <v>0.5</v>
      </c>
      <c r="F165">
        <v>85</v>
      </c>
      <c r="G165" t="s">
        <v>866</v>
      </c>
      <c r="H165" s="8">
        <v>8.3333333333333329E-2</v>
      </c>
      <c r="I165" s="8">
        <v>9.375E-2</v>
      </c>
      <c r="L165">
        <v>0.25</v>
      </c>
      <c r="M165">
        <v>0.25</v>
      </c>
      <c r="N165">
        <v>-0.25</v>
      </c>
      <c r="O165" t="s">
        <v>1467</v>
      </c>
      <c r="P165" t="s">
        <v>344</v>
      </c>
      <c r="Q165" t="s">
        <v>1470</v>
      </c>
      <c r="R165">
        <v>0</v>
      </c>
      <c r="S165">
        <v>0</v>
      </c>
      <c r="T165">
        <v>45.204273999999998</v>
      </c>
      <c r="U165">
        <v>5.7592150000000002</v>
      </c>
      <c r="AD165" t="s">
        <v>2733</v>
      </c>
      <c r="AE165" t="s">
        <v>2737</v>
      </c>
    </row>
    <row r="166" spans="1:31" x14ac:dyDescent="0.3">
      <c r="A166" s="7">
        <v>46288</v>
      </c>
      <c r="B166" s="8">
        <v>0.36458333333333331</v>
      </c>
      <c r="C166" s="8">
        <v>0.375</v>
      </c>
      <c r="D166" s="8">
        <v>0</v>
      </c>
      <c r="E166">
        <v>0.25</v>
      </c>
      <c r="F166">
        <v>14</v>
      </c>
      <c r="G166" t="s">
        <v>959</v>
      </c>
      <c r="O166" t="s">
        <v>1998</v>
      </c>
      <c r="P166" t="s">
        <v>355</v>
      </c>
      <c r="Q166" t="s">
        <v>2000</v>
      </c>
      <c r="R166">
        <v>0</v>
      </c>
      <c r="S166">
        <v>0</v>
      </c>
      <c r="T166">
        <v>45.212302999999999</v>
      </c>
      <c r="U166">
        <v>5.7928930000000003</v>
      </c>
      <c r="AD166" t="s">
        <v>2733</v>
      </c>
      <c r="AE166" t="s">
        <v>2737</v>
      </c>
    </row>
    <row r="167" spans="1:31" x14ac:dyDescent="0.3">
      <c r="A167" s="7">
        <v>46288</v>
      </c>
      <c r="B167" s="8">
        <v>0.33333333333333331</v>
      </c>
      <c r="C167" s="8">
        <v>0.34722222222222221</v>
      </c>
      <c r="D167" s="8">
        <v>0</v>
      </c>
      <c r="E167">
        <v>0.33</v>
      </c>
      <c r="F167">
        <v>210</v>
      </c>
      <c r="G167" t="s">
        <v>905</v>
      </c>
      <c r="Q167" t="s">
        <v>800</v>
      </c>
      <c r="R167">
        <v>0</v>
      </c>
      <c r="S167">
        <v>0</v>
      </c>
      <c r="T167">
        <v>45.177917000000001</v>
      </c>
      <c r="U167">
        <v>5.7286510000000002</v>
      </c>
    </row>
    <row r="168" spans="1:31" x14ac:dyDescent="0.3">
      <c r="A168" s="7">
        <v>46288</v>
      </c>
      <c r="B168" s="8">
        <v>0.16666666666666671</v>
      </c>
      <c r="C168" s="8">
        <v>0.17708333333333329</v>
      </c>
      <c r="D168" s="8">
        <v>0</v>
      </c>
      <c r="E168">
        <v>0.25</v>
      </c>
      <c r="F168">
        <v>88</v>
      </c>
      <c r="G168" t="s">
        <v>894</v>
      </c>
      <c r="O168" t="s">
        <v>3057</v>
      </c>
      <c r="P168" t="s">
        <v>642</v>
      </c>
      <c r="Q168" t="s">
        <v>3058</v>
      </c>
      <c r="R168">
        <v>0</v>
      </c>
      <c r="S168">
        <v>0</v>
      </c>
      <c r="T168">
        <v>45.070188999999999</v>
      </c>
      <c r="U168">
        <v>5.7319789999999999</v>
      </c>
      <c r="AD168" t="s">
        <v>2733</v>
      </c>
      <c r="AE168" t="s">
        <v>2734</v>
      </c>
    </row>
    <row r="169" spans="1:31" x14ac:dyDescent="0.3">
      <c r="A169" s="7">
        <v>46288</v>
      </c>
      <c r="B169" s="8">
        <v>0.16666666666666671</v>
      </c>
      <c r="C169" s="8">
        <v>0.18055555555555561</v>
      </c>
      <c r="D169" s="8">
        <v>0</v>
      </c>
      <c r="E169">
        <v>0.33</v>
      </c>
      <c r="F169">
        <v>33</v>
      </c>
      <c r="G169" t="s">
        <v>3006</v>
      </c>
      <c r="O169" t="s">
        <v>3067</v>
      </c>
      <c r="P169" t="s">
        <v>461</v>
      </c>
      <c r="Q169" t="s">
        <v>3068</v>
      </c>
      <c r="R169">
        <v>0</v>
      </c>
      <c r="S169">
        <v>0</v>
      </c>
      <c r="T169">
        <v>45.183819</v>
      </c>
      <c r="U169">
        <v>5.8002149999999997</v>
      </c>
      <c r="AD169" t="s">
        <v>2733</v>
      </c>
      <c r="AE169" t="s">
        <v>2734</v>
      </c>
    </row>
    <row r="170" spans="1:31" x14ac:dyDescent="0.3">
      <c r="A170" s="7">
        <v>46288</v>
      </c>
      <c r="B170" s="8">
        <v>0.35069444444444442</v>
      </c>
      <c r="C170" s="8">
        <v>0.3611111111111111</v>
      </c>
      <c r="D170" s="8">
        <v>0</v>
      </c>
      <c r="E170">
        <v>0.25</v>
      </c>
      <c r="F170">
        <v>83</v>
      </c>
      <c r="G170" t="s">
        <v>975</v>
      </c>
      <c r="O170" t="s">
        <v>2680</v>
      </c>
      <c r="P170" t="s">
        <v>619</v>
      </c>
      <c r="Q170" t="s">
        <v>619</v>
      </c>
      <c r="R170">
        <v>0</v>
      </c>
      <c r="S170">
        <v>0</v>
      </c>
      <c r="T170">
        <v>45.350074999999997</v>
      </c>
      <c r="U170">
        <v>5.5982919999999998</v>
      </c>
      <c r="AD170" t="s">
        <v>2733</v>
      </c>
      <c r="AE170" t="s">
        <v>2737</v>
      </c>
    </row>
    <row r="171" spans="1:31" x14ac:dyDescent="0.3">
      <c r="A171" s="7">
        <v>46288</v>
      </c>
      <c r="B171" s="8">
        <v>0.33333333333333331</v>
      </c>
      <c r="C171" s="8">
        <v>0.4236111111111111</v>
      </c>
      <c r="D171" s="8">
        <v>0</v>
      </c>
      <c r="E171">
        <v>2.17</v>
      </c>
      <c r="F171">
        <v>76</v>
      </c>
      <c r="G171" t="s">
        <v>965</v>
      </c>
      <c r="H171" s="8">
        <v>0.39513888888888887</v>
      </c>
      <c r="L171">
        <v>-9.48</v>
      </c>
      <c r="O171" t="s">
        <v>1527</v>
      </c>
      <c r="P171" t="s">
        <v>439</v>
      </c>
      <c r="Q171" t="s">
        <v>439</v>
      </c>
      <c r="R171">
        <v>0</v>
      </c>
      <c r="S171">
        <v>0</v>
      </c>
      <c r="T171">
        <v>45.051479</v>
      </c>
      <c r="U171">
        <v>5.6679339999999998</v>
      </c>
      <c r="AD171" t="s">
        <v>2733</v>
      </c>
      <c r="AE171" t="s">
        <v>2737</v>
      </c>
    </row>
    <row r="172" spans="1:31" x14ac:dyDescent="0.3">
      <c r="A172" s="7">
        <v>46288</v>
      </c>
      <c r="B172" s="8">
        <v>0.16666666666666671</v>
      </c>
      <c r="C172" s="8">
        <v>0.18055555555555561</v>
      </c>
      <c r="D172" s="8">
        <v>0</v>
      </c>
      <c r="E172">
        <v>0.33</v>
      </c>
      <c r="F172">
        <v>65</v>
      </c>
      <c r="G172" t="s">
        <v>870</v>
      </c>
      <c r="O172" t="s">
        <v>3575</v>
      </c>
      <c r="P172" t="s">
        <v>676</v>
      </c>
      <c r="Q172" t="s">
        <v>2943</v>
      </c>
      <c r="R172">
        <v>0</v>
      </c>
      <c r="S172">
        <v>0</v>
      </c>
      <c r="T172">
        <v>45.17962</v>
      </c>
      <c r="U172">
        <v>5.691611</v>
      </c>
      <c r="AD172" t="s">
        <v>2733</v>
      </c>
      <c r="AE172" t="s">
        <v>2734</v>
      </c>
    </row>
    <row r="173" spans="1:31" x14ac:dyDescent="0.3">
      <c r="A173" s="7">
        <v>46288</v>
      </c>
      <c r="B173" s="8">
        <v>0.33333333333333331</v>
      </c>
      <c r="C173" s="8">
        <v>0.34722222222222221</v>
      </c>
      <c r="D173" s="8">
        <v>0</v>
      </c>
      <c r="E173">
        <v>0.33</v>
      </c>
      <c r="F173">
        <v>75</v>
      </c>
      <c r="G173" t="s">
        <v>970</v>
      </c>
      <c r="H173" s="8">
        <v>0.47638888888888892</v>
      </c>
      <c r="L173">
        <v>-11.43</v>
      </c>
      <c r="O173" t="s">
        <v>1912</v>
      </c>
      <c r="P173" t="s">
        <v>720</v>
      </c>
      <c r="Q173" t="s">
        <v>720</v>
      </c>
      <c r="R173">
        <v>0</v>
      </c>
      <c r="S173">
        <v>0</v>
      </c>
      <c r="T173">
        <v>45.177950000000003</v>
      </c>
      <c r="U173">
        <v>5.7124889999999997</v>
      </c>
      <c r="AD173" t="s">
        <v>2733</v>
      </c>
      <c r="AE173" t="s">
        <v>2737</v>
      </c>
    </row>
    <row r="174" spans="1:31" x14ac:dyDescent="0.3">
      <c r="A174" s="7">
        <v>46288</v>
      </c>
      <c r="B174" s="8">
        <v>0.17708333333333329</v>
      </c>
      <c r="C174" s="8">
        <v>0.25694444444444442</v>
      </c>
      <c r="D174" s="8">
        <v>0</v>
      </c>
      <c r="E174">
        <v>1.92</v>
      </c>
      <c r="F174">
        <v>50</v>
      </c>
      <c r="G174" t="s">
        <v>879</v>
      </c>
      <c r="H174" s="8">
        <v>0.31319444444444439</v>
      </c>
      <c r="I174" s="8">
        <v>0.40416666666666667</v>
      </c>
      <c r="L174">
        <v>2.1800000000000002</v>
      </c>
      <c r="M174">
        <v>2.1800000000000002</v>
      </c>
      <c r="N174">
        <v>0.27</v>
      </c>
      <c r="O174" t="s">
        <v>2198</v>
      </c>
      <c r="P174" t="s">
        <v>2199</v>
      </c>
      <c r="Q174" t="s">
        <v>2201</v>
      </c>
      <c r="R174">
        <v>0</v>
      </c>
      <c r="S174">
        <v>0</v>
      </c>
      <c r="T174">
        <v>45.363495</v>
      </c>
      <c r="U174">
        <v>5.5875139999999996</v>
      </c>
      <c r="AD174" t="s">
        <v>2733</v>
      </c>
      <c r="AE174" t="s">
        <v>2737</v>
      </c>
    </row>
    <row r="175" spans="1:31" x14ac:dyDescent="0.3">
      <c r="A175" s="7">
        <v>46288</v>
      </c>
      <c r="B175" s="8">
        <v>0.25694444444444442</v>
      </c>
      <c r="C175" s="8">
        <v>0.27083333333333331</v>
      </c>
      <c r="D175" s="8">
        <v>0</v>
      </c>
      <c r="E175">
        <v>0.33</v>
      </c>
      <c r="F175">
        <v>50</v>
      </c>
      <c r="G175" t="s">
        <v>879</v>
      </c>
      <c r="H175" s="8">
        <v>0.55069444444444449</v>
      </c>
      <c r="I175" s="8">
        <v>0.58819444444444446</v>
      </c>
      <c r="L175">
        <v>0.9</v>
      </c>
      <c r="M175">
        <v>0.9</v>
      </c>
      <c r="N175">
        <v>0.56999999999999995</v>
      </c>
      <c r="O175" t="s">
        <v>3634</v>
      </c>
      <c r="P175" t="s">
        <v>433</v>
      </c>
      <c r="Q175" t="s">
        <v>3635</v>
      </c>
      <c r="R175">
        <v>0</v>
      </c>
      <c r="S175">
        <v>0</v>
      </c>
      <c r="T175">
        <v>45.373724000000003</v>
      </c>
      <c r="U175">
        <v>5.5834440000000001</v>
      </c>
      <c r="AD175" t="s">
        <v>2733</v>
      </c>
      <c r="AE175" t="s">
        <v>2734</v>
      </c>
    </row>
    <row r="176" spans="1:31" x14ac:dyDescent="0.3">
      <c r="A176" s="7">
        <v>46288</v>
      </c>
      <c r="B176" s="8">
        <v>0.33333333333333331</v>
      </c>
      <c r="C176" s="8">
        <v>0.52083333333333337</v>
      </c>
      <c r="D176" s="8">
        <v>0</v>
      </c>
      <c r="E176">
        <v>4.5</v>
      </c>
      <c r="F176">
        <v>61</v>
      </c>
      <c r="G176" t="s">
        <v>886</v>
      </c>
      <c r="H176" s="8">
        <v>0.54513888888888884</v>
      </c>
      <c r="I176" s="8">
        <v>0.54513888888888884</v>
      </c>
      <c r="O176" t="s">
        <v>2640</v>
      </c>
      <c r="P176" t="s">
        <v>648</v>
      </c>
      <c r="Q176" t="s">
        <v>648</v>
      </c>
      <c r="R176">
        <v>0</v>
      </c>
      <c r="S176">
        <v>0</v>
      </c>
      <c r="T176">
        <v>45.176288</v>
      </c>
      <c r="U176">
        <v>5.6971290000000003</v>
      </c>
      <c r="AD176" t="s">
        <v>2733</v>
      </c>
      <c r="AE176" t="s">
        <v>2737</v>
      </c>
    </row>
    <row r="177" spans="1:31" x14ac:dyDescent="0.3">
      <c r="A177" s="7">
        <v>46288</v>
      </c>
      <c r="B177" s="8">
        <v>0.16666666666666671</v>
      </c>
      <c r="C177" s="8">
        <v>0.18055555555555561</v>
      </c>
      <c r="D177" s="8">
        <v>0</v>
      </c>
      <c r="E177">
        <v>0.33</v>
      </c>
      <c r="F177">
        <v>33</v>
      </c>
      <c r="G177" t="s">
        <v>3006</v>
      </c>
      <c r="O177" t="s">
        <v>3347</v>
      </c>
      <c r="P177" t="s">
        <v>658</v>
      </c>
      <c r="Q177" t="s">
        <v>3348</v>
      </c>
      <c r="R177">
        <v>0</v>
      </c>
      <c r="S177">
        <v>0</v>
      </c>
      <c r="T177">
        <v>45.187114999999999</v>
      </c>
      <c r="U177">
        <v>5.8087179999999998</v>
      </c>
      <c r="AD177" t="s">
        <v>2733</v>
      </c>
      <c r="AE177" t="s">
        <v>2734</v>
      </c>
    </row>
    <row r="178" spans="1:31" x14ac:dyDescent="0.3">
      <c r="A178" s="7">
        <v>46288</v>
      </c>
      <c r="B178" s="8">
        <v>0.33333333333333331</v>
      </c>
      <c r="C178" s="8">
        <v>0.34722222222222221</v>
      </c>
      <c r="D178" s="8">
        <v>0</v>
      </c>
      <c r="E178">
        <v>0.33</v>
      </c>
      <c r="F178">
        <v>41</v>
      </c>
      <c r="G178" t="s">
        <v>907</v>
      </c>
      <c r="H178" s="8">
        <v>0.49861111111111112</v>
      </c>
      <c r="I178" s="8">
        <v>0.50972222222222219</v>
      </c>
      <c r="L178">
        <v>0.27</v>
      </c>
      <c r="M178">
        <v>0.27</v>
      </c>
      <c r="N178">
        <v>-7.0000000000000007E-2</v>
      </c>
      <c r="O178" t="s">
        <v>2390</v>
      </c>
      <c r="P178" t="s">
        <v>422</v>
      </c>
      <c r="Q178" t="s">
        <v>2392</v>
      </c>
      <c r="R178">
        <v>0</v>
      </c>
      <c r="S178">
        <v>0</v>
      </c>
      <c r="T178">
        <v>45.369473999999997</v>
      </c>
      <c r="U178">
        <v>5.5835160000000004</v>
      </c>
      <c r="AD178" t="s">
        <v>2733</v>
      </c>
      <c r="AE178" t="s">
        <v>2737</v>
      </c>
    </row>
    <row r="179" spans="1:31" x14ac:dyDescent="0.3">
      <c r="A179" s="7">
        <v>46288</v>
      </c>
      <c r="B179" s="8">
        <v>0.33333333333333331</v>
      </c>
      <c r="C179" s="8">
        <v>0.34722222222222221</v>
      </c>
      <c r="D179" s="8">
        <v>0</v>
      </c>
      <c r="E179">
        <v>0.33</v>
      </c>
      <c r="F179">
        <v>76</v>
      </c>
      <c r="G179" t="s">
        <v>965</v>
      </c>
      <c r="H179" s="8">
        <v>0.50486111111111109</v>
      </c>
      <c r="L179">
        <v>-12.12</v>
      </c>
      <c r="O179" t="s">
        <v>2189</v>
      </c>
      <c r="P179" t="s">
        <v>449</v>
      </c>
      <c r="Q179" t="s">
        <v>449</v>
      </c>
      <c r="R179">
        <v>0</v>
      </c>
      <c r="S179">
        <v>0</v>
      </c>
      <c r="T179">
        <v>45.181083999999998</v>
      </c>
      <c r="U179">
        <v>5.7069349999999996</v>
      </c>
      <c r="AD179" t="s">
        <v>2733</v>
      </c>
      <c r="AE179" t="s">
        <v>2737</v>
      </c>
    </row>
    <row r="180" spans="1:31" x14ac:dyDescent="0.3">
      <c r="A180" s="7">
        <v>46288</v>
      </c>
      <c r="B180" s="8">
        <v>0.35416666666666669</v>
      </c>
      <c r="C180" s="8">
        <v>0.36458333333333331</v>
      </c>
      <c r="D180" s="8">
        <v>0</v>
      </c>
      <c r="E180">
        <v>0.25</v>
      </c>
      <c r="F180">
        <v>65</v>
      </c>
      <c r="G180" t="s">
        <v>870</v>
      </c>
      <c r="H180" s="8">
        <v>0.44513888888888892</v>
      </c>
      <c r="I180" s="8">
        <v>0.49375000000000002</v>
      </c>
      <c r="L180">
        <v>1.17</v>
      </c>
      <c r="M180">
        <v>1.17</v>
      </c>
      <c r="N180">
        <v>0.92</v>
      </c>
      <c r="O180" t="s">
        <v>1641</v>
      </c>
      <c r="P180" t="s">
        <v>676</v>
      </c>
      <c r="Q180" t="s">
        <v>676</v>
      </c>
      <c r="R180">
        <v>0</v>
      </c>
      <c r="S180">
        <v>0</v>
      </c>
      <c r="T180">
        <v>45.17962</v>
      </c>
      <c r="U180">
        <v>5.691611</v>
      </c>
      <c r="AD180" t="s">
        <v>2733</v>
      </c>
      <c r="AE180" t="s">
        <v>2737</v>
      </c>
    </row>
    <row r="181" spans="1:31" x14ac:dyDescent="0.3">
      <c r="A181" s="7">
        <v>46288</v>
      </c>
      <c r="B181" s="8">
        <v>0.33333333333333331</v>
      </c>
      <c r="C181" s="8">
        <v>0.34722222222222221</v>
      </c>
      <c r="D181" s="8">
        <v>0</v>
      </c>
      <c r="E181">
        <v>0.33</v>
      </c>
      <c r="F181">
        <v>68</v>
      </c>
      <c r="G181" t="s">
        <v>948</v>
      </c>
      <c r="O181" t="s">
        <v>2464</v>
      </c>
      <c r="P181" t="s">
        <v>612</v>
      </c>
      <c r="Q181" t="s">
        <v>3085</v>
      </c>
      <c r="R181">
        <v>0</v>
      </c>
      <c r="S181">
        <v>0</v>
      </c>
      <c r="T181">
        <v>45.188958</v>
      </c>
      <c r="U181">
        <v>5.7346690000000002</v>
      </c>
      <c r="AD181" t="s">
        <v>2733</v>
      </c>
      <c r="AE181" t="s">
        <v>2737</v>
      </c>
    </row>
    <row r="182" spans="1:31" x14ac:dyDescent="0.3">
      <c r="A182" s="7">
        <v>46288</v>
      </c>
      <c r="B182" s="8">
        <v>0.33333333333333331</v>
      </c>
      <c r="C182" s="8">
        <v>0.34722222222222221</v>
      </c>
      <c r="D182" s="8">
        <v>0</v>
      </c>
      <c r="E182">
        <v>0.33</v>
      </c>
      <c r="F182">
        <v>210</v>
      </c>
      <c r="G182" t="s">
        <v>905</v>
      </c>
      <c r="O182" t="s">
        <v>1732</v>
      </c>
      <c r="P182" t="s">
        <v>305</v>
      </c>
      <c r="Q182" t="s">
        <v>1734</v>
      </c>
      <c r="R182">
        <v>0</v>
      </c>
      <c r="S182">
        <v>0</v>
      </c>
      <c r="T182">
        <v>45.270997000000001</v>
      </c>
      <c r="U182">
        <v>5.8666859999999996</v>
      </c>
      <c r="AD182" t="s">
        <v>2733</v>
      </c>
      <c r="AE182" t="s">
        <v>2737</v>
      </c>
    </row>
    <row r="183" spans="1:31" x14ac:dyDescent="0.3">
      <c r="A183" s="7">
        <v>46288</v>
      </c>
      <c r="B183" s="8">
        <v>0.16666666666666671</v>
      </c>
      <c r="C183" s="8">
        <v>0.18055555555555561</v>
      </c>
      <c r="D183" s="8">
        <v>0</v>
      </c>
      <c r="E183">
        <v>0.33</v>
      </c>
      <c r="F183">
        <v>30</v>
      </c>
      <c r="G183" t="s">
        <v>981</v>
      </c>
      <c r="O183" t="s">
        <v>3636</v>
      </c>
      <c r="P183" t="s">
        <v>631</v>
      </c>
      <c r="Q183" t="s">
        <v>3637</v>
      </c>
      <c r="R183">
        <v>0</v>
      </c>
      <c r="S183">
        <v>0</v>
      </c>
      <c r="T183">
        <v>45.181795999999999</v>
      </c>
      <c r="U183">
        <v>5.7959810000000003</v>
      </c>
      <c r="AD183" t="s">
        <v>2733</v>
      </c>
      <c r="AE183" t="s">
        <v>2734</v>
      </c>
    </row>
    <row r="184" spans="1:31" x14ac:dyDescent="0.3">
      <c r="A184" s="7">
        <v>46288</v>
      </c>
      <c r="B184" s="8">
        <v>0.33333333333333331</v>
      </c>
      <c r="C184" s="8">
        <v>0.35416666666666669</v>
      </c>
      <c r="D184" s="8">
        <v>0</v>
      </c>
      <c r="E184">
        <v>0.5</v>
      </c>
      <c r="F184">
        <v>100</v>
      </c>
      <c r="G184" t="s">
        <v>967</v>
      </c>
      <c r="H184" s="8">
        <v>0.33819444444444452</v>
      </c>
      <c r="L184">
        <v>-8.1199999999999992</v>
      </c>
      <c r="O184" t="s">
        <v>1590</v>
      </c>
      <c r="P184" t="s">
        <v>477</v>
      </c>
      <c r="Q184" t="s">
        <v>1593</v>
      </c>
      <c r="R184">
        <v>0</v>
      </c>
      <c r="S184">
        <v>0</v>
      </c>
      <c r="T184">
        <v>45.158681999999999</v>
      </c>
      <c r="U184">
        <v>5.7574820000000004</v>
      </c>
      <c r="AD184" t="s">
        <v>2733</v>
      </c>
      <c r="AE184" t="s">
        <v>2737</v>
      </c>
    </row>
    <row r="185" spans="1:31" x14ac:dyDescent="0.3">
      <c r="A185" s="7">
        <v>46288</v>
      </c>
      <c r="B185" s="8">
        <v>0.16666666666666671</v>
      </c>
      <c r="C185" s="8">
        <v>0.18055555555555561</v>
      </c>
      <c r="D185" s="8">
        <v>0</v>
      </c>
      <c r="E185">
        <v>0.33</v>
      </c>
      <c r="F185">
        <v>65</v>
      </c>
      <c r="G185" t="s">
        <v>870</v>
      </c>
      <c r="H185" s="8">
        <v>0.43819444444444439</v>
      </c>
      <c r="I185" s="8">
        <v>0.43819444444444439</v>
      </c>
      <c r="O185" t="s">
        <v>3083</v>
      </c>
      <c r="P185" t="s">
        <v>770</v>
      </c>
      <c r="Q185" t="s">
        <v>3084</v>
      </c>
      <c r="R185">
        <v>0</v>
      </c>
      <c r="S185">
        <v>0</v>
      </c>
      <c r="T185">
        <v>45.181204999999999</v>
      </c>
      <c r="U185">
        <v>5.689368</v>
      </c>
      <c r="AD185" t="s">
        <v>2733</v>
      </c>
      <c r="AE185" t="s">
        <v>2734</v>
      </c>
    </row>
    <row r="186" spans="1:31" x14ac:dyDescent="0.3">
      <c r="A186" s="7">
        <v>46288</v>
      </c>
      <c r="B186" s="8">
        <v>0.37847222222222221</v>
      </c>
      <c r="C186" s="8">
        <v>0.39930555555555558</v>
      </c>
      <c r="D186" s="8">
        <v>0</v>
      </c>
      <c r="E186">
        <v>0.5</v>
      </c>
      <c r="F186">
        <v>82</v>
      </c>
      <c r="G186" t="s">
        <v>954</v>
      </c>
      <c r="O186" t="s">
        <v>3638</v>
      </c>
      <c r="P186" t="s">
        <v>564</v>
      </c>
      <c r="Q186" t="s">
        <v>3639</v>
      </c>
      <c r="R186">
        <v>0</v>
      </c>
      <c r="S186">
        <v>0</v>
      </c>
      <c r="T186">
        <v>45.202815999999999</v>
      </c>
      <c r="U186">
        <v>5.7658379999999996</v>
      </c>
      <c r="AD186" t="s">
        <v>2733</v>
      </c>
      <c r="AE186" t="s">
        <v>3386</v>
      </c>
    </row>
    <row r="187" spans="1:31" x14ac:dyDescent="0.3">
      <c r="A187" s="7">
        <v>46288</v>
      </c>
      <c r="B187" s="8">
        <v>0.33333333333333331</v>
      </c>
      <c r="C187" s="8">
        <v>0.34722222222222221</v>
      </c>
      <c r="D187" s="8">
        <v>0</v>
      </c>
      <c r="E187">
        <v>0.33</v>
      </c>
      <c r="F187">
        <v>68</v>
      </c>
      <c r="G187" t="s">
        <v>948</v>
      </c>
      <c r="H187" s="8">
        <v>0.4861111111111111</v>
      </c>
      <c r="I187" s="8">
        <v>0.4861111111111111</v>
      </c>
      <c r="O187" t="s">
        <v>2456</v>
      </c>
      <c r="P187" t="s">
        <v>188</v>
      </c>
      <c r="Q187" t="s">
        <v>3080</v>
      </c>
      <c r="R187">
        <v>0</v>
      </c>
      <c r="S187">
        <v>0</v>
      </c>
      <c r="T187">
        <v>45.189202999999999</v>
      </c>
      <c r="U187">
        <v>5.7345119999999996</v>
      </c>
      <c r="AD187" t="s">
        <v>2733</v>
      </c>
      <c r="AE187" t="s">
        <v>2737</v>
      </c>
    </row>
    <row r="188" spans="1:31" x14ac:dyDescent="0.3">
      <c r="A188" s="7">
        <v>46288</v>
      </c>
      <c r="B188" s="8">
        <v>0.16666666666666671</v>
      </c>
      <c r="C188" s="8">
        <v>0.18055555555555561</v>
      </c>
      <c r="D188" s="8">
        <v>0</v>
      </c>
      <c r="E188">
        <v>0.33</v>
      </c>
      <c r="F188">
        <v>33</v>
      </c>
      <c r="G188" t="s">
        <v>3006</v>
      </c>
      <c r="O188" t="s">
        <v>3525</v>
      </c>
      <c r="P188" t="s">
        <v>663</v>
      </c>
      <c r="Q188" t="s">
        <v>3526</v>
      </c>
      <c r="R188">
        <v>0</v>
      </c>
      <c r="S188">
        <v>0</v>
      </c>
      <c r="T188">
        <v>45.183</v>
      </c>
      <c r="U188">
        <v>5.790133</v>
      </c>
      <c r="AD188" t="s">
        <v>2733</v>
      </c>
      <c r="AE188" t="s">
        <v>2734</v>
      </c>
    </row>
    <row r="189" spans="1:31" x14ac:dyDescent="0.3">
      <c r="A189" s="7">
        <v>46288</v>
      </c>
      <c r="B189" s="8">
        <v>0.26041666666666669</v>
      </c>
      <c r="C189" s="8">
        <v>0.30208333333333331</v>
      </c>
      <c r="E189">
        <v>1</v>
      </c>
      <c r="F189">
        <v>62</v>
      </c>
      <c r="G189" t="s">
        <v>917</v>
      </c>
      <c r="H189" s="8">
        <v>0.35486111111111113</v>
      </c>
      <c r="I189" s="8">
        <v>0.38472222222222219</v>
      </c>
      <c r="J189" s="8">
        <v>0.36805555555555558</v>
      </c>
      <c r="K189" s="8">
        <v>0.33333333333333331</v>
      </c>
      <c r="L189">
        <v>1.55</v>
      </c>
      <c r="M189">
        <v>1.55</v>
      </c>
      <c r="N189">
        <v>0.55000000000000004</v>
      </c>
      <c r="O189" t="s">
        <v>1151</v>
      </c>
      <c r="P189" t="s">
        <v>263</v>
      </c>
      <c r="Q189" t="s">
        <v>3640</v>
      </c>
      <c r="R189">
        <v>0</v>
      </c>
      <c r="S189">
        <v>0</v>
      </c>
      <c r="T189">
        <v>45.245221999999998</v>
      </c>
      <c r="U189">
        <v>5.6715299999999997</v>
      </c>
      <c r="AD189" t="s">
        <v>2733</v>
      </c>
      <c r="AE189" t="s">
        <v>2737</v>
      </c>
    </row>
    <row r="190" spans="1:31" x14ac:dyDescent="0.3">
      <c r="A190" s="7">
        <v>46288</v>
      </c>
      <c r="B190" s="8">
        <v>0.33333333333333331</v>
      </c>
      <c r="C190" s="8">
        <v>0.41666666666666669</v>
      </c>
      <c r="D190" s="8">
        <v>0</v>
      </c>
      <c r="E190">
        <v>2</v>
      </c>
      <c r="F190">
        <v>43</v>
      </c>
      <c r="G190" t="s">
        <v>849</v>
      </c>
      <c r="O190" t="s">
        <v>1921</v>
      </c>
      <c r="P190" t="s">
        <v>420</v>
      </c>
      <c r="Q190" t="s">
        <v>1923</v>
      </c>
      <c r="R190">
        <v>0</v>
      </c>
      <c r="S190">
        <v>0</v>
      </c>
      <c r="T190">
        <v>45.208322000000003</v>
      </c>
      <c r="U190">
        <v>5.6714190000000002</v>
      </c>
      <c r="AD190" t="s">
        <v>2733</v>
      </c>
      <c r="AE190" t="s">
        <v>2737</v>
      </c>
    </row>
    <row r="191" spans="1:31" x14ac:dyDescent="0.3">
      <c r="A191" s="7">
        <v>46288</v>
      </c>
      <c r="B191" s="8">
        <v>0.33333333333333331</v>
      </c>
      <c r="C191" s="8">
        <v>0.34722222222222221</v>
      </c>
      <c r="D191" s="8">
        <v>0</v>
      </c>
      <c r="E191">
        <v>0.33</v>
      </c>
      <c r="F191">
        <v>20</v>
      </c>
      <c r="G191" t="s">
        <v>950</v>
      </c>
      <c r="O191" t="s">
        <v>1462</v>
      </c>
      <c r="P191" t="s">
        <v>189</v>
      </c>
      <c r="Q191" t="s">
        <v>189</v>
      </c>
      <c r="R191">
        <v>0</v>
      </c>
      <c r="S191">
        <v>0</v>
      </c>
      <c r="T191">
        <v>45.174804999999999</v>
      </c>
      <c r="U191">
        <v>5.7285779999999997</v>
      </c>
      <c r="AD191" t="s">
        <v>2733</v>
      </c>
      <c r="AE191" t="s">
        <v>2737</v>
      </c>
    </row>
    <row r="192" spans="1:31" x14ac:dyDescent="0.3">
      <c r="A192" s="7">
        <v>46288</v>
      </c>
      <c r="B192" s="8">
        <v>0.33333333333333331</v>
      </c>
      <c r="C192" s="8">
        <v>0.42708333333333331</v>
      </c>
      <c r="D192" s="8">
        <v>0</v>
      </c>
      <c r="E192">
        <v>2.25</v>
      </c>
      <c r="F192">
        <v>230</v>
      </c>
      <c r="G192" t="s">
        <v>974</v>
      </c>
      <c r="O192" t="s">
        <v>1950</v>
      </c>
      <c r="P192" t="s">
        <v>50</v>
      </c>
      <c r="Q192" t="s">
        <v>50</v>
      </c>
      <c r="R192">
        <v>0</v>
      </c>
      <c r="S192">
        <v>0</v>
      </c>
      <c r="T192">
        <v>45.184576999999997</v>
      </c>
      <c r="U192">
        <v>5.720396</v>
      </c>
      <c r="AD192" t="s">
        <v>2733</v>
      </c>
      <c r="AE192" t="s">
        <v>2737</v>
      </c>
    </row>
    <row r="193" spans="1:31" x14ac:dyDescent="0.3">
      <c r="A193" s="7">
        <v>46288</v>
      </c>
      <c r="B193" s="8">
        <v>0.25</v>
      </c>
      <c r="C193" s="8">
        <v>0.26041666666666669</v>
      </c>
      <c r="D193" s="8">
        <v>0</v>
      </c>
      <c r="E193">
        <v>0.25</v>
      </c>
      <c r="F193">
        <v>48</v>
      </c>
      <c r="G193" t="s">
        <v>951</v>
      </c>
      <c r="O193" t="s">
        <v>3090</v>
      </c>
      <c r="P193" t="s">
        <v>414</v>
      </c>
      <c r="Q193" t="s">
        <v>3091</v>
      </c>
      <c r="R193">
        <v>0</v>
      </c>
      <c r="S193">
        <v>0</v>
      </c>
      <c r="T193">
        <v>45.208905000000001</v>
      </c>
      <c r="U193">
        <v>5.7485759999999999</v>
      </c>
      <c r="AD193" t="s">
        <v>2733</v>
      </c>
      <c r="AE193" t="s">
        <v>2734</v>
      </c>
    </row>
    <row r="194" spans="1:31" x14ac:dyDescent="0.3">
      <c r="A194" s="7">
        <v>46288</v>
      </c>
      <c r="B194" s="8">
        <v>0.33333333333333331</v>
      </c>
      <c r="C194" s="8">
        <v>0.34722222222222221</v>
      </c>
      <c r="D194" s="8">
        <v>0</v>
      </c>
      <c r="E194">
        <v>0.33</v>
      </c>
      <c r="F194">
        <v>44</v>
      </c>
      <c r="G194" t="s">
        <v>865</v>
      </c>
      <c r="O194" t="s">
        <v>864</v>
      </c>
      <c r="P194" t="s">
        <v>829</v>
      </c>
      <c r="Q194" t="s">
        <v>829</v>
      </c>
      <c r="R194">
        <v>0</v>
      </c>
      <c r="S194">
        <v>0</v>
      </c>
      <c r="T194">
        <v>45.194932000000001</v>
      </c>
      <c r="U194">
        <v>5.6780390000000001</v>
      </c>
      <c r="AD194" t="s">
        <v>2733</v>
      </c>
      <c r="AE194" t="s">
        <v>2737</v>
      </c>
    </row>
    <row r="195" spans="1:31" x14ac:dyDescent="0.3">
      <c r="A195" s="7">
        <v>46288</v>
      </c>
      <c r="B195" s="8">
        <v>0.33333333333333331</v>
      </c>
      <c r="C195" s="8">
        <v>0.35416666666666669</v>
      </c>
      <c r="D195" s="8">
        <v>0</v>
      </c>
      <c r="E195">
        <v>0.5</v>
      </c>
      <c r="F195">
        <v>18</v>
      </c>
      <c r="G195" t="s">
        <v>2826</v>
      </c>
      <c r="H195" s="8">
        <v>0.30069444444444438</v>
      </c>
      <c r="I195" s="8">
        <v>0.32083333333333341</v>
      </c>
      <c r="L195">
        <v>0.48</v>
      </c>
      <c r="M195">
        <v>0.5</v>
      </c>
      <c r="N195">
        <v>-0.02</v>
      </c>
      <c r="O195" t="s">
        <v>1656</v>
      </c>
      <c r="P195" t="s">
        <v>706</v>
      </c>
      <c r="Q195" t="s">
        <v>706</v>
      </c>
      <c r="R195">
        <v>0</v>
      </c>
      <c r="S195">
        <v>0</v>
      </c>
      <c r="T195">
        <v>45.176924999999997</v>
      </c>
      <c r="U195">
        <v>5.7132199999999997</v>
      </c>
      <c r="AD195" t="s">
        <v>2733</v>
      </c>
      <c r="AE195" t="s">
        <v>2737</v>
      </c>
    </row>
    <row r="196" spans="1:31" x14ac:dyDescent="0.3">
      <c r="A196" s="7">
        <v>46288</v>
      </c>
      <c r="B196" s="8">
        <v>0.20833333333333329</v>
      </c>
      <c r="C196" s="8">
        <v>0.25</v>
      </c>
      <c r="D196" s="8">
        <v>0</v>
      </c>
      <c r="E196">
        <v>1</v>
      </c>
      <c r="F196">
        <v>230</v>
      </c>
      <c r="G196" t="s">
        <v>974</v>
      </c>
      <c r="O196" t="s">
        <v>2617</v>
      </c>
      <c r="P196" t="s">
        <v>274</v>
      </c>
      <c r="Q196" t="s">
        <v>274</v>
      </c>
      <c r="R196">
        <v>0</v>
      </c>
      <c r="S196">
        <v>0</v>
      </c>
      <c r="T196">
        <v>45.188096000000002</v>
      </c>
      <c r="U196">
        <v>5.730429</v>
      </c>
      <c r="AD196" t="s">
        <v>2733</v>
      </c>
      <c r="AE196" t="s">
        <v>2781</v>
      </c>
    </row>
    <row r="197" spans="1:31" x14ac:dyDescent="0.3">
      <c r="A197" s="7">
        <v>46288</v>
      </c>
      <c r="B197" s="8">
        <v>0.47569444444444442</v>
      </c>
      <c r="C197" s="8">
        <v>0.4826388888888889</v>
      </c>
      <c r="D197" s="8">
        <v>0</v>
      </c>
      <c r="E197">
        <v>0.17</v>
      </c>
      <c r="F197">
        <v>56</v>
      </c>
      <c r="G197" t="s">
        <v>966</v>
      </c>
      <c r="H197" s="8">
        <v>0.17222222222222219</v>
      </c>
      <c r="I197" s="8">
        <v>0.1756944444444444</v>
      </c>
      <c r="L197">
        <v>0.08</v>
      </c>
      <c r="M197">
        <v>0.08</v>
      </c>
      <c r="N197">
        <v>-0.08</v>
      </c>
      <c r="O197" t="s">
        <v>3641</v>
      </c>
      <c r="P197" t="s">
        <v>532</v>
      </c>
      <c r="Q197" t="s">
        <v>3642</v>
      </c>
      <c r="R197">
        <v>0</v>
      </c>
      <c r="S197">
        <v>0</v>
      </c>
      <c r="T197">
        <v>45.366531999999999</v>
      </c>
      <c r="U197">
        <v>5.5952270000000004</v>
      </c>
      <c r="AD197" t="s">
        <v>2733</v>
      </c>
      <c r="AE197" t="s">
        <v>2734</v>
      </c>
    </row>
    <row r="198" spans="1:31" x14ac:dyDescent="0.3">
      <c r="A198" s="7">
        <v>46288</v>
      </c>
      <c r="B198" s="8">
        <v>0.16666666666666671</v>
      </c>
      <c r="C198" s="8">
        <v>0.1736111111111111</v>
      </c>
      <c r="D198" s="8">
        <v>0</v>
      </c>
      <c r="E198">
        <v>0.17</v>
      </c>
      <c r="F198">
        <v>43</v>
      </c>
      <c r="G198" t="s">
        <v>849</v>
      </c>
      <c r="O198" t="s">
        <v>3101</v>
      </c>
      <c r="P198" t="s">
        <v>420</v>
      </c>
      <c r="Q198" t="s">
        <v>3102</v>
      </c>
      <c r="R198">
        <v>0</v>
      </c>
      <c r="S198">
        <v>0</v>
      </c>
      <c r="T198">
        <v>45.208322000000003</v>
      </c>
      <c r="U198">
        <v>5.6714190000000002</v>
      </c>
      <c r="AD198" t="s">
        <v>2733</v>
      </c>
      <c r="AE198" t="s">
        <v>2734</v>
      </c>
    </row>
    <row r="199" spans="1:31" x14ac:dyDescent="0.3">
      <c r="A199" s="7">
        <v>46288</v>
      </c>
      <c r="B199" s="8">
        <v>0.25</v>
      </c>
      <c r="C199" s="8">
        <v>0.26041666666666669</v>
      </c>
      <c r="D199" s="8">
        <v>0</v>
      </c>
      <c r="E199">
        <v>0.25</v>
      </c>
      <c r="F199">
        <v>41</v>
      </c>
      <c r="G199" t="s">
        <v>907</v>
      </c>
      <c r="H199" s="8">
        <v>0.49444444444444452</v>
      </c>
      <c r="I199" s="8">
        <v>0.49722222222222218</v>
      </c>
      <c r="L199">
        <v>7.0000000000000007E-2</v>
      </c>
      <c r="M199">
        <v>7.0000000000000007E-2</v>
      </c>
      <c r="N199">
        <v>-0.18</v>
      </c>
      <c r="O199" t="s">
        <v>3643</v>
      </c>
      <c r="P199" t="s">
        <v>731</v>
      </c>
      <c r="Q199" t="s">
        <v>3644</v>
      </c>
      <c r="R199">
        <v>0</v>
      </c>
      <c r="S199">
        <v>0</v>
      </c>
      <c r="T199">
        <v>45.370404999999998</v>
      </c>
      <c r="U199">
        <v>5.583806</v>
      </c>
      <c r="AD199" t="s">
        <v>2733</v>
      </c>
      <c r="AE199" t="s">
        <v>2734</v>
      </c>
    </row>
    <row r="200" spans="1:31" x14ac:dyDescent="0.3">
      <c r="A200" s="7">
        <v>46288</v>
      </c>
      <c r="B200" s="8">
        <v>0.33333333333333331</v>
      </c>
      <c r="C200" s="8">
        <v>0.34722222222222221</v>
      </c>
      <c r="D200" s="8">
        <v>0</v>
      </c>
      <c r="E200">
        <v>0.33</v>
      </c>
      <c r="F200">
        <v>75</v>
      </c>
      <c r="G200" t="s">
        <v>970</v>
      </c>
      <c r="O200" t="s">
        <v>2475</v>
      </c>
      <c r="P200" t="s">
        <v>613</v>
      </c>
      <c r="Q200" t="s">
        <v>613</v>
      </c>
      <c r="R200">
        <v>0</v>
      </c>
      <c r="S200">
        <v>0</v>
      </c>
      <c r="T200">
        <v>45.180928000000002</v>
      </c>
      <c r="U200">
        <v>5.7068519999999996</v>
      </c>
      <c r="AD200" t="s">
        <v>2733</v>
      </c>
      <c r="AE200" t="s">
        <v>2737</v>
      </c>
    </row>
    <row r="201" spans="1:31" x14ac:dyDescent="0.3">
      <c r="A201" s="7">
        <v>46288</v>
      </c>
      <c r="B201" s="8">
        <v>0.16666666666666671</v>
      </c>
      <c r="C201" s="8">
        <v>0.18055555555555561</v>
      </c>
      <c r="D201" s="8">
        <v>0</v>
      </c>
      <c r="E201">
        <v>0.33</v>
      </c>
      <c r="F201">
        <v>19</v>
      </c>
      <c r="G201" t="s">
        <v>982</v>
      </c>
      <c r="O201" t="s">
        <v>3413</v>
      </c>
      <c r="P201" t="s">
        <v>3414</v>
      </c>
      <c r="Q201" t="s">
        <v>3415</v>
      </c>
      <c r="R201">
        <v>0</v>
      </c>
      <c r="S201">
        <v>0</v>
      </c>
      <c r="T201">
        <v>45.085959000000003</v>
      </c>
      <c r="U201">
        <v>5.7746789999999999</v>
      </c>
      <c r="AD201" t="s">
        <v>2733</v>
      </c>
      <c r="AE201" t="s">
        <v>2734</v>
      </c>
    </row>
    <row r="202" spans="1:31" x14ac:dyDescent="0.3">
      <c r="A202" s="7">
        <v>46288</v>
      </c>
      <c r="B202" s="8">
        <v>0.33333333333333331</v>
      </c>
      <c r="C202" s="8">
        <v>0.3888888888888889</v>
      </c>
      <c r="D202" s="8">
        <v>0</v>
      </c>
      <c r="E202">
        <v>1.33</v>
      </c>
      <c r="F202">
        <v>68</v>
      </c>
      <c r="G202" t="s">
        <v>948</v>
      </c>
      <c r="O202" t="s">
        <v>1176</v>
      </c>
      <c r="P202" t="s">
        <v>666</v>
      </c>
      <c r="Q202" t="s">
        <v>666</v>
      </c>
      <c r="R202">
        <v>0</v>
      </c>
      <c r="S202">
        <v>0</v>
      </c>
      <c r="T202">
        <v>45.178390999999998</v>
      </c>
      <c r="U202">
        <v>5.7375129999999999</v>
      </c>
      <c r="AD202" t="s">
        <v>2733</v>
      </c>
      <c r="AE202" t="s">
        <v>2737</v>
      </c>
    </row>
    <row r="203" spans="1:31" x14ac:dyDescent="0.3">
      <c r="A203" s="7">
        <v>46288</v>
      </c>
      <c r="B203" s="8">
        <v>0.21875</v>
      </c>
      <c r="C203" s="8">
        <v>0.22916666666666671</v>
      </c>
      <c r="D203" s="8">
        <v>0</v>
      </c>
      <c r="E203">
        <v>0.25</v>
      </c>
      <c r="F203">
        <v>39</v>
      </c>
      <c r="G203" t="s">
        <v>961</v>
      </c>
      <c r="H203" s="8">
        <v>0.28055555555555561</v>
      </c>
      <c r="I203" s="8">
        <v>0.32500000000000001</v>
      </c>
      <c r="L203">
        <v>1.07</v>
      </c>
      <c r="M203">
        <v>1.07</v>
      </c>
      <c r="N203">
        <v>0.82</v>
      </c>
      <c r="O203" t="s">
        <v>2153</v>
      </c>
      <c r="P203" t="s">
        <v>562</v>
      </c>
      <c r="Q203" t="s">
        <v>562</v>
      </c>
      <c r="R203">
        <v>1</v>
      </c>
      <c r="S203">
        <v>0</v>
      </c>
      <c r="T203">
        <v>45.166173999999998</v>
      </c>
      <c r="U203">
        <v>5.7258250000000004</v>
      </c>
      <c r="AD203" t="s">
        <v>2733</v>
      </c>
      <c r="AE203" t="s">
        <v>2737</v>
      </c>
    </row>
    <row r="204" spans="1:31" x14ac:dyDescent="0.3">
      <c r="A204" s="7">
        <v>46288</v>
      </c>
      <c r="B204" s="8">
        <v>0.25</v>
      </c>
      <c r="C204" s="8">
        <v>0.29166666666666669</v>
      </c>
      <c r="D204" s="8">
        <v>0</v>
      </c>
      <c r="E204">
        <v>1</v>
      </c>
      <c r="F204">
        <v>23</v>
      </c>
      <c r="G204" t="s">
        <v>957</v>
      </c>
      <c r="O204" t="s">
        <v>2126</v>
      </c>
      <c r="P204" t="s">
        <v>513</v>
      </c>
      <c r="Q204" t="s">
        <v>513</v>
      </c>
      <c r="R204">
        <v>0</v>
      </c>
      <c r="S204">
        <v>0</v>
      </c>
      <c r="T204">
        <v>45.199052999999999</v>
      </c>
      <c r="U204">
        <v>5.7376889999999996</v>
      </c>
      <c r="AD204" t="s">
        <v>2733</v>
      </c>
      <c r="AE204" t="s">
        <v>2737</v>
      </c>
    </row>
    <row r="205" spans="1:31" x14ac:dyDescent="0.3">
      <c r="A205" s="7">
        <v>46288</v>
      </c>
      <c r="B205" s="8">
        <v>0.33333333333333331</v>
      </c>
      <c r="C205" s="8">
        <v>0.3611111111111111</v>
      </c>
      <c r="D205" s="8">
        <v>0</v>
      </c>
      <c r="E205">
        <v>0.67</v>
      </c>
      <c r="F205">
        <v>72</v>
      </c>
      <c r="G205" t="s">
        <v>978</v>
      </c>
      <c r="O205" t="s">
        <v>1967</v>
      </c>
      <c r="P205" t="s">
        <v>660</v>
      </c>
      <c r="Q205" t="s">
        <v>660</v>
      </c>
      <c r="R205">
        <v>0</v>
      </c>
      <c r="S205">
        <v>0</v>
      </c>
      <c r="T205">
        <v>45.337651999999999</v>
      </c>
      <c r="U205">
        <v>5.9775479999999996</v>
      </c>
      <c r="AD205" t="s">
        <v>2733</v>
      </c>
      <c r="AE205" t="s">
        <v>2737</v>
      </c>
    </row>
    <row r="206" spans="1:31" x14ac:dyDescent="0.3">
      <c r="A206" s="7">
        <v>46288</v>
      </c>
      <c r="B206" s="8">
        <v>0.16666666666666671</v>
      </c>
      <c r="C206" s="8">
        <v>0.18055555555555561</v>
      </c>
      <c r="D206" s="8">
        <v>0</v>
      </c>
      <c r="E206">
        <v>0.33</v>
      </c>
      <c r="F206">
        <v>72</v>
      </c>
      <c r="G206" t="s">
        <v>978</v>
      </c>
      <c r="O206" t="s">
        <v>3130</v>
      </c>
      <c r="P206" t="s">
        <v>245</v>
      </c>
      <c r="Q206" t="s">
        <v>3131</v>
      </c>
      <c r="R206">
        <v>0</v>
      </c>
      <c r="S206">
        <v>0</v>
      </c>
      <c r="T206">
        <v>45.568052999999999</v>
      </c>
      <c r="U206">
        <v>5.9229669999999999</v>
      </c>
      <c r="AD206" t="s">
        <v>2733</v>
      </c>
      <c r="AE206" t="s">
        <v>2734</v>
      </c>
    </row>
    <row r="207" spans="1:31" x14ac:dyDescent="0.3">
      <c r="A207" s="7">
        <v>46288</v>
      </c>
      <c r="B207" s="8">
        <v>0</v>
      </c>
      <c r="C207" s="8">
        <v>7.6388888888888895E-2</v>
      </c>
      <c r="E207">
        <v>1.83</v>
      </c>
      <c r="F207">
        <v>11</v>
      </c>
      <c r="G207" t="s">
        <v>895</v>
      </c>
      <c r="O207" t="s">
        <v>1522</v>
      </c>
      <c r="P207" t="s">
        <v>207</v>
      </c>
      <c r="Q207" t="s">
        <v>3259</v>
      </c>
      <c r="R207">
        <v>0</v>
      </c>
      <c r="S207">
        <v>0</v>
      </c>
      <c r="T207">
        <v>45.196975999999999</v>
      </c>
      <c r="U207">
        <v>5.7354219999999998</v>
      </c>
      <c r="AD207" t="s">
        <v>2733</v>
      </c>
      <c r="AE207" t="s">
        <v>2737</v>
      </c>
    </row>
    <row r="208" spans="1:31" x14ac:dyDescent="0.3">
      <c r="A208" s="7">
        <v>46288</v>
      </c>
      <c r="B208" s="8">
        <v>0.33333333333333331</v>
      </c>
      <c r="C208" s="8">
        <v>0.3611111111111111</v>
      </c>
      <c r="D208" s="8">
        <v>0</v>
      </c>
      <c r="E208">
        <v>0.67</v>
      </c>
      <c r="F208">
        <v>18</v>
      </c>
      <c r="G208" t="s">
        <v>2826</v>
      </c>
      <c r="H208" s="8">
        <v>0.33611111111111108</v>
      </c>
      <c r="I208" s="8">
        <v>0.36666666666666659</v>
      </c>
      <c r="L208">
        <v>0.73</v>
      </c>
      <c r="M208">
        <v>0.67</v>
      </c>
      <c r="N208">
        <v>7.0000000000000007E-2</v>
      </c>
      <c r="O208" t="s">
        <v>1622</v>
      </c>
      <c r="P208" t="s">
        <v>467</v>
      </c>
      <c r="Q208" t="s">
        <v>3136</v>
      </c>
      <c r="R208">
        <v>0</v>
      </c>
      <c r="S208">
        <v>0</v>
      </c>
      <c r="T208">
        <v>45.177866999999999</v>
      </c>
      <c r="U208">
        <v>5.6967489999999996</v>
      </c>
      <c r="AD208" t="s">
        <v>2733</v>
      </c>
      <c r="AE208" t="s">
        <v>2737</v>
      </c>
    </row>
    <row r="209" spans="1:31" x14ac:dyDescent="0.3">
      <c r="A209" s="7">
        <v>46288</v>
      </c>
      <c r="B209" s="8">
        <v>0.33333333333333331</v>
      </c>
      <c r="C209" s="8">
        <v>0.37847222222222221</v>
      </c>
      <c r="D209" s="8">
        <v>0</v>
      </c>
      <c r="E209">
        <v>1.08</v>
      </c>
      <c r="F209">
        <v>86</v>
      </c>
      <c r="G209" t="s">
        <v>861</v>
      </c>
      <c r="H209" s="8">
        <v>0.43819444444444439</v>
      </c>
      <c r="I209" s="8">
        <v>0.50694444444444442</v>
      </c>
      <c r="L209">
        <v>1.65</v>
      </c>
      <c r="M209">
        <v>1.65</v>
      </c>
      <c r="N209">
        <v>0.56999999999999995</v>
      </c>
      <c r="O209" t="s">
        <v>2228</v>
      </c>
      <c r="P209" t="s">
        <v>693</v>
      </c>
      <c r="Q209" t="s">
        <v>3125</v>
      </c>
      <c r="R209">
        <v>0</v>
      </c>
      <c r="S209">
        <v>0</v>
      </c>
      <c r="T209">
        <v>45.1661</v>
      </c>
      <c r="U209">
        <v>5.7265620000000004</v>
      </c>
      <c r="AD209" t="s">
        <v>2733</v>
      </c>
      <c r="AE209" t="s">
        <v>2737</v>
      </c>
    </row>
    <row r="210" spans="1:31" x14ac:dyDescent="0.3">
      <c r="A210" s="7">
        <v>46288</v>
      </c>
      <c r="B210" s="8">
        <v>0.29166666666666669</v>
      </c>
      <c r="C210" s="8">
        <v>0.2986111111111111</v>
      </c>
      <c r="D210" s="8">
        <v>0</v>
      </c>
      <c r="E210">
        <v>0.17</v>
      </c>
      <c r="F210">
        <v>43</v>
      </c>
      <c r="G210" t="s">
        <v>849</v>
      </c>
      <c r="O210" t="s">
        <v>3101</v>
      </c>
      <c r="P210" t="s">
        <v>420</v>
      </c>
      <c r="Q210" t="s">
        <v>3102</v>
      </c>
      <c r="R210">
        <v>0</v>
      </c>
      <c r="S210">
        <v>0</v>
      </c>
      <c r="T210">
        <v>45.208322000000003</v>
      </c>
      <c r="U210">
        <v>5.6714190000000002</v>
      </c>
      <c r="AD210" t="s">
        <v>2733</v>
      </c>
      <c r="AE210" t="s">
        <v>2734</v>
      </c>
    </row>
    <row r="211" spans="1:31" x14ac:dyDescent="0.3">
      <c r="A211" s="7">
        <v>46288</v>
      </c>
      <c r="B211" s="8">
        <v>0.16666666666666671</v>
      </c>
      <c r="C211" s="8">
        <v>0.18055555555555561</v>
      </c>
      <c r="D211" s="8">
        <v>0</v>
      </c>
      <c r="E211">
        <v>0.33</v>
      </c>
      <c r="F211">
        <v>150</v>
      </c>
      <c r="G211" t="s">
        <v>964</v>
      </c>
      <c r="H211" s="8">
        <v>0.45833333333333331</v>
      </c>
      <c r="I211" s="8">
        <v>0.46250000000000002</v>
      </c>
      <c r="L211">
        <v>0.1</v>
      </c>
      <c r="M211">
        <v>0.1</v>
      </c>
      <c r="N211">
        <v>-0.23</v>
      </c>
      <c r="O211" t="s">
        <v>3583</v>
      </c>
      <c r="P211" t="s">
        <v>490</v>
      </c>
      <c r="Q211" t="s">
        <v>3584</v>
      </c>
      <c r="R211">
        <v>0</v>
      </c>
      <c r="S211">
        <v>0</v>
      </c>
      <c r="T211">
        <v>45.209547999999998</v>
      </c>
      <c r="U211">
        <v>5.781123</v>
      </c>
      <c r="AD211" t="s">
        <v>2733</v>
      </c>
      <c r="AE211" t="s">
        <v>2734</v>
      </c>
    </row>
    <row r="212" spans="1:31" x14ac:dyDescent="0.3">
      <c r="A212" s="7">
        <v>46288</v>
      </c>
      <c r="B212" s="8">
        <v>0.33333333333333331</v>
      </c>
      <c r="C212" s="8">
        <v>0.34722222222222221</v>
      </c>
      <c r="D212" s="8">
        <v>0</v>
      </c>
      <c r="E212">
        <v>0.33</v>
      </c>
      <c r="F212">
        <v>82</v>
      </c>
      <c r="G212" t="s">
        <v>954</v>
      </c>
      <c r="O212" t="s">
        <v>1287</v>
      </c>
      <c r="P212" t="s">
        <v>652</v>
      </c>
      <c r="Q212" t="s">
        <v>652</v>
      </c>
      <c r="R212">
        <v>0</v>
      </c>
      <c r="S212">
        <v>0</v>
      </c>
      <c r="T212">
        <v>45.180548999999999</v>
      </c>
      <c r="U212">
        <v>5.7303129999999998</v>
      </c>
      <c r="AD212" t="s">
        <v>2733</v>
      </c>
      <c r="AE212" t="s">
        <v>2737</v>
      </c>
    </row>
    <row r="213" spans="1:31" x14ac:dyDescent="0.3">
      <c r="A213" s="7">
        <v>46288</v>
      </c>
      <c r="B213" s="8">
        <v>0.33333333333333331</v>
      </c>
      <c r="C213" s="8">
        <v>0.34722222222222221</v>
      </c>
      <c r="D213" s="8">
        <v>0</v>
      </c>
      <c r="E213">
        <v>0.33</v>
      </c>
      <c r="F213">
        <v>86</v>
      </c>
      <c r="G213" t="s">
        <v>861</v>
      </c>
      <c r="H213" s="8">
        <v>0.1895833333333333</v>
      </c>
      <c r="I213" s="8">
        <v>0.20902777777777781</v>
      </c>
      <c r="L213">
        <v>0.47</v>
      </c>
      <c r="M213">
        <v>0.47</v>
      </c>
      <c r="N213">
        <v>0.13</v>
      </c>
      <c r="O213" t="s">
        <v>1857</v>
      </c>
      <c r="P213" t="s">
        <v>748</v>
      </c>
      <c r="Q213" t="s">
        <v>748</v>
      </c>
      <c r="R213">
        <v>0</v>
      </c>
      <c r="S213">
        <v>0</v>
      </c>
      <c r="T213">
        <v>45.187277999999999</v>
      </c>
      <c r="U213">
        <v>5.7462960000000001</v>
      </c>
      <c r="AD213" t="s">
        <v>2733</v>
      </c>
      <c r="AE213" t="s">
        <v>2737</v>
      </c>
    </row>
    <row r="214" spans="1:31" x14ac:dyDescent="0.3">
      <c r="A214" s="7">
        <v>46288</v>
      </c>
      <c r="B214" s="8">
        <v>0.33333333333333331</v>
      </c>
      <c r="C214" s="8">
        <v>0.34722222222222221</v>
      </c>
      <c r="D214" s="8">
        <v>0</v>
      </c>
      <c r="E214">
        <v>0.33</v>
      </c>
      <c r="F214">
        <v>230</v>
      </c>
      <c r="G214" t="s">
        <v>974</v>
      </c>
      <c r="O214" t="s">
        <v>1686</v>
      </c>
      <c r="P214" t="s">
        <v>145</v>
      </c>
      <c r="Q214" t="s">
        <v>145</v>
      </c>
      <c r="R214">
        <v>0</v>
      </c>
      <c r="S214">
        <v>0</v>
      </c>
      <c r="T214">
        <v>45.170380000000002</v>
      </c>
      <c r="U214">
        <v>5.7395560000000003</v>
      </c>
      <c r="AD214" t="s">
        <v>2733</v>
      </c>
      <c r="AE214" t="s">
        <v>2737</v>
      </c>
    </row>
    <row r="215" spans="1:31" x14ac:dyDescent="0.3">
      <c r="A215" s="7">
        <v>46288</v>
      </c>
      <c r="B215" s="8">
        <v>0.79166666666666663</v>
      </c>
      <c r="C215" s="8">
        <v>0.79861111111111116</v>
      </c>
      <c r="D215" s="8">
        <v>0</v>
      </c>
      <c r="E215">
        <v>0.17</v>
      </c>
      <c r="F215">
        <v>103</v>
      </c>
      <c r="G215" t="s">
        <v>962</v>
      </c>
      <c r="H215" s="8">
        <v>0.2638888888888889</v>
      </c>
      <c r="I215" s="8">
        <v>0.26666666666666672</v>
      </c>
      <c r="L215">
        <v>7.0000000000000007E-2</v>
      </c>
      <c r="M215">
        <v>7.0000000000000007E-2</v>
      </c>
      <c r="N215">
        <v>-0.1</v>
      </c>
      <c r="O215" t="s">
        <v>3645</v>
      </c>
      <c r="P215" t="s">
        <v>794</v>
      </c>
      <c r="Q215" t="s">
        <v>3646</v>
      </c>
      <c r="R215">
        <v>0</v>
      </c>
      <c r="S215">
        <v>0</v>
      </c>
      <c r="T215">
        <v>45.363542000000002</v>
      </c>
      <c r="U215">
        <v>5.5916610000000002</v>
      </c>
      <c r="AD215" t="s">
        <v>2733</v>
      </c>
      <c r="AE215" t="s">
        <v>2734</v>
      </c>
    </row>
    <row r="216" spans="1:31" x14ac:dyDescent="0.3">
      <c r="A216" s="7">
        <v>46288</v>
      </c>
      <c r="B216" s="8">
        <v>0.33333333333333331</v>
      </c>
      <c r="C216" s="8">
        <v>0.34722222222222221</v>
      </c>
      <c r="D216" s="8">
        <v>0</v>
      </c>
      <c r="E216">
        <v>0.33</v>
      </c>
      <c r="F216">
        <v>76</v>
      </c>
      <c r="G216" t="s">
        <v>863</v>
      </c>
      <c r="O216" t="s">
        <v>1234</v>
      </c>
      <c r="P216" t="s">
        <v>193</v>
      </c>
      <c r="Q216" t="s">
        <v>193</v>
      </c>
      <c r="R216">
        <v>0</v>
      </c>
      <c r="S216">
        <v>0</v>
      </c>
      <c r="T216">
        <v>45.189757999999998</v>
      </c>
      <c r="U216">
        <v>5.7167630000000003</v>
      </c>
      <c r="AD216" t="s">
        <v>2733</v>
      </c>
      <c r="AE216" t="s">
        <v>2737</v>
      </c>
    </row>
    <row r="217" spans="1:31" x14ac:dyDescent="0.3">
      <c r="A217" s="7">
        <v>46288</v>
      </c>
      <c r="B217" s="8">
        <v>0.16666666666666671</v>
      </c>
      <c r="C217" s="8">
        <v>0.18055555555555561</v>
      </c>
      <c r="D217" s="8">
        <v>0</v>
      </c>
      <c r="E217">
        <v>0.33</v>
      </c>
      <c r="F217">
        <v>76</v>
      </c>
      <c r="G217" t="s">
        <v>965</v>
      </c>
      <c r="H217" s="8">
        <v>0.20277777777777781</v>
      </c>
      <c r="I217" s="8">
        <v>0.2048611111111111</v>
      </c>
      <c r="L217">
        <v>0.05</v>
      </c>
      <c r="M217">
        <v>0.05</v>
      </c>
      <c r="N217">
        <v>-0.28000000000000003</v>
      </c>
      <c r="O217" t="s">
        <v>3647</v>
      </c>
      <c r="P217" t="s">
        <v>702</v>
      </c>
      <c r="Q217" t="s">
        <v>3648</v>
      </c>
      <c r="R217">
        <v>0</v>
      </c>
      <c r="S217">
        <v>0</v>
      </c>
      <c r="T217">
        <v>45.120533999999999</v>
      </c>
      <c r="U217">
        <v>5.6923830000000004</v>
      </c>
      <c r="AD217" t="s">
        <v>2733</v>
      </c>
      <c r="AE217" t="s">
        <v>2734</v>
      </c>
    </row>
    <row r="218" spans="1:31" x14ac:dyDescent="0.3">
      <c r="A218" s="7">
        <v>46288</v>
      </c>
      <c r="B218" s="8">
        <v>0.30902777777777779</v>
      </c>
      <c r="C218" s="8">
        <v>0.35069444444444442</v>
      </c>
      <c r="D218" s="8">
        <v>0</v>
      </c>
      <c r="E218">
        <v>1</v>
      </c>
      <c r="F218">
        <v>83</v>
      </c>
      <c r="G218" t="s">
        <v>975</v>
      </c>
      <c r="O218" t="s">
        <v>2568</v>
      </c>
      <c r="P218" t="s">
        <v>554</v>
      </c>
      <c r="Q218" t="s">
        <v>2570</v>
      </c>
      <c r="R218">
        <v>0</v>
      </c>
      <c r="S218">
        <v>0</v>
      </c>
      <c r="T218">
        <v>45.368160000000003</v>
      </c>
      <c r="U218">
        <v>5.5875260000000004</v>
      </c>
      <c r="AD218" t="s">
        <v>2733</v>
      </c>
      <c r="AE218" t="s">
        <v>2737</v>
      </c>
    </row>
    <row r="219" spans="1:31" x14ac:dyDescent="0.3">
      <c r="A219" s="7">
        <v>46288</v>
      </c>
      <c r="B219" s="8">
        <v>0.33333333333333331</v>
      </c>
      <c r="C219" s="8">
        <v>0.34722222222222221</v>
      </c>
      <c r="D219" s="8">
        <v>0</v>
      </c>
      <c r="E219">
        <v>0.33</v>
      </c>
      <c r="F219">
        <v>210</v>
      </c>
      <c r="G219" t="s">
        <v>905</v>
      </c>
      <c r="O219" t="s">
        <v>2038</v>
      </c>
      <c r="P219" t="s">
        <v>63</v>
      </c>
      <c r="Q219" t="s">
        <v>2832</v>
      </c>
      <c r="R219">
        <v>0</v>
      </c>
      <c r="S219">
        <v>0</v>
      </c>
      <c r="T219">
        <v>45.185625999999999</v>
      </c>
      <c r="U219">
        <v>5.7211239999999997</v>
      </c>
      <c r="AD219" t="s">
        <v>2733</v>
      </c>
      <c r="AE219" t="s">
        <v>2737</v>
      </c>
    </row>
    <row r="220" spans="1:31" x14ac:dyDescent="0.3">
      <c r="A220" s="7">
        <v>46288</v>
      </c>
      <c r="B220" s="8">
        <v>0.16666666666666671</v>
      </c>
      <c r="C220" s="8">
        <v>0.18055555555555561</v>
      </c>
      <c r="D220" s="8">
        <v>0</v>
      </c>
      <c r="E220">
        <v>0.33</v>
      </c>
      <c r="F220">
        <v>66</v>
      </c>
      <c r="G220" t="s">
        <v>900</v>
      </c>
      <c r="O220" t="s">
        <v>3009</v>
      </c>
      <c r="P220" t="s">
        <v>1809</v>
      </c>
      <c r="Q220" t="s">
        <v>637</v>
      </c>
      <c r="R220">
        <v>0</v>
      </c>
      <c r="S220">
        <v>0</v>
      </c>
      <c r="T220">
        <v>45.215843</v>
      </c>
      <c r="U220">
        <v>5.6930630000000004</v>
      </c>
      <c r="AD220" t="s">
        <v>2733</v>
      </c>
      <c r="AE220" t="s">
        <v>2737</v>
      </c>
    </row>
    <row r="221" spans="1:31" x14ac:dyDescent="0.3">
      <c r="A221" s="7">
        <v>46288</v>
      </c>
      <c r="B221" s="8">
        <v>0.16666666666666671</v>
      </c>
      <c r="C221" s="8">
        <v>0.1736111111111111</v>
      </c>
      <c r="D221" s="8">
        <v>0</v>
      </c>
      <c r="E221">
        <v>0.17</v>
      </c>
      <c r="F221">
        <v>41</v>
      </c>
      <c r="G221" t="s">
        <v>907</v>
      </c>
      <c r="H221" s="8">
        <v>0.49722222222222218</v>
      </c>
      <c r="I221" s="8">
        <v>0.49791666666666667</v>
      </c>
      <c r="L221">
        <v>0.02</v>
      </c>
      <c r="M221">
        <v>0.02</v>
      </c>
      <c r="N221">
        <v>-0.15</v>
      </c>
      <c r="O221" t="s">
        <v>3649</v>
      </c>
      <c r="P221" t="s">
        <v>404</v>
      </c>
      <c r="Q221" t="s">
        <v>3650</v>
      </c>
      <c r="R221">
        <v>0</v>
      </c>
      <c r="S221">
        <v>0</v>
      </c>
      <c r="T221">
        <v>45.369940999999997</v>
      </c>
      <c r="U221">
        <v>5.584085</v>
      </c>
      <c r="AD221" t="s">
        <v>2733</v>
      </c>
      <c r="AE221" t="s">
        <v>2734</v>
      </c>
    </row>
    <row r="222" spans="1:31" x14ac:dyDescent="0.3">
      <c r="A222" s="7">
        <v>46288</v>
      </c>
      <c r="B222" s="8">
        <v>0.33333333333333331</v>
      </c>
      <c r="C222" s="8">
        <v>0.34722222222222221</v>
      </c>
      <c r="D222" s="8">
        <v>0</v>
      </c>
      <c r="E222">
        <v>0.33</v>
      </c>
      <c r="F222">
        <v>101</v>
      </c>
      <c r="G222" t="s">
        <v>945</v>
      </c>
      <c r="O222" t="s">
        <v>2003</v>
      </c>
      <c r="P222" t="s">
        <v>764</v>
      </c>
      <c r="Q222" t="s">
        <v>2005</v>
      </c>
      <c r="R222">
        <v>0</v>
      </c>
      <c r="S222">
        <v>0</v>
      </c>
      <c r="T222">
        <v>45.186610000000002</v>
      </c>
      <c r="U222">
        <v>5.7293820000000002</v>
      </c>
      <c r="AD222" t="s">
        <v>2733</v>
      </c>
      <c r="AE222" t="s">
        <v>2737</v>
      </c>
    </row>
    <row r="223" spans="1:31" x14ac:dyDescent="0.3">
      <c r="A223" s="7">
        <v>46288</v>
      </c>
      <c r="B223" s="8">
        <v>0.33333333333333331</v>
      </c>
      <c r="C223" s="8">
        <v>0.37847222222222221</v>
      </c>
      <c r="D223" s="8">
        <v>0</v>
      </c>
      <c r="E223">
        <v>1.08</v>
      </c>
      <c r="F223">
        <v>16</v>
      </c>
      <c r="G223" t="s">
        <v>853</v>
      </c>
      <c r="O223" t="s">
        <v>3618</v>
      </c>
      <c r="P223" t="s">
        <v>578</v>
      </c>
      <c r="Q223" t="s">
        <v>3619</v>
      </c>
      <c r="R223">
        <v>0</v>
      </c>
      <c r="S223">
        <v>0</v>
      </c>
      <c r="T223">
        <v>45.183777999999997</v>
      </c>
      <c r="U223">
        <v>5.7115169999999997</v>
      </c>
      <c r="AD223" t="s">
        <v>2733</v>
      </c>
      <c r="AE223" t="s">
        <v>2737</v>
      </c>
    </row>
    <row r="224" spans="1:31" x14ac:dyDescent="0.3">
      <c r="A224" s="7">
        <v>46288</v>
      </c>
      <c r="B224" s="8">
        <v>0.33333333333333331</v>
      </c>
      <c r="C224" s="8">
        <v>0.37847222222222221</v>
      </c>
      <c r="D224" s="8">
        <v>0</v>
      </c>
      <c r="E224">
        <v>1.08</v>
      </c>
      <c r="F224">
        <v>20</v>
      </c>
      <c r="G224" t="s">
        <v>950</v>
      </c>
      <c r="O224" t="s">
        <v>3160</v>
      </c>
      <c r="P224" t="s">
        <v>116</v>
      </c>
      <c r="Q224" t="s">
        <v>3161</v>
      </c>
      <c r="R224">
        <v>0</v>
      </c>
      <c r="S224">
        <v>0</v>
      </c>
      <c r="T224">
        <v>45.178801999999997</v>
      </c>
      <c r="U224">
        <v>5.7273579999999997</v>
      </c>
      <c r="AD224" t="s">
        <v>2733</v>
      </c>
      <c r="AE224" t="s">
        <v>2737</v>
      </c>
    </row>
    <row r="225" spans="1:31" x14ac:dyDescent="0.3">
      <c r="A225" s="7">
        <v>46288</v>
      </c>
      <c r="B225" s="8">
        <v>0.33333333333333331</v>
      </c>
      <c r="C225" s="8">
        <v>0.34722222222222221</v>
      </c>
      <c r="D225" s="8">
        <v>0</v>
      </c>
      <c r="E225">
        <v>0.33</v>
      </c>
      <c r="F225">
        <v>201</v>
      </c>
      <c r="G225" t="s">
        <v>946</v>
      </c>
      <c r="O225" t="s">
        <v>1962</v>
      </c>
      <c r="P225" t="s">
        <v>492</v>
      </c>
      <c r="Q225" t="s">
        <v>492</v>
      </c>
      <c r="R225">
        <v>0</v>
      </c>
      <c r="S225">
        <v>0</v>
      </c>
      <c r="T225">
        <v>45.199381000000002</v>
      </c>
      <c r="U225">
        <v>5.6893219999999998</v>
      </c>
      <c r="AD225" t="s">
        <v>2733</v>
      </c>
      <c r="AE225" t="s">
        <v>2737</v>
      </c>
    </row>
    <row r="226" spans="1:31" x14ac:dyDescent="0.3">
      <c r="A226" s="7">
        <v>46288</v>
      </c>
      <c r="B226" s="8">
        <v>0.33333333333333331</v>
      </c>
      <c r="C226" s="8">
        <v>0.375</v>
      </c>
      <c r="D226" s="8">
        <v>0</v>
      </c>
      <c r="E226">
        <v>1</v>
      </c>
      <c r="F226">
        <v>72</v>
      </c>
      <c r="G226" t="s">
        <v>978</v>
      </c>
      <c r="O226" t="s">
        <v>2263</v>
      </c>
      <c r="P226" t="s">
        <v>245</v>
      </c>
      <c r="Q226" t="s">
        <v>3146</v>
      </c>
      <c r="R226">
        <v>0</v>
      </c>
      <c r="S226">
        <v>0</v>
      </c>
      <c r="T226">
        <v>45.568052999999999</v>
      </c>
      <c r="U226">
        <v>5.9229669999999999</v>
      </c>
      <c r="AD226" t="s">
        <v>2733</v>
      </c>
      <c r="AE226" t="s">
        <v>2781</v>
      </c>
    </row>
    <row r="227" spans="1:31" x14ac:dyDescent="0.3">
      <c r="A227" s="7">
        <v>46288</v>
      </c>
      <c r="B227" s="8">
        <v>0.18055555555555561</v>
      </c>
      <c r="C227" s="8">
        <v>0.19097222222222221</v>
      </c>
      <c r="D227" s="8">
        <v>0</v>
      </c>
      <c r="E227">
        <v>0.25</v>
      </c>
      <c r="F227">
        <v>23</v>
      </c>
      <c r="G227" t="s">
        <v>957</v>
      </c>
      <c r="O227" t="s">
        <v>2516</v>
      </c>
      <c r="P227" t="s">
        <v>3021</v>
      </c>
      <c r="Q227" t="s">
        <v>3167</v>
      </c>
      <c r="R227">
        <v>0</v>
      </c>
      <c r="S227">
        <v>0</v>
      </c>
      <c r="T227">
        <v>45.198158999999997</v>
      </c>
      <c r="U227">
        <v>5.7376310000000004</v>
      </c>
      <c r="AD227" t="s">
        <v>2733</v>
      </c>
      <c r="AE227" t="s">
        <v>2737</v>
      </c>
    </row>
    <row r="228" spans="1:31" x14ac:dyDescent="0.3">
      <c r="A228" s="7">
        <v>46288</v>
      </c>
      <c r="B228" s="8">
        <v>0.33333333333333331</v>
      </c>
      <c r="C228" s="8">
        <v>0.37847222222222221</v>
      </c>
      <c r="D228" s="8">
        <v>0</v>
      </c>
      <c r="E228">
        <v>1.08</v>
      </c>
      <c r="F228">
        <v>20</v>
      </c>
      <c r="G228" t="s">
        <v>950</v>
      </c>
      <c r="O228" t="s">
        <v>1936</v>
      </c>
      <c r="P228" t="s">
        <v>326</v>
      </c>
      <c r="Q228" t="s">
        <v>1938</v>
      </c>
      <c r="R228">
        <v>0</v>
      </c>
      <c r="S228">
        <v>0</v>
      </c>
      <c r="T228">
        <v>45.194364</v>
      </c>
      <c r="U228">
        <v>5.6996609999999999</v>
      </c>
      <c r="AD228" t="s">
        <v>2733</v>
      </c>
      <c r="AE228" t="s">
        <v>2737</v>
      </c>
    </row>
    <row r="229" spans="1:31" x14ac:dyDescent="0.3">
      <c r="A229" s="7">
        <v>46288</v>
      </c>
      <c r="B229" s="8">
        <v>0.33333333333333331</v>
      </c>
      <c r="C229" s="8">
        <v>0.34722222222222221</v>
      </c>
      <c r="D229" s="8">
        <v>0</v>
      </c>
      <c r="E229">
        <v>0.33</v>
      </c>
      <c r="F229">
        <v>20</v>
      </c>
      <c r="G229" t="s">
        <v>950</v>
      </c>
      <c r="O229" t="s">
        <v>2538</v>
      </c>
      <c r="P229" t="s">
        <v>141</v>
      </c>
      <c r="Q229" t="s">
        <v>141</v>
      </c>
      <c r="R229">
        <v>0</v>
      </c>
      <c r="S229">
        <v>0</v>
      </c>
      <c r="T229">
        <v>45.189855999999999</v>
      </c>
      <c r="U229">
        <v>5.7242749999999996</v>
      </c>
      <c r="AD229" t="s">
        <v>2733</v>
      </c>
      <c r="AE229" t="s">
        <v>2737</v>
      </c>
    </row>
    <row r="230" spans="1:31" x14ac:dyDescent="0.3">
      <c r="A230" s="7">
        <v>46288</v>
      </c>
      <c r="B230" s="8">
        <v>0.33333333333333331</v>
      </c>
      <c r="C230" s="8">
        <v>0.375</v>
      </c>
      <c r="D230" s="8">
        <v>0</v>
      </c>
      <c r="E230">
        <v>1</v>
      </c>
      <c r="F230">
        <v>43</v>
      </c>
      <c r="G230" t="s">
        <v>849</v>
      </c>
      <c r="O230" t="s">
        <v>1866</v>
      </c>
      <c r="P230" t="s">
        <v>718</v>
      </c>
      <c r="Q230" t="s">
        <v>718</v>
      </c>
      <c r="R230">
        <v>0</v>
      </c>
      <c r="S230">
        <v>0</v>
      </c>
      <c r="T230">
        <v>45.244853999999997</v>
      </c>
      <c r="U230">
        <v>5.6734859999999996</v>
      </c>
      <c r="AD230" t="s">
        <v>2733</v>
      </c>
      <c r="AE230" t="s">
        <v>2737</v>
      </c>
    </row>
    <row r="231" spans="1:31" x14ac:dyDescent="0.3">
      <c r="A231" s="7">
        <v>46288</v>
      </c>
      <c r="B231" s="8">
        <v>0.29166666666666669</v>
      </c>
      <c r="C231" s="8">
        <v>0.30208333333333331</v>
      </c>
      <c r="D231" s="8">
        <v>0</v>
      </c>
      <c r="E231">
        <v>0.25</v>
      </c>
      <c r="F231">
        <v>22</v>
      </c>
      <c r="G231" t="s">
        <v>979</v>
      </c>
      <c r="H231" s="8">
        <v>0.43472222222222218</v>
      </c>
      <c r="I231" s="8">
        <v>0.46597222222222218</v>
      </c>
      <c r="L231">
        <v>0.75</v>
      </c>
      <c r="M231">
        <v>0.75</v>
      </c>
      <c r="N231">
        <v>0.5</v>
      </c>
      <c r="O231" t="s">
        <v>1115</v>
      </c>
      <c r="P231" t="s">
        <v>76</v>
      </c>
      <c r="Q231" t="s">
        <v>76</v>
      </c>
      <c r="R231">
        <v>0</v>
      </c>
      <c r="S231">
        <v>0</v>
      </c>
      <c r="T231">
        <v>45.183639999999997</v>
      </c>
      <c r="U231">
        <v>5.7215680000000004</v>
      </c>
      <c r="AD231" t="s">
        <v>2733</v>
      </c>
      <c r="AE231" t="s">
        <v>2737</v>
      </c>
    </row>
    <row r="232" spans="1:31" x14ac:dyDescent="0.3">
      <c r="A232" s="7">
        <v>46288</v>
      </c>
      <c r="B232" s="8">
        <v>0.33333333333333331</v>
      </c>
      <c r="C232" s="8">
        <v>0.34722222222222221</v>
      </c>
      <c r="D232" s="8">
        <v>0</v>
      </c>
      <c r="E232">
        <v>0.33</v>
      </c>
      <c r="F232">
        <v>150</v>
      </c>
      <c r="G232" t="s">
        <v>964</v>
      </c>
      <c r="H232" s="8">
        <v>0.45833333333333331</v>
      </c>
      <c r="I232" s="8">
        <v>0.4909722222222222</v>
      </c>
      <c r="L232">
        <v>0.78</v>
      </c>
      <c r="M232">
        <v>0.78</v>
      </c>
      <c r="N232">
        <v>0.45</v>
      </c>
      <c r="O232" t="s">
        <v>1680</v>
      </c>
      <c r="P232" t="s">
        <v>490</v>
      </c>
      <c r="Q232" t="s">
        <v>490</v>
      </c>
      <c r="R232">
        <v>0</v>
      </c>
      <c r="S232">
        <v>0</v>
      </c>
      <c r="T232">
        <v>45.209547999999998</v>
      </c>
      <c r="U232">
        <v>5.781123</v>
      </c>
      <c r="AD232" t="s">
        <v>2733</v>
      </c>
      <c r="AE232" t="s">
        <v>2737</v>
      </c>
    </row>
    <row r="233" spans="1:31" x14ac:dyDescent="0.3">
      <c r="A233" s="7">
        <v>46288</v>
      </c>
      <c r="B233" s="8">
        <v>0.33333333333333331</v>
      </c>
      <c r="C233" s="8">
        <v>0.35416666666666669</v>
      </c>
      <c r="D233" s="8">
        <v>0</v>
      </c>
      <c r="E233">
        <v>0.5</v>
      </c>
      <c r="F233">
        <v>72</v>
      </c>
      <c r="G233" t="s">
        <v>978</v>
      </c>
      <c r="O233" t="s">
        <v>1219</v>
      </c>
      <c r="P233" t="s">
        <v>443</v>
      </c>
      <c r="Q233" t="s">
        <v>3172</v>
      </c>
      <c r="R233">
        <v>0</v>
      </c>
      <c r="S233">
        <v>0</v>
      </c>
      <c r="T233">
        <v>45.239241</v>
      </c>
      <c r="U233">
        <v>5.8890510000000003</v>
      </c>
      <c r="AD233" t="s">
        <v>2733</v>
      </c>
      <c r="AE233" t="s">
        <v>2737</v>
      </c>
    </row>
    <row r="234" spans="1:31" x14ac:dyDescent="0.3">
      <c r="A234" s="7">
        <v>46288</v>
      </c>
      <c r="B234" s="8">
        <v>0.23958333333333329</v>
      </c>
      <c r="C234" s="8">
        <v>0.25694444444444442</v>
      </c>
      <c r="D234" s="8">
        <v>0</v>
      </c>
      <c r="E234">
        <v>0.42</v>
      </c>
      <c r="F234">
        <v>65</v>
      </c>
      <c r="G234" t="s">
        <v>870</v>
      </c>
      <c r="H234" s="8">
        <v>0.25347222222222221</v>
      </c>
      <c r="I234" s="8">
        <v>0.25833333333333341</v>
      </c>
      <c r="L234">
        <v>0.12</v>
      </c>
      <c r="M234">
        <v>0.12</v>
      </c>
      <c r="N234">
        <v>-0.3</v>
      </c>
      <c r="O234" t="s">
        <v>1608</v>
      </c>
      <c r="P234" t="s">
        <v>107</v>
      </c>
      <c r="Q234" t="s">
        <v>1610</v>
      </c>
      <c r="R234">
        <v>0</v>
      </c>
      <c r="S234">
        <v>0</v>
      </c>
      <c r="T234">
        <v>45.190626999999999</v>
      </c>
      <c r="U234">
        <v>5.7275179999999999</v>
      </c>
      <c r="AD234" t="s">
        <v>2733</v>
      </c>
      <c r="AE234" t="s">
        <v>2737</v>
      </c>
    </row>
    <row r="235" spans="1:31" x14ac:dyDescent="0.3">
      <c r="A235" s="7">
        <v>46288</v>
      </c>
      <c r="B235" s="8">
        <v>0.31597222222222221</v>
      </c>
      <c r="C235" s="8">
        <v>0.34722222222222221</v>
      </c>
      <c r="D235" s="8">
        <v>0</v>
      </c>
      <c r="E235">
        <v>0.75</v>
      </c>
      <c r="F235">
        <v>103</v>
      </c>
      <c r="G235" t="s">
        <v>962</v>
      </c>
      <c r="H235" s="8">
        <v>0.42291666666666672</v>
      </c>
      <c r="I235" s="8">
        <v>0.47499999999999998</v>
      </c>
      <c r="L235">
        <v>1.25</v>
      </c>
      <c r="M235">
        <v>1.25</v>
      </c>
      <c r="N235">
        <v>0.5</v>
      </c>
      <c r="O235" t="s">
        <v>2186</v>
      </c>
      <c r="P235" t="s">
        <v>772</v>
      </c>
      <c r="Q235" t="s">
        <v>2188</v>
      </c>
      <c r="R235">
        <v>0</v>
      </c>
      <c r="S235">
        <v>0</v>
      </c>
      <c r="T235">
        <v>45.277130999999997</v>
      </c>
      <c r="U235">
        <v>5.6476220000000001</v>
      </c>
      <c r="AD235" t="s">
        <v>2733</v>
      </c>
      <c r="AE235" t="s">
        <v>2737</v>
      </c>
    </row>
    <row r="236" spans="1:31" x14ac:dyDescent="0.3">
      <c r="A236" s="7">
        <v>46288</v>
      </c>
      <c r="B236" s="8">
        <v>0.16666666666666671</v>
      </c>
      <c r="C236" s="8">
        <v>0.1736111111111111</v>
      </c>
      <c r="D236" s="8">
        <v>0</v>
      </c>
      <c r="E236">
        <v>0.17</v>
      </c>
      <c r="F236">
        <v>230</v>
      </c>
      <c r="G236" t="s">
        <v>974</v>
      </c>
      <c r="O236" t="s">
        <v>3175</v>
      </c>
      <c r="P236" t="s">
        <v>783</v>
      </c>
      <c r="Q236" t="s">
        <v>3176</v>
      </c>
      <c r="R236">
        <v>0</v>
      </c>
      <c r="S236">
        <v>0</v>
      </c>
      <c r="T236">
        <v>45.145482999999999</v>
      </c>
      <c r="U236">
        <v>5.7042999999999999</v>
      </c>
      <c r="AD236" t="s">
        <v>2733</v>
      </c>
      <c r="AE236" t="s">
        <v>2734</v>
      </c>
    </row>
    <row r="237" spans="1:31" x14ac:dyDescent="0.3">
      <c r="A237" s="7">
        <v>46288</v>
      </c>
      <c r="B237" s="8">
        <v>0.16666666666666671</v>
      </c>
      <c r="C237" s="8">
        <v>0.18055555555555561</v>
      </c>
      <c r="D237" s="8">
        <v>0</v>
      </c>
      <c r="E237">
        <v>0.33</v>
      </c>
      <c r="F237">
        <v>19</v>
      </c>
      <c r="G237" t="s">
        <v>982</v>
      </c>
      <c r="O237" t="s">
        <v>3184</v>
      </c>
      <c r="P237" t="s">
        <v>248</v>
      </c>
      <c r="Q237" t="s">
        <v>3185</v>
      </c>
      <c r="R237">
        <v>0</v>
      </c>
      <c r="S237">
        <v>0</v>
      </c>
      <c r="T237">
        <v>45.080564000000003</v>
      </c>
      <c r="U237">
        <v>5.7698520000000002</v>
      </c>
      <c r="AD237" t="s">
        <v>2733</v>
      </c>
      <c r="AE237" t="s">
        <v>2734</v>
      </c>
    </row>
    <row r="238" spans="1:31" x14ac:dyDescent="0.3">
      <c r="A238" s="7">
        <v>46288</v>
      </c>
      <c r="B238" s="8">
        <v>0.16666666666666671</v>
      </c>
      <c r="C238" s="8">
        <v>0.18055555555555561</v>
      </c>
      <c r="D238" s="8">
        <v>0</v>
      </c>
      <c r="E238">
        <v>0.33</v>
      </c>
      <c r="F238">
        <v>302</v>
      </c>
      <c r="G238" t="s">
        <v>947</v>
      </c>
      <c r="O238" t="s">
        <v>3651</v>
      </c>
      <c r="P238" t="s">
        <v>3505</v>
      </c>
      <c r="Q238" t="s">
        <v>3652</v>
      </c>
      <c r="R238">
        <v>0</v>
      </c>
      <c r="S238">
        <v>0</v>
      </c>
      <c r="T238">
        <v>45.363641999999999</v>
      </c>
      <c r="U238">
        <v>5.590662</v>
      </c>
      <c r="AD238" t="s">
        <v>2733</v>
      </c>
      <c r="AE238" t="s">
        <v>2734</v>
      </c>
    </row>
    <row r="239" spans="1:31" x14ac:dyDescent="0.3">
      <c r="A239" s="7">
        <v>46288</v>
      </c>
      <c r="B239" s="8">
        <v>0.33333333333333331</v>
      </c>
      <c r="C239" s="8">
        <v>0.375</v>
      </c>
      <c r="D239" s="8">
        <v>0</v>
      </c>
      <c r="E239">
        <v>1</v>
      </c>
      <c r="F239">
        <v>61</v>
      </c>
      <c r="G239" t="s">
        <v>886</v>
      </c>
      <c r="H239" s="8">
        <v>0.54722222222222228</v>
      </c>
      <c r="I239" s="8">
        <v>0.56666666666666665</v>
      </c>
      <c r="J239" s="8">
        <v>0.54652777777777772</v>
      </c>
      <c r="L239">
        <v>0.47</v>
      </c>
      <c r="M239">
        <v>0.47</v>
      </c>
      <c r="N239">
        <v>-0.53</v>
      </c>
      <c r="O239" t="s">
        <v>1370</v>
      </c>
      <c r="P239" t="s">
        <v>285</v>
      </c>
      <c r="Q239" t="s">
        <v>1372</v>
      </c>
      <c r="R239">
        <v>0</v>
      </c>
      <c r="S239">
        <v>0</v>
      </c>
      <c r="T239">
        <v>45.149633000000001</v>
      </c>
      <c r="U239">
        <v>5.7260520000000001</v>
      </c>
      <c r="AD239" t="s">
        <v>2733</v>
      </c>
      <c r="AE239" t="s">
        <v>2737</v>
      </c>
    </row>
    <row r="240" spans="1:31" x14ac:dyDescent="0.3">
      <c r="A240" s="7">
        <v>46288</v>
      </c>
      <c r="B240" s="8">
        <v>0.33333333333333331</v>
      </c>
      <c r="C240" s="8">
        <v>0.44097222222222221</v>
      </c>
      <c r="D240" s="8">
        <v>0</v>
      </c>
      <c r="E240">
        <v>2.58</v>
      </c>
      <c r="F240">
        <v>40</v>
      </c>
      <c r="G240" t="s">
        <v>960</v>
      </c>
      <c r="O240" t="s">
        <v>2321</v>
      </c>
      <c r="P240" t="s">
        <v>594</v>
      </c>
      <c r="Q240" t="s">
        <v>594</v>
      </c>
      <c r="R240">
        <v>0</v>
      </c>
      <c r="S240">
        <v>0</v>
      </c>
      <c r="T240">
        <v>45.217554999999997</v>
      </c>
      <c r="U240">
        <v>5.6940160000000004</v>
      </c>
      <c r="AD240" t="s">
        <v>2733</v>
      </c>
      <c r="AE240" t="s">
        <v>2737</v>
      </c>
    </row>
    <row r="241" spans="1:31" x14ac:dyDescent="0.3">
      <c r="A241" s="7">
        <v>46288</v>
      </c>
      <c r="B241" s="8">
        <v>0.33333333333333331</v>
      </c>
      <c r="C241" s="8">
        <v>0.35416666666666669</v>
      </c>
      <c r="D241" s="8">
        <v>0</v>
      </c>
      <c r="E241">
        <v>0.5</v>
      </c>
      <c r="F241">
        <v>40</v>
      </c>
      <c r="G241" t="s">
        <v>960</v>
      </c>
      <c r="O241" t="s">
        <v>1524</v>
      </c>
      <c r="P241" t="s">
        <v>635</v>
      </c>
      <c r="Q241" t="s">
        <v>3187</v>
      </c>
      <c r="R241">
        <v>0</v>
      </c>
      <c r="S241">
        <v>0</v>
      </c>
      <c r="T241">
        <v>45.206518000000003</v>
      </c>
      <c r="U241">
        <v>5.7103719999999996</v>
      </c>
      <c r="AD241" t="s">
        <v>2733</v>
      </c>
      <c r="AE241" t="s">
        <v>2737</v>
      </c>
    </row>
    <row r="242" spans="1:31" x14ac:dyDescent="0.3">
      <c r="A242" s="7">
        <v>46288</v>
      </c>
      <c r="B242" s="8">
        <v>0.33333333333333331</v>
      </c>
      <c r="C242" s="8">
        <v>0.34722222222222221</v>
      </c>
      <c r="D242" s="8">
        <v>0</v>
      </c>
      <c r="E242">
        <v>0.33</v>
      </c>
      <c r="F242">
        <v>74</v>
      </c>
      <c r="G242" t="s">
        <v>892</v>
      </c>
      <c r="O242" t="s">
        <v>1769</v>
      </c>
      <c r="P242" t="s">
        <v>412</v>
      </c>
      <c r="Q242" t="s">
        <v>1771</v>
      </c>
      <c r="R242">
        <v>0</v>
      </c>
      <c r="S242">
        <v>0</v>
      </c>
      <c r="T242">
        <v>45.190578000000002</v>
      </c>
      <c r="U242">
        <v>5.7182940000000002</v>
      </c>
      <c r="AD242" t="s">
        <v>2733</v>
      </c>
      <c r="AE242" t="s">
        <v>2737</v>
      </c>
    </row>
    <row r="243" spans="1:31" x14ac:dyDescent="0.3">
      <c r="A243" s="7">
        <v>46288</v>
      </c>
      <c r="B243" s="8">
        <v>0.33333333333333331</v>
      </c>
      <c r="C243" s="8">
        <v>0.37847222222222221</v>
      </c>
      <c r="D243" s="8">
        <v>0</v>
      </c>
      <c r="E243">
        <v>1.08</v>
      </c>
      <c r="F243">
        <v>49</v>
      </c>
      <c r="G243" t="s">
        <v>944</v>
      </c>
      <c r="O243" t="s">
        <v>1289</v>
      </c>
      <c r="P243" t="s">
        <v>202</v>
      </c>
      <c r="Q243" t="s">
        <v>202</v>
      </c>
      <c r="R243">
        <v>0</v>
      </c>
      <c r="S243">
        <v>0</v>
      </c>
      <c r="T243">
        <v>45.190215999999999</v>
      </c>
      <c r="U243">
        <v>5.7257730000000002</v>
      </c>
      <c r="AD243" t="s">
        <v>2733</v>
      </c>
      <c r="AE243" t="s">
        <v>2737</v>
      </c>
    </row>
    <row r="244" spans="1:31" x14ac:dyDescent="0.3">
      <c r="A244" s="7">
        <v>46288</v>
      </c>
      <c r="B244" s="8">
        <v>0.33333333333333331</v>
      </c>
      <c r="C244" s="8">
        <v>0.34722222222222221</v>
      </c>
      <c r="D244" s="8">
        <v>0</v>
      </c>
      <c r="E244">
        <v>0.33</v>
      </c>
      <c r="F244">
        <v>201</v>
      </c>
      <c r="G244" t="s">
        <v>946</v>
      </c>
      <c r="O244" t="s">
        <v>2040</v>
      </c>
      <c r="P244" t="s">
        <v>121</v>
      </c>
      <c r="Q244" t="s">
        <v>121</v>
      </c>
      <c r="R244">
        <v>0</v>
      </c>
      <c r="S244">
        <v>0</v>
      </c>
      <c r="T244">
        <v>45.184877999999998</v>
      </c>
      <c r="U244">
        <v>5.7209649999999996</v>
      </c>
      <c r="AD244" t="s">
        <v>2733</v>
      </c>
      <c r="AE244" t="s">
        <v>2737</v>
      </c>
    </row>
    <row r="245" spans="1:31" x14ac:dyDescent="0.3">
      <c r="A245" s="7">
        <v>46288</v>
      </c>
      <c r="B245" s="8">
        <v>0.33333333333333331</v>
      </c>
      <c r="C245" s="8">
        <v>0.375</v>
      </c>
      <c r="D245" s="8">
        <v>0</v>
      </c>
      <c r="E245">
        <v>1</v>
      </c>
      <c r="F245">
        <v>64</v>
      </c>
      <c r="G245" t="s">
        <v>953</v>
      </c>
      <c r="O245" t="s">
        <v>1247</v>
      </c>
      <c r="P245" t="s">
        <v>339</v>
      </c>
      <c r="Q245" t="s">
        <v>1248</v>
      </c>
      <c r="R245">
        <v>0</v>
      </c>
      <c r="S245">
        <v>0</v>
      </c>
      <c r="T245">
        <v>45.180453999999997</v>
      </c>
      <c r="U245">
        <v>5.6989720000000004</v>
      </c>
      <c r="AD245" t="s">
        <v>2733</v>
      </c>
      <c r="AE245" t="s">
        <v>2781</v>
      </c>
    </row>
    <row r="246" spans="1:31" x14ac:dyDescent="0.3">
      <c r="A246" s="7">
        <v>46288</v>
      </c>
      <c r="B246" s="8">
        <v>0.33333333333333331</v>
      </c>
      <c r="C246" s="8">
        <v>0.375</v>
      </c>
      <c r="D246" s="8">
        <v>0</v>
      </c>
      <c r="E246">
        <v>1</v>
      </c>
      <c r="F246">
        <v>22</v>
      </c>
      <c r="G246" t="s">
        <v>979</v>
      </c>
      <c r="H246" s="8">
        <v>0.17499999999999999</v>
      </c>
      <c r="I246" s="8">
        <v>0.28819444444444442</v>
      </c>
      <c r="L246">
        <v>2.72</v>
      </c>
      <c r="M246">
        <v>2.72</v>
      </c>
      <c r="N246">
        <v>1.72</v>
      </c>
      <c r="O246" t="s">
        <v>1399</v>
      </c>
      <c r="P246" t="s">
        <v>291</v>
      </c>
      <c r="Q246" t="s">
        <v>3186</v>
      </c>
      <c r="R246">
        <v>0</v>
      </c>
      <c r="S246">
        <v>0</v>
      </c>
      <c r="T246">
        <v>45.150571999999997</v>
      </c>
      <c r="U246">
        <v>5.7256600000000004</v>
      </c>
      <c r="AD246" t="s">
        <v>2733</v>
      </c>
      <c r="AE246" t="s">
        <v>2781</v>
      </c>
    </row>
    <row r="247" spans="1:31" x14ac:dyDescent="0.3">
      <c r="A247" s="7">
        <v>46288</v>
      </c>
      <c r="B247" s="8">
        <v>0.1875</v>
      </c>
      <c r="C247" s="8">
        <v>0.19791666666666671</v>
      </c>
      <c r="D247" s="8">
        <v>0</v>
      </c>
      <c r="E247">
        <v>0.25</v>
      </c>
      <c r="F247">
        <v>83</v>
      </c>
      <c r="G247" t="s">
        <v>975</v>
      </c>
      <c r="O247" t="s">
        <v>2371</v>
      </c>
      <c r="P247" t="s">
        <v>602</v>
      </c>
      <c r="Q247" t="s">
        <v>602</v>
      </c>
      <c r="R247">
        <v>0</v>
      </c>
      <c r="S247">
        <v>0</v>
      </c>
      <c r="T247">
        <v>45.364722</v>
      </c>
      <c r="U247">
        <v>5.6031880000000003</v>
      </c>
      <c r="AD247" t="s">
        <v>2733</v>
      </c>
      <c r="AE247" t="s">
        <v>2737</v>
      </c>
    </row>
    <row r="248" spans="1:31" x14ac:dyDescent="0.3">
      <c r="A248" s="7">
        <v>46288</v>
      </c>
      <c r="B248" s="8">
        <v>0.18055555555555561</v>
      </c>
      <c r="C248" s="8">
        <v>0.19097222222222221</v>
      </c>
      <c r="D248" s="8">
        <v>0</v>
      </c>
      <c r="E248">
        <v>0.25</v>
      </c>
      <c r="F248">
        <v>13</v>
      </c>
      <c r="G248" t="s">
        <v>2730</v>
      </c>
      <c r="O248" t="s">
        <v>2416</v>
      </c>
      <c r="P248" t="s">
        <v>608</v>
      </c>
      <c r="Q248" t="s">
        <v>608</v>
      </c>
      <c r="R248">
        <v>0</v>
      </c>
      <c r="S248">
        <v>0</v>
      </c>
      <c r="T248">
        <v>45.206507999999999</v>
      </c>
      <c r="U248">
        <v>5.662909</v>
      </c>
      <c r="AD248" t="s">
        <v>2733</v>
      </c>
      <c r="AE248" t="s">
        <v>2737</v>
      </c>
    </row>
    <row r="249" spans="1:31" x14ac:dyDescent="0.3">
      <c r="A249" s="7">
        <v>46288</v>
      </c>
      <c r="B249" s="8">
        <v>0.29166666666666669</v>
      </c>
      <c r="C249" s="8">
        <v>0.2986111111111111</v>
      </c>
      <c r="D249" s="8">
        <v>0</v>
      </c>
      <c r="E249">
        <v>0.17</v>
      </c>
      <c r="F249">
        <v>230</v>
      </c>
      <c r="G249" t="s">
        <v>974</v>
      </c>
      <c r="O249" t="s">
        <v>3175</v>
      </c>
      <c r="P249" t="s">
        <v>783</v>
      </c>
      <c r="Q249" t="s">
        <v>3176</v>
      </c>
      <c r="R249">
        <v>0</v>
      </c>
      <c r="S249">
        <v>0</v>
      </c>
      <c r="T249">
        <v>45.145482999999999</v>
      </c>
      <c r="U249">
        <v>5.7042999999999999</v>
      </c>
      <c r="AD249" t="s">
        <v>2733</v>
      </c>
      <c r="AE249" t="s">
        <v>2734</v>
      </c>
    </row>
    <row r="250" spans="1:31" x14ac:dyDescent="0.3">
      <c r="A250" s="7">
        <v>46288</v>
      </c>
      <c r="B250" s="8">
        <v>0.22222222222222221</v>
      </c>
      <c r="C250" s="8">
        <v>0.36805555555555558</v>
      </c>
      <c r="D250" s="8">
        <v>0</v>
      </c>
      <c r="E250">
        <v>3.5</v>
      </c>
      <c r="F250">
        <v>78</v>
      </c>
      <c r="G250" t="s">
        <v>977</v>
      </c>
      <c r="H250" s="8">
        <v>0.31527777777777782</v>
      </c>
      <c r="I250" s="8">
        <v>0.33333333333333331</v>
      </c>
      <c r="L250">
        <v>0.43</v>
      </c>
      <c r="M250">
        <v>0.43</v>
      </c>
      <c r="N250">
        <v>-3.07</v>
      </c>
      <c r="O250" t="s">
        <v>1394</v>
      </c>
      <c r="P250" t="s">
        <v>451</v>
      </c>
      <c r="Q250" t="s">
        <v>3190</v>
      </c>
      <c r="R250">
        <v>0</v>
      </c>
      <c r="S250">
        <v>0</v>
      </c>
      <c r="T250">
        <v>45.367581000000001</v>
      </c>
      <c r="U250">
        <v>5.5800349999999996</v>
      </c>
      <c r="AD250" t="s">
        <v>2733</v>
      </c>
      <c r="AE250" t="s">
        <v>2737</v>
      </c>
    </row>
    <row r="251" spans="1:31" x14ac:dyDescent="0.3">
      <c r="A251" s="7">
        <v>46288</v>
      </c>
      <c r="B251" s="8">
        <v>0.33333333333333331</v>
      </c>
      <c r="C251" s="8">
        <v>0.39583333333333331</v>
      </c>
      <c r="D251" s="8">
        <v>0</v>
      </c>
      <c r="E251">
        <v>1.5</v>
      </c>
      <c r="F251">
        <v>43</v>
      </c>
      <c r="G251" t="s">
        <v>849</v>
      </c>
      <c r="O251" t="s">
        <v>1779</v>
      </c>
      <c r="P251" t="s">
        <v>535</v>
      </c>
      <c r="Q251" t="s">
        <v>535</v>
      </c>
      <c r="R251">
        <v>0</v>
      </c>
      <c r="S251">
        <v>0</v>
      </c>
      <c r="T251">
        <v>45.292670000000001</v>
      </c>
      <c r="U251">
        <v>5.639176</v>
      </c>
      <c r="AD251" t="s">
        <v>2733</v>
      </c>
      <c r="AE251" t="s">
        <v>2737</v>
      </c>
    </row>
    <row r="252" spans="1:31" x14ac:dyDescent="0.3">
      <c r="A252" s="7">
        <v>46288</v>
      </c>
      <c r="B252" s="8">
        <v>0.16666666666666671</v>
      </c>
      <c r="C252" s="8">
        <v>0.18055555555555561</v>
      </c>
      <c r="D252" s="8">
        <v>0</v>
      </c>
      <c r="E252">
        <v>0.33</v>
      </c>
      <c r="F252">
        <v>56</v>
      </c>
      <c r="G252" t="s">
        <v>966</v>
      </c>
      <c r="H252" s="8">
        <v>0.23472222222222219</v>
      </c>
      <c r="I252" s="8">
        <v>0.2388888888888889</v>
      </c>
      <c r="L252">
        <v>0.1</v>
      </c>
      <c r="M252">
        <v>0.1</v>
      </c>
      <c r="N252">
        <v>-0.23</v>
      </c>
      <c r="O252" t="s">
        <v>2283</v>
      </c>
      <c r="P252" t="s">
        <v>224</v>
      </c>
      <c r="Q252" t="s">
        <v>3193</v>
      </c>
      <c r="R252">
        <v>0</v>
      </c>
      <c r="S252">
        <v>0</v>
      </c>
      <c r="T252">
        <v>45.366042</v>
      </c>
      <c r="U252">
        <v>5.5933120000000001</v>
      </c>
      <c r="AD252" t="s">
        <v>2733</v>
      </c>
      <c r="AE252" t="s">
        <v>2737</v>
      </c>
    </row>
    <row r="253" spans="1:31" x14ac:dyDescent="0.3">
      <c r="A253" s="7">
        <v>46288</v>
      </c>
      <c r="B253" s="8">
        <v>0.16666666666666671</v>
      </c>
      <c r="C253" s="8">
        <v>0.18055555555555561</v>
      </c>
      <c r="D253" s="8">
        <v>0</v>
      </c>
      <c r="E253">
        <v>0.33</v>
      </c>
      <c r="F253">
        <v>72</v>
      </c>
      <c r="G253" t="s">
        <v>978</v>
      </c>
      <c r="O253" t="s">
        <v>3194</v>
      </c>
      <c r="P253" t="s">
        <v>67</v>
      </c>
      <c r="Q253" t="s">
        <v>3195</v>
      </c>
      <c r="R253">
        <v>0</v>
      </c>
      <c r="S253">
        <v>0</v>
      </c>
      <c r="T253">
        <v>45.569451000000001</v>
      </c>
      <c r="U253">
        <v>5.9207679999999998</v>
      </c>
      <c r="AD253" t="s">
        <v>2733</v>
      </c>
      <c r="AE253" t="s">
        <v>2734</v>
      </c>
    </row>
    <row r="254" spans="1:31" x14ac:dyDescent="0.3">
      <c r="A254" s="7">
        <v>46288</v>
      </c>
      <c r="B254" s="8">
        <v>0.16666666666666671</v>
      </c>
      <c r="C254" s="8">
        <v>0.18055555555555561</v>
      </c>
      <c r="D254" s="8">
        <v>0</v>
      </c>
      <c r="E254">
        <v>0.33</v>
      </c>
      <c r="F254">
        <v>302</v>
      </c>
      <c r="G254" t="s">
        <v>947</v>
      </c>
      <c r="O254" t="s">
        <v>3653</v>
      </c>
      <c r="P254" t="s">
        <v>696</v>
      </c>
      <c r="Q254" t="s">
        <v>3654</v>
      </c>
      <c r="R254">
        <v>0</v>
      </c>
      <c r="S254">
        <v>0</v>
      </c>
      <c r="T254">
        <v>45.371516</v>
      </c>
      <c r="U254">
        <v>5.5878629999999996</v>
      </c>
      <c r="AD254" t="s">
        <v>2733</v>
      </c>
      <c r="AE254" t="s">
        <v>2734</v>
      </c>
    </row>
    <row r="255" spans="1:31" x14ac:dyDescent="0.3">
      <c r="A255" s="7">
        <v>46288</v>
      </c>
      <c r="B255" s="8">
        <v>0.33333333333333331</v>
      </c>
      <c r="C255" s="8">
        <v>0.3611111111111111</v>
      </c>
      <c r="D255" s="8">
        <v>0</v>
      </c>
      <c r="E255">
        <v>0.67</v>
      </c>
      <c r="F255">
        <v>75</v>
      </c>
      <c r="G255" t="s">
        <v>970</v>
      </c>
      <c r="O255" t="s">
        <v>1900</v>
      </c>
      <c r="P255" t="s">
        <v>93</v>
      </c>
      <c r="Q255" t="s">
        <v>93</v>
      </c>
      <c r="R255">
        <v>0</v>
      </c>
      <c r="S255">
        <v>0</v>
      </c>
      <c r="T255">
        <v>45.177773000000002</v>
      </c>
      <c r="U255">
        <v>5.7280009999999999</v>
      </c>
      <c r="AD255" t="s">
        <v>2733</v>
      </c>
      <c r="AE255" t="s">
        <v>2737</v>
      </c>
    </row>
    <row r="256" spans="1:31" x14ac:dyDescent="0.3">
      <c r="A256" s="7">
        <v>46288</v>
      </c>
      <c r="B256" s="8">
        <v>0.33333333333333331</v>
      </c>
      <c r="C256" s="8">
        <v>0.34722222222222221</v>
      </c>
      <c r="D256" s="8">
        <v>0</v>
      </c>
      <c r="E256">
        <v>0.33</v>
      </c>
      <c r="F256">
        <v>29</v>
      </c>
      <c r="G256" t="s">
        <v>859</v>
      </c>
      <c r="O256" t="s">
        <v>2529</v>
      </c>
      <c r="P256" t="s">
        <v>521</v>
      </c>
      <c r="Q256" t="s">
        <v>521</v>
      </c>
      <c r="R256">
        <v>0</v>
      </c>
      <c r="S256">
        <v>0</v>
      </c>
      <c r="T256">
        <v>45.191065999999999</v>
      </c>
      <c r="U256">
        <v>5.7243019999999998</v>
      </c>
      <c r="AD256" t="s">
        <v>2733</v>
      </c>
      <c r="AE256" t="s">
        <v>2737</v>
      </c>
    </row>
    <row r="257" spans="1:31" x14ac:dyDescent="0.3">
      <c r="A257" s="7">
        <v>46288</v>
      </c>
      <c r="B257" s="8">
        <v>0.22222222222222221</v>
      </c>
      <c r="C257" s="8">
        <v>0.2326388888888889</v>
      </c>
      <c r="D257" s="8">
        <v>0</v>
      </c>
      <c r="E257">
        <v>0.25</v>
      </c>
      <c r="F257">
        <v>13</v>
      </c>
      <c r="G257" t="s">
        <v>2730</v>
      </c>
      <c r="O257" t="s">
        <v>3207</v>
      </c>
      <c r="P257" t="s">
        <v>298</v>
      </c>
      <c r="Q257" t="s">
        <v>3208</v>
      </c>
      <c r="R257">
        <v>0</v>
      </c>
      <c r="S257">
        <v>0</v>
      </c>
      <c r="T257">
        <v>45.186909</v>
      </c>
      <c r="U257">
        <v>5.7276030000000002</v>
      </c>
      <c r="AD257" t="s">
        <v>2733</v>
      </c>
      <c r="AE257" t="s">
        <v>2737</v>
      </c>
    </row>
    <row r="258" spans="1:31" x14ac:dyDescent="0.3">
      <c r="A258" s="7">
        <v>46288</v>
      </c>
      <c r="B258" s="8">
        <v>0.19097222222222221</v>
      </c>
      <c r="C258" s="8">
        <v>0.23958333333333329</v>
      </c>
      <c r="D258" s="8">
        <v>0</v>
      </c>
      <c r="E258">
        <v>1.17</v>
      </c>
      <c r="F258">
        <v>23</v>
      </c>
      <c r="G258" t="s">
        <v>957</v>
      </c>
      <c r="O258" t="s">
        <v>1094</v>
      </c>
      <c r="P258" t="s">
        <v>242</v>
      </c>
      <c r="Q258" t="s">
        <v>242</v>
      </c>
      <c r="R258">
        <v>0</v>
      </c>
      <c r="S258">
        <v>0</v>
      </c>
      <c r="T258">
        <v>45.199171999999997</v>
      </c>
      <c r="U258">
        <v>5.7368750000000004</v>
      </c>
      <c r="AD258" t="s">
        <v>2733</v>
      </c>
      <c r="AE258" t="s">
        <v>2737</v>
      </c>
    </row>
    <row r="259" spans="1:31" x14ac:dyDescent="0.3">
      <c r="A259" s="7">
        <v>46288</v>
      </c>
      <c r="B259" s="8">
        <v>0.33333333333333331</v>
      </c>
      <c r="C259" s="8">
        <v>0.4236111111111111</v>
      </c>
      <c r="D259" s="8">
        <v>0</v>
      </c>
      <c r="E259">
        <v>2.17</v>
      </c>
      <c r="F259">
        <v>20</v>
      </c>
      <c r="G259" t="s">
        <v>950</v>
      </c>
      <c r="O259" t="s">
        <v>1692</v>
      </c>
      <c r="P259" t="s">
        <v>522</v>
      </c>
      <c r="Q259" t="s">
        <v>522</v>
      </c>
      <c r="R259">
        <v>0</v>
      </c>
      <c r="S259">
        <v>0</v>
      </c>
      <c r="T259">
        <v>45.177925000000002</v>
      </c>
      <c r="U259">
        <v>5.7241710000000001</v>
      </c>
      <c r="AD259" t="s">
        <v>2733</v>
      </c>
      <c r="AE259" t="s">
        <v>2737</v>
      </c>
    </row>
    <row r="260" spans="1:31" x14ac:dyDescent="0.3">
      <c r="A260" s="7">
        <v>46288</v>
      </c>
      <c r="B260" s="8">
        <v>0.33333333333333331</v>
      </c>
      <c r="C260" s="8">
        <v>0.40625</v>
      </c>
      <c r="D260" s="8">
        <v>0</v>
      </c>
      <c r="E260">
        <v>1.75</v>
      </c>
      <c r="F260">
        <v>43</v>
      </c>
      <c r="G260" t="s">
        <v>849</v>
      </c>
      <c r="O260" t="s">
        <v>2071</v>
      </c>
      <c r="P260" t="s">
        <v>687</v>
      </c>
      <c r="Q260" t="s">
        <v>687</v>
      </c>
      <c r="R260">
        <v>0</v>
      </c>
      <c r="S260">
        <v>0</v>
      </c>
      <c r="T260">
        <v>45.290377999999997</v>
      </c>
      <c r="U260">
        <v>5.6393180000000003</v>
      </c>
      <c r="AD260" t="s">
        <v>2733</v>
      </c>
      <c r="AE260" t="s">
        <v>2737</v>
      </c>
    </row>
    <row r="261" spans="1:31" x14ac:dyDescent="0.3">
      <c r="A261" s="7">
        <v>46288</v>
      </c>
      <c r="B261" s="8">
        <v>0.2013888888888889</v>
      </c>
      <c r="C261" s="8">
        <v>0.21180555555555561</v>
      </c>
      <c r="D261" s="8">
        <v>0</v>
      </c>
      <c r="E261">
        <v>0.25</v>
      </c>
      <c r="F261">
        <v>13</v>
      </c>
      <c r="G261" t="s">
        <v>2730</v>
      </c>
      <c r="O261" t="s">
        <v>3209</v>
      </c>
      <c r="P261" t="s">
        <v>298</v>
      </c>
      <c r="Q261" t="s">
        <v>3210</v>
      </c>
      <c r="R261">
        <v>0</v>
      </c>
      <c r="S261">
        <v>0</v>
      </c>
      <c r="T261">
        <v>45.186069000000003</v>
      </c>
      <c r="U261">
        <v>5.7284839999999999</v>
      </c>
      <c r="AD261" t="s">
        <v>2733</v>
      </c>
      <c r="AE261" t="s">
        <v>2737</v>
      </c>
    </row>
    <row r="262" spans="1:31" x14ac:dyDescent="0.3">
      <c r="A262" s="7">
        <v>46288</v>
      </c>
      <c r="B262" s="8">
        <v>0.33333333333333331</v>
      </c>
      <c r="C262" s="8">
        <v>0.34722222222222221</v>
      </c>
      <c r="D262" s="8">
        <v>0</v>
      </c>
      <c r="E262">
        <v>0.33</v>
      </c>
      <c r="F262">
        <v>82</v>
      </c>
      <c r="G262" t="s">
        <v>954</v>
      </c>
      <c r="O262" t="s">
        <v>1772</v>
      </c>
      <c r="P262" t="s">
        <v>534</v>
      </c>
      <c r="Q262" t="s">
        <v>534</v>
      </c>
      <c r="R262">
        <v>0</v>
      </c>
      <c r="S262">
        <v>0</v>
      </c>
      <c r="T262">
        <v>45.173667999999999</v>
      </c>
      <c r="U262">
        <v>5.7084409999999997</v>
      </c>
      <c r="AD262" t="s">
        <v>2733</v>
      </c>
      <c r="AE262" t="s">
        <v>2737</v>
      </c>
    </row>
    <row r="263" spans="1:31" x14ac:dyDescent="0.3">
      <c r="A263" s="7">
        <v>46288</v>
      </c>
      <c r="B263" s="8">
        <v>0.33333333333333331</v>
      </c>
      <c r="C263" s="8">
        <v>0.34722222222222221</v>
      </c>
      <c r="D263" s="8">
        <v>0</v>
      </c>
      <c r="E263">
        <v>0.33</v>
      </c>
      <c r="F263">
        <v>49</v>
      </c>
      <c r="G263" t="s">
        <v>944</v>
      </c>
      <c r="O263" t="s">
        <v>2360</v>
      </c>
      <c r="P263" t="s">
        <v>191</v>
      </c>
      <c r="Q263" t="s">
        <v>191</v>
      </c>
      <c r="R263">
        <v>0</v>
      </c>
      <c r="S263">
        <v>0</v>
      </c>
      <c r="T263">
        <v>45.180351000000002</v>
      </c>
      <c r="U263">
        <v>5.7075740000000001</v>
      </c>
      <c r="AD263" t="s">
        <v>2733</v>
      </c>
      <c r="AE263" t="s">
        <v>2737</v>
      </c>
    </row>
    <row r="264" spans="1:31" x14ac:dyDescent="0.3">
      <c r="A264" s="7">
        <v>46288</v>
      </c>
      <c r="B264" s="8">
        <v>0.33333333333333331</v>
      </c>
      <c r="C264" s="8">
        <v>0.3611111111111111</v>
      </c>
      <c r="D264" s="8">
        <v>0</v>
      </c>
      <c r="E264">
        <v>0.67</v>
      </c>
      <c r="F264">
        <v>200</v>
      </c>
      <c r="G264" t="s">
        <v>949</v>
      </c>
      <c r="O264" t="s">
        <v>2563</v>
      </c>
      <c r="P264" t="s">
        <v>716</v>
      </c>
      <c r="Q264" t="s">
        <v>716</v>
      </c>
      <c r="R264">
        <v>0</v>
      </c>
      <c r="S264">
        <v>0</v>
      </c>
      <c r="T264">
        <v>45.145412999999998</v>
      </c>
      <c r="U264">
        <v>5.7440559999999996</v>
      </c>
      <c r="AD264" t="s">
        <v>2733</v>
      </c>
      <c r="AE264" t="s">
        <v>2737</v>
      </c>
    </row>
    <row r="265" spans="1:31" x14ac:dyDescent="0.3">
      <c r="A265" s="7">
        <v>46288</v>
      </c>
      <c r="B265" s="8">
        <v>0.33333333333333331</v>
      </c>
      <c r="C265" s="8">
        <v>0.37847222222222221</v>
      </c>
      <c r="D265" s="8">
        <v>0</v>
      </c>
      <c r="E265">
        <v>1.08</v>
      </c>
      <c r="F265">
        <v>201</v>
      </c>
      <c r="G265" t="s">
        <v>946</v>
      </c>
      <c r="O265" t="s">
        <v>2654</v>
      </c>
      <c r="P265" t="s">
        <v>312</v>
      </c>
      <c r="Q265" t="s">
        <v>3206</v>
      </c>
      <c r="R265">
        <v>0</v>
      </c>
      <c r="S265">
        <v>0</v>
      </c>
      <c r="T265">
        <v>45.199112</v>
      </c>
      <c r="U265">
        <v>5.7110370000000001</v>
      </c>
      <c r="AD265" t="s">
        <v>2733</v>
      </c>
      <c r="AE265" t="s">
        <v>2737</v>
      </c>
    </row>
    <row r="266" spans="1:31" x14ac:dyDescent="0.3">
      <c r="A266" s="7">
        <v>46288</v>
      </c>
      <c r="B266" s="8">
        <v>0.16666666666666671</v>
      </c>
      <c r="C266" s="8">
        <v>0.22569444444444439</v>
      </c>
      <c r="D266" s="8">
        <v>0</v>
      </c>
      <c r="E266">
        <v>1.42</v>
      </c>
      <c r="F266">
        <v>54</v>
      </c>
      <c r="G266" t="s">
        <v>973</v>
      </c>
      <c r="O266" t="s">
        <v>2554</v>
      </c>
      <c r="P266" t="s">
        <v>143</v>
      </c>
      <c r="Q266" t="s">
        <v>143</v>
      </c>
      <c r="R266">
        <v>0</v>
      </c>
      <c r="S266">
        <v>0</v>
      </c>
      <c r="T266">
        <v>45.365471999999997</v>
      </c>
      <c r="U266">
        <v>5.587637</v>
      </c>
      <c r="AD266" t="s">
        <v>2733</v>
      </c>
      <c r="AE266" t="s">
        <v>2737</v>
      </c>
    </row>
    <row r="267" spans="1:31" x14ac:dyDescent="0.3">
      <c r="A267" s="7">
        <v>46288</v>
      </c>
      <c r="B267" s="8">
        <v>0.33333333333333331</v>
      </c>
      <c r="C267" s="8">
        <v>0.3611111111111111</v>
      </c>
      <c r="D267" s="8">
        <v>0</v>
      </c>
      <c r="E267">
        <v>0.67</v>
      </c>
      <c r="F267">
        <v>76</v>
      </c>
      <c r="G267" t="s">
        <v>863</v>
      </c>
      <c r="O267" t="s">
        <v>2636</v>
      </c>
      <c r="P267" t="s">
        <v>515</v>
      </c>
      <c r="Q267" t="s">
        <v>515</v>
      </c>
      <c r="R267">
        <v>0</v>
      </c>
      <c r="S267">
        <v>0</v>
      </c>
      <c r="T267">
        <v>45.19182</v>
      </c>
      <c r="U267">
        <v>5.7187340000000004</v>
      </c>
      <c r="AD267" t="s">
        <v>2733</v>
      </c>
      <c r="AE267" t="s">
        <v>2737</v>
      </c>
    </row>
    <row r="268" spans="1:31" x14ac:dyDescent="0.3">
      <c r="A268" s="7">
        <v>46288</v>
      </c>
      <c r="B268" s="8">
        <v>0.33333333333333331</v>
      </c>
      <c r="C268" s="8">
        <v>0.47222222222222221</v>
      </c>
      <c r="D268" s="8">
        <v>0</v>
      </c>
      <c r="E268">
        <v>3.33</v>
      </c>
      <c r="F268">
        <v>52</v>
      </c>
      <c r="G268" t="s">
        <v>847</v>
      </c>
      <c r="H268" s="8">
        <v>0.59513888888888888</v>
      </c>
      <c r="L268">
        <v>-14.28</v>
      </c>
      <c r="O268" t="s">
        <v>2007</v>
      </c>
      <c r="P268" t="s">
        <v>398</v>
      </c>
      <c r="Q268" t="s">
        <v>398</v>
      </c>
      <c r="R268">
        <v>0</v>
      </c>
      <c r="S268">
        <v>0</v>
      </c>
      <c r="T268">
        <v>45.164098000000003</v>
      </c>
      <c r="U268">
        <v>5.7531749999999997</v>
      </c>
      <c r="AD268" t="s">
        <v>2733</v>
      </c>
      <c r="AE268" t="s">
        <v>2737</v>
      </c>
    </row>
    <row r="269" spans="1:31" x14ac:dyDescent="0.3">
      <c r="A269" s="7">
        <v>46288</v>
      </c>
      <c r="B269" s="8">
        <v>0.33333333333333331</v>
      </c>
      <c r="C269" s="8">
        <v>0.41319444444444442</v>
      </c>
      <c r="D269" s="8">
        <v>0</v>
      </c>
      <c r="E269">
        <v>1.92</v>
      </c>
      <c r="F269">
        <v>15</v>
      </c>
      <c r="G269" t="s">
        <v>956</v>
      </c>
      <c r="O269" t="s">
        <v>1283</v>
      </c>
      <c r="P269" t="s">
        <v>251</v>
      </c>
      <c r="Q269" t="s">
        <v>251</v>
      </c>
      <c r="R269">
        <v>0</v>
      </c>
      <c r="S269">
        <v>0</v>
      </c>
      <c r="T269">
        <v>45.179178999999998</v>
      </c>
      <c r="U269">
        <v>5.742216</v>
      </c>
      <c r="AD269" t="s">
        <v>2733</v>
      </c>
      <c r="AE269" t="s">
        <v>2737</v>
      </c>
    </row>
    <row r="270" spans="1:31" x14ac:dyDescent="0.3">
      <c r="A270" s="7">
        <v>46288</v>
      </c>
      <c r="B270" s="8">
        <v>0.33333333333333331</v>
      </c>
      <c r="C270" s="8">
        <v>0.34722222222222221</v>
      </c>
      <c r="D270" s="8">
        <v>0</v>
      </c>
      <c r="E270">
        <v>0.33</v>
      </c>
      <c r="F270">
        <v>230</v>
      </c>
      <c r="G270" t="s">
        <v>974</v>
      </c>
      <c r="O270" t="s">
        <v>2486</v>
      </c>
      <c r="P270" t="s">
        <v>80</v>
      </c>
      <c r="Q270" t="s">
        <v>80</v>
      </c>
      <c r="R270">
        <v>0</v>
      </c>
      <c r="S270">
        <v>0</v>
      </c>
      <c r="T270">
        <v>45.188167999999997</v>
      </c>
      <c r="U270">
        <v>5.7248919999999996</v>
      </c>
      <c r="AD270" t="s">
        <v>2733</v>
      </c>
      <c r="AE270" t="s">
        <v>2737</v>
      </c>
    </row>
    <row r="271" spans="1:31" x14ac:dyDescent="0.3">
      <c r="A271" s="7">
        <v>46288</v>
      </c>
      <c r="B271" s="8">
        <v>0.33333333333333331</v>
      </c>
      <c r="C271" s="8">
        <v>0.38541666666666669</v>
      </c>
      <c r="D271" s="8">
        <v>0</v>
      </c>
      <c r="E271">
        <v>1.25</v>
      </c>
      <c r="F271">
        <v>74</v>
      </c>
      <c r="G271" t="s">
        <v>892</v>
      </c>
      <c r="O271" t="s">
        <v>1307</v>
      </c>
      <c r="P271" t="s">
        <v>576</v>
      </c>
      <c r="Q271" t="s">
        <v>576</v>
      </c>
      <c r="R271">
        <v>0</v>
      </c>
      <c r="S271">
        <v>0</v>
      </c>
      <c r="T271">
        <v>45.186883000000002</v>
      </c>
      <c r="U271">
        <v>5.7062249999999999</v>
      </c>
      <c r="AD271" t="s">
        <v>2733</v>
      </c>
      <c r="AE271" t="s">
        <v>2737</v>
      </c>
    </row>
    <row r="272" spans="1:31" x14ac:dyDescent="0.3">
      <c r="A272" s="7">
        <v>46288</v>
      </c>
      <c r="B272" s="8">
        <v>0.33333333333333331</v>
      </c>
      <c r="C272" s="8">
        <v>0.37847222222222221</v>
      </c>
      <c r="D272" s="8">
        <v>0</v>
      </c>
      <c r="E272">
        <v>1.08</v>
      </c>
      <c r="F272">
        <v>19</v>
      </c>
      <c r="G272" t="s">
        <v>982</v>
      </c>
      <c r="O272" t="s">
        <v>2335</v>
      </c>
      <c r="P272" t="s">
        <v>688</v>
      </c>
      <c r="Q272" t="s">
        <v>688</v>
      </c>
      <c r="R272">
        <v>0</v>
      </c>
      <c r="S272">
        <v>0</v>
      </c>
      <c r="T272">
        <v>45.080235999999999</v>
      </c>
      <c r="U272">
        <v>5.7363559999999998</v>
      </c>
      <c r="AD272" t="s">
        <v>2733</v>
      </c>
      <c r="AE272" t="s">
        <v>2737</v>
      </c>
    </row>
    <row r="273" spans="1:31" x14ac:dyDescent="0.3">
      <c r="A273" s="7">
        <v>46288</v>
      </c>
      <c r="B273" s="8">
        <v>0.33333333333333331</v>
      </c>
      <c r="C273" s="8">
        <v>0.34722222222222221</v>
      </c>
      <c r="D273" s="8">
        <v>0</v>
      </c>
      <c r="E273">
        <v>0.33</v>
      </c>
      <c r="F273">
        <v>16</v>
      </c>
      <c r="G273" t="s">
        <v>853</v>
      </c>
      <c r="O273" t="s">
        <v>3223</v>
      </c>
      <c r="P273" t="s">
        <v>381</v>
      </c>
      <c r="Q273" t="s">
        <v>381</v>
      </c>
      <c r="R273">
        <v>0</v>
      </c>
      <c r="S273">
        <v>0</v>
      </c>
      <c r="T273">
        <v>45.147682000000003</v>
      </c>
      <c r="U273">
        <v>5.7162199999999999</v>
      </c>
      <c r="AD273" t="s">
        <v>2733</v>
      </c>
      <c r="AE273" t="s">
        <v>2737</v>
      </c>
    </row>
    <row r="274" spans="1:31" x14ac:dyDescent="0.3">
      <c r="A274" s="7">
        <v>46288</v>
      </c>
      <c r="B274" s="8">
        <v>0.16666666666666671</v>
      </c>
      <c r="C274" s="8">
        <v>0.18055555555555561</v>
      </c>
      <c r="D274" s="8">
        <v>0</v>
      </c>
      <c r="E274">
        <v>0.33</v>
      </c>
      <c r="F274">
        <v>76</v>
      </c>
      <c r="G274" t="s">
        <v>965</v>
      </c>
      <c r="H274" s="8">
        <v>0.21944444444444439</v>
      </c>
      <c r="I274" s="8">
        <v>0.22013888888888891</v>
      </c>
      <c r="L274">
        <v>0.02</v>
      </c>
      <c r="M274">
        <v>0.02</v>
      </c>
      <c r="N274">
        <v>-0.32</v>
      </c>
      <c r="O274" t="s">
        <v>3498</v>
      </c>
      <c r="P274" t="s">
        <v>590</v>
      </c>
      <c r="Q274" t="s">
        <v>3499</v>
      </c>
      <c r="R274">
        <v>0</v>
      </c>
      <c r="S274">
        <v>0</v>
      </c>
      <c r="T274">
        <v>45.053021999999999</v>
      </c>
      <c r="U274">
        <v>5.6729060000000002</v>
      </c>
      <c r="AD274" t="s">
        <v>2733</v>
      </c>
      <c r="AE274" t="s">
        <v>2734</v>
      </c>
    </row>
    <row r="275" spans="1:31" x14ac:dyDescent="0.3">
      <c r="A275" s="7">
        <v>46288</v>
      </c>
      <c r="B275" s="8">
        <v>0.33333333333333331</v>
      </c>
      <c r="C275" s="8">
        <v>0.37847222222222221</v>
      </c>
      <c r="D275" s="8">
        <v>0</v>
      </c>
      <c r="E275">
        <v>1.08</v>
      </c>
      <c r="F275">
        <v>200</v>
      </c>
      <c r="G275" t="s">
        <v>949</v>
      </c>
      <c r="O275" t="s">
        <v>1119</v>
      </c>
      <c r="P275" t="s">
        <v>388</v>
      </c>
      <c r="Q275" t="s">
        <v>1120</v>
      </c>
      <c r="R275">
        <v>0</v>
      </c>
      <c r="S275">
        <v>0</v>
      </c>
      <c r="T275">
        <v>45.362188000000003</v>
      </c>
      <c r="U275">
        <v>5.5878930000000002</v>
      </c>
      <c r="AD275" t="s">
        <v>2733</v>
      </c>
      <c r="AE275" t="s">
        <v>2737</v>
      </c>
    </row>
    <row r="276" spans="1:31" x14ac:dyDescent="0.3">
      <c r="A276" s="7">
        <v>46288</v>
      </c>
      <c r="B276" s="8">
        <v>0.33333333333333331</v>
      </c>
      <c r="C276" s="8">
        <v>0.34722222222222221</v>
      </c>
      <c r="D276" s="8">
        <v>0</v>
      </c>
      <c r="E276">
        <v>0.33</v>
      </c>
      <c r="F276">
        <v>52</v>
      </c>
      <c r="G276" t="s">
        <v>847</v>
      </c>
      <c r="O276" t="s">
        <v>2599</v>
      </c>
      <c r="P276" t="s">
        <v>370</v>
      </c>
      <c r="Q276" t="s">
        <v>370</v>
      </c>
      <c r="R276">
        <v>0</v>
      </c>
      <c r="S276">
        <v>0</v>
      </c>
      <c r="T276">
        <v>45.187213</v>
      </c>
      <c r="U276">
        <v>5.7183970000000004</v>
      </c>
      <c r="AD276" t="s">
        <v>2733</v>
      </c>
      <c r="AE276" t="s">
        <v>2737</v>
      </c>
    </row>
    <row r="277" spans="1:31" x14ac:dyDescent="0.3">
      <c r="A277" s="7">
        <v>46288</v>
      </c>
      <c r="B277" s="8">
        <v>0.33333333333333331</v>
      </c>
      <c r="C277" s="8">
        <v>0.36458333333333331</v>
      </c>
      <c r="D277" s="8">
        <v>0</v>
      </c>
      <c r="E277">
        <v>0.75</v>
      </c>
      <c r="F277">
        <v>72</v>
      </c>
      <c r="G277" t="s">
        <v>978</v>
      </c>
      <c r="O277" t="s">
        <v>1058</v>
      </c>
      <c r="P277" t="s">
        <v>636</v>
      </c>
      <c r="Q277" t="s">
        <v>3655</v>
      </c>
      <c r="R277">
        <v>0</v>
      </c>
      <c r="S277">
        <v>0</v>
      </c>
      <c r="T277">
        <v>45.574862000000003</v>
      </c>
      <c r="U277">
        <v>5.9122279999999998</v>
      </c>
      <c r="AD277" t="s">
        <v>2733</v>
      </c>
      <c r="AE277" t="s">
        <v>2737</v>
      </c>
    </row>
    <row r="278" spans="1:31" x14ac:dyDescent="0.3">
      <c r="A278" s="7">
        <v>46288</v>
      </c>
      <c r="B278" s="8">
        <v>0.22222222222222221</v>
      </c>
      <c r="C278" s="8">
        <v>0.3576388888888889</v>
      </c>
      <c r="D278" s="8">
        <v>0</v>
      </c>
      <c r="E278">
        <v>3.25</v>
      </c>
      <c r="F278">
        <v>66</v>
      </c>
      <c r="G278" t="s">
        <v>900</v>
      </c>
      <c r="O278" t="s">
        <v>1581</v>
      </c>
      <c r="P278" t="s">
        <v>462</v>
      </c>
      <c r="Q278" t="s">
        <v>462</v>
      </c>
      <c r="R278">
        <v>0</v>
      </c>
      <c r="S278">
        <v>0</v>
      </c>
      <c r="T278">
        <v>45.250494000000003</v>
      </c>
      <c r="U278">
        <v>5.6624429999999997</v>
      </c>
      <c r="AD278" t="s">
        <v>2733</v>
      </c>
      <c r="AE278" t="s">
        <v>2737</v>
      </c>
    </row>
    <row r="279" spans="1:31" x14ac:dyDescent="0.3">
      <c r="A279" s="7">
        <v>46288</v>
      </c>
      <c r="B279" s="8">
        <v>0.33333333333333331</v>
      </c>
      <c r="C279" s="8">
        <v>0.34722222222222221</v>
      </c>
      <c r="D279" s="8">
        <v>0</v>
      </c>
      <c r="E279">
        <v>0.33</v>
      </c>
      <c r="F279">
        <v>201</v>
      </c>
      <c r="G279" t="s">
        <v>946</v>
      </c>
      <c r="O279" t="s">
        <v>1859</v>
      </c>
      <c r="P279" t="s">
        <v>538</v>
      </c>
      <c r="Q279" t="s">
        <v>1860</v>
      </c>
      <c r="R279">
        <v>0</v>
      </c>
      <c r="S279">
        <v>0</v>
      </c>
      <c r="T279">
        <v>45.202514999999998</v>
      </c>
      <c r="U279">
        <v>5.7046400000000004</v>
      </c>
      <c r="AD279" t="s">
        <v>2733</v>
      </c>
      <c r="AE279" t="s">
        <v>2737</v>
      </c>
    </row>
    <row r="280" spans="1:31" x14ac:dyDescent="0.3">
      <c r="A280" s="7">
        <v>46288</v>
      </c>
      <c r="B280" s="8">
        <v>0.33333333333333331</v>
      </c>
      <c r="C280" s="8">
        <v>0.37847222222222221</v>
      </c>
      <c r="D280" s="8">
        <v>0</v>
      </c>
      <c r="E280">
        <v>1.08</v>
      </c>
      <c r="F280">
        <v>302</v>
      </c>
      <c r="G280" t="s">
        <v>947</v>
      </c>
      <c r="O280" t="s">
        <v>1647</v>
      </c>
      <c r="P280" t="s">
        <v>579</v>
      </c>
      <c r="Q280" t="s">
        <v>1649</v>
      </c>
      <c r="R280">
        <v>0</v>
      </c>
      <c r="S280">
        <v>0</v>
      </c>
      <c r="T280">
        <v>45.366652999999999</v>
      </c>
      <c r="U280">
        <v>5.5856519999999996</v>
      </c>
      <c r="AD280" t="s">
        <v>2733</v>
      </c>
      <c r="AE280" t="s">
        <v>2737</v>
      </c>
    </row>
    <row r="281" spans="1:31" x14ac:dyDescent="0.3">
      <c r="A281" s="7">
        <v>46288</v>
      </c>
      <c r="B281" s="8">
        <v>0.33333333333333331</v>
      </c>
      <c r="C281" s="8">
        <v>0.34722222222222221</v>
      </c>
      <c r="D281" s="8">
        <v>0</v>
      </c>
      <c r="E281">
        <v>0.33</v>
      </c>
      <c r="F281">
        <v>73</v>
      </c>
      <c r="G281" t="s">
        <v>876</v>
      </c>
      <c r="O281" t="s">
        <v>1883</v>
      </c>
      <c r="P281" t="s">
        <v>322</v>
      </c>
      <c r="Q281" t="s">
        <v>1885</v>
      </c>
      <c r="R281">
        <v>0</v>
      </c>
      <c r="S281">
        <v>0</v>
      </c>
      <c r="T281">
        <v>45.211889999999997</v>
      </c>
      <c r="U281">
        <v>5.6499290000000002</v>
      </c>
      <c r="AD281" t="s">
        <v>2733</v>
      </c>
      <c r="AE281" t="s">
        <v>2737</v>
      </c>
    </row>
    <row r="282" spans="1:31" x14ac:dyDescent="0.3">
      <c r="A282" s="7">
        <v>46288</v>
      </c>
      <c r="B282" s="8">
        <v>0.33333333333333331</v>
      </c>
      <c r="C282" s="8">
        <v>0.34722222222222221</v>
      </c>
      <c r="D282" s="8">
        <v>0</v>
      </c>
      <c r="E282">
        <v>0.33</v>
      </c>
      <c r="F282">
        <v>76</v>
      </c>
      <c r="G282" t="s">
        <v>965</v>
      </c>
      <c r="H282" s="8">
        <v>0.19444444444444439</v>
      </c>
      <c r="I282" s="8">
        <v>0.19444444444444439</v>
      </c>
      <c r="O282" t="s">
        <v>2287</v>
      </c>
      <c r="P282" t="s">
        <v>585</v>
      </c>
      <c r="Q282" t="s">
        <v>585</v>
      </c>
      <c r="R282">
        <v>0</v>
      </c>
      <c r="S282">
        <v>0</v>
      </c>
      <c r="T282">
        <v>45.146318999999998</v>
      </c>
      <c r="U282">
        <v>5.7044100000000002</v>
      </c>
      <c r="AD282" t="s">
        <v>2733</v>
      </c>
      <c r="AE282" t="s">
        <v>2737</v>
      </c>
    </row>
    <row r="283" spans="1:31" x14ac:dyDescent="0.3">
      <c r="A283" s="7">
        <v>46288</v>
      </c>
      <c r="B283" s="8">
        <v>0.37847222222222221</v>
      </c>
      <c r="C283" s="8">
        <v>0.3923611111111111</v>
      </c>
      <c r="D283" s="8">
        <v>0</v>
      </c>
      <c r="E283">
        <v>0.33</v>
      </c>
      <c r="F283">
        <v>23</v>
      </c>
      <c r="G283" t="s">
        <v>957</v>
      </c>
      <c r="O283" t="s">
        <v>3656</v>
      </c>
      <c r="P283" t="s">
        <v>242</v>
      </c>
      <c r="Q283" t="s">
        <v>3657</v>
      </c>
      <c r="R283">
        <v>0</v>
      </c>
      <c r="S283">
        <v>0</v>
      </c>
      <c r="T283">
        <v>45.199171999999997</v>
      </c>
      <c r="U283">
        <v>5.7368750000000004</v>
      </c>
      <c r="AD283" t="s">
        <v>2733</v>
      </c>
      <c r="AE283" t="s">
        <v>2877</v>
      </c>
    </row>
    <row r="284" spans="1:31" x14ac:dyDescent="0.3">
      <c r="A284" s="7">
        <v>46288</v>
      </c>
      <c r="B284" s="8">
        <v>0.16666666666666671</v>
      </c>
      <c r="C284" s="8">
        <v>0.18055555555555561</v>
      </c>
      <c r="D284" s="8">
        <v>0</v>
      </c>
      <c r="E284">
        <v>0.33</v>
      </c>
      <c r="F284">
        <v>72</v>
      </c>
      <c r="G284" t="s">
        <v>978</v>
      </c>
      <c r="O284" t="s">
        <v>3240</v>
      </c>
      <c r="P284" t="s">
        <v>410</v>
      </c>
      <c r="Q284" t="s">
        <v>3241</v>
      </c>
      <c r="R284">
        <v>0</v>
      </c>
      <c r="S284">
        <v>0</v>
      </c>
      <c r="T284">
        <v>45.565835999999997</v>
      </c>
      <c r="U284">
        <v>5.8936609999999998</v>
      </c>
      <c r="AD284" t="s">
        <v>2733</v>
      </c>
      <c r="AE284" t="s">
        <v>2734</v>
      </c>
    </row>
    <row r="285" spans="1:31" x14ac:dyDescent="0.3">
      <c r="A285" s="7">
        <v>46288</v>
      </c>
      <c r="B285" s="8">
        <v>0.29166666666666669</v>
      </c>
      <c r="C285" s="8">
        <v>0.2986111111111111</v>
      </c>
      <c r="D285" s="8">
        <v>0</v>
      </c>
      <c r="E285">
        <v>0.17</v>
      </c>
      <c r="F285">
        <v>78</v>
      </c>
      <c r="G285" t="s">
        <v>977</v>
      </c>
      <c r="H285" s="8">
        <v>0.42430555555555549</v>
      </c>
      <c r="I285" s="8">
        <v>0.42499999999999999</v>
      </c>
      <c r="L285">
        <v>0.02</v>
      </c>
      <c r="M285">
        <v>0.02</v>
      </c>
      <c r="N285">
        <v>-0.15</v>
      </c>
      <c r="O285" t="s">
        <v>3610</v>
      </c>
      <c r="P285" t="s">
        <v>362</v>
      </c>
      <c r="Q285" t="s">
        <v>3611</v>
      </c>
      <c r="R285">
        <v>0</v>
      </c>
      <c r="S285">
        <v>0</v>
      </c>
      <c r="T285">
        <v>45.362712999999999</v>
      </c>
      <c r="U285">
        <v>5.5913490000000001</v>
      </c>
      <c r="AD285" t="s">
        <v>2733</v>
      </c>
      <c r="AE285" t="s">
        <v>2734</v>
      </c>
    </row>
    <row r="286" spans="1:31" x14ac:dyDescent="0.3">
      <c r="A286" s="7">
        <v>46288</v>
      </c>
      <c r="B286" s="8">
        <v>0.33333333333333331</v>
      </c>
      <c r="C286" s="8">
        <v>0.34722222222222221</v>
      </c>
      <c r="D286" s="8">
        <v>0</v>
      </c>
      <c r="E286">
        <v>0.33</v>
      </c>
      <c r="F286">
        <v>33</v>
      </c>
      <c r="G286" t="s">
        <v>3006</v>
      </c>
      <c r="O286" t="s">
        <v>2220</v>
      </c>
      <c r="P286" t="s">
        <v>749</v>
      </c>
      <c r="Q286" t="s">
        <v>2223</v>
      </c>
      <c r="R286">
        <v>0</v>
      </c>
      <c r="S286">
        <v>0</v>
      </c>
      <c r="T286">
        <v>45.141494000000002</v>
      </c>
      <c r="U286">
        <v>5.8285429999999998</v>
      </c>
      <c r="AD286" t="s">
        <v>2733</v>
      </c>
      <c r="AE286" t="s">
        <v>2737</v>
      </c>
    </row>
    <row r="287" spans="1:31" x14ac:dyDescent="0.3">
      <c r="A287" s="7">
        <v>46288</v>
      </c>
      <c r="B287" s="8">
        <v>0.33333333333333331</v>
      </c>
      <c r="C287" s="8">
        <v>0.34722222222222221</v>
      </c>
      <c r="D287" s="8">
        <v>0</v>
      </c>
      <c r="E287">
        <v>0.33</v>
      </c>
      <c r="F287">
        <v>73</v>
      </c>
      <c r="G287" t="s">
        <v>876</v>
      </c>
      <c r="O287" t="s">
        <v>1897</v>
      </c>
      <c r="P287" t="s">
        <v>321</v>
      </c>
      <c r="Q287" t="s">
        <v>1899</v>
      </c>
      <c r="R287">
        <v>0</v>
      </c>
      <c r="S287">
        <v>0</v>
      </c>
      <c r="T287">
        <v>45.211889999999997</v>
      </c>
      <c r="U287">
        <v>5.6499290000000002</v>
      </c>
      <c r="AD287" t="s">
        <v>2733</v>
      </c>
      <c r="AE287" t="s">
        <v>2737</v>
      </c>
    </row>
    <row r="288" spans="1:31" x14ac:dyDescent="0.3">
      <c r="A288" s="7">
        <v>46288</v>
      </c>
      <c r="B288" s="8">
        <v>0.16666666666666671</v>
      </c>
      <c r="C288" s="8">
        <v>0.1736111111111111</v>
      </c>
      <c r="D288" s="8">
        <v>0</v>
      </c>
      <c r="E288">
        <v>0.17</v>
      </c>
      <c r="F288">
        <v>72</v>
      </c>
      <c r="G288" t="s">
        <v>978</v>
      </c>
      <c r="O288" t="s">
        <v>3233</v>
      </c>
      <c r="P288" t="s">
        <v>604</v>
      </c>
      <c r="Q288" t="s">
        <v>3234</v>
      </c>
      <c r="R288">
        <v>0</v>
      </c>
      <c r="S288">
        <v>0</v>
      </c>
      <c r="T288">
        <v>45.570290999999997</v>
      </c>
      <c r="U288">
        <v>5.9184279999999996</v>
      </c>
      <c r="AD288" t="s">
        <v>2733</v>
      </c>
      <c r="AE288" t="s">
        <v>2734</v>
      </c>
    </row>
    <row r="289" spans="1:31" x14ac:dyDescent="0.3">
      <c r="A289" s="7">
        <v>46288</v>
      </c>
      <c r="B289" s="8">
        <v>0.33333333333333331</v>
      </c>
      <c r="C289" s="8">
        <v>0.35416666666666669</v>
      </c>
      <c r="D289" s="8">
        <v>0</v>
      </c>
      <c r="E289">
        <v>0.5</v>
      </c>
      <c r="F289">
        <v>210</v>
      </c>
      <c r="G289" t="s">
        <v>905</v>
      </c>
      <c r="O289" t="s">
        <v>1478</v>
      </c>
      <c r="P289" t="s">
        <v>212</v>
      </c>
      <c r="Q289" t="s">
        <v>3237</v>
      </c>
      <c r="R289">
        <v>0</v>
      </c>
      <c r="S289">
        <v>0</v>
      </c>
      <c r="T289">
        <v>45.188997000000001</v>
      </c>
      <c r="U289">
        <v>5.7185949999999997</v>
      </c>
      <c r="AD289" t="s">
        <v>2733</v>
      </c>
      <c r="AE289" t="s">
        <v>2737</v>
      </c>
    </row>
    <row r="290" spans="1:31" x14ac:dyDescent="0.3">
      <c r="A290" s="7">
        <v>46288</v>
      </c>
      <c r="B290" s="8">
        <v>0.16666666666666671</v>
      </c>
      <c r="C290" s="8">
        <v>0.18055555555555561</v>
      </c>
      <c r="D290" s="8">
        <v>0</v>
      </c>
      <c r="E290">
        <v>0.33</v>
      </c>
      <c r="F290">
        <v>22</v>
      </c>
      <c r="G290" t="s">
        <v>979</v>
      </c>
      <c r="O290" t="s">
        <v>3076</v>
      </c>
      <c r="P290" t="s">
        <v>291</v>
      </c>
      <c r="Q290" t="s">
        <v>3077</v>
      </c>
      <c r="R290">
        <v>0</v>
      </c>
      <c r="S290">
        <v>0</v>
      </c>
      <c r="T290">
        <v>45.150571999999997</v>
      </c>
      <c r="U290">
        <v>5.7256600000000004</v>
      </c>
      <c r="AD290" t="s">
        <v>2733</v>
      </c>
      <c r="AE290" t="s">
        <v>2734</v>
      </c>
    </row>
    <row r="291" spans="1:31" x14ac:dyDescent="0.3">
      <c r="A291" s="7">
        <v>46288</v>
      </c>
      <c r="B291" s="8">
        <v>0.33333333333333331</v>
      </c>
      <c r="C291" s="8">
        <v>0.37847222222222221</v>
      </c>
      <c r="D291" s="8">
        <v>0</v>
      </c>
      <c r="E291">
        <v>1.08</v>
      </c>
      <c r="F291">
        <v>49</v>
      </c>
      <c r="G291" t="s">
        <v>944</v>
      </c>
      <c r="O291" t="s">
        <v>1840</v>
      </c>
      <c r="P291" t="s">
        <v>406</v>
      </c>
      <c r="Q291" t="s">
        <v>406</v>
      </c>
      <c r="R291">
        <v>0</v>
      </c>
      <c r="S291">
        <v>0</v>
      </c>
      <c r="T291">
        <v>45.174978000000003</v>
      </c>
      <c r="U291">
        <v>5.7372079999999999</v>
      </c>
      <c r="AD291" t="s">
        <v>2733</v>
      </c>
      <c r="AE291" t="s">
        <v>2737</v>
      </c>
    </row>
    <row r="292" spans="1:31" x14ac:dyDescent="0.3">
      <c r="A292" s="7">
        <v>46288</v>
      </c>
      <c r="B292" s="8">
        <v>0.29166666666666669</v>
      </c>
      <c r="C292" s="8">
        <v>0.30208333333333331</v>
      </c>
      <c r="D292" s="8">
        <v>0</v>
      </c>
      <c r="E292">
        <v>0.25</v>
      </c>
      <c r="F292">
        <v>73</v>
      </c>
      <c r="G292" t="s">
        <v>876</v>
      </c>
      <c r="O292" t="s">
        <v>875</v>
      </c>
      <c r="P292" t="s">
        <v>827</v>
      </c>
      <c r="Q292" t="s">
        <v>3628</v>
      </c>
      <c r="R292">
        <v>0</v>
      </c>
      <c r="S292">
        <v>0</v>
      </c>
      <c r="T292">
        <v>45.211889999999997</v>
      </c>
      <c r="U292">
        <v>5.6499290000000002</v>
      </c>
      <c r="AD292" t="s">
        <v>2733</v>
      </c>
      <c r="AE292" t="s">
        <v>2734</v>
      </c>
    </row>
    <row r="293" spans="1:31" x14ac:dyDescent="0.3">
      <c r="A293" s="7">
        <v>46288</v>
      </c>
      <c r="B293" s="8">
        <v>0.33333333333333331</v>
      </c>
      <c r="C293" s="8">
        <v>0.3611111111111111</v>
      </c>
      <c r="D293" s="8">
        <v>0</v>
      </c>
      <c r="E293">
        <v>0.67</v>
      </c>
      <c r="F293">
        <v>61</v>
      </c>
      <c r="G293" t="s">
        <v>886</v>
      </c>
      <c r="O293" t="s">
        <v>1927</v>
      </c>
      <c r="P293" t="s">
        <v>684</v>
      </c>
      <c r="Q293" t="s">
        <v>1929</v>
      </c>
      <c r="R293">
        <v>0</v>
      </c>
      <c r="S293">
        <v>0</v>
      </c>
      <c r="T293">
        <v>45.189571999999998</v>
      </c>
      <c r="U293">
        <v>5.7128589999999999</v>
      </c>
      <c r="AD293" t="s">
        <v>2733</v>
      </c>
      <c r="AE293" t="s">
        <v>2737</v>
      </c>
    </row>
    <row r="294" spans="1:31" x14ac:dyDescent="0.3">
      <c r="A294" s="7">
        <v>46288</v>
      </c>
      <c r="B294" s="8">
        <v>0.33333333333333331</v>
      </c>
      <c r="C294" s="8">
        <v>0.37847222222222221</v>
      </c>
      <c r="D294" s="8">
        <v>0</v>
      </c>
      <c r="E294">
        <v>1.08</v>
      </c>
      <c r="F294">
        <v>85</v>
      </c>
      <c r="G294" t="s">
        <v>866</v>
      </c>
      <c r="H294" s="8">
        <v>0.43888888888888888</v>
      </c>
      <c r="I294" s="8">
        <v>0.47916666666666669</v>
      </c>
      <c r="L294">
        <v>0.97</v>
      </c>
      <c r="M294">
        <v>0.97</v>
      </c>
      <c r="N294">
        <v>-0.12</v>
      </c>
      <c r="O294" t="s">
        <v>1979</v>
      </c>
      <c r="P294" t="s">
        <v>504</v>
      </c>
      <c r="Q294" t="s">
        <v>504</v>
      </c>
      <c r="R294">
        <v>0</v>
      </c>
      <c r="S294">
        <v>0</v>
      </c>
      <c r="T294">
        <v>45.237414999999999</v>
      </c>
      <c r="U294">
        <v>5.8513719999999996</v>
      </c>
      <c r="AD294" t="s">
        <v>2733</v>
      </c>
      <c r="AE294" t="s">
        <v>2737</v>
      </c>
    </row>
    <row r="295" spans="1:31" x14ac:dyDescent="0.3">
      <c r="A295" s="7">
        <v>46288</v>
      </c>
      <c r="B295" s="8">
        <v>0.33333333333333331</v>
      </c>
      <c r="C295" s="8">
        <v>0.34722222222222221</v>
      </c>
      <c r="D295" s="8">
        <v>0</v>
      </c>
      <c r="E295">
        <v>0.33</v>
      </c>
      <c r="F295">
        <v>85</v>
      </c>
      <c r="G295" t="s">
        <v>866</v>
      </c>
      <c r="H295" s="8">
        <v>0.35138888888888892</v>
      </c>
      <c r="I295" s="8">
        <v>0.36944444444444452</v>
      </c>
      <c r="L295">
        <v>0.43</v>
      </c>
      <c r="M295">
        <v>0.43</v>
      </c>
      <c r="N295">
        <v>0.1</v>
      </c>
      <c r="O295" t="s">
        <v>1231</v>
      </c>
      <c r="P295" t="s">
        <v>451</v>
      </c>
      <c r="Q295" t="s">
        <v>451</v>
      </c>
      <c r="R295">
        <v>0</v>
      </c>
      <c r="S295">
        <v>0</v>
      </c>
      <c r="T295">
        <v>45.207687999999997</v>
      </c>
      <c r="U295">
        <v>5.763395</v>
      </c>
      <c r="AD295" t="s">
        <v>2733</v>
      </c>
      <c r="AE295" t="s">
        <v>2737</v>
      </c>
    </row>
    <row r="296" spans="1:31" x14ac:dyDescent="0.3">
      <c r="A296" s="7">
        <v>46288</v>
      </c>
      <c r="B296" s="8">
        <v>0.29166666666666669</v>
      </c>
      <c r="C296" s="8">
        <v>0.2986111111111111</v>
      </c>
      <c r="D296" s="8">
        <v>0</v>
      </c>
      <c r="E296">
        <v>0.17</v>
      </c>
      <c r="F296">
        <v>72</v>
      </c>
      <c r="G296" t="s">
        <v>978</v>
      </c>
      <c r="O296" t="s">
        <v>3233</v>
      </c>
      <c r="P296" t="s">
        <v>604</v>
      </c>
      <c r="Q296" t="s">
        <v>3234</v>
      </c>
      <c r="R296">
        <v>0</v>
      </c>
      <c r="S296">
        <v>0</v>
      </c>
      <c r="T296">
        <v>45.570290999999997</v>
      </c>
      <c r="U296">
        <v>5.9184279999999996</v>
      </c>
      <c r="AD296" t="s">
        <v>2733</v>
      </c>
      <c r="AE296" t="s">
        <v>2734</v>
      </c>
    </row>
    <row r="297" spans="1:31" x14ac:dyDescent="0.3">
      <c r="A297" s="7">
        <v>46288</v>
      </c>
      <c r="B297" s="8">
        <v>0.16666666666666671</v>
      </c>
      <c r="C297" s="8">
        <v>0.22569444444444439</v>
      </c>
      <c r="D297" s="8">
        <v>0</v>
      </c>
      <c r="E297">
        <v>1.42</v>
      </c>
      <c r="F297">
        <v>103</v>
      </c>
      <c r="G297" t="s">
        <v>962</v>
      </c>
      <c r="H297" s="8">
        <v>0.31874999999999998</v>
      </c>
      <c r="I297" s="8">
        <v>0.40208333333333329</v>
      </c>
      <c r="L297">
        <v>2</v>
      </c>
      <c r="M297">
        <v>2</v>
      </c>
      <c r="N297">
        <v>0.57999999999999996</v>
      </c>
      <c r="O297" t="s">
        <v>1794</v>
      </c>
      <c r="P297" t="s">
        <v>681</v>
      </c>
      <c r="Q297" t="s">
        <v>3405</v>
      </c>
      <c r="R297">
        <v>0</v>
      </c>
      <c r="S297">
        <v>0</v>
      </c>
      <c r="T297">
        <v>45.373235000000001</v>
      </c>
      <c r="U297">
        <v>5.5791789999999999</v>
      </c>
      <c r="AD297" t="s">
        <v>2733</v>
      </c>
      <c r="AE297" t="s">
        <v>2737</v>
      </c>
    </row>
    <row r="298" spans="1:31" x14ac:dyDescent="0.3">
      <c r="A298" s="7">
        <v>46288</v>
      </c>
      <c r="B298" s="8">
        <v>0.2361111111111111</v>
      </c>
      <c r="C298" s="8">
        <v>0.24652777777777779</v>
      </c>
      <c r="D298" s="8">
        <v>0</v>
      </c>
      <c r="E298">
        <v>0.25</v>
      </c>
      <c r="F298">
        <v>54</v>
      </c>
      <c r="G298" t="s">
        <v>973</v>
      </c>
      <c r="O298" t="s">
        <v>2285</v>
      </c>
      <c r="P298" t="s">
        <v>725</v>
      </c>
      <c r="Q298" t="s">
        <v>725</v>
      </c>
      <c r="R298">
        <v>0</v>
      </c>
      <c r="S298">
        <v>0</v>
      </c>
      <c r="T298">
        <v>45.364230999999997</v>
      </c>
      <c r="U298">
        <v>5.596381</v>
      </c>
      <c r="AD298" t="s">
        <v>2733</v>
      </c>
      <c r="AE298" t="s">
        <v>2737</v>
      </c>
    </row>
    <row r="299" spans="1:31" x14ac:dyDescent="0.3">
      <c r="A299" s="7">
        <v>46288</v>
      </c>
      <c r="B299" s="8">
        <v>0.33333333333333331</v>
      </c>
      <c r="C299" s="8">
        <v>0.34722222222222221</v>
      </c>
      <c r="D299" s="8">
        <v>0</v>
      </c>
      <c r="E299">
        <v>0.33</v>
      </c>
      <c r="F299">
        <v>61</v>
      </c>
      <c r="G299" t="s">
        <v>886</v>
      </c>
      <c r="O299" t="s">
        <v>2352</v>
      </c>
      <c r="P299" t="s">
        <v>158</v>
      </c>
      <c r="Q299" t="s">
        <v>158</v>
      </c>
      <c r="R299">
        <v>0</v>
      </c>
      <c r="S299">
        <v>0</v>
      </c>
      <c r="T299">
        <v>45.179771000000002</v>
      </c>
      <c r="U299">
        <v>5.7104290000000004</v>
      </c>
      <c r="AD299" t="s">
        <v>2733</v>
      </c>
      <c r="AE299" t="s">
        <v>2737</v>
      </c>
    </row>
    <row r="300" spans="1:31" x14ac:dyDescent="0.3">
      <c r="A300" s="7">
        <v>46288</v>
      </c>
      <c r="B300" s="8">
        <v>0.33333333333333331</v>
      </c>
      <c r="C300" s="8">
        <v>0.43402777777777779</v>
      </c>
      <c r="D300" s="8">
        <v>0</v>
      </c>
      <c r="E300">
        <v>2.42</v>
      </c>
      <c r="F300">
        <v>44</v>
      </c>
      <c r="G300" t="s">
        <v>865</v>
      </c>
      <c r="O300" t="s">
        <v>1137</v>
      </c>
      <c r="P300" t="s">
        <v>331</v>
      </c>
      <c r="Q300" t="s">
        <v>3268</v>
      </c>
      <c r="R300">
        <v>0</v>
      </c>
      <c r="S300">
        <v>0</v>
      </c>
      <c r="T300">
        <v>46.203426999999998</v>
      </c>
      <c r="U300">
        <v>-1.3673979999999999</v>
      </c>
      <c r="AD300" t="s">
        <v>2733</v>
      </c>
      <c r="AE300" t="s">
        <v>2737</v>
      </c>
    </row>
    <row r="301" spans="1:31" x14ac:dyDescent="0.3">
      <c r="A301" s="7">
        <v>46288</v>
      </c>
      <c r="B301" s="8">
        <v>0.38194444444444442</v>
      </c>
      <c r="C301" s="8">
        <v>0.3923611111111111</v>
      </c>
      <c r="D301" s="8">
        <v>0</v>
      </c>
      <c r="E301">
        <v>0.25</v>
      </c>
      <c r="F301">
        <v>65</v>
      </c>
      <c r="G301" t="s">
        <v>870</v>
      </c>
      <c r="H301" s="8">
        <v>0.40972222222222221</v>
      </c>
      <c r="I301" s="8">
        <v>0.42638888888888887</v>
      </c>
      <c r="L301">
        <v>0.4</v>
      </c>
      <c r="M301">
        <v>0.4</v>
      </c>
      <c r="N301">
        <v>0.15</v>
      </c>
      <c r="O301" t="s">
        <v>1594</v>
      </c>
      <c r="P301" t="s">
        <v>366</v>
      </c>
      <c r="Q301" t="s">
        <v>3088</v>
      </c>
      <c r="R301">
        <v>0</v>
      </c>
      <c r="S301">
        <v>0</v>
      </c>
      <c r="T301">
        <v>45.181280000000001</v>
      </c>
      <c r="U301">
        <v>5.6889940000000001</v>
      </c>
      <c r="AD301" t="s">
        <v>2733</v>
      </c>
      <c r="AE301" t="s">
        <v>2737</v>
      </c>
    </row>
    <row r="302" spans="1:31" x14ac:dyDescent="0.3">
      <c r="A302" s="7">
        <v>46288</v>
      </c>
      <c r="B302" s="8">
        <v>0.33333333333333331</v>
      </c>
      <c r="C302" s="8">
        <v>0.35416666666666669</v>
      </c>
      <c r="D302" s="8">
        <v>0</v>
      </c>
      <c r="E302">
        <v>0.5</v>
      </c>
      <c r="F302">
        <v>210</v>
      </c>
      <c r="G302" t="s">
        <v>905</v>
      </c>
      <c r="O302" t="s">
        <v>1530</v>
      </c>
      <c r="P302" t="s">
        <v>222</v>
      </c>
      <c r="Q302" t="s">
        <v>222</v>
      </c>
      <c r="R302">
        <v>0</v>
      </c>
      <c r="S302">
        <v>0</v>
      </c>
      <c r="T302">
        <v>45.189441000000002</v>
      </c>
      <c r="U302">
        <v>5.7262389999999996</v>
      </c>
      <c r="AD302" t="s">
        <v>2733</v>
      </c>
      <c r="AE302" t="s">
        <v>2737</v>
      </c>
    </row>
    <row r="303" spans="1:31" x14ac:dyDescent="0.3">
      <c r="A303" s="7">
        <v>46288</v>
      </c>
      <c r="B303" s="8">
        <v>0.33333333333333331</v>
      </c>
      <c r="C303" s="8">
        <v>0.37847222222222221</v>
      </c>
      <c r="D303" s="8">
        <v>0</v>
      </c>
      <c r="E303">
        <v>1.08</v>
      </c>
      <c r="F303">
        <v>29</v>
      </c>
      <c r="G303" t="s">
        <v>859</v>
      </c>
      <c r="O303" t="s">
        <v>1995</v>
      </c>
      <c r="P303" t="s">
        <v>396</v>
      </c>
      <c r="Q303" t="s">
        <v>396</v>
      </c>
      <c r="R303">
        <v>0</v>
      </c>
      <c r="S303">
        <v>0</v>
      </c>
      <c r="T303">
        <v>45.189906999999998</v>
      </c>
      <c r="U303">
        <v>5.7160770000000003</v>
      </c>
      <c r="AD303" t="s">
        <v>2733</v>
      </c>
      <c r="AE303" t="s">
        <v>2737</v>
      </c>
    </row>
    <row r="304" spans="1:31" x14ac:dyDescent="0.3">
      <c r="A304" s="7">
        <v>46288</v>
      </c>
      <c r="B304" s="8">
        <v>0.33333333333333331</v>
      </c>
      <c r="C304" s="8">
        <v>0.34722222222222221</v>
      </c>
      <c r="D304" s="8">
        <v>0</v>
      </c>
      <c r="E304">
        <v>0.33</v>
      </c>
      <c r="F304">
        <v>40</v>
      </c>
      <c r="G304" t="s">
        <v>960</v>
      </c>
      <c r="O304" t="s">
        <v>1322</v>
      </c>
      <c r="P304" t="s">
        <v>654</v>
      </c>
      <c r="Q304" t="s">
        <v>654</v>
      </c>
      <c r="R304">
        <v>0</v>
      </c>
      <c r="S304">
        <v>0</v>
      </c>
      <c r="T304">
        <v>45.218727999999999</v>
      </c>
      <c r="U304">
        <v>5.6931099999999999</v>
      </c>
      <c r="AD304" t="s">
        <v>2733</v>
      </c>
      <c r="AE304" t="s">
        <v>2737</v>
      </c>
    </row>
    <row r="305" spans="1:31" x14ac:dyDescent="0.3">
      <c r="A305" s="7">
        <v>46288</v>
      </c>
      <c r="B305" s="8">
        <v>0.33333333333333331</v>
      </c>
      <c r="C305" s="8">
        <v>0.34722222222222221</v>
      </c>
      <c r="D305" s="8">
        <v>0</v>
      </c>
      <c r="E305">
        <v>0.33</v>
      </c>
      <c r="F305">
        <v>20</v>
      </c>
      <c r="G305" t="s">
        <v>950</v>
      </c>
      <c r="O305" t="s">
        <v>2514</v>
      </c>
      <c r="P305" t="s">
        <v>123</v>
      </c>
      <c r="Q305" t="s">
        <v>123</v>
      </c>
      <c r="R305">
        <v>0</v>
      </c>
      <c r="S305">
        <v>0</v>
      </c>
      <c r="T305">
        <v>45.189670999999997</v>
      </c>
      <c r="U305">
        <v>5.7243469999999999</v>
      </c>
      <c r="AD305" t="s">
        <v>2733</v>
      </c>
      <c r="AE305" t="s">
        <v>2737</v>
      </c>
    </row>
    <row r="306" spans="1:31" x14ac:dyDescent="0.3">
      <c r="A306" s="7">
        <v>46288</v>
      </c>
      <c r="B306" s="8">
        <v>0.34722222222222221</v>
      </c>
      <c r="C306" s="8">
        <v>0.3611111111111111</v>
      </c>
      <c r="D306" s="8">
        <v>0</v>
      </c>
      <c r="E306">
        <v>0.33</v>
      </c>
      <c r="F306">
        <v>74</v>
      </c>
      <c r="G306" t="s">
        <v>892</v>
      </c>
      <c r="O306" t="s">
        <v>3658</v>
      </c>
      <c r="P306" t="s">
        <v>332</v>
      </c>
      <c r="Q306" t="s">
        <v>3659</v>
      </c>
      <c r="R306">
        <v>0</v>
      </c>
      <c r="S306">
        <v>0</v>
      </c>
      <c r="T306">
        <v>45.182187999999996</v>
      </c>
      <c r="U306">
        <v>5.7211590000000001</v>
      </c>
      <c r="AD306" t="s">
        <v>2733</v>
      </c>
      <c r="AE306" t="s">
        <v>2877</v>
      </c>
    </row>
    <row r="307" spans="1:31" x14ac:dyDescent="0.3">
      <c r="A307" s="7">
        <v>46288</v>
      </c>
      <c r="B307" s="8">
        <v>0.33333333333333331</v>
      </c>
      <c r="C307" s="8">
        <v>0.34722222222222221</v>
      </c>
      <c r="D307" s="8">
        <v>0</v>
      </c>
      <c r="E307">
        <v>0.33</v>
      </c>
      <c r="F307">
        <v>210</v>
      </c>
      <c r="G307" t="s">
        <v>905</v>
      </c>
      <c r="Q307" t="s">
        <v>95</v>
      </c>
      <c r="R307">
        <v>0</v>
      </c>
      <c r="S307">
        <v>0</v>
      </c>
      <c r="T307">
        <v>45.147320000000001</v>
      </c>
      <c r="U307">
        <v>5.7529560000000002</v>
      </c>
    </row>
    <row r="308" spans="1:31" x14ac:dyDescent="0.3">
      <c r="A308" s="7">
        <v>46288</v>
      </c>
      <c r="B308" s="8">
        <v>0.33333333333333331</v>
      </c>
      <c r="C308" s="8">
        <v>0.35416666666666669</v>
      </c>
      <c r="D308" s="8">
        <v>0</v>
      </c>
      <c r="E308">
        <v>0.5</v>
      </c>
      <c r="F308">
        <v>44</v>
      </c>
      <c r="G308" t="s">
        <v>865</v>
      </c>
      <c r="O308" t="s">
        <v>1072</v>
      </c>
      <c r="P308" t="s">
        <v>99</v>
      </c>
      <c r="Q308" t="s">
        <v>3286</v>
      </c>
      <c r="R308">
        <v>0</v>
      </c>
      <c r="S308">
        <v>0</v>
      </c>
      <c r="T308">
        <v>45.188929999999999</v>
      </c>
      <c r="U308">
        <v>5.7123470000000003</v>
      </c>
      <c r="AD308" t="s">
        <v>2733</v>
      </c>
      <c r="AE308" t="s">
        <v>2737</v>
      </c>
    </row>
    <row r="309" spans="1:31" x14ac:dyDescent="0.3">
      <c r="A309" s="7">
        <v>46288</v>
      </c>
      <c r="B309" s="8">
        <v>0.33333333333333331</v>
      </c>
      <c r="C309" s="8">
        <v>0.35416666666666669</v>
      </c>
      <c r="D309" s="8">
        <v>0</v>
      </c>
      <c r="E309">
        <v>0.5</v>
      </c>
      <c r="F309">
        <v>49</v>
      </c>
      <c r="G309" t="s">
        <v>944</v>
      </c>
      <c r="O309" t="s">
        <v>1673</v>
      </c>
      <c r="P309" t="s">
        <v>518</v>
      </c>
      <c r="Q309" t="s">
        <v>518</v>
      </c>
      <c r="R309">
        <v>0</v>
      </c>
      <c r="S309">
        <v>0</v>
      </c>
      <c r="T309">
        <v>45.168743999999997</v>
      </c>
      <c r="U309">
        <v>5.7258769999999997</v>
      </c>
      <c r="AD309" t="s">
        <v>2733</v>
      </c>
      <c r="AE309" t="s">
        <v>2737</v>
      </c>
    </row>
    <row r="310" spans="1:31" x14ac:dyDescent="0.3">
      <c r="A310" s="7">
        <v>46288</v>
      </c>
      <c r="B310" s="8">
        <v>0.33333333333333331</v>
      </c>
      <c r="C310" s="8">
        <v>0.35416666666666669</v>
      </c>
      <c r="D310" s="8">
        <v>0</v>
      </c>
      <c r="E310">
        <v>0.5</v>
      </c>
      <c r="F310">
        <v>85</v>
      </c>
      <c r="G310" t="s">
        <v>866</v>
      </c>
      <c r="H310" s="8">
        <v>0.36944444444444452</v>
      </c>
      <c r="I310" s="8">
        <v>0.39305555555555549</v>
      </c>
      <c r="L310">
        <v>0.56999999999999995</v>
      </c>
      <c r="M310">
        <v>0.56999999999999995</v>
      </c>
      <c r="N310">
        <v>7.0000000000000007E-2</v>
      </c>
      <c r="O310" t="s">
        <v>1408</v>
      </c>
      <c r="P310" t="s">
        <v>460</v>
      </c>
      <c r="Q310" t="s">
        <v>460</v>
      </c>
      <c r="R310">
        <v>0</v>
      </c>
      <c r="S310">
        <v>0</v>
      </c>
      <c r="T310">
        <v>45.209203000000002</v>
      </c>
      <c r="U310">
        <v>5.7626520000000001</v>
      </c>
      <c r="AD310" t="s">
        <v>2733</v>
      </c>
      <c r="AE310" t="s">
        <v>2737</v>
      </c>
    </row>
    <row r="311" spans="1:31" x14ac:dyDescent="0.3">
      <c r="A311" s="7">
        <v>46288</v>
      </c>
      <c r="B311" s="8">
        <v>0.2013888888888889</v>
      </c>
      <c r="C311" s="8">
        <v>0.21527777777777779</v>
      </c>
      <c r="D311" s="8">
        <v>0</v>
      </c>
      <c r="E311">
        <v>0.33</v>
      </c>
      <c r="F311">
        <v>56</v>
      </c>
      <c r="G311" t="s">
        <v>966</v>
      </c>
      <c r="H311" s="8">
        <v>0.46180555555555558</v>
      </c>
      <c r="I311" s="8">
        <v>0.47916666666666669</v>
      </c>
      <c r="L311">
        <v>0.42</v>
      </c>
      <c r="M311">
        <v>0.42</v>
      </c>
      <c r="N311">
        <v>0.08</v>
      </c>
      <c r="O311" t="s">
        <v>2260</v>
      </c>
      <c r="P311" t="s">
        <v>646</v>
      </c>
      <c r="Q311" t="s">
        <v>646</v>
      </c>
      <c r="R311">
        <v>0</v>
      </c>
      <c r="S311">
        <v>0</v>
      </c>
      <c r="T311">
        <v>45.358806999999999</v>
      </c>
      <c r="U311">
        <v>5.5821249999999996</v>
      </c>
      <c r="AD311" t="s">
        <v>2733</v>
      </c>
      <c r="AE311" t="s">
        <v>2734</v>
      </c>
    </row>
    <row r="312" spans="1:31" x14ac:dyDescent="0.3">
      <c r="A312" s="7">
        <v>46288</v>
      </c>
      <c r="B312" s="8">
        <v>0.33333333333333331</v>
      </c>
      <c r="C312" s="8">
        <v>0.35416666666666669</v>
      </c>
      <c r="D312" s="8">
        <v>0</v>
      </c>
      <c r="E312">
        <v>0.5</v>
      </c>
      <c r="F312">
        <v>85</v>
      </c>
      <c r="G312" t="s">
        <v>866</v>
      </c>
      <c r="H312" s="8">
        <v>9.7222222222222224E-2</v>
      </c>
      <c r="I312" s="8">
        <v>0.1020833333333333</v>
      </c>
      <c r="L312">
        <v>0.12</v>
      </c>
      <c r="M312">
        <v>0.12</v>
      </c>
      <c r="N312">
        <v>-0.38</v>
      </c>
      <c r="O312" t="s">
        <v>1660</v>
      </c>
      <c r="P312" t="s">
        <v>469</v>
      </c>
      <c r="Q312" t="s">
        <v>821</v>
      </c>
      <c r="R312">
        <v>0</v>
      </c>
      <c r="S312">
        <v>0</v>
      </c>
      <c r="T312">
        <v>45.223903999999997</v>
      </c>
      <c r="U312">
        <v>5.7949299999999999</v>
      </c>
      <c r="AD312" t="s">
        <v>2733</v>
      </c>
      <c r="AE312" t="s">
        <v>2737</v>
      </c>
    </row>
    <row r="313" spans="1:31" x14ac:dyDescent="0.3">
      <c r="A313" s="7">
        <v>46288</v>
      </c>
      <c r="B313" s="8">
        <v>0.33333333333333331</v>
      </c>
      <c r="C313" s="8">
        <v>0.3611111111111111</v>
      </c>
      <c r="D313" s="8">
        <v>0</v>
      </c>
      <c r="E313">
        <v>0.67</v>
      </c>
      <c r="F313">
        <v>302</v>
      </c>
      <c r="G313" t="s">
        <v>947</v>
      </c>
      <c r="O313" t="s">
        <v>2318</v>
      </c>
      <c r="P313" t="s">
        <v>696</v>
      </c>
      <c r="Q313" t="s">
        <v>696</v>
      </c>
      <c r="R313">
        <v>0</v>
      </c>
      <c r="S313">
        <v>0</v>
      </c>
      <c r="T313">
        <v>45.371516</v>
      </c>
      <c r="U313">
        <v>5.5878629999999996</v>
      </c>
      <c r="AD313" t="s">
        <v>2733</v>
      </c>
      <c r="AE313" t="s">
        <v>2737</v>
      </c>
    </row>
    <row r="314" spans="1:31" x14ac:dyDescent="0.3">
      <c r="A314" s="7">
        <v>46288</v>
      </c>
      <c r="B314" s="8">
        <v>0.33333333333333331</v>
      </c>
      <c r="C314" s="8">
        <v>0.3888888888888889</v>
      </c>
      <c r="D314" s="8">
        <v>0</v>
      </c>
      <c r="E314">
        <v>1.33</v>
      </c>
      <c r="F314">
        <v>49</v>
      </c>
      <c r="G314" t="s">
        <v>944</v>
      </c>
      <c r="O314" t="s">
        <v>2699</v>
      </c>
      <c r="P314" t="s">
        <v>454</v>
      </c>
      <c r="Q314" t="s">
        <v>454</v>
      </c>
      <c r="R314">
        <v>0</v>
      </c>
      <c r="S314">
        <v>0</v>
      </c>
      <c r="T314">
        <v>45.182113000000001</v>
      </c>
      <c r="U314">
        <v>5.7311740000000002</v>
      </c>
      <c r="AD314" t="s">
        <v>2733</v>
      </c>
      <c r="AE314" t="s">
        <v>2737</v>
      </c>
    </row>
    <row r="315" spans="1:31" x14ac:dyDescent="0.3">
      <c r="A315" s="7">
        <v>46288</v>
      </c>
      <c r="B315" s="8">
        <v>0.16666666666666671</v>
      </c>
      <c r="C315" s="8">
        <v>0.18055555555555561</v>
      </c>
      <c r="D315" s="8">
        <v>0</v>
      </c>
      <c r="E315">
        <v>0.33</v>
      </c>
      <c r="F315">
        <v>14</v>
      </c>
      <c r="G315" t="s">
        <v>959</v>
      </c>
      <c r="O315" t="s">
        <v>3660</v>
      </c>
      <c r="P315" t="s">
        <v>721</v>
      </c>
      <c r="Q315" t="s">
        <v>3661</v>
      </c>
      <c r="R315">
        <v>0</v>
      </c>
      <c r="S315">
        <v>0</v>
      </c>
      <c r="T315">
        <v>45.221623999999998</v>
      </c>
      <c r="U315">
        <v>5.7843619999999998</v>
      </c>
      <c r="AD315" t="s">
        <v>2733</v>
      </c>
      <c r="AE315" t="s">
        <v>2734</v>
      </c>
    </row>
    <row r="316" spans="1:31" x14ac:dyDescent="0.3">
      <c r="A316" s="7">
        <v>46288</v>
      </c>
      <c r="B316" s="8">
        <v>0.33333333333333331</v>
      </c>
      <c r="C316" s="8">
        <v>0.34722222222222221</v>
      </c>
      <c r="D316" s="8">
        <v>0</v>
      </c>
      <c r="E316">
        <v>0.33</v>
      </c>
      <c r="F316">
        <v>61</v>
      </c>
      <c r="G316" t="s">
        <v>886</v>
      </c>
      <c r="O316" t="s">
        <v>2231</v>
      </c>
      <c r="P316" t="s">
        <v>215</v>
      </c>
      <c r="Q316" t="s">
        <v>215</v>
      </c>
      <c r="R316">
        <v>0</v>
      </c>
      <c r="S316">
        <v>0</v>
      </c>
      <c r="T316">
        <v>45.189171999999999</v>
      </c>
      <c r="U316">
        <v>5.7271559999999999</v>
      </c>
      <c r="AD316" t="s">
        <v>2733</v>
      </c>
      <c r="AE316" t="s">
        <v>2737</v>
      </c>
    </row>
    <row r="317" spans="1:31" x14ac:dyDescent="0.3">
      <c r="A317" s="7">
        <v>46288</v>
      </c>
      <c r="B317" s="8">
        <v>0.33333333333333331</v>
      </c>
      <c r="C317" s="8">
        <v>0.35416666666666669</v>
      </c>
      <c r="D317" s="8">
        <v>0</v>
      </c>
      <c r="E317">
        <v>0.5</v>
      </c>
      <c r="F317">
        <v>20</v>
      </c>
      <c r="G317" t="s">
        <v>950</v>
      </c>
      <c r="O317" t="s">
        <v>1653</v>
      </c>
      <c r="P317" t="s">
        <v>767</v>
      </c>
      <c r="Q317" t="s">
        <v>1655</v>
      </c>
      <c r="R317">
        <v>0</v>
      </c>
      <c r="S317">
        <v>0</v>
      </c>
      <c r="T317">
        <v>45.188974999999999</v>
      </c>
      <c r="U317">
        <v>5.726712</v>
      </c>
      <c r="AD317" t="s">
        <v>2733</v>
      </c>
      <c r="AE317" t="s">
        <v>2737</v>
      </c>
    </row>
    <row r="318" spans="1:31" x14ac:dyDescent="0.3">
      <c r="A318" s="7">
        <v>46288</v>
      </c>
      <c r="B318" s="8">
        <v>0.20833333333333329</v>
      </c>
      <c r="C318" s="8">
        <v>0.21875</v>
      </c>
      <c r="D318" s="8">
        <v>0</v>
      </c>
      <c r="E318">
        <v>0.25</v>
      </c>
      <c r="F318">
        <v>22</v>
      </c>
      <c r="G318" t="s">
        <v>979</v>
      </c>
      <c r="H318" s="8">
        <v>0.46875</v>
      </c>
      <c r="I318" s="8">
        <v>0.52083333333333337</v>
      </c>
      <c r="L318">
        <v>1.25</v>
      </c>
      <c r="M318">
        <v>1.25</v>
      </c>
      <c r="N318">
        <v>1</v>
      </c>
      <c r="O318" t="s">
        <v>1786</v>
      </c>
      <c r="P318" t="s">
        <v>536</v>
      </c>
      <c r="Q318" t="s">
        <v>1788</v>
      </c>
      <c r="R318">
        <v>0</v>
      </c>
      <c r="S318">
        <v>0</v>
      </c>
      <c r="T318">
        <v>45.183112000000001</v>
      </c>
      <c r="U318">
        <v>5.7278739999999999</v>
      </c>
      <c r="AD318" t="s">
        <v>2733</v>
      </c>
      <c r="AE318" t="s">
        <v>2737</v>
      </c>
    </row>
    <row r="319" spans="1:31" x14ac:dyDescent="0.3">
      <c r="A319" s="7">
        <v>46288</v>
      </c>
      <c r="B319" s="8">
        <v>0.33333333333333331</v>
      </c>
      <c r="C319" s="8">
        <v>0.35416666666666669</v>
      </c>
      <c r="D319" s="8">
        <v>0</v>
      </c>
      <c r="E319">
        <v>0.5</v>
      </c>
      <c r="F319">
        <v>49</v>
      </c>
      <c r="G319" t="s">
        <v>944</v>
      </c>
      <c r="O319" t="s">
        <v>1673</v>
      </c>
      <c r="P319" t="s">
        <v>518</v>
      </c>
      <c r="Q319" t="s">
        <v>518</v>
      </c>
      <c r="R319">
        <v>0</v>
      </c>
      <c r="S319">
        <v>0</v>
      </c>
      <c r="T319">
        <v>45.168743999999997</v>
      </c>
      <c r="U319">
        <v>5.7258769999999997</v>
      </c>
      <c r="AD319" t="s">
        <v>2733</v>
      </c>
      <c r="AE319" t="s">
        <v>2737</v>
      </c>
    </row>
    <row r="320" spans="1:31" x14ac:dyDescent="0.3">
      <c r="A320" s="7">
        <v>46288</v>
      </c>
      <c r="B320" s="8">
        <v>0.33333333333333331</v>
      </c>
      <c r="C320" s="8">
        <v>0.41666666666666669</v>
      </c>
      <c r="D320" s="8">
        <v>0</v>
      </c>
      <c r="E320">
        <v>2</v>
      </c>
      <c r="F320">
        <v>29</v>
      </c>
      <c r="G320" t="s">
        <v>859</v>
      </c>
      <c r="O320" t="s">
        <v>858</v>
      </c>
      <c r="P320" t="s">
        <v>817</v>
      </c>
      <c r="Q320" t="s">
        <v>817</v>
      </c>
      <c r="R320">
        <v>0</v>
      </c>
      <c r="S320">
        <v>0</v>
      </c>
      <c r="T320">
        <v>45.189878</v>
      </c>
      <c r="U320">
        <v>5.7218559999999998</v>
      </c>
      <c r="AD320" t="s">
        <v>2733</v>
      </c>
      <c r="AE320" t="s">
        <v>2737</v>
      </c>
    </row>
    <row r="321" spans="1:31" x14ac:dyDescent="0.3">
      <c r="A321" s="7">
        <v>46288</v>
      </c>
      <c r="B321" s="8">
        <v>0.33333333333333331</v>
      </c>
      <c r="C321" s="8">
        <v>0.34722222222222221</v>
      </c>
      <c r="D321" s="8">
        <v>0</v>
      </c>
      <c r="E321">
        <v>0.33</v>
      </c>
      <c r="F321">
        <v>1000</v>
      </c>
      <c r="G321" t="s">
        <v>2803</v>
      </c>
      <c r="O321" t="s">
        <v>3015</v>
      </c>
      <c r="P321" t="s">
        <v>1809</v>
      </c>
      <c r="Q321" t="s">
        <v>3016</v>
      </c>
      <c r="R321">
        <v>0</v>
      </c>
      <c r="S321">
        <v>0</v>
      </c>
      <c r="T321">
        <v>45.215721000000002</v>
      </c>
      <c r="U321">
        <v>5.6931180000000001</v>
      </c>
      <c r="AD321" t="s">
        <v>2733</v>
      </c>
      <c r="AE321" t="s">
        <v>2737</v>
      </c>
    </row>
    <row r="322" spans="1:31" x14ac:dyDescent="0.3">
      <c r="A322" s="7">
        <v>46288</v>
      </c>
      <c r="B322" s="8">
        <v>0.33333333333333331</v>
      </c>
      <c r="C322" s="8">
        <v>0.4236111111111111</v>
      </c>
      <c r="D322" s="8">
        <v>0</v>
      </c>
      <c r="E322">
        <v>2.17</v>
      </c>
      <c r="F322">
        <v>28</v>
      </c>
      <c r="G322" t="s">
        <v>914</v>
      </c>
      <c r="H322" s="8">
        <v>0.4236111111111111</v>
      </c>
      <c r="I322" s="8">
        <v>0.50486111111111109</v>
      </c>
      <c r="L322">
        <v>1.95</v>
      </c>
      <c r="M322">
        <v>2.17</v>
      </c>
      <c r="N322">
        <v>-0.22</v>
      </c>
      <c r="O322" t="s">
        <v>1848</v>
      </c>
      <c r="P322" t="s">
        <v>745</v>
      </c>
      <c r="Q322" t="s">
        <v>745</v>
      </c>
      <c r="R322">
        <v>0</v>
      </c>
      <c r="S322">
        <v>0</v>
      </c>
      <c r="T322">
        <v>45.144418999999999</v>
      </c>
      <c r="U322">
        <v>5.7205839999999997</v>
      </c>
      <c r="AD322" t="s">
        <v>2733</v>
      </c>
      <c r="AE322" t="s">
        <v>2737</v>
      </c>
    </row>
    <row r="323" spans="1:31" x14ac:dyDescent="0.3">
      <c r="A323" s="7">
        <v>46288</v>
      </c>
      <c r="B323" s="8">
        <v>0.33333333333333331</v>
      </c>
      <c r="C323" s="8">
        <v>0.3611111111111111</v>
      </c>
      <c r="D323" s="8">
        <v>0</v>
      </c>
      <c r="E323">
        <v>0.67</v>
      </c>
      <c r="F323">
        <v>82</v>
      </c>
      <c r="G323" t="s">
        <v>954</v>
      </c>
      <c r="O323" t="s">
        <v>1914</v>
      </c>
      <c r="P323" t="s">
        <v>419</v>
      </c>
      <c r="Q323" t="s">
        <v>419</v>
      </c>
      <c r="R323">
        <v>0</v>
      </c>
      <c r="S323">
        <v>0</v>
      </c>
      <c r="T323">
        <v>45.189998000000003</v>
      </c>
      <c r="U323">
        <v>5.7086240000000004</v>
      </c>
      <c r="AD323" t="s">
        <v>2733</v>
      </c>
      <c r="AE323" t="s">
        <v>2737</v>
      </c>
    </row>
    <row r="324" spans="1:31" x14ac:dyDescent="0.3">
      <c r="A324" s="7">
        <v>46288</v>
      </c>
      <c r="B324" s="8">
        <v>0.2048611111111111</v>
      </c>
      <c r="C324" s="8">
        <v>0.21180555555555561</v>
      </c>
      <c r="D324" s="8">
        <v>0</v>
      </c>
      <c r="E324">
        <v>0.17</v>
      </c>
      <c r="F324">
        <v>83</v>
      </c>
      <c r="G324" t="s">
        <v>975</v>
      </c>
      <c r="O324" t="s">
        <v>3662</v>
      </c>
      <c r="P324" t="s">
        <v>567</v>
      </c>
      <c r="Q324" t="s">
        <v>3663</v>
      </c>
      <c r="R324">
        <v>0</v>
      </c>
      <c r="S324">
        <v>0</v>
      </c>
      <c r="T324">
        <v>45.367097000000001</v>
      </c>
      <c r="U324">
        <v>5.5888359999999997</v>
      </c>
      <c r="AD324" t="s">
        <v>2733</v>
      </c>
      <c r="AE324" t="s">
        <v>2734</v>
      </c>
    </row>
    <row r="325" spans="1:31" x14ac:dyDescent="0.3">
      <c r="A325" s="7">
        <v>46288</v>
      </c>
      <c r="B325" s="8">
        <v>0.33333333333333331</v>
      </c>
      <c r="C325" s="8">
        <v>0.34722222222222221</v>
      </c>
      <c r="D325" s="8">
        <v>0</v>
      </c>
      <c r="E325">
        <v>0.33</v>
      </c>
      <c r="F325">
        <v>29</v>
      </c>
      <c r="G325" t="s">
        <v>859</v>
      </c>
      <c r="O325" t="s">
        <v>1397</v>
      </c>
      <c r="P325" t="s">
        <v>450</v>
      </c>
      <c r="Q325" t="s">
        <v>450</v>
      </c>
      <c r="R325">
        <v>0</v>
      </c>
      <c r="S325">
        <v>0</v>
      </c>
      <c r="T325">
        <v>45.187130000000003</v>
      </c>
      <c r="U325">
        <v>5.717994</v>
      </c>
      <c r="AD325" t="s">
        <v>2733</v>
      </c>
      <c r="AE325" t="s">
        <v>2737</v>
      </c>
    </row>
    <row r="326" spans="1:31" x14ac:dyDescent="0.3">
      <c r="A326" s="7">
        <v>46288</v>
      </c>
      <c r="B326" s="8">
        <v>0.33333333333333331</v>
      </c>
      <c r="C326" s="8">
        <v>0.37847222222222221</v>
      </c>
      <c r="D326" s="8">
        <v>0</v>
      </c>
      <c r="E326">
        <v>1.08</v>
      </c>
      <c r="F326">
        <v>101</v>
      </c>
      <c r="G326" t="s">
        <v>945</v>
      </c>
      <c r="O326" t="s">
        <v>1428</v>
      </c>
      <c r="P326" t="s">
        <v>429</v>
      </c>
      <c r="Q326" t="s">
        <v>429</v>
      </c>
      <c r="R326">
        <v>0</v>
      </c>
      <c r="S326">
        <v>0</v>
      </c>
      <c r="T326">
        <v>45.169803999999999</v>
      </c>
      <c r="U326">
        <v>5.721832</v>
      </c>
      <c r="AD326" t="s">
        <v>2733</v>
      </c>
      <c r="AE326" t="s">
        <v>2737</v>
      </c>
    </row>
    <row r="327" spans="1:31" x14ac:dyDescent="0.3">
      <c r="A327" s="7">
        <v>46288</v>
      </c>
      <c r="B327" s="8">
        <v>0.3576388888888889</v>
      </c>
      <c r="C327" s="8">
        <v>0.39930555555555558</v>
      </c>
      <c r="D327" s="8">
        <v>0</v>
      </c>
      <c r="E327">
        <v>1</v>
      </c>
      <c r="F327">
        <v>23</v>
      </c>
      <c r="G327" t="s">
        <v>957</v>
      </c>
      <c r="O327" t="s">
        <v>2556</v>
      </c>
      <c r="P327" t="s">
        <v>541</v>
      </c>
      <c r="Q327" t="s">
        <v>541</v>
      </c>
      <c r="R327">
        <v>0</v>
      </c>
      <c r="S327">
        <v>0</v>
      </c>
      <c r="T327">
        <v>45.166491999999998</v>
      </c>
      <c r="U327">
        <v>5.7129070000000004</v>
      </c>
      <c r="AD327" t="s">
        <v>2733</v>
      </c>
      <c r="AE327" t="s">
        <v>2737</v>
      </c>
    </row>
    <row r="328" spans="1:31" x14ac:dyDescent="0.3">
      <c r="A328" s="7">
        <v>46288</v>
      </c>
      <c r="B328" s="8">
        <v>0.2673611111111111</v>
      </c>
      <c r="C328" s="8">
        <v>0.28125</v>
      </c>
      <c r="D328" s="8">
        <v>0</v>
      </c>
      <c r="E328">
        <v>0.33</v>
      </c>
      <c r="F328">
        <v>103</v>
      </c>
      <c r="G328" t="s">
        <v>962</v>
      </c>
      <c r="H328" s="8">
        <v>0.31319444444444439</v>
      </c>
      <c r="I328" s="8">
        <v>0.31527777777777782</v>
      </c>
      <c r="L328">
        <v>0.05</v>
      </c>
      <c r="M328">
        <v>0.05</v>
      </c>
      <c r="N328">
        <v>-0.28000000000000003</v>
      </c>
      <c r="O328" t="s">
        <v>3664</v>
      </c>
      <c r="P328" t="s">
        <v>593</v>
      </c>
      <c r="Q328" t="s">
        <v>3665</v>
      </c>
      <c r="R328">
        <v>0</v>
      </c>
      <c r="S328">
        <v>0</v>
      </c>
      <c r="T328">
        <v>45.367407</v>
      </c>
      <c r="U328">
        <v>5.5861530000000004</v>
      </c>
      <c r="AD328" t="s">
        <v>2733</v>
      </c>
      <c r="AE328" t="s">
        <v>2734</v>
      </c>
    </row>
    <row r="329" spans="1:31" x14ac:dyDescent="0.3">
      <c r="A329" s="7">
        <v>46288</v>
      </c>
      <c r="B329" s="8">
        <v>0.37152777777777779</v>
      </c>
      <c r="C329" s="8">
        <v>0.41666666666666669</v>
      </c>
      <c r="D329" s="8">
        <v>0</v>
      </c>
      <c r="E329">
        <v>1.08</v>
      </c>
      <c r="F329">
        <v>50</v>
      </c>
      <c r="G329" t="s">
        <v>879</v>
      </c>
      <c r="H329" s="8">
        <v>0.40625</v>
      </c>
      <c r="I329" s="8">
        <v>0.45555555555555549</v>
      </c>
      <c r="L329">
        <v>1.18</v>
      </c>
      <c r="M329">
        <v>1.08</v>
      </c>
      <c r="N329">
        <v>0.1</v>
      </c>
      <c r="O329" t="s">
        <v>1143</v>
      </c>
      <c r="P329" t="s">
        <v>547</v>
      </c>
      <c r="Q329" t="s">
        <v>547</v>
      </c>
      <c r="R329">
        <v>0</v>
      </c>
      <c r="S329">
        <v>0</v>
      </c>
      <c r="T329">
        <v>45.366303000000002</v>
      </c>
      <c r="U329">
        <v>5.5898110000000001</v>
      </c>
      <c r="AD329" t="s">
        <v>2733</v>
      </c>
      <c r="AE329" t="s">
        <v>2737</v>
      </c>
    </row>
    <row r="330" spans="1:31" x14ac:dyDescent="0.3">
      <c r="A330" s="7">
        <v>46288</v>
      </c>
      <c r="B330" s="8">
        <v>0.16666666666666671</v>
      </c>
      <c r="C330" s="8">
        <v>0.18055555555555561</v>
      </c>
      <c r="D330" s="8">
        <v>0</v>
      </c>
      <c r="E330">
        <v>0.33</v>
      </c>
      <c r="F330">
        <v>18</v>
      </c>
      <c r="G330" t="s">
        <v>2826</v>
      </c>
      <c r="H330" s="8">
        <v>0.1875</v>
      </c>
      <c r="I330" s="8">
        <v>0.19236111111111109</v>
      </c>
      <c r="L330">
        <v>0.12</v>
      </c>
      <c r="M330">
        <v>0.12</v>
      </c>
      <c r="N330">
        <v>-0.22</v>
      </c>
      <c r="O330" t="s">
        <v>3535</v>
      </c>
      <c r="P330" t="s">
        <v>467</v>
      </c>
      <c r="Q330" t="s">
        <v>3536</v>
      </c>
      <c r="R330">
        <v>0</v>
      </c>
      <c r="S330">
        <v>0</v>
      </c>
      <c r="T330">
        <v>45.177866999999999</v>
      </c>
      <c r="U330">
        <v>5.6967489999999996</v>
      </c>
      <c r="AD330" t="s">
        <v>2733</v>
      </c>
      <c r="AE330" t="s">
        <v>2734</v>
      </c>
    </row>
    <row r="331" spans="1:31" x14ac:dyDescent="0.3">
      <c r="A331" s="7">
        <v>46288</v>
      </c>
      <c r="B331" s="8">
        <v>0.4375</v>
      </c>
      <c r="C331" s="8">
        <v>0.45833333333333331</v>
      </c>
      <c r="D331" s="8">
        <v>0</v>
      </c>
      <c r="E331">
        <v>0.5</v>
      </c>
      <c r="F331">
        <v>56</v>
      </c>
      <c r="G331" t="s">
        <v>966</v>
      </c>
      <c r="H331" s="8">
        <v>0.48333333333333328</v>
      </c>
      <c r="I331" s="8">
        <v>0.49652777777777779</v>
      </c>
      <c r="L331">
        <v>0.32</v>
      </c>
      <c r="M331">
        <v>0.32</v>
      </c>
      <c r="N331">
        <v>-0.18</v>
      </c>
      <c r="O331" t="s">
        <v>2146</v>
      </c>
      <c r="P331" t="s">
        <v>510</v>
      </c>
      <c r="Q331" t="s">
        <v>510</v>
      </c>
      <c r="R331">
        <v>0</v>
      </c>
      <c r="S331">
        <v>0</v>
      </c>
      <c r="T331">
        <v>45.368639999999999</v>
      </c>
      <c r="U331">
        <v>5.5851119999999996</v>
      </c>
      <c r="AD331" t="s">
        <v>2733</v>
      </c>
      <c r="AE331" t="s">
        <v>2737</v>
      </c>
    </row>
    <row r="332" spans="1:31" x14ac:dyDescent="0.3">
      <c r="A332" s="7">
        <v>46288</v>
      </c>
      <c r="B332" s="8">
        <v>0.16666666666666671</v>
      </c>
      <c r="C332" s="8">
        <v>0.18055555555555561</v>
      </c>
      <c r="D332" s="8">
        <v>0</v>
      </c>
      <c r="E332">
        <v>0.33</v>
      </c>
      <c r="F332">
        <v>64</v>
      </c>
      <c r="G332" t="s">
        <v>953</v>
      </c>
      <c r="O332" t="s">
        <v>3023</v>
      </c>
      <c r="P332" t="s">
        <v>665</v>
      </c>
      <c r="Q332" t="s">
        <v>3024</v>
      </c>
      <c r="R332">
        <v>0</v>
      </c>
      <c r="S332">
        <v>0</v>
      </c>
      <c r="T332">
        <v>45.210031999999998</v>
      </c>
      <c r="U332">
        <v>5.7610710000000003</v>
      </c>
      <c r="AD332" t="s">
        <v>2733</v>
      </c>
      <c r="AE332" t="s">
        <v>2734</v>
      </c>
    </row>
    <row r="333" spans="1:31" x14ac:dyDescent="0.3">
      <c r="A333" s="7">
        <v>46288</v>
      </c>
      <c r="B333" s="8">
        <v>0.33333333333333331</v>
      </c>
      <c r="C333" s="8">
        <v>0.35416666666666669</v>
      </c>
      <c r="D333" s="8">
        <v>0</v>
      </c>
      <c r="E333">
        <v>0.5</v>
      </c>
      <c r="F333">
        <v>210</v>
      </c>
      <c r="G333" t="s">
        <v>905</v>
      </c>
      <c r="O333" t="s">
        <v>1675</v>
      </c>
      <c r="P333" t="s">
        <v>89</v>
      </c>
      <c r="Q333" t="s">
        <v>89</v>
      </c>
      <c r="R333">
        <v>0</v>
      </c>
      <c r="S333">
        <v>0</v>
      </c>
      <c r="T333">
        <v>45.189582999999999</v>
      </c>
      <c r="U333">
        <v>5.7229080000000003</v>
      </c>
      <c r="AD333" t="s">
        <v>2733</v>
      </c>
      <c r="AE333" t="s">
        <v>2737</v>
      </c>
    </row>
    <row r="334" spans="1:31" x14ac:dyDescent="0.3">
      <c r="A334" s="7">
        <v>46288</v>
      </c>
      <c r="B334" s="8">
        <v>0.33333333333333331</v>
      </c>
      <c r="C334" s="8">
        <v>0.42708333333333331</v>
      </c>
      <c r="D334" s="8">
        <v>0</v>
      </c>
      <c r="E334">
        <v>2.25</v>
      </c>
      <c r="F334">
        <v>73</v>
      </c>
      <c r="G334" t="s">
        <v>876</v>
      </c>
      <c r="O334" t="s">
        <v>1875</v>
      </c>
      <c r="P334" t="s">
        <v>483</v>
      </c>
      <c r="Q334" t="s">
        <v>483</v>
      </c>
      <c r="R334">
        <v>0</v>
      </c>
      <c r="S334">
        <v>0</v>
      </c>
      <c r="T334">
        <v>45.211889999999997</v>
      </c>
      <c r="U334">
        <v>5.6499290000000002</v>
      </c>
      <c r="AD334" t="s">
        <v>2733</v>
      </c>
      <c r="AE334" t="s">
        <v>2737</v>
      </c>
    </row>
    <row r="335" spans="1:31" x14ac:dyDescent="0.3">
      <c r="A335" s="7">
        <v>46288</v>
      </c>
      <c r="B335" s="8">
        <v>0.34722222222222221</v>
      </c>
      <c r="C335" s="8">
        <v>0.3611111111111111</v>
      </c>
      <c r="D335" s="8">
        <v>0</v>
      </c>
      <c r="E335">
        <v>0.33</v>
      </c>
      <c r="F335">
        <v>82</v>
      </c>
      <c r="G335" t="s">
        <v>954</v>
      </c>
      <c r="O335" t="s">
        <v>3666</v>
      </c>
      <c r="P335" t="s">
        <v>691</v>
      </c>
      <c r="Q335" t="s">
        <v>3667</v>
      </c>
      <c r="R335">
        <v>0</v>
      </c>
      <c r="S335">
        <v>0</v>
      </c>
      <c r="T335">
        <v>45.205657000000002</v>
      </c>
      <c r="U335">
        <v>5.7738750000000003</v>
      </c>
      <c r="AD335" t="s">
        <v>2733</v>
      </c>
      <c r="AE335" t="s">
        <v>2941</v>
      </c>
    </row>
    <row r="336" spans="1:31" x14ac:dyDescent="0.3">
      <c r="A336" s="7">
        <v>46288</v>
      </c>
      <c r="B336" s="8">
        <v>0.29166666666666669</v>
      </c>
      <c r="C336" s="8">
        <v>0.30555555555555558</v>
      </c>
      <c r="D336" s="8">
        <v>0</v>
      </c>
      <c r="E336">
        <v>0.33</v>
      </c>
      <c r="F336">
        <v>61</v>
      </c>
      <c r="G336" t="s">
        <v>886</v>
      </c>
      <c r="H336" s="8">
        <v>0.54513888888888884</v>
      </c>
      <c r="I336" s="8">
        <v>0.54583333333333328</v>
      </c>
      <c r="L336">
        <v>0.02</v>
      </c>
      <c r="M336">
        <v>0.02</v>
      </c>
      <c r="N336">
        <v>-0.32</v>
      </c>
      <c r="O336" t="s">
        <v>3552</v>
      </c>
      <c r="P336" t="s">
        <v>648</v>
      </c>
      <c r="Q336" t="s">
        <v>3553</v>
      </c>
      <c r="R336">
        <v>0</v>
      </c>
      <c r="S336">
        <v>0</v>
      </c>
      <c r="T336">
        <v>45.176288</v>
      </c>
      <c r="U336">
        <v>5.6971290000000003</v>
      </c>
      <c r="AD336" t="s">
        <v>2733</v>
      </c>
      <c r="AE336" t="s">
        <v>2734</v>
      </c>
    </row>
    <row r="337" spans="1:31" x14ac:dyDescent="0.3">
      <c r="A337" s="7">
        <v>46288</v>
      </c>
      <c r="B337" s="8">
        <v>0.46180555555555558</v>
      </c>
      <c r="C337" s="8">
        <v>0.46875</v>
      </c>
      <c r="D337" s="8">
        <v>0</v>
      </c>
      <c r="E337">
        <v>0.17</v>
      </c>
      <c r="F337">
        <v>56</v>
      </c>
      <c r="G337" t="s">
        <v>966</v>
      </c>
      <c r="O337" t="s">
        <v>3668</v>
      </c>
      <c r="P337" t="s">
        <v>787</v>
      </c>
      <c r="Q337" t="s">
        <v>3669</v>
      </c>
      <c r="R337">
        <v>0</v>
      </c>
      <c r="S337">
        <v>0</v>
      </c>
      <c r="T337">
        <v>45.367986999999999</v>
      </c>
      <c r="U337">
        <v>5.584276</v>
      </c>
      <c r="AD337" t="s">
        <v>2733</v>
      </c>
      <c r="AE337" t="s">
        <v>2734</v>
      </c>
    </row>
    <row r="338" spans="1:31" x14ac:dyDescent="0.3">
      <c r="A338" s="7">
        <v>46288</v>
      </c>
      <c r="B338" s="8">
        <v>0.25</v>
      </c>
      <c r="C338" s="8">
        <v>0.26041666666666669</v>
      </c>
      <c r="D338" s="8">
        <v>0</v>
      </c>
      <c r="E338">
        <v>0.25</v>
      </c>
      <c r="F338">
        <v>14</v>
      </c>
      <c r="G338" t="s">
        <v>959</v>
      </c>
      <c r="O338" t="s">
        <v>3670</v>
      </c>
      <c r="P338" t="s">
        <v>500</v>
      </c>
      <c r="Q338" t="s">
        <v>3671</v>
      </c>
      <c r="R338">
        <v>0</v>
      </c>
      <c r="S338">
        <v>0</v>
      </c>
      <c r="T338">
        <v>45.209110000000003</v>
      </c>
      <c r="U338">
        <v>5.788958</v>
      </c>
      <c r="AD338" t="s">
        <v>2733</v>
      </c>
      <c r="AE338" t="s">
        <v>2734</v>
      </c>
    </row>
    <row r="339" spans="1:31" x14ac:dyDescent="0.3">
      <c r="A339" s="7">
        <v>46288</v>
      </c>
      <c r="B339" s="8">
        <v>0.33333333333333331</v>
      </c>
      <c r="C339" s="8">
        <v>0.35416666666666669</v>
      </c>
      <c r="D339" s="8">
        <v>0</v>
      </c>
      <c r="E339">
        <v>0.5</v>
      </c>
      <c r="F339">
        <v>29</v>
      </c>
      <c r="G339" t="s">
        <v>859</v>
      </c>
      <c r="O339" t="s">
        <v>2672</v>
      </c>
      <c r="P339" t="s">
        <v>360</v>
      </c>
      <c r="Q339" t="s">
        <v>360</v>
      </c>
      <c r="R339">
        <v>0</v>
      </c>
      <c r="S339">
        <v>0</v>
      </c>
      <c r="T339">
        <v>45.192559000000003</v>
      </c>
      <c r="U339">
        <v>5.7247250000000003</v>
      </c>
      <c r="AD339" t="s">
        <v>2733</v>
      </c>
      <c r="AE339" t="s">
        <v>2737</v>
      </c>
    </row>
    <row r="340" spans="1:31" x14ac:dyDescent="0.3">
      <c r="A340" s="7">
        <v>46288</v>
      </c>
      <c r="B340" s="8">
        <v>0.33333333333333331</v>
      </c>
      <c r="C340" s="8">
        <v>0.34722222222222221</v>
      </c>
      <c r="D340" s="8">
        <v>0</v>
      </c>
      <c r="E340">
        <v>0.33</v>
      </c>
      <c r="F340">
        <v>12</v>
      </c>
      <c r="G340" t="s">
        <v>952</v>
      </c>
      <c r="H340" s="8">
        <v>0.45624999999999999</v>
      </c>
      <c r="L340">
        <v>-10.95</v>
      </c>
      <c r="O340" t="s">
        <v>2605</v>
      </c>
      <c r="P340" t="s">
        <v>259</v>
      </c>
      <c r="Q340" t="s">
        <v>3351</v>
      </c>
      <c r="R340">
        <v>0</v>
      </c>
      <c r="S340">
        <v>0</v>
      </c>
      <c r="T340">
        <v>45.190952000000003</v>
      </c>
      <c r="U340">
        <v>5.7165330000000001</v>
      </c>
      <c r="AD340" t="s">
        <v>2733</v>
      </c>
      <c r="AE340" t="s">
        <v>2737</v>
      </c>
    </row>
    <row r="341" spans="1:31" x14ac:dyDescent="0.3">
      <c r="A341" s="7">
        <v>46288</v>
      </c>
      <c r="B341" s="8">
        <v>0.33333333333333331</v>
      </c>
      <c r="C341" s="8">
        <v>0.35416666666666669</v>
      </c>
      <c r="D341" s="8">
        <v>0</v>
      </c>
      <c r="E341">
        <v>0.5</v>
      </c>
      <c r="F341">
        <v>33</v>
      </c>
      <c r="G341" t="s">
        <v>3006</v>
      </c>
      <c r="O341" t="s">
        <v>1564</v>
      </c>
      <c r="P341" t="s">
        <v>658</v>
      </c>
      <c r="Q341" t="s">
        <v>658</v>
      </c>
      <c r="R341">
        <v>0</v>
      </c>
      <c r="S341">
        <v>0</v>
      </c>
      <c r="T341">
        <v>45.187114999999999</v>
      </c>
      <c r="U341">
        <v>5.8087179999999998</v>
      </c>
      <c r="AD341" t="s">
        <v>2733</v>
      </c>
      <c r="AE341" t="s">
        <v>2737</v>
      </c>
    </row>
    <row r="342" spans="1:31" x14ac:dyDescent="0.3">
      <c r="A342" s="7">
        <v>46288</v>
      </c>
      <c r="B342" s="8">
        <v>0.18055555555555561</v>
      </c>
      <c r="C342" s="8">
        <v>0.31944444444444442</v>
      </c>
      <c r="E342">
        <v>3.33</v>
      </c>
      <c r="F342">
        <v>81</v>
      </c>
      <c r="G342" t="s">
        <v>972</v>
      </c>
      <c r="O342" t="s">
        <v>2402</v>
      </c>
      <c r="P342" t="s">
        <v>741</v>
      </c>
      <c r="Q342" t="s">
        <v>741</v>
      </c>
      <c r="R342">
        <v>0</v>
      </c>
      <c r="S342">
        <v>0</v>
      </c>
      <c r="T342">
        <v>45.157052</v>
      </c>
      <c r="U342">
        <v>5.7211379999999998</v>
      </c>
      <c r="AD342" t="s">
        <v>2733</v>
      </c>
      <c r="AE342" t="s">
        <v>2737</v>
      </c>
    </row>
    <row r="343" spans="1:31" x14ac:dyDescent="0.3">
      <c r="A343" s="7">
        <v>46288</v>
      </c>
      <c r="B343" s="8">
        <v>0.29166666666666669</v>
      </c>
      <c r="C343" s="8">
        <v>0.2986111111111111</v>
      </c>
      <c r="D343" s="8">
        <v>0</v>
      </c>
      <c r="E343">
        <v>0.17</v>
      </c>
      <c r="F343">
        <v>78</v>
      </c>
      <c r="G343" t="s">
        <v>977</v>
      </c>
      <c r="O343" t="s">
        <v>3622</v>
      </c>
      <c r="P343" t="s">
        <v>750</v>
      </c>
      <c r="Q343" t="s">
        <v>3623</v>
      </c>
      <c r="R343">
        <v>0</v>
      </c>
      <c r="S343">
        <v>0</v>
      </c>
      <c r="T343">
        <v>45.367497999999998</v>
      </c>
      <c r="U343">
        <v>5.58521</v>
      </c>
      <c r="AD343" t="s">
        <v>2733</v>
      </c>
      <c r="AE343" t="s">
        <v>2734</v>
      </c>
    </row>
    <row r="344" spans="1:31" x14ac:dyDescent="0.3">
      <c r="A344" s="7">
        <v>46288</v>
      </c>
      <c r="B344" s="8">
        <v>0.33333333333333331</v>
      </c>
      <c r="C344" s="8">
        <v>0.34722222222222221</v>
      </c>
      <c r="D344" s="8">
        <v>0</v>
      </c>
      <c r="E344">
        <v>0.33</v>
      </c>
      <c r="F344">
        <v>72</v>
      </c>
      <c r="G344" t="s">
        <v>978</v>
      </c>
      <c r="O344" t="s">
        <v>2443</v>
      </c>
      <c r="P344" t="s">
        <v>793</v>
      </c>
      <c r="Q344" t="s">
        <v>2446</v>
      </c>
      <c r="R344">
        <v>0</v>
      </c>
      <c r="S344">
        <v>0</v>
      </c>
      <c r="T344">
        <v>45.322298000000004</v>
      </c>
      <c r="U344">
        <v>5.9295109999999998</v>
      </c>
      <c r="AD344" t="s">
        <v>2733</v>
      </c>
      <c r="AE344" t="s">
        <v>2737</v>
      </c>
    </row>
    <row r="345" spans="1:31" x14ac:dyDescent="0.3">
      <c r="A345" s="7">
        <v>46288</v>
      </c>
      <c r="B345" s="8">
        <v>0.33333333333333331</v>
      </c>
      <c r="C345" s="8">
        <v>0.34722222222222221</v>
      </c>
      <c r="D345" s="8">
        <v>0</v>
      </c>
      <c r="E345">
        <v>0.33</v>
      </c>
      <c r="F345">
        <v>86</v>
      </c>
      <c r="G345" t="s">
        <v>861</v>
      </c>
      <c r="H345" s="8">
        <v>0.2166666666666667</v>
      </c>
      <c r="I345" s="8">
        <v>0.22569444444444439</v>
      </c>
      <c r="L345">
        <v>0.22</v>
      </c>
      <c r="M345">
        <v>0.22</v>
      </c>
      <c r="N345">
        <v>-0.12</v>
      </c>
      <c r="O345" t="s">
        <v>860</v>
      </c>
      <c r="P345" t="s">
        <v>811</v>
      </c>
      <c r="Q345" t="s">
        <v>811</v>
      </c>
      <c r="R345">
        <v>0</v>
      </c>
      <c r="S345">
        <v>0</v>
      </c>
      <c r="T345">
        <v>45.184420000000003</v>
      </c>
      <c r="U345">
        <v>5.7195400000000003</v>
      </c>
      <c r="AD345" t="s">
        <v>2733</v>
      </c>
      <c r="AE345" t="s">
        <v>2737</v>
      </c>
    </row>
    <row r="346" spans="1:31" x14ac:dyDescent="0.3">
      <c r="A346" s="7">
        <v>46288</v>
      </c>
      <c r="B346" s="8">
        <v>0.33333333333333331</v>
      </c>
      <c r="C346" s="8">
        <v>0.34722222222222221</v>
      </c>
      <c r="D346" s="8">
        <v>0</v>
      </c>
      <c r="E346">
        <v>0.33</v>
      </c>
      <c r="F346">
        <v>21</v>
      </c>
      <c r="G346" t="s">
        <v>2803</v>
      </c>
      <c r="Q346" t="s">
        <v>3342</v>
      </c>
      <c r="R346">
        <v>0</v>
      </c>
      <c r="S346">
        <v>0</v>
      </c>
      <c r="T346">
        <v>45.079898999999997</v>
      </c>
      <c r="U346">
        <v>5.7352629999999998</v>
      </c>
    </row>
    <row r="347" spans="1:31" x14ac:dyDescent="0.3">
      <c r="A347" s="7">
        <v>46288</v>
      </c>
      <c r="B347" s="8">
        <v>0.18055555555555561</v>
      </c>
      <c r="C347" s="8">
        <v>0.31944444444444442</v>
      </c>
      <c r="E347">
        <v>3.33</v>
      </c>
      <c r="F347">
        <v>17</v>
      </c>
      <c r="G347" t="s">
        <v>955</v>
      </c>
      <c r="O347" t="s">
        <v>2402</v>
      </c>
      <c r="P347" t="s">
        <v>741</v>
      </c>
      <c r="Q347" t="s">
        <v>741</v>
      </c>
      <c r="R347">
        <v>0</v>
      </c>
      <c r="S347">
        <v>0</v>
      </c>
      <c r="T347">
        <v>45.157052</v>
      </c>
      <c r="U347">
        <v>5.7211379999999998</v>
      </c>
      <c r="AD347" t="s">
        <v>2733</v>
      </c>
      <c r="AE347" t="s">
        <v>2737</v>
      </c>
    </row>
    <row r="348" spans="1:31" x14ac:dyDescent="0.3">
      <c r="A348" s="7">
        <v>46288</v>
      </c>
      <c r="B348" s="8">
        <v>0.33333333333333331</v>
      </c>
      <c r="C348" s="8">
        <v>0.34722222222222221</v>
      </c>
      <c r="D348" s="8">
        <v>0</v>
      </c>
      <c r="E348">
        <v>0.33</v>
      </c>
      <c r="F348">
        <v>12</v>
      </c>
      <c r="G348" t="s">
        <v>952</v>
      </c>
      <c r="O348" t="s">
        <v>867</v>
      </c>
      <c r="P348" t="s">
        <v>807</v>
      </c>
      <c r="Q348" t="s">
        <v>3360</v>
      </c>
      <c r="R348">
        <v>0</v>
      </c>
      <c r="S348">
        <v>0</v>
      </c>
      <c r="T348">
        <v>45.185158000000001</v>
      </c>
      <c r="U348">
        <v>5.7167779999999997</v>
      </c>
      <c r="AD348" t="s">
        <v>2733</v>
      </c>
      <c r="AE348" t="s">
        <v>2737</v>
      </c>
    </row>
    <row r="349" spans="1:31" x14ac:dyDescent="0.3">
      <c r="A349" s="7">
        <v>46288</v>
      </c>
      <c r="B349" s="8">
        <v>0.16666666666666671</v>
      </c>
      <c r="C349" s="8">
        <v>0.18055555555555561</v>
      </c>
      <c r="D349" s="8">
        <v>0</v>
      </c>
      <c r="E349">
        <v>0.33</v>
      </c>
      <c r="F349">
        <v>44</v>
      </c>
      <c r="G349" t="s">
        <v>865</v>
      </c>
      <c r="H349" s="8">
        <v>0.46597222222222218</v>
      </c>
      <c r="L349">
        <v>-11.18</v>
      </c>
      <c r="O349" t="s">
        <v>3354</v>
      </c>
      <c r="P349" t="s">
        <v>700</v>
      </c>
      <c r="Q349" t="s">
        <v>3355</v>
      </c>
      <c r="R349">
        <v>0</v>
      </c>
      <c r="S349">
        <v>0</v>
      </c>
      <c r="T349">
        <v>45.203901000000002</v>
      </c>
      <c r="U349">
        <v>5.6643619999999997</v>
      </c>
      <c r="AD349" t="s">
        <v>2733</v>
      </c>
      <c r="AE349" t="s">
        <v>2734</v>
      </c>
    </row>
    <row r="350" spans="1:31" x14ac:dyDescent="0.3">
      <c r="A350" s="7">
        <v>46288</v>
      </c>
      <c r="B350" s="8">
        <v>0.29166666666666669</v>
      </c>
      <c r="C350" s="8">
        <v>0.2986111111111111</v>
      </c>
      <c r="D350" s="8">
        <v>0</v>
      </c>
      <c r="E350">
        <v>0.17</v>
      </c>
      <c r="F350">
        <v>41</v>
      </c>
      <c r="G350" t="s">
        <v>907</v>
      </c>
      <c r="O350" t="s">
        <v>3626</v>
      </c>
      <c r="P350" t="s">
        <v>422</v>
      </c>
      <c r="Q350" t="s">
        <v>3627</v>
      </c>
      <c r="R350">
        <v>0</v>
      </c>
      <c r="S350">
        <v>0</v>
      </c>
      <c r="T350">
        <v>45.369473999999997</v>
      </c>
      <c r="U350">
        <v>5.5835160000000004</v>
      </c>
      <c r="AD350" t="s">
        <v>2733</v>
      </c>
      <c r="AE350" t="s">
        <v>2734</v>
      </c>
    </row>
    <row r="351" spans="1:31" x14ac:dyDescent="0.3">
      <c r="A351" s="7">
        <v>46288</v>
      </c>
      <c r="B351" s="8">
        <v>0.33333333333333331</v>
      </c>
      <c r="C351" s="8">
        <v>0.34722222222222221</v>
      </c>
      <c r="D351" s="8">
        <v>0</v>
      </c>
      <c r="E351">
        <v>0.33</v>
      </c>
      <c r="F351">
        <v>15</v>
      </c>
      <c r="G351" t="s">
        <v>956</v>
      </c>
      <c r="O351" t="s">
        <v>1764</v>
      </c>
      <c r="P351" t="s">
        <v>1765</v>
      </c>
      <c r="Q351" t="s">
        <v>3345</v>
      </c>
      <c r="R351">
        <v>0</v>
      </c>
      <c r="S351">
        <v>0</v>
      </c>
      <c r="T351">
        <v>45.183919000000003</v>
      </c>
      <c r="U351">
        <v>5.739331</v>
      </c>
      <c r="AD351" t="s">
        <v>2733</v>
      </c>
      <c r="AE351" t="s">
        <v>2737</v>
      </c>
    </row>
    <row r="352" spans="1:31" x14ac:dyDescent="0.3">
      <c r="A352" s="7">
        <v>46288</v>
      </c>
      <c r="B352" s="8">
        <v>0.33333333333333331</v>
      </c>
      <c r="C352" s="8">
        <v>0.34722222222222221</v>
      </c>
      <c r="D352" s="8">
        <v>0</v>
      </c>
      <c r="E352">
        <v>0.33</v>
      </c>
      <c r="F352">
        <v>16</v>
      </c>
      <c r="G352" t="s">
        <v>853</v>
      </c>
      <c r="O352" t="s">
        <v>2573</v>
      </c>
      <c r="P352" t="s">
        <v>575</v>
      </c>
      <c r="Q352" t="s">
        <v>3346</v>
      </c>
      <c r="R352">
        <v>0</v>
      </c>
      <c r="S352">
        <v>0</v>
      </c>
      <c r="T352">
        <v>45.146017000000001</v>
      </c>
      <c r="U352">
        <v>5.7155500000000004</v>
      </c>
      <c r="AD352" t="s">
        <v>2733</v>
      </c>
      <c r="AE352" t="s">
        <v>2737</v>
      </c>
    </row>
    <row r="353" spans="1:31" x14ac:dyDescent="0.3">
      <c r="A353" s="7">
        <v>46288</v>
      </c>
      <c r="B353" s="8">
        <v>0.29166666666666669</v>
      </c>
      <c r="C353" s="8">
        <v>0.33333333333333331</v>
      </c>
      <c r="D353" s="8">
        <v>0</v>
      </c>
      <c r="E353">
        <v>1</v>
      </c>
      <c r="F353">
        <v>39</v>
      </c>
      <c r="G353" t="s">
        <v>961</v>
      </c>
      <c r="H353" s="8">
        <v>0.46250000000000002</v>
      </c>
      <c r="I353" s="8">
        <v>0.49305555555555558</v>
      </c>
      <c r="L353">
        <v>0.73</v>
      </c>
      <c r="M353">
        <v>0.73</v>
      </c>
      <c r="N353">
        <v>-0.27</v>
      </c>
      <c r="O353" t="s">
        <v>2644</v>
      </c>
      <c r="P353" t="s">
        <v>301</v>
      </c>
      <c r="Q353" t="s">
        <v>301</v>
      </c>
      <c r="R353">
        <v>1</v>
      </c>
      <c r="S353">
        <v>0</v>
      </c>
      <c r="T353">
        <v>45.180677000000003</v>
      </c>
      <c r="U353">
        <v>5.7244840000000003</v>
      </c>
      <c r="AD353" t="s">
        <v>2733</v>
      </c>
      <c r="AE353" t="s">
        <v>2737</v>
      </c>
    </row>
    <row r="354" spans="1:31" x14ac:dyDescent="0.3">
      <c r="A354" s="7">
        <v>46288</v>
      </c>
      <c r="B354" s="8">
        <v>0.20833333333333329</v>
      </c>
      <c r="C354" s="8">
        <v>0.22222222222222221</v>
      </c>
      <c r="D354" s="8">
        <v>0</v>
      </c>
      <c r="E354">
        <v>0.33</v>
      </c>
      <c r="F354">
        <v>66</v>
      </c>
      <c r="G354" t="s">
        <v>900</v>
      </c>
      <c r="O354" t="s">
        <v>1987</v>
      </c>
      <c r="P354" t="s">
        <v>661</v>
      </c>
      <c r="Q354" t="s">
        <v>1989</v>
      </c>
      <c r="R354">
        <v>0</v>
      </c>
      <c r="S354">
        <v>0</v>
      </c>
      <c r="T354">
        <v>45.242189000000003</v>
      </c>
      <c r="U354">
        <v>5.6828630000000002</v>
      </c>
      <c r="AD354" t="s">
        <v>2733</v>
      </c>
      <c r="AE354" t="s">
        <v>2737</v>
      </c>
    </row>
    <row r="355" spans="1:31" x14ac:dyDescent="0.3">
      <c r="A355" s="7">
        <v>46288</v>
      </c>
      <c r="B355" s="8">
        <v>0.33333333333333331</v>
      </c>
      <c r="C355" s="8">
        <v>0.375</v>
      </c>
      <c r="D355" s="8">
        <v>0</v>
      </c>
      <c r="E355">
        <v>1</v>
      </c>
      <c r="F355">
        <v>38</v>
      </c>
      <c r="G355" t="s">
        <v>2803</v>
      </c>
      <c r="O355" t="s">
        <v>857</v>
      </c>
      <c r="P355" t="s">
        <v>819</v>
      </c>
      <c r="Q355" t="s">
        <v>819</v>
      </c>
      <c r="R355">
        <v>0</v>
      </c>
      <c r="S355">
        <v>0</v>
      </c>
      <c r="T355">
        <v>45.185285</v>
      </c>
      <c r="U355">
        <v>5.7161549999999997</v>
      </c>
      <c r="AD355" t="s">
        <v>2733</v>
      </c>
      <c r="AE355" t="s">
        <v>2737</v>
      </c>
    </row>
    <row r="356" spans="1:31" x14ac:dyDescent="0.3">
      <c r="A356" s="7">
        <v>46288</v>
      </c>
      <c r="B356" s="8">
        <v>0.19791666666666671</v>
      </c>
      <c r="C356" s="8">
        <v>0.20833333333333329</v>
      </c>
      <c r="D356" s="8">
        <v>0</v>
      </c>
      <c r="E356">
        <v>0.25</v>
      </c>
      <c r="F356">
        <v>56</v>
      </c>
      <c r="G356" t="s">
        <v>966</v>
      </c>
      <c r="H356" s="8">
        <v>0.35208333333333341</v>
      </c>
      <c r="I356" s="8">
        <v>0.36180555555555549</v>
      </c>
      <c r="L356">
        <v>0.23</v>
      </c>
      <c r="M356">
        <v>0.25</v>
      </c>
      <c r="N356">
        <v>-0.02</v>
      </c>
      <c r="O356" t="s">
        <v>2427</v>
      </c>
      <c r="P356" t="s">
        <v>552</v>
      </c>
      <c r="Q356" t="s">
        <v>552</v>
      </c>
      <c r="R356">
        <v>0</v>
      </c>
      <c r="S356">
        <v>0</v>
      </c>
      <c r="T356">
        <v>45.364766000000003</v>
      </c>
      <c r="U356">
        <v>5.5959459999999996</v>
      </c>
      <c r="AD356" t="s">
        <v>2733</v>
      </c>
      <c r="AE356" t="s">
        <v>2737</v>
      </c>
    </row>
    <row r="357" spans="1:31" x14ac:dyDescent="0.3">
      <c r="A357" s="7">
        <v>46288</v>
      </c>
      <c r="B357" s="8">
        <v>0.33333333333333331</v>
      </c>
      <c r="C357" s="8">
        <v>0.34722222222222221</v>
      </c>
      <c r="D357" s="8">
        <v>0</v>
      </c>
      <c r="E357">
        <v>0.33</v>
      </c>
      <c r="F357">
        <v>20</v>
      </c>
      <c r="G357" t="s">
        <v>950</v>
      </c>
      <c r="O357" t="s">
        <v>2115</v>
      </c>
      <c r="P357" t="s">
        <v>132</v>
      </c>
      <c r="Q357" t="s">
        <v>3370</v>
      </c>
      <c r="R357">
        <v>0</v>
      </c>
      <c r="S357">
        <v>0</v>
      </c>
      <c r="T357">
        <v>45.190461999999997</v>
      </c>
      <c r="U357">
        <v>5.723516</v>
      </c>
      <c r="AD357" t="s">
        <v>2733</v>
      </c>
      <c r="AE357" t="s">
        <v>2737</v>
      </c>
    </row>
    <row r="358" spans="1:31" x14ac:dyDescent="0.3">
      <c r="A358" s="7">
        <v>46288</v>
      </c>
      <c r="B358" s="8">
        <v>0.33333333333333331</v>
      </c>
      <c r="C358" s="8">
        <v>0.37847222222222221</v>
      </c>
      <c r="D358" s="8">
        <v>0</v>
      </c>
      <c r="E358">
        <v>1.08</v>
      </c>
      <c r="F358">
        <v>91</v>
      </c>
      <c r="G358" t="s">
        <v>971</v>
      </c>
      <c r="O358" t="s">
        <v>2244</v>
      </c>
      <c r="P358" t="s">
        <v>103</v>
      </c>
      <c r="Q358" t="s">
        <v>103</v>
      </c>
      <c r="R358">
        <v>0</v>
      </c>
      <c r="S358">
        <v>0</v>
      </c>
      <c r="T358">
        <v>45.189616999999998</v>
      </c>
      <c r="U358">
        <v>5.7280059999999997</v>
      </c>
      <c r="AD358" t="s">
        <v>2733</v>
      </c>
      <c r="AE358" t="s">
        <v>2737</v>
      </c>
    </row>
    <row r="359" spans="1:31" x14ac:dyDescent="0.3">
      <c r="A359" s="7">
        <v>46288</v>
      </c>
      <c r="B359" s="8">
        <v>0.33333333333333331</v>
      </c>
      <c r="C359" s="8">
        <v>0.34722222222222221</v>
      </c>
      <c r="D359" s="8">
        <v>0</v>
      </c>
      <c r="E359">
        <v>0.33</v>
      </c>
      <c r="F359">
        <v>46</v>
      </c>
      <c r="G359" t="s">
        <v>963</v>
      </c>
      <c r="O359" t="s">
        <v>2504</v>
      </c>
      <c r="P359" t="s">
        <v>104</v>
      </c>
      <c r="Q359" t="s">
        <v>104</v>
      </c>
      <c r="R359">
        <v>0</v>
      </c>
      <c r="S359">
        <v>0</v>
      </c>
      <c r="T359">
        <v>45.178600000000003</v>
      </c>
      <c r="U359">
        <v>5.708291</v>
      </c>
      <c r="AD359" t="s">
        <v>2733</v>
      </c>
      <c r="AE359" t="s">
        <v>2737</v>
      </c>
    </row>
    <row r="360" spans="1:31" x14ac:dyDescent="0.3">
      <c r="A360" s="7">
        <v>46288</v>
      </c>
      <c r="B360" s="8">
        <v>0.33333333333333331</v>
      </c>
      <c r="C360" s="8">
        <v>0.34722222222222221</v>
      </c>
      <c r="D360" s="8">
        <v>0</v>
      </c>
      <c r="E360">
        <v>0.33</v>
      </c>
      <c r="F360">
        <v>85</v>
      </c>
      <c r="G360" t="s">
        <v>866</v>
      </c>
      <c r="H360" s="8">
        <v>0.27916666666666667</v>
      </c>
      <c r="I360" s="8">
        <v>0.30694444444444452</v>
      </c>
      <c r="L360">
        <v>0.67</v>
      </c>
      <c r="M360">
        <v>0.67</v>
      </c>
      <c r="N360">
        <v>0.33</v>
      </c>
      <c r="O360" t="s">
        <v>2649</v>
      </c>
      <c r="P360" t="s">
        <v>384</v>
      </c>
      <c r="Q360" t="s">
        <v>384</v>
      </c>
      <c r="R360">
        <v>0</v>
      </c>
      <c r="S360">
        <v>0</v>
      </c>
      <c r="T360">
        <v>45.237121999999999</v>
      </c>
      <c r="U360">
        <v>5.850041</v>
      </c>
      <c r="AD360" t="s">
        <v>2733</v>
      </c>
      <c r="AE360" t="s">
        <v>2737</v>
      </c>
    </row>
    <row r="361" spans="1:31" x14ac:dyDescent="0.3">
      <c r="A361" s="7">
        <v>46288</v>
      </c>
      <c r="B361" s="8">
        <v>0.33333333333333331</v>
      </c>
      <c r="C361" s="8">
        <v>0.34722222222222221</v>
      </c>
      <c r="D361" s="8">
        <v>0</v>
      </c>
      <c r="E361">
        <v>0.33</v>
      </c>
      <c r="F361">
        <v>91</v>
      </c>
      <c r="G361" t="s">
        <v>971</v>
      </c>
      <c r="O361" t="s">
        <v>1262</v>
      </c>
      <c r="P361" t="s">
        <v>337</v>
      </c>
      <c r="Q361" t="s">
        <v>1265</v>
      </c>
      <c r="R361">
        <v>0</v>
      </c>
      <c r="S361">
        <v>0</v>
      </c>
      <c r="T361">
        <v>45.170650999999999</v>
      </c>
      <c r="U361">
        <v>5.758642</v>
      </c>
      <c r="AD361" t="s">
        <v>2733</v>
      </c>
      <c r="AE361" t="s">
        <v>2737</v>
      </c>
    </row>
    <row r="362" spans="1:31" x14ac:dyDescent="0.3">
      <c r="A362" s="7">
        <v>46288</v>
      </c>
      <c r="B362" s="8">
        <v>0.33333333333333331</v>
      </c>
      <c r="C362" s="8">
        <v>0.34722222222222221</v>
      </c>
      <c r="D362" s="8">
        <v>0</v>
      </c>
      <c r="E362">
        <v>0.33</v>
      </c>
      <c r="F362">
        <v>85</v>
      </c>
      <c r="G362" t="s">
        <v>866</v>
      </c>
      <c r="Q362" t="s">
        <v>821</v>
      </c>
      <c r="R362">
        <v>0</v>
      </c>
      <c r="S362">
        <v>0</v>
      </c>
      <c r="T362">
        <v>45.365777999999999</v>
      </c>
      <c r="U362">
        <v>5.5901800000000001</v>
      </c>
    </row>
    <row r="363" spans="1:31" x14ac:dyDescent="0.3">
      <c r="A363" s="7">
        <v>46288</v>
      </c>
      <c r="B363" s="8">
        <v>0.33333333333333331</v>
      </c>
      <c r="C363" s="8">
        <v>0.34722222222222221</v>
      </c>
      <c r="D363" s="8">
        <v>0</v>
      </c>
      <c r="E363">
        <v>0.33</v>
      </c>
      <c r="F363">
        <v>52</v>
      </c>
      <c r="G363" t="s">
        <v>847</v>
      </c>
      <c r="O363" t="s">
        <v>1435</v>
      </c>
      <c r="P363" t="s">
        <v>1437</v>
      </c>
      <c r="Q363" t="s">
        <v>3373</v>
      </c>
      <c r="R363">
        <v>0</v>
      </c>
      <c r="S363">
        <v>0</v>
      </c>
      <c r="T363">
        <v>45.182681000000002</v>
      </c>
      <c r="U363">
        <v>5.7249639999999999</v>
      </c>
      <c r="AD363" t="s">
        <v>2733</v>
      </c>
      <c r="AE363" t="s">
        <v>2737</v>
      </c>
    </row>
    <row r="364" spans="1:31" x14ac:dyDescent="0.3">
      <c r="A364" s="7">
        <v>46288</v>
      </c>
      <c r="B364" s="8">
        <v>0.33333333333333331</v>
      </c>
      <c r="C364" s="8">
        <v>0.35069444444444442</v>
      </c>
      <c r="D364" s="8">
        <v>0</v>
      </c>
      <c r="E364">
        <v>0.42</v>
      </c>
      <c r="F364">
        <v>11</v>
      </c>
      <c r="G364" t="s">
        <v>895</v>
      </c>
      <c r="R364">
        <v>0</v>
      </c>
      <c r="S364">
        <v>0</v>
      </c>
      <c r="T364">
        <v>45.185983</v>
      </c>
      <c r="U364">
        <v>5.7123100000000004</v>
      </c>
    </row>
    <row r="365" spans="1:31" x14ac:dyDescent="0.3">
      <c r="A365" s="7">
        <v>46288</v>
      </c>
      <c r="B365" s="8">
        <v>0.46875</v>
      </c>
      <c r="C365" s="8">
        <v>0.4826388888888889</v>
      </c>
      <c r="D365" s="8">
        <v>0</v>
      </c>
      <c r="E365">
        <v>0.33</v>
      </c>
      <c r="F365">
        <v>83</v>
      </c>
      <c r="G365" t="s">
        <v>975</v>
      </c>
      <c r="O365" t="s">
        <v>3672</v>
      </c>
      <c r="P365" t="s">
        <v>554</v>
      </c>
      <c r="Q365" t="s">
        <v>3673</v>
      </c>
      <c r="R365">
        <v>0</v>
      </c>
      <c r="S365">
        <v>0</v>
      </c>
      <c r="T365">
        <v>45.368160000000003</v>
      </c>
      <c r="U365">
        <v>5.5875260000000004</v>
      </c>
      <c r="AD365" t="s">
        <v>2733</v>
      </c>
      <c r="AE365" t="s">
        <v>2734</v>
      </c>
    </row>
    <row r="366" spans="1:31" x14ac:dyDescent="0.3">
      <c r="A366" s="7">
        <v>46288</v>
      </c>
      <c r="B366" s="8">
        <v>0.22569444444444439</v>
      </c>
      <c r="C366" s="8">
        <v>0.2361111111111111</v>
      </c>
      <c r="D366" s="8">
        <v>0</v>
      </c>
      <c r="E366">
        <v>0.25</v>
      </c>
      <c r="F366">
        <v>54</v>
      </c>
      <c r="G366" t="s">
        <v>973</v>
      </c>
      <c r="O366" t="s">
        <v>1704</v>
      </c>
      <c r="P366" t="s">
        <v>465</v>
      </c>
      <c r="Q366" t="s">
        <v>465</v>
      </c>
      <c r="R366">
        <v>0</v>
      </c>
      <c r="S366">
        <v>0</v>
      </c>
      <c r="T366">
        <v>45.36835</v>
      </c>
      <c r="U366">
        <v>5.5815599999999996</v>
      </c>
      <c r="AD366" t="s">
        <v>2733</v>
      </c>
      <c r="AE366" t="s">
        <v>2737</v>
      </c>
    </row>
    <row r="367" spans="1:31" x14ac:dyDescent="0.3">
      <c r="A367" s="7">
        <v>46288</v>
      </c>
      <c r="B367" s="8">
        <v>0.33333333333333331</v>
      </c>
      <c r="C367" s="8">
        <v>0.47222222222222221</v>
      </c>
      <c r="D367" s="8">
        <v>0</v>
      </c>
      <c r="E367">
        <v>3.33</v>
      </c>
      <c r="F367">
        <v>76</v>
      </c>
      <c r="G367" t="s">
        <v>965</v>
      </c>
      <c r="O367" t="s">
        <v>1871</v>
      </c>
      <c r="P367" t="s">
        <v>480</v>
      </c>
      <c r="Q367" t="s">
        <v>480</v>
      </c>
      <c r="R367">
        <v>0</v>
      </c>
      <c r="S367">
        <v>0</v>
      </c>
      <c r="T367">
        <v>45.057284000000003</v>
      </c>
      <c r="U367">
        <v>5.6685739999999996</v>
      </c>
      <c r="AD367" t="s">
        <v>2733</v>
      </c>
      <c r="AE367" t="s">
        <v>2737</v>
      </c>
    </row>
    <row r="368" spans="1:31" x14ac:dyDescent="0.3">
      <c r="A368" s="7">
        <v>46288</v>
      </c>
      <c r="B368" s="8">
        <v>0.33333333333333331</v>
      </c>
      <c r="C368" s="8">
        <v>0.375</v>
      </c>
      <c r="D368" s="8">
        <v>0</v>
      </c>
      <c r="E368">
        <v>1</v>
      </c>
      <c r="F368">
        <v>43</v>
      </c>
      <c r="G368" t="s">
        <v>849</v>
      </c>
      <c r="O368" t="s">
        <v>1151</v>
      </c>
      <c r="P368" t="s">
        <v>263</v>
      </c>
      <c r="Q368" t="s">
        <v>263</v>
      </c>
      <c r="R368">
        <v>0</v>
      </c>
      <c r="S368">
        <v>0</v>
      </c>
      <c r="T368">
        <v>45.245221999999998</v>
      </c>
      <c r="U368">
        <v>5.6715299999999997</v>
      </c>
      <c r="AD368" t="s">
        <v>2733</v>
      </c>
      <c r="AE368" t="s">
        <v>2737</v>
      </c>
    </row>
    <row r="369" spans="1:31" x14ac:dyDescent="0.3">
      <c r="A369" s="7">
        <v>46288</v>
      </c>
      <c r="B369" s="8">
        <v>0.33333333333333331</v>
      </c>
      <c r="C369" s="8">
        <v>0.34722222222222221</v>
      </c>
      <c r="D369" s="8">
        <v>0</v>
      </c>
      <c r="E369">
        <v>0.33</v>
      </c>
      <c r="F369">
        <v>200</v>
      </c>
      <c r="G369" t="s">
        <v>949</v>
      </c>
      <c r="O369" t="s">
        <v>1106</v>
      </c>
      <c r="P369" t="s">
        <v>391</v>
      </c>
      <c r="Q369" t="s">
        <v>1109</v>
      </c>
      <c r="R369">
        <v>0</v>
      </c>
      <c r="S369">
        <v>0</v>
      </c>
      <c r="T369">
        <v>45.362188000000003</v>
      </c>
      <c r="U369">
        <v>5.5878930000000002</v>
      </c>
      <c r="AD369" t="s">
        <v>2733</v>
      </c>
      <c r="AE369" t="s">
        <v>2737</v>
      </c>
    </row>
    <row r="370" spans="1:31" x14ac:dyDescent="0.3">
      <c r="A370" s="7">
        <v>46288</v>
      </c>
      <c r="B370" s="8">
        <v>0.33333333333333331</v>
      </c>
      <c r="C370" s="8">
        <v>0.4513888888888889</v>
      </c>
      <c r="D370" s="8">
        <v>0</v>
      </c>
      <c r="E370">
        <v>2.83</v>
      </c>
      <c r="F370">
        <v>100</v>
      </c>
      <c r="G370" t="s">
        <v>967</v>
      </c>
      <c r="H370" s="8">
        <v>0.35208333333333341</v>
      </c>
      <c r="I370" s="8">
        <v>0.40347222222222218</v>
      </c>
      <c r="L370">
        <v>1.23</v>
      </c>
      <c r="M370">
        <v>1.23</v>
      </c>
      <c r="N370">
        <v>-1.6</v>
      </c>
      <c r="O370" t="s">
        <v>1358</v>
      </c>
      <c r="P370" t="s">
        <v>623</v>
      </c>
      <c r="Q370" t="s">
        <v>623</v>
      </c>
      <c r="R370">
        <v>0</v>
      </c>
      <c r="S370">
        <v>0</v>
      </c>
      <c r="T370">
        <v>45.210430000000002</v>
      </c>
      <c r="U370">
        <v>5.6671319999999996</v>
      </c>
      <c r="AD370" t="s">
        <v>2733</v>
      </c>
      <c r="AE370" t="s">
        <v>2737</v>
      </c>
    </row>
    <row r="371" spans="1:31" x14ac:dyDescent="0.3">
      <c r="A371" s="7">
        <v>46288</v>
      </c>
      <c r="B371" s="8">
        <v>0.33333333333333331</v>
      </c>
      <c r="C371" s="8">
        <v>0.35416666666666669</v>
      </c>
      <c r="D371" s="8">
        <v>0</v>
      </c>
      <c r="E371">
        <v>0.5</v>
      </c>
      <c r="F371">
        <v>76</v>
      </c>
      <c r="G371" t="s">
        <v>863</v>
      </c>
      <c r="O371" t="s">
        <v>1667</v>
      </c>
      <c r="P371" t="s">
        <v>139</v>
      </c>
      <c r="Q371" t="s">
        <v>139</v>
      </c>
      <c r="R371">
        <v>0</v>
      </c>
      <c r="S371">
        <v>0</v>
      </c>
      <c r="T371">
        <v>45.193545999999998</v>
      </c>
      <c r="U371">
        <v>5.7151550000000002</v>
      </c>
      <c r="AD371" t="s">
        <v>2733</v>
      </c>
      <c r="AE371" t="s">
        <v>2737</v>
      </c>
    </row>
    <row r="372" spans="1:31" x14ac:dyDescent="0.3">
      <c r="A372" s="7">
        <v>46288</v>
      </c>
      <c r="B372" s="8">
        <v>0.33333333333333331</v>
      </c>
      <c r="C372" s="8">
        <v>0.35416666666666669</v>
      </c>
      <c r="D372" s="8">
        <v>0</v>
      </c>
      <c r="E372">
        <v>0.5</v>
      </c>
      <c r="F372">
        <v>301</v>
      </c>
      <c r="G372" t="s">
        <v>2803</v>
      </c>
      <c r="Q372" t="s">
        <v>459</v>
      </c>
      <c r="R372">
        <v>0</v>
      </c>
      <c r="S372">
        <v>0</v>
      </c>
      <c r="T372">
        <v>45.188403000000001</v>
      </c>
      <c r="U372">
        <v>5.7183289999999998</v>
      </c>
    </row>
    <row r="373" spans="1:31" x14ac:dyDescent="0.3">
      <c r="A373" s="7">
        <v>46288</v>
      </c>
      <c r="B373" s="8">
        <v>0.33333333333333331</v>
      </c>
      <c r="C373" s="8">
        <v>0.375</v>
      </c>
      <c r="D373" s="8">
        <v>0</v>
      </c>
      <c r="E373">
        <v>1</v>
      </c>
      <c r="F373">
        <v>85</v>
      </c>
      <c r="G373" t="s">
        <v>866</v>
      </c>
      <c r="H373" s="8">
        <v>0.40138888888888891</v>
      </c>
      <c r="I373" s="8">
        <v>0.43125000000000002</v>
      </c>
      <c r="L373">
        <v>0.72</v>
      </c>
      <c r="M373">
        <v>0.72</v>
      </c>
      <c r="N373">
        <v>-0.28000000000000003</v>
      </c>
      <c r="O373" t="s">
        <v>1244</v>
      </c>
      <c r="P373" t="s">
        <v>249</v>
      </c>
      <c r="Q373" t="s">
        <v>249</v>
      </c>
      <c r="R373">
        <v>0</v>
      </c>
      <c r="S373">
        <v>0</v>
      </c>
      <c r="T373">
        <v>45.234296000000001</v>
      </c>
      <c r="U373">
        <v>5.817666</v>
      </c>
      <c r="AD373" t="s">
        <v>2733</v>
      </c>
      <c r="AE373" t="s">
        <v>2737</v>
      </c>
    </row>
    <row r="374" spans="1:31" x14ac:dyDescent="0.3">
      <c r="A374" s="7">
        <v>46288</v>
      </c>
      <c r="B374" s="8">
        <v>0.33333333333333331</v>
      </c>
      <c r="C374" s="8">
        <v>0.34722222222222221</v>
      </c>
      <c r="D374" s="8">
        <v>0</v>
      </c>
      <c r="E374">
        <v>0.33</v>
      </c>
      <c r="F374">
        <v>52</v>
      </c>
      <c r="G374" t="s">
        <v>847</v>
      </c>
      <c r="O374" t="s">
        <v>1435</v>
      </c>
      <c r="P374" t="s">
        <v>1437</v>
      </c>
      <c r="Q374" t="s">
        <v>3373</v>
      </c>
      <c r="R374">
        <v>0</v>
      </c>
      <c r="S374">
        <v>0</v>
      </c>
      <c r="T374">
        <v>45.182681000000002</v>
      </c>
      <c r="U374">
        <v>5.7249639999999999</v>
      </c>
      <c r="AD374" t="s">
        <v>2733</v>
      </c>
      <c r="AE374" t="s">
        <v>2737</v>
      </c>
    </row>
    <row r="375" spans="1:31" x14ac:dyDescent="0.3">
      <c r="A375" s="7">
        <v>46288</v>
      </c>
      <c r="B375" s="8">
        <v>0.33333333333333331</v>
      </c>
      <c r="C375" s="8">
        <v>0.37847222222222221</v>
      </c>
      <c r="D375" s="8">
        <v>0</v>
      </c>
      <c r="E375">
        <v>1.08</v>
      </c>
      <c r="F375">
        <v>28</v>
      </c>
      <c r="G375" t="s">
        <v>914</v>
      </c>
      <c r="H375" s="8">
        <v>0.34166666666666667</v>
      </c>
      <c r="I375" s="8">
        <v>0.36388888888888887</v>
      </c>
      <c r="L375">
        <v>0.53</v>
      </c>
      <c r="M375">
        <v>0.53</v>
      </c>
      <c r="N375">
        <v>-0.55000000000000004</v>
      </c>
      <c r="O375" t="s">
        <v>1728</v>
      </c>
      <c r="P375" t="s">
        <v>127</v>
      </c>
      <c r="Q375" t="s">
        <v>127</v>
      </c>
      <c r="R375">
        <v>0</v>
      </c>
      <c r="S375">
        <v>0</v>
      </c>
      <c r="T375">
        <v>45.190395000000002</v>
      </c>
      <c r="U375">
        <v>5.7254319999999996</v>
      </c>
      <c r="AD375" t="s">
        <v>2733</v>
      </c>
      <c r="AE375" t="s">
        <v>2737</v>
      </c>
    </row>
    <row r="376" spans="1:31" x14ac:dyDescent="0.3">
      <c r="A376" s="7">
        <v>46288</v>
      </c>
      <c r="B376" s="8">
        <v>0.33333333333333331</v>
      </c>
      <c r="C376" s="8">
        <v>0.37847222222222221</v>
      </c>
      <c r="D376" s="8">
        <v>0</v>
      </c>
      <c r="E376">
        <v>1.08</v>
      </c>
      <c r="F376">
        <v>101</v>
      </c>
      <c r="G376" t="s">
        <v>945</v>
      </c>
      <c r="O376" t="s">
        <v>2224</v>
      </c>
      <c r="P376" t="s">
        <v>694</v>
      </c>
      <c r="Q376" t="s">
        <v>694</v>
      </c>
      <c r="R376">
        <v>0</v>
      </c>
      <c r="S376">
        <v>0</v>
      </c>
      <c r="T376">
        <v>45.179248000000001</v>
      </c>
      <c r="U376">
        <v>5.7079449999999996</v>
      </c>
      <c r="AD376" t="s">
        <v>2733</v>
      </c>
      <c r="AE376" t="s">
        <v>2737</v>
      </c>
    </row>
    <row r="377" spans="1:31" x14ac:dyDescent="0.3">
      <c r="A377" s="7">
        <v>46288</v>
      </c>
      <c r="B377" s="8">
        <v>0.33333333333333331</v>
      </c>
      <c r="C377" s="8">
        <v>0.37847222222222221</v>
      </c>
      <c r="D377" s="8">
        <v>0</v>
      </c>
      <c r="E377">
        <v>1.08</v>
      </c>
      <c r="F377">
        <v>82</v>
      </c>
      <c r="G377" t="s">
        <v>954</v>
      </c>
      <c r="O377" t="s">
        <v>1689</v>
      </c>
      <c r="P377" t="s">
        <v>174</v>
      </c>
      <c r="Q377" t="s">
        <v>174</v>
      </c>
      <c r="R377">
        <v>0</v>
      </c>
      <c r="S377">
        <v>0</v>
      </c>
      <c r="T377">
        <v>45.180501999999997</v>
      </c>
      <c r="U377">
        <v>5.7300690000000003</v>
      </c>
      <c r="AD377" t="s">
        <v>2733</v>
      </c>
      <c r="AE377" t="s">
        <v>2737</v>
      </c>
    </row>
    <row r="378" spans="1:31" x14ac:dyDescent="0.3">
      <c r="A378" s="7">
        <v>46288</v>
      </c>
      <c r="B378" s="8">
        <v>0.25</v>
      </c>
      <c r="C378" s="8">
        <v>0.26041666666666669</v>
      </c>
      <c r="E378">
        <v>0.25</v>
      </c>
      <c r="F378">
        <v>62</v>
      </c>
      <c r="G378" t="s">
        <v>917</v>
      </c>
      <c r="H378" s="8">
        <v>0.29236111111111113</v>
      </c>
      <c r="I378" s="8">
        <v>0.31874999999999998</v>
      </c>
      <c r="L378">
        <v>0.63</v>
      </c>
      <c r="M378">
        <v>0.63</v>
      </c>
      <c r="N378">
        <v>0.38</v>
      </c>
      <c r="O378" t="s">
        <v>3674</v>
      </c>
      <c r="P378" t="s">
        <v>366</v>
      </c>
      <c r="Q378" t="s">
        <v>3675</v>
      </c>
      <c r="R378">
        <v>0</v>
      </c>
      <c r="S378">
        <v>0</v>
      </c>
      <c r="T378">
        <v>45.181280000000001</v>
      </c>
      <c r="U378">
        <v>5.6889940000000001</v>
      </c>
      <c r="AD378" t="s">
        <v>2733</v>
      </c>
      <c r="AE378" t="s">
        <v>2941</v>
      </c>
    </row>
    <row r="379" spans="1:31" x14ac:dyDescent="0.3">
      <c r="A379" s="7">
        <v>46288</v>
      </c>
      <c r="B379" s="8">
        <v>0.33333333333333331</v>
      </c>
      <c r="C379" s="8">
        <v>0.34722222222222221</v>
      </c>
      <c r="D379" s="8">
        <v>0</v>
      </c>
      <c r="E379">
        <v>0.33</v>
      </c>
      <c r="F379">
        <v>16</v>
      </c>
      <c r="G379" t="s">
        <v>853</v>
      </c>
      <c r="O379" t="s">
        <v>872</v>
      </c>
      <c r="P379" t="s">
        <v>806</v>
      </c>
      <c r="Q379" t="s">
        <v>806</v>
      </c>
      <c r="R379">
        <v>0</v>
      </c>
      <c r="S379">
        <v>0</v>
      </c>
      <c r="T379">
        <v>45.184745999999997</v>
      </c>
      <c r="U379">
        <v>5.7144760000000003</v>
      </c>
      <c r="AD379" t="s">
        <v>2733</v>
      </c>
      <c r="AE379" t="s">
        <v>2737</v>
      </c>
    </row>
    <row r="380" spans="1:31" x14ac:dyDescent="0.3">
      <c r="A380" s="7">
        <v>46288</v>
      </c>
      <c r="B380" s="8">
        <v>0.23958333333333329</v>
      </c>
      <c r="C380" s="8">
        <v>0.25</v>
      </c>
      <c r="D380" s="8">
        <v>0</v>
      </c>
      <c r="E380">
        <v>0.25</v>
      </c>
      <c r="F380">
        <v>23</v>
      </c>
      <c r="G380" t="s">
        <v>957</v>
      </c>
      <c r="O380" t="s">
        <v>1341</v>
      </c>
      <c r="P380" t="s">
        <v>494</v>
      </c>
      <c r="Q380" t="s">
        <v>494</v>
      </c>
      <c r="R380">
        <v>0</v>
      </c>
      <c r="S380">
        <v>0</v>
      </c>
      <c r="T380">
        <v>45.206446999999997</v>
      </c>
      <c r="U380">
        <v>5.7453529999999997</v>
      </c>
      <c r="AD380" t="s">
        <v>2733</v>
      </c>
      <c r="AE380" t="s">
        <v>2737</v>
      </c>
    </row>
    <row r="381" spans="1:31" x14ac:dyDescent="0.3">
      <c r="A381" s="7">
        <v>46288</v>
      </c>
      <c r="B381" s="8">
        <v>0.16666666666666671</v>
      </c>
      <c r="C381" s="8">
        <v>0.18055555555555561</v>
      </c>
      <c r="D381" s="8">
        <v>0</v>
      </c>
      <c r="E381">
        <v>0.33</v>
      </c>
      <c r="F381">
        <v>200</v>
      </c>
      <c r="G381" t="s">
        <v>949</v>
      </c>
      <c r="H381" s="8">
        <v>0.52638888888888891</v>
      </c>
      <c r="I381" s="8">
        <v>0.52638888888888891</v>
      </c>
      <c r="O381" t="s">
        <v>3593</v>
      </c>
      <c r="P381" t="s">
        <v>402</v>
      </c>
      <c r="Q381" t="s">
        <v>402</v>
      </c>
      <c r="R381">
        <v>0</v>
      </c>
      <c r="S381">
        <v>0</v>
      </c>
      <c r="T381">
        <v>45.145840999999997</v>
      </c>
      <c r="U381">
        <v>5.7421040000000003</v>
      </c>
      <c r="AD381" t="s">
        <v>2733</v>
      </c>
      <c r="AE381" t="s">
        <v>2734</v>
      </c>
    </row>
    <row r="382" spans="1:31" x14ac:dyDescent="0.3">
      <c r="A382" s="7">
        <v>46288</v>
      </c>
      <c r="B382" s="8">
        <v>0.19791666666666671</v>
      </c>
      <c r="C382" s="8">
        <v>0.20833333333333329</v>
      </c>
      <c r="D382" s="8">
        <v>0</v>
      </c>
      <c r="E382">
        <v>0.25</v>
      </c>
      <c r="F382">
        <v>78</v>
      </c>
      <c r="G382" t="s">
        <v>977</v>
      </c>
      <c r="H382" s="8">
        <v>0.1958333333333333</v>
      </c>
      <c r="I382" s="8">
        <v>0.21111111111111111</v>
      </c>
      <c r="L382">
        <v>0.37</v>
      </c>
      <c r="M382">
        <v>0.37</v>
      </c>
      <c r="N382">
        <v>0.12</v>
      </c>
      <c r="O382" t="s">
        <v>2697</v>
      </c>
      <c r="P382" t="s">
        <v>446</v>
      </c>
      <c r="Q382" t="s">
        <v>446</v>
      </c>
      <c r="R382">
        <v>0</v>
      </c>
      <c r="S382">
        <v>0</v>
      </c>
      <c r="T382">
        <v>45.365698000000002</v>
      </c>
      <c r="U382">
        <v>5.5939180000000004</v>
      </c>
      <c r="AD382" t="s">
        <v>2733</v>
      </c>
      <c r="AE382" t="s">
        <v>2737</v>
      </c>
    </row>
    <row r="383" spans="1:31" x14ac:dyDescent="0.3">
      <c r="A383" s="7">
        <v>46288</v>
      </c>
      <c r="B383" s="8">
        <v>0.33333333333333331</v>
      </c>
      <c r="C383" s="8">
        <v>0.3611111111111111</v>
      </c>
      <c r="D383" s="8">
        <v>0</v>
      </c>
      <c r="E383">
        <v>0.67</v>
      </c>
      <c r="F383">
        <v>28</v>
      </c>
      <c r="G383" t="s">
        <v>914</v>
      </c>
      <c r="H383" s="8">
        <v>0.24652777777777779</v>
      </c>
      <c r="I383" s="8">
        <v>0.26874999999999999</v>
      </c>
      <c r="L383">
        <v>0.53</v>
      </c>
      <c r="M383">
        <v>0.53</v>
      </c>
      <c r="N383">
        <v>-0.13</v>
      </c>
      <c r="O383" t="s">
        <v>1146</v>
      </c>
      <c r="P383" t="s">
        <v>375</v>
      </c>
      <c r="Q383" t="s">
        <v>375</v>
      </c>
      <c r="R383">
        <v>0</v>
      </c>
      <c r="S383">
        <v>0</v>
      </c>
      <c r="T383">
        <v>45.164785000000002</v>
      </c>
      <c r="U383">
        <v>5.725244</v>
      </c>
      <c r="AD383" t="s">
        <v>2733</v>
      </c>
      <c r="AE383" t="s">
        <v>2737</v>
      </c>
    </row>
    <row r="384" spans="1:31" x14ac:dyDescent="0.3">
      <c r="A384" s="7">
        <v>46288</v>
      </c>
      <c r="B384" s="8">
        <v>0.25694444444444442</v>
      </c>
      <c r="C384" s="8">
        <v>0.2673611111111111</v>
      </c>
      <c r="D384" s="8">
        <v>0</v>
      </c>
      <c r="E384">
        <v>0.25</v>
      </c>
      <c r="F384">
        <v>103</v>
      </c>
      <c r="G384" t="s">
        <v>962</v>
      </c>
      <c r="H384" s="8">
        <v>0.24513888888888891</v>
      </c>
      <c r="I384" s="8">
        <v>0.2638888888888889</v>
      </c>
      <c r="L384">
        <v>0.45</v>
      </c>
      <c r="M384">
        <v>0.45</v>
      </c>
      <c r="N384">
        <v>0.2</v>
      </c>
      <c r="O384" t="s">
        <v>2447</v>
      </c>
      <c r="P384" t="s">
        <v>794</v>
      </c>
      <c r="Q384" t="s">
        <v>2449</v>
      </c>
      <c r="R384">
        <v>0</v>
      </c>
      <c r="S384">
        <v>0</v>
      </c>
      <c r="T384">
        <v>45.363542000000002</v>
      </c>
      <c r="U384">
        <v>5.5916610000000002</v>
      </c>
      <c r="AD384" t="s">
        <v>2733</v>
      </c>
      <c r="AE384" t="s">
        <v>2737</v>
      </c>
    </row>
    <row r="385" spans="1:31" x14ac:dyDescent="0.3">
      <c r="A385" s="7">
        <v>46288</v>
      </c>
      <c r="B385" s="8">
        <v>0.33333333333333331</v>
      </c>
      <c r="C385" s="8">
        <v>0.34722222222222221</v>
      </c>
      <c r="D385" s="8">
        <v>0</v>
      </c>
      <c r="E385">
        <v>0.33</v>
      </c>
      <c r="F385">
        <v>100</v>
      </c>
      <c r="G385" t="s">
        <v>967</v>
      </c>
      <c r="H385" s="8">
        <v>0.22847222222222219</v>
      </c>
      <c r="I385" s="8">
        <v>0.23958333333333329</v>
      </c>
      <c r="L385">
        <v>0.27</v>
      </c>
      <c r="M385">
        <v>0.27</v>
      </c>
      <c r="N385">
        <v>-7.0000000000000007E-2</v>
      </c>
      <c r="O385" t="s">
        <v>1299</v>
      </c>
      <c r="P385" t="s">
        <v>113</v>
      </c>
      <c r="Q385" t="s">
        <v>113</v>
      </c>
      <c r="R385">
        <v>0</v>
      </c>
      <c r="S385">
        <v>0</v>
      </c>
      <c r="T385">
        <v>45.182966999999998</v>
      </c>
      <c r="U385">
        <v>5.7194820000000002</v>
      </c>
      <c r="AD385" t="s">
        <v>2733</v>
      </c>
      <c r="AE385" t="s">
        <v>2737</v>
      </c>
    </row>
    <row r="386" spans="1:31" x14ac:dyDescent="0.3">
      <c r="A386" s="7">
        <v>46288</v>
      </c>
      <c r="B386" s="8">
        <v>0.33333333333333331</v>
      </c>
      <c r="C386" s="8">
        <v>0.34722222222222221</v>
      </c>
      <c r="D386" s="8">
        <v>0</v>
      </c>
      <c r="E386">
        <v>0.33</v>
      </c>
      <c r="F386">
        <v>61</v>
      </c>
      <c r="G386" t="s">
        <v>886</v>
      </c>
      <c r="O386" t="s">
        <v>2121</v>
      </c>
      <c r="P386" t="s">
        <v>59</v>
      </c>
      <c r="Q386" t="s">
        <v>59</v>
      </c>
      <c r="R386">
        <v>0</v>
      </c>
      <c r="S386">
        <v>0</v>
      </c>
      <c r="T386">
        <v>45.188529000000003</v>
      </c>
      <c r="U386">
        <v>5.7245239999999997</v>
      </c>
      <c r="AD386" t="s">
        <v>2733</v>
      </c>
      <c r="AE386" t="s">
        <v>2737</v>
      </c>
    </row>
    <row r="387" spans="1:31" x14ac:dyDescent="0.3">
      <c r="A387" s="7">
        <v>46288</v>
      </c>
      <c r="B387" s="8">
        <v>0.33333333333333331</v>
      </c>
      <c r="C387" s="8">
        <v>0.37847222222222221</v>
      </c>
      <c r="D387" s="8">
        <v>0</v>
      </c>
      <c r="E387">
        <v>1.08</v>
      </c>
      <c r="F387">
        <v>86</v>
      </c>
      <c r="G387" t="s">
        <v>861</v>
      </c>
      <c r="H387" s="8">
        <v>0.38333333333333341</v>
      </c>
      <c r="I387" s="8">
        <v>0.40694444444444439</v>
      </c>
      <c r="L387">
        <v>0.56999999999999995</v>
      </c>
      <c r="M387">
        <v>0.56999999999999995</v>
      </c>
      <c r="N387">
        <v>-0.52</v>
      </c>
      <c r="O387" t="s">
        <v>2549</v>
      </c>
      <c r="P387" t="s">
        <v>537</v>
      </c>
      <c r="Q387" t="s">
        <v>3401</v>
      </c>
      <c r="R387">
        <v>0</v>
      </c>
      <c r="S387">
        <v>0</v>
      </c>
      <c r="T387">
        <v>45.196741000000003</v>
      </c>
      <c r="U387">
        <v>5.7375059999999998</v>
      </c>
      <c r="AD387" t="s">
        <v>2733</v>
      </c>
      <c r="AE387" t="s">
        <v>2737</v>
      </c>
    </row>
    <row r="388" spans="1:31" x14ac:dyDescent="0.3">
      <c r="A388" s="7">
        <v>46288</v>
      </c>
      <c r="B388" s="8">
        <v>0.33333333333333331</v>
      </c>
      <c r="C388" s="8">
        <v>0.40972222222222221</v>
      </c>
      <c r="D388" s="8">
        <v>0</v>
      </c>
      <c r="E388">
        <v>1.83</v>
      </c>
      <c r="F388">
        <v>64</v>
      </c>
      <c r="G388" t="s">
        <v>953</v>
      </c>
      <c r="O388" t="s">
        <v>2135</v>
      </c>
      <c r="P388" t="s">
        <v>665</v>
      </c>
      <c r="Q388" t="s">
        <v>3402</v>
      </c>
      <c r="R388">
        <v>0</v>
      </c>
      <c r="S388">
        <v>0</v>
      </c>
      <c r="T388">
        <v>45.210118999999999</v>
      </c>
      <c r="U388">
        <v>5.7618400000000003</v>
      </c>
      <c r="AD388" t="s">
        <v>2733</v>
      </c>
      <c r="AE388" t="s">
        <v>2737</v>
      </c>
    </row>
    <row r="389" spans="1:31" x14ac:dyDescent="0.3">
      <c r="A389" s="7">
        <v>46288</v>
      </c>
      <c r="B389" s="8">
        <v>0.33333333333333331</v>
      </c>
      <c r="C389" s="8">
        <v>0.34722222222222221</v>
      </c>
      <c r="D389" s="8">
        <v>0</v>
      </c>
      <c r="E389">
        <v>0.33</v>
      </c>
      <c r="F389">
        <v>74</v>
      </c>
      <c r="G389" t="s">
        <v>892</v>
      </c>
      <c r="O389" t="s">
        <v>1389</v>
      </c>
      <c r="P389" t="s">
        <v>330</v>
      </c>
      <c r="Q389" t="s">
        <v>330</v>
      </c>
      <c r="R389">
        <v>0</v>
      </c>
      <c r="S389">
        <v>0</v>
      </c>
      <c r="T389">
        <v>45.168810999999998</v>
      </c>
      <c r="U389">
        <v>5.722461</v>
      </c>
      <c r="AD389" t="s">
        <v>2733</v>
      </c>
      <c r="AE389" t="s">
        <v>2737</v>
      </c>
    </row>
    <row r="390" spans="1:31" x14ac:dyDescent="0.3">
      <c r="A390" s="7">
        <v>46288</v>
      </c>
      <c r="B390" s="8">
        <v>0.33333333333333331</v>
      </c>
      <c r="C390" s="8">
        <v>0.37847222222222221</v>
      </c>
      <c r="D390" s="8">
        <v>0</v>
      </c>
      <c r="E390">
        <v>1.08</v>
      </c>
      <c r="F390">
        <v>33</v>
      </c>
      <c r="G390" t="s">
        <v>3006</v>
      </c>
      <c r="O390" t="s">
        <v>2107</v>
      </c>
      <c r="P390" t="s">
        <v>663</v>
      </c>
      <c r="Q390" t="s">
        <v>663</v>
      </c>
      <c r="R390">
        <v>0</v>
      </c>
      <c r="S390">
        <v>0</v>
      </c>
      <c r="T390">
        <v>45.183</v>
      </c>
      <c r="U390">
        <v>5.790133</v>
      </c>
      <c r="AD390" t="s">
        <v>2733</v>
      </c>
      <c r="AE390" t="s">
        <v>2737</v>
      </c>
    </row>
    <row r="391" spans="1:31" x14ac:dyDescent="0.3">
      <c r="A391" s="7">
        <v>46288</v>
      </c>
      <c r="B391" s="8">
        <v>0.16666666666666671</v>
      </c>
      <c r="C391" s="8">
        <v>0.17708333333333329</v>
      </c>
      <c r="D391" s="8">
        <v>0</v>
      </c>
      <c r="E391">
        <v>0.25</v>
      </c>
      <c r="F391">
        <v>73</v>
      </c>
      <c r="G391" t="s">
        <v>876</v>
      </c>
      <c r="O391" t="s">
        <v>3620</v>
      </c>
      <c r="P391" t="s">
        <v>616</v>
      </c>
      <c r="Q391" t="s">
        <v>3621</v>
      </c>
      <c r="R391">
        <v>0</v>
      </c>
      <c r="S391">
        <v>0</v>
      </c>
      <c r="T391">
        <v>45.211889999999997</v>
      </c>
      <c r="U391">
        <v>5.6499290000000002</v>
      </c>
      <c r="AD391" t="s">
        <v>2733</v>
      </c>
      <c r="AE391" t="s">
        <v>2734</v>
      </c>
    </row>
    <row r="392" spans="1:31" x14ac:dyDescent="0.3">
      <c r="A392" s="7">
        <v>46288</v>
      </c>
      <c r="B392" s="8">
        <v>0.33333333333333331</v>
      </c>
      <c r="C392" s="8">
        <v>0.37847222222222221</v>
      </c>
      <c r="D392" s="8">
        <v>0</v>
      </c>
      <c r="E392">
        <v>1.08</v>
      </c>
      <c r="F392">
        <v>85</v>
      </c>
      <c r="G392" t="s">
        <v>866</v>
      </c>
      <c r="H392" s="8">
        <v>0.30694444444444452</v>
      </c>
      <c r="I392" s="8">
        <v>0.33402777777777781</v>
      </c>
      <c r="L392">
        <v>0.65</v>
      </c>
      <c r="M392">
        <v>0.65</v>
      </c>
      <c r="N392">
        <v>-0.43</v>
      </c>
      <c r="O392" t="s">
        <v>1975</v>
      </c>
      <c r="P392" t="s">
        <v>502</v>
      </c>
      <c r="Q392" t="s">
        <v>502</v>
      </c>
      <c r="R392">
        <v>0</v>
      </c>
      <c r="S392">
        <v>0</v>
      </c>
      <c r="T392">
        <v>45.237761999999996</v>
      </c>
      <c r="U392">
        <v>5.8515170000000003</v>
      </c>
      <c r="AD392" t="s">
        <v>2733</v>
      </c>
      <c r="AE392" t="s">
        <v>2737</v>
      </c>
    </row>
    <row r="393" spans="1:31" x14ac:dyDescent="0.3">
      <c r="A393" s="7">
        <v>46288</v>
      </c>
      <c r="B393" s="8">
        <v>0.33333333333333331</v>
      </c>
      <c r="C393" s="8">
        <v>0.36458333333333331</v>
      </c>
      <c r="D393" s="8">
        <v>0</v>
      </c>
      <c r="E393">
        <v>0.75</v>
      </c>
      <c r="F393">
        <v>91</v>
      </c>
      <c r="G393" t="s">
        <v>971</v>
      </c>
      <c r="O393" t="s">
        <v>2057</v>
      </c>
      <c r="P393" t="s">
        <v>117</v>
      </c>
      <c r="Q393" t="s">
        <v>3576</v>
      </c>
      <c r="R393">
        <v>0</v>
      </c>
      <c r="S393">
        <v>0</v>
      </c>
      <c r="T393">
        <v>45.190074000000003</v>
      </c>
      <c r="U393">
        <v>5.7279980000000004</v>
      </c>
      <c r="AD393" t="s">
        <v>2733</v>
      </c>
      <c r="AE393" t="s">
        <v>2737</v>
      </c>
    </row>
    <row r="394" spans="1:31" x14ac:dyDescent="0.3">
      <c r="A394" s="7">
        <v>46288</v>
      </c>
      <c r="B394" s="8">
        <v>0.1847222222222222</v>
      </c>
      <c r="C394" s="8">
        <v>0.19791666666666671</v>
      </c>
      <c r="D394" s="8">
        <v>0</v>
      </c>
      <c r="E394">
        <v>0.32</v>
      </c>
      <c r="F394">
        <v>56</v>
      </c>
      <c r="G394" t="s">
        <v>966</v>
      </c>
      <c r="H394" s="8">
        <v>0.35208333333333341</v>
      </c>
      <c r="I394" s="8">
        <v>0.36180555555555549</v>
      </c>
      <c r="L394">
        <v>0.23</v>
      </c>
      <c r="M394">
        <v>0.23</v>
      </c>
      <c r="N394">
        <v>-0.08</v>
      </c>
      <c r="O394" t="s">
        <v>2951</v>
      </c>
      <c r="P394" t="s">
        <v>552</v>
      </c>
      <c r="Q394" t="s">
        <v>2952</v>
      </c>
      <c r="R394">
        <v>0</v>
      </c>
      <c r="S394">
        <v>0</v>
      </c>
      <c r="T394">
        <v>45.364766000000003</v>
      </c>
      <c r="U394">
        <v>5.5959459999999996</v>
      </c>
      <c r="AD394" t="s">
        <v>2733</v>
      </c>
      <c r="AE394" t="s">
        <v>2734</v>
      </c>
    </row>
    <row r="395" spans="1:31" x14ac:dyDescent="0.3">
      <c r="A395" s="7">
        <v>46288</v>
      </c>
      <c r="B395" s="8">
        <v>0.16666666666666671</v>
      </c>
      <c r="C395" s="8">
        <v>0.17708333333333329</v>
      </c>
      <c r="D395" s="8">
        <v>0</v>
      </c>
      <c r="E395">
        <v>0.25</v>
      </c>
      <c r="F395">
        <v>50</v>
      </c>
      <c r="G395" t="s">
        <v>879</v>
      </c>
      <c r="H395" s="8">
        <v>0.2097222222222222</v>
      </c>
      <c r="I395" s="8">
        <v>0.22222222222222221</v>
      </c>
      <c r="L395">
        <v>0.3</v>
      </c>
      <c r="M395">
        <v>0.3</v>
      </c>
      <c r="N395">
        <v>0.05</v>
      </c>
      <c r="O395" t="s">
        <v>1354</v>
      </c>
      <c r="P395" t="s">
        <v>624</v>
      </c>
      <c r="Q395" t="s">
        <v>1357</v>
      </c>
      <c r="R395">
        <v>0</v>
      </c>
      <c r="S395">
        <v>0</v>
      </c>
      <c r="T395">
        <v>44.844379000000004</v>
      </c>
      <c r="U395">
        <v>-0.63601799999999997</v>
      </c>
      <c r="AD395" t="s">
        <v>2733</v>
      </c>
      <c r="AE395" t="s">
        <v>2737</v>
      </c>
    </row>
    <row r="396" spans="1:31" x14ac:dyDescent="0.3">
      <c r="A396" s="7">
        <v>46288</v>
      </c>
      <c r="B396" s="8">
        <v>0.16666666666666671</v>
      </c>
      <c r="C396" s="8">
        <v>0.1736111111111111</v>
      </c>
      <c r="D396" s="8">
        <v>0</v>
      </c>
      <c r="E396">
        <v>0.17</v>
      </c>
      <c r="F396">
        <v>78</v>
      </c>
      <c r="G396" t="s">
        <v>977</v>
      </c>
      <c r="H396" s="8">
        <v>0.2326388888888889</v>
      </c>
      <c r="I396" s="8">
        <v>0.23958333333333329</v>
      </c>
      <c r="L396">
        <v>0.17</v>
      </c>
      <c r="M396">
        <v>0.17</v>
      </c>
      <c r="O396" t="s">
        <v>3676</v>
      </c>
      <c r="P396" t="s">
        <v>674</v>
      </c>
      <c r="Q396" t="s">
        <v>3677</v>
      </c>
      <c r="R396">
        <v>0</v>
      </c>
      <c r="S396">
        <v>0</v>
      </c>
      <c r="T396">
        <v>45.366857000000003</v>
      </c>
      <c r="U396">
        <v>5.5830529999999996</v>
      </c>
      <c r="AD396" t="s">
        <v>2733</v>
      </c>
      <c r="AE396" t="s">
        <v>2734</v>
      </c>
    </row>
    <row r="397" spans="1:31" x14ac:dyDescent="0.3">
      <c r="A397" s="7">
        <v>46288</v>
      </c>
      <c r="B397" s="8">
        <v>0.33333333333333331</v>
      </c>
      <c r="C397" s="8">
        <v>0.36458333333333331</v>
      </c>
      <c r="D397" s="8">
        <v>0</v>
      </c>
      <c r="E397">
        <v>0.75</v>
      </c>
      <c r="F397">
        <v>16</v>
      </c>
      <c r="G397" t="s">
        <v>853</v>
      </c>
      <c r="Q397" t="s">
        <v>578</v>
      </c>
      <c r="R397">
        <v>0</v>
      </c>
      <c r="S397">
        <v>0</v>
      </c>
      <c r="T397">
        <v>45.183777999999997</v>
      </c>
      <c r="U397">
        <v>5.7115169999999997</v>
      </c>
    </row>
    <row r="398" spans="1:31" x14ac:dyDescent="0.3">
      <c r="A398" s="7">
        <v>46288</v>
      </c>
      <c r="B398" s="8">
        <v>0.33333333333333331</v>
      </c>
      <c r="C398" s="8">
        <v>0.34722222222222221</v>
      </c>
      <c r="D398" s="8">
        <v>0</v>
      </c>
      <c r="E398">
        <v>0.33</v>
      </c>
      <c r="F398">
        <v>76</v>
      </c>
      <c r="G398" t="s">
        <v>863</v>
      </c>
      <c r="O398" t="s">
        <v>2526</v>
      </c>
      <c r="P398" t="s">
        <v>136</v>
      </c>
      <c r="Q398" t="s">
        <v>136</v>
      </c>
      <c r="R398">
        <v>0</v>
      </c>
      <c r="S398">
        <v>0</v>
      </c>
      <c r="T398">
        <v>45.192925000000002</v>
      </c>
      <c r="U398">
        <v>5.7149380000000001</v>
      </c>
      <c r="AD398" t="s">
        <v>2733</v>
      </c>
      <c r="AE398" t="s">
        <v>2737</v>
      </c>
    </row>
    <row r="399" spans="1:31" x14ac:dyDescent="0.3">
      <c r="A399" s="7">
        <v>46288</v>
      </c>
      <c r="B399" s="8">
        <v>0.16666666666666671</v>
      </c>
      <c r="C399" s="8">
        <v>0.18055555555555561</v>
      </c>
      <c r="D399" s="8">
        <v>0</v>
      </c>
      <c r="E399">
        <v>0.33</v>
      </c>
      <c r="F399">
        <v>76</v>
      </c>
      <c r="G399" t="s">
        <v>965</v>
      </c>
      <c r="H399" s="8">
        <v>0.27986111111111112</v>
      </c>
      <c r="I399" s="8">
        <v>0.31041666666666667</v>
      </c>
      <c r="L399">
        <v>0.73</v>
      </c>
      <c r="M399">
        <v>0.73</v>
      </c>
      <c r="N399">
        <v>0.4</v>
      </c>
      <c r="O399" t="s">
        <v>2957</v>
      </c>
      <c r="P399" t="s">
        <v>480</v>
      </c>
      <c r="Q399" t="s">
        <v>2958</v>
      </c>
      <c r="R399">
        <v>0</v>
      </c>
      <c r="S399">
        <v>0</v>
      </c>
      <c r="T399">
        <v>45.057284000000003</v>
      </c>
      <c r="U399">
        <v>5.6685739999999996</v>
      </c>
      <c r="AD399" t="s">
        <v>2733</v>
      </c>
      <c r="AE399" t="s">
        <v>2734</v>
      </c>
    </row>
    <row r="400" spans="1:31" x14ac:dyDescent="0.3">
      <c r="A400" s="7">
        <v>46288</v>
      </c>
      <c r="B400" s="8">
        <v>0.33333333333333331</v>
      </c>
      <c r="C400" s="8">
        <v>0.375</v>
      </c>
      <c r="D400" s="8">
        <v>0</v>
      </c>
      <c r="E400">
        <v>1</v>
      </c>
      <c r="F400">
        <v>85</v>
      </c>
      <c r="G400" t="s">
        <v>866</v>
      </c>
      <c r="H400" s="8">
        <v>0.17430555555555549</v>
      </c>
      <c r="I400" s="8">
        <v>0.27361111111111108</v>
      </c>
      <c r="L400">
        <v>2.38</v>
      </c>
      <c r="M400">
        <v>2.38</v>
      </c>
      <c r="N400">
        <v>1.38</v>
      </c>
      <c r="O400" t="s">
        <v>3433</v>
      </c>
      <c r="P400" t="s">
        <v>304</v>
      </c>
      <c r="Q400" t="s">
        <v>304</v>
      </c>
      <c r="R400">
        <v>0</v>
      </c>
      <c r="S400">
        <v>0</v>
      </c>
      <c r="T400">
        <v>45.242142000000001</v>
      </c>
      <c r="U400">
        <v>5.824065</v>
      </c>
      <c r="AD400" t="s">
        <v>2733</v>
      </c>
      <c r="AE400" t="s">
        <v>2781</v>
      </c>
    </row>
    <row r="401" spans="1:31" x14ac:dyDescent="0.3">
      <c r="A401" s="7">
        <v>46288</v>
      </c>
      <c r="B401" s="8">
        <v>0.33333333333333331</v>
      </c>
      <c r="C401" s="8">
        <v>0.37847222222222221</v>
      </c>
      <c r="D401" s="8">
        <v>0</v>
      </c>
      <c r="E401">
        <v>1.08</v>
      </c>
      <c r="F401">
        <v>20</v>
      </c>
      <c r="G401" t="s">
        <v>950</v>
      </c>
      <c r="O401" t="s">
        <v>1099</v>
      </c>
      <c r="P401" t="s">
        <v>759</v>
      </c>
      <c r="Q401" t="s">
        <v>3422</v>
      </c>
      <c r="R401">
        <v>0</v>
      </c>
      <c r="S401">
        <v>0</v>
      </c>
      <c r="T401">
        <v>45.189272000000003</v>
      </c>
      <c r="U401">
        <v>5.7290140000000003</v>
      </c>
      <c r="AD401" t="s">
        <v>2733</v>
      </c>
      <c r="AE401" t="s">
        <v>2737</v>
      </c>
    </row>
    <row r="402" spans="1:31" x14ac:dyDescent="0.3">
      <c r="A402" s="7">
        <v>46288</v>
      </c>
      <c r="B402" s="8">
        <v>0.33333333333333331</v>
      </c>
      <c r="C402" s="8">
        <v>0.37847222222222221</v>
      </c>
      <c r="D402" s="8">
        <v>0</v>
      </c>
      <c r="E402">
        <v>1.08</v>
      </c>
      <c r="F402">
        <v>302</v>
      </c>
      <c r="G402" t="s">
        <v>947</v>
      </c>
      <c r="O402" t="s">
        <v>2579</v>
      </c>
      <c r="P402" t="s">
        <v>581</v>
      </c>
      <c r="Q402" t="s">
        <v>2581</v>
      </c>
      <c r="R402">
        <v>0</v>
      </c>
      <c r="S402">
        <v>0</v>
      </c>
      <c r="T402">
        <v>45.366701999999997</v>
      </c>
      <c r="U402">
        <v>5.586354</v>
      </c>
      <c r="AD402" t="s">
        <v>2733</v>
      </c>
      <c r="AE402" t="s">
        <v>2737</v>
      </c>
    </row>
    <row r="403" spans="1:31" x14ac:dyDescent="0.3">
      <c r="A403" s="7">
        <v>46288</v>
      </c>
      <c r="B403" s="8">
        <v>0.33333333333333331</v>
      </c>
      <c r="C403" s="8">
        <v>0.34722222222222221</v>
      </c>
      <c r="D403" s="8">
        <v>0</v>
      </c>
      <c r="E403">
        <v>0.33</v>
      </c>
      <c r="F403">
        <v>16</v>
      </c>
      <c r="G403" t="s">
        <v>853</v>
      </c>
      <c r="O403" t="s">
        <v>1837</v>
      </c>
      <c r="P403" t="s">
        <v>94</v>
      </c>
      <c r="Q403" t="s">
        <v>1839</v>
      </c>
      <c r="R403">
        <v>0</v>
      </c>
      <c r="S403">
        <v>0</v>
      </c>
      <c r="T403">
        <v>45.190103999999998</v>
      </c>
      <c r="U403">
        <v>5.7049050000000001</v>
      </c>
      <c r="AD403" t="s">
        <v>2733</v>
      </c>
      <c r="AE403" t="s">
        <v>2737</v>
      </c>
    </row>
    <row r="404" spans="1:31" x14ac:dyDescent="0.3">
      <c r="A404" s="7">
        <v>46288</v>
      </c>
      <c r="B404" s="8">
        <v>0.3576388888888889</v>
      </c>
      <c r="C404" s="8">
        <v>0.40277777777777779</v>
      </c>
      <c r="D404" s="8">
        <v>0</v>
      </c>
      <c r="E404">
        <v>1.08</v>
      </c>
      <c r="F404">
        <v>66</v>
      </c>
      <c r="G404" t="s">
        <v>900</v>
      </c>
      <c r="O404" t="s">
        <v>899</v>
      </c>
      <c r="P404" t="s">
        <v>831</v>
      </c>
      <c r="Q404" t="s">
        <v>3436</v>
      </c>
      <c r="R404">
        <v>0</v>
      </c>
      <c r="S404">
        <v>0</v>
      </c>
      <c r="T404">
        <v>45.250692000000001</v>
      </c>
      <c r="U404">
        <v>5.6621560000000004</v>
      </c>
      <c r="AD404" t="s">
        <v>2733</v>
      </c>
      <c r="AE404" t="s">
        <v>2737</v>
      </c>
    </row>
    <row r="405" spans="1:31" x14ac:dyDescent="0.3">
      <c r="A405" s="7">
        <v>46288</v>
      </c>
      <c r="B405" s="8">
        <v>0.33333333333333331</v>
      </c>
      <c r="C405" s="8">
        <v>0.35416666666666669</v>
      </c>
      <c r="D405" s="8">
        <v>0</v>
      </c>
      <c r="E405">
        <v>0.5</v>
      </c>
      <c r="F405">
        <v>74</v>
      </c>
      <c r="G405" t="s">
        <v>892</v>
      </c>
      <c r="O405" t="s">
        <v>1606</v>
      </c>
      <c r="P405" t="s">
        <v>752</v>
      </c>
      <c r="Q405" t="s">
        <v>752</v>
      </c>
      <c r="R405">
        <v>0</v>
      </c>
      <c r="S405">
        <v>0</v>
      </c>
      <c r="T405">
        <v>45.185358000000001</v>
      </c>
      <c r="U405">
        <v>5.7231300000000003</v>
      </c>
      <c r="AD405" t="s">
        <v>2733</v>
      </c>
      <c r="AE405" t="s">
        <v>2737</v>
      </c>
    </row>
    <row r="406" spans="1:31" x14ac:dyDescent="0.3">
      <c r="A406" s="7">
        <v>46288</v>
      </c>
      <c r="B406" s="8">
        <v>0.22916666666666671</v>
      </c>
      <c r="C406" s="8">
        <v>0.23958333333333329</v>
      </c>
      <c r="D406" s="8">
        <v>0</v>
      </c>
      <c r="E406">
        <v>0.25</v>
      </c>
      <c r="F406">
        <v>39</v>
      </c>
      <c r="G406" t="s">
        <v>961</v>
      </c>
      <c r="H406" s="8">
        <v>0.28055555555555561</v>
      </c>
      <c r="I406" s="8">
        <v>0.32569444444444451</v>
      </c>
      <c r="L406">
        <v>1.08</v>
      </c>
      <c r="M406">
        <v>1.08</v>
      </c>
      <c r="N406">
        <v>0.83</v>
      </c>
      <c r="O406" t="s">
        <v>1378</v>
      </c>
      <c r="P406" t="s">
        <v>656</v>
      </c>
      <c r="Q406" t="s">
        <v>656</v>
      </c>
      <c r="R406">
        <v>1</v>
      </c>
      <c r="S406">
        <v>0</v>
      </c>
      <c r="T406">
        <v>45.165717999999998</v>
      </c>
      <c r="U406">
        <v>5.7258519999999997</v>
      </c>
      <c r="AD406" t="s">
        <v>2733</v>
      </c>
      <c r="AE406" t="s">
        <v>2737</v>
      </c>
    </row>
    <row r="407" spans="1:31" x14ac:dyDescent="0.3">
      <c r="A407" s="7">
        <v>46288</v>
      </c>
      <c r="B407" s="8">
        <v>0.25</v>
      </c>
      <c r="C407" s="8">
        <v>0.26041666666666669</v>
      </c>
      <c r="D407" s="8">
        <v>0</v>
      </c>
      <c r="E407">
        <v>0.25</v>
      </c>
      <c r="F407">
        <v>1000</v>
      </c>
      <c r="G407" t="s">
        <v>2803</v>
      </c>
      <c r="O407" t="s">
        <v>3431</v>
      </c>
      <c r="P407" t="s">
        <v>260</v>
      </c>
      <c r="Q407" t="s">
        <v>3432</v>
      </c>
      <c r="R407">
        <v>0</v>
      </c>
      <c r="S407">
        <v>0</v>
      </c>
      <c r="T407">
        <v>45.180492000000001</v>
      </c>
      <c r="U407">
        <v>5.6945860000000001</v>
      </c>
      <c r="AD407" t="s">
        <v>2733</v>
      </c>
      <c r="AE407" t="s">
        <v>2734</v>
      </c>
    </row>
    <row r="408" spans="1:31" x14ac:dyDescent="0.3">
      <c r="A408" s="7">
        <v>46288</v>
      </c>
      <c r="B408" s="8">
        <v>0.33333333333333331</v>
      </c>
      <c r="C408" s="8">
        <v>0.34722222222222221</v>
      </c>
      <c r="D408" s="8">
        <v>0</v>
      </c>
      <c r="E408">
        <v>0.33</v>
      </c>
      <c r="F408">
        <v>49</v>
      </c>
      <c r="G408" t="s">
        <v>944</v>
      </c>
      <c r="O408" t="s">
        <v>2656</v>
      </c>
      <c r="P408" t="s">
        <v>316</v>
      </c>
      <c r="Q408" t="s">
        <v>316</v>
      </c>
      <c r="R408">
        <v>0</v>
      </c>
      <c r="S408">
        <v>0</v>
      </c>
      <c r="T408">
        <v>45.180484999999997</v>
      </c>
      <c r="U408">
        <v>5.7314889999999998</v>
      </c>
      <c r="AD408" t="s">
        <v>2733</v>
      </c>
      <c r="AE408" t="s">
        <v>2737</v>
      </c>
    </row>
    <row r="409" spans="1:31" x14ac:dyDescent="0.3">
      <c r="A409" s="7">
        <v>46288</v>
      </c>
      <c r="B409" s="8">
        <v>0.33333333333333331</v>
      </c>
      <c r="C409" s="8">
        <v>0.375</v>
      </c>
      <c r="D409" s="8">
        <v>0</v>
      </c>
      <c r="E409">
        <v>1</v>
      </c>
      <c r="F409">
        <v>150</v>
      </c>
      <c r="G409" t="s">
        <v>964</v>
      </c>
      <c r="H409" s="8">
        <v>0.1756944444444444</v>
      </c>
      <c r="I409" s="8">
        <v>0.28194444444444439</v>
      </c>
      <c r="L409">
        <v>2.5499999999999998</v>
      </c>
      <c r="M409">
        <v>2.5499999999999998</v>
      </c>
      <c r="N409">
        <v>1.55</v>
      </c>
      <c r="O409" t="s">
        <v>1399</v>
      </c>
      <c r="P409" t="s">
        <v>291</v>
      </c>
      <c r="Q409" t="s">
        <v>291</v>
      </c>
      <c r="R409">
        <v>0</v>
      </c>
      <c r="S409">
        <v>0</v>
      </c>
      <c r="T409">
        <v>45.150571999999997</v>
      </c>
      <c r="U409">
        <v>5.7256600000000004</v>
      </c>
      <c r="AD409" t="s">
        <v>2733</v>
      </c>
      <c r="AE409" t="s">
        <v>2781</v>
      </c>
    </row>
    <row r="410" spans="1:31" x14ac:dyDescent="0.3">
      <c r="A410" s="7">
        <v>46288</v>
      </c>
      <c r="B410" s="8">
        <v>0.23958333333333329</v>
      </c>
      <c r="C410" s="8">
        <v>0.28125</v>
      </c>
      <c r="D410" s="8">
        <v>0</v>
      </c>
      <c r="E410">
        <v>1</v>
      </c>
      <c r="F410">
        <v>39</v>
      </c>
      <c r="G410" t="s">
        <v>961</v>
      </c>
      <c r="H410" s="8">
        <v>0.25208333333333333</v>
      </c>
      <c r="I410" s="8">
        <v>0.27291666666666659</v>
      </c>
      <c r="L410">
        <v>0.5</v>
      </c>
      <c r="M410">
        <v>0.5</v>
      </c>
      <c r="N410">
        <v>-0.5</v>
      </c>
      <c r="O410" t="s">
        <v>2217</v>
      </c>
      <c r="P410" t="s">
        <v>795</v>
      </c>
      <c r="Q410" t="s">
        <v>795</v>
      </c>
      <c r="R410">
        <v>1</v>
      </c>
      <c r="S410">
        <v>0</v>
      </c>
      <c r="T410">
        <v>45.165621000000002</v>
      </c>
      <c r="U410">
        <v>5.7235849999999999</v>
      </c>
      <c r="AD410" t="s">
        <v>2733</v>
      </c>
      <c r="AE410" t="s">
        <v>2737</v>
      </c>
    </row>
    <row r="411" spans="1:31" x14ac:dyDescent="0.3">
      <c r="A411" s="7">
        <v>46288</v>
      </c>
      <c r="B411" s="8">
        <v>0.22569444444444439</v>
      </c>
      <c r="C411" s="8">
        <v>0.26041666666666669</v>
      </c>
      <c r="D411" s="8">
        <v>0</v>
      </c>
      <c r="E411">
        <v>0.83</v>
      </c>
      <c r="F411">
        <v>56</v>
      </c>
      <c r="G411" t="s">
        <v>966</v>
      </c>
      <c r="H411" s="8">
        <v>0.50624999999999998</v>
      </c>
      <c r="I411" s="8">
        <v>0.54374999999999996</v>
      </c>
      <c r="L411">
        <v>0.9</v>
      </c>
      <c r="M411">
        <v>0.83</v>
      </c>
      <c r="N411">
        <v>7.0000000000000007E-2</v>
      </c>
      <c r="O411" t="s">
        <v>1452</v>
      </c>
      <c r="P411" t="s">
        <v>733</v>
      </c>
      <c r="Q411" t="s">
        <v>3444</v>
      </c>
      <c r="R411">
        <v>0</v>
      </c>
      <c r="S411">
        <v>0</v>
      </c>
      <c r="T411">
        <v>45.364479000000003</v>
      </c>
      <c r="U411">
        <v>5.6000740000000002</v>
      </c>
      <c r="AD411" t="s">
        <v>2733</v>
      </c>
      <c r="AE411" t="s">
        <v>2737</v>
      </c>
    </row>
    <row r="412" spans="1:31" x14ac:dyDescent="0.3">
      <c r="A412" s="7">
        <v>46288</v>
      </c>
      <c r="B412" s="8">
        <v>0.33333333333333331</v>
      </c>
      <c r="C412" s="8">
        <v>0.3923611111111111</v>
      </c>
      <c r="D412" s="8">
        <v>0</v>
      </c>
      <c r="E412">
        <v>1.42</v>
      </c>
      <c r="F412">
        <v>100</v>
      </c>
      <c r="G412" t="s">
        <v>967</v>
      </c>
      <c r="H412" s="8">
        <v>0.41041666666666671</v>
      </c>
      <c r="I412" s="8">
        <v>0.45624999999999999</v>
      </c>
      <c r="L412">
        <v>1.1000000000000001</v>
      </c>
      <c r="M412">
        <v>1.1000000000000001</v>
      </c>
      <c r="N412">
        <v>-0.32</v>
      </c>
      <c r="O412" t="s">
        <v>1259</v>
      </c>
      <c r="P412" t="s">
        <v>620</v>
      </c>
      <c r="Q412" t="s">
        <v>620</v>
      </c>
      <c r="R412">
        <v>0</v>
      </c>
      <c r="S412">
        <v>0</v>
      </c>
      <c r="T412">
        <v>45.198335</v>
      </c>
      <c r="U412">
        <v>5.6829479999999997</v>
      </c>
      <c r="AD412" t="s">
        <v>2733</v>
      </c>
      <c r="AE412" t="s">
        <v>2737</v>
      </c>
    </row>
    <row r="413" spans="1:31" x14ac:dyDescent="0.3">
      <c r="A413" s="7">
        <v>46288</v>
      </c>
      <c r="B413" s="8">
        <v>0.33333333333333331</v>
      </c>
      <c r="C413" s="8">
        <v>0.375</v>
      </c>
      <c r="D413" s="8">
        <v>0</v>
      </c>
      <c r="E413">
        <v>1</v>
      </c>
      <c r="F413">
        <v>82</v>
      </c>
      <c r="G413" t="s">
        <v>954</v>
      </c>
      <c r="O413" t="s">
        <v>1471</v>
      </c>
      <c r="P413" t="s">
        <v>734</v>
      </c>
      <c r="Q413" t="s">
        <v>734</v>
      </c>
      <c r="R413">
        <v>0</v>
      </c>
      <c r="S413">
        <v>0</v>
      </c>
      <c r="T413">
        <v>45.186678000000001</v>
      </c>
      <c r="U413">
        <v>5.7200300000000004</v>
      </c>
      <c r="AD413" t="s">
        <v>2733</v>
      </c>
      <c r="AE413" t="s">
        <v>2737</v>
      </c>
    </row>
    <row r="414" spans="1:31" x14ac:dyDescent="0.3">
      <c r="A414" s="7">
        <v>46288</v>
      </c>
      <c r="B414" s="8">
        <v>0.33333333333333331</v>
      </c>
      <c r="C414" s="8">
        <v>0.37847222222222221</v>
      </c>
      <c r="D414" s="8">
        <v>0</v>
      </c>
      <c r="E414">
        <v>1.08</v>
      </c>
      <c r="F414">
        <v>72</v>
      </c>
      <c r="G414" t="s">
        <v>978</v>
      </c>
      <c r="O414" t="s">
        <v>2614</v>
      </c>
      <c r="P414" t="s">
        <v>255</v>
      </c>
      <c r="Q414" t="s">
        <v>255</v>
      </c>
      <c r="R414">
        <v>0</v>
      </c>
      <c r="S414">
        <v>0</v>
      </c>
      <c r="T414">
        <v>45.557760999999999</v>
      </c>
      <c r="U414">
        <v>5.914536</v>
      </c>
      <c r="AD414" t="s">
        <v>2733</v>
      </c>
      <c r="AE414" t="s">
        <v>2737</v>
      </c>
    </row>
    <row r="415" spans="1:31" x14ac:dyDescent="0.3">
      <c r="A415" s="7">
        <v>46288</v>
      </c>
      <c r="B415" s="8">
        <v>0.33333333333333331</v>
      </c>
      <c r="C415" s="8">
        <v>0.3611111111111111</v>
      </c>
      <c r="D415" s="8">
        <v>0</v>
      </c>
      <c r="E415">
        <v>0.67</v>
      </c>
      <c r="F415">
        <v>48</v>
      </c>
      <c r="G415" t="s">
        <v>951</v>
      </c>
      <c r="O415" t="s">
        <v>1830</v>
      </c>
      <c r="P415" t="s">
        <v>403</v>
      </c>
      <c r="Q415" t="s">
        <v>403</v>
      </c>
      <c r="R415">
        <v>0</v>
      </c>
      <c r="S415">
        <v>0</v>
      </c>
      <c r="T415">
        <v>45.176518000000002</v>
      </c>
      <c r="U415">
        <v>5.7090420000000002</v>
      </c>
      <c r="AD415" t="s">
        <v>2733</v>
      </c>
      <c r="AE415" t="s">
        <v>2737</v>
      </c>
    </row>
    <row r="416" spans="1:31" x14ac:dyDescent="0.3">
      <c r="A416" s="7">
        <v>46288</v>
      </c>
      <c r="B416" s="8">
        <v>0.26041666666666669</v>
      </c>
      <c r="C416" s="8">
        <v>0.27430555555555558</v>
      </c>
      <c r="D416" s="8">
        <v>0</v>
      </c>
      <c r="E416">
        <v>0.33</v>
      </c>
      <c r="F416">
        <v>83</v>
      </c>
      <c r="G416" t="s">
        <v>975</v>
      </c>
      <c r="O416" t="s">
        <v>3139</v>
      </c>
      <c r="P416" t="s">
        <v>387</v>
      </c>
      <c r="Q416" t="s">
        <v>3140</v>
      </c>
      <c r="R416">
        <v>0</v>
      </c>
      <c r="S416">
        <v>0</v>
      </c>
      <c r="T416">
        <v>45.365996000000003</v>
      </c>
      <c r="U416">
        <v>5.5923809999999996</v>
      </c>
      <c r="AD416" t="s">
        <v>2733</v>
      </c>
      <c r="AE416" t="s">
        <v>2734</v>
      </c>
    </row>
    <row r="417" spans="1:31" x14ac:dyDescent="0.3">
      <c r="A417" s="7">
        <v>46288</v>
      </c>
      <c r="B417" s="8">
        <v>0.33333333333333331</v>
      </c>
      <c r="C417" s="8">
        <v>0.34375</v>
      </c>
      <c r="D417" s="8">
        <v>0</v>
      </c>
      <c r="E417">
        <v>0.25</v>
      </c>
      <c r="F417">
        <v>100</v>
      </c>
      <c r="G417" t="s">
        <v>967</v>
      </c>
      <c r="H417" s="8">
        <v>0.26874999999999999</v>
      </c>
      <c r="I417" s="8">
        <v>0.30416666666666659</v>
      </c>
      <c r="L417">
        <v>0.85</v>
      </c>
      <c r="M417">
        <v>0.85</v>
      </c>
      <c r="N417">
        <v>0.6</v>
      </c>
      <c r="O417" t="s">
        <v>2712</v>
      </c>
      <c r="P417" t="s">
        <v>582</v>
      </c>
      <c r="Q417" t="s">
        <v>582</v>
      </c>
      <c r="R417">
        <v>0</v>
      </c>
      <c r="S417">
        <v>0</v>
      </c>
      <c r="T417">
        <v>45.177649000000002</v>
      </c>
      <c r="U417">
        <v>5.731471</v>
      </c>
      <c r="AD417" t="s">
        <v>2733</v>
      </c>
      <c r="AE417" t="s">
        <v>2737</v>
      </c>
    </row>
    <row r="418" spans="1:31" x14ac:dyDescent="0.3">
      <c r="A418" s="7">
        <v>46288</v>
      </c>
      <c r="B418" s="8">
        <v>0.33333333333333331</v>
      </c>
      <c r="C418" s="8">
        <v>0.375</v>
      </c>
      <c r="D418" s="8">
        <v>0</v>
      </c>
      <c r="E418">
        <v>1</v>
      </c>
      <c r="F418">
        <v>1000</v>
      </c>
      <c r="G418" t="s">
        <v>2803</v>
      </c>
      <c r="Q418" t="s">
        <v>426</v>
      </c>
      <c r="R418">
        <v>0</v>
      </c>
      <c r="S418">
        <v>0</v>
      </c>
      <c r="T418">
        <v>45.209110000000003</v>
      </c>
      <c r="U418">
        <v>5.788958</v>
      </c>
    </row>
    <row r="419" spans="1:31" x14ac:dyDescent="0.3">
      <c r="A419" s="7">
        <v>46288</v>
      </c>
      <c r="B419" s="8">
        <v>0.33333333333333331</v>
      </c>
      <c r="C419" s="8">
        <v>0.34722222222222221</v>
      </c>
      <c r="D419" s="8">
        <v>0</v>
      </c>
      <c r="E419">
        <v>0.33</v>
      </c>
      <c r="F419">
        <v>74</v>
      </c>
      <c r="G419" t="s">
        <v>892</v>
      </c>
      <c r="O419" t="s">
        <v>2668</v>
      </c>
      <c r="P419" t="s">
        <v>332</v>
      </c>
      <c r="Q419" t="s">
        <v>2670</v>
      </c>
      <c r="R419">
        <v>0</v>
      </c>
      <c r="S419">
        <v>0</v>
      </c>
      <c r="T419">
        <v>45.182187999999996</v>
      </c>
      <c r="U419">
        <v>5.7211590000000001</v>
      </c>
      <c r="AD419" t="s">
        <v>2733</v>
      </c>
      <c r="AE419" t="s">
        <v>2737</v>
      </c>
    </row>
    <row r="420" spans="1:31" x14ac:dyDescent="0.3">
      <c r="A420" s="7">
        <v>46288</v>
      </c>
      <c r="B420" s="8">
        <v>0.33333333333333331</v>
      </c>
      <c r="C420" s="8">
        <v>0.37847222222222221</v>
      </c>
      <c r="D420" s="8">
        <v>0</v>
      </c>
      <c r="E420">
        <v>1.08</v>
      </c>
      <c r="F420">
        <v>29</v>
      </c>
      <c r="G420" t="s">
        <v>859</v>
      </c>
      <c r="O420" t="s">
        <v>1223</v>
      </c>
      <c r="P420" t="s">
        <v>162</v>
      </c>
      <c r="Q420" t="s">
        <v>162</v>
      </c>
      <c r="R420">
        <v>0</v>
      </c>
      <c r="S420">
        <v>0</v>
      </c>
      <c r="T420">
        <v>45.189870999999997</v>
      </c>
      <c r="U420">
        <v>5.7183529999999996</v>
      </c>
      <c r="AD420" t="s">
        <v>2733</v>
      </c>
      <c r="AE420" t="s">
        <v>2737</v>
      </c>
    </row>
    <row r="421" spans="1:31" x14ac:dyDescent="0.3">
      <c r="A421" s="7">
        <v>46288</v>
      </c>
      <c r="B421" s="8">
        <v>0.16666666666666671</v>
      </c>
      <c r="C421" s="8">
        <v>0.20833333333333329</v>
      </c>
      <c r="D421" s="8">
        <v>0</v>
      </c>
      <c r="E421">
        <v>1</v>
      </c>
      <c r="F421">
        <v>22</v>
      </c>
      <c r="G421" t="s">
        <v>979</v>
      </c>
      <c r="H421" s="8">
        <v>0.30069444444444438</v>
      </c>
      <c r="I421" s="8">
        <v>0.41736111111111113</v>
      </c>
      <c r="L421">
        <v>2.8</v>
      </c>
      <c r="M421">
        <v>2.8</v>
      </c>
      <c r="N421">
        <v>1.8</v>
      </c>
      <c r="O421" t="s">
        <v>1781</v>
      </c>
      <c r="P421" t="s">
        <v>309</v>
      </c>
      <c r="Q421" t="s">
        <v>309</v>
      </c>
      <c r="R421">
        <v>0</v>
      </c>
      <c r="S421">
        <v>0</v>
      </c>
      <c r="T421">
        <v>45.199238000000001</v>
      </c>
      <c r="U421">
        <v>5.7115140000000002</v>
      </c>
      <c r="AD421" t="s">
        <v>2733</v>
      </c>
      <c r="AE421" t="s">
        <v>2737</v>
      </c>
    </row>
    <row r="422" spans="1:31" x14ac:dyDescent="0.3">
      <c r="A422" s="7">
        <v>46288</v>
      </c>
      <c r="B422" s="8">
        <v>0.33333333333333331</v>
      </c>
      <c r="C422" s="8">
        <v>0.37847222222222221</v>
      </c>
      <c r="D422" s="8">
        <v>0</v>
      </c>
      <c r="E422">
        <v>1.08</v>
      </c>
      <c r="F422">
        <v>15</v>
      </c>
      <c r="G422" t="s">
        <v>956</v>
      </c>
      <c r="O422" t="s">
        <v>2710</v>
      </c>
      <c r="P422" t="s">
        <v>595</v>
      </c>
      <c r="Q422" t="s">
        <v>595</v>
      </c>
      <c r="R422">
        <v>0</v>
      </c>
      <c r="S422">
        <v>0</v>
      </c>
      <c r="T422">
        <v>45.180706999999998</v>
      </c>
      <c r="U422">
        <v>5.7268699999999999</v>
      </c>
      <c r="AD422" t="s">
        <v>2733</v>
      </c>
      <c r="AE422" t="s">
        <v>2737</v>
      </c>
    </row>
    <row r="423" spans="1:31" x14ac:dyDescent="0.3">
      <c r="A423" s="7">
        <v>46288</v>
      </c>
      <c r="B423" s="8">
        <v>0.33680555555555558</v>
      </c>
      <c r="C423" s="8">
        <v>0.35416666666666669</v>
      </c>
      <c r="D423" s="8">
        <v>0</v>
      </c>
      <c r="E423">
        <v>0.42</v>
      </c>
      <c r="F423">
        <v>65</v>
      </c>
      <c r="G423" t="s">
        <v>870</v>
      </c>
      <c r="H423" s="8">
        <v>0.26111111111111113</v>
      </c>
      <c r="I423" s="8">
        <v>0.3298611111111111</v>
      </c>
      <c r="L423">
        <v>1.65</v>
      </c>
      <c r="M423">
        <v>1.65</v>
      </c>
      <c r="N423">
        <v>1.23</v>
      </c>
      <c r="O423" t="s">
        <v>3464</v>
      </c>
      <c r="P423" t="s">
        <v>426</v>
      </c>
      <c r="Q423" t="s">
        <v>3465</v>
      </c>
      <c r="R423">
        <v>0</v>
      </c>
      <c r="S423">
        <v>0</v>
      </c>
      <c r="T423">
        <v>45.188409999999998</v>
      </c>
      <c r="U423">
        <v>5.7258019999999998</v>
      </c>
      <c r="AD423" t="s">
        <v>2733</v>
      </c>
      <c r="AE423" t="s">
        <v>2781</v>
      </c>
    </row>
    <row r="424" spans="1:31" x14ac:dyDescent="0.3">
      <c r="A424" s="7">
        <v>46288</v>
      </c>
      <c r="B424" s="8">
        <v>0.33333333333333331</v>
      </c>
      <c r="C424" s="8">
        <v>0.34722222222222221</v>
      </c>
      <c r="D424" s="8">
        <v>0</v>
      </c>
      <c r="E424">
        <v>0.33</v>
      </c>
      <c r="F424">
        <v>46</v>
      </c>
      <c r="G424" t="s">
        <v>963</v>
      </c>
      <c r="O424" t="s">
        <v>2124</v>
      </c>
      <c r="P424" t="s">
        <v>560</v>
      </c>
      <c r="Q424" t="s">
        <v>560</v>
      </c>
      <c r="R424">
        <v>0</v>
      </c>
      <c r="S424">
        <v>0</v>
      </c>
      <c r="T424">
        <v>45.146352999999998</v>
      </c>
      <c r="U424">
        <v>5.7164780000000004</v>
      </c>
      <c r="AD424" t="s">
        <v>2733</v>
      </c>
      <c r="AE424" t="s">
        <v>2737</v>
      </c>
    </row>
    <row r="425" spans="1:31" x14ac:dyDescent="0.3">
      <c r="A425" s="7">
        <v>46288</v>
      </c>
      <c r="B425" s="8">
        <v>0.33333333333333331</v>
      </c>
      <c r="C425" s="8">
        <v>0.40972222222222221</v>
      </c>
      <c r="D425" s="8">
        <v>0</v>
      </c>
      <c r="E425">
        <v>1.83</v>
      </c>
      <c r="F425">
        <v>75</v>
      </c>
      <c r="G425" t="s">
        <v>970</v>
      </c>
      <c r="O425" t="s">
        <v>3452</v>
      </c>
      <c r="P425" t="s">
        <v>638</v>
      </c>
      <c r="Q425" t="s">
        <v>3453</v>
      </c>
      <c r="R425">
        <v>0</v>
      </c>
      <c r="S425">
        <v>0</v>
      </c>
      <c r="T425">
        <v>45.177596000000001</v>
      </c>
      <c r="U425">
        <v>5.7290789999999996</v>
      </c>
      <c r="AD425" t="s">
        <v>2733</v>
      </c>
      <c r="AE425" t="s">
        <v>2737</v>
      </c>
    </row>
    <row r="426" spans="1:31" x14ac:dyDescent="0.3">
      <c r="A426" s="7">
        <v>46288</v>
      </c>
      <c r="B426" s="8">
        <v>0.33333333333333331</v>
      </c>
      <c r="C426" s="8">
        <v>0.37847222222222221</v>
      </c>
      <c r="D426" s="8">
        <v>0</v>
      </c>
      <c r="E426">
        <v>1.08</v>
      </c>
      <c r="F426">
        <v>16</v>
      </c>
      <c r="G426" t="s">
        <v>853</v>
      </c>
      <c r="O426" t="s">
        <v>1500</v>
      </c>
      <c r="P426" t="s">
        <v>229</v>
      </c>
      <c r="Q426" t="s">
        <v>229</v>
      </c>
      <c r="R426">
        <v>0</v>
      </c>
      <c r="S426">
        <v>0</v>
      </c>
      <c r="T426">
        <v>45.188222000000003</v>
      </c>
      <c r="U426">
        <v>5.7137010000000004</v>
      </c>
      <c r="AD426" t="s">
        <v>2733</v>
      </c>
      <c r="AE426" t="s">
        <v>2737</v>
      </c>
    </row>
    <row r="427" spans="1:31" x14ac:dyDescent="0.3">
      <c r="A427" s="7">
        <v>46288</v>
      </c>
      <c r="B427" s="8">
        <v>0.33333333333333331</v>
      </c>
      <c r="C427" s="8">
        <v>0.37847222222222221</v>
      </c>
      <c r="D427" s="8">
        <v>0</v>
      </c>
      <c r="E427">
        <v>1.08</v>
      </c>
      <c r="F427">
        <v>29</v>
      </c>
      <c r="G427" t="s">
        <v>859</v>
      </c>
      <c r="O427" t="s">
        <v>1380</v>
      </c>
      <c r="P427" t="s">
        <v>61</v>
      </c>
      <c r="Q427" t="s">
        <v>61</v>
      </c>
      <c r="R427">
        <v>0</v>
      </c>
      <c r="S427">
        <v>0</v>
      </c>
      <c r="T427">
        <v>45.189878</v>
      </c>
      <c r="U427">
        <v>5.7218559999999998</v>
      </c>
      <c r="AD427" t="s">
        <v>2733</v>
      </c>
      <c r="AE427" t="s">
        <v>2737</v>
      </c>
    </row>
    <row r="428" spans="1:31" x14ac:dyDescent="0.3">
      <c r="A428" s="7">
        <v>46288</v>
      </c>
      <c r="B428" s="8">
        <v>0.16666666666666671</v>
      </c>
      <c r="C428" s="8">
        <v>0.18055555555555561</v>
      </c>
      <c r="D428" s="8">
        <v>0</v>
      </c>
      <c r="E428">
        <v>0.33</v>
      </c>
      <c r="F428">
        <v>85</v>
      </c>
      <c r="G428" t="s">
        <v>866</v>
      </c>
      <c r="H428" s="8">
        <v>0.34097222222222218</v>
      </c>
      <c r="I428" s="8">
        <v>0.34097222222222218</v>
      </c>
      <c r="O428" t="s">
        <v>3466</v>
      </c>
      <c r="P428" t="s">
        <v>469</v>
      </c>
      <c r="Q428" t="s">
        <v>3467</v>
      </c>
      <c r="R428">
        <v>0</v>
      </c>
      <c r="S428">
        <v>0</v>
      </c>
      <c r="T428">
        <v>45.223903999999997</v>
      </c>
      <c r="U428">
        <v>5.7949299999999999</v>
      </c>
      <c r="AD428" t="s">
        <v>2733</v>
      </c>
      <c r="AE428" t="s">
        <v>2734</v>
      </c>
    </row>
    <row r="429" spans="1:31" x14ac:dyDescent="0.3">
      <c r="A429" s="7">
        <v>46288</v>
      </c>
      <c r="B429" s="8">
        <v>0.33333333333333331</v>
      </c>
      <c r="C429" s="8">
        <v>0.40277777777777779</v>
      </c>
      <c r="D429" s="8">
        <v>0</v>
      </c>
      <c r="E429">
        <v>1.67</v>
      </c>
      <c r="F429">
        <v>85</v>
      </c>
      <c r="G429" t="s">
        <v>866</v>
      </c>
      <c r="H429" s="8">
        <v>0.13263888888888889</v>
      </c>
      <c r="I429" s="8">
        <v>0.17291666666666669</v>
      </c>
      <c r="L429">
        <v>0.97</v>
      </c>
      <c r="M429">
        <v>0.97</v>
      </c>
      <c r="N429">
        <v>-0.7</v>
      </c>
      <c r="O429" t="s">
        <v>2434</v>
      </c>
      <c r="P429" t="s">
        <v>790</v>
      </c>
      <c r="Q429" t="s">
        <v>790</v>
      </c>
      <c r="R429">
        <v>0</v>
      </c>
      <c r="S429">
        <v>0</v>
      </c>
      <c r="T429">
        <v>45.247734999999999</v>
      </c>
      <c r="U429">
        <v>5.8348599999999999</v>
      </c>
      <c r="AD429" t="s">
        <v>2733</v>
      </c>
      <c r="AE429" t="s">
        <v>2737</v>
      </c>
    </row>
    <row r="430" spans="1:31" x14ac:dyDescent="0.3">
      <c r="A430" s="7">
        <v>46288</v>
      </c>
      <c r="B430" s="8">
        <v>0.29166666666666669</v>
      </c>
      <c r="C430" s="8">
        <v>0.2986111111111111</v>
      </c>
      <c r="D430" s="8">
        <v>0</v>
      </c>
      <c r="E430">
        <v>0.17</v>
      </c>
      <c r="F430">
        <v>41</v>
      </c>
      <c r="G430" t="s">
        <v>907</v>
      </c>
      <c r="O430" t="s">
        <v>3649</v>
      </c>
      <c r="P430" t="s">
        <v>404</v>
      </c>
      <c r="Q430" t="s">
        <v>3650</v>
      </c>
      <c r="R430">
        <v>0</v>
      </c>
      <c r="S430">
        <v>0</v>
      </c>
      <c r="T430">
        <v>45.369940999999997</v>
      </c>
      <c r="U430">
        <v>5.584085</v>
      </c>
      <c r="AD430" t="s">
        <v>2733</v>
      </c>
      <c r="AE430" t="s">
        <v>2734</v>
      </c>
    </row>
    <row r="431" spans="1:31" x14ac:dyDescent="0.3">
      <c r="A431" s="7">
        <v>46288</v>
      </c>
      <c r="B431" s="8">
        <v>0.25</v>
      </c>
      <c r="C431" s="8">
        <v>0.27083333333333331</v>
      </c>
      <c r="D431" s="8">
        <v>0</v>
      </c>
      <c r="E431">
        <v>0.5</v>
      </c>
      <c r="F431">
        <v>48</v>
      </c>
      <c r="G431" t="s">
        <v>951</v>
      </c>
      <c r="O431" t="s">
        <v>1344</v>
      </c>
      <c r="P431" t="s">
        <v>622</v>
      </c>
      <c r="Q431" t="s">
        <v>622</v>
      </c>
      <c r="R431">
        <v>0</v>
      </c>
      <c r="S431">
        <v>0</v>
      </c>
      <c r="T431">
        <v>45.221131999999997</v>
      </c>
      <c r="U431">
        <v>5.7674770000000004</v>
      </c>
      <c r="AD431" t="s">
        <v>2733</v>
      </c>
      <c r="AE431" t="s">
        <v>2737</v>
      </c>
    </row>
    <row r="432" spans="1:31" x14ac:dyDescent="0.3">
      <c r="A432" s="7">
        <v>46288</v>
      </c>
      <c r="B432" s="8">
        <v>0.33333333333333331</v>
      </c>
      <c r="C432" s="8">
        <v>0.34722222222222221</v>
      </c>
      <c r="D432" s="8">
        <v>0</v>
      </c>
      <c r="E432">
        <v>0.33</v>
      </c>
      <c r="F432">
        <v>200</v>
      </c>
      <c r="G432" t="s">
        <v>949</v>
      </c>
      <c r="O432" t="s">
        <v>1414</v>
      </c>
      <c r="P432" t="s">
        <v>633</v>
      </c>
      <c r="Q432" t="s">
        <v>633</v>
      </c>
      <c r="R432">
        <v>0</v>
      </c>
      <c r="S432">
        <v>0</v>
      </c>
      <c r="T432">
        <v>45.173938999999997</v>
      </c>
      <c r="U432">
        <v>5.7402990000000003</v>
      </c>
      <c r="AD432" t="s">
        <v>2733</v>
      </c>
      <c r="AE432" t="s">
        <v>2737</v>
      </c>
    </row>
    <row r="433" spans="1:31" x14ac:dyDescent="0.3">
      <c r="A433" s="7">
        <v>46288</v>
      </c>
      <c r="B433" s="8">
        <v>0.19097222222222221</v>
      </c>
      <c r="C433" s="8">
        <v>0.2013888888888889</v>
      </c>
      <c r="D433" s="8">
        <v>0</v>
      </c>
      <c r="E433">
        <v>0.25</v>
      </c>
      <c r="F433">
        <v>13</v>
      </c>
      <c r="G433" t="s">
        <v>2730</v>
      </c>
      <c r="O433" t="s">
        <v>1905</v>
      </c>
      <c r="P433" t="s">
        <v>683</v>
      </c>
      <c r="Q433" t="s">
        <v>683</v>
      </c>
      <c r="R433">
        <v>0</v>
      </c>
      <c r="S433">
        <v>0</v>
      </c>
      <c r="T433">
        <v>45.196936999999998</v>
      </c>
      <c r="U433">
        <v>5.6979059999999997</v>
      </c>
      <c r="AD433" t="s">
        <v>2733</v>
      </c>
      <c r="AE433" t="s">
        <v>2737</v>
      </c>
    </row>
    <row r="434" spans="1:31" x14ac:dyDescent="0.3">
      <c r="A434" s="7">
        <v>46288</v>
      </c>
      <c r="B434" s="8">
        <v>0.33333333333333331</v>
      </c>
      <c r="C434" s="8">
        <v>0.34722222222222221</v>
      </c>
      <c r="D434" s="8">
        <v>0</v>
      </c>
      <c r="E434">
        <v>0.33</v>
      </c>
      <c r="F434">
        <v>15</v>
      </c>
      <c r="G434" t="s">
        <v>956</v>
      </c>
      <c r="O434" t="s">
        <v>2631</v>
      </c>
      <c r="P434" t="s">
        <v>297</v>
      </c>
      <c r="Q434" t="s">
        <v>297</v>
      </c>
      <c r="R434">
        <v>0</v>
      </c>
      <c r="S434">
        <v>0</v>
      </c>
      <c r="T434">
        <v>45.178694999999998</v>
      </c>
      <c r="U434">
        <v>5.7423060000000001</v>
      </c>
      <c r="AD434" t="s">
        <v>2733</v>
      </c>
      <c r="AE434" t="s">
        <v>2737</v>
      </c>
    </row>
    <row r="435" spans="1:31" x14ac:dyDescent="0.3">
      <c r="A435" s="7">
        <v>46288</v>
      </c>
      <c r="B435" s="8">
        <v>0.16666666666666671</v>
      </c>
      <c r="C435" s="8">
        <v>0.18055555555555561</v>
      </c>
      <c r="D435" s="8">
        <v>0</v>
      </c>
      <c r="E435">
        <v>0.33</v>
      </c>
      <c r="F435">
        <v>72</v>
      </c>
      <c r="G435" t="s">
        <v>978</v>
      </c>
      <c r="O435" t="s">
        <v>3469</v>
      </c>
      <c r="P435" t="s">
        <v>442</v>
      </c>
      <c r="Q435" t="s">
        <v>3470</v>
      </c>
      <c r="R435">
        <v>0</v>
      </c>
      <c r="S435">
        <v>0</v>
      </c>
      <c r="T435">
        <v>45.568575000000003</v>
      </c>
      <c r="U435">
        <v>5.9217069999999996</v>
      </c>
      <c r="AD435" t="s">
        <v>2733</v>
      </c>
      <c r="AE435" t="s">
        <v>2734</v>
      </c>
    </row>
    <row r="436" spans="1:31" x14ac:dyDescent="0.3">
      <c r="A436" s="7">
        <v>46288</v>
      </c>
      <c r="B436" s="8">
        <v>0.33333333333333331</v>
      </c>
      <c r="C436" s="8">
        <v>0.34722222222222221</v>
      </c>
      <c r="D436" s="8">
        <v>0</v>
      </c>
      <c r="E436">
        <v>0.33</v>
      </c>
      <c r="F436">
        <v>73</v>
      </c>
      <c r="G436" t="s">
        <v>876</v>
      </c>
      <c r="O436" t="s">
        <v>1187</v>
      </c>
      <c r="P436" t="s">
        <v>617</v>
      </c>
      <c r="Q436" t="s">
        <v>617</v>
      </c>
      <c r="R436">
        <v>0</v>
      </c>
      <c r="S436">
        <v>0</v>
      </c>
      <c r="T436">
        <v>45.211889999999997</v>
      </c>
      <c r="U436">
        <v>5.6499290000000002</v>
      </c>
      <c r="AD436" t="s">
        <v>2733</v>
      </c>
      <c r="AE436" t="s">
        <v>2737</v>
      </c>
    </row>
    <row r="437" spans="1:31" x14ac:dyDescent="0.3">
      <c r="A437" s="7">
        <v>46288</v>
      </c>
      <c r="B437" s="8">
        <v>0.33333333333333331</v>
      </c>
      <c r="C437" s="8">
        <v>0.3611111111111111</v>
      </c>
      <c r="D437" s="8">
        <v>0</v>
      </c>
      <c r="E437">
        <v>0.67</v>
      </c>
      <c r="F437">
        <v>200</v>
      </c>
      <c r="G437" t="s">
        <v>949</v>
      </c>
      <c r="O437" t="s">
        <v>1164</v>
      </c>
      <c r="P437" t="s">
        <v>333</v>
      </c>
      <c r="Q437" t="s">
        <v>333</v>
      </c>
      <c r="R437">
        <v>0</v>
      </c>
      <c r="S437">
        <v>0</v>
      </c>
      <c r="T437">
        <v>45.177658000000001</v>
      </c>
      <c r="U437">
        <v>5.7674839999999996</v>
      </c>
      <c r="AD437" t="s">
        <v>2733</v>
      </c>
      <c r="AE437" t="s">
        <v>2737</v>
      </c>
    </row>
    <row r="438" spans="1:31" x14ac:dyDescent="0.3">
      <c r="A438" s="7">
        <v>46288</v>
      </c>
      <c r="B438" s="8">
        <v>0.33333333333333331</v>
      </c>
      <c r="C438" s="8">
        <v>0.35416666666666669</v>
      </c>
      <c r="D438" s="8">
        <v>0</v>
      </c>
      <c r="E438">
        <v>0.5</v>
      </c>
      <c r="F438">
        <v>85</v>
      </c>
      <c r="G438" t="s">
        <v>866</v>
      </c>
      <c r="H438" s="8">
        <v>0.1027777777777778</v>
      </c>
      <c r="I438" s="8">
        <v>0.1111111111111111</v>
      </c>
      <c r="L438">
        <v>0.2</v>
      </c>
      <c r="M438">
        <v>0.2</v>
      </c>
      <c r="N438">
        <v>-0.3</v>
      </c>
      <c r="O438" t="s">
        <v>1671</v>
      </c>
      <c r="P438" t="s">
        <v>468</v>
      </c>
      <c r="Q438" t="s">
        <v>468</v>
      </c>
      <c r="R438">
        <v>0</v>
      </c>
      <c r="S438">
        <v>0</v>
      </c>
      <c r="T438">
        <v>45.223424000000001</v>
      </c>
      <c r="U438">
        <v>5.7943249999999997</v>
      </c>
      <c r="AD438" t="s">
        <v>2733</v>
      </c>
      <c r="AE438" t="s">
        <v>2737</v>
      </c>
    </row>
    <row r="439" spans="1:31" x14ac:dyDescent="0.3">
      <c r="A439" s="7">
        <v>46288</v>
      </c>
      <c r="B439" s="8">
        <v>0.29166666666666669</v>
      </c>
      <c r="C439" s="8">
        <v>0.2986111111111111</v>
      </c>
      <c r="D439" s="8">
        <v>0</v>
      </c>
      <c r="E439">
        <v>0.17</v>
      </c>
      <c r="F439">
        <v>102</v>
      </c>
      <c r="G439" t="s">
        <v>911</v>
      </c>
      <c r="O439" t="s">
        <v>3624</v>
      </c>
      <c r="P439" t="s">
        <v>572</v>
      </c>
      <c r="Q439" t="s">
        <v>3625</v>
      </c>
      <c r="R439">
        <v>0</v>
      </c>
      <c r="S439">
        <v>0</v>
      </c>
      <c r="T439">
        <v>45.371513</v>
      </c>
      <c r="U439">
        <v>5.5861590000000003</v>
      </c>
      <c r="AD439" t="s">
        <v>2733</v>
      </c>
      <c r="AE439" t="s">
        <v>2734</v>
      </c>
    </row>
    <row r="440" spans="1:31" x14ac:dyDescent="0.3">
      <c r="A440" s="7">
        <v>46288</v>
      </c>
      <c r="B440" s="8">
        <v>0.33333333333333331</v>
      </c>
      <c r="C440" s="8">
        <v>0.36458333333333331</v>
      </c>
      <c r="D440" s="8">
        <v>0</v>
      </c>
      <c r="E440">
        <v>0.75</v>
      </c>
      <c r="F440">
        <v>62</v>
      </c>
      <c r="G440" t="s">
        <v>917</v>
      </c>
      <c r="O440" t="s">
        <v>1862</v>
      </c>
      <c r="P440" t="s">
        <v>478</v>
      </c>
      <c r="Q440" t="s">
        <v>3471</v>
      </c>
      <c r="R440">
        <v>0</v>
      </c>
      <c r="S440">
        <v>0</v>
      </c>
      <c r="T440">
        <v>45.349625000000003</v>
      </c>
      <c r="U440">
        <v>5.5005740000000003</v>
      </c>
      <c r="AD440" t="s">
        <v>2733</v>
      </c>
      <c r="AE440" t="s">
        <v>2737</v>
      </c>
    </row>
    <row r="441" spans="1:31" x14ac:dyDescent="0.3">
      <c r="A441" s="7">
        <v>46288</v>
      </c>
      <c r="B441" s="8">
        <v>0.33333333333333331</v>
      </c>
      <c r="C441" s="8">
        <v>0.34722222222222221</v>
      </c>
      <c r="D441" s="8">
        <v>0</v>
      </c>
      <c r="E441">
        <v>0.33</v>
      </c>
      <c r="F441">
        <v>85</v>
      </c>
      <c r="G441" t="s">
        <v>866</v>
      </c>
      <c r="H441" s="8">
        <v>0.1131944444444444</v>
      </c>
      <c r="I441" s="8">
        <v>0.13055555555555559</v>
      </c>
      <c r="L441">
        <v>0.42</v>
      </c>
      <c r="M441">
        <v>0.42</v>
      </c>
      <c r="N441">
        <v>0.08</v>
      </c>
      <c r="O441" t="s">
        <v>2117</v>
      </c>
      <c r="P441" t="s">
        <v>664</v>
      </c>
      <c r="Q441" t="s">
        <v>3468</v>
      </c>
      <c r="R441">
        <v>0</v>
      </c>
      <c r="S441">
        <v>0</v>
      </c>
      <c r="T441">
        <v>45.239960000000004</v>
      </c>
      <c r="U441">
        <v>5.820354</v>
      </c>
      <c r="AD441" t="s">
        <v>2733</v>
      </c>
      <c r="AE441" t="s">
        <v>2737</v>
      </c>
    </row>
    <row r="442" spans="1:31" x14ac:dyDescent="0.3">
      <c r="A442" s="7">
        <v>46288</v>
      </c>
      <c r="B442" s="8">
        <v>0.2673611111111111</v>
      </c>
      <c r="C442" s="8">
        <v>0.27777777777777779</v>
      </c>
      <c r="D442" s="8">
        <v>0</v>
      </c>
      <c r="E442">
        <v>0.25</v>
      </c>
      <c r="F442">
        <v>65</v>
      </c>
      <c r="G442" t="s">
        <v>870</v>
      </c>
      <c r="H442" s="8">
        <v>0.24652777777777779</v>
      </c>
      <c r="I442" s="8">
        <v>0.25138888888888888</v>
      </c>
      <c r="L442">
        <v>0.12</v>
      </c>
      <c r="M442">
        <v>0.12</v>
      </c>
      <c r="N442">
        <v>-0.13</v>
      </c>
      <c r="O442" t="s">
        <v>2301</v>
      </c>
      <c r="P442" t="s">
        <v>148</v>
      </c>
      <c r="Q442" t="s">
        <v>148</v>
      </c>
      <c r="R442">
        <v>0</v>
      </c>
      <c r="S442">
        <v>0</v>
      </c>
      <c r="T442">
        <v>45.192273999999998</v>
      </c>
      <c r="U442">
        <v>5.7321200000000001</v>
      </c>
      <c r="AD442" t="s">
        <v>2733</v>
      </c>
      <c r="AE442" t="s">
        <v>2737</v>
      </c>
    </row>
    <row r="443" spans="1:31" x14ac:dyDescent="0.3">
      <c r="A443" s="7">
        <v>46288</v>
      </c>
      <c r="B443" s="8">
        <v>0.33333333333333331</v>
      </c>
      <c r="C443" s="8">
        <v>0.34722222222222221</v>
      </c>
      <c r="D443" s="8">
        <v>0</v>
      </c>
      <c r="E443">
        <v>0.33</v>
      </c>
      <c r="F443">
        <v>20</v>
      </c>
      <c r="G443" t="s">
        <v>950</v>
      </c>
      <c r="O443" t="s">
        <v>2387</v>
      </c>
      <c r="P443" t="s">
        <v>218</v>
      </c>
      <c r="Q443" t="s">
        <v>3474</v>
      </c>
      <c r="R443">
        <v>0</v>
      </c>
      <c r="S443">
        <v>0</v>
      </c>
      <c r="T443">
        <v>45.189608999999997</v>
      </c>
      <c r="U443">
        <v>5.7291639999999999</v>
      </c>
      <c r="AD443" t="s">
        <v>2733</v>
      </c>
      <c r="AE443" t="s">
        <v>2737</v>
      </c>
    </row>
    <row r="444" spans="1:31" x14ac:dyDescent="0.3">
      <c r="A444" s="7">
        <v>46288</v>
      </c>
      <c r="B444" s="8">
        <v>0.16666666666666671</v>
      </c>
      <c r="C444" s="8">
        <v>0.27083333333333331</v>
      </c>
      <c r="D444" s="8">
        <v>0</v>
      </c>
      <c r="E444">
        <v>2.5</v>
      </c>
      <c r="F444">
        <v>63</v>
      </c>
      <c r="G444" t="s">
        <v>984</v>
      </c>
      <c r="H444" s="8">
        <v>0.18680555555555561</v>
      </c>
      <c r="I444" s="8">
        <v>0.28541666666666671</v>
      </c>
      <c r="L444">
        <v>2.37</v>
      </c>
      <c r="M444">
        <v>2.5</v>
      </c>
      <c r="N444">
        <v>-0.13</v>
      </c>
      <c r="O444" t="s">
        <v>1294</v>
      </c>
      <c r="P444" t="s">
        <v>128</v>
      </c>
      <c r="Q444" t="s">
        <v>3479</v>
      </c>
      <c r="R444">
        <v>0</v>
      </c>
      <c r="S444">
        <v>0</v>
      </c>
      <c r="T444">
        <v>45.191443999999997</v>
      </c>
      <c r="U444">
        <v>5.7273620000000003</v>
      </c>
      <c r="AD444" t="s">
        <v>2733</v>
      </c>
      <c r="AE444" t="s">
        <v>2781</v>
      </c>
    </row>
    <row r="445" spans="1:31" x14ac:dyDescent="0.3">
      <c r="A445" s="7">
        <v>46288</v>
      </c>
      <c r="B445" s="8">
        <v>0.33333333333333331</v>
      </c>
      <c r="C445" s="8">
        <v>0.4236111111111111</v>
      </c>
      <c r="D445" s="8">
        <v>0</v>
      </c>
      <c r="E445">
        <v>2.17</v>
      </c>
      <c r="F445">
        <v>73</v>
      </c>
      <c r="G445" t="s">
        <v>876</v>
      </c>
      <c r="O445" t="s">
        <v>1167</v>
      </c>
      <c r="P445" t="s">
        <v>616</v>
      </c>
      <c r="Q445" t="s">
        <v>616</v>
      </c>
      <c r="R445">
        <v>0</v>
      </c>
      <c r="S445">
        <v>0</v>
      </c>
      <c r="T445">
        <v>45.211889999999997</v>
      </c>
      <c r="U445">
        <v>5.6499290000000002</v>
      </c>
      <c r="AD445" t="s">
        <v>2733</v>
      </c>
      <c r="AE445" t="s">
        <v>2737</v>
      </c>
    </row>
    <row r="446" spans="1:31" x14ac:dyDescent="0.3">
      <c r="A446" s="7">
        <v>46288</v>
      </c>
      <c r="B446" s="8">
        <v>0.33333333333333331</v>
      </c>
      <c r="C446" s="8">
        <v>0.3611111111111111</v>
      </c>
      <c r="D446" s="8">
        <v>0</v>
      </c>
      <c r="E446">
        <v>0.67</v>
      </c>
      <c r="F446">
        <v>73</v>
      </c>
      <c r="G446" t="s">
        <v>876</v>
      </c>
      <c r="O446" t="s">
        <v>901</v>
      </c>
      <c r="P446" t="s">
        <v>827</v>
      </c>
      <c r="Q446" t="s">
        <v>827</v>
      </c>
      <c r="R446">
        <v>0</v>
      </c>
      <c r="S446">
        <v>0</v>
      </c>
      <c r="T446">
        <v>45.211889999999997</v>
      </c>
      <c r="U446">
        <v>5.6499290000000002</v>
      </c>
      <c r="AD446" t="s">
        <v>2733</v>
      </c>
      <c r="AE446" t="s">
        <v>2737</v>
      </c>
    </row>
    <row r="447" spans="1:31" x14ac:dyDescent="0.3">
      <c r="A447" s="7">
        <v>46288</v>
      </c>
      <c r="B447" s="8">
        <v>0.33333333333333331</v>
      </c>
      <c r="C447" s="8">
        <v>0.38541666666666669</v>
      </c>
      <c r="D447" s="8">
        <v>0</v>
      </c>
      <c r="E447">
        <v>1.25</v>
      </c>
      <c r="F447">
        <v>14</v>
      </c>
      <c r="G447" t="s">
        <v>959</v>
      </c>
      <c r="H447" s="8">
        <v>0.53472222222222221</v>
      </c>
      <c r="L447">
        <v>-12.83</v>
      </c>
      <c r="O447" t="s">
        <v>1604</v>
      </c>
      <c r="P447" t="s">
        <v>500</v>
      </c>
      <c r="Q447" t="s">
        <v>500</v>
      </c>
      <c r="R447">
        <v>0</v>
      </c>
      <c r="S447">
        <v>0</v>
      </c>
      <c r="T447">
        <v>45.209110000000003</v>
      </c>
      <c r="U447">
        <v>5.788958</v>
      </c>
      <c r="AD447" t="s">
        <v>2733</v>
      </c>
      <c r="AE447" t="s">
        <v>2737</v>
      </c>
    </row>
    <row r="448" spans="1:31" x14ac:dyDescent="0.3">
      <c r="A448" s="7">
        <v>46288</v>
      </c>
      <c r="B448" s="8">
        <v>0.33333333333333331</v>
      </c>
      <c r="C448" s="8">
        <v>0.38541666666666669</v>
      </c>
      <c r="D448" s="8">
        <v>0</v>
      </c>
      <c r="E448">
        <v>1.25</v>
      </c>
      <c r="F448">
        <v>49</v>
      </c>
      <c r="G448" t="s">
        <v>944</v>
      </c>
      <c r="O448" t="s">
        <v>1251</v>
      </c>
      <c r="P448" t="s">
        <v>84</v>
      </c>
      <c r="Q448" t="s">
        <v>1253</v>
      </c>
      <c r="R448">
        <v>0</v>
      </c>
      <c r="S448">
        <v>0</v>
      </c>
      <c r="T448">
        <v>45.182246999999997</v>
      </c>
      <c r="U448">
        <v>5.7318619999999996</v>
      </c>
      <c r="AD448" t="s">
        <v>2733</v>
      </c>
      <c r="AE448" t="s">
        <v>2737</v>
      </c>
    </row>
    <row r="449" spans="1:31" x14ac:dyDescent="0.3">
      <c r="A449" s="7">
        <v>46288</v>
      </c>
      <c r="B449" s="8">
        <v>0.375</v>
      </c>
      <c r="C449" s="8">
        <v>0.39583333333333331</v>
      </c>
      <c r="D449" s="8">
        <v>0</v>
      </c>
      <c r="E449">
        <v>0.5</v>
      </c>
      <c r="F449">
        <v>14</v>
      </c>
      <c r="G449" t="s">
        <v>959</v>
      </c>
      <c r="O449" t="s">
        <v>2248</v>
      </c>
      <c r="P449" t="s">
        <v>588</v>
      </c>
      <c r="Q449" t="s">
        <v>588</v>
      </c>
      <c r="R449">
        <v>0</v>
      </c>
      <c r="S449">
        <v>0</v>
      </c>
      <c r="T449">
        <v>45.207380000000001</v>
      </c>
      <c r="U449">
        <v>5.7814410000000001</v>
      </c>
      <c r="AD449" t="s">
        <v>2733</v>
      </c>
      <c r="AE449" t="s">
        <v>2737</v>
      </c>
    </row>
    <row r="450" spans="1:31" x14ac:dyDescent="0.3">
      <c r="A450" s="7">
        <v>46288</v>
      </c>
      <c r="B450" s="8">
        <v>0.33333333333333331</v>
      </c>
      <c r="C450" s="8">
        <v>0.375</v>
      </c>
      <c r="D450" s="8">
        <v>0</v>
      </c>
      <c r="E450">
        <v>1</v>
      </c>
      <c r="F450">
        <v>86</v>
      </c>
      <c r="G450" t="s">
        <v>861</v>
      </c>
      <c r="H450" s="8">
        <v>0.2326388888888889</v>
      </c>
      <c r="I450" s="8">
        <v>0.25486111111111109</v>
      </c>
      <c r="L450">
        <v>0.53</v>
      </c>
      <c r="M450">
        <v>0.53</v>
      </c>
      <c r="N450">
        <v>-0.47</v>
      </c>
      <c r="O450" t="s">
        <v>2704</v>
      </c>
      <c r="P450" t="s">
        <v>456</v>
      </c>
      <c r="Q450" t="s">
        <v>456</v>
      </c>
      <c r="R450">
        <v>0</v>
      </c>
      <c r="S450">
        <v>0</v>
      </c>
      <c r="T450">
        <v>45.167710999999997</v>
      </c>
      <c r="U450">
        <v>5.7281950000000004</v>
      </c>
      <c r="AD450" t="s">
        <v>2733</v>
      </c>
      <c r="AE450" t="s">
        <v>2737</v>
      </c>
    </row>
    <row r="451" spans="1:31" x14ac:dyDescent="0.3">
      <c r="A451" s="7">
        <v>46288</v>
      </c>
      <c r="B451" s="8">
        <v>0.33333333333333331</v>
      </c>
      <c r="C451" s="8">
        <v>0.4236111111111111</v>
      </c>
      <c r="D451" s="8">
        <v>0</v>
      </c>
      <c r="E451">
        <v>2.17</v>
      </c>
      <c r="F451">
        <v>101</v>
      </c>
      <c r="G451" t="s">
        <v>945</v>
      </c>
      <c r="O451" t="s">
        <v>1893</v>
      </c>
      <c r="P451" t="s">
        <v>91</v>
      </c>
      <c r="Q451" t="s">
        <v>93</v>
      </c>
      <c r="R451">
        <v>0</v>
      </c>
      <c r="S451">
        <v>0</v>
      </c>
      <c r="T451">
        <v>45.189203999999997</v>
      </c>
      <c r="U451">
        <v>5.6898710000000001</v>
      </c>
      <c r="AD451" t="s">
        <v>2733</v>
      </c>
      <c r="AE451" t="s">
        <v>2737</v>
      </c>
    </row>
    <row r="452" spans="1:31" x14ac:dyDescent="0.3">
      <c r="A452" s="7">
        <v>46288</v>
      </c>
      <c r="B452" s="8">
        <v>0.33333333333333331</v>
      </c>
      <c r="C452" s="8">
        <v>0.47916666666666669</v>
      </c>
      <c r="D452" s="8">
        <v>0</v>
      </c>
      <c r="E452">
        <v>3.5</v>
      </c>
      <c r="F452">
        <v>69</v>
      </c>
      <c r="G452" t="s">
        <v>969</v>
      </c>
      <c r="O452" t="s">
        <v>1555</v>
      </c>
      <c r="P452" t="s">
        <v>441</v>
      </c>
      <c r="Q452" t="s">
        <v>441</v>
      </c>
      <c r="R452">
        <v>0</v>
      </c>
      <c r="S452">
        <v>0</v>
      </c>
      <c r="T452">
        <v>45.157359</v>
      </c>
      <c r="U452">
        <v>5.7146999999999997</v>
      </c>
      <c r="AD452" t="s">
        <v>2733</v>
      </c>
      <c r="AE452" t="s">
        <v>2737</v>
      </c>
    </row>
    <row r="453" spans="1:31" x14ac:dyDescent="0.3">
      <c r="A453" s="7">
        <v>46288</v>
      </c>
      <c r="B453" s="8">
        <v>0.33333333333333331</v>
      </c>
      <c r="C453" s="8">
        <v>0.37847222222222221</v>
      </c>
      <c r="D453" s="8">
        <v>0</v>
      </c>
      <c r="E453">
        <v>1.08</v>
      </c>
      <c r="F453">
        <v>46</v>
      </c>
      <c r="G453" t="s">
        <v>963</v>
      </c>
      <c r="O453" t="s">
        <v>2584</v>
      </c>
      <c r="P453" t="s">
        <v>178</v>
      </c>
      <c r="Q453" t="s">
        <v>178</v>
      </c>
      <c r="R453">
        <v>0</v>
      </c>
      <c r="S453">
        <v>0</v>
      </c>
      <c r="T453">
        <v>45.179831</v>
      </c>
      <c r="U453">
        <v>5.7078860000000002</v>
      </c>
      <c r="AD453" t="s">
        <v>2733</v>
      </c>
      <c r="AE453" t="s">
        <v>2737</v>
      </c>
    </row>
    <row r="454" spans="1:31" x14ac:dyDescent="0.3">
      <c r="A454" s="7">
        <v>46288</v>
      </c>
      <c r="B454" s="8">
        <v>0.3923611111111111</v>
      </c>
      <c r="C454" s="8">
        <v>0.42708333333333331</v>
      </c>
      <c r="D454" s="8">
        <v>0</v>
      </c>
      <c r="E454">
        <v>0.83</v>
      </c>
      <c r="F454">
        <v>65</v>
      </c>
      <c r="G454" t="s">
        <v>870</v>
      </c>
      <c r="H454" s="8">
        <v>0.35208333333333341</v>
      </c>
      <c r="I454" s="8">
        <v>0.40694444444444439</v>
      </c>
      <c r="L454">
        <v>1.32</v>
      </c>
      <c r="M454">
        <v>1.32</v>
      </c>
      <c r="N454">
        <v>0.48</v>
      </c>
      <c r="O454" t="s">
        <v>902</v>
      </c>
      <c r="P454" t="s">
        <v>804</v>
      </c>
      <c r="Q454" t="s">
        <v>804</v>
      </c>
      <c r="R454">
        <v>0</v>
      </c>
      <c r="S454">
        <v>0</v>
      </c>
      <c r="T454">
        <v>45.189255000000003</v>
      </c>
      <c r="U454">
        <v>5.6904019999999997</v>
      </c>
      <c r="AD454" t="s">
        <v>2733</v>
      </c>
      <c r="AE454" t="s">
        <v>2737</v>
      </c>
    </row>
    <row r="455" spans="1:31" x14ac:dyDescent="0.3">
      <c r="A455" s="7">
        <v>46288</v>
      </c>
      <c r="B455" s="8">
        <v>0.20833333333333329</v>
      </c>
      <c r="C455" s="8">
        <v>0.21875</v>
      </c>
      <c r="D455" s="8">
        <v>0</v>
      </c>
      <c r="E455">
        <v>0.25</v>
      </c>
      <c r="F455">
        <v>65</v>
      </c>
      <c r="G455" t="s">
        <v>870</v>
      </c>
      <c r="H455" s="8">
        <v>0.52152777777777781</v>
      </c>
      <c r="I455" s="8">
        <v>0.53055555555555556</v>
      </c>
      <c r="L455">
        <v>0.22</v>
      </c>
      <c r="M455">
        <v>0.22</v>
      </c>
      <c r="N455">
        <v>-0.03</v>
      </c>
      <c r="O455" t="s">
        <v>1630</v>
      </c>
      <c r="P455" t="s">
        <v>3487</v>
      </c>
      <c r="Q455" t="s">
        <v>3487</v>
      </c>
      <c r="R455">
        <v>0</v>
      </c>
      <c r="S455">
        <v>0</v>
      </c>
      <c r="T455">
        <v>45.206525999999997</v>
      </c>
      <c r="U455">
        <v>5.3994530000000003</v>
      </c>
      <c r="AD455" t="s">
        <v>2733</v>
      </c>
      <c r="AE455" t="s">
        <v>2737</v>
      </c>
    </row>
    <row r="456" spans="1:31" x14ac:dyDescent="0.3">
      <c r="A456" s="7">
        <v>46288</v>
      </c>
      <c r="B456" s="8">
        <v>0.33333333333333331</v>
      </c>
      <c r="C456" s="8">
        <v>0.35416666666666669</v>
      </c>
      <c r="D456" s="8">
        <v>0</v>
      </c>
      <c r="E456">
        <v>0.5</v>
      </c>
      <c r="F456">
        <v>91</v>
      </c>
      <c r="G456" t="s">
        <v>971</v>
      </c>
      <c r="O456" t="s">
        <v>1495</v>
      </c>
      <c r="P456" t="s">
        <v>261</v>
      </c>
      <c r="Q456" t="s">
        <v>261</v>
      </c>
      <c r="R456">
        <v>0</v>
      </c>
      <c r="S456">
        <v>0</v>
      </c>
      <c r="T456">
        <v>45.188276000000002</v>
      </c>
      <c r="U456">
        <v>5.7171810000000001</v>
      </c>
      <c r="AD456" t="s">
        <v>2733</v>
      </c>
      <c r="AE456" t="s">
        <v>2737</v>
      </c>
    </row>
    <row r="457" spans="1:31" x14ac:dyDescent="0.3">
      <c r="A457" s="7">
        <v>46288</v>
      </c>
      <c r="B457" s="8">
        <v>0.18402777777777779</v>
      </c>
      <c r="C457" s="8">
        <v>0.19097222222222221</v>
      </c>
      <c r="D457" s="8">
        <v>0</v>
      </c>
      <c r="E457">
        <v>0.17</v>
      </c>
      <c r="F457">
        <v>78</v>
      </c>
      <c r="G457" t="s">
        <v>977</v>
      </c>
      <c r="H457" s="8">
        <v>0.33888888888888891</v>
      </c>
      <c r="I457" s="8">
        <v>0.33958333333333329</v>
      </c>
      <c r="L457">
        <v>0.02</v>
      </c>
      <c r="M457">
        <v>0.02</v>
      </c>
      <c r="N457">
        <v>-0.15</v>
      </c>
      <c r="O457" t="s">
        <v>3622</v>
      </c>
      <c r="P457" t="s">
        <v>750</v>
      </c>
      <c r="Q457" t="s">
        <v>3623</v>
      </c>
      <c r="R457">
        <v>0</v>
      </c>
      <c r="S457">
        <v>0</v>
      </c>
      <c r="T457">
        <v>45.367497999999998</v>
      </c>
      <c r="U457">
        <v>5.58521</v>
      </c>
      <c r="AD457" t="s">
        <v>2733</v>
      </c>
      <c r="AE457" t="s">
        <v>2734</v>
      </c>
    </row>
    <row r="458" spans="1:31" x14ac:dyDescent="0.3">
      <c r="A458" s="7">
        <v>46288</v>
      </c>
      <c r="B458" s="8">
        <v>0.33333333333333331</v>
      </c>
      <c r="C458" s="8">
        <v>0.37847222222222221</v>
      </c>
      <c r="D458" s="8">
        <v>0</v>
      </c>
      <c r="E458">
        <v>1.08</v>
      </c>
      <c r="F458">
        <v>15</v>
      </c>
      <c r="G458" t="s">
        <v>956</v>
      </c>
      <c r="O458" t="s">
        <v>2165</v>
      </c>
      <c r="P458" t="s">
        <v>566</v>
      </c>
      <c r="Q458" t="s">
        <v>3492</v>
      </c>
      <c r="R458">
        <v>0</v>
      </c>
      <c r="S458">
        <v>0</v>
      </c>
      <c r="T458">
        <v>45.189936000000003</v>
      </c>
      <c r="U458">
        <v>5.7559290000000001</v>
      </c>
      <c r="AD458" t="s">
        <v>2733</v>
      </c>
      <c r="AE458" t="s">
        <v>2737</v>
      </c>
    </row>
    <row r="459" spans="1:31" x14ac:dyDescent="0.3">
      <c r="A459" s="7">
        <v>46288</v>
      </c>
      <c r="B459" s="8">
        <v>0.33333333333333331</v>
      </c>
      <c r="C459" s="8">
        <v>0.375</v>
      </c>
      <c r="D459" s="8">
        <v>0</v>
      </c>
      <c r="E459">
        <v>1</v>
      </c>
      <c r="F459">
        <v>150</v>
      </c>
      <c r="G459" t="s">
        <v>964</v>
      </c>
      <c r="H459" s="8">
        <v>0.28333333333333333</v>
      </c>
      <c r="I459" s="8">
        <v>0.33819444444444452</v>
      </c>
      <c r="L459">
        <v>1.32</v>
      </c>
      <c r="M459">
        <v>1.32</v>
      </c>
      <c r="N459">
        <v>0.32</v>
      </c>
      <c r="O459" t="s">
        <v>2357</v>
      </c>
      <c r="P459" t="s">
        <v>780</v>
      </c>
      <c r="Q459" t="s">
        <v>3678</v>
      </c>
      <c r="R459">
        <v>0</v>
      </c>
      <c r="S459">
        <v>0</v>
      </c>
      <c r="T459">
        <v>45.150100000000002</v>
      </c>
      <c r="U459">
        <v>5.7248400000000004</v>
      </c>
      <c r="AD459" t="s">
        <v>2733</v>
      </c>
      <c r="AE459" t="s">
        <v>2781</v>
      </c>
    </row>
    <row r="460" spans="1:31" x14ac:dyDescent="0.3">
      <c r="A460" s="7">
        <v>46288</v>
      </c>
      <c r="B460" s="8">
        <v>0.33333333333333331</v>
      </c>
      <c r="C460" s="8">
        <v>0.4236111111111111</v>
      </c>
      <c r="D460" s="8">
        <v>0</v>
      </c>
      <c r="E460">
        <v>2.17</v>
      </c>
      <c r="F460">
        <v>72</v>
      </c>
      <c r="G460" t="s">
        <v>978</v>
      </c>
      <c r="O460" t="s">
        <v>2376</v>
      </c>
      <c r="P460" t="s">
        <v>604</v>
      </c>
      <c r="Q460" t="s">
        <v>3482</v>
      </c>
      <c r="R460">
        <v>0</v>
      </c>
      <c r="S460">
        <v>0</v>
      </c>
      <c r="T460">
        <v>45.570290999999997</v>
      </c>
      <c r="U460">
        <v>5.9184279999999996</v>
      </c>
      <c r="AD460" t="s">
        <v>2733</v>
      </c>
      <c r="AE460" t="s">
        <v>2737</v>
      </c>
    </row>
    <row r="461" spans="1:31" x14ac:dyDescent="0.3">
      <c r="A461" s="7">
        <v>46288</v>
      </c>
      <c r="B461" s="8">
        <v>0.36458333333333331</v>
      </c>
      <c r="C461" s="8">
        <v>0.37152777777777779</v>
      </c>
      <c r="D461" s="8">
        <v>0</v>
      </c>
      <c r="E461">
        <v>0.17</v>
      </c>
      <c r="F461">
        <v>50</v>
      </c>
      <c r="G461" t="s">
        <v>879</v>
      </c>
      <c r="H461" s="8">
        <v>0.45555555555555549</v>
      </c>
      <c r="I461" s="8">
        <v>0.46597222222222218</v>
      </c>
      <c r="L461">
        <v>0.25</v>
      </c>
      <c r="M461">
        <v>0.25</v>
      </c>
      <c r="N461">
        <v>0.08</v>
      </c>
      <c r="O461" t="s">
        <v>3679</v>
      </c>
      <c r="P461" t="s">
        <v>547</v>
      </c>
      <c r="Q461" t="s">
        <v>3680</v>
      </c>
      <c r="R461">
        <v>0</v>
      </c>
      <c r="S461">
        <v>0</v>
      </c>
      <c r="T461">
        <v>45.366303000000002</v>
      </c>
      <c r="U461">
        <v>5.5898110000000001</v>
      </c>
      <c r="AD461" t="s">
        <v>2733</v>
      </c>
      <c r="AE461" t="s">
        <v>2734</v>
      </c>
    </row>
    <row r="462" spans="1:31" x14ac:dyDescent="0.3">
      <c r="A462" s="7">
        <v>46288</v>
      </c>
      <c r="B462" s="8">
        <v>0.33333333333333331</v>
      </c>
      <c r="C462" s="8">
        <v>0.4375</v>
      </c>
      <c r="D462" s="8">
        <v>0</v>
      </c>
      <c r="E462">
        <v>2.5</v>
      </c>
      <c r="F462">
        <v>19</v>
      </c>
      <c r="G462" t="s">
        <v>982</v>
      </c>
      <c r="O462" t="s">
        <v>1069</v>
      </c>
      <c r="P462" t="s">
        <v>3414</v>
      </c>
      <c r="Q462" t="s">
        <v>639</v>
      </c>
      <c r="R462">
        <v>0</v>
      </c>
      <c r="S462">
        <v>0</v>
      </c>
      <c r="T462">
        <v>45.085959000000003</v>
      </c>
      <c r="U462">
        <v>5.7746789999999999</v>
      </c>
      <c r="AD462" t="s">
        <v>2733</v>
      </c>
      <c r="AE462" t="s">
        <v>2737</v>
      </c>
    </row>
    <row r="463" spans="1:31" x14ac:dyDescent="0.3">
      <c r="A463" s="7">
        <v>46288</v>
      </c>
      <c r="B463" s="8">
        <v>0.33333333333333331</v>
      </c>
      <c r="C463" s="8">
        <v>0.3611111111111111</v>
      </c>
      <c r="D463" s="8">
        <v>0</v>
      </c>
      <c r="E463">
        <v>0.67</v>
      </c>
      <c r="F463">
        <v>73</v>
      </c>
      <c r="G463" t="s">
        <v>876</v>
      </c>
      <c r="O463" t="s">
        <v>2420</v>
      </c>
      <c r="P463" t="s">
        <v>788</v>
      </c>
      <c r="Q463" t="s">
        <v>788</v>
      </c>
      <c r="R463">
        <v>0</v>
      </c>
      <c r="S463">
        <v>0</v>
      </c>
      <c r="T463">
        <v>45.212082000000002</v>
      </c>
      <c r="U463">
        <v>5.7464320000000004</v>
      </c>
      <c r="AD463" t="s">
        <v>2733</v>
      </c>
      <c r="AE463" t="s">
        <v>2737</v>
      </c>
    </row>
    <row r="464" spans="1:31" x14ac:dyDescent="0.3">
      <c r="A464" s="7">
        <v>46288</v>
      </c>
      <c r="B464" s="8">
        <v>0.33333333333333331</v>
      </c>
      <c r="C464" s="8">
        <v>0.3888888888888889</v>
      </c>
      <c r="D464" s="8">
        <v>0</v>
      </c>
      <c r="E464">
        <v>1.33</v>
      </c>
      <c r="F464">
        <v>302</v>
      </c>
      <c r="G464" t="s">
        <v>947</v>
      </c>
      <c r="O464" t="s">
        <v>1225</v>
      </c>
      <c r="P464" t="s">
        <v>3505</v>
      </c>
      <c r="Q464" t="s">
        <v>475</v>
      </c>
      <c r="R464">
        <v>0</v>
      </c>
      <c r="S464">
        <v>0</v>
      </c>
      <c r="T464">
        <v>45.363641999999999</v>
      </c>
      <c r="U464">
        <v>5.590662</v>
      </c>
      <c r="AD464" t="s">
        <v>2733</v>
      </c>
      <c r="AE464" t="s">
        <v>2737</v>
      </c>
    </row>
    <row r="465" spans="1:31" x14ac:dyDescent="0.3">
      <c r="A465" s="7">
        <v>46288</v>
      </c>
      <c r="B465" s="8">
        <v>0.33333333333333331</v>
      </c>
      <c r="C465" s="8">
        <v>0.37847222222222221</v>
      </c>
      <c r="D465" s="8">
        <v>0</v>
      </c>
      <c r="E465">
        <v>1.08</v>
      </c>
      <c r="F465">
        <v>91</v>
      </c>
      <c r="G465" t="s">
        <v>971</v>
      </c>
      <c r="O465" t="s">
        <v>2064</v>
      </c>
      <c r="P465" t="s">
        <v>187</v>
      </c>
      <c r="Q465" t="s">
        <v>187</v>
      </c>
      <c r="R465">
        <v>0</v>
      </c>
      <c r="S465">
        <v>0</v>
      </c>
      <c r="T465">
        <v>45.189857000000003</v>
      </c>
      <c r="U465">
        <v>5.7292610000000002</v>
      </c>
      <c r="AD465" t="s">
        <v>2733</v>
      </c>
      <c r="AE465" t="s">
        <v>2737</v>
      </c>
    </row>
    <row r="466" spans="1:31" x14ac:dyDescent="0.3">
      <c r="A466" s="7">
        <v>46288</v>
      </c>
      <c r="B466" s="8">
        <v>0.33333333333333331</v>
      </c>
      <c r="C466" s="8">
        <v>0.34722222222222221</v>
      </c>
      <c r="D466" s="8">
        <v>0</v>
      </c>
      <c r="E466">
        <v>0.33</v>
      </c>
      <c r="F466">
        <v>21</v>
      </c>
      <c r="G466" t="s">
        <v>2803</v>
      </c>
      <c r="Q466" t="s">
        <v>809</v>
      </c>
      <c r="R466">
        <v>0</v>
      </c>
      <c r="S466">
        <v>0</v>
      </c>
      <c r="T466">
        <v>45.176468</v>
      </c>
      <c r="U466">
        <v>5.7269800000000002</v>
      </c>
    </row>
    <row r="467" spans="1:31" x14ac:dyDescent="0.3">
      <c r="A467" s="7">
        <v>46288</v>
      </c>
      <c r="B467" s="8">
        <v>0.33333333333333331</v>
      </c>
      <c r="C467" s="8">
        <v>0.35416666666666669</v>
      </c>
      <c r="D467" s="8">
        <v>0</v>
      </c>
      <c r="E467">
        <v>0.5</v>
      </c>
      <c r="F467">
        <v>101</v>
      </c>
      <c r="G467" t="s">
        <v>945</v>
      </c>
      <c r="O467" t="s">
        <v>1662</v>
      </c>
      <c r="P467" t="s">
        <v>707</v>
      </c>
      <c r="Q467" t="s">
        <v>707</v>
      </c>
      <c r="R467">
        <v>0</v>
      </c>
      <c r="S467">
        <v>0</v>
      </c>
      <c r="T467">
        <v>45.179850000000002</v>
      </c>
      <c r="U467">
        <v>5.7073270000000003</v>
      </c>
      <c r="AD467" t="s">
        <v>2733</v>
      </c>
      <c r="AE467" t="s">
        <v>2737</v>
      </c>
    </row>
    <row r="468" spans="1:31" x14ac:dyDescent="0.3">
      <c r="A468" s="7">
        <v>46288</v>
      </c>
      <c r="B468" s="8">
        <v>0.33333333333333331</v>
      </c>
      <c r="C468" s="8">
        <v>0.34722222222222221</v>
      </c>
      <c r="D468" s="8">
        <v>0</v>
      </c>
      <c r="E468">
        <v>0.33</v>
      </c>
      <c r="F468">
        <v>74</v>
      </c>
      <c r="G468" t="s">
        <v>892</v>
      </c>
      <c r="O468" t="s">
        <v>1275</v>
      </c>
      <c r="P468" t="s">
        <v>209</v>
      </c>
      <c r="Q468" t="s">
        <v>209</v>
      </c>
      <c r="R468">
        <v>0</v>
      </c>
      <c r="S468">
        <v>0</v>
      </c>
      <c r="T468">
        <v>45.194781999999996</v>
      </c>
      <c r="U468">
        <v>5.7142739999999996</v>
      </c>
      <c r="AD468" t="s">
        <v>2733</v>
      </c>
      <c r="AE468" t="s">
        <v>2737</v>
      </c>
    </row>
    <row r="469" spans="1:31" x14ac:dyDescent="0.3">
      <c r="A469" s="7">
        <v>46288</v>
      </c>
      <c r="B469" s="8">
        <v>0.33333333333333331</v>
      </c>
      <c r="C469" s="8">
        <v>0.34722222222222221</v>
      </c>
      <c r="D469" s="8">
        <v>0</v>
      </c>
      <c r="E469">
        <v>0.33</v>
      </c>
      <c r="F469">
        <v>40</v>
      </c>
      <c r="G469" t="s">
        <v>960</v>
      </c>
      <c r="O469" t="s">
        <v>2130</v>
      </c>
      <c r="P469" t="s">
        <v>232</v>
      </c>
      <c r="Q469" t="s">
        <v>3511</v>
      </c>
      <c r="R469">
        <v>0</v>
      </c>
      <c r="S469">
        <v>0</v>
      </c>
      <c r="T469">
        <v>45.179060999999997</v>
      </c>
      <c r="U469">
        <v>5.7056240000000003</v>
      </c>
      <c r="AD469" t="s">
        <v>2733</v>
      </c>
      <c r="AE469" t="s">
        <v>2737</v>
      </c>
    </row>
    <row r="470" spans="1:31" x14ac:dyDescent="0.3">
      <c r="A470" s="7">
        <v>46288</v>
      </c>
      <c r="B470" s="8">
        <v>0.28125</v>
      </c>
      <c r="C470" s="8">
        <v>0.375</v>
      </c>
      <c r="E470">
        <v>2.25</v>
      </c>
      <c r="F470">
        <v>63</v>
      </c>
      <c r="G470" t="s">
        <v>984</v>
      </c>
      <c r="H470" s="8">
        <v>0.39374999999999999</v>
      </c>
      <c r="I470" s="8">
        <v>0.47430555555555548</v>
      </c>
      <c r="L470">
        <v>1.93</v>
      </c>
      <c r="M470">
        <v>1.93</v>
      </c>
      <c r="N470">
        <v>-0.32</v>
      </c>
      <c r="O470" t="s">
        <v>1438</v>
      </c>
      <c r="P470" t="s">
        <v>431</v>
      </c>
      <c r="Q470" t="s">
        <v>3681</v>
      </c>
      <c r="R470">
        <v>0</v>
      </c>
      <c r="S470">
        <v>0</v>
      </c>
      <c r="T470">
        <v>45.148544999999999</v>
      </c>
      <c r="U470">
        <v>5.704593</v>
      </c>
      <c r="AD470" t="s">
        <v>2733</v>
      </c>
      <c r="AE470" t="s">
        <v>2737</v>
      </c>
    </row>
    <row r="471" spans="1:31" x14ac:dyDescent="0.3">
      <c r="A471" s="7">
        <v>46288</v>
      </c>
      <c r="B471" s="8">
        <v>0.33333333333333331</v>
      </c>
      <c r="C471" s="8">
        <v>0.37847222222222221</v>
      </c>
      <c r="D471" s="8">
        <v>0</v>
      </c>
      <c r="E471">
        <v>1.08</v>
      </c>
      <c r="F471">
        <v>86</v>
      </c>
      <c r="G471" t="s">
        <v>861</v>
      </c>
      <c r="H471" s="8">
        <v>0.31111111111111112</v>
      </c>
      <c r="I471" s="8">
        <v>0.38263888888888892</v>
      </c>
      <c r="L471">
        <v>1.72</v>
      </c>
      <c r="M471">
        <v>1.72</v>
      </c>
      <c r="N471">
        <v>0.63</v>
      </c>
      <c r="O471" t="s">
        <v>868</v>
      </c>
      <c r="P471" t="s">
        <v>826</v>
      </c>
      <c r="Q471" t="s">
        <v>826</v>
      </c>
      <c r="R471">
        <v>0</v>
      </c>
      <c r="S471">
        <v>0</v>
      </c>
      <c r="T471">
        <v>45.185786999999998</v>
      </c>
      <c r="U471">
        <v>5.7279049999999998</v>
      </c>
      <c r="AD471" t="s">
        <v>2733</v>
      </c>
      <c r="AE471" t="s">
        <v>2737</v>
      </c>
    </row>
    <row r="472" spans="1:31" x14ac:dyDescent="0.3">
      <c r="A472" s="7">
        <v>46288</v>
      </c>
      <c r="B472" s="8">
        <v>0.33333333333333331</v>
      </c>
      <c r="C472" s="8">
        <v>0.34722222222222221</v>
      </c>
      <c r="D472" s="8">
        <v>0</v>
      </c>
      <c r="E472">
        <v>0.33</v>
      </c>
      <c r="F472">
        <v>20</v>
      </c>
      <c r="G472" t="s">
        <v>950</v>
      </c>
      <c r="O472" t="s">
        <v>2510</v>
      </c>
      <c r="P472" t="s">
        <v>115</v>
      </c>
      <c r="Q472" t="s">
        <v>115</v>
      </c>
      <c r="R472">
        <v>0</v>
      </c>
      <c r="S472">
        <v>0</v>
      </c>
      <c r="T472">
        <v>45.190648000000003</v>
      </c>
      <c r="U472">
        <v>5.7227129999999997</v>
      </c>
      <c r="AD472" t="s">
        <v>2733</v>
      </c>
      <c r="AE472" t="s">
        <v>2737</v>
      </c>
    </row>
    <row r="473" spans="1:31" x14ac:dyDescent="0.3">
      <c r="A473" s="7">
        <v>46288</v>
      </c>
      <c r="B473" s="8">
        <v>0.33333333333333331</v>
      </c>
      <c r="C473" s="8">
        <v>0.375</v>
      </c>
      <c r="D473" s="8">
        <v>0</v>
      </c>
      <c r="E473">
        <v>1</v>
      </c>
      <c r="F473">
        <v>56</v>
      </c>
      <c r="G473" t="s">
        <v>966</v>
      </c>
      <c r="H473" s="8">
        <v>0.1875</v>
      </c>
      <c r="I473" s="8">
        <v>0.22291666666666671</v>
      </c>
      <c r="L473">
        <v>0.85</v>
      </c>
      <c r="M473">
        <v>0.85</v>
      </c>
      <c r="N473">
        <v>-0.15</v>
      </c>
      <c r="O473" t="s">
        <v>1215</v>
      </c>
      <c r="P473" t="s">
        <v>280</v>
      </c>
      <c r="Q473" t="s">
        <v>3502</v>
      </c>
      <c r="R473">
        <v>0</v>
      </c>
      <c r="S473">
        <v>0</v>
      </c>
      <c r="T473">
        <v>45.300490000000003</v>
      </c>
      <c r="U473">
        <v>5.4865740000000001</v>
      </c>
      <c r="AD473" t="s">
        <v>2733</v>
      </c>
      <c r="AE473" t="s">
        <v>2737</v>
      </c>
    </row>
    <row r="474" spans="1:31" x14ac:dyDescent="0.3">
      <c r="A474" s="7">
        <v>46288</v>
      </c>
      <c r="B474" s="8">
        <v>0.16666666666666671</v>
      </c>
      <c r="C474" s="8">
        <v>0.18055555555555561</v>
      </c>
      <c r="D474" s="8">
        <v>0</v>
      </c>
      <c r="E474">
        <v>0.33</v>
      </c>
      <c r="F474">
        <v>13</v>
      </c>
      <c r="G474" t="s">
        <v>2730</v>
      </c>
      <c r="O474" t="s">
        <v>3503</v>
      </c>
      <c r="P474" t="s">
        <v>608</v>
      </c>
      <c r="Q474" t="s">
        <v>3504</v>
      </c>
      <c r="R474">
        <v>0</v>
      </c>
      <c r="S474">
        <v>0</v>
      </c>
      <c r="T474">
        <v>45.206507999999999</v>
      </c>
      <c r="U474">
        <v>5.662909</v>
      </c>
      <c r="AD474" t="s">
        <v>2733</v>
      </c>
      <c r="AE474" t="s">
        <v>2734</v>
      </c>
    </row>
    <row r="475" spans="1:31" x14ac:dyDescent="0.3">
      <c r="A475" s="7">
        <v>46288</v>
      </c>
      <c r="B475" s="8">
        <v>0.33333333333333331</v>
      </c>
      <c r="C475" s="8">
        <v>0.34722222222222221</v>
      </c>
      <c r="D475" s="8">
        <v>0</v>
      </c>
      <c r="E475">
        <v>0.33</v>
      </c>
      <c r="F475">
        <v>100</v>
      </c>
      <c r="G475" t="s">
        <v>967</v>
      </c>
      <c r="H475" s="8">
        <v>0.19305555555555559</v>
      </c>
      <c r="I475" s="8">
        <v>0.21458333333333329</v>
      </c>
      <c r="L475">
        <v>0.52</v>
      </c>
      <c r="M475">
        <v>0.52</v>
      </c>
      <c r="N475">
        <v>0.18</v>
      </c>
      <c r="O475" t="s">
        <v>2036</v>
      </c>
      <c r="P475" t="s">
        <v>368</v>
      </c>
      <c r="Q475" t="s">
        <v>368</v>
      </c>
      <c r="R475">
        <v>0</v>
      </c>
      <c r="S475">
        <v>0</v>
      </c>
      <c r="T475">
        <v>45.182288999999997</v>
      </c>
      <c r="U475">
        <v>5.7159700000000004</v>
      </c>
      <c r="AD475" t="s">
        <v>2733</v>
      </c>
      <c r="AE475" t="s">
        <v>2737</v>
      </c>
    </row>
    <row r="476" spans="1:31" x14ac:dyDescent="0.3">
      <c r="A476" s="7">
        <v>46288</v>
      </c>
      <c r="B476" s="8">
        <v>0.33333333333333331</v>
      </c>
      <c r="C476" s="8">
        <v>0.35416666666666669</v>
      </c>
      <c r="D476" s="8">
        <v>0</v>
      </c>
      <c r="E476">
        <v>0.5</v>
      </c>
      <c r="F476">
        <v>46</v>
      </c>
      <c r="G476" t="s">
        <v>963</v>
      </c>
      <c r="O476" t="s">
        <v>1568</v>
      </c>
      <c r="P476" t="s">
        <v>462</v>
      </c>
      <c r="Q476" t="s">
        <v>3506</v>
      </c>
      <c r="R476">
        <v>0</v>
      </c>
      <c r="S476">
        <v>0</v>
      </c>
      <c r="T476">
        <v>45.184040000000003</v>
      </c>
      <c r="U476">
        <v>5.7121500000000003</v>
      </c>
      <c r="AD476" t="s">
        <v>2733</v>
      </c>
      <c r="AE476" t="s">
        <v>2737</v>
      </c>
    </row>
    <row r="477" spans="1:31" x14ac:dyDescent="0.3">
      <c r="A477" s="7">
        <v>46288</v>
      </c>
      <c r="B477" s="8">
        <v>0.29166666666666669</v>
      </c>
      <c r="C477" s="8">
        <v>0.30208333333333331</v>
      </c>
      <c r="D477" s="8">
        <v>0</v>
      </c>
      <c r="E477">
        <v>0.25</v>
      </c>
      <c r="F477">
        <v>88</v>
      </c>
      <c r="G477" t="s">
        <v>894</v>
      </c>
      <c r="O477" t="s">
        <v>3057</v>
      </c>
      <c r="P477" t="s">
        <v>642</v>
      </c>
      <c r="Q477" t="s">
        <v>3058</v>
      </c>
      <c r="R477">
        <v>0</v>
      </c>
      <c r="S477">
        <v>0</v>
      </c>
      <c r="T477">
        <v>45.070188999999999</v>
      </c>
      <c r="U477">
        <v>5.7319789999999999</v>
      </c>
      <c r="AD477" t="s">
        <v>2733</v>
      </c>
      <c r="AE477" t="s">
        <v>2734</v>
      </c>
    </row>
    <row r="478" spans="1:31" x14ac:dyDescent="0.3">
      <c r="A478" s="7">
        <v>46288</v>
      </c>
      <c r="B478" s="8">
        <v>0.28819444444444442</v>
      </c>
      <c r="C478" s="8">
        <v>0.30902777777777779</v>
      </c>
      <c r="D478" s="8">
        <v>0</v>
      </c>
      <c r="E478">
        <v>0.5</v>
      </c>
      <c r="F478">
        <v>65</v>
      </c>
      <c r="G478" t="s">
        <v>870</v>
      </c>
      <c r="H478" s="8">
        <v>0.26111111111111113</v>
      </c>
      <c r="I478" s="8">
        <v>0.3298611111111111</v>
      </c>
      <c r="L478">
        <v>1.65</v>
      </c>
      <c r="M478">
        <v>1.65</v>
      </c>
      <c r="N478">
        <v>1.1499999999999999</v>
      </c>
      <c r="O478" t="s">
        <v>1110</v>
      </c>
      <c r="P478" t="s">
        <v>198</v>
      </c>
      <c r="Q478" t="s">
        <v>198</v>
      </c>
      <c r="R478">
        <v>0</v>
      </c>
      <c r="S478">
        <v>0</v>
      </c>
      <c r="T478">
        <v>45.188409999999998</v>
      </c>
      <c r="U478">
        <v>5.7258019999999998</v>
      </c>
      <c r="AD478" t="s">
        <v>2733</v>
      </c>
      <c r="AE478" t="s">
        <v>2737</v>
      </c>
    </row>
    <row r="479" spans="1:31" x14ac:dyDescent="0.3">
      <c r="A479" s="7">
        <v>46288</v>
      </c>
      <c r="B479" s="8">
        <v>0.33333333333333331</v>
      </c>
      <c r="C479" s="8">
        <v>0.37847222222222221</v>
      </c>
      <c r="D479" s="8">
        <v>0</v>
      </c>
      <c r="E479">
        <v>1.08</v>
      </c>
      <c r="F479">
        <v>28</v>
      </c>
      <c r="G479" t="s">
        <v>914</v>
      </c>
      <c r="H479" s="8">
        <v>0.36875000000000002</v>
      </c>
      <c r="I479" s="8">
        <v>0.40555555555555561</v>
      </c>
      <c r="L479">
        <v>0.88</v>
      </c>
      <c r="M479">
        <v>0.88</v>
      </c>
      <c r="N479">
        <v>-0.2</v>
      </c>
      <c r="O479" t="s">
        <v>1483</v>
      </c>
      <c r="P479" t="s">
        <v>194</v>
      </c>
      <c r="Q479" t="s">
        <v>194</v>
      </c>
      <c r="R479">
        <v>0</v>
      </c>
      <c r="S479">
        <v>0</v>
      </c>
      <c r="T479">
        <v>45.187032000000002</v>
      </c>
      <c r="U479">
        <v>5.7131910000000001</v>
      </c>
      <c r="AD479" t="s">
        <v>2733</v>
      </c>
      <c r="AE479" t="s">
        <v>2737</v>
      </c>
    </row>
    <row r="480" spans="1:31" x14ac:dyDescent="0.3">
      <c r="A480" s="7">
        <v>46288</v>
      </c>
      <c r="B480" s="8">
        <v>0.4236111111111111</v>
      </c>
      <c r="C480" s="8">
        <v>0.4375</v>
      </c>
      <c r="D480" s="8">
        <v>0</v>
      </c>
      <c r="E480">
        <v>0.33</v>
      </c>
      <c r="F480">
        <v>56</v>
      </c>
      <c r="G480" t="s">
        <v>966</v>
      </c>
      <c r="H480" s="8">
        <v>0.48333333333333328</v>
      </c>
      <c r="I480" s="8">
        <v>0.49652777777777779</v>
      </c>
      <c r="L480">
        <v>0.32</v>
      </c>
      <c r="M480">
        <v>0.33</v>
      </c>
      <c r="N480">
        <v>-0.02</v>
      </c>
      <c r="O480" t="s">
        <v>3682</v>
      </c>
      <c r="P480" t="s">
        <v>510</v>
      </c>
      <c r="Q480" t="s">
        <v>3683</v>
      </c>
      <c r="R480">
        <v>0</v>
      </c>
      <c r="S480">
        <v>0</v>
      </c>
      <c r="T480">
        <v>45.368639999999999</v>
      </c>
      <c r="U480">
        <v>5.5851119999999996</v>
      </c>
      <c r="AD480" t="s">
        <v>2733</v>
      </c>
      <c r="AE480" t="s">
        <v>2734</v>
      </c>
    </row>
    <row r="481" spans="1:31" x14ac:dyDescent="0.3">
      <c r="A481" s="7">
        <v>46288</v>
      </c>
      <c r="B481" s="8">
        <v>0.28125</v>
      </c>
      <c r="C481" s="8">
        <v>0.31597222222222221</v>
      </c>
      <c r="D481" s="8">
        <v>0</v>
      </c>
      <c r="E481">
        <v>0.83</v>
      </c>
      <c r="F481">
        <v>103</v>
      </c>
      <c r="G481" t="s">
        <v>962</v>
      </c>
      <c r="H481" s="8">
        <v>0.2215277777777778</v>
      </c>
      <c r="I481" s="8">
        <v>0.2409722222222222</v>
      </c>
      <c r="L481">
        <v>0.47</v>
      </c>
      <c r="M481">
        <v>0.47</v>
      </c>
      <c r="N481">
        <v>-0.37</v>
      </c>
      <c r="O481" t="s">
        <v>1194</v>
      </c>
      <c r="P481" t="s">
        <v>289</v>
      </c>
      <c r="Q481" t="s">
        <v>289</v>
      </c>
      <c r="R481">
        <v>0</v>
      </c>
      <c r="S481">
        <v>0</v>
      </c>
      <c r="T481">
        <v>45.364960000000004</v>
      </c>
      <c r="U481">
        <v>5.5936700000000004</v>
      </c>
      <c r="AD481" t="s">
        <v>2733</v>
      </c>
      <c r="AE481" t="s">
        <v>2737</v>
      </c>
    </row>
    <row r="482" spans="1:31" x14ac:dyDescent="0.3">
      <c r="A482" s="7">
        <v>46288</v>
      </c>
      <c r="B482" s="8">
        <v>0.33333333333333331</v>
      </c>
      <c r="C482" s="8">
        <v>0.46875</v>
      </c>
      <c r="D482" s="8">
        <v>0</v>
      </c>
      <c r="E482">
        <v>3.25</v>
      </c>
      <c r="F482">
        <v>68</v>
      </c>
      <c r="G482" t="s">
        <v>948</v>
      </c>
      <c r="O482" t="s">
        <v>1266</v>
      </c>
      <c r="P482" t="s">
        <v>379</v>
      </c>
      <c r="Q482" t="s">
        <v>379</v>
      </c>
      <c r="R482">
        <v>0</v>
      </c>
      <c r="S482">
        <v>0</v>
      </c>
      <c r="T482">
        <v>45.162835000000001</v>
      </c>
      <c r="U482">
        <v>5.7206549999999998</v>
      </c>
      <c r="AD482" t="s">
        <v>2733</v>
      </c>
      <c r="AE482" t="s">
        <v>2737</v>
      </c>
    </row>
    <row r="483" spans="1:31" x14ac:dyDescent="0.3">
      <c r="A483" s="7">
        <v>46288</v>
      </c>
      <c r="B483" s="8">
        <v>0.29166666666666669</v>
      </c>
      <c r="C483" s="8">
        <v>0.33680555555555558</v>
      </c>
      <c r="D483" s="8">
        <v>0</v>
      </c>
      <c r="E483">
        <v>1.08</v>
      </c>
      <c r="F483">
        <v>46</v>
      </c>
      <c r="G483" t="s">
        <v>963</v>
      </c>
      <c r="O483" t="s">
        <v>1254</v>
      </c>
      <c r="P483" t="s">
        <v>376</v>
      </c>
      <c r="Q483" t="s">
        <v>1256</v>
      </c>
      <c r="R483">
        <v>0</v>
      </c>
      <c r="S483">
        <v>0</v>
      </c>
      <c r="T483">
        <v>45.182341999999998</v>
      </c>
      <c r="U483">
        <v>5.7126530000000004</v>
      </c>
      <c r="AD483" t="s">
        <v>2733</v>
      </c>
      <c r="AE483" t="s">
        <v>2737</v>
      </c>
    </row>
    <row r="484" spans="1:31" x14ac:dyDescent="0.3">
      <c r="A484" s="7">
        <v>46288</v>
      </c>
      <c r="B484" s="8">
        <v>0.16666666666666671</v>
      </c>
      <c r="C484" s="8">
        <v>0.1736111111111111</v>
      </c>
      <c r="D484" s="8">
        <v>0</v>
      </c>
      <c r="E484">
        <v>0.17</v>
      </c>
      <c r="F484">
        <v>82</v>
      </c>
      <c r="G484" t="s">
        <v>954</v>
      </c>
      <c r="O484" t="s">
        <v>3612</v>
      </c>
      <c r="P484" t="s">
        <v>564</v>
      </c>
      <c r="Q484" t="s">
        <v>3613</v>
      </c>
      <c r="R484">
        <v>0</v>
      </c>
      <c r="S484">
        <v>0</v>
      </c>
      <c r="T484">
        <v>45.202815999999999</v>
      </c>
      <c r="U484">
        <v>5.7658379999999996</v>
      </c>
      <c r="AD484" t="s">
        <v>2733</v>
      </c>
      <c r="AE484" t="s">
        <v>2734</v>
      </c>
    </row>
    <row r="485" spans="1:31" x14ac:dyDescent="0.3">
      <c r="A485" s="7">
        <v>46288</v>
      </c>
      <c r="B485" s="8">
        <v>0.33333333333333331</v>
      </c>
      <c r="C485" s="8">
        <v>0.375</v>
      </c>
      <c r="D485" s="8">
        <v>0</v>
      </c>
      <c r="E485">
        <v>1</v>
      </c>
      <c r="F485">
        <v>54</v>
      </c>
      <c r="G485" t="s">
        <v>973</v>
      </c>
      <c r="O485" t="s">
        <v>1183</v>
      </c>
      <c r="P485" t="s">
        <v>394</v>
      </c>
      <c r="Q485" t="s">
        <v>394</v>
      </c>
      <c r="R485">
        <v>0</v>
      </c>
      <c r="S485">
        <v>0</v>
      </c>
      <c r="T485">
        <v>45.365690000000001</v>
      </c>
      <c r="U485">
        <v>5.5858990000000004</v>
      </c>
      <c r="AD485" t="s">
        <v>2733</v>
      </c>
      <c r="AE485" t="s">
        <v>2737</v>
      </c>
    </row>
    <row r="486" spans="1:31" x14ac:dyDescent="0.3">
      <c r="A486" s="7">
        <v>46288</v>
      </c>
      <c r="B486" s="8">
        <v>0.21180555555555561</v>
      </c>
      <c r="C486" s="8">
        <v>0.22222222222222221</v>
      </c>
      <c r="D486" s="8">
        <v>0</v>
      </c>
      <c r="E486">
        <v>0.25</v>
      </c>
      <c r="F486">
        <v>83</v>
      </c>
      <c r="G486" t="s">
        <v>975</v>
      </c>
      <c r="O486" t="s">
        <v>2177</v>
      </c>
      <c r="P486" t="s">
        <v>567</v>
      </c>
      <c r="Q486" t="s">
        <v>567</v>
      </c>
      <c r="R486">
        <v>0</v>
      </c>
      <c r="S486">
        <v>0</v>
      </c>
      <c r="T486">
        <v>45.367097000000001</v>
      </c>
      <c r="U486">
        <v>5.5888359999999997</v>
      </c>
      <c r="AD486" t="s">
        <v>2733</v>
      </c>
      <c r="AE486" t="s">
        <v>2737</v>
      </c>
    </row>
    <row r="487" spans="1:31" x14ac:dyDescent="0.3">
      <c r="A487" s="7">
        <v>46288</v>
      </c>
      <c r="B487" s="8">
        <v>0.33333333333333331</v>
      </c>
      <c r="C487" s="8">
        <v>0.38541666666666669</v>
      </c>
      <c r="D487" s="8">
        <v>0</v>
      </c>
      <c r="E487">
        <v>1.25</v>
      </c>
      <c r="F487">
        <v>68</v>
      </c>
      <c r="G487" t="s">
        <v>948</v>
      </c>
      <c r="O487" t="s">
        <v>1270</v>
      </c>
      <c r="P487" t="s">
        <v>378</v>
      </c>
      <c r="Q487" t="s">
        <v>3514</v>
      </c>
      <c r="R487">
        <v>0</v>
      </c>
      <c r="S487">
        <v>0</v>
      </c>
      <c r="T487">
        <v>45.188785000000003</v>
      </c>
      <c r="U487">
        <v>5.7198960000000003</v>
      </c>
      <c r="AD487" t="s">
        <v>2733</v>
      </c>
      <c r="AE487" t="s">
        <v>2737</v>
      </c>
    </row>
    <row r="488" spans="1:31" x14ac:dyDescent="0.3">
      <c r="A488" s="7">
        <v>46288</v>
      </c>
      <c r="B488" s="8">
        <v>0.16666666666666671</v>
      </c>
      <c r="C488" s="8">
        <v>0.1875</v>
      </c>
      <c r="D488" s="8">
        <v>0</v>
      </c>
      <c r="E488">
        <v>0.5</v>
      </c>
      <c r="F488">
        <v>83</v>
      </c>
      <c r="G488" t="s">
        <v>975</v>
      </c>
      <c r="O488" t="s">
        <v>1917</v>
      </c>
      <c r="P488" t="s">
        <v>271</v>
      </c>
      <c r="Q488" t="s">
        <v>3521</v>
      </c>
      <c r="R488">
        <v>0</v>
      </c>
      <c r="S488">
        <v>0</v>
      </c>
      <c r="T488">
        <v>45.350082999999998</v>
      </c>
      <c r="U488">
        <v>5.5047350000000002</v>
      </c>
      <c r="AD488" t="s">
        <v>2733</v>
      </c>
      <c r="AE488" t="s">
        <v>2781</v>
      </c>
    </row>
    <row r="489" spans="1:31" x14ac:dyDescent="0.3">
      <c r="A489" s="7">
        <v>46288</v>
      </c>
      <c r="B489" s="8">
        <v>0.33333333333333331</v>
      </c>
      <c r="C489" s="8">
        <v>0.34722222222222221</v>
      </c>
      <c r="D489" s="8">
        <v>0</v>
      </c>
      <c r="E489">
        <v>0.33</v>
      </c>
      <c r="F489">
        <v>91</v>
      </c>
      <c r="G489" t="s">
        <v>971</v>
      </c>
      <c r="O489" t="s">
        <v>2623</v>
      </c>
      <c r="P489" t="s">
        <v>445</v>
      </c>
      <c r="Q489" t="s">
        <v>2625</v>
      </c>
      <c r="R489">
        <v>0</v>
      </c>
      <c r="S489">
        <v>0</v>
      </c>
      <c r="T489">
        <v>45.181372000000003</v>
      </c>
      <c r="U489">
        <v>5.7330990000000002</v>
      </c>
      <c r="AD489" t="s">
        <v>2733</v>
      </c>
      <c r="AE489" t="s">
        <v>2737</v>
      </c>
    </row>
    <row r="490" spans="1:31" x14ac:dyDescent="0.3">
      <c r="A490" s="7">
        <v>46288</v>
      </c>
      <c r="B490" s="8">
        <v>0.35416666666666669</v>
      </c>
      <c r="C490" s="8">
        <v>0.36458333333333331</v>
      </c>
      <c r="D490" s="8">
        <v>0</v>
      </c>
      <c r="E490">
        <v>0.25</v>
      </c>
      <c r="F490">
        <v>29</v>
      </c>
      <c r="G490" t="s">
        <v>859</v>
      </c>
      <c r="O490" t="s">
        <v>3684</v>
      </c>
      <c r="P490" t="s">
        <v>360</v>
      </c>
      <c r="Q490" t="s">
        <v>3685</v>
      </c>
      <c r="R490">
        <v>0</v>
      </c>
      <c r="S490">
        <v>0</v>
      </c>
      <c r="T490">
        <v>45.192559000000003</v>
      </c>
      <c r="U490">
        <v>5.7247250000000003</v>
      </c>
      <c r="AD490" t="s">
        <v>2733</v>
      </c>
      <c r="AE490" t="s">
        <v>2837</v>
      </c>
    </row>
    <row r="491" spans="1:31" x14ac:dyDescent="0.3">
      <c r="A491" s="7">
        <v>46288</v>
      </c>
      <c r="B491" s="8">
        <v>0.33333333333333331</v>
      </c>
      <c r="C491" s="8">
        <v>0.35416666666666669</v>
      </c>
      <c r="D491" s="8">
        <v>0</v>
      </c>
      <c r="E491">
        <v>0.5</v>
      </c>
      <c r="F491">
        <v>48</v>
      </c>
      <c r="G491" t="s">
        <v>951</v>
      </c>
      <c r="O491" t="s">
        <v>1420</v>
      </c>
      <c r="P491" t="s">
        <v>414</v>
      </c>
      <c r="Q491" t="s">
        <v>414</v>
      </c>
      <c r="R491">
        <v>0</v>
      </c>
      <c r="S491">
        <v>0</v>
      </c>
      <c r="T491">
        <v>45.208905000000001</v>
      </c>
      <c r="U491">
        <v>5.7485759999999999</v>
      </c>
      <c r="AD491" t="s">
        <v>2733</v>
      </c>
      <c r="AE491" t="s">
        <v>2737</v>
      </c>
    </row>
    <row r="492" spans="1:31" x14ac:dyDescent="0.3">
      <c r="A492" s="7">
        <v>46288</v>
      </c>
      <c r="B492" s="8">
        <v>0.33333333333333331</v>
      </c>
      <c r="C492" s="8">
        <v>0.34722222222222221</v>
      </c>
      <c r="D492" s="8">
        <v>0</v>
      </c>
      <c r="E492">
        <v>0.33</v>
      </c>
      <c r="F492">
        <v>28</v>
      </c>
      <c r="G492" t="s">
        <v>914</v>
      </c>
      <c r="H492" s="8">
        <v>0.26874999999999999</v>
      </c>
      <c r="I492" s="8">
        <v>0.28749999999999998</v>
      </c>
      <c r="L492">
        <v>0.45</v>
      </c>
      <c r="M492">
        <v>0.45</v>
      </c>
      <c r="N492">
        <v>0.12</v>
      </c>
      <c r="O492" t="s">
        <v>1706</v>
      </c>
      <c r="P492" t="s">
        <v>525</v>
      </c>
      <c r="Q492" t="s">
        <v>525</v>
      </c>
      <c r="R492">
        <v>0</v>
      </c>
      <c r="S492">
        <v>0</v>
      </c>
      <c r="T492">
        <v>45.166784</v>
      </c>
      <c r="U492">
        <v>5.7270599999999998</v>
      </c>
      <c r="AD492" t="s">
        <v>2733</v>
      </c>
      <c r="AE492" t="s">
        <v>2737</v>
      </c>
    </row>
    <row r="493" spans="1:31" x14ac:dyDescent="0.3">
      <c r="A493" s="7">
        <v>46288</v>
      </c>
      <c r="B493" s="8">
        <v>0.33333333333333331</v>
      </c>
      <c r="C493" s="8">
        <v>0.34375</v>
      </c>
      <c r="D493" s="8">
        <v>0</v>
      </c>
      <c r="E493">
        <v>0.25</v>
      </c>
      <c r="F493">
        <v>101</v>
      </c>
      <c r="G493" t="s">
        <v>945</v>
      </c>
      <c r="O493" t="s">
        <v>1302</v>
      </c>
      <c r="P493" t="s">
        <v>86</v>
      </c>
      <c r="Q493" t="s">
        <v>3524</v>
      </c>
      <c r="R493">
        <v>0</v>
      </c>
      <c r="S493">
        <v>0</v>
      </c>
      <c r="T493">
        <v>45.191657999999997</v>
      </c>
      <c r="U493">
        <v>5.722899</v>
      </c>
      <c r="AD493" t="s">
        <v>2733</v>
      </c>
      <c r="AE493" t="s">
        <v>2737</v>
      </c>
    </row>
    <row r="494" spans="1:31" x14ac:dyDescent="0.3">
      <c r="A494" s="7">
        <v>46288</v>
      </c>
      <c r="B494" s="8">
        <v>0.33333333333333331</v>
      </c>
      <c r="C494" s="8">
        <v>0.4236111111111111</v>
      </c>
      <c r="D494" s="8">
        <v>0</v>
      </c>
      <c r="E494">
        <v>2.17</v>
      </c>
      <c r="F494">
        <v>46</v>
      </c>
      <c r="G494" t="s">
        <v>963</v>
      </c>
      <c r="O494" t="s">
        <v>1812</v>
      </c>
      <c r="P494" t="s">
        <v>712</v>
      </c>
      <c r="Q494" t="s">
        <v>712</v>
      </c>
      <c r="R494">
        <v>0</v>
      </c>
      <c r="S494">
        <v>0</v>
      </c>
      <c r="T494">
        <v>45.189543999999998</v>
      </c>
      <c r="U494">
        <v>5.6851929999999999</v>
      </c>
      <c r="AD494" t="s">
        <v>2733</v>
      </c>
      <c r="AE494" t="s">
        <v>2737</v>
      </c>
    </row>
    <row r="495" spans="1:31" x14ac:dyDescent="0.3">
      <c r="A495" s="7">
        <v>46288</v>
      </c>
      <c r="B495" s="8">
        <v>0.16666666666666671</v>
      </c>
      <c r="C495" s="8">
        <v>0.18055555555555561</v>
      </c>
      <c r="D495" s="8">
        <v>0</v>
      </c>
      <c r="E495">
        <v>0.33</v>
      </c>
      <c r="F495">
        <v>33</v>
      </c>
      <c r="G495" t="s">
        <v>3006</v>
      </c>
      <c r="O495" t="s">
        <v>1745</v>
      </c>
      <c r="P495" t="s">
        <v>473</v>
      </c>
      <c r="Q495" t="s">
        <v>3527</v>
      </c>
      <c r="R495">
        <v>0</v>
      </c>
      <c r="S495">
        <v>0</v>
      </c>
      <c r="T495">
        <v>45.201889999999999</v>
      </c>
      <c r="U495">
        <v>5.8388479999999996</v>
      </c>
      <c r="AD495" t="s">
        <v>2733</v>
      </c>
      <c r="AE495" t="s">
        <v>2734</v>
      </c>
    </row>
    <row r="496" spans="1:31" x14ac:dyDescent="0.3">
      <c r="A496" s="7">
        <v>46288</v>
      </c>
      <c r="B496" s="8">
        <v>0.33333333333333331</v>
      </c>
      <c r="C496" s="8">
        <v>0.34722222222222221</v>
      </c>
      <c r="D496" s="8">
        <v>0</v>
      </c>
      <c r="E496">
        <v>0.33</v>
      </c>
      <c r="F496">
        <v>29</v>
      </c>
      <c r="G496" t="s">
        <v>859</v>
      </c>
      <c r="O496" t="s">
        <v>2592</v>
      </c>
      <c r="P496" t="s">
        <v>181</v>
      </c>
      <c r="Q496" t="s">
        <v>181</v>
      </c>
      <c r="R496">
        <v>0</v>
      </c>
      <c r="S496">
        <v>0</v>
      </c>
      <c r="T496">
        <v>45.191468999999998</v>
      </c>
      <c r="U496">
        <v>5.7242329999999999</v>
      </c>
      <c r="AD496" t="s">
        <v>2733</v>
      </c>
      <c r="AE496" t="s">
        <v>2737</v>
      </c>
    </row>
    <row r="497" spans="1:19" x14ac:dyDescent="0.3">
      <c r="A497" t="s">
        <v>3530</v>
      </c>
      <c r="G497">
        <v>495</v>
      </c>
      <c r="S497">
        <v>495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Jour240926">
    <tabColor rgb="FF2E7D32"/>
  </sheetPr>
  <dimension ref="A1:AE801"/>
  <sheetViews>
    <sheetView workbookViewId="0"/>
  </sheetViews>
  <sheetFormatPr baseColWidth="10" defaultColWidth="8.88671875" defaultRowHeight="14.4" x14ac:dyDescent="0.3"/>
  <sheetData>
    <row r="1" spans="1:31" x14ac:dyDescent="0.3">
      <c r="A1" t="s">
        <v>923</v>
      </c>
      <c r="B1" t="s">
        <v>2722</v>
      </c>
      <c r="C1" t="s">
        <v>2723</v>
      </c>
      <c r="D1" t="s">
        <v>2724</v>
      </c>
      <c r="E1" t="s">
        <v>2725</v>
      </c>
      <c r="F1" t="s">
        <v>2726</v>
      </c>
      <c r="G1" t="s">
        <v>2727</v>
      </c>
      <c r="H1" t="s">
        <v>2722</v>
      </c>
      <c r="I1" t="s">
        <v>2723</v>
      </c>
      <c r="J1" t="s">
        <v>2728</v>
      </c>
      <c r="K1" t="s">
        <v>2729</v>
      </c>
      <c r="L1" t="s">
        <v>2725</v>
      </c>
    </row>
    <row r="2" spans="1:31" x14ac:dyDescent="0.3">
      <c r="A2" s="7">
        <v>46289</v>
      </c>
      <c r="B2" s="8">
        <v>0.16666666666666671</v>
      </c>
      <c r="C2" s="8">
        <v>0.18055555555555561</v>
      </c>
      <c r="D2" s="8">
        <v>0</v>
      </c>
      <c r="E2">
        <v>0.33</v>
      </c>
      <c r="F2">
        <v>74</v>
      </c>
      <c r="G2" t="s">
        <v>892</v>
      </c>
      <c r="O2" t="s">
        <v>2745</v>
      </c>
      <c r="P2" t="s">
        <v>498</v>
      </c>
      <c r="Q2" t="s">
        <v>2746</v>
      </c>
      <c r="R2">
        <v>0</v>
      </c>
      <c r="S2">
        <v>0</v>
      </c>
      <c r="T2">
        <v>45.188510000000001</v>
      </c>
      <c r="U2">
        <v>5.6897789999999997</v>
      </c>
      <c r="AD2" t="s">
        <v>2733</v>
      </c>
      <c r="AE2" t="s">
        <v>2734</v>
      </c>
    </row>
    <row r="3" spans="1:31" x14ac:dyDescent="0.3">
      <c r="A3" s="7">
        <v>46289</v>
      </c>
      <c r="B3" s="8">
        <v>0.33333333333333331</v>
      </c>
      <c r="C3" s="8">
        <v>0.37847222222222221</v>
      </c>
      <c r="D3" s="8">
        <v>0</v>
      </c>
      <c r="E3">
        <v>1.08</v>
      </c>
      <c r="F3">
        <v>29</v>
      </c>
      <c r="G3" t="s">
        <v>859</v>
      </c>
      <c r="O3" t="s">
        <v>2592</v>
      </c>
      <c r="P3" t="s">
        <v>181</v>
      </c>
      <c r="Q3" t="s">
        <v>181</v>
      </c>
      <c r="R3">
        <v>0</v>
      </c>
      <c r="S3">
        <v>0</v>
      </c>
      <c r="T3">
        <v>45.191468999999998</v>
      </c>
      <c r="U3">
        <v>5.7242329999999999</v>
      </c>
      <c r="AD3" t="s">
        <v>2733</v>
      </c>
      <c r="AE3" t="s">
        <v>2737</v>
      </c>
    </row>
    <row r="4" spans="1:31" x14ac:dyDescent="0.3">
      <c r="A4" s="7">
        <v>46289</v>
      </c>
      <c r="B4" s="8">
        <v>0.29166666666666669</v>
      </c>
      <c r="C4" s="8">
        <v>0.2986111111111111</v>
      </c>
      <c r="D4" s="8">
        <v>0</v>
      </c>
      <c r="E4">
        <v>0.17</v>
      </c>
      <c r="F4">
        <v>75</v>
      </c>
      <c r="G4" t="s">
        <v>970</v>
      </c>
      <c r="O4" t="s">
        <v>1825</v>
      </c>
      <c r="P4" t="s">
        <v>638</v>
      </c>
      <c r="Q4" t="s">
        <v>1827</v>
      </c>
      <c r="R4">
        <v>0</v>
      </c>
      <c r="S4">
        <v>0</v>
      </c>
      <c r="T4">
        <v>45.177596000000001</v>
      </c>
      <c r="U4">
        <v>5.7290789999999996</v>
      </c>
      <c r="AD4" t="s">
        <v>2733</v>
      </c>
      <c r="AE4" t="s">
        <v>2734</v>
      </c>
    </row>
    <row r="5" spans="1:31" x14ac:dyDescent="0.3">
      <c r="A5" s="7">
        <v>46289</v>
      </c>
      <c r="B5" s="8">
        <v>0.16666666666666671</v>
      </c>
      <c r="C5" s="8">
        <v>0.1736111111111111</v>
      </c>
      <c r="D5" s="8">
        <v>0</v>
      </c>
      <c r="E5">
        <v>0.17</v>
      </c>
      <c r="F5">
        <v>230</v>
      </c>
      <c r="G5" t="s">
        <v>974</v>
      </c>
      <c r="H5" s="8">
        <v>0.55069444444444449</v>
      </c>
      <c r="I5" s="8">
        <v>0.55347222222222225</v>
      </c>
      <c r="L5">
        <v>7.0000000000000007E-2</v>
      </c>
      <c r="M5">
        <v>7.0000000000000007E-2</v>
      </c>
      <c r="N5">
        <v>-0.1</v>
      </c>
      <c r="O5" t="s">
        <v>3439</v>
      </c>
      <c r="P5" t="s">
        <v>526</v>
      </c>
      <c r="Q5" t="s">
        <v>3440</v>
      </c>
      <c r="R5">
        <v>0</v>
      </c>
      <c r="S5">
        <v>0</v>
      </c>
      <c r="T5">
        <v>45.181947000000001</v>
      </c>
      <c r="U5">
        <v>5.7218989999999996</v>
      </c>
      <c r="AD5" t="s">
        <v>2733</v>
      </c>
      <c r="AE5" t="s">
        <v>2734</v>
      </c>
    </row>
    <row r="6" spans="1:31" x14ac:dyDescent="0.3">
      <c r="A6" s="7">
        <v>46289</v>
      </c>
      <c r="B6" s="8">
        <v>0.25</v>
      </c>
      <c r="C6" s="8">
        <v>0.26041666666666669</v>
      </c>
      <c r="D6" s="8">
        <v>0</v>
      </c>
      <c r="E6">
        <v>0.25</v>
      </c>
      <c r="F6">
        <v>74</v>
      </c>
      <c r="G6" t="s">
        <v>892</v>
      </c>
      <c r="O6" t="s">
        <v>3528</v>
      </c>
      <c r="P6" t="s">
        <v>752</v>
      </c>
      <c r="Q6" t="s">
        <v>3529</v>
      </c>
      <c r="R6">
        <v>0</v>
      </c>
      <c r="S6">
        <v>0</v>
      </c>
      <c r="T6">
        <v>45.185358000000001</v>
      </c>
      <c r="U6">
        <v>5.7231300000000003</v>
      </c>
      <c r="AD6" t="s">
        <v>2733</v>
      </c>
      <c r="AE6" t="s">
        <v>2734</v>
      </c>
    </row>
    <row r="7" spans="1:31" x14ac:dyDescent="0.3">
      <c r="A7" s="7">
        <v>46289</v>
      </c>
      <c r="B7" s="8">
        <v>0.33333333333333331</v>
      </c>
      <c r="C7" s="8">
        <v>0.40625</v>
      </c>
      <c r="D7" s="8">
        <v>0</v>
      </c>
      <c r="E7">
        <v>1.75</v>
      </c>
      <c r="F7">
        <v>52</v>
      </c>
      <c r="G7" t="s">
        <v>847</v>
      </c>
      <c r="O7" t="s">
        <v>1198</v>
      </c>
      <c r="P7" t="s">
        <v>335</v>
      </c>
      <c r="Q7" t="s">
        <v>335</v>
      </c>
      <c r="R7">
        <v>0</v>
      </c>
      <c r="S7">
        <v>0</v>
      </c>
      <c r="T7">
        <v>45.172060000000002</v>
      </c>
      <c r="U7">
        <v>5.7222600000000003</v>
      </c>
      <c r="AD7" t="s">
        <v>2733</v>
      </c>
      <c r="AE7" t="s">
        <v>2737</v>
      </c>
    </row>
    <row r="8" spans="1:31" x14ac:dyDescent="0.3">
      <c r="A8" s="7">
        <v>46289</v>
      </c>
      <c r="B8" s="8">
        <v>0.16666666666666671</v>
      </c>
      <c r="C8" s="8">
        <v>0.18055555555555561</v>
      </c>
      <c r="D8" s="8">
        <v>0</v>
      </c>
      <c r="E8">
        <v>0.33</v>
      </c>
      <c r="F8">
        <v>20</v>
      </c>
      <c r="G8" t="s">
        <v>950</v>
      </c>
      <c r="H8" s="8">
        <v>0.3888888888888889</v>
      </c>
      <c r="I8" s="8">
        <v>0.39305555555555549</v>
      </c>
      <c r="J8" s="8">
        <v>0.19444444444444439</v>
      </c>
      <c r="K8" s="8">
        <v>0.1965277777777778</v>
      </c>
      <c r="L8">
        <v>0.05</v>
      </c>
      <c r="M8">
        <v>0.05</v>
      </c>
      <c r="N8">
        <v>-0.28000000000000003</v>
      </c>
      <c r="O8" t="s">
        <v>2755</v>
      </c>
      <c r="P8" t="s">
        <v>211</v>
      </c>
      <c r="Q8" t="s">
        <v>2756</v>
      </c>
      <c r="R8">
        <v>0</v>
      </c>
      <c r="S8">
        <v>0</v>
      </c>
      <c r="T8">
        <v>45.186630000000001</v>
      </c>
      <c r="U8">
        <v>5.7231329999999998</v>
      </c>
      <c r="AD8" t="s">
        <v>2733</v>
      </c>
      <c r="AE8" t="s">
        <v>2734</v>
      </c>
    </row>
    <row r="9" spans="1:31" x14ac:dyDescent="0.3">
      <c r="A9" s="7">
        <v>46289</v>
      </c>
      <c r="B9" s="8">
        <v>0.29166666666666669</v>
      </c>
      <c r="C9" s="8">
        <v>0.2986111111111111</v>
      </c>
      <c r="D9" s="8">
        <v>0</v>
      </c>
      <c r="E9">
        <v>0.17</v>
      </c>
      <c r="F9">
        <v>29</v>
      </c>
      <c r="G9" t="s">
        <v>859</v>
      </c>
      <c r="O9" t="s">
        <v>2738</v>
      </c>
      <c r="P9" t="s">
        <v>219</v>
      </c>
      <c r="Q9" t="s">
        <v>2739</v>
      </c>
      <c r="R9">
        <v>0</v>
      </c>
      <c r="S9">
        <v>0</v>
      </c>
      <c r="T9">
        <v>45.183280000000003</v>
      </c>
      <c r="U9">
        <v>5.7183830000000002</v>
      </c>
      <c r="AD9" t="s">
        <v>2733</v>
      </c>
      <c r="AE9" t="s">
        <v>2734</v>
      </c>
    </row>
    <row r="10" spans="1:31" x14ac:dyDescent="0.3">
      <c r="A10" s="7">
        <v>46289</v>
      </c>
      <c r="B10" s="8">
        <v>0.33333333333333331</v>
      </c>
      <c r="C10" s="8">
        <v>0.34722222222222221</v>
      </c>
      <c r="D10" s="8">
        <v>0</v>
      </c>
      <c r="E10">
        <v>0.33</v>
      </c>
      <c r="F10">
        <v>68</v>
      </c>
      <c r="G10" t="s">
        <v>948</v>
      </c>
      <c r="O10" t="s">
        <v>2212</v>
      </c>
      <c r="P10" t="s">
        <v>233</v>
      </c>
      <c r="Q10" t="s">
        <v>233</v>
      </c>
      <c r="R10">
        <v>0</v>
      </c>
      <c r="S10">
        <v>0</v>
      </c>
      <c r="T10">
        <v>45.192034</v>
      </c>
      <c r="U10">
        <v>5.73963</v>
      </c>
      <c r="AD10" t="s">
        <v>2733</v>
      </c>
      <c r="AE10" t="s">
        <v>2737</v>
      </c>
    </row>
    <row r="11" spans="1:31" x14ac:dyDescent="0.3">
      <c r="A11" s="7">
        <v>46289</v>
      </c>
      <c r="B11" s="8">
        <v>0.33333333333333331</v>
      </c>
      <c r="C11" s="8">
        <v>0.3611111111111111</v>
      </c>
      <c r="D11" s="8">
        <v>0</v>
      </c>
      <c r="E11">
        <v>0.67</v>
      </c>
      <c r="F11">
        <v>210</v>
      </c>
      <c r="G11" t="s">
        <v>905</v>
      </c>
      <c r="O11" t="s">
        <v>1846</v>
      </c>
      <c r="P11" t="s">
        <v>539</v>
      </c>
      <c r="Q11" t="s">
        <v>539</v>
      </c>
      <c r="R11">
        <v>0</v>
      </c>
      <c r="S11">
        <v>0</v>
      </c>
      <c r="T11">
        <v>45.182197000000002</v>
      </c>
      <c r="U11">
        <v>5.7385910000000004</v>
      </c>
      <c r="AD11" t="s">
        <v>2733</v>
      </c>
      <c r="AE11" t="s">
        <v>2737</v>
      </c>
    </row>
    <row r="12" spans="1:31" x14ac:dyDescent="0.3">
      <c r="A12" s="7">
        <v>46289</v>
      </c>
      <c r="B12" s="8">
        <v>0.16666666666666671</v>
      </c>
      <c r="C12" s="8">
        <v>0.1736111111111111</v>
      </c>
      <c r="D12" s="8">
        <v>0</v>
      </c>
      <c r="E12">
        <v>0.17</v>
      </c>
      <c r="F12">
        <v>74</v>
      </c>
      <c r="G12" t="s">
        <v>892</v>
      </c>
      <c r="O12" t="s">
        <v>2742</v>
      </c>
      <c r="P12" t="s">
        <v>152</v>
      </c>
      <c r="Q12" t="s">
        <v>2743</v>
      </c>
      <c r="R12">
        <v>0</v>
      </c>
      <c r="S12">
        <v>0</v>
      </c>
      <c r="T12">
        <v>45.184793999999997</v>
      </c>
      <c r="U12">
        <v>5.7218299999999997</v>
      </c>
      <c r="AD12" t="s">
        <v>2733</v>
      </c>
      <c r="AE12" t="s">
        <v>2734</v>
      </c>
    </row>
    <row r="13" spans="1:31" x14ac:dyDescent="0.3">
      <c r="A13" s="7">
        <v>46289</v>
      </c>
      <c r="B13" s="8">
        <v>0.29166666666666669</v>
      </c>
      <c r="C13" s="8">
        <v>0.2986111111111111</v>
      </c>
      <c r="D13" s="8">
        <v>0</v>
      </c>
      <c r="E13">
        <v>0.17</v>
      </c>
      <c r="F13">
        <v>52</v>
      </c>
      <c r="G13" t="s">
        <v>847</v>
      </c>
      <c r="O13" t="s">
        <v>2747</v>
      </c>
      <c r="P13" t="s">
        <v>1437</v>
      </c>
      <c r="Q13" t="s">
        <v>2748</v>
      </c>
      <c r="R13">
        <v>0</v>
      </c>
      <c r="S13">
        <v>0</v>
      </c>
      <c r="T13">
        <v>45.182681000000002</v>
      </c>
      <c r="U13">
        <v>5.7249639999999999</v>
      </c>
      <c r="AD13" t="s">
        <v>2733</v>
      </c>
      <c r="AE13" t="s">
        <v>2734</v>
      </c>
    </row>
    <row r="14" spans="1:31" x14ac:dyDescent="0.3">
      <c r="A14" s="7">
        <v>46289</v>
      </c>
      <c r="B14" s="8">
        <v>0.33333333333333331</v>
      </c>
      <c r="C14" s="8">
        <v>0.34722222222222221</v>
      </c>
      <c r="D14" s="8">
        <v>0</v>
      </c>
      <c r="E14">
        <v>0.33</v>
      </c>
      <c r="F14">
        <v>230</v>
      </c>
      <c r="G14" t="s">
        <v>974</v>
      </c>
      <c r="O14" t="s">
        <v>1711</v>
      </c>
      <c r="P14" t="s">
        <v>526</v>
      </c>
      <c r="Q14" t="s">
        <v>526</v>
      </c>
      <c r="R14">
        <v>0</v>
      </c>
      <c r="S14">
        <v>0</v>
      </c>
      <c r="T14">
        <v>45.181947000000001</v>
      </c>
      <c r="U14">
        <v>5.7218989999999996</v>
      </c>
      <c r="AD14" t="s">
        <v>2733</v>
      </c>
      <c r="AE14" t="s">
        <v>2737</v>
      </c>
    </row>
    <row r="15" spans="1:31" x14ac:dyDescent="0.3">
      <c r="A15" s="7">
        <v>46289</v>
      </c>
      <c r="B15" s="8">
        <v>0.16666666666666671</v>
      </c>
      <c r="C15" s="8">
        <v>0.21875</v>
      </c>
      <c r="D15" s="8">
        <v>0</v>
      </c>
      <c r="E15">
        <v>1.25</v>
      </c>
      <c r="F15">
        <v>39</v>
      </c>
      <c r="G15" t="s">
        <v>961</v>
      </c>
      <c r="H15" s="8">
        <v>0.2097222222222222</v>
      </c>
      <c r="I15" s="8">
        <v>0.26111111111111113</v>
      </c>
      <c r="L15">
        <v>1.23</v>
      </c>
      <c r="M15">
        <v>1.25</v>
      </c>
      <c r="N15">
        <v>-0.02</v>
      </c>
      <c r="O15" t="s">
        <v>1157</v>
      </c>
      <c r="P15" t="s">
        <v>1158</v>
      </c>
      <c r="Q15" t="s">
        <v>1161</v>
      </c>
      <c r="R15">
        <v>1</v>
      </c>
      <c r="S15">
        <v>0</v>
      </c>
      <c r="T15">
        <v>45.148142999999997</v>
      </c>
      <c r="U15">
        <v>5.723122</v>
      </c>
      <c r="AD15" t="s">
        <v>2733</v>
      </c>
      <c r="AE15" t="s">
        <v>2781</v>
      </c>
    </row>
    <row r="16" spans="1:31" x14ac:dyDescent="0.3">
      <c r="A16" s="7">
        <v>46289</v>
      </c>
      <c r="B16" s="8">
        <v>0.16666666666666671</v>
      </c>
      <c r="C16" s="8">
        <v>0.18055555555555561</v>
      </c>
      <c r="D16" s="8">
        <v>0</v>
      </c>
      <c r="E16">
        <v>0.33</v>
      </c>
      <c r="F16">
        <v>101</v>
      </c>
      <c r="G16" t="s">
        <v>945</v>
      </c>
      <c r="O16" t="s">
        <v>2753</v>
      </c>
      <c r="P16" t="s">
        <v>91</v>
      </c>
      <c r="Q16" t="s">
        <v>2754</v>
      </c>
      <c r="R16">
        <v>0</v>
      </c>
      <c r="S16">
        <v>0</v>
      </c>
      <c r="T16">
        <v>45.189203999999997</v>
      </c>
      <c r="U16">
        <v>5.6898710000000001</v>
      </c>
      <c r="AD16" t="s">
        <v>2733</v>
      </c>
      <c r="AE16" t="s">
        <v>2734</v>
      </c>
    </row>
    <row r="17" spans="1:31" x14ac:dyDescent="0.3">
      <c r="A17" s="7">
        <v>46289</v>
      </c>
      <c r="B17" s="8">
        <v>0.47916666666666669</v>
      </c>
      <c r="C17" s="8">
        <v>0.52777777777777779</v>
      </c>
      <c r="D17" s="8">
        <v>0</v>
      </c>
      <c r="E17">
        <v>1.17</v>
      </c>
      <c r="F17">
        <v>65</v>
      </c>
      <c r="G17" t="s">
        <v>870</v>
      </c>
      <c r="H17" s="8">
        <v>0.38333333333333341</v>
      </c>
      <c r="I17" s="8">
        <v>0.40555555555555561</v>
      </c>
      <c r="L17">
        <v>0.53</v>
      </c>
      <c r="M17">
        <v>0.53</v>
      </c>
      <c r="N17">
        <v>-0.63</v>
      </c>
      <c r="O17" t="s">
        <v>2068</v>
      </c>
      <c r="P17" t="s">
        <v>352</v>
      </c>
      <c r="Q17" t="s">
        <v>2744</v>
      </c>
      <c r="R17">
        <v>0</v>
      </c>
      <c r="S17">
        <v>0</v>
      </c>
      <c r="T17">
        <v>45.191529000000003</v>
      </c>
      <c r="U17">
        <v>5.7310239999999997</v>
      </c>
      <c r="AD17" t="s">
        <v>2733</v>
      </c>
      <c r="AE17" t="s">
        <v>2737</v>
      </c>
    </row>
    <row r="18" spans="1:31" x14ac:dyDescent="0.3">
      <c r="A18" s="7">
        <v>46289</v>
      </c>
      <c r="B18" s="8">
        <v>0.25</v>
      </c>
      <c r="C18" s="8">
        <v>0.2638888888888889</v>
      </c>
      <c r="D18" s="8">
        <v>0</v>
      </c>
      <c r="E18">
        <v>0.33</v>
      </c>
      <c r="F18">
        <v>20</v>
      </c>
      <c r="G18" t="s">
        <v>950</v>
      </c>
      <c r="H18" s="8">
        <v>0.28472222222222221</v>
      </c>
      <c r="I18" s="8">
        <v>0.29305555555555562</v>
      </c>
      <c r="J18" s="8">
        <v>0.20624999999999999</v>
      </c>
      <c r="K18" s="8">
        <v>0.2076388888888889</v>
      </c>
      <c r="L18">
        <v>0.17</v>
      </c>
      <c r="M18">
        <v>0.17</v>
      </c>
      <c r="N18">
        <v>-0.17</v>
      </c>
      <c r="O18" t="s">
        <v>2777</v>
      </c>
      <c r="P18" t="s">
        <v>153</v>
      </c>
      <c r="Q18" t="s">
        <v>2778</v>
      </c>
      <c r="R18">
        <v>0</v>
      </c>
      <c r="S18">
        <v>0</v>
      </c>
      <c r="T18">
        <v>45.190181000000003</v>
      </c>
      <c r="U18">
        <v>5.7254589999999999</v>
      </c>
      <c r="AD18" t="s">
        <v>2733</v>
      </c>
      <c r="AE18" t="s">
        <v>2734</v>
      </c>
    </row>
    <row r="19" spans="1:31" x14ac:dyDescent="0.3">
      <c r="A19" s="7">
        <v>46289</v>
      </c>
      <c r="B19" s="8">
        <v>0.25</v>
      </c>
      <c r="C19" s="8">
        <v>0.26041666666666669</v>
      </c>
      <c r="D19" s="8">
        <v>0</v>
      </c>
      <c r="E19">
        <v>0.25</v>
      </c>
      <c r="F19">
        <v>82</v>
      </c>
      <c r="G19" t="s">
        <v>954</v>
      </c>
      <c r="O19" t="s">
        <v>2751</v>
      </c>
      <c r="P19" t="s">
        <v>734</v>
      </c>
      <c r="Q19" t="s">
        <v>2752</v>
      </c>
      <c r="R19">
        <v>0</v>
      </c>
      <c r="S19">
        <v>0</v>
      </c>
      <c r="T19">
        <v>45.186678000000001</v>
      </c>
      <c r="U19">
        <v>5.7200300000000004</v>
      </c>
      <c r="AD19" t="s">
        <v>2733</v>
      </c>
      <c r="AE19" t="s">
        <v>2734</v>
      </c>
    </row>
    <row r="20" spans="1:31" x14ac:dyDescent="0.3">
      <c r="A20" s="7">
        <v>46289</v>
      </c>
      <c r="B20" s="8">
        <v>0.29166666666666669</v>
      </c>
      <c r="C20" s="8">
        <v>0.2986111111111111</v>
      </c>
      <c r="D20" s="8">
        <v>0</v>
      </c>
      <c r="E20">
        <v>0.17</v>
      </c>
      <c r="F20">
        <v>41</v>
      </c>
      <c r="G20" t="s">
        <v>907</v>
      </c>
      <c r="H20" s="8">
        <v>0.52569444444444446</v>
      </c>
      <c r="I20" s="8">
        <v>0.53402777777777777</v>
      </c>
      <c r="L20">
        <v>0.2</v>
      </c>
      <c r="M20">
        <v>0.2</v>
      </c>
      <c r="N20">
        <v>0.03</v>
      </c>
      <c r="O20" t="s">
        <v>906</v>
      </c>
      <c r="P20" t="s">
        <v>828</v>
      </c>
      <c r="Q20" t="s">
        <v>3686</v>
      </c>
      <c r="R20">
        <v>0</v>
      </c>
      <c r="S20">
        <v>0</v>
      </c>
      <c r="T20">
        <v>45.351880000000001</v>
      </c>
      <c r="U20">
        <v>5.6053439999999997</v>
      </c>
      <c r="AD20" t="s">
        <v>2733</v>
      </c>
      <c r="AE20" t="s">
        <v>2734</v>
      </c>
    </row>
    <row r="21" spans="1:31" x14ac:dyDescent="0.3">
      <c r="A21" s="7">
        <v>46289</v>
      </c>
      <c r="B21" s="8">
        <v>0.16666666666666671</v>
      </c>
      <c r="C21" s="8">
        <v>0.18055555555555561</v>
      </c>
      <c r="D21" s="8">
        <v>0</v>
      </c>
      <c r="E21">
        <v>0.33</v>
      </c>
      <c r="F21">
        <v>82</v>
      </c>
      <c r="G21" t="s">
        <v>954</v>
      </c>
      <c r="H21" s="8">
        <v>0.49722222222222218</v>
      </c>
      <c r="I21" s="8">
        <v>0.49722222222222218</v>
      </c>
      <c r="O21" t="s">
        <v>2759</v>
      </c>
      <c r="P21" t="s">
        <v>652</v>
      </c>
      <c r="Q21" t="s">
        <v>2760</v>
      </c>
      <c r="R21">
        <v>0</v>
      </c>
      <c r="S21">
        <v>0</v>
      </c>
      <c r="T21">
        <v>45.180548999999999</v>
      </c>
      <c r="U21">
        <v>5.7303129999999998</v>
      </c>
      <c r="AD21" t="s">
        <v>2733</v>
      </c>
      <c r="AE21" t="s">
        <v>2734</v>
      </c>
    </row>
    <row r="22" spans="1:31" x14ac:dyDescent="0.3">
      <c r="A22" s="7">
        <v>46289</v>
      </c>
      <c r="B22" s="8">
        <v>0.2048611111111111</v>
      </c>
      <c r="C22" s="8">
        <v>0.21875</v>
      </c>
      <c r="D22" s="8">
        <v>0</v>
      </c>
      <c r="E22">
        <v>0.33</v>
      </c>
      <c r="F22">
        <v>54</v>
      </c>
      <c r="G22" t="s">
        <v>973</v>
      </c>
      <c r="O22" t="s">
        <v>3687</v>
      </c>
      <c r="P22" t="s">
        <v>725</v>
      </c>
      <c r="Q22" t="s">
        <v>3688</v>
      </c>
      <c r="R22">
        <v>0</v>
      </c>
      <c r="S22">
        <v>0</v>
      </c>
      <c r="T22">
        <v>45.364230999999997</v>
      </c>
      <c r="U22">
        <v>5.596381</v>
      </c>
      <c r="AD22" t="s">
        <v>2733</v>
      </c>
      <c r="AE22" t="s">
        <v>2734</v>
      </c>
    </row>
    <row r="23" spans="1:31" x14ac:dyDescent="0.3">
      <c r="A23" s="7">
        <v>46289</v>
      </c>
      <c r="B23" s="8">
        <v>0.16666666666666671</v>
      </c>
      <c r="C23" s="8">
        <v>0.18055555555555561</v>
      </c>
      <c r="D23" s="8">
        <v>0</v>
      </c>
      <c r="E23">
        <v>0.33</v>
      </c>
      <c r="F23">
        <v>49</v>
      </c>
      <c r="G23" t="s">
        <v>944</v>
      </c>
      <c r="O23" t="s">
        <v>2757</v>
      </c>
      <c r="P23" t="s">
        <v>384</v>
      </c>
      <c r="Q23" t="s">
        <v>2758</v>
      </c>
      <c r="R23">
        <v>0</v>
      </c>
      <c r="S23">
        <v>0</v>
      </c>
      <c r="T23">
        <v>45.164765000000003</v>
      </c>
      <c r="U23">
        <v>5.7186510000000004</v>
      </c>
      <c r="AD23" t="s">
        <v>2733</v>
      </c>
      <c r="AE23" t="s">
        <v>2734</v>
      </c>
    </row>
    <row r="24" spans="1:31" x14ac:dyDescent="0.3">
      <c r="A24" s="7">
        <v>46289</v>
      </c>
      <c r="B24" s="8">
        <v>0.33333333333333331</v>
      </c>
      <c r="C24" s="8">
        <v>0.375</v>
      </c>
      <c r="D24" s="8">
        <v>0</v>
      </c>
      <c r="E24">
        <v>1</v>
      </c>
      <c r="F24">
        <v>210</v>
      </c>
      <c r="G24" t="s">
        <v>905</v>
      </c>
      <c r="O24" t="s">
        <v>1515</v>
      </c>
      <c r="P24" t="s">
        <v>761</v>
      </c>
      <c r="Q24" t="s">
        <v>761</v>
      </c>
      <c r="R24">
        <v>0</v>
      </c>
      <c r="S24">
        <v>0</v>
      </c>
      <c r="T24">
        <v>45.183799999999998</v>
      </c>
      <c r="U24">
        <v>5.7220209999999998</v>
      </c>
      <c r="AD24" t="s">
        <v>2733</v>
      </c>
      <c r="AE24" t="s">
        <v>2737</v>
      </c>
    </row>
    <row r="25" spans="1:31" x14ac:dyDescent="0.3">
      <c r="A25" s="7">
        <v>46289</v>
      </c>
      <c r="B25" s="8">
        <v>0.16666666666666671</v>
      </c>
      <c r="C25" s="8">
        <v>0.18055555555555561</v>
      </c>
      <c r="D25" s="8">
        <v>0</v>
      </c>
      <c r="E25">
        <v>0.33</v>
      </c>
      <c r="F25">
        <v>74</v>
      </c>
      <c r="G25" t="s">
        <v>892</v>
      </c>
      <c r="O25" t="s">
        <v>2761</v>
      </c>
      <c r="P25" t="s">
        <v>576</v>
      </c>
      <c r="Q25" t="s">
        <v>2762</v>
      </c>
      <c r="R25">
        <v>0</v>
      </c>
      <c r="S25">
        <v>0</v>
      </c>
      <c r="T25">
        <v>45.186883000000002</v>
      </c>
      <c r="U25">
        <v>5.7062249999999999</v>
      </c>
      <c r="AD25" t="s">
        <v>2733</v>
      </c>
      <c r="AE25" t="s">
        <v>2734</v>
      </c>
    </row>
    <row r="26" spans="1:31" x14ac:dyDescent="0.3">
      <c r="A26" s="7">
        <v>46289</v>
      </c>
      <c r="B26" s="8">
        <v>0.16666666666666671</v>
      </c>
      <c r="C26" s="8">
        <v>0.18055555555555561</v>
      </c>
      <c r="D26" s="8">
        <v>0</v>
      </c>
      <c r="E26">
        <v>0.33</v>
      </c>
      <c r="F26">
        <v>15</v>
      </c>
      <c r="G26" t="s">
        <v>956</v>
      </c>
      <c r="O26" t="s">
        <v>2763</v>
      </c>
      <c r="P26" t="s">
        <v>621</v>
      </c>
      <c r="Q26" t="s">
        <v>2764</v>
      </c>
      <c r="R26">
        <v>0</v>
      </c>
      <c r="S26">
        <v>0</v>
      </c>
      <c r="T26">
        <v>45.187759999999997</v>
      </c>
      <c r="U26">
        <v>5.7534210000000003</v>
      </c>
      <c r="AD26" t="s">
        <v>2733</v>
      </c>
      <c r="AE26" t="s">
        <v>2734</v>
      </c>
    </row>
    <row r="27" spans="1:31" x14ac:dyDescent="0.3">
      <c r="A27" s="7">
        <v>46289</v>
      </c>
      <c r="B27" s="8">
        <v>0.16666666666666671</v>
      </c>
      <c r="C27" s="8">
        <v>0.18055555555555561</v>
      </c>
      <c r="D27" s="8">
        <v>0</v>
      </c>
      <c r="E27">
        <v>0.33</v>
      </c>
      <c r="F27">
        <v>85</v>
      </c>
      <c r="G27" t="s">
        <v>866</v>
      </c>
      <c r="H27" s="8">
        <v>0.1451388888888889</v>
      </c>
      <c r="I27" s="8">
        <v>0.15277777777777779</v>
      </c>
      <c r="L27">
        <v>0.18</v>
      </c>
      <c r="M27">
        <v>0.18</v>
      </c>
      <c r="N27">
        <v>-0.15</v>
      </c>
      <c r="O27" t="s">
        <v>2775</v>
      </c>
      <c r="P27" t="s">
        <v>460</v>
      </c>
      <c r="Q27" t="s">
        <v>2776</v>
      </c>
      <c r="R27">
        <v>0</v>
      </c>
      <c r="S27">
        <v>0</v>
      </c>
      <c r="T27">
        <v>45.209203000000002</v>
      </c>
      <c r="U27">
        <v>5.7626520000000001</v>
      </c>
      <c r="AD27" t="s">
        <v>2733</v>
      </c>
      <c r="AE27" t="s">
        <v>2734</v>
      </c>
    </row>
    <row r="28" spans="1:31" x14ac:dyDescent="0.3">
      <c r="A28" s="7">
        <v>46289</v>
      </c>
      <c r="B28" s="8">
        <v>0.24305555555555561</v>
      </c>
      <c r="C28" s="8">
        <v>0.25694444444444442</v>
      </c>
      <c r="D28" s="8">
        <v>0</v>
      </c>
      <c r="E28">
        <v>0.33</v>
      </c>
      <c r="F28">
        <v>50</v>
      </c>
      <c r="G28" t="s">
        <v>879</v>
      </c>
      <c r="H28" s="8">
        <v>0.34583333333333333</v>
      </c>
      <c r="I28" s="8">
        <v>0.35972222222222222</v>
      </c>
      <c r="L28">
        <v>0.33</v>
      </c>
      <c r="M28">
        <v>0.33</v>
      </c>
      <c r="O28" t="s">
        <v>3597</v>
      </c>
      <c r="P28" t="s">
        <v>659</v>
      </c>
      <c r="Q28" t="s">
        <v>3598</v>
      </c>
      <c r="R28">
        <v>0</v>
      </c>
      <c r="S28">
        <v>0</v>
      </c>
      <c r="T28">
        <v>45.369183</v>
      </c>
      <c r="U28">
        <v>5.5819970000000003</v>
      </c>
      <c r="AD28" t="s">
        <v>2733</v>
      </c>
      <c r="AE28" t="s">
        <v>2734</v>
      </c>
    </row>
    <row r="29" spans="1:31" x14ac:dyDescent="0.3">
      <c r="A29" s="7">
        <v>46289</v>
      </c>
      <c r="B29" s="8">
        <v>0.16666666666666671</v>
      </c>
      <c r="C29" s="8">
        <v>0.18055555555555561</v>
      </c>
      <c r="D29" s="8">
        <v>0</v>
      </c>
      <c r="E29">
        <v>0.33</v>
      </c>
      <c r="F29">
        <v>15</v>
      </c>
      <c r="G29" t="s">
        <v>956</v>
      </c>
      <c r="O29" t="s">
        <v>2767</v>
      </c>
      <c r="P29" t="s">
        <v>251</v>
      </c>
      <c r="Q29" t="s">
        <v>2768</v>
      </c>
      <c r="R29">
        <v>0</v>
      </c>
      <c r="S29">
        <v>0</v>
      </c>
      <c r="T29">
        <v>45.179178999999998</v>
      </c>
      <c r="U29">
        <v>5.742216</v>
      </c>
      <c r="AD29" t="s">
        <v>2733</v>
      </c>
      <c r="AE29" t="s">
        <v>2734</v>
      </c>
    </row>
    <row r="30" spans="1:31" x14ac:dyDescent="0.3">
      <c r="A30" s="7">
        <v>46289</v>
      </c>
      <c r="B30" s="8">
        <v>0.16666666666666671</v>
      </c>
      <c r="C30" s="8">
        <v>0.18055555555555561</v>
      </c>
      <c r="D30" s="8">
        <v>0</v>
      </c>
      <c r="E30">
        <v>0.33</v>
      </c>
      <c r="F30">
        <v>49</v>
      </c>
      <c r="G30" t="s">
        <v>944</v>
      </c>
      <c r="O30" t="s">
        <v>2769</v>
      </c>
      <c r="P30" t="s">
        <v>202</v>
      </c>
      <c r="Q30" t="s">
        <v>2770</v>
      </c>
      <c r="R30">
        <v>0</v>
      </c>
      <c r="S30">
        <v>0</v>
      </c>
      <c r="T30">
        <v>45.190215999999999</v>
      </c>
      <c r="U30">
        <v>5.7257730000000002</v>
      </c>
      <c r="AD30" t="s">
        <v>2733</v>
      </c>
      <c r="AE30" t="s">
        <v>2734</v>
      </c>
    </row>
    <row r="31" spans="1:31" x14ac:dyDescent="0.3">
      <c r="A31" s="7">
        <v>46289</v>
      </c>
      <c r="B31" s="8">
        <v>0.16666666666666671</v>
      </c>
      <c r="C31" s="8">
        <v>0.18055555555555561</v>
      </c>
      <c r="D31" s="8">
        <v>0</v>
      </c>
      <c r="E31">
        <v>0.33</v>
      </c>
      <c r="F31">
        <v>100</v>
      </c>
      <c r="G31" t="s">
        <v>967</v>
      </c>
      <c r="H31" s="8">
        <v>0.2409722222222222</v>
      </c>
      <c r="I31" s="8">
        <v>0.25624999999999998</v>
      </c>
      <c r="L31">
        <v>0.37</v>
      </c>
      <c r="M31">
        <v>0.37</v>
      </c>
      <c r="N31">
        <v>0.03</v>
      </c>
      <c r="O31" t="s">
        <v>2785</v>
      </c>
      <c r="P31" t="s">
        <v>113</v>
      </c>
      <c r="Q31" t="s">
        <v>2786</v>
      </c>
      <c r="R31">
        <v>0</v>
      </c>
      <c r="S31">
        <v>0</v>
      </c>
      <c r="T31">
        <v>45.182966999999998</v>
      </c>
      <c r="U31">
        <v>5.7194820000000002</v>
      </c>
      <c r="AD31" t="s">
        <v>2733</v>
      </c>
      <c r="AE31" t="s">
        <v>2734</v>
      </c>
    </row>
    <row r="32" spans="1:31" x14ac:dyDescent="0.3">
      <c r="A32" s="7">
        <v>46289</v>
      </c>
      <c r="B32" s="8">
        <v>0.29166666666666669</v>
      </c>
      <c r="C32" s="8">
        <v>0.2986111111111111</v>
      </c>
      <c r="D32" s="8">
        <v>0</v>
      </c>
      <c r="E32">
        <v>0.17</v>
      </c>
      <c r="F32">
        <v>91</v>
      </c>
      <c r="G32" t="s">
        <v>971</v>
      </c>
      <c r="O32" t="s">
        <v>2765</v>
      </c>
      <c r="P32" t="s">
        <v>662</v>
      </c>
      <c r="Q32" t="s">
        <v>2766</v>
      </c>
      <c r="R32">
        <v>0</v>
      </c>
      <c r="S32">
        <v>0</v>
      </c>
      <c r="T32">
        <v>45.175713999999999</v>
      </c>
      <c r="U32">
        <v>5.753374</v>
      </c>
      <c r="AD32" t="s">
        <v>2733</v>
      </c>
      <c r="AE32" t="s">
        <v>2734</v>
      </c>
    </row>
    <row r="33" spans="1:31" x14ac:dyDescent="0.3">
      <c r="A33" s="7">
        <v>46289</v>
      </c>
      <c r="B33" s="8">
        <v>0.16666666666666671</v>
      </c>
      <c r="C33" s="8">
        <v>0.18055555555555561</v>
      </c>
      <c r="D33" s="8">
        <v>0</v>
      </c>
      <c r="E33">
        <v>0.33</v>
      </c>
      <c r="F33">
        <v>101</v>
      </c>
      <c r="G33" t="s">
        <v>945</v>
      </c>
      <c r="H33" s="8">
        <v>0.55833333333333335</v>
      </c>
      <c r="I33" s="8">
        <v>0.55902777777777779</v>
      </c>
      <c r="L33">
        <v>0.02</v>
      </c>
      <c r="M33">
        <v>0.02</v>
      </c>
      <c r="N33">
        <v>-0.32</v>
      </c>
      <c r="O33" t="s">
        <v>2771</v>
      </c>
      <c r="P33" t="s">
        <v>429</v>
      </c>
      <c r="Q33" t="s">
        <v>2772</v>
      </c>
      <c r="R33">
        <v>0</v>
      </c>
      <c r="S33">
        <v>0</v>
      </c>
      <c r="T33">
        <v>45.169803999999999</v>
      </c>
      <c r="U33">
        <v>5.721832</v>
      </c>
      <c r="AD33" t="s">
        <v>2733</v>
      </c>
      <c r="AE33" t="s">
        <v>2734</v>
      </c>
    </row>
    <row r="34" spans="1:31" x14ac:dyDescent="0.3">
      <c r="A34" s="7">
        <v>46289</v>
      </c>
      <c r="B34" s="8">
        <v>0.2361111111111111</v>
      </c>
      <c r="C34" s="8">
        <v>0.24652777777777779</v>
      </c>
      <c r="D34" s="8">
        <v>0</v>
      </c>
      <c r="E34">
        <v>0.25</v>
      </c>
      <c r="F34">
        <v>13</v>
      </c>
      <c r="G34" t="s">
        <v>2730</v>
      </c>
      <c r="O34" t="s">
        <v>1717</v>
      </c>
      <c r="P34" t="s">
        <v>298</v>
      </c>
      <c r="Q34" t="s">
        <v>1719</v>
      </c>
      <c r="R34">
        <v>0</v>
      </c>
      <c r="S34">
        <v>0</v>
      </c>
      <c r="T34">
        <v>45.186445999999997</v>
      </c>
      <c r="U34">
        <v>5.7280280000000001</v>
      </c>
      <c r="AD34" t="s">
        <v>2733</v>
      </c>
      <c r="AE34" t="s">
        <v>2737</v>
      </c>
    </row>
    <row r="35" spans="1:31" x14ac:dyDescent="0.3">
      <c r="A35" s="7">
        <v>46289</v>
      </c>
      <c r="B35" s="8">
        <v>0.29166666666666669</v>
      </c>
      <c r="C35" s="8">
        <v>0.30555555555555558</v>
      </c>
      <c r="D35" s="8">
        <v>0</v>
      </c>
      <c r="E35">
        <v>0.33</v>
      </c>
      <c r="F35">
        <v>43</v>
      </c>
      <c r="G35" t="s">
        <v>849</v>
      </c>
      <c r="O35" t="s">
        <v>884</v>
      </c>
      <c r="P35" t="s">
        <v>669</v>
      </c>
      <c r="Q35" t="s">
        <v>2784</v>
      </c>
      <c r="R35">
        <v>0</v>
      </c>
      <c r="S35">
        <v>0</v>
      </c>
      <c r="T35">
        <v>45.229419</v>
      </c>
      <c r="U35">
        <v>5.6816570000000004</v>
      </c>
      <c r="AD35" t="s">
        <v>2733</v>
      </c>
      <c r="AE35" t="s">
        <v>2734</v>
      </c>
    </row>
    <row r="36" spans="1:31" x14ac:dyDescent="0.3">
      <c r="A36" s="7">
        <v>46289</v>
      </c>
      <c r="B36" s="8">
        <v>0.16666666666666671</v>
      </c>
      <c r="C36" s="8">
        <v>0.18055555555555561</v>
      </c>
      <c r="D36" s="8">
        <v>0</v>
      </c>
      <c r="E36">
        <v>0.33</v>
      </c>
      <c r="F36">
        <v>49</v>
      </c>
      <c r="G36" t="s">
        <v>944</v>
      </c>
      <c r="O36" t="s">
        <v>2773</v>
      </c>
      <c r="P36" t="s">
        <v>649</v>
      </c>
      <c r="Q36" t="s">
        <v>2774</v>
      </c>
      <c r="R36">
        <v>0</v>
      </c>
      <c r="S36">
        <v>0</v>
      </c>
      <c r="T36">
        <v>45.188529000000003</v>
      </c>
      <c r="U36">
        <v>5.7245239999999997</v>
      </c>
      <c r="AD36" t="s">
        <v>2733</v>
      </c>
      <c r="AE36" t="s">
        <v>2734</v>
      </c>
    </row>
    <row r="37" spans="1:31" x14ac:dyDescent="0.3">
      <c r="A37" s="7">
        <v>46289</v>
      </c>
      <c r="B37" s="8">
        <v>0.16666666666666671</v>
      </c>
      <c r="C37" s="8">
        <v>0.18055555555555561</v>
      </c>
      <c r="D37" s="8">
        <v>0</v>
      </c>
      <c r="E37">
        <v>0.33</v>
      </c>
      <c r="F37">
        <v>101</v>
      </c>
      <c r="G37" t="s">
        <v>945</v>
      </c>
      <c r="H37" s="8">
        <v>0.55833333333333335</v>
      </c>
      <c r="I37" s="8">
        <v>0.55972222222222223</v>
      </c>
      <c r="L37">
        <v>0.03</v>
      </c>
      <c r="M37">
        <v>0.03</v>
      </c>
      <c r="N37">
        <v>-0.3</v>
      </c>
      <c r="O37" t="s">
        <v>2779</v>
      </c>
      <c r="P37" t="s">
        <v>707</v>
      </c>
      <c r="Q37" t="s">
        <v>2780</v>
      </c>
      <c r="R37">
        <v>0</v>
      </c>
      <c r="S37">
        <v>0</v>
      </c>
      <c r="T37">
        <v>45.179850000000002</v>
      </c>
      <c r="U37">
        <v>5.7073270000000003</v>
      </c>
      <c r="AD37" t="s">
        <v>2733</v>
      </c>
      <c r="AE37" t="s">
        <v>2734</v>
      </c>
    </row>
    <row r="38" spans="1:31" x14ac:dyDescent="0.3">
      <c r="A38" s="7">
        <v>46289</v>
      </c>
      <c r="B38" s="8">
        <v>0.16666666666666671</v>
      </c>
      <c r="C38" s="8">
        <v>0.18055555555555561</v>
      </c>
      <c r="D38" s="8">
        <v>0</v>
      </c>
      <c r="E38">
        <v>0.33</v>
      </c>
      <c r="F38">
        <v>201</v>
      </c>
      <c r="G38" t="s">
        <v>946</v>
      </c>
      <c r="O38" t="s">
        <v>2789</v>
      </c>
      <c r="P38" t="s">
        <v>538</v>
      </c>
      <c r="Q38" t="s">
        <v>2790</v>
      </c>
      <c r="R38">
        <v>0</v>
      </c>
      <c r="S38">
        <v>0</v>
      </c>
      <c r="T38">
        <v>45.202514999999998</v>
      </c>
      <c r="U38">
        <v>5.7046400000000004</v>
      </c>
      <c r="AD38" t="s">
        <v>2733</v>
      </c>
      <c r="AE38" t="s">
        <v>2734</v>
      </c>
    </row>
    <row r="39" spans="1:31" x14ac:dyDescent="0.3">
      <c r="A39" s="7">
        <v>46289</v>
      </c>
      <c r="B39" s="8">
        <v>0.16666666666666671</v>
      </c>
      <c r="C39" s="8">
        <v>0.18055555555555561</v>
      </c>
      <c r="D39" s="8">
        <v>0</v>
      </c>
      <c r="E39">
        <v>0.33</v>
      </c>
      <c r="F39">
        <v>12</v>
      </c>
      <c r="G39" t="s">
        <v>952</v>
      </c>
      <c r="O39" t="s">
        <v>2796</v>
      </c>
      <c r="P39" t="s">
        <v>203</v>
      </c>
      <c r="Q39" t="s">
        <v>2797</v>
      </c>
      <c r="R39">
        <v>0</v>
      </c>
      <c r="S39">
        <v>0</v>
      </c>
      <c r="T39">
        <v>45.187314000000001</v>
      </c>
      <c r="U39">
        <v>5.7119559999999998</v>
      </c>
      <c r="AD39" t="s">
        <v>2733</v>
      </c>
      <c r="AE39" t="s">
        <v>2734</v>
      </c>
    </row>
    <row r="40" spans="1:31" x14ac:dyDescent="0.3">
      <c r="A40" s="7">
        <v>46289</v>
      </c>
      <c r="B40" s="8">
        <v>0.42708333333333331</v>
      </c>
      <c r="C40" s="8">
        <v>0.44097222222222221</v>
      </c>
      <c r="D40" s="8">
        <v>0</v>
      </c>
      <c r="E40">
        <v>0.33</v>
      </c>
      <c r="F40">
        <v>23</v>
      </c>
      <c r="G40" t="s">
        <v>957</v>
      </c>
      <c r="H40" s="8">
        <v>0.38750000000000001</v>
      </c>
      <c r="I40" s="8">
        <v>0.39097222222222222</v>
      </c>
      <c r="L40">
        <v>0.08</v>
      </c>
      <c r="M40">
        <v>0.08</v>
      </c>
      <c r="N40">
        <v>-0.25</v>
      </c>
      <c r="O40" t="s">
        <v>2798</v>
      </c>
      <c r="P40" t="s">
        <v>513</v>
      </c>
      <c r="Q40" t="s">
        <v>2799</v>
      </c>
      <c r="R40">
        <v>0</v>
      </c>
      <c r="S40">
        <v>0</v>
      </c>
      <c r="T40">
        <v>45.199052999999999</v>
      </c>
      <c r="U40">
        <v>5.7376889999999996</v>
      </c>
      <c r="AD40" t="s">
        <v>2733</v>
      </c>
      <c r="AE40" t="s">
        <v>2734</v>
      </c>
    </row>
    <row r="41" spans="1:31" x14ac:dyDescent="0.3">
      <c r="A41" s="7">
        <v>46289</v>
      </c>
      <c r="B41" s="8">
        <v>0.16666666666666671</v>
      </c>
      <c r="C41" s="8">
        <v>0.18055555555555561</v>
      </c>
      <c r="D41" s="8">
        <v>0</v>
      </c>
      <c r="E41">
        <v>0.33</v>
      </c>
      <c r="F41">
        <v>49</v>
      </c>
      <c r="G41" t="s">
        <v>944</v>
      </c>
      <c r="O41" t="s">
        <v>2787</v>
      </c>
      <c r="P41" t="s">
        <v>518</v>
      </c>
      <c r="Q41" t="s">
        <v>2788</v>
      </c>
      <c r="R41">
        <v>0</v>
      </c>
      <c r="S41">
        <v>0</v>
      </c>
      <c r="T41">
        <v>45.168743999999997</v>
      </c>
      <c r="U41">
        <v>5.7258769999999997</v>
      </c>
      <c r="AD41" t="s">
        <v>2733</v>
      </c>
      <c r="AE41" t="s">
        <v>2734</v>
      </c>
    </row>
    <row r="42" spans="1:31" x14ac:dyDescent="0.3">
      <c r="A42" s="7">
        <v>46289</v>
      </c>
      <c r="B42" s="8">
        <v>0.33333333333333331</v>
      </c>
      <c r="C42" s="8">
        <v>0.34722222222222221</v>
      </c>
      <c r="D42" s="8">
        <v>0</v>
      </c>
      <c r="E42">
        <v>0.33</v>
      </c>
      <c r="F42">
        <v>41</v>
      </c>
      <c r="G42" t="s">
        <v>907</v>
      </c>
      <c r="H42" s="8">
        <v>0.27569444444444452</v>
      </c>
      <c r="I42" s="8">
        <v>0.28541666666666671</v>
      </c>
      <c r="L42">
        <v>0.23</v>
      </c>
      <c r="M42">
        <v>0.23</v>
      </c>
      <c r="N42">
        <v>-0.1</v>
      </c>
      <c r="O42" t="s">
        <v>1834</v>
      </c>
      <c r="P42" t="s">
        <v>404</v>
      </c>
      <c r="Q42" t="s">
        <v>1836</v>
      </c>
      <c r="R42">
        <v>0</v>
      </c>
      <c r="S42">
        <v>0</v>
      </c>
      <c r="T42">
        <v>45.369940999999997</v>
      </c>
      <c r="U42">
        <v>5.584085</v>
      </c>
      <c r="AD42" t="s">
        <v>2733</v>
      </c>
      <c r="AE42" t="s">
        <v>2737</v>
      </c>
    </row>
    <row r="43" spans="1:31" x14ac:dyDescent="0.3">
      <c r="A43" s="7">
        <v>46289</v>
      </c>
      <c r="B43" s="8">
        <v>0.33333333333333331</v>
      </c>
      <c r="C43" s="8">
        <v>0.34722222222222221</v>
      </c>
      <c r="D43" s="8">
        <v>0</v>
      </c>
      <c r="E43">
        <v>0.33</v>
      </c>
      <c r="F43">
        <v>68</v>
      </c>
      <c r="G43" t="s">
        <v>948</v>
      </c>
      <c r="O43" t="s">
        <v>2345</v>
      </c>
      <c r="P43" t="s">
        <v>577</v>
      </c>
      <c r="Q43" t="s">
        <v>577</v>
      </c>
      <c r="R43">
        <v>0</v>
      </c>
      <c r="S43">
        <v>0</v>
      </c>
      <c r="T43">
        <v>45.180720000000001</v>
      </c>
      <c r="U43">
        <v>5.7387189999999997</v>
      </c>
      <c r="AD43" t="s">
        <v>2733</v>
      </c>
      <c r="AE43" t="s">
        <v>2737</v>
      </c>
    </row>
    <row r="44" spans="1:31" x14ac:dyDescent="0.3">
      <c r="A44" s="7">
        <v>46289</v>
      </c>
      <c r="B44" s="8">
        <v>0.16666666666666671</v>
      </c>
      <c r="C44" s="8">
        <v>0.18055555555555561</v>
      </c>
      <c r="D44" s="8">
        <v>0</v>
      </c>
      <c r="E44">
        <v>0.33</v>
      </c>
      <c r="F44">
        <v>200</v>
      </c>
      <c r="G44" t="s">
        <v>949</v>
      </c>
      <c r="O44" t="s">
        <v>2791</v>
      </c>
      <c r="P44" t="s">
        <v>333</v>
      </c>
      <c r="Q44" t="s">
        <v>2792</v>
      </c>
      <c r="R44">
        <v>0</v>
      </c>
      <c r="S44">
        <v>0</v>
      </c>
      <c r="T44">
        <v>45.177658000000001</v>
      </c>
      <c r="U44">
        <v>5.7674839999999996</v>
      </c>
      <c r="AD44" t="s">
        <v>2733</v>
      </c>
      <c r="AE44" t="s">
        <v>2734</v>
      </c>
    </row>
    <row r="45" spans="1:31" x14ac:dyDescent="0.3">
      <c r="A45" s="7">
        <v>46289</v>
      </c>
      <c r="B45" s="8">
        <v>0.33333333333333331</v>
      </c>
      <c r="C45" s="8">
        <v>0.35416666666666669</v>
      </c>
      <c r="D45" s="8">
        <v>0</v>
      </c>
      <c r="E45">
        <v>0.5</v>
      </c>
      <c r="F45">
        <v>201</v>
      </c>
      <c r="G45" t="s">
        <v>946</v>
      </c>
      <c r="O45" t="s">
        <v>1320</v>
      </c>
      <c r="P45" t="s">
        <v>120</v>
      </c>
      <c r="Q45" t="s">
        <v>120</v>
      </c>
      <c r="R45">
        <v>0</v>
      </c>
      <c r="S45">
        <v>0</v>
      </c>
      <c r="T45">
        <v>45.187106999999997</v>
      </c>
      <c r="U45">
        <v>5.7297390000000004</v>
      </c>
      <c r="AD45" t="s">
        <v>2733</v>
      </c>
      <c r="AE45" t="s">
        <v>2737</v>
      </c>
    </row>
    <row r="46" spans="1:31" x14ac:dyDescent="0.3">
      <c r="A46" s="7">
        <v>46289</v>
      </c>
      <c r="B46" s="8">
        <v>0.33333333333333331</v>
      </c>
      <c r="C46" s="8">
        <v>0.38541666666666669</v>
      </c>
      <c r="D46" s="8">
        <v>0</v>
      </c>
      <c r="E46">
        <v>1.25</v>
      </c>
      <c r="F46">
        <v>48</v>
      </c>
      <c r="G46" t="s">
        <v>951</v>
      </c>
      <c r="H46" s="8">
        <v>0.55902777777777779</v>
      </c>
      <c r="I46" s="8">
        <v>0.55902777777777779</v>
      </c>
      <c r="O46" t="s">
        <v>1637</v>
      </c>
      <c r="P46" t="s">
        <v>676</v>
      </c>
      <c r="Q46" t="s">
        <v>676</v>
      </c>
      <c r="R46">
        <v>0</v>
      </c>
      <c r="S46">
        <v>0</v>
      </c>
      <c r="T46">
        <v>45.191566000000002</v>
      </c>
      <c r="U46">
        <v>5.6863279999999996</v>
      </c>
      <c r="AD46" t="s">
        <v>2733</v>
      </c>
      <c r="AE46" t="s">
        <v>2737</v>
      </c>
    </row>
    <row r="47" spans="1:31" x14ac:dyDescent="0.3">
      <c r="A47" s="7">
        <v>46289</v>
      </c>
      <c r="B47" s="8">
        <v>0.33333333333333331</v>
      </c>
      <c r="C47" s="8">
        <v>0.375</v>
      </c>
      <c r="D47" s="8">
        <v>0</v>
      </c>
      <c r="E47">
        <v>1</v>
      </c>
      <c r="F47">
        <v>150</v>
      </c>
      <c r="G47" t="s">
        <v>964</v>
      </c>
      <c r="O47" t="s">
        <v>2027</v>
      </c>
      <c r="P47" t="s">
        <v>358</v>
      </c>
      <c r="Q47" t="s">
        <v>358</v>
      </c>
      <c r="R47">
        <v>0</v>
      </c>
      <c r="S47">
        <v>0</v>
      </c>
      <c r="T47">
        <v>45.174598000000003</v>
      </c>
      <c r="U47">
        <v>5.7422800000000001</v>
      </c>
      <c r="AD47" t="s">
        <v>2733</v>
      </c>
      <c r="AE47" t="s">
        <v>2737</v>
      </c>
    </row>
    <row r="48" spans="1:31" x14ac:dyDescent="0.3">
      <c r="A48" s="7">
        <v>46289</v>
      </c>
      <c r="B48" s="8">
        <v>0.31944444444444442</v>
      </c>
      <c r="C48" s="8">
        <v>0.3923611111111111</v>
      </c>
      <c r="D48" s="8">
        <v>0</v>
      </c>
      <c r="E48">
        <v>1.75</v>
      </c>
      <c r="F48">
        <v>50</v>
      </c>
      <c r="G48" t="s">
        <v>879</v>
      </c>
      <c r="H48" s="8">
        <v>0.375</v>
      </c>
      <c r="I48" s="8">
        <v>0.48749999999999999</v>
      </c>
      <c r="L48">
        <v>2.7</v>
      </c>
      <c r="M48">
        <v>2.7</v>
      </c>
      <c r="N48">
        <v>0.95</v>
      </c>
      <c r="O48" t="s">
        <v>1458</v>
      </c>
      <c r="P48" t="s">
        <v>433</v>
      </c>
      <c r="Q48" t="s">
        <v>433</v>
      </c>
      <c r="R48">
        <v>0</v>
      </c>
      <c r="S48">
        <v>0</v>
      </c>
      <c r="T48">
        <v>45.373724000000003</v>
      </c>
      <c r="U48">
        <v>5.5834440000000001</v>
      </c>
      <c r="AD48" t="s">
        <v>2733</v>
      </c>
      <c r="AE48" t="s">
        <v>2737</v>
      </c>
    </row>
    <row r="49" spans="1:31" x14ac:dyDescent="0.3">
      <c r="A49" s="7">
        <v>46289</v>
      </c>
      <c r="B49" s="8">
        <v>0.16666666666666671</v>
      </c>
      <c r="C49" s="8">
        <v>0.18055555555555561</v>
      </c>
      <c r="D49" s="8">
        <v>0</v>
      </c>
      <c r="E49">
        <v>0.33</v>
      </c>
      <c r="F49">
        <v>49</v>
      </c>
      <c r="G49" t="s">
        <v>944</v>
      </c>
      <c r="O49" t="s">
        <v>2804</v>
      </c>
      <c r="P49" t="s">
        <v>406</v>
      </c>
      <c r="Q49" t="s">
        <v>2805</v>
      </c>
      <c r="R49">
        <v>0</v>
      </c>
      <c r="S49">
        <v>0</v>
      </c>
      <c r="T49">
        <v>45.174978000000003</v>
      </c>
      <c r="U49">
        <v>5.7372079999999999</v>
      </c>
      <c r="AD49" t="s">
        <v>2733</v>
      </c>
      <c r="AE49" t="s">
        <v>2734</v>
      </c>
    </row>
    <row r="50" spans="1:31" x14ac:dyDescent="0.3">
      <c r="A50" s="7">
        <v>46289</v>
      </c>
      <c r="B50" s="8">
        <v>0.33333333333333331</v>
      </c>
      <c r="C50" s="8">
        <v>0.37847222222222221</v>
      </c>
      <c r="D50" s="8">
        <v>0</v>
      </c>
      <c r="E50">
        <v>1.08</v>
      </c>
      <c r="F50">
        <v>61</v>
      </c>
      <c r="G50" t="s">
        <v>886</v>
      </c>
      <c r="H50" s="8">
        <v>0.30833333333333329</v>
      </c>
      <c r="I50" s="8">
        <v>0.35208333333333341</v>
      </c>
      <c r="L50">
        <v>1.05</v>
      </c>
      <c r="M50">
        <v>1.08</v>
      </c>
      <c r="N50">
        <v>-0.03</v>
      </c>
      <c r="O50" t="s">
        <v>2413</v>
      </c>
      <c r="P50" t="s">
        <v>775</v>
      </c>
      <c r="Q50" t="s">
        <v>2415</v>
      </c>
      <c r="R50">
        <v>0</v>
      </c>
      <c r="S50">
        <v>0</v>
      </c>
      <c r="T50">
        <v>45.186475999999999</v>
      </c>
      <c r="U50">
        <v>5.7284920000000001</v>
      </c>
      <c r="AD50" t="s">
        <v>2733</v>
      </c>
      <c r="AE50" t="s">
        <v>2737</v>
      </c>
    </row>
    <row r="51" spans="1:31" x14ac:dyDescent="0.3">
      <c r="A51" s="7">
        <v>46289</v>
      </c>
      <c r="B51" s="8">
        <v>0.33333333333333331</v>
      </c>
      <c r="C51" s="8">
        <v>0.35416666666666669</v>
      </c>
      <c r="D51" s="8">
        <v>0</v>
      </c>
      <c r="E51">
        <v>0.5</v>
      </c>
      <c r="F51">
        <v>29</v>
      </c>
      <c r="G51" t="s">
        <v>859</v>
      </c>
      <c r="O51" t="s">
        <v>1412</v>
      </c>
      <c r="P51" t="s">
        <v>220</v>
      </c>
      <c r="Q51" t="s">
        <v>1413</v>
      </c>
      <c r="R51">
        <v>0</v>
      </c>
      <c r="S51">
        <v>0</v>
      </c>
      <c r="T51">
        <v>45.182158999999999</v>
      </c>
      <c r="U51">
        <v>5.715846</v>
      </c>
      <c r="AD51" t="s">
        <v>2733</v>
      </c>
      <c r="AE51" t="s">
        <v>2737</v>
      </c>
    </row>
    <row r="52" spans="1:31" x14ac:dyDescent="0.3">
      <c r="A52" s="7">
        <v>46289</v>
      </c>
      <c r="B52" s="8">
        <v>0.16666666666666671</v>
      </c>
      <c r="C52" s="8">
        <v>0.18055555555555561</v>
      </c>
      <c r="D52" s="8">
        <v>0</v>
      </c>
      <c r="E52">
        <v>0.33</v>
      </c>
      <c r="F52">
        <v>61</v>
      </c>
      <c r="G52" t="s">
        <v>886</v>
      </c>
      <c r="H52" s="8">
        <v>0.16041666666666671</v>
      </c>
      <c r="I52" s="8">
        <v>0.42291666666666672</v>
      </c>
      <c r="L52">
        <v>6.3</v>
      </c>
      <c r="M52">
        <v>6.3</v>
      </c>
      <c r="N52">
        <v>5.97</v>
      </c>
      <c r="O52" t="s">
        <v>2801</v>
      </c>
      <c r="P52" t="s">
        <v>350</v>
      </c>
      <c r="Q52" t="s">
        <v>2802</v>
      </c>
      <c r="R52">
        <v>0</v>
      </c>
      <c r="S52">
        <v>0</v>
      </c>
      <c r="T52">
        <v>45.190579</v>
      </c>
      <c r="U52">
        <v>5.6970919999999996</v>
      </c>
      <c r="AD52" t="s">
        <v>2733</v>
      </c>
      <c r="AE52" t="s">
        <v>2734</v>
      </c>
    </row>
    <row r="53" spans="1:31" x14ac:dyDescent="0.3">
      <c r="A53" s="7">
        <v>46289</v>
      </c>
      <c r="B53" s="8">
        <v>0.33333333333333331</v>
      </c>
      <c r="C53" s="8">
        <v>0.34722222222222221</v>
      </c>
      <c r="D53" s="8">
        <v>0</v>
      </c>
      <c r="E53">
        <v>0.33</v>
      </c>
      <c r="F53">
        <v>82</v>
      </c>
      <c r="G53" t="s">
        <v>954</v>
      </c>
      <c r="O53" t="s">
        <v>2175</v>
      </c>
      <c r="P53" t="s">
        <v>564</v>
      </c>
      <c r="Q53" t="s">
        <v>564</v>
      </c>
      <c r="R53">
        <v>0</v>
      </c>
      <c r="S53">
        <v>0</v>
      </c>
      <c r="T53">
        <v>45.202815999999999</v>
      </c>
      <c r="U53">
        <v>5.7658379999999996</v>
      </c>
      <c r="AD53" t="s">
        <v>2733</v>
      </c>
      <c r="AE53" t="s">
        <v>2737</v>
      </c>
    </row>
    <row r="54" spans="1:31" x14ac:dyDescent="0.3">
      <c r="A54" s="7">
        <v>46289</v>
      </c>
      <c r="B54" s="8">
        <v>0.33333333333333331</v>
      </c>
      <c r="C54" s="8">
        <v>0.34722222222222221</v>
      </c>
      <c r="D54" s="8">
        <v>0</v>
      </c>
      <c r="E54">
        <v>0.33</v>
      </c>
      <c r="F54">
        <v>230</v>
      </c>
      <c r="G54" t="s">
        <v>974</v>
      </c>
      <c r="O54" t="s">
        <v>2314</v>
      </c>
      <c r="P54" t="s">
        <v>783</v>
      </c>
      <c r="Q54" t="s">
        <v>2800</v>
      </c>
      <c r="R54">
        <v>0</v>
      </c>
      <c r="S54">
        <v>0</v>
      </c>
      <c r="T54">
        <v>45.145482999999999</v>
      </c>
      <c r="U54">
        <v>5.7042999999999999</v>
      </c>
      <c r="AD54" t="s">
        <v>2733</v>
      </c>
      <c r="AE54" t="s">
        <v>2737</v>
      </c>
    </row>
    <row r="55" spans="1:31" x14ac:dyDescent="0.3">
      <c r="A55" s="7">
        <v>46289</v>
      </c>
      <c r="B55" s="8">
        <v>0.33333333333333331</v>
      </c>
      <c r="C55" s="8">
        <v>0.34722222222222221</v>
      </c>
      <c r="D55" s="8">
        <v>0</v>
      </c>
      <c r="E55">
        <v>0.33</v>
      </c>
      <c r="F55">
        <v>41</v>
      </c>
      <c r="G55" t="s">
        <v>907</v>
      </c>
      <c r="H55" s="8">
        <v>0.28888888888888892</v>
      </c>
      <c r="I55" s="8">
        <v>0.29375000000000001</v>
      </c>
      <c r="L55">
        <v>0.12</v>
      </c>
      <c r="M55">
        <v>0.12</v>
      </c>
      <c r="N55">
        <v>-0.22</v>
      </c>
      <c r="O55" t="s">
        <v>2347</v>
      </c>
      <c r="P55" t="s">
        <v>583</v>
      </c>
      <c r="Q55" t="s">
        <v>2349</v>
      </c>
      <c r="R55">
        <v>0</v>
      </c>
      <c r="S55">
        <v>0</v>
      </c>
      <c r="T55">
        <v>45.367930000000001</v>
      </c>
      <c r="U55">
        <v>5.585013</v>
      </c>
      <c r="AD55" t="s">
        <v>2733</v>
      </c>
      <c r="AE55" t="s">
        <v>2737</v>
      </c>
    </row>
    <row r="56" spans="1:31" x14ac:dyDescent="0.3">
      <c r="A56" s="7">
        <v>46289</v>
      </c>
      <c r="B56" s="8">
        <v>0.39583333333333331</v>
      </c>
      <c r="C56" s="8">
        <v>0.41666666666666669</v>
      </c>
      <c r="D56" s="8">
        <v>0</v>
      </c>
      <c r="E56">
        <v>0.5</v>
      </c>
      <c r="F56">
        <v>50</v>
      </c>
      <c r="G56" t="s">
        <v>879</v>
      </c>
      <c r="O56" t="s">
        <v>3689</v>
      </c>
      <c r="P56" t="s">
        <v>433</v>
      </c>
      <c r="Q56" t="s">
        <v>3690</v>
      </c>
      <c r="R56">
        <v>0</v>
      </c>
      <c r="S56">
        <v>0</v>
      </c>
      <c r="T56">
        <v>45.373724000000003</v>
      </c>
      <c r="U56">
        <v>5.5834440000000001</v>
      </c>
      <c r="AD56" t="s">
        <v>2733</v>
      </c>
      <c r="AE56" t="s">
        <v>3633</v>
      </c>
    </row>
    <row r="57" spans="1:31" x14ac:dyDescent="0.3">
      <c r="A57" s="7">
        <v>46289</v>
      </c>
      <c r="B57" s="8">
        <v>0.16666666666666671</v>
      </c>
      <c r="C57" s="8">
        <v>0.18055555555555561</v>
      </c>
      <c r="D57" s="8">
        <v>0</v>
      </c>
      <c r="E57">
        <v>0.33</v>
      </c>
      <c r="F57">
        <v>40</v>
      </c>
      <c r="G57" t="s">
        <v>960</v>
      </c>
      <c r="O57" t="s">
        <v>2806</v>
      </c>
      <c r="P57" t="s">
        <v>635</v>
      </c>
      <c r="Q57" t="s">
        <v>2807</v>
      </c>
      <c r="R57">
        <v>0</v>
      </c>
      <c r="S57">
        <v>0</v>
      </c>
      <c r="T57">
        <v>45.206518000000003</v>
      </c>
      <c r="U57">
        <v>5.7103719999999996</v>
      </c>
      <c r="AD57" t="s">
        <v>2733</v>
      </c>
      <c r="AE57" t="s">
        <v>2734</v>
      </c>
    </row>
    <row r="58" spans="1:31" x14ac:dyDescent="0.3">
      <c r="A58" s="7">
        <v>46289</v>
      </c>
      <c r="B58" s="8">
        <v>0.33333333333333331</v>
      </c>
      <c r="C58" s="8">
        <v>0.34722222222222221</v>
      </c>
      <c r="D58" s="8">
        <v>0</v>
      </c>
      <c r="E58">
        <v>0.33</v>
      </c>
      <c r="F58">
        <v>53</v>
      </c>
      <c r="G58" t="s">
        <v>2803</v>
      </c>
      <c r="Q58" t="s">
        <v>816</v>
      </c>
      <c r="R58">
        <v>0</v>
      </c>
      <c r="S58">
        <v>0</v>
      </c>
      <c r="T58">
        <v>45.565215999999999</v>
      </c>
      <c r="U58">
        <v>5.9190189999999996</v>
      </c>
    </row>
    <row r="59" spans="1:31" x14ac:dyDescent="0.3">
      <c r="A59" s="7">
        <v>46289</v>
      </c>
      <c r="B59" s="8">
        <v>0.29166666666666669</v>
      </c>
      <c r="C59" s="8">
        <v>0.2986111111111111</v>
      </c>
      <c r="D59" s="8">
        <v>0</v>
      </c>
      <c r="E59">
        <v>0.17</v>
      </c>
      <c r="F59">
        <v>2211</v>
      </c>
      <c r="G59" t="s">
        <v>908</v>
      </c>
      <c r="Q59" t="s">
        <v>822</v>
      </c>
      <c r="R59">
        <v>0</v>
      </c>
      <c r="S59">
        <v>0</v>
      </c>
      <c r="T59">
        <v>45.202514999999998</v>
      </c>
      <c r="U59">
        <v>5.7046400000000004</v>
      </c>
    </row>
    <row r="60" spans="1:31" x14ac:dyDescent="0.3">
      <c r="A60" s="7">
        <v>46289</v>
      </c>
      <c r="B60" s="8">
        <v>0.33333333333333331</v>
      </c>
      <c r="C60" s="8">
        <v>0.34722222222222221</v>
      </c>
      <c r="D60" s="8">
        <v>0</v>
      </c>
      <c r="E60">
        <v>0.33</v>
      </c>
      <c r="F60">
        <v>20</v>
      </c>
      <c r="G60" t="s">
        <v>950</v>
      </c>
      <c r="J60" s="8">
        <v>0.18611111111111109</v>
      </c>
      <c r="K60" s="8">
        <v>0.18680555555555561</v>
      </c>
      <c r="L60">
        <v>-0.02</v>
      </c>
      <c r="O60" t="s">
        <v>1334</v>
      </c>
      <c r="P60" t="s">
        <v>711</v>
      </c>
      <c r="Q60" t="s">
        <v>711</v>
      </c>
      <c r="R60">
        <v>0</v>
      </c>
      <c r="S60">
        <v>0</v>
      </c>
      <c r="T60">
        <v>45.188094</v>
      </c>
      <c r="U60">
        <v>5.7140089999999999</v>
      </c>
      <c r="AD60" t="s">
        <v>2733</v>
      </c>
      <c r="AE60" t="s">
        <v>2737</v>
      </c>
    </row>
    <row r="61" spans="1:31" x14ac:dyDescent="0.3">
      <c r="A61" s="7">
        <v>46289</v>
      </c>
      <c r="B61" s="8">
        <v>0.16666666666666671</v>
      </c>
      <c r="C61" s="8">
        <v>0.18055555555555561</v>
      </c>
      <c r="D61" s="8">
        <v>0</v>
      </c>
      <c r="E61">
        <v>0.33</v>
      </c>
      <c r="F61">
        <v>101</v>
      </c>
      <c r="G61" t="s">
        <v>945</v>
      </c>
      <c r="O61" t="s">
        <v>2816</v>
      </c>
      <c r="P61" t="s">
        <v>55</v>
      </c>
      <c r="Q61" t="s">
        <v>2817</v>
      </c>
      <c r="R61">
        <v>0</v>
      </c>
      <c r="S61">
        <v>0</v>
      </c>
      <c r="T61">
        <v>45.183793999999999</v>
      </c>
      <c r="U61">
        <v>5.7181090000000001</v>
      </c>
      <c r="AD61" t="s">
        <v>2733</v>
      </c>
      <c r="AE61" t="s">
        <v>2734</v>
      </c>
    </row>
    <row r="62" spans="1:31" x14ac:dyDescent="0.3">
      <c r="A62" s="7">
        <v>46289</v>
      </c>
      <c r="B62" s="8">
        <v>0.16666666666666671</v>
      </c>
      <c r="C62" s="8">
        <v>0.18055555555555561</v>
      </c>
      <c r="D62" s="8">
        <v>0</v>
      </c>
      <c r="E62">
        <v>0.33</v>
      </c>
      <c r="F62">
        <v>44</v>
      </c>
      <c r="G62" t="s">
        <v>865</v>
      </c>
      <c r="O62" t="s">
        <v>887</v>
      </c>
      <c r="P62" t="s">
        <v>829</v>
      </c>
      <c r="Q62" t="s">
        <v>2809</v>
      </c>
      <c r="R62">
        <v>0</v>
      </c>
      <c r="S62">
        <v>0</v>
      </c>
      <c r="T62">
        <v>45.194932000000001</v>
      </c>
      <c r="U62">
        <v>5.6780390000000001</v>
      </c>
      <c r="AD62" t="s">
        <v>2733</v>
      </c>
      <c r="AE62" t="s">
        <v>2734</v>
      </c>
    </row>
    <row r="63" spans="1:31" x14ac:dyDescent="0.3">
      <c r="A63" s="7">
        <v>46289</v>
      </c>
      <c r="B63" s="8">
        <v>0.33333333333333331</v>
      </c>
      <c r="C63" s="8">
        <v>0.34722222222222221</v>
      </c>
      <c r="D63" s="8">
        <v>0</v>
      </c>
      <c r="E63">
        <v>0.33</v>
      </c>
      <c r="F63">
        <v>201</v>
      </c>
      <c r="G63" t="s">
        <v>946</v>
      </c>
      <c r="O63" t="s">
        <v>1804</v>
      </c>
      <c r="P63" t="s">
        <v>710</v>
      </c>
      <c r="Q63" t="s">
        <v>710</v>
      </c>
      <c r="R63">
        <v>0</v>
      </c>
      <c r="S63">
        <v>0</v>
      </c>
      <c r="T63">
        <v>45.203086999999996</v>
      </c>
      <c r="U63">
        <v>5.703754</v>
      </c>
      <c r="AD63" t="s">
        <v>2733</v>
      </c>
      <c r="AE63" t="s">
        <v>2737</v>
      </c>
    </row>
    <row r="64" spans="1:31" x14ac:dyDescent="0.3">
      <c r="A64" s="7">
        <v>46289</v>
      </c>
      <c r="B64" s="8">
        <v>0.4826388888888889</v>
      </c>
      <c r="C64" s="8">
        <v>0.49305555555555558</v>
      </c>
      <c r="D64" s="8">
        <v>0</v>
      </c>
      <c r="E64">
        <v>0.25</v>
      </c>
      <c r="F64">
        <v>23</v>
      </c>
      <c r="G64" t="s">
        <v>957</v>
      </c>
      <c r="H64" s="8">
        <v>0.49722222222222218</v>
      </c>
      <c r="I64" s="8">
        <v>0.5</v>
      </c>
      <c r="L64">
        <v>7.0000000000000007E-2</v>
      </c>
      <c r="M64">
        <v>7.0000000000000007E-2</v>
      </c>
      <c r="N64">
        <v>-0.18</v>
      </c>
      <c r="O64" t="s">
        <v>2626</v>
      </c>
      <c r="P64" t="s">
        <v>292</v>
      </c>
      <c r="Q64" t="s">
        <v>2628</v>
      </c>
      <c r="R64">
        <v>0</v>
      </c>
      <c r="S64">
        <v>0</v>
      </c>
      <c r="T64">
        <v>45.189673999999997</v>
      </c>
      <c r="U64">
        <v>5.721368</v>
      </c>
      <c r="AD64" t="s">
        <v>2733</v>
      </c>
      <c r="AE64" t="s">
        <v>2737</v>
      </c>
    </row>
    <row r="65" spans="1:31" x14ac:dyDescent="0.3">
      <c r="A65" s="7">
        <v>46289</v>
      </c>
      <c r="B65" s="8">
        <v>0.29166666666666669</v>
      </c>
      <c r="C65" s="8">
        <v>0.30555555555555558</v>
      </c>
      <c r="D65" s="8">
        <v>0</v>
      </c>
      <c r="E65">
        <v>0.33</v>
      </c>
      <c r="F65">
        <v>76</v>
      </c>
      <c r="G65" t="s">
        <v>863</v>
      </c>
      <c r="O65" t="s">
        <v>2810</v>
      </c>
      <c r="P65" t="s">
        <v>515</v>
      </c>
      <c r="Q65" t="s">
        <v>2811</v>
      </c>
      <c r="R65">
        <v>0</v>
      </c>
      <c r="S65">
        <v>0</v>
      </c>
      <c r="T65">
        <v>45.19182</v>
      </c>
      <c r="U65">
        <v>5.7187340000000004</v>
      </c>
      <c r="AD65" t="s">
        <v>2733</v>
      </c>
      <c r="AE65" t="s">
        <v>2734</v>
      </c>
    </row>
    <row r="66" spans="1:31" x14ac:dyDescent="0.3">
      <c r="A66" s="7">
        <v>46289</v>
      </c>
      <c r="B66" s="8">
        <v>0.33333333333333331</v>
      </c>
      <c r="C66" s="8">
        <v>0.34722222222222221</v>
      </c>
      <c r="D66" s="8">
        <v>0</v>
      </c>
      <c r="E66">
        <v>0.33</v>
      </c>
      <c r="F66">
        <v>56</v>
      </c>
      <c r="G66" t="s">
        <v>966</v>
      </c>
      <c r="Q66" t="s">
        <v>3537</v>
      </c>
      <c r="R66">
        <v>0</v>
      </c>
      <c r="S66">
        <v>0</v>
      </c>
      <c r="T66">
        <v>45.365228999999999</v>
      </c>
      <c r="U66">
        <v>5.5940120000000002</v>
      </c>
    </row>
    <row r="67" spans="1:31" x14ac:dyDescent="0.3">
      <c r="A67" s="7">
        <v>46289</v>
      </c>
      <c r="B67" s="8">
        <v>0.16666666666666671</v>
      </c>
      <c r="C67" s="8">
        <v>0.18055555555555561</v>
      </c>
      <c r="D67" s="8">
        <v>0</v>
      </c>
      <c r="E67">
        <v>0.33</v>
      </c>
      <c r="F67">
        <v>68</v>
      </c>
      <c r="G67" t="s">
        <v>948</v>
      </c>
      <c r="O67" t="s">
        <v>2812</v>
      </c>
      <c r="P67" t="s">
        <v>204</v>
      </c>
      <c r="Q67" t="s">
        <v>2813</v>
      </c>
      <c r="R67">
        <v>0</v>
      </c>
      <c r="S67">
        <v>0</v>
      </c>
      <c r="T67">
        <v>45.190345999999998</v>
      </c>
      <c r="U67">
        <v>5.7332039999999997</v>
      </c>
      <c r="AD67" t="s">
        <v>2733</v>
      </c>
      <c r="AE67" t="s">
        <v>2734</v>
      </c>
    </row>
    <row r="68" spans="1:31" x14ac:dyDescent="0.3">
      <c r="A68" s="7">
        <v>46289</v>
      </c>
      <c r="B68" s="8">
        <v>0.16666666666666671</v>
      </c>
      <c r="C68" s="8">
        <v>0.18055555555555561</v>
      </c>
      <c r="D68" s="8">
        <v>0</v>
      </c>
      <c r="E68">
        <v>0.33</v>
      </c>
      <c r="F68">
        <v>52</v>
      </c>
      <c r="G68" t="s">
        <v>847</v>
      </c>
      <c r="H68" s="8">
        <v>3.5416666666666673E-2</v>
      </c>
      <c r="L68">
        <v>-0.85</v>
      </c>
      <c r="O68" t="s">
        <v>2818</v>
      </c>
      <c r="P68" t="s">
        <v>370</v>
      </c>
      <c r="Q68" t="s">
        <v>2819</v>
      </c>
      <c r="R68">
        <v>0</v>
      </c>
      <c r="S68">
        <v>0</v>
      </c>
      <c r="T68">
        <v>45.187213</v>
      </c>
      <c r="U68">
        <v>5.7183970000000004</v>
      </c>
      <c r="AD68" t="s">
        <v>2733</v>
      </c>
      <c r="AE68" t="s">
        <v>2734</v>
      </c>
    </row>
    <row r="69" spans="1:31" x14ac:dyDescent="0.3">
      <c r="A69" s="7">
        <v>46289</v>
      </c>
      <c r="B69" s="8">
        <v>0.25</v>
      </c>
      <c r="C69" s="8">
        <v>0.2638888888888889</v>
      </c>
      <c r="D69" s="8">
        <v>0</v>
      </c>
      <c r="E69">
        <v>0.33</v>
      </c>
      <c r="F69">
        <v>86</v>
      </c>
      <c r="G69" t="s">
        <v>861</v>
      </c>
      <c r="H69" s="8">
        <v>0.32430555555555562</v>
      </c>
      <c r="I69" s="8">
        <v>0.54861111111111116</v>
      </c>
      <c r="L69">
        <v>5.38</v>
      </c>
      <c r="M69">
        <v>5.38</v>
      </c>
      <c r="N69">
        <v>5.05</v>
      </c>
      <c r="O69" t="s">
        <v>3001</v>
      </c>
      <c r="P69" t="s">
        <v>431</v>
      </c>
      <c r="Q69" t="s">
        <v>3002</v>
      </c>
      <c r="R69">
        <v>0</v>
      </c>
      <c r="S69">
        <v>0</v>
      </c>
      <c r="T69">
        <v>45.148544999999999</v>
      </c>
      <c r="U69">
        <v>5.704593</v>
      </c>
      <c r="AD69" t="s">
        <v>2733</v>
      </c>
      <c r="AE69" t="s">
        <v>2734</v>
      </c>
    </row>
    <row r="70" spans="1:31" x14ac:dyDescent="0.3">
      <c r="A70" s="7">
        <v>46289</v>
      </c>
      <c r="B70" s="8">
        <v>0.16666666666666671</v>
      </c>
      <c r="C70" s="8">
        <v>0.18055555555555561</v>
      </c>
      <c r="D70" s="8">
        <v>0</v>
      </c>
      <c r="E70">
        <v>0.33</v>
      </c>
      <c r="F70">
        <v>61</v>
      </c>
      <c r="G70" t="s">
        <v>886</v>
      </c>
      <c r="H70" s="8">
        <v>0.2048611111111111</v>
      </c>
      <c r="I70" s="8">
        <v>0.27638888888888891</v>
      </c>
      <c r="L70">
        <v>1.72</v>
      </c>
      <c r="M70">
        <v>1.72</v>
      </c>
      <c r="N70">
        <v>1.38</v>
      </c>
      <c r="O70" t="s">
        <v>2820</v>
      </c>
      <c r="P70" t="s">
        <v>215</v>
      </c>
      <c r="Q70" t="s">
        <v>2821</v>
      </c>
      <c r="R70">
        <v>0</v>
      </c>
      <c r="S70">
        <v>0</v>
      </c>
      <c r="T70">
        <v>45.189171999999999</v>
      </c>
      <c r="U70">
        <v>5.7271559999999999</v>
      </c>
      <c r="AD70" t="s">
        <v>2733</v>
      </c>
      <c r="AE70" t="s">
        <v>2734</v>
      </c>
    </row>
    <row r="71" spans="1:31" x14ac:dyDescent="0.3">
      <c r="A71" s="7">
        <v>46289</v>
      </c>
      <c r="B71" s="8">
        <v>0.16666666666666671</v>
      </c>
      <c r="C71" s="8">
        <v>0.18055555555555561</v>
      </c>
      <c r="D71" s="8">
        <v>0</v>
      </c>
      <c r="E71">
        <v>0.33</v>
      </c>
      <c r="F71">
        <v>101</v>
      </c>
      <c r="G71" t="s">
        <v>945</v>
      </c>
      <c r="O71" t="s">
        <v>2822</v>
      </c>
      <c r="P71" t="s">
        <v>206</v>
      </c>
      <c r="Q71" t="s">
        <v>2823</v>
      </c>
      <c r="R71">
        <v>0</v>
      </c>
      <c r="S71">
        <v>0</v>
      </c>
      <c r="T71">
        <v>45.183933000000003</v>
      </c>
      <c r="U71">
        <v>5.7185100000000002</v>
      </c>
      <c r="AD71" t="s">
        <v>2733</v>
      </c>
      <c r="AE71" t="s">
        <v>2734</v>
      </c>
    </row>
    <row r="72" spans="1:31" x14ac:dyDescent="0.3">
      <c r="A72" s="7">
        <v>46289</v>
      </c>
      <c r="B72" s="8">
        <v>0.16666666666666671</v>
      </c>
      <c r="C72" s="8">
        <v>0.18055555555555561</v>
      </c>
      <c r="D72" s="8">
        <v>0</v>
      </c>
      <c r="E72">
        <v>0.33</v>
      </c>
      <c r="F72">
        <v>18</v>
      </c>
      <c r="G72" t="s">
        <v>2826</v>
      </c>
      <c r="H72" s="8">
        <v>0.1847222222222222</v>
      </c>
      <c r="I72" s="8">
        <v>0.18611111111111109</v>
      </c>
      <c r="L72">
        <v>0.03</v>
      </c>
      <c r="M72">
        <v>0.03</v>
      </c>
      <c r="N72">
        <v>-0.3</v>
      </c>
      <c r="O72" t="s">
        <v>2827</v>
      </c>
      <c r="P72" t="s">
        <v>73</v>
      </c>
      <c r="Q72" t="s">
        <v>2828</v>
      </c>
      <c r="R72">
        <v>0</v>
      </c>
      <c r="S72">
        <v>0</v>
      </c>
      <c r="T72">
        <v>45.178936</v>
      </c>
      <c r="U72">
        <v>5.7098909999999998</v>
      </c>
      <c r="AD72" t="s">
        <v>2733</v>
      </c>
      <c r="AE72" t="s">
        <v>2734</v>
      </c>
    </row>
    <row r="73" spans="1:31" x14ac:dyDescent="0.3">
      <c r="A73" s="7">
        <v>46289</v>
      </c>
      <c r="B73" s="8">
        <v>0.2326388888888889</v>
      </c>
      <c r="C73" s="8">
        <v>0.24305555555555561</v>
      </c>
      <c r="D73" s="8">
        <v>0</v>
      </c>
      <c r="E73">
        <v>0.25</v>
      </c>
      <c r="F73">
        <v>39</v>
      </c>
      <c r="G73" t="s">
        <v>961</v>
      </c>
      <c r="H73" s="8">
        <v>0.51180555555555551</v>
      </c>
      <c r="I73" s="8">
        <v>0.54861111111111116</v>
      </c>
      <c r="K73" s="8">
        <v>0.54861111111111116</v>
      </c>
      <c r="L73">
        <v>0.88</v>
      </c>
      <c r="M73">
        <v>0.88</v>
      </c>
      <c r="N73">
        <v>0.63</v>
      </c>
      <c r="O73" t="s">
        <v>1700</v>
      </c>
      <c r="P73" t="s">
        <v>523</v>
      </c>
      <c r="Q73" t="s">
        <v>523</v>
      </c>
      <c r="R73">
        <v>1</v>
      </c>
      <c r="S73">
        <v>0</v>
      </c>
      <c r="T73">
        <v>45.165317999999999</v>
      </c>
      <c r="U73">
        <v>5.7205139999999997</v>
      </c>
      <c r="AD73" t="s">
        <v>2733</v>
      </c>
      <c r="AE73" t="s">
        <v>2737</v>
      </c>
    </row>
    <row r="74" spans="1:31" x14ac:dyDescent="0.3">
      <c r="A74" s="7">
        <v>46289</v>
      </c>
      <c r="B74" s="8">
        <v>0.33333333333333331</v>
      </c>
      <c r="C74" s="8">
        <v>0.37847222222222221</v>
      </c>
      <c r="D74" s="8">
        <v>0</v>
      </c>
      <c r="E74">
        <v>1.08</v>
      </c>
      <c r="F74">
        <v>20</v>
      </c>
      <c r="G74" t="s">
        <v>950</v>
      </c>
      <c r="O74" t="s">
        <v>2691</v>
      </c>
      <c r="P74" t="s">
        <v>757</v>
      </c>
      <c r="Q74" t="s">
        <v>757</v>
      </c>
      <c r="R74">
        <v>0</v>
      </c>
      <c r="S74">
        <v>0</v>
      </c>
      <c r="T74">
        <v>45.191066999999997</v>
      </c>
      <c r="U74">
        <v>5.7225849999999996</v>
      </c>
      <c r="AD74" t="s">
        <v>2733</v>
      </c>
      <c r="AE74" t="s">
        <v>2737</v>
      </c>
    </row>
    <row r="75" spans="1:31" x14ac:dyDescent="0.3">
      <c r="A75" s="7">
        <v>46289</v>
      </c>
      <c r="B75" s="8">
        <v>0.16666666666666671</v>
      </c>
      <c r="C75" s="8">
        <v>0.18055555555555561</v>
      </c>
      <c r="D75" s="8">
        <v>0</v>
      </c>
      <c r="E75">
        <v>0.33</v>
      </c>
      <c r="F75">
        <v>61</v>
      </c>
      <c r="G75" t="s">
        <v>886</v>
      </c>
      <c r="H75" s="8">
        <v>0.40625</v>
      </c>
      <c r="I75" s="8">
        <v>0.4201388888888889</v>
      </c>
      <c r="L75">
        <v>0.33</v>
      </c>
      <c r="M75">
        <v>0.33</v>
      </c>
      <c r="O75" t="s">
        <v>2829</v>
      </c>
      <c r="P75" t="s">
        <v>684</v>
      </c>
      <c r="Q75" t="s">
        <v>2830</v>
      </c>
      <c r="R75">
        <v>0</v>
      </c>
      <c r="S75">
        <v>0</v>
      </c>
      <c r="T75">
        <v>45.189571999999998</v>
      </c>
      <c r="U75">
        <v>5.7128589999999999</v>
      </c>
      <c r="AD75" t="s">
        <v>2733</v>
      </c>
      <c r="AE75" t="s">
        <v>2734</v>
      </c>
    </row>
    <row r="76" spans="1:31" x14ac:dyDescent="0.3">
      <c r="A76" s="7">
        <v>46289</v>
      </c>
      <c r="B76" s="8">
        <v>0.33333333333333331</v>
      </c>
      <c r="C76" s="8">
        <v>0.3611111111111111</v>
      </c>
      <c r="D76" s="8">
        <v>0</v>
      </c>
      <c r="E76">
        <v>0.67</v>
      </c>
      <c r="F76">
        <v>18</v>
      </c>
      <c r="G76" t="s">
        <v>2826</v>
      </c>
      <c r="H76" s="8">
        <v>0.33819444444444452</v>
      </c>
      <c r="I76" s="8">
        <v>0.34652777777777782</v>
      </c>
      <c r="L76">
        <v>0.2</v>
      </c>
      <c r="M76">
        <v>0.2</v>
      </c>
      <c r="N76">
        <v>-0.47</v>
      </c>
      <c r="O76" t="s">
        <v>2461</v>
      </c>
      <c r="P76" t="s">
        <v>73</v>
      </c>
      <c r="Q76" t="s">
        <v>73</v>
      </c>
      <c r="R76">
        <v>0</v>
      </c>
      <c r="S76">
        <v>0</v>
      </c>
      <c r="T76">
        <v>45.188529000000003</v>
      </c>
      <c r="U76">
        <v>5.7245239999999997</v>
      </c>
      <c r="AD76" t="s">
        <v>2733</v>
      </c>
      <c r="AE76" t="s">
        <v>2737</v>
      </c>
    </row>
    <row r="77" spans="1:31" x14ac:dyDescent="0.3">
      <c r="A77" s="7">
        <v>46289</v>
      </c>
      <c r="B77" s="8">
        <v>0.33333333333333331</v>
      </c>
      <c r="C77" s="8">
        <v>0.34722222222222221</v>
      </c>
      <c r="D77" s="8">
        <v>0</v>
      </c>
      <c r="E77">
        <v>0.33</v>
      </c>
      <c r="F77">
        <v>91</v>
      </c>
      <c r="G77" t="s">
        <v>971</v>
      </c>
      <c r="O77" t="s">
        <v>2054</v>
      </c>
      <c r="P77" t="s">
        <v>97</v>
      </c>
      <c r="Q77" t="s">
        <v>97</v>
      </c>
      <c r="R77">
        <v>0</v>
      </c>
      <c r="S77">
        <v>0</v>
      </c>
      <c r="T77">
        <v>45.190018000000002</v>
      </c>
      <c r="U77">
        <v>5.728173</v>
      </c>
      <c r="AD77" t="s">
        <v>2733</v>
      </c>
      <c r="AE77" t="s">
        <v>2737</v>
      </c>
    </row>
    <row r="78" spans="1:31" x14ac:dyDescent="0.3">
      <c r="A78" s="7">
        <v>46289</v>
      </c>
      <c r="B78" s="8">
        <v>0.16666666666666671</v>
      </c>
      <c r="C78" s="8">
        <v>0.18055555555555561</v>
      </c>
      <c r="D78" s="8">
        <v>0</v>
      </c>
      <c r="E78">
        <v>0.33</v>
      </c>
      <c r="F78">
        <v>40</v>
      </c>
      <c r="G78" t="s">
        <v>960</v>
      </c>
      <c r="O78" t="s">
        <v>2814</v>
      </c>
      <c r="P78" t="s">
        <v>334</v>
      </c>
      <c r="Q78" t="s">
        <v>2815</v>
      </c>
      <c r="R78">
        <v>0</v>
      </c>
      <c r="S78">
        <v>0</v>
      </c>
      <c r="T78">
        <v>45.229664999999997</v>
      </c>
      <c r="U78">
        <v>5.681597</v>
      </c>
      <c r="AD78" t="s">
        <v>2733</v>
      </c>
      <c r="AE78" t="s">
        <v>2734</v>
      </c>
    </row>
    <row r="79" spans="1:31" x14ac:dyDescent="0.3">
      <c r="A79" s="7">
        <v>46289</v>
      </c>
      <c r="B79" s="8">
        <v>0.33333333333333331</v>
      </c>
      <c r="C79" s="8">
        <v>0.40972222222222221</v>
      </c>
      <c r="D79" s="8">
        <v>0</v>
      </c>
      <c r="E79">
        <v>1.83</v>
      </c>
      <c r="F79">
        <v>44</v>
      </c>
      <c r="G79" t="s">
        <v>865</v>
      </c>
      <c r="O79" t="s">
        <v>2470</v>
      </c>
      <c r="P79" t="s">
        <v>700</v>
      </c>
      <c r="Q79" t="s">
        <v>2808</v>
      </c>
      <c r="R79">
        <v>0</v>
      </c>
      <c r="S79">
        <v>0</v>
      </c>
      <c r="T79">
        <v>45.203901000000002</v>
      </c>
      <c r="U79">
        <v>5.6643619999999997</v>
      </c>
      <c r="AD79" t="s">
        <v>2733</v>
      </c>
      <c r="AE79" t="s">
        <v>2737</v>
      </c>
    </row>
    <row r="80" spans="1:31" x14ac:dyDescent="0.3">
      <c r="A80" s="7">
        <v>46289</v>
      </c>
      <c r="B80" s="8">
        <v>0.33333333333333331</v>
      </c>
      <c r="C80" s="8">
        <v>0.34722222222222221</v>
      </c>
      <c r="D80" s="8">
        <v>0</v>
      </c>
      <c r="E80">
        <v>0.33</v>
      </c>
      <c r="F80">
        <v>12</v>
      </c>
      <c r="G80" t="s">
        <v>952</v>
      </c>
      <c r="O80" t="s">
        <v>1132</v>
      </c>
      <c r="P80" t="s">
        <v>756</v>
      </c>
      <c r="Q80" t="s">
        <v>756</v>
      </c>
      <c r="R80">
        <v>0</v>
      </c>
      <c r="S80">
        <v>0</v>
      </c>
      <c r="T80">
        <v>45.185825999999999</v>
      </c>
      <c r="U80">
        <v>5.7163009999999996</v>
      </c>
      <c r="AD80" t="s">
        <v>2733</v>
      </c>
      <c r="AE80" t="s">
        <v>2737</v>
      </c>
    </row>
    <row r="81" spans="1:31" x14ac:dyDescent="0.3">
      <c r="A81" s="7">
        <v>46289</v>
      </c>
      <c r="B81" s="8">
        <v>0.29166666666666669</v>
      </c>
      <c r="C81" s="8">
        <v>0.30208333333333331</v>
      </c>
      <c r="D81" s="8">
        <v>0</v>
      </c>
      <c r="E81">
        <v>0.25</v>
      </c>
      <c r="F81">
        <v>35</v>
      </c>
      <c r="G81" t="s">
        <v>2803</v>
      </c>
      <c r="Q81" t="s">
        <v>812</v>
      </c>
      <c r="R81">
        <v>0</v>
      </c>
      <c r="S81">
        <v>0</v>
      </c>
      <c r="T81">
        <v>45.188929999999999</v>
      </c>
      <c r="U81">
        <v>5.7123470000000003</v>
      </c>
    </row>
    <row r="82" spans="1:31" x14ac:dyDescent="0.3">
      <c r="A82" s="7">
        <v>46289</v>
      </c>
      <c r="B82" s="8">
        <v>0.4236111111111111</v>
      </c>
      <c r="C82" s="8">
        <v>0.49305555555555558</v>
      </c>
      <c r="D82" s="8">
        <v>0</v>
      </c>
      <c r="E82">
        <v>1.67</v>
      </c>
      <c r="F82">
        <v>56</v>
      </c>
      <c r="G82" t="s">
        <v>966</v>
      </c>
      <c r="H82" s="8">
        <v>0.40208333333333329</v>
      </c>
      <c r="I82" s="8">
        <v>0.45833333333333331</v>
      </c>
      <c r="L82">
        <v>1.35</v>
      </c>
      <c r="M82">
        <v>1.35</v>
      </c>
      <c r="N82">
        <v>-0.32</v>
      </c>
      <c r="O82" t="s">
        <v>2146</v>
      </c>
      <c r="P82" t="s">
        <v>510</v>
      </c>
      <c r="Q82" t="s">
        <v>510</v>
      </c>
      <c r="R82">
        <v>0</v>
      </c>
      <c r="S82">
        <v>0</v>
      </c>
      <c r="T82">
        <v>45.368639999999999</v>
      </c>
      <c r="U82">
        <v>5.5851119999999996</v>
      </c>
      <c r="AD82" t="s">
        <v>2733</v>
      </c>
      <c r="AE82" t="s">
        <v>2737</v>
      </c>
    </row>
    <row r="83" spans="1:31" x14ac:dyDescent="0.3">
      <c r="A83" s="7">
        <v>46289</v>
      </c>
      <c r="B83" s="8">
        <v>0.29166666666666669</v>
      </c>
      <c r="C83" s="8">
        <v>0.2986111111111111</v>
      </c>
      <c r="D83" s="8">
        <v>0</v>
      </c>
      <c r="E83">
        <v>0.17</v>
      </c>
      <c r="F83">
        <v>210</v>
      </c>
      <c r="G83" t="s">
        <v>905</v>
      </c>
      <c r="O83" t="s">
        <v>2831</v>
      </c>
      <c r="P83" t="s">
        <v>63</v>
      </c>
      <c r="Q83" t="s">
        <v>2832</v>
      </c>
      <c r="R83">
        <v>0</v>
      </c>
      <c r="S83">
        <v>0</v>
      </c>
      <c r="T83">
        <v>45.185625999999999</v>
      </c>
      <c r="U83">
        <v>5.7211239999999997</v>
      </c>
      <c r="AD83" t="s">
        <v>2733</v>
      </c>
      <c r="AE83" t="s">
        <v>2734</v>
      </c>
    </row>
    <row r="84" spans="1:31" x14ac:dyDescent="0.3">
      <c r="A84" s="7">
        <v>46289</v>
      </c>
      <c r="B84" s="8">
        <v>0.33333333333333331</v>
      </c>
      <c r="C84" s="8">
        <v>0.3611111111111111</v>
      </c>
      <c r="D84" s="8">
        <v>0</v>
      </c>
      <c r="E84">
        <v>0.67</v>
      </c>
      <c r="F84">
        <v>29</v>
      </c>
      <c r="G84" t="s">
        <v>859</v>
      </c>
      <c r="O84" t="s">
        <v>2672</v>
      </c>
      <c r="P84" t="s">
        <v>360</v>
      </c>
      <c r="Q84" t="s">
        <v>360</v>
      </c>
      <c r="R84">
        <v>0</v>
      </c>
      <c r="S84">
        <v>0</v>
      </c>
      <c r="T84">
        <v>45.192559000000003</v>
      </c>
      <c r="U84">
        <v>5.7247250000000003</v>
      </c>
      <c r="AD84" t="s">
        <v>2733</v>
      </c>
      <c r="AE84" t="s">
        <v>2737</v>
      </c>
    </row>
    <row r="85" spans="1:31" x14ac:dyDescent="0.3">
      <c r="A85" s="7">
        <v>46289</v>
      </c>
      <c r="B85" s="8">
        <v>0.2673611111111111</v>
      </c>
      <c r="C85" s="8">
        <v>0.27777777777777779</v>
      </c>
      <c r="D85" s="8">
        <v>0</v>
      </c>
      <c r="E85">
        <v>0.25</v>
      </c>
      <c r="F85">
        <v>83</v>
      </c>
      <c r="G85" t="s">
        <v>975</v>
      </c>
      <c r="H85" s="8">
        <v>0.3298611111111111</v>
      </c>
      <c r="I85" s="8">
        <v>0.35972222222222222</v>
      </c>
      <c r="L85">
        <v>0.72</v>
      </c>
      <c r="M85">
        <v>0.72</v>
      </c>
      <c r="N85">
        <v>0.47</v>
      </c>
      <c r="O85" t="s">
        <v>2371</v>
      </c>
      <c r="P85" t="s">
        <v>602</v>
      </c>
      <c r="Q85" t="s">
        <v>602</v>
      </c>
      <c r="R85">
        <v>0</v>
      </c>
      <c r="S85">
        <v>0</v>
      </c>
      <c r="T85">
        <v>45.364722</v>
      </c>
      <c r="U85">
        <v>5.6031880000000003</v>
      </c>
      <c r="AD85" t="s">
        <v>2733</v>
      </c>
      <c r="AE85" t="s">
        <v>2737</v>
      </c>
    </row>
    <row r="86" spans="1:31" x14ac:dyDescent="0.3">
      <c r="A86" s="7">
        <v>46289</v>
      </c>
      <c r="B86" s="8">
        <v>0.35416666666666669</v>
      </c>
      <c r="C86" s="8">
        <v>0.36805555555555558</v>
      </c>
      <c r="D86" s="8">
        <v>0</v>
      </c>
      <c r="E86">
        <v>0.33</v>
      </c>
      <c r="F86">
        <v>39</v>
      </c>
      <c r="G86" t="s">
        <v>961</v>
      </c>
      <c r="H86" s="8">
        <v>0.26666666666666672</v>
      </c>
      <c r="I86" s="8">
        <v>0.49375000000000002</v>
      </c>
      <c r="L86">
        <v>5.45</v>
      </c>
      <c r="M86">
        <v>5.45</v>
      </c>
      <c r="N86">
        <v>5.12</v>
      </c>
      <c r="O86" t="s">
        <v>2839</v>
      </c>
      <c r="P86" t="s">
        <v>795</v>
      </c>
      <c r="Q86" t="s">
        <v>2840</v>
      </c>
      <c r="R86">
        <v>1</v>
      </c>
      <c r="S86">
        <v>0</v>
      </c>
      <c r="T86">
        <v>45.165621000000002</v>
      </c>
      <c r="U86">
        <v>5.7235849999999999</v>
      </c>
      <c r="AD86" t="s">
        <v>2733</v>
      </c>
      <c r="AE86" t="s">
        <v>2734</v>
      </c>
    </row>
    <row r="87" spans="1:31" x14ac:dyDescent="0.3">
      <c r="A87" s="7">
        <v>46289</v>
      </c>
      <c r="B87" s="8">
        <v>0.16666666666666671</v>
      </c>
      <c r="C87" s="8">
        <v>0.18055555555555561</v>
      </c>
      <c r="D87" s="8">
        <v>0</v>
      </c>
      <c r="E87">
        <v>0.33</v>
      </c>
      <c r="F87">
        <v>68</v>
      </c>
      <c r="G87" t="s">
        <v>948</v>
      </c>
      <c r="O87" t="s">
        <v>2841</v>
      </c>
      <c r="P87" t="s">
        <v>378</v>
      </c>
      <c r="Q87" t="s">
        <v>2842</v>
      </c>
      <c r="R87">
        <v>0</v>
      </c>
      <c r="S87">
        <v>0</v>
      </c>
      <c r="T87">
        <v>45.188785000000003</v>
      </c>
      <c r="U87">
        <v>5.7198960000000003</v>
      </c>
      <c r="AD87" t="s">
        <v>2733</v>
      </c>
      <c r="AE87" t="s">
        <v>2734</v>
      </c>
    </row>
    <row r="88" spans="1:31" x14ac:dyDescent="0.3">
      <c r="A88" s="7">
        <v>46289</v>
      </c>
      <c r="B88" s="8">
        <v>0.16666666666666671</v>
      </c>
      <c r="C88" s="8">
        <v>0.18055555555555561</v>
      </c>
      <c r="D88" s="8">
        <v>0</v>
      </c>
      <c r="E88">
        <v>0.33</v>
      </c>
      <c r="F88">
        <v>86</v>
      </c>
      <c r="G88" t="s">
        <v>861</v>
      </c>
      <c r="H88" s="8">
        <v>0.2097222222222222</v>
      </c>
      <c r="I88" s="8">
        <v>0.22013888888888891</v>
      </c>
      <c r="L88">
        <v>0.25</v>
      </c>
      <c r="M88">
        <v>0.25</v>
      </c>
      <c r="N88">
        <v>-0.08</v>
      </c>
      <c r="O88" t="s">
        <v>2843</v>
      </c>
      <c r="P88" t="s">
        <v>369</v>
      </c>
      <c r="Q88" t="s">
        <v>2844</v>
      </c>
      <c r="R88">
        <v>0</v>
      </c>
      <c r="S88">
        <v>0</v>
      </c>
      <c r="T88">
        <v>45.191803</v>
      </c>
      <c r="U88">
        <v>5.73027</v>
      </c>
      <c r="AD88" t="s">
        <v>2733</v>
      </c>
      <c r="AE88" t="s">
        <v>2734</v>
      </c>
    </row>
    <row r="89" spans="1:31" x14ac:dyDescent="0.3">
      <c r="A89" s="7">
        <v>46289</v>
      </c>
      <c r="B89" s="8">
        <v>0.33333333333333331</v>
      </c>
      <c r="C89" s="8">
        <v>0.37847222222222221</v>
      </c>
      <c r="D89" s="8">
        <v>0</v>
      </c>
      <c r="E89">
        <v>1.08</v>
      </c>
      <c r="F89">
        <v>40</v>
      </c>
      <c r="G89" t="s">
        <v>960</v>
      </c>
      <c r="O89" t="s">
        <v>2543</v>
      </c>
      <c r="P89" t="s">
        <v>150</v>
      </c>
      <c r="Q89" t="s">
        <v>150</v>
      </c>
      <c r="R89">
        <v>0</v>
      </c>
      <c r="S89">
        <v>0</v>
      </c>
      <c r="T89">
        <v>45.196677999999999</v>
      </c>
      <c r="U89">
        <v>5.7189709999999998</v>
      </c>
      <c r="AD89" t="s">
        <v>2733</v>
      </c>
      <c r="AE89" t="s">
        <v>2737</v>
      </c>
    </row>
    <row r="90" spans="1:31" x14ac:dyDescent="0.3">
      <c r="A90" s="7">
        <v>46289</v>
      </c>
      <c r="B90" s="8">
        <v>0.16666666666666671</v>
      </c>
      <c r="C90" s="8">
        <v>0.18055555555555561</v>
      </c>
      <c r="D90" s="8">
        <v>0</v>
      </c>
      <c r="E90">
        <v>0.33</v>
      </c>
      <c r="F90">
        <v>29</v>
      </c>
      <c r="G90" t="s">
        <v>859</v>
      </c>
      <c r="O90" t="s">
        <v>2845</v>
      </c>
      <c r="P90" t="s">
        <v>166</v>
      </c>
      <c r="Q90" t="s">
        <v>2846</v>
      </c>
      <c r="R90">
        <v>0</v>
      </c>
      <c r="S90">
        <v>0</v>
      </c>
      <c r="T90">
        <v>45.191105</v>
      </c>
      <c r="U90">
        <v>5.7245520000000001</v>
      </c>
      <c r="AD90" t="s">
        <v>2733</v>
      </c>
      <c r="AE90" t="s">
        <v>2734</v>
      </c>
    </row>
    <row r="91" spans="1:31" x14ac:dyDescent="0.3">
      <c r="A91" s="7">
        <v>46289</v>
      </c>
      <c r="B91" s="8">
        <v>0.49652777777777779</v>
      </c>
      <c r="C91" s="8">
        <v>0.50347222222222221</v>
      </c>
      <c r="D91" s="8">
        <v>0</v>
      </c>
      <c r="E91">
        <v>0.17</v>
      </c>
      <c r="F91">
        <v>56</v>
      </c>
      <c r="G91" t="s">
        <v>966</v>
      </c>
      <c r="H91" s="8">
        <v>0.46041666666666659</v>
      </c>
      <c r="I91" s="8">
        <v>0.46388888888888891</v>
      </c>
      <c r="L91">
        <v>0.08</v>
      </c>
      <c r="M91">
        <v>0.08</v>
      </c>
      <c r="N91">
        <v>-0.08</v>
      </c>
      <c r="O91" t="s">
        <v>3668</v>
      </c>
      <c r="P91" t="s">
        <v>787</v>
      </c>
      <c r="Q91" t="s">
        <v>3669</v>
      </c>
      <c r="R91">
        <v>0</v>
      </c>
      <c r="S91">
        <v>0</v>
      </c>
      <c r="T91">
        <v>45.367986999999999</v>
      </c>
      <c r="U91">
        <v>5.584276</v>
      </c>
      <c r="AD91" t="s">
        <v>2733</v>
      </c>
      <c r="AE91" t="s">
        <v>2734</v>
      </c>
    </row>
    <row r="92" spans="1:31" x14ac:dyDescent="0.3">
      <c r="A92" s="7">
        <v>46289</v>
      </c>
      <c r="B92" s="8">
        <v>0.16666666666666671</v>
      </c>
      <c r="C92" s="8">
        <v>0.18055555555555561</v>
      </c>
      <c r="D92" s="8">
        <v>0</v>
      </c>
      <c r="E92">
        <v>0.33</v>
      </c>
      <c r="F92">
        <v>29</v>
      </c>
      <c r="G92" t="s">
        <v>859</v>
      </c>
      <c r="O92" t="s">
        <v>2847</v>
      </c>
      <c r="P92" t="s">
        <v>396</v>
      </c>
      <c r="Q92" t="s">
        <v>2848</v>
      </c>
      <c r="R92">
        <v>0</v>
      </c>
      <c r="S92">
        <v>0</v>
      </c>
      <c r="T92">
        <v>45.189906999999998</v>
      </c>
      <c r="U92">
        <v>5.7160770000000003</v>
      </c>
      <c r="AD92" t="s">
        <v>2733</v>
      </c>
      <c r="AE92" t="s">
        <v>2734</v>
      </c>
    </row>
    <row r="93" spans="1:31" x14ac:dyDescent="0.3">
      <c r="A93" s="7">
        <v>46289</v>
      </c>
      <c r="B93" s="8">
        <v>0.4513888888888889</v>
      </c>
      <c r="C93" s="8">
        <v>0.4548611111111111</v>
      </c>
      <c r="D93" s="8">
        <v>0</v>
      </c>
      <c r="E93">
        <v>0.08</v>
      </c>
      <c r="F93">
        <v>103</v>
      </c>
      <c r="G93" t="s">
        <v>962</v>
      </c>
      <c r="O93" t="s">
        <v>2849</v>
      </c>
      <c r="P93" t="s">
        <v>727</v>
      </c>
      <c r="Q93" t="s">
        <v>2850</v>
      </c>
      <c r="R93">
        <v>0</v>
      </c>
      <c r="S93">
        <v>0</v>
      </c>
      <c r="T93">
        <v>45.228786999999997</v>
      </c>
      <c r="U93">
        <v>5.6833799999999997</v>
      </c>
      <c r="AD93" t="s">
        <v>2733</v>
      </c>
      <c r="AE93" t="s">
        <v>2734</v>
      </c>
    </row>
    <row r="94" spans="1:31" x14ac:dyDescent="0.3">
      <c r="A94" s="7">
        <v>46289</v>
      </c>
      <c r="B94" s="8">
        <v>0.33333333333333331</v>
      </c>
      <c r="C94" s="8">
        <v>0.34722222222222221</v>
      </c>
      <c r="D94" s="8">
        <v>0</v>
      </c>
      <c r="E94">
        <v>0.33</v>
      </c>
      <c r="F94">
        <v>101</v>
      </c>
      <c r="G94" t="s">
        <v>945</v>
      </c>
      <c r="O94" t="s">
        <v>1735</v>
      </c>
      <c r="P94" t="s">
        <v>528</v>
      </c>
      <c r="Q94" t="s">
        <v>528</v>
      </c>
      <c r="R94">
        <v>0</v>
      </c>
      <c r="S94">
        <v>0</v>
      </c>
      <c r="T94">
        <v>45.179605000000002</v>
      </c>
      <c r="U94">
        <v>5.7066030000000003</v>
      </c>
      <c r="AD94" t="s">
        <v>2733</v>
      </c>
      <c r="AE94" t="s">
        <v>2737</v>
      </c>
    </row>
    <row r="95" spans="1:31" x14ac:dyDescent="0.3">
      <c r="A95" s="7">
        <v>46289</v>
      </c>
      <c r="B95" s="8">
        <v>0.16666666666666671</v>
      </c>
      <c r="C95" s="8">
        <v>0.1736111111111111</v>
      </c>
      <c r="D95" s="8">
        <v>0</v>
      </c>
      <c r="E95">
        <v>0.17</v>
      </c>
      <c r="F95">
        <v>21</v>
      </c>
      <c r="G95" t="s">
        <v>2803</v>
      </c>
      <c r="Q95" t="s">
        <v>815</v>
      </c>
      <c r="R95">
        <v>0</v>
      </c>
      <c r="S95">
        <v>0</v>
      </c>
      <c r="T95">
        <v>45.191439000000003</v>
      </c>
      <c r="U95">
        <v>5.7271229999999997</v>
      </c>
    </row>
    <row r="96" spans="1:31" x14ac:dyDescent="0.3">
      <c r="A96" s="7">
        <v>46289</v>
      </c>
      <c r="B96" s="8">
        <v>0.64583333333333337</v>
      </c>
      <c r="C96" s="8">
        <v>0.6875</v>
      </c>
      <c r="D96" s="8">
        <v>0</v>
      </c>
      <c r="E96">
        <v>1</v>
      </c>
      <c r="F96">
        <v>65</v>
      </c>
      <c r="G96" t="s">
        <v>870</v>
      </c>
      <c r="H96" s="8">
        <v>0.48125000000000001</v>
      </c>
      <c r="I96" s="8">
        <v>0.48888888888888887</v>
      </c>
      <c r="L96">
        <v>0.18</v>
      </c>
      <c r="M96">
        <v>0.18</v>
      </c>
      <c r="N96">
        <v>-0.82</v>
      </c>
      <c r="O96" t="s">
        <v>2033</v>
      </c>
      <c r="P96" t="s">
        <v>770</v>
      </c>
      <c r="Q96" t="s">
        <v>2035</v>
      </c>
      <c r="R96">
        <v>0</v>
      </c>
      <c r="S96">
        <v>0</v>
      </c>
      <c r="T96">
        <v>45.181204999999999</v>
      </c>
      <c r="U96">
        <v>5.689368</v>
      </c>
      <c r="AD96" t="s">
        <v>2733</v>
      </c>
      <c r="AE96" t="s">
        <v>2737</v>
      </c>
    </row>
    <row r="97" spans="1:31" x14ac:dyDescent="0.3">
      <c r="A97" s="7">
        <v>46289</v>
      </c>
      <c r="B97" s="8">
        <v>0.33333333333333331</v>
      </c>
      <c r="C97" s="8">
        <v>0.37847222222222221</v>
      </c>
      <c r="D97" s="8">
        <v>0</v>
      </c>
      <c r="E97">
        <v>1.08</v>
      </c>
      <c r="F97">
        <v>86</v>
      </c>
      <c r="G97" t="s">
        <v>861</v>
      </c>
      <c r="H97" s="8">
        <v>0.49861111111111112</v>
      </c>
      <c r="I97" s="8">
        <v>0.53680555555555554</v>
      </c>
      <c r="L97">
        <v>0.92</v>
      </c>
      <c r="M97">
        <v>0.92</v>
      </c>
      <c r="N97">
        <v>-0.17</v>
      </c>
      <c r="O97" t="s">
        <v>1970</v>
      </c>
      <c r="P97" t="s">
        <v>353</v>
      </c>
      <c r="Q97" t="s">
        <v>1972</v>
      </c>
      <c r="R97">
        <v>0</v>
      </c>
      <c r="S97">
        <v>0</v>
      </c>
      <c r="T97">
        <v>45.166998999999997</v>
      </c>
      <c r="U97">
        <v>5.7281519999999997</v>
      </c>
      <c r="AD97" t="s">
        <v>2733</v>
      </c>
      <c r="AE97" t="s">
        <v>2737</v>
      </c>
    </row>
    <row r="98" spans="1:31" x14ac:dyDescent="0.3">
      <c r="A98" s="7">
        <v>46289</v>
      </c>
      <c r="B98" s="8">
        <v>0.16666666666666671</v>
      </c>
      <c r="C98" s="8">
        <v>0.18055555555555561</v>
      </c>
      <c r="D98" s="8">
        <v>0</v>
      </c>
      <c r="E98">
        <v>0.33</v>
      </c>
      <c r="F98">
        <v>85</v>
      </c>
      <c r="G98" t="s">
        <v>866</v>
      </c>
      <c r="H98" s="8">
        <v>0.16319444444444439</v>
      </c>
      <c r="I98" s="8">
        <v>0.1652777777777778</v>
      </c>
      <c r="L98">
        <v>0.05</v>
      </c>
      <c r="M98">
        <v>0.05</v>
      </c>
      <c r="N98">
        <v>-0.28000000000000003</v>
      </c>
      <c r="O98" t="s">
        <v>2854</v>
      </c>
      <c r="P98" t="s">
        <v>485</v>
      </c>
      <c r="Q98" t="s">
        <v>2855</v>
      </c>
      <c r="R98">
        <v>0</v>
      </c>
      <c r="S98">
        <v>0</v>
      </c>
      <c r="T98">
        <v>45.216084000000002</v>
      </c>
      <c r="U98">
        <v>5.7850859999999997</v>
      </c>
      <c r="AD98" t="s">
        <v>2733</v>
      </c>
      <c r="AE98" t="s">
        <v>2734</v>
      </c>
    </row>
    <row r="99" spans="1:31" x14ac:dyDescent="0.3">
      <c r="A99" s="7">
        <v>46289</v>
      </c>
      <c r="B99" s="8">
        <v>0.16666666666666671</v>
      </c>
      <c r="C99" s="8">
        <v>0.18055555555555561</v>
      </c>
      <c r="D99" s="8">
        <v>0</v>
      </c>
      <c r="E99">
        <v>0.33</v>
      </c>
      <c r="F99">
        <v>302</v>
      </c>
      <c r="G99" t="s">
        <v>947</v>
      </c>
      <c r="O99" t="s">
        <v>3653</v>
      </c>
      <c r="P99" t="s">
        <v>696</v>
      </c>
      <c r="Q99" t="s">
        <v>3654</v>
      </c>
      <c r="R99">
        <v>0</v>
      </c>
      <c r="S99">
        <v>0</v>
      </c>
      <c r="T99">
        <v>45.371516</v>
      </c>
      <c r="U99">
        <v>5.5878629999999996</v>
      </c>
      <c r="AD99" t="s">
        <v>2733</v>
      </c>
      <c r="AE99" t="s">
        <v>2734</v>
      </c>
    </row>
    <row r="100" spans="1:31" x14ac:dyDescent="0.3">
      <c r="A100" s="7">
        <v>46289</v>
      </c>
      <c r="B100" s="8">
        <v>0.33333333333333331</v>
      </c>
      <c r="C100" s="8">
        <v>0.37847222222222221</v>
      </c>
      <c r="D100" s="8">
        <v>0</v>
      </c>
      <c r="E100">
        <v>1.08</v>
      </c>
      <c r="F100">
        <v>201</v>
      </c>
      <c r="G100" t="s">
        <v>946</v>
      </c>
      <c r="O100" t="s">
        <v>2466</v>
      </c>
      <c r="P100" t="s">
        <v>797</v>
      </c>
      <c r="Q100" t="s">
        <v>2468</v>
      </c>
      <c r="R100">
        <v>0</v>
      </c>
      <c r="S100">
        <v>0</v>
      </c>
      <c r="T100">
        <v>45.201144999999997</v>
      </c>
      <c r="U100">
        <v>5.706251</v>
      </c>
      <c r="AD100" t="s">
        <v>2733</v>
      </c>
      <c r="AE100" t="s">
        <v>2737</v>
      </c>
    </row>
    <row r="101" spans="1:31" x14ac:dyDescent="0.3">
      <c r="A101" s="7">
        <v>46289</v>
      </c>
      <c r="B101" s="8">
        <v>0.16666666666666671</v>
      </c>
      <c r="C101" s="8">
        <v>0.18055555555555561</v>
      </c>
      <c r="D101" s="8">
        <v>0</v>
      </c>
      <c r="E101">
        <v>0.33</v>
      </c>
      <c r="F101">
        <v>44</v>
      </c>
      <c r="G101" t="s">
        <v>865</v>
      </c>
      <c r="O101" t="s">
        <v>2856</v>
      </c>
      <c r="P101" t="s">
        <v>331</v>
      </c>
      <c r="Q101" t="s">
        <v>2857</v>
      </c>
      <c r="R101">
        <v>0</v>
      </c>
      <c r="S101">
        <v>0</v>
      </c>
      <c r="T101">
        <v>45.186152999999997</v>
      </c>
      <c r="U101">
        <v>5.753412</v>
      </c>
      <c r="AD101" t="s">
        <v>2733</v>
      </c>
      <c r="AE101" t="s">
        <v>2734</v>
      </c>
    </row>
    <row r="102" spans="1:31" x14ac:dyDescent="0.3">
      <c r="A102" s="7">
        <v>46289</v>
      </c>
      <c r="B102" s="8">
        <v>0.33333333333333331</v>
      </c>
      <c r="C102" s="8">
        <v>0.37847222222222221</v>
      </c>
      <c r="D102" s="8">
        <v>0</v>
      </c>
      <c r="E102">
        <v>1.08</v>
      </c>
      <c r="F102">
        <v>27</v>
      </c>
      <c r="G102" t="s">
        <v>958</v>
      </c>
      <c r="Q102" t="s">
        <v>2838</v>
      </c>
      <c r="R102">
        <v>0</v>
      </c>
      <c r="S102">
        <v>0</v>
      </c>
      <c r="T102">
        <v>45.181372000000003</v>
      </c>
      <c r="U102">
        <v>5.7330990000000002</v>
      </c>
    </row>
    <row r="103" spans="1:31" x14ac:dyDescent="0.3">
      <c r="A103" s="7">
        <v>46289</v>
      </c>
      <c r="B103" s="8">
        <v>0.33333333333333331</v>
      </c>
      <c r="C103" s="8">
        <v>0.34722222222222221</v>
      </c>
      <c r="D103" s="8">
        <v>0</v>
      </c>
      <c r="E103">
        <v>0.33</v>
      </c>
      <c r="F103">
        <v>76</v>
      </c>
      <c r="G103" t="s">
        <v>863</v>
      </c>
      <c r="O103" t="s">
        <v>862</v>
      </c>
      <c r="P103" t="s">
        <v>810</v>
      </c>
      <c r="Q103" t="s">
        <v>810</v>
      </c>
      <c r="R103">
        <v>0</v>
      </c>
      <c r="S103">
        <v>0</v>
      </c>
      <c r="T103">
        <v>45.190103000000001</v>
      </c>
      <c r="U103">
        <v>5.7168659999999996</v>
      </c>
      <c r="AD103" t="s">
        <v>2733</v>
      </c>
      <c r="AE103" t="s">
        <v>2737</v>
      </c>
    </row>
    <row r="104" spans="1:31" x14ac:dyDescent="0.3">
      <c r="A104" s="7">
        <v>46289</v>
      </c>
      <c r="B104" s="8">
        <v>0.16666666666666671</v>
      </c>
      <c r="C104" s="8">
        <v>0.18055555555555561</v>
      </c>
      <c r="D104" s="8">
        <v>0</v>
      </c>
      <c r="E104">
        <v>0.33</v>
      </c>
      <c r="F104">
        <v>61</v>
      </c>
      <c r="G104" t="s">
        <v>886</v>
      </c>
      <c r="H104" s="8">
        <v>0.1645833333333333</v>
      </c>
      <c r="I104" s="8">
        <v>0.375</v>
      </c>
      <c r="L104">
        <v>5.05</v>
      </c>
      <c r="M104">
        <v>5.05</v>
      </c>
      <c r="N104">
        <v>4.72</v>
      </c>
      <c r="O104" t="s">
        <v>2860</v>
      </c>
      <c r="P104" t="s">
        <v>158</v>
      </c>
      <c r="Q104" t="s">
        <v>2861</v>
      </c>
      <c r="R104">
        <v>0</v>
      </c>
      <c r="S104">
        <v>0</v>
      </c>
      <c r="T104">
        <v>45.179771000000002</v>
      </c>
      <c r="U104">
        <v>5.7104290000000004</v>
      </c>
      <c r="AD104" t="s">
        <v>2733</v>
      </c>
      <c r="AE104" t="s">
        <v>2734</v>
      </c>
    </row>
    <row r="105" spans="1:31" x14ac:dyDescent="0.3">
      <c r="A105" s="7">
        <v>46289</v>
      </c>
      <c r="B105" s="8">
        <v>0.33333333333333331</v>
      </c>
      <c r="C105" s="8">
        <v>0.37847222222222221</v>
      </c>
      <c r="D105" s="8">
        <v>0</v>
      </c>
      <c r="E105">
        <v>1.08</v>
      </c>
      <c r="F105">
        <v>48</v>
      </c>
      <c r="G105" t="s">
        <v>951</v>
      </c>
      <c r="O105" t="s">
        <v>1336</v>
      </c>
      <c r="P105" t="s">
        <v>493</v>
      </c>
      <c r="Q105" t="s">
        <v>493</v>
      </c>
      <c r="R105">
        <v>0</v>
      </c>
      <c r="S105">
        <v>0</v>
      </c>
      <c r="T105">
        <v>45.220550000000003</v>
      </c>
      <c r="U105">
        <v>5.7636180000000001</v>
      </c>
      <c r="AD105" t="s">
        <v>2733</v>
      </c>
      <c r="AE105" t="s">
        <v>2737</v>
      </c>
    </row>
    <row r="106" spans="1:31" x14ac:dyDescent="0.3">
      <c r="A106" s="7">
        <v>46289</v>
      </c>
      <c r="B106" s="8">
        <v>0.16666666666666671</v>
      </c>
      <c r="C106" s="8">
        <v>0.18055555555555561</v>
      </c>
      <c r="D106" s="8">
        <v>0</v>
      </c>
      <c r="E106">
        <v>0.33</v>
      </c>
      <c r="F106">
        <v>75</v>
      </c>
      <c r="G106" t="s">
        <v>970</v>
      </c>
      <c r="O106" t="s">
        <v>2862</v>
      </c>
      <c r="P106" t="s">
        <v>613</v>
      </c>
      <c r="Q106" t="s">
        <v>2863</v>
      </c>
      <c r="R106">
        <v>0</v>
      </c>
      <c r="S106">
        <v>0</v>
      </c>
      <c r="T106">
        <v>45.180928000000002</v>
      </c>
      <c r="U106">
        <v>5.7068519999999996</v>
      </c>
      <c r="AD106" t="s">
        <v>2733</v>
      </c>
      <c r="AE106" t="s">
        <v>2734</v>
      </c>
    </row>
    <row r="107" spans="1:31" x14ac:dyDescent="0.3">
      <c r="A107" s="7">
        <v>46289</v>
      </c>
      <c r="B107" s="8">
        <v>0.16666666666666671</v>
      </c>
      <c r="C107" s="8">
        <v>0.18055555555555561</v>
      </c>
      <c r="D107" s="8">
        <v>0</v>
      </c>
      <c r="E107">
        <v>0.33</v>
      </c>
      <c r="F107">
        <v>16</v>
      </c>
      <c r="G107" t="s">
        <v>853</v>
      </c>
      <c r="H107" s="8">
        <v>0.8305555555555556</v>
      </c>
      <c r="I107" s="8">
        <v>0.86875000000000002</v>
      </c>
      <c r="K107" s="8">
        <v>0.84583333333333333</v>
      </c>
      <c r="L107">
        <v>0.92</v>
      </c>
      <c r="M107">
        <v>0.92</v>
      </c>
      <c r="N107">
        <v>0.57999999999999996</v>
      </c>
      <c r="O107" t="s">
        <v>2864</v>
      </c>
      <c r="P107" t="s">
        <v>381</v>
      </c>
      <c r="Q107" t="s">
        <v>2865</v>
      </c>
      <c r="R107">
        <v>0</v>
      </c>
      <c r="S107">
        <v>0</v>
      </c>
      <c r="T107">
        <v>45.147682000000003</v>
      </c>
      <c r="U107">
        <v>5.7162199999999999</v>
      </c>
      <c r="AD107" t="s">
        <v>2733</v>
      </c>
      <c r="AE107" t="s">
        <v>2734</v>
      </c>
    </row>
    <row r="108" spans="1:31" x14ac:dyDescent="0.3">
      <c r="A108" s="7">
        <v>46289</v>
      </c>
      <c r="B108" s="8">
        <v>0.16666666666666671</v>
      </c>
      <c r="C108" s="8">
        <v>0.18055555555555561</v>
      </c>
      <c r="D108" s="8">
        <v>0</v>
      </c>
      <c r="E108">
        <v>0.33</v>
      </c>
      <c r="F108">
        <v>100</v>
      </c>
      <c r="G108" t="s">
        <v>967</v>
      </c>
      <c r="H108" s="8">
        <v>0.28194444444444439</v>
      </c>
      <c r="I108" s="8">
        <v>0.29791666666666672</v>
      </c>
      <c r="L108">
        <v>0.38</v>
      </c>
      <c r="M108">
        <v>0.38</v>
      </c>
      <c r="N108">
        <v>0.05</v>
      </c>
      <c r="O108" t="s">
        <v>2866</v>
      </c>
      <c r="P108" t="s">
        <v>582</v>
      </c>
      <c r="Q108" t="s">
        <v>2867</v>
      </c>
      <c r="R108">
        <v>0</v>
      </c>
      <c r="S108">
        <v>0</v>
      </c>
      <c r="T108">
        <v>45.177649000000002</v>
      </c>
      <c r="U108">
        <v>5.731471</v>
      </c>
      <c r="AD108" t="s">
        <v>2733</v>
      </c>
      <c r="AE108" t="s">
        <v>2734</v>
      </c>
    </row>
    <row r="109" spans="1:31" x14ac:dyDescent="0.3">
      <c r="A109" s="7">
        <v>46289</v>
      </c>
      <c r="B109" s="8">
        <v>0.16666666666666671</v>
      </c>
      <c r="C109" s="8">
        <v>0.18055555555555561</v>
      </c>
      <c r="D109" s="8">
        <v>0</v>
      </c>
      <c r="E109">
        <v>0.33</v>
      </c>
      <c r="F109">
        <v>101</v>
      </c>
      <c r="G109" t="s">
        <v>945</v>
      </c>
      <c r="O109" t="s">
        <v>2852</v>
      </c>
      <c r="P109" t="s">
        <v>86</v>
      </c>
      <c r="Q109" t="s">
        <v>2853</v>
      </c>
      <c r="R109">
        <v>0</v>
      </c>
      <c r="S109">
        <v>0</v>
      </c>
      <c r="T109">
        <v>45.188529000000003</v>
      </c>
      <c r="U109">
        <v>5.7245239999999997</v>
      </c>
      <c r="AD109" t="s">
        <v>2733</v>
      </c>
      <c r="AE109" t="s">
        <v>2734</v>
      </c>
    </row>
    <row r="110" spans="1:31" x14ac:dyDescent="0.3">
      <c r="A110" s="7">
        <v>46289</v>
      </c>
      <c r="B110" s="8">
        <v>0.16666666666666671</v>
      </c>
      <c r="C110" s="8">
        <v>0.18055555555555561</v>
      </c>
      <c r="D110" s="8">
        <v>0</v>
      </c>
      <c r="E110">
        <v>0.33</v>
      </c>
      <c r="F110">
        <v>91</v>
      </c>
      <c r="G110" t="s">
        <v>971</v>
      </c>
      <c r="H110" s="8">
        <v>0.49027777777777781</v>
      </c>
      <c r="I110" s="8">
        <v>0.49027777777777781</v>
      </c>
      <c r="O110" t="s">
        <v>2869</v>
      </c>
      <c r="P110" t="s">
        <v>117</v>
      </c>
      <c r="Q110" t="s">
        <v>2870</v>
      </c>
      <c r="R110">
        <v>0</v>
      </c>
      <c r="S110">
        <v>0</v>
      </c>
      <c r="T110">
        <v>45.190074000000003</v>
      </c>
      <c r="U110">
        <v>5.7279980000000004</v>
      </c>
      <c r="AD110" t="s">
        <v>2733</v>
      </c>
      <c r="AE110" t="s">
        <v>2734</v>
      </c>
    </row>
    <row r="111" spans="1:31" x14ac:dyDescent="0.3">
      <c r="A111" s="7">
        <v>46289</v>
      </c>
      <c r="B111" s="8">
        <v>0.33333333333333331</v>
      </c>
      <c r="C111" s="8">
        <v>0.34722222222222221</v>
      </c>
      <c r="D111" s="8">
        <v>0</v>
      </c>
      <c r="E111">
        <v>0.33</v>
      </c>
      <c r="F111">
        <v>100</v>
      </c>
      <c r="G111" t="s">
        <v>967</v>
      </c>
      <c r="H111" s="8">
        <v>0.22430555555555559</v>
      </c>
      <c r="I111" s="8">
        <v>0.23749999999999999</v>
      </c>
      <c r="L111">
        <v>0.32</v>
      </c>
      <c r="M111">
        <v>0.33</v>
      </c>
      <c r="N111">
        <v>-0.02</v>
      </c>
      <c r="O111" t="s">
        <v>2073</v>
      </c>
      <c r="P111" t="s">
        <v>155</v>
      </c>
      <c r="Q111" t="s">
        <v>2075</v>
      </c>
      <c r="R111">
        <v>0</v>
      </c>
      <c r="S111">
        <v>0</v>
      </c>
      <c r="T111">
        <v>45.187305000000002</v>
      </c>
      <c r="U111">
        <v>5.7191090000000004</v>
      </c>
      <c r="AD111" t="s">
        <v>2733</v>
      </c>
      <c r="AE111" t="s">
        <v>2737</v>
      </c>
    </row>
    <row r="112" spans="1:31" x14ac:dyDescent="0.3">
      <c r="A112" s="7">
        <v>46289</v>
      </c>
      <c r="B112" s="8">
        <v>0.33333333333333331</v>
      </c>
      <c r="C112" s="8">
        <v>0.37847222222222221</v>
      </c>
      <c r="D112" s="8">
        <v>0</v>
      </c>
      <c r="E112">
        <v>1.08</v>
      </c>
      <c r="F112">
        <v>46</v>
      </c>
      <c r="G112" t="s">
        <v>963</v>
      </c>
      <c r="O112" t="s">
        <v>2350</v>
      </c>
      <c r="P112" t="s">
        <v>176</v>
      </c>
      <c r="Q112" t="s">
        <v>176</v>
      </c>
      <c r="R112">
        <v>0</v>
      </c>
      <c r="S112">
        <v>0</v>
      </c>
      <c r="T112">
        <v>45.179839999999999</v>
      </c>
      <c r="U112">
        <v>5.7082069999999998</v>
      </c>
      <c r="AD112" t="s">
        <v>2733</v>
      </c>
      <c r="AE112" t="s">
        <v>2737</v>
      </c>
    </row>
    <row r="113" spans="1:31" x14ac:dyDescent="0.3">
      <c r="A113" s="7">
        <v>46289</v>
      </c>
      <c r="B113" s="8">
        <v>0.16666666666666671</v>
      </c>
      <c r="C113" s="8">
        <v>0.18055555555555561</v>
      </c>
      <c r="D113" s="8">
        <v>0</v>
      </c>
      <c r="E113">
        <v>0.33</v>
      </c>
      <c r="F113">
        <v>52</v>
      </c>
      <c r="G113" t="s">
        <v>847</v>
      </c>
      <c r="H113" s="8">
        <v>0.19305555555555559</v>
      </c>
      <c r="I113" s="8">
        <v>0.26319444444444451</v>
      </c>
      <c r="L113">
        <v>1.68</v>
      </c>
      <c r="M113">
        <v>1.68</v>
      </c>
      <c r="N113">
        <v>1.35</v>
      </c>
      <c r="O113" t="s">
        <v>2873</v>
      </c>
      <c r="P113" t="s">
        <v>335</v>
      </c>
      <c r="Q113" t="s">
        <v>2874</v>
      </c>
      <c r="R113">
        <v>0</v>
      </c>
      <c r="S113">
        <v>0</v>
      </c>
      <c r="T113">
        <v>45.172060000000002</v>
      </c>
      <c r="U113">
        <v>5.7222600000000003</v>
      </c>
      <c r="AD113" t="s">
        <v>2733</v>
      </c>
      <c r="AE113" t="s">
        <v>2734</v>
      </c>
    </row>
    <row r="114" spans="1:31" x14ac:dyDescent="0.3">
      <c r="A114" s="7">
        <v>46289</v>
      </c>
      <c r="B114" s="8">
        <v>0.29166666666666669</v>
      </c>
      <c r="C114" s="8">
        <v>0.2986111111111111</v>
      </c>
      <c r="D114" s="8">
        <v>0</v>
      </c>
      <c r="E114">
        <v>0.17</v>
      </c>
      <c r="F114">
        <v>82</v>
      </c>
      <c r="G114" t="s">
        <v>954</v>
      </c>
      <c r="O114" t="s">
        <v>2858</v>
      </c>
      <c r="P114" t="s">
        <v>691</v>
      </c>
      <c r="Q114" t="s">
        <v>2859</v>
      </c>
      <c r="R114">
        <v>0</v>
      </c>
      <c r="S114">
        <v>0</v>
      </c>
      <c r="T114">
        <v>45.205657000000002</v>
      </c>
      <c r="U114">
        <v>5.7738750000000003</v>
      </c>
      <c r="AD114" t="s">
        <v>2733</v>
      </c>
      <c r="AE114" t="s">
        <v>2734</v>
      </c>
    </row>
    <row r="115" spans="1:31" x14ac:dyDescent="0.3">
      <c r="A115" s="7">
        <v>46289</v>
      </c>
      <c r="B115" s="8">
        <v>0.16666666666666671</v>
      </c>
      <c r="C115" s="8">
        <v>0.18055555555555561</v>
      </c>
      <c r="D115" s="8">
        <v>0</v>
      </c>
      <c r="E115">
        <v>0.33</v>
      </c>
      <c r="F115">
        <v>76</v>
      </c>
      <c r="G115" t="s">
        <v>965</v>
      </c>
      <c r="H115" s="8">
        <v>0.1902777777777778</v>
      </c>
      <c r="I115" s="8">
        <v>0.20416666666666669</v>
      </c>
      <c r="L115">
        <v>0.33</v>
      </c>
      <c r="M115">
        <v>0.33</v>
      </c>
      <c r="O115" t="s">
        <v>2907</v>
      </c>
      <c r="P115" t="s">
        <v>585</v>
      </c>
      <c r="Q115" t="s">
        <v>2908</v>
      </c>
      <c r="R115">
        <v>0</v>
      </c>
      <c r="S115">
        <v>0</v>
      </c>
      <c r="T115">
        <v>45.146318999999998</v>
      </c>
      <c r="U115">
        <v>5.7044100000000002</v>
      </c>
      <c r="AD115" t="s">
        <v>2733</v>
      </c>
      <c r="AE115" t="s">
        <v>2734</v>
      </c>
    </row>
    <row r="116" spans="1:31" x14ac:dyDescent="0.3">
      <c r="A116" s="7">
        <v>46289</v>
      </c>
      <c r="B116" s="8">
        <v>0.16666666666666671</v>
      </c>
      <c r="C116" s="8">
        <v>0.18055555555555561</v>
      </c>
      <c r="D116" s="8">
        <v>0</v>
      </c>
      <c r="E116">
        <v>0.33</v>
      </c>
      <c r="F116">
        <v>76</v>
      </c>
      <c r="G116" t="s">
        <v>863</v>
      </c>
      <c r="H116" s="8">
        <v>0.51944444444444449</v>
      </c>
      <c r="I116" s="8">
        <v>0.75763888888888886</v>
      </c>
      <c r="L116">
        <v>5.72</v>
      </c>
      <c r="M116">
        <v>5.72</v>
      </c>
      <c r="N116">
        <v>5.38</v>
      </c>
      <c r="O116" t="s">
        <v>2878</v>
      </c>
      <c r="P116" t="s">
        <v>592</v>
      </c>
      <c r="Q116" t="s">
        <v>2879</v>
      </c>
      <c r="R116">
        <v>0</v>
      </c>
      <c r="S116">
        <v>0</v>
      </c>
      <c r="T116">
        <v>45.191043000000001</v>
      </c>
      <c r="U116">
        <v>5.7160380000000002</v>
      </c>
      <c r="AD116" t="s">
        <v>2733</v>
      </c>
      <c r="AE116" t="s">
        <v>2734</v>
      </c>
    </row>
    <row r="117" spans="1:31" x14ac:dyDescent="0.3">
      <c r="A117" s="7">
        <v>46289</v>
      </c>
      <c r="B117" s="8">
        <v>0.16666666666666671</v>
      </c>
      <c r="C117" s="8">
        <v>0.18055555555555561</v>
      </c>
      <c r="D117" s="8">
        <v>0</v>
      </c>
      <c r="E117">
        <v>0.33</v>
      </c>
      <c r="F117">
        <v>54</v>
      </c>
      <c r="G117" t="s">
        <v>973</v>
      </c>
      <c r="O117" t="s">
        <v>3691</v>
      </c>
      <c r="P117" t="s">
        <v>143</v>
      </c>
      <c r="Q117" t="s">
        <v>3692</v>
      </c>
      <c r="R117">
        <v>0</v>
      </c>
      <c r="S117">
        <v>0</v>
      </c>
      <c r="T117">
        <v>45.365471999999997</v>
      </c>
      <c r="U117">
        <v>5.587637</v>
      </c>
      <c r="AD117" t="s">
        <v>2733</v>
      </c>
      <c r="AE117" t="s">
        <v>2734</v>
      </c>
    </row>
    <row r="118" spans="1:31" x14ac:dyDescent="0.3">
      <c r="A118" s="7">
        <v>46289</v>
      </c>
      <c r="B118" s="8">
        <v>0.3298611111111111</v>
      </c>
      <c r="C118" s="8">
        <v>0.34375</v>
      </c>
      <c r="D118" s="8">
        <v>0</v>
      </c>
      <c r="E118">
        <v>0.33</v>
      </c>
      <c r="F118">
        <v>23</v>
      </c>
      <c r="G118" t="s">
        <v>957</v>
      </c>
      <c r="H118" s="8">
        <v>0.32013888888888892</v>
      </c>
      <c r="I118" s="8">
        <v>0.32500000000000001</v>
      </c>
      <c r="L118">
        <v>0.12</v>
      </c>
      <c r="M118">
        <v>0.12</v>
      </c>
      <c r="N118">
        <v>-0.22</v>
      </c>
      <c r="O118" t="s">
        <v>2880</v>
      </c>
      <c r="P118" t="s">
        <v>169</v>
      </c>
      <c r="Q118" t="s">
        <v>2881</v>
      </c>
      <c r="R118">
        <v>0</v>
      </c>
      <c r="S118">
        <v>0</v>
      </c>
      <c r="T118">
        <v>45.198368000000002</v>
      </c>
      <c r="U118">
        <v>5.7362279999999997</v>
      </c>
      <c r="AD118" t="s">
        <v>2733</v>
      </c>
      <c r="AE118" t="s">
        <v>2734</v>
      </c>
    </row>
    <row r="119" spans="1:31" x14ac:dyDescent="0.3">
      <c r="A119" s="7">
        <v>46289</v>
      </c>
      <c r="B119" s="8">
        <v>0.16666666666666671</v>
      </c>
      <c r="C119" s="8">
        <v>0.18055555555555561</v>
      </c>
      <c r="D119" s="8">
        <v>0</v>
      </c>
      <c r="E119">
        <v>0.33</v>
      </c>
      <c r="F119">
        <v>43</v>
      </c>
      <c r="G119" t="s">
        <v>849</v>
      </c>
      <c r="H119" s="8">
        <v>0.51041666666666663</v>
      </c>
      <c r="I119" s="8">
        <v>0.51041666666666663</v>
      </c>
      <c r="O119" t="s">
        <v>2882</v>
      </c>
      <c r="P119" t="s">
        <v>718</v>
      </c>
      <c r="Q119" t="s">
        <v>2883</v>
      </c>
      <c r="R119">
        <v>0</v>
      </c>
      <c r="S119">
        <v>0</v>
      </c>
      <c r="T119">
        <v>45.244853999999997</v>
      </c>
      <c r="U119">
        <v>5.6734859999999996</v>
      </c>
      <c r="AD119" t="s">
        <v>2733</v>
      </c>
      <c r="AE119" t="s">
        <v>2734</v>
      </c>
    </row>
    <row r="120" spans="1:31" x14ac:dyDescent="0.3">
      <c r="A120" s="7">
        <v>46289</v>
      </c>
      <c r="B120" s="8">
        <v>0.16666666666666671</v>
      </c>
      <c r="C120" s="8">
        <v>0.18055555555555561</v>
      </c>
      <c r="D120" s="8">
        <v>0</v>
      </c>
      <c r="E120">
        <v>0.33</v>
      </c>
      <c r="F120">
        <v>82</v>
      </c>
      <c r="G120" t="s">
        <v>954</v>
      </c>
      <c r="H120" s="8">
        <v>0.49791666666666667</v>
      </c>
      <c r="L120">
        <v>-11.95</v>
      </c>
      <c r="O120" t="s">
        <v>2885</v>
      </c>
      <c r="P120" t="s">
        <v>419</v>
      </c>
      <c r="Q120" t="s">
        <v>2886</v>
      </c>
      <c r="R120">
        <v>0</v>
      </c>
      <c r="S120">
        <v>0</v>
      </c>
      <c r="T120">
        <v>45.189998000000003</v>
      </c>
      <c r="U120">
        <v>5.7086240000000004</v>
      </c>
      <c r="AD120" t="s">
        <v>2733</v>
      </c>
      <c r="AE120" t="s">
        <v>2734</v>
      </c>
    </row>
    <row r="121" spans="1:31" x14ac:dyDescent="0.3">
      <c r="A121" s="7">
        <v>46289</v>
      </c>
      <c r="B121" s="8">
        <v>0.33333333333333331</v>
      </c>
      <c r="C121" s="8">
        <v>0.34722222222222221</v>
      </c>
      <c r="D121" s="8">
        <v>0</v>
      </c>
      <c r="E121">
        <v>0.33</v>
      </c>
      <c r="F121">
        <v>91</v>
      </c>
      <c r="G121" t="s">
        <v>971</v>
      </c>
      <c r="H121" s="8">
        <v>0.4909722222222222</v>
      </c>
      <c r="I121" s="8">
        <v>0.4909722222222222</v>
      </c>
      <c r="O121" t="s">
        <v>2252</v>
      </c>
      <c r="P121" t="s">
        <v>131</v>
      </c>
      <c r="Q121" t="s">
        <v>131</v>
      </c>
      <c r="R121">
        <v>0</v>
      </c>
      <c r="S121">
        <v>0</v>
      </c>
      <c r="T121">
        <v>45.190066999999999</v>
      </c>
      <c r="U121">
        <v>5.7276720000000001</v>
      </c>
      <c r="AD121" t="s">
        <v>2733</v>
      </c>
      <c r="AE121" t="s">
        <v>2737</v>
      </c>
    </row>
    <row r="122" spans="1:31" x14ac:dyDescent="0.3">
      <c r="A122" s="7">
        <v>46289</v>
      </c>
      <c r="B122" s="8">
        <v>0.19791666666666671</v>
      </c>
      <c r="C122" s="8">
        <v>0.21180555555555561</v>
      </c>
      <c r="D122" s="8">
        <v>0</v>
      </c>
      <c r="E122">
        <v>0.33</v>
      </c>
      <c r="F122">
        <v>14</v>
      </c>
      <c r="G122" t="s">
        <v>959</v>
      </c>
      <c r="O122" t="s">
        <v>2887</v>
      </c>
      <c r="P122" t="s">
        <v>355</v>
      </c>
      <c r="Q122" t="s">
        <v>2888</v>
      </c>
      <c r="R122">
        <v>0</v>
      </c>
      <c r="S122">
        <v>0</v>
      </c>
      <c r="T122">
        <v>45.212302999999999</v>
      </c>
      <c r="U122">
        <v>5.7928930000000003</v>
      </c>
      <c r="AD122" t="s">
        <v>2733</v>
      </c>
      <c r="AE122" t="s">
        <v>2734</v>
      </c>
    </row>
    <row r="123" spans="1:31" x14ac:dyDescent="0.3">
      <c r="A123" s="7">
        <v>46289</v>
      </c>
      <c r="B123" s="8">
        <v>0.25</v>
      </c>
      <c r="C123" s="8">
        <v>0.26041666666666669</v>
      </c>
      <c r="D123" s="8">
        <v>0</v>
      </c>
      <c r="E123">
        <v>0.25</v>
      </c>
      <c r="F123">
        <v>91</v>
      </c>
      <c r="G123" t="s">
        <v>971</v>
      </c>
      <c r="O123" t="s">
        <v>2871</v>
      </c>
      <c r="P123" t="s">
        <v>71</v>
      </c>
      <c r="Q123" t="s">
        <v>2872</v>
      </c>
      <c r="R123">
        <v>0</v>
      </c>
      <c r="S123">
        <v>0</v>
      </c>
      <c r="T123">
        <v>45.187721000000003</v>
      </c>
      <c r="U123">
        <v>5.7222999999999997</v>
      </c>
      <c r="AD123" t="s">
        <v>2733</v>
      </c>
      <c r="AE123" t="s">
        <v>2734</v>
      </c>
    </row>
    <row r="124" spans="1:31" x14ac:dyDescent="0.3">
      <c r="A124" s="7">
        <v>46289</v>
      </c>
      <c r="B124" s="8">
        <v>0.29166666666666669</v>
      </c>
      <c r="C124" s="8">
        <v>0.30555555555555558</v>
      </c>
      <c r="D124" s="8">
        <v>0</v>
      </c>
      <c r="E124">
        <v>0.33</v>
      </c>
      <c r="F124">
        <v>86</v>
      </c>
      <c r="G124" t="s">
        <v>861</v>
      </c>
      <c r="H124" s="8">
        <v>0.22291666666666671</v>
      </c>
      <c r="I124" s="8">
        <v>0.23680555555555549</v>
      </c>
      <c r="L124">
        <v>0.33</v>
      </c>
      <c r="M124">
        <v>0.33</v>
      </c>
      <c r="O124" t="s">
        <v>2889</v>
      </c>
      <c r="P124" t="s">
        <v>537</v>
      </c>
      <c r="Q124" t="s">
        <v>2890</v>
      </c>
      <c r="R124">
        <v>0</v>
      </c>
      <c r="S124">
        <v>0</v>
      </c>
      <c r="T124">
        <v>45.196741000000003</v>
      </c>
      <c r="U124">
        <v>5.7375059999999998</v>
      </c>
      <c r="AD124" t="s">
        <v>2733</v>
      </c>
      <c r="AE124" t="s">
        <v>2734</v>
      </c>
    </row>
    <row r="125" spans="1:31" x14ac:dyDescent="0.3">
      <c r="A125" s="7">
        <v>46289</v>
      </c>
      <c r="B125" s="8">
        <v>0.16666666666666671</v>
      </c>
      <c r="C125" s="8">
        <v>0.18055555555555561</v>
      </c>
      <c r="D125" s="8">
        <v>0</v>
      </c>
      <c r="E125">
        <v>0.33</v>
      </c>
      <c r="F125">
        <v>28</v>
      </c>
      <c r="G125" t="s">
        <v>914</v>
      </c>
      <c r="H125" s="8">
        <v>0.21111111111111111</v>
      </c>
      <c r="I125" s="8">
        <v>0.35138888888888892</v>
      </c>
      <c r="L125">
        <v>3.37</v>
      </c>
      <c r="M125">
        <v>3.37</v>
      </c>
      <c r="N125">
        <v>3.03</v>
      </c>
      <c r="O125" t="s">
        <v>2891</v>
      </c>
      <c r="P125" t="s">
        <v>194</v>
      </c>
      <c r="Q125" t="s">
        <v>2892</v>
      </c>
      <c r="R125">
        <v>0</v>
      </c>
      <c r="S125">
        <v>0</v>
      </c>
      <c r="T125">
        <v>45.187032000000002</v>
      </c>
      <c r="U125">
        <v>5.7131910000000001</v>
      </c>
      <c r="AD125" t="s">
        <v>2733</v>
      </c>
      <c r="AE125" t="s">
        <v>2734</v>
      </c>
    </row>
    <row r="126" spans="1:31" x14ac:dyDescent="0.3">
      <c r="A126" s="7">
        <v>46289</v>
      </c>
      <c r="B126" s="8">
        <v>0.16666666666666671</v>
      </c>
      <c r="C126" s="8">
        <v>0.18055555555555561</v>
      </c>
      <c r="D126" s="8">
        <v>0</v>
      </c>
      <c r="E126">
        <v>0.33</v>
      </c>
      <c r="F126">
        <v>20</v>
      </c>
      <c r="G126" t="s">
        <v>950</v>
      </c>
      <c r="H126" s="8">
        <v>0.53194444444444444</v>
      </c>
      <c r="I126" s="8">
        <v>0.53194444444444444</v>
      </c>
      <c r="O126" t="s">
        <v>2893</v>
      </c>
      <c r="P126" t="s">
        <v>326</v>
      </c>
      <c r="Q126" t="s">
        <v>2894</v>
      </c>
      <c r="R126">
        <v>0</v>
      </c>
      <c r="S126">
        <v>0</v>
      </c>
      <c r="T126">
        <v>45.194364</v>
      </c>
      <c r="U126">
        <v>5.6996609999999999</v>
      </c>
      <c r="AD126" t="s">
        <v>2733</v>
      </c>
      <c r="AE126" t="s">
        <v>2734</v>
      </c>
    </row>
    <row r="127" spans="1:31" x14ac:dyDescent="0.3">
      <c r="A127" s="7">
        <v>46289</v>
      </c>
      <c r="B127" s="8">
        <v>0.16666666666666671</v>
      </c>
      <c r="C127" s="8">
        <v>0.18055555555555561</v>
      </c>
      <c r="D127" s="8">
        <v>0</v>
      </c>
      <c r="E127">
        <v>0.33</v>
      </c>
      <c r="F127">
        <v>61</v>
      </c>
      <c r="G127" t="s">
        <v>886</v>
      </c>
      <c r="H127" s="8">
        <v>0.19513888888888889</v>
      </c>
      <c r="I127" s="8">
        <v>0.53819444444444442</v>
      </c>
      <c r="L127">
        <v>8.23</v>
      </c>
      <c r="M127">
        <v>8.23</v>
      </c>
      <c r="N127">
        <v>7.9</v>
      </c>
      <c r="O127" t="s">
        <v>2897</v>
      </c>
      <c r="P127" t="s">
        <v>399</v>
      </c>
      <c r="Q127" t="s">
        <v>2898</v>
      </c>
      <c r="R127">
        <v>0</v>
      </c>
      <c r="S127">
        <v>0</v>
      </c>
      <c r="T127">
        <v>45.182088999999998</v>
      </c>
      <c r="U127">
        <v>5.7467969999999999</v>
      </c>
      <c r="AD127" t="s">
        <v>2733</v>
      </c>
      <c r="AE127" t="s">
        <v>2734</v>
      </c>
    </row>
    <row r="128" spans="1:31" x14ac:dyDescent="0.3">
      <c r="A128" s="7">
        <v>46289</v>
      </c>
      <c r="B128" s="8">
        <v>0.33333333333333331</v>
      </c>
      <c r="C128" s="8">
        <v>0.34722222222222221</v>
      </c>
      <c r="D128" s="8">
        <v>0</v>
      </c>
      <c r="E128">
        <v>0.33</v>
      </c>
      <c r="F128">
        <v>74</v>
      </c>
      <c r="G128" t="s">
        <v>892</v>
      </c>
      <c r="O128" t="s">
        <v>2333</v>
      </c>
      <c r="P128" t="s">
        <v>152</v>
      </c>
      <c r="Q128" t="s">
        <v>2884</v>
      </c>
      <c r="R128">
        <v>0</v>
      </c>
      <c r="S128">
        <v>0</v>
      </c>
      <c r="T128">
        <v>45.184793999999997</v>
      </c>
      <c r="U128">
        <v>5.7218299999999997</v>
      </c>
      <c r="AD128" t="s">
        <v>2733</v>
      </c>
      <c r="AE128" t="s">
        <v>2737</v>
      </c>
    </row>
    <row r="129" spans="1:31" x14ac:dyDescent="0.3">
      <c r="A129" s="7">
        <v>46289</v>
      </c>
      <c r="B129" s="8">
        <v>0.16666666666666671</v>
      </c>
      <c r="C129" s="8">
        <v>0.18055555555555561</v>
      </c>
      <c r="D129" s="8">
        <v>0</v>
      </c>
      <c r="E129">
        <v>0.33</v>
      </c>
      <c r="F129">
        <v>40</v>
      </c>
      <c r="G129" t="s">
        <v>960</v>
      </c>
      <c r="O129" t="s">
        <v>2905</v>
      </c>
      <c r="P129" t="s">
        <v>432</v>
      </c>
      <c r="Q129" t="s">
        <v>2906</v>
      </c>
      <c r="R129">
        <v>0</v>
      </c>
      <c r="S129">
        <v>0</v>
      </c>
      <c r="T129">
        <v>45.212797000000002</v>
      </c>
      <c r="U129">
        <v>5.6987719999999999</v>
      </c>
      <c r="AD129" t="s">
        <v>2733</v>
      </c>
      <c r="AE129" t="s">
        <v>2734</v>
      </c>
    </row>
    <row r="130" spans="1:31" x14ac:dyDescent="0.3">
      <c r="A130" s="7">
        <v>46289</v>
      </c>
      <c r="B130" s="8">
        <v>0.16666666666666671</v>
      </c>
      <c r="C130" s="8">
        <v>0.18055555555555561</v>
      </c>
      <c r="D130" s="8">
        <v>0</v>
      </c>
      <c r="E130">
        <v>0.33</v>
      </c>
      <c r="F130">
        <v>85</v>
      </c>
      <c r="G130" t="s">
        <v>866</v>
      </c>
      <c r="H130" s="8">
        <v>0.15625</v>
      </c>
      <c r="I130" s="8">
        <v>0.16111111111111109</v>
      </c>
      <c r="L130">
        <v>0.12</v>
      </c>
      <c r="M130">
        <v>0.12</v>
      </c>
      <c r="N130">
        <v>-0.22</v>
      </c>
      <c r="O130" t="s">
        <v>2901</v>
      </c>
      <c r="P130" t="s">
        <v>485</v>
      </c>
      <c r="Q130" t="s">
        <v>2902</v>
      </c>
      <c r="R130">
        <v>0</v>
      </c>
      <c r="S130">
        <v>0</v>
      </c>
      <c r="T130">
        <v>45.216084000000002</v>
      </c>
      <c r="U130">
        <v>5.7850859999999997</v>
      </c>
      <c r="AD130" t="s">
        <v>2733</v>
      </c>
      <c r="AE130" t="s">
        <v>2734</v>
      </c>
    </row>
    <row r="131" spans="1:31" x14ac:dyDescent="0.3">
      <c r="A131" s="7">
        <v>46289</v>
      </c>
      <c r="B131" s="8">
        <v>0.16666666666666671</v>
      </c>
      <c r="C131" s="8">
        <v>0.18055555555555561</v>
      </c>
      <c r="D131" s="8">
        <v>0</v>
      </c>
      <c r="E131">
        <v>0.33</v>
      </c>
      <c r="F131">
        <v>20</v>
      </c>
      <c r="G131" t="s">
        <v>950</v>
      </c>
      <c r="H131" s="8">
        <v>0.26319444444444451</v>
      </c>
      <c r="I131" s="8">
        <v>0.27013888888888887</v>
      </c>
      <c r="J131" s="8">
        <v>0.21319444444444441</v>
      </c>
      <c r="K131" s="8">
        <v>0.21736111111111109</v>
      </c>
      <c r="L131">
        <v>7.0000000000000007E-2</v>
      </c>
      <c r="M131">
        <v>7.0000000000000007E-2</v>
      </c>
      <c r="N131">
        <v>-0.27</v>
      </c>
      <c r="O131" t="s">
        <v>2903</v>
      </c>
      <c r="P131" t="s">
        <v>123</v>
      </c>
      <c r="Q131" t="s">
        <v>2904</v>
      </c>
      <c r="R131">
        <v>0</v>
      </c>
      <c r="S131">
        <v>0</v>
      </c>
      <c r="T131">
        <v>45.189670999999997</v>
      </c>
      <c r="U131">
        <v>5.7243469999999999</v>
      </c>
      <c r="AD131" t="s">
        <v>2733</v>
      </c>
      <c r="AE131" t="s">
        <v>2734</v>
      </c>
    </row>
    <row r="132" spans="1:31" x14ac:dyDescent="0.3">
      <c r="A132" s="7">
        <v>46289</v>
      </c>
      <c r="B132" s="8">
        <v>0.33333333333333331</v>
      </c>
      <c r="C132" s="8">
        <v>0.35416666666666669</v>
      </c>
      <c r="D132" s="8">
        <v>0</v>
      </c>
      <c r="E132">
        <v>0.5</v>
      </c>
      <c r="F132">
        <v>86</v>
      </c>
      <c r="G132" t="s">
        <v>861</v>
      </c>
      <c r="H132" s="8">
        <v>0.32500000000000001</v>
      </c>
      <c r="I132" s="8">
        <v>0.33958333333333329</v>
      </c>
      <c r="L132">
        <v>0.35</v>
      </c>
      <c r="M132">
        <v>0.35</v>
      </c>
      <c r="N132">
        <v>-0.15</v>
      </c>
      <c r="O132" t="s">
        <v>1438</v>
      </c>
      <c r="P132" t="s">
        <v>431</v>
      </c>
      <c r="Q132" t="s">
        <v>431</v>
      </c>
      <c r="R132">
        <v>0</v>
      </c>
      <c r="S132">
        <v>0</v>
      </c>
      <c r="T132">
        <v>45.148544999999999</v>
      </c>
      <c r="U132">
        <v>5.704593</v>
      </c>
      <c r="AD132" t="s">
        <v>2733</v>
      </c>
      <c r="AE132" t="s">
        <v>2737</v>
      </c>
    </row>
    <row r="133" spans="1:31" x14ac:dyDescent="0.3">
      <c r="A133" s="7">
        <v>46289</v>
      </c>
      <c r="B133" s="8">
        <v>0.33333333333333331</v>
      </c>
      <c r="C133" s="8">
        <v>0.34722222222222221</v>
      </c>
      <c r="D133" s="8">
        <v>0</v>
      </c>
      <c r="E133">
        <v>0.33</v>
      </c>
      <c r="F133">
        <v>20</v>
      </c>
      <c r="G133" t="s">
        <v>950</v>
      </c>
      <c r="K133" s="8">
        <v>0.2986111111111111</v>
      </c>
      <c r="O133" t="s">
        <v>1373</v>
      </c>
      <c r="P133" t="s">
        <v>153</v>
      </c>
      <c r="Q133" t="s">
        <v>153</v>
      </c>
      <c r="R133">
        <v>0</v>
      </c>
      <c r="S133">
        <v>0</v>
      </c>
      <c r="T133">
        <v>45.190181000000003</v>
      </c>
      <c r="U133">
        <v>5.7254589999999999</v>
      </c>
      <c r="AD133" t="s">
        <v>2733</v>
      </c>
      <c r="AE133" t="s">
        <v>2737</v>
      </c>
    </row>
    <row r="134" spans="1:31" x14ac:dyDescent="0.3">
      <c r="A134" s="7">
        <v>46289</v>
      </c>
      <c r="B134" s="8">
        <v>0.16666666666666671</v>
      </c>
      <c r="C134" s="8">
        <v>0.18055555555555561</v>
      </c>
      <c r="D134" s="8">
        <v>0</v>
      </c>
      <c r="E134">
        <v>0.33</v>
      </c>
      <c r="F134">
        <v>74</v>
      </c>
      <c r="G134" t="s">
        <v>892</v>
      </c>
      <c r="O134" t="s">
        <v>2895</v>
      </c>
      <c r="P134" t="s">
        <v>209</v>
      </c>
      <c r="Q134" t="s">
        <v>2896</v>
      </c>
      <c r="R134">
        <v>0</v>
      </c>
      <c r="S134">
        <v>0</v>
      </c>
      <c r="T134">
        <v>45.194781999999996</v>
      </c>
      <c r="U134">
        <v>5.7142739999999996</v>
      </c>
      <c r="AD134" t="s">
        <v>2733</v>
      </c>
      <c r="AE134" t="s">
        <v>2734</v>
      </c>
    </row>
    <row r="135" spans="1:31" x14ac:dyDescent="0.3">
      <c r="A135" s="7">
        <v>46289</v>
      </c>
      <c r="B135" s="8">
        <v>0.51736111111111116</v>
      </c>
      <c r="C135" s="8">
        <v>0.52777777777777779</v>
      </c>
      <c r="D135" s="8">
        <v>0</v>
      </c>
      <c r="E135">
        <v>0.25</v>
      </c>
      <c r="F135">
        <v>56</v>
      </c>
      <c r="G135" t="s">
        <v>966</v>
      </c>
      <c r="H135" s="8">
        <v>0.46666666666666667</v>
      </c>
      <c r="I135" s="8">
        <v>0.47847222222222219</v>
      </c>
      <c r="L135">
        <v>0.28000000000000003</v>
      </c>
      <c r="M135">
        <v>0.28000000000000003</v>
      </c>
      <c r="N135">
        <v>0.03</v>
      </c>
      <c r="O135" t="s">
        <v>2662</v>
      </c>
      <c r="P135" t="s">
        <v>328</v>
      </c>
      <c r="Q135" t="s">
        <v>328</v>
      </c>
      <c r="R135">
        <v>0</v>
      </c>
      <c r="S135">
        <v>0</v>
      </c>
      <c r="T135">
        <v>45.363025</v>
      </c>
      <c r="U135">
        <v>5.5821949999999996</v>
      </c>
      <c r="AD135" t="s">
        <v>2733</v>
      </c>
      <c r="AE135" t="s">
        <v>2737</v>
      </c>
    </row>
    <row r="136" spans="1:31" x14ac:dyDescent="0.3">
      <c r="A136" s="7">
        <v>46289</v>
      </c>
      <c r="B136" s="8">
        <v>0.25</v>
      </c>
      <c r="C136" s="8">
        <v>0.26041666666666669</v>
      </c>
      <c r="D136" s="8">
        <v>0</v>
      </c>
      <c r="E136">
        <v>0.25</v>
      </c>
      <c r="F136">
        <v>73</v>
      </c>
      <c r="G136" t="s">
        <v>876</v>
      </c>
      <c r="O136" t="s">
        <v>3606</v>
      </c>
      <c r="P136" t="s">
        <v>617</v>
      </c>
      <c r="Q136" t="s">
        <v>3607</v>
      </c>
      <c r="R136">
        <v>0</v>
      </c>
      <c r="S136">
        <v>0</v>
      </c>
      <c r="T136">
        <v>45.211889999999997</v>
      </c>
      <c r="U136">
        <v>5.6499290000000002</v>
      </c>
      <c r="AD136" t="s">
        <v>2733</v>
      </c>
      <c r="AE136" t="s">
        <v>2734</v>
      </c>
    </row>
    <row r="137" spans="1:31" x14ac:dyDescent="0.3">
      <c r="A137" s="7">
        <v>46289</v>
      </c>
      <c r="B137" s="8">
        <v>0.35416666666666669</v>
      </c>
      <c r="C137" s="8">
        <v>0.36458333333333331</v>
      </c>
      <c r="D137" s="8">
        <v>0</v>
      </c>
      <c r="E137">
        <v>0.25</v>
      </c>
      <c r="F137">
        <v>29</v>
      </c>
      <c r="G137" t="s">
        <v>859</v>
      </c>
      <c r="O137" t="s">
        <v>3693</v>
      </c>
      <c r="P137" t="s">
        <v>220</v>
      </c>
      <c r="Q137" t="s">
        <v>3694</v>
      </c>
      <c r="R137">
        <v>0</v>
      </c>
      <c r="S137">
        <v>0</v>
      </c>
      <c r="T137">
        <v>45.182158999999999</v>
      </c>
      <c r="U137">
        <v>5.715846</v>
      </c>
      <c r="AD137" t="s">
        <v>2733</v>
      </c>
      <c r="AE137" t="s">
        <v>2837</v>
      </c>
    </row>
    <row r="138" spans="1:31" x14ac:dyDescent="0.3">
      <c r="A138" s="7">
        <v>46289</v>
      </c>
      <c r="B138" s="8">
        <v>0.25</v>
      </c>
      <c r="C138" s="8">
        <v>0.26041666666666669</v>
      </c>
      <c r="D138" s="8">
        <v>0</v>
      </c>
      <c r="E138">
        <v>0.25</v>
      </c>
      <c r="F138">
        <v>91</v>
      </c>
      <c r="G138" t="s">
        <v>971</v>
      </c>
      <c r="O138" t="s">
        <v>3393</v>
      </c>
      <c r="P138" t="s">
        <v>164</v>
      </c>
      <c r="Q138" t="s">
        <v>3695</v>
      </c>
      <c r="R138">
        <v>0</v>
      </c>
      <c r="S138">
        <v>0</v>
      </c>
      <c r="T138">
        <v>45.189188000000001</v>
      </c>
      <c r="U138">
        <v>5.7229489999999998</v>
      </c>
      <c r="AD138" t="s">
        <v>2733</v>
      </c>
      <c r="AE138" t="s">
        <v>2734</v>
      </c>
    </row>
    <row r="139" spans="1:31" x14ac:dyDescent="0.3">
      <c r="A139" s="7">
        <v>46289</v>
      </c>
      <c r="B139" s="8">
        <v>0.25</v>
      </c>
      <c r="C139" s="8">
        <v>0.2638888888888889</v>
      </c>
      <c r="D139" s="8">
        <v>0</v>
      </c>
      <c r="E139">
        <v>0.33</v>
      </c>
      <c r="F139">
        <v>78</v>
      </c>
      <c r="G139" t="s">
        <v>977</v>
      </c>
      <c r="O139" t="s">
        <v>3608</v>
      </c>
      <c r="P139" t="s">
        <v>451</v>
      </c>
      <c r="Q139" t="s">
        <v>3609</v>
      </c>
      <c r="R139">
        <v>0</v>
      </c>
      <c r="S139">
        <v>0</v>
      </c>
      <c r="T139">
        <v>45.367581000000001</v>
      </c>
      <c r="U139">
        <v>5.5800349999999996</v>
      </c>
      <c r="AD139" t="s">
        <v>2733</v>
      </c>
      <c r="AE139" t="s">
        <v>2734</v>
      </c>
    </row>
    <row r="140" spans="1:31" x14ac:dyDescent="0.3">
      <c r="A140" s="7">
        <v>46289</v>
      </c>
      <c r="B140" s="8">
        <v>0.33333333333333331</v>
      </c>
      <c r="C140" s="8">
        <v>0.3611111111111111</v>
      </c>
      <c r="D140" s="8">
        <v>0</v>
      </c>
      <c r="E140">
        <v>0.67</v>
      </c>
      <c r="F140">
        <v>61</v>
      </c>
      <c r="G140" t="s">
        <v>886</v>
      </c>
      <c r="H140" s="8">
        <v>0.49722222222222218</v>
      </c>
      <c r="I140" s="8">
        <v>0.5180555555555556</v>
      </c>
      <c r="L140">
        <v>0.5</v>
      </c>
      <c r="M140">
        <v>0.5</v>
      </c>
      <c r="N140">
        <v>-0.17</v>
      </c>
      <c r="O140" t="s">
        <v>2048</v>
      </c>
      <c r="P140" t="s">
        <v>550</v>
      </c>
      <c r="Q140" t="s">
        <v>2050</v>
      </c>
      <c r="R140">
        <v>0</v>
      </c>
      <c r="S140">
        <v>0</v>
      </c>
      <c r="T140">
        <v>45.174304999999997</v>
      </c>
      <c r="U140">
        <v>5.7383240000000004</v>
      </c>
      <c r="AD140" t="s">
        <v>2733</v>
      </c>
      <c r="AE140" t="s">
        <v>2737</v>
      </c>
    </row>
    <row r="141" spans="1:31" x14ac:dyDescent="0.3">
      <c r="A141" s="7">
        <v>46289</v>
      </c>
      <c r="B141" s="8">
        <v>0.25</v>
      </c>
      <c r="C141" s="8">
        <v>0.26041666666666669</v>
      </c>
      <c r="D141" s="8">
        <v>0</v>
      </c>
      <c r="E141">
        <v>0.25</v>
      </c>
      <c r="F141">
        <v>91</v>
      </c>
      <c r="G141" t="s">
        <v>971</v>
      </c>
      <c r="O141" t="s">
        <v>2899</v>
      </c>
      <c r="P141" t="s">
        <v>261</v>
      </c>
      <c r="Q141" t="s">
        <v>2900</v>
      </c>
      <c r="R141">
        <v>0</v>
      </c>
      <c r="S141">
        <v>0</v>
      </c>
      <c r="T141">
        <v>45.188276000000002</v>
      </c>
      <c r="U141">
        <v>5.7171810000000001</v>
      </c>
      <c r="AD141" t="s">
        <v>2733</v>
      </c>
      <c r="AE141" t="s">
        <v>2734</v>
      </c>
    </row>
    <row r="142" spans="1:31" x14ac:dyDescent="0.3">
      <c r="A142" s="7">
        <v>46289</v>
      </c>
      <c r="B142" s="8">
        <v>0.27430555555555558</v>
      </c>
      <c r="C142" s="8">
        <v>0.3298611111111111</v>
      </c>
      <c r="D142" s="8">
        <v>0</v>
      </c>
      <c r="E142">
        <v>1.33</v>
      </c>
      <c r="F142">
        <v>23</v>
      </c>
      <c r="G142" t="s">
        <v>957</v>
      </c>
      <c r="H142" s="8">
        <v>0.38055555555555548</v>
      </c>
      <c r="I142" s="8">
        <v>0.38263888888888892</v>
      </c>
      <c r="L142">
        <v>0.05</v>
      </c>
      <c r="M142">
        <v>0.05</v>
      </c>
      <c r="N142">
        <v>-1.28</v>
      </c>
      <c r="O142" t="s">
        <v>2144</v>
      </c>
      <c r="P142" t="s">
        <v>561</v>
      </c>
      <c r="Q142" t="s">
        <v>561</v>
      </c>
      <c r="R142">
        <v>0</v>
      </c>
      <c r="S142">
        <v>0</v>
      </c>
      <c r="T142">
        <v>45.197319</v>
      </c>
      <c r="U142">
        <v>5.7400260000000003</v>
      </c>
      <c r="AD142" t="s">
        <v>2733</v>
      </c>
      <c r="AE142" t="s">
        <v>2737</v>
      </c>
    </row>
    <row r="143" spans="1:31" x14ac:dyDescent="0.3">
      <c r="A143" s="7">
        <v>46289</v>
      </c>
      <c r="B143" s="8">
        <v>0.33333333333333331</v>
      </c>
      <c r="C143" s="8">
        <v>0.34722222222222221</v>
      </c>
      <c r="D143" s="8">
        <v>0</v>
      </c>
      <c r="E143">
        <v>0.33</v>
      </c>
      <c r="F143">
        <v>15</v>
      </c>
      <c r="G143" t="s">
        <v>956</v>
      </c>
      <c r="O143" t="s">
        <v>1312</v>
      </c>
      <c r="P143" t="s">
        <v>621</v>
      </c>
      <c r="Q143" t="s">
        <v>1315</v>
      </c>
      <c r="R143">
        <v>0</v>
      </c>
      <c r="S143">
        <v>0</v>
      </c>
      <c r="T143">
        <v>45.187759999999997</v>
      </c>
      <c r="U143">
        <v>5.7534210000000003</v>
      </c>
      <c r="AD143" t="s">
        <v>2733</v>
      </c>
      <c r="AE143" t="s">
        <v>2737</v>
      </c>
    </row>
    <row r="144" spans="1:31" x14ac:dyDescent="0.3">
      <c r="A144" s="7">
        <v>46289</v>
      </c>
      <c r="B144" s="8">
        <v>0.37847222222222221</v>
      </c>
      <c r="C144" s="8">
        <v>0.3923611111111111</v>
      </c>
      <c r="D144" s="8">
        <v>0</v>
      </c>
      <c r="E144">
        <v>0.33</v>
      </c>
      <c r="F144">
        <v>39</v>
      </c>
      <c r="G144" t="s">
        <v>961</v>
      </c>
      <c r="H144" s="8">
        <v>0.28194444444444439</v>
      </c>
      <c r="I144" s="8">
        <v>0.50208333333333333</v>
      </c>
      <c r="L144">
        <v>5.28</v>
      </c>
      <c r="M144">
        <v>5.28</v>
      </c>
      <c r="N144">
        <v>4.95</v>
      </c>
      <c r="O144" t="s">
        <v>2912</v>
      </c>
      <c r="P144" t="s">
        <v>514</v>
      </c>
      <c r="Q144" t="s">
        <v>2913</v>
      </c>
      <c r="R144">
        <v>1</v>
      </c>
      <c r="S144">
        <v>0</v>
      </c>
      <c r="T144">
        <v>45.166386000000003</v>
      </c>
      <c r="U144">
        <v>5.7264660000000003</v>
      </c>
      <c r="AD144" t="s">
        <v>2733</v>
      </c>
      <c r="AE144" t="s">
        <v>2734</v>
      </c>
    </row>
    <row r="145" spans="1:31" x14ac:dyDescent="0.3">
      <c r="A145" s="7">
        <v>46289</v>
      </c>
      <c r="B145" s="8">
        <v>0.43402777777777779</v>
      </c>
      <c r="C145" s="8">
        <v>0.44791666666666669</v>
      </c>
      <c r="D145" s="8">
        <v>0</v>
      </c>
      <c r="E145">
        <v>0.33</v>
      </c>
      <c r="F145">
        <v>39</v>
      </c>
      <c r="G145" t="s">
        <v>961</v>
      </c>
      <c r="H145" s="8">
        <v>0.33819444444444452</v>
      </c>
      <c r="I145" s="8">
        <v>0.34583333333333333</v>
      </c>
      <c r="L145">
        <v>0.18</v>
      </c>
      <c r="M145">
        <v>0.18</v>
      </c>
      <c r="N145">
        <v>-0.15</v>
      </c>
      <c r="O145" t="s">
        <v>2914</v>
      </c>
      <c r="P145" t="s">
        <v>301</v>
      </c>
      <c r="Q145" t="s">
        <v>2915</v>
      </c>
      <c r="R145">
        <v>1</v>
      </c>
      <c r="S145">
        <v>0</v>
      </c>
      <c r="T145">
        <v>45.180677000000003</v>
      </c>
      <c r="U145">
        <v>5.7244840000000003</v>
      </c>
      <c r="AD145" t="s">
        <v>2733</v>
      </c>
      <c r="AE145" t="s">
        <v>2734</v>
      </c>
    </row>
    <row r="146" spans="1:31" x14ac:dyDescent="0.3">
      <c r="A146" s="7">
        <v>46289</v>
      </c>
      <c r="B146" s="8">
        <v>0.33333333333333331</v>
      </c>
      <c r="C146" s="8">
        <v>0.38541666666666669</v>
      </c>
      <c r="D146" s="8">
        <v>0</v>
      </c>
      <c r="E146">
        <v>1.25</v>
      </c>
      <c r="F146">
        <v>91</v>
      </c>
      <c r="G146" t="s">
        <v>971</v>
      </c>
      <c r="O146" t="s">
        <v>1488</v>
      </c>
      <c r="P146" t="s">
        <v>71</v>
      </c>
      <c r="Q146" t="s">
        <v>71</v>
      </c>
      <c r="R146">
        <v>0</v>
      </c>
      <c r="S146">
        <v>0</v>
      </c>
      <c r="T146">
        <v>45.187721000000003</v>
      </c>
      <c r="U146">
        <v>5.7222999999999997</v>
      </c>
      <c r="AD146" t="s">
        <v>2733</v>
      </c>
      <c r="AE146" t="s">
        <v>2737</v>
      </c>
    </row>
    <row r="147" spans="1:31" x14ac:dyDescent="0.3">
      <c r="A147" s="7">
        <v>46289</v>
      </c>
      <c r="B147" s="8">
        <v>0.25</v>
      </c>
      <c r="C147" s="8">
        <v>0.26041666666666669</v>
      </c>
      <c r="D147" s="8">
        <v>0</v>
      </c>
      <c r="E147">
        <v>0.25</v>
      </c>
      <c r="F147">
        <v>38</v>
      </c>
      <c r="G147" t="s">
        <v>2803</v>
      </c>
      <c r="O147" t="s">
        <v>888</v>
      </c>
      <c r="P147" t="s">
        <v>819</v>
      </c>
      <c r="Q147" t="s">
        <v>2909</v>
      </c>
      <c r="R147">
        <v>0</v>
      </c>
      <c r="S147">
        <v>0</v>
      </c>
      <c r="T147">
        <v>45.185285</v>
      </c>
      <c r="U147">
        <v>5.7161549999999997</v>
      </c>
      <c r="AD147" t="s">
        <v>2733</v>
      </c>
      <c r="AE147" t="s">
        <v>2734</v>
      </c>
    </row>
    <row r="148" spans="1:31" x14ac:dyDescent="0.3">
      <c r="A148" s="7">
        <v>46289</v>
      </c>
      <c r="B148" s="8">
        <v>0.16666666666666671</v>
      </c>
      <c r="C148" s="8">
        <v>0.18055555555555561</v>
      </c>
      <c r="D148" s="8">
        <v>0</v>
      </c>
      <c r="E148">
        <v>0.33</v>
      </c>
      <c r="F148">
        <v>201</v>
      </c>
      <c r="G148" t="s">
        <v>946</v>
      </c>
      <c r="O148" t="s">
        <v>2922</v>
      </c>
      <c r="P148" t="s">
        <v>349</v>
      </c>
      <c r="Q148" t="s">
        <v>2923</v>
      </c>
      <c r="R148">
        <v>0</v>
      </c>
      <c r="S148">
        <v>0</v>
      </c>
      <c r="T148">
        <v>45.203589000000001</v>
      </c>
      <c r="U148">
        <v>5.7051629999999998</v>
      </c>
      <c r="AD148" t="s">
        <v>2733</v>
      </c>
      <c r="AE148" t="s">
        <v>2734</v>
      </c>
    </row>
    <row r="149" spans="1:31" x14ac:dyDescent="0.3">
      <c r="A149" s="7">
        <v>46289</v>
      </c>
      <c r="B149" s="8">
        <v>0.33333333333333331</v>
      </c>
      <c r="C149" s="8">
        <v>0.34722222222222221</v>
      </c>
      <c r="D149" s="8">
        <v>0</v>
      </c>
      <c r="E149">
        <v>0.33</v>
      </c>
      <c r="F149">
        <v>19</v>
      </c>
      <c r="G149" t="s">
        <v>982</v>
      </c>
      <c r="O149" t="s">
        <v>1909</v>
      </c>
      <c r="P149" t="s">
        <v>488</v>
      </c>
      <c r="Q149" t="s">
        <v>1911</v>
      </c>
      <c r="R149">
        <v>0</v>
      </c>
      <c r="S149">
        <v>0</v>
      </c>
      <c r="T149">
        <v>45.081518000000003</v>
      </c>
      <c r="U149">
        <v>5.7728349999999997</v>
      </c>
      <c r="AD149" t="s">
        <v>2733</v>
      </c>
      <c r="AE149" t="s">
        <v>2737</v>
      </c>
    </row>
    <row r="150" spans="1:31" x14ac:dyDescent="0.3">
      <c r="A150" s="7">
        <v>46289</v>
      </c>
      <c r="B150" s="8">
        <v>0.16666666666666671</v>
      </c>
      <c r="C150" s="8">
        <v>0.18055555555555561</v>
      </c>
      <c r="D150" s="8">
        <v>0</v>
      </c>
      <c r="E150">
        <v>0.33</v>
      </c>
      <c r="F150">
        <v>52</v>
      </c>
      <c r="G150" t="s">
        <v>847</v>
      </c>
      <c r="H150" s="8">
        <v>0.27083333333333331</v>
      </c>
      <c r="I150" s="8">
        <v>0.41388888888888892</v>
      </c>
      <c r="L150">
        <v>3.43</v>
      </c>
      <c r="M150">
        <v>3.43</v>
      </c>
      <c r="N150">
        <v>3.1</v>
      </c>
      <c r="O150" t="s">
        <v>2918</v>
      </c>
      <c r="P150" t="s">
        <v>398</v>
      </c>
      <c r="Q150" t="s">
        <v>2919</v>
      </c>
      <c r="R150">
        <v>0</v>
      </c>
      <c r="S150">
        <v>0</v>
      </c>
      <c r="T150">
        <v>45.164098000000003</v>
      </c>
      <c r="U150">
        <v>5.7531749999999997</v>
      </c>
      <c r="AD150" t="s">
        <v>2733</v>
      </c>
      <c r="AE150" t="s">
        <v>2734</v>
      </c>
    </row>
    <row r="151" spans="1:31" x14ac:dyDescent="0.3">
      <c r="A151" s="7">
        <v>46289</v>
      </c>
      <c r="B151" s="8">
        <v>0.33333333333333331</v>
      </c>
      <c r="C151" s="8">
        <v>0.34722222222222221</v>
      </c>
      <c r="D151" s="8">
        <v>0</v>
      </c>
      <c r="E151">
        <v>0.33</v>
      </c>
      <c r="F151">
        <v>29</v>
      </c>
      <c r="G151" t="s">
        <v>859</v>
      </c>
      <c r="O151" t="s">
        <v>2566</v>
      </c>
      <c r="P151" t="s">
        <v>166</v>
      </c>
      <c r="Q151" t="s">
        <v>166</v>
      </c>
      <c r="R151">
        <v>0</v>
      </c>
      <c r="S151">
        <v>0</v>
      </c>
      <c r="T151">
        <v>45.191105</v>
      </c>
      <c r="U151">
        <v>5.7245520000000001</v>
      </c>
      <c r="AD151" t="s">
        <v>2733</v>
      </c>
      <c r="AE151" t="s">
        <v>2737</v>
      </c>
    </row>
    <row r="152" spans="1:31" x14ac:dyDescent="0.3">
      <c r="A152" s="7">
        <v>46289</v>
      </c>
      <c r="B152" s="8">
        <v>0.21527777777777779</v>
      </c>
      <c r="C152" s="8">
        <v>0.22916666666666671</v>
      </c>
      <c r="D152" s="8">
        <v>0</v>
      </c>
      <c r="E152">
        <v>0.33</v>
      </c>
      <c r="F152">
        <v>22</v>
      </c>
      <c r="G152" t="s">
        <v>979</v>
      </c>
      <c r="O152" t="s">
        <v>2930</v>
      </c>
      <c r="P152" t="s">
        <v>309</v>
      </c>
      <c r="Q152" t="s">
        <v>2931</v>
      </c>
      <c r="R152">
        <v>0</v>
      </c>
      <c r="S152">
        <v>0</v>
      </c>
      <c r="T152">
        <v>45.200983999999998</v>
      </c>
      <c r="U152">
        <v>5.7100590000000002</v>
      </c>
      <c r="AD152" t="s">
        <v>2733</v>
      </c>
      <c r="AE152" t="s">
        <v>2734</v>
      </c>
    </row>
    <row r="153" spans="1:31" x14ac:dyDescent="0.3">
      <c r="A153" s="7">
        <v>46289</v>
      </c>
      <c r="B153" s="8">
        <v>0.33333333333333331</v>
      </c>
      <c r="C153" s="8">
        <v>0.34722222222222221</v>
      </c>
      <c r="D153" s="8">
        <v>0</v>
      </c>
      <c r="E153">
        <v>0.33</v>
      </c>
      <c r="F153">
        <v>46</v>
      </c>
      <c r="G153" t="s">
        <v>963</v>
      </c>
      <c r="O153" t="s">
        <v>2342</v>
      </c>
      <c r="P153" t="s">
        <v>762</v>
      </c>
      <c r="Q153" t="s">
        <v>2344</v>
      </c>
      <c r="R153">
        <v>0</v>
      </c>
      <c r="S153">
        <v>0</v>
      </c>
      <c r="T153">
        <v>45.180419000000001</v>
      </c>
      <c r="U153">
        <v>5.7115030000000004</v>
      </c>
      <c r="AD153" t="s">
        <v>2733</v>
      </c>
      <c r="AE153" t="s">
        <v>2737</v>
      </c>
    </row>
    <row r="154" spans="1:31" x14ac:dyDescent="0.3">
      <c r="A154" s="7">
        <v>46289</v>
      </c>
      <c r="B154" s="8">
        <v>0.16666666666666671</v>
      </c>
      <c r="C154" s="8">
        <v>0.1736111111111111</v>
      </c>
      <c r="D154" s="8">
        <v>0</v>
      </c>
      <c r="E154">
        <v>0.17</v>
      </c>
      <c r="F154">
        <v>46</v>
      </c>
      <c r="G154" t="s">
        <v>963</v>
      </c>
      <c r="O154" t="s">
        <v>2910</v>
      </c>
      <c r="P154" t="s">
        <v>762</v>
      </c>
      <c r="Q154" t="s">
        <v>2911</v>
      </c>
      <c r="R154">
        <v>0</v>
      </c>
      <c r="S154">
        <v>0</v>
      </c>
      <c r="T154">
        <v>45.180419000000001</v>
      </c>
      <c r="U154">
        <v>5.7115030000000004</v>
      </c>
      <c r="AD154" t="s">
        <v>2733</v>
      </c>
      <c r="AE154" t="s">
        <v>2734</v>
      </c>
    </row>
    <row r="155" spans="1:31" x14ac:dyDescent="0.3">
      <c r="A155" s="7">
        <v>46289</v>
      </c>
      <c r="B155" s="8">
        <v>0.24305555555555561</v>
      </c>
      <c r="C155" s="8">
        <v>0.25694444444444442</v>
      </c>
      <c r="D155" s="8">
        <v>0</v>
      </c>
      <c r="E155">
        <v>0.33</v>
      </c>
      <c r="F155">
        <v>39</v>
      </c>
      <c r="G155" t="s">
        <v>961</v>
      </c>
      <c r="H155" s="8">
        <v>0.27986111111111112</v>
      </c>
      <c r="I155" s="8">
        <v>0.50277777777777777</v>
      </c>
      <c r="L155">
        <v>5.35</v>
      </c>
      <c r="M155">
        <v>5.35</v>
      </c>
      <c r="N155">
        <v>5.0199999999999996</v>
      </c>
      <c r="O155" t="s">
        <v>2916</v>
      </c>
      <c r="P155" t="s">
        <v>562</v>
      </c>
      <c r="Q155" t="s">
        <v>2917</v>
      </c>
      <c r="R155">
        <v>1</v>
      </c>
      <c r="S155">
        <v>0</v>
      </c>
      <c r="T155">
        <v>45.166173999999998</v>
      </c>
      <c r="U155">
        <v>5.7258250000000004</v>
      </c>
      <c r="AD155" t="s">
        <v>2733</v>
      </c>
      <c r="AE155" t="s">
        <v>2734</v>
      </c>
    </row>
    <row r="156" spans="1:31" x14ac:dyDescent="0.3">
      <c r="A156" s="7">
        <v>46289</v>
      </c>
      <c r="B156" s="8">
        <v>0.33333333333333331</v>
      </c>
      <c r="C156" s="8">
        <v>0.34722222222222221</v>
      </c>
      <c r="D156" s="8">
        <v>0</v>
      </c>
      <c r="E156">
        <v>0.33</v>
      </c>
      <c r="F156">
        <v>29</v>
      </c>
      <c r="G156" t="s">
        <v>859</v>
      </c>
      <c r="O156" t="s">
        <v>1088</v>
      </c>
      <c r="P156" t="s">
        <v>98</v>
      </c>
      <c r="Q156" t="s">
        <v>98</v>
      </c>
      <c r="R156">
        <v>0</v>
      </c>
      <c r="S156">
        <v>0</v>
      </c>
      <c r="T156">
        <v>45.190128999999999</v>
      </c>
      <c r="U156">
        <v>5.7320460000000004</v>
      </c>
      <c r="AD156" t="s">
        <v>2733</v>
      </c>
      <c r="AE156" t="s">
        <v>2737</v>
      </c>
    </row>
    <row r="157" spans="1:31" x14ac:dyDescent="0.3">
      <c r="A157" s="7">
        <v>46289</v>
      </c>
      <c r="B157" s="8">
        <v>0.16666666666666671</v>
      </c>
      <c r="C157" s="8">
        <v>0.18055555555555561</v>
      </c>
      <c r="D157" s="8">
        <v>0</v>
      </c>
      <c r="E157">
        <v>0.33</v>
      </c>
      <c r="F157">
        <v>20</v>
      </c>
      <c r="G157" t="s">
        <v>950</v>
      </c>
      <c r="H157" s="8">
        <v>0.27013888888888887</v>
      </c>
      <c r="I157" s="8">
        <v>0.28263888888888888</v>
      </c>
      <c r="J157" s="8">
        <v>0.2097222222222222</v>
      </c>
      <c r="K157" s="8">
        <v>0.21111111111111111</v>
      </c>
      <c r="L157">
        <v>0.27</v>
      </c>
      <c r="M157">
        <v>0.27</v>
      </c>
      <c r="N157">
        <v>-7.0000000000000007E-2</v>
      </c>
      <c r="O157" t="s">
        <v>2928</v>
      </c>
      <c r="P157" t="s">
        <v>141</v>
      </c>
      <c r="Q157" t="s">
        <v>2929</v>
      </c>
      <c r="R157">
        <v>0</v>
      </c>
      <c r="S157">
        <v>0</v>
      </c>
      <c r="T157">
        <v>45.189855999999999</v>
      </c>
      <c r="U157">
        <v>5.7242749999999996</v>
      </c>
      <c r="AD157" t="s">
        <v>2733</v>
      </c>
      <c r="AE157" t="s">
        <v>2734</v>
      </c>
    </row>
    <row r="158" spans="1:31" x14ac:dyDescent="0.3">
      <c r="A158" s="7">
        <v>46289</v>
      </c>
      <c r="B158" s="8">
        <v>0.16666666666666671</v>
      </c>
      <c r="C158" s="8">
        <v>0.18055555555555561</v>
      </c>
      <c r="D158" s="8">
        <v>0</v>
      </c>
      <c r="E158">
        <v>0.33</v>
      </c>
      <c r="F158">
        <v>49</v>
      </c>
      <c r="G158" t="s">
        <v>944</v>
      </c>
      <c r="O158" t="s">
        <v>2932</v>
      </c>
      <c r="P158" t="s">
        <v>88</v>
      </c>
      <c r="Q158" t="s">
        <v>2933</v>
      </c>
      <c r="R158">
        <v>0</v>
      </c>
      <c r="S158">
        <v>0</v>
      </c>
      <c r="T158">
        <v>45.182119</v>
      </c>
      <c r="U158">
        <v>5.7322090000000001</v>
      </c>
      <c r="AD158" t="s">
        <v>2733</v>
      </c>
      <c r="AE158" t="s">
        <v>2734</v>
      </c>
    </row>
    <row r="159" spans="1:31" x14ac:dyDescent="0.3">
      <c r="A159" s="7">
        <v>46289</v>
      </c>
      <c r="B159" s="8">
        <v>0.16666666666666671</v>
      </c>
      <c r="C159" s="8">
        <v>0.18055555555555561</v>
      </c>
      <c r="D159" s="8">
        <v>0</v>
      </c>
      <c r="E159">
        <v>0.33</v>
      </c>
      <c r="F159">
        <v>64</v>
      </c>
      <c r="G159" t="s">
        <v>953</v>
      </c>
      <c r="O159" t="s">
        <v>2964</v>
      </c>
      <c r="P159" t="s">
        <v>543</v>
      </c>
      <c r="Q159" t="s">
        <v>2965</v>
      </c>
      <c r="R159">
        <v>0</v>
      </c>
      <c r="S159">
        <v>0</v>
      </c>
      <c r="T159">
        <v>45.207791</v>
      </c>
      <c r="U159">
        <v>5.6699460000000004</v>
      </c>
      <c r="AD159" t="s">
        <v>2733</v>
      </c>
      <c r="AE159" t="s">
        <v>2734</v>
      </c>
    </row>
    <row r="160" spans="1:31" x14ac:dyDescent="0.3">
      <c r="A160" s="7">
        <v>46289</v>
      </c>
      <c r="B160" s="8">
        <v>0.16666666666666671</v>
      </c>
      <c r="C160" s="8">
        <v>0.1736111111111111</v>
      </c>
      <c r="D160" s="8">
        <v>0</v>
      </c>
      <c r="E160">
        <v>0.17</v>
      </c>
      <c r="F160">
        <v>230</v>
      </c>
      <c r="G160" t="s">
        <v>974</v>
      </c>
      <c r="H160" s="8">
        <v>0.55138888888888893</v>
      </c>
      <c r="I160" s="8">
        <v>0.55555555555555558</v>
      </c>
      <c r="L160">
        <v>0.1</v>
      </c>
      <c r="M160">
        <v>0.1</v>
      </c>
      <c r="N160">
        <v>-7.0000000000000007E-2</v>
      </c>
      <c r="O160" t="s">
        <v>3332</v>
      </c>
      <c r="P160" t="s">
        <v>72</v>
      </c>
      <c r="Q160" t="s">
        <v>3696</v>
      </c>
      <c r="R160">
        <v>0</v>
      </c>
      <c r="S160">
        <v>0</v>
      </c>
      <c r="T160">
        <v>45.188403000000001</v>
      </c>
      <c r="U160">
        <v>5.725015</v>
      </c>
      <c r="AD160" t="s">
        <v>2733</v>
      </c>
      <c r="AE160" t="s">
        <v>2734</v>
      </c>
    </row>
    <row r="161" spans="1:31" x14ac:dyDescent="0.3">
      <c r="A161" s="7">
        <v>46289</v>
      </c>
      <c r="B161" s="8">
        <v>0.33333333333333331</v>
      </c>
      <c r="C161" s="8">
        <v>0.37847222222222221</v>
      </c>
      <c r="D161" s="8">
        <v>0</v>
      </c>
      <c r="E161">
        <v>1.08</v>
      </c>
      <c r="F161">
        <v>72</v>
      </c>
      <c r="G161" t="s">
        <v>978</v>
      </c>
      <c r="O161" t="s">
        <v>2237</v>
      </c>
      <c r="P161" t="s">
        <v>782</v>
      </c>
      <c r="Q161" t="s">
        <v>782</v>
      </c>
      <c r="R161">
        <v>0</v>
      </c>
      <c r="S161">
        <v>0</v>
      </c>
      <c r="T161">
        <v>45.555255000000002</v>
      </c>
      <c r="U161">
        <v>5.97471</v>
      </c>
      <c r="AD161" t="s">
        <v>2733</v>
      </c>
      <c r="AE161" t="s">
        <v>2737</v>
      </c>
    </row>
    <row r="162" spans="1:31" x14ac:dyDescent="0.3">
      <c r="A162" s="7">
        <v>46289</v>
      </c>
      <c r="B162" s="8">
        <v>0.16666666666666671</v>
      </c>
      <c r="C162" s="8">
        <v>0.18055555555555561</v>
      </c>
      <c r="D162" s="8">
        <v>0</v>
      </c>
      <c r="E162">
        <v>0.33</v>
      </c>
      <c r="F162">
        <v>101</v>
      </c>
      <c r="G162" t="s">
        <v>945</v>
      </c>
      <c r="O162" t="s">
        <v>2935</v>
      </c>
      <c r="P162" t="s">
        <v>769</v>
      </c>
      <c r="Q162" t="s">
        <v>2936</v>
      </c>
      <c r="R162">
        <v>0</v>
      </c>
      <c r="S162">
        <v>0</v>
      </c>
      <c r="T162">
        <v>45.192462999999996</v>
      </c>
      <c r="U162">
        <v>5.7160570000000002</v>
      </c>
      <c r="AD162" t="s">
        <v>2733</v>
      </c>
      <c r="AE162" t="s">
        <v>2734</v>
      </c>
    </row>
    <row r="163" spans="1:31" x14ac:dyDescent="0.3">
      <c r="A163" s="7">
        <v>46289</v>
      </c>
      <c r="B163" s="8">
        <v>0.16666666666666671</v>
      </c>
      <c r="C163" s="8">
        <v>0.18055555555555561</v>
      </c>
      <c r="D163" s="8">
        <v>0</v>
      </c>
      <c r="E163">
        <v>0.33</v>
      </c>
      <c r="F163">
        <v>40</v>
      </c>
      <c r="G163" t="s">
        <v>960</v>
      </c>
      <c r="O163" t="s">
        <v>2937</v>
      </c>
      <c r="P163" t="s">
        <v>594</v>
      </c>
      <c r="Q163" t="s">
        <v>2938</v>
      </c>
      <c r="R163">
        <v>0</v>
      </c>
      <c r="S163">
        <v>0</v>
      </c>
      <c r="T163">
        <v>45.217554999999997</v>
      </c>
      <c r="U163">
        <v>5.6940160000000004</v>
      </c>
      <c r="AD163" t="s">
        <v>2733</v>
      </c>
      <c r="AE163" t="s">
        <v>2734</v>
      </c>
    </row>
    <row r="164" spans="1:31" x14ac:dyDescent="0.3">
      <c r="A164" s="7">
        <v>46289</v>
      </c>
      <c r="B164" s="8">
        <v>0.16666666666666671</v>
      </c>
      <c r="C164" s="8">
        <v>0.1736111111111111</v>
      </c>
      <c r="D164" s="8">
        <v>0</v>
      </c>
      <c r="E164">
        <v>0.17</v>
      </c>
      <c r="F164">
        <v>78</v>
      </c>
      <c r="G164" t="s">
        <v>977</v>
      </c>
      <c r="O164" t="s">
        <v>3610</v>
      </c>
      <c r="P164" t="s">
        <v>362</v>
      </c>
      <c r="Q164" t="s">
        <v>3611</v>
      </c>
      <c r="R164">
        <v>0</v>
      </c>
      <c r="S164">
        <v>0</v>
      </c>
      <c r="T164">
        <v>45.362712999999999</v>
      </c>
      <c r="U164">
        <v>5.5913490000000001</v>
      </c>
      <c r="AD164" t="s">
        <v>2733</v>
      </c>
      <c r="AE164" t="s">
        <v>2734</v>
      </c>
    </row>
    <row r="165" spans="1:31" x14ac:dyDescent="0.3">
      <c r="A165" s="7">
        <v>46289</v>
      </c>
      <c r="B165" s="8">
        <v>0.29166666666666669</v>
      </c>
      <c r="C165" s="8">
        <v>0.2986111111111111</v>
      </c>
      <c r="D165" s="8">
        <v>0</v>
      </c>
      <c r="E165">
        <v>0.17</v>
      </c>
      <c r="F165">
        <v>38</v>
      </c>
      <c r="G165" t="s">
        <v>2803</v>
      </c>
      <c r="O165" t="s">
        <v>2920</v>
      </c>
      <c r="P165" t="s">
        <v>558</v>
      </c>
      <c r="Q165" t="s">
        <v>2921</v>
      </c>
      <c r="R165">
        <v>0</v>
      </c>
      <c r="S165">
        <v>0</v>
      </c>
      <c r="T165">
        <v>45.193044999999998</v>
      </c>
      <c r="U165">
        <v>5.7306739999999996</v>
      </c>
      <c r="AD165" t="s">
        <v>2733</v>
      </c>
      <c r="AE165" t="s">
        <v>2734</v>
      </c>
    </row>
    <row r="166" spans="1:31" x14ac:dyDescent="0.3">
      <c r="A166" s="7">
        <v>46289</v>
      </c>
      <c r="B166" s="8">
        <v>0.29166666666666669</v>
      </c>
      <c r="C166" s="8">
        <v>0.30208333333333331</v>
      </c>
      <c r="D166" s="8">
        <v>0</v>
      </c>
      <c r="E166">
        <v>0.25</v>
      </c>
      <c r="F166">
        <v>16</v>
      </c>
      <c r="G166" t="s">
        <v>853</v>
      </c>
      <c r="O166" t="s">
        <v>2924</v>
      </c>
      <c r="P166" t="s">
        <v>229</v>
      </c>
      <c r="Q166" t="s">
        <v>2925</v>
      </c>
      <c r="R166">
        <v>0</v>
      </c>
      <c r="S166">
        <v>0</v>
      </c>
      <c r="T166">
        <v>45.188222000000003</v>
      </c>
      <c r="U166">
        <v>5.7137010000000004</v>
      </c>
      <c r="AD166" t="s">
        <v>2733</v>
      </c>
      <c r="AE166" t="s">
        <v>2734</v>
      </c>
    </row>
    <row r="167" spans="1:31" x14ac:dyDescent="0.3">
      <c r="A167" s="7">
        <v>46289</v>
      </c>
      <c r="B167" s="8">
        <v>0.29166666666666669</v>
      </c>
      <c r="C167" s="8">
        <v>0.34027777777777779</v>
      </c>
      <c r="D167" s="8">
        <v>0</v>
      </c>
      <c r="E167">
        <v>1.17</v>
      </c>
      <c r="F167">
        <v>23</v>
      </c>
      <c r="G167" t="s">
        <v>957</v>
      </c>
      <c r="H167" s="8">
        <v>0.50486111111111109</v>
      </c>
      <c r="I167" s="8">
        <v>0.51041666666666663</v>
      </c>
      <c r="L167">
        <v>0.13</v>
      </c>
      <c r="M167">
        <v>0.13</v>
      </c>
      <c r="N167">
        <v>-1.03</v>
      </c>
      <c r="O167" t="s">
        <v>2291</v>
      </c>
      <c r="P167" t="s">
        <v>185</v>
      </c>
      <c r="Q167" t="s">
        <v>2293</v>
      </c>
      <c r="R167">
        <v>0</v>
      </c>
      <c r="S167">
        <v>0</v>
      </c>
      <c r="T167">
        <v>45.186712</v>
      </c>
      <c r="U167">
        <v>5.7117839999999998</v>
      </c>
      <c r="AD167" t="s">
        <v>2733</v>
      </c>
      <c r="AE167" t="s">
        <v>2737</v>
      </c>
    </row>
    <row r="168" spans="1:31" x14ac:dyDescent="0.3">
      <c r="A168" s="7">
        <v>46289</v>
      </c>
      <c r="B168" s="8">
        <v>0.33333333333333331</v>
      </c>
      <c r="C168" s="8">
        <v>0.35416666666666669</v>
      </c>
      <c r="D168" s="8">
        <v>0</v>
      </c>
      <c r="E168">
        <v>0.5</v>
      </c>
      <c r="F168">
        <v>16</v>
      </c>
      <c r="G168" t="s">
        <v>853</v>
      </c>
      <c r="O168" t="s">
        <v>1464</v>
      </c>
      <c r="P168" t="s">
        <v>627</v>
      </c>
      <c r="Q168" t="s">
        <v>627</v>
      </c>
      <c r="R168">
        <v>0</v>
      </c>
      <c r="S168">
        <v>0</v>
      </c>
      <c r="T168">
        <v>45.187038000000001</v>
      </c>
      <c r="U168">
        <v>5.719214</v>
      </c>
      <c r="AD168" t="s">
        <v>2733</v>
      </c>
      <c r="AE168" t="s">
        <v>2737</v>
      </c>
    </row>
    <row r="169" spans="1:31" x14ac:dyDescent="0.3">
      <c r="A169" s="7">
        <v>46289</v>
      </c>
      <c r="B169" s="8">
        <v>0.53472222222222221</v>
      </c>
      <c r="C169" s="8">
        <v>0.54513888888888884</v>
      </c>
      <c r="D169" s="8">
        <v>0</v>
      </c>
      <c r="E169">
        <v>0.25</v>
      </c>
      <c r="F169">
        <v>56</v>
      </c>
      <c r="G169" t="s">
        <v>966</v>
      </c>
      <c r="H169" s="8">
        <v>0.25277777777777782</v>
      </c>
      <c r="I169" s="8">
        <v>0.2638888888888889</v>
      </c>
      <c r="L169">
        <v>0.27</v>
      </c>
      <c r="M169">
        <v>0.25</v>
      </c>
      <c r="N169">
        <v>0.02</v>
      </c>
      <c r="O169" t="s">
        <v>2438</v>
      </c>
      <c r="P169" t="s">
        <v>791</v>
      </c>
      <c r="Q169" t="s">
        <v>791</v>
      </c>
      <c r="R169">
        <v>0</v>
      </c>
      <c r="S169">
        <v>0</v>
      </c>
      <c r="T169">
        <v>45.376016999999997</v>
      </c>
      <c r="U169">
        <v>5.5822570000000002</v>
      </c>
      <c r="AD169" t="s">
        <v>2733</v>
      </c>
      <c r="AE169" t="s">
        <v>2737</v>
      </c>
    </row>
    <row r="170" spans="1:31" x14ac:dyDescent="0.3">
      <c r="A170" s="7">
        <v>46289</v>
      </c>
      <c r="B170" s="8">
        <v>0.23958333333333329</v>
      </c>
      <c r="C170" s="8">
        <v>0.31597222222222221</v>
      </c>
      <c r="D170" s="8">
        <v>0</v>
      </c>
      <c r="E170">
        <v>1.83</v>
      </c>
      <c r="F170">
        <v>14</v>
      </c>
      <c r="G170" t="s">
        <v>959</v>
      </c>
      <c r="O170" t="s">
        <v>1713</v>
      </c>
      <c r="P170" t="s">
        <v>708</v>
      </c>
      <c r="Q170" t="s">
        <v>708</v>
      </c>
      <c r="R170">
        <v>0</v>
      </c>
      <c r="S170">
        <v>0</v>
      </c>
      <c r="T170">
        <v>45.204405999999999</v>
      </c>
      <c r="U170">
        <v>5.7605760000000004</v>
      </c>
      <c r="AD170" t="s">
        <v>2733</v>
      </c>
      <c r="AE170" t="s">
        <v>2737</v>
      </c>
    </row>
    <row r="171" spans="1:31" x14ac:dyDescent="0.3">
      <c r="A171" s="7">
        <v>46289</v>
      </c>
      <c r="B171" s="8">
        <v>0.16666666666666671</v>
      </c>
      <c r="C171" s="8">
        <v>0.18055555555555561</v>
      </c>
      <c r="D171" s="8">
        <v>0</v>
      </c>
      <c r="E171">
        <v>0.33</v>
      </c>
      <c r="F171">
        <v>75</v>
      </c>
      <c r="G171" t="s">
        <v>970</v>
      </c>
      <c r="O171" t="s">
        <v>2947</v>
      </c>
      <c r="P171" t="s">
        <v>75</v>
      </c>
      <c r="Q171" t="s">
        <v>2948</v>
      </c>
      <c r="R171">
        <v>0</v>
      </c>
      <c r="S171">
        <v>0</v>
      </c>
      <c r="T171">
        <v>45.181066000000001</v>
      </c>
      <c r="U171">
        <v>5.7117360000000001</v>
      </c>
      <c r="AD171" t="s">
        <v>2733</v>
      </c>
      <c r="AE171" t="s">
        <v>2734</v>
      </c>
    </row>
    <row r="172" spans="1:31" x14ac:dyDescent="0.3">
      <c r="A172" s="7">
        <v>46289</v>
      </c>
      <c r="B172" s="8">
        <v>0.16666666666666671</v>
      </c>
      <c r="C172" s="8">
        <v>0.18055555555555561</v>
      </c>
      <c r="D172" s="8">
        <v>0</v>
      </c>
      <c r="E172">
        <v>0.33</v>
      </c>
      <c r="F172">
        <v>15</v>
      </c>
      <c r="G172" t="s">
        <v>956</v>
      </c>
      <c r="O172" t="s">
        <v>2949</v>
      </c>
      <c r="P172" t="s">
        <v>1765</v>
      </c>
      <c r="Q172" t="s">
        <v>2950</v>
      </c>
      <c r="R172">
        <v>0</v>
      </c>
      <c r="S172">
        <v>0</v>
      </c>
      <c r="T172">
        <v>45.183919000000003</v>
      </c>
      <c r="U172">
        <v>5.739331</v>
      </c>
      <c r="AD172" t="s">
        <v>2733</v>
      </c>
      <c r="AE172" t="s">
        <v>2734</v>
      </c>
    </row>
    <row r="173" spans="1:31" x14ac:dyDescent="0.3">
      <c r="A173" s="7">
        <v>46289</v>
      </c>
      <c r="B173" s="8">
        <v>0.3263888888888889</v>
      </c>
      <c r="C173" s="8">
        <v>0.34027777777777779</v>
      </c>
      <c r="D173" s="8">
        <v>0</v>
      </c>
      <c r="E173">
        <v>0.33</v>
      </c>
      <c r="F173">
        <v>56</v>
      </c>
      <c r="G173" t="s">
        <v>966</v>
      </c>
      <c r="H173" s="8">
        <v>0.32708333333333328</v>
      </c>
      <c r="I173" s="8">
        <v>0.34375</v>
      </c>
      <c r="L173">
        <v>0.4</v>
      </c>
      <c r="M173">
        <v>0.4</v>
      </c>
      <c r="N173">
        <v>7.0000000000000007E-2</v>
      </c>
      <c r="O173" t="s">
        <v>2951</v>
      </c>
      <c r="P173" t="s">
        <v>552</v>
      </c>
      <c r="Q173" t="s">
        <v>2952</v>
      </c>
      <c r="R173">
        <v>0</v>
      </c>
      <c r="S173">
        <v>0</v>
      </c>
      <c r="T173">
        <v>45.364766000000003</v>
      </c>
      <c r="U173">
        <v>5.5959459999999996</v>
      </c>
      <c r="AD173" t="s">
        <v>2733</v>
      </c>
      <c r="AE173" t="s">
        <v>2734</v>
      </c>
    </row>
    <row r="174" spans="1:31" x14ac:dyDescent="0.3">
      <c r="A174" s="7">
        <v>46289</v>
      </c>
      <c r="B174" s="8">
        <v>0.16666666666666671</v>
      </c>
      <c r="C174" s="8">
        <v>0.18055555555555561</v>
      </c>
      <c r="D174" s="8">
        <v>0</v>
      </c>
      <c r="E174">
        <v>0.33</v>
      </c>
      <c r="F174">
        <v>74</v>
      </c>
      <c r="G174" t="s">
        <v>892</v>
      </c>
      <c r="O174" t="s">
        <v>2953</v>
      </c>
      <c r="P174" t="s">
        <v>154</v>
      </c>
      <c r="Q174" t="s">
        <v>2954</v>
      </c>
      <c r="R174">
        <v>0</v>
      </c>
      <c r="S174">
        <v>0</v>
      </c>
      <c r="T174">
        <v>45.185006000000001</v>
      </c>
      <c r="U174">
        <v>5.7226309999999998</v>
      </c>
      <c r="AD174" t="s">
        <v>2733</v>
      </c>
      <c r="AE174" t="s">
        <v>2734</v>
      </c>
    </row>
    <row r="175" spans="1:31" x14ac:dyDescent="0.3">
      <c r="A175" s="7">
        <v>46289</v>
      </c>
      <c r="B175" s="8">
        <v>0.16666666666666671</v>
      </c>
      <c r="C175" s="8">
        <v>0.18055555555555561</v>
      </c>
      <c r="D175" s="8">
        <v>0</v>
      </c>
      <c r="E175">
        <v>0.33</v>
      </c>
      <c r="F175">
        <v>12</v>
      </c>
      <c r="G175" t="s">
        <v>952</v>
      </c>
      <c r="O175" t="s">
        <v>2740</v>
      </c>
      <c r="P175" t="s">
        <v>259</v>
      </c>
      <c r="Q175" t="s">
        <v>2741</v>
      </c>
      <c r="R175">
        <v>0</v>
      </c>
      <c r="S175">
        <v>0</v>
      </c>
      <c r="T175">
        <v>45.190952000000003</v>
      </c>
      <c r="U175">
        <v>5.7165330000000001</v>
      </c>
      <c r="AD175" t="s">
        <v>2733</v>
      </c>
      <c r="AE175" t="s">
        <v>2734</v>
      </c>
    </row>
    <row r="176" spans="1:31" x14ac:dyDescent="0.3">
      <c r="A176" s="7">
        <v>46289</v>
      </c>
      <c r="B176" s="8">
        <v>0.16666666666666671</v>
      </c>
      <c r="C176" s="8">
        <v>0.18055555555555561</v>
      </c>
      <c r="D176" s="8">
        <v>0</v>
      </c>
      <c r="E176">
        <v>0.33</v>
      </c>
      <c r="F176">
        <v>68</v>
      </c>
      <c r="G176" t="s">
        <v>948</v>
      </c>
      <c r="O176" t="s">
        <v>2944</v>
      </c>
      <c r="P176" t="s">
        <v>614</v>
      </c>
      <c r="Q176" t="s">
        <v>2945</v>
      </c>
      <c r="R176">
        <v>0</v>
      </c>
      <c r="S176">
        <v>0</v>
      </c>
      <c r="T176">
        <v>45.178691000000001</v>
      </c>
      <c r="U176">
        <v>5.737673</v>
      </c>
      <c r="AD176" t="s">
        <v>2733</v>
      </c>
      <c r="AE176" t="s">
        <v>2734</v>
      </c>
    </row>
    <row r="177" spans="1:31" x14ac:dyDescent="0.3">
      <c r="A177" s="7">
        <v>46289</v>
      </c>
      <c r="B177" s="8">
        <v>0.33333333333333331</v>
      </c>
      <c r="C177" s="8">
        <v>0.37847222222222221</v>
      </c>
      <c r="D177" s="8">
        <v>0</v>
      </c>
      <c r="E177">
        <v>1.08</v>
      </c>
      <c r="F177">
        <v>1000</v>
      </c>
      <c r="G177" t="s">
        <v>2803</v>
      </c>
      <c r="Q177" t="s">
        <v>2934</v>
      </c>
      <c r="R177">
        <v>0</v>
      </c>
      <c r="S177">
        <v>0</v>
      </c>
      <c r="T177">
        <v>45.158180999999999</v>
      </c>
      <c r="U177">
        <v>5.7037069999999996</v>
      </c>
    </row>
    <row r="178" spans="1:31" x14ac:dyDescent="0.3">
      <c r="A178" s="7">
        <v>46289</v>
      </c>
      <c r="B178" s="8">
        <v>0.29166666666666669</v>
      </c>
      <c r="C178" s="8">
        <v>0.30208333333333331</v>
      </c>
      <c r="D178" s="8">
        <v>0</v>
      </c>
      <c r="E178">
        <v>0.25</v>
      </c>
      <c r="F178">
        <v>48</v>
      </c>
      <c r="G178" t="s">
        <v>951</v>
      </c>
      <c r="O178" t="s">
        <v>2942</v>
      </c>
      <c r="P178" t="s">
        <v>676</v>
      </c>
      <c r="Q178" t="s">
        <v>2943</v>
      </c>
      <c r="R178">
        <v>0</v>
      </c>
      <c r="S178">
        <v>0</v>
      </c>
      <c r="T178">
        <v>45.191566000000002</v>
      </c>
      <c r="U178">
        <v>5.6863279999999996</v>
      </c>
      <c r="AD178" t="s">
        <v>2733</v>
      </c>
      <c r="AE178" t="s">
        <v>2734</v>
      </c>
    </row>
    <row r="179" spans="1:31" x14ac:dyDescent="0.3">
      <c r="A179" s="7">
        <v>46289</v>
      </c>
      <c r="B179" s="8">
        <v>0.16666666666666671</v>
      </c>
      <c r="C179" s="8">
        <v>0.1736111111111111</v>
      </c>
      <c r="D179" s="8">
        <v>0</v>
      </c>
      <c r="E179">
        <v>0.17</v>
      </c>
      <c r="F179">
        <v>75</v>
      </c>
      <c r="G179" t="s">
        <v>970</v>
      </c>
      <c r="O179" t="s">
        <v>1825</v>
      </c>
      <c r="P179" t="s">
        <v>638</v>
      </c>
      <c r="Q179" t="s">
        <v>1827</v>
      </c>
      <c r="R179">
        <v>0</v>
      </c>
      <c r="S179">
        <v>0</v>
      </c>
      <c r="T179">
        <v>45.177596000000001</v>
      </c>
      <c r="U179">
        <v>5.7290789999999996</v>
      </c>
      <c r="AD179" t="s">
        <v>2733</v>
      </c>
      <c r="AE179" t="s">
        <v>2734</v>
      </c>
    </row>
    <row r="180" spans="1:31" x14ac:dyDescent="0.3">
      <c r="A180" s="7">
        <v>46289</v>
      </c>
      <c r="B180" s="8">
        <v>0.29166666666666669</v>
      </c>
      <c r="C180" s="8">
        <v>0.30555555555555558</v>
      </c>
      <c r="D180" s="8">
        <v>0</v>
      </c>
      <c r="E180">
        <v>0.33</v>
      </c>
      <c r="F180">
        <v>28</v>
      </c>
      <c r="G180" t="s">
        <v>914</v>
      </c>
      <c r="H180" s="8">
        <v>0.22847222222222219</v>
      </c>
      <c r="I180" s="8">
        <v>0.53819444444444442</v>
      </c>
      <c r="L180">
        <v>7.43</v>
      </c>
      <c r="M180">
        <v>7.43</v>
      </c>
      <c r="N180">
        <v>7.1</v>
      </c>
      <c r="O180" t="s">
        <v>2961</v>
      </c>
      <c r="P180" t="s">
        <v>545</v>
      </c>
      <c r="Q180" t="s">
        <v>2962</v>
      </c>
      <c r="R180">
        <v>0</v>
      </c>
      <c r="S180">
        <v>0</v>
      </c>
      <c r="T180">
        <v>45.167084000000003</v>
      </c>
      <c r="U180">
        <v>5.7247070000000004</v>
      </c>
      <c r="AD180" t="s">
        <v>2733</v>
      </c>
      <c r="AE180" t="s">
        <v>2734</v>
      </c>
    </row>
    <row r="181" spans="1:31" x14ac:dyDescent="0.3">
      <c r="A181" s="7">
        <v>46289</v>
      </c>
      <c r="B181" s="8">
        <v>0.33333333333333331</v>
      </c>
      <c r="C181" s="8">
        <v>0.51388888888888884</v>
      </c>
      <c r="D181" s="8">
        <v>0</v>
      </c>
      <c r="E181">
        <v>4.33</v>
      </c>
      <c r="F181">
        <v>30</v>
      </c>
      <c r="G181" t="s">
        <v>981</v>
      </c>
      <c r="O181" t="s">
        <v>2409</v>
      </c>
      <c r="P181" t="s">
        <v>689</v>
      </c>
      <c r="Q181" t="s">
        <v>689</v>
      </c>
      <c r="R181">
        <v>0</v>
      </c>
      <c r="S181">
        <v>0</v>
      </c>
      <c r="T181">
        <v>45.180048999999997</v>
      </c>
      <c r="U181">
        <v>5.7911270000000004</v>
      </c>
      <c r="AD181" t="s">
        <v>2733</v>
      </c>
      <c r="AE181" t="s">
        <v>2737</v>
      </c>
    </row>
    <row r="182" spans="1:31" x14ac:dyDescent="0.3">
      <c r="A182" s="7">
        <v>46289</v>
      </c>
      <c r="B182" s="8">
        <v>0.16666666666666671</v>
      </c>
      <c r="C182" s="8">
        <v>0.18055555555555561</v>
      </c>
      <c r="D182" s="8">
        <v>0</v>
      </c>
      <c r="E182">
        <v>0.33</v>
      </c>
      <c r="F182">
        <v>76</v>
      </c>
      <c r="G182" t="s">
        <v>965</v>
      </c>
      <c r="H182" s="8">
        <v>0.22569444444444439</v>
      </c>
      <c r="I182" s="8">
        <v>0.22569444444444439</v>
      </c>
      <c r="O182" t="s">
        <v>2957</v>
      </c>
      <c r="P182" t="s">
        <v>480</v>
      </c>
      <c r="Q182" t="s">
        <v>2958</v>
      </c>
      <c r="R182">
        <v>0</v>
      </c>
      <c r="S182">
        <v>0</v>
      </c>
      <c r="T182">
        <v>45.057284000000003</v>
      </c>
      <c r="U182">
        <v>5.6685739999999996</v>
      </c>
      <c r="AD182" t="s">
        <v>2733</v>
      </c>
      <c r="AE182" t="s">
        <v>2734</v>
      </c>
    </row>
    <row r="183" spans="1:31" x14ac:dyDescent="0.3">
      <c r="A183" s="7">
        <v>46289</v>
      </c>
      <c r="B183" s="8">
        <v>0.33333333333333331</v>
      </c>
      <c r="C183" s="8">
        <v>0.40625</v>
      </c>
      <c r="D183" s="8">
        <v>0</v>
      </c>
      <c r="E183">
        <v>1.75</v>
      </c>
      <c r="F183">
        <v>40</v>
      </c>
      <c r="G183" t="s">
        <v>960</v>
      </c>
      <c r="O183" t="s">
        <v>1188</v>
      </c>
      <c r="P183" t="s">
        <v>334</v>
      </c>
      <c r="Q183" t="s">
        <v>2946</v>
      </c>
      <c r="R183">
        <v>0</v>
      </c>
      <c r="S183">
        <v>0</v>
      </c>
      <c r="T183">
        <v>45.229664999999997</v>
      </c>
      <c r="U183">
        <v>5.681597</v>
      </c>
      <c r="AD183" t="s">
        <v>2733</v>
      </c>
      <c r="AE183" t="s">
        <v>2737</v>
      </c>
    </row>
    <row r="184" spans="1:31" x14ac:dyDescent="0.3">
      <c r="A184" s="7">
        <v>46289</v>
      </c>
      <c r="B184" s="8">
        <v>0.29166666666666669</v>
      </c>
      <c r="C184" s="8">
        <v>0.2986111111111111</v>
      </c>
      <c r="D184" s="8">
        <v>0</v>
      </c>
      <c r="E184">
        <v>0.17</v>
      </c>
      <c r="F184">
        <v>74</v>
      </c>
      <c r="G184" t="s">
        <v>892</v>
      </c>
      <c r="O184" t="s">
        <v>2955</v>
      </c>
      <c r="P184" t="s">
        <v>412</v>
      </c>
      <c r="Q184" t="s">
        <v>2956</v>
      </c>
      <c r="R184">
        <v>0</v>
      </c>
      <c r="S184">
        <v>0</v>
      </c>
      <c r="T184">
        <v>45.190578000000002</v>
      </c>
      <c r="U184">
        <v>5.7182940000000002</v>
      </c>
      <c r="AD184" t="s">
        <v>2733</v>
      </c>
      <c r="AE184" t="s">
        <v>2734</v>
      </c>
    </row>
    <row r="185" spans="1:31" x14ac:dyDescent="0.3">
      <c r="A185" s="7">
        <v>46289</v>
      </c>
      <c r="B185" s="8">
        <v>0.16666666666666671</v>
      </c>
      <c r="C185" s="8">
        <v>0.1736111111111111</v>
      </c>
      <c r="D185" s="8">
        <v>0</v>
      </c>
      <c r="E185">
        <v>0.17</v>
      </c>
      <c r="F185">
        <v>29</v>
      </c>
      <c r="G185" t="s">
        <v>859</v>
      </c>
      <c r="O185" t="s">
        <v>2738</v>
      </c>
      <c r="P185" t="s">
        <v>219</v>
      </c>
      <c r="Q185" t="s">
        <v>2739</v>
      </c>
      <c r="R185">
        <v>0</v>
      </c>
      <c r="S185">
        <v>0</v>
      </c>
      <c r="T185">
        <v>45.183280000000003</v>
      </c>
      <c r="U185">
        <v>5.7183830000000002</v>
      </c>
      <c r="AD185" t="s">
        <v>2733</v>
      </c>
      <c r="AE185" t="s">
        <v>2734</v>
      </c>
    </row>
    <row r="186" spans="1:31" x14ac:dyDescent="0.3">
      <c r="A186" s="7">
        <v>46289</v>
      </c>
      <c r="B186" s="8">
        <v>0.25</v>
      </c>
      <c r="C186" s="8">
        <v>0.26041666666666669</v>
      </c>
      <c r="D186" s="8">
        <v>0</v>
      </c>
      <c r="E186">
        <v>0.25</v>
      </c>
      <c r="F186">
        <v>85</v>
      </c>
      <c r="G186" t="s">
        <v>866</v>
      </c>
      <c r="H186" s="8">
        <v>0.13125000000000001</v>
      </c>
      <c r="I186" s="8">
        <v>0.13194444444444439</v>
      </c>
      <c r="L186">
        <v>0.02</v>
      </c>
      <c r="M186">
        <v>0.02</v>
      </c>
      <c r="N186">
        <v>-0.23</v>
      </c>
      <c r="O186" t="s">
        <v>2959</v>
      </c>
      <c r="P186" t="s">
        <v>344</v>
      </c>
      <c r="Q186" t="s">
        <v>2960</v>
      </c>
      <c r="R186">
        <v>0</v>
      </c>
      <c r="S186">
        <v>0</v>
      </c>
      <c r="T186">
        <v>45.204273999999998</v>
      </c>
      <c r="U186">
        <v>5.7592150000000002</v>
      </c>
      <c r="AD186" t="s">
        <v>2733</v>
      </c>
      <c r="AE186" t="s">
        <v>2734</v>
      </c>
    </row>
    <row r="187" spans="1:31" x14ac:dyDescent="0.3">
      <c r="A187" s="7">
        <v>46289</v>
      </c>
      <c r="B187" s="8">
        <v>0.16666666666666671</v>
      </c>
      <c r="C187" s="8">
        <v>0.1736111111111111</v>
      </c>
      <c r="D187" s="8">
        <v>0</v>
      </c>
      <c r="E187">
        <v>0.17</v>
      </c>
      <c r="F187">
        <v>52</v>
      </c>
      <c r="G187" t="s">
        <v>847</v>
      </c>
      <c r="O187" t="s">
        <v>2747</v>
      </c>
      <c r="P187" t="s">
        <v>1437</v>
      </c>
      <c r="Q187" t="s">
        <v>2748</v>
      </c>
      <c r="R187">
        <v>0</v>
      </c>
      <c r="S187">
        <v>0</v>
      </c>
      <c r="T187">
        <v>45.182681000000002</v>
      </c>
      <c r="U187">
        <v>5.7249639999999999</v>
      </c>
      <c r="AD187" t="s">
        <v>2733</v>
      </c>
      <c r="AE187" t="s">
        <v>2734</v>
      </c>
    </row>
    <row r="188" spans="1:31" x14ac:dyDescent="0.3">
      <c r="A188" s="7">
        <v>46289</v>
      </c>
      <c r="B188" s="8">
        <v>0.16666666666666671</v>
      </c>
      <c r="C188" s="8">
        <v>0.18055555555555561</v>
      </c>
      <c r="D188" s="8">
        <v>0</v>
      </c>
      <c r="E188">
        <v>0.33</v>
      </c>
      <c r="F188">
        <v>78</v>
      </c>
      <c r="G188" t="s">
        <v>977</v>
      </c>
      <c r="O188" t="s">
        <v>3676</v>
      </c>
      <c r="P188" t="s">
        <v>674</v>
      </c>
      <c r="Q188" t="s">
        <v>3677</v>
      </c>
      <c r="R188">
        <v>0</v>
      </c>
      <c r="S188">
        <v>0</v>
      </c>
      <c r="T188">
        <v>45.366857000000003</v>
      </c>
      <c r="U188">
        <v>5.5830529999999996</v>
      </c>
      <c r="AD188" t="s">
        <v>2733</v>
      </c>
      <c r="AE188" t="s">
        <v>2734</v>
      </c>
    </row>
    <row r="189" spans="1:31" x14ac:dyDescent="0.3">
      <c r="A189" s="7">
        <v>46289</v>
      </c>
      <c r="B189" s="8">
        <v>0.29166666666666669</v>
      </c>
      <c r="C189" s="8">
        <v>0.2986111111111111</v>
      </c>
      <c r="D189" s="8">
        <v>0</v>
      </c>
      <c r="E189">
        <v>0.17</v>
      </c>
      <c r="F189">
        <v>230</v>
      </c>
      <c r="G189" t="s">
        <v>974</v>
      </c>
      <c r="H189" s="8">
        <v>0.55138888888888893</v>
      </c>
      <c r="I189" s="8">
        <v>0.55138888888888893</v>
      </c>
      <c r="O189" t="s">
        <v>2966</v>
      </c>
      <c r="P189" t="s">
        <v>50</v>
      </c>
      <c r="Q189" t="s">
        <v>50</v>
      </c>
      <c r="R189">
        <v>0</v>
      </c>
      <c r="S189">
        <v>0</v>
      </c>
      <c r="T189">
        <v>45.184576999999997</v>
      </c>
      <c r="U189">
        <v>5.720396</v>
      </c>
      <c r="AD189" t="s">
        <v>2733</v>
      </c>
      <c r="AE189" t="s">
        <v>2734</v>
      </c>
    </row>
    <row r="190" spans="1:31" x14ac:dyDescent="0.3">
      <c r="A190" s="7">
        <v>46289</v>
      </c>
      <c r="B190" s="8">
        <v>0.33333333333333331</v>
      </c>
      <c r="C190" s="8">
        <v>0.39583333333333331</v>
      </c>
      <c r="D190" s="8">
        <v>0</v>
      </c>
      <c r="E190">
        <v>1.5</v>
      </c>
      <c r="F190">
        <v>72</v>
      </c>
      <c r="G190" t="s">
        <v>978</v>
      </c>
      <c r="O190" t="s">
        <v>2431</v>
      </c>
      <c r="P190" t="s">
        <v>424</v>
      </c>
      <c r="Q190" t="s">
        <v>424</v>
      </c>
      <c r="R190">
        <v>0</v>
      </c>
      <c r="S190">
        <v>0</v>
      </c>
      <c r="T190">
        <v>45.582591000000001</v>
      </c>
      <c r="U190">
        <v>5.9297950000000004</v>
      </c>
      <c r="AD190" t="s">
        <v>2733</v>
      </c>
      <c r="AE190" t="s">
        <v>2737</v>
      </c>
    </row>
    <row r="191" spans="1:31" x14ac:dyDescent="0.3">
      <c r="A191" s="7">
        <v>46289</v>
      </c>
      <c r="B191" s="8">
        <v>0.29166666666666669</v>
      </c>
      <c r="C191" s="8">
        <v>0.2986111111111111</v>
      </c>
      <c r="D191" s="8">
        <v>0</v>
      </c>
      <c r="E191">
        <v>0.17</v>
      </c>
      <c r="F191">
        <v>46</v>
      </c>
      <c r="G191" t="s">
        <v>963</v>
      </c>
      <c r="O191" t="s">
        <v>2967</v>
      </c>
      <c r="P191" t="s">
        <v>104</v>
      </c>
      <c r="Q191" t="s">
        <v>2968</v>
      </c>
      <c r="R191">
        <v>0</v>
      </c>
      <c r="S191">
        <v>0</v>
      </c>
      <c r="T191">
        <v>45.178600000000003</v>
      </c>
      <c r="U191">
        <v>5.708291</v>
      </c>
      <c r="AD191" t="s">
        <v>2733</v>
      </c>
      <c r="AE191" t="s">
        <v>2734</v>
      </c>
    </row>
    <row r="192" spans="1:31" x14ac:dyDescent="0.3">
      <c r="A192" s="7">
        <v>46289</v>
      </c>
      <c r="B192" s="8">
        <v>0.29166666666666669</v>
      </c>
      <c r="C192" s="8">
        <v>0.30555555555555558</v>
      </c>
      <c r="D192" s="8">
        <v>0</v>
      </c>
      <c r="E192">
        <v>0.33</v>
      </c>
      <c r="F192">
        <v>65</v>
      </c>
      <c r="G192" t="s">
        <v>870</v>
      </c>
      <c r="H192" s="8">
        <v>0.2097222222222222</v>
      </c>
      <c r="I192" s="8">
        <v>0.2104166666666667</v>
      </c>
      <c r="L192">
        <v>0.02</v>
      </c>
      <c r="M192">
        <v>0.02</v>
      </c>
      <c r="N192">
        <v>-0.32</v>
      </c>
      <c r="O192" t="s">
        <v>904</v>
      </c>
      <c r="P192" t="s">
        <v>799</v>
      </c>
      <c r="Q192" t="s">
        <v>3544</v>
      </c>
      <c r="R192">
        <v>0</v>
      </c>
      <c r="S192">
        <v>0</v>
      </c>
      <c r="T192">
        <v>45.189846000000003</v>
      </c>
      <c r="U192">
        <v>5.728904</v>
      </c>
      <c r="AD192" t="s">
        <v>2733</v>
      </c>
      <c r="AE192" t="s">
        <v>2734</v>
      </c>
    </row>
    <row r="193" spans="1:31" x14ac:dyDescent="0.3">
      <c r="A193" s="7">
        <v>46289</v>
      </c>
      <c r="B193" s="8">
        <v>0.24652777777777779</v>
      </c>
      <c r="C193" s="8">
        <v>0.26041666666666669</v>
      </c>
      <c r="D193" s="8">
        <v>0</v>
      </c>
      <c r="E193">
        <v>0.33</v>
      </c>
      <c r="F193">
        <v>13</v>
      </c>
      <c r="G193" t="s">
        <v>2730</v>
      </c>
      <c r="O193" t="s">
        <v>2977</v>
      </c>
      <c r="P193" t="s">
        <v>298</v>
      </c>
      <c r="Q193" t="s">
        <v>2978</v>
      </c>
      <c r="R193">
        <v>0</v>
      </c>
      <c r="S193">
        <v>0</v>
      </c>
      <c r="T193">
        <v>45.186509000000001</v>
      </c>
      <c r="U193">
        <v>5.7279619999999998</v>
      </c>
      <c r="AD193" t="s">
        <v>2733</v>
      </c>
      <c r="AE193" t="s">
        <v>2734</v>
      </c>
    </row>
    <row r="194" spans="1:31" x14ac:dyDescent="0.3">
      <c r="A194" s="7">
        <v>46289</v>
      </c>
      <c r="B194" s="8">
        <v>0.16666666666666671</v>
      </c>
      <c r="C194" s="8">
        <v>0.1736111111111111</v>
      </c>
      <c r="D194" s="8">
        <v>0</v>
      </c>
      <c r="E194">
        <v>0.17</v>
      </c>
      <c r="F194">
        <v>91</v>
      </c>
      <c r="G194" t="s">
        <v>971</v>
      </c>
      <c r="O194" t="s">
        <v>2765</v>
      </c>
      <c r="P194" t="s">
        <v>662</v>
      </c>
      <c r="Q194" t="s">
        <v>2766</v>
      </c>
      <c r="R194">
        <v>0</v>
      </c>
      <c r="S194">
        <v>0</v>
      </c>
      <c r="T194">
        <v>45.175713999999999</v>
      </c>
      <c r="U194">
        <v>5.753374</v>
      </c>
      <c r="AD194" t="s">
        <v>2733</v>
      </c>
      <c r="AE194" t="s">
        <v>2734</v>
      </c>
    </row>
    <row r="195" spans="1:31" x14ac:dyDescent="0.3">
      <c r="A195" s="7">
        <v>46289</v>
      </c>
      <c r="B195" s="8">
        <v>0.33333333333333331</v>
      </c>
      <c r="C195" s="8">
        <v>0.37847222222222221</v>
      </c>
      <c r="D195" s="8">
        <v>0</v>
      </c>
      <c r="E195">
        <v>1.08</v>
      </c>
      <c r="F195">
        <v>12</v>
      </c>
      <c r="G195" t="s">
        <v>952</v>
      </c>
      <c r="O195" t="s">
        <v>1694</v>
      </c>
      <c r="P195" t="s">
        <v>203</v>
      </c>
      <c r="Q195" t="s">
        <v>3545</v>
      </c>
      <c r="R195">
        <v>0</v>
      </c>
      <c r="S195">
        <v>0</v>
      </c>
      <c r="T195">
        <v>45.187314000000001</v>
      </c>
      <c r="U195">
        <v>5.7119559999999998</v>
      </c>
      <c r="AD195" t="s">
        <v>2733</v>
      </c>
      <c r="AE195" t="s">
        <v>2737</v>
      </c>
    </row>
    <row r="196" spans="1:31" x14ac:dyDescent="0.3">
      <c r="A196" s="7">
        <v>46289</v>
      </c>
      <c r="B196" s="8">
        <v>0.16666666666666671</v>
      </c>
      <c r="C196" s="8">
        <v>0.18055555555555561</v>
      </c>
      <c r="D196" s="8">
        <v>0</v>
      </c>
      <c r="E196">
        <v>0.33</v>
      </c>
      <c r="F196">
        <v>101</v>
      </c>
      <c r="G196" t="s">
        <v>945</v>
      </c>
      <c r="O196" t="s">
        <v>2975</v>
      </c>
      <c r="P196" t="s">
        <v>495</v>
      </c>
      <c r="Q196" t="s">
        <v>2976</v>
      </c>
      <c r="R196">
        <v>0</v>
      </c>
      <c r="S196">
        <v>0</v>
      </c>
      <c r="T196">
        <v>45.184829999999998</v>
      </c>
      <c r="U196">
        <v>5.7190070000000004</v>
      </c>
      <c r="AD196" t="s">
        <v>2733</v>
      </c>
      <c r="AE196" t="s">
        <v>2734</v>
      </c>
    </row>
    <row r="197" spans="1:31" x14ac:dyDescent="0.3">
      <c r="A197" s="7">
        <v>46289</v>
      </c>
      <c r="B197" s="8">
        <v>0.33333333333333331</v>
      </c>
      <c r="C197" s="8">
        <v>0.34722222222222221</v>
      </c>
      <c r="D197" s="8">
        <v>0</v>
      </c>
      <c r="E197">
        <v>0.33</v>
      </c>
      <c r="F197">
        <v>74</v>
      </c>
      <c r="G197" t="s">
        <v>892</v>
      </c>
      <c r="O197" t="s">
        <v>1134</v>
      </c>
      <c r="P197" t="s">
        <v>364</v>
      </c>
      <c r="Q197" t="s">
        <v>2971</v>
      </c>
      <c r="R197">
        <v>0</v>
      </c>
      <c r="S197">
        <v>0</v>
      </c>
      <c r="T197">
        <v>45.187527000000003</v>
      </c>
      <c r="U197">
        <v>5.7106579999999996</v>
      </c>
      <c r="AD197" t="s">
        <v>2733</v>
      </c>
      <c r="AE197" t="s">
        <v>2737</v>
      </c>
    </row>
    <row r="198" spans="1:31" x14ac:dyDescent="0.3">
      <c r="A198" s="7">
        <v>46289</v>
      </c>
      <c r="B198" s="8">
        <v>0.16666666666666671</v>
      </c>
      <c r="C198" s="8">
        <v>0.18055555555555561</v>
      </c>
      <c r="D198" s="8">
        <v>0</v>
      </c>
      <c r="E198">
        <v>0.33</v>
      </c>
      <c r="F198">
        <v>86</v>
      </c>
      <c r="G198" t="s">
        <v>861</v>
      </c>
      <c r="H198" s="8">
        <v>0.25694444444444442</v>
      </c>
      <c r="I198" s="8">
        <v>0.26111111111111113</v>
      </c>
      <c r="L198">
        <v>0.1</v>
      </c>
      <c r="M198">
        <v>0.1</v>
      </c>
      <c r="N198">
        <v>-0.23</v>
      </c>
      <c r="O198" t="s">
        <v>880</v>
      </c>
      <c r="P198" t="s">
        <v>811</v>
      </c>
      <c r="Q198" t="s">
        <v>2979</v>
      </c>
      <c r="R198">
        <v>0</v>
      </c>
      <c r="S198">
        <v>0</v>
      </c>
      <c r="T198">
        <v>45.184420000000003</v>
      </c>
      <c r="U198">
        <v>5.7195400000000003</v>
      </c>
      <c r="AD198" t="s">
        <v>2733</v>
      </c>
      <c r="AE198" t="s">
        <v>2734</v>
      </c>
    </row>
    <row r="199" spans="1:31" x14ac:dyDescent="0.3">
      <c r="A199" s="7">
        <v>46289</v>
      </c>
      <c r="B199" s="8">
        <v>0.29166666666666669</v>
      </c>
      <c r="C199" s="8">
        <v>0.2986111111111111</v>
      </c>
      <c r="D199" s="8">
        <v>0</v>
      </c>
      <c r="E199">
        <v>0.17</v>
      </c>
      <c r="F199">
        <v>1000</v>
      </c>
      <c r="G199" t="s">
        <v>2803</v>
      </c>
      <c r="Q199" t="s">
        <v>1811</v>
      </c>
      <c r="R199">
        <v>0</v>
      </c>
      <c r="S199">
        <v>0</v>
      </c>
      <c r="T199">
        <v>45.203086999999996</v>
      </c>
      <c r="U199">
        <v>5.703754</v>
      </c>
    </row>
    <row r="200" spans="1:31" x14ac:dyDescent="0.3">
      <c r="A200" s="7">
        <v>46289</v>
      </c>
      <c r="B200" s="8">
        <v>0.16666666666666671</v>
      </c>
      <c r="C200" s="8">
        <v>0.1736111111111111</v>
      </c>
      <c r="D200" s="8">
        <v>0</v>
      </c>
      <c r="E200">
        <v>0.17</v>
      </c>
      <c r="F200">
        <v>82</v>
      </c>
      <c r="G200" t="s">
        <v>954</v>
      </c>
      <c r="O200" t="s">
        <v>2973</v>
      </c>
      <c r="P200" t="s">
        <v>569</v>
      </c>
      <c r="Q200" t="s">
        <v>2974</v>
      </c>
      <c r="R200">
        <v>0</v>
      </c>
      <c r="S200">
        <v>0</v>
      </c>
      <c r="T200">
        <v>45.182271</v>
      </c>
      <c r="U200">
        <v>5.7200449999999998</v>
      </c>
      <c r="AD200" t="s">
        <v>2733</v>
      </c>
      <c r="AE200" t="s">
        <v>2734</v>
      </c>
    </row>
    <row r="201" spans="1:31" x14ac:dyDescent="0.3">
      <c r="A201" s="7">
        <v>46289</v>
      </c>
      <c r="B201" s="8">
        <v>0.21875</v>
      </c>
      <c r="C201" s="8">
        <v>0.25347222222222221</v>
      </c>
      <c r="D201" s="8">
        <v>0</v>
      </c>
      <c r="E201">
        <v>0.83</v>
      </c>
      <c r="F201">
        <v>54</v>
      </c>
      <c r="G201" t="s">
        <v>973</v>
      </c>
      <c r="O201" t="s">
        <v>2285</v>
      </c>
      <c r="P201" t="s">
        <v>725</v>
      </c>
      <c r="Q201" t="s">
        <v>725</v>
      </c>
      <c r="R201">
        <v>0</v>
      </c>
      <c r="S201">
        <v>0</v>
      </c>
      <c r="T201">
        <v>45.364230999999997</v>
      </c>
      <c r="U201">
        <v>5.596381</v>
      </c>
      <c r="AD201" t="s">
        <v>2733</v>
      </c>
      <c r="AE201" t="s">
        <v>2737</v>
      </c>
    </row>
    <row r="202" spans="1:31" x14ac:dyDescent="0.3">
      <c r="A202" s="7">
        <v>46289</v>
      </c>
      <c r="B202" s="8">
        <v>0.33333333333333331</v>
      </c>
      <c r="C202" s="8">
        <v>0.375</v>
      </c>
      <c r="D202" s="8">
        <v>0</v>
      </c>
      <c r="E202">
        <v>1</v>
      </c>
      <c r="F202">
        <v>91</v>
      </c>
      <c r="G202" t="s">
        <v>971</v>
      </c>
      <c r="O202" t="s">
        <v>2043</v>
      </c>
      <c r="P202" t="s">
        <v>662</v>
      </c>
      <c r="Q202" t="s">
        <v>662</v>
      </c>
      <c r="R202">
        <v>0</v>
      </c>
      <c r="S202">
        <v>0</v>
      </c>
      <c r="T202">
        <v>45.175713999999999</v>
      </c>
      <c r="U202">
        <v>5.753374</v>
      </c>
      <c r="AD202" t="s">
        <v>2733</v>
      </c>
      <c r="AE202" t="s">
        <v>2737</v>
      </c>
    </row>
    <row r="203" spans="1:31" x14ac:dyDescent="0.3">
      <c r="A203" s="7">
        <v>46289</v>
      </c>
      <c r="B203" s="8">
        <v>0.29166666666666669</v>
      </c>
      <c r="C203" s="8">
        <v>0.3125</v>
      </c>
      <c r="E203">
        <v>0.5</v>
      </c>
      <c r="F203">
        <v>62</v>
      </c>
      <c r="G203" t="s">
        <v>917</v>
      </c>
      <c r="H203" s="8">
        <v>0.28333333333333333</v>
      </c>
      <c r="I203" s="8">
        <v>0.28402777777777782</v>
      </c>
      <c r="J203" s="8">
        <v>0.28402777777777782</v>
      </c>
      <c r="K203" s="8">
        <v>0.28402777777777782</v>
      </c>
      <c r="L203">
        <v>0.02</v>
      </c>
      <c r="M203">
        <v>0.02</v>
      </c>
      <c r="N203">
        <v>-0.48</v>
      </c>
      <c r="O203" t="s">
        <v>3697</v>
      </c>
      <c r="P203" t="s">
        <v>158</v>
      </c>
      <c r="Q203" t="s">
        <v>3698</v>
      </c>
      <c r="R203">
        <v>0</v>
      </c>
      <c r="S203">
        <v>0</v>
      </c>
      <c r="T203">
        <v>45.179771000000002</v>
      </c>
      <c r="U203">
        <v>5.7104290000000004</v>
      </c>
      <c r="AD203" t="s">
        <v>2733</v>
      </c>
      <c r="AE203" t="s">
        <v>2941</v>
      </c>
    </row>
    <row r="204" spans="1:31" x14ac:dyDescent="0.3">
      <c r="A204" s="7">
        <v>46289</v>
      </c>
      <c r="B204" s="8">
        <v>0.39583333333333331</v>
      </c>
      <c r="C204" s="8">
        <v>0.41666666666666669</v>
      </c>
      <c r="E204">
        <v>0.5</v>
      </c>
      <c r="F204">
        <v>62</v>
      </c>
      <c r="G204" t="s">
        <v>917</v>
      </c>
      <c r="H204" s="8">
        <v>0.38819444444444451</v>
      </c>
      <c r="I204" s="8">
        <v>0.40138888888888891</v>
      </c>
      <c r="L204">
        <v>0.32</v>
      </c>
      <c r="M204">
        <v>0.32</v>
      </c>
      <c r="N204">
        <v>-0.18</v>
      </c>
      <c r="O204" t="s">
        <v>3674</v>
      </c>
      <c r="P204" t="s">
        <v>366</v>
      </c>
      <c r="Q204" t="s">
        <v>3559</v>
      </c>
      <c r="R204">
        <v>0</v>
      </c>
      <c r="S204">
        <v>0</v>
      </c>
      <c r="T204">
        <v>45.181280000000001</v>
      </c>
      <c r="U204">
        <v>5.6889940000000001</v>
      </c>
      <c r="AD204" t="s">
        <v>2733</v>
      </c>
      <c r="AE204" t="s">
        <v>2941</v>
      </c>
    </row>
    <row r="205" spans="1:31" x14ac:dyDescent="0.3">
      <c r="A205" s="7">
        <v>46289</v>
      </c>
      <c r="B205" s="8">
        <v>0.33333333333333331</v>
      </c>
      <c r="C205" s="8">
        <v>0.37847222222222221</v>
      </c>
      <c r="D205" s="8">
        <v>0</v>
      </c>
      <c r="E205">
        <v>1.08</v>
      </c>
      <c r="F205">
        <v>49</v>
      </c>
      <c r="G205" t="s">
        <v>944</v>
      </c>
      <c r="O205" t="s">
        <v>1210</v>
      </c>
      <c r="P205" t="s">
        <v>649</v>
      </c>
      <c r="Q205" t="s">
        <v>1212</v>
      </c>
      <c r="R205">
        <v>0</v>
      </c>
      <c r="S205">
        <v>0</v>
      </c>
      <c r="T205">
        <v>45.162528999999999</v>
      </c>
      <c r="U205">
        <v>5.7170300000000003</v>
      </c>
      <c r="AD205" t="s">
        <v>2733</v>
      </c>
      <c r="AE205" t="s">
        <v>2737</v>
      </c>
    </row>
    <row r="206" spans="1:31" x14ac:dyDescent="0.3">
      <c r="A206" s="7">
        <v>46289</v>
      </c>
      <c r="B206" s="8">
        <v>0.16666666666666671</v>
      </c>
      <c r="C206" s="8">
        <v>0.18055555555555561</v>
      </c>
      <c r="D206" s="8">
        <v>0</v>
      </c>
      <c r="E206">
        <v>0.33</v>
      </c>
      <c r="F206">
        <v>76</v>
      </c>
      <c r="G206" t="s">
        <v>965</v>
      </c>
      <c r="H206" s="8">
        <v>0.1763888888888889</v>
      </c>
      <c r="I206" s="8">
        <v>0.17708333333333329</v>
      </c>
      <c r="L206">
        <v>0.02</v>
      </c>
      <c r="M206">
        <v>0.02</v>
      </c>
      <c r="N206">
        <v>-0.32</v>
      </c>
      <c r="O206" t="s">
        <v>2980</v>
      </c>
      <c r="P206" t="s">
        <v>644</v>
      </c>
      <c r="Q206" t="s">
        <v>2981</v>
      </c>
      <c r="R206">
        <v>0</v>
      </c>
      <c r="S206">
        <v>0</v>
      </c>
      <c r="T206">
        <v>45.183132999999998</v>
      </c>
      <c r="U206">
        <v>5.7067009999999998</v>
      </c>
      <c r="AD206" t="s">
        <v>2733</v>
      </c>
      <c r="AE206" t="s">
        <v>2734</v>
      </c>
    </row>
    <row r="207" spans="1:31" x14ac:dyDescent="0.3">
      <c r="A207" s="7">
        <v>46289</v>
      </c>
      <c r="B207" s="8">
        <v>0.375</v>
      </c>
      <c r="C207" s="8">
        <v>0.39583333333333331</v>
      </c>
      <c r="E207">
        <v>0.5</v>
      </c>
      <c r="F207">
        <v>62</v>
      </c>
      <c r="G207" t="s">
        <v>917</v>
      </c>
      <c r="H207" s="8">
        <v>0.33611111111111108</v>
      </c>
      <c r="I207" s="8">
        <v>0.34236111111111112</v>
      </c>
      <c r="L207">
        <v>0.15</v>
      </c>
      <c r="M207">
        <v>0.15</v>
      </c>
      <c r="N207">
        <v>-0.35</v>
      </c>
      <c r="O207" t="s">
        <v>3699</v>
      </c>
      <c r="P207" t="s">
        <v>332</v>
      </c>
      <c r="Q207" t="s">
        <v>3559</v>
      </c>
      <c r="R207">
        <v>0</v>
      </c>
      <c r="S207">
        <v>0</v>
      </c>
      <c r="T207">
        <v>45.182187999999996</v>
      </c>
      <c r="U207">
        <v>5.7211590000000001</v>
      </c>
      <c r="AD207" t="s">
        <v>2733</v>
      </c>
      <c r="AE207" t="s">
        <v>2941</v>
      </c>
    </row>
    <row r="208" spans="1:31" x14ac:dyDescent="0.3">
      <c r="A208" s="7">
        <v>46289</v>
      </c>
      <c r="B208" s="8">
        <v>0.25347222222222221</v>
      </c>
      <c r="C208" s="8">
        <v>0.2673611111111111</v>
      </c>
      <c r="D208" s="8">
        <v>0</v>
      </c>
      <c r="E208">
        <v>0.33</v>
      </c>
      <c r="F208">
        <v>83</v>
      </c>
      <c r="G208" t="s">
        <v>975</v>
      </c>
      <c r="H208" s="8">
        <v>0.31597222222222221</v>
      </c>
      <c r="I208" s="8">
        <v>0.3298611111111111</v>
      </c>
      <c r="L208">
        <v>0.33</v>
      </c>
      <c r="M208">
        <v>0.33</v>
      </c>
      <c r="O208" t="s">
        <v>3700</v>
      </c>
      <c r="P208" t="s">
        <v>602</v>
      </c>
      <c r="Q208" t="s">
        <v>3701</v>
      </c>
      <c r="R208">
        <v>0</v>
      </c>
      <c r="S208">
        <v>0</v>
      </c>
      <c r="T208">
        <v>45.364722</v>
      </c>
      <c r="U208">
        <v>5.6031880000000003</v>
      </c>
      <c r="AD208" t="s">
        <v>2733</v>
      </c>
      <c r="AE208" t="s">
        <v>2734</v>
      </c>
    </row>
    <row r="209" spans="1:31" x14ac:dyDescent="0.3">
      <c r="A209" s="7">
        <v>46289</v>
      </c>
      <c r="B209" s="8">
        <v>0.16666666666666671</v>
      </c>
      <c r="C209" s="8">
        <v>0.18055555555555561</v>
      </c>
      <c r="D209" s="8">
        <v>0</v>
      </c>
      <c r="E209">
        <v>0.33</v>
      </c>
      <c r="F209">
        <v>40</v>
      </c>
      <c r="G209" t="s">
        <v>960</v>
      </c>
      <c r="O209" t="s">
        <v>2990</v>
      </c>
      <c r="P209" t="s">
        <v>464</v>
      </c>
      <c r="Q209" t="s">
        <v>2991</v>
      </c>
      <c r="R209">
        <v>0</v>
      </c>
      <c r="S209">
        <v>0</v>
      </c>
      <c r="T209">
        <v>45.216498000000001</v>
      </c>
      <c r="U209">
        <v>5.6917090000000004</v>
      </c>
      <c r="AD209" t="s">
        <v>2733</v>
      </c>
      <c r="AE209" t="s">
        <v>2734</v>
      </c>
    </row>
    <row r="210" spans="1:31" x14ac:dyDescent="0.3">
      <c r="A210" s="7">
        <v>46289</v>
      </c>
      <c r="B210" s="8">
        <v>0.16666666666666671</v>
      </c>
      <c r="C210" s="8">
        <v>0.18055555555555561</v>
      </c>
      <c r="D210" s="8">
        <v>0</v>
      </c>
      <c r="E210">
        <v>0.33</v>
      </c>
      <c r="F210">
        <v>16</v>
      </c>
      <c r="G210" t="s">
        <v>853</v>
      </c>
      <c r="O210" t="s">
        <v>2982</v>
      </c>
      <c r="P210" t="s">
        <v>575</v>
      </c>
      <c r="Q210" t="s">
        <v>2983</v>
      </c>
      <c r="R210">
        <v>0</v>
      </c>
      <c r="S210">
        <v>0</v>
      </c>
      <c r="T210">
        <v>45.146017000000001</v>
      </c>
      <c r="U210">
        <v>5.7155500000000004</v>
      </c>
      <c r="AD210" t="s">
        <v>2733</v>
      </c>
      <c r="AE210" t="s">
        <v>2734</v>
      </c>
    </row>
    <row r="211" spans="1:31" x14ac:dyDescent="0.3">
      <c r="A211" s="7">
        <v>46289</v>
      </c>
      <c r="B211" s="8">
        <v>0.35416666666666669</v>
      </c>
      <c r="C211" s="8">
        <v>0.375</v>
      </c>
      <c r="E211">
        <v>0.5</v>
      </c>
      <c r="F211">
        <v>62</v>
      </c>
      <c r="G211" t="s">
        <v>917</v>
      </c>
      <c r="H211" s="8">
        <v>0.35416666666666669</v>
      </c>
      <c r="I211" s="8">
        <v>0.36736111111111108</v>
      </c>
      <c r="L211">
        <v>0.32</v>
      </c>
      <c r="M211">
        <v>0.32</v>
      </c>
      <c r="N211">
        <v>-0.18</v>
      </c>
      <c r="O211" t="s">
        <v>3702</v>
      </c>
      <c r="P211" t="s">
        <v>435</v>
      </c>
      <c r="Q211" t="s">
        <v>3703</v>
      </c>
      <c r="R211">
        <v>0</v>
      </c>
      <c r="S211">
        <v>0</v>
      </c>
      <c r="T211">
        <v>45.181677999999998</v>
      </c>
      <c r="U211">
        <v>5.7453979999999998</v>
      </c>
      <c r="AD211" t="s">
        <v>2733</v>
      </c>
      <c r="AE211" t="s">
        <v>2941</v>
      </c>
    </row>
    <row r="212" spans="1:31" x14ac:dyDescent="0.3">
      <c r="A212" s="7">
        <v>46289</v>
      </c>
      <c r="B212" s="8">
        <v>0.55208333333333337</v>
      </c>
      <c r="C212" s="8">
        <v>0.57638888888888884</v>
      </c>
      <c r="D212" s="8">
        <v>0</v>
      </c>
      <c r="E212">
        <v>0.57999999999999996</v>
      </c>
      <c r="F212">
        <v>65</v>
      </c>
      <c r="G212" t="s">
        <v>870</v>
      </c>
      <c r="H212" s="8">
        <v>0.22013888888888891</v>
      </c>
      <c r="I212" s="8">
        <v>0.2270833333333333</v>
      </c>
      <c r="L212">
        <v>0.17</v>
      </c>
      <c r="M212">
        <v>0.17</v>
      </c>
      <c r="N212">
        <v>-0.42</v>
      </c>
      <c r="O212" t="s">
        <v>869</v>
      </c>
      <c r="P212" t="s">
        <v>808</v>
      </c>
      <c r="Q212" t="s">
        <v>2994</v>
      </c>
      <c r="R212">
        <v>0</v>
      </c>
      <c r="S212">
        <v>0</v>
      </c>
      <c r="T212">
        <v>45.192346999999998</v>
      </c>
      <c r="U212">
        <v>5.7316079999999996</v>
      </c>
      <c r="AD212" t="s">
        <v>2733</v>
      </c>
      <c r="AE212" t="s">
        <v>2737</v>
      </c>
    </row>
    <row r="213" spans="1:31" x14ac:dyDescent="0.3">
      <c r="A213" s="7">
        <v>46289</v>
      </c>
      <c r="B213" s="8">
        <v>0.16666666666666671</v>
      </c>
      <c r="C213" s="8">
        <v>0.18055555555555561</v>
      </c>
      <c r="D213" s="8">
        <v>0</v>
      </c>
      <c r="E213">
        <v>0.33</v>
      </c>
      <c r="F213">
        <v>201</v>
      </c>
      <c r="G213" t="s">
        <v>946</v>
      </c>
      <c r="O213" t="s">
        <v>2986</v>
      </c>
      <c r="P213" t="s">
        <v>492</v>
      </c>
      <c r="Q213" t="s">
        <v>2987</v>
      </c>
      <c r="R213">
        <v>0</v>
      </c>
      <c r="S213">
        <v>0</v>
      </c>
      <c r="T213">
        <v>45.185462000000001</v>
      </c>
      <c r="U213">
        <v>5.7269600000000001</v>
      </c>
      <c r="AD213" t="s">
        <v>2733</v>
      </c>
      <c r="AE213" t="s">
        <v>2734</v>
      </c>
    </row>
    <row r="214" spans="1:31" x14ac:dyDescent="0.3">
      <c r="A214" s="7">
        <v>46289</v>
      </c>
      <c r="B214" s="8">
        <v>0.33333333333333331</v>
      </c>
      <c r="C214" s="8">
        <v>0.34722222222222221</v>
      </c>
      <c r="D214" s="8">
        <v>0</v>
      </c>
      <c r="E214">
        <v>0.33</v>
      </c>
      <c r="F214">
        <v>76</v>
      </c>
      <c r="G214" t="s">
        <v>863</v>
      </c>
      <c r="O214" t="s">
        <v>2587</v>
      </c>
      <c r="P214" t="s">
        <v>182</v>
      </c>
      <c r="Q214" t="s">
        <v>182</v>
      </c>
      <c r="R214">
        <v>0</v>
      </c>
      <c r="S214">
        <v>0</v>
      </c>
      <c r="T214">
        <v>45.192013000000003</v>
      </c>
      <c r="U214">
        <v>5.7196360000000004</v>
      </c>
      <c r="AD214" t="s">
        <v>2733</v>
      </c>
      <c r="AE214" t="s">
        <v>2737</v>
      </c>
    </row>
    <row r="215" spans="1:31" x14ac:dyDescent="0.3">
      <c r="A215" s="7">
        <v>46289</v>
      </c>
      <c r="B215" s="8">
        <v>0.60069444444444442</v>
      </c>
      <c r="C215" s="8">
        <v>0.62847222222222221</v>
      </c>
      <c r="D215" s="8">
        <v>0</v>
      </c>
      <c r="E215">
        <v>0.67</v>
      </c>
      <c r="F215">
        <v>65</v>
      </c>
      <c r="G215" t="s">
        <v>870</v>
      </c>
      <c r="H215" s="8">
        <v>0.2479166666666667</v>
      </c>
      <c r="I215" s="8">
        <v>0.32361111111111113</v>
      </c>
      <c r="L215">
        <v>1.82</v>
      </c>
      <c r="M215">
        <v>1.82</v>
      </c>
      <c r="N215">
        <v>1.1499999999999999</v>
      </c>
      <c r="O215" t="s">
        <v>2508</v>
      </c>
      <c r="P215" t="s">
        <v>198</v>
      </c>
      <c r="Q215" t="s">
        <v>2509</v>
      </c>
      <c r="R215">
        <v>0</v>
      </c>
      <c r="S215">
        <v>0</v>
      </c>
      <c r="T215">
        <v>45.188409999999998</v>
      </c>
      <c r="U215">
        <v>5.7258019999999998</v>
      </c>
      <c r="AD215" t="s">
        <v>2733</v>
      </c>
      <c r="AE215" t="s">
        <v>2737</v>
      </c>
    </row>
    <row r="216" spans="1:31" x14ac:dyDescent="0.3">
      <c r="A216" s="7">
        <v>46289</v>
      </c>
      <c r="B216" s="8">
        <v>0.16666666666666671</v>
      </c>
      <c r="C216" s="8">
        <v>0.18055555555555561</v>
      </c>
      <c r="D216" s="8">
        <v>0</v>
      </c>
      <c r="E216">
        <v>0.33</v>
      </c>
      <c r="F216">
        <v>28</v>
      </c>
      <c r="G216" t="s">
        <v>914</v>
      </c>
      <c r="H216" s="8">
        <v>0.2</v>
      </c>
      <c r="I216" s="8">
        <v>0.32708333333333328</v>
      </c>
      <c r="L216">
        <v>3.05</v>
      </c>
      <c r="M216">
        <v>3.05</v>
      </c>
      <c r="N216">
        <v>2.72</v>
      </c>
      <c r="O216" t="s">
        <v>2999</v>
      </c>
      <c r="P216" t="s">
        <v>127</v>
      </c>
      <c r="Q216" t="s">
        <v>3000</v>
      </c>
      <c r="R216">
        <v>0</v>
      </c>
      <c r="S216">
        <v>0</v>
      </c>
      <c r="T216">
        <v>45.190395000000002</v>
      </c>
      <c r="U216">
        <v>5.7254319999999996</v>
      </c>
      <c r="AD216" t="s">
        <v>2733</v>
      </c>
      <c r="AE216" t="s">
        <v>2734</v>
      </c>
    </row>
    <row r="217" spans="1:31" x14ac:dyDescent="0.3">
      <c r="A217" s="7">
        <v>46289</v>
      </c>
      <c r="B217" s="8">
        <v>0.29166666666666669</v>
      </c>
      <c r="C217" s="8">
        <v>0.30208333333333331</v>
      </c>
      <c r="D217" s="8">
        <v>0</v>
      </c>
      <c r="E217">
        <v>0.25</v>
      </c>
      <c r="F217">
        <v>91</v>
      </c>
      <c r="G217" t="s">
        <v>971</v>
      </c>
      <c r="O217" t="s">
        <v>2984</v>
      </c>
      <c r="P217" t="s">
        <v>407</v>
      </c>
      <c r="Q217" t="s">
        <v>2985</v>
      </c>
      <c r="R217">
        <v>0</v>
      </c>
      <c r="S217">
        <v>0</v>
      </c>
      <c r="T217">
        <v>45.163393999999997</v>
      </c>
      <c r="U217">
        <v>5.6850899999999998</v>
      </c>
      <c r="AD217" t="s">
        <v>2733</v>
      </c>
      <c r="AE217" t="s">
        <v>2734</v>
      </c>
    </row>
    <row r="218" spans="1:31" x14ac:dyDescent="0.3">
      <c r="A218" s="7">
        <v>46289</v>
      </c>
      <c r="B218" s="8">
        <v>0.33333333333333331</v>
      </c>
      <c r="C218" s="8">
        <v>0.37847222222222221</v>
      </c>
      <c r="D218" s="8">
        <v>0</v>
      </c>
      <c r="E218">
        <v>1.08</v>
      </c>
      <c r="F218">
        <v>68</v>
      </c>
      <c r="G218" t="s">
        <v>948</v>
      </c>
      <c r="O218" t="s">
        <v>2450</v>
      </c>
      <c r="P218" t="s">
        <v>204</v>
      </c>
      <c r="Q218" t="s">
        <v>3546</v>
      </c>
      <c r="R218">
        <v>0</v>
      </c>
      <c r="S218">
        <v>0</v>
      </c>
      <c r="T218">
        <v>45.190345999999998</v>
      </c>
      <c r="U218">
        <v>5.7332039999999997</v>
      </c>
      <c r="AD218" t="s">
        <v>2733</v>
      </c>
      <c r="AE218" t="s">
        <v>2737</v>
      </c>
    </row>
    <row r="219" spans="1:31" x14ac:dyDescent="0.3">
      <c r="A219" s="7">
        <v>46289</v>
      </c>
      <c r="B219" s="8">
        <v>0.33333333333333331</v>
      </c>
      <c r="C219" s="8">
        <v>0.37847222222222221</v>
      </c>
      <c r="D219" s="8">
        <v>0</v>
      </c>
      <c r="E219">
        <v>1.08</v>
      </c>
      <c r="F219">
        <v>41</v>
      </c>
      <c r="G219" t="s">
        <v>907</v>
      </c>
      <c r="H219" s="8">
        <v>0.43958333333333333</v>
      </c>
      <c r="I219" s="8">
        <v>0.47083333333333333</v>
      </c>
      <c r="L219">
        <v>0.75</v>
      </c>
      <c r="M219">
        <v>0.75</v>
      </c>
      <c r="N219">
        <v>-0.33</v>
      </c>
      <c r="O219" t="s">
        <v>2194</v>
      </c>
      <c r="P219" t="s">
        <v>571</v>
      </c>
      <c r="Q219" t="s">
        <v>571</v>
      </c>
      <c r="R219">
        <v>0</v>
      </c>
      <c r="S219">
        <v>0</v>
      </c>
      <c r="T219">
        <v>45.363264999999998</v>
      </c>
      <c r="U219">
        <v>5.577299</v>
      </c>
      <c r="AD219" t="s">
        <v>2733</v>
      </c>
      <c r="AE219" t="s">
        <v>2737</v>
      </c>
    </row>
    <row r="220" spans="1:31" x14ac:dyDescent="0.3">
      <c r="A220" s="7">
        <v>46289</v>
      </c>
      <c r="B220" s="8">
        <v>0.33333333333333331</v>
      </c>
      <c r="C220" s="8">
        <v>0.34722222222222221</v>
      </c>
      <c r="D220" s="8">
        <v>0</v>
      </c>
      <c r="E220">
        <v>0.33</v>
      </c>
      <c r="F220">
        <v>16</v>
      </c>
      <c r="G220" t="s">
        <v>853</v>
      </c>
      <c r="O220" t="s">
        <v>1843</v>
      </c>
      <c r="P220" t="s">
        <v>133</v>
      </c>
      <c r="Q220" t="s">
        <v>1845</v>
      </c>
      <c r="R220">
        <v>0</v>
      </c>
      <c r="S220">
        <v>0</v>
      </c>
      <c r="T220">
        <v>45.189967000000003</v>
      </c>
      <c r="U220">
        <v>5.7054239999999998</v>
      </c>
      <c r="AD220" t="s">
        <v>2733</v>
      </c>
      <c r="AE220" t="s">
        <v>2737</v>
      </c>
    </row>
    <row r="221" spans="1:31" x14ac:dyDescent="0.3">
      <c r="A221" s="7">
        <v>46289</v>
      </c>
      <c r="B221" s="8">
        <v>0.29166666666666669</v>
      </c>
      <c r="C221" s="8">
        <v>0.2986111111111111</v>
      </c>
      <c r="D221" s="8">
        <v>0</v>
      </c>
      <c r="E221">
        <v>0.17</v>
      </c>
      <c r="F221">
        <v>29</v>
      </c>
      <c r="G221" t="s">
        <v>859</v>
      </c>
      <c r="O221" t="s">
        <v>2988</v>
      </c>
      <c r="P221" t="s">
        <v>220</v>
      </c>
      <c r="Q221" t="s">
        <v>2989</v>
      </c>
      <c r="R221">
        <v>0</v>
      </c>
      <c r="S221">
        <v>0</v>
      </c>
      <c r="T221">
        <v>45.182158999999999</v>
      </c>
      <c r="U221">
        <v>5.715846</v>
      </c>
      <c r="AD221" t="s">
        <v>2733</v>
      </c>
      <c r="AE221" t="s">
        <v>2734</v>
      </c>
    </row>
    <row r="222" spans="1:31" x14ac:dyDescent="0.3">
      <c r="A222" s="7">
        <v>46289</v>
      </c>
      <c r="B222" s="8">
        <v>0.16666666666666671</v>
      </c>
      <c r="C222" s="8">
        <v>0.18055555555555561</v>
      </c>
      <c r="D222" s="8">
        <v>0</v>
      </c>
      <c r="E222">
        <v>0.33</v>
      </c>
      <c r="F222">
        <v>20</v>
      </c>
      <c r="G222" t="s">
        <v>950</v>
      </c>
      <c r="H222" s="8">
        <v>0.35069444444444442</v>
      </c>
      <c r="I222" s="8">
        <v>0.35555555555555562</v>
      </c>
      <c r="J222" s="8">
        <v>0.22291666666666671</v>
      </c>
      <c r="K222" s="8">
        <v>0.22361111111111109</v>
      </c>
      <c r="L222">
        <v>0.1</v>
      </c>
      <c r="M222">
        <v>0.1</v>
      </c>
      <c r="N222">
        <v>-0.23</v>
      </c>
      <c r="O222" t="s">
        <v>2997</v>
      </c>
      <c r="P222" t="s">
        <v>115</v>
      </c>
      <c r="Q222" t="s">
        <v>2998</v>
      </c>
      <c r="R222">
        <v>0</v>
      </c>
      <c r="S222">
        <v>0</v>
      </c>
      <c r="T222">
        <v>45.190648000000003</v>
      </c>
      <c r="U222">
        <v>5.7227129999999997</v>
      </c>
      <c r="AD222" t="s">
        <v>2733</v>
      </c>
      <c r="AE222" t="s">
        <v>2734</v>
      </c>
    </row>
    <row r="223" spans="1:31" x14ac:dyDescent="0.3">
      <c r="A223" s="7">
        <v>46289</v>
      </c>
      <c r="B223" s="8">
        <v>0.29166666666666669</v>
      </c>
      <c r="C223" s="8">
        <v>0.2986111111111111</v>
      </c>
      <c r="D223" s="8">
        <v>0</v>
      </c>
      <c r="E223">
        <v>0.17</v>
      </c>
      <c r="F223">
        <v>29</v>
      </c>
      <c r="G223" t="s">
        <v>859</v>
      </c>
      <c r="O223" t="s">
        <v>2992</v>
      </c>
      <c r="P223" t="s">
        <v>53</v>
      </c>
      <c r="Q223" t="s">
        <v>2993</v>
      </c>
      <c r="R223">
        <v>0</v>
      </c>
      <c r="S223">
        <v>0</v>
      </c>
      <c r="T223">
        <v>45.192563999999997</v>
      </c>
      <c r="U223">
        <v>5.7240770000000003</v>
      </c>
      <c r="AD223" t="s">
        <v>2733</v>
      </c>
      <c r="AE223" t="s">
        <v>2734</v>
      </c>
    </row>
    <row r="224" spans="1:31" x14ac:dyDescent="0.3">
      <c r="A224" s="7">
        <v>46289</v>
      </c>
      <c r="B224" s="8">
        <v>0.16666666666666671</v>
      </c>
      <c r="C224" s="8">
        <v>0.18055555555555561</v>
      </c>
      <c r="D224" s="8">
        <v>0</v>
      </c>
      <c r="E224">
        <v>0.33</v>
      </c>
      <c r="F224">
        <v>100</v>
      </c>
      <c r="G224" t="s">
        <v>967</v>
      </c>
      <c r="H224" s="8">
        <v>0.21111111111111111</v>
      </c>
      <c r="I224" s="8">
        <v>0.21875</v>
      </c>
      <c r="L224">
        <v>0.18</v>
      </c>
      <c r="M224">
        <v>0.18</v>
      </c>
      <c r="N224">
        <v>-0.15</v>
      </c>
      <c r="O224" t="s">
        <v>3004</v>
      </c>
      <c r="P224" t="s">
        <v>368</v>
      </c>
      <c r="Q224" t="s">
        <v>3005</v>
      </c>
      <c r="R224">
        <v>0</v>
      </c>
      <c r="S224">
        <v>0</v>
      </c>
      <c r="T224">
        <v>45.182288999999997</v>
      </c>
      <c r="U224">
        <v>5.7159700000000004</v>
      </c>
      <c r="AD224" t="s">
        <v>2733</v>
      </c>
      <c r="AE224" t="s">
        <v>2734</v>
      </c>
    </row>
    <row r="225" spans="1:31" x14ac:dyDescent="0.3">
      <c r="A225" s="7">
        <v>46289</v>
      </c>
      <c r="B225" s="8">
        <v>0.29166666666666669</v>
      </c>
      <c r="C225" s="8">
        <v>0.2986111111111111</v>
      </c>
      <c r="D225" s="8">
        <v>0</v>
      </c>
      <c r="E225">
        <v>0.17</v>
      </c>
      <c r="F225">
        <v>230</v>
      </c>
      <c r="G225" t="s">
        <v>974</v>
      </c>
      <c r="O225" t="s">
        <v>2995</v>
      </c>
      <c r="P225" t="s">
        <v>145</v>
      </c>
      <c r="Q225" t="s">
        <v>2996</v>
      </c>
      <c r="R225">
        <v>0</v>
      </c>
      <c r="S225">
        <v>0</v>
      </c>
      <c r="T225">
        <v>45.170380000000002</v>
      </c>
      <c r="U225">
        <v>5.7395560000000003</v>
      </c>
      <c r="AD225" t="s">
        <v>2733</v>
      </c>
      <c r="AE225" t="s">
        <v>2734</v>
      </c>
    </row>
    <row r="226" spans="1:31" x14ac:dyDescent="0.3">
      <c r="A226" s="7">
        <v>46289</v>
      </c>
      <c r="B226" s="8">
        <v>0.16666666666666671</v>
      </c>
      <c r="C226" s="8">
        <v>0.18055555555555561</v>
      </c>
      <c r="D226" s="8">
        <v>0</v>
      </c>
      <c r="E226">
        <v>0.33</v>
      </c>
      <c r="F226">
        <v>29</v>
      </c>
      <c r="G226" t="s">
        <v>859</v>
      </c>
      <c r="O226" t="s">
        <v>2749</v>
      </c>
      <c r="P226" t="s">
        <v>360</v>
      </c>
      <c r="Q226" t="s">
        <v>2750</v>
      </c>
      <c r="R226">
        <v>0</v>
      </c>
      <c r="S226">
        <v>0</v>
      </c>
      <c r="T226">
        <v>45.192559000000003</v>
      </c>
      <c r="U226">
        <v>5.7247250000000003</v>
      </c>
      <c r="AD226" t="s">
        <v>2733</v>
      </c>
      <c r="AE226" t="s">
        <v>2734</v>
      </c>
    </row>
    <row r="227" spans="1:31" x14ac:dyDescent="0.3">
      <c r="A227" s="7">
        <v>46289</v>
      </c>
      <c r="B227" s="8">
        <v>0.44097222222222221</v>
      </c>
      <c r="C227" s="8">
        <v>0.44791666666666669</v>
      </c>
      <c r="D227" s="8">
        <v>0</v>
      </c>
      <c r="E227">
        <v>0.17</v>
      </c>
      <c r="F227">
        <v>83</v>
      </c>
      <c r="G227" t="s">
        <v>975</v>
      </c>
      <c r="O227" t="s">
        <v>3704</v>
      </c>
      <c r="P227" t="s">
        <v>619</v>
      </c>
      <c r="Q227" t="s">
        <v>3705</v>
      </c>
      <c r="R227">
        <v>0</v>
      </c>
      <c r="S227">
        <v>0</v>
      </c>
      <c r="T227">
        <v>45.350074999999997</v>
      </c>
      <c r="U227">
        <v>5.5982919999999998</v>
      </c>
      <c r="AD227" t="s">
        <v>2733</v>
      </c>
      <c r="AE227" t="s">
        <v>2734</v>
      </c>
    </row>
    <row r="228" spans="1:31" x14ac:dyDescent="0.3">
      <c r="A228" s="7">
        <v>46289</v>
      </c>
      <c r="B228" s="8">
        <v>0.16666666666666671</v>
      </c>
      <c r="C228" s="8">
        <v>0.18055555555555561</v>
      </c>
      <c r="D228" s="8">
        <v>0</v>
      </c>
      <c r="E228">
        <v>0.33</v>
      </c>
      <c r="F228">
        <v>101</v>
      </c>
      <c r="G228" t="s">
        <v>945</v>
      </c>
      <c r="O228" t="s">
        <v>3011</v>
      </c>
      <c r="P228" t="s">
        <v>694</v>
      </c>
      <c r="Q228" t="s">
        <v>3012</v>
      </c>
      <c r="R228">
        <v>0</v>
      </c>
      <c r="S228">
        <v>0</v>
      </c>
      <c r="T228">
        <v>45.179248000000001</v>
      </c>
      <c r="U228">
        <v>5.7079449999999996</v>
      </c>
      <c r="AD228" t="s">
        <v>2733</v>
      </c>
      <c r="AE228" t="s">
        <v>2734</v>
      </c>
    </row>
    <row r="229" spans="1:31" x14ac:dyDescent="0.3">
      <c r="A229" s="7">
        <v>46289</v>
      </c>
      <c r="B229" s="8">
        <v>0.18055555555555561</v>
      </c>
      <c r="C229" s="8">
        <v>0.19444444444444439</v>
      </c>
      <c r="D229" s="8">
        <v>0</v>
      </c>
      <c r="E229">
        <v>0.33</v>
      </c>
      <c r="F229">
        <v>78</v>
      </c>
      <c r="G229" t="s">
        <v>977</v>
      </c>
      <c r="O229" t="s">
        <v>3622</v>
      </c>
      <c r="P229" t="s">
        <v>750</v>
      </c>
      <c r="Q229" t="s">
        <v>3623</v>
      </c>
      <c r="R229">
        <v>0</v>
      </c>
      <c r="S229">
        <v>0</v>
      </c>
      <c r="T229">
        <v>45.367497999999998</v>
      </c>
      <c r="U229">
        <v>5.58521</v>
      </c>
      <c r="AD229" t="s">
        <v>2733</v>
      </c>
      <c r="AE229" t="s">
        <v>2734</v>
      </c>
    </row>
    <row r="230" spans="1:31" x14ac:dyDescent="0.3">
      <c r="A230" s="7">
        <v>46289</v>
      </c>
      <c r="B230" s="8">
        <v>0.29166666666666669</v>
      </c>
      <c r="C230" s="8">
        <v>0.30208333333333331</v>
      </c>
      <c r="D230" s="8">
        <v>0</v>
      </c>
      <c r="E230">
        <v>0.25</v>
      </c>
      <c r="F230">
        <v>73</v>
      </c>
      <c r="G230" t="s">
        <v>876</v>
      </c>
      <c r="O230" t="s">
        <v>3620</v>
      </c>
      <c r="P230" t="s">
        <v>616</v>
      </c>
      <c r="Q230" t="s">
        <v>3621</v>
      </c>
      <c r="R230">
        <v>0</v>
      </c>
      <c r="S230">
        <v>0</v>
      </c>
      <c r="T230">
        <v>45.211889999999997</v>
      </c>
      <c r="U230">
        <v>5.6499290000000002</v>
      </c>
      <c r="AD230" t="s">
        <v>2733</v>
      </c>
      <c r="AE230" t="s">
        <v>2734</v>
      </c>
    </row>
    <row r="231" spans="1:31" x14ac:dyDescent="0.3">
      <c r="A231" s="7">
        <v>46289</v>
      </c>
      <c r="B231" s="8">
        <v>0.16666666666666671</v>
      </c>
      <c r="C231" s="8">
        <v>0.18055555555555561</v>
      </c>
      <c r="D231" s="8">
        <v>0</v>
      </c>
      <c r="E231">
        <v>0.33</v>
      </c>
      <c r="F231">
        <v>29</v>
      </c>
      <c r="G231" t="s">
        <v>859</v>
      </c>
      <c r="O231" t="s">
        <v>2824</v>
      </c>
      <c r="P231" t="s">
        <v>450</v>
      </c>
      <c r="Q231" t="s">
        <v>2825</v>
      </c>
      <c r="R231">
        <v>0</v>
      </c>
      <c r="S231">
        <v>0</v>
      </c>
      <c r="T231">
        <v>45.187130000000003</v>
      </c>
      <c r="U231">
        <v>5.717994</v>
      </c>
      <c r="AD231" t="s">
        <v>2733</v>
      </c>
      <c r="AE231" t="s">
        <v>2734</v>
      </c>
    </row>
    <row r="232" spans="1:31" x14ac:dyDescent="0.3">
      <c r="A232" s="7">
        <v>46289</v>
      </c>
      <c r="B232" s="8">
        <v>0.29166666666666669</v>
      </c>
      <c r="C232" s="8">
        <v>0.2986111111111111</v>
      </c>
      <c r="D232" s="8">
        <v>0</v>
      </c>
      <c r="E232">
        <v>0.17</v>
      </c>
      <c r="F232">
        <v>16</v>
      </c>
      <c r="G232" t="s">
        <v>853</v>
      </c>
      <c r="O232" t="s">
        <v>3013</v>
      </c>
      <c r="P232" t="s">
        <v>578</v>
      </c>
      <c r="Q232" t="s">
        <v>3014</v>
      </c>
      <c r="R232">
        <v>0</v>
      </c>
      <c r="S232">
        <v>0</v>
      </c>
      <c r="T232">
        <v>45.183777999999997</v>
      </c>
      <c r="U232">
        <v>5.7115169999999997</v>
      </c>
      <c r="AD232" t="s">
        <v>2733</v>
      </c>
      <c r="AE232" t="s">
        <v>2734</v>
      </c>
    </row>
    <row r="233" spans="1:31" x14ac:dyDescent="0.3">
      <c r="A233" s="7">
        <v>46289</v>
      </c>
      <c r="B233" s="8">
        <v>0.33333333333333331</v>
      </c>
      <c r="C233" s="8">
        <v>0.375</v>
      </c>
      <c r="D233" s="8">
        <v>0</v>
      </c>
      <c r="E233">
        <v>1</v>
      </c>
      <c r="F233">
        <v>90</v>
      </c>
      <c r="G233" t="s">
        <v>3547</v>
      </c>
      <c r="O233" t="s">
        <v>1877</v>
      </c>
      <c r="P233" t="s">
        <v>540</v>
      </c>
      <c r="Q233" t="s">
        <v>540</v>
      </c>
      <c r="R233">
        <v>0</v>
      </c>
      <c r="S233">
        <v>0</v>
      </c>
      <c r="T233">
        <v>45.275311000000002</v>
      </c>
      <c r="U233">
        <v>5.6492800000000001</v>
      </c>
      <c r="AD233" t="s">
        <v>2733</v>
      </c>
      <c r="AE233" t="s">
        <v>2737</v>
      </c>
    </row>
    <row r="234" spans="1:31" x14ac:dyDescent="0.3">
      <c r="A234" s="7">
        <v>46289</v>
      </c>
      <c r="B234" s="8">
        <v>0.33333333333333331</v>
      </c>
      <c r="C234" s="8">
        <v>0.4236111111111111</v>
      </c>
      <c r="D234" s="8">
        <v>0</v>
      </c>
      <c r="E234">
        <v>2.17</v>
      </c>
      <c r="F234">
        <v>40</v>
      </c>
      <c r="G234" t="s">
        <v>960</v>
      </c>
      <c r="O234" t="s">
        <v>1082</v>
      </c>
      <c r="P234" t="s">
        <v>768</v>
      </c>
      <c r="Q234" t="s">
        <v>1085</v>
      </c>
      <c r="R234">
        <v>0</v>
      </c>
      <c r="S234">
        <v>0</v>
      </c>
      <c r="T234">
        <v>45.180636</v>
      </c>
      <c r="U234">
        <v>5.7115109999999998</v>
      </c>
      <c r="AD234" t="s">
        <v>2733</v>
      </c>
      <c r="AE234" t="s">
        <v>2737</v>
      </c>
    </row>
    <row r="235" spans="1:31" x14ac:dyDescent="0.3">
      <c r="A235" s="7">
        <v>46289</v>
      </c>
      <c r="B235" s="8">
        <v>0.38541666666666669</v>
      </c>
      <c r="C235" s="8">
        <v>0.39930555555555558</v>
      </c>
      <c r="D235" s="8">
        <v>0</v>
      </c>
      <c r="E235">
        <v>0.33</v>
      </c>
      <c r="F235">
        <v>23</v>
      </c>
      <c r="G235" t="s">
        <v>957</v>
      </c>
      <c r="H235" s="8">
        <v>0.33402777777777781</v>
      </c>
      <c r="I235" s="8">
        <v>0.33680555555555558</v>
      </c>
      <c r="L235">
        <v>7.0000000000000007E-2</v>
      </c>
      <c r="M235">
        <v>7.0000000000000007E-2</v>
      </c>
      <c r="N235">
        <v>-0.27</v>
      </c>
      <c r="O235" t="s">
        <v>3020</v>
      </c>
      <c r="P235" t="s">
        <v>3021</v>
      </c>
      <c r="Q235" t="s">
        <v>3022</v>
      </c>
      <c r="R235">
        <v>0</v>
      </c>
      <c r="S235">
        <v>0</v>
      </c>
      <c r="T235">
        <v>45.198158999999997</v>
      </c>
      <c r="U235">
        <v>5.7376310000000004</v>
      </c>
      <c r="AD235" t="s">
        <v>2733</v>
      </c>
      <c r="AE235" t="s">
        <v>2734</v>
      </c>
    </row>
    <row r="236" spans="1:31" x14ac:dyDescent="0.3">
      <c r="A236" s="7">
        <v>46289</v>
      </c>
      <c r="B236" s="8">
        <v>0.33333333333333331</v>
      </c>
      <c r="C236" s="8">
        <v>0.375</v>
      </c>
      <c r="D236" s="8">
        <v>0</v>
      </c>
      <c r="E236">
        <v>1</v>
      </c>
      <c r="F236">
        <v>123154</v>
      </c>
      <c r="G236" t="s">
        <v>856</v>
      </c>
      <c r="O236" t="s">
        <v>871</v>
      </c>
      <c r="P236" t="s">
        <v>825</v>
      </c>
      <c r="Q236" t="s">
        <v>3008</v>
      </c>
      <c r="R236">
        <v>0</v>
      </c>
      <c r="S236">
        <v>0</v>
      </c>
      <c r="T236">
        <v>45.181339000000001</v>
      </c>
      <c r="U236">
        <v>5.7134910000000003</v>
      </c>
      <c r="AD236" t="s">
        <v>2733</v>
      </c>
      <c r="AE236" t="s">
        <v>2737</v>
      </c>
    </row>
    <row r="237" spans="1:31" x14ac:dyDescent="0.3">
      <c r="A237" s="7">
        <v>46289</v>
      </c>
      <c r="B237" s="8">
        <v>0.16666666666666671</v>
      </c>
      <c r="C237" s="8">
        <v>0.18055555555555561</v>
      </c>
      <c r="D237" s="8">
        <v>0</v>
      </c>
      <c r="E237">
        <v>0.33</v>
      </c>
      <c r="F237">
        <v>85</v>
      </c>
      <c r="G237" t="s">
        <v>866</v>
      </c>
      <c r="H237" s="8">
        <v>0.1340277777777778</v>
      </c>
      <c r="I237" s="8">
        <v>0.1444444444444444</v>
      </c>
      <c r="L237">
        <v>0.25</v>
      </c>
      <c r="M237">
        <v>0.25</v>
      </c>
      <c r="N237">
        <v>-0.08</v>
      </c>
      <c r="O237" t="s">
        <v>3027</v>
      </c>
      <c r="P237" t="s">
        <v>451</v>
      </c>
      <c r="Q237" t="s">
        <v>3028</v>
      </c>
      <c r="R237">
        <v>0</v>
      </c>
      <c r="S237">
        <v>0</v>
      </c>
      <c r="T237">
        <v>45.207687999999997</v>
      </c>
      <c r="U237">
        <v>5.763395</v>
      </c>
      <c r="AD237" t="s">
        <v>2733</v>
      </c>
      <c r="AE237" t="s">
        <v>2734</v>
      </c>
    </row>
    <row r="238" spans="1:31" x14ac:dyDescent="0.3">
      <c r="A238" s="7">
        <v>46289</v>
      </c>
      <c r="B238" s="8">
        <v>0.16666666666666671</v>
      </c>
      <c r="C238" s="8">
        <v>0.1736111111111111</v>
      </c>
      <c r="D238" s="8">
        <v>0</v>
      </c>
      <c r="E238">
        <v>0.17</v>
      </c>
      <c r="F238">
        <v>210</v>
      </c>
      <c r="G238" t="s">
        <v>905</v>
      </c>
      <c r="O238" t="s">
        <v>2831</v>
      </c>
      <c r="P238" t="s">
        <v>63</v>
      </c>
      <c r="Q238" t="s">
        <v>2832</v>
      </c>
      <c r="R238">
        <v>0</v>
      </c>
      <c r="S238">
        <v>0</v>
      </c>
      <c r="T238">
        <v>45.185625999999999</v>
      </c>
      <c r="U238">
        <v>5.7211239999999997</v>
      </c>
      <c r="AD238" t="s">
        <v>2733</v>
      </c>
      <c r="AE238" t="s">
        <v>2734</v>
      </c>
    </row>
    <row r="239" spans="1:31" x14ac:dyDescent="0.3">
      <c r="A239" s="7">
        <v>46289</v>
      </c>
      <c r="B239" s="8">
        <v>0.16666666666666671</v>
      </c>
      <c r="C239" s="8">
        <v>0.18055555555555561</v>
      </c>
      <c r="D239" s="8">
        <v>0</v>
      </c>
      <c r="E239">
        <v>0.33</v>
      </c>
      <c r="F239">
        <v>48</v>
      </c>
      <c r="G239" t="s">
        <v>951</v>
      </c>
      <c r="O239" t="s">
        <v>3475</v>
      </c>
      <c r="P239" t="s">
        <v>668</v>
      </c>
      <c r="Q239" t="s">
        <v>3476</v>
      </c>
      <c r="R239">
        <v>0</v>
      </c>
      <c r="S239">
        <v>0</v>
      </c>
      <c r="T239">
        <v>45.164425000000001</v>
      </c>
      <c r="U239">
        <v>5.6912079999999996</v>
      </c>
      <c r="AD239" t="s">
        <v>2733</v>
      </c>
      <c r="AE239" t="s">
        <v>2734</v>
      </c>
    </row>
    <row r="240" spans="1:31" x14ac:dyDescent="0.3">
      <c r="A240" s="7">
        <v>46289</v>
      </c>
      <c r="B240" s="8">
        <v>0.23958333333333329</v>
      </c>
      <c r="C240" s="8">
        <v>0.25</v>
      </c>
      <c r="D240" s="8">
        <v>0</v>
      </c>
      <c r="E240">
        <v>0.25</v>
      </c>
      <c r="F240">
        <v>56</v>
      </c>
      <c r="G240" t="s">
        <v>966</v>
      </c>
      <c r="H240" s="8">
        <v>0.17083333333333331</v>
      </c>
      <c r="I240" s="8">
        <v>0.17986111111111111</v>
      </c>
      <c r="L240">
        <v>0.22</v>
      </c>
      <c r="M240">
        <v>0.22</v>
      </c>
      <c r="N240">
        <v>-0.03</v>
      </c>
      <c r="O240" t="s">
        <v>1126</v>
      </c>
      <c r="P240" t="s">
        <v>82</v>
      </c>
      <c r="Q240" t="s">
        <v>82</v>
      </c>
      <c r="R240">
        <v>0</v>
      </c>
      <c r="S240">
        <v>0</v>
      </c>
      <c r="T240">
        <v>45.365777999999999</v>
      </c>
      <c r="U240">
        <v>5.5901800000000001</v>
      </c>
      <c r="AD240" t="s">
        <v>2733</v>
      </c>
      <c r="AE240" t="s">
        <v>2737</v>
      </c>
    </row>
    <row r="241" spans="1:31" x14ac:dyDescent="0.3">
      <c r="A241" s="7">
        <v>46289</v>
      </c>
      <c r="B241" s="8">
        <v>0.33333333333333331</v>
      </c>
      <c r="C241" s="8">
        <v>0.34722222222222221</v>
      </c>
      <c r="D241" s="8">
        <v>0</v>
      </c>
      <c r="E241">
        <v>0.33</v>
      </c>
      <c r="F241">
        <v>82</v>
      </c>
      <c r="G241" t="s">
        <v>954</v>
      </c>
      <c r="O241" t="s">
        <v>2206</v>
      </c>
      <c r="P241" t="s">
        <v>691</v>
      </c>
      <c r="Q241" t="s">
        <v>3010</v>
      </c>
      <c r="R241">
        <v>0</v>
      </c>
      <c r="S241">
        <v>0</v>
      </c>
      <c r="T241">
        <v>45.205657000000002</v>
      </c>
      <c r="U241">
        <v>5.7738750000000003</v>
      </c>
      <c r="AD241" t="s">
        <v>2733</v>
      </c>
      <c r="AE241" t="s">
        <v>2737</v>
      </c>
    </row>
    <row r="242" spans="1:31" x14ac:dyDescent="0.3">
      <c r="A242" s="7">
        <v>46289</v>
      </c>
      <c r="B242" s="8">
        <v>0.55555555555555558</v>
      </c>
      <c r="C242" s="8">
        <v>0.57638888888888884</v>
      </c>
      <c r="D242" s="8">
        <v>0</v>
      </c>
      <c r="E242">
        <v>0.5</v>
      </c>
      <c r="F242">
        <v>56</v>
      </c>
      <c r="G242" t="s">
        <v>966</v>
      </c>
      <c r="O242" t="s">
        <v>2642</v>
      </c>
      <c r="P242" t="s">
        <v>641</v>
      </c>
      <c r="Q242" t="s">
        <v>641</v>
      </c>
      <c r="R242">
        <v>0</v>
      </c>
      <c r="S242">
        <v>0</v>
      </c>
      <c r="T242">
        <v>45.328066</v>
      </c>
      <c r="U242">
        <v>5.566249</v>
      </c>
      <c r="AD242" t="s">
        <v>2733</v>
      </c>
      <c r="AE242" t="s">
        <v>2737</v>
      </c>
    </row>
    <row r="243" spans="1:31" x14ac:dyDescent="0.3">
      <c r="A243" s="7">
        <v>46289</v>
      </c>
      <c r="B243" s="8">
        <v>0.16666666666666671</v>
      </c>
      <c r="C243" s="8">
        <v>0.18055555555555561</v>
      </c>
      <c r="D243" s="8">
        <v>0</v>
      </c>
      <c r="E243">
        <v>0.33</v>
      </c>
      <c r="F243">
        <v>100</v>
      </c>
      <c r="G243" t="s">
        <v>967</v>
      </c>
      <c r="H243" s="8">
        <v>0.1902777777777778</v>
      </c>
      <c r="I243" s="8">
        <v>0.2013888888888889</v>
      </c>
      <c r="L243">
        <v>0.27</v>
      </c>
      <c r="M243">
        <v>0.27</v>
      </c>
      <c r="N243">
        <v>-7.0000000000000007E-2</v>
      </c>
      <c r="O243" t="s">
        <v>3029</v>
      </c>
      <c r="P243" t="s">
        <v>623</v>
      </c>
      <c r="Q243" t="s">
        <v>3030</v>
      </c>
      <c r="R243">
        <v>0</v>
      </c>
      <c r="S243">
        <v>0</v>
      </c>
      <c r="T243">
        <v>45.210430000000002</v>
      </c>
      <c r="U243">
        <v>5.6671319999999996</v>
      </c>
      <c r="AD243" t="s">
        <v>2733</v>
      </c>
      <c r="AE243" t="s">
        <v>2734</v>
      </c>
    </row>
    <row r="244" spans="1:31" x14ac:dyDescent="0.3">
      <c r="A244" s="7">
        <v>46289</v>
      </c>
      <c r="B244" s="8">
        <v>0.16666666666666671</v>
      </c>
      <c r="C244" s="8">
        <v>0.18055555555555561</v>
      </c>
      <c r="D244" s="8">
        <v>0</v>
      </c>
      <c r="E244">
        <v>0.33</v>
      </c>
      <c r="F244">
        <v>28</v>
      </c>
      <c r="G244" t="s">
        <v>914</v>
      </c>
      <c r="H244" s="8">
        <v>0.2326388888888889</v>
      </c>
      <c r="I244" s="8">
        <v>0.54236111111111107</v>
      </c>
      <c r="L244">
        <v>7.43</v>
      </c>
      <c r="M244">
        <v>7.43</v>
      </c>
      <c r="N244">
        <v>7.1</v>
      </c>
      <c r="O244" t="s">
        <v>3442</v>
      </c>
      <c r="P244" t="s">
        <v>375</v>
      </c>
      <c r="Q244" t="s">
        <v>3443</v>
      </c>
      <c r="R244">
        <v>0</v>
      </c>
      <c r="S244">
        <v>0</v>
      </c>
      <c r="T244">
        <v>45.164785000000002</v>
      </c>
      <c r="U244">
        <v>5.725244</v>
      </c>
      <c r="AD244" t="s">
        <v>2733</v>
      </c>
      <c r="AE244" t="s">
        <v>2734</v>
      </c>
    </row>
    <row r="245" spans="1:31" x14ac:dyDescent="0.3">
      <c r="A245" s="7">
        <v>46289</v>
      </c>
      <c r="B245" s="8">
        <v>0.29166666666666669</v>
      </c>
      <c r="C245" s="8">
        <v>0.2986111111111111</v>
      </c>
      <c r="D245" s="8">
        <v>0</v>
      </c>
      <c r="E245">
        <v>0.17</v>
      </c>
      <c r="F245">
        <v>16</v>
      </c>
      <c r="G245" t="s">
        <v>853</v>
      </c>
      <c r="O245" t="s">
        <v>3025</v>
      </c>
      <c r="P245" t="s">
        <v>94</v>
      </c>
      <c r="Q245" t="s">
        <v>3026</v>
      </c>
      <c r="R245">
        <v>0</v>
      </c>
      <c r="S245">
        <v>0</v>
      </c>
      <c r="T245">
        <v>45.190103999999998</v>
      </c>
      <c r="U245">
        <v>5.7049050000000001</v>
      </c>
      <c r="AD245" t="s">
        <v>2733</v>
      </c>
      <c r="AE245" t="s">
        <v>2734</v>
      </c>
    </row>
    <row r="246" spans="1:31" x14ac:dyDescent="0.3">
      <c r="A246" s="7">
        <v>46289</v>
      </c>
      <c r="B246" s="8">
        <v>0.33333333333333331</v>
      </c>
      <c r="C246" s="8">
        <v>0.35416666666666669</v>
      </c>
      <c r="D246" s="8">
        <v>0</v>
      </c>
      <c r="E246">
        <v>0.5</v>
      </c>
      <c r="F246">
        <v>61</v>
      </c>
      <c r="G246" t="s">
        <v>886</v>
      </c>
      <c r="H246" s="8">
        <v>0.52152777777777781</v>
      </c>
      <c r="I246" s="8">
        <v>0.53541666666666665</v>
      </c>
      <c r="L246">
        <v>0.33</v>
      </c>
      <c r="M246">
        <v>0.33</v>
      </c>
      <c r="N246">
        <v>-0.17</v>
      </c>
      <c r="O246" t="s">
        <v>1537</v>
      </c>
      <c r="P246" t="s">
        <v>435</v>
      </c>
      <c r="Q246" t="s">
        <v>435</v>
      </c>
      <c r="R246">
        <v>0</v>
      </c>
      <c r="S246">
        <v>0</v>
      </c>
      <c r="T246">
        <v>45.181677999999998</v>
      </c>
      <c r="U246">
        <v>5.7453979999999998</v>
      </c>
      <c r="AD246" t="s">
        <v>2733</v>
      </c>
      <c r="AE246" t="s">
        <v>2737</v>
      </c>
    </row>
    <row r="247" spans="1:31" x14ac:dyDescent="0.3">
      <c r="A247" s="7">
        <v>46289</v>
      </c>
      <c r="B247" s="8">
        <v>0.25</v>
      </c>
      <c r="C247" s="8">
        <v>0.2638888888888889</v>
      </c>
      <c r="D247" s="8">
        <v>0</v>
      </c>
      <c r="E247">
        <v>0.33</v>
      </c>
      <c r="F247">
        <v>73</v>
      </c>
      <c r="G247" t="s">
        <v>876</v>
      </c>
      <c r="O247" t="s">
        <v>3330</v>
      </c>
      <c r="P247" t="s">
        <v>788</v>
      </c>
      <c r="Q247" t="s">
        <v>3331</v>
      </c>
      <c r="R247">
        <v>0</v>
      </c>
      <c r="S247">
        <v>0</v>
      </c>
      <c r="T247">
        <v>45.212082000000002</v>
      </c>
      <c r="U247">
        <v>5.7464320000000004</v>
      </c>
      <c r="AD247" t="s">
        <v>2733</v>
      </c>
      <c r="AE247" t="s">
        <v>2734</v>
      </c>
    </row>
    <row r="248" spans="1:31" x14ac:dyDescent="0.3">
      <c r="A248" s="7">
        <v>46289</v>
      </c>
      <c r="B248" s="8">
        <v>0.21180555555555561</v>
      </c>
      <c r="C248" s="8">
        <v>0.22569444444444439</v>
      </c>
      <c r="D248" s="8">
        <v>0</v>
      </c>
      <c r="E248">
        <v>0.33</v>
      </c>
      <c r="F248">
        <v>14</v>
      </c>
      <c r="G248" t="s">
        <v>959</v>
      </c>
      <c r="O248" t="s">
        <v>3017</v>
      </c>
      <c r="P248" t="s">
        <v>588</v>
      </c>
      <c r="Q248" t="s">
        <v>3018</v>
      </c>
      <c r="R248">
        <v>0</v>
      </c>
      <c r="S248">
        <v>0</v>
      </c>
      <c r="T248">
        <v>45.207380000000001</v>
      </c>
      <c r="U248">
        <v>5.7814410000000001</v>
      </c>
      <c r="AD248" t="s">
        <v>2733</v>
      </c>
      <c r="AE248" t="s">
        <v>2734</v>
      </c>
    </row>
    <row r="249" spans="1:31" x14ac:dyDescent="0.3">
      <c r="A249" s="7">
        <v>46289</v>
      </c>
      <c r="B249" s="8">
        <v>0.33333333333333331</v>
      </c>
      <c r="C249" s="8">
        <v>0.3611111111111111</v>
      </c>
      <c r="D249" s="8">
        <v>0</v>
      </c>
      <c r="E249">
        <v>0.67</v>
      </c>
      <c r="F249">
        <v>41</v>
      </c>
      <c r="G249" t="s">
        <v>907</v>
      </c>
      <c r="H249" s="8">
        <v>0.50972222222222219</v>
      </c>
      <c r="I249" s="8">
        <v>0.5180555555555556</v>
      </c>
      <c r="L249">
        <v>0.2</v>
      </c>
      <c r="M249">
        <v>0.2</v>
      </c>
      <c r="N249">
        <v>-0.47</v>
      </c>
      <c r="O249" t="s">
        <v>1280</v>
      </c>
      <c r="P249" t="s">
        <v>731</v>
      </c>
      <c r="Q249" t="s">
        <v>731</v>
      </c>
      <c r="R249">
        <v>0</v>
      </c>
      <c r="S249">
        <v>0</v>
      </c>
      <c r="T249">
        <v>45.370404999999998</v>
      </c>
      <c r="U249">
        <v>5.583806</v>
      </c>
      <c r="AD249" t="s">
        <v>2733</v>
      </c>
      <c r="AE249" t="s">
        <v>2737</v>
      </c>
    </row>
    <row r="250" spans="1:31" x14ac:dyDescent="0.3">
      <c r="A250" s="7">
        <v>46289</v>
      </c>
      <c r="B250" s="8">
        <v>0.33333333333333331</v>
      </c>
      <c r="C250" s="8">
        <v>0.34722222222222221</v>
      </c>
      <c r="D250" s="8">
        <v>0</v>
      </c>
      <c r="E250">
        <v>0.33</v>
      </c>
      <c r="F250">
        <v>44</v>
      </c>
      <c r="G250" t="s">
        <v>865</v>
      </c>
      <c r="O250" t="s">
        <v>2080</v>
      </c>
      <c r="P250" t="s">
        <v>69</v>
      </c>
      <c r="Q250" t="s">
        <v>3019</v>
      </c>
      <c r="R250">
        <v>0</v>
      </c>
      <c r="S250">
        <v>0</v>
      </c>
      <c r="T250">
        <v>45.181744999999999</v>
      </c>
      <c r="U250">
        <v>5.7172830000000001</v>
      </c>
      <c r="AD250" t="s">
        <v>2733</v>
      </c>
      <c r="AE250" t="s">
        <v>2737</v>
      </c>
    </row>
    <row r="251" spans="1:31" x14ac:dyDescent="0.3">
      <c r="A251" s="7">
        <v>46289</v>
      </c>
      <c r="B251" s="8">
        <v>0.33333333333333331</v>
      </c>
      <c r="C251" s="8">
        <v>0.36458333333333331</v>
      </c>
      <c r="D251" s="8">
        <v>0</v>
      </c>
      <c r="E251">
        <v>0.75</v>
      </c>
      <c r="F251">
        <v>43</v>
      </c>
      <c r="G251" t="s">
        <v>849</v>
      </c>
      <c r="O251" t="s">
        <v>2104</v>
      </c>
      <c r="P251" t="s">
        <v>201</v>
      </c>
      <c r="Q251" t="s">
        <v>201</v>
      </c>
      <c r="R251">
        <v>0</v>
      </c>
      <c r="S251">
        <v>0</v>
      </c>
      <c r="T251">
        <v>45.328172000000002</v>
      </c>
      <c r="U251">
        <v>5.5678989999999997</v>
      </c>
      <c r="AD251" t="s">
        <v>2733</v>
      </c>
      <c r="AE251" t="s">
        <v>2737</v>
      </c>
    </row>
    <row r="252" spans="1:31" x14ac:dyDescent="0.3">
      <c r="A252" s="7">
        <v>46289</v>
      </c>
      <c r="B252" s="8">
        <v>0.16319444444444439</v>
      </c>
      <c r="C252" s="8">
        <v>0.17708333333333329</v>
      </c>
      <c r="D252" s="8">
        <v>0</v>
      </c>
      <c r="E252">
        <v>0.33</v>
      </c>
      <c r="F252">
        <v>56</v>
      </c>
      <c r="G252" t="s">
        <v>966</v>
      </c>
      <c r="H252" s="8">
        <v>0.39166666666666672</v>
      </c>
      <c r="I252" s="8">
        <v>0.39791666666666659</v>
      </c>
      <c r="L252">
        <v>0.15</v>
      </c>
      <c r="M252">
        <v>0.15</v>
      </c>
      <c r="N252">
        <v>-0.18</v>
      </c>
      <c r="O252" t="s">
        <v>3706</v>
      </c>
      <c r="P252" t="s">
        <v>138</v>
      </c>
      <c r="Q252" t="s">
        <v>3707</v>
      </c>
      <c r="R252">
        <v>0</v>
      </c>
      <c r="S252">
        <v>0</v>
      </c>
      <c r="T252">
        <v>45.365924</v>
      </c>
      <c r="U252">
        <v>5.5930960000000001</v>
      </c>
      <c r="AD252" t="s">
        <v>2733</v>
      </c>
      <c r="AE252" t="s">
        <v>2734</v>
      </c>
    </row>
    <row r="253" spans="1:31" x14ac:dyDescent="0.3">
      <c r="A253" s="7">
        <v>46289</v>
      </c>
      <c r="B253" s="8">
        <v>0.2326388888888889</v>
      </c>
      <c r="C253" s="8">
        <v>0.29166666666666669</v>
      </c>
      <c r="D253" s="8">
        <v>0</v>
      </c>
      <c r="E253">
        <v>1.42</v>
      </c>
      <c r="F253">
        <v>65</v>
      </c>
      <c r="G253" t="s">
        <v>870</v>
      </c>
      <c r="H253" s="8">
        <v>0.33194444444444438</v>
      </c>
      <c r="I253" s="8">
        <v>0.37986111111111109</v>
      </c>
      <c r="L253">
        <v>1.1499999999999999</v>
      </c>
      <c r="M253">
        <v>1.1499999999999999</v>
      </c>
      <c r="N253">
        <v>-0.27</v>
      </c>
      <c r="O253" t="s">
        <v>2359</v>
      </c>
      <c r="P253" t="s">
        <v>601</v>
      </c>
      <c r="Q253" t="s">
        <v>599</v>
      </c>
      <c r="R253">
        <v>0</v>
      </c>
      <c r="S253">
        <v>0</v>
      </c>
      <c r="T253">
        <v>45.188118000000003</v>
      </c>
      <c r="U253">
        <v>5.7287299999999997</v>
      </c>
      <c r="AD253" t="s">
        <v>2733</v>
      </c>
      <c r="AE253" t="s">
        <v>2737</v>
      </c>
    </row>
    <row r="254" spans="1:31" x14ac:dyDescent="0.3">
      <c r="A254" s="7">
        <v>46289</v>
      </c>
      <c r="B254" s="8">
        <v>0.33333333333333331</v>
      </c>
      <c r="C254" s="8">
        <v>0.375</v>
      </c>
      <c r="D254" s="8">
        <v>0</v>
      </c>
      <c r="E254">
        <v>1</v>
      </c>
      <c r="F254">
        <v>14</v>
      </c>
      <c r="G254" t="s">
        <v>959</v>
      </c>
      <c r="O254" t="s">
        <v>1873</v>
      </c>
      <c r="P254" t="s">
        <v>715</v>
      </c>
      <c r="Q254" t="s">
        <v>715</v>
      </c>
      <c r="R254">
        <v>0</v>
      </c>
      <c r="S254">
        <v>0</v>
      </c>
      <c r="T254">
        <v>45.212637000000001</v>
      </c>
      <c r="U254">
        <v>5.7951940000000004</v>
      </c>
      <c r="AD254" t="s">
        <v>2733</v>
      </c>
      <c r="AE254" t="s">
        <v>2737</v>
      </c>
    </row>
    <row r="255" spans="1:31" x14ac:dyDescent="0.3">
      <c r="A255" s="7">
        <v>46289</v>
      </c>
      <c r="B255" s="8">
        <v>0.3923611111111111</v>
      </c>
      <c r="C255" s="8">
        <v>0.43402777777777779</v>
      </c>
      <c r="D255" s="8">
        <v>0</v>
      </c>
      <c r="E255">
        <v>1</v>
      </c>
      <c r="F255">
        <v>39</v>
      </c>
      <c r="G255" t="s">
        <v>961</v>
      </c>
      <c r="H255" s="8">
        <v>0.38680555555555562</v>
      </c>
      <c r="I255" s="8">
        <v>0.42708333333333331</v>
      </c>
      <c r="L255">
        <v>0.97</v>
      </c>
      <c r="M255">
        <v>1</v>
      </c>
      <c r="N255">
        <v>-0.03</v>
      </c>
      <c r="O255" t="s">
        <v>1202</v>
      </c>
      <c r="P255" t="s">
        <v>514</v>
      </c>
      <c r="Q255" t="s">
        <v>514</v>
      </c>
      <c r="R255">
        <v>1</v>
      </c>
      <c r="S255">
        <v>0</v>
      </c>
      <c r="T255">
        <v>45.166386000000003</v>
      </c>
      <c r="U255">
        <v>5.7264660000000003</v>
      </c>
      <c r="AD255" t="s">
        <v>2733</v>
      </c>
      <c r="AE255" t="s">
        <v>2737</v>
      </c>
    </row>
    <row r="256" spans="1:31" x14ac:dyDescent="0.3">
      <c r="A256" s="7">
        <v>46289</v>
      </c>
      <c r="B256" s="8">
        <v>0.29166666666666669</v>
      </c>
      <c r="C256" s="8">
        <v>0.2986111111111111</v>
      </c>
      <c r="D256" s="8">
        <v>0</v>
      </c>
      <c r="E256">
        <v>0.17</v>
      </c>
      <c r="F256">
        <v>91</v>
      </c>
      <c r="G256" t="s">
        <v>971</v>
      </c>
      <c r="O256" t="s">
        <v>2793</v>
      </c>
      <c r="P256" t="s">
        <v>103</v>
      </c>
      <c r="Q256" t="s">
        <v>2794</v>
      </c>
      <c r="R256">
        <v>0</v>
      </c>
      <c r="S256">
        <v>0</v>
      </c>
      <c r="T256">
        <v>45.189616999999998</v>
      </c>
      <c r="U256">
        <v>5.7280059999999997</v>
      </c>
      <c r="AD256" t="s">
        <v>2733</v>
      </c>
      <c r="AE256" t="s">
        <v>2734</v>
      </c>
    </row>
    <row r="257" spans="1:31" x14ac:dyDescent="0.3">
      <c r="A257" s="7">
        <v>46289</v>
      </c>
      <c r="B257" s="8">
        <v>0.26041666666666669</v>
      </c>
      <c r="C257" s="8">
        <v>0.27430555555555558</v>
      </c>
      <c r="D257" s="8">
        <v>0</v>
      </c>
      <c r="E257">
        <v>0.33</v>
      </c>
      <c r="F257">
        <v>13</v>
      </c>
      <c r="G257" t="s">
        <v>2730</v>
      </c>
      <c r="O257" t="s">
        <v>3035</v>
      </c>
      <c r="P257" t="s">
        <v>683</v>
      </c>
      <c r="Q257" t="s">
        <v>3036</v>
      </c>
      <c r="R257">
        <v>0</v>
      </c>
      <c r="S257">
        <v>0</v>
      </c>
      <c r="T257">
        <v>45.196936999999998</v>
      </c>
      <c r="U257">
        <v>5.6979059999999997</v>
      </c>
      <c r="AD257" t="s">
        <v>2733</v>
      </c>
      <c r="AE257" t="s">
        <v>2734</v>
      </c>
    </row>
    <row r="258" spans="1:31" x14ac:dyDescent="0.3">
      <c r="A258" s="7">
        <v>46289</v>
      </c>
      <c r="B258" s="8">
        <v>0.22916666666666671</v>
      </c>
      <c r="C258" s="8">
        <v>0.26041666666666669</v>
      </c>
      <c r="D258" s="8">
        <v>0</v>
      </c>
      <c r="E258">
        <v>0.75</v>
      </c>
      <c r="F258">
        <v>22</v>
      </c>
      <c r="G258" t="s">
        <v>979</v>
      </c>
      <c r="H258" s="8">
        <v>0.31736111111111109</v>
      </c>
      <c r="I258" s="8">
        <v>0.4513888888888889</v>
      </c>
      <c r="L258">
        <v>3.22</v>
      </c>
      <c r="M258">
        <v>3.22</v>
      </c>
      <c r="N258">
        <v>2.4700000000000002</v>
      </c>
      <c r="O258" t="s">
        <v>2480</v>
      </c>
      <c r="P258" t="s">
        <v>309</v>
      </c>
      <c r="Q258" t="s">
        <v>2868</v>
      </c>
      <c r="R258">
        <v>0</v>
      </c>
      <c r="S258">
        <v>0</v>
      </c>
      <c r="T258">
        <v>45.200983999999998</v>
      </c>
      <c r="U258">
        <v>5.7100590000000002</v>
      </c>
      <c r="AD258" t="s">
        <v>2733</v>
      </c>
      <c r="AE258" t="s">
        <v>2737</v>
      </c>
    </row>
    <row r="259" spans="1:31" x14ac:dyDescent="0.3">
      <c r="A259" s="7">
        <v>46289</v>
      </c>
      <c r="B259" s="8">
        <v>0.16666666666666671</v>
      </c>
      <c r="C259" s="8">
        <v>0.18055555555555561</v>
      </c>
      <c r="D259" s="8">
        <v>0</v>
      </c>
      <c r="E259">
        <v>0.33</v>
      </c>
      <c r="F259">
        <v>73</v>
      </c>
      <c r="G259" t="s">
        <v>876</v>
      </c>
      <c r="H259" s="8">
        <v>0.42986111111111108</v>
      </c>
      <c r="I259" s="8">
        <v>0.42986111111111108</v>
      </c>
      <c r="O259" t="s">
        <v>1895</v>
      </c>
      <c r="P259" t="s">
        <v>244</v>
      </c>
      <c r="Q259" t="s">
        <v>3048</v>
      </c>
      <c r="R259">
        <v>0</v>
      </c>
      <c r="S259">
        <v>0</v>
      </c>
      <c r="T259">
        <v>45.211889999999997</v>
      </c>
      <c r="U259">
        <v>5.6499290000000002</v>
      </c>
      <c r="AD259" t="s">
        <v>2733</v>
      </c>
      <c r="AE259" t="s">
        <v>2734</v>
      </c>
    </row>
    <row r="260" spans="1:31" x14ac:dyDescent="0.3">
      <c r="A260" s="7">
        <v>46289</v>
      </c>
      <c r="B260" s="8">
        <v>0.16666666666666671</v>
      </c>
      <c r="C260" s="8">
        <v>0.1736111111111111</v>
      </c>
      <c r="D260" s="8">
        <v>0</v>
      </c>
      <c r="E260">
        <v>0.17</v>
      </c>
      <c r="F260">
        <v>78</v>
      </c>
      <c r="G260" t="s">
        <v>977</v>
      </c>
      <c r="O260" t="s">
        <v>3622</v>
      </c>
      <c r="P260" t="s">
        <v>750</v>
      </c>
      <c r="Q260" t="s">
        <v>3623</v>
      </c>
      <c r="R260">
        <v>0</v>
      </c>
      <c r="S260">
        <v>0</v>
      </c>
      <c r="T260">
        <v>45.367497999999998</v>
      </c>
      <c r="U260">
        <v>5.58521</v>
      </c>
      <c r="AD260" t="s">
        <v>2733</v>
      </c>
      <c r="AE260" t="s">
        <v>2734</v>
      </c>
    </row>
    <row r="261" spans="1:31" x14ac:dyDescent="0.3">
      <c r="A261" s="7">
        <v>46289</v>
      </c>
      <c r="B261" s="8">
        <v>0.33333333333333331</v>
      </c>
      <c r="C261" s="8">
        <v>0.35416666666666669</v>
      </c>
      <c r="D261" s="8">
        <v>0</v>
      </c>
      <c r="E261">
        <v>0.5</v>
      </c>
      <c r="F261">
        <v>40</v>
      </c>
      <c r="G261" t="s">
        <v>960</v>
      </c>
      <c r="O261" t="s">
        <v>1447</v>
      </c>
      <c r="P261" t="s">
        <v>432</v>
      </c>
      <c r="Q261" t="s">
        <v>432</v>
      </c>
      <c r="R261">
        <v>0</v>
      </c>
      <c r="S261">
        <v>0</v>
      </c>
      <c r="T261">
        <v>45.212797000000002</v>
      </c>
      <c r="U261">
        <v>5.6987719999999999</v>
      </c>
      <c r="AD261" t="s">
        <v>2733</v>
      </c>
      <c r="AE261" t="s">
        <v>2737</v>
      </c>
    </row>
    <row r="262" spans="1:31" x14ac:dyDescent="0.3">
      <c r="A262" s="7">
        <v>46289</v>
      </c>
      <c r="B262" s="8">
        <v>0.375</v>
      </c>
      <c r="C262" s="8">
        <v>0.38194444444444442</v>
      </c>
      <c r="D262" s="8">
        <v>0</v>
      </c>
      <c r="E262">
        <v>0.17</v>
      </c>
      <c r="F262">
        <v>102</v>
      </c>
      <c r="G262" t="s">
        <v>911</v>
      </c>
      <c r="O262" t="s">
        <v>3624</v>
      </c>
      <c r="P262" t="s">
        <v>572</v>
      </c>
      <c r="Q262" t="s">
        <v>3625</v>
      </c>
      <c r="R262">
        <v>0</v>
      </c>
      <c r="S262">
        <v>0</v>
      </c>
      <c r="T262">
        <v>45.371513</v>
      </c>
      <c r="U262">
        <v>5.5861590000000003</v>
      </c>
      <c r="AD262" t="s">
        <v>2733</v>
      </c>
      <c r="AE262" t="s">
        <v>2734</v>
      </c>
    </row>
    <row r="263" spans="1:31" x14ac:dyDescent="0.3">
      <c r="A263" s="7">
        <v>46289</v>
      </c>
      <c r="B263" s="8">
        <v>0.34722222222222221</v>
      </c>
      <c r="C263" s="8">
        <v>0.35416666666666669</v>
      </c>
      <c r="D263" s="8">
        <v>0</v>
      </c>
      <c r="E263">
        <v>0.17</v>
      </c>
      <c r="F263">
        <v>230</v>
      </c>
      <c r="G263" t="s">
        <v>974</v>
      </c>
      <c r="O263" t="s">
        <v>3708</v>
      </c>
      <c r="P263" t="s">
        <v>80</v>
      </c>
      <c r="Q263" t="s">
        <v>3709</v>
      </c>
      <c r="R263">
        <v>0</v>
      </c>
      <c r="S263">
        <v>0</v>
      </c>
      <c r="T263">
        <v>45.188167999999997</v>
      </c>
      <c r="U263">
        <v>5.7248919999999996</v>
      </c>
      <c r="AD263" t="s">
        <v>2733</v>
      </c>
      <c r="AE263" t="s">
        <v>3633</v>
      </c>
    </row>
    <row r="264" spans="1:31" x14ac:dyDescent="0.3">
      <c r="A264" s="7">
        <v>46289</v>
      </c>
      <c r="B264" s="8">
        <v>0.20833333333333329</v>
      </c>
      <c r="C264" s="8">
        <v>0.22916666666666671</v>
      </c>
      <c r="D264" s="8">
        <v>0</v>
      </c>
      <c r="E264">
        <v>0.5</v>
      </c>
      <c r="F264">
        <v>41</v>
      </c>
      <c r="G264" t="s">
        <v>907</v>
      </c>
      <c r="H264" s="8">
        <v>0.1652777777777778</v>
      </c>
      <c r="I264" s="8">
        <v>0.24652777777777779</v>
      </c>
      <c r="L264">
        <v>1.95</v>
      </c>
      <c r="M264">
        <v>1.95</v>
      </c>
      <c r="N264">
        <v>1.45</v>
      </c>
      <c r="O264" t="s">
        <v>1384</v>
      </c>
      <c r="P264" t="s">
        <v>1066</v>
      </c>
      <c r="Q264" t="s">
        <v>1066</v>
      </c>
      <c r="R264">
        <v>0</v>
      </c>
      <c r="S264">
        <v>0</v>
      </c>
      <c r="T264">
        <v>45.350158999999998</v>
      </c>
      <c r="U264">
        <v>5.57104</v>
      </c>
      <c r="AD264" t="s">
        <v>2733</v>
      </c>
      <c r="AE264" t="s">
        <v>2781</v>
      </c>
    </row>
    <row r="265" spans="1:31" x14ac:dyDescent="0.3">
      <c r="A265" s="7">
        <v>46289</v>
      </c>
      <c r="B265" s="8">
        <v>0.16666666666666671</v>
      </c>
      <c r="C265" s="8">
        <v>0.1736111111111111</v>
      </c>
      <c r="D265" s="8">
        <v>0</v>
      </c>
      <c r="E265">
        <v>0.17</v>
      </c>
      <c r="F265">
        <v>82</v>
      </c>
      <c r="G265" t="s">
        <v>954</v>
      </c>
      <c r="O265" t="s">
        <v>2858</v>
      </c>
      <c r="P265" t="s">
        <v>691</v>
      </c>
      <c r="Q265" t="s">
        <v>2859</v>
      </c>
      <c r="R265">
        <v>0</v>
      </c>
      <c r="S265">
        <v>0</v>
      </c>
      <c r="T265">
        <v>45.205657000000002</v>
      </c>
      <c r="U265">
        <v>5.7738750000000003</v>
      </c>
      <c r="AD265" t="s">
        <v>2733</v>
      </c>
      <c r="AE265" t="s">
        <v>2734</v>
      </c>
    </row>
    <row r="266" spans="1:31" x14ac:dyDescent="0.3">
      <c r="A266" s="7">
        <v>46289</v>
      </c>
      <c r="B266" s="8">
        <v>0.16666666666666671</v>
      </c>
      <c r="C266" s="8">
        <v>0.1736111111111111</v>
      </c>
      <c r="D266" s="8">
        <v>0</v>
      </c>
      <c r="E266">
        <v>0.17</v>
      </c>
      <c r="F266">
        <v>41</v>
      </c>
      <c r="G266" t="s">
        <v>907</v>
      </c>
      <c r="H266" s="8">
        <v>0.47916666666666669</v>
      </c>
      <c r="I266" s="8">
        <v>0.50208333333333333</v>
      </c>
      <c r="L266">
        <v>0.55000000000000004</v>
      </c>
      <c r="M266">
        <v>0.55000000000000004</v>
      </c>
      <c r="N266">
        <v>0.38</v>
      </c>
      <c r="O266" t="s">
        <v>3626</v>
      </c>
      <c r="P266" t="s">
        <v>422</v>
      </c>
      <c r="Q266" t="s">
        <v>3627</v>
      </c>
      <c r="R266">
        <v>0</v>
      </c>
      <c r="S266">
        <v>0</v>
      </c>
      <c r="T266">
        <v>45.369473999999997</v>
      </c>
      <c r="U266">
        <v>5.5835160000000004</v>
      </c>
      <c r="AD266" t="s">
        <v>2733</v>
      </c>
      <c r="AE266" t="s">
        <v>2734</v>
      </c>
    </row>
    <row r="267" spans="1:31" x14ac:dyDescent="0.3">
      <c r="A267" s="7">
        <v>46289</v>
      </c>
      <c r="B267" s="8">
        <v>0.16666666666666671</v>
      </c>
      <c r="C267" s="8">
        <v>0.17708333333333329</v>
      </c>
      <c r="D267" s="8">
        <v>0</v>
      </c>
      <c r="E267">
        <v>0.25</v>
      </c>
      <c r="F267">
        <v>73</v>
      </c>
      <c r="G267" t="s">
        <v>876</v>
      </c>
      <c r="H267" s="8">
        <v>0.42986111111111108</v>
      </c>
      <c r="I267" s="8">
        <v>0.42986111111111108</v>
      </c>
      <c r="O267" t="s">
        <v>875</v>
      </c>
      <c r="P267" t="s">
        <v>827</v>
      </c>
      <c r="Q267" t="s">
        <v>3628</v>
      </c>
      <c r="R267">
        <v>0</v>
      </c>
      <c r="S267">
        <v>0</v>
      </c>
      <c r="T267">
        <v>45.211889999999997</v>
      </c>
      <c r="U267">
        <v>5.6499290000000002</v>
      </c>
      <c r="AD267" t="s">
        <v>2733</v>
      </c>
      <c r="AE267" t="s">
        <v>2734</v>
      </c>
    </row>
    <row r="268" spans="1:31" x14ac:dyDescent="0.3">
      <c r="A268" s="7">
        <v>46289</v>
      </c>
      <c r="B268" s="8">
        <v>0.16666666666666671</v>
      </c>
      <c r="C268" s="8">
        <v>0.18055555555555561</v>
      </c>
      <c r="D268" s="8">
        <v>0</v>
      </c>
      <c r="E268">
        <v>0.33</v>
      </c>
      <c r="F268">
        <v>302</v>
      </c>
      <c r="G268" t="s">
        <v>947</v>
      </c>
      <c r="O268" t="s">
        <v>3629</v>
      </c>
      <c r="P268" t="s">
        <v>736</v>
      </c>
      <c r="Q268" t="s">
        <v>3630</v>
      </c>
      <c r="R268">
        <v>0</v>
      </c>
      <c r="S268">
        <v>0</v>
      </c>
      <c r="T268">
        <v>45.370556999999998</v>
      </c>
      <c r="U268">
        <v>5.5829800000000001</v>
      </c>
      <c r="AD268" t="s">
        <v>2733</v>
      </c>
      <c r="AE268" t="s">
        <v>2734</v>
      </c>
    </row>
    <row r="269" spans="1:31" x14ac:dyDescent="0.3">
      <c r="A269" s="7">
        <v>46289</v>
      </c>
      <c r="B269" s="8">
        <v>0.33333333333333331</v>
      </c>
      <c r="C269" s="8">
        <v>0.3611111111111111</v>
      </c>
      <c r="D269" s="8">
        <v>0</v>
      </c>
      <c r="E269">
        <v>0.67</v>
      </c>
      <c r="F269">
        <v>200</v>
      </c>
      <c r="G269" t="s">
        <v>949</v>
      </c>
      <c r="O269" t="s">
        <v>1822</v>
      </c>
      <c r="P269" t="s">
        <v>402</v>
      </c>
      <c r="Q269" t="s">
        <v>402</v>
      </c>
      <c r="R269">
        <v>0</v>
      </c>
      <c r="S269">
        <v>0</v>
      </c>
      <c r="T269">
        <v>45.145840999999997</v>
      </c>
      <c r="U269">
        <v>5.7421040000000003</v>
      </c>
      <c r="AD269" t="s">
        <v>2733</v>
      </c>
      <c r="AE269" t="s">
        <v>2737</v>
      </c>
    </row>
    <row r="270" spans="1:31" x14ac:dyDescent="0.3">
      <c r="A270" s="7">
        <v>46289</v>
      </c>
      <c r="B270" s="8">
        <v>0.29166666666666669</v>
      </c>
      <c r="C270" s="8">
        <v>0.2986111111111111</v>
      </c>
      <c r="D270" s="8">
        <v>0</v>
      </c>
      <c r="E270">
        <v>0.17</v>
      </c>
      <c r="F270">
        <v>230</v>
      </c>
      <c r="G270" t="s">
        <v>974</v>
      </c>
      <c r="O270" t="s">
        <v>3037</v>
      </c>
      <c r="P270" t="s">
        <v>2453</v>
      </c>
      <c r="Q270" t="s">
        <v>3038</v>
      </c>
      <c r="R270">
        <v>0</v>
      </c>
      <c r="S270">
        <v>0</v>
      </c>
      <c r="T270">
        <v>45.170372</v>
      </c>
      <c r="U270">
        <v>5.7396019999999996</v>
      </c>
      <c r="AD270" t="s">
        <v>2733</v>
      </c>
      <c r="AE270" t="s">
        <v>2734</v>
      </c>
    </row>
    <row r="271" spans="1:31" x14ac:dyDescent="0.3">
      <c r="A271" s="7">
        <v>46289</v>
      </c>
      <c r="B271" s="8">
        <v>0.33333333333333331</v>
      </c>
      <c r="C271" s="8">
        <v>0.34722222222222221</v>
      </c>
      <c r="D271" s="8">
        <v>0</v>
      </c>
      <c r="E271">
        <v>0.33</v>
      </c>
      <c r="F271">
        <v>102</v>
      </c>
      <c r="G271" t="s">
        <v>911</v>
      </c>
      <c r="O271" t="s">
        <v>2204</v>
      </c>
      <c r="P271" t="s">
        <v>572</v>
      </c>
      <c r="Q271" t="s">
        <v>572</v>
      </c>
      <c r="R271">
        <v>0</v>
      </c>
      <c r="S271">
        <v>0</v>
      </c>
      <c r="T271">
        <v>45.371513</v>
      </c>
      <c r="U271">
        <v>5.5861590000000003</v>
      </c>
      <c r="AD271" t="s">
        <v>2733</v>
      </c>
      <c r="AE271" t="s">
        <v>2737</v>
      </c>
    </row>
    <row r="272" spans="1:31" x14ac:dyDescent="0.3">
      <c r="A272" s="7">
        <v>46289</v>
      </c>
      <c r="B272" s="8">
        <v>0.33333333333333331</v>
      </c>
      <c r="C272" s="8">
        <v>0.34722222222222221</v>
      </c>
      <c r="D272" s="8">
        <v>0</v>
      </c>
      <c r="E272">
        <v>0.33</v>
      </c>
      <c r="F272">
        <v>49</v>
      </c>
      <c r="G272" t="s">
        <v>944</v>
      </c>
      <c r="O272" t="s">
        <v>2364</v>
      </c>
      <c r="P272" t="s">
        <v>88</v>
      </c>
      <c r="Q272" t="s">
        <v>3049</v>
      </c>
      <c r="R272">
        <v>0</v>
      </c>
      <c r="S272">
        <v>0</v>
      </c>
      <c r="T272">
        <v>45.182119</v>
      </c>
      <c r="U272">
        <v>5.7322090000000001</v>
      </c>
      <c r="AD272" t="s">
        <v>2733</v>
      </c>
      <c r="AE272" t="s">
        <v>2737</v>
      </c>
    </row>
    <row r="273" spans="1:31" x14ac:dyDescent="0.3">
      <c r="A273" s="7">
        <v>46289</v>
      </c>
      <c r="B273" s="8">
        <v>0.24305555555555561</v>
      </c>
      <c r="C273" s="8">
        <v>0.25347222222222221</v>
      </c>
      <c r="D273" s="8">
        <v>0</v>
      </c>
      <c r="E273">
        <v>0.25</v>
      </c>
      <c r="F273">
        <v>83</v>
      </c>
      <c r="G273" t="s">
        <v>975</v>
      </c>
      <c r="H273" s="8">
        <v>0.29930555555555549</v>
      </c>
      <c r="I273" s="8">
        <v>0.3125</v>
      </c>
      <c r="L273">
        <v>0.32</v>
      </c>
      <c r="M273">
        <v>0.32</v>
      </c>
      <c r="N273">
        <v>7.0000000000000007E-2</v>
      </c>
      <c r="O273" t="s">
        <v>2491</v>
      </c>
      <c r="P273" t="s">
        <v>520</v>
      </c>
      <c r="Q273" t="s">
        <v>520</v>
      </c>
      <c r="R273">
        <v>0</v>
      </c>
      <c r="S273">
        <v>0</v>
      </c>
      <c r="T273">
        <v>45.364147000000003</v>
      </c>
      <c r="U273">
        <v>5.590687</v>
      </c>
      <c r="AD273" t="s">
        <v>2733</v>
      </c>
      <c r="AE273" t="s">
        <v>2737</v>
      </c>
    </row>
    <row r="274" spans="1:31" x14ac:dyDescent="0.3">
      <c r="A274" s="7">
        <v>46289</v>
      </c>
      <c r="B274" s="8">
        <v>0.33333333333333331</v>
      </c>
      <c r="C274" s="8">
        <v>0.35416666666666669</v>
      </c>
      <c r="D274" s="8">
        <v>0</v>
      </c>
      <c r="E274">
        <v>0.5</v>
      </c>
      <c r="F274">
        <v>102</v>
      </c>
      <c r="G274" t="s">
        <v>911</v>
      </c>
      <c r="O274" t="s">
        <v>910</v>
      </c>
      <c r="P274" t="s">
        <v>823</v>
      </c>
      <c r="Q274" t="s">
        <v>823</v>
      </c>
      <c r="R274">
        <v>0</v>
      </c>
      <c r="S274">
        <v>0</v>
      </c>
      <c r="T274">
        <v>45.356814</v>
      </c>
      <c r="U274">
        <v>5.5945749999999999</v>
      </c>
      <c r="AD274" t="s">
        <v>2733</v>
      </c>
      <c r="AE274" t="s">
        <v>2737</v>
      </c>
    </row>
    <row r="275" spans="1:31" x14ac:dyDescent="0.3">
      <c r="A275" s="7">
        <v>46289</v>
      </c>
      <c r="B275" s="8">
        <v>0.39930555555555558</v>
      </c>
      <c r="C275" s="8">
        <v>0.41319444444444442</v>
      </c>
      <c r="D275" s="8">
        <v>0</v>
      </c>
      <c r="E275">
        <v>0.33</v>
      </c>
      <c r="F275">
        <v>23</v>
      </c>
      <c r="G275" t="s">
        <v>957</v>
      </c>
      <c r="H275" s="8">
        <v>0.39930555555555558</v>
      </c>
      <c r="I275" s="8">
        <v>0.40486111111111112</v>
      </c>
      <c r="L275">
        <v>0.13</v>
      </c>
      <c r="M275">
        <v>0.13</v>
      </c>
      <c r="N275">
        <v>-0.2</v>
      </c>
      <c r="O275" t="s">
        <v>3031</v>
      </c>
      <c r="P275" t="s">
        <v>157</v>
      </c>
      <c r="Q275" t="s">
        <v>3032</v>
      </c>
      <c r="R275">
        <v>0</v>
      </c>
      <c r="S275">
        <v>0</v>
      </c>
      <c r="T275">
        <v>45.199010000000001</v>
      </c>
      <c r="U275">
        <v>5.7367730000000003</v>
      </c>
      <c r="AD275" t="s">
        <v>2733</v>
      </c>
      <c r="AE275" t="s">
        <v>2734</v>
      </c>
    </row>
    <row r="276" spans="1:31" x14ac:dyDescent="0.3">
      <c r="A276" s="7">
        <v>46289</v>
      </c>
      <c r="B276" s="8">
        <v>0.33333333333333331</v>
      </c>
      <c r="C276" s="8">
        <v>0.34722222222222221</v>
      </c>
      <c r="D276" s="8">
        <v>0</v>
      </c>
      <c r="E276">
        <v>0.33</v>
      </c>
      <c r="F276">
        <v>230</v>
      </c>
      <c r="G276" t="s">
        <v>974</v>
      </c>
      <c r="O276" t="s">
        <v>2148</v>
      </c>
      <c r="P276" t="s">
        <v>283</v>
      </c>
      <c r="Q276" t="s">
        <v>3040</v>
      </c>
      <c r="R276">
        <v>0</v>
      </c>
      <c r="S276">
        <v>0</v>
      </c>
      <c r="T276">
        <v>45.170468999999997</v>
      </c>
      <c r="U276">
        <v>5.7347279999999996</v>
      </c>
      <c r="AD276" t="s">
        <v>2733</v>
      </c>
      <c r="AE276" t="s">
        <v>2737</v>
      </c>
    </row>
    <row r="277" spans="1:31" x14ac:dyDescent="0.3">
      <c r="A277" s="7">
        <v>46289</v>
      </c>
      <c r="B277" s="8">
        <v>0.25</v>
      </c>
      <c r="C277" s="8">
        <v>0.26041666666666669</v>
      </c>
      <c r="D277" s="8">
        <v>0</v>
      </c>
      <c r="E277">
        <v>0.25</v>
      </c>
      <c r="F277">
        <v>201</v>
      </c>
      <c r="G277" t="s">
        <v>946</v>
      </c>
      <c r="O277" t="s">
        <v>3043</v>
      </c>
      <c r="P277" t="s">
        <v>120</v>
      </c>
      <c r="Q277" t="s">
        <v>3044</v>
      </c>
      <c r="R277">
        <v>0</v>
      </c>
      <c r="S277">
        <v>0</v>
      </c>
      <c r="T277">
        <v>45.187106999999997</v>
      </c>
      <c r="U277">
        <v>5.7297390000000004</v>
      </c>
      <c r="AD277" t="s">
        <v>2733</v>
      </c>
      <c r="AE277" t="s">
        <v>2734</v>
      </c>
    </row>
    <row r="278" spans="1:31" x14ac:dyDescent="0.3">
      <c r="A278" s="7">
        <v>46289</v>
      </c>
      <c r="B278" s="8">
        <v>0.16666666666666671</v>
      </c>
      <c r="C278" s="8">
        <v>0.18055555555555561</v>
      </c>
      <c r="D278" s="8">
        <v>0</v>
      </c>
      <c r="E278">
        <v>0.33</v>
      </c>
      <c r="F278">
        <v>20</v>
      </c>
      <c r="G278" t="s">
        <v>950</v>
      </c>
      <c r="J278" s="8">
        <v>0.22916666666666671</v>
      </c>
      <c r="K278" s="8">
        <v>0.2298611111111111</v>
      </c>
      <c r="L278">
        <v>-0.02</v>
      </c>
      <c r="O278" t="s">
        <v>3046</v>
      </c>
      <c r="P278" t="s">
        <v>116</v>
      </c>
      <c r="Q278" t="s">
        <v>3047</v>
      </c>
      <c r="R278">
        <v>0</v>
      </c>
      <c r="S278">
        <v>0</v>
      </c>
      <c r="T278">
        <v>45.178801999999997</v>
      </c>
      <c r="U278">
        <v>5.7273579999999997</v>
      </c>
      <c r="AD278" t="s">
        <v>2733</v>
      </c>
      <c r="AE278" t="s">
        <v>2734</v>
      </c>
    </row>
    <row r="279" spans="1:31" x14ac:dyDescent="0.3">
      <c r="A279" s="7">
        <v>46289</v>
      </c>
      <c r="B279" s="8">
        <v>0.33333333333333331</v>
      </c>
      <c r="C279" s="8">
        <v>0.37847222222222221</v>
      </c>
      <c r="D279" s="8">
        <v>0</v>
      </c>
      <c r="E279">
        <v>1.08</v>
      </c>
      <c r="F279">
        <v>230</v>
      </c>
      <c r="G279" t="s">
        <v>974</v>
      </c>
      <c r="O279" t="s">
        <v>2394</v>
      </c>
      <c r="P279" t="s">
        <v>72</v>
      </c>
      <c r="Q279" t="s">
        <v>72</v>
      </c>
      <c r="R279">
        <v>0</v>
      </c>
      <c r="S279">
        <v>0</v>
      </c>
      <c r="T279">
        <v>45.188403000000001</v>
      </c>
      <c r="U279">
        <v>5.725015</v>
      </c>
      <c r="AD279" t="s">
        <v>2733</v>
      </c>
      <c r="AE279" t="s">
        <v>2737</v>
      </c>
    </row>
    <row r="280" spans="1:31" x14ac:dyDescent="0.3">
      <c r="A280" s="7">
        <v>46289</v>
      </c>
      <c r="B280" s="8">
        <v>0.28819444444444442</v>
      </c>
      <c r="C280" s="8">
        <v>0.2951388888888889</v>
      </c>
      <c r="D280" s="8">
        <v>0</v>
      </c>
      <c r="E280">
        <v>0.17</v>
      </c>
      <c r="F280">
        <v>78</v>
      </c>
      <c r="G280" t="s">
        <v>977</v>
      </c>
      <c r="O280" t="s">
        <v>3376</v>
      </c>
      <c r="P280" t="s">
        <v>606</v>
      </c>
      <c r="Q280" t="s">
        <v>3377</v>
      </c>
      <c r="R280">
        <v>0</v>
      </c>
      <c r="S280">
        <v>0</v>
      </c>
      <c r="T280">
        <v>45.367356999999998</v>
      </c>
      <c r="U280">
        <v>5.5849169999999999</v>
      </c>
      <c r="AD280" t="s">
        <v>2733</v>
      </c>
      <c r="AE280" t="s">
        <v>2734</v>
      </c>
    </row>
    <row r="281" spans="1:31" x14ac:dyDescent="0.3">
      <c r="A281" s="7">
        <v>46289</v>
      </c>
      <c r="B281" s="8">
        <v>0.25</v>
      </c>
      <c r="C281" s="8">
        <v>0.2638888888888889</v>
      </c>
      <c r="D281" s="8">
        <v>0</v>
      </c>
      <c r="E281">
        <v>0.33</v>
      </c>
      <c r="F281">
        <v>200</v>
      </c>
      <c r="G281" t="s">
        <v>949</v>
      </c>
      <c r="O281" t="s">
        <v>3081</v>
      </c>
      <c r="P281" t="s">
        <v>633</v>
      </c>
      <c r="Q281" t="s">
        <v>3082</v>
      </c>
      <c r="R281">
        <v>0</v>
      </c>
      <c r="S281">
        <v>0</v>
      </c>
      <c r="T281">
        <v>45.173938999999997</v>
      </c>
      <c r="U281">
        <v>5.7402990000000003</v>
      </c>
      <c r="AD281" t="s">
        <v>2733</v>
      </c>
      <c r="AE281" t="s">
        <v>2734</v>
      </c>
    </row>
    <row r="282" spans="1:31" x14ac:dyDescent="0.3">
      <c r="A282" s="7">
        <v>46289</v>
      </c>
      <c r="B282" s="8">
        <v>0.25</v>
      </c>
      <c r="C282" s="8">
        <v>0.26041666666666669</v>
      </c>
      <c r="D282" s="8">
        <v>0</v>
      </c>
      <c r="E282">
        <v>0.25</v>
      </c>
      <c r="F282">
        <v>46</v>
      </c>
      <c r="G282" t="s">
        <v>963</v>
      </c>
      <c r="O282" t="s">
        <v>3050</v>
      </c>
      <c r="P282" t="s">
        <v>192</v>
      </c>
      <c r="Q282" t="s">
        <v>3051</v>
      </c>
      <c r="R282">
        <v>0</v>
      </c>
      <c r="S282">
        <v>0</v>
      </c>
      <c r="T282">
        <v>45.188246999999997</v>
      </c>
      <c r="U282">
        <v>5.7174959999999997</v>
      </c>
      <c r="AD282" t="s">
        <v>2733</v>
      </c>
      <c r="AE282" t="s">
        <v>2734</v>
      </c>
    </row>
    <row r="283" spans="1:31" x14ac:dyDescent="0.3">
      <c r="A283" s="7">
        <v>46289</v>
      </c>
      <c r="B283" s="8">
        <v>0.34027777777777779</v>
      </c>
      <c r="C283" s="8">
        <v>0.35069444444444442</v>
      </c>
      <c r="D283" s="8">
        <v>0</v>
      </c>
      <c r="E283">
        <v>0.25</v>
      </c>
      <c r="F283">
        <v>56</v>
      </c>
      <c r="G283" t="s">
        <v>966</v>
      </c>
      <c r="H283" s="8">
        <v>0.32708333333333328</v>
      </c>
      <c r="I283" s="8">
        <v>0.34375</v>
      </c>
      <c r="L283">
        <v>0.4</v>
      </c>
      <c r="M283">
        <v>0.4</v>
      </c>
      <c r="N283">
        <v>0.15</v>
      </c>
      <c r="O283" t="s">
        <v>2427</v>
      </c>
      <c r="P283" t="s">
        <v>552</v>
      </c>
      <c r="Q283" t="s">
        <v>552</v>
      </c>
      <c r="R283">
        <v>0</v>
      </c>
      <c r="S283">
        <v>0</v>
      </c>
      <c r="T283">
        <v>45.364766000000003</v>
      </c>
      <c r="U283">
        <v>5.5959459999999996</v>
      </c>
      <c r="AD283" t="s">
        <v>2733</v>
      </c>
      <c r="AE283" t="s">
        <v>2737</v>
      </c>
    </row>
    <row r="284" spans="1:31" x14ac:dyDescent="0.3">
      <c r="A284" s="7">
        <v>46289</v>
      </c>
      <c r="B284" s="8">
        <v>0.25</v>
      </c>
      <c r="C284" s="8">
        <v>0.26041666666666669</v>
      </c>
      <c r="D284" s="8">
        <v>0</v>
      </c>
      <c r="E284">
        <v>0.25</v>
      </c>
      <c r="F284">
        <v>16</v>
      </c>
      <c r="G284" t="s">
        <v>853</v>
      </c>
      <c r="O284" t="s">
        <v>3053</v>
      </c>
      <c r="P284" t="s">
        <v>231</v>
      </c>
      <c r="Q284" t="s">
        <v>3054</v>
      </c>
      <c r="R284">
        <v>0</v>
      </c>
      <c r="S284">
        <v>0</v>
      </c>
      <c r="T284">
        <v>45.188467000000003</v>
      </c>
      <c r="U284">
        <v>5.7140909999999998</v>
      </c>
      <c r="AD284" t="s">
        <v>2733</v>
      </c>
      <c r="AE284" t="s">
        <v>2734</v>
      </c>
    </row>
    <row r="285" spans="1:31" x14ac:dyDescent="0.3">
      <c r="A285" s="7">
        <v>46289</v>
      </c>
      <c r="B285" s="8">
        <v>0.33333333333333331</v>
      </c>
      <c r="C285" s="8">
        <v>0.3611111111111111</v>
      </c>
      <c r="D285" s="8">
        <v>0</v>
      </c>
      <c r="E285">
        <v>0.67</v>
      </c>
      <c r="F285">
        <v>76</v>
      </c>
      <c r="G285" t="s">
        <v>863</v>
      </c>
      <c r="H285" s="8">
        <v>0.51666666666666672</v>
      </c>
      <c r="I285" s="8">
        <v>0.51666666666666672</v>
      </c>
      <c r="O285" t="s">
        <v>2325</v>
      </c>
      <c r="P285" t="s">
        <v>699</v>
      </c>
      <c r="Q285" t="s">
        <v>2327</v>
      </c>
      <c r="R285">
        <v>0</v>
      </c>
      <c r="S285">
        <v>0</v>
      </c>
      <c r="T285">
        <v>45.193389000000003</v>
      </c>
      <c r="U285">
        <v>5.7156229999999999</v>
      </c>
      <c r="AD285" t="s">
        <v>2733</v>
      </c>
      <c r="AE285" t="s">
        <v>2737</v>
      </c>
    </row>
    <row r="286" spans="1:31" x14ac:dyDescent="0.3">
      <c r="A286" s="7">
        <v>46289</v>
      </c>
      <c r="B286" s="8">
        <v>0.16666666666666671</v>
      </c>
      <c r="C286" s="8">
        <v>0.1736111111111111</v>
      </c>
      <c r="D286" s="8">
        <v>0</v>
      </c>
      <c r="E286">
        <v>0.17</v>
      </c>
      <c r="F286">
        <v>230</v>
      </c>
      <c r="G286" t="s">
        <v>974</v>
      </c>
      <c r="H286" s="8">
        <v>0.55486111111111114</v>
      </c>
      <c r="L286">
        <v>-13.32</v>
      </c>
      <c r="O286" t="s">
        <v>3061</v>
      </c>
      <c r="P286" t="s">
        <v>283</v>
      </c>
      <c r="Q286" t="s">
        <v>3062</v>
      </c>
      <c r="R286">
        <v>0</v>
      </c>
      <c r="S286">
        <v>0</v>
      </c>
      <c r="T286">
        <v>45.170468999999997</v>
      </c>
      <c r="U286">
        <v>5.7347279999999996</v>
      </c>
      <c r="AD286" t="s">
        <v>2733</v>
      </c>
      <c r="AE286" t="s">
        <v>2734</v>
      </c>
    </row>
    <row r="287" spans="1:31" x14ac:dyDescent="0.3">
      <c r="A287" s="7">
        <v>46289</v>
      </c>
      <c r="B287" s="8">
        <v>0.16666666666666671</v>
      </c>
      <c r="C287" s="8">
        <v>0.18055555555555561</v>
      </c>
      <c r="D287" s="8">
        <v>0</v>
      </c>
      <c r="E287">
        <v>0.33</v>
      </c>
      <c r="F287">
        <v>50</v>
      </c>
      <c r="G287" t="s">
        <v>879</v>
      </c>
      <c r="O287" t="s">
        <v>878</v>
      </c>
      <c r="P287" t="s">
        <v>830</v>
      </c>
      <c r="Q287" t="s">
        <v>3055</v>
      </c>
      <c r="R287">
        <v>0</v>
      </c>
      <c r="S287">
        <v>0</v>
      </c>
      <c r="T287">
        <v>45.326613000000002</v>
      </c>
      <c r="U287">
        <v>5.5783820000000004</v>
      </c>
      <c r="AD287" t="s">
        <v>2733</v>
      </c>
      <c r="AE287" t="s">
        <v>2734</v>
      </c>
    </row>
    <row r="288" spans="1:31" x14ac:dyDescent="0.3">
      <c r="A288" s="7">
        <v>46289</v>
      </c>
      <c r="B288" s="8">
        <v>0.16666666666666671</v>
      </c>
      <c r="C288" s="8">
        <v>0.18055555555555561</v>
      </c>
      <c r="D288" s="8">
        <v>0</v>
      </c>
      <c r="E288">
        <v>0.33</v>
      </c>
      <c r="F288">
        <v>72</v>
      </c>
      <c r="G288" t="s">
        <v>978</v>
      </c>
      <c r="O288" t="s">
        <v>3065</v>
      </c>
      <c r="P288" t="s">
        <v>437</v>
      </c>
      <c r="Q288" t="s">
        <v>3066</v>
      </c>
      <c r="R288">
        <v>0</v>
      </c>
      <c r="S288">
        <v>0</v>
      </c>
      <c r="T288">
        <v>45.569980999999999</v>
      </c>
      <c r="U288">
        <v>5.9331420000000001</v>
      </c>
      <c r="AD288" t="s">
        <v>2733</v>
      </c>
      <c r="AE288" t="s">
        <v>2734</v>
      </c>
    </row>
    <row r="289" spans="1:31" x14ac:dyDescent="0.3">
      <c r="A289" s="7">
        <v>46289</v>
      </c>
      <c r="B289" s="8">
        <v>0.25</v>
      </c>
      <c r="C289" s="8">
        <v>0.26041666666666669</v>
      </c>
      <c r="D289" s="8">
        <v>0</v>
      </c>
      <c r="E289">
        <v>0.25</v>
      </c>
      <c r="F289">
        <v>210</v>
      </c>
      <c r="G289" t="s">
        <v>905</v>
      </c>
      <c r="O289" t="s">
        <v>3056</v>
      </c>
      <c r="P289" t="s">
        <v>89</v>
      </c>
      <c r="Q289" t="s">
        <v>89</v>
      </c>
      <c r="R289">
        <v>0</v>
      </c>
      <c r="S289">
        <v>0</v>
      </c>
      <c r="T289">
        <v>45.189582999999999</v>
      </c>
      <c r="U289">
        <v>5.7229080000000003</v>
      </c>
      <c r="AD289" t="s">
        <v>2733</v>
      </c>
      <c r="AE289" t="s">
        <v>2734</v>
      </c>
    </row>
    <row r="290" spans="1:31" x14ac:dyDescent="0.3">
      <c r="A290" s="7">
        <v>46289</v>
      </c>
      <c r="B290" s="8">
        <v>0.33333333333333331</v>
      </c>
      <c r="C290" s="8">
        <v>0.47222222222222221</v>
      </c>
      <c r="D290" s="8">
        <v>0</v>
      </c>
      <c r="E290">
        <v>3.33</v>
      </c>
      <c r="F290">
        <v>41</v>
      </c>
      <c r="G290" t="s">
        <v>907</v>
      </c>
      <c r="H290" s="8">
        <v>0.30416666666666659</v>
      </c>
      <c r="I290" s="8">
        <v>0.43333333333333329</v>
      </c>
      <c r="L290">
        <v>3.1</v>
      </c>
      <c r="M290">
        <v>3.33</v>
      </c>
      <c r="N290">
        <v>-0.23</v>
      </c>
      <c r="O290" t="s">
        <v>1851</v>
      </c>
      <c r="P290" t="s">
        <v>1852</v>
      </c>
      <c r="Q290" t="s">
        <v>1854</v>
      </c>
      <c r="R290">
        <v>0</v>
      </c>
      <c r="S290">
        <v>0</v>
      </c>
      <c r="T290">
        <v>45.362602000000003</v>
      </c>
      <c r="U290">
        <v>5.5938800000000004</v>
      </c>
      <c r="AD290" t="s">
        <v>2733</v>
      </c>
      <c r="AE290" t="s">
        <v>2737</v>
      </c>
    </row>
    <row r="291" spans="1:31" x14ac:dyDescent="0.3">
      <c r="A291" s="7">
        <v>46289</v>
      </c>
      <c r="B291" s="8">
        <v>0.25347222222222221</v>
      </c>
      <c r="C291" s="8">
        <v>0.2638888888888889</v>
      </c>
      <c r="D291" s="8">
        <v>0</v>
      </c>
      <c r="E291">
        <v>0.25</v>
      </c>
      <c r="F291">
        <v>56</v>
      </c>
      <c r="G291" t="s">
        <v>966</v>
      </c>
      <c r="H291" s="8">
        <v>0.18124999999999999</v>
      </c>
      <c r="I291" s="8">
        <v>0.1895833333333333</v>
      </c>
      <c r="L291">
        <v>0.2</v>
      </c>
      <c r="M291">
        <v>0.2</v>
      </c>
      <c r="N291">
        <v>-0.05</v>
      </c>
      <c r="O291" t="s">
        <v>2157</v>
      </c>
      <c r="P291" t="s">
        <v>101</v>
      </c>
      <c r="Q291" t="s">
        <v>2159</v>
      </c>
      <c r="R291">
        <v>0</v>
      </c>
      <c r="S291">
        <v>0</v>
      </c>
      <c r="T291">
        <v>45.365791999999999</v>
      </c>
      <c r="U291">
        <v>5.5928509999999996</v>
      </c>
      <c r="AD291" t="s">
        <v>2733</v>
      </c>
      <c r="AE291" t="s">
        <v>2737</v>
      </c>
    </row>
    <row r="292" spans="1:31" x14ac:dyDescent="0.3">
      <c r="A292" s="7">
        <v>46289</v>
      </c>
      <c r="B292" s="8">
        <v>0.18055555555555561</v>
      </c>
      <c r="C292" s="8">
        <v>0.22222222222222221</v>
      </c>
      <c r="D292" s="8">
        <v>0</v>
      </c>
      <c r="E292">
        <v>1</v>
      </c>
      <c r="F292">
        <v>13</v>
      </c>
      <c r="G292" t="s">
        <v>2730</v>
      </c>
      <c r="O292" t="s">
        <v>3209</v>
      </c>
      <c r="P292" t="s">
        <v>298</v>
      </c>
      <c r="Q292" t="s">
        <v>3210</v>
      </c>
      <c r="R292">
        <v>0</v>
      </c>
      <c r="S292">
        <v>0</v>
      </c>
      <c r="T292">
        <v>45.186069000000003</v>
      </c>
      <c r="U292">
        <v>5.7284839999999999</v>
      </c>
      <c r="AD292" t="s">
        <v>2733</v>
      </c>
      <c r="AE292" t="s">
        <v>2737</v>
      </c>
    </row>
    <row r="293" spans="1:31" x14ac:dyDescent="0.3">
      <c r="A293" s="7">
        <v>46289</v>
      </c>
      <c r="B293" s="8">
        <v>0.30555555555555558</v>
      </c>
      <c r="C293" s="8">
        <v>0.31944444444444442</v>
      </c>
      <c r="D293" s="8">
        <v>0</v>
      </c>
      <c r="E293">
        <v>0.33</v>
      </c>
      <c r="F293">
        <v>50</v>
      </c>
      <c r="G293" t="s">
        <v>879</v>
      </c>
      <c r="H293" s="8">
        <v>0.48749999999999999</v>
      </c>
      <c r="I293" s="8">
        <v>0.54791666666666672</v>
      </c>
      <c r="L293">
        <v>1.45</v>
      </c>
      <c r="M293">
        <v>1.45</v>
      </c>
      <c r="N293">
        <v>1.1200000000000001</v>
      </c>
      <c r="O293" t="s">
        <v>3634</v>
      </c>
      <c r="P293" t="s">
        <v>433</v>
      </c>
      <c r="Q293" t="s">
        <v>3635</v>
      </c>
      <c r="R293">
        <v>0</v>
      </c>
      <c r="S293">
        <v>0</v>
      </c>
      <c r="T293">
        <v>45.373724000000003</v>
      </c>
      <c r="U293">
        <v>5.5834440000000001</v>
      </c>
      <c r="AD293" t="s">
        <v>2733</v>
      </c>
      <c r="AE293" t="s">
        <v>2734</v>
      </c>
    </row>
    <row r="294" spans="1:31" x14ac:dyDescent="0.3">
      <c r="A294" s="7">
        <v>46289</v>
      </c>
      <c r="B294" s="8">
        <v>0.33333333333333331</v>
      </c>
      <c r="C294" s="8">
        <v>0.375</v>
      </c>
      <c r="D294" s="8">
        <v>0</v>
      </c>
      <c r="E294">
        <v>1</v>
      </c>
      <c r="F294">
        <v>66</v>
      </c>
      <c r="G294" t="s">
        <v>900</v>
      </c>
      <c r="O294" t="s">
        <v>2484</v>
      </c>
      <c r="P294" t="s">
        <v>269</v>
      </c>
      <c r="Q294" t="s">
        <v>3554</v>
      </c>
      <c r="R294">
        <v>0</v>
      </c>
      <c r="S294">
        <v>0</v>
      </c>
      <c r="T294">
        <v>45.326168000000003</v>
      </c>
      <c r="U294">
        <v>5.5647219999999997</v>
      </c>
      <c r="AD294" t="s">
        <v>2733</v>
      </c>
      <c r="AE294" t="s">
        <v>2781</v>
      </c>
    </row>
    <row r="295" spans="1:31" x14ac:dyDescent="0.3">
      <c r="A295" s="7">
        <v>46289</v>
      </c>
      <c r="B295" s="8">
        <v>0.29166666666666669</v>
      </c>
      <c r="C295" s="8">
        <v>0.2986111111111111</v>
      </c>
      <c r="D295" s="8">
        <v>0</v>
      </c>
      <c r="E295">
        <v>0.17</v>
      </c>
      <c r="F295">
        <v>230</v>
      </c>
      <c r="G295" t="s">
        <v>974</v>
      </c>
      <c r="O295" t="s">
        <v>3063</v>
      </c>
      <c r="P295" t="s">
        <v>80</v>
      </c>
      <c r="Q295" t="s">
        <v>3064</v>
      </c>
      <c r="R295">
        <v>0</v>
      </c>
      <c r="S295">
        <v>0</v>
      </c>
      <c r="T295">
        <v>45.188167999999997</v>
      </c>
      <c r="U295">
        <v>5.7248919999999996</v>
      </c>
      <c r="AD295" t="s">
        <v>2733</v>
      </c>
      <c r="AE295" t="s">
        <v>2734</v>
      </c>
    </row>
    <row r="296" spans="1:31" x14ac:dyDescent="0.3">
      <c r="A296" s="7">
        <v>46289</v>
      </c>
      <c r="B296" s="8">
        <v>0.16666666666666671</v>
      </c>
      <c r="C296" s="8">
        <v>0.1736111111111111</v>
      </c>
      <c r="D296" s="8">
        <v>0</v>
      </c>
      <c r="E296">
        <v>0.17</v>
      </c>
      <c r="F296">
        <v>38</v>
      </c>
      <c r="G296" t="s">
        <v>2803</v>
      </c>
      <c r="O296" t="s">
        <v>2920</v>
      </c>
      <c r="P296" t="s">
        <v>558</v>
      </c>
      <c r="Q296" t="s">
        <v>2921</v>
      </c>
      <c r="R296">
        <v>0</v>
      </c>
      <c r="S296">
        <v>0</v>
      </c>
      <c r="T296">
        <v>45.193044999999998</v>
      </c>
      <c r="U296">
        <v>5.7306739999999996</v>
      </c>
      <c r="AD296" t="s">
        <v>2733</v>
      </c>
      <c r="AE296" t="s">
        <v>2734</v>
      </c>
    </row>
    <row r="297" spans="1:31" x14ac:dyDescent="0.3">
      <c r="A297" s="7">
        <v>46289</v>
      </c>
      <c r="B297" s="8">
        <v>0.33333333333333331</v>
      </c>
      <c r="C297" s="8">
        <v>0.37847222222222221</v>
      </c>
      <c r="D297" s="8">
        <v>0</v>
      </c>
      <c r="E297">
        <v>1.08</v>
      </c>
      <c r="F297">
        <v>101</v>
      </c>
      <c r="G297" t="s">
        <v>945</v>
      </c>
      <c r="H297" s="8">
        <v>0.55902777777777779</v>
      </c>
      <c r="I297" s="8">
        <v>0.55902777777777779</v>
      </c>
      <c r="O297" t="s">
        <v>1428</v>
      </c>
      <c r="P297" t="s">
        <v>429</v>
      </c>
      <c r="Q297" t="s">
        <v>429</v>
      </c>
      <c r="R297">
        <v>0</v>
      </c>
      <c r="S297">
        <v>0</v>
      </c>
      <c r="T297">
        <v>45.169803999999999</v>
      </c>
      <c r="U297">
        <v>5.721832</v>
      </c>
      <c r="AD297" t="s">
        <v>2733</v>
      </c>
      <c r="AE297" t="s">
        <v>2737</v>
      </c>
    </row>
    <row r="298" spans="1:31" x14ac:dyDescent="0.3">
      <c r="A298" s="7">
        <v>46289</v>
      </c>
      <c r="B298" s="8">
        <v>0.16666666666666671</v>
      </c>
      <c r="C298" s="8">
        <v>0.18055555555555561</v>
      </c>
      <c r="D298" s="8">
        <v>0</v>
      </c>
      <c r="E298">
        <v>0.33</v>
      </c>
      <c r="F298">
        <v>74</v>
      </c>
      <c r="G298" t="s">
        <v>892</v>
      </c>
      <c r="O298" t="s">
        <v>3072</v>
      </c>
      <c r="P298" t="s">
        <v>364</v>
      </c>
      <c r="Q298" t="s">
        <v>3073</v>
      </c>
      <c r="R298">
        <v>0</v>
      </c>
      <c r="S298">
        <v>0</v>
      </c>
      <c r="T298">
        <v>45.187527000000003</v>
      </c>
      <c r="U298">
        <v>5.7106579999999996</v>
      </c>
      <c r="AD298" t="s">
        <v>2733</v>
      </c>
      <c r="AE298" t="s">
        <v>2734</v>
      </c>
    </row>
    <row r="299" spans="1:31" x14ac:dyDescent="0.3">
      <c r="A299" s="7">
        <v>46289</v>
      </c>
      <c r="B299" s="8">
        <v>0.29166666666666669</v>
      </c>
      <c r="C299" s="8">
        <v>0.2986111111111111</v>
      </c>
      <c r="D299" s="8">
        <v>0</v>
      </c>
      <c r="E299">
        <v>0.17</v>
      </c>
      <c r="F299">
        <v>76</v>
      </c>
      <c r="G299" t="s">
        <v>863</v>
      </c>
      <c r="H299" s="8">
        <v>0.51736111111111116</v>
      </c>
      <c r="I299" s="8">
        <v>0.5180555555555556</v>
      </c>
      <c r="L299">
        <v>0.02</v>
      </c>
      <c r="M299">
        <v>0.02</v>
      </c>
      <c r="N299">
        <v>-0.15</v>
      </c>
      <c r="O299" t="s">
        <v>3069</v>
      </c>
      <c r="P299" t="s">
        <v>699</v>
      </c>
      <c r="Q299" t="s">
        <v>3070</v>
      </c>
      <c r="R299">
        <v>0</v>
      </c>
      <c r="S299">
        <v>0</v>
      </c>
      <c r="T299">
        <v>45.193389000000003</v>
      </c>
      <c r="U299">
        <v>5.7156229999999999</v>
      </c>
      <c r="AD299" t="s">
        <v>2733</v>
      </c>
      <c r="AE299" t="s">
        <v>2734</v>
      </c>
    </row>
    <row r="300" spans="1:31" x14ac:dyDescent="0.3">
      <c r="A300" s="7">
        <v>46289</v>
      </c>
      <c r="B300" s="8">
        <v>0.16666666666666671</v>
      </c>
      <c r="C300" s="8">
        <v>0.18055555555555561</v>
      </c>
      <c r="D300" s="8">
        <v>0</v>
      </c>
      <c r="E300">
        <v>0.33</v>
      </c>
      <c r="F300">
        <v>302</v>
      </c>
      <c r="G300" t="s">
        <v>947</v>
      </c>
      <c r="O300" t="s">
        <v>3710</v>
      </c>
      <c r="P300" t="s">
        <v>254</v>
      </c>
      <c r="Q300" t="s">
        <v>3711</v>
      </c>
      <c r="R300">
        <v>0</v>
      </c>
      <c r="S300">
        <v>0</v>
      </c>
      <c r="T300">
        <v>45.359994</v>
      </c>
      <c r="U300">
        <v>5.5964039999999997</v>
      </c>
      <c r="AD300" t="s">
        <v>2733</v>
      </c>
      <c r="AE300" t="s">
        <v>2734</v>
      </c>
    </row>
    <row r="301" spans="1:31" x14ac:dyDescent="0.3">
      <c r="A301" s="7">
        <v>46289</v>
      </c>
      <c r="B301" s="8">
        <v>0.33333333333333331</v>
      </c>
      <c r="C301" s="8">
        <v>0.34722222222222221</v>
      </c>
      <c r="D301" s="8">
        <v>0</v>
      </c>
      <c r="E301">
        <v>0.33</v>
      </c>
      <c r="F301">
        <v>41</v>
      </c>
      <c r="G301" t="s">
        <v>907</v>
      </c>
      <c r="H301" s="8">
        <v>0.25624999999999998</v>
      </c>
      <c r="I301" s="8">
        <v>0.27500000000000002</v>
      </c>
      <c r="L301">
        <v>0.45</v>
      </c>
      <c r="M301">
        <v>0.45</v>
      </c>
      <c r="N301">
        <v>0.12</v>
      </c>
      <c r="O301" t="s">
        <v>2390</v>
      </c>
      <c r="P301" t="s">
        <v>422</v>
      </c>
      <c r="Q301" t="s">
        <v>2392</v>
      </c>
      <c r="R301">
        <v>0</v>
      </c>
      <c r="S301">
        <v>0</v>
      </c>
      <c r="T301">
        <v>45.369473999999997</v>
      </c>
      <c r="U301">
        <v>5.5835160000000004</v>
      </c>
      <c r="AD301" t="s">
        <v>2733</v>
      </c>
      <c r="AE301" t="s">
        <v>2737</v>
      </c>
    </row>
    <row r="302" spans="1:31" x14ac:dyDescent="0.3">
      <c r="A302" s="7">
        <v>46289</v>
      </c>
      <c r="B302" s="8">
        <v>0.33333333333333331</v>
      </c>
      <c r="C302" s="8">
        <v>0.37847222222222221</v>
      </c>
      <c r="D302" s="8">
        <v>0</v>
      </c>
      <c r="E302">
        <v>1.08</v>
      </c>
      <c r="F302">
        <v>68</v>
      </c>
      <c r="G302" t="s">
        <v>948</v>
      </c>
      <c r="O302" t="s">
        <v>2464</v>
      </c>
      <c r="P302" t="s">
        <v>612</v>
      </c>
      <c r="Q302" t="s">
        <v>3085</v>
      </c>
      <c r="R302">
        <v>0</v>
      </c>
      <c r="S302">
        <v>0</v>
      </c>
      <c r="T302">
        <v>45.188958</v>
      </c>
      <c r="U302">
        <v>5.7346690000000002</v>
      </c>
      <c r="AD302" t="s">
        <v>2733</v>
      </c>
      <c r="AE302" t="s">
        <v>2737</v>
      </c>
    </row>
    <row r="303" spans="1:31" x14ac:dyDescent="0.3">
      <c r="A303" s="7">
        <v>46289</v>
      </c>
      <c r="B303" s="8">
        <v>0.29166666666666669</v>
      </c>
      <c r="C303" s="8">
        <v>0.2986111111111111</v>
      </c>
      <c r="D303" s="8">
        <v>0</v>
      </c>
      <c r="E303">
        <v>0.17</v>
      </c>
      <c r="F303">
        <v>43</v>
      </c>
      <c r="G303" t="s">
        <v>849</v>
      </c>
      <c r="O303" t="s">
        <v>848</v>
      </c>
      <c r="P303" t="s">
        <v>669</v>
      </c>
      <c r="Q303" t="s">
        <v>3071</v>
      </c>
      <c r="R303">
        <v>0</v>
      </c>
      <c r="S303">
        <v>0</v>
      </c>
      <c r="T303">
        <v>45.229419</v>
      </c>
      <c r="U303">
        <v>5.6816570000000004</v>
      </c>
      <c r="AD303" t="s">
        <v>2733</v>
      </c>
      <c r="AE303" t="s">
        <v>2734</v>
      </c>
    </row>
    <row r="304" spans="1:31" x14ac:dyDescent="0.3">
      <c r="A304" s="7">
        <v>46289</v>
      </c>
      <c r="B304" s="8">
        <v>0.29166666666666669</v>
      </c>
      <c r="C304" s="8">
        <v>0.30555555555555558</v>
      </c>
      <c r="D304" s="8">
        <v>0</v>
      </c>
      <c r="E304">
        <v>0.33</v>
      </c>
      <c r="F304">
        <v>86</v>
      </c>
      <c r="G304" t="s">
        <v>861</v>
      </c>
      <c r="H304" s="8">
        <v>0.30416666666666659</v>
      </c>
      <c r="I304" s="8">
        <v>0.53680555555555554</v>
      </c>
      <c r="L304">
        <v>5.58</v>
      </c>
      <c r="M304">
        <v>5.58</v>
      </c>
      <c r="N304">
        <v>5.25</v>
      </c>
      <c r="O304" t="s">
        <v>3074</v>
      </c>
      <c r="P304" t="s">
        <v>353</v>
      </c>
      <c r="Q304" t="s">
        <v>3075</v>
      </c>
      <c r="R304">
        <v>0</v>
      </c>
      <c r="S304">
        <v>0</v>
      </c>
      <c r="T304">
        <v>45.166998999999997</v>
      </c>
      <c r="U304">
        <v>5.7281519999999997</v>
      </c>
      <c r="AD304" t="s">
        <v>2733</v>
      </c>
      <c r="AE304" t="s">
        <v>2734</v>
      </c>
    </row>
    <row r="305" spans="1:31" x14ac:dyDescent="0.3">
      <c r="A305" s="7">
        <v>46289</v>
      </c>
      <c r="B305" s="8">
        <v>0.33333333333333331</v>
      </c>
      <c r="C305" s="8">
        <v>0.35416666666666669</v>
      </c>
      <c r="D305" s="8">
        <v>0</v>
      </c>
      <c r="E305">
        <v>0.5</v>
      </c>
      <c r="F305">
        <v>48</v>
      </c>
      <c r="G305" t="s">
        <v>951</v>
      </c>
      <c r="O305" t="s">
        <v>1578</v>
      </c>
      <c r="P305" t="s">
        <v>499</v>
      </c>
      <c r="Q305" t="s">
        <v>3041</v>
      </c>
      <c r="R305">
        <v>0</v>
      </c>
      <c r="S305">
        <v>0</v>
      </c>
      <c r="T305">
        <v>45.180225999999998</v>
      </c>
      <c r="U305">
        <v>5.7490040000000002</v>
      </c>
      <c r="AD305" t="s">
        <v>2733</v>
      </c>
      <c r="AE305" t="s">
        <v>2737</v>
      </c>
    </row>
    <row r="306" spans="1:31" x14ac:dyDescent="0.3">
      <c r="A306" s="7">
        <v>46289</v>
      </c>
      <c r="B306" s="8">
        <v>0.25</v>
      </c>
      <c r="C306" s="8">
        <v>0.26041666666666669</v>
      </c>
      <c r="D306" s="8">
        <v>0</v>
      </c>
      <c r="E306">
        <v>0.25</v>
      </c>
      <c r="F306">
        <v>16</v>
      </c>
      <c r="G306" t="s">
        <v>853</v>
      </c>
      <c r="O306" t="s">
        <v>3078</v>
      </c>
      <c r="P306" t="s">
        <v>627</v>
      </c>
      <c r="Q306" t="s">
        <v>3079</v>
      </c>
      <c r="R306">
        <v>0</v>
      </c>
      <c r="S306">
        <v>0</v>
      </c>
      <c r="T306">
        <v>45.187038000000001</v>
      </c>
      <c r="U306">
        <v>5.719214</v>
      </c>
      <c r="AD306" t="s">
        <v>2733</v>
      </c>
      <c r="AE306" t="s">
        <v>2734</v>
      </c>
    </row>
    <row r="307" spans="1:31" x14ac:dyDescent="0.3">
      <c r="A307" s="7">
        <v>46289</v>
      </c>
      <c r="B307" s="8">
        <v>0.16666666666666671</v>
      </c>
      <c r="C307" s="8">
        <v>0.1736111111111111</v>
      </c>
      <c r="D307" s="8">
        <v>0</v>
      </c>
      <c r="E307">
        <v>0.17</v>
      </c>
      <c r="F307">
        <v>74</v>
      </c>
      <c r="G307" t="s">
        <v>892</v>
      </c>
      <c r="O307" t="s">
        <v>2955</v>
      </c>
      <c r="P307" t="s">
        <v>412</v>
      </c>
      <c r="Q307" t="s">
        <v>2956</v>
      </c>
      <c r="R307">
        <v>0</v>
      </c>
      <c r="S307">
        <v>0</v>
      </c>
      <c r="T307">
        <v>45.190578000000002</v>
      </c>
      <c r="U307">
        <v>5.7182940000000002</v>
      </c>
      <c r="AD307" t="s">
        <v>2733</v>
      </c>
      <c r="AE307" t="s">
        <v>2734</v>
      </c>
    </row>
    <row r="308" spans="1:31" x14ac:dyDescent="0.3">
      <c r="A308" s="7">
        <v>46289</v>
      </c>
      <c r="B308" s="8">
        <v>0.4375</v>
      </c>
      <c r="C308" s="8">
        <v>0.44791666666666669</v>
      </c>
      <c r="D308" s="8">
        <v>0</v>
      </c>
      <c r="E308">
        <v>0.25</v>
      </c>
      <c r="F308">
        <v>103</v>
      </c>
      <c r="G308" t="s">
        <v>962</v>
      </c>
      <c r="H308" s="8">
        <v>0.41875000000000001</v>
      </c>
      <c r="I308" s="8">
        <v>0.43402777777777779</v>
      </c>
      <c r="L308">
        <v>0.37</v>
      </c>
      <c r="M308">
        <v>0.37</v>
      </c>
      <c r="N308">
        <v>0.12</v>
      </c>
      <c r="O308" t="s">
        <v>2675</v>
      </c>
      <c r="P308" t="s">
        <v>418</v>
      </c>
      <c r="Q308" t="s">
        <v>2963</v>
      </c>
      <c r="R308">
        <v>0</v>
      </c>
      <c r="S308">
        <v>0</v>
      </c>
      <c r="T308">
        <v>45.288339000000001</v>
      </c>
      <c r="U308">
        <v>5.6399229999999996</v>
      </c>
      <c r="AD308" t="s">
        <v>2733</v>
      </c>
      <c r="AE308" t="s">
        <v>2737</v>
      </c>
    </row>
    <row r="309" spans="1:31" x14ac:dyDescent="0.3">
      <c r="A309" s="7">
        <v>46289</v>
      </c>
      <c r="B309" s="8">
        <v>0.16666666666666671</v>
      </c>
      <c r="C309" s="8">
        <v>0.18055555555555561</v>
      </c>
      <c r="D309" s="8">
        <v>0</v>
      </c>
      <c r="E309">
        <v>0.33</v>
      </c>
      <c r="F309">
        <v>65</v>
      </c>
      <c r="G309" t="s">
        <v>870</v>
      </c>
      <c r="H309" s="8">
        <v>0.48888888888888887</v>
      </c>
      <c r="I309" s="8">
        <v>0.48888888888888887</v>
      </c>
      <c r="O309" t="s">
        <v>3083</v>
      </c>
      <c r="P309" t="s">
        <v>770</v>
      </c>
      <c r="Q309" t="s">
        <v>3084</v>
      </c>
      <c r="R309">
        <v>0</v>
      </c>
      <c r="S309">
        <v>0</v>
      </c>
      <c r="T309">
        <v>45.181204999999999</v>
      </c>
      <c r="U309">
        <v>5.689368</v>
      </c>
      <c r="AD309" t="s">
        <v>2733</v>
      </c>
      <c r="AE309" t="s">
        <v>2734</v>
      </c>
    </row>
    <row r="310" spans="1:31" x14ac:dyDescent="0.3">
      <c r="A310" s="7">
        <v>46289</v>
      </c>
      <c r="B310" s="8">
        <v>0.33333333333333331</v>
      </c>
      <c r="C310" s="8">
        <v>0.34722222222222221</v>
      </c>
      <c r="D310" s="8">
        <v>0</v>
      </c>
      <c r="E310">
        <v>0.33</v>
      </c>
      <c r="F310">
        <v>230</v>
      </c>
      <c r="G310" t="s">
        <v>974</v>
      </c>
      <c r="O310" t="s">
        <v>2452</v>
      </c>
      <c r="P310" t="s">
        <v>2453</v>
      </c>
      <c r="Q310" t="s">
        <v>610</v>
      </c>
      <c r="R310">
        <v>0</v>
      </c>
      <c r="S310">
        <v>0</v>
      </c>
      <c r="T310">
        <v>45.170372</v>
      </c>
      <c r="U310">
        <v>5.7396019999999996</v>
      </c>
      <c r="AD310" t="s">
        <v>2733</v>
      </c>
      <c r="AE310" t="s">
        <v>2737</v>
      </c>
    </row>
    <row r="311" spans="1:31" x14ac:dyDescent="0.3">
      <c r="A311" s="7">
        <v>46289</v>
      </c>
      <c r="B311" s="8">
        <v>0.16666666666666671</v>
      </c>
      <c r="C311" s="8">
        <v>0.18055555555555561</v>
      </c>
      <c r="D311" s="8">
        <v>0</v>
      </c>
      <c r="E311">
        <v>0.33</v>
      </c>
      <c r="F311">
        <v>20</v>
      </c>
      <c r="G311" t="s">
        <v>950</v>
      </c>
      <c r="J311" s="8">
        <v>0.21111111111111111</v>
      </c>
      <c r="K311" s="8">
        <v>0.2590277777777778</v>
      </c>
      <c r="L311">
        <v>-1.1499999999999999</v>
      </c>
      <c r="O311" t="s">
        <v>3092</v>
      </c>
      <c r="P311" t="s">
        <v>105</v>
      </c>
      <c r="Q311" t="s">
        <v>3093</v>
      </c>
      <c r="R311">
        <v>0</v>
      </c>
      <c r="S311">
        <v>0</v>
      </c>
      <c r="T311">
        <v>45.189875000000001</v>
      </c>
      <c r="U311">
        <v>5.7246810000000004</v>
      </c>
      <c r="AD311" t="s">
        <v>2733</v>
      </c>
      <c r="AE311" t="s">
        <v>2734</v>
      </c>
    </row>
    <row r="312" spans="1:31" x14ac:dyDescent="0.3">
      <c r="A312" s="7">
        <v>46289</v>
      </c>
      <c r="B312" s="8">
        <v>0.33333333333333331</v>
      </c>
      <c r="C312" s="8">
        <v>0.3611111111111111</v>
      </c>
      <c r="D312" s="8">
        <v>0</v>
      </c>
      <c r="E312">
        <v>0.67</v>
      </c>
      <c r="F312">
        <v>230</v>
      </c>
      <c r="G312" t="s">
        <v>974</v>
      </c>
      <c r="O312" t="s">
        <v>1950</v>
      </c>
      <c r="P312" t="s">
        <v>50</v>
      </c>
      <c r="Q312" t="s">
        <v>50</v>
      </c>
      <c r="R312">
        <v>0</v>
      </c>
      <c r="S312">
        <v>0</v>
      </c>
      <c r="T312">
        <v>45.184576999999997</v>
      </c>
      <c r="U312">
        <v>5.720396</v>
      </c>
      <c r="AD312" t="s">
        <v>2733</v>
      </c>
      <c r="AE312" t="s">
        <v>2737</v>
      </c>
    </row>
    <row r="313" spans="1:31" x14ac:dyDescent="0.3">
      <c r="A313" s="7">
        <v>46289</v>
      </c>
      <c r="B313" s="8">
        <v>0.18055555555555561</v>
      </c>
      <c r="C313" s="8">
        <v>0.19444444444444439</v>
      </c>
      <c r="D313" s="8">
        <v>0</v>
      </c>
      <c r="E313">
        <v>0.33</v>
      </c>
      <c r="F313">
        <v>56</v>
      </c>
      <c r="G313" t="s">
        <v>966</v>
      </c>
      <c r="H313" s="8">
        <v>0.39166666666666672</v>
      </c>
      <c r="I313" s="8">
        <v>0.39791666666666659</v>
      </c>
      <c r="L313">
        <v>0.15</v>
      </c>
      <c r="M313">
        <v>0.15</v>
      </c>
      <c r="N313">
        <v>-0.18</v>
      </c>
      <c r="O313" t="s">
        <v>3542</v>
      </c>
      <c r="P313" t="s">
        <v>224</v>
      </c>
      <c r="Q313" t="s">
        <v>3543</v>
      </c>
      <c r="R313">
        <v>0</v>
      </c>
      <c r="S313">
        <v>0</v>
      </c>
      <c r="T313">
        <v>45.366042</v>
      </c>
      <c r="U313">
        <v>5.5933120000000001</v>
      </c>
      <c r="AD313" t="s">
        <v>2733</v>
      </c>
      <c r="AE313" t="s">
        <v>2734</v>
      </c>
    </row>
    <row r="314" spans="1:31" x14ac:dyDescent="0.3">
      <c r="A314" s="7">
        <v>46289</v>
      </c>
      <c r="B314" s="8">
        <v>0.16666666666666671</v>
      </c>
      <c r="C314" s="8">
        <v>0.1736111111111111</v>
      </c>
      <c r="D314" s="8">
        <v>0</v>
      </c>
      <c r="E314">
        <v>0.17</v>
      </c>
      <c r="F314">
        <v>230</v>
      </c>
      <c r="G314" t="s">
        <v>974</v>
      </c>
      <c r="H314" s="8">
        <v>0.55277777777777781</v>
      </c>
      <c r="I314" s="8">
        <v>0.55277777777777781</v>
      </c>
      <c r="O314" t="s">
        <v>2966</v>
      </c>
      <c r="P314" t="s">
        <v>50</v>
      </c>
      <c r="Q314" t="s">
        <v>50</v>
      </c>
      <c r="R314">
        <v>0</v>
      </c>
      <c r="S314">
        <v>0</v>
      </c>
      <c r="T314">
        <v>45.184576999999997</v>
      </c>
      <c r="U314">
        <v>5.720396</v>
      </c>
      <c r="AD314" t="s">
        <v>2733</v>
      </c>
      <c r="AE314" t="s">
        <v>2734</v>
      </c>
    </row>
    <row r="315" spans="1:31" x14ac:dyDescent="0.3">
      <c r="A315" s="7">
        <v>46289</v>
      </c>
      <c r="B315" s="8">
        <v>0.33333333333333331</v>
      </c>
      <c r="C315" s="8">
        <v>0.37847222222222221</v>
      </c>
      <c r="D315" s="8">
        <v>0</v>
      </c>
      <c r="E315">
        <v>1.08</v>
      </c>
      <c r="F315">
        <v>68</v>
      </c>
      <c r="G315" t="s">
        <v>948</v>
      </c>
      <c r="O315" t="s">
        <v>2456</v>
      </c>
      <c r="P315" t="s">
        <v>188</v>
      </c>
      <c r="Q315" t="s">
        <v>3080</v>
      </c>
      <c r="R315">
        <v>0</v>
      </c>
      <c r="S315">
        <v>0</v>
      </c>
      <c r="T315">
        <v>45.189202999999999</v>
      </c>
      <c r="U315">
        <v>5.7345119999999996</v>
      </c>
      <c r="AD315" t="s">
        <v>2733</v>
      </c>
      <c r="AE315" t="s">
        <v>2737</v>
      </c>
    </row>
    <row r="316" spans="1:31" x14ac:dyDescent="0.3">
      <c r="A316" s="7">
        <v>46289</v>
      </c>
      <c r="B316" s="8">
        <v>0.16666666666666671</v>
      </c>
      <c r="C316" s="8">
        <v>0.18055555555555561</v>
      </c>
      <c r="D316" s="8">
        <v>0</v>
      </c>
      <c r="E316">
        <v>0.33</v>
      </c>
      <c r="F316">
        <v>12</v>
      </c>
      <c r="G316" t="s">
        <v>952</v>
      </c>
      <c r="O316" t="s">
        <v>874</v>
      </c>
      <c r="P316" t="s">
        <v>807</v>
      </c>
      <c r="Q316" t="s">
        <v>3094</v>
      </c>
      <c r="R316">
        <v>0</v>
      </c>
      <c r="S316">
        <v>0</v>
      </c>
      <c r="T316">
        <v>45.185158000000001</v>
      </c>
      <c r="U316">
        <v>5.7167779999999997</v>
      </c>
      <c r="AD316" t="s">
        <v>2733</v>
      </c>
      <c r="AE316" t="s">
        <v>2734</v>
      </c>
    </row>
    <row r="317" spans="1:31" x14ac:dyDescent="0.3">
      <c r="A317" s="7">
        <v>46289</v>
      </c>
      <c r="B317" s="8">
        <v>0.16666666666666671</v>
      </c>
      <c r="C317" s="8">
        <v>0.1736111111111111</v>
      </c>
      <c r="D317" s="8">
        <v>0</v>
      </c>
      <c r="E317">
        <v>0.17</v>
      </c>
      <c r="F317">
        <v>46</v>
      </c>
      <c r="G317" t="s">
        <v>963</v>
      </c>
      <c r="O317" t="s">
        <v>2967</v>
      </c>
      <c r="P317" t="s">
        <v>104</v>
      </c>
      <c r="Q317" t="s">
        <v>2968</v>
      </c>
      <c r="R317">
        <v>0</v>
      </c>
      <c r="S317">
        <v>0</v>
      </c>
      <c r="T317">
        <v>45.178600000000003</v>
      </c>
      <c r="U317">
        <v>5.708291</v>
      </c>
      <c r="AD317" t="s">
        <v>2733</v>
      </c>
      <c r="AE317" t="s">
        <v>2734</v>
      </c>
    </row>
    <row r="318" spans="1:31" x14ac:dyDescent="0.3">
      <c r="A318" s="7">
        <v>46289</v>
      </c>
      <c r="B318" s="8">
        <v>0.33333333333333331</v>
      </c>
      <c r="C318" s="8">
        <v>0.41666666666666669</v>
      </c>
      <c r="D318" s="8">
        <v>0</v>
      </c>
      <c r="E318">
        <v>2</v>
      </c>
      <c r="F318">
        <v>43</v>
      </c>
      <c r="G318" t="s">
        <v>849</v>
      </c>
      <c r="O318" t="s">
        <v>1921</v>
      </c>
      <c r="P318" t="s">
        <v>420</v>
      </c>
      <c r="Q318" t="s">
        <v>1923</v>
      </c>
      <c r="R318">
        <v>0</v>
      </c>
      <c r="S318">
        <v>0</v>
      </c>
      <c r="T318">
        <v>45.208322000000003</v>
      </c>
      <c r="U318">
        <v>5.6714190000000002</v>
      </c>
      <c r="AD318" t="s">
        <v>2733</v>
      </c>
      <c r="AE318" t="s">
        <v>2737</v>
      </c>
    </row>
    <row r="319" spans="1:31" x14ac:dyDescent="0.3">
      <c r="A319" s="7">
        <v>46289</v>
      </c>
      <c r="B319" s="8">
        <v>0.16666666666666671</v>
      </c>
      <c r="C319" s="8">
        <v>0.18055555555555561</v>
      </c>
      <c r="D319" s="8">
        <v>0</v>
      </c>
      <c r="E319">
        <v>0.33</v>
      </c>
      <c r="F319">
        <v>61</v>
      </c>
      <c r="G319" t="s">
        <v>886</v>
      </c>
      <c r="H319" s="8">
        <v>0.17986111111111111</v>
      </c>
      <c r="I319" s="8">
        <v>0.4909722222222222</v>
      </c>
      <c r="L319">
        <v>7.47</v>
      </c>
      <c r="M319">
        <v>7.47</v>
      </c>
      <c r="N319">
        <v>7.13</v>
      </c>
      <c r="O319" t="s">
        <v>3097</v>
      </c>
      <c r="P319" t="s">
        <v>161</v>
      </c>
      <c r="Q319" t="s">
        <v>3098</v>
      </c>
      <c r="R319">
        <v>0</v>
      </c>
      <c r="S319">
        <v>0</v>
      </c>
      <c r="T319">
        <v>45.174452000000002</v>
      </c>
      <c r="U319">
        <v>5.7284119999999996</v>
      </c>
      <c r="AD319" t="s">
        <v>2733</v>
      </c>
      <c r="AE319" t="s">
        <v>2734</v>
      </c>
    </row>
    <row r="320" spans="1:31" x14ac:dyDescent="0.3">
      <c r="A320" s="7">
        <v>46289</v>
      </c>
      <c r="B320" s="8">
        <v>0.50347222222222221</v>
      </c>
      <c r="C320" s="8">
        <v>0.51388888888888884</v>
      </c>
      <c r="D320" s="8">
        <v>0</v>
      </c>
      <c r="E320">
        <v>0.25</v>
      </c>
      <c r="F320">
        <v>56</v>
      </c>
      <c r="G320" t="s">
        <v>966</v>
      </c>
      <c r="H320" s="8">
        <v>0.23749999999999999</v>
      </c>
      <c r="I320" s="8">
        <v>0.2472222222222222</v>
      </c>
      <c r="L320">
        <v>0.23</v>
      </c>
      <c r="M320">
        <v>0.25</v>
      </c>
      <c r="N320">
        <v>-0.02</v>
      </c>
      <c r="O320" t="s">
        <v>2424</v>
      </c>
      <c r="P320" t="s">
        <v>787</v>
      </c>
      <c r="Q320" t="s">
        <v>787</v>
      </c>
      <c r="R320">
        <v>0</v>
      </c>
      <c r="S320">
        <v>0</v>
      </c>
      <c r="T320">
        <v>45.367986999999999</v>
      </c>
      <c r="U320">
        <v>5.584276</v>
      </c>
      <c r="AD320" t="s">
        <v>2733</v>
      </c>
      <c r="AE320" t="s">
        <v>2737</v>
      </c>
    </row>
    <row r="321" spans="1:31" x14ac:dyDescent="0.3">
      <c r="A321" s="7">
        <v>46289</v>
      </c>
      <c r="B321" s="8">
        <v>0.3923611111111111</v>
      </c>
      <c r="C321" s="8">
        <v>0.40625</v>
      </c>
      <c r="D321" s="8">
        <v>0</v>
      </c>
      <c r="E321">
        <v>0.33</v>
      </c>
      <c r="F321">
        <v>103</v>
      </c>
      <c r="G321" t="s">
        <v>962</v>
      </c>
      <c r="O321" t="s">
        <v>3712</v>
      </c>
      <c r="P321" t="s">
        <v>471</v>
      </c>
      <c r="Q321" t="s">
        <v>3713</v>
      </c>
      <c r="R321">
        <v>0</v>
      </c>
      <c r="S321">
        <v>0</v>
      </c>
      <c r="T321">
        <v>45.334660999999997</v>
      </c>
      <c r="U321">
        <v>5.6211659999999997</v>
      </c>
      <c r="AD321" t="s">
        <v>2733</v>
      </c>
      <c r="AE321" t="s">
        <v>2734</v>
      </c>
    </row>
    <row r="322" spans="1:31" x14ac:dyDescent="0.3">
      <c r="A322" s="7">
        <v>46289</v>
      </c>
      <c r="B322" s="8">
        <v>0.33333333333333331</v>
      </c>
      <c r="C322" s="8">
        <v>0.37847222222222221</v>
      </c>
      <c r="D322" s="8">
        <v>0</v>
      </c>
      <c r="E322">
        <v>1.08</v>
      </c>
      <c r="F322">
        <v>44</v>
      </c>
      <c r="G322" t="s">
        <v>865</v>
      </c>
      <c r="O322" t="s">
        <v>864</v>
      </c>
      <c r="P322" t="s">
        <v>829</v>
      </c>
      <c r="Q322" t="s">
        <v>829</v>
      </c>
      <c r="R322">
        <v>0</v>
      </c>
      <c r="S322">
        <v>0</v>
      </c>
      <c r="T322">
        <v>45.194932000000001</v>
      </c>
      <c r="U322">
        <v>5.6780390000000001</v>
      </c>
      <c r="AD322" t="s">
        <v>2733</v>
      </c>
      <c r="AE322" t="s">
        <v>2737</v>
      </c>
    </row>
    <row r="323" spans="1:31" x14ac:dyDescent="0.3">
      <c r="A323" s="7">
        <v>46289</v>
      </c>
      <c r="B323" s="8">
        <v>0.33333333333333331</v>
      </c>
      <c r="C323" s="8">
        <v>0.35416666666666669</v>
      </c>
      <c r="D323" s="8">
        <v>0</v>
      </c>
      <c r="E323">
        <v>0.5</v>
      </c>
      <c r="F323">
        <v>18</v>
      </c>
      <c r="G323" t="s">
        <v>2826</v>
      </c>
      <c r="H323" s="8">
        <v>0.35486111111111113</v>
      </c>
      <c r="I323" s="8">
        <v>0.36319444444444438</v>
      </c>
      <c r="L323">
        <v>0.2</v>
      </c>
      <c r="M323">
        <v>0.2</v>
      </c>
      <c r="N323">
        <v>-0.3</v>
      </c>
      <c r="O323" t="s">
        <v>1656</v>
      </c>
      <c r="P323" t="s">
        <v>706</v>
      </c>
      <c r="Q323" t="s">
        <v>706</v>
      </c>
      <c r="R323">
        <v>0</v>
      </c>
      <c r="S323">
        <v>0</v>
      </c>
      <c r="T323">
        <v>45.176924999999997</v>
      </c>
      <c r="U323">
        <v>5.7132199999999997</v>
      </c>
      <c r="AD323" t="s">
        <v>2733</v>
      </c>
      <c r="AE323" t="s">
        <v>2737</v>
      </c>
    </row>
    <row r="324" spans="1:31" x14ac:dyDescent="0.3">
      <c r="A324" s="7">
        <v>46289</v>
      </c>
      <c r="B324" s="8">
        <v>0.33333333333333331</v>
      </c>
      <c r="C324" s="8">
        <v>0.375</v>
      </c>
      <c r="D324" s="8">
        <v>0</v>
      </c>
      <c r="E324">
        <v>1</v>
      </c>
      <c r="F324">
        <v>72</v>
      </c>
      <c r="G324" t="s">
        <v>978</v>
      </c>
      <c r="O324" t="s">
        <v>1650</v>
      </c>
      <c r="P324" t="s">
        <v>679</v>
      </c>
      <c r="Q324" t="s">
        <v>679</v>
      </c>
      <c r="R324">
        <v>0</v>
      </c>
      <c r="S324">
        <v>0</v>
      </c>
      <c r="T324">
        <v>45.269807999999998</v>
      </c>
      <c r="U324">
        <v>5.8717550000000003</v>
      </c>
      <c r="AD324" t="s">
        <v>2733</v>
      </c>
      <c r="AE324" t="s">
        <v>2737</v>
      </c>
    </row>
    <row r="325" spans="1:31" x14ac:dyDescent="0.3">
      <c r="A325" s="7">
        <v>46289</v>
      </c>
      <c r="B325" s="8">
        <v>0.16666666666666671</v>
      </c>
      <c r="C325" s="8">
        <v>0.18055555555555561</v>
      </c>
      <c r="D325" s="8">
        <v>0</v>
      </c>
      <c r="E325">
        <v>0.33</v>
      </c>
      <c r="F325">
        <v>15</v>
      </c>
      <c r="G325" t="s">
        <v>956</v>
      </c>
      <c r="O325" t="s">
        <v>3099</v>
      </c>
      <c r="P325" t="s">
        <v>595</v>
      </c>
      <c r="Q325" t="s">
        <v>3100</v>
      </c>
      <c r="R325">
        <v>0</v>
      </c>
      <c r="S325">
        <v>0</v>
      </c>
      <c r="T325">
        <v>45.180706999999998</v>
      </c>
      <c r="U325">
        <v>5.7268699999999999</v>
      </c>
      <c r="AD325" t="s">
        <v>2733</v>
      </c>
      <c r="AE325" t="s">
        <v>2734</v>
      </c>
    </row>
    <row r="326" spans="1:31" x14ac:dyDescent="0.3">
      <c r="A326" s="7">
        <v>46289</v>
      </c>
      <c r="B326" s="8">
        <v>0.16666666666666671</v>
      </c>
      <c r="C326" s="8">
        <v>0.18055555555555561</v>
      </c>
      <c r="D326" s="8">
        <v>0</v>
      </c>
      <c r="E326">
        <v>0.33</v>
      </c>
      <c r="F326">
        <v>72</v>
      </c>
      <c r="G326" t="s">
        <v>978</v>
      </c>
      <c r="O326" t="s">
        <v>3130</v>
      </c>
      <c r="P326" t="s">
        <v>245</v>
      </c>
      <c r="Q326" t="s">
        <v>3131</v>
      </c>
      <c r="R326">
        <v>0</v>
      </c>
      <c r="S326">
        <v>0</v>
      </c>
      <c r="T326">
        <v>45.568052999999999</v>
      </c>
      <c r="U326">
        <v>5.9229669999999999</v>
      </c>
      <c r="AD326" t="s">
        <v>2733</v>
      </c>
      <c r="AE326" t="s">
        <v>2734</v>
      </c>
    </row>
    <row r="327" spans="1:31" x14ac:dyDescent="0.3">
      <c r="A327" s="7">
        <v>46289</v>
      </c>
      <c r="B327" s="8">
        <v>0.29166666666666669</v>
      </c>
      <c r="C327" s="8">
        <v>0.2986111111111111</v>
      </c>
      <c r="D327" s="8">
        <v>0</v>
      </c>
      <c r="E327">
        <v>0.17</v>
      </c>
      <c r="F327">
        <v>91</v>
      </c>
      <c r="G327" t="s">
        <v>971</v>
      </c>
      <c r="O327" t="s">
        <v>3095</v>
      </c>
      <c r="P327" t="s">
        <v>187</v>
      </c>
      <c r="Q327" t="s">
        <v>3096</v>
      </c>
      <c r="R327">
        <v>0</v>
      </c>
      <c r="S327">
        <v>0</v>
      </c>
      <c r="T327">
        <v>45.189857000000003</v>
      </c>
      <c r="U327">
        <v>5.7292610000000002</v>
      </c>
      <c r="AD327" t="s">
        <v>2733</v>
      </c>
      <c r="AE327" t="s">
        <v>2734</v>
      </c>
    </row>
    <row r="328" spans="1:31" x14ac:dyDescent="0.3">
      <c r="A328" s="7">
        <v>46289</v>
      </c>
      <c r="B328" s="8">
        <v>0.37847222222222221</v>
      </c>
      <c r="C328" s="8">
        <v>0.38541666666666669</v>
      </c>
      <c r="D328" s="8">
        <v>0</v>
      </c>
      <c r="E328">
        <v>0.17</v>
      </c>
      <c r="F328">
        <v>46</v>
      </c>
      <c r="G328" t="s">
        <v>963</v>
      </c>
      <c r="O328" t="s">
        <v>3714</v>
      </c>
      <c r="P328" t="s">
        <v>560</v>
      </c>
      <c r="Q328" t="s">
        <v>3715</v>
      </c>
      <c r="R328">
        <v>0</v>
      </c>
      <c r="S328">
        <v>0</v>
      </c>
      <c r="T328">
        <v>45.146349000000001</v>
      </c>
      <c r="U328">
        <v>5.7163180000000002</v>
      </c>
      <c r="AD328" t="s">
        <v>2733</v>
      </c>
      <c r="AE328" t="s">
        <v>3633</v>
      </c>
    </row>
    <row r="329" spans="1:31" x14ac:dyDescent="0.3">
      <c r="A329" s="7">
        <v>46289</v>
      </c>
      <c r="B329" s="8">
        <v>0.16666666666666671</v>
      </c>
      <c r="C329" s="8">
        <v>0.1736111111111111</v>
      </c>
      <c r="D329" s="8">
        <v>0</v>
      </c>
      <c r="E329">
        <v>0.17</v>
      </c>
      <c r="F329">
        <v>1000</v>
      </c>
      <c r="G329" t="s">
        <v>2803</v>
      </c>
      <c r="Q329" t="s">
        <v>1811</v>
      </c>
      <c r="R329">
        <v>0</v>
      </c>
      <c r="S329">
        <v>0</v>
      </c>
      <c r="T329">
        <v>45.203086999999996</v>
      </c>
      <c r="U329">
        <v>5.703754</v>
      </c>
    </row>
    <row r="330" spans="1:31" x14ac:dyDescent="0.3">
      <c r="A330" s="7">
        <v>46289</v>
      </c>
      <c r="B330" s="8">
        <v>0.4375</v>
      </c>
      <c r="C330" s="8">
        <v>0.45833333333333331</v>
      </c>
      <c r="E330">
        <v>0.5</v>
      </c>
      <c r="F330">
        <v>62</v>
      </c>
      <c r="G330" t="s">
        <v>917</v>
      </c>
      <c r="H330" s="8">
        <v>0.40347222222222218</v>
      </c>
      <c r="I330" s="8">
        <v>0.43125000000000002</v>
      </c>
      <c r="L330">
        <v>0.67</v>
      </c>
      <c r="M330">
        <v>0.67</v>
      </c>
      <c r="N330">
        <v>0.17</v>
      </c>
      <c r="O330" t="s">
        <v>2033</v>
      </c>
      <c r="P330" t="s">
        <v>770</v>
      </c>
      <c r="Q330" t="s">
        <v>3559</v>
      </c>
      <c r="R330">
        <v>0</v>
      </c>
      <c r="S330">
        <v>0</v>
      </c>
      <c r="T330">
        <v>45.181204999999999</v>
      </c>
      <c r="U330">
        <v>5.689368</v>
      </c>
      <c r="AD330" t="s">
        <v>2733</v>
      </c>
      <c r="AE330" t="s">
        <v>2737</v>
      </c>
    </row>
    <row r="331" spans="1:31" x14ac:dyDescent="0.3">
      <c r="A331" s="7">
        <v>46289</v>
      </c>
      <c r="B331" s="8">
        <v>0.16666666666666671</v>
      </c>
      <c r="C331" s="8">
        <v>0.18055555555555561</v>
      </c>
      <c r="D331" s="8">
        <v>0</v>
      </c>
      <c r="E331">
        <v>0.33</v>
      </c>
      <c r="F331">
        <v>15</v>
      </c>
      <c r="G331" t="s">
        <v>956</v>
      </c>
      <c r="O331" t="s">
        <v>3107</v>
      </c>
      <c r="P331" t="s">
        <v>297</v>
      </c>
      <c r="Q331" t="s">
        <v>3108</v>
      </c>
      <c r="R331">
        <v>0</v>
      </c>
      <c r="S331">
        <v>0</v>
      </c>
      <c r="T331">
        <v>45.178694999999998</v>
      </c>
      <c r="U331">
        <v>5.7423060000000001</v>
      </c>
      <c r="AD331" t="s">
        <v>2733</v>
      </c>
      <c r="AE331" t="s">
        <v>2734</v>
      </c>
    </row>
    <row r="332" spans="1:31" x14ac:dyDescent="0.3">
      <c r="A332" s="7">
        <v>46289</v>
      </c>
      <c r="B332" s="8">
        <v>0.34722222222222221</v>
      </c>
      <c r="C332" s="8">
        <v>0.37847222222222221</v>
      </c>
      <c r="D332" s="8">
        <v>0</v>
      </c>
      <c r="E332">
        <v>0.75</v>
      </c>
      <c r="F332">
        <v>82</v>
      </c>
      <c r="G332" t="s">
        <v>954</v>
      </c>
      <c r="O332" t="s">
        <v>1772</v>
      </c>
      <c r="P332" t="s">
        <v>534</v>
      </c>
      <c r="Q332" t="s">
        <v>534</v>
      </c>
      <c r="R332">
        <v>0</v>
      </c>
      <c r="S332">
        <v>0</v>
      </c>
      <c r="T332">
        <v>45.173667999999999</v>
      </c>
      <c r="U332">
        <v>5.7084409999999997</v>
      </c>
      <c r="AD332" t="s">
        <v>2733</v>
      </c>
      <c r="AE332" t="s">
        <v>2737</v>
      </c>
    </row>
    <row r="333" spans="1:31" x14ac:dyDescent="0.3">
      <c r="A333" s="7">
        <v>46289</v>
      </c>
      <c r="B333" s="8">
        <v>0.16666666666666671</v>
      </c>
      <c r="C333" s="8">
        <v>0.18055555555555561</v>
      </c>
      <c r="D333" s="8">
        <v>0</v>
      </c>
      <c r="E333">
        <v>0.33</v>
      </c>
      <c r="F333">
        <v>75</v>
      </c>
      <c r="G333" t="s">
        <v>970</v>
      </c>
      <c r="O333" t="s">
        <v>3114</v>
      </c>
      <c r="P333" t="s">
        <v>365</v>
      </c>
      <c r="Q333" t="s">
        <v>3115</v>
      </c>
      <c r="R333">
        <v>0</v>
      </c>
      <c r="S333">
        <v>0</v>
      </c>
      <c r="T333">
        <v>45.188071000000001</v>
      </c>
      <c r="U333">
        <v>5.7254449999999997</v>
      </c>
      <c r="AD333" t="s">
        <v>2733</v>
      </c>
      <c r="AE333" t="s">
        <v>2734</v>
      </c>
    </row>
    <row r="334" spans="1:31" x14ac:dyDescent="0.3">
      <c r="A334" s="7">
        <v>46289</v>
      </c>
      <c r="B334" s="8">
        <v>0.16666666666666671</v>
      </c>
      <c r="C334" s="8">
        <v>0.18055555555555561</v>
      </c>
      <c r="D334" s="8">
        <v>0</v>
      </c>
      <c r="E334">
        <v>0.33</v>
      </c>
      <c r="F334">
        <v>20</v>
      </c>
      <c r="G334" t="s">
        <v>950</v>
      </c>
      <c r="H334" s="8">
        <v>0.2986111111111111</v>
      </c>
      <c r="I334" s="8">
        <v>0.30277777777777781</v>
      </c>
      <c r="J334" s="8">
        <v>0.1993055555555556</v>
      </c>
      <c r="K334" s="8">
        <v>0.2013888888888889</v>
      </c>
      <c r="L334">
        <v>0.05</v>
      </c>
      <c r="M334">
        <v>0.05</v>
      </c>
      <c r="N334">
        <v>-0.28000000000000003</v>
      </c>
      <c r="O334" t="s">
        <v>3109</v>
      </c>
      <c r="P334" t="s">
        <v>218</v>
      </c>
      <c r="Q334" t="s">
        <v>3110</v>
      </c>
      <c r="R334">
        <v>0</v>
      </c>
      <c r="S334">
        <v>0</v>
      </c>
      <c r="T334">
        <v>45.189608999999997</v>
      </c>
      <c r="U334">
        <v>5.7291639999999999</v>
      </c>
      <c r="AD334" t="s">
        <v>2733</v>
      </c>
      <c r="AE334" t="s">
        <v>2734</v>
      </c>
    </row>
    <row r="335" spans="1:31" x14ac:dyDescent="0.3">
      <c r="A335" s="7">
        <v>46289</v>
      </c>
      <c r="B335" s="8">
        <v>0.16666666666666671</v>
      </c>
      <c r="C335" s="8">
        <v>0.18055555555555561</v>
      </c>
      <c r="D335" s="8">
        <v>0</v>
      </c>
      <c r="E335">
        <v>0.33</v>
      </c>
      <c r="F335">
        <v>76</v>
      </c>
      <c r="G335" t="s">
        <v>965</v>
      </c>
      <c r="H335" s="8">
        <v>0.2159722222222222</v>
      </c>
      <c r="I335" s="8">
        <v>0.2166666666666667</v>
      </c>
      <c r="L335">
        <v>0.02</v>
      </c>
      <c r="M335">
        <v>0.02</v>
      </c>
      <c r="N335">
        <v>-0.32</v>
      </c>
      <c r="O335" t="s">
        <v>3103</v>
      </c>
      <c r="P335" t="s">
        <v>739</v>
      </c>
      <c r="Q335" t="s">
        <v>3104</v>
      </c>
      <c r="R335">
        <v>0</v>
      </c>
      <c r="S335">
        <v>0</v>
      </c>
      <c r="T335">
        <v>45.053516999999999</v>
      </c>
      <c r="U335">
        <v>5.6782599999999999</v>
      </c>
      <c r="AD335" t="s">
        <v>2733</v>
      </c>
      <c r="AE335" t="s">
        <v>2734</v>
      </c>
    </row>
    <row r="336" spans="1:31" x14ac:dyDescent="0.3">
      <c r="A336" s="7">
        <v>46289</v>
      </c>
      <c r="B336" s="8">
        <v>0.16666666666666671</v>
      </c>
      <c r="C336" s="8">
        <v>0.18055555555555561</v>
      </c>
      <c r="D336" s="8">
        <v>0</v>
      </c>
      <c r="E336">
        <v>0.33</v>
      </c>
      <c r="F336">
        <v>100</v>
      </c>
      <c r="G336" t="s">
        <v>967</v>
      </c>
      <c r="H336" s="8">
        <v>0.17986111111111111</v>
      </c>
      <c r="I336" s="8">
        <v>0.18680555555555561</v>
      </c>
      <c r="L336">
        <v>0.17</v>
      </c>
      <c r="M336">
        <v>0.17</v>
      </c>
      <c r="N336">
        <v>-0.17</v>
      </c>
      <c r="O336" t="s">
        <v>3123</v>
      </c>
      <c r="P336" t="s">
        <v>620</v>
      </c>
      <c r="Q336" t="s">
        <v>3124</v>
      </c>
      <c r="R336">
        <v>0</v>
      </c>
      <c r="S336">
        <v>0</v>
      </c>
      <c r="T336">
        <v>45.198335</v>
      </c>
      <c r="U336">
        <v>5.6829479999999997</v>
      </c>
      <c r="AD336" t="s">
        <v>2733</v>
      </c>
      <c r="AE336" t="s">
        <v>2734</v>
      </c>
    </row>
    <row r="337" spans="1:31" x14ac:dyDescent="0.3">
      <c r="A337" s="7">
        <v>46289</v>
      </c>
      <c r="B337" s="8">
        <v>0.16666666666666671</v>
      </c>
      <c r="C337" s="8">
        <v>0.18055555555555561</v>
      </c>
      <c r="D337" s="8">
        <v>0</v>
      </c>
      <c r="E337">
        <v>0.33</v>
      </c>
      <c r="F337">
        <v>40</v>
      </c>
      <c r="G337" t="s">
        <v>960</v>
      </c>
      <c r="O337" t="s">
        <v>3105</v>
      </c>
      <c r="P337" t="s">
        <v>232</v>
      </c>
      <c r="Q337" t="s">
        <v>3106</v>
      </c>
      <c r="R337">
        <v>0</v>
      </c>
      <c r="S337">
        <v>0</v>
      </c>
      <c r="T337">
        <v>45.179060999999997</v>
      </c>
      <c r="U337">
        <v>5.7056240000000003</v>
      </c>
      <c r="AD337" t="s">
        <v>2733</v>
      </c>
      <c r="AE337" t="s">
        <v>2734</v>
      </c>
    </row>
    <row r="338" spans="1:31" x14ac:dyDescent="0.3">
      <c r="A338" s="7">
        <v>46289</v>
      </c>
      <c r="B338" s="8">
        <v>0.16666666666666671</v>
      </c>
      <c r="C338" s="8">
        <v>0.1736111111111111</v>
      </c>
      <c r="D338" s="8">
        <v>0</v>
      </c>
      <c r="E338">
        <v>0.17</v>
      </c>
      <c r="F338">
        <v>43</v>
      </c>
      <c r="G338" t="s">
        <v>849</v>
      </c>
      <c r="H338" s="8">
        <v>0.51249999999999996</v>
      </c>
      <c r="I338" s="8">
        <v>0.51249999999999996</v>
      </c>
      <c r="O338" t="s">
        <v>3101</v>
      </c>
      <c r="P338" t="s">
        <v>420</v>
      </c>
      <c r="Q338" t="s">
        <v>3102</v>
      </c>
      <c r="R338">
        <v>0</v>
      </c>
      <c r="S338">
        <v>0</v>
      </c>
      <c r="T338">
        <v>45.208322000000003</v>
      </c>
      <c r="U338">
        <v>5.6714190000000002</v>
      </c>
      <c r="AD338" t="s">
        <v>2733</v>
      </c>
      <c r="AE338" t="s">
        <v>2734</v>
      </c>
    </row>
    <row r="339" spans="1:31" x14ac:dyDescent="0.3">
      <c r="A339" s="7">
        <v>46289</v>
      </c>
      <c r="B339" s="8">
        <v>0.2638888888888889</v>
      </c>
      <c r="C339" s="8">
        <v>0.28819444444444442</v>
      </c>
      <c r="D339" s="8">
        <v>0</v>
      </c>
      <c r="E339">
        <v>0.57999999999999996</v>
      </c>
      <c r="F339">
        <v>78</v>
      </c>
      <c r="G339" t="s">
        <v>977</v>
      </c>
      <c r="O339" t="s">
        <v>3595</v>
      </c>
      <c r="P339" t="s">
        <v>453</v>
      </c>
      <c r="Q339" t="s">
        <v>3596</v>
      </c>
      <c r="R339">
        <v>0</v>
      </c>
      <c r="S339">
        <v>0</v>
      </c>
      <c r="T339">
        <v>45.366508000000003</v>
      </c>
      <c r="U339">
        <v>5.57925</v>
      </c>
      <c r="AD339" t="s">
        <v>2733</v>
      </c>
      <c r="AE339" t="s">
        <v>2734</v>
      </c>
    </row>
    <row r="340" spans="1:31" x14ac:dyDescent="0.3">
      <c r="A340" s="7">
        <v>46289</v>
      </c>
      <c r="B340" s="8">
        <v>0.25</v>
      </c>
      <c r="C340" s="8">
        <v>0.26041666666666669</v>
      </c>
      <c r="D340" s="8">
        <v>0</v>
      </c>
      <c r="E340">
        <v>0.25</v>
      </c>
      <c r="F340">
        <v>41</v>
      </c>
      <c r="G340" t="s">
        <v>907</v>
      </c>
      <c r="H340" s="8">
        <v>0.50624999999999998</v>
      </c>
      <c r="I340" s="8">
        <v>0.50902777777777775</v>
      </c>
      <c r="L340">
        <v>7.0000000000000007E-2</v>
      </c>
      <c r="M340">
        <v>7.0000000000000007E-2</v>
      </c>
      <c r="N340">
        <v>-0.18</v>
      </c>
      <c r="O340" t="s">
        <v>3643</v>
      </c>
      <c r="P340" t="s">
        <v>731</v>
      </c>
      <c r="Q340" t="s">
        <v>3644</v>
      </c>
      <c r="R340">
        <v>0</v>
      </c>
      <c r="S340">
        <v>0</v>
      </c>
      <c r="T340">
        <v>45.370404999999998</v>
      </c>
      <c r="U340">
        <v>5.583806</v>
      </c>
      <c r="AD340" t="s">
        <v>2733</v>
      </c>
      <c r="AE340" t="s">
        <v>2734</v>
      </c>
    </row>
    <row r="341" spans="1:31" x14ac:dyDescent="0.3">
      <c r="A341" s="7">
        <v>46289</v>
      </c>
      <c r="B341" s="8">
        <v>0.33333333333333331</v>
      </c>
      <c r="C341" s="8">
        <v>0.34722222222222221</v>
      </c>
      <c r="D341" s="8">
        <v>0</v>
      </c>
      <c r="E341">
        <v>0.33</v>
      </c>
      <c r="F341">
        <v>75</v>
      </c>
      <c r="G341" t="s">
        <v>970</v>
      </c>
      <c r="O341" t="s">
        <v>2475</v>
      </c>
      <c r="P341" t="s">
        <v>613</v>
      </c>
      <c r="Q341" t="s">
        <v>613</v>
      </c>
      <c r="R341">
        <v>0</v>
      </c>
      <c r="S341">
        <v>0</v>
      </c>
      <c r="T341">
        <v>45.180928000000002</v>
      </c>
      <c r="U341">
        <v>5.7068519999999996</v>
      </c>
      <c r="AD341" t="s">
        <v>2733</v>
      </c>
      <c r="AE341" t="s">
        <v>2737</v>
      </c>
    </row>
    <row r="342" spans="1:31" x14ac:dyDescent="0.3">
      <c r="A342" s="7">
        <v>46289</v>
      </c>
      <c r="B342" s="8">
        <v>0.16666666666666671</v>
      </c>
      <c r="C342" s="8">
        <v>0.17708333333333329</v>
      </c>
      <c r="D342" s="8">
        <v>0</v>
      </c>
      <c r="E342">
        <v>0.25</v>
      </c>
      <c r="F342">
        <v>88</v>
      </c>
      <c r="G342" t="s">
        <v>894</v>
      </c>
      <c r="O342" t="s">
        <v>3112</v>
      </c>
      <c r="P342" t="s">
        <v>382</v>
      </c>
      <c r="Q342" t="s">
        <v>3113</v>
      </c>
      <c r="R342">
        <v>0</v>
      </c>
      <c r="S342">
        <v>0</v>
      </c>
      <c r="T342">
        <v>45.072274</v>
      </c>
      <c r="U342">
        <v>5.771471</v>
      </c>
      <c r="AD342" t="s">
        <v>2733</v>
      </c>
      <c r="AE342" t="s">
        <v>2734</v>
      </c>
    </row>
    <row r="343" spans="1:31" x14ac:dyDescent="0.3">
      <c r="A343" s="7">
        <v>46289</v>
      </c>
      <c r="B343" s="8">
        <v>0.16666666666666671</v>
      </c>
      <c r="C343" s="8">
        <v>0.18055555555555561</v>
      </c>
      <c r="D343" s="8">
        <v>0</v>
      </c>
      <c r="E343">
        <v>0.33</v>
      </c>
      <c r="F343">
        <v>13</v>
      </c>
      <c r="G343" t="s">
        <v>2730</v>
      </c>
      <c r="O343" t="s">
        <v>3128</v>
      </c>
      <c r="P343" t="s">
        <v>298</v>
      </c>
      <c r="Q343" t="s">
        <v>3129</v>
      </c>
      <c r="R343">
        <v>0</v>
      </c>
      <c r="S343">
        <v>0</v>
      </c>
      <c r="T343">
        <v>45.186069000000003</v>
      </c>
      <c r="U343">
        <v>5.7284839999999999</v>
      </c>
      <c r="AD343" t="s">
        <v>2733</v>
      </c>
      <c r="AE343" t="s">
        <v>2734</v>
      </c>
    </row>
    <row r="344" spans="1:31" x14ac:dyDescent="0.3">
      <c r="A344" s="7">
        <v>46289</v>
      </c>
      <c r="B344" s="8">
        <v>0.25</v>
      </c>
      <c r="C344" s="8">
        <v>0.26041666666666669</v>
      </c>
      <c r="D344" s="8">
        <v>0</v>
      </c>
      <c r="E344">
        <v>0.25</v>
      </c>
      <c r="F344">
        <v>76</v>
      </c>
      <c r="G344" t="s">
        <v>863</v>
      </c>
      <c r="H344" s="8">
        <v>0.75972222222222219</v>
      </c>
      <c r="I344" s="8">
        <v>0.75972222222222219</v>
      </c>
      <c r="O344" t="s">
        <v>889</v>
      </c>
      <c r="P344" t="s">
        <v>214</v>
      </c>
      <c r="Q344" t="s">
        <v>3111</v>
      </c>
      <c r="R344">
        <v>0</v>
      </c>
      <c r="S344">
        <v>0</v>
      </c>
      <c r="T344">
        <v>45.191879999999998</v>
      </c>
      <c r="U344">
        <v>5.7191989999999997</v>
      </c>
      <c r="AD344" t="s">
        <v>2733</v>
      </c>
      <c r="AE344" t="s">
        <v>2734</v>
      </c>
    </row>
    <row r="345" spans="1:31" x14ac:dyDescent="0.3">
      <c r="A345" s="7">
        <v>46289</v>
      </c>
      <c r="B345" s="8">
        <v>0.29166666666666669</v>
      </c>
      <c r="C345" s="8">
        <v>0.45833333333333331</v>
      </c>
      <c r="E345">
        <v>4</v>
      </c>
      <c r="F345">
        <v>63</v>
      </c>
      <c r="G345" t="s">
        <v>984</v>
      </c>
      <c r="H345" s="8">
        <v>0.30555555555555558</v>
      </c>
      <c r="I345" s="8">
        <v>0.46250000000000002</v>
      </c>
      <c r="L345">
        <v>3.77</v>
      </c>
      <c r="M345">
        <v>4</v>
      </c>
      <c r="N345">
        <v>-0.23</v>
      </c>
      <c r="O345" t="s">
        <v>1700</v>
      </c>
      <c r="P345" t="s">
        <v>523</v>
      </c>
      <c r="Q345" t="s">
        <v>3716</v>
      </c>
      <c r="R345">
        <v>0</v>
      </c>
      <c r="S345">
        <v>0</v>
      </c>
      <c r="T345">
        <v>45.165317999999999</v>
      </c>
      <c r="U345">
        <v>5.7205139999999997</v>
      </c>
      <c r="AD345" t="s">
        <v>2733</v>
      </c>
      <c r="AE345" t="s">
        <v>2737</v>
      </c>
    </row>
    <row r="346" spans="1:31" x14ac:dyDescent="0.3">
      <c r="A346" s="7">
        <v>46289</v>
      </c>
      <c r="B346" s="8">
        <v>0.25694444444444442</v>
      </c>
      <c r="C346" s="8">
        <v>0.3298611111111111</v>
      </c>
      <c r="D346" s="8">
        <v>0</v>
      </c>
      <c r="E346">
        <v>1.75</v>
      </c>
      <c r="F346">
        <v>39</v>
      </c>
      <c r="G346" t="s">
        <v>961</v>
      </c>
      <c r="H346" s="8">
        <v>0.27986111111111112</v>
      </c>
      <c r="I346" s="8">
        <v>0.33333333333333331</v>
      </c>
      <c r="L346">
        <v>1.28</v>
      </c>
      <c r="M346">
        <v>1.28</v>
      </c>
      <c r="N346">
        <v>-0.47</v>
      </c>
      <c r="O346" t="s">
        <v>2153</v>
      </c>
      <c r="P346" t="s">
        <v>562</v>
      </c>
      <c r="Q346" t="s">
        <v>562</v>
      </c>
      <c r="R346">
        <v>1</v>
      </c>
      <c r="S346">
        <v>0</v>
      </c>
      <c r="T346">
        <v>45.166173999999998</v>
      </c>
      <c r="U346">
        <v>5.7258250000000004</v>
      </c>
      <c r="AD346" t="s">
        <v>2733</v>
      </c>
      <c r="AE346" t="s">
        <v>2737</v>
      </c>
    </row>
    <row r="347" spans="1:31" x14ac:dyDescent="0.3">
      <c r="A347" s="7">
        <v>46289</v>
      </c>
      <c r="B347" s="8">
        <v>0.33333333333333331</v>
      </c>
      <c r="C347" s="8">
        <v>0.38541666666666669</v>
      </c>
      <c r="D347" s="8">
        <v>0</v>
      </c>
      <c r="E347">
        <v>1.25</v>
      </c>
      <c r="F347">
        <v>46</v>
      </c>
      <c r="G347" t="s">
        <v>963</v>
      </c>
      <c r="O347" t="s">
        <v>1492</v>
      </c>
      <c r="P347" t="s">
        <v>192</v>
      </c>
      <c r="Q347" t="s">
        <v>192</v>
      </c>
      <c r="R347">
        <v>0</v>
      </c>
      <c r="S347">
        <v>0</v>
      </c>
      <c r="T347">
        <v>45.188246999999997</v>
      </c>
      <c r="U347">
        <v>5.7174959999999997</v>
      </c>
      <c r="AD347" t="s">
        <v>2733</v>
      </c>
      <c r="AE347" t="s">
        <v>2737</v>
      </c>
    </row>
    <row r="348" spans="1:31" x14ac:dyDescent="0.3">
      <c r="A348" s="7">
        <v>46289</v>
      </c>
      <c r="B348" s="8">
        <v>0</v>
      </c>
      <c r="C348" s="8">
        <v>7.6388888888888895E-2</v>
      </c>
      <c r="E348">
        <v>1.83</v>
      </c>
      <c r="F348">
        <v>11</v>
      </c>
      <c r="G348" t="s">
        <v>895</v>
      </c>
      <c r="O348" t="s">
        <v>1522</v>
      </c>
      <c r="P348" t="s">
        <v>207</v>
      </c>
      <c r="Q348" t="s">
        <v>3259</v>
      </c>
      <c r="R348">
        <v>0</v>
      </c>
      <c r="S348">
        <v>0</v>
      </c>
      <c r="T348">
        <v>45.196975999999999</v>
      </c>
      <c r="U348">
        <v>5.7354219999999998</v>
      </c>
      <c r="AD348" t="s">
        <v>2733</v>
      </c>
      <c r="AE348" t="s">
        <v>2737</v>
      </c>
    </row>
    <row r="349" spans="1:31" x14ac:dyDescent="0.3">
      <c r="A349" s="7">
        <v>46289</v>
      </c>
      <c r="B349" s="8">
        <v>0.29166666666666669</v>
      </c>
      <c r="C349" s="8">
        <v>0.2986111111111111</v>
      </c>
      <c r="D349" s="8">
        <v>0</v>
      </c>
      <c r="E349">
        <v>0.17</v>
      </c>
      <c r="F349">
        <v>230</v>
      </c>
      <c r="G349" t="s">
        <v>974</v>
      </c>
      <c r="O349" t="s">
        <v>3116</v>
      </c>
      <c r="P349" t="s">
        <v>47</v>
      </c>
      <c r="Q349" t="s">
        <v>3117</v>
      </c>
      <c r="R349">
        <v>0</v>
      </c>
      <c r="S349">
        <v>0</v>
      </c>
      <c r="T349">
        <v>45.192289000000002</v>
      </c>
      <c r="U349">
        <v>5.7220880000000003</v>
      </c>
      <c r="AD349" t="s">
        <v>2733</v>
      </c>
      <c r="AE349" t="s">
        <v>2734</v>
      </c>
    </row>
    <row r="350" spans="1:31" x14ac:dyDescent="0.3">
      <c r="A350" s="7">
        <v>46289</v>
      </c>
      <c r="B350" s="8">
        <v>0.29166666666666669</v>
      </c>
      <c r="C350" s="8">
        <v>0.2986111111111111</v>
      </c>
      <c r="D350" s="8">
        <v>0</v>
      </c>
      <c r="E350">
        <v>0.17</v>
      </c>
      <c r="F350">
        <v>76</v>
      </c>
      <c r="G350" t="s">
        <v>863</v>
      </c>
      <c r="O350" t="s">
        <v>3118</v>
      </c>
      <c r="P350" t="s">
        <v>140</v>
      </c>
      <c r="Q350" t="s">
        <v>3119</v>
      </c>
      <c r="R350">
        <v>0</v>
      </c>
      <c r="S350">
        <v>0</v>
      </c>
      <c r="T350">
        <v>45.193193000000001</v>
      </c>
      <c r="U350">
        <v>5.7146129999999999</v>
      </c>
      <c r="AD350" t="s">
        <v>2733</v>
      </c>
      <c r="AE350" t="s">
        <v>2734</v>
      </c>
    </row>
    <row r="351" spans="1:31" x14ac:dyDescent="0.3">
      <c r="A351" s="7">
        <v>46289</v>
      </c>
      <c r="B351" s="8">
        <v>0.16666666666666671</v>
      </c>
      <c r="C351" s="8">
        <v>0.18055555555555561</v>
      </c>
      <c r="D351" s="8">
        <v>0</v>
      </c>
      <c r="E351">
        <v>0.33</v>
      </c>
      <c r="F351">
        <v>61</v>
      </c>
      <c r="G351" t="s">
        <v>886</v>
      </c>
      <c r="H351" s="8">
        <v>0.18680555555555561</v>
      </c>
      <c r="I351" s="8">
        <v>0.53472222222222221</v>
      </c>
      <c r="L351">
        <v>8.35</v>
      </c>
      <c r="M351">
        <v>8.35</v>
      </c>
      <c r="N351">
        <v>8.02</v>
      </c>
      <c r="O351" t="s">
        <v>3126</v>
      </c>
      <c r="P351" t="s">
        <v>550</v>
      </c>
      <c r="Q351" t="s">
        <v>3127</v>
      </c>
      <c r="R351">
        <v>0</v>
      </c>
      <c r="S351">
        <v>0</v>
      </c>
      <c r="T351">
        <v>45.174304999999997</v>
      </c>
      <c r="U351">
        <v>5.7383240000000004</v>
      </c>
      <c r="AD351" t="s">
        <v>2733</v>
      </c>
      <c r="AE351" t="s">
        <v>2734</v>
      </c>
    </row>
    <row r="352" spans="1:31" x14ac:dyDescent="0.3">
      <c r="A352" s="7">
        <v>46289</v>
      </c>
      <c r="B352" s="8">
        <v>0.4548611111111111</v>
      </c>
      <c r="C352" s="8">
        <v>0.46875</v>
      </c>
      <c r="D352" s="8">
        <v>0</v>
      </c>
      <c r="E352">
        <v>0.33</v>
      </c>
      <c r="F352">
        <v>83</v>
      </c>
      <c r="G352" t="s">
        <v>975</v>
      </c>
      <c r="O352" t="s">
        <v>3139</v>
      </c>
      <c r="P352" t="s">
        <v>387</v>
      </c>
      <c r="Q352" t="s">
        <v>3140</v>
      </c>
      <c r="R352">
        <v>0</v>
      </c>
      <c r="S352">
        <v>0</v>
      </c>
      <c r="T352">
        <v>45.365996000000003</v>
      </c>
      <c r="U352">
        <v>5.5923809999999996</v>
      </c>
      <c r="AD352" t="s">
        <v>2733</v>
      </c>
      <c r="AE352" t="s">
        <v>2734</v>
      </c>
    </row>
    <row r="353" spans="1:31" x14ac:dyDescent="0.3">
      <c r="A353" s="7">
        <v>46289</v>
      </c>
      <c r="B353" s="8">
        <v>0.33333333333333331</v>
      </c>
      <c r="C353" s="8">
        <v>0.34722222222222221</v>
      </c>
      <c r="D353" s="8">
        <v>0</v>
      </c>
      <c r="E353">
        <v>0.33</v>
      </c>
      <c r="F353">
        <v>86</v>
      </c>
      <c r="G353" t="s">
        <v>861</v>
      </c>
      <c r="H353" s="8">
        <v>0.46388888888888891</v>
      </c>
      <c r="I353" s="8">
        <v>0.53680555555555554</v>
      </c>
      <c r="L353">
        <v>1.75</v>
      </c>
      <c r="M353">
        <v>1.75</v>
      </c>
      <c r="N353">
        <v>1.42</v>
      </c>
      <c r="O353" t="s">
        <v>2228</v>
      </c>
      <c r="P353" t="s">
        <v>693</v>
      </c>
      <c r="Q353" t="s">
        <v>3125</v>
      </c>
      <c r="R353">
        <v>0</v>
      </c>
      <c r="S353">
        <v>0</v>
      </c>
      <c r="T353">
        <v>45.1661</v>
      </c>
      <c r="U353">
        <v>5.7265620000000004</v>
      </c>
      <c r="AD353" t="s">
        <v>2733</v>
      </c>
      <c r="AE353" t="s">
        <v>2737</v>
      </c>
    </row>
    <row r="354" spans="1:31" x14ac:dyDescent="0.3">
      <c r="A354" s="7">
        <v>46289</v>
      </c>
      <c r="B354" s="8">
        <v>0.19097222222222221</v>
      </c>
      <c r="C354" s="8">
        <v>0.2048611111111111</v>
      </c>
      <c r="D354" s="8">
        <v>0</v>
      </c>
      <c r="E354">
        <v>0.33</v>
      </c>
      <c r="F354">
        <v>22</v>
      </c>
      <c r="G354" t="s">
        <v>979</v>
      </c>
      <c r="O354" t="s">
        <v>3134</v>
      </c>
      <c r="P354" t="s">
        <v>536</v>
      </c>
      <c r="Q354" t="s">
        <v>3135</v>
      </c>
      <c r="R354">
        <v>0</v>
      </c>
      <c r="S354">
        <v>0</v>
      </c>
      <c r="T354">
        <v>45.183112000000001</v>
      </c>
      <c r="U354">
        <v>5.7278739999999999</v>
      </c>
      <c r="AD354" t="s">
        <v>2733</v>
      </c>
      <c r="AE354" t="s">
        <v>2734</v>
      </c>
    </row>
    <row r="355" spans="1:31" x14ac:dyDescent="0.3">
      <c r="A355" s="7">
        <v>46289</v>
      </c>
      <c r="B355" s="8">
        <v>0.16666666666666671</v>
      </c>
      <c r="C355" s="8">
        <v>0.1736111111111111</v>
      </c>
      <c r="D355" s="8">
        <v>0</v>
      </c>
      <c r="E355">
        <v>0.17</v>
      </c>
      <c r="F355">
        <v>230</v>
      </c>
      <c r="G355" t="s">
        <v>974</v>
      </c>
      <c r="O355" t="s">
        <v>2995</v>
      </c>
      <c r="P355" t="s">
        <v>145</v>
      </c>
      <c r="Q355" t="s">
        <v>2996</v>
      </c>
      <c r="R355">
        <v>0</v>
      </c>
      <c r="S355">
        <v>0</v>
      </c>
      <c r="T355">
        <v>45.170380000000002</v>
      </c>
      <c r="U355">
        <v>5.7395560000000003</v>
      </c>
      <c r="AD355" t="s">
        <v>2733</v>
      </c>
      <c r="AE355" t="s">
        <v>2734</v>
      </c>
    </row>
    <row r="356" spans="1:31" x14ac:dyDescent="0.3">
      <c r="A356" s="7">
        <v>46289</v>
      </c>
      <c r="B356" s="8">
        <v>0.16666666666666671</v>
      </c>
      <c r="C356" s="8">
        <v>0.22222222222222221</v>
      </c>
      <c r="D356" s="8">
        <v>0</v>
      </c>
      <c r="E356">
        <v>1.33</v>
      </c>
      <c r="F356">
        <v>103</v>
      </c>
      <c r="G356" t="s">
        <v>962</v>
      </c>
      <c r="H356" s="8">
        <v>0.19375000000000001</v>
      </c>
      <c r="I356" s="8">
        <v>0.25208333333333333</v>
      </c>
      <c r="L356">
        <v>1.4</v>
      </c>
      <c r="M356">
        <v>1.33</v>
      </c>
      <c r="N356">
        <v>7.0000000000000007E-2</v>
      </c>
      <c r="O356" t="s">
        <v>1800</v>
      </c>
      <c r="P356" t="s">
        <v>681</v>
      </c>
      <c r="Q356" t="s">
        <v>1801</v>
      </c>
      <c r="R356">
        <v>0</v>
      </c>
      <c r="S356">
        <v>0</v>
      </c>
      <c r="T356">
        <v>45.363452000000002</v>
      </c>
      <c r="U356">
        <v>5.6051859999999998</v>
      </c>
      <c r="AD356" t="s">
        <v>2733</v>
      </c>
      <c r="AE356" t="s">
        <v>2781</v>
      </c>
    </row>
    <row r="357" spans="1:31" x14ac:dyDescent="0.3">
      <c r="A357" s="7">
        <v>46289</v>
      </c>
      <c r="B357" s="8">
        <v>0.16666666666666671</v>
      </c>
      <c r="C357" s="8">
        <v>0.1736111111111111</v>
      </c>
      <c r="D357" s="8">
        <v>0</v>
      </c>
      <c r="E357">
        <v>0.17</v>
      </c>
      <c r="F357">
        <v>29</v>
      </c>
      <c r="G357" t="s">
        <v>859</v>
      </c>
      <c r="O357" t="s">
        <v>2992</v>
      </c>
      <c r="P357" t="s">
        <v>53</v>
      </c>
      <c r="Q357" t="s">
        <v>2993</v>
      </c>
      <c r="R357">
        <v>0</v>
      </c>
      <c r="S357">
        <v>0</v>
      </c>
      <c r="T357">
        <v>45.192563999999997</v>
      </c>
      <c r="U357">
        <v>5.7240770000000003</v>
      </c>
      <c r="AD357" t="s">
        <v>2733</v>
      </c>
      <c r="AE357" t="s">
        <v>2734</v>
      </c>
    </row>
    <row r="358" spans="1:31" x14ac:dyDescent="0.3">
      <c r="A358" s="7">
        <v>46289</v>
      </c>
      <c r="B358" s="8">
        <v>0.29166666666666669</v>
      </c>
      <c r="C358" s="8">
        <v>0.2986111111111111</v>
      </c>
      <c r="D358" s="8">
        <v>0</v>
      </c>
      <c r="E358">
        <v>0.17</v>
      </c>
      <c r="F358">
        <v>43</v>
      </c>
      <c r="G358" t="s">
        <v>849</v>
      </c>
      <c r="O358" t="s">
        <v>3101</v>
      </c>
      <c r="P358" t="s">
        <v>420</v>
      </c>
      <c r="Q358" t="s">
        <v>3102</v>
      </c>
      <c r="R358">
        <v>0</v>
      </c>
      <c r="S358">
        <v>0</v>
      </c>
      <c r="T358">
        <v>45.208322000000003</v>
      </c>
      <c r="U358">
        <v>5.6714190000000002</v>
      </c>
      <c r="AD358" t="s">
        <v>2733</v>
      </c>
      <c r="AE358" t="s">
        <v>2734</v>
      </c>
    </row>
    <row r="359" spans="1:31" x14ac:dyDescent="0.3">
      <c r="A359" s="7">
        <v>46289</v>
      </c>
      <c r="B359" s="8">
        <v>0.33333333333333331</v>
      </c>
      <c r="C359" s="8">
        <v>0.34722222222222221</v>
      </c>
      <c r="D359" s="8">
        <v>0</v>
      </c>
      <c r="E359">
        <v>0.33</v>
      </c>
      <c r="F359">
        <v>82</v>
      </c>
      <c r="G359" t="s">
        <v>954</v>
      </c>
      <c r="H359" s="8">
        <v>0.49652777777777779</v>
      </c>
      <c r="I359" s="8">
        <v>0.49652777777777779</v>
      </c>
      <c r="O359" t="s">
        <v>1287</v>
      </c>
      <c r="P359" t="s">
        <v>652</v>
      </c>
      <c r="Q359" t="s">
        <v>652</v>
      </c>
      <c r="R359">
        <v>0</v>
      </c>
      <c r="S359">
        <v>0</v>
      </c>
      <c r="T359">
        <v>45.180548999999999</v>
      </c>
      <c r="U359">
        <v>5.7303129999999998</v>
      </c>
      <c r="AD359" t="s">
        <v>2733</v>
      </c>
      <c r="AE359" t="s">
        <v>2737</v>
      </c>
    </row>
    <row r="360" spans="1:31" x14ac:dyDescent="0.3">
      <c r="A360" s="7">
        <v>46289</v>
      </c>
      <c r="B360" s="8">
        <v>0.16666666666666671</v>
      </c>
      <c r="C360" s="8">
        <v>0.19097222222222221</v>
      </c>
      <c r="D360" s="8">
        <v>0</v>
      </c>
      <c r="E360">
        <v>0.57999999999999996</v>
      </c>
      <c r="F360">
        <v>23</v>
      </c>
      <c r="G360" t="s">
        <v>957</v>
      </c>
      <c r="H360" s="8">
        <v>0.4152777777777778</v>
      </c>
      <c r="I360" s="8">
        <v>0.41875000000000001</v>
      </c>
      <c r="L360">
        <v>0.08</v>
      </c>
      <c r="M360">
        <v>0.08</v>
      </c>
      <c r="N360">
        <v>-0.5</v>
      </c>
      <c r="O360" t="s">
        <v>1341</v>
      </c>
      <c r="P360" t="s">
        <v>494</v>
      </c>
      <c r="Q360" t="s">
        <v>494</v>
      </c>
      <c r="R360">
        <v>0</v>
      </c>
      <c r="S360">
        <v>0</v>
      </c>
      <c r="T360">
        <v>45.206446999999997</v>
      </c>
      <c r="U360">
        <v>5.7453529999999997</v>
      </c>
      <c r="AD360" t="s">
        <v>2733</v>
      </c>
      <c r="AE360" t="s">
        <v>2737</v>
      </c>
    </row>
    <row r="361" spans="1:31" x14ac:dyDescent="0.3">
      <c r="A361" s="7">
        <v>46289</v>
      </c>
      <c r="B361" s="8">
        <v>0.29166666666666669</v>
      </c>
      <c r="C361" s="8">
        <v>0.2986111111111111</v>
      </c>
      <c r="D361" s="8">
        <v>0</v>
      </c>
      <c r="E361">
        <v>0.17</v>
      </c>
      <c r="F361">
        <v>82</v>
      </c>
      <c r="G361" t="s">
        <v>954</v>
      </c>
      <c r="O361" t="s">
        <v>3137</v>
      </c>
      <c r="P361" t="s">
        <v>534</v>
      </c>
      <c r="Q361" t="s">
        <v>3138</v>
      </c>
      <c r="R361">
        <v>0</v>
      </c>
      <c r="S361">
        <v>0</v>
      </c>
      <c r="T361">
        <v>45.173667999999999</v>
      </c>
      <c r="U361">
        <v>5.7084409999999997</v>
      </c>
      <c r="AD361" t="s">
        <v>2733</v>
      </c>
      <c r="AE361" t="s">
        <v>2734</v>
      </c>
    </row>
    <row r="362" spans="1:31" x14ac:dyDescent="0.3">
      <c r="A362" s="7">
        <v>46289</v>
      </c>
      <c r="B362" s="8">
        <v>0.25</v>
      </c>
      <c r="C362" s="8">
        <v>0.26041666666666669</v>
      </c>
      <c r="D362" s="8">
        <v>0</v>
      </c>
      <c r="E362">
        <v>0.25</v>
      </c>
      <c r="F362">
        <v>68</v>
      </c>
      <c r="G362" t="s">
        <v>948</v>
      </c>
      <c r="O362" t="s">
        <v>3141</v>
      </c>
      <c r="P362" t="s">
        <v>379</v>
      </c>
      <c r="Q362" t="s">
        <v>3142</v>
      </c>
      <c r="R362">
        <v>0</v>
      </c>
      <c r="S362">
        <v>0</v>
      </c>
      <c r="T362">
        <v>45.162835000000001</v>
      </c>
      <c r="U362">
        <v>5.7206549999999998</v>
      </c>
      <c r="AD362" t="s">
        <v>2733</v>
      </c>
      <c r="AE362" t="s">
        <v>2734</v>
      </c>
    </row>
    <row r="363" spans="1:31" x14ac:dyDescent="0.3">
      <c r="A363" s="7">
        <v>46289</v>
      </c>
      <c r="B363" s="8">
        <v>0.33333333333333331</v>
      </c>
      <c r="C363" s="8">
        <v>0.34722222222222221</v>
      </c>
      <c r="D363" s="8">
        <v>0</v>
      </c>
      <c r="E363">
        <v>0.33</v>
      </c>
      <c r="F363">
        <v>230</v>
      </c>
      <c r="G363" t="s">
        <v>974</v>
      </c>
      <c r="O363" t="s">
        <v>1686</v>
      </c>
      <c r="P363" t="s">
        <v>145</v>
      </c>
      <c r="Q363" t="s">
        <v>145</v>
      </c>
      <c r="R363">
        <v>0</v>
      </c>
      <c r="S363">
        <v>0</v>
      </c>
      <c r="T363">
        <v>45.170380000000002</v>
      </c>
      <c r="U363">
        <v>5.7395560000000003</v>
      </c>
      <c r="AD363" t="s">
        <v>2733</v>
      </c>
      <c r="AE363" t="s">
        <v>2737</v>
      </c>
    </row>
    <row r="364" spans="1:31" x14ac:dyDescent="0.3">
      <c r="A364" s="7">
        <v>46289</v>
      </c>
      <c r="B364" s="8">
        <v>0.33333333333333331</v>
      </c>
      <c r="C364" s="8">
        <v>0.34722222222222221</v>
      </c>
      <c r="D364" s="8">
        <v>0</v>
      </c>
      <c r="E364">
        <v>0.33</v>
      </c>
      <c r="F364">
        <v>76</v>
      </c>
      <c r="G364" t="s">
        <v>863</v>
      </c>
      <c r="O364" t="s">
        <v>1234</v>
      </c>
      <c r="P364" t="s">
        <v>193</v>
      </c>
      <c r="Q364" t="s">
        <v>193</v>
      </c>
      <c r="R364">
        <v>0</v>
      </c>
      <c r="S364">
        <v>0</v>
      </c>
      <c r="T364">
        <v>45.189757999999998</v>
      </c>
      <c r="U364">
        <v>5.7167630000000003</v>
      </c>
      <c r="AD364" t="s">
        <v>2733</v>
      </c>
      <c r="AE364" t="s">
        <v>2737</v>
      </c>
    </row>
    <row r="365" spans="1:31" x14ac:dyDescent="0.3">
      <c r="A365" s="7">
        <v>46289</v>
      </c>
      <c r="B365" s="8">
        <v>0.29166666666666669</v>
      </c>
      <c r="C365" s="8">
        <v>0.30555555555555558</v>
      </c>
      <c r="D365" s="8">
        <v>0</v>
      </c>
      <c r="E365">
        <v>0.33</v>
      </c>
      <c r="F365">
        <v>86</v>
      </c>
      <c r="G365" t="s">
        <v>861</v>
      </c>
      <c r="H365" s="8">
        <v>0.23749999999999999</v>
      </c>
      <c r="I365" s="8">
        <v>0.25347222222222221</v>
      </c>
      <c r="L365">
        <v>0.38</v>
      </c>
      <c r="M365">
        <v>0.38</v>
      </c>
      <c r="N365">
        <v>0.05</v>
      </c>
      <c r="O365" t="s">
        <v>882</v>
      </c>
      <c r="P365" t="s">
        <v>826</v>
      </c>
      <c r="Q365" t="s">
        <v>3145</v>
      </c>
      <c r="R365">
        <v>0</v>
      </c>
      <c r="S365">
        <v>0</v>
      </c>
      <c r="T365">
        <v>45.185786999999998</v>
      </c>
      <c r="U365">
        <v>5.7279049999999998</v>
      </c>
      <c r="AD365" t="s">
        <v>2733</v>
      </c>
      <c r="AE365" t="s">
        <v>2734</v>
      </c>
    </row>
    <row r="366" spans="1:31" x14ac:dyDescent="0.3">
      <c r="A366" s="7">
        <v>46289</v>
      </c>
      <c r="B366" s="8">
        <v>0.16666666666666671</v>
      </c>
      <c r="C366" s="8">
        <v>0.18055555555555561</v>
      </c>
      <c r="D366" s="8">
        <v>0</v>
      </c>
      <c r="E366">
        <v>0.33</v>
      </c>
      <c r="F366">
        <v>49</v>
      </c>
      <c r="G366" t="s">
        <v>944</v>
      </c>
      <c r="O366" t="s">
        <v>3152</v>
      </c>
      <c r="P366" t="s">
        <v>316</v>
      </c>
      <c r="Q366" t="s">
        <v>3153</v>
      </c>
      <c r="R366">
        <v>0</v>
      </c>
      <c r="S366">
        <v>0</v>
      </c>
      <c r="T366">
        <v>45.180484999999997</v>
      </c>
      <c r="U366">
        <v>5.7314889999999998</v>
      </c>
      <c r="AD366" t="s">
        <v>2733</v>
      </c>
      <c r="AE366" t="s">
        <v>2734</v>
      </c>
    </row>
    <row r="367" spans="1:31" x14ac:dyDescent="0.3">
      <c r="A367" s="7">
        <v>46289</v>
      </c>
      <c r="B367" s="8">
        <v>0.29166666666666669</v>
      </c>
      <c r="C367" s="8">
        <v>0.2986111111111111</v>
      </c>
      <c r="D367" s="8">
        <v>0</v>
      </c>
      <c r="E367">
        <v>0.17</v>
      </c>
      <c r="F367">
        <v>74</v>
      </c>
      <c r="G367" t="s">
        <v>892</v>
      </c>
      <c r="O367" t="s">
        <v>3154</v>
      </c>
      <c r="P367" t="s">
        <v>574</v>
      </c>
      <c r="Q367" t="s">
        <v>3155</v>
      </c>
      <c r="R367">
        <v>0</v>
      </c>
      <c r="S367">
        <v>0</v>
      </c>
      <c r="T367">
        <v>45.184280999999999</v>
      </c>
      <c r="U367">
        <v>5.7216610000000001</v>
      </c>
      <c r="AD367" t="s">
        <v>2733</v>
      </c>
      <c r="AE367" t="s">
        <v>2734</v>
      </c>
    </row>
    <row r="368" spans="1:31" x14ac:dyDescent="0.3">
      <c r="A368" s="7">
        <v>46289</v>
      </c>
      <c r="B368" s="8">
        <v>0.33333333333333331</v>
      </c>
      <c r="C368" s="8">
        <v>0.36458333333333331</v>
      </c>
      <c r="D368" s="8">
        <v>0</v>
      </c>
      <c r="E368">
        <v>0.75</v>
      </c>
      <c r="F368">
        <v>210</v>
      </c>
      <c r="G368" t="s">
        <v>905</v>
      </c>
      <c r="O368" t="s">
        <v>2038</v>
      </c>
      <c r="P368" t="s">
        <v>63</v>
      </c>
      <c r="Q368" t="s">
        <v>2832</v>
      </c>
      <c r="R368">
        <v>0</v>
      </c>
      <c r="S368">
        <v>0</v>
      </c>
      <c r="T368">
        <v>45.185625999999999</v>
      </c>
      <c r="U368">
        <v>5.7211239999999997</v>
      </c>
      <c r="AD368" t="s">
        <v>2733</v>
      </c>
      <c r="AE368" t="s">
        <v>2737</v>
      </c>
    </row>
    <row r="369" spans="1:31" x14ac:dyDescent="0.3">
      <c r="A369" s="7">
        <v>46289</v>
      </c>
      <c r="B369" s="8">
        <v>0.16666666666666671</v>
      </c>
      <c r="C369" s="8">
        <v>0.1736111111111111</v>
      </c>
      <c r="D369" s="8">
        <v>0</v>
      </c>
      <c r="E369">
        <v>0.17</v>
      </c>
      <c r="F369">
        <v>41</v>
      </c>
      <c r="G369" t="s">
        <v>907</v>
      </c>
      <c r="O369" t="s">
        <v>3649</v>
      </c>
      <c r="P369" t="s">
        <v>404</v>
      </c>
      <c r="Q369" t="s">
        <v>3650</v>
      </c>
      <c r="R369">
        <v>0</v>
      </c>
      <c r="S369">
        <v>0</v>
      </c>
      <c r="T369">
        <v>45.369940999999997</v>
      </c>
      <c r="U369">
        <v>5.584085</v>
      </c>
      <c r="AD369" t="s">
        <v>2733</v>
      </c>
      <c r="AE369" t="s">
        <v>2734</v>
      </c>
    </row>
    <row r="370" spans="1:31" x14ac:dyDescent="0.3">
      <c r="A370" s="7">
        <v>46289</v>
      </c>
      <c r="B370" s="8">
        <v>0.16666666666666671</v>
      </c>
      <c r="C370" s="8">
        <v>0.18055555555555561</v>
      </c>
      <c r="D370" s="8">
        <v>0</v>
      </c>
      <c r="E370">
        <v>0.33</v>
      </c>
      <c r="F370">
        <v>49</v>
      </c>
      <c r="G370" t="s">
        <v>944</v>
      </c>
      <c r="O370" t="s">
        <v>3157</v>
      </c>
      <c r="P370" t="s">
        <v>454</v>
      </c>
      <c r="Q370" t="s">
        <v>3158</v>
      </c>
      <c r="R370">
        <v>0</v>
      </c>
      <c r="S370">
        <v>0</v>
      </c>
      <c r="T370">
        <v>45.182113000000001</v>
      </c>
      <c r="U370">
        <v>5.7311740000000002</v>
      </c>
      <c r="AD370" t="s">
        <v>2733</v>
      </c>
      <c r="AE370" t="s">
        <v>2734</v>
      </c>
    </row>
    <row r="371" spans="1:31" x14ac:dyDescent="0.3">
      <c r="A371" s="7">
        <v>46289</v>
      </c>
      <c r="B371" s="8">
        <v>0.33333333333333331</v>
      </c>
      <c r="C371" s="8">
        <v>0.34722222222222221</v>
      </c>
      <c r="D371" s="8">
        <v>0</v>
      </c>
      <c r="E371">
        <v>0.33</v>
      </c>
      <c r="F371">
        <v>201</v>
      </c>
      <c r="G371" t="s">
        <v>946</v>
      </c>
      <c r="O371" t="s">
        <v>1962</v>
      </c>
      <c r="P371" t="s">
        <v>492</v>
      </c>
      <c r="Q371" t="s">
        <v>492</v>
      </c>
      <c r="R371">
        <v>0</v>
      </c>
      <c r="S371">
        <v>0</v>
      </c>
      <c r="T371">
        <v>45.199381000000002</v>
      </c>
      <c r="U371">
        <v>5.6893219999999998</v>
      </c>
      <c r="AD371" t="s">
        <v>2733</v>
      </c>
      <c r="AE371" t="s">
        <v>2737</v>
      </c>
    </row>
    <row r="372" spans="1:31" x14ac:dyDescent="0.3">
      <c r="A372" s="7">
        <v>46289</v>
      </c>
      <c r="B372" s="8">
        <v>0.33333333333333331</v>
      </c>
      <c r="C372" s="8">
        <v>0.39583333333333331</v>
      </c>
      <c r="D372" s="8">
        <v>0</v>
      </c>
      <c r="E372">
        <v>1.5</v>
      </c>
      <c r="F372">
        <v>101</v>
      </c>
      <c r="G372" t="s">
        <v>945</v>
      </c>
      <c r="O372" t="s">
        <v>2003</v>
      </c>
      <c r="P372" t="s">
        <v>764</v>
      </c>
      <c r="Q372" t="s">
        <v>2005</v>
      </c>
      <c r="R372">
        <v>0</v>
      </c>
      <c r="S372">
        <v>0</v>
      </c>
      <c r="T372">
        <v>45.186610000000002</v>
      </c>
      <c r="U372">
        <v>5.7293820000000002</v>
      </c>
      <c r="AD372" t="s">
        <v>2733</v>
      </c>
      <c r="AE372" t="s">
        <v>2737</v>
      </c>
    </row>
    <row r="373" spans="1:31" x14ac:dyDescent="0.3">
      <c r="A373" s="7">
        <v>46289</v>
      </c>
      <c r="B373" s="8">
        <v>0.16666666666666671</v>
      </c>
      <c r="C373" s="8">
        <v>0.18055555555555561</v>
      </c>
      <c r="D373" s="8">
        <v>0</v>
      </c>
      <c r="E373">
        <v>0.33</v>
      </c>
      <c r="F373">
        <v>28</v>
      </c>
      <c r="G373" t="s">
        <v>914</v>
      </c>
      <c r="H373" s="8">
        <v>0.23125000000000001</v>
      </c>
      <c r="I373" s="8">
        <v>0.46736111111111112</v>
      </c>
      <c r="L373">
        <v>5.67</v>
      </c>
      <c r="M373">
        <v>5.67</v>
      </c>
      <c r="N373">
        <v>5.33</v>
      </c>
      <c r="O373" t="s">
        <v>3165</v>
      </c>
      <c r="P373" t="s">
        <v>525</v>
      </c>
      <c r="Q373" t="s">
        <v>3166</v>
      </c>
      <c r="R373">
        <v>0</v>
      </c>
      <c r="S373">
        <v>0</v>
      </c>
      <c r="T373">
        <v>45.166784</v>
      </c>
      <c r="U373">
        <v>5.7270599999999998</v>
      </c>
      <c r="AD373" t="s">
        <v>2733</v>
      </c>
      <c r="AE373" t="s">
        <v>2734</v>
      </c>
    </row>
    <row r="374" spans="1:31" x14ac:dyDescent="0.3">
      <c r="A374" s="7">
        <v>46289</v>
      </c>
      <c r="B374" s="8">
        <v>0.18055555555555561</v>
      </c>
      <c r="C374" s="8">
        <v>0.19444444444444439</v>
      </c>
      <c r="D374" s="8">
        <v>0</v>
      </c>
      <c r="E374">
        <v>0.33</v>
      </c>
      <c r="F374">
        <v>65</v>
      </c>
      <c r="G374" t="s">
        <v>870</v>
      </c>
      <c r="H374" s="8">
        <v>0.48888888888888887</v>
      </c>
      <c r="I374" s="8">
        <v>0.49305555555555558</v>
      </c>
      <c r="L374">
        <v>0.1</v>
      </c>
      <c r="M374">
        <v>0.1</v>
      </c>
      <c r="N374">
        <v>-0.23</v>
      </c>
      <c r="O374" t="s">
        <v>3162</v>
      </c>
      <c r="P374" t="s">
        <v>366</v>
      </c>
      <c r="Q374" t="s">
        <v>3163</v>
      </c>
      <c r="R374">
        <v>0</v>
      </c>
      <c r="S374">
        <v>0</v>
      </c>
      <c r="T374">
        <v>45.181280000000001</v>
      </c>
      <c r="U374">
        <v>5.6889940000000001</v>
      </c>
      <c r="AD374" t="s">
        <v>2733</v>
      </c>
      <c r="AE374" t="s">
        <v>2734</v>
      </c>
    </row>
    <row r="375" spans="1:31" x14ac:dyDescent="0.3">
      <c r="A375" s="7">
        <v>46289</v>
      </c>
      <c r="B375" s="8">
        <v>0.25</v>
      </c>
      <c r="C375" s="8">
        <v>0.26041666666666669</v>
      </c>
      <c r="D375" s="8">
        <v>0</v>
      </c>
      <c r="E375">
        <v>0.25</v>
      </c>
      <c r="F375">
        <v>75</v>
      </c>
      <c r="G375" t="s">
        <v>970</v>
      </c>
      <c r="O375" t="s">
        <v>3150</v>
      </c>
      <c r="P375" t="s">
        <v>118</v>
      </c>
      <c r="Q375" t="s">
        <v>3151</v>
      </c>
      <c r="R375">
        <v>0</v>
      </c>
      <c r="S375">
        <v>0</v>
      </c>
      <c r="T375">
        <v>45.168607999999999</v>
      </c>
      <c r="U375">
        <v>5.7114330000000004</v>
      </c>
      <c r="AD375" t="s">
        <v>2733</v>
      </c>
      <c r="AE375" t="s">
        <v>2734</v>
      </c>
    </row>
    <row r="376" spans="1:31" x14ac:dyDescent="0.3">
      <c r="A376" s="7">
        <v>46289</v>
      </c>
      <c r="B376" s="8">
        <v>0.33333333333333331</v>
      </c>
      <c r="C376" s="8">
        <v>0.36458333333333331</v>
      </c>
      <c r="D376" s="8">
        <v>0</v>
      </c>
      <c r="E376">
        <v>0.75</v>
      </c>
      <c r="F376">
        <v>76</v>
      </c>
      <c r="G376" t="s">
        <v>965</v>
      </c>
      <c r="H376" s="8">
        <v>0.31527777777777782</v>
      </c>
      <c r="I376" s="8">
        <v>0.32777777777777778</v>
      </c>
      <c r="L376">
        <v>0.3</v>
      </c>
      <c r="M376">
        <v>0.3</v>
      </c>
      <c r="N376">
        <v>-0.45</v>
      </c>
      <c r="O376" t="s">
        <v>2296</v>
      </c>
      <c r="P376" t="s">
        <v>766</v>
      </c>
      <c r="Q376" t="s">
        <v>3717</v>
      </c>
      <c r="R376">
        <v>0</v>
      </c>
      <c r="S376">
        <v>0</v>
      </c>
      <c r="T376">
        <v>45.188211000000003</v>
      </c>
      <c r="U376">
        <v>5.721743</v>
      </c>
      <c r="AD376" t="s">
        <v>2733</v>
      </c>
      <c r="AE376" t="s">
        <v>2737</v>
      </c>
    </row>
    <row r="377" spans="1:31" x14ac:dyDescent="0.3">
      <c r="A377" s="7">
        <v>46289</v>
      </c>
      <c r="B377" s="8">
        <v>0.33333333333333331</v>
      </c>
      <c r="C377" s="8">
        <v>0.34722222222222221</v>
      </c>
      <c r="D377" s="8">
        <v>0</v>
      </c>
      <c r="E377">
        <v>0.33</v>
      </c>
      <c r="F377">
        <v>74</v>
      </c>
      <c r="G377" t="s">
        <v>892</v>
      </c>
      <c r="O377" t="s">
        <v>1368</v>
      </c>
      <c r="P377" t="s">
        <v>574</v>
      </c>
      <c r="Q377" t="s">
        <v>574</v>
      </c>
      <c r="R377">
        <v>0</v>
      </c>
      <c r="S377">
        <v>0</v>
      </c>
      <c r="T377">
        <v>45.184280999999999</v>
      </c>
      <c r="U377">
        <v>5.7216610000000001</v>
      </c>
      <c r="AD377" t="s">
        <v>2733</v>
      </c>
      <c r="AE377" t="s">
        <v>2737</v>
      </c>
    </row>
    <row r="378" spans="1:31" x14ac:dyDescent="0.3">
      <c r="A378" s="7">
        <v>46289</v>
      </c>
      <c r="B378" s="8">
        <v>0.33333333333333331</v>
      </c>
      <c r="C378" s="8">
        <v>0.375</v>
      </c>
      <c r="D378" s="8">
        <v>0</v>
      </c>
      <c r="E378">
        <v>1</v>
      </c>
      <c r="F378">
        <v>72</v>
      </c>
      <c r="G378" t="s">
        <v>978</v>
      </c>
      <c r="O378" t="s">
        <v>2263</v>
      </c>
      <c r="P378" t="s">
        <v>245</v>
      </c>
      <c r="Q378" t="s">
        <v>3146</v>
      </c>
      <c r="R378">
        <v>0</v>
      </c>
      <c r="S378">
        <v>0</v>
      </c>
      <c r="T378">
        <v>45.568052999999999</v>
      </c>
      <c r="U378">
        <v>5.9229669999999999</v>
      </c>
      <c r="AD378" t="s">
        <v>2733</v>
      </c>
      <c r="AE378" t="s">
        <v>2781</v>
      </c>
    </row>
    <row r="379" spans="1:31" x14ac:dyDescent="0.3">
      <c r="A379" s="7">
        <v>46289</v>
      </c>
      <c r="B379" s="8">
        <v>0.16666666666666671</v>
      </c>
      <c r="C379" s="8">
        <v>0.1736111111111111</v>
      </c>
      <c r="D379" s="8">
        <v>0</v>
      </c>
      <c r="E379">
        <v>0.17</v>
      </c>
      <c r="F379">
        <v>16</v>
      </c>
      <c r="G379" t="s">
        <v>853</v>
      </c>
      <c r="O379" t="s">
        <v>3025</v>
      </c>
      <c r="P379" t="s">
        <v>94</v>
      </c>
      <c r="Q379" t="s">
        <v>3026</v>
      </c>
      <c r="R379">
        <v>0</v>
      </c>
      <c r="S379">
        <v>0</v>
      </c>
      <c r="T379">
        <v>45.190103999999998</v>
      </c>
      <c r="U379">
        <v>5.7049050000000001</v>
      </c>
      <c r="AD379" t="s">
        <v>2733</v>
      </c>
      <c r="AE379" t="s">
        <v>2734</v>
      </c>
    </row>
    <row r="380" spans="1:31" x14ac:dyDescent="0.3">
      <c r="A380" s="7">
        <v>46289</v>
      </c>
      <c r="B380" s="8">
        <v>0.33333333333333331</v>
      </c>
      <c r="C380" s="8">
        <v>0.37847222222222221</v>
      </c>
      <c r="D380" s="8">
        <v>0</v>
      </c>
      <c r="E380">
        <v>1.08</v>
      </c>
      <c r="F380">
        <v>20</v>
      </c>
      <c r="G380" t="s">
        <v>950</v>
      </c>
      <c r="H380" s="8">
        <v>0.47847222222222219</v>
      </c>
      <c r="I380" s="8">
        <v>0.52222222222222225</v>
      </c>
      <c r="J380" s="8">
        <v>0.17291666666666669</v>
      </c>
      <c r="K380" s="8">
        <v>0.17430555555555549</v>
      </c>
      <c r="L380">
        <v>1.02</v>
      </c>
      <c r="M380">
        <v>1.08</v>
      </c>
      <c r="N380">
        <v>-7.0000000000000007E-2</v>
      </c>
      <c r="O380" t="s">
        <v>1936</v>
      </c>
      <c r="P380" t="s">
        <v>326</v>
      </c>
      <c r="Q380" t="s">
        <v>1938</v>
      </c>
      <c r="R380">
        <v>0</v>
      </c>
      <c r="S380">
        <v>0</v>
      </c>
      <c r="T380">
        <v>45.194364</v>
      </c>
      <c r="U380">
        <v>5.6996609999999999</v>
      </c>
      <c r="AD380" t="s">
        <v>2733</v>
      </c>
      <c r="AE380" t="s">
        <v>2737</v>
      </c>
    </row>
    <row r="381" spans="1:31" x14ac:dyDescent="0.3">
      <c r="A381" s="7">
        <v>46289</v>
      </c>
      <c r="B381" s="8">
        <v>0.27430555555555558</v>
      </c>
      <c r="C381" s="8">
        <v>0.32291666666666669</v>
      </c>
      <c r="D381" s="8">
        <v>0</v>
      </c>
      <c r="E381">
        <v>1.17</v>
      </c>
      <c r="F381">
        <v>22</v>
      </c>
      <c r="G381" t="s">
        <v>979</v>
      </c>
      <c r="H381" s="8">
        <v>0.46458333333333329</v>
      </c>
      <c r="I381" s="8">
        <v>0.50555555555555554</v>
      </c>
      <c r="L381">
        <v>0.98</v>
      </c>
      <c r="M381">
        <v>0.98</v>
      </c>
      <c r="N381">
        <v>-0.18</v>
      </c>
      <c r="O381" t="s">
        <v>1115</v>
      </c>
      <c r="P381" t="s">
        <v>76</v>
      </c>
      <c r="Q381" t="s">
        <v>76</v>
      </c>
      <c r="R381">
        <v>0</v>
      </c>
      <c r="S381">
        <v>0</v>
      </c>
      <c r="T381">
        <v>45.183639999999997</v>
      </c>
      <c r="U381">
        <v>5.7215680000000004</v>
      </c>
      <c r="AD381" t="s">
        <v>2733</v>
      </c>
      <c r="AE381" t="s">
        <v>2737</v>
      </c>
    </row>
    <row r="382" spans="1:31" x14ac:dyDescent="0.3">
      <c r="A382" s="7">
        <v>46289</v>
      </c>
      <c r="B382" s="8">
        <v>0.37152777777777779</v>
      </c>
      <c r="C382" s="8">
        <v>0.38541666666666669</v>
      </c>
      <c r="D382" s="8">
        <v>0</v>
      </c>
      <c r="E382">
        <v>0.33</v>
      </c>
      <c r="F382">
        <v>56</v>
      </c>
      <c r="G382" t="s">
        <v>966</v>
      </c>
      <c r="H382" s="8">
        <v>0.22916666666666671</v>
      </c>
      <c r="I382" s="8">
        <v>0.23402777777777781</v>
      </c>
      <c r="L382">
        <v>0.12</v>
      </c>
      <c r="M382">
        <v>0.12</v>
      </c>
      <c r="N382">
        <v>-0.22</v>
      </c>
      <c r="O382" t="s">
        <v>3456</v>
      </c>
      <c r="P382" t="s">
        <v>723</v>
      </c>
      <c r="Q382" t="s">
        <v>3457</v>
      </c>
      <c r="R382">
        <v>0</v>
      </c>
      <c r="S382">
        <v>0</v>
      </c>
      <c r="T382">
        <v>45.367035999999999</v>
      </c>
      <c r="U382">
        <v>5.5943949999999996</v>
      </c>
      <c r="AD382" t="s">
        <v>2733</v>
      </c>
      <c r="AE382" t="s">
        <v>2734</v>
      </c>
    </row>
    <row r="383" spans="1:31" x14ac:dyDescent="0.3">
      <c r="A383" s="7">
        <v>46289</v>
      </c>
      <c r="B383" s="8">
        <v>0.3923611111111111</v>
      </c>
      <c r="C383" s="8">
        <v>0.4236111111111111</v>
      </c>
      <c r="D383" s="8">
        <v>0</v>
      </c>
      <c r="E383">
        <v>0.75</v>
      </c>
      <c r="F383">
        <v>50</v>
      </c>
      <c r="G383" t="s">
        <v>879</v>
      </c>
      <c r="O383" t="s">
        <v>1944</v>
      </c>
      <c r="P383" t="s">
        <v>125</v>
      </c>
      <c r="Q383" t="s">
        <v>125</v>
      </c>
      <c r="R383">
        <v>0</v>
      </c>
      <c r="S383">
        <v>0</v>
      </c>
      <c r="T383">
        <v>45.367609999999999</v>
      </c>
      <c r="U383">
        <v>5.5924269999999998</v>
      </c>
      <c r="AD383" t="s">
        <v>2733</v>
      </c>
      <c r="AE383" t="s">
        <v>2737</v>
      </c>
    </row>
    <row r="384" spans="1:31" x14ac:dyDescent="0.3">
      <c r="A384" s="7">
        <v>46289</v>
      </c>
      <c r="B384" s="8">
        <v>0.16666666666666671</v>
      </c>
      <c r="C384" s="8">
        <v>0.1736111111111111</v>
      </c>
      <c r="D384" s="8">
        <v>0</v>
      </c>
      <c r="E384">
        <v>0.17</v>
      </c>
      <c r="F384">
        <v>91</v>
      </c>
      <c r="G384" t="s">
        <v>971</v>
      </c>
      <c r="O384" t="s">
        <v>2793</v>
      </c>
      <c r="P384" t="s">
        <v>103</v>
      </c>
      <c r="Q384" t="s">
        <v>2794</v>
      </c>
      <c r="R384">
        <v>0</v>
      </c>
      <c r="S384">
        <v>0</v>
      </c>
      <c r="T384">
        <v>45.189616999999998</v>
      </c>
      <c r="U384">
        <v>5.7280059999999997</v>
      </c>
      <c r="AD384" t="s">
        <v>2733</v>
      </c>
      <c r="AE384" t="s">
        <v>2734</v>
      </c>
    </row>
    <row r="385" spans="1:31" x14ac:dyDescent="0.3">
      <c r="A385" s="7">
        <v>46289</v>
      </c>
      <c r="B385" s="8">
        <v>0.33333333333333331</v>
      </c>
      <c r="C385" s="8">
        <v>0.34722222222222221</v>
      </c>
      <c r="D385" s="8">
        <v>0</v>
      </c>
      <c r="E385">
        <v>0.33</v>
      </c>
      <c r="F385">
        <v>20</v>
      </c>
      <c r="G385" t="s">
        <v>950</v>
      </c>
      <c r="O385" t="s">
        <v>2538</v>
      </c>
      <c r="P385" t="s">
        <v>141</v>
      </c>
      <c r="Q385" t="s">
        <v>141</v>
      </c>
      <c r="R385">
        <v>0</v>
      </c>
      <c r="S385">
        <v>0</v>
      </c>
      <c r="T385">
        <v>45.189855999999999</v>
      </c>
      <c r="U385">
        <v>5.7242749999999996</v>
      </c>
      <c r="AD385" t="s">
        <v>2733</v>
      </c>
      <c r="AE385" t="s">
        <v>2737</v>
      </c>
    </row>
    <row r="386" spans="1:31" x14ac:dyDescent="0.3">
      <c r="A386" s="7">
        <v>46289</v>
      </c>
      <c r="B386" s="8">
        <v>0.33333333333333331</v>
      </c>
      <c r="C386" s="8">
        <v>0.34722222222222221</v>
      </c>
      <c r="D386" s="8">
        <v>0</v>
      </c>
      <c r="E386">
        <v>0.33</v>
      </c>
      <c r="F386">
        <v>302</v>
      </c>
      <c r="G386" t="s">
        <v>947</v>
      </c>
      <c r="O386" t="s">
        <v>1277</v>
      </c>
      <c r="P386" t="s">
        <v>736</v>
      </c>
      <c r="Q386" t="s">
        <v>3579</v>
      </c>
      <c r="R386">
        <v>0</v>
      </c>
      <c r="S386">
        <v>0</v>
      </c>
      <c r="T386">
        <v>45.370556999999998</v>
      </c>
      <c r="U386">
        <v>5.5829800000000001</v>
      </c>
      <c r="AD386" t="s">
        <v>2733</v>
      </c>
      <c r="AE386" t="s">
        <v>2737</v>
      </c>
    </row>
    <row r="387" spans="1:31" x14ac:dyDescent="0.3">
      <c r="A387" s="7">
        <v>46289</v>
      </c>
      <c r="B387" s="8">
        <v>0.33333333333333331</v>
      </c>
      <c r="C387" s="8">
        <v>0.375</v>
      </c>
      <c r="D387" s="8">
        <v>0</v>
      </c>
      <c r="E387">
        <v>1</v>
      </c>
      <c r="F387">
        <v>43</v>
      </c>
      <c r="G387" t="s">
        <v>849</v>
      </c>
      <c r="O387" t="s">
        <v>1866</v>
      </c>
      <c r="P387" t="s">
        <v>718</v>
      </c>
      <c r="Q387" t="s">
        <v>718</v>
      </c>
      <c r="R387">
        <v>0</v>
      </c>
      <c r="S387">
        <v>0</v>
      </c>
      <c r="T387">
        <v>45.244853999999997</v>
      </c>
      <c r="U387">
        <v>5.6734859999999996</v>
      </c>
      <c r="AD387" t="s">
        <v>2733</v>
      </c>
      <c r="AE387" t="s">
        <v>2737</v>
      </c>
    </row>
    <row r="388" spans="1:31" x14ac:dyDescent="0.3">
      <c r="A388" s="7">
        <v>46289</v>
      </c>
      <c r="B388" s="8">
        <v>0.30555555555555558</v>
      </c>
      <c r="C388" s="8">
        <v>0.33680555555555558</v>
      </c>
      <c r="D388" s="8">
        <v>0</v>
      </c>
      <c r="E388">
        <v>0.75</v>
      </c>
      <c r="F388">
        <v>65</v>
      </c>
      <c r="G388" t="s">
        <v>870</v>
      </c>
      <c r="H388" s="8">
        <v>0.22847222222222219</v>
      </c>
      <c r="I388" s="8">
        <v>0.23749999999999999</v>
      </c>
      <c r="L388">
        <v>0.22</v>
      </c>
      <c r="M388">
        <v>0.22</v>
      </c>
      <c r="N388">
        <v>-0.53</v>
      </c>
      <c r="O388" t="s">
        <v>1608</v>
      </c>
      <c r="P388" t="s">
        <v>107</v>
      </c>
      <c r="Q388" t="s">
        <v>1610</v>
      </c>
      <c r="R388">
        <v>0</v>
      </c>
      <c r="S388">
        <v>0</v>
      </c>
      <c r="T388">
        <v>45.190626999999999</v>
      </c>
      <c r="U388">
        <v>5.7275179999999999</v>
      </c>
      <c r="AD388" t="s">
        <v>2733</v>
      </c>
      <c r="AE388" t="s">
        <v>2737</v>
      </c>
    </row>
    <row r="389" spans="1:31" x14ac:dyDescent="0.3">
      <c r="A389" s="7">
        <v>46289</v>
      </c>
      <c r="B389" s="8">
        <v>0.33333333333333331</v>
      </c>
      <c r="C389" s="8">
        <v>0.38541666666666669</v>
      </c>
      <c r="D389" s="8">
        <v>0</v>
      </c>
      <c r="E389">
        <v>1.25</v>
      </c>
      <c r="F389">
        <v>44</v>
      </c>
      <c r="G389" t="s">
        <v>865</v>
      </c>
      <c r="O389" t="s">
        <v>1627</v>
      </c>
      <c r="P389" t="s">
        <v>463</v>
      </c>
      <c r="Q389" t="s">
        <v>3570</v>
      </c>
      <c r="R389">
        <v>0</v>
      </c>
      <c r="S389">
        <v>0</v>
      </c>
      <c r="T389">
        <v>45.248668000000002</v>
      </c>
      <c r="U389">
        <v>5.6292819999999999</v>
      </c>
      <c r="AD389" t="s">
        <v>2733</v>
      </c>
      <c r="AE389" t="s">
        <v>2737</v>
      </c>
    </row>
    <row r="390" spans="1:31" x14ac:dyDescent="0.3">
      <c r="A390" s="7">
        <v>46289</v>
      </c>
      <c r="B390" s="8">
        <v>0.16666666666666671</v>
      </c>
      <c r="C390" s="8">
        <v>0.18055555555555561</v>
      </c>
      <c r="D390" s="8">
        <v>0</v>
      </c>
      <c r="E390">
        <v>0.33</v>
      </c>
      <c r="F390">
        <v>91</v>
      </c>
      <c r="G390" t="s">
        <v>971</v>
      </c>
      <c r="H390" s="8">
        <v>0.48888888888888887</v>
      </c>
      <c r="I390" s="8">
        <v>0.48888888888888887</v>
      </c>
      <c r="O390" t="s">
        <v>3170</v>
      </c>
      <c r="P390" t="s">
        <v>131</v>
      </c>
      <c r="Q390" t="s">
        <v>3171</v>
      </c>
      <c r="R390">
        <v>0</v>
      </c>
      <c r="S390">
        <v>0</v>
      </c>
      <c r="T390">
        <v>45.190066999999999</v>
      </c>
      <c r="U390">
        <v>5.7276720000000001</v>
      </c>
      <c r="AD390" t="s">
        <v>2733</v>
      </c>
      <c r="AE390" t="s">
        <v>2734</v>
      </c>
    </row>
    <row r="391" spans="1:31" x14ac:dyDescent="0.3">
      <c r="A391" s="7">
        <v>46289</v>
      </c>
      <c r="B391" s="8">
        <v>0.16666666666666671</v>
      </c>
      <c r="C391" s="8">
        <v>0.18055555555555561</v>
      </c>
      <c r="D391" s="8">
        <v>0</v>
      </c>
      <c r="E391">
        <v>0.33</v>
      </c>
      <c r="F391">
        <v>61</v>
      </c>
      <c r="G391" t="s">
        <v>886</v>
      </c>
      <c r="H391" s="8">
        <v>0.2097222222222222</v>
      </c>
      <c r="I391" s="8">
        <v>0.35555555555555562</v>
      </c>
      <c r="L391">
        <v>3.5</v>
      </c>
      <c r="M391">
        <v>3.5</v>
      </c>
      <c r="N391">
        <v>3.17</v>
      </c>
      <c r="O391" t="s">
        <v>3182</v>
      </c>
      <c r="P391" t="s">
        <v>59</v>
      </c>
      <c r="Q391" t="s">
        <v>3183</v>
      </c>
      <c r="R391">
        <v>0</v>
      </c>
      <c r="S391">
        <v>0</v>
      </c>
      <c r="T391">
        <v>45.188529000000003</v>
      </c>
      <c r="U391">
        <v>5.7245239999999997</v>
      </c>
      <c r="AD391" t="s">
        <v>2733</v>
      </c>
      <c r="AE391" t="s">
        <v>2734</v>
      </c>
    </row>
    <row r="392" spans="1:31" x14ac:dyDescent="0.3">
      <c r="A392" s="7">
        <v>46289</v>
      </c>
      <c r="B392" s="8">
        <v>0.29166666666666669</v>
      </c>
      <c r="C392" s="8">
        <v>0.30555555555555558</v>
      </c>
      <c r="D392" s="8">
        <v>0</v>
      </c>
      <c r="E392">
        <v>0.33</v>
      </c>
      <c r="F392">
        <v>200</v>
      </c>
      <c r="G392" t="s">
        <v>949</v>
      </c>
      <c r="O392" t="s">
        <v>3571</v>
      </c>
      <c r="P392" t="s">
        <v>716</v>
      </c>
      <c r="Q392" t="s">
        <v>3572</v>
      </c>
      <c r="R392">
        <v>0</v>
      </c>
      <c r="S392">
        <v>0</v>
      </c>
      <c r="T392">
        <v>45.145412999999998</v>
      </c>
      <c r="U392">
        <v>5.7440559999999996</v>
      </c>
      <c r="AD392" t="s">
        <v>2733</v>
      </c>
      <c r="AE392" t="s">
        <v>2734</v>
      </c>
    </row>
    <row r="393" spans="1:31" x14ac:dyDescent="0.3">
      <c r="A393" s="7">
        <v>46289</v>
      </c>
      <c r="B393" s="8">
        <v>0.33333333333333331</v>
      </c>
      <c r="C393" s="8">
        <v>0.34722222222222221</v>
      </c>
      <c r="D393" s="8">
        <v>0</v>
      </c>
      <c r="E393">
        <v>0.33</v>
      </c>
      <c r="F393">
        <v>230</v>
      </c>
      <c r="G393" t="s">
        <v>974</v>
      </c>
      <c r="O393" t="s">
        <v>1755</v>
      </c>
      <c r="P393" t="s">
        <v>217</v>
      </c>
      <c r="Q393" t="s">
        <v>217</v>
      </c>
      <c r="R393">
        <v>0</v>
      </c>
      <c r="S393">
        <v>0</v>
      </c>
      <c r="T393">
        <v>45.191251999999999</v>
      </c>
      <c r="U393">
        <v>5.7259229999999999</v>
      </c>
      <c r="AD393" t="s">
        <v>2733</v>
      </c>
      <c r="AE393" t="s">
        <v>2737</v>
      </c>
    </row>
    <row r="394" spans="1:31" x14ac:dyDescent="0.3">
      <c r="A394" s="7">
        <v>46289</v>
      </c>
      <c r="B394" s="8">
        <v>0.3125</v>
      </c>
      <c r="C394" s="8">
        <v>0.33333333333333331</v>
      </c>
      <c r="E394">
        <v>0.5</v>
      </c>
      <c r="F394">
        <v>62</v>
      </c>
      <c r="G394" t="s">
        <v>917</v>
      </c>
      <c r="H394" s="8">
        <v>0.27083333333333331</v>
      </c>
      <c r="I394" s="8">
        <v>0.28333333333333333</v>
      </c>
      <c r="L394">
        <v>0.3</v>
      </c>
      <c r="M394">
        <v>0.3</v>
      </c>
      <c r="N394">
        <v>-0.2</v>
      </c>
      <c r="O394" t="s">
        <v>3718</v>
      </c>
      <c r="P394" t="s">
        <v>176</v>
      </c>
      <c r="Q394" t="s">
        <v>3559</v>
      </c>
      <c r="R394">
        <v>0</v>
      </c>
      <c r="S394">
        <v>0</v>
      </c>
      <c r="T394">
        <v>45.179839999999999</v>
      </c>
      <c r="U394">
        <v>5.7082069999999998</v>
      </c>
      <c r="AD394" t="s">
        <v>2733</v>
      </c>
      <c r="AE394" t="s">
        <v>2941</v>
      </c>
    </row>
    <row r="395" spans="1:31" x14ac:dyDescent="0.3">
      <c r="A395" s="7">
        <v>46289</v>
      </c>
      <c r="B395" s="8">
        <v>0.25</v>
      </c>
      <c r="C395" s="8">
        <v>0.26041666666666669</v>
      </c>
      <c r="D395" s="8">
        <v>0</v>
      </c>
      <c r="E395">
        <v>0.25</v>
      </c>
      <c r="F395">
        <v>76</v>
      </c>
      <c r="G395" t="s">
        <v>863</v>
      </c>
      <c r="O395" t="s">
        <v>3173</v>
      </c>
      <c r="P395" t="s">
        <v>193</v>
      </c>
      <c r="Q395" t="s">
        <v>3174</v>
      </c>
      <c r="R395">
        <v>0</v>
      </c>
      <c r="S395">
        <v>0</v>
      </c>
      <c r="T395">
        <v>45.189757999999998</v>
      </c>
      <c r="U395">
        <v>5.7167630000000003</v>
      </c>
      <c r="AD395" t="s">
        <v>2733</v>
      </c>
      <c r="AE395" t="s">
        <v>2734</v>
      </c>
    </row>
    <row r="396" spans="1:31" x14ac:dyDescent="0.3">
      <c r="A396" s="7">
        <v>46289</v>
      </c>
      <c r="B396" s="8">
        <v>0.16666666666666671</v>
      </c>
      <c r="C396" s="8">
        <v>0.18055555555555561</v>
      </c>
      <c r="D396" s="8">
        <v>0</v>
      </c>
      <c r="E396">
        <v>0.33</v>
      </c>
      <c r="F396">
        <v>61</v>
      </c>
      <c r="G396" t="s">
        <v>886</v>
      </c>
      <c r="H396" s="8">
        <v>0.1763888888888889</v>
      </c>
      <c r="I396" s="8">
        <v>0.49305555555555558</v>
      </c>
      <c r="L396">
        <v>7.6</v>
      </c>
      <c r="M396">
        <v>7.6</v>
      </c>
      <c r="N396">
        <v>7.27</v>
      </c>
      <c r="O396" t="s">
        <v>885</v>
      </c>
      <c r="P396" t="s">
        <v>809</v>
      </c>
      <c r="Q396" t="s">
        <v>3179</v>
      </c>
      <c r="R396">
        <v>0</v>
      </c>
      <c r="S396">
        <v>0</v>
      </c>
      <c r="T396">
        <v>45.176468</v>
      </c>
      <c r="U396">
        <v>5.7269800000000002</v>
      </c>
      <c r="AD396" t="s">
        <v>2733</v>
      </c>
      <c r="AE396" t="s">
        <v>2734</v>
      </c>
    </row>
    <row r="397" spans="1:31" x14ac:dyDescent="0.3">
      <c r="A397" s="7">
        <v>46289</v>
      </c>
      <c r="B397" s="8">
        <v>0.21527777777777779</v>
      </c>
      <c r="C397" s="8">
        <v>0.22916666666666671</v>
      </c>
      <c r="D397" s="8">
        <v>0</v>
      </c>
      <c r="E397">
        <v>0.33</v>
      </c>
      <c r="F397">
        <v>19</v>
      </c>
      <c r="G397" t="s">
        <v>982</v>
      </c>
      <c r="O397" t="s">
        <v>2833</v>
      </c>
      <c r="P397" t="s">
        <v>743</v>
      </c>
      <c r="Q397" t="s">
        <v>2834</v>
      </c>
      <c r="R397">
        <v>0</v>
      </c>
      <c r="S397">
        <v>0</v>
      </c>
      <c r="T397">
        <v>45.079898999999997</v>
      </c>
      <c r="U397">
        <v>5.7352629999999998</v>
      </c>
      <c r="AD397" t="s">
        <v>2733</v>
      </c>
      <c r="AE397" t="s">
        <v>2734</v>
      </c>
    </row>
    <row r="398" spans="1:31" x14ac:dyDescent="0.3">
      <c r="A398" s="7">
        <v>46289</v>
      </c>
      <c r="B398" s="8">
        <v>0.33333333333333331</v>
      </c>
      <c r="C398" s="8">
        <v>0.34722222222222221</v>
      </c>
      <c r="D398" s="8">
        <v>0</v>
      </c>
      <c r="E398">
        <v>0.33</v>
      </c>
      <c r="F398">
        <v>40</v>
      </c>
      <c r="G398" t="s">
        <v>960</v>
      </c>
      <c r="O398" t="s">
        <v>2321</v>
      </c>
      <c r="P398" t="s">
        <v>594</v>
      </c>
      <c r="Q398" t="s">
        <v>594</v>
      </c>
      <c r="R398">
        <v>0</v>
      </c>
      <c r="S398">
        <v>0</v>
      </c>
      <c r="T398">
        <v>45.217554999999997</v>
      </c>
      <c r="U398">
        <v>5.6940160000000004</v>
      </c>
      <c r="AD398" t="s">
        <v>2733</v>
      </c>
      <c r="AE398" t="s">
        <v>2737</v>
      </c>
    </row>
    <row r="399" spans="1:31" x14ac:dyDescent="0.3">
      <c r="A399" s="7">
        <v>46289</v>
      </c>
      <c r="B399" s="8">
        <v>0.33333333333333331</v>
      </c>
      <c r="C399" s="8">
        <v>0.35416666666666669</v>
      </c>
      <c r="D399" s="8">
        <v>0</v>
      </c>
      <c r="E399">
        <v>0.5</v>
      </c>
      <c r="F399">
        <v>40</v>
      </c>
      <c r="G399" t="s">
        <v>960</v>
      </c>
      <c r="O399" t="s">
        <v>1524</v>
      </c>
      <c r="P399" t="s">
        <v>635</v>
      </c>
      <c r="Q399" t="s">
        <v>3187</v>
      </c>
      <c r="R399">
        <v>0</v>
      </c>
      <c r="S399">
        <v>0</v>
      </c>
      <c r="T399">
        <v>45.206518000000003</v>
      </c>
      <c r="U399">
        <v>5.7103719999999996</v>
      </c>
      <c r="AD399" t="s">
        <v>2733</v>
      </c>
      <c r="AE399" t="s">
        <v>2737</v>
      </c>
    </row>
    <row r="400" spans="1:31" x14ac:dyDescent="0.3">
      <c r="A400" s="7">
        <v>46289</v>
      </c>
      <c r="B400" s="8">
        <v>0.16666666666666671</v>
      </c>
      <c r="C400" s="8">
        <v>0.1736111111111111</v>
      </c>
      <c r="D400" s="8">
        <v>0</v>
      </c>
      <c r="E400">
        <v>0.17</v>
      </c>
      <c r="F400">
        <v>230</v>
      </c>
      <c r="G400" t="s">
        <v>974</v>
      </c>
      <c r="O400" t="s">
        <v>3037</v>
      </c>
      <c r="P400" t="s">
        <v>2453</v>
      </c>
      <c r="Q400" t="s">
        <v>3038</v>
      </c>
      <c r="R400">
        <v>0</v>
      </c>
      <c r="S400">
        <v>0</v>
      </c>
      <c r="T400">
        <v>45.170372</v>
      </c>
      <c r="U400">
        <v>5.7396019999999996</v>
      </c>
      <c r="AD400" t="s">
        <v>2733</v>
      </c>
      <c r="AE400" t="s">
        <v>2734</v>
      </c>
    </row>
    <row r="401" spans="1:31" x14ac:dyDescent="0.3">
      <c r="A401" s="7">
        <v>46289</v>
      </c>
      <c r="B401" s="8">
        <v>0.49305555555555558</v>
      </c>
      <c r="C401" s="8">
        <v>0.50347222222222221</v>
      </c>
      <c r="D401" s="8">
        <v>0</v>
      </c>
      <c r="E401">
        <v>0.25</v>
      </c>
      <c r="F401">
        <v>23</v>
      </c>
      <c r="G401" t="s">
        <v>957</v>
      </c>
      <c r="O401" t="s">
        <v>2582</v>
      </c>
      <c r="P401" t="s">
        <v>392</v>
      </c>
      <c r="Q401" t="s">
        <v>392</v>
      </c>
      <c r="R401">
        <v>0</v>
      </c>
      <c r="S401">
        <v>0</v>
      </c>
      <c r="T401">
        <v>45.182749999999999</v>
      </c>
      <c r="U401">
        <v>5.7480070000000003</v>
      </c>
      <c r="AD401" t="s">
        <v>2733</v>
      </c>
      <c r="AE401" t="s">
        <v>2737</v>
      </c>
    </row>
    <row r="402" spans="1:31" x14ac:dyDescent="0.3">
      <c r="A402" s="7">
        <v>46289</v>
      </c>
      <c r="B402" s="8">
        <v>0.29166666666666669</v>
      </c>
      <c r="C402" s="8">
        <v>0.30208333333333331</v>
      </c>
      <c r="D402" s="8">
        <v>0</v>
      </c>
      <c r="E402">
        <v>0.25</v>
      </c>
      <c r="F402">
        <v>83</v>
      </c>
      <c r="G402" t="s">
        <v>975</v>
      </c>
      <c r="H402" s="8">
        <v>0.1652777777777778</v>
      </c>
      <c r="I402" s="8">
        <v>0.1791666666666667</v>
      </c>
      <c r="L402">
        <v>0.33</v>
      </c>
      <c r="M402">
        <v>0.33</v>
      </c>
      <c r="N402">
        <v>0.08</v>
      </c>
      <c r="O402" t="s">
        <v>2177</v>
      </c>
      <c r="P402" t="s">
        <v>567</v>
      </c>
      <c r="Q402" t="s">
        <v>567</v>
      </c>
      <c r="R402">
        <v>0</v>
      </c>
      <c r="S402">
        <v>0</v>
      </c>
      <c r="T402">
        <v>45.367097000000001</v>
      </c>
      <c r="U402">
        <v>5.5888359999999997</v>
      </c>
      <c r="AD402" t="s">
        <v>2733</v>
      </c>
      <c r="AE402" t="s">
        <v>2737</v>
      </c>
    </row>
    <row r="403" spans="1:31" x14ac:dyDescent="0.3">
      <c r="A403" s="7">
        <v>46289</v>
      </c>
      <c r="B403" s="8">
        <v>0.16666666666666671</v>
      </c>
      <c r="C403" s="8">
        <v>0.1736111111111111</v>
      </c>
      <c r="D403" s="8">
        <v>0</v>
      </c>
      <c r="E403">
        <v>0.17</v>
      </c>
      <c r="F403">
        <v>230</v>
      </c>
      <c r="G403" t="s">
        <v>974</v>
      </c>
      <c r="O403" t="s">
        <v>3175</v>
      </c>
      <c r="P403" t="s">
        <v>783</v>
      </c>
      <c r="Q403" t="s">
        <v>3176</v>
      </c>
      <c r="R403">
        <v>0</v>
      </c>
      <c r="S403">
        <v>0</v>
      </c>
      <c r="T403">
        <v>45.145482999999999</v>
      </c>
      <c r="U403">
        <v>5.7042999999999999</v>
      </c>
      <c r="AD403" t="s">
        <v>2733</v>
      </c>
      <c r="AE403" t="s">
        <v>2734</v>
      </c>
    </row>
    <row r="404" spans="1:31" x14ac:dyDescent="0.3">
      <c r="A404" s="7">
        <v>46289</v>
      </c>
      <c r="B404" s="8">
        <v>0.25</v>
      </c>
      <c r="C404" s="8">
        <v>0.26041666666666669</v>
      </c>
      <c r="D404" s="8">
        <v>0</v>
      </c>
      <c r="E404">
        <v>0.25</v>
      </c>
      <c r="F404">
        <v>210</v>
      </c>
      <c r="G404" t="s">
        <v>905</v>
      </c>
      <c r="O404" t="s">
        <v>3180</v>
      </c>
      <c r="P404" t="s">
        <v>222</v>
      </c>
      <c r="Q404" t="s">
        <v>3181</v>
      </c>
      <c r="R404">
        <v>0</v>
      </c>
      <c r="S404">
        <v>0</v>
      </c>
      <c r="T404">
        <v>45.189441000000002</v>
      </c>
      <c r="U404">
        <v>5.7262389999999996</v>
      </c>
      <c r="AD404" t="s">
        <v>2733</v>
      </c>
      <c r="AE404" t="s">
        <v>2734</v>
      </c>
    </row>
    <row r="405" spans="1:31" x14ac:dyDescent="0.3">
      <c r="A405" s="7">
        <v>46289</v>
      </c>
      <c r="B405" s="8">
        <v>0.25</v>
      </c>
      <c r="C405" s="8">
        <v>0.27430555555555558</v>
      </c>
      <c r="D405" s="8">
        <v>0</v>
      </c>
      <c r="E405">
        <v>0.57999999999999996</v>
      </c>
      <c r="F405">
        <v>23</v>
      </c>
      <c r="G405" t="s">
        <v>957</v>
      </c>
      <c r="H405" s="8">
        <v>0.51736111111111116</v>
      </c>
      <c r="I405" s="8">
        <v>0.52013888888888893</v>
      </c>
      <c r="L405">
        <v>7.0000000000000007E-2</v>
      </c>
      <c r="M405">
        <v>7.0000000000000007E-2</v>
      </c>
      <c r="N405">
        <v>-0.52</v>
      </c>
      <c r="O405" t="s">
        <v>2556</v>
      </c>
      <c r="P405" t="s">
        <v>541</v>
      </c>
      <c r="Q405" t="s">
        <v>541</v>
      </c>
      <c r="R405">
        <v>0</v>
      </c>
      <c r="S405">
        <v>0</v>
      </c>
      <c r="T405">
        <v>45.166491999999998</v>
      </c>
      <c r="U405">
        <v>5.7129070000000004</v>
      </c>
      <c r="AD405" t="s">
        <v>2733</v>
      </c>
      <c r="AE405" t="s">
        <v>2737</v>
      </c>
    </row>
    <row r="406" spans="1:31" x14ac:dyDescent="0.3">
      <c r="A406" s="7">
        <v>46289</v>
      </c>
      <c r="B406" s="8">
        <v>0.16666666666666671</v>
      </c>
      <c r="C406" s="8">
        <v>0.18055555555555561</v>
      </c>
      <c r="D406" s="8">
        <v>0</v>
      </c>
      <c r="E406">
        <v>0.33</v>
      </c>
      <c r="F406">
        <v>72</v>
      </c>
      <c r="G406" t="s">
        <v>978</v>
      </c>
      <c r="O406" t="s">
        <v>3194</v>
      </c>
      <c r="P406" t="s">
        <v>67</v>
      </c>
      <c r="Q406" t="s">
        <v>3195</v>
      </c>
      <c r="R406">
        <v>0</v>
      </c>
      <c r="S406">
        <v>0</v>
      </c>
      <c r="T406">
        <v>45.569451000000001</v>
      </c>
      <c r="U406">
        <v>5.9207679999999998</v>
      </c>
      <c r="AD406" t="s">
        <v>2733</v>
      </c>
      <c r="AE406" t="s">
        <v>2734</v>
      </c>
    </row>
    <row r="407" spans="1:31" x14ac:dyDescent="0.3">
      <c r="A407" s="7">
        <v>46289</v>
      </c>
      <c r="B407" s="8">
        <v>0.33333333333333331</v>
      </c>
      <c r="C407" s="8">
        <v>0.34722222222222221</v>
      </c>
      <c r="D407" s="8">
        <v>0</v>
      </c>
      <c r="E407">
        <v>0.33</v>
      </c>
      <c r="F407">
        <v>74</v>
      </c>
      <c r="G407" t="s">
        <v>892</v>
      </c>
      <c r="O407" t="s">
        <v>1769</v>
      </c>
      <c r="P407" t="s">
        <v>412</v>
      </c>
      <c r="Q407" t="s">
        <v>1771</v>
      </c>
      <c r="R407">
        <v>0</v>
      </c>
      <c r="S407">
        <v>0</v>
      </c>
      <c r="T407">
        <v>45.190578000000002</v>
      </c>
      <c r="U407">
        <v>5.7182940000000002</v>
      </c>
      <c r="AD407" t="s">
        <v>2733</v>
      </c>
      <c r="AE407" t="s">
        <v>2737</v>
      </c>
    </row>
    <row r="408" spans="1:31" x14ac:dyDescent="0.3">
      <c r="A408" s="7">
        <v>46289</v>
      </c>
      <c r="B408" s="8">
        <v>0.16666666666666671</v>
      </c>
      <c r="C408" s="8">
        <v>0.18055555555555561</v>
      </c>
      <c r="D408" s="8">
        <v>0</v>
      </c>
      <c r="E408">
        <v>0.33</v>
      </c>
      <c r="F408">
        <v>302</v>
      </c>
      <c r="G408" t="s">
        <v>947</v>
      </c>
      <c r="O408" t="s">
        <v>3719</v>
      </c>
      <c r="P408" t="s">
        <v>581</v>
      </c>
      <c r="Q408" t="s">
        <v>3720</v>
      </c>
      <c r="R408">
        <v>0</v>
      </c>
      <c r="S408">
        <v>0</v>
      </c>
      <c r="T408">
        <v>45.366701999999997</v>
      </c>
      <c r="U408">
        <v>5.586354</v>
      </c>
      <c r="AD408" t="s">
        <v>2733</v>
      </c>
      <c r="AE408" t="s">
        <v>2734</v>
      </c>
    </row>
    <row r="409" spans="1:31" x14ac:dyDescent="0.3">
      <c r="A409" s="7">
        <v>46289</v>
      </c>
      <c r="B409" s="8">
        <v>0.16666666666666671</v>
      </c>
      <c r="C409" s="8">
        <v>0.18055555555555561</v>
      </c>
      <c r="D409" s="8">
        <v>0</v>
      </c>
      <c r="E409">
        <v>0.33</v>
      </c>
      <c r="F409">
        <v>28</v>
      </c>
      <c r="G409" t="s">
        <v>914</v>
      </c>
      <c r="H409" s="8">
        <v>0.20277777777777781</v>
      </c>
      <c r="I409" s="8">
        <v>0.38541666666666669</v>
      </c>
      <c r="L409">
        <v>4.38</v>
      </c>
      <c r="M409">
        <v>4.38</v>
      </c>
      <c r="N409">
        <v>4.05</v>
      </c>
      <c r="O409" t="s">
        <v>3188</v>
      </c>
      <c r="P409" t="s">
        <v>781</v>
      </c>
      <c r="Q409" t="s">
        <v>3189</v>
      </c>
      <c r="R409">
        <v>0</v>
      </c>
      <c r="S409">
        <v>0</v>
      </c>
      <c r="T409">
        <v>45.187779999999997</v>
      </c>
      <c r="U409">
        <v>5.6920270000000004</v>
      </c>
      <c r="AD409" t="s">
        <v>2733</v>
      </c>
      <c r="AE409" t="s">
        <v>2734</v>
      </c>
    </row>
    <row r="410" spans="1:31" x14ac:dyDescent="0.3">
      <c r="A410" s="7">
        <v>46289</v>
      </c>
      <c r="B410" s="8">
        <v>0.33333333333333331</v>
      </c>
      <c r="C410" s="8">
        <v>0.375</v>
      </c>
      <c r="D410" s="8">
        <v>0</v>
      </c>
      <c r="E410">
        <v>1</v>
      </c>
      <c r="F410">
        <v>22</v>
      </c>
      <c r="G410" t="s">
        <v>979</v>
      </c>
      <c r="H410" s="8">
        <v>0.20833333333333329</v>
      </c>
      <c r="I410" s="8">
        <v>0.26041666666666669</v>
      </c>
      <c r="L410">
        <v>1.25</v>
      </c>
      <c r="M410">
        <v>1.25</v>
      </c>
      <c r="N410">
        <v>0.25</v>
      </c>
      <c r="O410" t="s">
        <v>1399</v>
      </c>
      <c r="P410" t="s">
        <v>291</v>
      </c>
      <c r="Q410" t="s">
        <v>3186</v>
      </c>
      <c r="R410">
        <v>0</v>
      </c>
      <c r="S410">
        <v>0</v>
      </c>
      <c r="T410">
        <v>45.150571999999997</v>
      </c>
      <c r="U410">
        <v>5.7256600000000004</v>
      </c>
      <c r="AD410" t="s">
        <v>2733</v>
      </c>
      <c r="AE410" t="s">
        <v>2781</v>
      </c>
    </row>
    <row r="411" spans="1:31" x14ac:dyDescent="0.3">
      <c r="A411" s="7">
        <v>46289</v>
      </c>
      <c r="B411" s="8">
        <v>0.18402777777777779</v>
      </c>
      <c r="C411" s="8">
        <v>0.19791666666666671</v>
      </c>
      <c r="D411" s="8">
        <v>0</v>
      </c>
      <c r="E411">
        <v>0.33</v>
      </c>
      <c r="F411">
        <v>14</v>
      </c>
      <c r="G411" t="s">
        <v>959</v>
      </c>
      <c r="O411" t="s">
        <v>3191</v>
      </c>
      <c r="P411" t="s">
        <v>708</v>
      </c>
      <c r="Q411" t="s">
        <v>3192</v>
      </c>
      <c r="R411">
        <v>0</v>
      </c>
      <c r="S411">
        <v>0</v>
      </c>
      <c r="T411">
        <v>45.204405999999999</v>
      </c>
      <c r="U411">
        <v>5.7605760000000004</v>
      </c>
      <c r="AD411" t="s">
        <v>2733</v>
      </c>
      <c r="AE411" t="s">
        <v>2734</v>
      </c>
    </row>
    <row r="412" spans="1:31" x14ac:dyDescent="0.3">
      <c r="A412" s="7">
        <v>46289</v>
      </c>
      <c r="B412" s="8">
        <v>0.2013888888888889</v>
      </c>
      <c r="C412" s="8">
        <v>0.21527777777777779</v>
      </c>
      <c r="D412" s="8">
        <v>0</v>
      </c>
      <c r="E412">
        <v>0.33</v>
      </c>
      <c r="F412">
        <v>56</v>
      </c>
      <c r="G412" t="s">
        <v>966</v>
      </c>
      <c r="H412" s="8">
        <v>0.48055555555555562</v>
      </c>
      <c r="I412" s="8">
        <v>0.5180555555555556</v>
      </c>
      <c r="L412">
        <v>0.9</v>
      </c>
      <c r="M412">
        <v>0.9</v>
      </c>
      <c r="N412">
        <v>0.56999999999999995</v>
      </c>
      <c r="O412" t="s">
        <v>2260</v>
      </c>
      <c r="P412" t="s">
        <v>646</v>
      </c>
      <c r="Q412" t="s">
        <v>646</v>
      </c>
      <c r="R412">
        <v>0</v>
      </c>
      <c r="S412">
        <v>0</v>
      </c>
      <c r="T412">
        <v>45.358806999999999</v>
      </c>
      <c r="U412">
        <v>5.5821249999999996</v>
      </c>
      <c r="AD412" t="s">
        <v>2733</v>
      </c>
      <c r="AE412" t="s">
        <v>2734</v>
      </c>
    </row>
    <row r="413" spans="1:31" x14ac:dyDescent="0.3">
      <c r="A413" s="7">
        <v>46289</v>
      </c>
      <c r="B413" s="8">
        <v>0.28125</v>
      </c>
      <c r="C413" s="8">
        <v>0.32291666666666669</v>
      </c>
      <c r="D413" s="8">
        <v>0</v>
      </c>
      <c r="E413">
        <v>1</v>
      </c>
      <c r="F413">
        <v>56</v>
      </c>
      <c r="G413" t="s">
        <v>966</v>
      </c>
      <c r="H413" s="8">
        <v>0.34513888888888888</v>
      </c>
      <c r="I413" s="8">
        <v>0.39097222222222222</v>
      </c>
      <c r="L413">
        <v>1.1000000000000001</v>
      </c>
      <c r="M413">
        <v>1</v>
      </c>
      <c r="N413">
        <v>0.1</v>
      </c>
      <c r="O413" t="s">
        <v>2369</v>
      </c>
      <c r="P413" t="s">
        <v>457</v>
      </c>
      <c r="Q413" t="s">
        <v>2370</v>
      </c>
      <c r="R413">
        <v>0</v>
      </c>
      <c r="S413">
        <v>0</v>
      </c>
      <c r="T413">
        <v>45.365228999999999</v>
      </c>
      <c r="U413">
        <v>5.5940120000000002</v>
      </c>
      <c r="AD413" t="s">
        <v>2733</v>
      </c>
      <c r="AE413" t="s">
        <v>2737</v>
      </c>
    </row>
    <row r="414" spans="1:31" x14ac:dyDescent="0.3">
      <c r="A414" s="7">
        <v>46289</v>
      </c>
      <c r="B414" s="8">
        <v>0.33333333333333331</v>
      </c>
      <c r="C414" s="8">
        <v>0.36458333333333331</v>
      </c>
      <c r="D414" s="8">
        <v>0</v>
      </c>
      <c r="E414">
        <v>0.75</v>
      </c>
      <c r="F414">
        <v>28</v>
      </c>
      <c r="G414" t="s">
        <v>914</v>
      </c>
      <c r="H414" s="8">
        <v>0.35208333333333341</v>
      </c>
      <c r="I414" s="8">
        <v>0.37847222222222221</v>
      </c>
      <c r="L414">
        <v>0.63</v>
      </c>
      <c r="M414">
        <v>0.63</v>
      </c>
      <c r="N414">
        <v>-0.12</v>
      </c>
      <c r="O414" t="s">
        <v>2294</v>
      </c>
      <c r="P414" t="s">
        <v>199</v>
      </c>
      <c r="Q414" t="s">
        <v>199</v>
      </c>
      <c r="R414">
        <v>0</v>
      </c>
      <c r="S414">
        <v>0</v>
      </c>
      <c r="T414">
        <v>45.187798000000001</v>
      </c>
      <c r="U414">
        <v>5.7135920000000002</v>
      </c>
      <c r="AD414" t="s">
        <v>2733</v>
      </c>
      <c r="AE414" t="s">
        <v>2737</v>
      </c>
    </row>
    <row r="415" spans="1:31" x14ac:dyDescent="0.3">
      <c r="A415" s="7">
        <v>46289</v>
      </c>
      <c r="B415" s="8">
        <v>0.29166666666666669</v>
      </c>
      <c r="C415" s="8">
        <v>0.2986111111111111</v>
      </c>
      <c r="D415" s="8">
        <v>0</v>
      </c>
      <c r="E415">
        <v>0.17</v>
      </c>
      <c r="F415">
        <v>230</v>
      </c>
      <c r="G415" t="s">
        <v>974</v>
      </c>
      <c r="O415" t="s">
        <v>3175</v>
      </c>
      <c r="P415" t="s">
        <v>783</v>
      </c>
      <c r="Q415" t="s">
        <v>3176</v>
      </c>
      <c r="R415">
        <v>0</v>
      </c>
      <c r="S415">
        <v>0</v>
      </c>
      <c r="T415">
        <v>45.145482999999999</v>
      </c>
      <c r="U415">
        <v>5.7042999999999999</v>
      </c>
      <c r="AD415" t="s">
        <v>2733</v>
      </c>
      <c r="AE415" t="s">
        <v>2734</v>
      </c>
    </row>
    <row r="416" spans="1:31" x14ac:dyDescent="0.3">
      <c r="A416" s="7">
        <v>46289</v>
      </c>
      <c r="B416" s="8">
        <v>0.16666666666666671</v>
      </c>
      <c r="C416" s="8">
        <v>0.18055555555555561</v>
      </c>
      <c r="D416" s="8">
        <v>0</v>
      </c>
      <c r="E416">
        <v>0.33</v>
      </c>
      <c r="F416">
        <v>40</v>
      </c>
      <c r="G416" t="s">
        <v>960</v>
      </c>
      <c r="O416" t="s">
        <v>3059</v>
      </c>
      <c r="P416" t="s">
        <v>654</v>
      </c>
      <c r="Q416" t="s">
        <v>3060</v>
      </c>
      <c r="R416">
        <v>0</v>
      </c>
      <c r="S416">
        <v>0</v>
      </c>
      <c r="T416">
        <v>45.218727999999999</v>
      </c>
      <c r="U416">
        <v>5.6931099999999999</v>
      </c>
      <c r="AD416" t="s">
        <v>2733</v>
      </c>
      <c r="AE416" t="s">
        <v>2734</v>
      </c>
    </row>
    <row r="417" spans="1:31" x14ac:dyDescent="0.3">
      <c r="A417" s="7">
        <v>46289</v>
      </c>
      <c r="B417" s="8">
        <v>0.25</v>
      </c>
      <c r="C417" s="8">
        <v>0.26041666666666669</v>
      </c>
      <c r="D417" s="8">
        <v>0</v>
      </c>
      <c r="E417">
        <v>0.25</v>
      </c>
      <c r="F417">
        <v>29</v>
      </c>
      <c r="G417" t="s">
        <v>859</v>
      </c>
      <c r="O417" t="s">
        <v>890</v>
      </c>
      <c r="P417" t="s">
        <v>817</v>
      </c>
      <c r="Q417" t="s">
        <v>817</v>
      </c>
      <c r="R417">
        <v>0</v>
      </c>
      <c r="S417">
        <v>0</v>
      </c>
      <c r="T417">
        <v>45.189878</v>
      </c>
      <c r="U417">
        <v>5.7218559999999998</v>
      </c>
      <c r="AD417" t="s">
        <v>2733</v>
      </c>
      <c r="AE417" t="s">
        <v>2734</v>
      </c>
    </row>
    <row r="418" spans="1:31" x14ac:dyDescent="0.3">
      <c r="A418" s="7">
        <v>46289</v>
      </c>
      <c r="B418" s="8">
        <v>0.16666666666666671</v>
      </c>
      <c r="C418" s="8">
        <v>0.18055555555555561</v>
      </c>
      <c r="D418" s="8">
        <v>0</v>
      </c>
      <c r="E418">
        <v>0.33</v>
      </c>
      <c r="F418">
        <v>29</v>
      </c>
      <c r="G418" t="s">
        <v>859</v>
      </c>
      <c r="O418" t="s">
        <v>3202</v>
      </c>
      <c r="P418" t="s">
        <v>181</v>
      </c>
      <c r="Q418" t="s">
        <v>3203</v>
      </c>
      <c r="R418">
        <v>0</v>
      </c>
      <c r="S418">
        <v>0</v>
      </c>
      <c r="T418">
        <v>45.191468999999998</v>
      </c>
      <c r="U418">
        <v>5.7242329999999999</v>
      </c>
      <c r="AD418" t="s">
        <v>2733</v>
      </c>
      <c r="AE418" t="s">
        <v>2734</v>
      </c>
    </row>
    <row r="419" spans="1:31" x14ac:dyDescent="0.3">
      <c r="A419" s="7">
        <v>46289</v>
      </c>
      <c r="B419" s="8">
        <v>0.35416666666666669</v>
      </c>
      <c r="C419" s="8">
        <v>0.375</v>
      </c>
      <c r="D419" s="8">
        <v>0</v>
      </c>
      <c r="E419">
        <v>0.5</v>
      </c>
      <c r="F419">
        <v>102</v>
      </c>
      <c r="G419" t="s">
        <v>911</v>
      </c>
      <c r="O419" t="s">
        <v>912</v>
      </c>
      <c r="P419" t="s">
        <v>823</v>
      </c>
      <c r="Q419" t="s">
        <v>3721</v>
      </c>
      <c r="R419">
        <v>0</v>
      </c>
      <c r="S419">
        <v>0</v>
      </c>
      <c r="T419">
        <v>45.356814</v>
      </c>
      <c r="U419">
        <v>5.5945749999999999</v>
      </c>
      <c r="AD419" t="s">
        <v>2733</v>
      </c>
      <c r="AE419" t="s">
        <v>3592</v>
      </c>
    </row>
    <row r="420" spans="1:31" x14ac:dyDescent="0.3">
      <c r="A420" s="7">
        <v>46289</v>
      </c>
      <c r="B420" s="8">
        <v>0.33333333333333331</v>
      </c>
      <c r="C420" s="8">
        <v>0.3611111111111111</v>
      </c>
      <c r="D420" s="8">
        <v>0</v>
      </c>
      <c r="E420">
        <v>0.67</v>
      </c>
      <c r="F420">
        <v>75</v>
      </c>
      <c r="G420" t="s">
        <v>970</v>
      </c>
      <c r="O420" t="s">
        <v>1900</v>
      </c>
      <c r="P420" t="s">
        <v>93</v>
      </c>
      <c r="Q420" t="s">
        <v>93</v>
      </c>
      <c r="R420">
        <v>0</v>
      </c>
      <c r="S420">
        <v>0</v>
      </c>
      <c r="T420">
        <v>45.177773000000002</v>
      </c>
      <c r="U420">
        <v>5.7280009999999999</v>
      </c>
      <c r="AD420" t="s">
        <v>2733</v>
      </c>
      <c r="AE420" t="s">
        <v>2737</v>
      </c>
    </row>
    <row r="421" spans="1:31" x14ac:dyDescent="0.3">
      <c r="A421" s="7">
        <v>46289</v>
      </c>
      <c r="B421" s="8">
        <v>0.34027777777777779</v>
      </c>
      <c r="C421" s="8">
        <v>0.35069444444444442</v>
      </c>
      <c r="D421" s="8">
        <v>0</v>
      </c>
      <c r="E421">
        <v>0.25</v>
      </c>
      <c r="F421">
        <v>13</v>
      </c>
      <c r="G421" t="s">
        <v>2730</v>
      </c>
      <c r="O421" t="s">
        <v>3207</v>
      </c>
      <c r="P421" t="s">
        <v>298</v>
      </c>
      <c r="Q421" t="s">
        <v>3208</v>
      </c>
      <c r="R421">
        <v>0</v>
      </c>
      <c r="S421">
        <v>0</v>
      </c>
      <c r="T421">
        <v>45.186909</v>
      </c>
      <c r="U421">
        <v>5.7276030000000002</v>
      </c>
      <c r="AD421" t="s">
        <v>2733</v>
      </c>
      <c r="AE421" t="s">
        <v>2737</v>
      </c>
    </row>
    <row r="422" spans="1:31" x14ac:dyDescent="0.3">
      <c r="A422" s="7">
        <v>46289</v>
      </c>
      <c r="B422" s="8">
        <v>0.33333333333333331</v>
      </c>
      <c r="C422" s="8">
        <v>0.34722222222222221</v>
      </c>
      <c r="D422" s="8">
        <v>0</v>
      </c>
      <c r="E422">
        <v>0.33</v>
      </c>
      <c r="F422">
        <v>29</v>
      </c>
      <c r="G422" t="s">
        <v>859</v>
      </c>
      <c r="O422" t="s">
        <v>2529</v>
      </c>
      <c r="P422" t="s">
        <v>521</v>
      </c>
      <c r="Q422" t="s">
        <v>521</v>
      </c>
      <c r="R422">
        <v>0</v>
      </c>
      <c r="S422">
        <v>0</v>
      </c>
      <c r="T422">
        <v>45.191065999999999</v>
      </c>
      <c r="U422">
        <v>5.7243019999999998</v>
      </c>
      <c r="AD422" t="s">
        <v>2733</v>
      </c>
      <c r="AE422" t="s">
        <v>2737</v>
      </c>
    </row>
    <row r="423" spans="1:31" x14ac:dyDescent="0.3">
      <c r="A423" s="7">
        <v>46289</v>
      </c>
      <c r="B423" s="8">
        <v>0.16666666666666671</v>
      </c>
      <c r="C423" s="8">
        <v>0.1736111111111111</v>
      </c>
      <c r="D423" s="8">
        <v>0</v>
      </c>
      <c r="E423">
        <v>0.17</v>
      </c>
      <c r="F423">
        <v>29</v>
      </c>
      <c r="G423" t="s">
        <v>859</v>
      </c>
      <c r="O423" t="s">
        <v>3196</v>
      </c>
      <c r="P423" t="s">
        <v>521</v>
      </c>
      <c r="Q423" t="s">
        <v>3197</v>
      </c>
      <c r="R423">
        <v>0</v>
      </c>
      <c r="S423">
        <v>0</v>
      </c>
      <c r="T423">
        <v>45.191065999999999</v>
      </c>
      <c r="U423">
        <v>5.7243019999999998</v>
      </c>
      <c r="AD423" t="s">
        <v>2733</v>
      </c>
      <c r="AE423" t="s">
        <v>2734</v>
      </c>
    </row>
    <row r="424" spans="1:31" x14ac:dyDescent="0.3">
      <c r="A424" s="7">
        <v>46289</v>
      </c>
      <c r="B424" s="8">
        <v>0.16666666666666671</v>
      </c>
      <c r="C424" s="8">
        <v>0.1736111111111111</v>
      </c>
      <c r="D424" s="8">
        <v>0</v>
      </c>
      <c r="E424">
        <v>0.17</v>
      </c>
      <c r="F424">
        <v>46</v>
      </c>
      <c r="G424" t="s">
        <v>963</v>
      </c>
      <c r="O424" t="s">
        <v>3198</v>
      </c>
      <c r="P424" t="s">
        <v>176</v>
      </c>
      <c r="Q424" t="s">
        <v>3199</v>
      </c>
      <c r="R424">
        <v>0</v>
      </c>
      <c r="S424">
        <v>0</v>
      </c>
      <c r="T424">
        <v>45.179839999999999</v>
      </c>
      <c r="U424">
        <v>5.7082069999999998</v>
      </c>
      <c r="AD424" t="s">
        <v>2733</v>
      </c>
      <c r="AE424" t="s">
        <v>2734</v>
      </c>
    </row>
    <row r="425" spans="1:31" x14ac:dyDescent="0.3">
      <c r="A425" s="7">
        <v>46289</v>
      </c>
      <c r="B425" s="8">
        <v>0.41319444444444442</v>
      </c>
      <c r="C425" s="8">
        <v>0.42708333333333331</v>
      </c>
      <c r="D425" s="8">
        <v>0</v>
      </c>
      <c r="E425">
        <v>0.33</v>
      </c>
      <c r="F425">
        <v>23</v>
      </c>
      <c r="G425" t="s">
        <v>957</v>
      </c>
      <c r="H425" s="8">
        <v>0.39791666666666659</v>
      </c>
      <c r="I425" s="8">
        <v>0.39930555555555558</v>
      </c>
      <c r="L425">
        <v>0.03</v>
      </c>
      <c r="M425">
        <v>0.03</v>
      </c>
      <c r="N425">
        <v>-0.3</v>
      </c>
      <c r="O425" t="s">
        <v>3298</v>
      </c>
      <c r="P425" t="s">
        <v>242</v>
      </c>
      <c r="Q425" t="s">
        <v>3299</v>
      </c>
      <c r="R425">
        <v>0</v>
      </c>
      <c r="S425">
        <v>0</v>
      </c>
      <c r="T425">
        <v>45.199171999999997</v>
      </c>
      <c r="U425">
        <v>5.7368750000000004</v>
      </c>
      <c r="AD425" t="s">
        <v>2733</v>
      </c>
      <c r="AE425" t="s">
        <v>2734</v>
      </c>
    </row>
    <row r="426" spans="1:31" x14ac:dyDescent="0.3">
      <c r="A426" s="7">
        <v>46289</v>
      </c>
      <c r="B426" s="8">
        <v>0.44791666666666669</v>
      </c>
      <c r="C426" s="8">
        <v>0.45833333333333331</v>
      </c>
      <c r="D426" s="8">
        <v>0</v>
      </c>
      <c r="E426">
        <v>0.25</v>
      </c>
      <c r="F426">
        <v>39</v>
      </c>
      <c r="G426" t="s">
        <v>961</v>
      </c>
      <c r="H426" s="8">
        <v>0.33819444444444452</v>
      </c>
      <c r="I426" s="8">
        <v>0.34444444444444439</v>
      </c>
      <c r="L426">
        <v>0.15</v>
      </c>
      <c r="M426">
        <v>0.15</v>
      </c>
      <c r="N426">
        <v>-0.1</v>
      </c>
      <c r="O426" t="s">
        <v>2644</v>
      </c>
      <c r="P426" t="s">
        <v>301</v>
      </c>
      <c r="Q426" t="s">
        <v>301</v>
      </c>
      <c r="R426">
        <v>1</v>
      </c>
      <c r="S426">
        <v>0</v>
      </c>
      <c r="T426">
        <v>45.180677000000003</v>
      </c>
      <c r="U426">
        <v>5.7244840000000003</v>
      </c>
      <c r="AD426" t="s">
        <v>2733</v>
      </c>
      <c r="AE426" t="s">
        <v>2737</v>
      </c>
    </row>
    <row r="427" spans="1:31" x14ac:dyDescent="0.3">
      <c r="A427" s="7">
        <v>46289</v>
      </c>
      <c r="B427" s="8">
        <v>0.33333333333333331</v>
      </c>
      <c r="C427" s="8">
        <v>0.3611111111111111</v>
      </c>
      <c r="D427" s="8">
        <v>0</v>
      </c>
      <c r="E427">
        <v>0.67</v>
      </c>
      <c r="F427">
        <v>20</v>
      </c>
      <c r="G427" t="s">
        <v>950</v>
      </c>
      <c r="O427" t="s">
        <v>1692</v>
      </c>
      <c r="P427" t="s">
        <v>522</v>
      </c>
      <c r="Q427" t="s">
        <v>522</v>
      </c>
      <c r="R427">
        <v>0</v>
      </c>
      <c r="S427">
        <v>0</v>
      </c>
      <c r="T427">
        <v>45.177925000000002</v>
      </c>
      <c r="U427">
        <v>5.7241710000000001</v>
      </c>
      <c r="AD427" t="s">
        <v>2733</v>
      </c>
      <c r="AE427" t="s">
        <v>2737</v>
      </c>
    </row>
    <row r="428" spans="1:31" x14ac:dyDescent="0.3">
      <c r="A428" s="7">
        <v>46289</v>
      </c>
      <c r="B428" s="8">
        <v>0.16666666666666671</v>
      </c>
      <c r="C428" s="8">
        <v>0.18055555555555561</v>
      </c>
      <c r="D428" s="8">
        <v>0</v>
      </c>
      <c r="E428">
        <v>0.33</v>
      </c>
      <c r="F428">
        <v>18</v>
      </c>
      <c r="G428" t="s">
        <v>2826</v>
      </c>
      <c r="H428" s="8">
        <v>0.1784722222222222</v>
      </c>
      <c r="I428" s="8">
        <v>0.18055555555555561</v>
      </c>
      <c r="L428">
        <v>0.05</v>
      </c>
      <c r="M428">
        <v>0.05</v>
      </c>
      <c r="N428">
        <v>-0.28000000000000003</v>
      </c>
      <c r="O428" t="s">
        <v>3204</v>
      </c>
      <c r="P428" t="s">
        <v>430</v>
      </c>
      <c r="Q428" t="s">
        <v>3205</v>
      </c>
      <c r="R428">
        <v>0</v>
      </c>
      <c r="S428">
        <v>0</v>
      </c>
      <c r="T428">
        <v>45.179054999999998</v>
      </c>
      <c r="U428">
        <v>5.6940229999999996</v>
      </c>
      <c r="AD428" t="s">
        <v>2733</v>
      </c>
      <c r="AE428" t="s">
        <v>2734</v>
      </c>
    </row>
    <row r="429" spans="1:31" x14ac:dyDescent="0.3">
      <c r="A429" s="7">
        <v>46289</v>
      </c>
      <c r="B429" s="8">
        <v>0.33333333333333331</v>
      </c>
      <c r="C429" s="8">
        <v>0.34722222222222221</v>
      </c>
      <c r="D429" s="8">
        <v>0</v>
      </c>
      <c r="E429">
        <v>0.33</v>
      </c>
      <c r="F429">
        <v>82</v>
      </c>
      <c r="G429" t="s">
        <v>954</v>
      </c>
      <c r="O429" t="s">
        <v>1772</v>
      </c>
      <c r="P429" t="s">
        <v>534</v>
      </c>
      <c r="Q429" t="s">
        <v>534</v>
      </c>
      <c r="R429">
        <v>0</v>
      </c>
      <c r="S429">
        <v>0</v>
      </c>
      <c r="T429">
        <v>45.173667999999999</v>
      </c>
      <c r="U429">
        <v>5.7084409999999997</v>
      </c>
      <c r="AD429" t="s">
        <v>2733</v>
      </c>
      <c r="AE429" t="s">
        <v>2737</v>
      </c>
    </row>
    <row r="430" spans="1:31" x14ac:dyDescent="0.3">
      <c r="A430" s="7">
        <v>46289</v>
      </c>
      <c r="B430" s="8">
        <v>0.16666666666666671</v>
      </c>
      <c r="C430" s="8">
        <v>0.18055555555555561</v>
      </c>
      <c r="D430" s="8">
        <v>0</v>
      </c>
      <c r="E430">
        <v>0.33</v>
      </c>
      <c r="F430">
        <v>201</v>
      </c>
      <c r="G430" t="s">
        <v>946</v>
      </c>
      <c r="O430" t="s">
        <v>3211</v>
      </c>
      <c r="P430" t="s">
        <v>710</v>
      </c>
      <c r="Q430" t="s">
        <v>3212</v>
      </c>
      <c r="R430">
        <v>0</v>
      </c>
      <c r="S430">
        <v>0</v>
      </c>
      <c r="T430">
        <v>45.213259999999998</v>
      </c>
      <c r="U430">
        <v>5.6872809999999996</v>
      </c>
      <c r="AD430" t="s">
        <v>2733</v>
      </c>
      <c r="AE430" t="s">
        <v>2734</v>
      </c>
    </row>
    <row r="431" spans="1:31" x14ac:dyDescent="0.3">
      <c r="A431" s="7">
        <v>46289</v>
      </c>
      <c r="B431" s="8">
        <v>0.33333333333333331</v>
      </c>
      <c r="C431" s="8">
        <v>0.34722222222222221</v>
      </c>
      <c r="D431" s="8">
        <v>0</v>
      </c>
      <c r="E431">
        <v>0.33</v>
      </c>
      <c r="F431">
        <v>49</v>
      </c>
      <c r="G431" t="s">
        <v>944</v>
      </c>
      <c r="O431" t="s">
        <v>2360</v>
      </c>
      <c r="P431" t="s">
        <v>191</v>
      </c>
      <c r="Q431" t="s">
        <v>191</v>
      </c>
      <c r="R431">
        <v>0</v>
      </c>
      <c r="S431">
        <v>0</v>
      </c>
      <c r="T431">
        <v>45.180351000000002</v>
      </c>
      <c r="U431">
        <v>5.7075740000000001</v>
      </c>
      <c r="AD431" t="s">
        <v>2733</v>
      </c>
      <c r="AE431" t="s">
        <v>2737</v>
      </c>
    </row>
    <row r="432" spans="1:31" x14ac:dyDescent="0.3">
      <c r="A432" s="7">
        <v>46289</v>
      </c>
      <c r="B432" s="8">
        <v>0.33333333333333331</v>
      </c>
      <c r="C432" s="8">
        <v>0.40972222222222221</v>
      </c>
      <c r="D432" s="8">
        <v>0</v>
      </c>
      <c r="E432">
        <v>1.83</v>
      </c>
      <c r="F432">
        <v>200</v>
      </c>
      <c r="G432" t="s">
        <v>949</v>
      </c>
      <c r="O432" t="s">
        <v>2563</v>
      </c>
      <c r="P432" t="s">
        <v>716</v>
      </c>
      <c r="Q432" t="s">
        <v>716</v>
      </c>
      <c r="R432">
        <v>0</v>
      </c>
      <c r="S432">
        <v>0</v>
      </c>
      <c r="T432">
        <v>45.145412999999998</v>
      </c>
      <c r="U432">
        <v>5.7440559999999996</v>
      </c>
      <c r="AD432" t="s">
        <v>2733</v>
      </c>
      <c r="AE432" t="s">
        <v>2737</v>
      </c>
    </row>
    <row r="433" spans="1:31" x14ac:dyDescent="0.3">
      <c r="A433" s="7">
        <v>46289</v>
      </c>
      <c r="B433" s="8">
        <v>0.16666666666666671</v>
      </c>
      <c r="C433" s="8">
        <v>0.18055555555555561</v>
      </c>
      <c r="D433" s="8">
        <v>0</v>
      </c>
      <c r="E433">
        <v>0.33</v>
      </c>
      <c r="F433">
        <v>86</v>
      </c>
      <c r="G433" t="s">
        <v>861</v>
      </c>
      <c r="H433" s="8">
        <v>0.31736111111111109</v>
      </c>
      <c r="I433" s="8">
        <v>0.53680555555555554</v>
      </c>
      <c r="L433">
        <v>5.27</v>
      </c>
      <c r="M433">
        <v>5.27</v>
      </c>
      <c r="N433">
        <v>4.93</v>
      </c>
      <c r="O433" t="s">
        <v>3214</v>
      </c>
      <c r="P433" t="s">
        <v>693</v>
      </c>
      <c r="Q433" t="s">
        <v>3215</v>
      </c>
      <c r="R433">
        <v>0</v>
      </c>
      <c r="S433">
        <v>0</v>
      </c>
      <c r="T433">
        <v>45.1661</v>
      </c>
      <c r="U433">
        <v>5.7265620000000004</v>
      </c>
      <c r="AD433" t="s">
        <v>2733</v>
      </c>
      <c r="AE433" t="s">
        <v>2734</v>
      </c>
    </row>
    <row r="434" spans="1:31" x14ac:dyDescent="0.3">
      <c r="A434" s="7">
        <v>46289</v>
      </c>
      <c r="B434" s="8">
        <v>0.16666666666666671</v>
      </c>
      <c r="C434" s="8">
        <v>0.1736111111111111</v>
      </c>
      <c r="D434" s="8">
        <v>0</v>
      </c>
      <c r="E434">
        <v>0.17</v>
      </c>
      <c r="F434">
        <v>230</v>
      </c>
      <c r="G434" t="s">
        <v>974</v>
      </c>
      <c r="O434" t="s">
        <v>3063</v>
      </c>
      <c r="P434" t="s">
        <v>80</v>
      </c>
      <c r="Q434" t="s">
        <v>3064</v>
      </c>
      <c r="R434">
        <v>0</v>
      </c>
      <c r="S434">
        <v>0</v>
      </c>
      <c r="T434">
        <v>45.188167999999997</v>
      </c>
      <c r="U434">
        <v>5.7248919999999996</v>
      </c>
      <c r="AD434" t="s">
        <v>2733</v>
      </c>
      <c r="AE434" t="s">
        <v>2734</v>
      </c>
    </row>
    <row r="435" spans="1:31" x14ac:dyDescent="0.3">
      <c r="A435" s="7">
        <v>46289</v>
      </c>
      <c r="B435" s="8">
        <v>0.38541666666666669</v>
      </c>
      <c r="C435" s="8">
        <v>0.39583333333333331</v>
      </c>
      <c r="E435">
        <v>0.25</v>
      </c>
      <c r="F435">
        <v>62</v>
      </c>
      <c r="G435" t="s">
        <v>917</v>
      </c>
      <c r="O435" t="s">
        <v>3043</v>
      </c>
      <c r="P435" t="s">
        <v>120</v>
      </c>
      <c r="Q435" t="s">
        <v>3698</v>
      </c>
      <c r="R435">
        <v>0</v>
      </c>
      <c r="S435">
        <v>0</v>
      </c>
      <c r="T435">
        <v>45.187106999999997</v>
      </c>
      <c r="U435">
        <v>5.7297390000000004</v>
      </c>
      <c r="AD435" t="s">
        <v>2733</v>
      </c>
      <c r="AE435" t="s">
        <v>2734</v>
      </c>
    </row>
    <row r="436" spans="1:31" x14ac:dyDescent="0.3">
      <c r="A436" s="7">
        <v>46289</v>
      </c>
      <c r="B436" s="8">
        <v>0.29166666666666669</v>
      </c>
      <c r="C436" s="8">
        <v>0.2986111111111111</v>
      </c>
      <c r="D436" s="8">
        <v>0</v>
      </c>
      <c r="E436">
        <v>0.17</v>
      </c>
      <c r="F436">
        <v>29</v>
      </c>
      <c r="G436" t="s">
        <v>859</v>
      </c>
      <c r="O436" t="s">
        <v>3196</v>
      </c>
      <c r="P436" t="s">
        <v>521</v>
      </c>
      <c r="Q436" t="s">
        <v>3197</v>
      </c>
      <c r="R436">
        <v>0</v>
      </c>
      <c r="S436">
        <v>0</v>
      </c>
      <c r="T436">
        <v>45.191065999999999</v>
      </c>
      <c r="U436">
        <v>5.7243019999999998</v>
      </c>
      <c r="AD436" t="s">
        <v>2733</v>
      </c>
      <c r="AE436" t="s">
        <v>2734</v>
      </c>
    </row>
    <row r="437" spans="1:31" x14ac:dyDescent="0.3">
      <c r="A437" s="7">
        <v>46289</v>
      </c>
      <c r="B437" s="8">
        <v>0.33333333333333331</v>
      </c>
      <c r="C437" s="8">
        <v>0.4236111111111111</v>
      </c>
      <c r="D437" s="8">
        <v>0</v>
      </c>
      <c r="E437">
        <v>2.17</v>
      </c>
      <c r="F437">
        <v>76</v>
      </c>
      <c r="G437" t="s">
        <v>863</v>
      </c>
      <c r="O437" t="s">
        <v>2636</v>
      </c>
      <c r="P437" t="s">
        <v>515</v>
      </c>
      <c r="Q437" t="s">
        <v>515</v>
      </c>
      <c r="R437">
        <v>0</v>
      </c>
      <c r="S437">
        <v>0</v>
      </c>
      <c r="T437">
        <v>45.19182</v>
      </c>
      <c r="U437">
        <v>5.7187340000000004</v>
      </c>
      <c r="AD437" t="s">
        <v>2733</v>
      </c>
      <c r="AE437" t="s">
        <v>2737</v>
      </c>
    </row>
    <row r="438" spans="1:31" x14ac:dyDescent="0.3">
      <c r="A438" s="7">
        <v>46289</v>
      </c>
      <c r="B438" s="8">
        <v>0.16666666666666671</v>
      </c>
      <c r="C438" s="8">
        <v>0.1736111111111111</v>
      </c>
      <c r="D438" s="8">
        <v>0</v>
      </c>
      <c r="E438">
        <v>0.17</v>
      </c>
      <c r="F438">
        <v>76</v>
      </c>
      <c r="G438" t="s">
        <v>863</v>
      </c>
      <c r="H438" s="8">
        <v>0.75902777777777775</v>
      </c>
      <c r="I438" s="8">
        <v>0.75902777777777775</v>
      </c>
      <c r="O438" t="s">
        <v>3069</v>
      </c>
      <c r="P438" t="s">
        <v>699</v>
      </c>
      <c r="Q438" t="s">
        <v>3070</v>
      </c>
      <c r="R438">
        <v>0</v>
      </c>
      <c r="S438">
        <v>0</v>
      </c>
      <c r="T438">
        <v>45.193389000000003</v>
      </c>
      <c r="U438">
        <v>5.7156229999999999</v>
      </c>
      <c r="AD438" t="s">
        <v>2733</v>
      </c>
      <c r="AE438" t="s">
        <v>2734</v>
      </c>
    </row>
    <row r="439" spans="1:31" x14ac:dyDescent="0.3">
      <c r="A439" s="7">
        <v>46289</v>
      </c>
      <c r="B439" s="8">
        <v>0.33333333333333331</v>
      </c>
      <c r="C439" s="8">
        <v>0.375</v>
      </c>
      <c r="D439" s="8">
        <v>0</v>
      </c>
      <c r="E439">
        <v>1</v>
      </c>
      <c r="F439">
        <v>28</v>
      </c>
      <c r="G439" t="s">
        <v>914</v>
      </c>
      <c r="H439" s="8">
        <v>0.38541666666666669</v>
      </c>
      <c r="I439" s="8">
        <v>0.40486111111111112</v>
      </c>
      <c r="L439">
        <v>0.47</v>
      </c>
      <c r="M439">
        <v>0.47</v>
      </c>
      <c r="N439">
        <v>-0.53</v>
      </c>
      <c r="O439" t="s">
        <v>2374</v>
      </c>
      <c r="P439" t="s">
        <v>781</v>
      </c>
      <c r="Q439" t="s">
        <v>781</v>
      </c>
      <c r="R439">
        <v>0</v>
      </c>
      <c r="S439">
        <v>0</v>
      </c>
      <c r="T439">
        <v>45.187779999999997</v>
      </c>
      <c r="U439">
        <v>5.6920270000000004</v>
      </c>
      <c r="AD439" t="s">
        <v>2733</v>
      </c>
      <c r="AE439" t="s">
        <v>2737</v>
      </c>
    </row>
    <row r="440" spans="1:31" x14ac:dyDescent="0.3">
      <c r="A440" s="7">
        <v>46289</v>
      </c>
      <c r="B440" s="8">
        <v>0.16666666666666671</v>
      </c>
      <c r="C440" s="8">
        <v>0.18055555555555561</v>
      </c>
      <c r="D440" s="8">
        <v>0</v>
      </c>
      <c r="E440">
        <v>0.33</v>
      </c>
      <c r="F440">
        <v>16</v>
      </c>
      <c r="G440" t="s">
        <v>853</v>
      </c>
      <c r="O440" t="s">
        <v>3217</v>
      </c>
      <c r="P440" t="s">
        <v>238</v>
      </c>
      <c r="Q440" t="s">
        <v>3218</v>
      </c>
      <c r="R440">
        <v>0</v>
      </c>
      <c r="S440">
        <v>0</v>
      </c>
      <c r="T440">
        <v>45.184272999999997</v>
      </c>
      <c r="U440">
        <v>5.7117100000000001</v>
      </c>
      <c r="AD440" t="s">
        <v>2733</v>
      </c>
      <c r="AE440" t="s">
        <v>2734</v>
      </c>
    </row>
    <row r="441" spans="1:31" x14ac:dyDescent="0.3">
      <c r="A441" s="7">
        <v>46289</v>
      </c>
      <c r="B441" s="8">
        <v>0.33333333333333331</v>
      </c>
      <c r="C441" s="8">
        <v>0.47222222222222221</v>
      </c>
      <c r="D441" s="8">
        <v>0</v>
      </c>
      <c r="E441">
        <v>3.33</v>
      </c>
      <c r="F441">
        <v>52</v>
      </c>
      <c r="G441" t="s">
        <v>847</v>
      </c>
      <c r="O441" t="s">
        <v>2007</v>
      </c>
      <c r="P441" t="s">
        <v>398</v>
      </c>
      <c r="Q441" t="s">
        <v>398</v>
      </c>
      <c r="R441">
        <v>0</v>
      </c>
      <c r="S441">
        <v>0</v>
      </c>
      <c r="T441">
        <v>45.164098000000003</v>
      </c>
      <c r="U441">
        <v>5.7531749999999997</v>
      </c>
      <c r="AD441" t="s">
        <v>2733</v>
      </c>
      <c r="AE441" t="s">
        <v>2737</v>
      </c>
    </row>
    <row r="442" spans="1:31" x14ac:dyDescent="0.3">
      <c r="A442" s="7">
        <v>46289</v>
      </c>
      <c r="B442" s="8">
        <v>0.33333333333333331</v>
      </c>
      <c r="C442" s="8">
        <v>0.3611111111111111</v>
      </c>
      <c r="D442" s="8">
        <v>0</v>
      </c>
      <c r="E442">
        <v>0.67</v>
      </c>
      <c r="F442">
        <v>15</v>
      </c>
      <c r="G442" t="s">
        <v>956</v>
      </c>
      <c r="O442" t="s">
        <v>1283</v>
      </c>
      <c r="P442" t="s">
        <v>251</v>
      </c>
      <c r="Q442" t="s">
        <v>251</v>
      </c>
      <c r="R442">
        <v>0</v>
      </c>
      <c r="S442">
        <v>0</v>
      </c>
      <c r="T442">
        <v>45.179178999999998</v>
      </c>
      <c r="U442">
        <v>5.742216</v>
      </c>
      <c r="AD442" t="s">
        <v>2733</v>
      </c>
      <c r="AE442" t="s">
        <v>2737</v>
      </c>
    </row>
    <row r="443" spans="1:31" x14ac:dyDescent="0.3">
      <c r="A443" s="7">
        <v>46289</v>
      </c>
      <c r="B443" s="8">
        <v>0.33333333333333331</v>
      </c>
      <c r="C443" s="8">
        <v>0.34722222222222221</v>
      </c>
      <c r="D443" s="8">
        <v>0</v>
      </c>
      <c r="E443">
        <v>0.33</v>
      </c>
      <c r="F443">
        <v>230</v>
      </c>
      <c r="G443" t="s">
        <v>974</v>
      </c>
      <c r="O443" t="s">
        <v>2486</v>
      </c>
      <c r="P443" t="s">
        <v>80</v>
      </c>
      <c r="Q443" t="s">
        <v>80</v>
      </c>
      <c r="R443">
        <v>0</v>
      </c>
      <c r="S443">
        <v>0</v>
      </c>
      <c r="T443">
        <v>45.188167999999997</v>
      </c>
      <c r="U443">
        <v>5.7248919999999996</v>
      </c>
      <c r="AD443" t="s">
        <v>2733</v>
      </c>
      <c r="AE443" t="s">
        <v>2737</v>
      </c>
    </row>
    <row r="444" spans="1:31" x14ac:dyDescent="0.3">
      <c r="A444" s="7">
        <v>46289</v>
      </c>
      <c r="B444" s="8">
        <v>0.16666666666666671</v>
      </c>
      <c r="C444" s="8">
        <v>0.18055555555555561</v>
      </c>
      <c r="D444" s="8">
        <v>0</v>
      </c>
      <c r="E444">
        <v>0.33</v>
      </c>
      <c r="F444">
        <v>20</v>
      </c>
      <c r="G444" t="s">
        <v>950</v>
      </c>
      <c r="O444" t="s">
        <v>3219</v>
      </c>
      <c r="P444" t="s">
        <v>711</v>
      </c>
      <c r="Q444" t="s">
        <v>3220</v>
      </c>
      <c r="R444">
        <v>0</v>
      </c>
      <c r="S444">
        <v>0</v>
      </c>
      <c r="T444">
        <v>45.188094</v>
      </c>
      <c r="U444">
        <v>5.7140089999999999</v>
      </c>
      <c r="AD444" t="s">
        <v>2733</v>
      </c>
      <c r="AE444" t="s">
        <v>2734</v>
      </c>
    </row>
    <row r="445" spans="1:31" x14ac:dyDescent="0.3">
      <c r="A445" s="7">
        <v>46289</v>
      </c>
      <c r="B445" s="8">
        <v>0.40625</v>
      </c>
      <c r="C445" s="8">
        <v>0.4375</v>
      </c>
      <c r="D445" s="8">
        <v>0</v>
      </c>
      <c r="E445">
        <v>0.75</v>
      </c>
      <c r="F445">
        <v>103</v>
      </c>
      <c r="G445" t="s">
        <v>962</v>
      </c>
      <c r="H445" s="8">
        <v>0.14652777777777781</v>
      </c>
      <c r="I445" s="8">
        <v>0.1673611111111111</v>
      </c>
      <c r="L445">
        <v>0.5</v>
      </c>
      <c r="M445">
        <v>0.5</v>
      </c>
      <c r="N445">
        <v>-0.25</v>
      </c>
      <c r="O445" t="s">
        <v>1725</v>
      </c>
      <c r="P445" t="s">
        <v>471</v>
      </c>
      <c r="Q445" t="s">
        <v>471</v>
      </c>
      <c r="R445">
        <v>0</v>
      </c>
      <c r="S445">
        <v>0</v>
      </c>
      <c r="T445">
        <v>45.334660999999997</v>
      </c>
      <c r="U445">
        <v>5.6211659999999997</v>
      </c>
      <c r="AD445" t="s">
        <v>2733</v>
      </c>
      <c r="AE445" t="s">
        <v>2737</v>
      </c>
    </row>
    <row r="446" spans="1:31" x14ac:dyDescent="0.3">
      <c r="A446" s="7">
        <v>46289</v>
      </c>
      <c r="B446" s="8">
        <v>0.33333333333333331</v>
      </c>
      <c r="C446" s="8">
        <v>0.4236111111111111</v>
      </c>
      <c r="D446" s="8">
        <v>0</v>
      </c>
      <c r="E446">
        <v>2.17</v>
      </c>
      <c r="F446">
        <v>16</v>
      </c>
      <c r="G446" t="s">
        <v>853</v>
      </c>
      <c r="O446" t="s">
        <v>3223</v>
      </c>
      <c r="P446" t="s">
        <v>381</v>
      </c>
      <c r="Q446" t="s">
        <v>381</v>
      </c>
      <c r="R446">
        <v>0</v>
      </c>
      <c r="S446">
        <v>0</v>
      </c>
      <c r="T446">
        <v>45.147682000000003</v>
      </c>
      <c r="U446">
        <v>5.7162199999999999</v>
      </c>
      <c r="AD446" t="s">
        <v>2733</v>
      </c>
      <c r="AE446" t="s">
        <v>2737</v>
      </c>
    </row>
    <row r="447" spans="1:31" x14ac:dyDescent="0.3">
      <c r="A447" s="7">
        <v>46289</v>
      </c>
      <c r="B447" s="8">
        <v>0.16666666666666671</v>
      </c>
      <c r="C447" s="8">
        <v>0.18055555555555561</v>
      </c>
      <c r="D447" s="8">
        <v>0</v>
      </c>
      <c r="E447">
        <v>0.33</v>
      </c>
      <c r="F447">
        <v>68</v>
      </c>
      <c r="G447" t="s">
        <v>948</v>
      </c>
      <c r="O447" t="s">
        <v>3221</v>
      </c>
      <c r="P447" t="s">
        <v>577</v>
      </c>
      <c r="Q447" t="s">
        <v>3222</v>
      </c>
      <c r="R447">
        <v>0</v>
      </c>
      <c r="S447">
        <v>0</v>
      </c>
      <c r="T447">
        <v>45.180720000000001</v>
      </c>
      <c r="U447">
        <v>5.7387189999999997</v>
      </c>
      <c r="AD447" t="s">
        <v>2733</v>
      </c>
      <c r="AE447" t="s">
        <v>2734</v>
      </c>
    </row>
    <row r="448" spans="1:31" x14ac:dyDescent="0.3">
      <c r="A448" s="7">
        <v>46289</v>
      </c>
      <c r="B448" s="8">
        <v>0.35069444444444442</v>
      </c>
      <c r="C448" s="8">
        <v>0.3576388888888889</v>
      </c>
      <c r="D448" s="8">
        <v>0</v>
      </c>
      <c r="E448">
        <v>0.17</v>
      </c>
      <c r="F448">
        <v>103</v>
      </c>
      <c r="G448" t="s">
        <v>962</v>
      </c>
      <c r="O448" t="s">
        <v>3538</v>
      </c>
      <c r="P448" t="s">
        <v>289</v>
      </c>
      <c r="Q448" t="s">
        <v>3539</v>
      </c>
      <c r="R448">
        <v>0</v>
      </c>
      <c r="S448">
        <v>0</v>
      </c>
      <c r="T448">
        <v>45.364960000000004</v>
      </c>
      <c r="U448">
        <v>5.5936700000000004</v>
      </c>
      <c r="AD448" t="s">
        <v>2733</v>
      </c>
      <c r="AE448" t="s">
        <v>2734</v>
      </c>
    </row>
    <row r="449" spans="1:31" x14ac:dyDescent="0.3">
      <c r="A449" s="7">
        <v>46289</v>
      </c>
      <c r="B449" s="8">
        <v>0.29166666666666669</v>
      </c>
      <c r="C449" s="8">
        <v>0.2986111111111111</v>
      </c>
      <c r="D449" s="8">
        <v>0</v>
      </c>
      <c r="E449">
        <v>0.17</v>
      </c>
      <c r="F449">
        <v>51</v>
      </c>
      <c r="G449" t="s">
        <v>851</v>
      </c>
      <c r="O449" t="s">
        <v>850</v>
      </c>
      <c r="P449" t="s">
        <v>630</v>
      </c>
      <c r="Q449" t="s">
        <v>3213</v>
      </c>
      <c r="R449">
        <v>0</v>
      </c>
      <c r="S449">
        <v>0</v>
      </c>
      <c r="T449">
        <v>45.362712999999999</v>
      </c>
      <c r="U449">
        <v>5.5913490000000001</v>
      </c>
      <c r="AD449" t="s">
        <v>2733</v>
      </c>
      <c r="AE449" t="s">
        <v>2734</v>
      </c>
    </row>
    <row r="450" spans="1:31" x14ac:dyDescent="0.3">
      <c r="A450" s="7">
        <v>46289</v>
      </c>
      <c r="B450" s="8">
        <v>0.29166666666666669</v>
      </c>
      <c r="C450" s="8">
        <v>0.2986111111111111</v>
      </c>
      <c r="D450" s="8">
        <v>0</v>
      </c>
      <c r="E450">
        <v>0.17</v>
      </c>
      <c r="F450">
        <v>46</v>
      </c>
      <c r="G450" t="s">
        <v>963</v>
      </c>
      <c r="O450" t="s">
        <v>3198</v>
      </c>
      <c r="P450" t="s">
        <v>176</v>
      </c>
      <c r="Q450" t="s">
        <v>3199</v>
      </c>
      <c r="R450">
        <v>0</v>
      </c>
      <c r="S450">
        <v>0</v>
      </c>
      <c r="T450">
        <v>45.179839999999999</v>
      </c>
      <c r="U450">
        <v>5.7082069999999998</v>
      </c>
      <c r="AD450" t="s">
        <v>2733</v>
      </c>
      <c r="AE450" t="s">
        <v>2734</v>
      </c>
    </row>
    <row r="451" spans="1:31" x14ac:dyDescent="0.3">
      <c r="A451" s="7">
        <v>46289</v>
      </c>
      <c r="B451" s="8">
        <v>0.16666666666666671</v>
      </c>
      <c r="C451" s="8">
        <v>0.18055555555555561</v>
      </c>
      <c r="D451" s="8">
        <v>0</v>
      </c>
      <c r="E451">
        <v>0.33</v>
      </c>
      <c r="F451">
        <v>72</v>
      </c>
      <c r="G451" t="s">
        <v>978</v>
      </c>
      <c r="O451" t="s">
        <v>3240</v>
      </c>
      <c r="P451" t="s">
        <v>410</v>
      </c>
      <c r="Q451" t="s">
        <v>3241</v>
      </c>
      <c r="R451">
        <v>0</v>
      </c>
      <c r="S451">
        <v>0</v>
      </c>
      <c r="T451">
        <v>45.565835999999997</v>
      </c>
      <c r="U451">
        <v>5.8936609999999998</v>
      </c>
      <c r="AD451" t="s">
        <v>2733</v>
      </c>
      <c r="AE451" t="s">
        <v>2734</v>
      </c>
    </row>
    <row r="452" spans="1:31" x14ac:dyDescent="0.3">
      <c r="A452" s="7">
        <v>46289</v>
      </c>
      <c r="B452" s="8">
        <v>0.29166666666666669</v>
      </c>
      <c r="C452" s="8">
        <v>0.2986111111111111</v>
      </c>
      <c r="D452" s="8">
        <v>0</v>
      </c>
      <c r="E452">
        <v>0.17</v>
      </c>
      <c r="F452">
        <v>210</v>
      </c>
      <c r="G452" t="s">
        <v>905</v>
      </c>
      <c r="Q452" t="s">
        <v>3216</v>
      </c>
      <c r="R452">
        <v>0</v>
      </c>
      <c r="S452">
        <v>0</v>
      </c>
      <c r="T452">
        <v>45.179605000000002</v>
      </c>
      <c r="U452">
        <v>5.7066030000000003</v>
      </c>
    </row>
    <row r="453" spans="1:31" x14ac:dyDescent="0.3">
      <c r="A453" s="7">
        <v>46289</v>
      </c>
      <c r="B453" s="8">
        <v>0.16666666666666671</v>
      </c>
      <c r="C453" s="8">
        <v>0.1736111111111111</v>
      </c>
      <c r="D453" s="8">
        <v>0</v>
      </c>
      <c r="E453">
        <v>0.17</v>
      </c>
      <c r="F453">
        <v>43</v>
      </c>
      <c r="G453" t="s">
        <v>849</v>
      </c>
      <c r="O453" t="s">
        <v>848</v>
      </c>
      <c r="P453" t="s">
        <v>669</v>
      </c>
      <c r="Q453" t="s">
        <v>3071</v>
      </c>
      <c r="R453">
        <v>0</v>
      </c>
      <c r="S453">
        <v>0</v>
      </c>
      <c r="T453">
        <v>45.229419</v>
      </c>
      <c r="U453">
        <v>5.6816570000000004</v>
      </c>
      <c r="AD453" t="s">
        <v>2733</v>
      </c>
      <c r="AE453" t="s">
        <v>2734</v>
      </c>
    </row>
    <row r="454" spans="1:31" x14ac:dyDescent="0.3">
      <c r="A454" s="7">
        <v>46289</v>
      </c>
      <c r="B454" s="8">
        <v>0.2638888888888889</v>
      </c>
      <c r="C454" s="8">
        <v>0.34027777777777779</v>
      </c>
      <c r="D454" s="8">
        <v>0</v>
      </c>
      <c r="E454">
        <v>1.83</v>
      </c>
      <c r="F454">
        <v>66</v>
      </c>
      <c r="G454" t="s">
        <v>900</v>
      </c>
      <c r="O454" t="s">
        <v>2708</v>
      </c>
      <c r="P454" t="s">
        <v>295</v>
      </c>
      <c r="Q454" t="s">
        <v>295</v>
      </c>
      <c r="R454">
        <v>0</v>
      </c>
      <c r="S454">
        <v>0</v>
      </c>
      <c r="T454">
        <v>45.240087000000003</v>
      </c>
      <c r="U454">
        <v>5.6822749999999997</v>
      </c>
      <c r="AD454" t="s">
        <v>2733</v>
      </c>
      <c r="AE454" t="s">
        <v>2737</v>
      </c>
    </row>
    <row r="455" spans="1:31" x14ac:dyDescent="0.3">
      <c r="A455" s="7">
        <v>46289</v>
      </c>
      <c r="B455" s="8">
        <v>0.16666666666666671</v>
      </c>
      <c r="C455" s="8">
        <v>0.18055555555555561</v>
      </c>
      <c r="D455" s="8">
        <v>0</v>
      </c>
      <c r="E455">
        <v>0.33</v>
      </c>
      <c r="F455">
        <v>20</v>
      </c>
      <c r="G455" t="s">
        <v>950</v>
      </c>
      <c r="H455" s="8">
        <v>0.40069444444444452</v>
      </c>
      <c r="I455" s="8">
        <v>0.45</v>
      </c>
      <c r="J455" s="8">
        <v>0.2326388888888889</v>
      </c>
      <c r="K455" s="8">
        <v>0.23472222222222219</v>
      </c>
      <c r="L455">
        <v>1.1299999999999999</v>
      </c>
      <c r="M455">
        <v>1.1299999999999999</v>
      </c>
      <c r="N455">
        <v>0.8</v>
      </c>
      <c r="O455" t="s">
        <v>3224</v>
      </c>
      <c r="P455" t="s">
        <v>189</v>
      </c>
      <c r="Q455" t="s">
        <v>3225</v>
      </c>
      <c r="R455">
        <v>0</v>
      </c>
      <c r="S455">
        <v>0</v>
      </c>
      <c r="T455">
        <v>45.174804999999999</v>
      </c>
      <c r="U455">
        <v>5.7285779999999997</v>
      </c>
      <c r="AD455" t="s">
        <v>2733</v>
      </c>
      <c r="AE455" t="s">
        <v>2734</v>
      </c>
    </row>
    <row r="456" spans="1:31" x14ac:dyDescent="0.3">
      <c r="A456" s="7">
        <v>46289</v>
      </c>
      <c r="B456" s="8">
        <v>0.33333333333333331</v>
      </c>
      <c r="C456" s="8">
        <v>0.34722222222222221</v>
      </c>
      <c r="D456" s="8">
        <v>0</v>
      </c>
      <c r="E456">
        <v>0.33</v>
      </c>
      <c r="F456">
        <v>52</v>
      </c>
      <c r="G456" t="s">
        <v>847</v>
      </c>
      <c r="H456" s="8">
        <v>0.1680555555555556</v>
      </c>
      <c r="I456" s="8">
        <v>0.18888888888888891</v>
      </c>
      <c r="L456">
        <v>0.5</v>
      </c>
      <c r="M456">
        <v>0.5</v>
      </c>
      <c r="N456">
        <v>0.17</v>
      </c>
      <c r="O456" t="s">
        <v>2599</v>
      </c>
      <c r="P456" t="s">
        <v>370</v>
      </c>
      <c r="Q456" t="s">
        <v>370</v>
      </c>
      <c r="R456">
        <v>0</v>
      </c>
      <c r="S456">
        <v>0</v>
      </c>
      <c r="T456">
        <v>45.187213</v>
      </c>
      <c r="U456">
        <v>5.7183970000000004</v>
      </c>
      <c r="AD456" t="s">
        <v>2733</v>
      </c>
      <c r="AE456" t="s">
        <v>2737</v>
      </c>
    </row>
    <row r="457" spans="1:31" x14ac:dyDescent="0.3">
      <c r="A457" s="7">
        <v>46289</v>
      </c>
      <c r="B457" s="8">
        <v>0.33333333333333331</v>
      </c>
      <c r="C457" s="8">
        <v>0.34375</v>
      </c>
      <c r="D457" s="8">
        <v>0</v>
      </c>
      <c r="E457">
        <v>0.25</v>
      </c>
      <c r="F457">
        <v>101</v>
      </c>
      <c r="G457" t="s">
        <v>945</v>
      </c>
      <c r="O457" t="s">
        <v>1302</v>
      </c>
      <c r="P457" t="s">
        <v>86</v>
      </c>
      <c r="Q457" t="s">
        <v>3524</v>
      </c>
      <c r="R457">
        <v>0</v>
      </c>
      <c r="S457">
        <v>0</v>
      </c>
      <c r="T457">
        <v>45.191657999999997</v>
      </c>
      <c r="U457">
        <v>5.722899</v>
      </c>
      <c r="AD457" t="s">
        <v>2733</v>
      </c>
      <c r="AE457" t="s">
        <v>2737</v>
      </c>
    </row>
    <row r="458" spans="1:31" x14ac:dyDescent="0.3">
      <c r="A458" s="7">
        <v>46289</v>
      </c>
      <c r="B458" s="8">
        <v>0.16666666666666671</v>
      </c>
      <c r="C458" s="8">
        <v>0.18055555555555561</v>
      </c>
      <c r="D458" s="8">
        <v>0</v>
      </c>
      <c r="E458">
        <v>0.33</v>
      </c>
      <c r="F458">
        <v>101</v>
      </c>
      <c r="G458" t="s">
        <v>945</v>
      </c>
      <c r="O458" t="s">
        <v>3228</v>
      </c>
      <c r="P458" t="s">
        <v>528</v>
      </c>
      <c r="Q458" t="s">
        <v>3229</v>
      </c>
      <c r="R458">
        <v>0</v>
      </c>
      <c r="S458">
        <v>0</v>
      </c>
      <c r="T458">
        <v>45.179605000000002</v>
      </c>
      <c r="U458">
        <v>5.7066030000000003</v>
      </c>
      <c r="AD458" t="s">
        <v>2733</v>
      </c>
      <c r="AE458" t="s">
        <v>2734</v>
      </c>
    </row>
    <row r="459" spans="1:31" x14ac:dyDescent="0.3">
      <c r="A459" s="7">
        <v>46289</v>
      </c>
      <c r="B459" s="8">
        <v>0.33333333333333331</v>
      </c>
      <c r="C459" s="8">
        <v>0.34722222222222221</v>
      </c>
      <c r="D459" s="8">
        <v>0</v>
      </c>
      <c r="E459">
        <v>0.33</v>
      </c>
      <c r="F459">
        <v>201</v>
      </c>
      <c r="G459" t="s">
        <v>946</v>
      </c>
      <c r="O459" t="s">
        <v>1859</v>
      </c>
      <c r="P459" t="s">
        <v>538</v>
      </c>
      <c r="Q459" t="s">
        <v>1860</v>
      </c>
      <c r="R459">
        <v>0</v>
      </c>
      <c r="S459">
        <v>0</v>
      </c>
      <c r="T459">
        <v>45.202514999999998</v>
      </c>
      <c r="U459">
        <v>5.7046400000000004</v>
      </c>
      <c r="AD459" t="s">
        <v>2733</v>
      </c>
      <c r="AE459" t="s">
        <v>2737</v>
      </c>
    </row>
    <row r="460" spans="1:31" x14ac:dyDescent="0.3">
      <c r="A460" s="7">
        <v>46289</v>
      </c>
      <c r="B460" s="8">
        <v>0.18055555555555561</v>
      </c>
      <c r="C460" s="8">
        <v>0.24305555555555561</v>
      </c>
      <c r="D460" s="8">
        <v>0</v>
      </c>
      <c r="E460">
        <v>1.5</v>
      </c>
      <c r="F460">
        <v>50</v>
      </c>
      <c r="G460" t="s">
        <v>879</v>
      </c>
      <c r="H460" s="8">
        <v>0.2069444444444444</v>
      </c>
      <c r="I460" s="8">
        <v>0.27986111111111112</v>
      </c>
      <c r="L460">
        <v>1.75</v>
      </c>
      <c r="M460">
        <v>1.75</v>
      </c>
      <c r="N460">
        <v>0.25</v>
      </c>
      <c r="O460" t="s">
        <v>897</v>
      </c>
      <c r="P460" t="s">
        <v>830</v>
      </c>
      <c r="Q460" t="s">
        <v>830</v>
      </c>
      <c r="R460">
        <v>0</v>
      </c>
      <c r="S460">
        <v>0</v>
      </c>
      <c r="T460">
        <v>45.326613000000002</v>
      </c>
      <c r="U460">
        <v>5.5783820000000004</v>
      </c>
      <c r="AD460" t="s">
        <v>2733</v>
      </c>
      <c r="AE460" t="s">
        <v>2781</v>
      </c>
    </row>
    <row r="461" spans="1:31" x14ac:dyDescent="0.3">
      <c r="A461" s="7">
        <v>46289</v>
      </c>
      <c r="B461" s="8">
        <v>0.33333333333333331</v>
      </c>
      <c r="C461" s="8">
        <v>0.39583333333333331</v>
      </c>
      <c r="D461" s="8">
        <v>0</v>
      </c>
      <c r="E461">
        <v>1.5</v>
      </c>
      <c r="F461">
        <v>72</v>
      </c>
      <c r="G461" t="s">
        <v>978</v>
      </c>
      <c r="O461" t="s">
        <v>2493</v>
      </c>
      <c r="P461" t="s">
        <v>429</v>
      </c>
      <c r="Q461" t="s">
        <v>429</v>
      </c>
      <c r="R461">
        <v>0</v>
      </c>
      <c r="S461">
        <v>0</v>
      </c>
      <c r="T461">
        <v>45.537543999999997</v>
      </c>
      <c r="U461">
        <v>5.8152020000000002</v>
      </c>
      <c r="AD461" t="s">
        <v>2733</v>
      </c>
      <c r="AE461" t="s">
        <v>2737</v>
      </c>
    </row>
    <row r="462" spans="1:31" x14ac:dyDescent="0.3">
      <c r="A462" s="7">
        <v>46289</v>
      </c>
      <c r="B462" s="8">
        <v>0.14583333333333329</v>
      </c>
      <c r="C462" s="8">
        <v>0.15972222222222221</v>
      </c>
      <c r="D462" s="8">
        <v>0</v>
      </c>
      <c r="E462">
        <v>0.33</v>
      </c>
      <c r="F462">
        <v>56</v>
      </c>
      <c r="G462" t="s">
        <v>966</v>
      </c>
      <c r="H462" s="8">
        <v>0.39166666666666672</v>
      </c>
      <c r="I462" s="8">
        <v>0.39791666666666659</v>
      </c>
      <c r="L462">
        <v>0.15</v>
      </c>
      <c r="M462">
        <v>0.15</v>
      </c>
      <c r="N462">
        <v>-0.18</v>
      </c>
      <c r="O462" t="s">
        <v>3531</v>
      </c>
      <c r="P462" t="s">
        <v>101</v>
      </c>
      <c r="Q462" t="s">
        <v>3532</v>
      </c>
      <c r="R462">
        <v>0</v>
      </c>
      <c r="S462">
        <v>0</v>
      </c>
      <c r="T462">
        <v>45.365791999999999</v>
      </c>
      <c r="U462">
        <v>5.5928509999999996</v>
      </c>
      <c r="AD462" t="s">
        <v>2733</v>
      </c>
      <c r="AE462" t="s">
        <v>2734</v>
      </c>
    </row>
    <row r="463" spans="1:31" x14ac:dyDescent="0.3">
      <c r="A463" s="7">
        <v>46289</v>
      </c>
      <c r="B463" s="8">
        <v>0.28125</v>
      </c>
      <c r="C463" s="8">
        <v>0.37847222222222221</v>
      </c>
      <c r="D463" s="8">
        <v>0</v>
      </c>
      <c r="E463">
        <v>2.33</v>
      </c>
      <c r="F463">
        <v>22</v>
      </c>
      <c r="G463" t="s">
        <v>979</v>
      </c>
      <c r="H463" s="8">
        <v>0.26944444444444438</v>
      </c>
      <c r="I463" s="8">
        <v>0.30972222222222218</v>
      </c>
      <c r="L463">
        <v>0.97</v>
      </c>
      <c r="M463">
        <v>0.97</v>
      </c>
      <c r="N463">
        <v>-1.37</v>
      </c>
      <c r="O463" t="s">
        <v>2607</v>
      </c>
      <c r="P463" t="s">
        <v>240</v>
      </c>
      <c r="Q463" t="s">
        <v>3722</v>
      </c>
      <c r="R463">
        <v>0</v>
      </c>
      <c r="S463">
        <v>0</v>
      </c>
      <c r="T463">
        <v>45.185344999999998</v>
      </c>
      <c r="U463">
        <v>5.7265779999999999</v>
      </c>
      <c r="AD463" t="s">
        <v>2733</v>
      </c>
      <c r="AE463" t="s">
        <v>2781</v>
      </c>
    </row>
    <row r="464" spans="1:31" x14ac:dyDescent="0.3">
      <c r="A464" s="7">
        <v>46289</v>
      </c>
      <c r="B464" s="8">
        <v>0.16666666666666671</v>
      </c>
      <c r="C464" s="8">
        <v>0.18055555555555561</v>
      </c>
      <c r="D464" s="8">
        <v>0</v>
      </c>
      <c r="E464">
        <v>0.33</v>
      </c>
      <c r="F464">
        <v>61</v>
      </c>
      <c r="G464" t="s">
        <v>886</v>
      </c>
      <c r="H464" s="8">
        <v>0.19236111111111109</v>
      </c>
      <c r="I464" s="8">
        <v>0.52152777777777781</v>
      </c>
      <c r="L464">
        <v>7.9</v>
      </c>
      <c r="M464">
        <v>7.9</v>
      </c>
      <c r="N464">
        <v>7.57</v>
      </c>
      <c r="O464" t="s">
        <v>3242</v>
      </c>
      <c r="P464" t="s">
        <v>435</v>
      </c>
      <c r="Q464" t="s">
        <v>3243</v>
      </c>
      <c r="R464">
        <v>0</v>
      </c>
      <c r="S464">
        <v>0</v>
      </c>
      <c r="T464">
        <v>45.181677999999998</v>
      </c>
      <c r="U464">
        <v>5.7453979999999998</v>
      </c>
      <c r="AD464" t="s">
        <v>2733</v>
      </c>
      <c r="AE464" t="s">
        <v>2734</v>
      </c>
    </row>
    <row r="465" spans="1:31" x14ac:dyDescent="0.3">
      <c r="A465" s="7">
        <v>46289</v>
      </c>
      <c r="B465" s="8">
        <v>0.29166666666666669</v>
      </c>
      <c r="C465" s="8">
        <v>0.2986111111111111</v>
      </c>
      <c r="D465" s="8">
        <v>0</v>
      </c>
      <c r="E465">
        <v>0.17</v>
      </c>
      <c r="F465">
        <v>301</v>
      </c>
      <c r="G465" t="s">
        <v>2803</v>
      </c>
      <c r="Q465" t="s">
        <v>1799</v>
      </c>
      <c r="R465">
        <v>0</v>
      </c>
      <c r="S465">
        <v>0</v>
      </c>
      <c r="T465">
        <v>45.363452000000002</v>
      </c>
      <c r="U465">
        <v>5.6051859999999998</v>
      </c>
    </row>
    <row r="466" spans="1:31" x14ac:dyDescent="0.3">
      <c r="A466" s="7">
        <v>46289</v>
      </c>
      <c r="B466" s="8">
        <v>0.29166666666666669</v>
      </c>
      <c r="C466" s="8">
        <v>0.2986111111111111</v>
      </c>
      <c r="D466" s="8">
        <v>0</v>
      </c>
      <c r="E466">
        <v>0.17</v>
      </c>
      <c r="F466">
        <v>29</v>
      </c>
      <c r="G466" t="s">
        <v>859</v>
      </c>
      <c r="O466" t="s">
        <v>3226</v>
      </c>
      <c r="P466" t="s">
        <v>472</v>
      </c>
      <c r="Q466" t="s">
        <v>3227</v>
      </c>
      <c r="R466">
        <v>0</v>
      </c>
      <c r="S466">
        <v>0</v>
      </c>
      <c r="T466">
        <v>45.187396</v>
      </c>
      <c r="U466">
        <v>5.7178760000000004</v>
      </c>
      <c r="AD466" t="s">
        <v>2733</v>
      </c>
      <c r="AE466" t="s">
        <v>2734</v>
      </c>
    </row>
    <row r="467" spans="1:31" x14ac:dyDescent="0.3">
      <c r="A467" s="7">
        <v>46289</v>
      </c>
      <c r="B467" s="8">
        <v>0.20833333333333329</v>
      </c>
      <c r="C467" s="8">
        <v>0.2361111111111111</v>
      </c>
      <c r="D467" s="8">
        <v>0</v>
      </c>
      <c r="E467">
        <v>0.67</v>
      </c>
      <c r="F467">
        <v>66</v>
      </c>
      <c r="G467" t="s">
        <v>900</v>
      </c>
      <c r="O467" t="s">
        <v>1382</v>
      </c>
      <c r="P467" t="s">
        <v>628</v>
      </c>
      <c r="Q467" t="s">
        <v>628</v>
      </c>
      <c r="R467">
        <v>0</v>
      </c>
      <c r="S467">
        <v>0</v>
      </c>
      <c r="T467">
        <v>45.221049999999998</v>
      </c>
      <c r="U467">
        <v>5.6877610000000001</v>
      </c>
      <c r="AD467" t="s">
        <v>2733</v>
      </c>
      <c r="AE467" t="s">
        <v>2737</v>
      </c>
    </row>
    <row r="468" spans="1:31" x14ac:dyDescent="0.3">
      <c r="A468" s="7">
        <v>46289</v>
      </c>
      <c r="B468" s="8">
        <v>0.16666666666666671</v>
      </c>
      <c r="C468" s="8">
        <v>0.1736111111111111</v>
      </c>
      <c r="D468" s="8">
        <v>0</v>
      </c>
      <c r="E468">
        <v>0.17</v>
      </c>
      <c r="F468">
        <v>91</v>
      </c>
      <c r="G468" t="s">
        <v>971</v>
      </c>
      <c r="O468" t="s">
        <v>3095</v>
      </c>
      <c r="P468" t="s">
        <v>187</v>
      </c>
      <c r="Q468" t="s">
        <v>3096</v>
      </c>
      <c r="R468">
        <v>0</v>
      </c>
      <c r="S468">
        <v>0</v>
      </c>
      <c r="T468">
        <v>45.189857000000003</v>
      </c>
      <c r="U468">
        <v>5.7292610000000002</v>
      </c>
      <c r="AD468" t="s">
        <v>2733</v>
      </c>
      <c r="AE468" t="s">
        <v>2734</v>
      </c>
    </row>
    <row r="469" spans="1:31" x14ac:dyDescent="0.3">
      <c r="A469" s="7">
        <v>46289</v>
      </c>
      <c r="B469" s="8">
        <v>0.29166666666666669</v>
      </c>
      <c r="C469" s="8">
        <v>0.2986111111111111</v>
      </c>
      <c r="D469" s="8">
        <v>0</v>
      </c>
      <c r="E469">
        <v>0.17</v>
      </c>
      <c r="F469">
        <v>16</v>
      </c>
      <c r="G469" t="s">
        <v>853</v>
      </c>
      <c r="O469" t="s">
        <v>852</v>
      </c>
      <c r="P469" t="s">
        <v>806</v>
      </c>
      <c r="Q469" t="s">
        <v>3230</v>
      </c>
      <c r="R469">
        <v>0</v>
      </c>
      <c r="S469">
        <v>0</v>
      </c>
      <c r="T469">
        <v>45.184745999999997</v>
      </c>
      <c r="U469">
        <v>5.7144760000000003</v>
      </c>
      <c r="AD469" t="s">
        <v>2733</v>
      </c>
      <c r="AE469" t="s">
        <v>2734</v>
      </c>
    </row>
    <row r="470" spans="1:31" x14ac:dyDescent="0.3">
      <c r="A470" s="7">
        <v>46289</v>
      </c>
      <c r="B470" s="8">
        <v>0.29166666666666669</v>
      </c>
      <c r="C470" s="8">
        <v>0.2986111111111111</v>
      </c>
      <c r="D470" s="8">
        <v>0</v>
      </c>
      <c r="E470">
        <v>0.17</v>
      </c>
      <c r="F470">
        <v>43</v>
      </c>
      <c r="G470" t="s">
        <v>849</v>
      </c>
      <c r="O470" t="s">
        <v>3231</v>
      </c>
      <c r="P470" t="s">
        <v>263</v>
      </c>
      <c r="Q470" t="s">
        <v>3232</v>
      </c>
      <c r="R470">
        <v>0</v>
      </c>
      <c r="S470">
        <v>0</v>
      </c>
      <c r="T470">
        <v>45.245221999999998</v>
      </c>
      <c r="U470">
        <v>5.6715299999999997</v>
      </c>
      <c r="AD470" t="s">
        <v>2733</v>
      </c>
      <c r="AE470" t="s">
        <v>2734</v>
      </c>
    </row>
    <row r="471" spans="1:31" x14ac:dyDescent="0.3">
      <c r="A471" s="7">
        <v>46289</v>
      </c>
      <c r="B471" s="8">
        <v>0.16666666666666671</v>
      </c>
      <c r="C471" s="8">
        <v>0.18055555555555561</v>
      </c>
      <c r="D471" s="8">
        <v>0</v>
      </c>
      <c r="E471">
        <v>0.33</v>
      </c>
      <c r="F471">
        <v>48</v>
      </c>
      <c r="G471" t="s">
        <v>951</v>
      </c>
      <c r="H471" s="8">
        <v>0.55902777777777779</v>
      </c>
      <c r="I471" s="8">
        <v>0.55902777777777779</v>
      </c>
      <c r="O471" t="s">
        <v>3244</v>
      </c>
      <c r="P471" t="s">
        <v>758</v>
      </c>
      <c r="Q471" t="s">
        <v>3245</v>
      </c>
      <c r="R471">
        <v>0</v>
      </c>
      <c r="S471">
        <v>0</v>
      </c>
      <c r="T471">
        <v>45.197834</v>
      </c>
      <c r="U471">
        <v>5.7413530000000002</v>
      </c>
      <c r="AD471" t="s">
        <v>2733</v>
      </c>
      <c r="AE471" t="s">
        <v>2734</v>
      </c>
    </row>
    <row r="472" spans="1:31" x14ac:dyDescent="0.3">
      <c r="A472" s="7">
        <v>46289</v>
      </c>
      <c r="B472" s="8">
        <v>0.29166666666666669</v>
      </c>
      <c r="C472" s="8">
        <v>0.2986111111111111</v>
      </c>
      <c r="D472" s="8">
        <v>0</v>
      </c>
      <c r="E472">
        <v>0.17</v>
      </c>
      <c r="F472">
        <v>78</v>
      </c>
      <c r="G472" t="s">
        <v>977</v>
      </c>
      <c r="O472" t="s">
        <v>3610</v>
      </c>
      <c r="P472" t="s">
        <v>362</v>
      </c>
      <c r="Q472" t="s">
        <v>3611</v>
      </c>
      <c r="R472">
        <v>0</v>
      </c>
      <c r="S472">
        <v>0</v>
      </c>
      <c r="T472">
        <v>45.362712999999999</v>
      </c>
      <c r="U472">
        <v>5.5913490000000001</v>
      </c>
      <c r="AD472" t="s">
        <v>2733</v>
      </c>
      <c r="AE472" t="s">
        <v>2734</v>
      </c>
    </row>
    <row r="473" spans="1:31" x14ac:dyDescent="0.3">
      <c r="A473" s="7">
        <v>46289</v>
      </c>
      <c r="B473" s="8">
        <v>0.19444444444444439</v>
      </c>
      <c r="C473" s="8">
        <v>0.20833333333333329</v>
      </c>
      <c r="D473" s="8">
        <v>0</v>
      </c>
      <c r="E473">
        <v>0.33</v>
      </c>
      <c r="F473">
        <v>65</v>
      </c>
      <c r="G473" t="s">
        <v>870</v>
      </c>
      <c r="H473" s="8">
        <v>0.50138888888888888</v>
      </c>
      <c r="I473" s="8">
        <v>0.50694444444444442</v>
      </c>
      <c r="L473">
        <v>0.13</v>
      </c>
      <c r="M473">
        <v>0.13</v>
      </c>
      <c r="N473">
        <v>-0.2</v>
      </c>
      <c r="O473" t="s">
        <v>881</v>
      </c>
      <c r="P473" t="s">
        <v>804</v>
      </c>
      <c r="Q473" t="s">
        <v>3246</v>
      </c>
      <c r="R473">
        <v>0</v>
      </c>
      <c r="S473">
        <v>0</v>
      </c>
      <c r="T473">
        <v>45.189255000000003</v>
      </c>
      <c r="U473">
        <v>5.6904019999999997</v>
      </c>
      <c r="AD473" t="s">
        <v>2733</v>
      </c>
      <c r="AE473" t="s">
        <v>2734</v>
      </c>
    </row>
    <row r="474" spans="1:31" x14ac:dyDescent="0.3">
      <c r="A474" s="7">
        <v>46289</v>
      </c>
      <c r="B474" s="8">
        <v>0.16666666666666671</v>
      </c>
      <c r="C474" s="8">
        <v>0.1736111111111111</v>
      </c>
      <c r="D474" s="8">
        <v>0</v>
      </c>
      <c r="E474">
        <v>0.17</v>
      </c>
      <c r="F474">
        <v>72</v>
      </c>
      <c r="G474" t="s">
        <v>978</v>
      </c>
      <c r="O474" t="s">
        <v>3233</v>
      </c>
      <c r="P474" t="s">
        <v>604</v>
      </c>
      <c r="Q474" t="s">
        <v>3234</v>
      </c>
      <c r="R474">
        <v>0</v>
      </c>
      <c r="S474">
        <v>0</v>
      </c>
      <c r="T474">
        <v>45.570290999999997</v>
      </c>
      <c r="U474">
        <v>5.9184279999999996</v>
      </c>
      <c r="AD474" t="s">
        <v>2733</v>
      </c>
      <c r="AE474" t="s">
        <v>2734</v>
      </c>
    </row>
    <row r="475" spans="1:31" x14ac:dyDescent="0.3">
      <c r="A475" s="7">
        <v>46289</v>
      </c>
      <c r="B475" s="8">
        <v>0.29166666666666669</v>
      </c>
      <c r="C475" s="8">
        <v>0.2986111111111111</v>
      </c>
      <c r="D475" s="8">
        <v>0</v>
      </c>
      <c r="E475">
        <v>0.17</v>
      </c>
      <c r="F475">
        <v>82</v>
      </c>
      <c r="G475" t="s">
        <v>954</v>
      </c>
      <c r="O475" t="s">
        <v>3238</v>
      </c>
      <c r="P475" t="s">
        <v>174</v>
      </c>
      <c r="Q475" t="s">
        <v>3239</v>
      </c>
      <c r="R475">
        <v>0</v>
      </c>
      <c r="S475">
        <v>0</v>
      </c>
      <c r="T475">
        <v>45.180501999999997</v>
      </c>
      <c r="U475">
        <v>5.7300690000000003</v>
      </c>
      <c r="AD475" t="s">
        <v>2733</v>
      </c>
      <c r="AE475" t="s">
        <v>2734</v>
      </c>
    </row>
    <row r="476" spans="1:31" x14ac:dyDescent="0.3">
      <c r="A476" s="7">
        <v>46289</v>
      </c>
      <c r="B476" s="8">
        <v>0.16666666666666671</v>
      </c>
      <c r="C476" s="8">
        <v>0.18055555555555561</v>
      </c>
      <c r="D476" s="8">
        <v>0</v>
      </c>
      <c r="E476">
        <v>0.33</v>
      </c>
      <c r="F476">
        <v>15</v>
      </c>
      <c r="G476" t="s">
        <v>956</v>
      </c>
      <c r="O476" t="s">
        <v>3247</v>
      </c>
      <c r="P476" t="s">
        <v>566</v>
      </c>
      <c r="Q476" t="s">
        <v>3248</v>
      </c>
      <c r="R476">
        <v>0</v>
      </c>
      <c r="S476">
        <v>0</v>
      </c>
      <c r="T476">
        <v>45.189936000000003</v>
      </c>
      <c r="U476">
        <v>5.7559290000000001</v>
      </c>
      <c r="AD476" t="s">
        <v>2733</v>
      </c>
      <c r="AE476" t="s">
        <v>2734</v>
      </c>
    </row>
    <row r="477" spans="1:31" x14ac:dyDescent="0.3">
      <c r="A477" s="7">
        <v>46289</v>
      </c>
      <c r="B477" s="8">
        <v>0.33333333333333331</v>
      </c>
      <c r="C477" s="8">
        <v>0.34722222222222221</v>
      </c>
      <c r="D477" s="8">
        <v>0</v>
      </c>
      <c r="E477">
        <v>0.33</v>
      </c>
      <c r="F477">
        <v>49</v>
      </c>
      <c r="G477" t="s">
        <v>944</v>
      </c>
      <c r="O477" t="s">
        <v>1840</v>
      </c>
      <c r="P477" t="s">
        <v>406</v>
      </c>
      <c r="Q477" t="s">
        <v>406</v>
      </c>
      <c r="R477">
        <v>0</v>
      </c>
      <c r="S477">
        <v>0</v>
      </c>
      <c r="T477">
        <v>45.174978000000003</v>
      </c>
      <c r="U477">
        <v>5.7372079999999999</v>
      </c>
      <c r="AD477" t="s">
        <v>2733</v>
      </c>
      <c r="AE477" t="s">
        <v>2737</v>
      </c>
    </row>
    <row r="478" spans="1:31" x14ac:dyDescent="0.3">
      <c r="A478" s="7">
        <v>46289</v>
      </c>
      <c r="B478" s="8">
        <v>0.16666666666666671</v>
      </c>
      <c r="C478" s="8">
        <v>0.18055555555555561</v>
      </c>
      <c r="D478" s="8">
        <v>0</v>
      </c>
      <c r="E478">
        <v>0.33</v>
      </c>
      <c r="F478">
        <v>73</v>
      </c>
      <c r="G478" t="s">
        <v>876</v>
      </c>
      <c r="O478" t="s">
        <v>3251</v>
      </c>
      <c r="P478" t="s">
        <v>108</v>
      </c>
      <c r="Q478" t="s">
        <v>3252</v>
      </c>
      <c r="R478">
        <v>0</v>
      </c>
      <c r="S478">
        <v>0</v>
      </c>
      <c r="T478">
        <v>45.184282000000003</v>
      </c>
      <c r="U478">
        <v>5.720561</v>
      </c>
      <c r="AD478" t="s">
        <v>2733</v>
      </c>
      <c r="AE478" t="s">
        <v>2734</v>
      </c>
    </row>
    <row r="479" spans="1:31" x14ac:dyDescent="0.3">
      <c r="A479" s="7">
        <v>46289</v>
      </c>
      <c r="B479" s="8">
        <v>0.3298611111111111</v>
      </c>
      <c r="C479" s="8">
        <v>0.34375</v>
      </c>
      <c r="D479" s="8">
        <v>0</v>
      </c>
      <c r="E479">
        <v>0.33</v>
      </c>
      <c r="F479">
        <v>39</v>
      </c>
      <c r="G479" t="s">
        <v>961</v>
      </c>
      <c r="H479" s="8">
        <v>0.27986111111111112</v>
      </c>
      <c r="I479" s="8">
        <v>0.49652777777777779</v>
      </c>
      <c r="L479">
        <v>5.2</v>
      </c>
      <c r="M479">
        <v>5.2</v>
      </c>
      <c r="N479">
        <v>4.87</v>
      </c>
      <c r="O479" t="s">
        <v>3253</v>
      </c>
      <c r="P479" t="s">
        <v>656</v>
      </c>
      <c r="Q479" t="s">
        <v>3254</v>
      </c>
      <c r="R479">
        <v>1</v>
      </c>
      <c r="S479">
        <v>0</v>
      </c>
      <c r="T479">
        <v>45.165717999999998</v>
      </c>
      <c r="U479">
        <v>5.7258519999999997</v>
      </c>
      <c r="AD479" t="s">
        <v>2733</v>
      </c>
      <c r="AE479" t="s">
        <v>2734</v>
      </c>
    </row>
    <row r="480" spans="1:31" x14ac:dyDescent="0.3">
      <c r="A480" s="7">
        <v>46289</v>
      </c>
      <c r="B480" s="8">
        <v>0.33333333333333331</v>
      </c>
      <c r="C480" s="8">
        <v>0.37847222222222221</v>
      </c>
      <c r="D480" s="8">
        <v>0</v>
      </c>
      <c r="E480">
        <v>1.08</v>
      </c>
      <c r="F480">
        <v>85</v>
      </c>
      <c r="G480" t="s">
        <v>866</v>
      </c>
      <c r="H480" s="8">
        <v>0.33611111111111108</v>
      </c>
      <c r="I480" s="8">
        <v>0.36180555555555549</v>
      </c>
      <c r="L480">
        <v>0.62</v>
      </c>
      <c r="M480">
        <v>0.62</v>
      </c>
      <c r="N480">
        <v>-0.47</v>
      </c>
      <c r="O480" t="s">
        <v>1231</v>
      </c>
      <c r="P480" t="s">
        <v>451</v>
      </c>
      <c r="Q480" t="s">
        <v>451</v>
      </c>
      <c r="R480">
        <v>0</v>
      </c>
      <c r="S480">
        <v>0</v>
      </c>
      <c r="T480">
        <v>45.207687999999997</v>
      </c>
      <c r="U480">
        <v>5.763395</v>
      </c>
      <c r="AD480" t="s">
        <v>2733</v>
      </c>
      <c r="AE480" t="s">
        <v>2737</v>
      </c>
    </row>
    <row r="481" spans="1:31" x14ac:dyDescent="0.3">
      <c r="A481" s="7">
        <v>46289</v>
      </c>
      <c r="B481" s="8">
        <v>0.29166666666666669</v>
      </c>
      <c r="C481" s="8">
        <v>0.30555555555555558</v>
      </c>
      <c r="D481" s="8">
        <v>0</v>
      </c>
      <c r="E481">
        <v>0.33</v>
      </c>
      <c r="F481">
        <v>12</v>
      </c>
      <c r="G481" t="s">
        <v>952</v>
      </c>
      <c r="O481" t="s">
        <v>3255</v>
      </c>
      <c r="P481" t="s">
        <v>756</v>
      </c>
      <c r="Q481" t="s">
        <v>3256</v>
      </c>
      <c r="R481">
        <v>0</v>
      </c>
      <c r="S481">
        <v>0</v>
      </c>
      <c r="T481">
        <v>45.185825999999999</v>
      </c>
      <c r="U481">
        <v>5.7163009999999996</v>
      </c>
      <c r="AD481" t="s">
        <v>2733</v>
      </c>
      <c r="AE481" t="s">
        <v>2734</v>
      </c>
    </row>
    <row r="482" spans="1:31" x14ac:dyDescent="0.3">
      <c r="A482" s="7">
        <v>46289</v>
      </c>
      <c r="B482" s="8">
        <v>0.29166666666666669</v>
      </c>
      <c r="C482" s="8">
        <v>0.30208333333333331</v>
      </c>
      <c r="D482" s="8">
        <v>0</v>
      </c>
      <c r="E482">
        <v>0.25</v>
      </c>
      <c r="F482">
        <v>73</v>
      </c>
      <c r="G482" t="s">
        <v>876</v>
      </c>
      <c r="O482" t="s">
        <v>875</v>
      </c>
      <c r="P482" t="s">
        <v>827</v>
      </c>
      <c r="Q482" t="s">
        <v>3628</v>
      </c>
      <c r="R482">
        <v>0</v>
      </c>
      <c r="S482">
        <v>0</v>
      </c>
      <c r="T482">
        <v>45.211889999999997</v>
      </c>
      <c r="U482">
        <v>5.6499290000000002</v>
      </c>
      <c r="AD482" t="s">
        <v>2733</v>
      </c>
      <c r="AE482" t="s">
        <v>2734</v>
      </c>
    </row>
    <row r="483" spans="1:31" x14ac:dyDescent="0.3">
      <c r="A483" s="7">
        <v>46289</v>
      </c>
      <c r="B483" s="8">
        <v>0.33333333333333331</v>
      </c>
      <c r="C483" s="8">
        <v>0.34722222222222221</v>
      </c>
      <c r="D483" s="8">
        <v>0</v>
      </c>
      <c r="E483">
        <v>0.33</v>
      </c>
      <c r="F483">
        <v>76</v>
      </c>
      <c r="G483" t="s">
        <v>965</v>
      </c>
      <c r="H483" s="8">
        <v>0.1902777777777778</v>
      </c>
      <c r="I483" s="8">
        <v>0.20416666666666669</v>
      </c>
      <c r="L483">
        <v>0.33</v>
      </c>
      <c r="M483">
        <v>0.33</v>
      </c>
      <c r="O483" t="s">
        <v>2287</v>
      </c>
      <c r="P483" t="s">
        <v>585</v>
      </c>
      <c r="Q483" t="s">
        <v>585</v>
      </c>
      <c r="R483">
        <v>0</v>
      </c>
      <c r="S483">
        <v>0</v>
      </c>
      <c r="T483">
        <v>45.146318999999998</v>
      </c>
      <c r="U483">
        <v>5.7044100000000002</v>
      </c>
      <c r="AD483" t="s">
        <v>2733</v>
      </c>
      <c r="AE483" t="s">
        <v>2737</v>
      </c>
    </row>
    <row r="484" spans="1:31" x14ac:dyDescent="0.3">
      <c r="A484" s="7">
        <v>46289</v>
      </c>
      <c r="B484" s="8">
        <v>0.16666666666666671</v>
      </c>
      <c r="C484" s="8">
        <v>0.18055555555555561</v>
      </c>
      <c r="D484" s="8">
        <v>0</v>
      </c>
      <c r="E484">
        <v>0.33</v>
      </c>
      <c r="F484">
        <v>150</v>
      </c>
      <c r="G484" t="s">
        <v>964</v>
      </c>
      <c r="O484" t="s">
        <v>3257</v>
      </c>
      <c r="P484" t="s">
        <v>358</v>
      </c>
      <c r="Q484" t="s">
        <v>3258</v>
      </c>
      <c r="R484">
        <v>0</v>
      </c>
      <c r="S484">
        <v>0</v>
      </c>
      <c r="T484">
        <v>45.174598000000003</v>
      </c>
      <c r="U484">
        <v>5.7422800000000001</v>
      </c>
      <c r="AD484" t="s">
        <v>2733</v>
      </c>
      <c r="AE484" t="s">
        <v>2734</v>
      </c>
    </row>
    <row r="485" spans="1:31" x14ac:dyDescent="0.3">
      <c r="A485" s="7">
        <v>46289</v>
      </c>
      <c r="B485" s="8">
        <v>0.16666666666666671</v>
      </c>
      <c r="C485" s="8">
        <v>0.18055555555555561</v>
      </c>
      <c r="D485" s="8">
        <v>0</v>
      </c>
      <c r="E485">
        <v>0.33</v>
      </c>
      <c r="F485">
        <v>61</v>
      </c>
      <c r="G485" t="s">
        <v>886</v>
      </c>
      <c r="H485" s="8">
        <v>0.2013888888888889</v>
      </c>
      <c r="I485" s="8">
        <v>0.30833333333333329</v>
      </c>
      <c r="L485">
        <v>2.57</v>
      </c>
      <c r="M485">
        <v>2.57</v>
      </c>
      <c r="N485">
        <v>2.23</v>
      </c>
      <c r="O485" t="s">
        <v>3260</v>
      </c>
      <c r="P485" t="s">
        <v>775</v>
      </c>
      <c r="Q485" t="s">
        <v>3261</v>
      </c>
      <c r="R485">
        <v>0</v>
      </c>
      <c r="S485">
        <v>0</v>
      </c>
      <c r="T485">
        <v>45.186475999999999</v>
      </c>
      <c r="U485">
        <v>5.7284920000000001</v>
      </c>
      <c r="AD485" t="s">
        <v>2733</v>
      </c>
      <c r="AE485" t="s">
        <v>2734</v>
      </c>
    </row>
    <row r="486" spans="1:31" x14ac:dyDescent="0.3">
      <c r="A486" s="7">
        <v>46289</v>
      </c>
      <c r="B486" s="8">
        <v>0.33333333333333331</v>
      </c>
      <c r="C486" s="8">
        <v>0.3611111111111111</v>
      </c>
      <c r="D486" s="8">
        <v>0</v>
      </c>
      <c r="E486">
        <v>0.67</v>
      </c>
      <c r="F486">
        <v>61</v>
      </c>
      <c r="G486" t="s">
        <v>886</v>
      </c>
      <c r="H486" s="8">
        <v>0.14305555555555549</v>
      </c>
      <c r="I486" s="8">
        <v>0.17152777777777781</v>
      </c>
      <c r="L486">
        <v>0.68</v>
      </c>
      <c r="M486">
        <v>0.67</v>
      </c>
      <c r="N486">
        <v>0.02</v>
      </c>
      <c r="O486" t="s">
        <v>1927</v>
      </c>
      <c r="P486" t="s">
        <v>684</v>
      </c>
      <c r="Q486" t="s">
        <v>1929</v>
      </c>
      <c r="R486">
        <v>0</v>
      </c>
      <c r="S486">
        <v>0</v>
      </c>
      <c r="T486">
        <v>45.189571999999998</v>
      </c>
      <c r="U486">
        <v>5.7128589999999999</v>
      </c>
      <c r="AD486" t="s">
        <v>2733</v>
      </c>
      <c r="AE486" t="s">
        <v>2737</v>
      </c>
    </row>
    <row r="487" spans="1:31" x14ac:dyDescent="0.3">
      <c r="A487" s="7">
        <v>46289</v>
      </c>
      <c r="B487" s="8">
        <v>0.29166666666666669</v>
      </c>
      <c r="C487" s="8">
        <v>0.30208333333333331</v>
      </c>
      <c r="D487" s="8">
        <v>0</v>
      </c>
      <c r="E487">
        <v>0.25</v>
      </c>
      <c r="F487">
        <v>16</v>
      </c>
      <c r="G487" t="s">
        <v>853</v>
      </c>
      <c r="O487" t="s">
        <v>3249</v>
      </c>
      <c r="P487" t="s">
        <v>98</v>
      </c>
      <c r="Q487" t="s">
        <v>3250</v>
      </c>
      <c r="R487">
        <v>0</v>
      </c>
      <c r="S487">
        <v>0</v>
      </c>
      <c r="T487">
        <v>45.190128999999999</v>
      </c>
      <c r="U487">
        <v>5.7320460000000004</v>
      </c>
      <c r="AD487" t="s">
        <v>2733</v>
      </c>
      <c r="AE487" t="s">
        <v>2734</v>
      </c>
    </row>
    <row r="488" spans="1:31" x14ac:dyDescent="0.3">
      <c r="A488" s="7">
        <v>46289</v>
      </c>
      <c r="B488" s="8">
        <v>0.16666666666666671</v>
      </c>
      <c r="C488" s="8">
        <v>0.18055555555555561</v>
      </c>
      <c r="D488" s="8">
        <v>0</v>
      </c>
      <c r="E488">
        <v>0.33</v>
      </c>
      <c r="F488">
        <v>56</v>
      </c>
      <c r="G488" t="s">
        <v>966</v>
      </c>
      <c r="H488" s="8">
        <v>0.22916666666666671</v>
      </c>
      <c r="I488" s="8">
        <v>0.23402777777777781</v>
      </c>
      <c r="L488">
        <v>0.12</v>
      </c>
      <c r="M488">
        <v>0.12</v>
      </c>
      <c r="N488">
        <v>-0.22</v>
      </c>
      <c r="O488" t="s">
        <v>3132</v>
      </c>
      <c r="P488" t="s">
        <v>556</v>
      </c>
      <c r="Q488" t="s">
        <v>3133</v>
      </c>
      <c r="R488">
        <v>0</v>
      </c>
      <c r="S488">
        <v>0</v>
      </c>
      <c r="T488">
        <v>45.366672999999999</v>
      </c>
      <c r="U488">
        <v>5.5943040000000002</v>
      </c>
      <c r="AD488" t="s">
        <v>2733</v>
      </c>
      <c r="AE488" t="s">
        <v>2734</v>
      </c>
    </row>
    <row r="489" spans="1:31" x14ac:dyDescent="0.3">
      <c r="A489" s="7">
        <v>46289</v>
      </c>
      <c r="B489" s="8">
        <v>0.26041666666666669</v>
      </c>
      <c r="C489" s="8">
        <v>0.27430555555555558</v>
      </c>
      <c r="D489" s="8">
        <v>0</v>
      </c>
      <c r="E489">
        <v>0.33</v>
      </c>
      <c r="F489">
        <v>22</v>
      </c>
      <c r="G489" t="s">
        <v>979</v>
      </c>
      <c r="O489" t="s">
        <v>3269</v>
      </c>
      <c r="P489" t="s">
        <v>76</v>
      </c>
      <c r="Q489" t="s">
        <v>3270</v>
      </c>
      <c r="R489">
        <v>0</v>
      </c>
      <c r="S489">
        <v>0</v>
      </c>
      <c r="T489">
        <v>45.183639999999997</v>
      </c>
      <c r="U489">
        <v>5.7215680000000004</v>
      </c>
      <c r="AD489" t="s">
        <v>2733</v>
      </c>
      <c r="AE489" t="s">
        <v>2734</v>
      </c>
    </row>
    <row r="490" spans="1:31" x14ac:dyDescent="0.3">
      <c r="A490" s="7">
        <v>46289</v>
      </c>
      <c r="B490" s="8">
        <v>0.16666666666666671</v>
      </c>
      <c r="C490" s="8">
        <v>0.18055555555555561</v>
      </c>
      <c r="D490" s="8">
        <v>0</v>
      </c>
      <c r="E490">
        <v>0.33</v>
      </c>
      <c r="F490">
        <v>68</v>
      </c>
      <c r="G490" t="s">
        <v>948</v>
      </c>
      <c r="O490" t="s">
        <v>3271</v>
      </c>
      <c r="P490" t="s">
        <v>233</v>
      </c>
      <c r="Q490" t="s">
        <v>3272</v>
      </c>
      <c r="R490">
        <v>0</v>
      </c>
      <c r="S490">
        <v>0</v>
      </c>
      <c r="T490">
        <v>45.192034</v>
      </c>
      <c r="U490">
        <v>5.73963</v>
      </c>
      <c r="AD490" t="s">
        <v>2733</v>
      </c>
      <c r="AE490" t="s">
        <v>2734</v>
      </c>
    </row>
    <row r="491" spans="1:31" x14ac:dyDescent="0.3">
      <c r="A491" s="7">
        <v>46289</v>
      </c>
      <c r="B491" s="8">
        <v>0.2673611111111111</v>
      </c>
      <c r="C491" s="8">
        <v>0.30208333333333331</v>
      </c>
      <c r="D491" s="8">
        <v>0</v>
      </c>
      <c r="E491">
        <v>0.83</v>
      </c>
      <c r="F491">
        <v>103</v>
      </c>
      <c r="G491" t="s">
        <v>962</v>
      </c>
      <c r="H491" s="8">
        <v>0.37083333333333329</v>
      </c>
      <c r="I491" s="8">
        <v>0.40625</v>
      </c>
      <c r="L491">
        <v>0.85</v>
      </c>
      <c r="M491">
        <v>0.83</v>
      </c>
      <c r="N491">
        <v>0.02</v>
      </c>
      <c r="O491" t="s">
        <v>2281</v>
      </c>
      <c r="P491" t="s">
        <v>593</v>
      </c>
      <c r="Q491" t="s">
        <v>593</v>
      </c>
      <c r="R491">
        <v>0</v>
      </c>
      <c r="S491">
        <v>0</v>
      </c>
      <c r="T491">
        <v>45.367407</v>
      </c>
      <c r="U491">
        <v>5.5861530000000004</v>
      </c>
      <c r="AD491" t="s">
        <v>2733</v>
      </c>
      <c r="AE491" t="s">
        <v>2737</v>
      </c>
    </row>
    <row r="492" spans="1:31" x14ac:dyDescent="0.3">
      <c r="A492" s="7">
        <v>46289</v>
      </c>
      <c r="B492" s="8">
        <v>0.29166666666666669</v>
      </c>
      <c r="C492" s="8">
        <v>0.2986111111111111</v>
      </c>
      <c r="D492" s="8">
        <v>0</v>
      </c>
      <c r="E492">
        <v>0.17</v>
      </c>
      <c r="F492">
        <v>72</v>
      </c>
      <c r="G492" t="s">
        <v>978</v>
      </c>
      <c r="O492" t="s">
        <v>3233</v>
      </c>
      <c r="P492" t="s">
        <v>604</v>
      </c>
      <c r="Q492" t="s">
        <v>3234</v>
      </c>
      <c r="R492">
        <v>0</v>
      </c>
      <c r="S492">
        <v>0</v>
      </c>
      <c r="T492">
        <v>45.570290999999997</v>
      </c>
      <c r="U492">
        <v>5.9184279999999996</v>
      </c>
      <c r="AD492" t="s">
        <v>2733</v>
      </c>
      <c r="AE492" t="s">
        <v>2734</v>
      </c>
    </row>
    <row r="493" spans="1:31" x14ac:dyDescent="0.3">
      <c r="A493" s="7">
        <v>46289</v>
      </c>
      <c r="B493" s="8">
        <v>0.16666666666666671</v>
      </c>
      <c r="C493" s="8">
        <v>0.18055555555555561</v>
      </c>
      <c r="D493" s="8">
        <v>0</v>
      </c>
      <c r="E493">
        <v>0.33</v>
      </c>
      <c r="F493">
        <v>18</v>
      </c>
      <c r="G493" t="s">
        <v>2826</v>
      </c>
      <c r="H493" s="8">
        <v>0.1895833333333333</v>
      </c>
      <c r="I493" s="8">
        <v>0.19305555555555559</v>
      </c>
      <c r="L493">
        <v>0.08</v>
      </c>
      <c r="M493">
        <v>0.08</v>
      </c>
      <c r="N493">
        <v>-0.25</v>
      </c>
      <c r="O493" t="s">
        <v>3266</v>
      </c>
      <c r="P493" t="s">
        <v>706</v>
      </c>
      <c r="Q493" t="s">
        <v>3267</v>
      </c>
      <c r="R493">
        <v>0</v>
      </c>
      <c r="S493">
        <v>0</v>
      </c>
      <c r="T493">
        <v>45.176924999999997</v>
      </c>
      <c r="U493">
        <v>5.7132199999999997</v>
      </c>
      <c r="AD493" t="s">
        <v>2733</v>
      </c>
      <c r="AE493" t="s">
        <v>2734</v>
      </c>
    </row>
    <row r="494" spans="1:31" x14ac:dyDescent="0.3">
      <c r="A494" s="7">
        <v>46289</v>
      </c>
      <c r="B494" s="8">
        <v>0.16666666666666671</v>
      </c>
      <c r="C494" s="8">
        <v>0.1736111111111111</v>
      </c>
      <c r="D494" s="8">
        <v>0</v>
      </c>
      <c r="E494">
        <v>0.17</v>
      </c>
      <c r="F494">
        <v>230</v>
      </c>
      <c r="G494" t="s">
        <v>974</v>
      </c>
      <c r="O494" t="s">
        <v>3116</v>
      </c>
      <c r="P494" t="s">
        <v>47</v>
      </c>
      <c r="Q494" t="s">
        <v>3117</v>
      </c>
      <c r="R494">
        <v>0</v>
      </c>
      <c r="S494">
        <v>0</v>
      </c>
      <c r="T494">
        <v>45.192289000000002</v>
      </c>
      <c r="U494">
        <v>5.7220880000000003</v>
      </c>
      <c r="AD494" t="s">
        <v>2733</v>
      </c>
      <c r="AE494" t="s">
        <v>2734</v>
      </c>
    </row>
    <row r="495" spans="1:31" x14ac:dyDescent="0.3">
      <c r="A495" s="7">
        <v>46289</v>
      </c>
      <c r="B495" s="8">
        <v>0.16666666666666671</v>
      </c>
      <c r="C495" s="8">
        <v>0.1736111111111111</v>
      </c>
      <c r="D495" s="8">
        <v>0</v>
      </c>
      <c r="E495">
        <v>0.17</v>
      </c>
      <c r="F495">
        <v>76</v>
      </c>
      <c r="G495" t="s">
        <v>863</v>
      </c>
      <c r="O495" t="s">
        <v>3118</v>
      </c>
      <c r="P495" t="s">
        <v>140</v>
      </c>
      <c r="Q495" t="s">
        <v>3119</v>
      </c>
      <c r="R495">
        <v>0</v>
      </c>
      <c r="S495">
        <v>0</v>
      </c>
      <c r="T495">
        <v>45.193193000000001</v>
      </c>
      <c r="U495">
        <v>5.7146129999999999</v>
      </c>
      <c r="AD495" t="s">
        <v>2733</v>
      </c>
      <c r="AE495" t="s">
        <v>2734</v>
      </c>
    </row>
    <row r="496" spans="1:31" x14ac:dyDescent="0.3">
      <c r="A496" s="7">
        <v>46289</v>
      </c>
      <c r="B496" s="8">
        <v>0.29166666666666669</v>
      </c>
      <c r="C496" s="8">
        <v>0.2986111111111111</v>
      </c>
      <c r="D496" s="8">
        <v>0</v>
      </c>
      <c r="E496">
        <v>0.17</v>
      </c>
      <c r="F496">
        <v>230</v>
      </c>
      <c r="G496" t="s">
        <v>974</v>
      </c>
      <c r="O496" t="s">
        <v>3262</v>
      </c>
      <c r="P496" t="s">
        <v>217</v>
      </c>
      <c r="Q496" t="s">
        <v>3263</v>
      </c>
      <c r="R496">
        <v>0</v>
      </c>
      <c r="S496">
        <v>0</v>
      </c>
      <c r="T496">
        <v>45.191251999999999</v>
      </c>
      <c r="U496">
        <v>5.7259229999999999</v>
      </c>
      <c r="AD496" t="s">
        <v>2733</v>
      </c>
      <c r="AE496" t="s">
        <v>2734</v>
      </c>
    </row>
    <row r="497" spans="1:31" x14ac:dyDescent="0.3">
      <c r="A497" s="7">
        <v>46289</v>
      </c>
      <c r="B497" s="8">
        <v>0.33333333333333331</v>
      </c>
      <c r="C497" s="8">
        <v>0.34722222222222221</v>
      </c>
      <c r="D497" s="8">
        <v>0</v>
      </c>
      <c r="E497">
        <v>0.33</v>
      </c>
      <c r="F497">
        <v>61</v>
      </c>
      <c r="G497" t="s">
        <v>886</v>
      </c>
      <c r="H497" s="8">
        <v>0.37569444444444439</v>
      </c>
      <c r="I497" s="8">
        <v>0.39791666666666659</v>
      </c>
      <c r="L497">
        <v>0.53</v>
      </c>
      <c r="M497">
        <v>0.53</v>
      </c>
      <c r="N497">
        <v>0.2</v>
      </c>
      <c r="O497" t="s">
        <v>2352</v>
      </c>
      <c r="P497" t="s">
        <v>158</v>
      </c>
      <c r="Q497" t="s">
        <v>158</v>
      </c>
      <c r="R497">
        <v>0</v>
      </c>
      <c r="S497">
        <v>0</v>
      </c>
      <c r="T497">
        <v>45.179771000000002</v>
      </c>
      <c r="U497">
        <v>5.7104290000000004</v>
      </c>
      <c r="AD497" t="s">
        <v>2733</v>
      </c>
      <c r="AE497" t="s">
        <v>2737</v>
      </c>
    </row>
    <row r="498" spans="1:31" x14ac:dyDescent="0.3">
      <c r="A498" s="7">
        <v>46289</v>
      </c>
      <c r="B498" s="8">
        <v>0.37152777777777779</v>
      </c>
      <c r="C498" s="8">
        <v>0.38541666666666669</v>
      </c>
      <c r="D498" s="8">
        <v>0</v>
      </c>
      <c r="E498">
        <v>0.33</v>
      </c>
      <c r="F498">
        <v>23</v>
      </c>
      <c r="G498" t="s">
        <v>957</v>
      </c>
      <c r="H498" s="8">
        <v>0.39166666666666672</v>
      </c>
      <c r="I498" s="8">
        <v>0.39374999999999999</v>
      </c>
      <c r="L498">
        <v>0.05</v>
      </c>
      <c r="M498">
        <v>0.05</v>
      </c>
      <c r="N498">
        <v>-0.28000000000000003</v>
      </c>
      <c r="O498" t="s">
        <v>3273</v>
      </c>
      <c r="P498" t="s">
        <v>548</v>
      </c>
      <c r="Q498" t="s">
        <v>3274</v>
      </c>
      <c r="R498">
        <v>0</v>
      </c>
      <c r="S498">
        <v>0</v>
      </c>
      <c r="T498">
        <v>45.199911999999998</v>
      </c>
      <c r="U498">
        <v>5.7373810000000001</v>
      </c>
      <c r="AD498" t="s">
        <v>2733</v>
      </c>
      <c r="AE498" t="s">
        <v>2734</v>
      </c>
    </row>
    <row r="499" spans="1:31" x14ac:dyDescent="0.3">
      <c r="A499" s="7">
        <v>46289</v>
      </c>
      <c r="B499" s="8">
        <v>0.25</v>
      </c>
      <c r="C499" s="8">
        <v>0.26041666666666669</v>
      </c>
      <c r="D499" s="8">
        <v>0</v>
      </c>
      <c r="E499">
        <v>0.25</v>
      </c>
      <c r="F499">
        <v>29</v>
      </c>
      <c r="G499" t="s">
        <v>859</v>
      </c>
      <c r="O499" t="s">
        <v>3264</v>
      </c>
      <c r="P499" t="s">
        <v>162</v>
      </c>
      <c r="Q499" t="s">
        <v>3265</v>
      </c>
      <c r="R499">
        <v>0</v>
      </c>
      <c r="S499">
        <v>0</v>
      </c>
      <c r="T499">
        <v>45.189870999999997</v>
      </c>
      <c r="U499">
        <v>5.7183529999999996</v>
      </c>
      <c r="AD499" t="s">
        <v>2733</v>
      </c>
      <c r="AE499" t="s">
        <v>2734</v>
      </c>
    </row>
    <row r="500" spans="1:31" x14ac:dyDescent="0.3">
      <c r="A500" s="7">
        <v>46289</v>
      </c>
      <c r="B500" s="8">
        <v>0.16666666666666671</v>
      </c>
      <c r="C500" s="8">
        <v>0.18055555555555561</v>
      </c>
      <c r="D500" s="8">
        <v>0</v>
      </c>
      <c r="E500">
        <v>0.33</v>
      </c>
      <c r="F500">
        <v>49</v>
      </c>
      <c r="G500" t="s">
        <v>944</v>
      </c>
      <c r="O500" t="s">
        <v>3275</v>
      </c>
      <c r="P500" t="s">
        <v>84</v>
      </c>
      <c r="Q500" t="s">
        <v>3276</v>
      </c>
      <c r="R500">
        <v>0</v>
      </c>
      <c r="S500">
        <v>0</v>
      </c>
      <c r="T500">
        <v>45.182246999999997</v>
      </c>
      <c r="U500">
        <v>5.7318619999999996</v>
      </c>
      <c r="AD500" t="s">
        <v>2733</v>
      </c>
      <c r="AE500" t="s">
        <v>2734</v>
      </c>
    </row>
    <row r="501" spans="1:31" x14ac:dyDescent="0.3">
      <c r="A501" s="7">
        <v>46289</v>
      </c>
      <c r="B501" s="8">
        <v>0.33333333333333331</v>
      </c>
      <c r="C501" s="8">
        <v>0.38541666666666669</v>
      </c>
      <c r="D501" s="8">
        <v>0</v>
      </c>
      <c r="E501">
        <v>1.25</v>
      </c>
      <c r="F501">
        <v>61</v>
      </c>
      <c r="G501" t="s">
        <v>886</v>
      </c>
      <c r="H501" s="8">
        <v>0.4236111111111111</v>
      </c>
      <c r="I501" s="8">
        <v>0.48055555555555562</v>
      </c>
      <c r="L501">
        <v>1.37</v>
      </c>
      <c r="M501">
        <v>1.25</v>
      </c>
      <c r="N501">
        <v>0.12</v>
      </c>
      <c r="O501" t="s">
        <v>1632</v>
      </c>
      <c r="P501" t="s">
        <v>350</v>
      </c>
      <c r="Q501" t="s">
        <v>350</v>
      </c>
      <c r="R501">
        <v>0</v>
      </c>
      <c r="S501">
        <v>0</v>
      </c>
      <c r="T501">
        <v>45.190579</v>
      </c>
      <c r="U501">
        <v>5.6970919999999996</v>
      </c>
      <c r="AD501" t="s">
        <v>2733</v>
      </c>
      <c r="AE501" t="s">
        <v>2737</v>
      </c>
    </row>
    <row r="502" spans="1:31" x14ac:dyDescent="0.3">
      <c r="A502" s="7">
        <v>46289</v>
      </c>
      <c r="B502" s="8">
        <v>0.16666666666666671</v>
      </c>
      <c r="C502" s="8">
        <v>0.18055555555555561</v>
      </c>
      <c r="D502" s="8">
        <v>0</v>
      </c>
      <c r="E502">
        <v>0.33</v>
      </c>
      <c r="F502">
        <v>201</v>
      </c>
      <c r="G502" t="s">
        <v>946</v>
      </c>
      <c r="O502" t="s">
        <v>3282</v>
      </c>
      <c r="P502" t="s">
        <v>797</v>
      </c>
      <c r="Q502" t="s">
        <v>3283</v>
      </c>
      <c r="R502">
        <v>0</v>
      </c>
      <c r="S502">
        <v>0</v>
      </c>
      <c r="T502">
        <v>45.201144999999997</v>
      </c>
      <c r="U502">
        <v>5.706251</v>
      </c>
      <c r="AD502" t="s">
        <v>2733</v>
      </c>
      <c r="AE502" t="s">
        <v>2734</v>
      </c>
    </row>
    <row r="503" spans="1:31" x14ac:dyDescent="0.3">
      <c r="A503" s="7">
        <v>46289</v>
      </c>
      <c r="B503" s="8">
        <v>0.33333333333333331</v>
      </c>
      <c r="C503" s="8">
        <v>0.34722222222222221</v>
      </c>
      <c r="D503" s="8">
        <v>0</v>
      </c>
      <c r="E503">
        <v>0.33</v>
      </c>
      <c r="F503">
        <v>91</v>
      </c>
      <c r="G503" t="s">
        <v>971</v>
      </c>
      <c r="O503" t="s">
        <v>2057</v>
      </c>
      <c r="P503" t="s">
        <v>117</v>
      </c>
      <c r="Q503" t="s">
        <v>3576</v>
      </c>
      <c r="R503">
        <v>0</v>
      </c>
      <c r="S503">
        <v>0</v>
      </c>
      <c r="T503">
        <v>45.190074000000003</v>
      </c>
      <c r="U503">
        <v>5.7279980000000004</v>
      </c>
      <c r="AD503" t="s">
        <v>2733</v>
      </c>
      <c r="AE503" t="s">
        <v>2737</v>
      </c>
    </row>
    <row r="504" spans="1:31" x14ac:dyDescent="0.3">
      <c r="A504" s="7">
        <v>46289</v>
      </c>
      <c r="B504" s="8">
        <v>0.33333333333333331</v>
      </c>
      <c r="C504" s="8">
        <v>0.40277777777777779</v>
      </c>
      <c r="D504" s="8">
        <v>0</v>
      </c>
      <c r="E504">
        <v>1.67</v>
      </c>
      <c r="F504">
        <v>44</v>
      </c>
      <c r="G504" t="s">
        <v>865</v>
      </c>
      <c r="O504" t="s">
        <v>1137</v>
      </c>
      <c r="P504" t="s">
        <v>331</v>
      </c>
      <c r="Q504" t="s">
        <v>3268</v>
      </c>
      <c r="R504">
        <v>0</v>
      </c>
      <c r="S504">
        <v>0</v>
      </c>
      <c r="T504">
        <v>46.203426999999998</v>
      </c>
      <c r="U504">
        <v>-1.3673979999999999</v>
      </c>
      <c r="AD504" t="s">
        <v>2733</v>
      </c>
      <c r="AE504" t="s">
        <v>2737</v>
      </c>
    </row>
    <row r="505" spans="1:31" x14ac:dyDescent="0.3">
      <c r="A505" s="7">
        <v>46289</v>
      </c>
      <c r="B505" s="8">
        <v>0.33333333333333331</v>
      </c>
      <c r="C505" s="8">
        <v>0.34722222222222221</v>
      </c>
      <c r="D505" s="8">
        <v>0</v>
      </c>
      <c r="E505">
        <v>0.33</v>
      </c>
      <c r="F505">
        <v>20</v>
      </c>
      <c r="G505" t="s">
        <v>950</v>
      </c>
      <c r="O505" t="s">
        <v>2387</v>
      </c>
      <c r="P505" t="s">
        <v>218</v>
      </c>
      <c r="Q505" t="s">
        <v>3474</v>
      </c>
      <c r="R505">
        <v>0</v>
      </c>
      <c r="S505">
        <v>0</v>
      </c>
      <c r="T505">
        <v>45.189608999999997</v>
      </c>
      <c r="U505">
        <v>5.7291639999999999</v>
      </c>
      <c r="AD505" t="s">
        <v>2733</v>
      </c>
      <c r="AE505" t="s">
        <v>2737</v>
      </c>
    </row>
    <row r="506" spans="1:31" x14ac:dyDescent="0.3">
      <c r="A506" s="7">
        <v>46289</v>
      </c>
      <c r="B506" s="8">
        <v>0.16666666666666671</v>
      </c>
      <c r="C506" s="8">
        <v>0.18055555555555561</v>
      </c>
      <c r="D506" s="8">
        <v>0</v>
      </c>
      <c r="E506">
        <v>0.33</v>
      </c>
      <c r="F506">
        <v>22</v>
      </c>
      <c r="G506" t="s">
        <v>979</v>
      </c>
      <c r="O506" t="s">
        <v>3278</v>
      </c>
      <c r="P506" t="s">
        <v>309</v>
      </c>
      <c r="Q506" t="s">
        <v>3279</v>
      </c>
      <c r="R506">
        <v>0</v>
      </c>
      <c r="S506">
        <v>0</v>
      </c>
      <c r="T506">
        <v>45.199238000000001</v>
      </c>
      <c r="U506">
        <v>5.7115140000000002</v>
      </c>
      <c r="AD506" t="s">
        <v>2733</v>
      </c>
      <c r="AE506" t="s">
        <v>2734</v>
      </c>
    </row>
    <row r="507" spans="1:31" x14ac:dyDescent="0.3">
      <c r="A507" s="7">
        <v>46289</v>
      </c>
      <c r="B507" s="8">
        <v>0.25</v>
      </c>
      <c r="C507" s="8">
        <v>0.26041666666666669</v>
      </c>
      <c r="D507" s="8">
        <v>0</v>
      </c>
      <c r="E507">
        <v>0.25</v>
      </c>
      <c r="F507">
        <v>91</v>
      </c>
      <c r="G507" t="s">
        <v>971</v>
      </c>
      <c r="O507" t="s">
        <v>3277</v>
      </c>
      <c r="P507" t="s">
        <v>337</v>
      </c>
      <c r="Q507" t="s">
        <v>1265</v>
      </c>
      <c r="R507">
        <v>0</v>
      </c>
      <c r="S507">
        <v>0</v>
      </c>
      <c r="T507">
        <v>45.170650999999999</v>
      </c>
      <c r="U507">
        <v>5.758642</v>
      </c>
      <c r="AD507" t="s">
        <v>2733</v>
      </c>
      <c r="AE507" t="s">
        <v>2734</v>
      </c>
    </row>
    <row r="508" spans="1:31" x14ac:dyDescent="0.3">
      <c r="A508" s="7">
        <v>46289</v>
      </c>
      <c r="B508" s="8">
        <v>0.16666666666666671</v>
      </c>
      <c r="C508" s="8">
        <v>0.1736111111111111</v>
      </c>
      <c r="D508" s="8">
        <v>0</v>
      </c>
      <c r="E508">
        <v>0.17</v>
      </c>
      <c r="F508">
        <v>82</v>
      </c>
      <c r="G508" t="s">
        <v>954</v>
      </c>
      <c r="O508" t="s">
        <v>3137</v>
      </c>
      <c r="P508" t="s">
        <v>534</v>
      </c>
      <c r="Q508" t="s">
        <v>3138</v>
      </c>
      <c r="R508">
        <v>0</v>
      </c>
      <c r="S508">
        <v>0</v>
      </c>
      <c r="T508">
        <v>45.173667999999999</v>
      </c>
      <c r="U508">
        <v>5.7084409999999997</v>
      </c>
      <c r="AD508" t="s">
        <v>2733</v>
      </c>
      <c r="AE508" t="s">
        <v>2734</v>
      </c>
    </row>
    <row r="509" spans="1:31" x14ac:dyDescent="0.3">
      <c r="A509" s="7">
        <v>46289</v>
      </c>
      <c r="B509" s="8">
        <v>0.16666666666666671</v>
      </c>
      <c r="C509" s="8">
        <v>0.18055555555555561</v>
      </c>
      <c r="D509" s="8">
        <v>0</v>
      </c>
      <c r="E509">
        <v>0.33</v>
      </c>
      <c r="F509">
        <v>76</v>
      </c>
      <c r="G509" t="s">
        <v>863</v>
      </c>
      <c r="O509" t="s">
        <v>873</v>
      </c>
      <c r="P509" t="s">
        <v>214</v>
      </c>
      <c r="Q509" t="s">
        <v>3287</v>
      </c>
      <c r="R509">
        <v>0</v>
      </c>
      <c r="S509">
        <v>0</v>
      </c>
      <c r="T509">
        <v>45.191879999999998</v>
      </c>
      <c r="U509">
        <v>5.7191989999999997</v>
      </c>
      <c r="AD509" t="s">
        <v>2733</v>
      </c>
      <c r="AE509" t="s">
        <v>2734</v>
      </c>
    </row>
    <row r="510" spans="1:31" x14ac:dyDescent="0.3">
      <c r="A510" s="7">
        <v>46289</v>
      </c>
      <c r="B510" s="8">
        <v>0.33333333333333331</v>
      </c>
      <c r="C510" s="8">
        <v>0.35416666666666669</v>
      </c>
      <c r="D510" s="8">
        <v>0</v>
      </c>
      <c r="E510">
        <v>0.5</v>
      </c>
      <c r="F510">
        <v>210</v>
      </c>
      <c r="G510" t="s">
        <v>905</v>
      </c>
      <c r="O510" t="s">
        <v>1530</v>
      </c>
      <c r="P510" t="s">
        <v>222</v>
      </c>
      <c r="Q510" t="s">
        <v>222</v>
      </c>
      <c r="R510">
        <v>0</v>
      </c>
      <c r="S510">
        <v>0</v>
      </c>
      <c r="T510">
        <v>45.189441000000002</v>
      </c>
      <c r="U510">
        <v>5.7262389999999996</v>
      </c>
      <c r="AD510" t="s">
        <v>2733</v>
      </c>
      <c r="AE510" t="s">
        <v>2737</v>
      </c>
    </row>
    <row r="511" spans="1:31" x14ac:dyDescent="0.3">
      <c r="A511" s="7">
        <v>46289</v>
      </c>
      <c r="B511" s="8">
        <v>0.33333333333333331</v>
      </c>
      <c r="C511" s="8">
        <v>0.34722222222222221</v>
      </c>
      <c r="D511" s="8">
        <v>0</v>
      </c>
      <c r="E511">
        <v>0.33</v>
      </c>
      <c r="F511">
        <v>29</v>
      </c>
      <c r="G511" t="s">
        <v>859</v>
      </c>
      <c r="O511" t="s">
        <v>1995</v>
      </c>
      <c r="P511" t="s">
        <v>396</v>
      </c>
      <c r="Q511" t="s">
        <v>396</v>
      </c>
      <c r="R511">
        <v>0</v>
      </c>
      <c r="S511">
        <v>0</v>
      </c>
      <c r="T511">
        <v>45.189906999999998</v>
      </c>
      <c r="U511">
        <v>5.7160770000000003</v>
      </c>
      <c r="AD511" t="s">
        <v>2733</v>
      </c>
      <c r="AE511" t="s">
        <v>2737</v>
      </c>
    </row>
    <row r="512" spans="1:31" x14ac:dyDescent="0.3">
      <c r="A512" s="7">
        <v>46289</v>
      </c>
      <c r="B512" s="8">
        <v>0.29166666666666669</v>
      </c>
      <c r="C512" s="8">
        <v>0.30555555555555558</v>
      </c>
      <c r="D512" s="8">
        <v>0</v>
      </c>
      <c r="E512">
        <v>0.33</v>
      </c>
      <c r="F512">
        <v>86</v>
      </c>
      <c r="G512" t="s">
        <v>861</v>
      </c>
      <c r="H512" s="8">
        <v>0.1847222222222222</v>
      </c>
      <c r="I512" s="8">
        <v>0.18819444444444439</v>
      </c>
      <c r="L512">
        <v>0.08</v>
      </c>
      <c r="M512">
        <v>0.08</v>
      </c>
      <c r="N512">
        <v>-0.25</v>
      </c>
      <c r="O512" t="s">
        <v>3086</v>
      </c>
      <c r="P512" t="s">
        <v>748</v>
      </c>
      <c r="Q512" t="s">
        <v>3087</v>
      </c>
      <c r="R512">
        <v>0</v>
      </c>
      <c r="S512">
        <v>0</v>
      </c>
      <c r="T512">
        <v>45.187277999999999</v>
      </c>
      <c r="U512">
        <v>5.7462960000000001</v>
      </c>
      <c r="AD512" t="s">
        <v>2733</v>
      </c>
      <c r="AE512" t="s">
        <v>2734</v>
      </c>
    </row>
    <row r="513" spans="1:31" x14ac:dyDescent="0.3">
      <c r="A513" s="7">
        <v>46289</v>
      </c>
      <c r="B513" s="8">
        <v>0.25</v>
      </c>
      <c r="C513" s="8">
        <v>0.2638888888888889</v>
      </c>
      <c r="D513" s="8">
        <v>0</v>
      </c>
      <c r="E513">
        <v>0.33</v>
      </c>
      <c r="F513">
        <v>201</v>
      </c>
      <c r="G513" t="s">
        <v>946</v>
      </c>
      <c r="O513" t="s">
        <v>3288</v>
      </c>
      <c r="P513" t="s">
        <v>121</v>
      </c>
      <c r="Q513" t="s">
        <v>3289</v>
      </c>
      <c r="R513">
        <v>0</v>
      </c>
      <c r="S513">
        <v>0</v>
      </c>
      <c r="T513">
        <v>45.184877999999998</v>
      </c>
      <c r="U513">
        <v>5.7209649999999996</v>
      </c>
      <c r="AD513" t="s">
        <v>2733</v>
      </c>
      <c r="AE513" t="s">
        <v>2734</v>
      </c>
    </row>
    <row r="514" spans="1:31" x14ac:dyDescent="0.3">
      <c r="A514" s="7">
        <v>46289</v>
      </c>
      <c r="B514" s="8">
        <v>0.16666666666666671</v>
      </c>
      <c r="C514" s="8">
        <v>0.18055555555555561</v>
      </c>
      <c r="D514" s="8">
        <v>0</v>
      </c>
      <c r="E514">
        <v>0.33</v>
      </c>
      <c r="F514">
        <v>61</v>
      </c>
      <c r="G514" t="s">
        <v>886</v>
      </c>
      <c r="H514" s="8">
        <v>0.1701388888888889</v>
      </c>
      <c r="I514" s="8">
        <v>0.55486111111111114</v>
      </c>
      <c r="L514">
        <v>9.23</v>
      </c>
      <c r="M514">
        <v>9.23</v>
      </c>
      <c r="N514">
        <v>8.9</v>
      </c>
      <c r="O514" t="s">
        <v>3292</v>
      </c>
      <c r="P514" t="s">
        <v>65</v>
      </c>
      <c r="Q514" t="s">
        <v>3293</v>
      </c>
      <c r="R514">
        <v>0</v>
      </c>
      <c r="S514">
        <v>0</v>
      </c>
      <c r="T514">
        <v>45.179937000000002</v>
      </c>
      <c r="U514">
        <v>5.7227009999999998</v>
      </c>
      <c r="AD514" t="s">
        <v>2733</v>
      </c>
      <c r="AE514" t="s">
        <v>2734</v>
      </c>
    </row>
    <row r="515" spans="1:31" x14ac:dyDescent="0.3">
      <c r="A515" s="7">
        <v>46289</v>
      </c>
      <c r="B515" s="8">
        <v>0.33333333333333331</v>
      </c>
      <c r="C515" s="8">
        <v>0.34722222222222221</v>
      </c>
      <c r="D515" s="8">
        <v>0</v>
      </c>
      <c r="E515">
        <v>0.33</v>
      </c>
      <c r="F515">
        <v>20</v>
      </c>
      <c r="G515" t="s">
        <v>950</v>
      </c>
      <c r="O515" t="s">
        <v>2514</v>
      </c>
      <c r="P515" t="s">
        <v>123</v>
      </c>
      <c r="Q515" t="s">
        <v>123</v>
      </c>
      <c r="R515">
        <v>0</v>
      </c>
      <c r="S515">
        <v>0</v>
      </c>
      <c r="T515">
        <v>45.189670999999997</v>
      </c>
      <c r="U515">
        <v>5.7243469999999999</v>
      </c>
      <c r="AD515" t="s">
        <v>2733</v>
      </c>
      <c r="AE515" t="s">
        <v>2737</v>
      </c>
    </row>
    <row r="516" spans="1:31" x14ac:dyDescent="0.3">
      <c r="A516" s="7">
        <v>46289</v>
      </c>
      <c r="B516" s="8">
        <v>0.29166666666666669</v>
      </c>
      <c r="C516" s="8">
        <v>0.30555555555555558</v>
      </c>
      <c r="D516" s="8">
        <v>0</v>
      </c>
      <c r="E516">
        <v>0.33</v>
      </c>
      <c r="F516">
        <v>76</v>
      </c>
      <c r="G516" t="s">
        <v>863</v>
      </c>
      <c r="O516" t="s">
        <v>883</v>
      </c>
      <c r="P516" t="s">
        <v>810</v>
      </c>
      <c r="Q516" t="s">
        <v>3295</v>
      </c>
      <c r="R516">
        <v>0</v>
      </c>
      <c r="S516">
        <v>0</v>
      </c>
      <c r="T516">
        <v>45.190103000000001</v>
      </c>
      <c r="U516">
        <v>5.7168659999999996</v>
      </c>
      <c r="AD516" t="s">
        <v>2733</v>
      </c>
      <c r="AE516" t="s">
        <v>2734</v>
      </c>
    </row>
    <row r="517" spans="1:31" x14ac:dyDescent="0.3">
      <c r="A517" s="7">
        <v>46289</v>
      </c>
      <c r="B517" s="8">
        <v>0.36805555555555558</v>
      </c>
      <c r="C517" s="8">
        <v>0.50347222222222221</v>
      </c>
      <c r="D517" s="8">
        <v>0</v>
      </c>
      <c r="E517">
        <v>3.25</v>
      </c>
      <c r="F517">
        <v>66</v>
      </c>
      <c r="G517" t="s">
        <v>900</v>
      </c>
      <c r="O517" t="s">
        <v>2381</v>
      </c>
      <c r="P517" t="s">
        <v>785</v>
      </c>
      <c r="Q517" t="s">
        <v>3578</v>
      </c>
      <c r="R517">
        <v>0</v>
      </c>
      <c r="S517">
        <v>0</v>
      </c>
      <c r="T517">
        <v>45.232621000000002</v>
      </c>
      <c r="U517">
        <v>5.6794840000000004</v>
      </c>
      <c r="AD517" t="s">
        <v>2733</v>
      </c>
      <c r="AE517" t="s">
        <v>2737</v>
      </c>
    </row>
    <row r="518" spans="1:31" x14ac:dyDescent="0.3">
      <c r="A518" s="7">
        <v>46289</v>
      </c>
      <c r="B518" s="8">
        <v>0.16666666666666671</v>
      </c>
      <c r="C518" s="8">
        <v>0.18055555555555561</v>
      </c>
      <c r="D518" s="8">
        <v>0</v>
      </c>
      <c r="E518">
        <v>0.33</v>
      </c>
      <c r="F518">
        <v>74</v>
      </c>
      <c r="G518" t="s">
        <v>892</v>
      </c>
      <c r="O518" t="s">
        <v>3296</v>
      </c>
      <c r="P518" t="s">
        <v>330</v>
      </c>
      <c r="Q518" t="s">
        <v>3297</v>
      </c>
      <c r="R518">
        <v>0</v>
      </c>
      <c r="S518">
        <v>0</v>
      </c>
      <c r="T518">
        <v>45.168810999999998</v>
      </c>
      <c r="U518">
        <v>5.722461</v>
      </c>
      <c r="AD518" t="s">
        <v>2733</v>
      </c>
      <c r="AE518" t="s">
        <v>2734</v>
      </c>
    </row>
    <row r="519" spans="1:31" x14ac:dyDescent="0.3">
      <c r="A519" s="7">
        <v>46289</v>
      </c>
      <c r="B519" s="8">
        <v>0.16666666666666671</v>
      </c>
      <c r="C519" s="8">
        <v>0.18055555555555561</v>
      </c>
      <c r="D519" s="8">
        <v>0</v>
      </c>
      <c r="E519">
        <v>0.33</v>
      </c>
      <c r="F519">
        <v>44</v>
      </c>
      <c r="G519" t="s">
        <v>865</v>
      </c>
      <c r="O519" t="s">
        <v>3354</v>
      </c>
      <c r="P519" t="s">
        <v>700</v>
      </c>
      <c r="Q519" t="s">
        <v>3355</v>
      </c>
      <c r="R519">
        <v>0</v>
      </c>
      <c r="S519">
        <v>0</v>
      </c>
      <c r="T519">
        <v>45.203901000000002</v>
      </c>
      <c r="U519">
        <v>5.6643619999999997</v>
      </c>
      <c r="AD519" t="s">
        <v>2733</v>
      </c>
      <c r="AE519" t="s">
        <v>2734</v>
      </c>
    </row>
    <row r="520" spans="1:31" x14ac:dyDescent="0.3">
      <c r="A520" s="7">
        <v>46289</v>
      </c>
      <c r="B520" s="8">
        <v>0.33333333333333331</v>
      </c>
      <c r="C520" s="8">
        <v>0.34722222222222221</v>
      </c>
      <c r="D520" s="8">
        <v>0</v>
      </c>
      <c r="E520">
        <v>0.33</v>
      </c>
      <c r="F520">
        <v>210</v>
      </c>
      <c r="G520" t="s">
        <v>905</v>
      </c>
      <c r="Q520" t="s">
        <v>95</v>
      </c>
      <c r="R520">
        <v>0</v>
      </c>
      <c r="S520">
        <v>0</v>
      </c>
      <c r="T520">
        <v>45.147320000000001</v>
      </c>
      <c r="U520">
        <v>5.7529560000000002</v>
      </c>
    </row>
    <row r="521" spans="1:31" x14ac:dyDescent="0.3">
      <c r="A521" s="7">
        <v>46289</v>
      </c>
      <c r="B521" s="8">
        <v>0.16666666666666671</v>
      </c>
      <c r="C521" s="8">
        <v>0.18055555555555561</v>
      </c>
      <c r="D521" s="8">
        <v>0</v>
      </c>
      <c r="E521">
        <v>0.33</v>
      </c>
      <c r="F521">
        <v>85</v>
      </c>
      <c r="G521" t="s">
        <v>866</v>
      </c>
      <c r="H521" s="8">
        <v>0.42638888888888887</v>
      </c>
      <c r="I521" s="8">
        <v>0.43611111111111112</v>
      </c>
      <c r="L521">
        <v>0.23</v>
      </c>
      <c r="M521">
        <v>0.23</v>
      </c>
      <c r="N521">
        <v>-0.1</v>
      </c>
      <c r="O521" t="s">
        <v>3723</v>
      </c>
      <c r="P521" t="s">
        <v>664</v>
      </c>
      <c r="Q521" t="s">
        <v>3724</v>
      </c>
      <c r="R521">
        <v>0</v>
      </c>
      <c r="S521">
        <v>0</v>
      </c>
      <c r="T521">
        <v>45.239960000000004</v>
      </c>
      <c r="U521">
        <v>5.820354</v>
      </c>
      <c r="AD521" t="s">
        <v>2733</v>
      </c>
      <c r="AE521" t="s">
        <v>2734</v>
      </c>
    </row>
    <row r="522" spans="1:31" x14ac:dyDescent="0.3">
      <c r="A522" s="7">
        <v>46289</v>
      </c>
      <c r="B522" s="8">
        <v>0.33333333333333331</v>
      </c>
      <c r="C522" s="8">
        <v>0.35416666666666669</v>
      </c>
      <c r="D522" s="8">
        <v>0</v>
      </c>
      <c r="E522">
        <v>0.5</v>
      </c>
      <c r="F522">
        <v>44</v>
      </c>
      <c r="G522" t="s">
        <v>865</v>
      </c>
      <c r="O522" t="s">
        <v>1072</v>
      </c>
      <c r="P522" t="s">
        <v>99</v>
      </c>
      <c r="Q522" t="s">
        <v>3286</v>
      </c>
      <c r="R522">
        <v>0</v>
      </c>
      <c r="S522">
        <v>0</v>
      </c>
      <c r="T522">
        <v>45.188929999999999</v>
      </c>
      <c r="U522">
        <v>5.7123470000000003</v>
      </c>
      <c r="AD522" t="s">
        <v>2733</v>
      </c>
      <c r="AE522" t="s">
        <v>2737</v>
      </c>
    </row>
    <row r="523" spans="1:31" x14ac:dyDescent="0.3">
      <c r="A523" s="7">
        <v>46289</v>
      </c>
      <c r="B523" s="8">
        <v>0.33333333333333331</v>
      </c>
      <c r="C523" s="8">
        <v>0.41666666666666669</v>
      </c>
      <c r="D523" s="8">
        <v>0</v>
      </c>
      <c r="E523">
        <v>2</v>
      </c>
      <c r="F523">
        <v>49</v>
      </c>
      <c r="G523" t="s">
        <v>944</v>
      </c>
      <c r="O523" t="s">
        <v>1673</v>
      </c>
      <c r="P523" t="s">
        <v>518</v>
      </c>
      <c r="Q523" t="s">
        <v>518</v>
      </c>
      <c r="R523">
        <v>0</v>
      </c>
      <c r="S523">
        <v>0</v>
      </c>
      <c r="T523">
        <v>45.168743999999997</v>
      </c>
      <c r="U523">
        <v>5.7258769999999997</v>
      </c>
      <c r="AD523" t="s">
        <v>2733</v>
      </c>
      <c r="AE523" t="s">
        <v>2737</v>
      </c>
    </row>
    <row r="524" spans="1:31" x14ac:dyDescent="0.3">
      <c r="A524" s="7">
        <v>46289</v>
      </c>
      <c r="B524" s="8">
        <v>0.33333333333333331</v>
      </c>
      <c r="C524" s="8">
        <v>0.4236111111111111</v>
      </c>
      <c r="D524" s="8">
        <v>0</v>
      </c>
      <c r="E524">
        <v>2.17</v>
      </c>
      <c r="F524">
        <v>302</v>
      </c>
      <c r="G524" t="s">
        <v>947</v>
      </c>
      <c r="O524" t="s">
        <v>2318</v>
      </c>
      <c r="P524" t="s">
        <v>696</v>
      </c>
      <c r="Q524" t="s">
        <v>696</v>
      </c>
      <c r="R524">
        <v>0</v>
      </c>
      <c r="S524">
        <v>0</v>
      </c>
      <c r="T524">
        <v>45.371516</v>
      </c>
      <c r="U524">
        <v>5.5878629999999996</v>
      </c>
      <c r="AD524" t="s">
        <v>2733</v>
      </c>
      <c r="AE524" t="s">
        <v>2737</v>
      </c>
    </row>
    <row r="525" spans="1:31" x14ac:dyDescent="0.3">
      <c r="A525" s="7">
        <v>46289</v>
      </c>
      <c r="B525" s="8">
        <v>0.125</v>
      </c>
      <c r="C525" s="8">
        <v>0.1423611111111111</v>
      </c>
      <c r="D525" s="8">
        <v>0</v>
      </c>
      <c r="E525">
        <v>0.42</v>
      </c>
      <c r="F525">
        <v>56</v>
      </c>
      <c r="G525" t="s">
        <v>966</v>
      </c>
      <c r="H525" s="8">
        <v>0.26805555555555549</v>
      </c>
      <c r="I525" s="8">
        <v>0.27361111111111108</v>
      </c>
      <c r="L525">
        <v>0.13</v>
      </c>
      <c r="M525">
        <v>0.13</v>
      </c>
      <c r="N525">
        <v>-0.28000000000000003</v>
      </c>
      <c r="O525" t="s">
        <v>3725</v>
      </c>
      <c r="P525" t="s">
        <v>82</v>
      </c>
      <c r="Q525" t="s">
        <v>3726</v>
      </c>
      <c r="R525">
        <v>0</v>
      </c>
      <c r="S525">
        <v>0</v>
      </c>
      <c r="T525">
        <v>45.365777999999999</v>
      </c>
      <c r="U525">
        <v>5.5901800000000001</v>
      </c>
      <c r="AD525" t="s">
        <v>2733</v>
      </c>
      <c r="AE525" t="s">
        <v>2734</v>
      </c>
    </row>
    <row r="526" spans="1:31" x14ac:dyDescent="0.3">
      <c r="A526" s="7">
        <v>46289</v>
      </c>
      <c r="B526" s="8">
        <v>0.25</v>
      </c>
      <c r="C526" s="8">
        <v>0.26041666666666669</v>
      </c>
      <c r="D526" s="8">
        <v>0</v>
      </c>
      <c r="E526">
        <v>0.25</v>
      </c>
      <c r="F526">
        <v>74</v>
      </c>
      <c r="G526" t="s">
        <v>892</v>
      </c>
      <c r="O526" t="s">
        <v>891</v>
      </c>
      <c r="P526" t="s">
        <v>802</v>
      </c>
      <c r="Q526" t="s">
        <v>3294</v>
      </c>
      <c r="R526">
        <v>0</v>
      </c>
      <c r="S526">
        <v>0</v>
      </c>
      <c r="T526">
        <v>45.162475999999998</v>
      </c>
      <c r="U526">
        <v>5.7165179999999998</v>
      </c>
      <c r="AD526" t="s">
        <v>2733</v>
      </c>
      <c r="AE526" t="s">
        <v>2734</v>
      </c>
    </row>
    <row r="527" spans="1:31" x14ac:dyDescent="0.3">
      <c r="A527" s="7">
        <v>46289</v>
      </c>
      <c r="B527" s="8">
        <v>0.16666666666666671</v>
      </c>
      <c r="C527" s="8">
        <v>0.18055555555555561</v>
      </c>
      <c r="D527" s="8">
        <v>0</v>
      </c>
      <c r="E527">
        <v>0.33</v>
      </c>
      <c r="F527">
        <v>48</v>
      </c>
      <c r="G527" t="s">
        <v>951</v>
      </c>
      <c r="O527" t="s">
        <v>3302</v>
      </c>
      <c r="P527" t="s">
        <v>403</v>
      </c>
      <c r="Q527" t="s">
        <v>3303</v>
      </c>
      <c r="R527">
        <v>0</v>
      </c>
      <c r="S527">
        <v>0</v>
      </c>
      <c r="T527">
        <v>45.176518000000002</v>
      </c>
      <c r="U527">
        <v>5.7090420000000002</v>
      </c>
      <c r="AD527" t="s">
        <v>2733</v>
      </c>
      <c r="AE527" t="s">
        <v>2734</v>
      </c>
    </row>
    <row r="528" spans="1:31" x14ac:dyDescent="0.3">
      <c r="A528" s="7">
        <v>46289</v>
      </c>
      <c r="B528" s="8">
        <v>0.36805555555555558</v>
      </c>
      <c r="C528" s="8">
        <v>0.37847222222222221</v>
      </c>
      <c r="D528" s="8">
        <v>0</v>
      </c>
      <c r="E528">
        <v>0.25</v>
      </c>
      <c r="F528">
        <v>39</v>
      </c>
      <c r="G528" t="s">
        <v>961</v>
      </c>
      <c r="H528" s="8">
        <v>0.4284722222222222</v>
      </c>
      <c r="I528" s="8">
        <v>0.49375000000000002</v>
      </c>
      <c r="L528">
        <v>1.57</v>
      </c>
      <c r="M528">
        <v>1.57</v>
      </c>
      <c r="N528">
        <v>1.32</v>
      </c>
      <c r="O528" t="s">
        <v>2217</v>
      </c>
      <c r="P528" t="s">
        <v>795</v>
      </c>
      <c r="Q528" t="s">
        <v>795</v>
      </c>
      <c r="R528">
        <v>1</v>
      </c>
      <c r="S528">
        <v>0</v>
      </c>
      <c r="T528">
        <v>45.165621000000002</v>
      </c>
      <c r="U528">
        <v>5.7235849999999999</v>
      </c>
      <c r="AD528" t="s">
        <v>2733</v>
      </c>
      <c r="AE528" t="s">
        <v>2737</v>
      </c>
    </row>
    <row r="529" spans="1:31" x14ac:dyDescent="0.3">
      <c r="A529" s="7">
        <v>46289</v>
      </c>
      <c r="B529" s="8">
        <v>0.33333333333333331</v>
      </c>
      <c r="C529" s="8">
        <v>0.35416666666666669</v>
      </c>
      <c r="D529" s="8">
        <v>0</v>
      </c>
      <c r="E529">
        <v>0.5</v>
      </c>
      <c r="F529">
        <v>85</v>
      </c>
      <c r="G529" t="s">
        <v>866</v>
      </c>
      <c r="H529" s="8">
        <v>0.1680555555555556</v>
      </c>
      <c r="I529" s="8">
        <v>0.1763888888888889</v>
      </c>
      <c r="L529">
        <v>0.2</v>
      </c>
      <c r="M529">
        <v>0.2</v>
      </c>
      <c r="N529">
        <v>-0.3</v>
      </c>
      <c r="O529" t="s">
        <v>1660</v>
      </c>
      <c r="P529" t="s">
        <v>469</v>
      </c>
      <c r="Q529" t="s">
        <v>821</v>
      </c>
      <c r="R529">
        <v>0</v>
      </c>
      <c r="S529">
        <v>0</v>
      </c>
      <c r="T529">
        <v>45.223903999999997</v>
      </c>
      <c r="U529">
        <v>5.7949299999999999</v>
      </c>
      <c r="AD529" t="s">
        <v>2733</v>
      </c>
      <c r="AE529" t="s">
        <v>2737</v>
      </c>
    </row>
    <row r="530" spans="1:31" x14ac:dyDescent="0.3">
      <c r="A530" s="7">
        <v>46289</v>
      </c>
      <c r="B530" s="8">
        <v>0.44791666666666669</v>
      </c>
      <c r="C530" s="8">
        <v>0.4513888888888889</v>
      </c>
      <c r="D530" s="8">
        <v>0</v>
      </c>
      <c r="E530">
        <v>0.08</v>
      </c>
      <c r="F530">
        <v>103</v>
      </c>
      <c r="G530" t="s">
        <v>962</v>
      </c>
      <c r="H530" s="8">
        <v>0.44791666666666669</v>
      </c>
      <c r="I530" s="8">
        <v>0.4597222222222222</v>
      </c>
      <c r="L530">
        <v>0.28000000000000003</v>
      </c>
      <c r="M530">
        <v>0.28000000000000003</v>
      </c>
      <c r="N530">
        <v>0.2</v>
      </c>
      <c r="O530" t="s">
        <v>3304</v>
      </c>
      <c r="P530" t="s">
        <v>728</v>
      </c>
      <c r="Q530" t="s">
        <v>3305</v>
      </c>
      <c r="R530">
        <v>0</v>
      </c>
      <c r="S530">
        <v>0</v>
      </c>
      <c r="T530">
        <v>45.228516999999997</v>
      </c>
      <c r="U530">
        <v>5.6831250000000004</v>
      </c>
      <c r="AD530" t="s">
        <v>2733</v>
      </c>
      <c r="AE530" t="s">
        <v>2734</v>
      </c>
    </row>
    <row r="531" spans="1:31" x14ac:dyDescent="0.3">
      <c r="A531" s="7">
        <v>46289</v>
      </c>
      <c r="B531" s="8">
        <v>0.30208333333333331</v>
      </c>
      <c r="C531" s="8">
        <v>0.31597222222222221</v>
      </c>
      <c r="D531" s="8">
        <v>0</v>
      </c>
      <c r="E531">
        <v>0.33</v>
      </c>
      <c r="F531">
        <v>103</v>
      </c>
      <c r="G531" t="s">
        <v>962</v>
      </c>
      <c r="O531" t="s">
        <v>3727</v>
      </c>
      <c r="P531" t="s">
        <v>650</v>
      </c>
      <c r="Q531" t="s">
        <v>3728</v>
      </c>
      <c r="R531">
        <v>0</v>
      </c>
      <c r="S531">
        <v>0</v>
      </c>
      <c r="T531">
        <v>45.363982</v>
      </c>
      <c r="U531">
        <v>5.5928360000000001</v>
      </c>
      <c r="AD531" t="s">
        <v>2733</v>
      </c>
      <c r="AE531" t="s">
        <v>2734</v>
      </c>
    </row>
    <row r="532" spans="1:31" x14ac:dyDescent="0.3">
      <c r="A532" s="7">
        <v>46289</v>
      </c>
      <c r="B532" s="8">
        <v>0.33333333333333331</v>
      </c>
      <c r="C532" s="8">
        <v>0.375</v>
      </c>
      <c r="D532" s="8">
        <v>0</v>
      </c>
      <c r="E532">
        <v>1</v>
      </c>
      <c r="F532">
        <v>210</v>
      </c>
      <c r="G532" t="s">
        <v>905</v>
      </c>
      <c r="O532" t="s">
        <v>1907</v>
      </c>
      <c r="P532" t="s">
        <v>282</v>
      </c>
      <c r="Q532" t="s">
        <v>282</v>
      </c>
      <c r="R532">
        <v>0</v>
      </c>
      <c r="S532">
        <v>0</v>
      </c>
      <c r="T532">
        <v>45.189103000000003</v>
      </c>
      <c r="U532">
        <v>5.7301169999999999</v>
      </c>
      <c r="AD532" t="s">
        <v>2733</v>
      </c>
      <c r="AE532" t="s">
        <v>2781</v>
      </c>
    </row>
    <row r="533" spans="1:31" x14ac:dyDescent="0.3">
      <c r="A533" s="7">
        <v>46289</v>
      </c>
      <c r="B533" s="8">
        <v>0.44097222222222221</v>
      </c>
      <c r="C533" s="8">
        <v>0.4513888888888889</v>
      </c>
      <c r="D533" s="8">
        <v>0</v>
      </c>
      <c r="E533">
        <v>0.25</v>
      </c>
      <c r="F533">
        <v>23</v>
      </c>
      <c r="G533" t="s">
        <v>957</v>
      </c>
      <c r="O533" t="s">
        <v>1762</v>
      </c>
      <c r="P533" t="s">
        <v>169</v>
      </c>
      <c r="Q533" t="s">
        <v>3729</v>
      </c>
      <c r="R533">
        <v>0</v>
      </c>
      <c r="S533">
        <v>0</v>
      </c>
      <c r="T533">
        <v>45.198368000000002</v>
      </c>
      <c r="U533">
        <v>5.7362279999999997</v>
      </c>
      <c r="AD533" t="s">
        <v>2733</v>
      </c>
      <c r="AE533" t="s">
        <v>2737</v>
      </c>
    </row>
    <row r="534" spans="1:31" x14ac:dyDescent="0.3">
      <c r="A534" s="7">
        <v>46289</v>
      </c>
      <c r="B534" s="8">
        <v>0.2048611111111111</v>
      </c>
      <c r="C534" s="8">
        <v>0.21527777777777779</v>
      </c>
      <c r="D534" s="8">
        <v>0</v>
      </c>
      <c r="E534">
        <v>0.25</v>
      </c>
      <c r="F534">
        <v>22</v>
      </c>
      <c r="G534" t="s">
        <v>979</v>
      </c>
      <c r="H534" s="8">
        <v>0.50902777777777775</v>
      </c>
      <c r="I534" s="8">
        <v>0.5493055555555556</v>
      </c>
      <c r="L534">
        <v>0.97</v>
      </c>
      <c r="M534">
        <v>0.97</v>
      </c>
      <c r="N534">
        <v>0.72</v>
      </c>
      <c r="O534" t="s">
        <v>1786</v>
      </c>
      <c r="P534" t="s">
        <v>536</v>
      </c>
      <c r="Q534" t="s">
        <v>1788</v>
      </c>
      <c r="R534">
        <v>0</v>
      </c>
      <c r="S534">
        <v>0</v>
      </c>
      <c r="T534">
        <v>45.183112000000001</v>
      </c>
      <c r="U534">
        <v>5.7278739999999999</v>
      </c>
      <c r="AD534" t="s">
        <v>2733</v>
      </c>
      <c r="AE534" t="s">
        <v>2737</v>
      </c>
    </row>
    <row r="535" spans="1:31" x14ac:dyDescent="0.3">
      <c r="A535" s="7">
        <v>46289</v>
      </c>
      <c r="B535" s="8">
        <v>0.16666666666666671</v>
      </c>
      <c r="C535" s="8">
        <v>0.1736111111111111</v>
      </c>
      <c r="D535" s="8">
        <v>0</v>
      </c>
      <c r="E535">
        <v>0.17</v>
      </c>
      <c r="F535">
        <v>2211</v>
      </c>
      <c r="G535" t="s">
        <v>908</v>
      </c>
      <c r="Q535" t="s">
        <v>822</v>
      </c>
      <c r="R535">
        <v>0</v>
      </c>
      <c r="S535">
        <v>0</v>
      </c>
      <c r="T535">
        <v>45.202514999999998</v>
      </c>
      <c r="U535">
        <v>5.7046400000000004</v>
      </c>
    </row>
    <row r="536" spans="1:31" x14ac:dyDescent="0.3">
      <c r="A536" s="7">
        <v>46289</v>
      </c>
      <c r="B536" s="8">
        <v>0.38541666666666669</v>
      </c>
      <c r="C536" s="8">
        <v>0.43055555555555558</v>
      </c>
      <c r="D536" s="8">
        <v>0</v>
      </c>
      <c r="E536">
        <v>1.08</v>
      </c>
      <c r="F536">
        <v>65</v>
      </c>
      <c r="G536" t="s">
        <v>870</v>
      </c>
      <c r="H536" s="8">
        <v>0.42916666666666659</v>
      </c>
      <c r="I536" s="8">
        <v>0.4465277777777778</v>
      </c>
      <c r="L536">
        <v>0.42</v>
      </c>
      <c r="M536">
        <v>0.42</v>
      </c>
      <c r="N536">
        <v>-0.67</v>
      </c>
      <c r="O536" t="s">
        <v>1598</v>
      </c>
      <c r="P536" t="s">
        <v>165</v>
      </c>
      <c r="Q536" t="s">
        <v>3730</v>
      </c>
      <c r="R536">
        <v>0</v>
      </c>
      <c r="S536">
        <v>0</v>
      </c>
      <c r="T536">
        <v>45.192888000000004</v>
      </c>
      <c r="U536">
        <v>5.7291280000000002</v>
      </c>
      <c r="AD536" t="s">
        <v>2733</v>
      </c>
      <c r="AE536" t="s">
        <v>2737</v>
      </c>
    </row>
    <row r="537" spans="1:31" x14ac:dyDescent="0.3">
      <c r="A537" s="7">
        <v>46289</v>
      </c>
      <c r="B537" s="8">
        <v>0.16666666666666671</v>
      </c>
      <c r="C537" s="8">
        <v>0.18055555555555561</v>
      </c>
      <c r="D537" s="8">
        <v>0</v>
      </c>
      <c r="E537">
        <v>0.33</v>
      </c>
      <c r="F537">
        <v>91</v>
      </c>
      <c r="G537" t="s">
        <v>971</v>
      </c>
      <c r="H537" s="8">
        <v>0.49027777777777781</v>
      </c>
      <c r="I537" s="8">
        <v>0.49027777777777781</v>
      </c>
      <c r="O537" t="s">
        <v>3318</v>
      </c>
      <c r="P537" t="s">
        <v>445</v>
      </c>
      <c r="Q537" t="s">
        <v>3319</v>
      </c>
      <c r="R537">
        <v>0</v>
      </c>
      <c r="S537">
        <v>0</v>
      </c>
      <c r="T537">
        <v>45.181372000000003</v>
      </c>
      <c r="U537">
        <v>5.7330990000000002</v>
      </c>
      <c r="AD537" t="s">
        <v>2733</v>
      </c>
      <c r="AE537" t="s">
        <v>2734</v>
      </c>
    </row>
    <row r="538" spans="1:31" x14ac:dyDescent="0.3">
      <c r="A538" s="7">
        <v>46289</v>
      </c>
      <c r="B538" s="8">
        <v>0.16666666666666671</v>
      </c>
      <c r="C538" s="8">
        <v>0.18055555555555561</v>
      </c>
      <c r="D538" s="8">
        <v>0</v>
      </c>
      <c r="E538">
        <v>0.33</v>
      </c>
      <c r="F538">
        <v>12</v>
      </c>
      <c r="G538" t="s">
        <v>952</v>
      </c>
      <c r="O538" t="s">
        <v>3320</v>
      </c>
      <c r="P538" t="s">
        <v>306</v>
      </c>
      <c r="Q538" t="s">
        <v>3321</v>
      </c>
      <c r="R538">
        <v>0</v>
      </c>
      <c r="S538">
        <v>0</v>
      </c>
      <c r="T538">
        <v>45.193513000000003</v>
      </c>
      <c r="U538">
        <v>5.729501</v>
      </c>
      <c r="AD538" t="s">
        <v>2733</v>
      </c>
      <c r="AE538" t="s">
        <v>2734</v>
      </c>
    </row>
    <row r="539" spans="1:31" x14ac:dyDescent="0.3">
      <c r="A539" s="7">
        <v>46289</v>
      </c>
      <c r="B539" s="8">
        <v>0.29166666666666669</v>
      </c>
      <c r="C539" s="8">
        <v>0.2986111111111111</v>
      </c>
      <c r="D539" s="8">
        <v>0</v>
      </c>
      <c r="E539">
        <v>0.17</v>
      </c>
      <c r="F539">
        <v>43</v>
      </c>
      <c r="G539" t="s">
        <v>849</v>
      </c>
      <c r="O539" t="s">
        <v>854</v>
      </c>
      <c r="P539" t="s">
        <v>669</v>
      </c>
      <c r="Q539" t="s">
        <v>3306</v>
      </c>
      <c r="R539">
        <v>0</v>
      </c>
      <c r="S539">
        <v>0</v>
      </c>
      <c r="T539">
        <v>45.229419</v>
      </c>
      <c r="U539">
        <v>5.6816570000000004</v>
      </c>
      <c r="AD539" t="s">
        <v>2733</v>
      </c>
      <c r="AE539" t="s">
        <v>2734</v>
      </c>
    </row>
    <row r="540" spans="1:31" x14ac:dyDescent="0.3">
      <c r="A540" s="7">
        <v>46289</v>
      </c>
      <c r="B540" s="8">
        <v>0.33333333333333331</v>
      </c>
      <c r="C540" s="8">
        <v>0.41666666666666669</v>
      </c>
      <c r="D540" s="8">
        <v>0</v>
      </c>
      <c r="E540">
        <v>2</v>
      </c>
      <c r="F540">
        <v>49</v>
      </c>
      <c r="G540" t="s">
        <v>944</v>
      </c>
      <c r="O540" t="s">
        <v>1673</v>
      </c>
      <c r="P540" t="s">
        <v>518</v>
      </c>
      <c r="Q540" t="s">
        <v>518</v>
      </c>
      <c r="R540">
        <v>0</v>
      </c>
      <c r="S540">
        <v>0</v>
      </c>
      <c r="T540">
        <v>45.168743999999997</v>
      </c>
      <c r="U540">
        <v>5.7258769999999997</v>
      </c>
      <c r="AD540" t="s">
        <v>2733</v>
      </c>
      <c r="AE540" t="s">
        <v>2737</v>
      </c>
    </row>
    <row r="541" spans="1:31" x14ac:dyDescent="0.3">
      <c r="A541" s="7">
        <v>46289</v>
      </c>
      <c r="B541" s="8">
        <v>0.33333333333333331</v>
      </c>
      <c r="C541" s="8">
        <v>0.35416666666666669</v>
      </c>
      <c r="D541" s="8">
        <v>0</v>
      </c>
      <c r="E541">
        <v>0.5</v>
      </c>
      <c r="F541">
        <v>29</v>
      </c>
      <c r="G541" t="s">
        <v>859</v>
      </c>
      <c r="O541" t="s">
        <v>858</v>
      </c>
      <c r="P541" t="s">
        <v>817</v>
      </c>
      <c r="Q541" t="s">
        <v>817</v>
      </c>
      <c r="R541">
        <v>0</v>
      </c>
      <c r="S541">
        <v>0</v>
      </c>
      <c r="T541">
        <v>45.189878</v>
      </c>
      <c r="U541">
        <v>5.7218559999999998</v>
      </c>
      <c r="AD541" t="s">
        <v>2733</v>
      </c>
      <c r="AE541" t="s">
        <v>2737</v>
      </c>
    </row>
    <row r="542" spans="1:31" x14ac:dyDescent="0.3">
      <c r="A542" s="7">
        <v>46289</v>
      </c>
      <c r="B542" s="8">
        <v>0.33333333333333331</v>
      </c>
      <c r="C542" s="8">
        <v>0.375</v>
      </c>
      <c r="D542" s="8">
        <v>0</v>
      </c>
      <c r="E542">
        <v>1</v>
      </c>
      <c r="F542">
        <v>100</v>
      </c>
      <c r="G542" t="s">
        <v>967</v>
      </c>
      <c r="H542" s="8">
        <v>0.34722222222222221</v>
      </c>
      <c r="I542" s="8">
        <v>0.41111111111111109</v>
      </c>
      <c r="L542">
        <v>1.53</v>
      </c>
      <c r="M542">
        <v>1.53</v>
      </c>
      <c r="N542">
        <v>0.53</v>
      </c>
      <c r="O542" t="s">
        <v>2712</v>
      </c>
      <c r="P542" t="s">
        <v>582</v>
      </c>
      <c r="Q542" t="s">
        <v>582</v>
      </c>
      <c r="R542">
        <v>0</v>
      </c>
      <c r="S542">
        <v>0</v>
      </c>
      <c r="T542">
        <v>45.177649000000002</v>
      </c>
      <c r="U542">
        <v>5.731471</v>
      </c>
      <c r="AD542" t="s">
        <v>2733</v>
      </c>
      <c r="AE542" t="s">
        <v>2737</v>
      </c>
    </row>
    <row r="543" spans="1:31" x14ac:dyDescent="0.3">
      <c r="A543" s="7">
        <v>46289</v>
      </c>
      <c r="B543" s="8">
        <v>0.33333333333333331</v>
      </c>
      <c r="C543" s="8">
        <v>0.3611111111111111</v>
      </c>
      <c r="D543" s="8">
        <v>0</v>
      </c>
      <c r="E543">
        <v>0.67</v>
      </c>
      <c r="F543">
        <v>82</v>
      </c>
      <c r="G543" t="s">
        <v>954</v>
      </c>
      <c r="O543" t="s">
        <v>1914</v>
      </c>
      <c r="P543" t="s">
        <v>419</v>
      </c>
      <c r="Q543" t="s">
        <v>419</v>
      </c>
      <c r="R543">
        <v>0</v>
      </c>
      <c r="S543">
        <v>0</v>
      </c>
      <c r="T543">
        <v>45.189998000000003</v>
      </c>
      <c r="U543">
        <v>5.7086240000000004</v>
      </c>
      <c r="AD543" t="s">
        <v>2733</v>
      </c>
      <c r="AE543" t="s">
        <v>2737</v>
      </c>
    </row>
    <row r="544" spans="1:31" x14ac:dyDescent="0.3">
      <c r="A544" s="7">
        <v>46289</v>
      </c>
      <c r="B544" s="8">
        <v>0.27777777777777779</v>
      </c>
      <c r="C544" s="8">
        <v>0.29166666666666669</v>
      </c>
      <c r="D544" s="8">
        <v>0</v>
      </c>
      <c r="E544">
        <v>0.33</v>
      </c>
      <c r="F544">
        <v>83</v>
      </c>
      <c r="G544" t="s">
        <v>975</v>
      </c>
      <c r="H544" s="8">
        <v>0.27986111111111112</v>
      </c>
      <c r="I544" s="8">
        <v>0.28749999999999998</v>
      </c>
      <c r="L544">
        <v>0.18</v>
      </c>
      <c r="M544">
        <v>0.18</v>
      </c>
      <c r="N544">
        <v>-0.15</v>
      </c>
      <c r="O544" t="s">
        <v>3662</v>
      </c>
      <c r="P544" t="s">
        <v>567</v>
      </c>
      <c r="Q544" t="s">
        <v>3663</v>
      </c>
      <c r="R544">
        <v>0</v>
      </c>
      <c r="S544">
        <v>0</v>
      </c>
      <c r="T544">
        <v>45.367097000000001</v>
      </c>
      <c r="U544">
        <v>5.5888359999999997</v>
      </c>
      <c r="AD544" t="s">
        <v>2733</v>
      </c>
      <c r="AE544" t="s">
        <v>2734</v>
      </c>
    </row>
    <row r="545" spans="1:31" x14ac:dyDescent="0.3">
      <c r="A545" s="7">
        <v>46289</v>
      </c>
      <c r="B545" s="8">
        <v>0.29166666666666669</v>
      </c>
      <c r="C545" s="8">
        <v>0.2986111111111111</v>
      </c>
      <c r="D545" s="8">
        <v>0</v>
      </c>
      <c r="E545">
        <v>0.17</v>
      </c>
      <c r="F545">
        <v>230</v>
      </c>
      <c r="G545" t="s">
        <v>974</v>
      </c>
      <c r="O545" t="s">
        <v>3307</v>
      </c>
      <c r="P545" t="s">
        <v>2453</v>
      </c>
      <c r="Q545" t="s">
        <v>3308</v>
      </c>
      <c r="R545">
        <v>0</v>
      </c>
      <c r="S545">
        <v>0</v>
      </c>
      <c r="T545">
        <v>45.170372</v>
      </c>
      <c r="U545">
        <v>5.7396019999999996</v>
      </c>
      <c r="AD545" t="s">
        <v>2733</v>
      </c>
      <c r="AE545" t="s">
        <v>2734</v>
      </c>
    </row>
    <row r="546" spans="1:31" x14ac:dyDescent="0.3">
      <c r="A546" s="7">
        <v>46289</v>
      </c>
      <c r="B546" s="8">
        <v>0.25</v>
      </c>
      <c r="C546" s="8">
        <v>0.26041666666666669</v>
      </c>
      <c r="D546" s="8">
        <v>0</v>
      </c>
      <c r="E546">
        <v>0.25</v>
      </c>
      <c r="F546">
        <v>210</v>
      </c>
      <c r="G546" t="s">
        <v>905</v>
      </c>
      <c r="O546" t="s">
        <v>3309</v>
      </c>
      <c r="P546" t="s">
        <v>95</v>
      </c>
      <c r="Q546" t="s">
        <v>3310</v>
      </c>
      <c r="R546">
        <v>0</v>
      </c>
      <c r="S546">
        <v>0</v>
      </c>
      <c r="T546">
        <v>45.188403000000001</v>
      </c>
      <c r="U546">
        <v>5.7183289999999998</v>
      </c>
      <c r="AD546" t="s">
        <v>2733</v>
      </c>
      <c r="AE546" t="s">
        <v>2734</v>
      </c>
    </row>
    <row r="547" spans="1:31" x14ac:dyDescent="0.3">
      <c r="A547" s="7">
        <v>46289</v>
      </c>
      <c r="B547" s="8">
        <v>0.25</v>
      </c>
      <c r="C547" s="8">
        <v>0.26041666666666669</v>
      </c>
      <c r="D547" s="8">
        <v>0</v>
      </c>
      <c r="E547">
        <v>0.25</v>
      </c>
      <c r="F547">
        <v>29</v>
      </c>
      <c r="G547" t="s">
        <v>859</v>
      </c>
      <c r="O547" t="s">
        <v>3311</v>
      </c>
      <c r="P547" t="s">
        <v>111</v>
      </c>
      <c r="Q547" t="s">
        <v>3312</v>
      </c>
      <c r="R547">
        <v>0</v>
      </c>
      <c r="S547">
        <v>0</v>
      </c>
      <c r="T547">
        <v>45.189194000000001</v>
      </c>
      <c r="U547">
        <v>5.7263739999999999</v>
      </c>
      <c r="AD547" t="s">
        <v>2733</v>
      </c>
      <c r="AE547" t="s">
        <v>2734</v>
      </c>
    </row>
    <row r="548" spans="1:31" x14ac:dyDescent="0.3">
      <c r="A548" s="7">
        <v>46289</v>
      </c>
      <c r="B548" s="8">
        <v>0.33333333333333331</v>
      </c>
      <c r="C548" s="8">
        <v>0.34722222222222221</v>
      </c>
      <c r="D548" s="8">
        <v>0</v>
      </c>
      <c r="E548">
        <v>0.33</v>
      </c>
      <c r="F548">
        <v>29</v>
      </c>
      <c r="G548" t="s">
        <v>859</v>
      </c>
      <c r="O548" t="s">
        <v>1397</v>
      </c>
      <c r="P548" t="s">
        <v>450</v>
      </c>
      <c r="Q548" t="s">
        <v>450</v>
      </c>
      <c r="R548">
        <v>0</v>
      </c>
      <c r="S548">
        <v>0</v>
      </c>
      <c r="T548">
        <v>45.187130000000003</v>
      </c>
      <c r="U548">
        <v>5.717994</v>
      </c>
      <c r="AD548" t="s">
        <v>2733</v>
      </c>
      <c r="AE548" t="s">
        <v>2737</v>
      </c>
    </row>
    <row r="549" spans="1:31" x14ac:dyDescent="0.3">
      <c r="A549" s="7">
        <v>46289</v>
      </c>
      <c r="B549" s="8">
        <v>0.18055555555555561</v>
      </c>
      <c r="C549" s="8">
        <v>0.19097222222222221</v>
      </c>
      <c r="D549" s="8">
        <v>0</v>
      </c>
      <c r="E549">
        <v>0.25</v>
      </c>
      <c r="F549">
        <v>22</v>
      </c>
      <c r="G549" t="s">
        <v>979</v>
      </c>
      <c r="H549" s="8">
        <v>0.31736111111111109</v>
      </c>
      <c r="I549" s="8">
        <v>0.33819444444444452</v>
      </c>
      <c r="L549">
        <v>0.5</v>
      </c>
      <c r="M549">
        <v>0.5</v>
      </c>
      <c r="N549">
        <v>0.25</v>
      </c>
      <c r="O549" t="s">
        <v>1781</v>
      </c>
      <c r="P549" t="s">
        <v>309</v>
      </c>
      <c r="Q549" t="s">
        <v>309</v>
      </c>
      <c r="R549">
        <v>0</v>
      </c>
      <c r="S549">
        <v>0</v>
      </c>
      <c r="T549">
        <v>45.199238000000001</v>
      </c>
      <c r="U549">
        <v>5.7115140000000002</v>
      </c>
      <c r="AD549" t="s">
        <v>2733</v>
      </c>
      <c r="AE549" t="s">
        <v>2737</v>
      </c>
    </row>
    <row r="550" spans="1:31" x14ac:dyDescent="0.3">
      <c r="A550" s="7">
        <v>46289</v>
      </c>
      <c r="B550" s="8">
        <v>0.29166666666666669</v>
      </c>
      <c r="C550" s="8">
        <v>0.2986111111111111</v>
      </c>
      <c r="D550" s="8">
        <v>0</v>
      </c>
      <c r="E550">
        <v>0.17</v>
      </c>
      <c r="F550">
        <v>74</v>
      </c>
      <c r="G550" t="s">
        <v>892</v>
      </c>
      <c r="O550" t="s">
        <v>3313</v>
      </c>
      <c r="P550" t="s">
        <v>332</v>
      </c>
      <c r="Q550" t="s">
        <v>3314</v>
      </c>
      <c r="R550">
        <v>0</v>
      </c>
      <c r="S550">
        <v>0</v>
      </c>
      <c r="T550">
        <v>45.182187999999996</v>
      </c>
      <c r="U550">
        <v>5.7211590000000001</v>
      </c>
      <c r="AD550" t="s">
        <v>2733</v>
      </c>
      <c r="AE550" t="s">
        <v>2734</v>
      </c>
    </row>
    <row r="551" spans="1:31" x14ac:dyDescent="0.3">
      <c r="A551" s="7">
        <v>46289</v>
      </c>
      <c r="B551" s="8">
        <v>0.29166666666666669</v>
      </c>
      <c r="C551" s="8">
        <v>0.2986111111111111</v>
      </c>
      <c r="D551" s="8">
        <v>0</v>
      </c>
      <c r="E551">
        <v>0.17</v>
      </c>
      <c r="F551">
        <v>46</v>
      </c>
      <c r="G551" t="s">
        <v>963</v>
      </c>
      <c r="O551" t="s">
        <v>3315</v>
      </c>
      <c r="P551" t="s">
        <v>560</v>
      </c>
      <c r="Q551" t="s">
        <v>3316</v>
      </c>
      <c r="R551">
        <v>0</v>
      </c>
      <c r="S551">
        <v>0</v>
      </c>
      <c r="T551">
        <v>45.146349000000001</v>
      </c>
      <c r="U551">
        <v>5.7163180000000002</v>
      </c>
      <c r="AD551" t="s">
        <v>2733</v>
      </c>
      <c r="AE551" t="s">
        <v>2734</v>
      </c>
    </row>
    <row r="552" spans="1:31" x14ac:dyDescent="0.3">
      <c r="A552" s="7">
        <v>46289</v>
      </c>
      <c r="B552" s="8">
        <v>0.29166666666666669</v>
      </c>
      <c r="C552" s="8">
        <v>0.2986111111111111</v>
      </c>
      <c r="D552" s="8">
        <v>0</v>
      </c>
      <c r="E552">
        <v>0.17</v>
      </c>
      <c r="F552">
        <v>123154</v>
      </c>
      <c r="G552" t="s">
        <v>856</v>
      </c>
      <c r="O552" t="s">
        <v>855</v>
      </c>
      <c r="P552" t="s">
        <v>825</v>
      </c>
      <c r="Q552" t="s">
        <v>3317</v>
      </c>
      <c r="R552">
        <v>0</v>
      </c>
      <c r="S552">
        <v>0</v>
      </c>
      <c r="T552">
        <v>45.181339000000001</v>
      </c>
      <c r="U552">
        <v>5.7134910000000003</v>
      </c>
      <c r="AD552" t="s">
        <v>2733</v>
      </c>
      <c r="AE552" t="s">
        <v>2734</v>
      </c>
    </row>
    <row r="553" spans="1:31" x14ac:dyDescent="0.3">
      <c r="A553" s="7">
        <v>46289</v>
      </c>
      <c r="B553" s="8">
        <v>0.29166666666666669</v>
      </c>
      <c r="C553" s="8">
        <v>0.2986111111111111</v>
      </c>
      <c r="D553" s="8">
        <v>0</v>
      </c>
      <c r="E553">
        <v>0.17</v>
      </c>
      <c r="F553">
        <v>76</v>
      </c>
      <c r="G553" t="s">
        <v>863</v>
      </c>
      <c r="O553" t="s">
        <v>3322</v>
      </c>
      <c r="P553" t="s">
        <v>136</v>
      </c>
      <c r="Q553" t="s">
        <v>3323</v>
      </c>
      <c r="R553">
        <v>0</v>
      </c>
      <c r="S553">
        <v>0</v>
      </c>
      <c r="T553">
        <v>45.192925000000002</v>
      </c>
      <c r="U553">
        <v>5.7149380000000001</v>
      </c>
      <c r="AD553" t="s">
        <v>2733</v>
      </c>
      <c r="AE553" t="s">
        <v>2734</v>
      </c>
    </row>
    <row r="554" spans="1:31" x14ac:dyDescent="0.3">
      <c r="A554" s="7">
        <v>46289</v>
      </c>
      <c r="B554" s="8">
        <v>0.29166666666666669</v>
      </c>
      <c r="C554" s="8">
        <v>0.30208333333333331</v>
      </c>
      <c r="D554" s="8">
        <v>0</v>
      </c>
      <c r="E554">
        <v>0.25</v>
      </c>
      <c r="F554">
        <v>16</v>
      </c>
      <c r="G554" t="s">
        <v>853</v>
      </c>
      <c r="O554" t="s">
        <v>3324</v>
      </c>
      <c r="P554" t="s">
        <v>578</v>
      </c>
      <c r="Q554" t="s">
        <v>3325</v>
      </c>
      <c r="R554">
        <v>0</v>
      </c>
      <c r="S554">
        <v>0</v>
      </c>
      <c r="T554">
        <v>45.183777999999997</v>
      </c>
      <c r="U554">
        <v>5.7115169999999997</v>
      </c>
      <c r="AD554" t="s">
        <v>2733</v>
      </c>
      <c r="AE554" t="s">
        <v>2734</v>
      </c>
    </row>
    <row r="555" spans="1:31" x14ac:dyDescent="0.3">
      <c r="A555" s="7">
        <v>46289</v>
      </c>
      <c r="B555" s="8">
        <v>0.29166666666666669</v>
      </c>
      <c r="C555" s="8">
        <v>0.2986111111111111</v>
      </c>
      <c r="D555" s="8">
        <v>0</v>
      </c>
      <c r="E555">
        <v>0.17</v>
      </c>
      <c r="F555">
        <v>29</v>
      </c>
      <c r="G555" t="s">
        <v>859</v>
      </c>
      <c r="O555" t="s">
        <v>3326</v>
      </c>
      <c r="P555" t="s">
        <v>61</v>
      </c>
      <c r="Q555" t="s">
        <v>3327</v>
      </c>
      <c r="R555">
        <v>0</v>
      </c>
      <c r="S555">
        <v>0</v>
      </c>
      <c r="T555">
        <v>45.189878</v>
      </c>
      <c r="U555">
        <v>5.7218559999999998</v>
      </c>
      <c r="AD555" t="s">
        <v>2733</v>
      </c>
      <c r="AE555" t="s">
        <v>2734</v>
      </c>
    </row>
    <row r="556" spans="1:31" x14ac:dyDescent="0.3">
      <c r="A556" s="7">
        <v>46289</v>
      </c>
      <c r="B556" s="8">
        <v>0.25</v>
      </c>
      <c r="C556" s="8">
        <v>0.26041666666666669</v>
      </c>
      <c r="D556" s="8">
        <v>0</v>
      </c>
      <c r="E556">
        <v>0.25</v>
      </c>
      <c r="F556">
        <v>76</v>
      </c>
      <c r="G556" t="s">
        <v>863</v>
      </c>
      <c r="H556" s="8">
        <v>0.76041666666666663</v>
      </c>
      <c r="I556" s="8">
        <v>0.76041666666666663</v>
      </c>
      <c r="O556" t="s">
        <v>3328</v>
      </c>
      <c r="P556" t="s">
        <v>139</v>
      </c>
      <c r="Q556" t="s">
        <v>3329</v>
      </c>
      <c r="R556">
        <v>0</v>
      </c>
      <c r="S556">
        <v>0</v>
      </c>
      <c r="T556">
        <v>45.193545999999998</v>
      </c>
      <c r="U556">
        <v>5.7151550000000002</v>
      </c>
      <c r="AD556" t="s">
        <v>2733</v>
      </c>
      <c r="AE556" t="s">
        <v>2734</v>
      </c>
    </row>
    <row r="557" spans="1:31" x14ac:dyDescent="0.3">
      <c r="A557" s="7">
        <v>46289</v>
      </c>
      <c r="B557" s="8">
        <v>0.33333333333333331</v>
      </c>
      <c r="C557" s="8">
        <v>0.34722222222222221</v>
      </c>
      <c r="D557" s="8">
        <v>0</v>
      </c>
      <c r="E557">
        <v>0.33</v>
      </c>
      <c r="F557">
        <v>74</v>
      </c>
      <c r="G557" t="s">
        <v>892</v>
      </c>
      <c r="O557" t="s">
        <v>2014</v>
      </c>
      <c r="P557" t="s">
        <v>498</v>
      </c>
      <c r="Q557" t="s">
        <v>2016</v>
      </c>
      <c r="R557">
        <v>0</v>
      </c>
      <c r="S557">
        <v>0</v>
      </c>
      <c r="T557">
        <v>45.188510000000001</v>
      </c>
      <c r="U557">
        <v>5.6897789999999997</v>
      </c>
      <c r="AD557" t="s">
        <v>2733</v>
      </c>
      <c r="AE557" t="s">
        <v>2737</v>
      </c>
    </row>
    <row r="558" spans="1:31" x14ac:dyDescent="0.3">
      <c r="A558" s="7">
        <v>46289</v>
      </c>
      <c r="B558" s="8">
        <v>0.16666666666666671</v>
      </c>
      <c r="C558" s="8">
        <v>0.18055555555555561</v>
      </c>
      <c r="D558" s="8">
        <v>0</v>
      </c>
      <c r="E558">
        <v>0.33</v>
      </c>
      <c r="F558">
        <v>302</v>
      </c>
      <c r="G558" t="s">
        <v>947</v>
      </c>
      <c r="O558" t="s">
        <v>3731</v>
      </c>
      <c r="P558" t="s">
        <v>579</v>
      </c>
      <c r="Q558" t="s">
        <v>3732</v>
      </c>
      <c r="R558">
        <v>0</v>
      </c>
      <c r="S558">
        <v>0</v>
      </c>
      <c r="T558">
        <v>45.367021000000001</v>
      </c>
      <c r="U558">
        <v>5.5852589999999998</v>
      </c>
      <c r="AD558" t="s">
        <v>2733</v>
      </c>
      <c r="AE558" t="s">
        <v>2734</v>
      </c>
    </row>
    <row r="559" spans="1:31" x14ac:dyDescent="0.3">
      <c r="A559" s="7">
        <v>46289</v>
      </c>
      <c r="B559" s="8">
        <v>0.33333333333333331</v>
      </c>
      <c r="C559" s="8">
        <v>0.35416666666666669</v>
      </c>
      <c r="D559" s="8">
        <v>0</v>
      </c>
      <c r="E559">
        <v>0.5</v>
      </c>
      <c r="F559">
        <v>210</v>
      </c>
      <c r="G559" t="s">
        <v>905</v>
      </c>
      <c r="O559" t="s">
        <v>1675</v>
      </c>
      <c r="P559" t="s">
        <v>89</v>
      </c>
      <c r="Q559" t="s">
        <v>89</v>
      </c>
      <c r="R559">
        <v>0</v>
      </c>
      <c r="S559">
        <v>0</v>
      </c>
      <c r="T559">
        <v>45.189582999999999</v>
      </c>
      <c r="U559">
        <v>5.7229080000000003</v>
      </c>
      <c r="AD559" t="s">
        <v>2733</v>
      </c>
      <c r="AE559" t="s">
        <v>2737</v>
      </c>
    </row>
    <row r="560" spans="1:31" x14ac:dyDescent="0.3">
      <c r="A560" s="7">
        <v>46289</v>
      </c>
      <c r="B560" s="8">
        <v>0.2986111111111111</v>
      </c>
      <c r="C560" s="8">
        <v>0.34027777777777779</v>
      </c>
      <c r="D560" s="8">
        <v>0</v>
      </c>
      <c r="E560">
        <v>1</v>
      </c>
      <c r="F560">
        <v>13</v>
      </c>
      <c r="G560" t="s">
        <v>2730</v>
      </c>
      <c r="O560" t="s">
        <v>1740</v>
      </c>
      <c r="P560" t="s">
        <v>529</v>
      </c>
      <c r="Q560" t="s">
        <v>529</v>
      </c>
      <c r="R560">
        <v>0</v>
      </c>
      <c r="S560">
        <v>0</v>
      </c>
      <c r="T560">
        <v>45.177917000000001</v>
      </c>
      <c r="U560">
        <v>5.7286510000000002</v>
      </c>
      <c r="AD560" t="s">
        <v>2733</v>
      </c>
      <c r="AE560" t="s">
        <v>2737</v>
      </c>
    </row>
    <row r="561" spans="1:31" x14ac:dyDescent="0.3">
      <c r="A561" s="7">
        <v>46289</v>
      </c>
      <c r="B561" s="8">
        <v>0.25</v>
      </c>
      <c r="C561" s="8">
        <v>0.26041666666666669</v>
      </c>
      <c r="D561" s="8">
        <v>0</v>
      </c>
      <c r="E561">
        <v>0.25</v>
      </c>
      <c r="F561">
        <v>201</v>
      </c>
      <c r="G561" t="s">
        <v>946</v>
      </c>
      <c r="O561" t="s">
        <v>3336</v>
      </c>
      <c r="P561" t="s">
        <v>124</v>
      </c>
      <c r="Q561" t="s">
        <v>124</v>
      </c>
      <c r="R561">
        <v>0</v>
      </c>
      <c r="S561">
        <v>0</v>
      </c>
      <c r="T561">
        <v>45.187106999999997</v>
      </c>
      <c r="U561">
        <v>5.7297390000000004</v>
      </c>
      <c r="AD561" t="s">
        <v>2733</v>
      </c>
      <c r="AE561" t="s">
        <v>2734</v>
      </c>
    </row>
    <row r="562" spans="1:31" x14ac:dyDescent="0.3">
      <c r="A562" s="7">
        <v>46289</v>
      </c>
      <c r="B562" s="8">
        <v>0.18055555555555561</v>
      </c>
      <c r="C562" s="8">
        <v>0.31944444444444442</v>
      </c>
      <c r="E562">
        <v>3.33</v>
      </c>
      <c r="F562">
        <v>81</v>
      </c>
      <c r="G562" t="s">
        <v>972</v>
      </c>
      <c r="O562" t="s">
        <v>2402</v>
      </c>
      <c r="P562" t="s">
        <v>741</v>
      </c>
      <c r="Q562" t="s">
        <v>741</v>
      </c>
      <c r="R562">
        <v>0</v>
      </c>
      <c r="S562">
        <v>0</v>
      </c>
      <c r="T562">
        <v>45.157052</v>
      </c>
      <c r="U562">
        <v>5.7211379999999998</v>
      </c>
      <c r="AD562" t="s">
        <v>2733</v>
      </c>
      <c r="AE562" t="s">
        <v>2737</v>
      </c>
    </row>
    <row r="563" spans="1:31" x14ac:dyDescent="0.3">
      <c r="A563" s="7">
        <v>46289</v>
      </c>
      <c r="B563" s="8">
        <v>0.25</v>
      </c>
      <c r="C563" s="8">
        <v>0.26041666666666669</v>
      </c>
      <c r="D563" s="8">
        <v>0</v>
      </c>
      <c r="E563">
        <v>0.25</v>
      </c>
      <c r="F563">
        <v>54</v>
      </c>
      <c r="G563" t="s">
        <v>973</v>
      </c>
      <c r="O563" t="s">
        <v>3733</v>
      </c>
      <c r="P563" t="s">
        <v>394</v>
      </c>
      <c r="Q563" t="s">
        <v>394</v>
      </c>
      <c r="R563">
        <v>0</v>
      </c>
      <c r="S563">
        <v>0</v>
      </c>
      <c r="T563">
        <v>45.365690000000001</v>
      </c>
      <c r="U563">
        <v>5.5858990000000004</v>
      </c>
      <c r="AD563" t="s">
        <v>2733</v>
      </c>
      <c r="AE563" t="s">
        <v>2734</v>
      </c>
    </row>
    <row r="564" spans="1:31" x14ac:dyDescent="0.3">
      <c r="A564" s="7">
        <v>46289</v>
      </c>
      <c r="B564" s="8">
        <v>0.27430555555555558</v>
      </c>
      <c r="C564" s="8">
        <v>0.28472222222222221</v>
      </c>
      <c r="D564" s="8">
        <v>0</v>
      </c>
      <c r="E564">
        <v>0.25</v>
      </c>
      <c r="F564">
        <v>13</v>
      </c>
      <c r="G564" t="s">
        <v>2730</v>
      </c>
      <c r="O564" t="s">
        <v>1905</v>
      </c>
      <c r="P564" t="s">
        <v>683</v>
      </c>
      <c r="Q564" t="s">
        <v>683</v>
      </c>
      <c r="R564">
        <v>0</v>
      </c>
      <c r="S564">
        <v>0</v>
      </c>
      <c r="T564">
        <v>45.196936999999998</v>
      </c>
      <c r="U564">
        <v>5.6979059999999997</v>
      </c>
      <c r="AD564" t="s">
        <v>2733</v>
      </c>
      <c r="AE564" t="s">
        <v>2737</v>
      </c>
    </row>
    <row r="565" spans="1:31" x14ac:dyDescent="0.3">
      <c r="A565" s="7">
        <v>46289</v>
      </c>
      <c r="B565" s="8">
        <v>0.33333333333333331</v>
      </c>
      <c r="C565" s="8">
        <v>0.34722222222222221</v>
      </c>
      <c r="D565" s="8">
        <v>0</v>
      </c>
      <c r="E565">
        <v>0.33</v>
      </c>
      <c r="F565">
        <v>12</v>
      </c>
      <c r="G565" t="s">
        <v>952</v>
      </c>
      <c r="O565" t="s">
        <v>2605</v>
      </c>
      <c r="P565" t="s">
        <v>259</v>
      </c>
      <c r="Q565" t="s">
        <v>3351</v>
      </c>
      <c r="R565">
        <v>0</v>
      </c>
      <c r="S565">
        <v>0</v>
      </c>
      <c r="T565">
        <v>45.190952000000003</v>
      </c>
      <c r="U565">
        <v>5.7165330000000001</v>
      </c>
      <c r="AD565" t="s">
        <v>2733</v>
      </c>
      <c r="AE565" t="s">
        <v>2737</v>
      </c>
    </row>
    <row r="566" spans="1:31" x14ac:dyDescent="0.3">
      <c r="A566" s="7">
        <v>46289</v>
      </c>
      <c r="B566" s="8">
        <v>0.16666666666666671</v>
      </c>
      <c r="C566" s="8">
        <v>0.18055555555555561</v>
      </c>
      <c r="D566" s="8">
        <v>0</v>
      </c>
      <c r="E566">
        <v>0.33</v>
      </c>
      <c r="F566">
        <v>201</v>
      </c>
      <c r="G566" t="s">
        <v>946</v>
      </c>
      <c r="O566" t="s">
        <v>3343</v>
      </c>
      <c r="P566" t="s">
        <v>312</v>
      </c>
      <c r="Q566" t="s">
        <v>3344</v>
      </c>
      <c r="R566">
        <v>0</v>
      </c>
      <c r="S566">
        <v>0</v>
      </c>
      <c r="T566">
        <v>45.199112</v>
      </c>
      <c r="U566">
        <v>5.7110370000000001</v>
      </c>
      <c r="AD566" t="s">
        <v>2733</v>
      </c>
      <c r="AE566" t="s">
        <v>2734</v>
      </c>
    </row>
    <row r="567" spans="1:31" x14ac:dyDescent="0.3">
      <c r="A567" s="7">
        <v>46289</v>
      </c>
      <c r="B567" s="8">
        <v>0.18055555555555561</v>
      </c>
      <c r="C567" s="8">
        <v>0.31944444444444442</v>
      </c>
      <c r="E567">
        <v>3.33</v>
      </c>
      <c r="F567">
        <v>17</v>
      </c>
      <c r="G567" t="s">
        <v>955</v>
      </c>
      <c r="O567" t="s">
        <v>2402</v>
      </c>
      <c r="P567" t="s">
        <v>741</v>
      </c>
      <c r="Q567" t="s">
        <v>741</v>
      </c>
      <c r="R567">
        <v>0</v>
      </c>
      <c r="S567">
        <v>0</v>
      </c>
      <c r="T567">
        <v>45.157052</v>
      </c>
      <c r="U567">
        <v>5.7211379999999998</v>
      </c>
      <c r="AD567" t="s">
        <v>2733</v>
      </c>
      <c r="AE567" t="s">
        <v>2737</v>
      </c>
    </row>
    <row r="568" spans="1:31" x14ac:dyDescent="0.3">
      <c r="A568" s="7">
        <v>46289</v>
      </c>
      <c r="B568" s="8">
        <v>0.25</v>
      </c>
      <c r="C568" s="8">
        <v>0.26041666666666669</v>
      </c>
      <c r="D568" s="8">
        <v>0</v>
      </c>
      <c r="E568">
        <v>0.25</v>
      </c>
      <c r="F568">
        <v>38</v>
      </c>
      <c r="G568" t="s">
        <v>2803</v>
      </c>
      <c r="O568" t="s">
        <v>893</v>
      </c>
      <c r="P568" t="s">
        <v>803</v>
      </c>
      <c r="Q568" t="s">
        <v>3339</v>
      </c>
      <c r="R568">
        <v>0</v>
      </c>
      <c r="S568">
        <v>0</v>
      </c>
      <c r="T568">
        <v>45.190593</v>
      </c>
      <c r="U568">
        <v>5.7219879999999996</v>
      </c>
      <c r="AD568" t="s">
        <v>2733</v>
      </c>
      <c r="AE568" t="s">
        <v>2734</v>
      </c>
    </row>
    <row r="569" spans="1:31" x14ac:dyDescent="0.3">
      <c r="A569" s="7">
        <v>46289</v>
      </c>
      <c r="B569" s="8">
        <v>0.33333333333333331</v>
      </c>
      <c r="C569" s="8">
        <v>0.37847222222222221</v>
      </c>
      <c r="D569" s="8">
        <v>0</v>
      </c>
      <c r="E569">
        <v>1.08</v>
      </c>
      <c r="F569">
        <v>76</v>
      </c>
      <c r="G569" t="s">
        <v>965</v>
      </c>
      <c r="H569" s="8">
        <v>0.27638888888888891</v>
      </c>
      <c r="I569" s="8">
        <v>0.28680555555555548</v>
      </c>
      <c r="L569">
        <v>0.25</v>
      </c>
      <c r="M569">
        <v>0.25</v>
      </c>
      <c r="N569">
        <v>-0.83</v>
      </c>
      <c r="O569" t="s">
        <v>2519</v>
      </c>
      <c r="P569" t="s">
        <v>702</v>
      </c>
      <c r="Q569" t="s">
        <v>702</v>
      </c>
      <c r="R569">
        <v>0</v>
      </c>
      <c r="S569">
        <v>0</v>
      </c>
      <c r="T569">
        <v>45.120533999999999</v>
      </c>
      <c r="U569">
        <v>5.6923830000000004</v>
      </c>
      <c r="AD569" t="s">
        <v>2733</v>
      </c>
      <c r="AE569" t="s">
        <v>2737</v>
      </c>
    </row>
    <row r="570" spans="1:31" x14ac:dyDescent="0.3">
      <c r="A570" s="7">
        <v>46289</v>
      </c>
      <c r="B570" s="8">
        <v>0.33680555555555558</v>
      </c>
      <c r="C570" s="8">
        <v>0.38541666666666669</v>
      </c>
      <c r="D570" s="8">
        <v>0</v>
      </c>
      <c r="E570">
        <v>1.17</v>
      </c>
      <c r="F570">
        <v>65</v>
      </c>
      <c r="G570" t="s">
        <v>870</v>
      </c>
      <c r="H570" s="8">
        <v>0.41666666666666669</v>
      </c>
      <c r="I570" s="8">
        <v>0.42916666666666659</v>
      </c>
      <c r="L570">
        <v>0.3</v>
      </c>
      <c r="M570">
        <v>0.3</v>
      </c>
      <c r="N570">
        <v>-0.87</v>
      </c>
      <c r="O570" t="s">
        <v>1497</v>
      </c>
      <c r="P570" t="s">
        <v>146</v>
      </c>
      <c r="Q570" t="s">
        <v>1499</v>
      </c>
      <c r="R570">
        <v>0</v>
      </c>
      <c r="S570">
        <v>0</v>
      </c>
      <c r="T570">
        <v>45.192891000000003</v>
      </c>
      <c r="U570">
        <v>5.7288750000000004</v>
      </c>
      <c r="AD570" t="s">
        <v>2733</v>
      </c>
      <c r="AE570" t="s">
        <v>2737</v>
      </c>
    </row>
    <row r="571" spans="1:31" x14ac:dyDescent="0.3">
      <c r="A571" s="7">
        <v>46289</v>
      </c>
      <c r="B571" s="8">
        <v>0.33333333333333331</v>
      </c>
      <c r="C571" s="8">
        <v>0.34722222222222221</v>
      </c>
      <c r="D571" s="8">
        <v>0</v>
      </c>
      <c r="E571">
        <v>0.33</v>
      </c>
      <c r="F571">
        <v>12</v>
      </c>
      <c r="G571" t="s">
        <v>952</v>
      </c>
      <c r="O571" t="s">
        <v>867</v>
      </c>
      <c r="P571" t="s">
        <v>807</v>
      </c>
      <c r="Q571" t="s">
        <v>3360</v>
      </c>
      <c r="R571">
        <v>0</v>
      </c>
      <c r="S571">
        <v>0</v>
      </c>
      <c r="T571">
        <v>45.185158000000001</v>
      </c>
      <c r="U571">
        <v>5.7167779999999997</v>
      </c>
      <c r="AD571" t="s">
        <v>2733</v>
      </c>
      <c r="AE571" t="s">
        <v>2737</v>
      </c>
    </row>
    <row r="572" spans="1:31" x14ac:dyDescent="0.3">
      <c r="A572" s="7">
        <v>46289</v>
      </c>
      <c r="B572" s="8">
        <v>0.29166666666666669</v>
      </c>
      <c r="C572" s="8">
        <v>0.2986111111111111</v>
      </c>
      <c r="D572" s="8">
        <v>0</v>
      </c>
      <c r="E572">
        <v>0.17</v>
      </c>
      <c r="F572">
        <v>16</v>
      </c>
      <c r="G572" t="s">
        <v>853</v>
      </c>
      <c r="O572" t="s">
        <v>3340</v>
      </c>
      <c r="P572" t="s">
        <v>253</v>
      </c>
      <c r="Q572" t="s">
        <v>3341</v>
      </c>
      <c r="R572">
        <v>0</v>
      </c>
      <c r="S572">
        <v>0</v>
      </c>
      <c r="T572">
        <v>45.144255000000001</v>
      </c>
      <c r="U572">
        <v>5.7129729999999999</v>
      </c>
      <c r="AD572" t="s">
        <v>2733</v>
      </c>
      <c r="AE572" t="s">
        <v>2734</v>
      </c>
    </row>
    <row r="573" spans="1:31" x14ac:dyDescent="0.3">
      <c r="A573" s="7">
        <v>46289</v>
      </c>
      <c r="B573" s="8">
        <v>0.16666666666666671</v>
      </c>
      <c r="C573" s="8">
        <v>0.18055555555555561</v>
      </c>
      <c r="D573" s="8">
        <v>0</v>
      </c>
      <c r="E573">
        <v>0.33</v>
      </c>
      <c r="F573">
        <v>76</v>
      </c>
      <c r="G573" t="s">
        <v>965</v>
      </c>
      <c r="H573" s="8">
        <v>0.21875</v>
      </c>
      <c r="I573" s="8">
        <v>0.21944444444444439</v>
      </c>
      <c r="L573">
        <v>0.02</v>
      </c>
      <c r="M573">
        <v>0.02</v>
      </c>
      <c r="N573">
        <v>-0.32</v>
      </c>
      <c r="O573" t="s">
        <v>3349</v>
      </c>
      <c r="P573" t="s">
        <v>673</v>
      </c>
      <c r="Q573" t="s">
        <v>3350</v>
      </c>
      <c r="R573">
        <v>0</v>
      </c>
      <c r="S573">
        <v>0</v>
      </c>
      <c r="T573">
        <v>45.056218999999999</v>
      </c>
      <c r="U573">
        <v>5.6753539999999996</v>
      </c>
      <c r="AD573" t="s">
        <v>2733</v>
      </c>
      <c r="AE573" t="s">
        <v>2734</v>
      </c>
    </row>
    <row r="574" spans="1:31" x14ac:dyDescent="0.3">
      <c r="A574" s="7">
        <v>46289</v>
      </c>
      <c r="B574" s="8">
        <v>0.29166666666666669</v>
      </c>
      <c r="C574" s="8">
        <v>0.2986111111111111</v>
      </c>
      <c r="D574" s="8">
        <v>0</v>
      </c>
      <c r="E574">
        <v>0.17</v>
      </c>
      <c r="F574">
        <v>78</v>
      </c>
      <c r="G574" t="s">
        <v>977</v>
      </c>
      <c r="O574" t="s">
        <v>3622</v>
      </c>
      <c r="P574" t="s">
        <v>750</v>
      </c>
      <c r="Q574" t="s">
        <v>3623</v>
      </c>
      <c r="R574">
        <v>0</v>
      </c>
      <c r="S574">
        <v>0</v>
      </c>
      <c r="T574">
        <v>45.367497999999998</v>
      </c>
      <c r="U574">
        <v>5.58521</v>
      </c>
      <c r="AD574" t="s">
        <v>2733</v>
      </c>
      <c r="AE574" t="s">
        <v>2734</v>
      </c>
    </row>
    <row r="575" spans="1:31" x14ac:dyDescent="0.3">
      <c r="A575" s="7">
        <v>46289</v>
      </c>
      <c r="B575" s="8">
        <v>0.33333333333333331</v>
      </c>
      <c r="C575" s="8">
        <v>0.37847222222222221</v>
      </c>
      <c r="D575" s="8">
        <v>0</v>
      </c>
      <c r="E575">
        <v>1.08</v>
      </c>
      <c r="F575">
        <v>86</v>
      </c>
      <c r="G575" t="s">
        <v>861</v>
      </c>
      <c r="H575" s="8">
        <v>0.42152777777777778</v>
      </c>
      <c r="I575" s="8">
        <v>0.44374999999999998</v>
      </c>
      <c r="L575">
        <v>0.53</v>
      </c>
      <c r="M575">
        <v>0.53</v>
      </c>
      <c r="N575">
        <v>-0.55000000000000004</v>
      </c>
      <c r="O575" t="s">
        <v>860</v>
      </c>
      <c r="P575" t="s">
        <v>811</v>
      </c>
      <c r="Q575" t="s">
        <v>811</v>
      </c>
      <c r="R575">
        <v>0</v>
      </c>
      <c r="S575">
        <v>0</v>
      </c>
      <c r="T575">
        <v>45.184420000000003</v>
      </c>
      <c r="U575">
        <v>5.7195400000000003</v>
      </c>
      <c r="AD575" t="s">
        <v>2733</v>
      </c>
      <c r="AE575" t="s">
        <v>2737</v>
      </c>
    </row>
    <row r="576" spans="1:31" x14ac:dyDescent="0.3">
      <c r="A576" s="7">
        <v>46289</v>
      </c>
      <c r="B576" s="8">
        <v>0.16666666666666671</v>
      </c>
      <c r="C576" s="8">
        <v>0.18055555555555561</v>
      </c>
      <c r="D576" s="8">
        <v>0</v>
      </c>
      <c r="E576">
        <v>0.33</v>
      </c>
      <c r="F576">
        <v>76</v>
      </c>
      <c r="G576" t="s">
        <v>965</v>
      </c>
      <c r="H576" s="8">
        <v>0.18055555555555561</v>
      </c>
      <c r="I576" s="8">
        <v>0.18194444444444441</v>
      </c>
      <c r="L576">
        <v>0.03</v>
      </c>
      <c r="M576">
        <v>0.03</v>
      </c>
      <c r="N576">
        <v>-0.3</v>
      </c>
      <c r="O576" t="s">
        <v>3356</v>
      </c>
      <c r="P576" t="s">
        <v>766</v>
      </c>
      <c r="Q576" t="s">
        <v>3357</v>
      </c>
      <c r="R576">
        <v>0</v>
      </c>
      <c r="S576">
        <v>0</v>
      </c>
      <c r="T576">
        <v>45.188211000000003</v>
      </c>
      <c r="U576">
        <v>5.721743</v>
      </c>
      <c r="AD576" t="s">
        <v>2733</v>
      </c>
      <c r="AE576" t="s">
        <v>2734</v>
      </c>
    </row>
    <row r="577" spans="1:31" x14ac:dyDescent="0.3">
      <c r="A577" s="7">
        <v>46289</v>
      </c>
      <c r="B577" s="8">
        <v>0.16666666666666671</v>
      </c>
      <c r="C577" s="8">
        <v>0.18055555555555561</v>
      </c>
      <c r="D577" s="8">
        <v>0</v>
      </c>
      <c r="E577">
        <v>0.33</v>
      </c>
      <c r="F577">
        <v>75</v>
      </c>
      <c r="G577" t="s">
        <v>970</v>
      </c>
      <c r="O577" t="s">
        <v>3358</v>
      </c>
      <c r="P577" t="s">
        <v>93</v>
      </c>
      <c r="Q577" t="s">
        <v>3359</v>
      </c>
      <c r="R577">
        <v>0</v>
      </c>
      <c r="S577">
        <v>0</v>
      </c>
      <c r="T577">
        <v>45.177773000000002</v>
      </c>
      <c r="U577">
        <v>5.7280009999999999</v>
      </c>
      <c r="AD577" t="s">
        <v>2733</v>
      </c>
      <c r="AE577" t="s">
        <v>2734</v>
      </c>
    </row>
    <row r="578" spans="1:31" x14ac:dyDescent="0.3">
      <c r="A578" s="7">
        <v>46289</v>
      </c>
      <c r="B578" s="8">
        <v>0.29166666666666669</v>
      </c>
      <c r="C578" s="8">
        <v>0.2986111111111111</v>
      </c>
      <c r="D578" s="8">
        <v>0</v>
      </c>
      <c r="E578">
        <v>0.17</v>
      </c>
      <c r="F578">
        <v>41</v>
      </c>
      <c r="G578" t="s">
        <v>907</v>
      </c>
      <c r="O578" t="s">
        <v>3626</v>
      </c>
      <c r="P578" t="s">
        <v>422</v>
      </c>
      <c r="Q578" t="s">
        <v>3627</v>
      </c>
      <c r="R578">
        <v>0</v>
      </c>
      <c r="S578">
        <v>0</v>
      </c>
      <c r="T578">
        <v>45.369473999999997</v>
      </c>
      <c r="U578">
        <v>5.5835160000000004</v>
      </c>
      <c r="AD578" t="s">
        <v>2733</v>
      </c>
      <c r="AE578" t="s">
        <v>2734</v>
      </c>
    </row>
    <row r="579" spans="1:31" x14ac:dyDescent="0.3">
      <c r="A579" s="7">
        <v>46289</v>
      </c>
      <c r="B579" s="8">
        <v>0.33333333333333331</v>
      </c>
      <c r="C579" s="8">
        <v>0.34722222222222221</v>
      </c>
      <c r="D579" s="8">
        <v>0</v>
      </c>
      <c r="E579">
        <v>0.33</v>
      </c>
      <c r="F579">
        <v>15</v>
      </c>
      <c r="G579" t="s">
        <v>956</v>
      </c>
      <c r="O579" t="s">
        <v>1764</v>
      </c>
      <c r="P579" t="s">
        <v>1765</v>
      </c>
      <c r="Q579" t="s">
        <v>3345</v>
      </c>
      <c r="R579">
        <v>0</v>
      </c>
      <c r="S579">
        <v>0</v>
      </c>
      <c r="T579">
        <v>45.183919000000003</v>
      </c>
      <c r="U579">
        <v>5.739331</v>
      </c>
      <c r="AD579" t="s">
        <v>2733</v>
      </c>
      <c r="AE579" t="s">
        <v>2737</v>
      </c>
    </row>
    <row r="580" spans="1:31" x14ac:dyDescent="0.3">
      <c r="A580" s="7">
        <v>46289</v>
      </c>
      <c r="B580" s="8">
        <v>0.33333333333333331</v>
      </c>
      <c r="C580" s="8">
        <v>0.34722222222222221</v>
      </c>
      <c r="D580" s="8">
        <v>0</v>
      </c>
      <c r="E580">
        <v>0.33</v>
      </c>
      <c r="F580">
        <v>16</v>
      </c>
      <c r="G580" t="s">
        <v>853</v>
      </c>
      <c r="O580" t="s">
        <v>2573</v>
      </c>
      <c r="P580" t="s">
        <v>575</v>
      </c>
      <c r="Q580" t="s">
        <v>3346</v>
      </c>
      <c r="R580">
        <v>0</v>
      </c>
      <c r="S580">
        <v>0</v>
      </c>
      <c r="T580">
        <v>45.146017000000001</v>
      </c>
      <c r="U580">
        <v>5.7155500000000004</v>
      </c>
      <c r="AD580" t="s">
        <v>2733</v>
      </c>
      <c r="AE580" t="s">
        <v>2737</v>
      </c>
    </row>
    <row r="581" spans="1:31" x14ac:dyDescent="0.3">
      <c r="A581" s="7">
        <v>46289</v>
      </c>
      <c r="B581" s="8">
        <v>0.34375</v>
      </c>
      <c r="C581" s="8">
        <v>0.3576388888888889</v>
      </c>
      <c r="D581" s="8">
        <v>0</v>
      </c>
      <c r="E581">
        <v>0.33</v>
      </c>
      <c r="F581">
        <v>23</v>
      </c>
      <c r="G581" t="s">
        <v>957</v>
      </c>
      <c r="O581" t="s">
        <v>3363</v>
      </c>
      <c r="P581" t="s">
        <v>292</v>
      </c>
      <c r="Q581" t="s">
        <v>3364</v>
      </c>
      <c r="R581">
        <v>0</v>
      </c>
      <c r="S581">
        <v>0</v>
      </c>
      <c r="T581">
        <v>45.189673999999997</v>
      </c>
      <c r="U581">
        <v>5.721368</v>
      </c>
      <c r="AD581" t="s">
        <v>2733</v>
      </c>
      <c r="AE581" t="s">
        <v>2734</v>
      </c>
    </row>
    <row r="582" spans="1:31" x14ac:dyDescent="0.3">
      <c r="A582" s="7">
        <v>46289</v>
      </c>
      <c r="B582" s="8">
        <v>0.16666666666666671</v>
      </c>
      <c r="C582" s="8">
        <v>0.18055555555555561</v>
      </c>
      <c r="D582" s="8">
        <v>0</v>
      </c>
      <c r="E582">
        <v>0.33</v>
      </c>
      <c r="F582">
        <v>68</v>
      </c>
      <c r="G582" t="s">
        <v>948</v>
      </c>
      <c r="O582" t="s">
        <v>3361</v>
      </c>
      <c r="P582" t="s">
        <v>188</v>
      </c>
      <c r="Q582" t="s">
        <v>3362</v>
      </c>
      <c r="R582">
        <v>0</v>
      </c>
      <c r="S582">
        <v>0</v>
      </c>
      <c r="T582">
        <v>45.189202999999999</v>
      </c>
      <c r="U582">
        <v>5.7345119999999996</v>
      </c>
      <c r="AD582" t="s">
        <v>2733</v>
      </c>
      <c r="AE582" t="s">
        <v>2734</v>
      </c>
    </row>
    <row r="583" spans="1:31" x14ac:dyDescent="0.3">
      <c r="A583" s="7">
        <v>46289</v>
      </c>
      <c r="B583" s="8">
        <v>0.16666666666666671</v>
      </c>
      <c r="C583" s="8">
        <v>0.1736111111111111</v>
      </c>
      <c r="D583" s="8">
        <v>0</v>
      </c>
      <c r="E583">
        <v>0.17</v>
      </c>
      <c r="F583">
        <v>62</v>
      </c>
      <c r="G583" t="s">
        <v>917</v>
      </c>
      <c r="O583" t="s">
        <v>3734</v>
      </c>
      <c r="P583" t="s">
        <v>478</v>
      </c>
      <c r="Q583" t="s">
        <v>3735</v>
      </c>
      <c r="R583">
        <v>0</v>
      </c>
      <c r="S583">
        <v>0</v>
      </c>
      <c r="T583">
        <v>45.349625000000003</v>
      </c>
      <c r="U583">
        <v>5.5005740000000003</v>
      </c>
      <c r="AD583" t="s">
        <v>2733</v>
      </c>
      <c r="AE583" t="s">
        <v>2734</v>
      </c>
    </row>
    <row r="584" spans="1:31" x14ac:dyDescent="0.3">
      <c r="A584" s="7">
        <v>46289</v>
      </c>
      <c r="B584" s="8">
        <v>0.16666666666666671</v>
      </c>
      <c r="C584" s="8">
        <v>0.18055555555555561</v>
      </c>
      <c r="D584" s="8">
        <v>0</v>
      </c>
      <c r="E584">
        <v>0.33</v>
      </c>
      <c r="F584">
        <v>20</v>
      </c>
      <c r="G584" t="s">
        <v>950</v>
      </c>
      <c r="H584" s="8">
        <v>0.35694444444444451</v>
      </c>
      <c r="I584" s="8">
        <v>0.38263888888888892</v>
      </c>
      <c r="J584" s="8">
        <v>0.22361111111111109</v>
      </c>
      <c r="K584" s="8">
        <v>0.22500000000000001</v>
      </c>
      <c r="L584">
        <v>0.57999999999999996</v>
      </c>
      <c r="M584">
        <v>0.57999999999999996</v>
      </c>
      <c r="N584">
        <v>0.25</v>
      </c>
      <c r="O584" t="s">
        <v>3365</v>
      </c>
      <c r="P584" t="s">
        <v>757</v>
      </c>
      <c r="Q584" t="s">
        <v>3366</v>
      </c>
      <c r="R584">
        <v>0</v>
      </c>
      <c r="S584">
        <v>0</v>
      </c>
      <c r="T584">
        <v>45.191066999999997</v>
      </c>
      <c r="U584">
        <v>5.7225849999999996</v>
      </c>
      <c r="AD584" t="s">
        <v>2733</v>
      </c>
      <c r="AE584" t="s">
        <v>2734</v>
      </c>
    </row>
    <row r="585" spans="1:31" x14ac:dyDescent="0.3">
      <c r="A585" s="7">
        <v>46289</v>
      </c>
      <c r="B585" s="8">
        <v>0.375</v>
      </c>
      <c r="C585" s="8">
        <v>0.38541666666666669</v>
      </c>
      <c r="E585">
        <v>0.25</v>
      </c>
      <c r="F585">
        <v>62</v>
      </c>
      <c r="G585" t="s">
        <v>917</v>
      </c>
      <c r="O585" t="s">
        <v>3408</v>
      </c>
      <c r="P585" t="s">
        <v>764</v>
      </c>
      <c r="Q585" t="s">
        <v>3698</v>
      </c>
      <c r="R585">
        <v>0</v>
      </c>
      <c r="S585">
        <v>0</v>
      </c>
      <c r="T585">
        <v>45.186610000000002</v>
      </c>
      <c r="U585">
        <v>5.7293820000000002</v>
      </c>
      <c r="AD585" t="s">
        <v>2733</v>
      </c>
      <c r="AE585" t="s">
        <v>2734</v>
      </c>
    </row>
    <row r="586" spans="1:31" x14ac:dyDescent="0.3">
      <c r="A586" s="7">
        <v>46289</v>
      </c>
      <c r="B586" s="8">
        <v>0.33333333333333331</v>
      </c>
      <c r="C586" s="8">
        <v>0.37847222222222221</v>
      </c>
      <c r="D586" s="8">
        <v>0</v>
      </c>
      <c r="E586">
        <v>1.08</v>
      </c>
      <c r="F586">
        <v>20</v>
      </c>
      <c r="G586" t="s">
        <v>950</v>
      </c>
      <c r="O586" t="s">
        <v>2115</v>
      </c>
      <c r="P586" t="s">
        <v>132</v>
      </c>
      <c r="Q586" t="s">
        <v>3370</v>
      </c>
      <c r="R586">
        <v>0</v>
      </c>
      <c r="S586">
        <v>0</v>
      </c>
      <c r="T586">
        <v>45.190461999999997</v>
      </c>
      <c r="U586">
        <v>5.723516</v>
      </c>
      <c r="AD586" t="s">
        <v>2733</v>
      </c>
      <c r="AE586" t="s">
        <v>2737</v>
      </c>
    </row>
    <row r="587" spans="1:31" x14ac:dyDescent="0.3">
      <c r="A587" s="7">
        <v>46289</v>
      </c>
      <c r="B587" s="8">
        <v>0.33333333333333331</v>
      </c>
      <c r="C587" s="8">
        <v>0.46875</v>
      </c>
      <c r="D587" s="8">
        <v>0</v>
      </c>
      <c r="E587">
        <v>3.25</v>
      </c>
      <c r="F587">
        <v>38</v>
      </c>
      <c r="G587" t="s">
        <v>2803</v>
      </c>
      <c r="O587" t="s">
        <v>857</v>
      </c>
      <c r="P587" t="s">
        <v>819</v>
      </c>
      <c r="Q587" t="s">
        <v>819</v>
      </c>
      <c r="R587">
        <v>0</v>
      </c>
      <c r="S587">
        <v>0</v>
      </c>
      <c r="T587">
        <v>45.185285</v>
      </c>
      <c r="U587">
        <v>5.7161549999999997</v>
      </c>
      <c r="AD587" t="s">
        <v>2733</v>
      </c>
      <c r="AE587" t="s">
        <v>2737</v>
      </c>
    </row>
    <row r="588" spans="1:31" x14ac:dyDescent="0.3">
      <c r="A588" s="7">
        <v>46289</v>
      </c>
      <c r="B588" s="8">
        <v>0.16666666666666671</v>
      </c>
      <c r="C588" s="8">
        <v>0.17708333333333329</v>
      </c>
      <c r="D588" s="8">
        <v>0</v>
      </c>
      <c r="E588">
        <v>0.25</v>
      </c>
      <c r="F588">
        <v>35</v>
      </c>
      <c r="G588" t="s">
        <v>2803</v>
      </c>
      <c r="Q588" t="s">
        <v>812</v>
      </c>
      <c r="R588">
        <v>0</v>
      </c>
      <c r="S588">
        <v>0</v>
      </c>
      <c r="T588">
        <v>45.188929999999999</v>
      </c>
      <c r="U588">
        <v>5.7123470000000003</v>
      </c>
    </row>
    <row r="589" spans="1:31" x14ac:dyDescent="0.3">
      <c r="A589" s="7">
        <v>46289</v>
      </c>
      <c r="B589" s="8">
        <v>0.16666666666666671</v>
      </c>
      <c r="C589" s="8">
        <v>0.1736111111111111</v>
      </c>
      <c r="D589" s="8">
        <v>0</v>
      </c>
      <c r="E589">
        <v>0.17</v>
      </c>
      <c r="F589">
        <v>210</v>
      </c>
      <c r="G589" t="s">
        <v>905</v>
      </c>
      <c r="Q589" t="s">
        <v>3216</v>
      </c>
      <c r="R589">
        <v>0</v>
      </c>
      <c r="S589">
        <v>0</v>
      </c>
      <c r="T589">
        <v>45.179605000000002</v>
      </c>
      <c r="U589">
        <v>5.7066030000000003</v>
      </c>
    </row>
    <row r="590" spans="1:31" x14ac:dyDescent="0.3">
      <c r="A590" s="7">
        <v>46289</v>
      </c>
      <c r="B590" s="8">
        <v>0.16666666666666671</v>
      </c>
      <c r="C590" s="8">
        <v>0.1736111111111111</v>
      </c>
      <c r="D590" s="8">
        <v>0</v>
      </c>
      <c r="E590">
        <v>0.17</v>
      </c>
      <c r="F590">
        <v>51</v>
      </c>
      <c r="G590" t="s">
        <v>851</v>
      </c>
      <c r="O590" t="s">
        <v>850</v>
      </c>
      <c r="P590" t="s">
        <v>630</v>
      </c>
      <c r="Q590" t="s">
        <v>3213</v>
      </c>
      <c r="R590">
        <v>0</v>
      </c>
      <c r="S590">
        <v>0</v>
      </c>
      <c r="T590">
        <v>45.362712999999999</v>
      </c>
      <c r="U590">
        <v>5.5913490000000001</v>
      </c>
      <c r="AD590" t="s">
        <v>2733</v>
      </c>
      <c r="AE590" t="s">
        <v>2734</v>
      </c>
    </row>
    <row r="591" spans="1:31" x14ac:dyDescent="0.3">
      <c r="A591" s="7">
        <v>46289</v>
      </c>
      <c r="B591" s="8">
        <v>0.29166666666666669</v>
      </c>
      <c r="C591" s="8">
        <v>0.30555555555555558</v>
      </c>
      <c r="D591" s="8">
        <v>0</v>
      </c>
      <c r="E591">
        <v>0.33</v>
      </c>
      <c r="F591">
        <v>86</v>
      </c>
      <c r="G591" t="s">
        <v>861</v>
      </c>
      <c r="H591" s="8">
        <v>0.29583333333333328</v>
      </c>
      <c r="I591" s="8">
        <v>0.53680555555555554</v>
      </c>
      <c r="L591">
        <v>5.78</v>
      </c>
      <c r="M591">
        <v>5.78</v>
      </c>
      <c r="N591">
        <v>5.45</v>
      </c>
      <c r="O591" t="s">
        <v>3374</v>
      </c>
      <c r="P591" t="s">
        <v>456</v>
      </c>
      <c r="Q591" t="s">
        <v>3375</v>
      </c>
      <c r="R591">
        <v>0</v>
      </c>
      <c r="S591">
        <v>0</v>
      </c>
      <c r="T591">
        <v>45.167710999999997</v>
      </c>
      <c r="U591">
        <v>5.7281950000000004</v>
      </c>
      <c r="AD591" t="s">
        <v>2733</v>
      </c>
      <c r="AE591" t="s">
        <v>2734</v>
      </c>
    </row>
    <row r="592" spans="1:31" x14ac:dyDescent="0.3">
      <c r="A592" s="7">
        <v>46289</v>
      </c>
      <c r="B592" s="8">
        <v>0.33333333333333331</v>
      </c>
      <c r="C592" s="8">
        <v>0.34722222222222221</v>
      </c>
      <c r="D592" s="8">
        <v>0</v>
      </c>
      <c r="E592">
        <v>0.33</v>
      </c>
      <c r="F592">
        <v>91</v>
      </c>
      <c r="G592" t="s">
        <v>971</v>
      </c>
      <c r="O592" t="s">
        <v>2244</v>
      </c>
      <c r="P592" t="s">
        <v>103</v>
      </c>
      <c r="Q592" t="s">
        <v>103</v>
      </c>
      <c r="R592">
        <v>0</v>
      </c>
      <c r="S592">
        <v>0</v>
      </c>
      <c r="T592">
        <v>45.189616999999998</v>
      </c>
      <c r="U592">
        <v>5.7280059999999997</v>
      </c>
      <c r="AD592" t="s">
        <v>2733</v>
      </c>
      <c r="AE592" t="s">
        <v>2737</v>
      </c>
    </row>
    <row r="593" spans="1:31" x14ac:dyDescent="0.3">
      <c r="A593" s="7">
        <v>46289</v>
      </c>
      <c r="B593" s="8">
        <v>0.27083333333333331</v>
      </c>
      <c r="C593" s="8">
        <v>0.29166666666666669</v>
      </c>
      <c r="E593">
        <v>0.5</v>
      </c>
      <c r="F593">
        <v>62</v>
      </c>
      <c r="G593" t="s">
        <v>917</v>
      </c>
      <c r="H593" s="8">
        <v>0.24652777777777779</v>
      </c>
      <c r="I593" s="8">
        <v>0.25208333333333333</v>
      </c>
      <c r="L593">
        <v>0.13</v>
      </c>
      <c r="M593">
        <v>0.13</v>
      </c>
      <c r="N593">
        <v>-0.37</v>
      </c>
      <c r="O593" t="s">
        <v>3736</v>
      </c>
      <c r="P593" t="s">
        <v>369</v>
      </c>
      <c r="Q593" t="s">
        <v>3737</v>
      </c>
      <c r="R593">
        <v>0</v>
      </c>
      <c r="S593">
        <v>0</v>
      </c>
      <c r="T593">
        <v>45.191803</v>
      </c>
      <c r="U593">
        <v>5.73027</v>
      </c>
      <c r="AD593" t="s">
        <v>2733</v>
      </c>
      <c r="AE593" t="s">
        <v>2941</v>
      </c>
    </row>
    <row r="594" spans="1:31" x14ac:dyDescent="0.3">
      <c r="A594" s="7">
        <v>46289</v>
      </c>
      <c r="B594" s="8">
        <v>0.29166666666666669</v>
      </c>
      <c r="C594" s="8">
        <v>0.2986111111111111</v>
      </c>
      <c r="D594" s="8">
        <v>0</v>
      </c>
      <c r="E594">
        <v>0.17</v>
      </c>
      <c r="F594">
        <v>1000</v>
      </c>
      <c r="G594" t="s">
        <v>2803</v>
      </c>
      <c r="Q594" t="s">
        <v>3367</v>
      </c>
      <c r="R594">
        <v>0</v>
      </c>
      <c r="S594">
        <v>0</v>
      </c>
      <c r="T594">
        <v>45.215843</v>
      </c>
      <c r="U594">
        <v>5.6930630000000004</v>
      </c>
    </row>
    <row r="595" spans="1:31" x14ac:dyDescent="0.3">
      <c r="A595" s="7">
        <v>46289</v>
      </c>
      <c r="B595" s="8">
        <v>0.33333333333333331</v>
      </c>
      <c r="C595" s="8">
        <v>0.34722222222222221</v>
      </c>
      <c r="D595" s="8">
        <v>0</v>
      </c>
      <c r="E595">
        <v>0.33</v>
      </c>
      <c r="F595">
        <v>46</v>
      </c>
      <c r="G595" t="s">
        <v>963</v>
      </c>
      <c r="O595" t="s">
        <v>2504</v>
      </c>
      <c r="P595" t="s">
        <v>104</v>
      </c>
      <c r="Q595" t="s">
        <v>104</v>
      </c>
      <c r="R595">
        <v>0</v>
      </c>
      <c r="S595">
        <v>0</v>
      </c>
      <c r="T595">
        <v>45.178600000000003</v>
      </c>
      <c r="U595">
        <v>5.708291</v>
      </c>
      <c r="AD595" t="s">
        <v>2733</v>
      </c>
      <c r="AE595" t="s">
        <v>2737</v>
      </c>
    </row>
    <row r="596" spans="1:31" x14ac:dyDescent="0.3">
      <c r="A596" s="7">
        <v>46289</v>
      </c>
      <c r="B596" s="8">
        <v>0.29166666666666669</v>
      </c>
      <c r="C596" s="8">
        <v>0.2986111111111111</v>
      </c>
      <c r="D596" s="8">
        <v>0</v>
      </c>
      <c r="E596">
        <v>0.17</v>
      </c>
      <c r="F596">
        <v>46</v>
      </c>
      <c r="G596" t="s">
        <v>963</v>
      </c>
      <c r="O596" t="s">
        <v>3368</v>
      </c>
      <c r="P596" t="s">
        <v>178</v>
      </c>
      <c r="Q596" t="s">
        <v>3369</v>
      </c>
      <c r="R596">
        <v>0</v>
      </c>
      <c r="S596">
        <v>0</v>
      </c>
      <c r="T596">
        <v>45.179831</v>
      </c>
      <c r="U596">
        <v>5.7078860000000002</v>
      </c>
      <c r="AD596" t="s">
        <v>2733</v>
      </c>
      <c r="AE596" t="s">
        <v>2734</v>
      </c>
    </row>
    <row r="597" spans="1:31" x14ac:dyDescent="0.3">
      <c r="A597" s="7">
        <v>46289</v>
      </c>
      <c r="B597" s="8">
        <v>0.16666666666666671</v>
      </c>
      <c r="C597" s="8">
        <v>0.1736111111111111</v>
      </c>
      <c r="D597" s="8">
        <v>0</v>
      </c>
      <c r="E597">
        <v>0.17</v>
      </c>
      <c r="F597">
        <v>301</v>
      </c>
      <c r="G597" t="s">
        <v>2803</v>
      </c>
      <c r="Q597" t="s">
        <v>1799</v>
      </c>
      <c r="R597">
        <v>0</v>
      </c>
      <c r="S597">
        <v>0</v>
      </c>
      <c r="T597">
        <v>45.363452000000002</v>
      </c>
      <c r="U597">
        <v>5.6051859999999998</v>
      </c>
    </row>
    <row r="598" spans="1:31" x14ac:dyDescent="0.3">
      <c r="A598" s="7">
        <v>46289</v>
      </c>
      <c r="B598" s="8">
        <v>0.3576388888888889</v>
      </c>
      <c r="C598" s="8">
        <v>0.37152777777777779</v>
      </c>
      <c r="D598" s="8">
        <v>0</v>
      </c>
      <c r="E598">
        <v>0.33</v>
      </c>
      <c r="F598">
        <v>23</v>
      </c>
      <c r="G598" t="s">
        <v>957</v>
      </c>
      <c r="H598" s="8">
        <v>0.47013888888888888</v>
      </c>
      <c r="I598" s="8">
        <v>0.47569444444444442</v>
      </c>
      <c r="L598">
        <v>0.13</v>
      </c>
      <c r="M598">
        <v>0.13</v>
      </c>
      <c r="N598">
        <v>-0.2</v>
      </c>
      <c r="O598" t="s">
        <v>3380</v>
      </c>
      <c r="P598" t="s">
        <v>392</v>
      </c>
      <c r="Q598" t="s">
        <v>3381</v>
      </c>
      <c r="R598">
        <v>0</v>
      </c>
      <c r="S598">
        <v>0</v>
      </c>
      <c r="T598">
        <v>45.182749999999999</v>
      </c>
      <c r="U598">
        <v>5.7480070000000003</v>
      </c>
      <c r="AD598" t="s">
        <v>2733</v>
      </c>
      <c r="AE598" t="s">
        <v>2734</v>
      </c>
    </row>
    <row r="599" spans="1:31" x14ac:dyDescent="0.3">
      <c r="A599" s="7">
        <v>46289</v>
      </c>
      <c r="B599" s="8">
        <v>0.29166666666666669</v>
      </c>
      <c r="C599" s="8">
        <v>0.30208333333333331</v>
      </c>
      <c r="D599" s="8">
        <v>0</v>
      </c>
      <c r="E599">
        <v>0.25</v>
      </c>
      <c r="F599">
        <v>44</v>
      </c>
      <c r="G599" t="s">
        <v>865</v>
      </c>
      <c r="O599" t="s">
        <v>3371</v>
      </c>
      <c r="P599" t="s">
        <v>99</v>
      </c>
      <c r="Q599" t="s">
        <v>3372</v>
      </c>
      <c r="R599">
        <v>0</v>
      </c>
      <c r="S599">
        <v>0</v>
      </c>
      <c r="T599">
        <v>45.188929999999999</v>
      </c>
      <c r="U599">
        <v>5.7123470000000003</v>
      </c>
      <c r="AD599" t="s">
        <v>2733</v>
      </c>
      <c r="AE599" t="s">
        <v>2734</v>
      </c>
    </row>
    <row r="600" spans="1:31" x14ac:dyDescent="0.3">
      <c r="A600" s="7">
        <v>46289</v>
      </c>
      <c r="B600" s="8">
        <v>0.33333333333333331</v>
      </c>
      <c r="C600" s="8">
        <v>0.37847222222222221</v>
      </c>
      <c r="D600" s="8">
        <v>0</v>
      </c>
      <c r="E600">
        <v>1.08</v>
      </c>
      <c r="F600">
        <v>85</v>
      </c>
      <c r="G600" t="s">
        <v>866</v>
      </c>
      <c r="H600" s="8">
        <v>0.44861111111111113</v>
      </c>
      <c r="I600" s="8">
        <v>0.54722222222222228</v>
      </c>
      <c r="L600">
        <v>2.37</v>
      </c>
      <c r="M600">
        <v>2.37</v>
      </c>
      <c r="N600">
        <v>1.28</v>
      </c>
      <c r="O600" t="s">
        <v>2649</v>
      </c>
      <c r="P600" t="s">
        <v>384</v>
      </c>
      <c r="Q600" t="s">
        <v>384</v>
      </c>
      <c r="R600">
        <v>0</v>
      </c>
      <c r="S600">
        <v>0</v>
      </c>
      <c r="T600">
        <v>45.237121999999999</v>
      </c>
      <c r="U600">
        <v>5.850041</v>
      </c>
      <c r="AD600" t="s">
        <v>2733</v>
      </c>
      <c r="AE600" t="s">
        <v>2737</v>
      </c>
    </row>
    <row r="601" spans="1:31" x14ac:dyDescent="0.3">
      <c r="A601" s="7">
        <v>46289</v>
      </c>
      <c r="B601" s="8">
        <v>0.33333333333333331</v>
      </c>
      <c r="C601" s="8">
        <v>0.34722222222222221</v>
      </c>
      <c r="D601" s="8">
        <v>0</v>
      </c>
      <c r="E601">
        <v>0.33</v>
      </c>
      <c r="F601">
        <v>91</v>
      </c>
      <c r="G601" t="s">
        <v>971</v>
      </c>
      <c r="O601" t="s">
        <v>1262</v>
      </c>
      <c r="P601" t="s">
        <v>337</v>
      </c>
      <c r="Q601" t="s">
        <v>1265</v>
      </c>
      <c r="R601">
        <v>0</v>
      </c>
      <c r="S601">
        <v>0</v>
      </c>
      <c r="T601">
        <v>45.170650999999999</v>
      </c>
      <c r="U601">
        <v>5.758642</v>
      </c>
      <c r="AD601" t="s">
        <v>2733</v>
      </c>
      <c r="AE601" t="s">
        <v>2737</v>
      </c>
    </row>
    <row r="602" spans="1:31" x14ac:dyDescent="0.3">
      <c r="A602" s="7">
        <v>46289</v>
      </c>
      <c r="B602" s="8">
        <v>0.33333333333333331</v>
      </c>
      <c r="C602" s="8">
        <v>0.34722222222222221</v>
      </c>
      <c r="D602" s="8">
        <v>0</v>
      </c>
      <c r="E602">
        <v>0.33</v>
      </c>
      <c r="F602">
        <v>85</v>
      </c>
      <c r="G602" t="s">
        <v>866</v>
      </c>
      <c r="Q602" t="s">
        <v>821</v>
      </c>
      <c r="R602">
        <v>0</v>
      </c>
      <c r="S602">
        <v>0</v>
      </c>
      <c r="T602">
        <v>45.365777999999999</v>
      </c>
      <c r="U602">
        <v>5.5901800000000001</v>
      </c>
    </row>
    <row r="603" spans="1:31" x14ac:dyDescent="0.3">
      <c r="A603" s="7">
        <v>46289</v>
      </c>
      <c r="B603" s="8">
        <v>0.25347222222222221</v>
      </c>
      <c r="C603" s="8">
        <v>0.26041666666666669</v>
      </c>
      <c r="D603" s="8">
        <v>0</v>
      </c>
      <c r="E603">
        <v>0.17</v>
      </c>
      <c r="F603">
        <v>83</v>
      </c>
      <c r="G603" t="s">
        <v>975</v>
      </c>
      <c r="H603" s="8">
        <v>0.25069444444444439</v>
      </c>
      <c r="I603" s="8">
        <v>0.27777777777777779</v>
      </c>
      <c r="L603">
        <v>0.65</v>
      </c>
      <c r="M603">
        <v>0.65</v>
      </c>
      <c r="N603">
        <v>0.48</v>
      </c>
      <c r="O603" t="s">
        <v>3672</v>
      </c>
      <c r="P603" t="s">
        <v>554</v>
      </c>
      <c r="Q603" t="s">
        <v>3673</v>
      </c>
      <c r="R603">
        <v>0</v>
      </c>
      <c r="S603">
        <v>0</v>
      </c>
      <c r="T603">
        <v>45.368160000000003</v>
      </c>
      <c r="U603">
        <v>5.5875260000000004</v>
      </c>
      <c r="AD603" t="s">
        <v>2733</v>
      </c>
      <c r="AE603" t="s">
        <v>2734</v>
      </c>
    </row>
    <row r="604" spans="1:31" x14ac:dyDescent="0.3">
      <c r="A604" s="7">
        <v>46289</v>
      </c>
      <c r="B604" s="8">
        <v>0.33333333333333331</v>
      </c>
      <c r="C604" s="8">
        <v>0.34722222222222221</v>
      </c>
      <c r="D604" s="8">
        <v>0</v>
      </c>
      <c r="E604">
        <v>0.33</v>
      </c>
      <c r="F604">
        <v>52</v>
      </c>
      <c r="G604" t="s">
        <v>847</v>
      </c>
      <c r="H604" s="8">
        <v>0.42499999999999999</v>
      </c>
      <c r="I604" s="8">
        <v>0.47222222222222221</v>
      </c>
      <c r="L604">
        <v>1.1299999999999999</v>
      </c>
      <c r="M604">
        <v>1.1299999999999999</v>
      </c>
      <c r="N604">
        <v>0.8</v>
      </c>
      <c r="O604" t="s">
        <v>1435</v>
      </c>
      <c r="P604" t="s">
        <v>1437</v>
      </c>
      <c r="Q604" t="s">
        <v>3373</v>
      </c>
      <c r="R604">
        <v>0</v>
      </c>
      <c r="S604">
        <v>0</v>
      </c>
      <c r="T604">
        <v>45.182681000000002</v>
      </c>
      <c r="U604">
        <v>5.7249639999999999</v>
      </c>
      <c r="AD604" t="s">
        <v>2733</v>
      </c>
      <c r="AE604" t="s">
        <v>2737</v>
      </c>
    </row>
    <row r="605" spans="1:31" x14ac:dyDescent="0.3">
      <c r="A605" s="7">
        <v>46289</v>
      </c>
      <c r="B605" s="8">
        <v>0.19444444444444439</v>
      </c>
      <c r="C605" s="8">
        <v>0.2048611111111111</v>
      </c>
      <c r="D605" s="8">
        <v>0</v>
      </c>
      <c r="E605">
        <v>0.25</v>
      </c>
      <c r="F605">
        <v>54</v>
      </c>
      <c r="G605" t="s">
        <v>973</v>
      </c>
      <c r="O605" t="s">
        <v>1704</v>
      </c>
      <c r="P605" t="s">
        <v>465</v>
      </c>
      <c r="Q605" t="s">
        <v>465</v>
      </c>
      <c r="R605">
        <v>0</v>
      </c>
      <c r="S605">
        <v>0</v>
      </c>
      <c r="T605">
        <v>45.36835</v>
      </c>
      <c r="U605">
        <v>5.5815599999999996</v>
      </c>
      <c r="AD605" t="s">
        <v>2733</v>
      </c>
      <c r="AE605" t="s">
        <v>2737</v>
      </c>
    </row>
    <row r="606" spans="1:31" x14ac:dyDescent="0.3">
      <c r="A606" s="7">
        <v>46289</v>
      </c>
      <c r="B606" s="8">
        <v>0.19097222222222221</v>
      </c>
      <c r="C606" s="8">
        <v>0.2048611111111111</v>
      </c>
      <c r="D606" s="8">
        <v>0</v>
      </c>
      <c r="E606">
        <v>0.33</v>
      </c>
      <c r="F606">
        <v>23</v>
      </c>
      <c r="G606" t="s">
        <v>957</v>
      </c>
      <c r="H606" s="8">
        <v>0.40625</v>
      </c>
      <c r="I606" s="8">
        <v>0.40763888888888888</v>
      </c>
      <c r="L606">
        <v>0.03</v>
      </c>
      <c r="M606">
        <v>0.03</v>
      </c>
      <c r="N606">
        <v>-0.3</v>
      </c>
      <c r="O606" t="s">
        <v>3378</v>
      </c>
      <c r="P606" t="s">
        <v>207</v>
      </c>
      <c r="Q606" t="s">
        <v>3379</v>
      </c>
      <c r="R606">
        <v>0</v>
      </c>
      <c r="S606">
        <v>0</v>
      </c>
      <c r="T606">
        <v>45.196975999999999</v>
      </c>
      <c r="U606">
        <v>5.7354219999999998</v>
      </c>
      <c r="AD606" t="s">
        <v>2733</v>
      </c>
      <c r="AE606" t="s">
        <v>2734</v>
      </c>
    </row>
    <row r="607" spans="1:31" x14ac:dyDescent="0.3">
      <c r="A607" s="7">
        <v>46289</v>
      </c>
      <c r="B607" s="8">
        <v>0.29166666666666669</v>
      </c>
      <c r="C607" s="8">
        <v>0.2986111111111111</v>
      </c>
      <c r="D607" s="8">
        <v>0</v>
      </c>
      <c r="E607">
        <v>0.17</v>
      </c>
      <c r="F607">
        <v>46</v>
      </c>
      <c r="G607" t="s">
        <v>963</v>
      </c>
      <c r="O607" t="s">
        <v>3382</v>
      </c>
      <c r="P607" t="s">
        <v>712</v>
      </c>
      <c r="Q607" t="s">
        <v>3383</v>
      </c>
      <c r="R607">
        <v>0</v>
      </c>
      <c r="S607">
        <v>0</v>
      </c>
      <c r="T607">
        <v>45.189543999999998</v>
      </c>
      <c r="U607">
        <v>5.6851929999999999</v>
      </c>
      <c r="AD607" t="s">
        <v>2733</v>
      </c>
      <c r="AE607" t="s">
        <v>2734</v>
      </c>
    </row>
    <row r="608" spans="1:31" x14ac:dyDescent="0.3">
      <c r="A608" s="7">
        <v>46289</v>
      </c>
      <c r="B608" s="8">
        <v>0.33333333333333331</v>
      </c>
      <c r="C608" s="8">
        <v>0.375</v>
      </c>
      <c r="D608" s="8">
        <v>0</v>
      </c>
      <c r="E608">
        <v>1</v>
      </c>
      <c r="F608">
        <v>43</v>
      </c>
      <c r="G608" t="s">
        <v>849</v>
      </c>
      <c r="H608" s="8">
        <v>0.50972222222222219</v>
      </c>
      <c r="I608" s="8">
        <v>0.50972222222222219</v>
      </c>
      <c r="O608" t="s">
        <v>1151</v>
      </c>
      <c r="P608" t="s">
        <v>263</v>
      </c>
      <c r="Q608" t="s">
        <v>263</v>
      </c>
      <c r="R608">
        <v>0</v>
      </c>
      <c r="S608">
        <v>0</v>
      </c>
      <c r="T608">
        <v>45.245221999999998</v>
      </c>
      <c r="U608">
        <v>5.6715299999999997</v>
      </c>
      <c r="AD608" t="s">
        <v>2733</v>
      </c>
      <c r="AE608" t="s">
        <v>2737</v>
      </c>
    </row>
    <row r="609" spans="1:31" x14ac:dyDescent="0.3">
      <c r="A609" s="7">
        <v>46289</v>
      </c>
      <c r="B609" s="8">
        <v>0.16666666666666671</v>
      </c>
      <c r="C609" s="8">
        <v>0.18055555555555561</v>
      </c>
      <c r="D609" s="8">
        <v>0</v>
      </c>
      <c r="E609">
        <v>0.33</v>
      </c>
      <c r="F609">
        <v>76</v>
      </c>
      <c r="G609" t="s">
        <v>863</v>
      </c>
      <c r="H609" s="8">
        <v>0.51944444444444449</v>
      </c>
      <c r="I609" s="8">
        <v>0.52013888888888893</v>
      </c>
      <c r="L609">
        <v>0.02</v>
      </c>
      <c r="M609">
        <v>0.02</v>
      </c>
      <c r="N609">
        <v>-0.32</v>
      </c>
      <c r="O609" t="s">
        <v>3391</v>
      </c>
      <c r="P609" t="s">
        <v>182</v>
      </c>
      <c r="Q609" t="s">
        <v>3392</v>
      </c>
      <c r="R609">
        <v>0</v>
      </c>
      <c r="S609">
        <v>0</v>
      </c>
      <c r="T609">
        <v>45.192013000000003</v>
      </c>
      <c r="U609">
        <v>5.7196360000000004</v>
      </c>
      <c r="AD609" t="s">
        <v>2733</v>
      </c>
      <c r="AE609" t="s">
        <v>2734</v>
      </c>
    </row>
    <row r="610" spans="1:31" x14ac:dyDescent="0.3">
      <c r="A610" s="7">
        <v>46289</v>
      </c>
      <c r="B610" s="8">
        <v>0.16666666666666671</v>
      </c>
      <c r="C610" s="8">
        <v>0.1736111111111111</v>
      </c>
      <c r="D610" s="8">
        <v>0</v>
      </c>
      <c r="E610">
        <v>0.17</v>
      </c>
      <c r="F610">
        <v>29</v>
      </c>
      <c r="G610" t="s">
        <v>859</v>
      </c>
      <c r="O610" t="s">
        <v>3226</v>
      </c>
      <c r="P610" t="s">
        <v>472</v>
      </c>
      <c r="Q610" t="s">
        <v>3227</v>
      </c>
      <c r="R610">
        <v>0</v>
      </c>
      <c r="S610">
        <v>0</v>
      </c>
      <c r="T610">
        <v>45.187396</v>
      </c>
      <c r="U610">
        <v>5.7178760000000004</v>
      </c>
      <c r="AD610" t="s">
        <v>2733</v>
      </c>
      <c r="AE610" t="s">
        <v>2734</v>
      </c>
    </row>
    <row r="611" spans="1:31" x14ac:dyDescent="0.3">
      <c r="A611" s="7">
        <v>46289</v>
      </c>
      <c r="B611" s="8">
        <v>0.16666666666666671</v>
      </c>
      <c r="C611" s="8">
        <v>0.1736111111111111</v>
      </c>
      <c r="D611" s="8">
        <v>0</v>
      </c>
      <c r="E611">
        <v>0.17</v>
      </c>
      <c r="F611">
        <v>43</v>
      </c>
      <c r="G611" t="s">
        <v>849</v>
      </c>
      <c r="H611" s="8">
        <v>0.51041666666666663</v>
      </c>
      <c r="I611" s="8">
        <v>0.51111111111111107</v>
      </c>
      <c r="L611">
        <v>0.02</v>
      </c>
      <c r="M611">
        <v>0.02</v>
      </c>
      <c r="N611">
        <v>-0.15</v>
      </c>
      <c r="O611" t="s">
        <v>3231</v>
      </c>
      <c r="P611" t="s">
        <v>263</v>
      </c>
      <c r="Q611" t="s">
        <v>3232</v>
      </c>
      <c r="R611">
        <v>0</v>
      </c>
      <c r="S611">
        <v>0</v>
      </c>
      <c r="T611">
        <v>45.245221999999998</v>
      </c>
      <c r="U611">
        <v>5.6715299999999997</v>
      </c>
      <c r="AD611" t="s">
        <v>2733</v>
      </c>
      <c r="AE611" t="s">
        <v>2734</v>
      </c>
    </row>
    <row r="612" spans="1:31" x14ac:dyDescent="0.3">
      <c r="A612" s="7">
        <v>46289</v>
      </c>
      <c r="B612" s="8">
        <v>0.33333333333333331</v>
      </c>
      <c r="C612" s="8">
        <v>0.375</v>
      </c>
      <c r="D612" s="8">
        <v>0</v>
      </c>
      <c r="E612">
        <v>1</v>
      </c>
      <c r="F612">
        <v>72</v>
      </c>
      <c r="G612" t="s">
        <v>978</v>
      </c>
      <c r="O612" t="s">
        <v>1547</v>
      </c>
      <c r="P612" t="s">
        <v>437</v>
      </c>
      <c r="Q612" t="s">
        <v>437</v>
      </c>
      <c r="R612">
        <v>0</v>
      </c>
      <c r="S612">
        <v>0</v>
      </c>
      <c r="T612">
        <v>45.569980999999999</v>
      </c>
      <c r="U612">
        <v>5.9331420000000001</v>
      </c>
      <c r="AD612" t="s">
        <v>2733</v>
      </c>
      <c r="AE612" t="s">
        <v>2737</v>
      </c>
    </row>
    <row r="613" spans="1:31" x14ac:dyDescent="0.3">
      <c r="A613" s="7">
        <v>46289</v>
      </c>
      <c r="B613" s="8">
        <v>0.33333333333333331</v>
      </c>
      <c r="C613" s="8">
        <v>0.34722222222222221</v>
      </c>
      <c r="D613" s="8">
        <v>0</v>
      </c>
      <c r="E613">
        <v>0.33</v>
      </c>
      <c r="F613">
        <v>72</v>
      </c>
      <c r="G613" t="s">
        <v>978</v>
      </c>
      <c r="O613" t="s">
        <v>1128</v>
      </c>
      <c r="P613" t="s">
        <v>246</v>
      </c>
      <c r="Q613" t="s">
        <v>1131</v>
      </c>
      <c r="R613">
        <v>0</v>
      </c>
      <c r="S613">
        <v>0</v>
      </c>
      <c r="T613">
        <v>45.555605999999997</v>
      </c>
      <c r="U613">
        <v>5.9126310000000002</v>
      </c>
      <c r="AD613" t="s">
        <v>2733</v>
      </c>
      <c r="AE613" t="s">
        <v>2737</v>
      </c>
    </row>
    <row r="614" spans="1:31" x14ac:dyDescent="0.3">
      <c r="A614" s="7">
        <v>46289</v>
      </c>
      <c r="B614" s="8">
        <v>0.21875</v>
      </c>
      <c r="C614" s="8">
        <v>0.2326388888888889</v>
      </c>
      <c r="D614" s="8">
        <v>0</v>
      </c>
      <c r="E614">
        <v>0.33</v>
      </c>
      <c r="F614">
        <v>39</v>
      </c>
      <c r="G614" t="s">
        <v>961</v>
      </c>
      <c r="H614" s="8">
        <v>0.51180555555555551</v>
      </c>
      <c r="L614">
        <v>-12.28</v>
      </c>
      <c r="O614" t="s">
        <v>3395</v>
      </c>
      <c r="P614" t="s">
        <v>523</v>
      </c>
      <c r="Q614" t="s">
        <v>3396</v>
      </c>
      <c r="R614">
        <v>1</v>
      </c>
      <c r="S614">
        <v>0</v>
      </c>
      <c r="T614">
        <v>45.165317999999999</v>
      </c>
      <c r="U614">
        <v>5.7205139999999997</v>
      </c>
      <c r="AD614" t="s">
        <v>2733</v>
      </c>
      <c r="AE614" t="s">
        <v>2734</v>
      </c>
    </row>
    <row r="615" spans="1:31" x14ac:dyDescent="0.3">
      <c r="A615" s="7">
        <v>46289</v>
      </c>
      <c r="B615" s="8">
        <v>0.29166666666666669</v>
      </c>
      <c r="C615" s="8">
        <v>0.2986111111111111</v>
      </c>
      <c r="D615" s="8">
        <v>0</v>
      </c>
      <c r="E615">
        <v>0.17</v>
      </c>
      <c r="F615">
        <v>29</v>
      </c>
      <c r="G615" t="s">
        <v>859</v>
      </c>
      <c r="O615" t="s">
        <v>3387</v>
      </c>
      <c r="P615" t="s">
        <v>168</v>
      </c>
      <c r="Q615" t="s">
        <v>3388</v>
      </c>
      <c r="R615">
        <v>0</v>
      </c>
      <c r="S615">
        <v>0</v>
      </c>
      <c r="T615">
        <v>45.191439000000003</v>
      </c>
      <c r="U615">
        <v>5.7271229999999997</v>
      </c>
      <c r="AD615" t="s">
        <v>2733</v>
      </c>
      <c r="AE615" t="s">
        <v>2734</v>
      </c>
    </row>
    <row r="616" spans="1:31" x14ac:dyDescent="0.3">
      <c r="A616" s="7">
        <v>46289</v>
      </c>
      <c r="B616" s="8">
        <v>0.16666666666666671</v>
      </c>
      <c r="C616" s="8">
        <v>0.18055555555555561</v>
      </c>
      <c r="D616" s="8">
        <v>0</v>
      </c>
      <c r="E616">
        <v>0.33</v>
      </c>
      <c r="F616">
        <v>46</v>
      </c>
      <c r="G616" t="s">
        <v>963</v>
      </c>
      <c r="O616" t="s">
        <v>3389</v>
      </c>
      <c r="P616" t="s">
        <v>376</v>
      </c>
      <c r="Q616" t="s">
        <v>3390</v>
      </c>
      <c r="R616">
        <v>0</v>
      </c>
      <c r="S616">
        <v>0</v>
      </c>
      <c r="T616">
        <v>45.182341999999998</v>
      </c>
      <c r="U616">
        <v>5.7126530000000004</v>
      </c>
      <c r="AD616" t="s">
        <v>2733</v>
      </c>
      <c r="AE616" t="s">
        <v>2734</v>
      </c>
    </row>
    <row r="617" spans="1:31" x14ac:dyDescent="0.3">
      <c r="A617" s="7">
        <v>46289</v>
      </c>
      <c r="B617" s="8">
        <v>0.33333333333333331</v>
      </c>
      <c r="C617" s="8">
        <v>0.35416666666666669</v>
      </c>
      <c r="D617" s="8">
        <v>0</v>
      </c>
      <c r="E617">
        <v>0.5</v>
      </c>
      <c r="F617">
        <v>76</v>
      </c>
      <c r="G617" t="s">
        <v>863</v>
      </c>
      <c r="O617" t="s">
        <v>1667</v>
      </c>
      <c r="P617" t="s">
        <v>139</v>
      </c>
      <c r="Q617" t="s">
        <v>139</v>
      </c>
      <c r="R617">
        <v>0</v>
      </c>
      <c r="S617">
        <v>0</v>
      </c>
      <c r="T617">
        <v>45.193545999999998</v>
      </c>
      <c r="U617">
        <v>5.7151550000000002</v>
      </c>
      <c r="AD617" t="s">
        <v>2733</v>
      </c>
      <c r="AE617" t="s">
        <v>2737</v>
      </c>
    </row>
    <row r="618" spans="1:31" x14ac:dyDescent="0.3">
      <c r="A618" s="7">
        <v>46289</v>
      </c>
      <c r="B618" s="8">
        <v>0.16666666666666671</v>
      </c>
      <c r="C618" s="8">
        <v>0.1736111111111111</v>
      </c>
      <c r="D618" s="8">
        <v>0</v>
      </c>
      <c r="E618">
        <v>0.17</v>
      </c>
      <c r="F618">
        <v>16</v>
      </c>
      <c r="G618" t="s">
        <v>853</v>
      </c>
      <c r="O618" t="s">
        <v>852</v>
      </c>
      <c r="P618" t="s">
        <v>806</v>
      </c>
      <c r="Q618" t="s">
        <v>3230</v>
      </c>
      <c r="R618">
        <v>0</v>
      </c>
      <c r="S618">
        <v>0</v>
      </c>
      <c r="T618">
        <v>45.184745999999997</v>
      </c>
      <c r="U618">
        <v>5.7144760000000003</v>
      </c>
      <c r="AD618" t="s">
        <v>2733</v>
      </c>
      <c r="AE618" t="s">
        <v>2734</v>
      </c>
    </row>
    <row r="619" spans="1:31" x14ac:dyDescent="0.3">
      <c r="A619" s="7">
        <v>46289</v>
      </c>
      <c r="B619" s="8">
        <v>0.33333333333333331</v>
      </c>
      <c r="C619" s="8">
        <v>0.38541666666666669</v>
      </c>
      <c r="D619" s="8">
        <v>0</v>
      </c>
      <c r="E619">
        <v>1.25</v>
      </c>
      <c r="F619">
        <v>301</v>
      </c>
      <c r="G619" t="s">
        <v>2803</v>
      </c>
      <c r="Q619" t="s">
        <v>459</v>
      </c>
      <c r="R619">
        <v>0</v>
      </c>
      <c r="S619">
        <v>0</v>
      </c>
      <c r="T619">
        <v>45.188403000000001</v>
      </c>
      <c r="U619">
        <v>5.7183289999999998</v>
      </c>
    </row>
    <row r="620" spans="1:31" x14ac:dyDescent="0.3">
      <c r="A620" s="7">
        <v>46289</v>
      </c>
      <c r="B620" s="8">
        <v>0.33333333333333331</v>
      </c>
      <c r="C620" s="8">
        <v>0.34722222222222221</v>
      </c>
      <c r="D620" s="8">
        <v>0</v>
      </c>
      <c r="E620">
        <v>0.33</v>
      </c>
      <c r="F620">
        <v>52</v>
      </c>
      <c r="G620" t="s">
        <v>847</v>
      </c>
      <c r="O620" t="s">
        <v>1435</v>
      </c>
      <c r="P620" t="s">
        <v>1437</v>
      </c>
      <c r="Q620" t="s">
        <v>3373</v>
      </c>
      <c r="R620">
        <v>0</v>
      </c>
      <c r="S620">
        <v>0</v>
      </c>
      <c r="T620">
        <v>45.182681000000002</v>
      </c>
      <c r="U620">
        <v>5.7249639999999999</v>
      </c>
      <c r="AD620" t="s">
        <v>2733</v>
      </c>
      <c r="AE620" t="s">
        <v>2737</v>
      </c>
    </row>
    <row r="621" spans="1:31" x14ac:dyDescent="0.3">
      <c r="A621" s="7">
        <v>46289</v>
      </c>
      <c r="B621" s="8">
        <v>0.16666666666666671</v>
      </c>
      <c r="C621" s="8">
        <v>0.1736111111111111</v>
      </c>
      <c r="D621" s="8">
        <v>0</v>
      </c>
      <c r="E621">
        <v>0.17</v>
      </c>
      <c r="F621">
        <v>82</v>
      </c>
      <c r="G621" t="s">
        <v>954</v>
      </c>
      <c r="O621" t="s">
        <v>3238</v>
      </c>
      <c r="P621" t="s">
        <v>174</v>
      </c>
      <c r="Q621" t="s">
        <v>3239</v>
      </c>
      <c r="R621">
        <v>0</v>
      </c>
      <c r="S621">
        <v>0</v>
      </c>
      <c r="T621">
        <v>45.180501999999997</v>
      </c>
      <c r="U621">
        <v>5.7300690000000003</v>
      </c>
      <c r="AD621" t="s">
        <v>2733</v>
      </c>
      <c r="AE621" t="s">
        <v>2734</v>
      </c>
    </row>
    <row r="622" spans="1:31" x14ac:dyDescent="0.3">
      <c r="A622" s="7">
        <v>46289</v>
      </c>
      <c r="B622" s="8">
        <v>0.33333333333333331</v>
      </c>
      <c r="C622" s="8">
        <v>0.34722222222222221</v>
      </c>
      <c r="D622" s="8">
        <v>0</v>
      </c>
      <c r="E622">
        <v>0.33</v>
      </c>
      <c r="F622">
        <v>28</v>
      </c>
      <c r="G622" t="s">
        <v>914</v>
      </c>
      <c r="H622" s="8">
        <v>0.32708333333333328</v>
      </c>
      <c r="I622" s="8">
        <v>0.33750000000000002</v>
      </c>
      <c r="L622">
        <v>0.25</v>
      </c>
      <c r="M622">
        <v>0.25</v>
      </c>
      <c r="N622">
        <v>-0.08</v>
      </c>
      <c r="O622" t="s">
        <v>1728</v>
      </c>
      <c r="P622" t="s">
        <v>127</v>
      </c>
      <c r="Q622" t="s">
        <v>127</v>
      </c>
      <c r="R622">
        <v>0</v>
      </c>
      <c r="S622">
        <v>0</v>
      </c>
      <c r="T622">
        <v>45.190395000000002</v>
      </c>
      <c r="U622">
        <v>5.7254319999999996</v>
      </c>
      <c r="AD622" t="s">
        <v>2733</v>
      </c>
      <c r="AE622" t="s">
        <v>2737</v>
      </c>
    </row>
    <row r="623" spans="1:31" x14ac:dyDescent="0.3">
      <c r="A623" s="7">
        <v>46289</v>
      </c>
      <c r="B623" s="8">
        <v>0.33333333333333331</v>
      </c>
      <c r="C623" s="8">
        <v>0.34722222222222221</v>
      </c>
      <c r="D623" s="8">
        <v>0</v>
      </c>
      <c r="E623">
        <v>0.33</v>
      </c>
      <c r="F623">
        <v>101</v>
      </c>
      <c r="G623" t="s">
        <v>945</v>
      </c>
      <c r="O623" t="s">
        <v>2224</v>
      </c>
      <c r="P623" t="s">
        <v>694</v>
      </c>
      <c r="Q623" t="s">
        <v>694</v>
      </c>
      <c r="R623">
        <v>0</v>
      </c>
      <c r="S623">
        <v>0</v>
      </c>
      <c r="T623">
        <v>45.179248000000001</v>
      </c>
      <c r="U623">
        <v>5.7079449999999996</v>
      </c>
      <c r="AD623" t="s">
        <v>2733</v>
      </c>
      <c r="AE623" t="s">
        <v>2737</v>
      </c>
    </row>
    <row r="624" spans="1:31" x14ac:dyDescent="0.3">
      <c r="A624" s="7">
        <v>46289</v>
      </c>
      <c r="B624" s="8">
        <v>0.33333333333333331</v>
      </c>
      <c r="C624" s="8">
        <v>0.34722222222222221</v>
      </c>
      <c r="D624" s="8">
        <v>0</v>
      </c>
      <c r="E624">
        <v>0.33</v>
      </c>
      <c r="F624">
        <v>82</v>
      </c>
      <c r="G624" t="s">
        <v>954</v>
      </c>
      <c r="O624" t="s">
        <v>1689</v>
      </c>
      <c r="P624" t="s">
        <v>174</v>
      </c>
      <c r="Q624" t="s">
        <v>174</v>
      </c>
      <c r="R624">
        <v>0</v>
      </c>
      <c r="S624">
        <v>0</v>
      </c>
      <c r="T624">
        <v>45.180501999999997</v>
      </c>
      <c r="U624">
        <v>5.7300690000000003</v>
      </c>
      <c r="AD624" t="s">
        <v>2733</v>
      </c>
      <c r="AE624" t="s">
        <v>2737</v>
      </c>
    </row>
    <row r="625" spans="1:31" x14ac:dyDescent="0.3">
      <c r="A625" s="7">
        <v>46289</v>
      </c>
      <c r="B625" s="8">
        <v>0.25</v>
      </c>
      <c r="C625" s="8">
        <v>0.2638888888888889</v>
      </c>
      <c r="D625" s="8">
        <v>0</v>
      </c>
      <c r="E625">
        <v>0.33</v>
      </c>
      <c r="F625">
        <v>86</v>
      </c>
      <c r="G625" t="s">
        <v>861</v>
      </c>
      <c r="H625" s="8">
        <v>0.19513888888888889</v>
      </c>
      <c r="I625" s="8">
        <v>0.20624999999999999</v>
      </c>
      <c r="L625">
        <v>0.27</v>
      </c>
      <c r="M625">
        <v>0.27</v>
      </c>
      <c r="N625">
        <v>-7.0000000000000007E-2</v>
      </c>
      <c r="O625" t="s">
        <v>3406</v>
      </c>
      <c r="P625" t="s">
        <v>142</v>
      </c>
      <c r="Q625" t="s">
        <v>3407</v>
      </c>
      <c r="R625">
        <v>0</v>
      </c>
      <c r="S625">
        <v>0</v>
      </c>
      <c r="T625">
        <v>45.188152000000002</v>
      </c>
      <c r="U625">
        <v>5.7235339999999999</v>
      </c>
      <c r="AD625" t="s">
        <v>2733</v>
      </c>
      <c r="AE625" t="s">
        <v>2734</v>
      </c>
    </row>
    <row r="626" spans="1:31" x14ac:dyDescent="0.3">
      <c r="A626" s="7">
        <v>46289</v>
      </c>
      <c r="B626" s="8">
        <v>0.33333333333333331</v>
      </c>
      <c r="C626" s="8">
        <v>0.34722222222222221</v>
      </c>
      <c r="D626" s="8">
        <v>0</v>
      </c>
      <c r="E626">
        <v>0.33</v>
      </c>
      <c r="F626">
        <v>16</v>
      </c>
      <c r="G626" t="s">
        <v>853</v>
      </c>
      <c r="O626" t="s">
        <v>872</v>
      </c>
      <c r="P626" t="s">
        <v>806</v>
      </c>
      <c r="Q626" t="s">
        <v>806</v>
      </c>
      <c r="R626">
        <v>0</v>
      </c>
      <c r="S626">
        <v>0</v>
      </c>
      <c r="T626">
        <v>45.184745999999997</v>
      </c>
      <c r="U626">
        <v>5.7144760000000003</v>
      </c>
      <c r="AD626" t="s">
        <v>2733</v>
      </c>
      <c r="AE626" t="s">
        <v>2737</v>
      </c>
    </row>
    <row r="627" spans="1:31" x14ac:dyDescent="0.3">
      <c r="A627" s="7">
        <v>46289</v>
      </c>
      <c r="B627" s="8">
        <v>0.16666666666666671</v>
      </c>
      <c r="C627" s="8">
        <v>0.18055555555555561</v>
      </c>
      <c r="D627" s="8">
        <v>0</v>
      </c>
      <c r="E627">
        <v>0.33</v>
      </c>
      <c r="F627">
        <v>28</v>
      </c>
      <c r="G627" t="s">
        <v>914</v>
      </c>
      <c r="O627" t="s">
        <v>3738</v>
      </c>
      <c r="P627" t="s">
        <v>199</v>
      </c>
      <c r="Q627" t="s">
        <v>3739</v>
      </c>
      <c r="R627">
        <v>0</v>
      </c>
      <c r="S627">
        <v>0</v>
      </c>
      <c r="T627">
        <v>45.187798000000001</v>
      </c>
      <c r="U627">
        <v>5.7135920000000002</v>
      </c>
      <c r="AD627" t="s">
        <v>2733</v>
      </c>
      <c r="AE627" t="s">
        <v>2734</v>
      </c>
    </row>
    <row r="628" spans="1:31" x14ac:dyDescent="0.3">
      <c r="A628" s="7">
        <v>46289</v>
      </c>
      <c r="B628" s="8">
        <v>0.25</v>
      </c>
      <c r="C628" s="8">
        <v>0.26041666666666669</v>
      </c>
      <c r="D628" s="8">
        <v>0</v>
      </c>
      <c r="E628">
        <v>0.25</v>
      </c>
      <c r="F628">
        <v>61</v>
      </c>
      <c r="G628" t="s">
        <v>886</v>
      </c>
      <c r="H628" s="8">
        <v>0.16041666666666671</v>
      </c>
      <c r="I628" s="8">
        <v>0.40208333333333329</v>
      </c>
      <c r="L628">
        <v>5.8</v>
      </c>
      <c r="M628">
        <v>5.8</v>
      </c>
      <c r="N628">
        <v>5.55</v>
      </c>
      <c r="O628" t="s">
        <v>3397</v>
      </c>
      <c r="P628" t="s">
        <v>765</v>
      </c>
      <c r="Q628" t="s">
        <v>3398</v>
      </c>
      <c r="R628">
        <v>0</v>
      </c>
      <c r="S628">
        <v>0</v>
      </c>
      <c r="T628">
        <v>45.187506999999997</v>
      </c>
      <c r="U628">
        <v>5.7117440000000004</v>
      </c>
      <c r="AD628" t="s">
        <v>2733</v>
      </c>
      <c r="AE628" t="s">
        <v>2734</v>
      </c>
    </row>
    <row r="629" spans="1:31" x14ac:dyDescent="0.3">
      <c r="A629" s="7">
        <v>46289</v>
      </c>
      <c r="B629" s="8">
        <v>0.20833333333333329</v>
      </c>
      <c r="C629" s="8">
        <v>0.25</v>
      </c>
      <c r="D629" s="8">
        <v>0</v>
      </c>
      <c r="E629">
        <v>1</v>
      </c>
      <c r="F629">
        <v>78</v>
      </c>
      <c r="G629" t="s">
        <v>977</v>
      </c>
      <c r="O629" t="s">
        <v>2697</v>
      </c>
      <c r="P629" t="s">
        <v>446</v>
      </c>
      <c r="Q629" t="s">
        <v>446</v>
      </c>
      <c r="R629">
        <v>0</v>
      </c>
      <c r="S629">
        <v>0</v>
      </c>
      <c r="T629">
        <v>45.365698000000002</v>
      </c>
      <c r="U629">
        <v>5.5939180000000004</v>
      </c>
      <c r="AD629" t="s">
        <v>2733</v>
      </c>
      <c r="AE629" t="s">
        <v>2737</v>
      </c>
    </row>
    <row r="630" spans="1:31" x14ac:dyDescent="0.3">
      <c r="A630" s="7">
        <v>46289</v>
      </c>
      <c r="B630" s="8">
        <v>0.25347222222222221</v>
      </c>
      <c r="C630" s="8">
        <v>0.2673611111111111</v>
      </c>
      <c r="D630" s="8">
        <v>0</v>
      </c>
      <c r="E630">
        <v>0.33</v>
      </c>
      <c r="F630">
        <v>103</v>
      </c>
      <c r="G630" t="s">
        <v>962</v>
      </c>
      <c r="O630" t="s">
        <v>3664</v>
      </c>
      <c r="P630" t="s">
        <v>593</v>
      </c>
      <c r="Q630" t="s">
        <v>3665</v>
      </c>
      <c r="R630">
        <v>0</v>
      </c>
      <c r="S630">
        <v>0</v>
      </c>
      <c r="T630">
        <v>45.367407</v>
      </c>
      <c r="U630">
        <v>5.5861530000000004</v>
      </c>
      <c r="AD630" t="s">
        <v>2733</v>
      </c>
      <c r="AE630" t="s">
        <v>2734</v>
      </c>
    </row>
    <row r="631" spans="1:31" x14ac:dyDescent="0.3">
      <c r="A631" s="7">
        <v>46289</v>
      </c>
      <c r="B631" s="8">
        <v>0.33333333333333331</v>
      </c>
      <c r="C631" s="8">
        <v>0.36458333333333331</v>
      </c>
      <c r="D631" s="8">
        <v>0</v>
      </c>
      <c r="E631">
        <v>0.75</v>
      </c>
      <c r="F631">
        <v>230</v>
      </c>
      <c r="G631" t="s">
        <v>974</v>
      </c>
      <c r="O631" t="s">
        <v>2110</v>
      </c>
      <c r="P631" t="s">
        <v>47</v>
      </c>
      <c r="Q631" t="s">
        <v>47</v>
      </c>
      <c r="R631">
        <v>0</v>
      </c>
      <c r="S631">
        <v>0</v>
      </c>
      <c r="T631">
        <v>45.192289000000002</v>
      </c>
      <c r="U631">
        <v>5.7220880000000003</v>
      </c>
      <c r="AD631" t="s">
        <v>2733</v>
      </c>
      <c r="AE631" t="s">
        <v>2737</v>
      </c>
    </row>
    <row r="632" spans="1:31" x14ac:dyDescent="0.3">
      <c r="A632" s="7">
        <v>46289</v>
      </c>
      <c r="B632" s="8">
        <v>0.16666666666666671</v>
      </c>
      <c r="C632" s="8">
        <v>0.17708333333333329</v>
      </c>
      <c r="D632" s="8">
        <v>0</v>
      </c>
      <c r="E632">
        <v>0.25</v>
      </c>
      <c r="F632">
        <v>73</v>
      </c>
      <c r="G632" t="s">
        <v>876</v>
      </c>
      <c r="O632" t="s">
        <v>3620</v>
      </c>
      <c r="P632" t="s">
        <v>616</v>
      </c>
      <c r="Q632" t="s">
        <v>3621</v>
      </c>
      <c r="R632">
        <v>0</v>
      </c>
      <c r="S632">
        <v>0</v>
      </c>
      <c r="T632">
        <v>45.211889999999997</v>
      </c>
      <c r="U632">
        <v>5.6499290000000002</v>
      </c>
      <c r="AD632" t="s">
        <v>2733</v>
      </c>
      <c r="AE632" t="s">
        <v>2734</v>
      </c>
    </row>
    <row r="633" spans="1:31" x14ac:dyDescent="0.3">
      <c r="A633" s="7">
        <v>46289</v>
      </c>
      <c r="B633" s="8">
        <v>0.33333333333333331</v>
      </c>
      <c r="C633" s="8">
        <v>0.37847222222222221</v>
      </c>
      <c r="D633" s="8">
        <v>0</v>
      </c>
      <c r="E633">
        <v>1.08</v>
      </c>
      <c r="F633">
        <v>74</v>
      </c>
      <c r="G633" t="s">
        <v>892</v>
      </c>
      <c r="O633" t="s">
        <v>1389</v>
      </c>
      <c r="P633" t="s">
        <v>330</v>
      </c>
      <c r="Q633" t="s">
        <v>330</v>
      </c>
      <c r="R633">
        <v>0</v>
      </c>
      <c r="S633">
        <v>0</v>
      </c>
      <c r="T633">
        <v>45.168810999999998</v>
      </c>
      <c r="U633">
        <v>5.722461</v>
      </c>
      <c r="AD633" t="s">
        <v>2733</v>
      </c>
      <c r="AE633" t="s">
        <v>2737</v>
      </c>
    </row>
    <row r="634" spans="1:31" x14ac:dyDescent="0.3">
      <c r="A634" s="7">
        <v>46289</v>
      </c>
      <c r="B634" s="8">
        <v>0.33333333333333331</v>
      </c>
      <c r="C634" s="8">
        <v>0.3611111111111111</v>
      </c>
      <c r="D634" s="8">
        <v>0</v>
      </c>
      <c r="E634">
        <v>0.67</v>
      </c>
      <c r="F634">
        <v>28</v>
      </c>
      <c r="G634" t="s">
        <v>914</v>
      </c>
      <c r="H634" s="8">
        <v>0.23333333333333331</v>
      </c>
      <c r="I634" s="8">
        <v>0.26250000000000001</v>
      </c>
      <c r="L634">
        <v>0.7</v>
      </c>
      <c r="M634">
        <v>0.67</v>
      </c>
      <c r="N634">
        <v>0.03</v>
      </c>
      <c r="O634" t="s">
        <v>1146</v>
      </c>
      <c r="P634" t="s">
        <v>375</v>
      </c>
      <c r="Q634" t="s">
        <v>375</v>
      </c>
      <c r="R634">
        <v>0</v>
      </c>
      <c r="S634">
        <v>0</v>
      </c>
      <c r="T634">
        <v>45.164785000000002</v>
      </c>
      <c r="U634">
        <v>5.725244</v>
      </c>
      <c r="AD634" t="s">
        <v>2733</v>
      </c>
      <c r="AE634" t="s">
        <v>2737</v>
      </c>
    </row>
    <row r="635" spans="1:31" x14ac:dyDescent="0.3">
      <c r="A635" s="7">
        <v>46289</v>
      </c>
      <c r="B635" s="8">
        <v>0.33333333333333331</v>
      </c>
      <c r="C635" s="8">
        <v>0.41666666666666669</v>
      </c>
      <c r="D635" s="8">
        <v>0</v>
      </c>
      <c r="E635">
        <v>2</v>
      </c>
      <c r="F635">
        <v>33</v>
      </c>
      <c r="G635" t="s">
        <v>3006</v>
      </c>
      <c r="H635" s="8">
        <v>0.48194444444444451</v>
      </c>
      <c r="I635" s="8">
        <v>0.48194444444444451</v>
      </c>
      <c r="O635" t="s">
        <v>2254</v>
      </c>
      <c r="P635" t="s">
        <v>570</v>
      </c>
      <c r="Q635" t="s">
        <v>2257</v>
      </c>
      <c r="R635">
        <v>0</v>
      </c>
      <c r="S635">
        <v>0</v>
      </c>
      <c r="T635">
        <v>45.214816999999996</v>
      </c>
      <c r="U635">
        <v>5.8582340000000004</v>
      </c>
      <c r="AD635" t="s">
        <v>2733</v>
      </c>
      <c r="AE635" t="s">
        <v>2737</v>
      </c>
    </row>
    <row r="636" spans="1:31" x14ac:dyDescent="0.3">
      <c r="A636" s="7">
        <v>46289</v>
      </c>
      <c r="B636" s="8">
        <v>0.16666666666666671</v>
      </c>
      <c r="C636" s="8">
        <v>0.1736111111111111</v>
      </c>
      <c r="D636" s="8">
        <v>0</v>
      </c>
      <c r="E636">
        <v>0.17</v>
      </c>
      <c r="F636">
        <v>230</v>
      </c>
      <c r="G636" t="s">
        <v>974</v>
      </c>
      <c r="O636" t="s">
        <v>3262</v>
      </c>
      <c r="P636" t="s">
        <v>217</v>
      </c>
      <c r="Q636" t="s">
        <v>3263</v>
      </c>
      <c r="R636">
        <v>0</v>
      </c>
      <c r="S636">
        <v>0</v>
      </c>
      <c r="T636">
        <v>45.191251999999999</v>
      </c>
      <c r="U636">
        <v>5.7259229999999999</v>
      </c>
      <c r="AD636" t="s">
        <v>2733</v>
      </c>
      <c r="AE636" t="s">
        <v>2734</v>
      </c>
    </row>
    <row r="637" spans="1:31" x14ac:dyDescent="0.3">
      <c r="A637" s="7">
        <v>46289</v>
      </c>
      <c r="B637" s="8">
        <v>0.29166666666666669</v>
      </c>
      <c r="C637" s="8">
        <v>0.30208333333333331</v>
      </c>
      <c r="D637" s="8">
        <v>0</v>
      </c>
      <c r="E637">
        <v>0.25</v>
      </c>
      <c r="F637">
        <v>52</v>
      </c>
      <c r="G637" t="s">
        <v>847</v>
      </c>
      <c r="Q637" t="s">
        <v>820</v>
      </c>
      <c r="R637">
        <v>0</v>
      </c>
      <c r="S637">
        <v>0</v>
      </c>
      <c r="T637">
        <v>48.795366999999999</v>
      </c>
      <c r="U637">
        <v>2.322012</v>
      </c>
    </row>
    <row r="638" spans="1:31" x14ac:dyDescent="0.3">
      <c r="A638" s="7">
        <v>46289</v>
      </c>
      <c r="B638" s="8">
        <v>0.16666666666666671</v>
      </c>
      <c r="C638" s="8">
        <v>0.18055555555555561</v>
      </c>
      <c r="E638">
        <v>0.33</v>
      </c>
      <c r="F638">
        <v>17</v>
      </c>
      <c r="G638" t="s">
        <v>955</v>
      </c>
      <c r="O638" t="s">
        <v>3411</v>
      </c>
      <c r="P638" t="s">
        <v>741</v>
      </c>
      <c r="Q638" t="s">
        <v>3412</v>
      </c>
      <c r="R638">
        <v>0</v>
      </c>
      <c r="S638">
        <v>0</v>
      </c>
      <c r="T638">
        <v>45.157052</v>
      </c>
      <c r="U638">
        <v>5.7211379999999998</v>
      </c>
      <c r="AD638" t="s">
        <v>2733</v>
      </c>
      <c r="AE638" t="s">
        <v>2734</v>
      </c>
    </row>
    <row r="639" spans="1:31" x14ac:dyDescent="0.3">
      <c r="A639" s="7">
        <v>46289</v>
      </c>
      <c r="B639" s="8">
        <v>0.25</v>
      </c>
      <c r="C639" s="8">
        <v>0.26041666666666669</v>
      </c>
      <c r="D639" s="8">
        <v>0</v>
      </c>
      <c r="E639">
        <v>0.25</v>
      </c>
      <c r="F639">
        <v>91</v>
      </c>
      <c r="G639" t="s">
        <v>971</v>
      </c>
      <c r="O639" t="s">
        <v>3403</v>
      </c>
      <c r="P639" t="s">
        <v>159</v>
      </c>
      <c r="Q639" t="s">
        <v>3404</v>
      </c>
      <c r="R639">
        <v>0</v>
      </c>
      <c r="S639">
        <v>0</v>
      </c>
      <c r="T639">
        <v>45.189250000000001</v>
      </c>
      <c r="U639">
        <v>5.7200119999999997</v>
      </c>
      <c r="AD639" t="s">
        <v>2733</v>
      </c>
      <c r="AE639" t="s">
        <v>2734</v>
      </c>
    </row>
    <row r="640" spans="1:31" x14ac:dyDescent="0.3">
      <c r="A640" s="7">
        <v>46289</v>
      </c>
      <c r="B640" s="8">
        <v>0.33333333333333331</v>
      </c>
      <c r="C640" s="8">
        <v>0.34722222222222221</v>
      </c>
      <c r="D640" s="8">
        <v>0</v>
      </c>
      <c r="E640">
        <v>0.33</v>
      </c>
      <c r="F640">
        <v>100</v>
      </c>
      <c r="G640" t="s">
        <v>967</v>
      </c>
      <c r="H640" s="8">
        <v>0.2409722222222222</v>
      </c>
      <c r="I640" s="8">
        <v>0.25624999999999998</v>
      </c>
      <c r="L640">
        <v>0.37</v>
      </c>
      <c r="M640">
        <v>0.37</v>
      </c>
      <c r="N640">
        <v>0.03</v>
      </c>
      <c r="O640" t="s">
        <v>1299</v>
      </c>
      <c r="P640" t="s">
        <v>113</v>
      </c>
      <c r="Q640" t="s">
        <v>113</v>
      </c>
      <c r="R640">
        <v>0</v>
      </c>
      <c r="S640">
        <v>0</v>
      </c>
      <c r="T640">
        <v>45.182966999999998</v>
      </c>
      <c r="U640">
        <v>5.7194820000000002</v>
      </c>
      <c r="AD640" t="s">
        <v>2733</v>
      </c>
      <c r="AE640" t="s">
        <v>2737</v>
      </c>
    </row>
    <row r="641" spans="1:31" x14ac:dyDescent="0.3">
      <c r="A641" s="7">
        <v>46289</v>
      </c>
      <c r="B641" s="8">
        <v>0.33333333333333331</v>
      </c>
      <c r="C641" s="8">
        <v>0.34722222222222221</v>
      </c>
      <c r="D641" s="8">
        <v>0</v>
      </c>
      <c r="E641">
        <v>0.33</v>
      </c>
      <c r="F641">
        <v>61</v>
      </c>
      <c r="G641" t="s">
        <v>886</v>
      </c>
      <c r="H641" s="8">
        <v>0.35555555555555562</v>
      </c>
      <c r="I641" s="8">
        <v>0.36527777777777781</v>
      </c>
      <c r="L641">
        <v>0.23</v>
      </c>
      <c r="M641">
        <v>0.23</v>
      </c>
      <c r="N641">
        <v>-0.1</v>
      </c>
      <c r="O641" t="s">
        <v>2121</v>
      </c>
      <c r="P641" t="s">
        <v>59</v>
      </c>
      <c r="Q641" t="s">
        <v>59</v>
      </c>
      <c r="R641">
        <v>0</v>
      </c>
      <c r="S641">
        <v>0</v>
      </c>
      <c r="T641">
        <v>45.188529000000003</v>
      </c>
      <c r="U641">
        <v>5.7245239999999997</v>
      </c>
      <c r="AD641" t="s">
        <v>2733</v>
      </c>
      <c r="AE641" t="s">
        <v>2737</v>
      </c>
    </row>
    <row r="642" spans="1:31" x14ac:dyDescent="0.3">
      <c r="A642" s="7">
        <v>46289</v>
      </c>
      <c r="B642" s="8">
        <v>0.33333333333333331</v>
      </c>
      <c r="C642" s="8">
        <v>0.37847222222222221</v>
      </c>
      <c r="D642" s="8">
        <v>0</v>
      </c>
      <c r="E642">
        <v>1.08</v>
      </c>
      <c r="F642">
        <v>86</v>
      </c>
      <c r="G642" t="s">
        <v>861</v>
      </c>
      <c r="H642" s="8">
        <v>0.41388888888888892</v>
      </c>
      <c r="I642" s="8">
        <v>0.41388888888888892</v>
      </c>
      <c r="O642" t="s">
        <v>2549</v>
      </c>
      <c r="P642" t="s">
        <v>537</v>
      </c>
      <c r="Q642" t="s">
        <v>3401</v>
      </c>
      <c r="R642">
        <v>0</v>
      </c>
      <c r="S642">
        <v>0</v>
      </c>
      <c r="T642">
        <v>45.196741000000003</v>
      </c>
      <c r="U642">
        <v>5.7375059999999998</v>
      </c>
      <c r="AD642" t="s">
        <v>2733</v>
      </c>
      <c r="AE642" t="s">
        <v>2737</v>
      </c>
    </row>
    <row r="643" spans="1:31" x14ac:dyDescent="0.3">
      <c r="A643" s="7">
        <v>46289</v>
      </c>
      <c r="B643" s="8">
        <v>0.33333333333333331</v>
      </c>
      <c r="C643" s="8">
        <v>0.34722222222222221</v>
      </c>
      <c r="D643" s="8">
        <v>0</v>
      </c>
      <c r="E643">
        <v>0.33</v>
      </c>
      <c r="F643">
        <v>64</v>
      </c>
      <c r="G643" t="s">
        <v>953</v>
      </c>
      <c r="O643" t="s">
        <v>2135</v>
      </c>
      <c r="P643" t="s">
        <v>665</v>
      </c>
      <c r="Q643" t="s">
        <v>3402</v>
      </c>
      <c r="R643">
        <v>0</v>
      </c>
      <c r="S643">
        <v>0</v>
      </c>
      <c r="T643">
        <v>45.210118999999999</v>
      </c>
      <c r="U643">
        <v>5.7618400000000003</v>
      </c>
      <c r="AD643" t="s">
        <v>2733</v>
      </c>
      <c r="AE643" t="s">
        <v>2737</v>
      </c>
    </row>
    <row r="644" spans="1:31" x14ac:dyDescent="0.3">
      <c r="A644" s="7">
        <v>46289</v>
      </c>
      <c r="B644" s="8">
        <v>0.19444444444444439</v>
      </c>
      <c r="C644" s="8">
        <v>0.20833333333333329</v>
      </c>
      <c r="D644" s="8">
        <v>0</v>
      </c>
      <c r="E644">
        <v>0.33</v>
      </c>
      <c r="F644">
        <v>78</v>
      </c>
      <c r="G644" t="s">
        <v>977</v>
      </c>
      <c r="O644" t="s">
        <v>3603</v>
      </c>
      <c r="P644" t="s">
        <v>446</v>
      </c>
      <c r="Q644" t="s">
        <v>3604</v>
      </c>
      <c r="R644">
        <v>0</v>
      </c>
      <c r="S644">
        <v>0</v>
      </c>
      <c r="T644">
        <v>45.365698000000002</v>
      </c>
      <c r="U644">
        <v>5.5939180000000004</v>
      </c>
      <c r="AD644" t="s">
        <v>2733</v>
      </c>
      <c r="AE644" t="s">
        <v>2734</v>
      </c>
    </row>
    <row r="645" spans="1:31" x14ac:dyDescent="0.3">
      <c r="A645" s="7">
        <v>46289</v>
      </c>
      <c r="B645" s="8">
        <v>0.1701388888888889</v>
      </c>
      <c r="C645" s="8">
        <v>0.18402777777777779</v>
      </c>
      <c r="D645" s="8">
        <v>0</v>
      </c>
      <c r="E645">
        <v>0.33</v>
      </c>
      <c r="F645">
        <v>14</v>
      </c>
      <c r="G645" t="s">
        <v>959</v>
      </c>
      <c r="O645" t="s">
        <v>3416</v>
      </c>
      <c r="P645" t="s">
        <v>428</v>
      </c>
      <c r="Q645" t="s">
        <v>3417</v>
      </c>
      <c r="R645">
        <v>0</v>
      </c>
      <c r="S645">
        <v>0</v>
      </c>
      <c r="T645">
        <v>45.187860999999998</v>
      </c>
      <c r="U645">
        <v>5.7515039999999997</v>
      </c>
      <c r="AD645" t="s">
        <v>2733</v>
      </c>
      <c r="AE645" t="s">
        <v>2734</v>
      </c>
    </row>
    <row r="646" spans="1:31" x14ac:dyDescent="0.3">
      <c r="A646" s="7">
        <v>46289</v>
      </c>
      <c r="B646" s="8">
        <v>0.25</v>
      </c>
      <c r="C646" s="8">
        <v>0.26041666666666669</v>
      </c>
      <c r="D646" s="8">
        <v>0</v>
      </c>
      <c r="E646">
        <v>0.25</v>
      </c>
      <c r="F646">
        <v>76</v>
      </c>
      <c r="G646" t="s">
        <v>863</v>
      </c>
      <c r="O646" t="s">
        <v>3409</v>
      </c>
      <c r="P646" t="s">
        <v>346</v>
      </c>
      <c r="Q646" t="s">
        <v>3410</v>
      </c>
      <c r="R646">
        <v>0</v>
      </c>
      <c r="S646">
        <v>0</v>
      </c>
      <c r="T646">
        <v>45.182178</v>
      </c>
      <c r="U646">
        <v>5.7269370000000004</v>
      </c>
      <c r="AD646" t="s">
        <v>2733</v>
      </c>
      <c r="AE646" t="s">
        <v>2734</v>
      </c>
    </row>
    <row r="647" spans="1:31" x14ac:dyDescent="0.3">
      <c r="A647" s="7">
        <v>46289</v>
      </c>
      <c r="B647" s="8">
        <v>0.16666666666666671</v>
      </c>
      <c r="C647" s="8">
        <v>0.18055555555555561</v>
      </c>
      <c r="D647" s="8">
        <v>0</v>
      </c>
      <c r="E647">
        <v>0.33</v>
      </c>
      <c r="F647">
        <v>76</v>
      </c>
      <c r="G647" t="s">
        <v>965</v>
      </c>
      <c r="H647" s="8">
        <v>0.17499999999999999</v>
      </c>
      <c r="I647" s="8">
        <v>0.1756944444444444</v>
      </c>
      <c r="L647">
        <v>0.02</v>
      </c>
      <c r="M647">
        <v>0.02</v>
      </c>
      <c r="N647">
        <v>-0.32</v>
      </c>
      <c r="O647" t="s">
        <v>3418</v>
      </c>
      <c r="P647" t="s">
        <v>449</v>
      </c>
      <c r="Q647" t="s">
        <v>3419</v>
      </c>
      <c r="R647">
        <v>0</v>
      </c>
      <c r="S647">
        <v>0</v>
      </c>
      <c r="T647">
        <v>45.181083999999998</v>
      </c>
      <c r="U647">
        <v>5.7069349999999996</v>
      </c>
      <c r="AD647" t="s">
        <v>2733</v>
      </c>
      <c r="AE647" t="s">
        <v>2734</v>
      </c>
    </row>
    <row r="648" spans="1:31" x14ac:dyDescent="0.3">
      <c r="A648" s="7">
        <v>46289</v>
      </c>
      <c r="B648" s="8">
        <v>0.16666666666666671</v>
      </c>
      <c r="C648" s="8">
        <v>0.18055555555555561</v>
      </c>
      <c r="D648" s="8">
        <v>0</v>
      </c>
      <c r="E648">
        <v>0.33</v>
      </c>
      <c r="F648">
        <v>20</v>
      </c>
      <c r="G648" t="s">
        <v>950</v>
      </c>
      <c r="H648" s="8">
        <v>0.3125</v>
      </c>
      <c r="I648" s="8">
        <v>0.34930555555555548</v>
      </c>
      <c r="J648" s="8">
        <v>0.21875</v>
      </c>
      <c r="K648" s="8">
        <v>0.2215277777777778</v>
      </c>
      <c r="L648">
        <v>0.82</v>
      </c>
      <c r="M648">
        <v>0.82</v>
      </c>
      <c r="N648">
        <v>0.48</v>
      </c>
      <c r="O648" t="s">
        <v>3423</v>
      </c>
      <c r="P648" t="s">
        <v>132</v>
      </c>
      <c r="Q648" t="s">
        <v>3424</v>
      </c>
      <c r="R648">
        <v>0</v>
      </c>
      <c r="S648">
        <v>0</v>
      </c>
      <c r="T648">
        <v>45.190461999999997</v>
      </c>
      <c r="U648">
        <v>5.723516</v>
      </c>
      <c r="AD648" t="s">
        <v>2733</v>
      </c>
      <c r="AE648" t="s">
        <v>2734</v>
      </c>
    </row>
    <row r="649" spans="1:31" x14ac:dyDescent="0.3">
      <c r="A649" s="7">
        <v>46289</v>
      </c>
      <c r="B649" s="8">
        <v>0.22222222222222221</v>
      </c>
      <c r="C649" s="8">
        <v>0.2361111111111111</v>
      </c>
      <c r="D649" s="8">
        <v>0</v>
      </c>
      <c r="E649">
        <v>0.33</v>
      </c>
      <c r="F649">
        <v>13</v>
      </c>
      <c r="G649" t="s">
        <v>2730</v>
      </c>
      <c r="O649" t="s">
        <v>3425</v>
      </c>
      <c r="P649" t="s">
        <v>298</v>
      </c>
      <c r="Q649" t="s">
        <v>3426</v>
      </c>
      <c r="R649">
        <v>0</v>
      </c>
      <c r="S649">
        <v>0</v>
      </c>
      <c r="T649">
        <v>45.186393000000002</v>
      </c>
      <c r="U649">
        <v>5.7280889999999998</v>
      </c>
      <c r="AD649" t="s">
        <v>2733</v>
      </c>
      <c r="AE649" t="s">
        <v>2734</v>
      </c>
    </row>
    <row r="650" spans="1:31" x14ac:dyDescent="0.3">
      <c r="A650" s="7">
        <v>46289</v>
      </c>
      <c r="B650" s="8">
        <v>0.16666666666666671</v>
      </c>
      <c r="C650" s="8">
        <v>0.18055555555555561</v>
      </c>
      <c r="D650" s="8">
        <v>0</v>
      </c>
      <c r="E650">
        <v>0.33</v>
      </c>
      <c r="F650">
        <v>28</v>
      </c>
      <c r="G650" t="s">
        <v>914</v>
      </c>
      <c r="H650" s="8">
        <v>0.1965277777777778</v>
      </c>
      <c r="I650" s="8">
        <v>0.53125</v>
      </c>
      <c r="L650">
        <v>8.0299999999999994</v>
      </c>
      <c r="M650">
        <v>8.0299999999999994</v>
      </c>
      <c r="N650">
        <v>7.7</v>
      </c>
      <c r="O650" t="s">
        <v>3429</v>
      </c>
      <c r="P650" t="s">
        <v>745</v>
      </c>
      <c r="Q650" t="s">
        <v>3430</v>
      </c>
      <c r="R650">
        <v>0</v>
      </c>
      <c r="S650">
        <v>0</v>
      </c>
      <c r="T650">
        <v>45.144418999999999</v>
      </c>
      <c r="U650">
        <v>5.7205839999999997</v>
      </c>
      <c r="AD650" t="s">
        <v>2733</v>
      </c>
      <c r="AE650" t="s">
        <v>2734</v>
      </c>
    </row>
    <row r="651" spans="1:31" x14ac:dyDescent="0.3">
      <c r="A651" s="7">
        <v>46289</v>
      </c>
      <c r="B651" s="8">
        <v>0.22916666666666671</v>
      </c>
      <c r="C651" s="8">
        <v>0.24305555555555561</v>
      </c>
      <c r="D651" s="8">
        <v>0</v>
      </c>
      <c r="E651">
        <v>0.33</v>
      </c>
      <c r="F651">
        <v>83</v>
      </c>
      <c r="G651" t="s">
        <v>975</v>
      </c>
      <c r="H651" s="8">
        <v>0.28958333333333341</v>
      </c>
      <c r="I651" s="8">
        <v>0.29930555555555549</v>
      </c>
      <c r="L651">
        <v>0.23</v>
      </c>
      <c r="M651">
        <v>0.23</v>
      </c>
      <c r="N651">
        <v>-0.1</v>
      </c>
      <c r="O651" t="s">
        <v>3614</v>
      </c>
      <c r="P651" t="s">
        <v>520</v>
      </c>
      <c r="Q651" t="s">
        <v>3615</v>
      </c>
      <c r="R651">
        <v>0</v>
      </c>
      <c r="S651">
        <v>0</v>
      </c>
      <c r="T651">
        <v>45.364147000000003</v>
      </c>
      <c r="U651">
        <v>5.590687</v>
      </c>
      <c r="AD651" t="s">
        <v>2733</v>
      </c>
      <c r="AE651" t="s">
        <v>2734</v>
      </c>
    </row>
    <row r="652" spans="1:31" x14ac:dyDescent="0.3">
      <c r="A652" s="7">
        <v>46289</v>
      </c>
      <c r="B652" s="8">
        <v>0.16666666666666671</v>
      </c>
      <c r="C652" s="8">
        <v>0.18055555555555561</v>
      </c>
      <c r="D652" s="8">
        <v>0</v>
      </c>
      <c r="E652">
        <v>0.33</v>
      </c>
      <c r="F652">
        <v>16</v>
      </c>
      <c r="G652" t="s">
        <v>853</v>
      </c>
      <c r="K652" s="8">
        <v>0.83750000000000002</v>
      </c>
      <c r="O652" t="s">
        <v>3434</v>
      </c>
      <c r="P652" t="s">
        <v>133</v>
      </c>
      <c r="Q652" t="s">
        <v>3435</v>
      </c>
      <c r="R652">
        <v>0</v>
      </c>
      <c r="S652">
        <v>0</v>
      </c>
      <c r="T652">
        <v>45.189967000000003</v>
      </c>
      <c r="U652">
        <v>5.7054239999999998</v>
      </c>
      <c r="AD652" t="s">
        <v>2733</v>
      </c>
      <c r="AE652" t="s">
        <v>2734</v>
      </c>
    </row>
    <row r="653" spans="1:31" x14ac:dyDescent="0.3">
      <c r="A653" s="7">
        <v>46289</v>
      </c>
      <c r="B653" s="8">
        <v>0.29166666666666669</v>
      </c>
      <c r="C653" s="8">
        <v>0.2986111111111111</v>
      </c>
      <c r="D653" s="8">
        <v>0</v>
      </c>
      <c r="E653">
        <v>0.17</v>
      </c>
      <c r="F653">
        <v>75</v>
      </c>
      <c r="G653" t="s">
        <v>970</v>
      </c>
      <c r="O653" t="s">
        <v>3420</v>
      </c>
      <c r="P653" t="s">
        <v>720</v>
      </c>
      <c r="Q653" t="s">
        <v>3421</v>
      </c>
      <c r="R653">
        <v>0</v>
      </c>
      <c r="S653">
        <v>0</v>
      </c>
      <c r="T653">
        <v>45.177950000000003</v>
      </c>
      <c r="U653">
        <v>5.7124889999999997</v>
      </c>
      <c r="AD653" t="s">
        <v>2733</v>
      </c>
      <c r="AE653" t="s">
        <v>2734</v>
      </c>
    </row>
    <row r="654" spans="1:31" x14ac:dyDescent="0.3">
      <c r="A654" s="7">
        <v>46289</v>
      </c>
      <c r="B654" s="8">
        <v>0.34375</v>
      </c>
      <c r="C654" s="8">
        <v>0.35416666666666669</v>
      </c>
      <c r="D654" s="8">
        <v>0</v>
      </c>
      <c r="E654">
        <v>0.25</v>
      </c>
      <c r="F654">
        <v>39</v>
      </c>
      <c r="G654" t="s">
        <v>961</v>
      </c>
      <c r="H654" s="8">
        <v>0.28055555555555561</v>
      </c>
      <c r="I654" s="8">
        <v>0.33333333333333331</v>
      </c>
      <c r="L654">
        <v>1.27</v>
      </c>
      <c r="M654">
        <v>1.27</v>
      </c>
      <c r="N654">
        <v>1.02</v>
      </c>
      <c r="O654" t="s">
        <v>1378</v>
      </c>
      <c r="P654" t="s">
        <v>656</v>
      </c>
      <c r="Q654" t="s">
        <v>656</v>
      </c>
      <c r="R654">
        <v>1</v>
      </c>
      <c r="S654">
        <v>0</v>
      </c>
      <c r="T654">
        <v>45.165717999999998</v>
      </c>
      <c r="U654">
        <v>5.7258519999999997</v>
      </c>
      <c r="AD654" t="s">
        <v>2733</v>
      </c>
      <c r="AE654" t="s">
        <v>2737</v>
      </c>
    </row>
    <row r="655" spans="1:31" x14ac:dyDescent="0.3">
      <c r="A655" s="7">
        <v>46289</v>
      </c>
      <c r="B655" s="8">
        <v>0.16666666666666671</v>
      </c>
      <c r="C655" s="8">
        <v>0.1736111111111111</v>
      </c>
      <c r="D655" s="8">
        <v>0</v>
      </c>
      <c r="E655">
        <v>0.17</v>
      </c>
      <c r="F655">
        <v>29</v>
      </c>
      <c r="G655" t="s">
        <v>859</v>
      </c>
      <c r="O655" t="s">
        <v>2988</v>
      </c>
      <c r="P655" t="s">
        <v>220</v>
      </c>
      <c r="Q655" t="s">
        <v>2989</v>
      </c>
      <c r="R655">
        <v>0</v>
      </c>
      <c r="S655">
        <v>0</v>
      </c>
      <c r="T655">
        <v>45.182158999999999</v>
      </c>
      <c r="U655">
        <v>5.715846</v>
      </c>
      <c r="AD655" t="s">
        <v>2733</v>
      </c>
      <c r="AE655" t="s">
        <v>2734</v>
      </c>
    </row>
    <row r="656" spans="1:31" x14ac:dyDescent="0.3">
      <c r="A656" s="7">
        <v>46289</v>
      </c>
      <c r="B656" s="8">
        <v>0.16666666666666671</v>
      </c>
      <c r="C656" s="8">
        <v>0.18055555555555561</v>
      </c>
      <c r="D656" s="8">
        <v>0</v>
      </c>
      <c r="E656">
        <v>0.33</v>
      </c>
      <c r="F656">
        <v>20</v>
      </c>
      <c r="G656" t="s">
        <v>950</v>
      </c>
      <c r="H656" s="8">
        <v>0.46875</v>
      </c>
      <c r="I656" s="8">
        <v>0.46944444444444439</v>
      </c>
      <c r="J656" s="8">
        <v>0.18194444444444441</v>
      </c>
      <c r="K656" s="8">
        <v>0.18402777777777779</v>
      </c>
      <c r="L656">
        <v>-0.03</v>
      </c>
      <c r="O656" t="s">
        <v>3437</v>
      </c>
      <c r="P656" t="s">
        <v>411</v>
      </c>
      <c r="Q656" t="s">
        <v>3438</v>
      </c>
      <c r="R656">
        <v>0</v>
      </c>
      <c r="S656">
        <v>0</v>
      </c>
      <c r="T656">
        <v>45.186216000000002</v>
      </c>
      <c r="U656">
        <v>5.7124170000000003</v>
      </c>
      <c r="AD656" t="s">
        <v>2733</v>
      </c>
      <c r="AE656" t="s">
        <v>2734</v>
      </c>
    </row>
    <row r="657" spans="1:31" x14ac:dyDescent="0.3">
      <c r="A657" s="7">
        <v>46289</v>
      </c>
      <c r="B657" s="8">
        <v>0.61805555555555558</v>
      </c>
      <c r="C657" s="8">
        <v>0.63194444444444442</v>
      </c>
      <c r="D657" s="8">
        <v>0</v>
      </c>
      <c r="E657">
        <v>0.33</v>
      </c>
      <c r="F657">
        <v>56</v>
      </c>
      <c r="G657" t="s">
        <v>966</v>
      </c>
      <c r="O657" t="s">
        <v>3641</v>
      </c>
      <c r="P657" t="s">
        <v>532</v>
      </c>
      <c r="Q657" t="s">
        <v>3642</v>
      </c>
      <c r="R657">
        <v>0</v>
      </c>
      <c r="S657">
        <v>0</v>
      </c>
      <c r="T657">
        <v>45.366531999999999</v>
      </c>
      <c r="U657">
        <v>5.5952270000000004</v>
      </c>
      <c r="AD657" t="s">
        <v>2733</v>
      </c>
      <c r="AE657" t="s">
        <v>2734</v>
      </c>
    </row>
    <row r="658" spans="1:31" x14ac:dyDescent="0.3">
      <c r="A658" s="7">
        <v>46289</v>
      </c>
      <c r="B658" s="8">
        <v>0.16666666666666671</v>
      </c>
      <c r="C658" s="8">
        <v>0.1736111111111111</v>
      </c>
      <c r="D658" s="8">
        <v>0</v>
      </c>
      <c r="E658">
        <v>0.17</v>
      </c>
      <c r="F658">
        <v>41</v>
      </c>
      <c r="G658" t="s">
        <v>907</v>
      </c>
      <c r="O658" t="s">
        <v>906</v>
      </c>
      <c r="P658" t="s">
        <v>828</v>
      </c>
      <c r="Q658" t="s">
        <v>3686</v>
      </c>
      <c r="R658">
        <v>0</v>
      </c>
      <c r="S658">
        <v>0</v>
      </c>
      <c r="T658">
        <v>45.351880000000001</v>
      </c>
      <c r="U658">
        <v>5.6053439999999997</v>
      </c>
      <c r="AD658" t="s">
        <v>2733</v>
      </c>
      <c r="AE658" t="s">
        <v>2734</v>
      </c>
    </row>
    <row r="659" spans="1:31" x14ac:dyDescent="0.3">
      <c r="A659" s="7">
        <v>46289</v>
      </c>
      <c r="B659" s="8">
        <v>0.29166666666666669</v>
      </c>
      <c r="C659" s="8">
        <v>0.2986111111111111</v>
      </c>
      <c r="D659" s="8">
        <v>0</v>
      </c>
      <c r="E659">
        <v>0.17</v>
      </c>
      <c r="F659">
        <v>210</v>
      </c>
      <c r="G659" t="s">
        <v>905</v>
      </c>
      <c r="O659" t="s">
        <v>3427</v>
      </c>
      <c r="P659" t="s">
        <v>539</v>
      </c>
      <c r="Q659" t="s">
        <v>3428</v>
      </c>
      <c r="R659">
        <v>0</v>
      </c>
      <c r="S659">
        <v>0</v>
      </c>
      <c r="T659">
        <v>45.182197000000002</v>
      </c>
      <c r="U659">
        <v>5.7385910000000004</v>
      </c>
      <c r="AD659" t="s">
        <v>2733</v>
      </c>
      <c r="AE659" t="s">
        <v>2734</v>
      </c>
    </row>
    <row r="660" spans="1:31" x14ac:dyDescent="0.3">
      <c r="A660" s="7">
        <v>46289</v>
      </c>
      <c r="B660" s="8">
        <v>0.33333333333333331</v>
      </c>
      <c r="C660" s="8">
        <v>0.51388888888888884</v>
      </c>
      <c r="D660" s="8">
        <v>0</v>
      </c>
      <c r="E660">
        <v>4.33</v>
      </c>
      <c r="F660">
        <v>49</v>
      </c>
      <c r="G660" t="s">
        <v>944</v>
      </c>
      <c r="O660" t="s">
        <v>2699</v>
      </c>
      <c r="P660" t="s">
        <v>454</v>
      </c>
      <c r="Q660" t="s">
        <v>454</v>
      </c>
      <c r="R660">
        <v>0</v>
      </c>
      <c r="S660">
        <v>0</v>
      </c>
      <c r="T660">
        <v>45.182113000000001</v>
      </c>
      <c r="U660">
        <v>5.7311740000000002</v>
      </c>
      <c r="AD660" t="s">
        <v>2733</v>
      </c>
      <c r="AE660" t="s">
        <v>2737</v>
      </c>
    </row>
    <row r="661" spans="1:31" x14ac:dyDescent="0.3">
      <c r="A661" s="7">
        <v>46289</v>
      </c>
      <c r="B661" s="8">
        <v>0.16666666666666671</v>
      </c>
      <c r="C661" s="8">
        <v>0.17708333333333329</v>
      </c>
      <c r="D661" s="8">
        <v>0</v>
      </c>
      <c r="E661">
        <v>0.25</v>
      </c>
      <c r="F661">
        <v>16</v>
      </c>
      <c r="G661" t="s">
        <v>853</v>
      </c>
      <c r="O661" t="s">
        <v>3324</v>
      </c>
      <c r="P661" t="s">
        <v>578</v>
      </c>
      <c r="Q661" t="s">
        <v>3325</v>
      </c>
      <c r="R661">
        <v>0</v>
      </c>
      <c r="S661">
        <v>0</v>
      </c>
      <c r="T661">
        <v>45.183777999999997</v>
      </c>
      <c r="U661">
        <v>5.7115169999999997</v>
      </c>
      <c r="AD661" t="s">
        <v>2733</v>
      </c>
      <c r="AE661" t="s">
        <v>2734</v>
      </c>
    </row>
    <row r="662" spans="1:31" x14ac:dyDescent="0.3">
      <c r="A662" s="7">
        <v>46289</v>
      </c>
      <c r="B662" s="8">
        <v>0.25</v>
      </c>
      <c r="C662" s="8">
        <v>0.26041666666666669</v>
      </c>
      <c r="D662" s="8">
        <v>0</v>
      </c>
      <c r="E662">
        <v>0.25</v>
      </c>
      <c r="F662">
        <v>1000</v>
      </c>
      <c r="G662" t="s">
        <v>2803</v>
      </c>
      <c r="O662" t="s">
        <v>3431</v>
      </c>
      <c r="P662" t="s">
        <v>260</v>
      </c>
      <c r="Q662" t="s">
        <v>3432</v>
      </c>
      <c r="R662">
        <v>0</v>
      </c>
      <c r="S662">
        <v>0</v>
      </c>
      <c r="T662">
        <v>45.180492000000001</v>
      </c>
      <c r="U662">
        <v>5.6945860000000001</v>
      </c>
      <c r="AD662" t="s">
        <v>2733</v>
      </c>
      <c r="AE662" t="s">
        <v>2734</v>
      </c>
    </row>
    <row r="663" spans="1:31" x14ac:dyDescent="0.3">
      <c r="A663" s="7">
        <v>46289</v>
      </c>
      <c r="B663" s="8">
        <v>0.16666666666666671</v>
      </c>
      <c r="C663" s="8">
        <v>0.18055555555555561</v>
      </c>
      <c r="D663" s="8">
        <v>0</v>
      </c>
      <c r="E663">
        <v>0.33</v>
      </c>
      <c r="F663">
        <v>20</v>
      </c>
      <c r="G663" t="s">
        <v>950</v>
      </c>
      <c r="H663" s="8">
        <v>0.45694444444444438</v>
      </c>
      <c r="I663" s="8">
        <v>0.46319444444444452</v>
      </c>
      <c r="J663" s="8">
        <v>0.2381944444444444</v>
      </c>
      <c r="K663" s="8">
        <v>0.2409722222222222</v>
      </c>
      <c r="L663">
        <v>0.08</v>
      </c>
      <c r="M663">
        <v>0.08</v>
      </c>
      <c r="N663">
        <v>-0.25</v>
      </c>
      <c r="O663" t="s">
        <v>2735</v>
      </c>
      <c r="P663" t="s">
        <v>522</v>
      </c>
      <c r="Q663" t="s">
        <v>2736</v>
      </c>
      <c r="R663">
        <v>0</v>
      </c>
      <c r="S663">
        <v>0</v>
      </c>
      <c r="T663">
        <v>45.177925000000002</v>
      </c>
      <c r="U663">
        <v>5.7241710000000001</v>
      </c>
      <c r="AD663" t="s">
        <v>2733</v>
      </c>
      <c r="AE663" t="s">
        <v>2734</v>
      </c>
    </row>
    <row r="664" spans="1:31" x14ac:dyDescent="0.3">
      <c r="A664" s="7">
        <v>46289</v>
      </c>
      <c r="B664" s="8">
        <v>0.29166666666666669</v>
      </c>
      <c r="C664" s="8">
        <v>0.30208333333333331</v>
      </c>
      <c r="D664" s="8">
        <v>0</v>
      </c>
      <c r="E664">
        <v>0.25</v>
      </c>
      <c r="F664">
        <v>88</v>
      </c>
      <c r="G664" t="s">
        <v>894</v>
      </c>
      <c r="O664" t="s">
        <v>3112</v>
      </c>
      <c r="P664" t="s">
        <v>382</v>
      </c>
      <c r="Q664" t="s">
        <v>3113</v>
      </c>
      <c r="R664">
        <v>0</v>
      </c>
      <c r="S664">
        <v>0</v>
      </c>
      <c r="T664">
        <v>45.072274</v>
      </c>
      <c r="U664">
        <v>5.771471</v>
      </c>
      <c r="AD664" t="s">
        <v>2733</v>
      </c>
      <c r="AE664" t="s">
        <v>2734</v>
      </c>
    </row>
    <row r="665" spans="1:31" x14ac:dyDescent="0.3">
      <c r="A665" s="7">
        <v>46289</v>
      </c>
      <c r="B665" s="8">
        <v>0.16666666666666671</v>
      </c>
      <c r="C665" s="8">
        <v>0.18055555555555561</v>
      </c>
      <c r="D665" s="8">
        <v>0</v>
      </c>
      <c r="E665">
        <v>0.33</v>
      </c>
      <c r="F665">
        <v>76</v>
      </c>
      <c r="G665" t="s">
        <v>965</v>
      </c>
      <c r="H665" s="8">
        <v>0.27638888888888891</v>
      </c>
      <c r="I665" s="8">
        <v>0.28680555555555548</v>
      </c>
      <c r="L665">
        <v>0.25</v>
      </c>
      <c r="M665">
        <v>0.25</v>
      </c>
      <c r="N665">
        <v>-0.08</v>
      </c>
      <c r="O665" t="s">
        <v>3647</v>
      </c>
      <c r="P665" t="s">
        <v>702</v>
      </c>
      <c r="Q665" t="s">
        <v>3648</v>
      </c>
      <c r="R665">
        <v>0</v>
      </c>
      <c r="S665">
        <v>0</v>
      </c>
      <c r="T665">
        <v>45.120533999999999</v>
      </c>
      <c r="U665">
        <v>5.6923830000000004</v>
      </c>
      <c r="AD665" t="s">
        <v>2733</v>
      </c>
      <c r="AE665" t="s">
        <v>2734</v>
      </c>
    </row>
    <row r="666" spans="1:31" x14ac:dyDescent="0.3">
      <c r="A666" s="7">
        <v>46289</v>
      </c>
      <c r="B666" s="8">
        <v>0.33333333333333331</v>
      </c>
      <c r="C666" s="8">
        <v>0.34722222222222221</v>
      </c>
      <c r="D666" s="8">
        <v>0</v>
      </c>
      <c r="E666">
        <v>0.33</v>
      </c>
      <c r="F666">
        <v>49</v>
      </c>
      <c r="G666" t="s">
        <v>944</v>
      </c>
      <c r="O666" t="s">
        <v>2656</v>
      </c>
      <c r="P666" t="s">
        <v>316</v>
      </c>
      <c r="Q666" t="s">
        <v>316</v>
      </c>
      <c r="R666">
        <v>0</v>
      </c>
      <c r="S666">
        <v>0</v>
      </c>
      <c r="T666">
        <v>45.180484999999997</v>
      </c>
      <c r="U666">
        <v>5.7314889999999998</v>
      </c>
      <c r="AD666" t="s">
        <v>2733</v>
      </c>
      <c r="AE666" t="s">
        <v>2737</v>
      </c>
    </row>
    <row r="667" spans="1:31" x14ac:dyDescent="0.3">
      <c r="A667" s="7">
        <v>46289</v>
      </c>
      <c r="B667" s="8">
        <v>0.33333333333333331</v>
      </c>
      <c r="C667" s="8">
        <v>0.375</v>
      </c>
      <c r="D667" s="8">
        <v>0</v>
      </c>
      <c r="E667">
        <v>1</v>
      </c>
      <c r="F667">
        <v>150</v>
      </c>
      <c r="G667" t="s">
        <v>964</v>
      </c>
      <c r="O667" t="s">
        <v>1399</v>
      </c>
      <c r="P667" t="s">
        <v>291</v>
      </c>
      <c r="Q667" t="s">
        <v>291</v>
      </c>
      <c r="R667">
        <v>0</v>
      </c>
      <c r="S667">
        <v>0</v>
      </c>
      <c r="T667">
        <v>45.150571999999997</v>
      </c>
      <c r="U667">
        <v>5.7256600000000004</v>
      </c>
      <c r="AD667" t="s">
        <v>2733</v>
      </c>
      <c r="AE667" t="s">
        <v>2781</v>
      </c>
    </row>
    <row r="668" spans="1:31" x14ac:dyDescent="0.3">
      <c r="A668" s="7">
        <v>46289</v>
      </c>
      <c r="B668" s="8">
        <v>0.29166666666666669</v>
      </c>
      <c r="C668" s="8">
        <v>0.2986111111111111</v>
      </c>
      <c r="D668" s="8">
        <v>0</v>
      </c>
      <c r="E668">
        <v>0.17</v>
      </c>
      <c r="F668">
        <v>230</v>
      </c>
      <c r="G668" t="s">
        <v>974</v>
      </c>
      <c r="O668" t="s">
        <v>3439</v>
      </c>
      <c r="P668" t="s">
        <v>526</v>
      </c>
      <c r="Q668" t="s">
        <v>3440</v>
      </c>
      <c r="R668">
        <v>0</v>
      </c>
      <c r="S668">
        <v>0</v>
      </c>
      <c r="T668">
        <v>45.181947000000001</v>
      </c>
      <c r="U668">
        <v>5.7218989999999996</v>
      </c>
      <c r="AD668" t="s">
        <v>2733</v>
      </c>
      <c r="AE668" t="s">
        <v>2734</v>
      </c>
    </row>
    <row r="669" spans="1:31" x14ac:dyDescent="0.3">
      <c r="A669" s="7">
        <v>46289</v>
      </c>
      <c r="B669" s="8">
        <v>0.33333333333333331</v>
      </c>
      <c r="C669" s="8">
        <v>0.3611111111111111</v>
      </c>
      <c r="D669" s="8">
        <v>0</v>
      </c>
      <c r="E669">
        <v>0.67</v>
      </c>
      <c r="F669">
        <v>48</v>
      </c>
      <c r="G669" t="s">
        <v>951</v>
      </c>
      <c r="O669" t="s">
        <v>1830</v>
      </c>
      <c r="P669" t="s">
        <v>403</v>
      </c>
      <c r="Q669" t="s">
        <v>403</v>
      </c>
      <c r="R669">
        <v>0</v>
      </c>
      <c r="S669">
        <v>0</v>
      </c>
      <c r="T669">
        <v>45.176518000000002</v>
      </c>
      <c r="U669">
        <v>5.7090420000000002</v>
      </c>
      <c r="AD669" t="s">
        <v>2733</v>
      </c>
      <c r="AE669" t="s">
        <v>2737</v>
      </c>
    </row>
    <row r="670" spans="1:31" x14ac:dyDescent="0.3">
      <c r="A670" s="7">
        <v>46289</v>
      </c>
      <c r="B670" s="8">
        <v>0.29166666666666669</v>
      </c>
      <c r="C670" s="8">
        <v>0.2986111111111111</v>
      </c>
      <c r="D670" s="8">
        <v>0</v>
      </c>
      <c r="E670">
        <v>0.17</v>
      </c>
      <c r="F670">
        <v>74</v>
      </c>
      <c r="G670" t="s">
        <v>892</v>
      </c>
      <c r="O670" t="s">
        <v>2742</v>
      </c>
      <c r="P670" t="s">
        <v>152</v>
      </c>
      <c r="Q670" t="s">
        <v>2743</v>
      </c>
      <c r="R670">
        <v>0</v>
      </c>
      <c r="S670">
        <v>0</v>
      </c>
      <c r="T670">
        <v>45.184793999999997</v>
      </c>
      <c r="U670">
        <v>5.7218299999999997</v>
      </c>
      <c r="AD670" t="s">
        <v>2733</v>
      </c>
      <c r="AE670" t="s">
        <v>2734</v>
      </c>
    </row>
    <row r="671" spans="1:31" x14ac:dyDescent="0.3">
      <c r="A671" s="7">
        <v>46289</v>
      </c>
      <c r="B671" s="8">
        <v>0.33333333333333331</v>
      </c>
      <c r="C671" s="8">
        <v>0.4375</v>
      </c>
      <c r="D671" s="8">
        <v>0</v>
      </c>
      <c r="E671">
        <v>2.5</v>
      </c>
      <c r="F671">
        <v>82</v>
      </c>
      <c r="G671" t="s">
        <v>954</v>
      </c>
      <c r="O671" t="s">
        <v>1471</v>
      </c>
      <c r="P671" t="s">
        <v>734</v>
      </c>
      <c r="Q671" t="s">
        <v>734</v>
      </c>
      <c r="R671">
        <v>0</v>
      </c>
      <c r="S671">
        <v>0</v>
      </c>
      <c r="T671">
        <v>45.186678000000001</v>
      </c>
      <c r="U671">
        <v>5.7200300000000004</v>
      </c>
      <c r="AD671" t="s">
        <v>2733</v>
      </c>
      <c r="AE671" t="s">
        <v>2737</v>
      </c>
    </row>
    <row r="672" spans="1:31" x14ac:dyDescent="0.3">
      <c r="A672" s="7">
        <v>46289</v>
      </c>
      <c r="B672" s="8">
        <v>0.2361111111111111</v>
      </c>
      <c r="C672" s="8">
        <v>0.25</v>
      </c>
      <c r="D672" s="8">
        <v>0</v>
      </c>
      <c r="E672">
        <v>0.33</v>
      </c>
      <c r="F672">
        <v>66</v>
      </c>
      <c r="G672" t="s">
        <v>900</v>
      </c>
      <c r="O672" t="s">
        <v>3337</v>
      </c>
      <c r="P672" t="s">
        <v>1809</v>
      </c>
      <c r="Q672" t="s">
        <v>3338</v>
      </c>
      <c r="R672">
        <v>0</v>
      </c>
      <c r="S672">
        <v>0</v>
      </c>
      <c r="T672">
        <v>45.215843</v>
      </c>
      <c r="U672">
        <v>5.6930630000000004</v>
      </c>
      <c r="AD672" t="s">
        <v>2733</v>
      </c>
      <c r="AE672" t="s">
        <v>2734</v>
      </c>
    </row>
    <row r="673" spans="1:31" x14ac:dyDescent="0.3">
      <c r="A673" s="7">
        <v>46289</v>
      </c>
      <c r="B673" s="8">
        <v>0.16666666666666671</v>
      </c>
      <c r="C673" s="8">
        <v>0.18055555555555561</v>
      </c>
      <c r="D673" s="8">
        <v>0</v>
      </c>
      <c r="E673">
        <v>0.33</v>
      </c>
      <c r="F673">
        <v>68</v>
      </c>
      <c r="G673" t="s">
        <v>948</v>
      </c>
      <c r="O673" t="s">
        <v>3447</v>
      </c>
      <c r="P673" t="s">
        <v>612</v>
      </c>
      <c r="Q673" t="s">
        <v>3448</v>
      </c>
      <c r="R673">
        <v>0</v>
      </c>
      <c r="S673">
        <v>0</v>
      </c>
      <c r="T673">
        <v>45.188958</v>
      </c>
      <c r="U673">
        <v>5.7346690000000002</v>
      </c>
      <c r="AD673" t="s">
        <v>2733</v>
      </c>
      <c r="AE673" t="s">
        <v>2734</v>
      </c>
    </row>
    <row r="674" spans="1:31" x14ac:dyDescent="0.3">
      <c r="A674" s="7">
        <v>46289</v>
      </c>
      <c r="B674" s="8">
        <v>0.33333333333333331</v>
      </c>
      <c r="C674" s="8">
        <v>0.375</v>
      </c>
      <c r="D674" s="8">
        <v>0</v>
      </c>
      <c r="E674">
        <v>1</v>
      </c>
      <c r="F674">
        <v>150</v>
      </c>
      <c r="G674" t="s">
        <v>964</v>
      </c>
      <c r="O674" t="s">
        <v>1331</v>
      </c>
      <c r="P674" t="s">
        <v>354</v>
      </c>
      <c r="Q674" t="s">
        <v>3585</v>
      </c>
      <c r="R674">
        <v>0</v>
      </c>
      <c r="S674">
        <v>0</v>
      </c>
      <c r="T674">
        <v>45.150100000000002</v>
      </c>
      <c r="U674">
        <v>5.7248400000000004</v>
      </c>
      <c r="AD674" t="s">
        <v>2733</v>
      </c>
      <c r="AE674" t="s">
        <v>2781</v>
      </c>
    </row>
    <row r="675" spans="1:31" x14ac:dyDescent="0.3">
      <c r="A675" s="7">
        <v>46289</v>
      </c>
      <c r="B675" s="8">
        <v>0.25</v>
      </c>
      <c r="C675" s="8">
        <v>0.26041666666666669</v>
      </c>
      <c r="D675" s="8">
        <v>0</v>
      </c>
      <c r="E675">
        <v>0.25</v>
      </c>
      <c r="F675">
        <v>75</v>
      </c>
      <c r="G675" t="s">
        <v>970</v>
      </c>
      <c r="O675" t="s">
        <v>3445</v>
      </c>
      <c r="P675" t="s">
        <v>110</v>
      </c>
      <c r="Q675" t="s">
        <v>3446</v>
      </c>
      <c r="R675">
        <v>0</v>
      </c>
      <c r="S675">
        <v>0</v>
      </c>
      <c r="T675">
        <v>45.186245</v>
      </c>
      <c r="U675">
        <v>5.7213669999999999</v>
      </c>
      <c r="AD675" t="s">
        <v>2733</v>
      </c>
      <c r="AE675" t="s">
        <v>2734</v>
      </c>
    </row>
    <row r="676" spans="1:31" x14ac:dyDescent="0.3">
      <c r="A676" s="7">
        <v>46289</v>
      </c>
      <c r="B676" s="8">
        <v>0.16666666666666671</v>
      </c>
      <c r="C676" s="8">
        <v>0.1736111111111111</v>
      </c>
      <c r="D676" s="8">
        <v>0</v>
      </c>
      <c r="E676">
        <v>0.17</v>
      </c>
      <c r="F676">
        <v>43</v>
      </c>
      <c r="G676" t="s">
        <v>849</v>
      </c>
      <c r="O676" t="s">
        <v>854</v>
      </c>
      <c r="P676" t="s">
        <v>669</v>
      </c>
      <c r="Q676" t="s">
        <v>3306</v>
      </c>
      <c r="R676">
        <v>0</v>
      </c>
      <c r="S676">
        <v>0</v>
      </c>
      <c r="T676">
        <v>45.229419</v>
      </c>
      <c r="U676">
        <v>5.6816570000000004</v>
      </c>
      <c r="AD676" t="s">
        <v>2733</v>
      </c>
      <c r="AE676" t="s">
        <v>2734</v>
      </c>
    </row>
    <row r="677" spans="1:31" x14ac:dyDescent="0.3">
      <c r="A677" s="7">
        <v>46289</v>
      </c>
      <c r="B677" s="8">
        <v>0.16666666666666671</v>
      </c>
      <c r="C677" s="8">
        <v>0.18055555555555561</v>
      </c>
      <c r="D677" s="8">
        <v>0</v>
      </c>
      <c r="E677">
        <v>0.33</v>
      </c>
      <c r="F677">
        <v>65</v>
      </c>
      <c r="G677" t="s">
        <v>870</v>
      </c>
      <c r="O677" t="s">
        <v>877</v>
      </c>
      <c r="P677" t="s">
        <v>808</v>
      </c>
      <c r="Q677" t="s">
        <v>3449</v>
      </c>
      <c r="R677">
        <v>0</v>
      </c>
      <c r="S677">
        <v>0</v>
      </c>
      <c r="T677">
        <v>45.192346999999998</v>
      </c>
      <c r="U677">
        <v>5.7316079999999996</v>
      </c>
      <c r="AD677" t="s">
        <v>2733</v>
      </c>
      <c r="AE677" t="s">
        <v>2734</v>
      </c>
    </row>
    <row r="678" spans="1:31" x14ac:dyDescent="0.3">
      <c r="A678" s="7">
        <v>46289</v>
      </c>
      <c r="B678" s="8">
        <v>0.25</v>
      </c>
      <c r="C678" s="8">
        <v>0.26041666666666669</v>
      </c>
      <c r="D678" s="8">
        <v>0</v>
      </c>
      <c r="E678">
        <v>0.25</v>
      </c>
      <c r="F678">
        <v>210</v>
      </c>
      <c r="G678" t="s">
        <v>905</v>
      </c>
      <c r="O678" t="s">
        <v>3180</v>
      </c>
      <c r="P678" t="s">
        <v>222</v>
      </c>
      <c r="Q678" t="s">
        <v>3181</v>
      </c>
      <c r="R678">
        <v>0</v>
      </c>
      <c r="S678">
        <v>0</v>
      </c>
      <c r="T678">
        <v>45.189441000000002</v>
      </c>
      <c r="U678">
        <v>5.7262389999999996</v>
      </c>
      <c r="AD678" t="s">
        <v>2733</v>
      </c>
      <c r="AE678" t="s">
        <v>2734</v>
      </c>
    </row>
    <row r="679" spans="1:31" x14ac:dyDescent="0.3">
      <c r="A679" s="7">
        <v>46289</v>
      </c>
      <c r="B679" s="8">
        <v>0.30208333333333331</v>
      </c>
      <c r="C679" s="8">
        <v>0.31597222222222221</v>
      </c>
      <c r="D679" s="8">
        <v>0</v>
      </c>
      <c r="E679">
        <v>0.33</v>
      </c>
      <c r="F679">
        <v>83</v>
      </c>
      <c r="G679" t="s">
        <v>975</v>
      </c>
      <c r="H679" s="8">
        <v>0.37152777777777779</v>
      </c>
      <c r="I679" s="8">
        <v>0.39305555555555549</v>
      </c>
      <c r="L679">
        <v>0.52</v>
      </c>
      <c r="M679">
        <v>0.52</v>
      </c>
      <c r="N679">
        <v>0.18</v>
      </c>
      <c r="O679" t="s">
        <v>3616</v>
      </c>
      <c r="P679" t="s">
        <v>421</v>
      </c>
      <c r="Q679" t="s">
        <v>3617</v>
      </c>
      <c r="R679">
        <v>0</v>
      </c>
      <c r="S679">
        <v>0</v>
      </c>
      <c r="T679">
        <v>45.362363000000002</v>
      </c>
      <c r="U679">
        <v>5.598376</v>
      </c>
      <c r="AD679" t="s">
        <v>2733</v>
      </c>
      <c r="AE679" t="s">
        <v>2734</v>
      </c>
    </row>
    <row r="680" spans="1:31" x14ac:dyDescent="0.3">
      <c r="A680" s="7">
        <v>46289</v>
      </c>
      <c r="B680" s="8">
        <v>0.22222222222222221</v>
      </c>
      <c r="C680" s="8">
        <v>0.22916666666666671</v>
      </c>
      <c r="D680" s="8">
        <v>0</v>
      </c>
      <c r="E680">
        <v>0.17</v>
      </c>
      <c r="F680">
        <v>103</v>
      </c>
      <c r="G680" t="s">
        <v>962</v>
      </c>
      <c r="O680" t="s">
        <v>3645</v>
      </c>
      <c r="P680" t="s">
        <v>794</v>
      </c>
      <c r="Q680" t="s">
        <v>3646</v>
      </c>
      <c r="R680">
        <v>0</v>
      </c>
      <c r="S680">
        <v>0</v>
      </c>
      <c r="T680">
        <v>45.363542000000002</v>
      </c>
      <c r="U680">
        <v>5.5916610000000002</v>
      </c>
      <c r="AD680" t="s">
        <v>2733</v>
      </c>
      <c r="AE680" t="s">
        <v>2734</v>
      </c>
    </row>
    <row r="681" spans="1:31" x14ac:dyDescent="0.3">
      <c r="A681" s="7">
        <v>46289</v>
      </c>
      <c r="B681" s="8">
        <v>0.16666666666666671</v>
      </c>
      <c r="C681" s="8">
        <v>0.1736111111111111</v>
      </c>
      <c r="D681" s="8">
        <v>0</v>
      </c>
      <c r="E681">
        <v>0.17</v>
      </c>
      <c r="F681">
        <v>230</v>
      </c>
      <c r="G681" t="s">
        <v>974</v>
      </c>
      <c r="O681" t="s">
        <v>3307</v>
      </c>
      <c r="P681" t="s">
        <v>2453</v>
      </c>
      <c r="Q681" t="s">
        <v>3308</v>
      </c>
      <c r="R681">
        <v>0</v>
      </c>
      <c r="S681">
        <v>0</v>
      </c>
      <c r="T681">
        <v>45.170372</v>
      </c>
      <c r="U681">
        <v>5.7396019999999996</v>
      </c>
      <c r="AD681" t="s">
        <v>2733</v>
      </c>
      <c r="AE681" t="s">
        <v>2734</v>
      </c>
    </row>
    <row r="682" spans="1:31" x14ac:dyDescent="0.3">
      <c r="A682" s="7">
        <v>46289</v>
      </c>
      <c r="B682" s="8">
        <v>0.33333333333333331</v>
      </c>
      <c r="C682" s="8">
        <v>0.375</v>
      </c>
      <c r="D682" s="8">
        <v>0</v>
      </c>
      <c r="E682">
        <v>1</v>
      </c>
      <c r="F682">
        <v>1000</v>
      </c>
      <c r="G682" t="s">
        <v>2803</v>
      </c>
      <c r="Q682" t="s">
        <v>426</v>
      </c>
      <c r="R682">
        <v>0</v>
      </c>
      <c r="S682">
        <v>0</v>
      </c>
      <c r="T682">
        <v>45.209110000000003</v>
      </c>
      <c r="U682">
        <v>5.788958</v>
      </c>
    </row>
    <row r="683" spans="1:31" x14ac:dyDescent="0.3">
      <c r="A683" s="7">
        <v>46289</v>
      </c>
      <c r="B683" s="8">
        <v>0.16666666666666671</v>
      </c>
      <c r="C683" s="8">
        <v>0.18055555555555561</v>
      </c>
      <c r="D683" s="8">
        <v>0</v>
      </c>
      <c r="E683">
        <v>0.33</v>
      </c>
      <c r="F683">
        <v>302</v>
      </c>
      <c r="G683" t="s">
        <v>947</v>
      </c>
      <c r="O683" t="s">
        <v>3651</v>
      </c>
      <c r="P683" t="s">
        <v>3505</v>
      </c>
      <c r="Q683" t="s">
        <v>3652</v>
      </c>
      <c r="R683">
        <v>0</v>
      </c>
      <c r="S683">
        <v>0</v>
      </c>
      <c r="T683">
        <v>45.363641999999999</v>
      </c>
      <c r="U683">
        <v>5.590662</v>
      </c>
      <c r="AD683" t="s">
        <v>2733</v>
      </c>
      <c r="AE683" t="s">
        <v>2734</v>
      </c>
    </row>
    <row r="684" spans="1:31" x14ac:dyDescent="0.3">
      <c r="A684" s="7">
        <v>46289</v>
      </c>
      <c r="B684" s="8">
        <v>0.33333333333333331</v>
      </c>
      <c r="C684" s="8">
        <v>0.34722222222222221</v>
      </c>
      <c r="D684" s="8">
        <v>0</v>
      </c>
      <c r="E684">
        <v>0.33</v>
      </c>
      <c r="F684">
        <v>74</v>
      </c>
      <c r="G684" t="s">
        <v>892</v>
      </c>
      <c r="O684" t="s">
        <v>2668</v>
      </c>
      <c r="P684" t="s">
        <v>332</v>
      </c>
      <c r="Q684" t="s">
        <v>2670</v>
      </c>
      <c r="R684">
        <v>0</v>
      </c>
      <c r="S684">
        <v>0</v>
      </c>
      <c r="T684">
        <v>45.182187999999996</v>
      </c>
      <c r="U684">
        <v>5.7211590000000001</v>
      </c>
      <c r="AD684" t="s">
        <v>2733</v>
      </c>
      <c r="AE684" t="s">
        <v>2737</v>
      </c>
    </row>
    <row r="685" spans="1:31" x14ac:dyDescent="0.3">
      <c r="A685" s="7">
        <v>46289</v>
      </c>
      <c r="B685" s="8">
        <v>0.16666666666666671</v>
      </c>
      <c r="C685" s="8">
        <v>0.1736111111111111</v>
      </c>
      <c r="D685" s="8">
        <v>0</v>
      </c>
      <c r="E685">
        <v>0.17</v>
      </c>
      <c r="F685">
        <v>74</v>
      </c>
      <c r="G685" t="s">
        <v>892</v>
      </c>
      <c r="O685" t="s">
        <v>3313</v>
      </c>
      <c r="P685" t="s">
        <v>332</v>
      </c>
      <c r="Q685" t="s">
        <v>3314</v>
      </c>
      <c r="R685">
        <v>0</v>
      </c>
      <c r="S685">
        <v>0</v>
      </c>
      <c r="T685">
        <v>45.182187999999996</v>
      </c>
      <c r="U685">
        <v>5.7211590000000001</v>
      </c>
      <c r="AD685" t="s">
        <v>2733</v>
      </c>
      <c r="AE685" t="s">
        <v>2734</v>
      </c>
    </row>
    <row r="686" spans="1:31" x14ac:dyDescent="0.3">
      <c r="A686" s="7">
        <v>46289</v>
      </c>
      <c r="B686" s="8">
        <v>0.27083333333333331</v>
      </c>
      <c r="C686" s="8">
        <v>0.29166666666666669</v>
      </c>
      <c r="D686" s="8">
        <v>0</v>
      </c>
      <c r="E686">
        <v>0.5</v>
      </c>
      <c r="F686">
        <v>64</v>
      </c>
      <c r="G686" t="s">
        <v>953</v>
      </c>
      <c r="O686" t="s">
        <v>1619</v>
      </c>
      <c r="P686" t="s">
        <v>704</v>
      </c>
      <c r="Q686" t="s">
        <v>704</v>
      </c>
      <c r="R686">
        <v>0</v>
      </c>
      <c r="S686">
        <v>0</v>
      </c>
      <c r="T686">
        <v>45.190648000000003</v>
      </c>
      <c r="U686">
        <v>5.7227129999999997</v>
      </c>
      <c r="AD686" t="s">
        <v>2733</v>
      </c>
      <c r="AE686" t="s">
        <v>2781</v>
      </c>
    </row>
    <row r="687" spans="1:31" x14ac:dyDescent="0.3">
      <c r="A687" s="7">
        <v>46289</v>
      </c>
      <c r="B687" s="8">
        <v>0.62847222222222221</v>
      </c>
      <c r="C687" s="8">
        <v>0.64583333333333337</v>
      </c>
      <c r="D687" s="8">
        <v>0</v>
      </c>
      <c r="E687">
        <v>0.42</v>
      </c>
      <c r="F687">
        <v>65</v>
      </c>
      <c r="G687" t="s">
        <v>870</v>
      </c>
      <c r="H687" s="8">
        <v>0.2479166666666667</v>
      </c>
      <c r="I687" s="8">
        <v>0.32361111111111113</v>
      </c>
      <c r="L687">
        <v>1.82</v>
      </c>
      <c r="M687">
        <v>1.82</v>
      </c>
      <c r="N687">
        <v>1.4</v>
      </c>
      <c r="O687" t="s">
        <v>3464</v>
      </c>
      <c r="P687" t="s">
        <v>426</v>
      </c>
      <c r="Q687" t="s">
        <v>3465</v>
      </c>
      <c r="R687">
        <v>0</v>
      </c>
      <c r="S687">
        <v>0</v>
      </c>
      <c r="T687">
        <v>45.188409999999998</v>
      </c>
      <c r="U687">
        <v>5.7258019999999998</v>
      </c>
      <c r="AD687" t="s">
        <v>2733</v>
      </c>
      <c r="AE687" t="s">
        <v>2781</v>
      </c>
    </row>
    <row r="688" spans="1:31" x14ac:dyDescent="0.3">
      <c r="A688" s="7">
        <v>46289</v>
      </c>
      <c r="B688" s="8">
        <v>0.16666666666666671</v>
      </c>
      <c r="C688" s="8">
        <v>0.17708333333333329</v>
      </c>
      <c r="D688" s="8">
        <v>0</v>
      </c>
      <c r="E688">
        <v>0.25</v>
      </c>
      <c r="F688">
        <v>16</v>
      </c>
      <c r="G688" t="s">
        <v>853</v>
      </c>
      <c r="O688" t="s">
        <v>2924</v>
      </c>
      <c r="P688" t="s">
        <v>229</v>
      </c>
      <c r="Q688" t="s">
        <v>2925</v>
      </c>
      <c r="R688">
        <v>0</v>
      </c>
      <c r="S688">
        <v>0</v>
      </c>
      <c r="T688">
        <v>45.188222000000003</v>
      </c>
      <c r="U688">
        <v>5.7137010000000004</v>
      </c>
      <c r="AD688" t="s">
        <v>2733</v>
      </c>
      <c r="AE688" t="s">
        <v>2734</v>
      </c>
    </row>
    <row r="689" spans="1:31" x14ac:dyDescent="0.3">
      <c r="A689" s="7">
        <v>46289</v>
      </c>
      <c r="B689" s="8">
        <v>0.16666666666666671</v>
      </c>
      <c r="C689" s="8">
        <v>0.17708333333333329</v>
      </c>
      <c r="D689" s="8">
        <v>0</v>
      </c>
      <c r="E689">
        <v>0.25</v>
      </c>
      <c r="F689">
        <v>210</v>
      </c>
      <c r="G689" t="s">
        <v>905</v>
      </c>
      <c r="O689" t="s">
        <v>3460</v>
      </c>
      <c r="P689" t="s">
        <v>761</v>
      </c>
      <c r="Q689" t="s">
        <v>3461</v>
      </c>
      <c r="R689">
        <v>0</v>
      </c>
      <c r="S689">
        <v>0</v>
      </c>
      <c r="T689">
        <v>45.183799999999998</v>
      </c>
      <c r="U689">
        <v>5.7220209999999998</v>
      </c>
      <c r="AD689" t="s">
        <v>2733</v>
      </c>
      <c r="AE689" t="s">
        <v>2734</v>
      </c>
    </row>
    <row r="690" spans="1:31" x14ac:dyDescent="0.3">
      <c r="A690" s="7">
        <v>46289</v>
      </c>
      <c r="B690" s="8">
        <v>0.16666666666666671</v>
      </c>
      <c r="C690" s="8">
        <v>0.1736111111111111</v>
      </c>
      <c r="D690" s="8">
        <v>0</v>
      </c>
      <c r="E690">
        <v>0.17</v>
      </c>
      <c r="F690">
        <v>46</v>
      </c>
      <c r="G690" t="s">
        <v>963</v>
      </c>
      <c r="O690" t="s">
        <v>3315</v>
      </c>
      <c r="P690" t="s">
        <v>560</v>
      </c>
      <c r="Q690" t="s">
        <v>3316</v>
      </c>
      <c r="R690">
        <v>0</v>
      </c>
      <c r="S690">
        <v>0</v>
      </c>
      <c r="T690">
        <v>45.146349000000001</v>
      </c>
      <c r="U690">
        <v>5.7163180000000002</v>
      </c>
      <c r="AD690" t="s">
        <v>2733</v>
      </c>
      <c r="AE690" t="s">
        <v>2734</v>
      </c>
    </row>
    <row r="691" spans="1:31" x14ac:dyDescent="0.3">
      <c r="A691" s="7">
        <v>46289</v>
      </c>
      <c r="B691" s="8">
        <v>0.2673611111111111</v>
      </c>
      <c r="C691" s="8">
        <v>0.27777777777777779</v>
      </c>
      <c r="D691" s="8">
        <v>0</v>
      </c>
      <c r="E691">
        <v>0.25</v>
      </c>
      <c r="F691">
        <v>56</v>
      </c>
      <c r="G691" t="s">
        <v>966</v>
      </c>
      <c r="H691" s="8">
        <v>0.18194444444444441</v>
      </c>
      <c r="I691" s="8">
        <v>0.1895833333333333</v>
      </c>
      <c r="L691">
        <v>0.18</v>
      </c>
      <c r="M691">
        <v>0.18</v>
      </c>
      <c r="N691">
        <v>-7.0000000000000007E-2</v>
      </c>
      <c r="O691" t="s">
        <v>2160</v>
      </c>
      <c r="P691" t="s">
        <v>138</v>
      </c>
      <c r="Q691" t="s">
        <v>138</v>
      </c>
      <c r="R691">
        <v>0</v>
      </c>
      <c r="S691">
        <v>0</v>
      </c>
      <c r="T691">
        <v>45.365924</v>
      </c>
      <c r="U691">
        <v>5.5930960000000001</v>
      </c>
      <c r="AD691" t="s">
        <v>2733</v>
      </c>
      <c r="AE691" t="s">
        <v>2737</v>
      </c>
    </row>
    <row r="692" spans="1:31" x14ac:dyDescent="0.3">
      <c r="A692" s="7">
        <v>46289</v>
      </c>
      <c r="B692" s="8">
        <v>0.16666666666666671</v>
      </c>
      <c r="C692" s="8">
        <v>0.1736111111111111</v>
      </c>
      <c r="D692" s="8">
        <v>0</v>
      </c>
      <c r="E692">
        <v>0.17</v>
      </c>
      <c r="F692">
        <v>123154</v>
      </c>
      <c r="G692" t="s">
        <v>856</v>
      </c>
      <c r="O692" t="s">
        <v>855</v>
      </c>
      <c r="P692" t="s">
        <v>825</v>
      </c>
      <c r="Q692" t="s">
        <v>3317</v>
      </c>
      <c r="R692">
        <v>0</v>
      </c>
      <c r="S692">
        <v>0</v>
      </c>
      <c r="T692">
        <v>45.181339000000001</v>
      </c>
      <c r="U692">
        <v>5.7134910000000003</v>
      </c>
      <c r="AD692" t="s">
        <v>2733</v>
      </c>
      <c r="AE692" t="s">
        <v>2734</v>
      </c>
    </row>
    <row r="693" spans="1:31" x14ac:dyDescent="0.3">
      <c r="A693" s="7">
        <v>46289</v>
      </c>
      <c r="B693" s="8">
        <v>0.16666666666666671</v>
      </c>
      <c r="C693" s="8">
        <v>0.18055555555555561</v>
      </c>
      <c r="D693" s="8">
        <v>0</v>
      </c>
      <c r="E693">
        <v>0.33</v>
      </c>
      <c r="F693">
        <v>72</v>
      </c>
      <c r="G693" t="s">
        <v>978</v>
      </c>
      <c r="O693" t="s">
        <v>3469</v>
      </c>
      <c r="P693" t="s">
        <v>442</v>
      </c>
      <c r="Q693" t="s">
        <v>3470</v>
      </c>
      <c r="R693">
        <v>0</v>
      </c>
      <c r="S693">
        <v>0</v>
      </c>
      <c r="T693">
        <v>45.568575000000003</v>
      </c>
      <c r="U693">
        <v>5.9217069999999996</v>
      </c>
      <c r="AD693" t="s">
        <v>2733</v>
      </c>
      <c r="AE693" t="s">
        <v>2734</v>
      </c>
    </row>
    <row r="694" spans="1:31" x14ac:dyDescent="0.3">
      <c r="A694" s="7">
        <v>46289</v>
      </c>
      <c r="B694" s="8">
        <v>0.33333333333333331</v>
      </c>
      <c r="C694" s="8">
        <v>0.34722222222222221</v>
      </c>
      <c r="D694" s="8">
        <v>0</v>
      </c>
      <c r="E694">
        <v>0.33</v>
      </c>
      <c r="F694">
        <v>15</v>
      </c>
      <c r="G694" t="s">
        <v>956</v>
      </c>
      <c r="O694" t="s">
        <v>2710</v>
      </c>
      <c r="P694" t="s">
        <v>595</v>
      </c>
      <c r="Q694" t="s">
        <v>595</v>
      </c>
      <c r="R694">
        <v>0</v>
      </c>
      <c r="S694">
        <v>0</v>
      </c>
      <c r="T694">
        <v>45.180706999999998</v>
      </c>
      <c r="U694">
        <v>5.7268699999999999</v>
      </c>
      <c r="AD694" t="s">
        <v>2733</v>
      </c>
      <c r="AE694" t="s">
        <v>2737</v>
      </c>
    </row>
    <row r="695" spans="1:31" x14ac:dyDescent="0.3">
      <c r="A695" s="7">
        <v>46289</v>
      </c>
      <c r="B695" s="8">
        <v>0.20833333333333329</v>
      </c>
      <c r="C695" s="8">
        <v>0.21875</v>
      </c>
      <c r="D695" s="8">
        <v>0</v>
      </c>
      <c r="E695">
        <v>0.25</v>
      </c>
      <c r="F695">
        <v>101</v>
      </c>
      <c r="G695" t="s">
        <v>945</v>
      </c>
      <c r="H695" s="8">
        <v>0.55902777777777779</v>
      </c>
      <c r="I695" s="8">
        <v>0.55902777777777779</v>
      </c>
      <c r="O695" t="s">
        <v>1178</v>
      </c>
      <c r="P695" t="s">
        <v>769</v>
      </c>
      <c r="Q695" t="s">
        <v>1180</v>
      </c>
      <c r="R695">
        <v>0</v>
      </c>
      <c r="S695">
        <v>0</v>
      </c>
      <c r="T695">
        <v>45.192462999999996</v>
      </c>
      <c r="U695">
        <v>5.7160570000000002</v>
      </c>
      <c r="AD695" t="s">
        <v>2733</v>
      </c>
      <c r="AE695" t="s">
        <v>2737</v>
      </c>
    </row>
    <row r="696" spans="1:31" x14ac:dyDescent="0.3">
      <c r="A696" s="7">
        <v>46289</v>
      </c>
      <c r="B696" s="8">
        <v>0.19444444444444439</v>
      </c>
      <c r="C696" s="8">
        <v>0.20833333333333329</v>
      </c>
      <c r="D696" s="8">
        <v>0</v>
      </c>
      <c r="E696">
        <v>0.33</v>
      </c>
      <c r="F696">
        <v>66</v>
      </c>
      <c r="G696" t="s">
        <v>900</v>
      </c>
      <c r="O696" t="s">
        <v>3399</v>
      </c>
      <c r="P696" t="s">
        <v>628</v>
      </c>
      <c r="Q696" t="s">
        <v>3400</v>
      </c>
      <c r="R696">
        <v>0</v>
      </c>
      <c r="S696">
        <v>0</v>
      </c>
      <c r="T696">
        <v>45.221049999999998</v>
      </c>
      <c r="U696">
        <v>5.6877610000000001</v>
      </c>
      <c r="AD696" t="s">
        <v>2733</v>
      </c>
      <c r="AE696" t="s">
        <v>2734</v>
      </c>
    </row>
    <row r="697" spans="1:31" x14ac:dyDescent="0.3">
      <c r="A697" s="7">
        <v>46289</v>
      </c>
      <c r="B697" s="8">
        <v>0.16666666666666671</v>
      </c>
      <c r="C697" s="8">
        <v>0.1736111111111111</v>
      </c>
      <c r="D697" s="8">
        <v>0</v>
      </c>
      <c r="E697">
        <v>0.17</v>
      </c>
      <c r="F697">
        <v>29</v>
      </c>
      <c r="G697" t="s">
        <v>859</v>
      </c>
      <c r="O697" t="s">
        <v>3326</v>
      </c>
      <c r="P697" t="s">
        <v>61</v>
      </c>
      <c r="Q697" t="s">
        <v>3327</v>
      </c>
      <c r="R697">
        <v>0</v>
      </c>
      <c r="S697">
        <v>0</v>
      </c>
      <c r="T697">
        <v>45.189878</v>
      </c>
      <c r="U697">
        <v>5.7218559999999998</v>
      </c>
      <c r="AD697" t="s">
        <v>2733</v>
      </c>
      <c r="AE697" t="s">
        <v>2734</v>
      </c>
    </row>
    <row r="698" spans="1:31" x14ac:dyDescent="0.3">
      <c r="A698" s="7">
        <v>46289</v>
      </c>
      <c r="B698" s="8">
        <v>0.33333333333333331</v>
      </c>
      <c r="C698" s="8">
        <v>0.37847222222222221</v>
      </c>
      <c r="D698" s="8">
        <v>0</v>
      </c>
      <c r="E698">
        <v>1.08</v>
      </c>
      <c r="F698">
        <v>46</v>
      </c>
      <c r="G698" t="s">
        <v>963</v>
      </c>
      <c r="O698" t="s">
        <v>2124</v>
      </c>
      <c r="P698" t="s">
        <v>560</v>
      </c>
      <c r="Q698" t="s">
        <v>560</v>
      </c>
      <c r="R698">
        <v>0</v>
      </c>
      <c r="S698">
        <v>0</v>
      </c>
      <c r="T698">
        <v>45.146352999999998</v>
      </c>
      <c r="U698">
        <v>5.7164780000000004</v>
      </c>
      <c r="AD698" t="s">
        <v>2733</v>
      </c>
      <c r="AE698" t="s">
        <v>2737</v>
      </c>
    </row>
    <row r="699" spans="1:31" x14ac:dyDescent="0.3">
      <c r="A699" s="7">
        <v>46289</v>
      </c>
      <c r="B699" s="8">
        <v>0.16666666666666671</v>
      </c>
      <c r="C699" s="8">
        <v>0.17708333333333329</v>
      </c>
      <c r="D699" s="8">
        <v>0</v>
      </c>
      <c r="E699">
        <v>0.25</v>
      </c>
      <c r="F699">
        <v>48</v>
      </c>
      <c r="G699" t="s">
        <v>951</v>
      </c>
      <c r="O699" t="s">
        <v>2942</v>
      </c>
      <c r="P699" t="s">
        <v>676</v>
      </c>
      <c r="Q699" t="s">
        <v>2943</v>
      </c>
      <c r="R699">
        <v>0</v>
      </c>
      <c r="S699">
        <v>0</v>
      </c>
      <c r="T699">
        <v>45.191566000000002</v>
      </c>
      <c r="U699">
        <v>5.6863279999999996</v>
      </c>
      <c r="AD699" t="s">
        <v>2733</v>
      </c>
      <c r="AE699" t="s">
        <v>2734</v>
      </c>
    </row>
    <row r="700" spans="1:31" x14ac:dyDescent="0.3">
      <c r="A700" s="7">
        <v>46289</v>
      </c>
      <c r="B700" s="8">
        <v>0.25</v>
      </c>
      <c r="C700" s="8">
        <v>0.26041666666666669</v>
      </c>
      <c r="D700" s="8">
        <v>0</v>
      </c>
      <c r="E700">
        <v>0.25</v>
      </c>
      <c r="F700">
        <v>76</v>
      </c>
      <c r="G700" t="s">
        <v>863</v>
      </c>
      <c r="O700" t="s">
        <v>3454</v>
      </c>
      <c r="P700" t="s">
        <v>226</v>
      </c>
      <c r="Q700" t="s">
        <v>3455</v>
      </c>
      <c r="R700">
        <v>0</v>
      </c>
      <c r="S700">
        <v>0</v>
      </c>
      <c r="T700">
        <v>45.191845999999998</v>
      </c>
      <c r="U700">
        <v>5.7153299999999998</v>
      </c>
      <c r="AD700" t="s">
        <v>2733</v>
      </c>
      <c r="AE700" t="s">
        <v>2734</v>
      </c>
    </row>
    <row r="701" spans="1:31" x14ac:dyDescent="0.3">
      <c r="A701" s="7">
        <v>46289</v>
      </c>
      <c r="B701" s="8">
        <v>0.33333333333333331</v>
      </c>
      <c r="C701" s="8">
        <v>0.40972222222222221</v>
      </c>
      <c r="D701" s="8">
        <v>0</v>
      </c>
      <c r="E701">
        <v>1.83</v>
      </c>
      <c r="F701">
        <v>75</v>
      </c>
      <c r="G701" t="s">
        <v>970</v>
      </c>
      <c r="O701" t="s">
        <v>3452</v>
      </c>
      <c r="P701" t="s">
        <v>638</v>
      </c>
      <c r="Q701" t="s">
        <v>3453</v>
      </c>
      <c r="R701">
        <v>0</v>
      </c>
      <c r="S701">
        <v>0</v>
      </c>
      <c r="T701">
        <v>45.177596000000001</v>
      </c>
      <c r="U701">
        <v>5.7290789999999996</v>
      </c>
      <c r="AD701" t="s">
        <v>2733</v>
      </c>
      <c r="AE701" t="s">
        <v>2737</v>
      </c>
    </row>
    <row r="702" spans="1:31" x14ac:dyDescent="0.3">
      <c r="A702" s="7">
        <v>46289</v>
      </c>
      <c r="B702" s="8">
        <v>0.33333333333333331</v>
      </c>
      <c r="C702" s="8">
        <v>0.34722222222222221</v>
      </c>
      <c r="D702" s="8">
        <v>0</v>
      </c>
      <c r="E702">
        <v>0.33</v>
      </c>
      <c r="F702">
        <v>16</v>
      </c>
      <c r="G702" t="s">
        <v>853</v>
      </c>
      <c r="O702" t="s">
        <v>1500</v>
      </c>
      <c r="P702" t="s">
        <v>229</v>
      </c>
      <c r="Q702" t="s">
        <v>229</v>
      </c>
      <c r="R702">
        <v>0</v>
      </c>
      <c r="S702">
        <v>0</v>
      </c>
      <c r="T702">
        <v>45.188222000000003</v>
      </c>
      <c r="U702">
        <v>5.7137010000000004</v>
      </c>
      <c r="AD702" t="s">
        <v>2733</v>
      </c>
      <c r="AE702" t="s">
        <v>2737</v>
      </c>
    </row>
    <row r="703" spans="1:31" x14ac:dyDescent="0.3">
      <c r="A703" s="7">
        <v>46289</v>
      </c>
      <c r="B703" s="8">
        <v>0.33333333333333331</v>
      </c>
      <c r="C703" s="8">
        <v>0.34722222222222221</v>
      </c>
      <c r="D703" s="8">
        <v>0</v>
      </c>
      <c r="E703">
        <v>0.33</v>
      </c>
      <c r="F703">
        <v>29</v>
      </c>
      <c r="G703" t="s">
        <v>859</v>
      </c>
      <c r="O703" t="s">
        <v>1380</v>
      </c>
      <c r="P703" t="s">
        <v>61</v>
      </c>
      <c r="Q703" t="s">
        <v>61</v>
      </c>
      <c r="R703">
        <v>0</v>
      </c>
      <c r="S703">
        <v>0</v>
      </c>
      <c r="T703">
        <v>45.189878</v>
      </c>
      <c r="U703">
        <v>5.7218559999999998</v>
      </c>
      <c r="AD703" t="s">
        <v>2733</v>
      </c>
      <c r="AE703" t="s">
        <v>2737</v>
      </c>
    </row>
    <row r="704" spans="1:31" x14ac:dyDescent="0.3">
      <c r="A704" s="7">
        <v>46289</v>
      </c>
      <c r="B704" s="8">
        <v>0.29166666666666669</v>
      </c>
      <c r="C704" s="8">
        <v>0.2986111111111111</v>
      </c>
      <c r="D704" s="8">
        <v>0</v>
      </c>
      <c r="E704">
        <v>0.17</v>
      </c>
      <c r="F704">
        <v>41</v>
      </c>
      <c r="G704" t="s">
        <v>907</v>
      </c>
      <c r="H704" s="8">
        <v>0.50208333333333333</v>
      </c>
      <c r="I704" s="8">
        <v>0.50624999999999998</v>
      </c>
      <c r="L704">
        <v>0.1</v>
      </c>
      <c r="M704">
        <v>0.1</v>
      </c>
      <c r="N704">
        <v>-7.0000000000000007E-2</v>
      </c>
      <c r="O704" t="s">
        <v>3649</v>
      </c>
      <c r="P704" t="s">
        <v>404</v>
      </c>
      <c r="Q704" t="s">
        <v>3650</v>
      </c>
      <c r="R704">
        <v>0</v>
      </c>
      <c r="S704">
        <v>0</v>
      </c>
      <c r="T704">
        <v>45.369940999999997</v>
      </c>
      <c r="U704">
        <v>5.584085</v>
      </c>
      <c r="AD704" t="s">
        <v>2733</v>
      </c>
      <c r="AE704" t="s">
        <v>2734</v>
      </c>
    </row>
    <row r="705" spans="1:31" x14ac:dyDescent="0.3">
      <c r="A705" s="7">
        <v>46289</v>
      </c>
      <c r="B705" s="8">
        <v>0.16666666666666671</v>
      </c>
      <c r="C705" s="8">
        <v>0.17708333333333329</v>
      </c>
      <c r="D705" s="8">
        <v>0</v>
      </c>
      <c r="E705">
        <v>0.25</v>
      </c>
      <c r="F705">
        <v>16</v>
      </c>
      <c r="G705" t="s">
        <v>853</v>
      </c>
      <c r="O705" t="s">
        <v>3249</v>
      </c>
      <c r="P705" t="s">
        <v>98</v>
      </c>
      <c r="Q705" t="s">
        <v>3250</v>
      </c>
      <c r="R705">
        <v>0</v>
      </c>
      <c r="S705">
        <v>0</v>
      </c>
      <c r="T705">
        <v>45.190128999999999</v>
      </c>
      <c r="U705">
        <v>5.7320460000000004</v>
      </c>
      <c r="AD705" t="s">
        <v>2733</v>
      </c>
      <c r="AE705" t="s">
        <v>2734</v>
      </c>
    </row>
    <row r="706" spans="1:31" x14ac:dyDescent="0.3">
      <c r="A706" s="7">
        <v>46289</v>
      </c>
      <c r="B706" s="8">
        <v>0.25</v>
      </c>
      <c r="C706" s="8">
        <v>0.26041666666666669</v>
      </c>
      <c r="D706" s="8">
        <v>0</v>
      </c>
      <c r="E706">
        <v>0.25</v>
      </c>
      <c r="F706">
        <v>74</v>
      </c>
      <c r="G706" t="s">
        <v>892</v>
      </c>
      <c r="O706" t="s">
        <v>3458</v>
      </c>
      <c r="P706" t="s">
        <v>177</v>
      </c>
      <c r="Q706" t="s">
        <v>3459</v>
      </c>
      <c r="R706">
        <v>0</v>
      </c>
      <c r="S706">
        <v>0</v>
      </c>
      <c r="T706">
        <v>45.188529000000003</v>
      </c>
      <c r="U706">
        <v>5.7245239999999997</v>
      </c>
      <c r="AD706" t="s">
        <v>2733</v>
      </c>
      <c r="AE706" t="s">
        <v>2734</v>
      </c>
    </row>
    <row r="707" spans="1:31" x14ac:dyDescent="0.3">
      <c r="A707" s="7">
        <v>46289</v>
      </c>
      <c r="B707" s="8">
        <v>0.33333333333333331</v>
      </c>
      <c r="C707" s="8">
        <v>0.37847222222222221</v>
      </c>
      <c r="D707" s="8">
        <v>0</v>
      </c>
      <c r="E707">
        <v>1.08</v>
      </c>
      <c r="F707">
        <v>200</v>
      </c>
      <c r="G707" t="s">
        <v>949</v>
      </c>
      <c r="O707" t="s">
        <v>1414</v>
      </c>
      <c r="P707" t="s">
        <v>633</v>
      </c>
      <c r="Q707" t="s">
        <v>633</v>
      </c>
      <c r="R707">
        <v>0</v>
      </c>
      <c r="S707">
        <v>0</v>
      </c>
      <c r="T707">
        <v>45.173938999999997</v>
      </c>
      <c r="U707">
        <v>5.7402990000000003</v>
      </c>
      <c r="AD707" t="s">
        <v>2733</v>
      </c>
      <c r="AE707" t="s">
        <v>2737</v>
      </c>
    </row>
    <row r="708" spans="1:31" x14ac:dyDescent="0.3">
      <c r="A708" s="7">
        <v>46289</v>
      </c>
      <c r="B708" s="8">
        <v>0.33333333333333331</v>
      </c>
      <c r="C708" s="8">
        <v>0.35416666666666669</v>
      </c>
      <c r="D708" s="8">
        <v>0</v>
      </c>
      <c r="E708">
        <v>0.5</v>
      </c>
      <c r="F708">
        <v>85</v>
      </c>
      <c r="G708" t="s">
        <v>866</v>
      </c>
      <c r="H708" s="8">
        <v>0.17708333333333329</v>
      </c>
      <c r="I708" s="8">
        <v>0.20624999999999999</v>
      </c>
      <c r="L708">
        <v>0.7</v>
      </c>
      <c r="M708">
        <v>0.7</v>
      </c>
      <c r="N708">
        <v>0.2</v>
      </c>
      <c r="O708" t="s">
        <v>1671</v>
      </c>
      <c r="P708" t="s">
        <v>468</v>
      </c>
      <c r="Q708" t="s">
        <v>468</v>
      </c>
      <c r="R708">
        <v>0</v>
      </c>
      <c r="S708">
        <v>0</v>
      </c>
      <c r="T708">
        <v>45.223424000000001</v>
      </c>
      <c r="U708">
        <v>5.7943249999999997</v>
      </c>
      <c r="AD708" t="s">
        <v>2733</v>
      </c>
      <c r="AE708" t="s">
        <v>2737</v>
      </c>
    </row>
    <row r="709" spans="1:31" x14ac:dyDescent="0.3">
      <c r="A709" s="7">
        <v>46289</v>
      </c>
      <c r="B709" s="8">
        <v>0.25</v>
      </c>
      <c r="C709" s="8">
        <v>0.26041666666666669</v>
      </c>
      <c r="D709" s="8">
        <v>0</v>
      </c>
      <c r="E709">
        <v>0.25</v>
      </c>
      <c r="F709">
        <v>91</v>
      </c>
      <c r="G709" t="s">
        <v>971</v>
      </c>
      <c r="O709" t="s">
        <v>2899</v>
      </c>
      <c r="P709" t="s">
        <v>261</v>
      </c>
      <c r="Q709" t="s">
        <v>2900</v>
      </c>
      <c r="R709">
        <v>0</v>
      </c>
      <c r="S709">
        <v>0</v>
      </c>
      <c r="T709">
        <v>45.188276000000002</v>
      </c>
      <c r="U709">
        <v>5.7171810000000001</v>
      </c>
      <c r="AD709" t="s">
        <v>2733</v>
      </c>
      <c r="AE709" t="s">
        <v>2734</v>
      </c>
    </row>
    <row r="710" spans="1:31" x14ac:dyDescent="0.3">
      <c r="A710" s="7">
        <v>46289</v>
      </c>
      <c r="B710" s="8">
        <v>0.16666666666666671</v>
      </c>
      <c r="C710" s="8">
        <v>0.18055555555555561</v>
      </c>
      <c r="D710" s="8">
        <v>0</v>
      </c>
      <c r="E710">
        <v>0.33</v>
      </c>
      <c r="F710">
        <v>20</v>
      </c>
      <c r="G710" t="s">
        <v>950</v>
      </c>
      <c r="H710" s="8">
        <v>0.2951388888888889</v>
      </c>
      <c r="I710" s="8">
        <v>0.2951388888888889</v>
      </c>
      <c r="J710" s="8">
        <v>0.2048611111111111</v>
      </c>
      <c r="K710" s="8">
        <v>0.20555555555555549</v>
      </c>
      <c r="L710">
        <v>-0.02</v>
      </c>
      <c r="O710" t="s">
        <v>3472</v>
      </c>
      <c r="P710" t="s">
        <v>767</v>
      </c>
      <c r="Q710" t="s">
        <v>3473</v>
      </c>
      <c r="R710">
        <v>0</v>
      </c>
      <c r="S710">
        <v>0</v>
      </c>
      <c r="T710">
        <v>45.188974999999999</v>
      </c>
      <c r="U710">
        <v>5.726712</v>
      </c>
      <c r="AD710" t="s">
        <v>2733</v>
      </c>
      <c r="AE710" t="s">
        <v>2734</v>
      </c>
    </row>
    <row r="711" spans="1:31" x14ac:dyDescent="0.3">
      <c r="A711" s="7">
        <v>46289</v>
      </c>
      <c r="B711" s="8">
        <v>0.33333333333333331</v>
      </c>
      <c r="C711" s="8">
        <v>0.34722222222222221</v>
      </c>
      <c r="D711" s="8">
        <v>0</v>
      </c>
      <c r="E711">
        <v>0.33</v>
      </c>
      <c r="F711">
        <v>15</v>
      </c>
      <c r="G711" t="s">
        <v>956</v>
      </c>
      <c r="O711" t="s">
        <v>2631</v>
      </c>
      <c r="P711" t="s">
        <v>297</v>
      </c>
      <c r="Q711" t="s">
        <v>297</v>
      </c>
      <c r="R711">
        <v>0</v>
      </c>
      <c r="S711">
        <v>0</v>
      </c>
      <c r="T711">
        <v>45.178694999999998</v>
      </c>
      <c r="U711">
        <v>5.7423060000000001</v>
      </c>
      <c r="AD711" t="s">
        <v>2733</v>
      </c>
      <c r="AE711" t="s">
        <v>2737</v>
      </c>
    </row>
    <row r="712" spans="1:31" x14ac:dyDescent="0.3">
      <c r="A712" s="7">
        <v>46289</v>
      </c>
      <c r="B712" s="8">
        <v>0.16666666666666671</v>
      </c>
      <c r="C712" s="8">
        <v>0.1736111111111111</v>
      </c>
      <c r="D712" s="8">
        <v>0</v>
      </c>
      <c r="E712">
        <v>0.17</v>
      </c>
      <c r="F712">
        <v>16</v>
      </c>
      <c r="G712" t="s">
        <v>853</v>
      </c>
      <c r="O712" t="s">
        <v>3340</v>
      </c>
      <c r="P712" t="s">
        <v>253</v>
      </c>
      <c r="Q712" t="s">
        <v>3341</v>
      </c>
      <c r="R712">
        <v>0</v>
      </c>
      <c r="S712">
        <v>0</v>
      </c>
      <c r="T712">
        <v>45.144255000000001</v>
      </c>
      <c r="U712">
        <v>5.7129729999999999</v>
      </c>
      <c r="AD712" t="s">
        <v>2733</v>
      </c>
      <c r="AE712" t="s">
        <v>2734</v>
      </c>
    </row>
    <row r="713" spans="1:31" x14ac:dyDescent="0.3">
      <c r="A713" s="7">
        <v>46289</v>
      </c>
      <c r="B713" s="8">
        <v>0.33333333333333331</v>
      </c>
      <c r="C713" s="8">
        <v>0.4236111111111111</v>
      </c>
      <c r="D713" s="8">
        <v>0</v>
      </c>
      <c r="E713">
        <v>2.17</v>
      </c>
      <c r="F713">
        <v>200</v>
      </c>
      <c r="G713" t="s">
        <v>949</v>
      </c>
      <c r="O713" t="s">
        <v>1164</v>
      </c>
      <c r="P713" t="s">
        <v>333</v>
      </c>
      <c r="Q713" t="s">
        <v>333</v>
      </c>
      <c r="R713">
        <v>0</v>
      </c>
      <c r="S713">
        <v>0</v>
      </c>
      <c r="T713">
        <v>45.177658000000001</v>
      </c>
      <c r="U713">
        <v>5.7674839999999996</v>
      </c>
      <c r="AD713" t="s">
        <v>2733</v>
      </c>
      <c r="AE713" t="s">
        <v>2737</v>
      </c>
    </row>
    <row r="714" spans="1:31" x14ac:dyDescent="0.3">
      <c r="A714" s="7">
        <v>46289</v>
      </c>
      <c r="B714" s="8">
        <v>0.52777777777777779</v>
      </c>
      <c r="C714" s="8">
        <v>0.55208333333333337</v>
      </c>
      <c r="D714" s="8">
        <v>0</v>
      </c>
      <c r="E714">
        <v>0.57999999999999996</v>
      </c>
      <c r="F714">
        <v>65</v>
      </c>
      <c r="G714" t="s">
        <v>870</v>
      </c>
      <c r="H714" s="8">
        <v>0.22013888888888891</v>
      </c>
      <c r="I714" s="8">
        <v>0.2270833333333333</v>
      </c>
      <c r="L714">
        <v>0.17</v>
      </c>
      <c r="M714">
        <v>0.17</v>
      </c>
      <c r="N714">
        <v>-0.42</v>
      </c>
      <c r="O714" t="s">
        <v>2301</v>
      </c>
      <c r="P714" t="s">
        <v>148</v>
      </c>
      <c r="Q714" t="s">
        <v>148</v>
      </c>
      <c r="R714">
        <v>0</v>
      </c>
      <c r="S714">
        <v>0</v>
      </c>
      <c r="T714">
        <v>45.192273999999998</v>
      </c>
      <c r="U714">
        <v>5.7321200000000001</v>
      </c>
      <c r="AD714" t="s">
        <v>2733</v>
      </c>
      <c r="AE714" t="s">
        <v>2737</v>
      </c>
    </row>
    <row r="715" spans="1:31" x14ac:dyDescent="0.3">
      <c r="A715" s="7">
        <v>46289</v>
      </c>
      <c r="B715" s="8">
        <v>0.29166666666666669</v>
      </c>
      <c r="C715" s="8">
        <v>0.2986111111111111</v>
      </c>
      <c r="D715" s="8">
        <v>0</v>
      </c>
      <c r="E715">
        <v>0.17</v>
      </c>
      <c r="F715">
        <v>102</v>
      </c>
      <c r="G715" t="s">
        <v>911</v>
      </c>
      <c r="O715" t="s">
        <v>3624</v>
      </c>
      <c r="P715" t="s">
        <v>572</v>
      </c>
      <c r="Q715" t="s">
        <v>3625</v>
      </c>
      <c r="R715">
        <v>0</v>
      </c>
      <c r="S715">
        <v>0</v>
      </c>
      <c r="T715">
        <v>45.371513</v>
      </c>
      <c r="U715">
        <v>5.5861590000000003</v>
      </c>
      <c r="AD715" t="s">
        <v>2733</v>
      </c>
      <c r="AE715" t="s">
        <v>2734</v>
      </c>
    </row>
    <row r="716" spans="1:31" x14ac:dyDescent="0.3">
      <c r="A716" s="7">
        <v>46289</v>
      </c>
      <c r="B716" s="8">
        <v>0.18055555555555561</v>
      </c>
      <c r="C716" s="8">
        <v>0.19444444444444439</v>
      </c>
      <c r="D716" s="8">
        <v>0</v>
      </c>
      <c r="E716">
        <v>0.33</v>
      </c>
      <c r="F716">
        <v>66</v>
      </c>
      <c r="G716" t="s">
        <v>900</v>
      </c>
      <c r="O716" t="s">
        <v>2684</v>
      </c>
      <c r="P716" t="s">
        <v>698</v>
      </c>
      <c r="Q716" t="s">
        <v>698</v>
      </c>
      <c r="R716">
        <v>0</v>
      </c>
      <c r="S716">
        <v>0</v>
      </c>
      <c r="T716">
        <v>45.220844</v>
      </c>
      <c r="U716">
        <v>5.6904969999999997</v>
      </c>
      <c r="AD716" t="s">
        <v>2733</v>
      </c>
      <c r="AE716" t="s">
        <v>2737</v>
      </c>
    </row>
    <row r="717" spans="1:31" x14ac:dyDescent="0.3">
      <c r="A717" s="7">
        <v>46289</v>
      </c>
      <c r="B717" s="8">
        <v>0.33333333333333331</v>
      </c>
      <c r="C717" s="8">
        <v>0.34722222222222221</v>
      </c>
      <c r="D717" s="8">
        <v>0</v>
      </c>
      <c r="E717">
        <v>0.33</v>
      </c>
      <c r="F717">
        <v>85</v>
      </c>
      <c r="G717" t="s">
        <v>866</v>
      </c>
      <c r="H717" s="8">
        <v>0.26250000000000001</v>
      </c>
      <c r="I717" s="8">
        <v>0.32569444444444451</v>
      </c>
      <c r="L717">
        <v>1.52</v>
      </c>
      <c r="M717">
        <v>1.52</v>
      </c>
      <c r="N717">
        <v>1.18</v>
      </c>
      <c r="O717" t="s">
        <v>2117</v>
      </c>
      <c r="P717" t="s">
        <v>664</v>
      </c>
      <c r="Q717" t="s">
        <v>3468</v>
      </c>
      <c r="R717">
        <v>0</v>
      </c>
      <c r="S717">
        <v>0</v>
      </c>
      <c r="T717">
        <v>45.239960000000004</v>
      </c>
      <c r="U717">
        <v>5.820354</v>
      </c>
      <c r="AD717" t="s">
        <v>2733</v>
      </c>
      <c r="AE717" t="s">
        <v>2737</v>
      </c>
    </row>
    <row r="718" spans="1:31" x14ac:dyDescent="0.3">
      <c r="A718" s="7">
        <v>46289</v>
      </c>
      <c r="B718" s="8">
        <v>0.16666666666666671</v>
      </c>
      <c r="C718" s="8">
        <v>0.17708333333333329</v>
      </c>
      <c r="D718" s="8">
        <v>0</v>
      </c>
      <c r="E718">
        <v>0.25</v>
      </c>
      <c r="F718">
        <v>91</v>
      </c>
      <c r="G718" t="s">
        <v>971</v>
      </c>
      <c r="O718" t="s">
        <v>2984</v>
      </c>
      <c r="P718" t="s">
        <v>407</v>
      </c>
      <c r="Q718" t="s">
        <v>2985</v>
      </c>
      <c r="R718">
        <v>0</v>
      </c>
      <c r="S718">
        <v>0</v>
      </c>
      <c r="T718">
        <v>45.163393999999997</v>
      </c>
      <c r="U718">
        <v>5.6850899999999998</v>
      </c>
      <c r="AD718" t="s">
        <v>2733</v>
      </c>
      <c r="AE718" t="s">
        <v>2734</v>
      </c>
    </row>
    <row r="719" spans="1:31" x14ac:dyDescent="0.3">
      <c r="A719" s="7">
        <v>46289</v>
      </c>
      <c r="B719" s="8">
        <v>0.33333333333333331</v>
      </c>
      <c r="C719" s="8">
        <v>0.35416666666666669</v>
      </c>
      <c r="D719" s="8">
        <v>0</v>
      </c>
      <c r="E719">
        <v>0.5</v>
      </c>
      <c r="F719">
        <v>49</v>
      </c>
      <c r="G719" t="s">
        <v>944</v>
      </c>
      <c r="O719" t="s">
        <v>1251</v>
      </c>
      <c r="P719" t="s">
        <v>84</v>
      </c>
      <c r="Q719" t="s">
        <v>1253</v>
      </c>
      <c r="R719">
        <v>0</v>
      </c>
      <c r="S719">
        <v>0</v>
      </c>
      <c r="T719">
        <v>45.182246999999997</v>
      </c>
      <c r="U719">
        <v>5.7318619999999996</v>
      </c>
      <c r="AD719" t="s">
        <v>2733</v>
      </c>
      <c r="AE719" t="s">
        <v>2737</v>
      </c>
    </row>
    <row r="720" spans="1:31" x14ac:dyDescent="0.3">
      <c r="A720" s="7">
        <v>46289</v>
      </c>
      <c r="B720" s="8">
        <v>0.34722222222222221</v>
      </c>
      <c r="C720" s="8">
        <v>0.3576388888888889</v>
      </c>
      <c r="D720" s="8">
        <v>0</v>
      </c>
      <c r="E720">
        <v>0.25</v>
      </c>
      <c r="F720">
        <v>14</v>
      </c>
      <c r="G720" t="s">
        <v>959</v>
      </c>
      <c r="O720" t="s">
        <v>2248</v>
      </c>
      <c r="P720" t="s">
        <v>588</v>
      </c>
      <c r="Q720" t="s">
        <v>588</v>
      </c>
      <c r="R720">
        <v>0</v>
      </c>
      <c r="S720">
        <v>0</v>
      </c>
      <c r="T720">
        <v>45.207380000000001</v>
      </c>
      <c r="U720">
        <v>5.7814410000000001</v>
      </c>
      <c r="AD720" t="s">
        <v>2733</v>
      </c>
      <c r="AE720" t="s">
        <v>2737</v>
      </c>
    </row>
    <row r="721" spans="1:31" x14ac:dyDescent="0.3">
      <c r="A721" s="7">
        <v>46289</v>
      </c>
      <c r="B721" s="8">
        <v>0.33333333333333331</v>
      </c>
      <c r="C721" s="8">
        <v>0.375</v>
      </c>
      <c r="D721" s="8">
        <v>0</v>
      </c>
      <c r="E721">
        <v>1</v>
      </c>
      <c r="F721">
        <v>64</v>
      </c>
      <c r="G721" t="s">
        <v>953</v>
      </c>
      <c r="O721" t="s">
        <v>2308</v>
      </c>
      <c r="P721" t="s">
        <v>777</v>
      </c>
      <c r="Q721" t="s">
        <v>777</v>
      </c>
      <c r="R721">
        <v>0</v>
      </c>
      <c r="S721">
        <v>0</v>
      </c>
      <c r="T721">
        <v>45.198031999999998</v>
      </c>
      <c r="U721">
        <v>5.69346</v>
      </c>
      <c r="AD721" t="s">
        <v>2733</v>
      </c>
      <c r="AE721" t="s">
        <v>2781</v>
      </c>
    </row>
    <row r="722" spans="1:31" x14ac:dyDescent="0.3">
      <c r="A722" s="7">
        <v>46289</v>
      </c>
      <c r="B722" s="8">
        <v>0.33333333333333331</v>
      </c>
      <c r="C722" s="8">
        <v>0.48958333333333331</v>
      </c>
      <c r="D722" s="8">
        <v>0</v>
      </c>
      <c r="E722">
        <v>3.75</v>
      </c>
      <c r="F722">
        <v>88</v>
      </c>
      <c r="G722" t="s">
        <v>894</v>
      </c>
      <c r="O722" t="s">
        <v>1957</v>
      </c>
      <c r="P722" t="s">
        <v>773</v>
      </c>
      <c r="Q722" t="s">
        <v>773</v>
      </c>
      <c r="R722">
        <v>0</v>
      </c>
      <c r="S722">
        <v>0</v>
      </c>
      <c r="T722">
        <v>45.105769000000002</v>
      </c>
      <c r="U722">
        <v>5.747052</v>
      </c>
      <c r="AD722" t="s">
        <v>2733</v>
      </c>
      <c r="AE722" t="s">
        <v>2737</v>
      </c>
    </row>
    <row r="723" spans="1:31" x14ac:dyDescent="0.3">
      <c r="A723" s="7">
        <v>46289</v>
      </c>
      <c r="B723" s="8">
        <v>0.33333333333333331</v>
      </c>
      <c r="C723" s="8">
        <v>0.375</v>
      </c>
      <c r="D723" s="8">
        <v>0</v>
      </c>
      <c r="E723">
        <v>1</v>
      </c>
      <c r="F723">
        <v>86</v>
      </c>
      <c r="G723" t="s">
        <v>861</v>
      </c>
      <c r="H723" s="8">
        <v>0.46388888888888891</v>
      </c>
      <c r="I723" s="8">
        <v>0.49722222222222218</v>
      </c>
      <c r="L723">
        <v>0.8</v>
      </c>
      <c r="M723">
        <v>0.8</v>
      </c>
      <c r="N723">
        <v>-0.2</v>
      </c>
      <c r="O723" t="s">
        <v>2704</v>
      </c>
      <c r="P723" t="s">
        <v>456</v>
      </c>
      <c r="Q723" t="s">
        <v>456</v>
      </c>
      <c r="R723">
        <v>0</v>
      </c>
      <c r="S723">
        <v>0</v>
      </c>
      <c r="T723">
        <v>45.167710999999997</v>
      </c>
      <c r="U723">
        <v>5.7281950000000004</v>
      </c>
      <c r="AD723" t="s">
        <v>2733</v>
      </c>
      <c r="AE723" t="s">
        <v>2737</v>
      </c>
    </row>
    <row r="724" spans="1:31" x14ac:dyDescent="0.3">
      <c r="A724" s="7">
        <v>46289</v>
      </c>
      <c r="B724" s="8">
        <v>0.16666666666666671</v>
      </c>
      <c r="C724" s="8">
        <v>0.18055555555555561</v>
      </c>
      <c r="D724" s="8">
        <v>0</v>
      </c>
      <c r="E724">
        <v>0.33</v>
      </c>
      <c r="F724">
        <v>48</v>
      </c>
      <c r="G724" t="s">
        <v>951</v>
      </c>
      <c r="O724" t="s">
        <v>3480</v>
      </c>
      <c r="P724" t="s">
        <v>499</v>
      </c>
      <c r="Q724" t="s">
        <v>3481</v>
      </c>
      <c r="R724">
        <v>0</v>
      </c>
      <c r="S724">
        <v>0</v>
      </c>
      <c r="T724">
        <v>45.180225999999998</v>
      </c>
      <c r="U724">
        <v>5.7490040000000002</v>
      </c>
      <c r="AD724" t="s">
        <v>2733</v>
      </c>
      <c r="AE724" t="s">
        <v>2734</v>
      </c>
    </row>
    <row r="725" spans="1:31" x14ac:dyDescent="0.3">
      <c r="A725" s="7">
        <v>46289</v>
      </c>
      <c r="B725" s="8">
        <v>0.16666666666666671</v>
      </c>
      <c r="C725" s="8">
        <v>0.1736111111111111</v>
      </c>
      <c r="D725" s="8">
        <v>0</v>
      </c>
      <c r="E725">
        <v>0.17</v>
      </c>
      <c r="F725">
        <v>76</v>
      </c>
      <c r="G725" t="s">
        <v>863</v>
      </c>
      <c r="O725" t="s">
        <v>3322</v>
      </c>
      <c r="P725" t="s">
        <v>136</v>
      </c>
      <c r="Q725" t="s">
        <v>3323</v>
      </c>
      <c r="R725">
        <v>0</v>
      </c>
      <c r="S725">
        <v>0</v>
      </c>
      <c r="T725">
        <v>45.192925000000002</v>
      </c>
      <c r="U725">
        <v>5.7149380000000001</v>
      </c>
      <c r="AD725" t="s">
        <v>2733</v>
      </c>
      <c r="AE725" t="s">
        <v>2734</v>
      </c>
    </row>
    <row r="726" spans="1:31" x14ac:dyDescent="0.3">
      <c r="A726" s="7">
        <v>46289</v>
      </c>
      <c r="B726" s="8">
        <v>0.20833333333333329</v>
      </c>
      <c r="C726" s="8">
        <v>0.2326388888888889</v>
      </c>
      <c r="D726" s="8">
        <v>0</v>
      </c>
      <c r="E726">
        <v>0.57999999999999996</v>
      </c>
      <c r="F726">
        <v>65</v>
      </c>
      <c r="G726" t="s">
        <v>870</v>
      </c>
      <c r="H726" s="8">
        <v>0.46388888888888891</v>
      </c>
      <c r="I726" s="8">
        <v>0.47291666666666671</v>
      </c>
      <c r="L726">
        <v>0.22</v>
      </c>
      <c r="M726">
        <v>0.22</v>
      </c>
      <c r="N726">
        <v>-0.37</v>
      </c>
      <c r="O726" t="s">
        <v>1630</v>
      </c>
      <c r="P726" t="s">
        <v>3487</v>
      </c>
      <c r="Q726" t="s">
        <v>3487</v>
      </c>
      <c r="R726">
        <v>0</v>
      </c>
      <c r="S726">
        <v>0</v>
      </c>
      <c r="T726">
        <v>45.206525999999997</v>
      </c>
      <c r="U726">
        <v>5.3994530000000003</v>
      </c>
      <c r="AD726" t="s">
        <v>2733</v>
      </c>
      <c r="AE726" t="s">
        <v>2737</v>
      </c>
    </row>
    <row r="727" spans="1:31" x14ac:dyDescent="0.3">
      <c r="A727" s="7">
        <v>46289</v>
      </c>
      <c r="B727" s="8">
        <v>0.33333333333333331</v>
      </c>
      <c r="C727" s="8">
        <v>0.35416666666666669</v>
      </c>
      <c r="D727" s="8">
        <v>0</v>
      </c>
      <c r="E727">
        <v>0.5</v>
      </c>
      <c r="F727">
        <v>91</v>
      </c>
      <c r="G727" t="s">
        <v>971</v>
      </c>
      <c r="O727" t="s">
        <v>1495</v>
      </c>
      <c r="P727" t="s">
        <v>261</v>
      </c>
      <c r="Q727" t="s">
        <v>261</v>
      </c>
      <c r="R727">
        <v>0</v>
      </c>
      <c r="S727">
        <v>0</v>
      </c>
      <c r="T727">
        <v>45.188276000000002</v>
      </c>
      <c r="U727">
        <v>5.7171810000000001</v>
      </c>
      <c r="AD727" t="s">
        <v>2733</v>
      </c>
      <c r="AE727" t="s">
        <v>2737</v>
      </c>
    </row>
    <row r="728" spans="1:31" x14ac:dyDescent="0.3">
      <c r="A728" s="7">
        <v>46289</v>
      </c>
      <c r="B728" s="8">
        <v>0.25</v>
      </c>
      <c r="C728" s="8">
        <v>0.27083333333333331</v>
      </c>
      <c r="E728">
        <v>0.5</v>
      </c>
      <c r="F728">
        <v>62</v>
      </c>
      <c r="G728" t="s">
        <v>917</v>
      </c>
      <c r="H728" s="8">
        <v>0.32430555555555562</v>
      </c>
      <c r="I728" s="8">
        <v>0.32430555555555562</v>
      </c>
      <c r="O728" t="s">
        <v>3318</v>
      </c>
      <c r="P728" t="s">
        <v>445</v>
      </c>
      <c r="Q728" t="s">
        <v>3740</v>
      </c>
      <c r="R728">
        <v>0</v>
      </c>
      <c r="S728">
        <v>0</v>
      </c>
      <c r="T728">
        <v>45.181372000000003</v>
      </c>
      <c r="U728">
        <v>5.7330990000000002</v>
      </c>
      <c r="AD728" t="s">
        <v>2733</v>
      </c>
      <c r="AE728" t="s">
        <v>2734</v>
      </c>
    </row>
    <row r="729" spans="1:31" x14ac:dyDescent="0.3">
      <c r="A729" s="7">
        <v>46289</v>
      </c>
      <c r="B729" s="8">
        <v>0.33333333333333331</v>
      </c>
      <c r="C729" s="8">
        <v>0.34722222222222221</v>
      </c>
      <c r="D729" s="8">
        <v>0</v>
      </c>
      <c r="E729">
        <v>0.33</v>
      </c>
      <c r="F729">
        <v>15</v>
      </c>
      <c r="G729" t="s">
        <v>956</v>
      </c>
      <c r="O729" t="s">
        <v>2165</v>
      </c>
      <c r="P729" t="s">
        <v>566</v>
      </c>
      <c r="Q729" t="s">
        <v>3492</v>
      </c>
      <c r="R729">
        <v>0</v>
      </c>
      <c r="S729">
        <v>0</v>
      </c>
      <c r="T729">
        <v>45.189936000000003</v>
      </c>
      <c r="U729">
        <v>5.7559290000000001</v>
      </c>
      <c r="AD729" t="s">
        <v>2733</v>
      </c>
      <c r="AE729" t="s">
        <v>2737</v>
      </c>
    </row>
    <row r="730" spans="1:31" x14ac:dyDescent="0.3">
      <c r="A730" s="7">
        <v>46289</v>
      </c>
      <c r="B730" s="8">
        <v>0.33333333333333331</v>
      </c>
      <c r="C730" s="8">
        <v>0.44791666666666669</v>
      </c>
      <c r="D730" s="8">
        <v>0</v>
      </c>
      <c r="E730">
        <v>2.75</v>
      </c>
      <c r="F730">
        <v>69</v>
      </c>
      <c r="G730" t="s">
        <v>969</v>
      </c>
      <c r="O730" t="s">
        <v>1555</v>
      </c>
      <c r="P730" t="s">
        <v>441</v>
      </c>
      <c r="Q730" t="s">
        <v>441</v>
      </c>
      <c r="R730">
        <v>0</v>
      </c>
      <c r="S730">
        <v>0</v>
      </c>
      <c r="T730">
        <v>45.157359</v>
      </c>
      <c r="U730">
        <v>5.7146999999999997</v>
      </c>
      <c r="AD730" t="s">
        <v>2733</v>
      </c>
      <c r="AE730" t="s">
        <v>2737</v>
      </c>
    </row>
    <row r="731" spans="1:31" x14ac:dyDescent="0.3">
      <c r="A731" s="7">
        <v>46289</v>
      </c>
      <c r="B731" s="8">
        <v>0.29166666666666669</v>
      </c>
      <c r="C731" s="8">
        <v>0.30555555555555558</v>
      </c>
      <c r="D731" s="8">
        <v>0</v>
      </c>
      <c r="E731">
        <v>0.33</v>
      </c>
      <c r="F731">
        <v>50</v>
      </c>
      <c r="G731" t="s">
        <v>879</v>
      </c>
      <c r="H731" s="8">
        <v>0.36527777777777781</v>
      </c>
      <c r="I731" s="8">
        <v>0.37083333333333329</v>
      </c>
      <c r="L731">
        <v>0.13</v>
      </c>
      <c r="M731">
        <v>0.13</v>
      </c>
      <c r="N731">
        <v>-0.2</v>
      </c>
      <c r="O731" t="s">
        <v>3679</v>
      </c>
      <c r="P731" t="s">
        <v>547</v>
      </c>
      <c r="Q731" t="s">
        <v>3680</v>
      </c>
      <c r="R731">
        <v>0</v>
      </c>
      <c r="S731">
        <v>0</v>
      </c>
      <c r="T731">
        <v>45.366303000000002</v>
      </c>
      <c r="U731">
        <v>5.5898110000000001</v>
      </c>
      <c r="AD731" t="s">
        <v>2733</v>
      </c>
      <c r="AE731" t="s">
        <v>2734</v>
      </c>
    </row>
    <row r="732" spans="1:31" x14ac:dyDescent="0.3">
      <c r="A732" s="7">
        <v>46289</v>
      </c>
      <c r="B732" s="8">
        <v>0.33333333333333331</v>
      </c>
      <c r="C732" s="8">
        <v>0.34722222222222221</v>
      </c>
      <c r="D732" s="8">
        <v>0</v>
      </c>
      <c r="E732">
        <v>0.33</v>
      </c>
      <c r="F732">
        <v>46</v>
      </c>
      <c r="G732" t="s">
        <v>963</v>
      </c>
      <c r="O732" t="s">
        <v>2584</v>
      </c>
      <c r="P732" t="s">
        <v>178</v>
      </c>
      <c r="Q732" t="s">
        <v>178</v>
      </c>
      <c r="R732">
        <v>0</v>
      </c>
      <c r="S732">
        <v>0</v>
      </c>
      <c r="T732">
        <v>45.179831</v>
      </c>
      <c r="U732">
        <v>5.7078860000000002</v>
      </c>
      <c r="AD732" t="s">
        <v>2733</v>
      </c>
      <c r="AE732" t="s">
        <v>2737</v>
      </c>
    </row>
    <row r="733" spans="1:31" x14ac:dyDescent="0.3">
      <c r="A733" s="7">
        <v>46289</v>
      </c>
      <c r="B733" s="8">
        <v>0.16666666666666671</v>
      </c>
      <c r="C733" s="8">
        <v>0.1736111111111111</v>
      </c>
      <c r="D733" s="8">
        <v>0</v>
      </c>
      <c r="E733">
        <v>0.17</v>
      </c>
      <c r="F733">
        <v>46</v>
      </c>
      <c r="G733" t="s">
        <v>963</v>
      </c>
      <c r="O733" t="s">
        <v>3368</v>
      </c>
      <c r="P733" t="s">
        <v>178</v>
      </c>
      <c r="Q733" t="s">
        <v>3369</v>
      </c>
      <c r="R733">
        <v>0</v>
      </c>
      <c r="S733">
        <v>0</v>
      </c>
      <c r="T733">
        <v>45.179831</v>
      </c>
      <c r="U733">
        <v>5.7078860000000002</v>
      </c>
      <c r="AD733" t="s">
        <v>2733</v>
      </c>
      <c r="AE733" t="s">
        <v>2734</v>
      </c>
    </row>
    <row r="734" spans="1:31" x14ac:dyDescent="0.3">
      <c r="A734" s="7">
        <v>46289</v>
      </c>
      <c r="B734" s="8">
        <v>0.16666666666666671</v>
      </c>
      <c r="C734" s="8">
        <v>0.27083333333333331</v>
      </c>
      <c r="D734" s="8">
        <v>0</v>
      </c>
      <c r="E734">
        <v>2.5</v>
      </c>
      <c r="F734">
        <v>63</v>
      </c>
      <c r="G734" t="s">
        <v>984</v>
      </c>
      <c r="H734" s="8">
        <v>0.19166666666666671</v>
      </c>
      <c r="I734" s="8">
        <v>0.29166666666666669</v>
      </c>
      <c r="L734">
        <v>2.4</v>
      </c>
      <c r="M734">
        <v>2.5</v>
      </c>
      <c r="N734">
        <v>-0.1</v>
      </c>
      <c r="O734" t="s">
        <v>1294</v>
      </c>
      <c r="P734" t="s">
        <v>128</v>
      </c>
      <c r="Q734" t="s">
        <v>3479</v>
      </c>
      <c r="R734">
        <v>0</v>
      </c>
      <c r="S734">
        <v>0</v>
      </c>
      <c r="T734">
        <v>45.191443999999997</v>
      </c>
      <c r="U734">
        <v>5.7273620000000003</v>
      </c>
      <c r="AD734" t="s">
        <v>2733</v>
      </c>
      <c r="AE734" t="s">
        <v>2781</v>
      </c>
    </row>
    <row r="735" spans="1:31" x14ac:dyDescent="0.3">
      <c r="A735" s="7">
        <v>46289</v>
      </c>
      <c r="B735" s="8">
        <v>0.16666666666666671</v>
      </c>
      <c r="C735" s="8">
        <v>0.1736111111111111</v>
      </c>
      <c r="D735" s="8">
        <v>0</v>
      </c>
      <c r="E735">
        <v>0.17</v>
      </c>
      <c r="F735">
        <v>1000</v>
      </c>
      <c r="G735" t="s">
        <v>2803</v>
      </c>
      <c r="Q735" t="s">
        <v>3367</v>
      </c>
      <c r="R735">
        <v>0</v>
      </c>
      <c r="S735">
        <v>0</v>
      </c>
      <c r="T735">
        <v>45.215843</v>
      </c>
      <c r="U735">
        <v>5.6930630000000004</v>
      </c>
    </row>
    <row r="736" spans="1:31" x14ac:dyDescent="0.3">
      <c r="A736" s="7">
        <v>46289</v>
      </c>
      <c r="B736" s="8">
        <v>0.16666666666666671</v>
      </c>
      <c r="C736" s="8">
        <v>0.18055555555555561</v>
      </c>
      <c r="D736" s="8">
        <v>0</v>
      </c>
      <c r="E736">
        <v>0.33</v>
      </c>
      <c r="F736">
        <v>100</v>
      </c>
      <c r="G736" t="s">
        <v>967</v>
      </c>
      <c r="H736" s="8">
        <v>0.22430555555555559</v>
      </c>
      <c r="I736" s="8">
        <v>0.23749999999999999</v>
      </c>
      <c r="L736">
        <v>0.32</v>
      </c>
      <c r="M736">
        <v>0.33</v>
      </c>
      <c r="N736">
        <v>-0.02</v>
      </c>
      <c r="O736" t="s">
        <v>3490</v>
      </c>
      <c r="P736" t="s">
        <v>155</v>
      </c>
      <c r="Q736" t="s">
        <v>3491</v>
      </c>
      <c r="R736">
        <v>0</v>
      </c>
      <c r="S736">
        <v>0</v>
      </c>
      <c r="T736">
        <v>45.187305000000002</v>
      </c>
      <c r="U736">
        <v>5.7191090000000004</v>
      </c>
      <c r="AD736" t="s">
        <v>2733</v>
      </c>
      <c r="AE736" t="s">
        <v>2734</v>
      </c>
    </row>
    <row r="737" spans="1:31" x14ac:dyDescent="0.3">
      <c r="A737" s="7">
        <v>46289</v>
      </c>
      <c r="B737" s="8">
        <v>0.29166666666666669</v>
      </c>
      <c r="C737" s="8">
        <v>0.2986111111111111</v>
      </c>
      <c r="D737" s="8">
        <v>0</v>
      </c>
      <c r="E737">
        <v>0.17</v>
      </c>
      <c r="F737">
        <v>21</v>
      </c>
      <c r="G737" t="s">
        <v>2803</v>
      </c>
      <c r="Q737" t="s">
        <v>815</v>
      </c>
      <c r="R737">
        <v>0</v>
      </c>
      <c r="S737">
        <v>0</v>
      </c>
      <c r="T737">
        <v>45.191439000000003</v>
      </c>
      <c r="U737">
        <v>5.7271229999999997</v>
      </c>
    </row>
    <row r="738" spans="1:31" x14ac:dyDescent="0.3">
      <c r="A738" s="7">
        <v>46289</v>
      </c>
      <c r="B738" s="8">
        <v>0.34027777777777779</v>
      </c>
      <c r="C738" s="8">
        <v>0.35416666666666669</v>
      </c>
      <c r="D738" s="8">
        <v>0</v>
      </c>
      <c r="E738">
        <v>0.33</v>
      </c>
      <c r="F738">
        <v>66</v>
      </c>
      <c r="G738" t="s">
        <v>900</v>
      </c>
      <c r="O738" t="s">
        <v>3485</v>
      </c>
      <c r="P738" t="s">
        <v>661</v>
      </c>
      <c r="Q738" t="s">
        <v>3486</v>
      </c>
      <c r="R738">
        <v>0</v>
      </c>
      <c r="S738">
        <v>0</v>
      </c>
      <c r="T738">
        <v>45.242189000000003</v>
      </c>
      <c r="U738">
        <v>5.6828630000000002</v>
      </c>
      <c r="AD738" t="s">
        <v>2733</v>
      </c>
      <c r="AE738" t="s">
        <v>2734</v>
      </c>
    </row>
    <row r="739" spans="1:31" x14ac:dyDescent="0.3">
      <c r="A739" s="7">
        <v>46289</v>
      </c>
      <c r="B739" s="8">
        <v>0.33333333333333331</v>
      </c>
      <c r="C739" s="8">
        <v>0.36458333333333331</v>
      </c>
      <c r="D739" s="8">
        <v>0</v>
      </c>
      <c r="E739">
        <v>0.75</v>
      </c>
      <c r="F739">
        <v>29</v>
      </c>
      <c r="G739" t="s">
        <v>859</v>
      </c>
      <c r="O739" t="s">
        <v>2603</v>
      </c>
      <c r="P739" t="s">
        <v>219</v>
      </c>
      <c r="Q739" t="s">
        <v>219</v>
      </c>
      <c r="R739">
        <v>0</v>
      </c>
      <c r="S739">
        <v>0</v>
      </c>
      <c r="T739">
        <v>45.183280000000003</v>
      </c>
      <c r="U739">
        <v>5.7183830000000002</v>
      </c>
      <c r="AD739" t="s">
        <v>2733</v>
      </c>
      <c r="AE739" t="s">
        <v>2737</v>
      </c>
    </row>
    <row r="740" spans="1:31" x14ac:dyDescent="0.3">
      <c r="A740" s="7">
        <v>46289</v>
      </c>
      <c r="B740" s="8">
        <v>0.16666666666666671</v>
      </c>
      <c r="C740" s="8">
        <v>0.17708333333333329</v>
      </c>
      <c r="D740" s="8">
        <v>0</v>
      </c>
      <c r="E740">
        <v>0.25</v>
      </c>
      <c r="F740">
        <v>44</v>
      </c>
      <c r="G740" t="s">
        <v>865</v>
      </c>
      <c r="O740" t="s">
        <v>3371</v>
      </c>
      <c r="P740" t="s">
        <v>99</v>
      </c>
      <c r="Q740" t="s">
        <v>3372</v>
      </c>
      <c r="R740">
        <v>0</v>
      </c>
      <c r="S740">
        <v>0</v>
      </c>
      <c r="T740">
        <v>45.188929999999999</v>
      </c>
      <c r="U740">
        <v>5.7123470000000003</v>
      </c>
      <c r="AD740" t="s">
        <v>2733</v>
      </c>
      <c r="AE740" t="s">
        <v>2734</v>
      </c>
    </row>
    <row r="741" spans="1:31" x14ac:dyDescent="0.3">
      <c r="A741" s="7">
        <v>46289</v>
      </c>
      <c r="B741" s="8">
        <v>0.25</v>
      </c>
      <c r="C741" s="8">
        <v>0.2638888888888889</v>
      </c>
      <c r="D741" s="8">
        <v>0</v>
      </c>
      <c r="E741">
        <v>0.33</v>
      </c>
      <c r="F741">
        <v>66</v>
      </c>
      <c r="G741" t="s">
        <v>900</v>
      </c>
      <c r="O741" t="s">
        <v>3493</v>
      </c>
      <c r="P741" t="s">
        <v>295</v>
      </c>
      <c r="Q741" t="s">
        <v>3494</v>
      </c>
      <c r="R741">
        <v>0</v>
      </c>
      <c r="S741">
        <v>0</v>
      </c>
      <c r="T741">
        <v>45.240087000000003</v>
      </c>
      <c r="U741">
        <v>5.6822749999999997</v>
      </c>
      <c r="AD741" t="s">
        <v>2733</v>
      </c>
      <c r="AE741" t="s">
        <v>2734</v>
      </c>
    </row>
    <row r="742" spans="1:31" x14ac:dyDescent="0.3">
      <c r="A742" s="7">
        <v>46289</v>
      </c>
      <c r="B742" s="8">
        <v>0.33333333333333331</v>
      </c>
      <c r="C742" s="8">
        <v>0.37847222222222221</v>
      </c>
      <c r="D742" s="8">
        <v>0</v>
      </c>
      <c r="E742">
        <v>1.08</v>
      </c>
      <c r="F742">
        <v>76</v>
      </c>
      <c r="G742" t="s">
        <v>965</v>
      </c>
      <c r="H742" s="8">
        <v>0.43819444444444439</v>
      </c>
      <c r="I742" s="8">
        <v>0.46666666666666667</v>
      </c>
      <c r="L742">
        <v>0.68</v>
      </c>
      <c r="M742">
        <v>0.68</v>
      </c>
      <c r="N742">
        <v>-0.4</v>
      </c>
      <c r="O742" t="s">
        <v>2021</v>
      </c>
      <c r="P742" t="s">
        <v>739</v>
      </c>
      <c r="Q742" t="s">
        <v>3495</v>
      </c>
      <c r="R742">
        <v>0</v>
      </c>
      <c r="S742">
        <v>0</v>
      </c>
      <c r="T742">
        <v>45.053516999999999</v>
      </c>
      <c r="U742">
        <v>5.6782599999999999</v>
      </c>
      <c r="AD742" t="s">
        <v>2733</v>
      </c>
      <c r="AE742" t="s">
        <v>2737</v>
      </c>
    </row>
    <row r="743" spans="1:31" x14ac:dyDescent="0.3">
      <c r="A743" s="7">
        <v>46289</v>
      </c>
      <c r="B743" s="8">
        <v>0.16666666666666671</v>
      </c>
      <c r="C743" s="8">
        <v>0.1736111111111111</v>
      </c>
      <c r="D743" s="8">
        <v>0</v>
      </c>
      <c r="E743">
        <v>0.17</v>
      </c>
      <c r="F743">
        <v>91</v>
      </c>
      <c r="G743" t="s">
        <v>971</v>
      </c>
      <c r="O743" t="s">
        <v>3488</v>
      </c>
      <c r="P743" t="s">
        <v>97</v>
      </c>
      <c r="Q743" t="s">
        <v>3489</v>
      </c>
      <c r="R743">
        <v>0</v>
      </c>
      <c r="S743">
        <v>0</v>
      </c>
      <c r="T743">
        <v>45.190018000000002</v>
      </c>
      <c r="U743">
        <v>5.728173</v>
      </c>
      <c r="AD743" t="s">
        <v>2733</v>
      </c>
      <c r="AE743" t="s">
        <v>2734</v>
      </c>
    </row>
    <row r="744" spans="1:31" x14ac:dyDescent="0.3">
      <c r="A744" s="7">
        <v>46289</v>
      </c>
      <c r="B744" s="8">
        <v>0.33333333333333331</v>
      </c>
      <c r="C744" s="8">
        <v>0.4513888888888889</v>
      </c>
      <c r="D744" s="8">
        <v>0</v>
      </c>
      <c r="E744">
        <v>2.83</v>
      </c>
      <c r="F744">
        <v>302</v>
      </c>
      <c r="G744" t="s">
        <v>947</v>
      </c>
      <c r="O744" t="s">
        <v>1225</v>
      </c>
      <c r="P744" t="s">
        <v>3505</v>
      </c>
      <c r="Q744" t="s">
        <v>475</v>
      </c>
      <c r="R744">
        <v>0</v>
      </c>
      <c r="S744">
        <v>0</v>
      </c>
      <c r="T744">
        <v>45.363641999999999</v>
      </c>
      <c r="U744">
        <v>5.590662</v>
      </c>
      <c r="AD744" t="s">
        <v>2733</v>
      </c>
      <c r="AE744" t="s">
        <v>2737</v>
      </c>
    </row>
    <row r="745" spans="1:31" x14ac:dyDescent="0.3">
      <c r="A745" s="7">
        <v>46289</v>
      </c>
      <c r="B745" s="8">
        <v>0.33333333333333331</v>
      </c>
      <c r="C745" s="8">
        <v>0.48958333333333331</v>
      </c>
      <c r="D745" s="8">
        <v>0</v>
      </c>
      <c r="E745">
        <v>3.75</v>
      </c>
      <c r="F745">
        <v>88</v>
      </c>
      <c r="G745" t="s">
        <v>894</v>
      </c>
      <c r="Q745" t="s">
        <v>824</v>
      </c>
      <c r="R745">
        <v>0</v>
      </c>
      <c r="S745">
        <v>0</v>
      </c>
      <c r="T745">
        <v>45.178600000000003</v>
      </c>
      <c r="U745">
        <v>5.708291</v>
      </c>
    </row>
    <row r="746" spans="1:31" x14ac:dyDescent="0.3">
      <c r="A746" s="7">
        <v>46289</v>
      </c>
      <c r="B746" s="8">
        <v>0.16666666666666671</v>
      </c>
      <c r="C746" s="8">
        <v>0.18055555555555561</v>
      </c>
      <c r="D746" s="8">
        <v>0</v>
      </c>
      <c r="E746">
        <v>0.33</v>
      </c>
      <c r="F746">
        <v>18</v>
      </c>
      <c r="G746" t="s">
        <v>2826</v>
      </c>
      <c r="H746" s="8">
        <v>0.20208333333333331</v>
      </c>
      <c r="I746" s="8">
        <v>0.2069444444444444</v>
      </c>
      <c r="L746">
        <v>0.12</v>
      </c>
      <c r="M746">
        <v>0.12</v>
      </c>
      <c r="N746">
        <v>-0.22</v>
      </c>
      <c r="O746" t="s">
        <v>3500</v>
      </c>
      <c r="P746" t="s">
        <v>57</v>
      </c>
      <c r="Q746" t="s">
        <v>3501</v>
      </c>
      <c r="R746">
        <v>0</v>
      </c>
      <c r="S746">
        <v>0</v>
      </c>
      <c r="T746">
        <v>45.187589000000003</v>
      </c>
      <c r="U746">
        <v>5.7230420000000004</v>
      </c>
      <c r="AD746" t="s">
        <v>2733</v>
      </c>
      <c r="AE746" t="s">
        <v>2734</v>
      </c>
    </row>
    <row r="747" spans="1:31" x14ac:dyDescent="0.3">
      <c r="A747" s="7">
        <v>46289</v>
      </c>
      <c r="B747" s="8">
        <v>0.16666666666666671</v>
      </c>
      <c r="C747" s="8">
        <v>0.18055555555555561</v>
      </c>
      <c r="D747" s="8">
        <v>0</v>
      </c>
      <c r="E747">
        <v>0.33</v>
      </c>
      <c r="F747">
        <v>76</v>
      </c>
      <c r="G747" t="s">
        <v>965</v>
      </c>
      <c r="H747" s="8">
        <v>0.2208333333333333</v>
      </c>
      <c r="I747" s="8">
        <v>0.2215277777777778</v>
      </c>
      <c r="L747">
        <v>0.02</v>
      </c>
      <c r="M747">
        <v>0.02</v>
      </c>
      <c r="N747">
        <v>-0.32</v>
      </c>
      <c r="O747" t="s">
        <v>3498</v>
      </c>
      <c r="P747" t="s">
        <v>590</v>
      </c>
      <c r="Q747" t="s">
        <v>3499</v>
      </c>
      <c r="R747">
        <v>0</v>
      </c>
      <c r="S747">
        <v>0</v>
      </c>
      <c r="T747">
        <v>45.053021999999999</v>
      </c>
      <c r="U747">
        <v>5.6729060000000002</v>
      </c>
      <c r="AD747" t="s">
        <v>2733</v>
      </c>
      <c r="AE747" t="s">
        <v>2734</v>
      </c>
    </row>
    <row r="748" spans="1:31" x14ac:dyDescent="0.3">
      <c r="A748" s="7">
        <v>46289</v>
      </c>
      <c r="B748" s="8">
        <v>0.33333333333333331</v>
      </c>
      <c r="C748" s="8">
        <v>0.51388888888888884</v>
      </c>
      <c r="D748" s="8">
        <v>0</v>
      </c>
      <c r="E748">
        <v>4.33</v>
      </c>
      <c r="F748">
        <v>62</v>
      </c>
      <c r="G748" t="s">
        <v>917</v>
      </c>
      <c r="O748" t="s">
        <v>1775</v>
      </c>
      <c r="P748" t="s">
        <v>771</v>
      </c>
      <c r="Q748" t="s">
        <v>771</v>
      </c>
      <c r="R748">
        <v>0</v>
      </c>
      <c r="S748">
        <v>0</v>
      </c>
      <c r="T748">
        <v>45.352257000000002</v>
      </c>
      <c r="U748">
        <v>5.5066280000000001</v>
      </c>
      <c r="AD748" t="s">
        <v>2733</v>
      </c>
      <c r="AE748" t="s">
        <v>2737</v>
      </c>
    </row>
    <row r="749" spans="1:31" x14ac:dyDescent="0.3">
      <c r="A749" s="7">
        <v>46289</v>
      </c>
      <c r="B749" s="8">
        <v>0.35416666666666669</v>
      </c>
      <c r="C749" s="8">
        <v>0.36805555555555558</v>
      </c>
      <c r="D749" s="8">
        <v>0</v>
      </c>
      <c r="E749">
        <v>0.33</v>
      </c>
      <c r="F749">
        <v>66</v>
      </c>
      <c r="G749" t="s">
        <v>900</v>
      </c>
      <c r="O749" t="s">
        <v>1365</v>
      </c>
      <c r="P749" t="s">
        <v>626</v>
      </c>
      <c r="Q749" t="s">
        <v>626</v>
      </c>
      <c r="R749">
        <v>0</v>
      </c>
      <c r="S749">
        <v>0</v>
      </c>
      <c r="T749">
        <v>45.275914999999998</v>
      </c>
      <c r="U749">
        <v>5.6491850000000001</v>
      </c>
      <c r="AD749" t="s">
        <v>2733</v>
      </c>
      <c r="AE749" t="s">
        <v>2737</v>
      </c>
    </row>
    <row r="750" spans="1:31" x14ac:dyDescent="0.3">
      <c r="A750" s="7">
        <v>46289</v>
      </c>
      <c r="B750" s="8">
        <v>0.33333333333333331</v>
      </c>
      <c r="C750" s="8">
        <v>0.34722222222222221</v>
      </c>
      <c r="D750" s="8">
        <v>0</v>
      </c>
      <c r="E750">
        <v>0.33</v>
      </c>
      <c r="F750">
        <v>40</v>
      </c>
      <c r="G750" t="s">
        <v>960</v>
      </c>
      <c r="O750" t="s">
        <v>2130</v>
      </c>
      <c r="P750" t="s">
        <v>232</v>
      </c>
      <c r="Q750" t="s">
        <v>3511</v>
      </c>
      <c r="R750">
        <v>0</v>
      </c>
      <c r="S750">
        <v>0</v>
      </c>
      <c r="T750">
        <v>45.179060999999997</v>
      </c>
      <c r="U750">
        <v>5.7056240000000003</v>
      </c>
      <c r="AD750" t="s">
        <v>2733</v>
      </c>
      <c r="AE750" t="s">
        <v>2737</v>
      </c>
    </row>
    <row r="751" spans="1:31" x14ac:dyDescent="0.3">
      <c r="A751" s="7">
        <v>46289</v>
      </c>
      <c r="B751" s="8">
        <v>0.16666666666666671</v>
      </c>
      <c r="C751" s="8">
        <v>0.1736111111111111</v>
      </c>
      <c r="D751" s="8">
        <v>0</v>
      </c>
      <c r="E751">
        <v>0.17</v>
      </c>
      <c r="F751">
        <v>46</v>
      </c>
      <c r="G751" t="s">
        <v>963</v>
      </c>
      <c r="O751" t="s">
        <v>3382</v>
      </c>
      <c r="P751" t="s">
        <v>712</v>
      </c>
      <c r="Q751" t="s">
        <v>3383</v>
      </c>
      <c r="R751">
        <v>0</v>
      </c>
      <c r="S751">
        <v>0</v>
      </c>
      <c r="T751">
        <v>45.189543999999998</v>
      </c>
      <c r="U751">
        <v>5.6851929999999999</v>
      </c>
      <c r="AD751" t="s">
        <v>2733</v>
      </c>
      <c r="AE751" t="s">
        <v>2734</v>
      </c>
    </row>
    <row r="752" spans="1:31" x14ac:dyDescent="0.3">
      <c r="A752" s="7">
        <v>46289</v>
      </c>
      <c r="B752" s="8">
        <v>0.33333333333333331</v>
      </c>
      <c r="C752" s="8">
        <v>0.38541666666666669</v>
      </c>
      <c r="D752" s="8">
        <v>0</v>
      </c>
      <c r="E752">
        <v>1.25</v>
      </c>
      <c r="F752">
        <v>101</v>
      </c>
      <c r="G752" t="s">
        <v>945</v>
      </c>
      <c r="O752" t="s">
        <v>1662</v>
      </c>
      <c r="P752" t="s">
        <v>707</v>
      </c>
      <c r="Q752" t="s">
        <v>707</v>
      </c>
      <c r="R752">
        <v>0</v>
      </c>
      <c r="S752">
        <v>0</v>
      </c>
      <c r="T752">
        <v>45.179850000000002</v>
      </c>
      <c r="U752">
        <v>5.7073270000000003</v>
      </c>
      <c r="AD752" t="s">
        <v>2733</v>
      </c>
      <c r="AE752" t="s">
        <v>2737</v>
      </c>
    </row>
    <row r="753" spans="1:31" x14ac:dyDescent="0.3">
      <c r="A753" s="7">
        <v>46289</v>
      </c>
      <c r="B753" s="8">
        <v>0.31597222222222221</v>
      </c>
      <c r="C753" s="8">
        <v>0.35069444444444442</v>
      </c>
      <c r="D753" s="8">
        <v>0</v>
      </c>
      <c r="E753">
        <v>0.83</v>
      </c>
      <c r="F753">
        <v>103</v>
      </c>
      <c r="G753" t="s">
        <v>962</v>
      </c>
      <c r="H753" s="8">
        <v>0.3298611111111111</v>
      </c>
      <c r="I753" s="8">
        <v>0.36458333333333331</v>
      </c>
      <c r="L753">
        <v>0.83</v>
      </c>
      <c r="M753">
        <v>0.83</v>
      </c>
      <c r="O753" t="s">
        <v>2506</v>
      </c>
      <c r="P753" t="s">
        <v>650</v>
      </c>
      <c r="Q753" t="s">
        <v>3741</v>
      </c>
      <c r="R753">
        <v>0</v>
      </c>
      <c r="S753">
        <v>0</v>
      </c>
      <c r="T753">
        <v>45.363982</v>
      </c>
      <c r="U753">
        <v>5.5928360000000001</v>
      </c>
      <c r="AD753" t="s">
        <v>2733</v>
      </c>
      <c r="AE753" t="s">
        <v>2737</v>
      </c>
    </row>
    <row r="754" spans="1:31" x14ac:dyDescent="0.3">
      <c r="A754" s="7">
        <v>46289</v>
      </c>
      <c r="B754" s="8">
        <v>0.16666666666666671</v>
      </c>
      <c r="C754" s="8">
        <v>0.1736111111111111</v>
      </c>
      <c r="D754" s="8">
        <v>0</v>
      </c>
      <c r="E754">
        <v>0.17</v>
      </c>
      <c r="F754">
        <v>16</v>
      </c>
      <c r="G754" t="s">
        <v>853</v>
      </c>
      <c r="O754" t="s">
        <v>3013</v>
      </c>
      <c r="P754" t="s">
        <v>578</v>
      </c>
      <c r="Q754" t="s">
        <v>3014</v>
      </c>
      <c r="R754">
        <v>0</v>
      </c>
      <c r="S754">
        <v>0</v>
      </c>
      <c r="T754">
        <v>45.183777999999997</v>
      </c>
      <c r="U754">
        <v>5.7115169999999997</v>
      </c>
      <c r="AD754" t="s">
        <v>2733</v>
      </c>
      <c r="AE754" t="s">
        <v>2734</v>
      </c>
    </row>
    <row r="755" spans="1:31" x14ac:dyDescent="0.3">
      <c r="A755" s="7">
        <v>46289</v>
      </c>
      <c r="B755" s="8">
        <v>0.16666666666666671</v>
      </c>
      <c r="C755" s="8">
        <v>0.1736111111111111</v>
      </c>
      <c r="D755" s="8">
        <v>0</v>
      </c>
      <c r="E755">
        <v>0.17</v>
      </c>
      <c r="F755">
        <v>29</v>
      </c>
      <c r="G755" t="s">
        <v>859</v>
      </c>
      <c r="O755" t="s">
        <v>3387</v>
      </c>
      <c r="P755" t="s">
        <v>168</v>
      </c>
      <c r="Q755" t="s">
        <v>3388</v>
      </c>
      <c r="R755">
        <v>0</v>
      </c>
      <c r="S755">
        <v>0</v>
      </c>
      <c r="T755">
        <v>45.191439000000003</v>
      </c>
      <c r="U755">
        <v>5.7271229999999997</v>
      </c>
      <c r="AD755" t="s">
        <v>2733</v>
      </c>
      <c r="AE755" t="s">
        <v>2734</v>
      </c>
    </row>
    <row r="756" spans="1:31" x14ac:dyDescent="0.3">
      <c r="A756" s="7">
        <v>46289</v>
      </c>
      <c r="B756" s="8">
        <v>0.33333333333333331</v>
      </c>
      <c r="C756" s="8">
        <v>0.375</v>
      </c>
      <c r="D756" s="8">
        <v>0</v>
      </c>
      <c r="E756">
        <v>1</v>
      </c>
      <c r="F756">
        <v>14</v>
      </c>
      <c r="G756" t="s">
        <v>959</v>
      </c>
      <c r="O756" t="s">
        <v>1817</v>
      </c>
      <c r="P756" t="s">
        <v>713</v>
      </c>
      <c r="Q756" t="s">
        <v>713</v>
      </c>
      <c r="R756">
        <v>0</v>
      </c>
      <c r="S756">
        <v>0</v>
      </c>
      <c r="T756">
        <v>45.233580000000003</v>
      </c>
      <c r="U756">
        <v>5.8629850000000001</v>
      </c>
      <c r="AD756" t="s">
        <v>2733</v>
      </c>
      <c r="AE756" t="s">
        <v>2781</v>
      </c>
    </row>
    <row r="757" spans="1:31" x14ac:dyDescent="0.3">
      <c r="A757" s="7">
        <v>46289</v>
      </c>
      <c r="B757" s="8">
        <v>0.16666666666666671</v>
      </c>
      <c r="C757" s="8">
        <v>0.18055555555555561</v>
      </c>
      <c r="D757" s="8">
        <v>0</v>
      </c>
      <c r="E757">
        <v>0.33</v>
      </c>
      <c r="F757">
        <v>66</v>
      </c>
      <c r="G757" t="s">
        <v>900</v>
      </c>
      <c r="O757" t="s">
        <v>3509</v>
      </c>
      <c r="P757" t="s">
        <v>698</v>
      </c>
      <c r="Q757" t="s">
        <v>3510</v>
      </c>
      <c r="R757">
        <v>0</v>
      </c>
      <c r="S757">
        <v>0</v>
      </c>
      <c r="T757">
        <v>45.220844</v>
      </c>
      <c r="U757">
        <v>5.6904969999999997</v>
      </c>
      <c r="AD757" t="s">
        <v>2733</v>
      </c>
      <c r="AE757" t="s">
        <v>2734</v>
      </c>
    </row>
    <row r="758" spans="1:31" x14ac:dyDescent="0.3">
      <c r="A758" s="7">
        <v>46289</v>
      </c>
      <c r="B758" s="8">
        <v>0.25694444444444442</v>
      </c>
      <c r="C758" s="8">
        <v>0.29166666666666669</v>
      </c>
      <c r="D758" s="8">
        <v>0</v>
      </c>
      <c r="E758">
        <v>0.83</v>
      </c>
      <c r="F758">
        <v>50</v>
      </c>
      <c r="G758" t="s">
        <v>879</v>
      </c>
      <c r="H758" s="8">
        <v>0.32708333333333328</v>
      </c>
      <c r="I758" s="8">
        <v>0.34583333333333333</v>
      </c>
      <c r="L758">
        <v>0.45</v>
      </c>
      <c r="M758">
        <v>0.45</v>
      </c>
      <c r="N758">
        <v>-0.38</v>
      </c>
      <c r="O758" t="s">
        <v>1571</v>
      </c>
      <c r="P758" t="s">
        <v>659</v>
      </c>
      <c r="Q758" t="s">
        <v>1573</v>
      </c>
      <c r="R758">
        <v>0</v>
      </c>
      <c r="S758">
        <v>0</v>
      </c>
      <c r="T758">
        <v>45.369183</v>
      </c>
      <c r="U758">
        <v>5.5819970000000003</v>
      </c>
      <c r="AD758" t="s">
        <v>2733</v>
      </c>
      <c r="AE758" t="s">
        <v>2737</v>
      </c>
    </row>
    <row r="759" spans="1:31" x14ac:dyDescent="0.3">
      <c r="A759" s="7">
        <v>46289</v>
      </c>
      <c r="B759" s="8">
        <v>0.25</v>
      </c>
      <c r="C759" s="8">
        <v>0.26041666666666669</v>
      </c>
      <c r="D759" s="8">
        <v>0</v>
      </c>
      <c r="E759">
        <v>0.25</v>
      </c>
      <c r="F759">
        <v>68</v>
      </c>
      <c r="G759" t="s">
        <v>948</v>
      </c>
      <c r="O759" t="s">
        <v>3496</v>
      </c>
      <c r="P759" t="s">
        <v>666</v>
      </c>
      <c r="Q759" t="s">
        <v>3497</v>
      </c>
      <c r="R759">
        <v>0</v>
      </c>
      <c r="S759">
        <v>0</v>
      </c>
      <c r="T759">
        <v>45.178390999999998</v>
      </c>
      <c r="U759">
        <v>5.7375129999999999</v>
      </c>
      <c r="AD759" t="s">
        <v>2733</v>
      </c>
      <c r="AE759" t="s">
        <v>2734</v>
      </c>
    </row>
    <row r="760" spans="1:31" x14ac:dyDescent="0.3">
      <c r="A760" s="7">
        <v>46289</v>
      </c>
      <c r="B760" s="8">
        <v>0.33333333333333331</v>
      </c>
      <c r="C760" s="8">
        <v>0.34722222222222221</v>
      </c>
      <c r="D760" s="8">
        <v>0</v>
      </c>
      <c r="E760">
        <v>0.33</v>
      </c>
      <c r="F760">
        <v>74</v>
      </c>
      <c r="G760" t="s">
        <v>892</v>
      </c>
      <c r="O760" t="s">
        <v>1275</v>
      </c>
      <c r="P760" t="s">
        <v>209</v>
      </c>
      <c r="Q760" t="s">
        <v>209</v>
      </c>
      <c r="R760">
        <v>0</v>
      </c>
      <c r="S760">
        <v>0</v>
      </c>
      <c r="T760">
        <v>45.194781999999996</v>
      </c>
      <c r="U760">
        <v>5.7142739999999996</v>
      </c>
      <c r="AD760" t="s">
        <v>2733</v>
      </c>
      <c r="AE760" t="s">
        <v>2737</v>
      </c>
    </row>
    <row r="761" spans="1:31" x14ac:dyDescent="0.3">
      <c r="A761" s="7">
        <v>46289</v>
      </c>
      <c r="B761" s="8">
        <v>0.29166666666666669</v>
      </c>
      <c r="C761" s="8">
        <v>0.3125</v>
      </c>
      <c r="E761">
        <v>0.5</v>
      </c>
      <c r="F761">
        <v>62</v>
      </c>
      <c r="G761" t="s">
        <v>917</v>
      </c>
      <c r="H761" s="8">
        <v>0.2902777777777778</v>
      </c>
      <c r="I761" s="8">
        <v>0.29930555555555549</v>
      </c>
      <c r="L761">
        <v>0.22</v>
      </c>
      <c r="M761">
        <v>0.22</v>
      </c>
      <c r="N761">
        <v>-0.28000000000000003</v>
      </c>
      <c r="O761" t="s">
        <v>3389</v>
      </c>
      <c r="P761" t="s">
        <v>376</v>
      </c>
      <c r="Q761" t="s">
        <v>3742</v>
      </c>
      <c r="R761">
        <v>0</v>
      </c>
      <c r="S761">
        <v>0</v>
      </c>
      <c r="T761">
        <v>45.182341999999998</v>
      </c>
      <c r="U761">
        <v>5.7126530000000004</v>
      </c>
      <c r="AD761" t="s">
        <v>2733</v>
      </c>
      <c r="AE761" t="s">
        <v>2734</v>
      </c>
    </row>
    <row r="762" spans="1:31" x14ac:dyDescent="0.3">
      <c r="A762" s="7">
        <v>46289</v>
      </c>
      <c r="B762" s="8">
        <v>0.33333333333333331</v>
      </c>
      <c r="C762" s="8">
        <v>0.34722222222222221</v>
      </c>
      <c r="D762" s="8">
        <v>0</v>
      </c>
      <c r="E762">
        <v>0.33</v>
      </c>
      <c r="F762">
        <v>86</v>
      </c>
      <c r="G762" t="s">
        <v>861</v>
      </c>
      <c r="H762" s="8">
        <v>0.23749999999999999</v>
      </c>
      <c r="I762" s="8">
        <v>0.25347222222222221</v>
      </c>
      <c r="L762">
        <v>0.38</v>
      </c>
      <c r="M762">
        <v>0.38</v>
      </c>
      <c r="N762">
        <v>0.05</v>
      </c>
      <c r="O762" t="s">
        <v>868</v>
      </c>
      <c r="P762" t="s">
        <v>826</v>
      </c>
      <c r="Q762" t="s">
        <v>826</v>
      </c>
      <c r="R762">
        <v>0</v>
      </c>
      <c r="S762">
        <v>0</v>
      </c>
      <c r="T762">
        <v>45.185786999999998</v>
      </c>
      <c r="U762">
        <v>5.7279049999999998</v>
      </c>
      <c r="AD762" t="s">
        <v>2733</v>
      </c>
      <c r="AE762" t="s">
        <v>2737</v>
      </c>
    </row>
    <row r="763" spans="1:31" x14ac:dyDescent="0.3">
      <c r="A763" s="7">
        <v>46289</v>
      </c>
      <c r="B763" s="8">
        <v>0.33333333333333331</v>
      </c>
      <c r="C763" s="8">
        <v>0.38541666666666669</v>
      </c>
      <c r="D763" s="8">
        <v>0</v>
      </c>
      <c r="E763">
        <v>1.25</v>
      </c>
      <c r="F763">
        <v>85</v>
      </c>
      <c r="G763" t="s">
        <v>866</v>
      </c>
      <c r="H763" s="8">
        <v>0.36180555555555549</v>
      </c>
      <c r="I763" s="8">
        <v>0.40972222222222221</v>
      </c>
      <c r="L763">
        <v>1.1499999999999999</v>
      </c>
      <c r="M763">
        <v>1.25</v>
      </c>
      <c r="N763">
        <v>-0.1</v>
      </c>
      <c r="O763" t="s">
        <v>1408</v>
      </c>
      <c r="P763" t="s">
        <v>460</v>
      </c>
      <c r="Q763" t="s">
        <v>460</v>
      </c>
      <c r="R763">
        <v>0</v>
      </c>
      <c r="S763">
        <v>0</v>
      </c>
      <c r="T763">
        <v>45.209203000000002</v>
      </c>
      <c r="U763">
        <v>5.7626520000000001</v>
      </c>
      <c r="AD763" t="s">
        <v>2733</v>
      </c>
      <c r="AE763" t="s">
        <v>2737</v>
      </c>
    </row>
    <row r="764" spans="1:31" x14ac:dyDescent="0.3">
      <c r="A764" s="7">
        <v>46289</v>
      </c>
      <c r="B764" s="8">
        <v>0.33333333333333331</v>
      </c>
      <c r="C764" s="8">
        <v>0.34722222222222221</v>
      </c>
      <c r="D764" s="8">
        <v>0</v>
      </c>
      <c r="E764">
        <v>0.33</v>
      </c>
      <c r="F764">
        <v>20</v>
      </c>
      <c r="G764" t="s">
        <v>950</v>
      </c>
      <c r="O764" t="s">
        <v>2510</v>
      </c>
      <c r="P764" t="s">
        <v>115</v>
      </c>
      <c r="Q764" t="s">
        <v>115</v>
      </c>
      <c r="R764">
        <v>0</v>
      </c>
      <c r="S764">
        <v>0</v>
      </c>
      <c r="T764">
        <v>45.190648000000003</v>
      </c>
      <c r="U764">
        <v>5.7227129999999997</v>
      </c>
      <c r="AD764" t="s">
        <v>2733</v>
      </c>
      <c r="AE764" t="s">
        <v>2737</v>
      </c>
    </row>
    <row r="765" spans="1:31" x14ac:dyDescent="0.3">
      <c r="A765" s="7">
        <v>46289</v>
      </c>
      <c r="B765" s="8">
        <v>0.33333333333333331</v>
      </c>
      <c r="C765" s="8">
        <v>0.37847222222222221</v>
      </c>
      <c r="D765" s="8">
        <v>0</v>
      </c>
      <c r="E765">
        <v>1.08</v>
      </c>
      <c r="F765">
        <v>76</v>
      </c>
      <c r="G765" t="s">
        <v>863</v>
      </c>
      <c r="O765" t="s">
        <v>2240</v>
      </c>
      <c r="P765" t="s">
        <v>592</v>
      </c>
      <c r="Q765" t="s">
        <v>592</v>
      </c>
      <c r="R765">
        <v>0</v>
      </c>
      <c r="S765">
        <v>0</v>
      </c>
      <c r="T765">
        <v>45.191043000000001</v>
      </c>
      <c r="U765">
        <v>5.7160380000000002</v>
      </c>
      <c r="AD765" t="s">
        <v>2733</v>
      </c>
      <c r="AE765" t="s">
        <v>2737</v>
      </c>
    </row>
    <row r="766" spans="1:31" x14ac:dyDescent="0.3">
      <c r="A766" s="7">
        <v>46289</v>
      </c>
      <c r="B766" s="8">
        <v>0.33333333333333331</v>
      </c>
      <c r="C766" s="8">
        <v>0.36458333333333331</v>
      </c>
      <c r="D766" s="8">
        <v>0</v>
      </c>
      <c r="E766">
        <v>0.75</v>
      </c>
      <c r="F766">
        <v>100</v>
      </c>
      <c r="G766" t="s">
        <v>967</v>
      </c>
      <c r="H766" s="8">
        <v>0.4201388888888889</v>
      </c>
      <c r="I766" s="8">
        <v>0.4548611111111111</v>
      </c>
      <c r="L766">
        <v>0.83</v>
      </c>
      <c r="M766">
        <v>0.83</v>
      </c>
      <c r="N766">
        <v>0.08</v>
      </c>
      <c r="O766" t="s">
        <v>2036</v>
      </c>
      <c r="P766" t="s">
        <v>368</v>
      </c>
      <c r="Q766" t="s">
        <v>368</v>
      </c>
      <c r="R766">
        <v>0</v>
      </c>
      <c r="S766">
        <v>0</v>
      </c>
      <c r="T766">
        <v>45.182288999999997</v>
      </c>
      <c r="U766">
        <v>5.7159700000000004</v>
      </c>
      <c r="AD766" t="s">
        <v>2733</v>
      </c>
      <c r="AE766" t="s">
        <v>2737</v>
      </c>
    </row>
    <row r="767" spans="1:31" x14ac:dyDescent="0.3">
      <c r="A767" s="7">
        <v>46289</v>
      </c>
      <c r="B767" s="8">
        <v>0.29166666666666669</v>
      </c>
      <c r="C767" s="8">
        <v>0.2986111111111111</v>
      </c>
      <c r="D767" s="8">
        <v>0</v>
      </c>
      <c r="E767">
        <v>0.17</v>
      </c>
      <c r="F767">
        <v>230</v>
      </c>
      <c r="G767" t="s">
        <v>974</v>
      </c>
      <c r="O767" t="s">
        <v>3061</v>
      </c>
      <c r="P767" t="s">
        <v>283</v>
      </c>
      <c r="Q767" t="s">
        <v>3062</v>
      </c>
      <c r="R767">
        <v>0</v>
      </c>
      <c r="S767">
        <v>0</v>
      </c>
      <c r="T767">
        <v>45.170468999999997</v>
      </c>
      <c r="U767">
        <v>5.7347279999999996</v>
      </c>
      <c r="AD767" t="s">
        <v>2733</v>
      </c>
      <c r="AE767" t="s">
        <v>2734</v>
      </c>
    </row>
    <row r="768" spans="1:31" x14ac:dyDescent="0.3">
      <c r="A768" s="7">
        <v>46289</v>
      </c>
      <c r="B768" s="8">
        <v>0.16666666666666671</v>
      </c>
      <c r="C768" s="8">
        <v>0.18055555555555561</v>
      </c>
      <c r="D768" s="8">
        <v>0</v>
      </c>
      <c r="E768">
        <v>0.33</v>
      </c>
      <c r="F768">
        <v>200</v>
      </c>
      <c r="G768" t="s">
        <v>949</v>
      </c>
      <c r="O768" t="s">
        <v>3593</v>
      </c>
      <c r="P768" t="s">
        <v>402</v>
      </c>
      <c r="Q768" t="s">
        <v>402</v>
      </c>
      <c r="R768">
        <v>0</v>
      </c>
      <c r="S768">
        <v>0</v>
      </c>
      <c r="T768">
        <v>45.145840999999997</v>
      </c>
      <c r="U768">
        <v>5.7421040000000003</v>
      </c>
      <c r="AD768" t="s">
        <v>2733</v>
      </c>
      <c r="AE768" t="s">
        <v>2734</v>
      </c>
    </row>
    <row r="769" spans="1:31" x14ac:dyDescent="0.3">
      <c r="A769" s="7">
        <v>46289</v>
      </c>
      <c r="B769" s="8">
        <v>0.57638888888888884</v>
      </c>
      <c r="C769" s="8">
        <v>0.60069444444444442</v>
      </c>
      <c r="D769" s="8">
        <v>0</v>
      </c>
      <c r="E769">
        <v>0.57999999999999996</v>
      </c>
      <c r="F769">
        <v>65</v>
      </c>
      <c r="G769" t="s">
        <v>870</v>
      </c>
      <c r="H769" s="8">
        <v>0.2479166666666667</v>
      </c>
      <c r="I769" s="8">
        <v>0.32361111111111113</v>
      </c>
      <c r="L769">
        <v>1.82</v>
      </c>
      <c r="M769">
        <v>1.82</v>
      </c>
      <c r="N769">
        <v>1.23</v>
      </c>
      <c r="O769" t="s">
        <v>1110</v>
      </c>
      <c r="P769" t="s">
        <v>198</v>
      </c>
      <c r="Q769" t="s">
        <v>198</v>
      </c>
      <c r="R769">
        <v>0</v>
      </c>
      <c r="S769">
        <v>0</v>
      </c>
      <c r="T769">
        <v>45.188409999999998</v>
      </c>
      <c r="U769">
        <v>5.7258019999999998</v>
      </c>
      <c r="AD769" t="s">
        <v>2733</v>
      </c>
      <c r="AE769" t="s">
        <v>2737</v>
      </c>
    </row>
    <row r="770" spans="1:31" x14ac:dyDescent="0.3">
      <c r="A770" s="7">
        <v>46289</v>
      </c>
      <c r="B770" s="8">
        <v>0.33333333333333331</v>
      </c>
      <c r="C770" s="8">
        <v>0.35416666666666669</v>
      </c>
      <c r="D770" s="8">
        <v>0</v>
      </c>
      <c r="E770">
        <v>0.5</v>
      </c>
      <c r="F770">
        <v>46</v>
      </c>
      <c r="G770" t="s">
        <v>963</v>
      </c>
      <c r="O770" t="s">
        <v>1568</v>
      </c>
      <c r="P770" t="s">
        <v>462</v>
      </c>
      <c r="Q770" t="s">
        <v>3506</v>
      </c>
      <c r="R770">
        <v>0</v>
      </c>
      <c r="S770">
        <v>0</v>
      </c>
      <c r="T770">
        <v>45.184040000000003</v>
      </c>
      <c r="U770">
        <v>5.7121500000000003</v>
      </c>
      <c r="AD770" t="s">
        <v>2733</v>
      </c>
      <c r="AE770" t="s">
        <v>2737</v>
      </c>
    </row>
    <row r="771" spans="1:31" x14ac:dyDescent="0.3">
      <c r="A771" s="7">
        <v>46289</v>
      </c>
      <c r="B771" s="8">
        <v>0.16666666666666671</v>
      </c>
      <c r="C771" s="8">
        <v>0.18055555555555561</v>
      </c>
      <c r="D771" s="8">
        <v>0</v>
      </c>
      <c r="E771">
        <v>0.33</v>
      </c>
      <c r="F771">
        <v>19</v>
      </c>
      <c r="G771" t="s">
        <v>982</v>
      </c>
      <c r="O771" t="s">
        <v>3507</v>
      </c>
      <c r="P771" t="s">
        <v>688</v>
      </c>
      <c r="Q771" t="s">
        <v>3508</v>
      </c>
      <c r="R771">
        <v>0</v>
      </c>
      <c r="S771">
        <v>0</v>
      </c>
      <c r="T771">
        <v>45.080235999999999</v>
      </c>
      <c r="U771">
        <v>5.7363559999999998</v>
      </c>
      <c r="AD771" t="s">
        <v>2733</v>
      </c>
      <c r="AE771" t="s">
        <v>2734</v>
      </c>
    </row>
    <row r="772" spans="1:31" x14ac:dyDescent="0.3">
      <c r="A772" s="7">
        <v>46289</v>
      </c>
      <c r="B772" s="8">
        <v>0.29166666666666669</v>
      </c>
      <c r="C772" s="8">
        <v>0.30555555555555558</v>
      </c>
      <c r="D772" s="8">
        <v>0</v>
      </c>
      <c r="E772">
        <v>0.33</v>
      </c>
      <c r="F772">
        <v>46</v>
      </c>
      <c r="G772" t="s">
        <v>963</v>
      </c>
      <c r="O772" t="s">
        <v>1254</v>
      </c>
      <c r="P772" t="s">
        <v>376</v>
      </c>
      <c r="Q772" t="s">
        <v>1256</v>
      </c>
      <c r="R772">
        <v>0</v>
      </c>
      <c r="S772">
        <v>0</v>
      </c>
      <c r="T772">
        <v>45.182341999999998</v>
      </c>
      <c r="U772">
        <v>5.7126530000000004</v>
      </c>
      <c r="AD772" t="s">
        <v>2733</v>
      </c>
      <c r="AE772" t="s">
        <v>2737</v>
      </c>
    </row>
    <row r="773" spans="1:31" x14ac:dyDescent="0.3">
      <c r="A773" s="7">
        <v>46289</v>
      </c>
      <c r="B773" s="8">
        <v>0.22916666666666671</v>
      </c>
      <c r="C773" s="8">
        <v>0.25347222222222221</v>
      </c>
      <c r="D773" s="8">
        <v>0</v>
      </c>
      <c r="E773">
        <v>0.57999999999999996</v>
      </c>
      <c r="F773">
        <v>103</v>
      </c>
      <c r="G773" t="s">
        <v>962</v>
      </c>
      <c r="H773" s="8">
        <v>0.31180555555555561</v>
      </c>
      <c r="I773" s="8">
        <v>0.3263888888888889</v>
      </c>
      <c r="L773">
        <v>0.35</v>
      </c>
      <c r="M773">
        <v>0.35</v>
      </c>
      <c r="N773">
        <v>-0.23</v>
      </c>
      <c r="O773" t="s">
        <v>2447</v>
      </c>
      <c r="P773" t="s">
        <v>794</v>
      </c>
      <c r="Q773" t="s">
        <v>2449</v>
      </c>
      <c r="R773">
        <v>0</v>
      </c>
      <c r="S773">
        <v>0</v>
      </c>
      <c r="T773">
        <v>45.363542000000002</v>
      </c>
      <c r="U773">
        <v>5.5916610000000002</v>
      </c>
      <c r="AD773" t="s">
        <v>2733</v>
      </c>
      <c r="AE773" t="s">
        <v>2737</v>
      </c>
    </row>
    <row r="774" spans="1:31" x14ac:dyDescent="0.3">
      <c r="A774" s="7">
        <v>46289</v>
      </c>
      <c r="B774" s="8">
        <v>0.3576388888888889</v>
      </c>
      <c r="C774" s="8">
        <v>0.3923611111111111</v>
      </c>
      <c r="D774" s="8">
        <v>0</v>
      </c>
      <c r="E774">
        <v>0.83</v>
      </c>
      <c r="F774">
        <v>103</v>
      </c>
      <c r="G774" t="s">
        <v>962</v>
      </c>
      <c r="H774" s="8">
        <v>0.17083333333333331</v>
      </c>
      <c r="I774" s="8">
        <v>0.19097222222222221</v>
      </c>
      <c r="L774">
        <v>0.48</v>
      </c>
      <c r="M774">
        <v>0.48</v>
      </c>
      <c r="N774">
        <v>-0.35</v>
      </c>
      <c r="O774" t="s">
        <v>1194</v>
      </c>
      <c r="P774" t="s">
        <v>289</v>
      </c>
      <c r="Q774" t="s">
        <v>289</v>
      </c>
      <c r="R774">
        <v>0</v>
      </c>
      <c r="S774">
        <v>0</v>
      </c>
      <c r="T774">
        <v>45.364960000000004</v>
      </c>
      <c r="U774">
        <v>5.5936700000000004</v>
      </c>
      <c r="AD774" t="s">
        <v>2733</v>
      </c>
      <c r="AE774" t="s">
        <v>2737</v>
      </c>
    </row>
    <row r="775" spans="1:31" x14ac:dyDescent="0.3">
      <c r="A775" s="7">
        <v>46289</v>
      </c>
      <c r="B775" s="8">
        <v>0.33333333333333331</v>
      </c>
      <c r="C775" s="8">
        <v>0.375</v>
      </c>
      <c r="D775" s="8">
        <v>0</v>
      </c>
      <c r="E775">
        <v>1</v>
      </c>
      <c r="F775">
        <v>68</v>
      </c>
      <c r="G775" t="s">
        <v>948</v>
      </c>
      <c r="O775" t="s">
        <v>1266</v>
      </c>
      <c r="P775" t="s">
        <v>379</v>
      </c>
      <c r="Q775" t="s">
        <v>379</v>
      </c>
      <c r="R775">
        <v>0</v>
      </c>
      <c r="S775">
        <v>0</v>
      </c>
      <c r="T775">
        <v>45.162835000000001</v>
      </c>
      <c r="U775">
        <v>5.7206549999999998</v>
      </c>
      <c r="AD775" t="s">
        <v>2733</v>
      </c>
      <c r="AE775" t="s">
        <v>2737</v>
      </c>
    </row>
    <row r="776" spans="1:31" x14ac:dyDescent="0.3">
      <c r="A776" s="7">
        <v>46289</v>
      </c>
      <c r="B776" s="8">
        <v>0.16666666666666671</v>
      </c>
      <c r="C776" s="8">
        <v>0.18055555555555561</v>
      </c>
      <c r="E776">
        <v>0.33</v>
      </c>
      <c r="F776">
        <v>81</v>
      </c>
      <c r="G776" t="s">
        <v>972</v>
      </c>
      <c r="O776" t="s">
        <v>3411</v>
      </c>
      <c r="P776" t="s">
        <v>741</v>
      </c>
      <c r="Q776" t="s">
        <v>3412</v>
      </c>
      <c r="R776">
        <v>0</v>
      </c>
      <c r="S776">
        <v>0</v>
      </c>
      <c r="T776">
        <v>45.157052</v>
      </c>
      <c r="U776">
        <v>5.7211379999999998</v>
      </c>
      <c r="AD776" t="s">
        <v>2733</v>
      </c>
      <c r="AE776" t="s">
        <v>2734</v>
      </c>
    </row>
    <row r="777" spans="1:31" x14ac:dyDescent="0.3">
      <c r="A777" s="7">
        <v>46289</v>
      </c>
      <c r="B777" s="8">
        <v>0.16666666666666671</v>
      </c>
      <c r="C777" s="8">
        <v>0.18055555555555561</v>
      </c>
      <c r="D777" s="8">
        <v>0</v>
      </c>
      <c r="E777">
        <v>0.33</v>
      </c>
      <c r="F777">
        <v>100</v>
      </c>
      <c r="G777" t="s">
        <v>967</v>
      </c>
      <c r="H777" s="8">
        <v>0.26180555555555562</v>
      </c>
      <c r="I777" s="8">
        <v>0.2722222222222222</v>
      </c>
      <c r="L777">
        <v>0.25</v>
      </c>
      <c r="M777">
        <v>0.25</v>
      </c>
      <c r="N777">
        <v>-0.08</v>
      </c>
      <c r="O777" t="s">
        <v>3515</v>
      </c>
      <c r="P777" t="s">
        <v>234</v>
      </c>
      <c r="Q777" t="s">
        <v>3516</v>
      </c>
      <c r="R777">
        <v>0</v>
      </c>
      <c r="S777">
        <v>0</v>
      </c>
      <c r="T777">
        <v>45.182043</v>
      </c>
      <c r="U777">
        <v>5.7257119999999997</v>
      </c>
      <c r="AD777" t="s">
        <v>2733</v>
      </c>
      <c r="AE777" t="s">
        <v>2734</v>
      </c>
    </row>
    <row r="778" spans="1:31" x14ac:dyDescent="0.3">
      <c r="A778" s="7">
        <v>46289</v>
      </c>
      <c r="B778" s="8">
        <v>0.16666666666666671</v>
      </c>
      <c r="C778" s="8">
        <v>0.22916666666666671</v>
      </c>
      <c r="D778" s="8">
        <v>0</v>
      </c>
      <c r="E778">
        <v>1.5</v>
      </c>
      <c r="F778">
        <v>83</v>
      </c>
      <c r="G778" t="s">
        <v>975</v>
      </c>
      <c r="H778" s="8">
        <v>0.1895833333333333</v>
      </c>
      <c r="I778" s="8">
        <v>0.23958333333333329</v>
      </c>
      <c r="L778">
        <v>1.2</v>
      </c>
      <c r="M778">
        <v>1.2</v>
      </c>
      <c r="N778">
        <v>-0.3</v>
      </c>
      <c r="O778" t="s">
        <v>1917</v>
      </c>
      <c r="P778" t="s">
        <v>271</v>
      </c>
      <c r="Q778" t="s">
        <v>3521</v>
      </c>
      <c r="R778">
        <v>0</v>
      </c>
      <c r="S778">
        <v>0</v>
      </c>
      <c r="T778">
        <v>45.350082999999998</v>
      </c>
      <c r="U778">
        <v>5.5047350000000002</v>
      </c>
      <c r="AD778" t="s">
        <v>2733</v>
      </c>
      <c r="AE778" t="s">
        <v>2781</v>
      </c>
    </row>
    <row r="779" spans="1:31" x14ac:dyDescent="0.3">
      <c r="A779" s="7">
        <v>46289</v>
      </c>
      <c r="B779" s="8">
        <v>0.16666666666666671</v>
      </c>
      <c r="C779" s="8">
        <v>0.17708333333333329</v>
      </c>
      <c r="D779" s="8">
        <v>0</v>
      </c>
      <c r="E779">
        <v>0.25</v>
      </c>
      <c r="F779">
        <v>52</v>
      </c>
      <c r="G779" t="s">
        <v>847</v>
      </c>
      <c r="Q779" t="s">
        <v>820</v>
      </c>
      <c r="R779">
        <v>0</v>
      </c>
      <c r="S779">
        <v>0</v>
      </c>
      <c r="T779">
        <v>48.795366999999999</v>
      </c>
      <c r="U779">
        <v>2.322012</v>
      </c>
    </row>
    <row r="780" spans="1:31" x14ac:dyDescent="0.3">
      <c r="A780" s="7">
        <v>46289</v>
      </c>
      <c r="B780" s="8">
        <v>0.33333333333333331</v>
      </c>
      <c r="C780" s="8">
        <v>0.34722222222222221</v>
      </c>
      <c r="D780" s="8">
        <v>0</v>
      </c>
      <c r="E780">
        <v>0.33</v>
      </c>
      <c r="F780">
        <v>230</v>
      </c>
      <c r="G780" t="s">
        <v>974</v>
      </c>
      <c r="Q780" t="s">
        <v>3517</v>
      </c>
      <c r="R780">
        <v>0</v>
      </c>
      <c r="S780">
        <v>0</v>
      </c>
      <c r="T780">
        <v>45.363542000000002</v>
      </c>
      <c r="U780">
        <v>5.5916610000000002</v>
      </c>
    </row>
    <row r="781" spans="1:31" x14ac:dyDescent="0.3">
      <c r="A781" s="7">
        <v>46289</v>
      </c>
      <c r="B781" s="8">
        <v>0.33333333333333331</v>
      </c>
      <c r="C781" s="8">
        <v>0.375</v>
      </c>
      <c r="D781" s="8">
        <v>0</v>
      </c>
      <c r="E781">
        <v>1</v>
      </c>
      <c r="F781">
        <v>54</v>
      </c>
      <c r="G781" t="s">
        <v>973</v>
      </c>
      <c r="O781" t="s">
        <v>1183</v>
      </c>
      <c r="P781" t="s">
        <v>394</v>
      </c>
      <c r="Q781" t="s">
        <v>394</v>
      </c>
      <c r="R781">
        <v>0</v>
      </c>
      <c r="S781">
        <v>0</v>
      </c>
      <c r="T781">
        <v>45.365690000000001</v>
      </c>
      <c r="U781">
        <v>5.5858990000000004</v>
      </c>
      <c r="AD781" t="s">
        <v>2733</v>
      </c>
      <c r="AE781" t="s">
        <v>2737</v>
      </c>
    </row>
    <row r="782" spans="1:31" x14ac:dyDescent="0.3">
      <c r="A782" s="7">
        <v>46289</v>
      </c>
      <c r="B782" s="8">
        <v>0.33333333333333331</v>
      </c>
      <c r="C782" s="8">
        <v>0.37847222222222221</v>
      </c>
      <c r="D782" s="8">
        <v>0</v>
      </c>
      <c r="E782">
        <v>1.08</v>
      </c>
      <c r="F782">
        <v>91</v>
      </c>
      <c r="G782" t="s">
        <v>971</v>
      </c>
      <c r="O782" t="s">
        <v>2623</v>
      </c>
      <c r="P782" t="s">
        <v>445</v>
      </c>
      <c r="Q782" t="s">
        <v>2625</v>
      </c>
      <c r="R782">
        <v>0</v>
      </c>
      <c r="S782">
        <v>0</v>
      </c>
      <c r="T782">
        <v>45.181372000000003</v>
      </c>
      <c r="U782">
        <v>5.7330990000000002</v>
      </c>
      <c r="AD782" t="s">
        <v>2733</v>
      </c>
      <c r="AE782" t="s">
        <v>2737</v>
      </c>
    </row>
    <row r="783" spans="1:31" x14ac:dyDescent="0.3">
      <c r="A783" s="7">
        <v>46289</v>
      </c>
      <c r="B783" s="8">
        <v>0.16666666666666671</v>
      </c>
      <c r="C783" s="8">
        <v>0.18055555555555561</v>
      </c>
      <c r="D783" s="8">
        <v>0</v>
      </c>
      <c r="E783">
        <v>0.33</v>
      </c>
      <c r="F783">
        <v>49</v>
      </c>
      <c r="G783" t="s">
        <v>944</v>
      </c>
      <c r="O783" t="s">
        <v>3519</v>
      </c>
      <c r="P783" t="s">
        <v>191</v>
      </c>
      <c r="Q783" t="s">
        <v>3520</v>
      </c>
      <c r="R783">
        <v>0</v>
      </c>
      <c r="S783">
        <v>0</v>
      </c>
      <c r="T783">
        <v>45.180351000000002</v>
      </c>
      <c r="U783">
        <v>5.7075740000000001</v>
      </c>
      <c r="AD783" t="s">
        <v>2733</v>
      </c>
      <c r="AE783" t="s">
        <v>2734</v>
      </c>
    </row>
    <row r="784" spans="1:31" x14ac:dyDescent="0.3">
      <c r="A784" s="7">
        <v>46289</v>
      </c>
      <c r="B784" s="8">
        <v>0.33333333333333331</v>
      </c>
      <c r="C784" s="8">
        <v>0.35416666666666669</v>
      </c>
      <c r="D784" s="8">
        <v>0</v>
      </c>
      <c r="E784">
        <v>0.5</v>
      </c>
      <c r="F784">
        <v>68</v>
      </c>
      <c r="G784" t="s">
        <v>948</v>
      </c>
      <c r="O784" t="s">
        <v>1270</v>
      </c>
      <c r="P784" t="s">
        <v>378</v>
      </c>
      <c r="Q784" t="s">
        <v>3514</v>
      </c>
      <c r="R784">
        <v>0</v>
      </c>
      <c r="S784">
        <v>0</v>
      </c>
      <c r="T784">
        <v>45.188785000000003</v>
      </c>
      <c r="U784">
        <v>5.7198960000000003</v>
      </c>
      <c r="AD784" t="s">
        <v>2733</v>
      </c>
      <c r="AE784" t="s">
        <v>2737</v>
      </c>
    </row>
    <row r="785" spans="1:31" x14ac:dyDescent="0.3">
      <c r="A785" s="7">
        <v>46289</v>
      </c>
      <c r="B785" s="8">
        <v>0.16666666666666671</v>
      </c>
      <c r="C785" s="8">
        <v>0.18055555555555561</v>
      </c>
      <c r="D785" s="8">
        <v>0</v>
      </c>
      <c r="E785">
        <v>0.33</v>
      </c>
      <c r="F785">
        <v>33</v>
      </c>
      <c r="G785" t="s">
        <v>3006</v>
      </c>
      <c r="H785" s="8">
        <v>0.4826388888888889</v>
      </c>
      <c r="I785" s="8">
        <v>0.4826388888888889</v>
      </c>
      <c r="O785" t="s">
        <v>1745</v>
      </c>
      <c r="P785" t="s">
        <v>473</v>
      </c>
      <c r="Q785" t="s">
        <v>3527</v>
      </c>
      <c r="R785">
        <v>0</v>
      </c>
      <c r="S785">
        <v>0</v>
      </c>
      <c r="T785">
        <v>45.201889999999999</v>
      </c>
      <c r="U785">
        <v>5.8388479999999996</v>
      </c>
      <c r="AD785" t="s">
        <v>2733</v>
      </c>
      <c r="AE785" t="s">
        <v>2734</v>
      </c>
    </row>
    <row r="786" spans="1:31" x14ac:dyDescent="0.3">
      <c r="A786" s="7">
        <v>46289</v>
      </c>
      <c r="B786" s="8">
        <v>0.50347222222222221</v>
      </c>
      <c r="C786" s="8">
        <v>0.54513888888888884</v>
      </c>
      <c r="D786" s="8">
        <v>0</v>
      </c>
      <c r="E786">
        <v>1</v>
      </c>
      <c r="F786">
        <v>23</v>
      </c>
      <c r="G786" t="s">
        <v>957</v>
      </c>
      <c r="O786" t="s">
        <v>1955</v>
      </c>
      <c r="P786" t="s">
        <v>548</v>
      </c>
      <c r="Q786" t="s">
        <v>548</v>
      </c>
      <c r="R786">
        <v>0</v>
      </c>
      <c r="S786">
        <v>0</v>
      </c>
      <c r="T786">
        <v>45.199911999999998</v>
      </c>
      <c r="U786">
        <v>5.7373810000000001</v>
      </c>
      <c r="AD786" t="s">
        <v>2733</v>
      </c>
      <c r="AE786" t="s">
        <v>2737</v>
      </c>
    </row>
    <row r="787" spans="1:31" x14ac:dyDescent="0.3">
      <c r="A787" s="7">
        <v>46289</v>
      </c>
      <c r="B787" s="8">
        <v>0.16666666666666671</v>
      </c>
      <c r="C787" s="8">
        <v>0.18055555555555561</v>
      </c>
      <c r="D787" s="8">
        <v>0</v>
      </c>
      <c r="E787">
        <v>0.33</v>
      </c>
      <c r="F787">
        <v>75</v>
      </c>
      <c r="G787" t="s">
        <v>970</v>
      </c>
      <c r="O787" t="s">
        <v>2926</v>
      </c>
      <c r="P787" t="s">
        <v>293</v>
      </c>
      <c r="Q787" t="s">
        <v>2927</v>
      </c>
      <c r="R787">
        <v>0</v>
      </c>
      <c r="S787">
        <v>0</v>
      </c>
      <c r="T787">
        <v>45.105367000000001</v>
      </c>
      <c r="U787">
        <v>5.6648319999999996</v>
      </c>
      <c r="AD787" t="s">
        <v>2733</v>
      </c>
      <c r="AE787" t="s">
        <v>2734</v>
      </c>
    </row>
    <row r="788" spans="1:31" x14ac:dyDescent="0.3">
      <c r="A788" s="7">
        <v>46289</v>
      </c>
      <c r="B788" s="8">
        <v>0.16666666666666671</v>
      </c>
      <c r="C788" s="8">
        <v>0.18055555555555561</v>
      </c>
      <c r="D788" s="8">
        <v>0</v>
      </c>
      <c r="E788">
        <v>0.33</v>
      </c>
      <c r="F788">
        <v>69</v>
      </c>
      <c r="G788" t="s">
        <v>969</v>
      </c>
      <c r="O788" t="s">
        <v>3522</v>
      </c>
      <c r="P788" t="s">
        <v>441</v>
      </c>
      <c r="Q788" t="s">
        <v>3523</v>
      </c>
      <c r="R788">
        <v>0</v>
      </c>
      <c r="S788">
        <v>0</v>
      </c>
      <c r="T788">
        <v>45.157359</v>
      </c>
      <c r="U788">
        <v>5.7146999999999997</v>
      </c>
      <c r="AD788" t="s">
        <v>2733</v>
      </c>
      <c r="AE788" t="s">
        <v>2734</v>
      </c>
    </row>
    <row r="789" spans="1:31" x14ac:dyDescent="0.3">
      <c r="A789" s="7">
        <v>46289</v>
      </c>
      <c r="B789" s="8">
        <v>0.40972222222222221</v>
      </c>
      <c r="C789" s="8">
        <v>0.4236111111111111</v>
      </c>
      <c r="D789" s="8">
        <v>0</v>
      </c>
      <c r="E789">
        <v>0.33</v>
      </c>
      <c r="F789">
        <v>56</v>
      </c>
      <c r="G789" t="s">
        <v>966</v>
      </c>
      <c r="H789" s="8">
        <v>0.40208333333333329</v>
      </c>
      <c r="I789" s="8">
        <v>0.45833333333333331</v>
      </c>
      <c r="L789">
        <v>1.35</v>
      </c>
      <c r="M789">
        <v>1.35</v>
      </c>
      <c r="N789">
        <v>1.02</v>
      </c>
      <c r="O789" t="s">
        <v>3682</v>
      </c>
      <c r="P789" t="s">
        <v>510</v>
      </c>
      <c r="Q789" t="s">
        <v>3683</v>
      </c>
      <c r="R789">
        <v>0</v>
      </c>
      <c r="S789">
        <v>0</v>
      </c>
      <c r="T789">
        <v>45.368639999999999</v>
      </c>
      <c r="U789">
        <v>5.5851119999999996</v>
      </c>
      <c r="AD789" t="s">
        <v>2733</v>
      </c>
      <c r="AE789" t="s">
        <v>2734</v>
      </c>
    </row>
    <row r="790" spans="1:31" x14ac:dyDescent="0.3">
      <c r="A790" s="7">
        <v>46289</v>
      </c>
      <c r="B790" s="8">
        <v>0.29166666666666669</v>
      </c>
      <c r="C790" s="8">
        <v>0.2986111111111111</v>
      </c>
      <c r="D790" s="8">
        <v>0</v>
      </c>
      <c r="E790">
        <v>0.17</v>
      </c>
      <c r="F790">
        <v>46</v>
      </c>
      <c r="G790" t="s">
        <v>963</v>
      </c>
      <c r="O790" t="s">
        <v>2910</v>
      </c>
      <c r="P790" t="s">
        <v>762</v>
      </c>
      <c r="Q790" t="s">
        <v>2911</v>
      </c>
      <c r="R790">
        <v>0</v>
      </c>
      <c r="S790">
        <v>0</v>
      </c>
      <c r="T790">
        <v>45.180419000000001</v>
      </c>
      <c r="U790">
        <v>5.7115030000000004</v>
      </c>
      <c r="AD790" t="s">
        <v>2733</v>
      </c>
      <c r="AE790" t="s">
        <v>2734</v>
      </c>
    </row>
    <row r="791" spans="1:31" x14ac:dyDescent="0.3">
      <c r="A791" s="7">
        <v>46289</v>
      </c>
      <c r="B791" s="8">
        <v>0.29166666666666669</v>
      </c>
      <c r="C791" s="8">
        <v>0.2986111111111111</v>
      </c>
      <c r="D791" s="8">
        <v>0</v>
      </c>
      <c r="E791">
        <v>0.17</v>
      </c>
      <c r="F791">
        <v>230</v>
      </c>
      <c r="G791" t="s">
        <v>974</v>
      </c>
      <c r="O791" t="s">
        <v>3332</v>
      </c>
      <c r="P791" t="s">
        <v>72</v>
      </c>
      <c r="Q791" t="s">
        <v>3696</v>
      </c>
      <c r="R791">
        <v>0</v>
      </c>
      <c r="S791">
        <v>0</v>
      </c>
      <c r="T791">
        <v>45.188403000000001</v>
      </c>
      <c r="U791">
        <v>5.725015</v>
      </c>
      <c r="AD791" t="s">
        <v>2733</v>
      </c>
      <c r="AE791" t="s">
        <v>2734</v>
      </c>
    </row>
    <row r="792" spans="1:31" x14ac:dyDescent="0.3">
      <c r="A792" s="7">
        <v>46289</v>
      </c>
      <c r="B792" s="8">
        <v>0.33333333333333331</v>
      </c>
      <c r="C792" s="8">
        <v>0.37847222222222221</v>
      </c>
      <c r="D792" s="8">
        <v>0</v>
      </c>
      <c r="E792">
        <v>1.08</v>
      </c>
      <c r="F792">
        <v>12</v>
      </c>
      <c r="G792" t="s">
        <v>952</v>
      </c>
      <c r="O792" t="s">
        <v>2141</v>
      </c>
      <c r="P792" t="s">
        <v>306</v>
      </c>
      <c r="Q792" t="s">
        <v>2143</v>
      </c>
      <c r="R792">
        <v>0</v>
      </c>
      <c r="S792">
        <v>0</v>
      </c>
      <c r="T792">
        <v>45.193513000000003</v>
      </c>
      <c r="U792">
        <v>5.729501</v>
      </c>
      <c r="AD792" t="s">
        <v>2733</v>
      </c>
      <c r="AE792" t="s">
        <v>2737</v>
      </c>
    </row>
    <row r="793" spans="1:31" x14ac:dyDescent="0.3">
      <c r="A793" s="7">
        <v>46289</v>
      </c>
      <c r="B793" s="8">
        <v>0.33333333333333331</v>
      </c>
      <c r="C793" s="8">
        <v>0.37847222222222221</v>
      </c>
      <c r="D793" s="8">
        <v>0</v>
      </c>
      <c r="E793">
        <v>1.08</v>
      </c>
      <c r="F793">
        <v>28</v>
      </c>
      <c r="G793" t="s">
        <v>914</v>
      </c>
      <c r="H793" s="8">
        <v>0.4152777777777778</v>
      </c>
      <c r="I793" s="8">
        <v>0.46736111111111112</v>
      </c>
      <c r="L793">
        <v>1.25</v>
      </c>
      <c r="M793">
        <v>1.25</v>
      </c>
      <c r="N793">
        <v>0.17</v>
      </c>
      <c r="O793" t="s">
        <v>1706</v>
      </c>
      <c r="P793" t="s">
        <v>525</v>
      </c>
      <c r="Q793" t="s">
        <v>525</v>
      </c>
      <c r="R793">
        <v>0</v>
      </c>
      <c r="S793">
        <v>0</v>
      </c>
      <c r="T793">
        <v>45.166784</v>
      </c>
      <c r="U793">
        <v>5.7270599999999998</v>
      </c>
      <c r="AD793" t="s">
        <v>2733</v>
      </c>
      <c r="AE793" t="s">
        <v>2737</v>
      </c>
    </row>
    <row r="794" spans="1:31" x14ac:dyDescent="0.3">
      <c r="A794" s="7">
        <v>46289</v>
      </c>
      <c r="B794" s="8">
        <v>0.25</v>
      </c>
      <c r="C794" s="8">
        <v>0.26041666666666669</v>
      </c>
      <c r="D794" s="8">
        <v>0</v>
      </c>
      <c r="E794">
        <v>0.25</v>
      </c>
      <c r="F794">
        <v>41</v>
      </c>
      <c r="G794" t="s">
        <v>907</v>
      </c>
      <c r="O794" t="s">
        <v>3743</v>
      </c>
      <c r="P794" t="s">
        <v>738</v>
      </c>
      <c r="Q794" t="s">
        <v>3744</v>
      </c>
      <c r="R794">
        <v>0</v>
      </c>
      <c r="S794">
        <v>0</v>
      </c>
      <c r="T794">
        <v>45.353973000000003</v>
      </c>
      <c r="U794">
        <v>5.5980439999999998</v>
      </c>
      <c r="AD794" t="s">
        <v>2733</v>
      </c>
      <c r="AE794" t="s">
        <v>2734</v>
      </c>
    </row>
    <row r="795" spans="1:31" x14ac:dyDescent="0.3">
      <c r="A795" s="7">
        <v>46289</v>
      </c>
      <c r="B795" s="8">
        <v>0.16666666666666671</v>
      </c>
      <c r="C795" s="8">
        <v>0.1736111111111111</v>
      </c>
      <c r="D795" s="8">
        <v>0</v>
      </c>
      <c r="E795">
        <v>0.17</v>
      </c>
      <c r="F795">
        <v>75</v>
      </c>
      <c r="G795" t="s">
        <v>970</v>
      </c>
      <c r="O795" t="s">
        <v>3420</v>
      </c>
      <c r="P795" t="s">
        <v>720</v>
      </c>
      <c r="Q795" t="s">
        <v>3421</v>
      </c>
      <c r="R795">
        <v>0</v>
      </c>
      <c r="S795">
        <v>0</v>
      </c>
      <c r="T795">
        <v>45.177950000000003</v>
      </c>
      <c r="U795">
        <v>5.7124889999999997</v>
      </c>
      <c r="AD795" t="s">
        <v>2733</v>
      </c>
      <c r="AE795" t="s">
        <v>2734</v>
      </c>
    </row>
    <row r="796" spans="1:31" x14ac:dyDescent="0.3">
      <c r="A796" s="7">
        <v>46289</v>
      </c>
      <c r="B796" s="8">
        <v>0.28472222222222221</v>
      </c>
      <c r="C796" s="8">
        <v>0.2986111111111111</v>
      </c>
      <c r="D796" s="8">
        <v>0</v>
      </c>
      <c r="E796">
        <v>0.33</v>
      </c>
      <c r="F796">
        <v>13</v>
      </c>
      <c r="G796" t="s">
        <v>2730</v>
      </c>
      <c r="O796" t="s">
        <v>2731</v>
      </c>
      <c r="P796" t="s">
        <v>529</v>
      </c>
      <c r="Q796" t="s">
        <v>2732</v>
      </c>
      <c r="R796">
        <v>0</v>
      </c>
      <c r="S796">
        <v>0</v>
      </c>
      <c r="T796">
        <v>45.177917000000001</v>
      </c>
      <c r="U796">
        <v>5.7286510000000002</v>
      </c>
      <c r="AD796" t="s">
        <v>2733</v>
      </c>
      <c r="AE796" t="s">
        <v>2734</v>
      </c>
    </row>
    <row r="797" spans="1:31" x14ac:dyDescent="0.3">
      <c r="A797" s="7">
        <v>46289</v>
      </c>
      <c r="B797" s="8">
        <v>0.29166666666666669</v>
      </c>
      <c r="C797" s="8">
        <v>0.30208333333333331</v>
      </c>
      <c r="D797" s="8">
        <v>0</v>
      </c>
      <c r="E797">
        <v>0.25</v>
      </c>
      <c r="F797">
        <v>210</v>
      </c>
      <c r="G797" t="s">
        <v>905</v>
      </c>
      <c r="O797" t="s">
        <v>3460</v>
      </c>
      <c r="P797" t="s">
        <v>761</v>
      </c>
      <c r="Q797" t="s">
        <v>3461</v>
      </c>
      <c r="R797">
        <v>0</v>
      </c>
      <c r="S797">
        <v>0</v>
      </c>
      <c r="T797">
        <v>45.183799999999998</v>
      </c>
      <c r="U797">
        <v>5.7220209999999998</v>
      </c>
      <c r="AD797" t="s">
        <v>2733</v>
      </c>
      <c r="AE797" t="s">
        <v>2734</v>
      </c>
    </row>
    <row r="798" spans="1:31" x14ac:dyDescent="0.3">
      <c r="A798" s="7">
        <v>46289</v>
      </c>
      <c r="B798" s="8">
        <v>0.33333333333333331</v>
      </c>
      <c r="C798" s="8">
        <v>0.34722222222222221</v>
      </c>
      <c r="D798" s="8">
        <v>0</v>
      </c>
      <c r="E798">
        <v>0.33</v>
      </c>
      <c r="F798">
        <v>33</v>
      </c>
      <c r="G798" t="s">
        <v>3006</v>
      </c>
      <c r="O798" t="s">
        <v>2339</v>
      </c>
      <c r="P798" t="s">
        <v>597</v>
      </c>
      <c r="Q798" t="s">
        <v>597</v>
      </c>
      <c r="R798">
        <v>0</v>
      </c>
      <c r="S798">
        <v>0</v>
      </c>
      <c r="T798">
        <v>45.234032999999997</v>
      </c>
      <c r="U798">
        <v>5.8823129999999999</v>
      </c>
      <c r="AD798" t="s">
        <v>2733</v>
      </c>
      <c r="AE798" t="s">
        <v>2737</v>
      </c>
    </row>
    <row r="799" spans="1:31" x14ac:dyDescent="0.3">
      <c r="A799" s="7">
        <v>46289</v>
      </c>
      <c r="B799" s="8">
        <v>0.31597222222222221</v>
      </c>
      <c r="C799" s="8">
        <v>0.44097222222222221</v>
      </c>
      <c r="D799" s="8">
        <v>0</v>
      </c>
      <c r="E799">
        <v>3</v>
      </c>
      <c r="F799">
        <v>83</v>
      </c>
      <c r="G799" t="s">
        <v>975</v>
      </c>
      <c r="H799" s="8">
        <v>0.4</v>
      </c>
      <c r="I799" s="8">
        <v>0.49861111111111112</v>
      </c>
      <c r="L799">
        <v>2.37</v>
      </c>
      <c r="M799">
        <v>2.37</v>
      </c>
      <c r="N799">
        <v>-0.63</v>
      </c>
      <c r="O799" t="s">
        <v>1422</v>
      </c>
      <c r="P799" t="s">
        <v>417</v>
      </c>
      <c r="Q799" t="s">
        <v>417</v>
      </c>
      <c r="R799">
        <v>0</v>
      </c>
      <c r="S799">
        <v>0</v>
      </c>
      <c r="T799">
        <v>45.334488</v>
      </c>
      <c r="U799">
        <v>5.6167160000000003</v>
      </c>
      <c r="AD799" t="s">
        <v>2733</v>
      </c>
      <c r="AE799" t="s">
        <v>2737</v>
      </c>
    </row>
    <row r="800" spans="1:31" x14ac:dyDescent="0.3">
      <c r="A800" s="7">
        <v>46289</v>
      </c>
      <c r="B800" s="8">
        <v>0.16666666666666671</v>
      </c>
      <c r="C800" s="8">
        <v>0.1736111111111111</v>
      </c>
      <c r="D800" s="8">
        <v>0</v>
      </c>
      <c r="E800">
        <v>0.17</v>
      </c>
      <c r="F800">
        <v>210</v>
      </c>
      <c r="G800" t="s">
        <v>905</v>
      </c>
      <c r="O800" t="s">
        <v>3427</v>
      </c>
      <c r="P800" t="s">
        <v>539</v>
      </c>
      <c r="Q800" t="s">
        <v>3428</v>
      </c>
      <c r="R800">
        <v>0</v>
      </c>
      <c r="S800">
        <v>0</v>
      </c>
      <c r="T800">
        <v>45.182197000000002</v>
      </c>
      <c r="U800">
        <v>5.7385910000000004</v>
      </c>
      <c r="AD800" t="s">
        <v>2733</v>
      </c>
      <c r="AE800" t="s">
        <v>2734</v>
      </c>
    </row>
    <row r="801" spans="1:19" x14ac:dyDescent="0.3">
      <c r="A801" t="s">
        <v>3530</v>
      </c>
      <c r="G801">
        <v>799</v>
      </c>
      <c r="S801">
        <v>799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C6ED6-484C-471B-9BAE-C5908142633F}">
  <sheetPr>
    <tabColor rgb="FF2E7D32"/>
  </sheetPr>
  <dimension ref="A1:AE803"/>
  <sheetViews>
    <sheetView workbookViewId="0">
      <selection activeCell="A2" sqref="A2:XFD2"/>
    </sheetView>
  </sheetViews>
  <sheetFormatPr baseColWidth="10" defaultRowHeight="14.4" x14ac:dyDescent="0.3"/>
  <sheetData>
    <row r="1" spans="1:31" x14ac:dyDescent="0.3">
      <c r="A1" t="s">
        <v>923</v>
      </c>
      <c r="B1" t="s">
        <v>2722</v>
      </c>
      <c r="C1" t="s">
        <v>2723</v>
      </c>
      <c r="D1" t="s">
        <v>2724</v>
      </c>
      <c r="E1" t="s">
        <v>2725</v>
      </c>
      <c r="F1" t="s">
        <v>2726</v>
      </c>
      <c r="G1" t="s">
        <v>2727</v>
      </c>
      <c r="H1" t="s">
        <v>2722</v>
      </c>
      <c r="I1" t="s">
        <v>2723</v>
      </c>
      <c r="J1" t="s">
        <v>2728</v>
      </c>
      <c r="K1" t="s">
        <v>2729</v>
      </c>
      <c r="L1" t="s">
        <v>2725</v>
      </c>
    </row>
    <row r="2" spans="1:31" x14ac:dyDescent="0.3">
      <c r="A2" s="7">
        <v>46300</v>
      </c>
      <c r="B2" s="8">
        <v>0.33333333333333331</v>
      </c>
      <c r="C2" s="8">
        <v>0.35416666666666669</v>
      </c>
      <c r="D2" s="8">
        <v>0</v>
      </c>
      <c r="E2">
        <v>0.5</v>
      </c>
      <c r="F2">
        <v>68</v>
      </c>
      <c r="G2" t="s">
        <v>948</v>
      </c>
      <c r="H2" s="8">
        <v>0.27638888888888891</v>
      </c>
      <c r="I2" s="8">
        <v>0.2986111111111111</v>
      </c>
      <c r="L2">
        <v>0.53</v>
      </c>
      <c r="M2">
        <v>0.5</v>
      </c>
      <c r="N2">
        <v>0.03</v>
      </c>
      <c r="O2" t="s">
        <v>1270</v>
      </c>
      <c r="P2" t="s">
        <v>378</v>
      </c>
      <c r="Q2" t="s">
        <v>3514</v>
      </c>
      <c r="R2">
        <v>0</v>
      </c>
      <c r="S2">
        <v>0</v>
      </c>
      <c r="T2">
        <v>45.188785000000003</v>
      </c>
      <c r="U2">
        <v>5.7198960000000003</v>
      </c>
      <c r="AD2" t="s">
        <v>2733</v>
      </c>
      <c r="AE2" t="s">
        <v>2737</v>
      </c>
    </row>
    <row r="3" spans="1:31" x14ac:dyDescent="0.3">
      <c r="A3" s="7">
        <v>46300</v>
      </c>
      <c r="B3" s="8">
        <v>0.16666666666666666</v>
      </c>
      <c r="C3" s="8">
        <v>0.18055555555555555</v>
      </c>
      <c r="D3" s="8">
        <v>0</v>
      </c>
      <c r="E3">
        <v>0.33</v>
      </c>
      <c r="F3">
        <v>100</v>
      </c>
      <c r="G3" t="s">
        <v>967</v>
      </c>
      <c r="H3" s="8">
        <v>0.25</v>
      </c>
      <c r="I3" s="8">
        <v>0.3034722222222222</v>
      </c>
      <c r="L3">
        <v>1.28</v>
      </c>
      <c r="M3">
        <v>1.28</v>
      </c>
      <c r="N3">
        <v>0.95</v>
      </c>
      <c r="O3" t="s">
        <v>2785</v>
      </c>
      <c r="P3" t="s">
        <v>113</v>
      </c>
      <c r="Q3" t="s">
        <v>2786</v>
      </c>
      <c r="R3">
        <v>0</v>
      </c>
      <c r="S3">
        <v>0</v>
      </c>
      <c r="T3">
        <v>45.182966999999998</v>
      </c>
      <c r="U3">
        <v>5.7194820000000002</v>
      </c>
      <c r="AD3" t="s">
        <v>2733</v>
      </c>
      <c r="AE3" t="s">
        <v>2734</v>
      </c>
    </row>
    <row r="4" spans="1:31" x14ac:dyDescent="0.3">
      <c r="A4" s="7">
        <v>46300</v>
      </c>
      <c r="B4" s="8">
        <v>0.16666666666666666</v>
      </c>
      <c r="C4" s="8">
        <v>0.18055555555555555</v>
      </c>
      <c r="D4" s="8">
        <v>0</v>
      </c>
      <c r="E4">
        <v>0.33</v>
      </c>
      <c r="F4">
        <v>101</v>
      </c>
      <c r="G4" t="s">
        <v>945</v>
      </c>
      <c r="O4" t="s">
        <v>2975</v>
      </c>
      <c r="P4" t="s">
        <v>495</v>
      </c>
      <c r="Q4" t="s">
        <v>2976</v>
      </c>
      <c r="R4">
        <v>0</v>
      </c>
      <c r="S4">
        <v>0</v>
      </c>
      <c r="T4">
        <v>45.184829999999998</v>
      </c>
      <c r="U4">
        <v>5.7190070000000004</v>
      </c>
      <c r="AD4" t="s">
        <v>2733</v>
      </c>
      <c r="AE4" t="s">
        <v>2734</v>
      </c>
    </row>
    <row r="5" spans="1:31" x14ac:dyDescent="0.3">
      <c r="A5" s="7">
        <v>46300</v>
      </c>
      <c r="B5" s="8">
        <v>0.35416666666666669</v>
      </c>
      <c r="C5" s="8">
        <v>0.36805555555555558</v>
      </c>
      <c r="D5" s="8">
        <v>0</v>
      </c>
      <c r="E5">
        <v>0.33</v>
      </c>
      <c r="F5">
        <v>75</v>
      </c>
      <c r="G5" t="s">
        <v>970</v>
      </c>
      <c r="O5" t="s">
        <v>5953</v>
      </c>
      <c r="P5" t="s">
        <v>118</v>
      </c>
      <c r="Q5" t="s">
        <v>5954</v>
      </c>
      <c r="R5">
        <v>0</v>
      </c>
      <c r="S5">
        <v>0</v>
      </c>
      <c r="T5">
        <v>45.168607999999999</v>
      </c>
      <c r="U5">
        <v>5.7114330000000004</v>
      </c>
      <c r="AD5" t="s">
        <v>2733</v>
      </c>
      <c r="AE5" t="s">
        <v>2877</v>
      </c>
    </row>
    <row r="6" spans="1:31" x14ac:dyDescent="0.3">
      <c r="A6" s="7">
        <v>46300</v>
      </c>
      <c r="B6" s="8">
        <v>0.33333333333333331</v>
      </c>
      <c r="C6" s="8">
        <v>0.34722222222222221</v>
      </c>
      <c r="D6" s="8">
        <v>0</v>
      </c>
      <c r="E6">
        <v>0.33</v>
      </c>
      <c r="F6">
        <v>49</v>
      </c>
      <c r="G6" t="s">
        <v>944</v>
      </c>
      <c r="H6" s="8">
        <v>0.47986111111111113</v>
      </c>
      <c r="I6" s="8">
        <v>0.48888888888888887</v>
      </c>
      <c r="L6">
        <v>0.22</v>
      </c>
      <c r="M6">
        <v>0.22</v>
      </c>
      <c r="N6">
        <v>-0.12</v>
      </c>
      <c r="O6" t="s">
        <v>2693</v>
      </c>
      <c r="P6" t="s">
        <v>384</v>
      </c>
      <c r="Q6" t="s">
        <v>384</v>
      </c>
      <c r="R6">
        <v>0</v>
      </c>
      <c r="S6">
        <v>0</v>
      </c>
      <c r="T6">
        <v>45.164765000000003</v>
      </c>
      <c r="U6">
        <v>5.7186510000000004</v>
      </c>
      <c r="AD6" t="s">
        <v>2733</v>
      </c>
      <c r="AE6" t="s">
        <v>2737</v>
      </c>
    </row>
    <row r="7" spans="1:31" x14ac:dyDescent="0.3">
      <c r="A7" s="7">
        <v>46300</v>
      </c>
      <c r="B7" s="8">
        <v>0.16666666666666666</v>
      </c>
      <c r="C7" s="8">
        <v>0.18055555555555555</v>
      </c>
      <c r="D7" s="8">
        <v>0</v>
      </c>
      <c r="E7">
        <v>0.33</v>
      </c>
      <c r="F7">
        <v>82</v>
      </c>
      <c r="G7" t="s">
        <v>954</v>
      </c>
      <c r="H7" s="8">
        <v>0.25069444444444444</v>
      </c>
      <c r="I7" s="8">
        <v>0.31944444444444442</v>
      </c>
      <c r="L7">
        <v>1.65</v>
      </c>
      <c r="M7">
        <v>1.65</v>
      </c>
      <c r="N7">
        <v>1.32</v>
      </c>
      <c r="O7" t="s">
        <v>2759</v>
      </c>
      <c r="P7" t="s">
        <v>652</v>
      </c>
      <c r="Q7" t="s">
        <v>2760</v>
      </c>
      <c r="R7">
        <v>0</v>
      </c>
      <c r="S7">
        <v>0</v>
      </c>
      <c r="T7">
        <v>45.180548999999999</v>
      </c>
      <c r="U7">
        <v>5.7303129999999998</v>
      </c>
      <c r="AD7" t="s">
        <v>2733</v>
      </c>
      <c r="AE7" t="s">
        <v>2734</v>
      </c>
    </row>
    <row r="8" spans="1:31" x14ac:dyDescent="0.3">
      <c r="A8" s="7">
        <v>46300</v>
      </c>
      <c r="B8" s="8">
        <v>0.16666666666666666</v>
      </c>
      <c r="C8" s="8">
        <v>0.18055555555555555</v>
      </c>
      <c r="D8" s="8">
        <v>0</v>
      </c>
      <c r="E8">
        <v>0.33</v>
      </c>
      <c r="F8">
        <v>85</v>
      </c>
      <c r="G8" t="s">
        <v>866</v>
      </c>
      <c r="H8" s="8">
        <v>0.10138888888888889</v>
      </c>
      <c r="I8" s="8">
        <v>0.10902777777777778</v>
      </c>
      <c r="L8">
        <v>0.18</v>
      </c>
      <c r="M8">
        <v>0.18</v>
      </c>
      <c r="N8">
        <v>-0.15</v>
      </c>
      <c r="O8" t="s">
        <v>2775</v>
      </c>
      <c r="P8" t="s">
        <v>460</v>
      </c>
      <c r="Q8" t="s">
        <v>2776</v>
      </c>
      <c r="R8">
        <v>0</v>
      </c>
      <c r="S8">
        <v>0</v>
      </c>
      <c r="T8">
        <v>45.209203000000002</v>
      </c>
      <c r="U8">
        <v>5.7626520000000001</v>
      </c>
      <c r="AD8" t="s">
        <v>2733</v>
      </c>
      <c r="AE8" t="s">
        <v>2734</v>
      </c>
    </row>
    <row r="9" spans="1:31" x14ac:dyDescent="0.3">
      <c r="A9" s="7">
        <v>46300</v>
      </c>
      <c r="B9" s="8">
        <v>0.16666666666666666</v>
      </c>
      <c r="C9" s="8">
        <v>0.18055555555555555</v>
      </c>
      <c r="D9" s="8">
        <v>0</v>
      </c>
      <c r="E9">
        <v>0.33</v>
      </c>
      <c r="F9">
        <v>29</v>
      </c>
      <c r="G9" t="s">
        <v>859</v>
      </c>
      <c r="O9" t="s">
        <v>2749</v>
      </c>
      <c r="P9" t="s">
        <v>360</v>
      </c>
      <c r="Q9" t="s">
        <v>2750</v>
      </c>
      <c r="R9">
        <v>0</v>
      </c>
      <c r="S9">
        <v>0</v>
      </c>
      <c r="T9">
        <v>45.192559000000003</v>
      </c>
      <c r="U9">
        <v>5.7247250000000003</v>
      </c>
      <c r="AD9" t="s">
        <v>2733</v>
      </c>
      <c r="AE9" t="s">
        <v>2734</v>
      </c>
    </row>
    <row r="10" spans="1:31" x14ac:dyDescent="0.3">
      <c r="A10" s="7">
        <v>46300</v>
      </c>
      <c r="B10" s="8">
        <v>0.2361111111111111</v>
      </c>
      <c r="C10" s="8">
        <v>0.26041666666666669</v>
      </c>
      <c r="D10" s="8">
        <v>0</v>
      </c>
      <c r="E10">
        <v>0.57999999999999996</v>
      </c>
      <c r="F10">
        <v>23</v>
      </c>
      <c r="G10" t="s">
        <v>957</v>
      </c>
      <c r="H10" s="8">
        <v>0.33819444444444446</v>
      </c>
      <c r="I10" s="8">
        <v>0.34861111111111109</v>
      </c>
      <c r="L10">
        <v>0.25</v>
      </c>
      <c r="M10">
        <v>0.25</v>
      </c>
      <c r="N10">
        <v>-0.33</v>
      </c>
      <c r="O10" t="s">
        <v>2268</v>
      </c>
      <c r="P10" t="s">
        <v>163</v>
      </c>
      <c r="Q10" t="s">
        <v>3441</v>
      </c>
      <c r="R10">
        <v>0</v>
      </c>
      <c r="S10">
        <v>0</v>
      </c>
      <c r="T10">
        <v>45.186844000000001</v>
      </c>
      <c r="U10">
        <v>5.7114979999999997</v>
      </c>
      <c r="AD10" t="s">
        <v>2733</v>
      </c>
      <c r="AE10" t="s">
        <v>2737</v>
      </c>
    </row>
    <row r="11" spans="1:31" x14ac:dyDescent="0.3">
      <c r="A11" s="7">
        <v>46300</v>
      </c>
      <c r="B11" s="8">
        <v>0.33333333333333331</v>
      </c>
      <c r="C11" s="8">
        <v>0.34722222222222221</v>
      </c>
      <c r="D11" s="8">
        <v>0</v>
      </c>
      <c r="E11">
        <v>0.33</v>
      </c>
      <c r="F11">
        <v>28</v>
      </c>
      <c r="G11" t="s">
        <v>914</v>
      </c>
      <c r="H11" s="8">
        <v>0.25138888888888888</v>
      </c>
      <c r="I11" s="8">
        <v>0.26527777777777778</v>
      </c>
      <c r="L11">
        <v>0.33</v>
      </c>
      <c r="M11">
        <v>0.33</v>
      </c>
      <c r="O11" t="s">
        <v>1706</v>
      </c>
      <c r="P11" t="s">
        <v>525</v>
      </c>
      <c r="Q11" t="s">
        <v>525</v>
      </c>
      <c r="R11">
        <v>0</v>
      </c>
      <c r="S11">
        <v>0</v>
      </c>
      <c r="T11">
        <v>45.166784</v>
      </c>
      <c r="U11">
        <v>5.7270599999999998</v>
      </c>
      <c r="AD11" t="s">
        <v>2733</v>
      </c>
      <c r="AE11" t="s">
        <v>2737</v>
      </c>
    </row>
    <row r="12" spans="1:31" x14ac:dyDescent="0.3">
      <c r="A12" s="7">
        <v>46300</v>
      </c>
      <c r="B12" s="8">
        <v>0.33333333333333331</v>
      </c>
      <c r="C12" s="8">
        <v>0.37847222222222221</v>
      </c>
      <c r="D12" s="8">
        <v>0</v>
      </c>
      <c r="E12">
        <v>1.08</v>
      </c>
      <c r="F12">
        <v>61</v>
      </c>
      <c r="G12" t="s">
        <v>886</v>
      </c>
      <c r="H12" s="8">
        <v>0.46666666666666667</v>
      </c>
      <c r="I12" s="8">
        <v>0.48749999999999999</v>
      </c>
      <c r="L12">
        <v>0.5</v>
      </c>
      <c r="M12">
        <v>0.5</v>
      </c>
      <c r="N12">
        <v>-0.57999999999999996</v>
      </c>
      <c r="O12" t="s">
        <v>2094</v>
      </c>
      <c r="P12" t="s">
        <v>371</v>
      </c>
      <c r="Q12" t="s">
        <v>2095</v>
      </c>
      <c r="R12">
        <v>0</v>
      </c>
      <c r="S12">
        <v>0</v>
      </c>
      <c r="T12">
        <v>45.176468</v>
      </c>
      <c r="U12">
        <v>5.7269800000000002</v>
      </c>
      <c r="AD12" t="s">
        <v>2733</v>
      </c>
      <c r="AE12" t="s">
        <v>2737</v>
      </c>
    </row>
    <row r="13" spans="1:31" x14ac:dyDescent="0.3">
      <c r="A13" s="7">
        <v>46300</v>
      </c>
      <c r="B13" s="8">
        <v>0.29166666666666669</v>
      </c>
      <c r="C13" s="8">
        <v>0.30555555555555558</v>
      </c>
      <c r="D13" s="8">
        <v>0</v>
      </c>
      <c r="E13">
        <v>0.33</v>
      </c>
      <c r="F13">
        <v>43</v>
      </c>
      <c r="G13" t="s">
        <v>849</v>
      </c>
      <c r="O13" t="s">
        <v>884</v>
      </c>
      <c r="P13" t="s">
        <v>669</v>
      </c>
      <c r="Q13" t="s">
        <v>2784</v>
      </c>
      <c r="R13">
        <v>0</v>
      </c>
      <c r="S13">
        <v>0</v>
      </c>
      <c r="T13">
        <v>45.229419</v>
      </c>
      <c r="U13">
        <v>5.6816570000000004</v>
      </c>
      <c r="AD13" t="s">
        <v>2733</v>
      </c>
      <c r="AE13" t="s">
        <v>2734</v>
      </c>
    </row>
    <row r="14" spans="1:31" x14ac:dyDescent="0.3">
      <c r="A14" s="7">
        <v>46300</v>
      </c>
      <c r="B14" s="8">
        <v>0.29166666666666669</v>
      </c>
      <c r="C14" s="8">
        <v>0.30208333333333331</v>
      </c>
      <c r="D14" s="8">
        <v>0</v>
      </c>
      <c r="E14">
        <v>0.25</v>
      </c>
      <c r="F14">
        <v>210</v>
      </c>
      <c r="G14" t="s">
        <v>905</v>
      </c>
      <c r="O14" t="s">
        <v>3460</v>
      </c>
      <c r="P14" t="s">
        <v>761</v>
      </c>
      <c r="Q14" t="s">
        <v>3461</v>
      </c>
      <c r="R14">
        <v>0</v>
      </c>
      <c r="S14">
        <v>0</v>
      </c>
      <c r="T14">
        <v>45.183799999999998</v>
      </c>
      <c r="U14">
        <v>5.7220209999999998</v>
      </c>
      <c r="AD14" t="s">
        <v>2733</v>
      </c>
      <c r="AE14" t="s">
        <v>2734</v>
      </c>
    </row>
    <row r="15" spans="1:31" x14ac:dyDescent="0.3">
      <c r="A15" s="7">
        <v>46300</v>
      </c>
      <c r="B15" s="8">
        <v>0.16666666666666666</v>
      </c>
      <c r="C15" s="8">
        <v>0.18055555555555555</v>
      </c>
      <c r="D15" s="8">
        <v>0</v>
      </c>
      <c r="E15">
        <v>0.33</v>
      </c>
      <c r="F15">
        <v>201</v>
      </c>
      <c r="G15" t="s">
        <v>946</v>
      </c>
      <c r="O15" t="s">
        <v>2789</v>
      </c>
      <c r="P15" t="s">
        <v>538</v>
      </c>
      <c r="Q15" t="s">
        <v>2790</v>
      </c>
      <c r="R15">
        <v>0</v>
      </c>
      <c r="S15">
        <v>0</v>
      </c>
      <c r="T15">
        <v>45.202514999999998</v>
      </c>
      <c r="U15">
        <v>5.7046400000000004</v>
      </c>
      <c r="AD15" t="s">
        <v>2733</v>
      </c>
      <c r="AE15" t="s">
        <v>2734</v>
      </c>
    </row>
    <row r="16" spans="1:31" x14ac:dyDescent="0.3">
      <c r="A16" s="7">
        <v>46300</v>
      </c>
      <c r="B16" s="8">
        <v>0.28125</v>
      </c>
      <c r="C16" s="8">
        <v>0.28819444444444442</v>
      </c>
      <c r="D16" s="8">
        <v>0</v>
      </c>
      <c r="E16">
        <v>0.17</v>
      </c>
      <c r="F16">
        <v>83</v>
      </c>
      <c r="G16" t="s">
        <v>975</v>
      </c>
      <c r="H16" s="8">
        <v>0.25</v>
      </c>
      <c r="I16" s="8">
        <v>0.25624999999999998</v>
      </c>
      <c r="L16">
        <v>0.15</v>
      </c>
      <c r="M16">
        <v>0.17</v>
      </c>
      <c r="N16">
        <v>-0.02</v>
      </c>
      <c r="O16" t="s">
        <v>3139</v>
      </c>
      <c r="P16" t="s">
        <v>387</v>
      </c>
      <c r="Q16" t="s">
        <v>3140</v>
      </c>
      <c r="R16">
        <v>0</v>
      </c>
      <c r="S16">
        <v>0</v>
      </c>
      <c r="T16">
        <v>45.365996000000003</v>
      </c>
      <c r="U16">
        <v>5.5923809999999996</v>
      </c>
      <c r="AD16" t="s">
        <v>2733</v>
      </c>
      <c r="AE16" t="s">
        <v>2734</v>
      </c>
    </row>
    <row r="17" spans="1:31" x14ac:dyDescent="0.3">
      <c r="A17" s="7">
        <v>46300</v>
      </c>
      <c r="B17" s="8">
        <v>0.16666666666666666</v>
      </c>
      <c r="C17" s="8">
        <v>0.18055555555555555</v>
      </c>
      <c r="D17" s="8">
        <v>0</v>
      </c>
      <c r="E17">
        <v>0.33</v>
      </c>
      <c r="F17">
        <v>12</v>
      </c>
      <c r="G17" t="s">
        <v>952</v>
      </c>
      <c r="O17" t="s">
        <v>2796</v>
      </c>
      <c r="P17" t="s">
        <v>203</v>
      </c>
      <c r="Q17" t="s">
        <v>2797</v>
      </c>
      <c r="R17">
        <v>0</v>
      </c>
      <c r="S17">
        <v>0</v>
      </c>
      <c r="T17">
        <v>45.187314000000001</v>
      </c>
      <c r="U17">
        <v>5.7119559999999998</v>
      </c>
      <c r="AD17" t="s">
        <v>2733</v>
      </c>
      <c r="AE17" t="s">
        <v>2734</v>
      </c>
    </row>
    <row r="18" spans="1:31" x14ac:dyDescent="0.3">
      <c r="A18" s="7">
        <v>46300</v>
      </c>
      <c r="B18" s="8">
        <v>0.42708333333333331</v>
      </c>
      <c r="C18" s="8">
        <v>0.44097222222222221</v>
      </c>
      <c r="D18" s="8">
        <v>0</v>
      </c>
      <c r="E18">
        <v>0.33</v>
      </c>
      <c r="F18">
        <v>23</v>
      </c>
      <c r="G18" t="s">
        <v>957</v>
      </c>
      <c r="O18" t="s">
        <v>2798</v>
      </c>
      <c r="P18" t="s">
        <v>513</v>
      </c>
      <c r="Q18" t="s">
        <v>2799</v>
      </c>
      <c r="R18">
        <v>0</v>
      </c>
      <c r="S18">
        <v>0</v>
      </c>
      <c r="T18">
        <v>45.199052999999999</v>
      </c>
      <c r="U18">
        <v>5.7376889999999996</v>
      </c>
      <c r="AD18" t="s">
        <v>2733</v>
      </c>
      <c r="AE18" t="s">
        <v>2734</v>
      </c>
    </row>
    <row r="19" spans="1:31" x14ac:dyDescent="0.3">
      <c r="A19" s="7">
        <v>46300</v>
      </c>
      <c r="B19" s="8">
        <v>0.16666666666666666</v>
      </c>
      <c r="C19" s="8">
        <v>0.1736111111111111</v>
      </c>
      <c r="D19" s="8">
        <v>0</v>
      </c>
      <c r="E19">
        <v>0.17</v>
      </c>
      <c r="F19">
        <v>210</v>
      </c>
      <c r="G19" t="s">
        <v>905</v>
      </c>
      <c r="O19" t="s">
        <v>3427</v>
      </c>
      <c r="P19" t="s">
        <v>539</v>
      </c>
      <c r="Q19" t="s">
        <v>3428</v>
      </c>
      <c r="R19">
        <v>0</v>
      </c>
      <c r="S19">
        <v>0</v>
      </c>
      <c r="T19">
        <v>45.182197000000002</v>
      </c>
      <c r="U19">
        <v>5.7385910000000004</v>
      </c>
      <c r="AD19" t="s">
        <v>2733</v>
      </c>
      <c r="AE19" t="s">
        <v>2734</v>
      </c>
    </row>
    <row r="20" spans="1:31" x14ac:dyDescent="0.3">
      <c r="A20" s="7">
        <v>46300</v>
      </c>
      <c r="B20" s="8">
        <v>0.16666666666666666</v>
      </c>
      <c r="C20" s="8">
        <v>0.18055555555555555</v>
      </c>
      <c r="D20" s="8">
        <v>0</v>
      </c>
      <c r="E20">
        <v>0.33</v>
      </c>
      <c r="F20">
        <v>74</v>
      </c>
      <c r="G20" t="s">
        <v>892</v>
      </c>
      <c r="O20" t="s">
        <v>2955</v>
      </c>
      <c r="P20" t="s">
        <v>412</v>
      </c>
      <c r="Q20" t="s">
        <v>5955</v>
      </c>
      <c r="R20">
        <v>0</v>
      </c>
      <c r="S20">
        <v>0</v>
      </c>
      <c r="T20">
        <v>45.190578000000002</v>
      </c>
      <c r="U20">
        <v>5.7182940000000002</v>
      </c>
      <c r="AD20" t="s">
        <v>2733</v>
      </c>
      <c r="AE20" t="s">
        <v>2734</v>
      </c>
    </row>
    <row r="21" spans="1:31" x14ac:dyDescent="0.3">
      <c r="A21" s="7">
        <v>46300</v>
      </c>
      <c r="B21" s="8">
        <v>0.29166666666666669</v>
      </c>
      <c r="C21" s="8">
        <v>0.2986111111111111</v>
      </c>
      <c r="D21" s="8">
        <v>0</v>
      </c>
      <c r="E21">
        <v>0.17</v>
      </c>
      <c r="F21">
        <v>75</v>
      </c>
      <c r="G21" t="s">
        <v>970</v>
      </c>
      <c r="O21" t="s">
        <v>1825</v>
      </c>
      <c r="P21" t="s">
        <v>638</v>
      </c>
      <c r="Q21" t="s">
        <v>1827</v>
      </c>
      <c r="R21">
        <v>0</v>
      </c>
      <c r="S21">
        <v>0</v>
      </c>
      <c r="T21">
        <v>45.177596000000001</v>
      </c>
      <c r="U21">
        <v>5.7290789999999996</v>
      </c>
      <c r="AD21" t="s">
        <v>2733</v>
      </c>
      <c r="AE21" t="s">
        <v>2734</v>
      </c>
    </row>
    <row r="22" spans="1:31" x14ac:dyDescent="0.3">
      <c r="A22" s="7">
        <v>46300</v>
      </c>
      <c r="B22" s="8">
        <v>0.16666666666666666</v>
      </c>
      <c r="C22" s="8">
        <v>0.18055555555555555</v>
      </c>
      <c r="D22" s="8">
        <v>0</v>
      </c>
      <c r="E22">
        <v>0.33</v>
      </c>
      <c r="F22">
        <v>91</v>
      </c>
      <c r="G22" t="s">
        <v>971</v>
      </c>
      <c r="H22" s="8">
        <v>0.21666666666666667</v>
      </c>
      <c r="I22" s="8">
        <v>0.21875</v>
      </c>
      <c r="L22">
        <v>0.05</v>
      </c>
      <c r="M22">
        <v>0.05</v>
      </c>
      <c r="N22">
        <v>-0.28000000000000003</v>
      </c>
      <c r="O22" t="s">
        <v>2793</v>
      </c>
      <c r="P22" t="s">
        <v>103</v>
      </c>
      <c r="Q22" t="s">
        <v>2794</v>
      </c>
      <c r="R22">
        <v>0</v>
      </c>
      <c r="S22">
        <v>0</v>
      </c>
      <c r="T22">
        <v>45.189616999999998</v>
      </c>
      <c r="U22">
        <v>5.7280059999999997</v>
      </c>
      <c r="AD22" t="s">
        <v>2733</v>
      </c>
      <c r="AE22" t="s">
        <v>2734</v>
      </c>
    </row>
    <row r="23" spans="1:31" x14ac:dyDescent="0.3">
      <c r="A23" s="7">
        <v>46300</v>
      </c>
      <c r="B23" s="8">
        <v>0.25</v>
      </c>
      <c r="C23" s="8">
        <v>0.26041666666666669</v>
      </c>
      <c r="D23" s="8">
        <v>0</v>
      </c>
      <c r="E23">
        <v>0.25</v>
      </c>
      <c r="F23">
        <v>74</v>
      </c>
      <c r="G23" t="s">
        <v>892</v>
      </c>
      <c r="O23" t="s">
        <v>3528</v>
      </c>
      <c r="P23" t="s">
        <v>752</v>
      </c>
      <c r="Q23" t="s">
        <v>3529</v>
      </c>
      <c r="R23">
        <v>0</v>
      </c>
      <c r="S23">
        <v>0</v>
      </c>
      <c r="T23">
        <v>45.185358000000001</v>
      </c>
      <c r="U23">
        <v>5.7231300000000003</v>
      </c>
      <c r="AD23" t="s">
        <v>2733</v>
      </c>
      <c r="AE23" t="s">
        <v>2734</v>
      </c>
    </row>
    <row r="24" spans="1:31" x14ac:dyDescent="0.3">
      <c r="A24" s="7">
        <v>46300</v>
      </c>
      <c r="B24" s="8">
        <v>0.33333333333333331</v>
      </c>
      <c r="C24" s="8">
        <v>0.34722222222222221</v>
      </c>
      <c r="D24" s="8">
        <v>0</v>
      </c>
      <c r="E24">
        <v>0.33</v>
      </c>
      <c r="F24">
        <v>29</v>
      </c>
      <c r="G24" t="s">
        <v>859</v>
      </c>
      <c r="O24" t="s">
        <v>2592</v>
      </c>
      <c r="P24" t="s">
        <v>181</v>
      </c>
      <c r="Q24" t="s">
        <v>181</v>
      </c>
      <c r="R24">
        <v>0</v>
      </c>
      <c r="S24">
        <v>0</v>
      </c>
      <c r="T24">
        <v>45.191468999999998</v>
      </c>
      <c r="U24">
        <v>5.7242329999999999</v>
      </c>
      <c r="AD24" t="s">
        <v>2733</v>
      </c>
      <c r="AE24" t="s">
        <v>2737</v>
      </c>
    </row>
    <row r="25" spans="1:31" x14ac:dyDescent="0.3">
      <c r="A25" s="7">
        <v>46300</v>
      </c>
      <c r="B25" s="8">
        <v>0.16666666666666666</v>
      </c>
      <c r="C25" s="8">
        <v>0.18055555555555555</v>
      </c>
      <c r="D25" s="8">
        <v>0</v>
      </c>
      <c r="E25">
        <v>0.33</v>
      </c>
      <c r="F25">
        <v>49</v>
      </c>
      <c r="G25" t="s">
        <v>944</v>
      </c>
      <c r="H25" s="8">
        <v>0.26666666666666666</v>
      </c>
      <c r="I25" s="8">
        <v>0.47916666666666669</v>
      </c>
      <c r="L25">
        <v>5.0999999999999996</v>
      </c>
      <c r="M25">
        <v>5.0999999999999996</v>
      </c>
      <c r="N25">
        <v>4.7699999999999996</v>
      </c>
      <c r="O25" t="s">
        <v>2757</v>
      </c>
      <c r="P25" t="s">
        <v>384</v>
      </c>
      <c r="Q25" t="s">
        <v>2758</v>
      </c>
      <c r="R25">
        <v>0</v>
      </c>
      <c r="S25">
        <v>0</v>
      </c>
      <c r="T25">
        <v>45.164765000000003</v>
      </c>
      <c r="U25">
        <v>5.7186510000000004</v>
      </c>
      <c r="AD25" t="s">
        <v>2733</v>
      </c>
      <c r="AE25" t="s">
        <v>2734</v>
      </c>
    </row>
    <row r="26" spans="1:31" x14ac:dyDescent="0.3">
      <c r="A26" s="7">
        <v>46300</v>
      </c>
      <c r="B26" s="8">
        <v>0.16666666666666666</v>
      </c>
      <c r="C26" s="8">
        <v>0.18055555555555555</v>
      </c>
      <c r="D26" s="8">
        <v>0</v>
      </c>
      <c r="E26">
        <v>0.33</v>
      </c>
      <c r="F26">
        <v>76</v>
      </c>
      <c r="G26" t="s">
        <v>863</v>
      </c>
      <c r="H26" s="8">
        <v>0.18680555555555556</v>
      </c>
      <c r="I26" s="8">
        <v>0.18958333333333333</v>
      </c>
      <c r="L26">
        <v>7.0000000000000007E-2</v>
      </c>
      <c r="M26">
        <v>7.0000000000000007E-2</v>
      </c>
      <c r="N26">
        <v>-0.27</v>
      </c>
      <c r="O26" t="s">
        <v>3069</v>
      </c>
      <c r="P26" t="s">
        <v>699</v>
      </c>
      <c r="Q26" t="s">
        <v>3070</v>
      </c>
      <c r="R26">
        <v>0</v>
      </c>
      <c r="S26">
        <v>0</v>
      </c>
      <c r="T26">
        <v>45.193389000000003</v>
      </c>
      <c r="U26">
        <v>5.7156229999999999</v>
      </c>
      <c r="AD26" t="s">
        <v>2733</v>
      </c>
      <c r="AE26" t="s">
        <v>2734</v>
      </c>
    </row>
    <row r="27" spans="1:31" x14ac:dyDescent="0.3">
      <c r="A27" s="7">
        <v>46300</v>
      </c>
      <c r="B27" s="8">
        <v>0.16666666666666666</v>
      </c>
      <c r="C27" s="8">
        <v>0.18055555555555555</v>
      </c>
      <c r="D27" s="8">
        <v>0</v>
      </c>
      <c r="E27">
        <v>0.33</v>
      </c>
      <c r="F27">
        <v>74</v>
      </c>
      <c r="G27" t="s">
        <v>892</v>
      </c>
      <c r="O27" t="s">
        <v>2761</v>
      </c>
      <c r="P27" t="s">
        <v>576</v>
      </c>
      <c r="Q27" t="s">
        <v>2762</v>
      </c>
      <c r="R27">
        <v>0</v>
      </c>
      <c r="S27">
        <v>0</v>
      </c>
      <c r="T27">
        <v>45.186883000000002</v>
      </c>
      <c r="U27">
        <v>5.7062249999999999</v>
      </c>
      <c r="AD27" t="s">
        <v>2733</v>
      </c>
      <c r="AE27" t="s">
        <v>2734</v>
      </c>
    </row>
    <row r="28" spans="1:31" x14ac:dyDescent="0.3">
      <c r="A28" s="7">
        <v>46300</v>
      </c>
      <c r="B28" s="8">
        <v>0.3125</v>
      </c>
      <c r="C28" s="8">
        <v>0.3263888888888889</v>
      </c>
      <c r="D28" s="8">
        <v>0</v>
      </c>
      <c r="E28">
        <v>0.33</v>
      </c>
      <c r="F28">
        <v>66</v>
      </c>
      <c r="G28" t="s">
        <v>900</v>
      </c>
      <c r="H28" s="8">
        <v>0.20416666666666666</v>
      </c>
      <c r="I28" s="8">
        <v>0.23194444444444445</v>
      </c>
      <c r="L28">
        <v>0.67</v>
      </c>
      <c r="M28">
        <v>0.67</v>
      </c>
      <c r="N28">
        <v>0.33</v>
      </c>
      <c r="O28" t="s">
        <v>3009</v>
      </c>
      <c r="P28" t="s">
        <v>1809</v>
      </c>
      <c r="Q28" t="s">
        <v>637</v>
      </c>
      <c r="R28">
        <v>0</v>
      </c>
      <c r="S28">
        <v>0</v>
      </c>
      <c r="T28">
        <v>45.215843</v>
      </c>
      <c r="U28">
        <v>5.6930630000000004</v>
      </c>
      <c r="AD28" t="s">
        <v>2733</v>
      </c>
      <c r="AE28" t="s">
        <v>2737</v>
      </c>
    </row>
    <row r="29" spans="1:31" x14ac:dyDescent="0.3">
      <c r="A29" s="7">
        <v>46300</v>
      </c>
      <c r="B29" s="8">
        <v>0.16666666666666666</v>
      </c>
      <c r="C29" s="8">
        <v>0.18055555555555555</v>
      </c>
      <c r="D29" s="8">
        <v>0</v>
      </c>
      <c r="E29">
        <v>0.33</v>
      </c>
      <c r="F29">
        <v>230</v>
      </c>
      <c r="G29" t="s">
        <v>974</v>
      </c>
      <c r="H29" s="8">
        <v>0.19166666666666668</v>
      </c>
      <c r="I29" s="8">
        <v>0.27847222222222223</v>
      </c>
      <c r="L29">
        <v>2.08</v>
      </c>
      <c r="M29">
        <v>2.08</v>
      </c>
      <c r="N29">
        <v>1.75</v>
      </c>
      <c r="O29" t="s">
        <v>3063</v>
      </c>
      <c r="P29" t="s">
        <v>80</v>
      </c>
      <c r="Q29" t="s">
        <v>5956</v>
      </c>
      <c r="R29">
        <v>0</v>
      </c>
      <c r="S29">
        <v>0</v>
      </c>
      <c r="T29">
        <v>45.188167999999997</v>
      </c>
      <c r="U29">
        <v>5.7248919999999996</v>
      </c>
      <c r="AD29" t="s">
        <v>2733</v>
      </c>
      <c r="AE29" t="s">
        <v>2734</v>
      </c>
    </row>
    <row r="30" spans="1:31" x14ac:dyDescent="0.3">
      <c r="A30" s="7">
        <v>46300</v>
      </c>
      <c r="B30" s="8">
        <v>0.16666666666666666</v>
      </c>
      <c r="C30" s="8">
        <v>0.18055555555555555</v>
      </c>
      <c r="D30" s="8">
        <v>0</v>
      </c>
      <c r="E30">
        <v>0.33</v>
      </c>
      <c r="F30">
        <v>40</v>
      </c>
      <c r="G30" t="s">
        <v>960</v>
      </c>
      <c r="H30" s="8">
        <v>0.35972222222222222</v>
      </c>
      <c r="I30" s="8">
        <v>0.36944444444444446</v>
      </c>
      <c r="L30">
        <v>0.23</v>
      </c>
      <c r="M30">
        <v>0.23</v>
      </c>
      <c r="N30">
        <v>-0.1</v>
      </c>
      <c r="O30" t="s">
        <v>2806</v>
      </c>
      <c r="P30" t="s">
        <v>635</v>
      </c>
      <c r="Q30" t="s">
        <v>2807</v>
      </c>
      <c r="R30">
        <v>0</v>
      </c>
      <c r="S30">
        <v>0</v>
      </c>
      <c r="T30">
        <v>45.206518000000003</v>
      </c>
      <c r="U30">
        <v>5.7103719999999996</v>
      </c>
      <c r="AD30" t="s">
        <v>2733</v>
      </c>
      <c r="AE30" t="s">
        <v>2734</v>
      </c>
    </row>
    <row r="31" spans="1:31" x14ac:dyDescent="0.3">
      <c r="A31" s="7">
        <v>46300</v>
      </c>
      <c r="B31" s="8">
        <v>0.29166666666666669</v>
      </c>
      <c r="C31" s="8">
        <v>0.2986111111111111</v>
      </c>
      <c r="D31" s="8">
        <v>0</v>
      </c>
      <c r="E31">
        <v>0.17</v>
      </c>
      <c r="F31">
        <v>29</v>
      </c>
      <c r="G31" t="s">
        <v>859</v>
      </c>
      <c r="O31" t="s">
        <v>2738</v>
      </c>
      <c r="P31" t="s">
        <v>219</v>
      </c>
      <c r="Q31" t="s">
        <v>2739</v>
      </c>
      <c r="R31">
        <v>0</v>
      </c>
      <c r="S31">
        <v>0</v>
      </c>
      <c r="T31">
        <v>45.183280000000003</v>
      </c>
      <c r="U31">
        <v>5.7183830000000002</v>
      </c>
      <c r="AD31" t="s">
        <v>2733</v>
      </c>
      <c r="AE31" t="s">
        <v>2734</v>
      </c>
    </row>
    <row r="32" spans="1:31" x14ac:dyDescent="0.3">
      <c r="A32" s="7">
        <v>46300</v>
      </c>
      <c r="B32" s="8">
        <v>0.16666666666666666</v>
      </c>
      <c r="C32" s="8">
        <v>0.18055555555555555</v>
      </c>
      <c r="D32" s="8">
        <v>0</v>
      </c>
      <c r="E32">
        <v>0.33</v>
      </c>
      <c r="F32">
        <v>15</v>
      </c>
      <c r="G32" t="s">
        <v>956</v>
      </c>
      <c r="H32" s="8">
        <v>0.1701388888888889</v>
      </c>
      <c r="I32" s="8">
        <v>0.50902777777777775</v>
      </c>
      <c r="L32">
        <v>8.1300000000000008</v>
      </c>
      <c r="M32">
        <v>8.1300000000000008</v>
      </c>
      <c r="N32">
        <v>7.8</v>
      </c>
      <c r="O32" t="s">
        <v>2767</v>
      </c>
      <c r="P32" t="s">
        <v>251</v>
      </c>
      <c r="Q32" t="s">
        <v>2768</v>
      </c>
      <c r="R32">
        <v>0</v>
      </c>
      <c r="S32">
        <v>0</v>
      </c>
      <c r="T32">
        <v>45.179178999999998</v>
      </c>
      <c r="U32">
        <v>5.742216</v>
      </c>
      <c r="AD32" t="s">
        <v>2733</v>
      </c>
      <c r="AE32" t="s">
        <v>2734</v>
      </c>
    </row>
    <row r="33" spans="1:31" x14ac:dyDescent="0.3">
      <c r="A33" s="7">
        <v>46300</v>
      </c>
      <c r="B33" s="8">
        <v>0.16666666666666666</v>
      </c>
      <c r="C33" s="8">
        <v>0.18055555555555555</v>
      </c>
      <c r="D33" s="8">
        <v>0</v>
      </c>
      <c r="E33">
        <v>0.33</v>
      </c>
      <c r="F33">
        <v>49</v>
      </c>
      <c r="G33" t="s">
        <v>944</v>
      </c>
      <c r="H33" s="8">
        <v>0.13541666666666666</v>
      </c>
      <c r="I33" s="8">
        <v>0.31874999999999998</v>
      </c>
      <c r="L33">
        <v>4.4000000000000004</v>
      </c>
      <c r="M33">
        <v>4.4000000000000004</v>
      </c>
      <c r="N33">
        <v>4.07</v>
      </c>
      <c r="O33" t="s">
        <v>2769</v>
      </c>
      <c r="P33" t="s">
        <v>202</v>
      </c>
      <c r="Q33" t="s">
        <v>2770</v>
      </c>
      <c r="R33">
        <v>0</v>
      </c>
      <c r="S33">
        <v>0</v>
      </c>
      <c r="T33">
        <v>45.190215999999999</v>
      </c>
      <c r="U33">
        <v>5.7257730000000002</v>
      </c>
      <c r="AD33" t="s">
        <v>2733</v>
      </c>
      <c r="AE33" t="s">
        <v>2734</v>
      </c>
    </row>
    <row r="34" spans="1:31" x14ac:dyDescent="0.3">
      <c r="A34" s="7">
        <v>46300</v>
      </c>
      <c r="B34" s="8">
        <v>0.33333333333333331</v>
      </c>
      <c r="C34" s="8">
        <v>0.375</v>
      </c>
      <c r="D34" s="8">
        <v>0</v>
      </c>
      <c r="E34">
        <v>1</v>
      </c>
      <c r="F34">
        <v>52</v>
      </c>
      <c r="G34" t="s">
        <v>847</v>
      </c>
      <c r="H34" s="8">
        <v>0.22430555555555556</v>
      </c>
      <c r="I34" s="8">
        <v>0.27638888888888891</v>
      </c>
      <c r="L34">
        <v>1.25</v>
      </c>
      <c r="M34">
        <v>1.25</v>
      </c>
      <c r="N34">
        <v>0.25</v>
      </c>
      <c r="O34" t="s">
        <v>1198</v>
      </c>
      <c r="P34" t="s">
        <v>335</v>
      </c>
      <c r="Q34" t="s">
        <v>335</v>
      </c>
      <c r="R34">
        <v>0</v>
      </c>
      <c r="S34">
        <v>0</v>
      </c>
      <c r="T34">
        <v>45.172060000000002</v>
      </c>
      <c r="U34">
        <v>5.7222600000000003</v>
      </c>
      <c r="AD34" t="s">
        <v>2733</v>
      </c>
      <c r="AE34" t="s">
        <v>2737</v>
      </c>
    </row>
    <row r="35" spans="1:31" x14ac:dyDescent="0.3">
      <c r="A35" s="7">
        <v>46300</v>
      </c>
      <c r="B35" s="8">
        <v>0.16666666666666666</v>
      </c>
      <c r="C35" s="8">
        <v>0.18055555555555555</v>
      </c>
      <c r="D35" s="8">
        <v>0</v>
      </c>
      <c r="E35">
        <v>0.33</v>
      </c>
      <c r="F35">
        <v>101</v>
      </c>
      <c r="G35" t="s">
        <v>945</v>
      </c>
      <c r="H35" s="8">
        <v>0.21736111111111112</v>
      </c>
      <c r="I35" s="8">
        <v>0.51875000000000004</v>
      </c>
      <c r="L35">
        <v>7.23</v>
      </c>
      <c r="M35">
        <v>7.23</v>
      </c>
      <c r="N35">
        <v>6.9</v>
      </c>
      <c r="O35" t="s">
        <v>2771</v>
      </c>
      <c r="P35" t="s">
        <v>429</v>
      </c>
      <c r="Q35" t="s">
        <v>2772</v>
      </c>
      <c r="R35">
        <v>0</v>
      </c>
      <c r="S35">
        <v>0</v>
      </c>
      <c r="T35">
        <v>45.169803999999999</v>
      </c>
      <c r="U35">
        <v>5.721832</v>
      </c>
      <c r="AD35" t="s">
        <v>2733</v>
      </c>
      <c r="AE35" t="s">
        <v>2734</v>
      </c>
    </row>
    <row r="36" spans="1:31" x14ac:dyDescent="0.3">
      <c r="A36" s="7">
        <v>46300</v>
      </c>
      <c r="B36" s="8">
        <v>0.1875</v>
      </c>
      <c r="C36" s="8">
        <v>0.20833333333333334</v>
      </c>
      <c r="D36" s="8">
        <v>0</v>
      </c>
      <c r="E36">
        <v>0.5</v>
      </c>
      <c r="F36">
        <v>78</v>
      </c>
      <c r="G36" t="s">
        <v>977</v>
      </c>
      <c r="H36" s="8">
        <v>0.32916666666666666</v>
      </c>
      <c r="I36" s="8">
        <v>0.3972222222222222</v>
      </c>
      <c r="L36">
        <v>1.63</v>
      </c>
      <c r="M36">
        <v>1.63</v>
      </c>
      <c r="N36">
        <v>1.1299999999999999</v>
      </c>
      <c r="O36" t="s">
        <v>1394</v>
      </c>
      <c r="P36" t="s">
        <v>451</v>
      </c>
      <c r="Q36" t="s">
        <v>3190</v>
      </c>
      <c r="R36">
        <v>0</v>
      </c>
      <c r="S36">
        <v>0</v>
      </c>
      <c r="T36">
        <v>45.367581000000001</v>
      </c>
      <c r="U36">
        <v>5.5800349999999996</v>
      </c>
      <c r="AD36" t="s">
        <v>2733</v>
      </c>
      <c r="AE36" t="s">
        <v>2737</v>
      </c>
    </row>
    <row r="37" spans="1:31" x14ac:dyDescent="0.3">
      <c r="A37" s="7">
        <v>46300</v>
      </c>
      <c r="B37" s="8">
        <v>0.16666666666666666</v>
      </c>
      <c r="C37" s="8">
        <v>0.18055555555555555</v>
      </c>
      <c r="D37" s="8">
        <v>0</v>
      </c>
      <c r="E37">
        <v>0.33</v>
      </c>
      <c r="F37">
        <v>76</v>
      </c>
      <c r="G37" t="s">
        <v>863</v>
      </c>
      <c r="H37" s="8">
        <v>0.2076388888888889</v>
      </c>
      <c r="I37" s="8">
        <v>0.20902777777777778</v>
      </c>
      <c r="L37">
        <v>0.03</v>
      </c>
      <c r="M37">
        <v>0.03</v>
      </c>
      <c r="N37">
        <v>-0.3</v>
      </c>
      <c r="O37" t="s">
        <v>3322</v>
      </c>
      <c r="P37" t="s">
        <v>136</v>
      </c>
      <c r="Q37" t="s">
        <v>5957</v>
      </c>
      <c r="R37">
        <v>0</v>
      </c>
      <c r="S37">
        <v>0</v>
      </c>
      <c r="T37">
        <v>45.192925000000002</v>
      </c>
      <c r="U37">
        <v>5.7149380000000001</v>
      </c>
      <c r="AD37" t="s">
        <v>2733</v>
      </c>
      <c r="AE37" t="s">
        <v>2734</v>
      </c>
    </row>
    <row r="38" spans="1:31" x14ac:dyDescent="0.3">
      <c r="A38" s="7">
        <v>46300</v>
      </c>
      <c r="B38" s="8">
        <v>0.33333333333333331</v>
      </c>
      <c r="C38" s="8">
        <v>0.34722222222222221</v>
      </c>
      <c r="D38" s="8">
        <v>0</v>
      </c>
      <c r="E38">
        <v>0.33</v>
      </c>
      <c r="F38">
        <v>68</v>
      </c>
      <c r="G38" t="s">
        <v>948</v>
      </c>
      <c r="O38" t="s">
        <v>2212</v>
      </c>
      <c r="P38" t="s">
        <v>233</v>
      </c>
      <c r="Q38" t="s">
        <v>233</v>
      </c>
      <c r="R38">
        <v>0</v>
      </c>
      <c r="S38">
        <v>0</v>
      </c>
      <c r="T38">
        <v>45.192034</v>
      </c>
      <c r="U38">
        <v>5.73963</v>
      </c>
      <c r="AD38" t="s">
        <v>2733</v>
      </c>
      <c r="AE38" t="s">
        <v>2737</v>
      </c>
    </row>
    <row r="39" spans="1:31" x14ac:dyDescent="0.3">
      <c r="A39" s="7">
        <v>46300</v>
      </c>
      <c r="B39" s="8">
        <v>0.16666666666666666</v>
      </c>
      <c r="C39" s="8">
        <v>0.18055555555555555</v>
      </c>
      <c r="D39" s="8">
        <v>0</v>
      </c>
      <c r="E39">
        <v>0.33</v>
      </c>
      <c r="F39">
        <v>49</v>
      </c>
      <c r="G39" t="s">
        <v>944</v>
      </c>
      <c r="H39" s="8">
        <v>0.49652777777777779</v>
      </c>
      <c r="I39" s="8">
        <v>0.51041666666666663</v>
      </c>
      <c r="L39">
        <v>0.33</v>
      </c>
      <c r="M39">
        <v>0.33</v>
      </c>
      <c r="O39" t="s">
        <v>2804</v>
      </c>
      <c r="P39" t="s">
        <v>406</v>
      </c>
      <c r="Q39" t="s">
        <v>2805</v>
      </c>
      <c r="R39">
        <v>0</v>
      </c>
      <c r="S39">
        <v>0</v>
      </c>
      <c r="T39">
        <v>45.174978000000003</v>
      </c>
      <c r="U39">
        <v>5.7372079999999999</v>
      </c>
      <c r="AD39" t="s">
        <v>2733</v>
      </c>
      <c r="AE39" t="s">
        <v>2734</v>
      </c>
    </row>
    <row r="40" spans="1:31" x14ac:dyDescent="0.3">
      <c r="A40" s="7">
        <v>46300</v>
      </c>
      <c r="B40" s="8">
        <v>0.33333333333333331</v>
      </c>
      <c r="C40" s="8">
        <v>0.3611111111111111</v>
      </c>
      <c r="D40" s="8">
        <v>0</v>
      </c>
      <c r="E40">
        <v>0.67</v>
      </c>
      <c r="F40">
        <v>210</v>
      </c>
      <c r="G40" t="s">
        <v>905</v>
      </c>
      <c r="O40" t="s">
        <v>1846</v>
      </c>
      <c r="P40" t="s">
        <v>539</v>
      </c>
      <c r="Q40" t="s">
        <v>539</v>
      </c>
      <c r="R40">
        <v>0</v>
      </c>
      <c r="S40">
        <v>0</v>
      </c>
      <c r="T40">
        <v>45.182197000000002</v>
      </c>
      <c r="U40">
        <v>5.7385910000000004</v>
      </c>
      <c r="AD40" t="s">
        <v>2733</v>
      </c>
      <c r="AE40" t="s">
        <v>2737</v>
      </c>
    </row>
    <row r="41" spans="1:31" x14ac:dyDescent="0.3">
      <c r="A41" s="7">
        <v>46300</v>
      </c>
      <c r="B41" s="8">
        <v>0.16666666666666666</v>
      </c>
      <c r="C41" s="8">
        <v>0.18055555555555555</v>
      </c>
      <c r="D41" s="8">
        <v>0</v>
      </c>
      <c r="E41">
        <v>0.33</v>
      </c>
      <c r="F41">
        <v>230</v>
      </c>
      <c r="G41" t="s">
        <v>974</v>
      </c>
      <c r="H41" s="8">
        <v>0.1875</v>
      </c>
      <c r="I41" s="8">
        <v>0.33680555555555558</v>
      </c>
      <c r="L41">
        <v>3.58</v>
      </c>
      <c r="M41">
        <v>3.58</v>
      </c>
      <c r="N41">
        <v>3.25</v>
      </c>
      <c r="O41" t="s">
        <v>2966</v>
      </c>
      <c r="P41" t="s">
        <v>50</v>
      </c>
      <c r="Q41" t="s">
        <v>5958</v>
      </c>
      <c r="R41">
        <v>0</v>
      </c>
      <c r="S41">
        <v>0</v>
      </c>
      <c r="T41">
        <v>45.184576999999997</v>
      </c>
      <c r="U41">
        <v>5.720396</v>
      </c>
      <c r="AD41" t="s">
        <v>2733</v>
      </c>
      <c r="AE41" t="s">
        <v>2734</v>
      </c>
    </row>
    <row r="42" spans="1:31" x14ac:dyDescent="0.3">
      <c r="A42" s="7">
        <v>46300</v>
      </c>
      <c r="B42" s="8">
        <v>0.16666666666666666</v>
      </c>
      <c r="C42" s="8">
        <v>0.18055555555555555</v>
      </c>
      <c r="D42" s="8">
        <v>0</v>
      </c>
      <c r="E42">
        <v>0.33</v>
      </c>
      <c r="F42">
        <v>49</v>
      </c>
      <c r="G42" t="s">
        <v>944</v>
      </c>
      <c r="H42" s="8">
        <v>0.26666666666666666</v>
      </c>
      <c r="I42" s="8">
        <v>0.47430555555555554</v>
      </c>
      <c r="L42">
        <v>4.9800000000000004</v>
      </c>
      <c r="M42">
        <v>4.9800000000000004</v>
      </c>
      <c r="N42">
        <v>4.6500000000000004</v>
      </c>
      <c r="O42" t="s">
        <v>2773</v>
      </c>
      <c r="P42" t="s">
        <v>649</v>
      </c>
      <c r="Q42" t="s">
        <v>2774</v>
      </c>
      <c r="R42">
        <v>0</v>
      </c>
      <c r="S42">
        <v>0</v>
      </c>
      <c r="T42">
        <v>45.188529000000003</v>
      </c>
      <c r="U42">
        <v>5.7245239999999997</v>
      </c>
      <c r="AD42" t="s">
        <v>2733</v>
      </c>
      <c r="AE42" t="s">
        <v>2734</v>
      </c>
    </row>
    <row r="43" spans="1:31" x14ac:dyDescent="0.3">
      <c r="A43" s="7">
        <v>46300</v>
      </c>
      <c r="B43" s="8">
        <v>0.25</v>
      </c>
      <c r="C43" s="8">
        <v>0.26041666666666669</v>
      </c>
      <c r="D43" s="8">
        <v>0</v>
      </c>
      <c r="E43">
        <v>0.25</v>
      </c>
      <c r="F43">
        <v>82</v>
      </c>
      <c r="G43" t="s">
        <v>954</v>
      </c>
      <c r="H43" s="8">
        <v>0.1986111111111111</v>
      </c>
      <c r="I43" s="8">
        <v>0.33263888888888887</v>
      </c>
      <c r="L43">
        <v>3.22</v>
      </c>
      <c r="M43">
        <v>3.22</v>
      </c>
      <c r="N43">
        <v>2.97</v>
      </c>
      <c r="O43" t="s">
        <v>2751</v>
      </c>
      <c r="P43" t="s">
        <v>734</v>
      </c>
      <c r="Q43" t="s">
        <v>2752</v>
      </c>
      <c r="R43">
        <v>0</v>
      </c>
      <c r="S43">
        <v>0</v>
      </c>
      <c r="T43">
        <v>45.186678000000001</v>
      </c>
      <c r="U43">
        <v>5.7200300000000004</v>
      </c>
      <c r="AD43" t="s">
        <v>2733</v>
      </c>
      <c r="AE43" t="s">
        <v>2734</v>
      </c>
    </row>
    <row r="44" spans="1:31" x14ac:dyDescent="0.3">
      <c r="A44" s="7">
        <v>46300</v>
      </c>
      <c r="B44" s="8">
        <v>0.16666666666666666</v>
      </c>
      <c r="C44" s="8">
        <v>0.18055555555555555</v>
      </c>
      <c r="D44" s="8">
        <v>0</v>
      </c>
      <c r="E44">
        <v>0.33</v>
      </c>
      <c r="F44">
        <v>101</v>
      </c>
      <c r="G44" t="s">
        <v>945</v>
      </c>
      <c r="H44" s="8">
        <v>0.20069444444444445</v>
      </c>
      <c r="I44" s="8">
        <v>0.50138888888888888</v>
      </c>
      <c r="L44">
        <v>7.22</v>
      </c>
      <c r="M44">
        <v>7.22</v>
      </c>
      <c r="N44">
        <v>6.88</v>
      </c>
      <c r="O44" t="s">
        <v>2816</v>
      </c>
      <c r="P44" t="s">
        <v>55</v>
      </c>
      <c r="Q44" t="s">
        <v>2817</v>
      </c>
      <c r="R44">
        <v>0</v>
      </c>
      <c r="S44">
        <v>0</v>
      </c>
      <c r="T44">
        <v>45.183793999999999</v>
      </c>
      <c r="U44">
        <v>5.7181090000000001</v>
      </c>
      <c r="AD44" t="s">
        <v>2733</v>
      </c>
      <c r="AE44" t="s">
        <v>2734</v>
      </c>
    </row>
    <row r="45" spans="1:31" x14ac:dyDescent="0.3">
      <c r="A45" s="7">
        <v>46300</v>
      </c>
      <c r="B45" s="8">
        <v>0.33333333333333331</v>
      </c>
      <c r="C45" s="8">
        <v>0.34722222222222221</v>
      </c>
      <c r="D45" s="8">
        <v>0</v>
      </c>
      <c r="E45">
        <v>0.33</v>
      </c>
      <c r="F45">
        <v>230</v>
      </c>
      <c r="G45" t="s">
        <v>974</v>
      </c>
      <c r="H45" s="8">
        <v>0.36319444444444443</v>
      </c>
      <c r="I45" s="8">
        <v>0.38541666666666669</v>
      </c>
      <c r="L45">
        <v>0.53</v>
      </c>
      <c r="M45">
        <v>0.53</v>
      </c>
      <c r="N45">
        <v>0.2</v>
      </c>
      <c r="O45" t="s">
        <v>1711</v>
      </c>
      <c r="P45" t="s">
        <v>526</v>
      </c>
      <c r="Q45" t="s">
        <v>526</v>
      </c>
      <c r="R45">
        <v>0</v>
      </c>
      <c r="S45">
        <v>0</v>
      </c>
      <c r="T45">
        <v>45.181947000000001</v>
      </c>
      <c r="U45">
        <v>5.7218989999999996</v>
      </c>
      <c r="AD45" t="s">
        <v>2733</v>
      </c>
      <c r="AE45" t="s">
        <v>2737</v>
      </c>
    </row>
    <row r="46" spans="1:31" x14ac:dyDescent="0.3">
      <c r="A46" s="7">
        <v>46300</v>
      </c>
      <c r="B46" s="8">
        <v>0.16666666666666666</v>
      </c>
      <c r="C46" s="8">
        <v>0.18055555555555555</v>
      </c>
      <c r="D46" s="8">
        <v>0</v>
      </c>
      <c r="E46">
        <v>0.33</v>
      </c>
      <c r="F46">
        <v>48</v>
      </c>
      <c r="G46" t="s">
        <v>951</v>
      </c>
      <c r="H46" s="8">
        <v>0.17430555555555555</v>
      </c>
      <c r="I46" s="8">
        <v>0.56111111111111112</v>
      </c>
      <c r="J46" s="8">
        <v>0.15625</v>
      </c>
      <c r="L46">
        <v>9.2799999999999994</v>
      </c>
      <c r="M46">
        <v>9.2799999999999994</v>
      </c>
      <c r="N46">
        <v>8.9499999999999993</v>
      </c>
      <c r="O46" t="s">
        <v>2942</v>
      </c>
      <c r="P46" t="s">
        <v>676</v>
      </c>
      <c r="Q46" t="s">
        <v>2943</v>
      </c>
      <c r="R46">
        <v>0</v>
      </c>
      <c r="S46">
        <v>0</v>
      </c>
      <c r="T46">
        <v>45.191566000000002</v>
      </c>
      <c r="U46">
        <v>5.6863279999999996</v>
      </c>
      <c r="AD46" t="s">
        <v>2733</v>
      </c>
      <c r="AE46" t="s">
        <v>2734</v>
      </c>
    </row>
    <row r="47" spans="1:31" x14ac:dyDescent="0.3">
      <c r="A47" s="7">
        <v>46300</v>
      </c>
      <c r="B47" s="8">
        <v>0.16666666666666666</v>
      </c>
      <c r="C47" s="8">
        <v>0.18055555555555555</v>
      </c>
      <c r="D47" s="8">
        <v>0</v>
      </c>
      <c r="E47">
        <v>0.33</v>
      </c>
      <c r="F47">
        <v>101</v>
      </c>
      <c r="G47" t="s">
        <v>945</v>
      </c>
      <c r="O47" t="s">
        <v>2779</v>
      </c>
      <c r="P47" t="s">
        <v>707</v>
      </c>
      <c r="Q47" t="s">
        <v>2780</v>
      </c>
      <c r="R47">
        <v>0</v>
      </c>
      <c r="S47">
        <v>0</v>
      </c>
      <c r="T47">
        <v>45.179850000000002</v>
      </c>
      <c r="U47">
        <v>5.7073270000000003</v>
      </c>
      <c r="AD47" t="s">
        <v>2733</v>
      </c>
      <c r="AE47" t="s">
        <v>2734</v>
      </c>
    </row>
    <row r="48" spans="1:31" x14ac:dyDescent="0.3">
      <c r="A48" s="7">
        <v>46300</v>
      </c>
      <c r="B48" s="8">
        <v>0.35416666666666669</v>
      </c>
      <c r="C48" s="8">
        <v>0.37847222222222221</v>
      </c>
      <c r="D48" s="8">
        <v>0</v>
      </c>
      <c r="E48">
        <v>0.57999999999999996</v>
      </c>
      <c r="F48">
        <v>65</v>
      </c>
      <c r="G48" t="s">
        <v>870</v>
      </c>
      <c r="O48" t="s">
        <v>2068</v>
      </c>
      <c r="P48" t="s">
        <v>352</v>
      </c>
      <c r="Q48" t="s">
        <v>2744</v>
      </c>
      <c r="R48">
        <v>0</v>
      </c>
      <c r="S48">
        <v>0</v>
      </c>
      <c r="T48">
        <v>45.191529000000003</v>
      </c>
      <c r="U48">
        <v>5.7310239999999997</v>
      </c>
      <c r="AD48" t="s">
        <v>2733</v>
      </c>
      <c r="AE48" t="s">
        <v>2737</v>
      </c>
    </row>
    <row r="49" spans="1:31" x14ac:dyDescent="0.3">
      <c r="A49" s="7">
        <v>46300</v>
      </c>
      <c r="B49" s="8">
        <v>0.22222222222222221</v>
      </c>
      <c r="C49" s="8">
        <v>0.27430555555555558</v>
      </c>
      <c r="D49" s="8">
        <v>0</v>
      </c>
      <c r="E49">
        <v>1.25</v>
      </c>
      <c r="F49">
        <v>39</v>
      </c>
      <c r="G49" t="s">
        <v>961</v>
      </c>
      <c r="H49" s="8">
        <v>0.45694444444444443</v>
      </c>
      <c r="I49" s="8">
        <v>0.53333333333333333</v>
      </c>
      <c r="L49">
        <v>1.83</v>
      </c>
      <c r="M49">
        <v>1.83</v>
      </c>
      <c r="N49">
        <v>0.57999999999999996</v>
      </c>
      <c r="O49" t="s">
        <v>1700</v>
      </c>
      <c r="P49" t="s">
        <v>523</v>
      </c>
      <c r="Q49" t="s">
        <v>523</v>
      </c>
      <c r="R49">
        <v>0</v>
      </c>
      <c r="S49">
        <v>0</v>
      </c>
      <c r="T49">
        <v>45.165317999999999</v>
      </c>
      <c r="U49">
        <v>5.7205139999999997</v>
      </c>
      <c r="AD49" t="s">
        <v>2733</v>
      </c>
      <c r="AE49" t="s">
        <v>2737</v>
      </c>
    </row>
    <row r="50" spans="1:31" x14ac:dyDescent="0.3">
      <c r="A50" s="7">
        <v>46300</v>
      </c>
      <c r="B50" s="8">
        <v>0.3888888888888889</v>
      </c>
      <c r="C50" s="8">
        <v>0.40625</v>
      </c>
      <c r="D50" s="8">
        <v>0</v>
      </c>
      <c r="E50">
        <v>0.42</v>
      </c>
      <c r="F50">
        <v>56</v>
      </c>
      <c r="G50" t="s">
        <v>966</v>
      </c>
      <c r="H50" s="8">
        <v>0.16319444444444445</v>
      </c>
      <c r="I50" s="8">
        <v>0.18194444444444444</v>
      </c>
      <c r="L50">
        <v>0.45</v>
      </c>
      <c r="M50">
        <v>0.42</v>
      </c>
      <c r="N50">
        <v>0.03</v>
      </c>
      <c r="O50" t="s">
        <v>2198</v>
      </c>
      <c r="P50" t="s">
        <v>2199</v>
      </c>
      <c r="Q50" t="s">
        <v>2201</v>
      </c>
      <c r="R50">
        <v>0</v>
      </c>
      <c r="S50">
        <v>0</v>
      </c>
      <c r="T50">
        <v>45.363495</v>
      </c>
      <c r="U50">
        <v>5.5875139999999996</v>
      </c>
      <c r="AD50" t="s">
        <v>2733</v>
      </c>
      <c r="AE50" t="s">
        <v>2737</v>
      </c>
    </row>
    <row r="51" spans="1:31" x14ac:dyDescent="0.3">
      <c r="A51" s="7">
        <v>46300</v>
      </c>
      <c r="B51" s="8">
        <v>0.33333333333333331</v>
      </c>
      <c r="C51" s="8">
        <v>0.35416666666666669</v>
      </c>
      <c r="D51" s="8">
        <v>0</v>
      </c>
      <c r="E51">
        <v>0.5</v>
      </c>
      <c r="F51">
        <v>75</v>
      </c>
      <c r="G51" t="s">
        <v>970</v>
      </c>
      <c r="O51" t="s">
        <v>1616</v>
      </c>
      <c r="P51" t="s">
        <v>118</v>
      </c>
      <c r="Q51" t="s">
        <v>118</v>
      </c>
      <c r="R51">
        <v>0</v>
      </c>
      <c r="S51">
        <v>0</v>
      </c>
      <c r="T51">
        <v>45.168607999999999</v>
      </c>
      <c r="U51">
        <v>5.7114330000000004</v>
      </c>
      <c r="AD51" t="s">
        <v>2733</v>
      </c>
      <c r="AE51" t="s">
        <v>2737</v>
      </c>
    </row>
    <row r="52" spans="1:31" x14ac:dyDescent="0.3">
      <c r="A52" s="7">
        <v>46300</v>
      </c>
      <c r="B52" s="8">
        <v>0.33333333333333331</v>
      </c>
      <c r="C52" s="8">
        <v>0.375</v>
      </c>
      <c r="D52" s="8">
        <v>0</v>
      </c>
      <c r="E52">
        <v>1</v>
      </c>
      <c r="F52">
        <v>210</v>
      </c>
      <c r="G52" t="s">
        <v>905</v>
      </c>
      <c r="O52" t="s">
        <v>1515</v>
      </c>
      <c r="P52" t="s">
        <v>761</v>
      </c>
      <c r="Q52" t="s">
        <v>761</v>
      </c>
      <c r="R52">
        <v>0</v>
      </c>
      <c r="S52">
        <v>0</v>
      </c>
      <c r="T52">
        <v>45.183799999999998</v>
      </c>
      <c r="U52">
        <v>5.7220209999999998</v>
      </c>
      <c r="AD52" t="s">
        <v>2733</v>
      </c>
      <c r="AE52" t="s">
        <v>2737</v>
      </c>
    </row>
    <row r="53" spans="1:31" x14ac:dyDescent="0.3">
      <c r="A53" s="7">
        <v>46300</v>
      </c>
      <c r="B53" s="8">
        <v>0.16666666666666666</v>
      </c>
      <c r="C53" s="8">
        <v>0.18055555555555555</v>
      </c>
      <c r="D53" s="8">
        <v>0</v>
      </c>
      <c r="E53">
        <v>0.33</v>
      </c>
      <c r="F53">
        <v>49</v>
      </c>
      <c r="G53" t="s">
        <v>944</v>
      </c>
      <c r="H53" s="8">
        <v>0.26666666666666666</v>
      </c>
      <c r="I53" s="8">
        <v>0.47222222222222221</v>
      </c>
      <c r="L53">
        <v>4.93</v>
      </c>
      <c r="M53">
        <v>4.93</v>
      </c>
      <c r="N53">
        <v>4.5999999999999996</v>
      </c>
      <c r="O53" t="s">
        <v>2787</v>
      </c>
      <c r="P53" t="s">
        <v>518</v>
      </c>
      <c r="Q53" t="s">
        <v>2788</v>
      </c>
      <c r="R53">
        <v>0</v>
      </c>
      <c r="S53">
        <v>0</v>
      </c>
      <c r="T53">
        <v>45.168743999999997</v>
      </c>
      <c r="U53">
        <v>5.7258769999999997</v>
      </c>
      <c r="AD53" t="s">
        <v>2733</v>
      </c>
      <c r="AE53" t="s">
        <v>2734</v>
      </c>
    </row>
    <row r="54" spans="1:31" x14ac:dyDescent="0.3">
      <c r="A54" s="7">
        <v>46300</v>
      </c>
      <c r="B54" s="8">
        <v>0.33333333333333331</v>
      </c>
      <c r="C54" s="8">
        <v>0.34722222222222221</v>
      </c>
      <c r="D54" s="8">
        <v>0</v>
      </c>
      <c r="E54">
        <v>0.33</v>
      </c>
      <c r="F54">
        <v>20</v>
      </c>
      <c r="G54" t="s">
        <v>950</v>
      </c>
      <c r="H54" s="8">
        <v>0.30763888888888891</v>
      </c>
      <c r="I54" s="8">
        <v>0.3125</v>
      </c>
      <c r="L54">
        <v>0.12</v>
      </c>
      <c r="M54">
        <v>0.12</v>
      </c>
      <c r="N54">
        <v>-0.22</v>
      </c>
      <c r="O54" t="s">
        <v>2691</v>
      </c>
      <c r="P54" t="s">
        <v>757</v>
      </c>
      <c r="Q54" t="s">
        <v>757</v>
      </c>
      <c r="R54">
        <v>0</v>
      </c>
      <c r="S54">
        <v>0</v>
      </c>
      <c r="T54">
        <v>45.191066999999997</v>
      </c>
      <c r="U54">
        <v>5.7225849999999996</v>
      </c>
      <c r="AD54" t="s">
        <v>2733</v>
      </c>
      <c r="AE54" t="s">
        <v>2737</v>
      </c>
    </row>
    <row r="55" spans="1:31" x14ac:dyDescent="0.3">
      <c r="A55" s="7">
        <v>46300</v>
      </c>
      <c r="B55" s="8">
        <v>0.33333333333333331</v>
      </c>
      <c r="C55" s="8">
        <v>0.37847222222222221</v>
      </c>
      <c r="D55" s="8">
        <v>0</v>
      </c>
      <c r="E55">
        <v>1.08</v>
      </c>
      <c r="F55">
        <v>202</v>
      </c>
      <c r="G55" t="s">
        <v>5959</v>
      </c>
      <c r="O55" t="s">
        <v>2330</v>
      </c>
      <c r="P55" t="s">
        <v>108</v>
      </c>
      <c r="Q55" t="s">
        <v>2332</v>
      </c>
      <c r="R55">
        <v>0</v>
      </c>
      <c r="S55">
        <v>0</v>
      </c>
      <c r="T55">
        <v>45.184282000000003</v>
      </c>
      <c r="U55">
        <v>5.720561</v>
      </c>
      <c r="AD55" t="s">
        <v>2733</v>
      </c>
      <c r="AE55" t="s">
        <v>2737</v>
      </c>
    </row>
    <row r="56" spans="1:31" x14ac:dyDescent="0.3">
      <c r="A56" s="7">
        <v>46300</v>
      </c>
      <c r="B56" s="8">
        <v>0.3611111111111111</v>
      </c>
      <c r="C56" s="8">
        <v>0.375</v>
      </c>
      <c r="D56" s="8">
        <v>0</v>
      </c>
      <c r="E56">
        <v>0.33</v>
      </c>
      <c r="F56">
        <v>29</v>
      </c>
      <c r="G56" t="s">
        <v>859</v>
      </c>
      <c r="O56" t="s">
        <v>5960</v>
      </c>
      <c r="P56" t="s">
        <v>521</v>
      </c>
      <c r="Q56" t="s">
        <v>5961</v>
      </c>
      <c r="R56">
        <v>0</v>
      </c>
      <c r="S56">
        <v>0</v>
      </c>
      <c r="T56">
        <v>45.191065999999999</v>
      </c>
      <c r="U56">
        <v>5.7243019999999998</v>
      </c>
      <c r="AD56" t="s">
        <v>2733</v>
      </c>
      <c r="AE56" t="s">
        <v>2877</v>
      </c>
    </row>
    <row r="57" spans="1:31" x14ac:dyDescent="0.3">
      <c r="A57" s="7">
        <v>46300</v>
      </c>
      <c r="B57" s="8">
        <v>0.16666666666666666</v>
      </c>
      <c r="C57" s="8">
        <v>0.18055555555555555</v>
      </c>
      <c r="D57" s="8">
        <v>0</v>
      </c>
      <c r="E57">
        <v>0.33</v>
      </c>
      <c r="F57">
        <v>200</v>
      </c>
      <c r="G57" t="s">
        <v>949</v>
      </c>
      <c r="O57" t="s">
        <v>2791</v>
      </c>
      <c r="P57" t="s">
        <v>333</v>
      </c>
      <c r="Q57" t="s">
        <v>2792</v>
      </c>
      <c r="R57">
        <v>0</v>
      </c>
      <c r="S57">
        <v>0</v>
      </c>
      <c r="T57">
        <v>45.177658000000001</v>
      </c>
      <c r="U57">
        <v>5.7674839999999996</v>
      </c>
      <c r="AD57" t="s">
        <v>2733</v>
      </c>
      <c r="AE57" t="s">
        <v>2734</v>
      </c>
    </row>
    <row r="58" spans="1:31" x14ac:dyDescent="0.3">
      <c r="A58" s="7">
        <v>46300</v>
      </c>
      <c r="B58" s="8">
        <v>0.16666666666666666</v>
      </c>
      <c r="C58" s="8">
        <v>0.18055555555555555</v>
      </c>
      <c r="D58" s="8">
        <v>0</v>
      </c>
      <c r="E58">
        <v>0.33</v>
      </c>
      <c r="F58">
        <v>29</v>
      </c>
      <c r="G58" t="s">
        <v>859</v>
      </c>
      <c r="O58" t="s">
        <v>2988</v>
      </c>
      <c r="P58" t="s">
        <v>220</v>
      </c>
      <c r="Q58" t="s">
        <v>2989</v>
      </c>
      <c r="R58">
        <v>0</v>
      </c>
      <c r="S58">
        <v>0</v>
      </c>
      <c r="T58">
        <v>45.182158999999999</v>
      </c>
      <c r="U58">
        <v>5.715846</v>
      </c>
      <c r="AD58" t="s">
        <v>2733</v>
      </c>
      <c r="AE58" t="s">
        <v>2734</v>
      </c>
    </row>
    <row r="59" spans="1:31" x14ac:dyDescent="0.3">
      <c r="A59" s="7">
        <v>46300</v>
      </c>
      <c r="B59" s="8">
        <v>0.33333333333333331</v>
      </c>
      <c r="C59" s="8">
        <v>0.40625</v>
      </c>
      <c r="D59" s="8">
        <v>0</v>
      </c>
      <c r="E59">
        <v>1.75</v>
      </c>
      <c r="F59">
        <v>76</v>
      </c>
      <c r="G59" t="s">
        <v>863</v>
      </c>
      <c r="H59" s="8">
        <v>0.36041666666666666</v>
      </c>
      <c r="I59" s="8">
        <v>0.39791666666666664</v>
      </c>
      <c r="L59">
        <v>0.9</v>
      </c>
      <c r="M59">
        <v>0.9</v>
      </c>
      <c r="N59">
        <v>-0.85</v>
      </c>
      <c r="O59" t="s">
        <v>1517</v>
      </c>
      <c r="P59" t="s">
        <v>346</v>
      </c>
      <c r="Q59" t="s">
        <v>5962</v>
      </c>
      <c r="R59">
        <v>0</v>
      </c>
      <c r="S59">
        <v>0</v>
      </c>
      <c r="T59">
        <v>45.182178</v>
      </c>
      <c r="U59">
        <v>5.7269370000000004</v>
      </c>
      <c r="AD59" t="s">
        <v>2733</v>
      </c>
      <c r="AE59" t="s">
        <v>2737</v>
      </c>
    </row>
    <row r="60" spans="1:31" x14ac:dyDescent="0.3">
      <c r="A60" s="7">
        <v>46300</v>
      </c>
      <c r="B60" s="8">
        <v>0.16666666666666666</v>
      </c>
      <c r="C60" s="8">
        <v>0.18055555555555555</v>
      </c>
      <c r="D60" s="8">
        <v>0</v>
      </c>
      <c r="E60">
        <v>0.33</v>
      </c>
      <c r="F60">
        <v>44</v>
      </c>
      <c r="G60" t="s">
        <v>865</v>
      </c>
      <c r="H60" s="8">
        <v>0.14861111111111111</v>
      </c>
      <c r="I60" s="8">
        <v>0.1673611111111111</v>
      </c>
      <c r="L60">
        <v>0.45</v>
      </c>
      <c r="M60">
        <v>0.45</v>
      </c>
      <c r="N60">
        <v>0.12</v>
      </c>
      <c r="O60" t="s">
        <v>887</v>
      </c>
      <c r="P60" t="s">
        <v>829</v>
      </c>
      <c r="Q60" t="s">
        <v>2809</v>
      </c>
      <c r="R60">
        <v>0</v>
      </c>
      <c r="S60">
        <v>0</v>
      </c>
      <c r="T60">
        <v>45.194932000000001</v>
      </c>
      <c r="U60">
        <v>5.6780390000000001</v>
      </c>
      <c r="AD60" t="s">
        <v>2733</v>
      </c>
      <c r="AE60" t="s">
        <v>2734</v>
      </c>
    </row>
    <row r="61" spans="1:31" x14ac:dyDescent="0.3">
      <c r="A61" s="7">
        <v>46300</v>
      </c>
      <c r="B61" s="8">
        <v>0.33333333333333331</v>
      </c>
      <c r="C61" s="8">
        <v>0.38541666666666669</v>
      </c>
      <c r="D61" s="8">
        <v>0</v>
      </c>
      <c r="E61">
        <v>1.25</v>
      </c>
      <c r="F61">
        <v>100</v>
      </c>
      <c r="G61" t="s">
        <v>967</v>
      </c>
      <c r="H61" s="8">
        <v>0.31944444444444442</v>
      </c>
      <c r="I61" s="8">
        <v>0.37013888888888891</v>
      </c>
      <c r="L61">
        <v>1.22</v>
      </c>
      <c r="M61">
        <v>1.25</v>
      </c>
      <c r="N61">
        <v>-0.03</v>
      </c>
      <c r="O61" t="s">
        <v>1677</v>
      </c>
      <c r="P61" t="s">
        <v>234</v>
      </c>
      <c r="Q61" t="s">
        <v>234</v>
      </c>
      <c r="R61">
        <v>0</v>
      </c>
      <c r="S61">
        <v>0</v>
      </c>
      <c r="T61">
        <v>45.182043</v>
      </c>
      <c r="U61">
        <v>5.7257119999999997</v>
      </c>
      <c r="AD61" t="s">
        <v>2733</v>
      </c>
      <c r="AE61" t="s">
        <v>2737</v>
      </c>
    </row>
    <row r="62" spans="1:31" x14ac:dyDescent="0.3">
      <c r="A62" s="7">
        <v>46300</v>
      </c>
      <c r="B62" s="8">
        <v>0.29166666666666669</v>
      </c>
      <c r="C62" s="8">
        <v>0.30555555555555558</v>
      </c>
      <c r="D62" s="8">
        <v>0</v>
      </c>
      <c r="E62">
        <v>0.33</v>
      </c>
      <c r="F62">
        <v>76</v>
      </c>
      <c r="G62" t="s">
        <v>863</v>
      </c>
      <c r="H62" s="8">
        <v>0.19652777777777777</v>
      </c>
      <c r="I62" s="8">
        <v>0.2</v>
      </c>
      <c r="L62">
        <v>0.08</v>
      </c>
      <c r="M62">
        <v>0.08</v>
      </c>
      <c r="N62">
        <v>-0.25</v>
      </c>
      <c r="O62" t="s">
        <v>2810</v>
      </c>
      <c r="P62" t="s">
        <v>515</v>
      </c>
      <c r="Q62" t="s">
        <v>2811</v>
      </c>
      <c r="R62">
        <v>0</v>
      </c>
      <c r="S62">
        <v>0</v>
      </c>
      <c r="T62">
        <v>45.19182</v>
      </c>
      <c r="U62">
        <v>5.7187340000000004</v>
      </c>
      <c r="AD62" t="s">
        <v>2733</v>
      </c>
      <c r="AE62" t="s">
        <v>2734</v>
      </c>
    </row>
    <row r="63" spans="1:31" x14ac:dyDescent="0.3">
      <c r="A63" s="7">
        <v>46300</v>
      </c>
      <c r="B63" s="8">
        <v>0.16666666666666666</v>
      </c>
      <c r="C63" s="8">
        <v>0.18055555555555555</v>
      </c>
      <c r="D63" s="8">
        <v>0</v>
      </c>
      <c r="E63">
        <v>0.33</v>
      </c>
      <c r="F63">
        <v>68</v>
      </c>
      <c r="G63" t="s">
        <v>948</v>
      </c>
      <c r="H63" s="8">
        <v>0.32847222222222222</v>
      </c>
      <c r="I63" s="8">
        <v>0.33541666666666664</v>
      </c>
      <c r="L63">
        <v>0.17</v>
      </c>
      <c r="M63">
        <v>0.17</v>
      </c>
      <c r="N63">
        <v>-0.17</v>
      </c>
      <c r="O63" t="s">
        <v>2812</v>
      </c>
      <c r="P63" t="s">
        <v>204</v>
      </c>
      <c r="Q63" t="s">
        <v>2813</v>
      </c>
      <c r="R63">
        <v>0</v>
      </c>
      <c r="S63">
        <v>0</v>
      </c>
      <c r="T63">
        <v>45.190345999999998</v>
      </c>
      <c r="U63">
        <v>5.7332039999999997</v>
      </c>
      <c r="AD63" t="s">
        <v>2733</v>
      </c>
      <c r="AE63" t="s">
        <v>2734</v>
      </c>
    </row>
    <row r="64" spans="1:31" x14ac:dyDescent="0.3">
      <c r="A64" s="7">
        <v>46300</v>
      </c>
      <c r="B64" s="8">
        <v>0.16666666666666666</v>
      </c>
      <c r="C64" s="8">
        <v>0.18055555555555555</v>
      </c>
      <c r="D64" s="8">
        <v>0</v>
      </c>
      <c r="E64">
        <v>0.33</v>
      </c>
      <c r="F64">
        <v>52</v>
      </c>
      <c r="G64" t="s">
        <v>847</v>
      </c>
      <c r="H64" s="8">
        <v>0.19166666666666668</v>
      </c>
      <c r="I64" s="8">
        <v>0.19583333333333333</v>
      </c>
      <c r="L64">
        <v>0.1</v>
      </c>
      <c r="M64">
        <v>0.1</v>
      </c>
      <c r="N64">
        <v>-0.23</v>
      </c>
      <c r="O64" t="s">
        <v>2818</v>
      </c>
      <c r="P64" t="s">
        <v>370</v>
      </c>
      <c r="Q64" t="s">
        <v>2819</v>
      </c>
      <c r="R64">
        <v>0</v>
      </c>
      <c r="S64">
        <v>0</v>
      </c>
      <c r="T64">
        <v>45.187213</v>
      </c>
      <c r="U64">
        <v>5.7183970000000004</v>
      </c>
      <c r="AD64" t="s">
        <v>2733</v>
      </c>
      <c r="AE64" t="s">
        <v>2734</v>
      </c>
    </row>
    <row r="65" spans="1:31" x14ac:dyDescent="0.3">
      <c r="A65" s="7">
        <v>46300</v>
      </c>
      <c r="B65" s="8">
        <v>0.16666666666666666</v>
      </c>
      <c r="C65" s="8">
        <v>0.18055555555555555</v>
      </c>
      <c r="D65" s="8">
        <v>0</v>
      </c>
      <c r="E65">
        <v>0.33</v>
      </c>
      <c r="F65">
        <v>61</v>
      </c>
      <c r="G65" t="s">
        <v>886</v>
      </c>
      <c r="H65" s="8">
        <v>0.21111111111111111</v>
      </c>
      <c r="I65" s="8">
        <v>0.35138888888888886</v>
      </c>
      <c r="L65">
        <v>3.37</v>
      </c>
      <c r="M65">
        <v>3.37</v>
      </c>
      <c r="N65">
        <v>3.03</v>
      </c>
      <c r="O65" t="s">
        <v>2820</v>
      </c>
      <c r="P65" t="s">
        <v>215</v>
      </c>
      <c r="Q65" t="s">
        <v>2821</v>
      </c>
      <c r="R65">
        <v>0</v>
      </c>
      <c r="S65">
        <v>0</v>
      </c>
      <c r="T65">
        <v>45.189171999999999</v>
      </c>
      <c r="U65">
        <v>5.7271559999999999</v>
      </c>
      <c r="AD65" t="s">
        <v>2733</v>
      </c>
      <c r="AE65" t="s">
        <v>2734</v>
      </c>
    </row>
    <row r="66" spans="1:31" x14ac:dyDescent="0.3">
      <c r="A66" s="7">
        <v>46300</v>
      </c>
      <c r="B66" s="8">
        <v>0.16666666666666666</v>
      </c>
      <c r="C66" s="8">
        <v>0.18055555555555555</v>
      </c>
      <c r="D66" s="8">
        <v>0</v>
      </c>
      <c r="E66">
        <v>0.33</v>
      </c>
      <c r="F66">
        <v>101</v>
      </c>
      <c r="G66" t="s">
        <v>945</v>
      </c>
      <c r="H66" s="8">
        <v>0.19652777777777777</v>
      </c>
      <c r="I66" s="8">
        <v>0.49583333333333335</v>
      </c>
      <c r="L66">
        <v>7.18</v>
      </c>
      <c r="M66">
        <v>7.18</v>
      </c>
      <c r="N66">
        <v>6.85</v>
      </c>
      <c r="O66" t="s">
        <v>2822</v>
      </c>
      <c r="P66" t="s">
        <v>206</v>
      </c>
      <c r="Q66" t="s">
        <v>2823</v>
      </c>
      <c r="R66">
        <v>0</v>
      </c>
      <c r="S66">
        <v>0</v>
      </c>
      <c r="T66">
        <v>45.183933000000003</v>
      </c>
      <c r="U66">
        <v>5.7185100000000002</v>
      </c>
      <c r="AD66" t="s">
        <v>2733</v>
      </c>
      <c r="AE66" t="s">
        <v>2734</v>
      </c>
    </row>
    <row r="67" spans="1:31" x14ac:dyDescent="0.3">
      <c r="A67" s="7">
        <v>46300</v>
      </c>
      <c r="B67" s="8">
        <v>0.16666666666666666</v>
      </c>
      <c r="C67" s="8">
        <v>0.18055555555555555</v>
      </c>
      <c r="D67" s="8">
        <v>0</v>
      </c>
      <c r="E67">
        <v>0.33</v>
      </c>
      <c r="F67">
        <v>303</v>
      </c>
      <c r="G67" t="s">
        <v>5963</v>
      </c>
      <c r="O67" t="s">
        <v>3522</v>
      </c>
      <c r="P67" t="s">
        <v>441</v>
      </c>
      <c r="Q67" t="s">
        <v>3523</v>
      </c>
      <c r="R67">
        <v>0</v>
      </c>
      <c r="S67">
        <v>0</v>
      </c>
      <c r="T67">
        <v>45.157359</v>
      </c>
      <c r="U67">
        <v>5.7146999999999997</v>
      </c>
      <c r="AD67" t="s">
        <v>2733</v>
      </c>
      <c r="AE67" t="s">
        <v>2734</v>
      </c>
    </row>
    <row r="68" spans="1:31" x14ac:dyDescent="0.3">
      <c r="A68" s="7">
        <v>46300</v>
      </c>
      <c r="B68" s="8">
        <v>0.33333333333333331</v>
      </c>
      <c r="C68" s="8">
        <v>0.34722222222222221</v>
      </c>
      <c r="D68" s="8">
        <v>0</v>
      </c>
      <c r="E68">
        <v>0.33</v>
      </c>
      <c r="F68">
        <v>72</v>
      </c>
      <c r="G68" t="s">
        <v>978</v>
      </c>
      <c r="H68" s="8">
        <v>0.30416666666666664</v>
      </c>
      <c r="I68" s="8">
        <v>0.30416666666666664</v>
      </c>
      <c r="O68" t="s">
        <v>1404</v>
      </c>
      <c r="P68" t="s">
        <v>410</v>
      </c>
      <c r="Q68" t="s">
        <v>2795</v>
      </c>
      <c r="R68">
        <v>0</v>
      </c>
      <c r="S68">
        <v>0</v>
      </c>
      <c r="T68">
        <v>45.565835999999997</v>
      </c>
      <c r="U68">
        <v>5.8936609999999998</v>
      </c>
      <c r="AD68" t="s">
        <v>2733</v>
      </c>
      <c r="AE68" t="s">
        <v>2737</v>
      </c>
    </row>
    <row r="69" spans="1:31" x14ac:dyDescent="0.3">
      <c r="A69" s="7">
        <v>46300</v>
      </c>
      <c r="B69" s="8">
        <v>0.16666666666666666</v>
      </c>
      <c r="C69" s="8">
        <v>0.18055555555555555</v>
      </c>
      <c r="D69" s="8">
        <v>0</v>
      </c>
      <c r="E69">
        <v>0.33</v>
      </c>
      <c r="F69">
        <v>61</v>
      </c>
      <c r="G69" t="s">
        <v>886</v>
      </c>
      <c r="H69" s="8">
        <v>0.14305555555555555</v>
      </c>
      <c r="I69" s="8">
        <v>0.44305555555555554</v>
      </c>
      <c r="L69">
        <v>7.2</v>
      </c>
      <c r="M69">
        <v>7.2</v>
      </c>
      <c r="N69">
        <v>6.87</v>
      </c>
      <c r="O69" t="s">
        <v>2829</v>
      </c>
      <c r="P69" t="s">
        <v>684</v>
      </c>
      <c r="Q69" t="s">
        <v>2830</v>
      </c>
      <c r="R69">
        <v>0</v>
      </c>
      <c r="S69">
        <v>0</v>
      </c>
      <c r="T69">
        <v>45.189571999999998</v>
      </c>
      <c r="U69">
        <v>5.7128589999999999</v>
      </c>
      <c r="AD69" t="s">
        <v>2733</v>
      </c>
      <c r="AE69" t="s">
        <v>2734</v>
      </c>
    </row>
    <row r="70" spans="1:31" x14ac:dyDescent="0.3">
      <c r="A70" s="7">
        <v>46300</v>
      </c>
      <c r="B70" s="8">
        <v>0.33333333333333331</v>
      </c>
      <c r="C70" s="8">
        <v>0.34722222222222221</v>
      </c>
      <c r="D70" s="8">
        <v>0</v>
      </c>
      <c r="E70">
        <v>0.33</v>
      </c>
      <c r="F70">
        <v>68</v>
      </c>
      <c r="G70" t="s">
        <v>948</v>
      </c>
      <c r="O70" t="s">
        <v>2345</v>
      </c>
      <c r="P70" t="s">
        <v>577</v>
      </c>
      <c r="Q70" t="s">
        <v>577</v>
      </c>
      <c r="R70">
        <v>0</v>
      </c>
      <c r="S70">
        <v>0</v>
      </c>
      <c r="T70">
        <v>45.180720000000001</v>
      </c>
      <c r="U70">
        <v>5.7387189999999997</v>
      </c>
      <c r="AD70" t="s">
        <v>2733</v>
      </c>
      <c r="AE70" t="s">
        <v>2737</v>
      </c>
    </row>
    <row r="71" spans="1:31" x14ac:dyDescent="0.3">
      <c r="A71" s="7">
        <v>46300</v>
      </c>
      <c r="B71" s="8">
        <v>0.33333333333333331</v>
      </c>
      <c r="C71" s="8">
        <v>0.35416666666666669</v>
      </c>
      <c r="D71" s="8">
        <v>0</v>
      </c>
      <c r="E71">
        <v>0.5</v>
      </c>
      <c r="F71">
        <v>201</v>
      </c>
      <c r="G71" t="s">
        <v>946</v>
      </c>
      <c r="O71" t="s">
        <v>1320</v>
      </c>
      <c r="P71" t="s">
        <v>120</v>
      </c>
      <c r="Q71" t="s">
        <v>120</v>
      </c>
      <c r="R71">
        <v>0</v>
      </c>
      <c r="S71">
        <v>0</v>
      </c>
      <c r="T71">
        <v>45.187106999999997</v>
      </c>
      <c r="U71">
        <v>5.7297390000000004</v>
      </c>
      <c r="AD71" t="s">
        <v>2733</v>
      </c>
      <c r="AE71" t="s">
        <v>2737</v>
      </c>
    </row>
    <row r="72" spans="1:31" x14ac:dyDescent="0.3">
      <c r="A72" s="7">
        <v>46300</v>
      </c>
      <c r="B72" s="8">
        <v>0.16666666666666666</v>
      </c>
      <c r="C72" s="8">
        <v>0.18055555555555555</v>
      </c>
      <c r="D72" s="8">
        <v>0</v>
      </c>
      <c r="E72">
        <v>0.33</v>
      </c>
      <c r="F72">
        <v>76</v>
      </c>
      <c r="G72" t="s">
        <v>863</v>
      </c>
      <c r="H72" s="8">
        <v>0.18124999999999999</v>
      </c>
      <c r="I72" s="8">
        <v>0.18402777777777779</v>
      </c>
      <c r="L72">
        <v>7.0000000000000007E-2</v>
      </c>
      <c r="M72">
        <v>7.0000000000000007E-2</v>
      </c>
      <c r="N72">
        <v>-0.27</v>
      </c>
      <c r="O72" t="s">
        <v>3173</v>
      </c>
      <c r="P72" t="s">
        <v>193</v>
      </c>
      <c r="Q72" t="s">
        <v>5964</v>
      </c>
      <c r="R72">
        <v>0</v>
      </c>
      <c r="S72">
        <v>0</v>
      </c>
      <c r="T72">
        <v>45.189757999999998</v>
      </c>
      <c r="U72">
        <v>5.7167630000000003</v>
      </c>
      <c r="AD72" t="s">
        <v>2733</v>
      </c>
      <c r="AE72" t="s">
        <v>2734</v>
      </c>
    </row>
    <row r="73" spans="1:31" x14ac:dyDescent="0.3">
      <c r="A73" s="7">
        <v>46300</v>
      </c>
      <c r="B73" s="8">
        <v>0.33333333333333331</v>
      </c>
      <c r="C73" s="8">
        <v>0.34722222222222221</v>
      </c>
      <c r="D73" s="8">
        <v>0</v>
      </c>
      <c r="E73">
        <v>0.33</v>
      </c>
      <c r="F73">
        <v>210</v>
      </c>
      <c r="G73" t="s">
        <v>905</v>
      </c>
      <c r="O73" t="s">
        <v>2038</v>
      </c>
      <c r="P73" t="s">
        <v>63</v>
      </c>
      <c r="Q73" t="s">
        <v>5965</v>
      </c>
      <c r="R73">
        <v>0</v>
      </c>
      <c r="S73">
        <v>0</v>
      </c>
      <c r="T73">
        <v>45.185625999999999</v>
      </c>
      <c r="U73">
        <v>5.7211239999999997</v>
      </c>
      <c r="AD73" t="s">
        <v>2733</v>
      </c>
      <c r="AE73" t="s">
        <v>2737</v>
      </c>
    </row>
    <row r="74" spans="1:31" x14ac:dyDescent="0.3">
      <c r="A74" s="7">
        <v>46300</v>
      </c>
      <c r="B74" s="8">
        <v>0.33333333333333331</v>
      </c>
      <c r="C74" s="8">
        <v>0.35416666666666669</v>
      </c>
      <c r="D74" s="8">
        <v>0</v>
      </c>
      <c r="E74">
        <v>0.5</v>
      </c>
      <c r="F74">
        <v>48</v>
      </c>
      <c r="G74" t="s">
        <v>951</v>
      </c>
      <c r="H74" s="8">
        <v>0.17430555555555555</v>
      </c>
      <c r="I74" s="8">
        <v>0.17430555555555555</v>
      </c>
      <c r="J74" s="8">
        <v>0.15625</v>
      </c>
      <c r="O74" t="s">
        <v>1637</v>
      </c>
      <c r="P74" t="s">
        <v>676</v>
      </c>
      <c r="Q74" t="s">
        <v>676</v>
      </c>
      <c r="R74">
        <v>0</v>
      </c>
      <c r="S74">
        <v>0</v>
      </c>
      <c r="T74">
        <v>45.191566000000002</v>
      </c>
      <c r="U74">
        <v>5.6863279999999996</v>
      </c>
      <c r="AD74" t="s">
        <v>2733</v>
      </c>
      <c r="AE74" t="s">
        <v>2737</v>
      </c>
    </row>
    <row r="75" spans="1:31" x14ac:dyDescent="0.3">
      <c r="A75" s="7">
        <v>46300</v>
      </c>
      <c r="B75" s="8">
        <v>0.59375</v>
      </c>
      <c r="C75" s="8">
        <v>0.61111111111111116</v>
      </c>
      <c r="D75" s="8">
        <v>0</v>
      </c>
      <c r="E75">
        <v>0.42</v>
      </c>
      <c r="F75">
        <v>65</v>
      </c>
      <c r="G75" t="s">
        <v>870</v>
      </c>
      <c r="O75" t="s">
        <v>2033</v>
      </c>
      <c r="P75" t="s">
        <v>770</v>
      </c>
      <c r="Q75" t="s">
        <v>2035</v>
      </c>
      <c r="R75">
        <v>0</v>
      </c>
      <c r="S75">
        <v>0</v>
      </c>
      <c r="T75">
        <v>45.181204999999999</v>
      </c>
      <c r="U75">
        <v>5.689368</v>
      </c>
      <c r="AD75" t="s">
        <v>2733</v>
      </c>
      <c r="AE75" t="s">
        <v>2737</v>
      </c>
    </row>
    <row r="76" spans="1:31" x14ac:dyDescent="0.3">
      <c r="A76" s="7">
        <v>46300</v>
      </c>
      <c r="B76" s="8">
        <v>0.21527777777777779</v>
      </c>
      <c r="C76" s="8">
        <v>0.22916666666666666</v>
      </c>
      <c r="D76" s="8">
        <v>0</v>
      </c>
      <c r="E76">
        <v>0.33</v>
      </c>
      <c r="F76">
        <v>19</v>
      </c>
      <c r="G76" t="s">
        <v>982</v>
      </c>
      <c r="H76" s="8">
        <v>0.19652777777777777</v>
      </c>
      <c r="I76" s="8">
        <v>0.44444444444444442</v>
      </c>
      <c r="L76">
        <v>5.95</v>
      </c>
      <c r="M76">
        <v>5.95</v>
      </c>
      <c r="N76">
        <v>5.62</v>
      </c>
      <c r="O76" t="s">
        <v>2833</v>
      </c>
      <c r="P76" t="s">
        <v>743</v>
      </c>
      <c r="Q76" t="s">
        <v>2834</v>
      </c>
      <c r="R76">
        <v>0</v>
      </c>
      <c r="S76">
        <v>0</v>
      </c>
      <c r="T76">
        <v>45.079898999999997</v>
      </c>
      <c r="U76">
        <v>5.7352629999999998</v>
      </c>
      <c r="AD76" t="s">
        <v>2733</v>
      </c>
      <c r="AE76" t="s">
        <v>2734</v>
      </c>
    </row>
    <row r="77" spans="1:31" x14ac:dyDescent="0.3">
      <c r="A77" s="7">
        <v>46300</v>
      </c>
      <c r="B77" s="8">
        <v>0.33333333333333331</v>
      </c>
      <c r="C77" s="8">
        <v>0.46875</v>
      </c>
      <c r="D77" s="8">
        <v>0</v>
      </c>
      <c r="E77">
        <v>3.25</v>
      </c>
      <c r="F77">
        <v>150</v>
      </c>
      <c r="G77" t="s">
        <v>964</v>
      </c>
      <c r="H77" s="8">
        <v>0.37777777777777777</v>
      </c>
      <c r="I77" s="8">
        <v>0.41319444444444442</v>
      </c>
      <c r="L77">
        <v>0.85</v>
      </c>
      <c r="M77">
        <v>0.85</v>
      </c>
      <c r="N77">
        <v>-2.4</v>
      </c>
      <c r="O77" t="s">
        <v>2027</v>
      </c>
      <c r="P77" t="s">
        <v>358</v>
      </c>
      <c r="Q77" t="s">
        <v>358</v>
      </c>
      <c r="R77">
        <v>0</v>
      </c>
      <c r="S77">
        <v>0</v>
      </c>
      <c r="T77">
        <v>45.174598000000003</v>
      </c>
      <c r="U77">
        <v>5.7422800000000001</v>
      </c>
      <c r="AD77" t="s">
        <v>2733</v>
      </c>
      <c r="AE77" t="s">
        <v>2737</v>
      </c>
    </row>
    <row r="78" spans="1:31" x14ac:dyDescent="0.3">
      <c r="A78" s="7">
        <v>46300</v>
      </c>
      <c r="B78" s="8">
        <v>0.20833333333333334</v>
      </c>
      <c r="C78" s="8">
        <v>0.44444444444444442</v>
      </c>
      <c r="D78" s="8">
        <v>0</v>
      </c>
      <c r="E78">
        <v>5.67</v>
      </c>
      <c r="F78">
        <v>50</v>
      </c>
      <c r="G78" t="s">
        <v>879</v>
      </c>
      <c r="H78" s="8">
        <v>0.34097222222222223</v>
      </c>
      <c r="I78" s="8">
        <v>0.52361111111111114</v>
      </c>
      <c r="L78">
        <v>4.38</v>
      </c>
      <c r="M78">
        <v>4.38</v>
      </c>
      <c r="N78">
        <v>-1.28</v>
      </c>
      <c r="O78" t="s">
        <v>1458</v>
      </c>
      <c r="P78" t="s">
        <v>433</v>
      </c>
      <c r="Q78" t="s">
        <v>433</v>
      </c>
      <c r="R78">
        <v>0</v>
      </c>
      <c r="S78">
        <v>0</v>
      </c>
      <c r="T78">
        <v>45.373724000000003</v>
      </c>
      <c r="U78">
        <v>5.5834440000000001</v>
      </c>
      <c r="AD78" t="s">
        <v>2733</v>
      </c>
      <c r="AE78" t="s">
        <v>2737</v>
      </c>
    </row>
    <row r="79" spans="1:31" x14ac:dyDescent="0.3">
      <c r="A79" s="7">
        <v>46300</v>
      </c>
      <c r="B79" s="8">
        <v>0.16666666666666666</v>
      </c>
      <c r="C79" s="8">
        <v>0.18055555555555555</v>
      </c>
      <c r="D79" s="8">
        <v>0</v>
      </c>
      <c r="E79">
        <v>0.33</v>
      </c>
      <c r="F79">
        <v>85</v>
      </c>
      <c r="G79" t="s">
        <v>866</v>
      </c>
      <c r="H79" s="8">
        <v>0.31041666666666667</v>
      </c>
      <c r="I79" s="8">
        <v>0.31041666666666667</v>
      </c>
      <c r="O79" t="s">
        <v>2854</v>
      </c>
      <c r="P79" t="s">
        <v>485</v>
      </c>
      <c r="Q79" t="s">
        <v>2855</v>
      </c>
      <c r="R79">
        <v>0</v>
      </c>
      <c r="S79">
        <v>0</v>
      </c>
      <c r="T79">
        <v>45.216084000000002</v>
      </c>
      <c r="U79">
        <v>5.7850859999999997</v>
      </c>
      <c r="AD79" t="s">
        <v>2733</v>
      </c>
      <c r="AE79" t="s">
        <v>2734</v>
      </c>
    </row>
    <row r="80" spans="1:31" x14ac:dyDescent="0.3">
      <c r="A80" s="7">
        <v>46300</v>
      </c>
      <c r="B80" s="8">
        <v>0.16666666666666666</v>
      </c>
      <c r="C80" s="8">
        <v>0.18055555555555555</v>
      </c>
      <c r="D80" s="8">
        <v>0</v>
      </c>
      <c r="E80">
        <v>0.33</v>
      </c>
      <c r="F80">
        <v>61</v>
      </c>
      <c r="G80" t="s">
        <v>886</v>
      </c>
      <c r="H80" s="8">
        <v>0.15208333333333332</v>
      </c>
      <c r="I80" s="8">
        <v>0.55555555555555558</v>
      </c>
      <c r="L80">
        <v>9.68</v>
      </c>
      <c r="M80">
        <v>9.68</v>
      </c>
      <c r="N80">
        <v>9.35</v>
      </c>
      <c r="O80" t="s">
        <v>2801</v>
      </c>
      <c r="P80" t="s">
        <v>350</v>
      </c>
      <c r="Q80" t="s">
        <v>2802</v>
      </c>
      <c r="R80">
        <v>0</v>
      </c>
      <c r="S80">
        <v>0</v>
      </c>
      <c r="T80">
        <v>45.190579</v>
      </c>
      <c r="U80">
        <v>5.6970919999999996</v>
      </c>
      <c r="AD80" t="s">
        <v>2733</v>
      </c>
      <c r="AE80" t="s">
        <v>2734</v>
      </c>
    </row>
    <row r="81" spans="1:31" x14ac:dyDescent="0.3">
      <c r="A81" s="7">
        <v>46300</v>
      </c>
      <c r="B81" s="8">
        <v>0.375</v>
      </c>
      <c r="C81" s="8">
        <v>0.40625</v>
      </c>
      <c r="D81" s="8">
        <v>0</v>
      </c>
      <c r="E81">
        <v>0.75</v>
      </c>
      <c r="F81">
        <v>72</v>
      </c>
      <c r="G81" t="s">
        <v>978</v>
      </c>
      <c r="O81" t="s">
        <v>1751</v>
      </c>
      <c r="P81" t="s">
        <v>530</v>
      </c>
      <c r="Q81" t="s">
        <v>530</v>
      </c>
      <c r="R81">
        <v>0</v>
      </c>
      <c r="S81">
        <v>0</v>
      </c>
      <c r="T81">
        <v>45.565215999999999</v>
      </c>
      <c r="U81">
        <v>5.9190189999999996</v>
      </c>
      <c r="AD81" t="s">
        <v>2733</v>
      </c>
      <c r="AE81" t="s">
        <v>2737</v>
      </c>
    </row>
    <row r="82" spans="1:31" x14ac:dyDescent="0.3">
      <c r="A82" s="7">
        <v>46300</v>
      </c>
      <c r="B82" s="8">
        <v>0.33333333333333331</v>
      </c>
      <c r="C82" s="8">
        <v>0.34722222222222221</v>
      </c>
      <c r="D82" s="8">
        <v>0</v>
      </c>
      <c r="E82">
        <v>0.33</v>
      </c>
      <c r="F82">
        <v>61</v>
      </c>
      <c r="G82" t="s">
        <v>886</v>
      </c>
      <c r="H82" s="8">
        <v>0.19305555555555556</v>
      </c>
      <c r="I82" s="8">
        <v>0.20833333333333334</v>
      </c>
      <c r="L82">
        <v>0.37</v>
      </c>
      <c r="M82">
        <v>0.37</v>
      </c>
      <c r="N82">
        <v>0.03</v>
      </c>
      <c r="O82" t="s">
        <v>2413</v>
      </c>
      <c r="P82" t="s">
        <v>775</v>
      </c>
      <c r="Q82" t="s">
        <v>2415</v>
      </c>
      <c r="R82">
        <v>0</v>
      </c>
      <c r="S82">
        <v>0</v>
      </c>
      <c r="T82">
        <v>45.186475999999999</v>
      </c>
      <c r="U82">
        <v>5.7284920000000001</v>
      </c>
      <c r="AD82" t="s">
        <v>2733</v>
      </c>
      <c r="AE82" t="s">
        <v>2737</v>
      </c>
    </row>
    <row r="83" spans="1:31" x14ac:dyDescent="0.3">
      <c r="A83" s="7">
        <v>46300</v>
      </c>
      <c r="B83" s="8">
        <v>0.32291666666666669</v>
      </c>
      <c r="C83" s="8">
        <v>0.33680555555555558</v>
      </c>
      <c r="D83" s="8">
        <v>0</v>
      </c>
      <c r="E83">
        <v>0.33</v>
      </c>
      <c r="F83">
        <v>39</v>
      </c>
      <c r="G83" t="s">
        <v>961</v>
      </c>
      <c r="H83" s="8">
        <v>0.26111111111111113</v>
      </c>
      <c r="I83" s="8">
        <v>0.5395833333333333</v>
      </c>
      <c r="L83">
        <v>6.68</v>
      </c>
      <c r="M83">
        <v>6.68</v>
      </c>
      <c r="N83">
        <v>6.35</v>
      </c>
      <c r="O83" t="s">
        <v>2839</v>
      </c>
      <c r="P83" t="s">
        <v>795</v>
      </c>
      <c r="Q83" t="s">
        <v>2840</v>
      </c>
      <c r="R83">
        <v>0</v>
      </c>
      <c r="S83">
        <v>0</v>
      </c>
      <c r="T83">
        <v>45.165621000000002</v>
      </c>
      <c r="U83">
        <v>5.7235849999999999</v>
      </c>
      <c r="AD83" t="s">
        <v>2733</v>
      </c>
      <c r="AE83" t="s">
        <v>2734</v>
      </c>
    </row>
    <row r="84" spans="1:31" x14ac:dyDescent="0.3">
      <c r="A84" s="7">
        <v>46300</v>
      </c>
      <c r="B84" s="8">
        <v>0.16666666666666666</v>
      </c>
      <c r="C84" s="8">
        <v>0.18055555555555555</v>
      </c>
      <c r="D84" s="8">
        <v>0</v>
      </c>
      <c r="E84">
        <v>0.33</v>
      </c>
      <c r="F84">
        <v>68</v>
      </c>
      <c r="G84" t="s">
        <v>948</v>
      </c>
      <c r="O84" t="s">
        <v>2841</v>
      </c>
      <c r="P84" t="s">
        <v>378</v>
      </c>
      <c r="Q84" t="s">
        <v>2842</v>
      </c>
      <c r="R84">
        <v>0</v>
      </c>
      <c r="S84">
        <v>0</v>
      </c>
      <c r="T84">
        <v>45.188785000000003</v>
      </c>
      <c r="U84">
        <v>5.7198960000000003</v>
      </c>
      <c r="AD84" t="s">
        <v>2733</v>
      </c>
      <c r="AE84" t="s">
        <v>2734</v>
      </c>
    </row>
    <row r="85" spans="1:31" x14ac:dyDescent="0.3">
      <c r="A85" s="7">
        <v>46300</v>
      </c>
      <c r="B85" s="8">
        <v>0.33333333333333331</v>
      </c>
      <c r="C85" s="8">
        <v>0.38541666666666669</v>
      </c>
      <c r="D85" s="8">
        <v>0</v>
      </c>
      <c r="E85">
        <v>1.25</v>
      </c>
      <c r="F85">
        <v>29</v>
      </c>
      <c r="G85" t="s">
        <v>859</v>
      </c>
      <c r="O85" t="s">
        <v>1412</v>
      </c>
      <c r="P85" t="s">
        <v>220</v>
      </c>
      <c r="Q85" t="s">
        <v>1413</v>
      </c>
      <c r="R85">
        <v>0</v>
      </c>
      <c r="S85">
        <v>0</v>
      </c>
      <c r="T85">
        <v>45.182158999999999</v>
      </c>
      <c r="U85">
        <v>5.715846</v>
      </c>
      <c r="AD85" t="s">
        <v>2733</v>
      </c>
      <c r="AE85" t="s">
        <v>2737</v>
      </c>
    </row>
    <row r="86" spans="1:31" x14ac:dyDescent="0.3">
      <c r="A86" s="7">
        <v>46300</v>
      </c>
      <c r="B86" s="8">
        <v>0.16666666666666666</v>
      </c>
      <c r="C86" s="8">
        <v>0.18055555555555555</v>
      </c>
      <c r="D86" s="8">
        <v>0</v>
      </c>
      <c r="E86">
        <v>0.33</v>
      </c>
      <c r="F86">
        <v>86</v>
      </c>
      <c r="G86" t="s">
        <v>861</v>
      </c>
      <c r="H86" s="8">
        <v>0.22152777777777777</v>
      </c>
      <c r="I86" s="8">
        <v>0.40902777777777777</v>
      </c>
      <c r="L86">
        <v>4.5</v>
      </c>
      <c r="M86">
        <v>4.5</v>
      </c>
      <c r="N86">
        <v>4.17</v>
      </c>
      <c r="O86" t="s">
        <v>2843</v>
      </c>
      <c r="P86" t="s">
        <v>369</v>
      </c>
      <c r="Q86" t="s">
        <v>2844</v>
      </c>
      <c r="R86">
        <v>0</v>
      </c>
      <c r="S86">
        <v>0</v>
      </c>
      <c r="T86">
        <v>45.191803</v>
      </c>
      <c r="U86">
        <v>5.73027</v>
      </c>
      <c r="AD86" t="s">
        <v>2733</v>
      </c>
      <c r="AE86" t="s">
        <v>2734</v>
      </c>
    </row>
    <row r="87" spans="1:31" x14ac:dyDescent="0.3">
      <c r="A87" s="7">
        <v>46300</v>
      </c>
      <c r="B87" s="8">
        <v>0.16666666666666666</v>
      </c>
      <c r="C87" s="8">
        <v>0.18055555555555555</v>
      </c>
      <c r="D87" s="8">
        <v>0</v>
      </c>
      <c r="E87">
        <v>0.33</v>
      </c>
      <c r="F87">
        <v>230</v>
      </c>
      <c r="G87" t="s">
        <v>974</v>
      </c>
      <c r="H87" s="8">
        <v>0.25833333333333336</v>
      </c>
      <c r="I87" s="8">
        <v>0.52500000000000002</v>
      </c>
      <c r="L87">
        <v>6.4</v>
      </c>
      <c r="M87">
        <v>6.4</v>
      </c>
      <c r="N87">
        <v>6.07</v>
      </c>
      <c r="O87" t="s">
        <v>2995</v>
      </c>
      <c r="P87" t="s">
        <v>145</v>
      </c>
      <c r="Q87" t="s">
        <v>5966</v>
      </c>
      <c r="R87">
        <v>0</v>
      </c>
      <c r="S87">
        <v>0</v>
      </c>
      <c r="T87">
        <v>45.170380000000002</v>
      </c>
      <c r="U87">
        <v>5.7395560000000003</v>
      </c>
      <c r="AD87" t="s">
        <v>2733</v>
      </c>
      <c r="AE87" t="s">
        <v>2734</v>
      </c>
    </row>
    <row r="88" spans="1:31" x14ac:dyDescent="0.3">
      <c r="A88" s="7">
        <v>46300</v>
      </c>
      <c r="B88" s="8">
        <v>0.33333333333333331</v>
      </c>
      <c r="C88" s="8">
        <v>0.34722222222222221</v>
      </c>
      <c r="D88" s="8">
        <v>0</v>
      </c>
      <c r="E88">
        <v>0.33</v>
      </c>
      <c r="F88">
        <v>74</v>
      </c>
      <c r="G88" t="s">
        <v>892</v>
      </c>
      <c r="O88" t="s">
        <v>2014</v>
      </c>
      <c r="P88" t="s">
        <v>498</v>
      </c>
      <c r="Q88" t="s">
        <v>2016</v>
      </c>
      <c r="R88">
        <v>0</v>
      </c>
      <c r="S88">
        <v>0</v>
      </c>
      <c r="T88">
        <v>45.188510000000001</v>
      </c>
      <c r="U88">
        <v>5.6897789999999997</v>
      </c>
      <c r="AD88" t="s">
        <v>2733</v>
      </c>
      <c r="AE88" t="s">
        <v>2737</v>
      </c>
    </row>
    <row r="89" spans="1:31" x14ac:dyDescent="0.3">
      <c r="A89" s="7">
        <v>46300</v>
      </c>
      <c r="B89" s="8">
        <v>0.16666666666666666</v>
      </c>
      <c r="C89" s="8">
        <v>0.18055555555555555</v>
      </c>
      <c r="D89" s="8">
        <v>0</v>
      </c>
      <c r="E89">
        <v>0.33</v>
      </c>
      <c r="F89">
        <v>29</v>
      </c>
      <c r="G89" t="s">
        <v>859</v>
      </c>
      <c r="O89" t="s">
        <v>2845</v>
      </c>
      <c r="P89" t="s">
        <v>166</v>
      </c>
      <c r="Q89" t="s">
        <v>2846</v>
      </c>
      <c r="R89">
        <v>0</v>
      </c>
      <c r="S89">
        <v>0</v>
      </c>
      <c r="T89">
        <v>45.191105</v>
      </c>
      <c r="U89">
        <v>5.7245520000000001</v>
      </c>
      <c r="AD89" t="s">
        <v>2733</v>
      </c>
      <c r="AE89" t="s">
        <v>2734</v>
      </c>
    </row>
    <row r="90" spans="1:31" x14ac:dyDescent="0.3">
      <c r="A90" s="7">
        <v>46300</v>
      </c>
      <c r="B90" s="8">
        <v>0.33333333333333331</v>
      </c>
      <c r="C90" s="8">
        <v>0.34722222222222221</v>
      </c>
      <c r="D90" s="8">
        <v>0</v>
      </c>
      <c r="E90">
        <v>0.33</v>
      </c>
      <c r="F90">
        <v>230</v>
      </c>
      <c r="G90" t="s">
        <v>974</v>
      </c>
      <c r="H90" s="8">
        <v>0.38541666666666669</v>
      </c>
      <c r="I90" s="8">
        <v>0.4236111111111111</v>
      </c>
      <c r="L90">
        <v>0.92</v>
      </c>
      <c r="M90">
        <v>0.92</v>
      </c>
      <c r="N90">
        <v>0.57999999999999996</v>
      </c>
      <c r="O90" t="s">
        <v>2314</v>
      </c>
      <c r="P90" t="s">
        <v>783</v>
      </c>
      <c r="Q90" t="s">
        <v>2800</v>
      </c>
      <c r="R90">
        <v>0</v>
      </c>
      <c r="S90">
        <v>0</v>
      </c>
      <c r="T90">
        <v>45.145482999999999</v>
      </c>
      <c r="U90">
        <v>5.7042999999999999</v>
      </c>
      <c r="AD90" t="s">
        <v>2733</v>
      </c>
      <c r="AE90" t="s">
        <v>2737</v>
      </c>
    </row>
    <row r="91" spans="1:31" x14ac:dyDescent="0.3">
      <c r="A91" s="7">
        <v>46300</v>
      </c>
      <c r="B91" s="8">
        <v>0.16666666666666666</v>
      </c>
      <c r="C91" s="8">
        <v>0.18055555555555555</v>
      </c>
      <c r="D91" s="8">
        <v>0</v>
      </c>
      <c r="E91">
        <v>0.33</v>
      </c>
      <c r="F91">
        <v>29</v>
      </c>
      <c r="G91" t="s">
        <v>859</v>
      </c>
      <c r="O91" t="s">
        <v>2824</v>
      </c>
      <c r="P91" t="s">
        <v>450</v>
      </c>
      <c r="Q91" t="s">
        <v>2825</v>
      </c>
      <c r="R91">
        <v>0</v>
      </c>
      <c r="S91">
        <v>0</v>
      </c>
      <c r="T91">
        <v>45.187130000000003</v>
      </c>
      <c r="U91">
        <v>5.717994</v>
      </c>
      <c r="AD91" t="s">
        <v>2733</v>
      </c>
      <c r="AE91" t="s">
        <v>2734</v>
      </c>
    </row>
    <row r="92" spans="1:31" x14ac:dyDescent="0.3">
      <c r="A92" s="7">
        <v>46300</v>
      </c>
      <c r="B92" s="8">
        <v>0.16666666666666666</v>
      </c>
      <c r="C92" s="8">
        <v>0.18055555555555555</v>
      </c>
      <c r="D92" s="8">
        <v>0</v>
      </c>
      <c r="E92">
        <v>0.33</v>
      </c>
      <c r="F92">
        <v>29</v>
      </c>
      <c r="G92" t="s">
        <v>859</v>
      </c>
      <c r="O92" t="s">
        <v>2847</v>
      </c>
      <c r="P92" t="s">
        <v>396</v>
      </c>
      <c r="Q92" t="s">
        <v>2848</v>
      </c>
      <c r="R92">
        <v>0</v>
      </c>
      <c r="S92">
        <v>0</v>
      </c>
      <c r="T92">
        <v>45.189906999999998</v>
      </c>
      <c r="U92">
        <v>5.7160770000000003</v>
      </c>
      <c r="AD92" t="s">
        <v>2733</v>
      </c>
      <c r="AE92" t="s">
        <v>2734</v>
      </c>
    </row>
    <row r="93" spans="1:31" x14ac:dyDescent="0.3">
      <c r="A93" s="7">
        <v>46300</v>
      </c>
      <c r="B93" s="8">
        <v>0.38194444444444442</v>
      </c>
      <c r="C93" s="8">
        <v>0.39583333333333331</v>
      </c>
      <c r="D93" s="8">
        <v>0</v>
      </c>
      <c r="E93">
        <v>0.33</v>
      </c>
      <c r="F93">
        <v>103</v>
      </c>
      <c r="G93" t="s">
        <v>962</v>
      </c>
      <c r="H93" s="8">
        <v>0.15625</v>
      </c>
      <c r="I93" s="8">
        <v>0.16805555555555557</v>
      </c>
      <c r="L93">
        <v>0.28000000000000003</v>
      </c>
      <c r="M93">
        <v>0.28000000000000003</v>
      </c>
      <c r="N93">
        <v>-0.05</v>
      </c>
      <c r="O93" t="s">
        <v>2849</v>
      </c>
      <c r="P93" t="s">
        <v>727</v>
      </c>
      <c r="Q93" t="s">
        <v>2850</v>
      </c>
      <c r="R93">
        <v>0</v>
      </c>
      <c r="S93">
        <v>0</v>
      </c>
      <c r="T93">
        <v>45.228786999999997</v>
      </c>
      <c r="U93">
        <v>5.6833799999999997</v>
      </c>
      <c r="AD93" t="s">
        <v>2733</v>
      </c>
      <c r="AE93" t="s">
        <v>2734</v>
      </c>
    </row>
    <row r="94" spans="1:31" x14ac:dyDescent="0.3">
      <c r="A94" s="7">
        <v>46300</v>
      </c>
      <c r="B94" s="8">
        <v>0.16666666666666666</v>
      </c>
      <c r="C94" s="8">
        <v>0.18055555555555555</v>
      </c>
      <c r="D94" s="8">
        <v>0</v>
      </c>
      <c r="E94">
        <v>0.33</v>
      </c>
      <c r="F94">
        <v>230</v>
      </c>
      <c r="G94" t="s">
        <v>974</v>
      </c>
      <c r="H94" s="8">
        <v>0.19791666666666666</v>
      </c>
      <c r="I94" s="8">
        <v>0.28958333333333336</v>
      </c>
      <c r="L94">
        <v>2.2000000000000002</v>
      </c>
      <c r="M94">
        <v>2.2000000000000002</v>
      </c>
      <c r="N94">
        <v>1.87</v>
      </c>
      <c r="O94" t="s">
        <v>3116</v>
      </c>
      <c r="P94" t="s">
        <v>47</v>
      </c>
      <c r="Q94" t="s">
        <v>5967</v>
      </c>
      <c r="R94">
        <v>0</v>
      </c>
      <c r="S94">
        <v>0</v>
      </c>
      <c r="T94">
        <v>45.192289000000002</v>
      </c>
      <c r="U94">
        <v>5.7220880000000003</v>
      </c>
      <c r="AD94" t="s">
        <v>2733</v>
      </c>
      <c r="AE94" t="s">
        <v>2734</v>
      </c>
    </row>
    <row r="95" spans="1:31" x14ac:dyDescent="0.3">
      <c r="A95" s="7">
        <v>46300</v>
      </c>
      <c r="B95" s="8">
        <v>0.33333333333333331</v>
      </c>
      <c r="C95" s="8">
        <v>0.37847222222222221</v>
      </c>
      <c r="D95" s="8">
        <v>0</v>
      </c>
      <c r="E95">
        <v>1.08</v>
      </c>
      <c r="F95">
        <v>53</v>
      </c>
      <c r="G95" t="s">
        <v>2803</v>
      </c>
      <c r="Q95" t="s">
        <v>816</v>
      </c>
      <c r="R95">
        <v>0</v>
      </c>
      <c r="S95">
        <v>0</v>
      </c>
      <c r="T95">
        <v>45.565215999999999</v>
      </c>
      <c r="U95">
        <v>5.9190189999999996</v>
      </c>
    </row>
    <row r="96" spans="1:31" x14ac:dyDescent="0.3">
      <c r="A96" s="7">
        <v>46300</v>
      </c>
      <c r="B96" s="8">
        <v>0.16666666666666666</v>
      </c>
      <c r="C96" s="8">
        <v>0.18055555555555555</v>
      </c>
      <c r="D96" s="8">
        <v>0</v>
      </c>
      <c r="E96">
        <v>0.33</v>
      </c>
      <c r="F96">
        <v>82</v>
      </c>
      <c r="G96" t="s">
        <v>954</v>
      </c>
      <c r="H96" s="8">
        <v>0.23472222222222222</v>
      </c>
      <c r="I96" s="8">
        <v>0.38680555555555557</v>
      </c>
      <c r="L96">
        <v>3.65</v>
      </c>
      <c r="M96">
        <v>3.65</v>
      </c>
      <c r="N96">
        <v>3.32</v>
      </c>
      <c r="O96" t="s">
        <v>3137</v>
      </c>
      <c r="P96" t="s">
        <v>534</v>
      </c>
      <c r="Q96" t="s">
        <v>3138</v>
      </c>
      <c r="R96">
        <v>0</v>
      </c>
      <c r="S96">
        <v>0</v>
      </c>
      <c r="T96">
        <v>45.173667999999999</v>
      </c>
      <c r="U96">
        <v>5.7084409999999997</v>
      </c>
      <c r="AD96" t="s">
        <v>2733</v>
      </c>
      <c r="AE96" t="s">
        <v>2734</v>
      </c>
    </row>
    <row r="97" spans="1:31" x14ac:dyDescent="0.3">
      <c r="A97" s="7">
        <v>46300</v>
      </c>
      <c r="B97" s="8">
        <v>0.33333333333333331</v>
      </c>
      <c r="C97" s="8">
        <v>0.36458333333333331</v>
      </c>
      <c r="D97" s="8">
        <v>0</v>
      </c>
      <c r="E97">
        <v>0.75</v>
      </c>
      <c r="F97">
        <v>29</v>
      </c>
      <c r="G97" t="s">
        <v>859</v>
      </c>
      <c r="O97" t="s">
        <v>1791</v>
      </c>
      <c r="P97" t="s">
        <v>53</v>
      </c>
      <c r="Q97" t="s">
        <v>1793</v>
      </c>
      <c r="R97">
        <v>0</v>
      </c>
      <c r="S97">
        <v>0</v>
      </c>
      <c r="T97">
        <v>45.192563999999997</v>
      </c>
      <c r="U97">
        <v>5.7240770000000003</v>
      </c>
      <c r="AD97" t="s">
        <v>2733</v>
      </c>
      <c r="AE97" t="s">
        <v>2737</v>
      </c>
    </row>
    <row r="98" spans="1:31" x14ac:dyDescent="0.3">
      <c r="A98" s="7">
        <v>46300</v>
      </c>
      <c r="B98" s="8">
        <v>0.20833333333333334</v>
      </c>
      <c r="C98" s="8">
        <v>0.2986111111111111</v>
      </c>
      <c r="D98" s="8">
        <v>0</v>
      </c>
      <c r="E98">
        <v>2.17</v>
      </c>
      <c r="F98">
        <v>66</v>
      </c>
      <c r="G98" t="s">
        <v>900</v>
      </c>
      <c r="H98" s="8">
        <v>0.36736111111111114</v>
      </c>
      <c r="I98" s="8">
        <v>0.36736111111111114</v>
      </c>
      <c r="O98" t="s">
        <v>1382</v>
      </c>
      <c r="P98" t="s">
        <v>628</v>
      </c>
      <c r="Q98" t="s">
        <v>628</v>
      </c>
      <c r="R98">
        <v>0</v>
      </c>
      <c r="S98">
        <v>0</v>
      </c>
      <c r="T98">
        <v>45.221049999999998</v>
      </c>
      <c r="U98">
        <v>5.6877610000000001</v>
      </c>
      <c r="AD98" t="s">
        <v>2733</v>
      </c>
      <c r="AE98" t="s">
        <v>2737</v>
      </c>
    </row>
    <row r="99" spans="1:31" x14ac:dyDescent="0.3">
      <c r="A99" s="7">
        <v>46300</v>
      </c>
      <c r="B99" s="8">
        <v>0.16666666666666666</v>
      </c>
      <c r="C99" s="8">
        <v>0.18055555555555555</v>
      </c>
      <c r="D99" s="8">
        <v>0</v>
      </c>
      <c r="E99">
        <v>0.33</v>
      </c>
      <c r="F99">
        <v>91</v>
      </c>
      <c r="G99" t="s">
        <v>971</v>
      </c>
      <c r="H99" s="8">
        <v>0.22638888888888889</v>
      </c>
      <c r="I99" s="8">
        <v>0.22916666666666666</v>
      </c>
      <c r="L99">
        <v>7.0000000000000007E-2</v>
      </c>
      <c r="M99">
        <v>7.0000000000000007E-2</v>
      </c>
      <c r="N99">
        <v>-0.27</v>
      </c>
      <c r="O99" t="s">
        <v>2869</v>
      </c>
      <c r="P99" t="s">
        <v>117</v>
      </c>
      <c r="Q99" t="s">
        <v>2870</v>
      </c>
      <c r="R99">
        <v>0</v>
      </c>
      <c r="S99">
        <v>0</v>
      </c>
      <c r="T99">
        <v>45.190074000000003</v>
      </c>
      <c r="U99">
        <v>5.7279980000000004</v>
      </c>
      <c r="AD99" t="s">
        <v>2733</v>
      </c>
      <c r="AE99" t="s">
        <v>2734</v>
      </c>
    </row>
    <row r="100" spans="1:31" x14ac:dyDescent="0.3">
      <c r="A100" s="7">
        <v>46300</v>
      </c>
      <c r="B100" s="8">
        <v>0.16666666666666666</v>
      </c>
      <c r="C100" s="8">
        <v>0.18055555555555555</v>
      </c>
      <c r="D100" s="8">
        <v>0</v>
      </c>
      <c r="E100">
        <v>0.33</v>
      </c>
      <c r="F100">
        <v>40</v>
      </c>
      <c r="G100" t="s">
        <v>960</v>
      </c>
      <c r="H100" s="8">
        <v>0.53611111111111109</v>
      </c>
      <c r="I100" s="8">
        <v>0.54305555555555551</v>
      </c>
      <c r="L100">
        <v>0.17</v>
      </c>
      <c r="M100">
        <v>0.17</v>
      </c>
      <c r="N100">
        <v>-0.17</v>
      </c>
      <c r="O100" t="s">
        <v>2814</v>
      </c>
      <c r="P100" t="s">
        <v>334</v>
      </c>
      <c r="Q100" t="s">
        <v>2815</v>
      </c>
      <c r="R100">
        <v>0</v>
      </c>
      <c r="S100">
        <v>0</v>
      </c>
      <c r="T100">
        <v>45.229664999999997</v>
      </c>
      <c r="U100">
        <v>5.681597</v>
      </c>
      <c r="AD100" t="s">
        <v>2733</v>
      </c>
      <c r="AE100" t="s">
        <v>2734</v>
      </c>
    </row>
    <row r="101" spans="1:31" x14ac:dyDescent="0.3">
      <c r="A101" s="7">
        <v>46300</v>
      </c>
      <c r="B101" s="8">
        <v>0.16666666666666666</v>
      </c>
      <c r="C101" s="8">
        <v>0.18055555555555555</v>
      </c>
      <c r="D101" s="8">
        <v>0</v>
      </c>
      <c r="E101">
        <v>0.33</v>
      </c>
      <c r="F101">
        <v>52</v>
      </c>
      <c r="G101" t="s">
        <v>847</v>
      </c>
      <c r="O101" t="s">
        <v>2873</v>
      </c>
      <c r="P101" t="s">
        <v>335</v>
      </c>
      <c r="Q101" t="s">
        <v>2874</v>
      </c>
      <c r="R101">
        <v>0</v>
      </c>
      <c r="S101">
        <v>0</v>
      </c>
      <c r="T101">
        <v>45.172060000000002</v>
      </c>
      <c r="U101">
        <v>5.7222600000000003</v>
      </c>
      <c r="AD101" t="s">
        <v>2733</v>
      </c>
      <c r="AE101" t="s">
        <v>2734</v>
      </c>
    </row>
    <row r="102" spans="1:31" x14ac:dyDescent="0.3">
      <c r="A102" s="7">
        <v>46300</v>
      </c>
      <c r="B102" s="8">
        <v>0.16666666666666666</v>
      </c>
      <c r="C102" s="8">
        <v>0.18055555555555555</v>
      </c>
      <c r="D102" s="8">
        <v>0</v>
      </c>
      <c r="E102">
        <v>0.33</v>
      </c>
      <c r="F102">
        <v>44</v>
      </c>
      <c r="G102" t="s">
        <v>865</v>
      </c>
      <c r="H102" s="8">
        <v>0.19513888888888889</v>
      </c>
      <c r="I102" s="8">
        <v>0.20277777777777778</v>
      </c>
      <c r="L102">
        <v>0.18</v>
      </c>
      <c r="M102">
        <v>0.18</v>
      </c>
      <c r="N102">
        <v>-0.15</v>
      </c>
      <c r="O102" t="s">
        <v>2856</v>
      </c>
      <c r="P102" t="s">
        <v>331</v>
      </c>
      <c r="Q102" t="s">
        <v>2857</v>
      </c>
      <c r="R102">
        <v>0</v>
      </c>
      <c r="S102">
        <v>0</v>
      </c>
      <c r="T102">
        <v>45.186152999999997</v>
      </c>
      <c r="U102">
        <v>5.753412</v>
      </c>
      <c r="AD102" t="s">
        <v>2733</v>
      </c>
      <c r="AE102" t="s">
        <v>2734</v>
      </c>
    </row>
    <row r="103" spans="1:31" x14ac:dyDescent="0.3">
      <c r="A103" s="7">
        <v>46300</v>
      </c>
      <c r="B103" s="8">
        <v>0.33333333333333331</v>
      </c>
      <c r="C103" s="8">
        <v>0.37847222222222221</v>
      </c>
      <c r="D103" s="8">
        <v>0</v>
      </c>
      <c r="E103">
        <v>1.08</v>
      </c>
      <c r="F103">
        <v>51</v>
      </c>
      <c r="G103" t="s">
        <v>851</v>
      </c>
      <c r="O103" t="s">
        <v>2169</v>
      </c>
      <c r="P103" t="s">
        <v>630</v>
      </c>
      <c r="Q103" t="s">
        <v>2172</v>
      </c>
      <c r="R103">
        <v>0</v>
      </c>
      <c r="S103">
        <v>0</v>
      </c>
      <c r="T103">
        <v>45.188236000000003</v>
      </c>
      <c r="U103">
        <v>5.7539119999999997</v>
      </c>
      <c r="AD103" t="s">
        <v>2733</v>
      </c>
      <c r="AE103" t="s">
        <v>2737</v>
      </c>
    </row>
    <row r="104" spans="1:31" x14ac:dyDescent="0.3">
      <c r="A104" s="7">
        <v>46300</v>
      </c>
      <c r="B104" s="8">
        <v>0.33333333333333331</v>
      </c>
      <c r="C104" s="8">
        <v>0.34722222222222221</v>
      </c>
      <c r="D104" s="8">
        <v>0</v>
      </c>
      <c r="E104">
        <v>0.33</v>
      </c>
      <c r="F104">
        <v>201</v>
      </c>
      <c r="G104" t="s">
        <v>946</v>
      </c>
      <c r="O104" t="s">
        <v>1804</v>
      </c>
      <c r="P104" t="s">
        <v>710</v>
      </c>
      <c r="Q104" t="s">
        <v>710</v>
      </c>
      <c r="R104">
        <v>0</v>
      </c>
      <c r="S104">
        <v>0</v>
      </c>
      <c r="T104">
        <v>45.203086999999996</v>
      </c>
      <c r="U104">
        <v>5.703754</v>
      </c>
      <c r="AD104" t="s">
        <v>2733</v>
      </c>
      <c r="AE104" t="s">
        <v>2737</v>
      </c>
    </row>
    <row r="105" spans="1:31" x14ac:dyDescent="0.3">
      <c r="A105" s="7">
        <v>46300</v>
      </c>
      <c r="B105" s="8">
        <v>0.16666666666666666</v>
      </c>
      <c r="C105" s="8">
        <v>0.18055555555555555</v>
      </c>
      <c r="D105" s="8">
        <v>0</v>
      </c>
      <c r="E105">
        <v>0.33</v>
      </c>
      <c r="F105">
        <v>61</v>
      </c>
      <c r="G105" t="s">
        <v>886</v>
      </c>
      <c r="H105" s="8">
        <v>0.16041666666666668</v>
      </c>
      <c r="I105" s="8">
        <v>0.33263888888888887</v>
      </c>
      <c r="L105">
        <v>4.13</v>
      </c>
      <c r="M105">
        <v>4.13</v>
      </c>
      <c r="N105">
        <v>3.8</v>
      </c>
      <c r="O105" t="s">
        <v>2860</v>
      </c>
      <c r="P105" t="s">
        <v>158</v>
      </c>
      <c r="Q105" t="s">
        <v>2861</v>
      </c>
      <c r="R105">
        <v>0</v>
      </c>
      <c r="S105">
        <v>0</v>
      </c>
      <c r="T105">
        <v>45.179771000000002</v>
      </c>
      <c r="U105">
        <v>5.7104290000000004</v>
      </c>
      <c r="AD105" t="s">
        <v>2733</v>
      </c>
      <c r="AE105" t="s">
        <v>2734</v>
      </c>
    </row>
    <row r="106" spans="1:31" x14ac:dyDescent="0.3">
      <c r="A106" s="7">
        <v>46300</v>
      </c>
      <c r="B106" s="8">
        <v>0.16666666666666666</v>
      </c>
      <c r="C106" s="8">
        <v>0.18055555555555555</v>
      </c>
      <c r="D106" s="8">
        <v>0</v>
      </c>
      <c r="E106">
        <v>0.33</v>
      </c>
      <c r="F106">
        <v>75</v>
      </c>
      <c r="G106" t="s">
        <v>970</v>
      </c>
      <c r="O106" t="s">
        <v>2862</v>
      </c>
      <c r="P106" t="s">
        <v>613</v>
      </c>
      <c r="Q106" t="s">
        <v>2863</v>
      </c>
      <c r="R106">
        <v>0</v>
      </c>
      <c r="S106">
        <v>0</v>
      </c>
      <c r="T106">
        <v>45.180928000000002</v>
      </c>
      <c r="U106">
        <v>5.7068519999999996</v>
      </c>
      <c r="AD106" t="s">
        <v>2733</v>
      </c>
      <c r="AE106" t="s">
        <v>2734</v>
      </c>
    </row>
    <row r="107" spans="1:31" x14ac:dyDescent="0.3">
      <c r="A107" s="7">
        <v>46300</v>
      </c>
      <c r="B107" s="8">
        <v>0.22916666666666666</v>
      </c>
      <c r="C107" s="8">
        <v>0.27777777777777779</v>
      </c>
      <c r="D107" s="8">
        <v>0</v>
      </c>
      <c r="E107">
        <v>1.17</v>
      </c>
      <c r="F107">
        <v>22</v>
      </c>
      <c r="G107" t="s">
        <v>979</v>
      </c>
      <c r="H107" s="8">
        <v>0.32708333333333334</v>
      </c>
      <c r="I107" s="8">
        <v>0.35625000000000001</v>
      </c>
      <c r="L107">
        <v>0.7</v>
      </c>
      <c r="M107">
        <v>0.7</v>
      </c>
      <c r="N107">
        <v>-0.47</v>
      </c>
      <c r="O107" t="s">
        <v>2480</v>
      </c>
      <c r="P107" t="s">
        <v>309</v>
      </c>
      <c r="Q107" t="s">
        <v>2868</v>
      </c>
      <c r="R107">
        <v>0</v>
      </c>
      <c r="S107">
        <v>0</v>
      </c>
      <c r="T107">
        <v>45.200983999999998</v>
      </c>
      <c r="U107">
        <v>5.7100590000000002</v>
      </c>
      <c r="AD107" t="s">
        <v>2733</v>
      </c>
      <c r="AE107" t="s">
        <v>2737</v>
      </c>
    </row>
    <row r="108" spans="1:31" x14ac:dyDescent="0.3">
      <c r="A108" s="7">
        <v>46300</v>
      </c>
      <c r="B108" s="8">
        <v>0.16666666666666666</v>
      </c>
      <c r="C108" s="8">
        <v>0.18055555555555555</v>
      </c>
      <c r="D108" s="8">
        <v>0</v>
      </c>
      <c r="E108">
        <v>0.33</v>
      </c>
      <c r="F108">
        <v>16</v>
      </c>
      <c r="G108" t="s">
        <v>853</v>
      </c>
      <c r="O108" t="s">
        <v>2864</v>
      </c>
      <c r="P108" t="s">
        <v>381</v>
      </c>
      <c r="Q108" t="s">
        <v>2865</v>
      </c>
      <c r="R108">
        <v>0</v>
      </c>
      <c r="S108">
        <v>0</v>
      </c>
      <c r="T108">
        <v>45.147682000000003</v>
      </c>
      <c r="U108">
        <v>5.7162199999999999</v>
      </c>
      <c r="AD108" t="s">
        <v>2733</v>
      </c>
      <c r="AE108" t="s">
        <v>2734</v>
      </c>
    </row>
    <row r="109" spans="1:31" x14ac:dyDescent="0.3">
      <c r="A109" s="7">
        <v>46300</v>
      </c>
      <c r="B109" s="8">
        <v>0.20833333333333334</v>
      </c>
      <c r="C109" s="8">
        <v>0.21875</v>
      </c>
      <c r="D109" s="8">
        <v>0</v>
      </c>
      <c r="E109">
        <v>0.25</v>
      </c>
      <c r="F109">
        <v>62</v>
      </c>
      <c r="G109" t="s">
        <v>917</v>
      </c>
      <c r="O109" t="s">
        <v>1242</v>
      </c>
      <c r="P109" t="s">
        <v>453</v>
      </c>
      <c r="Q109" t="s">
        <v>453</v>
      </c>
      <c r="R109">
        <v>0</v>
      </c>
      <c r="S109">
        <v>0</v>
      </c>
      <c r="T109">
        <v>45.366508000000003</v>
      </c>
      <c r="U109">
        <v>5.57925</v>
      </c>
      <c r="AD109" t="s">
        <v>2733</v>
      </c>
      <c r="AE109" t="s">
        <v>2737</v>
      </c>
    </row>
    <row r="110" spans="1:31" x14ac:dyDescent="0.3">
      <c r="A110" s="7">
        <v>46300</v>
      </c>
      <c r="B110" s="8">
        <v>0.16666666666666666</v>
      </c>
      <c r="C110" s="8">
        <v>0.18055555555555555</v>
      </c>
      <c r="D110" s="8">
        <v>0</v>
      </c>
      <c r="E110">
        <v>0.33</v>
      </c>
      <c r="F110">
        <v>100</v>
      </c>
      <c r="G110" t="s">
        <v>967</v>
      </c>
      <c r="H110" s="8">
        <v>0.37777777777777777</v>
      </c>
      <c r="I110" s="8">
        <v>0.39652777777777776</v>
      </c>
      <c r="L110">
        <v>0.45</v>
      </c>
      <c r="M110">
        <v>0.45</v>
      </c>
      <c r="N110">
        <v>0.12</v>
      </c>
      <c r="O110" t="s">
        <v>2866</v>
      </c>
      <c r="P110" t="s">
        <v>582</v>
      </c>
      <c r="Q110" t="s">
        <v>2867</v>
      </c>
      <c r="R110">
        <v>0</v>
      </c>
      <c r="S110">
        <v>0</v>
      </c>
      <c r="T110">
        <v>45.177649000000002</v>
      </c>
      <c r="U110">
        <v>5.731471</v>
      </c>
      <c r="AD110" t="s">
        <v>2733</v>
      </c>
      <c r="AE110" t="s">
        <v>2734</v>
      </c>
    </row>
    <row r="111" spans="1:31" x14ac:dyDescent="0.3">
      <c r="A111" s="7">
        <v>46300</v>
      </c>
      <c r="B111" s="8">
        <v>0.29166666666666669</v>
      </c>
      <c r="C111" s="8">
        <v>0.30208333333333331</v>
      </c>
      <c r="D111" s="8">
        <v>0</v>
      </c>
      <c r="E111">
        <v>0.25</v>
      </c>
      <c r="F111">
        <v>35</v>
      </c>
      <c r="G111" t="s">
        <v>2803</v>
      </c>
      <c r="Q111" t="s">
        <v>812</v>
      </c>
      <c r="R111">
        <v>0</v>
      </c>
      <c r="S111">
        <v>0</v>
      </c>
      <c r="T111">
        <v>45.188929999999999</v>
      </c>
      <c r="U111">
        <v>5.7123470000000003</v>
      </c>
    </row>
    <row r="112" spans="1:31" x14ac:dyDescent="0.3">
      <c r="A112" s="7">
        <v>46300</v>
      </c>
      <c r="B112" s="8">
        <v>0.33333333333333331</v>
      </c>
      <c r="C112" s="8">
        <v>0.37847222222222221</v>
      </c>
      <c r="D112" s="8">
        <v>0</v>
      </c>
      <c r="E112">
        <v>1.08</v>
      </c>
      <c r="F112">
        <v>44</v>
      </c>
      <c r="G112" t="s">
        <v>865</v>
      </c>
      <c r="H112" s="8">
        <v>0.22569444444444445</v>
      </c>
      <c r="I112" s="8">
        <v>0.31944444444444442</v>
      </c>
      <c r="L112">
        <v>2.25</v>
      </c>
      <c r="M112">
        <v>2.25</v>
      </c>
      <c r="N112">
        <v>1.17</v>
      </c>
      <c r="O112" t="s">
        <v>2470</v>
      </c>
      <c r="P112" t="s">
        <v>700</v>
      </c>
      <c r="Q112" t="s">
        <v>2808</v>
      </c>
      <c r="R112">
        <v>0</v>
      </c>
      <c r="S112">
        <v>0</v>
      </c>
      <c r="T112">
        <v>45.203901000000002</v>
      </c>
      <c r="U112">
        <v>5.6643619999999997</v>
      </c>
      <c r="AD112" t="s">
        <v>2733</v>
      </c>
      <c r="AE112" t="s">
        <v>2737</v>
      </c>
    </row>
    <row r="113" spans="1:31" x14ac:dyDescent="0.3">
      <c r="A113" s="7">
        <v>46300</v>
      </c>
      <c r="B113" s="8">
        <v>0.33333333333333331</v>
      </c>
      <c r="C113" s="8">
        <v>0.37847222222222221</v>
      </c>
      <c r="D113" s="8">
        <v>0</v>
      </c>
      <c r="E113">
        <v>1.08</v>
      </c>
      <c r="F113">
        <v>12</v>
      </c>
      <c r="G113" t="s">
        <v>952</v>
      </c>
      <c r="O113" t="s">
        <v>1132</v>
      </c>
      <c r="P113" t="s">
        <v>756</v>
      </c>
      <c r="Q113" t="s">
        <v>756</v>
      </c>
      <c r="R113">
        <v>0</v>
      </c>
      <c r="S113">
        <v>0</v>
      </c>
      <c r="T113">
        <v>45.185825999999999</v>
      </c>
      <c r="U113">
        <v>5.7163009999999996</v>
      </c>
      <c r="AD113" t="s">
        <v>2733</v>
      </c>
      <c r="AE113" t="s">
        <v>2737</v>
      </c>
    </row>
    <row r="114" spans="1:31" x14ac:dyDescent="0.3">
      <c r="A114" s="7">
        <v>46300</v>
      </c>
      <c r="B114" s="8">
        <v>0.33333333333333331</v>
      </c>
      <c r="C114" s="8">
        <v>0.41666666666666669</v>
      </c>
      <c r="D114" s="8">
        <v>0</v>
      </c>
      <c r="E114">
        <v>2</v>
      </c>
      <c r="F114">
        <v>10</v>
      </c>
      <c r="G114" t="s">
        <v>985</v>
      </c>
      <c r="R114">
        <v>0</v>
      </c>
      <c r="S114">
        <v>0</v>
      </c>
      <c r="T114">
        <v>45.185983</v>
      </c>
      <c r="U114">
        <v>5.7123100000000004</v>
      </c>
    </row>
    <row r="115" spans="1:31" x14ac:dyDescent="0.3">
      <c r="A115" s="7">
        <v>46300</v>
      </c>
      <c r="B115" s="8">
        <v>0.16666666666666666</v>
      </c>
      <c r="C115" s="8">
        <v>0.18055555555555555</v>
      </c>
      <c r="D115" s="8">
        <v>0</v>
      </c>
      <c r="E115">
        <v>0.33</v>
      </c>
      <c r="F115">
        <v>76</v>
      </c>
      <c r="G115" t="s">
        <v>863</v>
      </c>
      <c r="H115" s="8">
        <v>0.20277777777777778</v>
      </c>
      <c r="I115" s="8">
        <v>0.20416666666666666</v>
      </c>
      <c r="L115">
        <v>0.03</v>
      </c>
      <c r="M115">
        <v>0.03</v>
      </c>
      <c r="N115">
        <v>-0.3</v>
      </c>
      <c r="O115" t="s">
        <v>2878</v>
      </c>
      <c r="P115" t="s">
        <v>592</v>
      </c>
      <c r="Q115" t="s">
        <v>2879</v>
      </c>
      <c r="R115">
        <v>0</v>
      </c>
      <c r="S115">
        <v>0</v>
      </c>
      <c r="T115">
        <v>45.191043000000001</v>
      </c>
      <c r="U115">
        <v>5.7160380000000002</v>
      </c>
      <c r="AD115" t="s">
        <v>2733</v>
      </c>
      <c r="AE115" t="s">
        <v>2734</v>
      </c>
    </row>
    <row r="116" spans="1:31" x14ac:dyDescent="0.3">
      <c r="A116" s="7">
        <v>46300</v>
      </c>
      <c r="B116" s="8">
        <v>0.16666666666666666</v>
      </c>
      <c r="C116" s="8">
        <v>0.18055555555555555</v>
      </c>
      <c r="D116" s="8">
        <v>0</v>
      </c>
      <c r="E116">
        <v>0.33</v>
      </c>
      <c r="F116">
        <v>40</v>
      </c>
      <c r="G116" t="s">
        <v>960</v>
      </c>
      <c r="H116" s="8">
        <v>0.34375</v>
      </c>
      <c r="I116" s="8">
        <v>0.34930555555555554</v>
      </c>
      <c r="L116">
        <v>0.13</v>
      </c>
      <c r="M116">
        <v>0.13</v>
      </c>
      <c r="N116">
        <v>-0.2</v>
      </c>
      <c r="O116" t="s">
        <v>2905</v>
      </c>
      <c r="P116" t="s">
        <v>432</v>
      </c>
      <c r="Q116" t="s">
        <v>2906</v>
      </c>
      <c r="R116">
        <v>0</v>
      </c>
      <c r="S116">
        <v>0</v>
      </c>
      <c r="T116">
        <v>45.212797000000002</v>
      </c>
      <c r="U116">
        <v>5.6987719999999999</v>
      </c>
      <c r="AD116" t="s">
        <v>2733</v>
      </c>
      <c r="AE116" t="s">
        <v>2734</v>
      </c>
    </row>
    <row r="117" spans="1:31" x14ac:dyDescent="0.3">
      <c r="A117" s="7">
        <v>46300</v>
      </c>
      <c r="B117" s="8">
        <v>0.3298611111111111</v>
      </c>
      <c r="C117" s="8">
        <v>0.34375</v>
      </c>
      <c r="D117" s="8">
        <v>0</v>
      </c>
      <c r="E117">
        <v>0.33</v>
      </c>
      <c r="F117">
        <v>23</v>
      </c>
      <c r="G117" t="s">
        <v>957</v>
      </c>
      <c r="H117" s="8">
        <v>0.54027777777777775</v>
      </c>
      <c r="I117" s="8">
        <v>0.54583333333333328</v>
      </c>
      <c r="L117">
        <v>0.13</v>
      </c>
      <c r="M117">
        <v>0.13</v>
      </c>
      <c r="N117">
        <v>-0.2</v>
      </c>
      <c r="O117" t="s">
        <v>2880</v>
      </c>
      <c r="P117" t="s">
        <v>169</v>
      </c>
      <c r="Q117" t="s">
        <v>2881</v>
      </c>
      <c r="R117">
        <v>0</v>
      </c>
      <c r="S117">
        <v>0</v>
      </c>
      <c r="T117">
        <v>45.198368000000002</v>
      </c>
      <c r="U117">
        <v>5.7362279999999997</v>
      </c>
      <c r="AD117" t="s">
        <v>2733</v>
      </c>
      <c r="AE117" t="s">
        <v>2734</v>
      </c>
    </row>
    <row r="118" spans="1:31" x14ac:dyDescent="0.3">
      <c r="A118" s="7">
        <v>46300</v>
      </c>
      <c r="B118" s="8">
        <v>0.2986111111111111</v>
      </c>
      <c r="C118" s="8">
        <v>0.30902777777777779</v>
      </c>
      <c r="D118" s="8">
        <v>0</v>
      </c>
      <c r="E118">
        <v>0.25</v>
      </c>
      <c r="F118">
        <v>13</v>
      </c>
      <c r="G118" t="s">
        <v>2730</v>
      </c>
      <c r="O118" t="s">
        <v>1740</v>
      </c>
      <c r="P118" t="s">
        <v>529</v>
      </c>
      <c r="Q118" t="s">
        <v>529</v>
      </c>
      <c r="R118">
        <v>0</v>
      </c>
      <c r="S118">
        <v>0</v>
      </c>
      <c r="T118">
        <v>45.177917000000001</v>
      </c>
      <c r="U118">
        <v>5.7286510000000002</v>
      </c>
      <c r="AD118" t="s">
        <v>2733</v>
      </c>
      <c r="AE118" t="s">
        <v>2737</v>
      </c>
    </row>
    <row r="119" spans="1:31" x14ac:dyDescent="0.3">
      <c r="A119" s="7">
        <v>46300</v>
      </c>
      <c r="B119" s="8">
        <v>0.16666666666666666</v>
      </c>
      <c r="C119" s="8">
        <v>0.18055555555555555</v>
      </c>
      <c r="D119" s="8">
        <v>0</v>
      </c>
      <c r="E119">
        <v>0.33</v>
      </c>
      <c r="F119">
        <v>43</v>
      </c>
      <c r="G119" t="s">
        <v>849</v>
      </c>
      <c r="H119" s="8">
        <v>0.39166666666666666</v>
      </c>
      <c r="I119" s="8">
        <v>0.41597222222222224</v>
      </c>
      <c r="L119">
        <v>0.57999999999999996</v>
      </c>
      <c r="M119">
        <v>0.57999999999999996</v>
      </c>
      <c r="N119">
        <v>0.25</v>
      </c>
      <c r="O119" t="s">
        <v>2882</v>
      </c>
      <c r="P119" t="s">
        <v>718</v>
      </c>
      <c r="Q119" t="s">
        <v>2883</v>
      </c>
      <c r="R119">
        <v>0</v>
      </c>
      <c r="S119">
        <v>0</v>
      </c>
      <c r="T119">
        <v>45.244853999999997</v>
      </c>
      <c r="U119">
        <v>5.6734859999999996</v>
      </c>
      <c r="AD119" t="s">
        <v>2733</v>
      </c>
      <c r="AE119" t="s">
        <v>2734</v>
      </c>
    </row>
    <row r="120" spans="1:31" x14ac:dyDescent="0.3">
      <c r="A120" s="7">
        <v>46300</v>
      </c>
      <c r="B120" s="8">
        <v>0.16666666666666666</v>
      </c>
      <c r="C120" s="8">
        <v>0.18055555555555555</v>
      </c>
      <c r="D120" s="8">
        <v>0</v>
      </c>
      <c r="E120">
        <v>0.33</v>
      </c>
      <c r="F120">
        <v>82</v>
      </c>
      <c r="G120" t="s">
        <v>954</v>
      </c>
      <c r="H120" s="8">
        <v>0.17916666666666667</v>
      </c>
      <c r="I120" s="8">
        <v>0.19583333333333333</v>
      </c>
      <c r="L120">
        <v>0.4</v>
      </c>
      <c r="M120">
        <v>0.4</v>
      </c>
      <c r="N120">
        <v>7.0000000000000007E-2</v>
      </c>
      <c r="O120" t="s">
        <v>2885</v>
      </c>
      <c r="P120" t="s">
        <v>419</v>
      </c>
      <c r="Q120" t="s">
        <v>2886</v>
      </c>
      <c r="R120">
        <v>0</v>
      </c>
      <c r="S120">
        <v>0</v>
      </c>
      <c r="T120">
        <v>45.189998000000003</v>
      </c>
      <c r="U120">
        <v>5.7086240000000004</v>
      </c>
      <c r="AD120" t="s">
        <v>2733</v>
      </c>
      <c r="AE120" t="s">
        <v>2734</v>
      </c>
    </row>
    <row r="121" spans="1:31" x14ac:dyDescent="0.3">
      <c r="A121" s="7">
        <v>46300</v>
      </c>
      <c r="B121" s="8">
        <v>0.19791666666666666</v>
      </c>
      <c r="C121" s="8">
        <v>0.21180555555555555</v>
      </c>
      <c r="D121" s="8">
        <v>0</v>
      </c>
      <c r="E121">
        <v>0.33</v>
      </c>
      <c r="F121">
        <v>14</v>
      </c>
      <c r="G121" t="s">
        <v>959</v>
      </c>
      <c r="H121" s="8">
        <v>0.22500000000000001</v>
      </c>
      <c r="I121" s="8">
        <v>0.44722222222222224</v>
      </c>
      <c r="L121">
        <v>5.33</v>
      </c>
      <c r="M121">
        <v>5.33</v>
      </c>
      <c r="N121">
        <v>5</v>
      </c>
      <c r="O121" t="s">
        <v>2887</v>
      </c>
      <c r="P121" t="s">
        <v>355</v>
      </c>
      <c r="Q121" t="s">
        <v>2888</v>
      </c>
      <c r="R121">
        <v>0</v>
      </c>
      <c r="S121">
        <v>0</v>
      </c>
      <c r="T121">
        <v>45.212302999999999</v>
      </c>
      <c r="U121">
        <v>5.7928930000000003</v>
      </c>
      <c r="AD121" t="s">
        <v>2733</v>
      </c>
      <c r="AE121" t="s">
        <v>2734</v>
      </c>
    </row>
    <row r="122" spans="1:31" x14ac:dyDescent="0.3">
      <c r="A122" s="7">
        <v>46300</v>
      </c>
      <c r="B122" s="8">
        <v>0.29166666666666669</v>
      </c>
      <c r="C122" s="8">
        <v>0.30555555555555558</v>
      </c>
      <c r="D122" s="8">
        <v>0</v>
      </c>
      <c r="E122">
        <v>0.33</v>
      </c>
      <c r="F122">
        <v>86</v>
      </c>
      <c r="G122" t="s">
        <v>861</v>
      </c>
      <c r="H122" s="8">
        <v>0.22708333333333333</v>
      </c>
      <c r="I122" s="8">
        <v>0.43472222222222223</v>
      </c>
      <c r="L122">
        <v>4.9800000000000004</v>
      </c>
      <c r="M122">
        <v>4.9800000000000004</v>
      </c>
      <c r="N122">
        <v>4.6500000000000004</v>
      </c>
      <c r="O122" t="s">
        <v>2889</v>
      </c>
      <c r="P122" t="s">
        <v>537</v>
      </c>
      <c r="Q122" t="s">
        <v>2890</v>
      </c>
      <c r="R122">
        <v>0</v>
      </c>
      <c r="S122">
        <v>0</v>
      </c>
      <c r="T122">
        <v>45.196741000000003</v>
      </c>
      <c r="U122">
        <v>5.7375059999999998</v>
      </c>
      <c r="AD122" t="s">
        <v>2733</v>
      </c>
      <c r="AE122" t="s">
        <v>2734</v>
      </c>
    </row>
    <row r="123" spans="1:31" x14ac:dyDescent="0.3">
      <c r="A123" s="7">
        <v>46300</v>
      </c>
      <c r="B123" s="8">
        <v>0.16666666666666666</v>
      </c>
      <c r="C123" s="8">
        <v>0.18055555555555555</v>
      </c>
      <c r="D123" s="8">
        <v>0</v>
      </c>
      <c r="E123">
        <v>0.33</v>
      </c>
      <c r="F123">
        <v>28</v>
      </c>
      <c r="G123" t="s">
        <v>914</v>
      </c>
      <c r="H123" s="8">
        <v>0.20555555555555555</v>
      </c>
      <c r="I123" s="8">
        <v>0.33541666666666664</v>
      </c>
      <c r="L123">
        <v>3.12</v>
      </c>
      <c r="M123">
        <v>3.12</v>
      </c>
      <c r="N123">
        <v>2.78</v>
      </c>
      <c r="O123" t="s">
        <v>2891</v>
      </c>
      <c r="P123" t="s">
        <v>194</v>
      </c>
      <c r="Q123" t="s">
        <v>2892</v>
      </c>
      <c r="R123">
        <v>0</v>
      </c>
      <c r="S123">
        <v>0</v>
      </c>
      <c r="T123">
        <v>45.187032000000002</v>
      </c>
      <c r="U123">
        <v>5.7131910000000001</v>
      </c>
      <c r="AD123" t="s">
        <v>2733</v>
      </c>
      <c r="AE123" t="s">
        <v>2734</v>
      </c>
    </row>
    <row r="124" spans="1:31" x14ac:dyDescent="0.3">
      <c r="A124" s="7">
        <v>46300</v>
      </c>
      <c r="B124" s="8">
        <v>0.16666666666666666</v>
      </c>
      <c r="C124" s="8">
        <v>0.18055555555555555</v>
      </c>
      <c r="D124" s="8">
        <v>0</v>
      </c>
      <c r="E124">
        <v>0.33</v>
      </c>
      <c r="F124">
        <v>20</v>
      </c>
      <c r="G124" t="s">
        <v>950</v>
      </c>
      <c r="H124" s="8">
        <v>0.16458333333333333</v>
      </c>
      <c r="I124" s="8">
        <v>0.36041666666666666</v>
      </c>
      <c r="L124">
        <v>4.7</v>
      </c>
      <c r="M124">
        <v>4.7</v>
      </c>
      <c r="N124">
        <v>4.37</v>
      </c>
      <c r="O124" t="s">
        <v>2893</v>
      </c>
      <c r="P124" t="s">
        <v>326</v>
      </c>
      <c r="Q124" t="s">
        <v>2894</v>
      </c>
      <c r="R124">
        <v>0</v>
      </c>
      <c r="S124">
        <v>0</v>
      </c>
      <c r="T124">
        <v>45.194364</v>
      </c>
      <c r="U124">
        <v>5.6996609999999999</v>
      </c>
      <c r="AD124" t="s">
        <v>2733</v>
      </c>
      <c r="AE124" t="s">
        <v>2734</v>
      </c>
    </row>
    <row r="125" spans="1:31" x14ac:dyDescent="0.3">
      <c r="A125" s="7">
        <v>46300</v>
      </c>
      <c r="B125" s="8">
        <v>0.16666666666666666</v>
      </c>
      <c r="C125" s="8">
        <v>0.18055555555555555</v>
      </c>
      <c r="D125" s="8">
        <v>0</v>
      </c>
      <c r="E125">
        <v>0.33</v>
      </c>
      <c r="F125">
        <v>61</v>
      </c>
      <c r="G125" t="s">
        <v>886</v>
      </c>
      <c r="H125" s="8">
        <v>0.18680555555555556</v>
      </c>
      <c r="I125" s="8">
        <v>0.53749999999999998</v>
      </c>
      <c r="L125">
        <v>8.42</v>
      </c>
      <c r="M125">
        <v>8.42</v>
      </c>
      <c r="N125">
        <v>8.08</v>
      </c>
      <c r="O125" t="s">
        <v>2897</v>
      </c>
      <c r="P125" t="s">
        <v>399</v>
      </c>
      <c r="Q125" t="s">
        <v>2898</v>
      </c>
      <c r="R125">
        <v>0</v>
      </c>
      <c r="S125">
        <v>0</v>
      </c>
      <c r="T125">
        <v>45.182088999999998</v>
      </c>
      <c r="U125">
        <v>5.7467969999999999</v>
      </c>
      <c r="AD125" t="s">
        <v>2733</v>
      </c>
      <c r="AE125" t="s">
        <v>2734</v>
      </c>
    </row>
    <row r="126" spans="1:31" x14ac:dyDescent="0.3">
      <c r="A126" s="7">
        <v>46300</v>
      </c>
      <c r="B126" s="8">
        <v>0.16666666666666666</v>
      </c>
      <c r="C126" s="8">
        <v>0.1736111111111111</v>
      </c>
      <c r="D126" s="8">
        <v>0</v>
      </c>
      <c r="E126">
        <v>0.17</v>
      </c>
      <c r="F126">
        <v>53</v>
      </c>
      <c r="G126" t="s">
        <v>2803</v>
      </c>
      <c r="Q126" t="s">
        <v>815</v>
      </c>
      <c r="R126">
        <v>0</v>
      </c>
      <c r="S126">
        <v>0</v>
      </c>
      <c r="T126">
        <v>45.191439000000003</v>
      </c>
      <c r="U126">
        <v>5.7271229999999997</v>
      </c>
    </row>
    <row r="127" spans="1:31" x14ac:dyDescent="0.3">
      <c r="A127" s="7">
        <v>46300</v>
      </c>
      <c r="B127" s="8">
        <v>0.33333333333333331</v>
      </c>
      <c r="C127" s="8">
        <v>0.375</v>
      </c>
      <c r="D127" s="8">
        <v>0</v>
      </c>
      <c r="E127">
        <v>1</v>
      </c>
      <c r="F127">
        <v>64</v>
      </c>
      <c r="G127" t="s">
        <v>953</v>
      </c>
      <c r="H127" s="8">
        <v>0.32777777777777778</v>
      </c>
      <c r="I127" s="8">
        <v>0.40625</v>
      </c>
      <c r="L127">
        <v>1.88</v>
      </c>
      <c r="M127">
        <v>1.88</v>
      </c>
      <c r="N127">
        <v>0.88</v>
      </c>
      <c r="O127" t="s">
        <v>1933</v>
      </c>
      <c r="P127" t="s">
        <v>543</v>
      </c>
      <c r="Q127" t="s">
        <v>543</v>
      </c>
      <c r="R127">
        <v>0</v>
      </c>
      <c r="S127">
        <v>0</v>
      </c>
      <c r="T127">
        <v>45.207791</v>
      </c>
      <c r="U127">
        <v>5.6699460000000004</v>
      </c>
      <c r="AD127" t="s">
        <v>2733</v>
      </c>
      <c r="AE127" t="s">
        <v>2737</v>
      </c>
    </row>
    <row r="128" spans="1:31" x14ac:dyDescent="0.3">
      <c r="A128" s="7">
        <v>46300</v>
      </c>
      <c r="B128" s="8">
        <v>0.16666666666666666</v>
      </c>
      <c r="C128" s="8">
        <v>0.18055555555555555</v>
      </c>
      <c r="D128" s="8">
        <v>0</v>
      </c>
      <c r="E128">
        <v>0.33</v>
      </c>
      <c r="F128">
        <v>101</v>
      </c>
      <c r="G128" t="s">
        <v>945</v>
      </c>
      <c r="H128" s="8">
        <v>0.16944444444444445</v>
      </c>
      <c r="I128" s="8">
        <v>0.44097222222222221</v>
      </c>
      <c r="L128">
        <v>6.52</v>
      </c>
      <c r="M128">
        <v>6.52</v>
      </c>
      <c r="N128">
        <v>6.18</v>
      </c>
      <c r="O128" t="s">
        <v>2852</v>
      </c>
      <c r="P128" t="s">
        <v>86</v>
      </c>
      <c r="Q128" t="s">
        <v>2853</v>
      </c>
      <c r="R128">
        <v>0</v>
      </c>
      <c r="S128">
        <v>0</v>
      </c>
      <c r="T128">
        <v>45.188529000000003</v>
      </c>
      <c r="U128">
        <v>5.7245239999999997</v>
      </c>
      <c r="AD128" t="s">
        <v>2733</v>
      </c>
      <c r="AE128" t="s">
        <v>2734</v>
      </c>
    </row>
    <row r="129" spans="1:31" x14ac:dyDescent="0.3">
      <c r="A129" s="7">
        <v>46300</v>
      </c>
      <c r="B129" s="8">
        <v>0.16666666666666666</v>
      </c>
      <c r="C129" s="8">
        <v>0.18055555555555555</v>
      </c>
      <c r="D129" s="8">
        <v>0</v>
      </c>
      <c r="E129">
        <v>0.33</v>
      </c>
      <c r="F129">
        <v>85</v>
      </c>
      <c r="G129" t="s">
        <v>866</v>
      </c>
      <c r="H129" s="8">
        <v>0.11041666666666666</v>
      </c>
      <c r="I129" s="8">
        <v>0.11319444444444444</v>
      </c>
      <c r="L129">
        <v>7.0000000000000007E-2</v>
      </c>
      <c r="M129">
        <v>7.0000000000000007E-2</v>
      </c>
      <c r="N129">
        <v>-0.27</v>
      </c>
      <c r="O129" t="s">
        <v>2901</v>
      </c>
      <c r="P129" t="s">
        <v>485</v>
      </c>
      <c r="Q129" t="s">
        <v>2902</v>
      </c>
      <c r="R129">
        <v>0</v>
      </c>
      <c r="S129">
        <v>0</v>
      </c>
      <c r="T129">
        <v>45.216084000000002</v>
      </c>
      <c r="U129">
        <v>5.7850859999999997</v>
      </c>
      <c r="AD129" t="s">
        <v>2733</v>
      </c>
      <c r="AE129" t="s">
        <v>2734</v>
      </c>
    </row>
    <row r="130" spans="1:31" x14ac:dyDescent="0.3">
      <c r="A130" s="7">
        <v>46300</v>
      </c>
      <c r="B130" s="8">
        <v>0.16666666666666666</v>
      </c>
      <c r="C130" s="8">
        <v>0.18055555555555555</v>
      </c>
      <c r="D130" s="8">
        <v>0</v>
      </c>
      <c r="E130">
        <v>0.33</v>
      </c>
      <c r="F130">
        <v>20</v>
      </c>
      <c r="G130" t="s">
        <v>950</v>
      </c>
      <c r="H130" s="8">
        <v>0.20694444444444443</v>
      </c>
      <c r="I130" s="8">
        <v>0.27291666666666664</v>
      </c>
      <c r="L130">
        <v>1.58</v>
      </c>
      <c r="M130">
        <v>1.58</v>
      </c>
      <c r="N130">
        <v>1.25</v>
      </c>
      <c r="O130" t="s">
        <v>2903</v>
      </c>
      <c r="P130" t="s">
        <v>123</v>
      </c>
      <c r="Q130" t="s">
        <v>2904</v>
      </c>
      <c r="R130">
        <v>0</v>
      </c>
      <c r="S130">
        <v>0</v>
      </c>
      <c r="T130">
        <v>45.189670999999997</v>
      </c>
      <c r="U130">
        <v>5.7243469999999999</v>
      </c>
      <c r="AD130" t="s">
        <v>2733</v>
      </c>
      <c r="AE130" t="s">
        <v>2734</v>
      </c>
    </row>
    <row r="131" spans="1:31" x14ac:dyDescent="0.3">
      <c r="A131" s="7">
        <v>46300</v>
      </c>
      <c r="B131" s="8">
        <v>0.33333333333333331</v>
      </c>
      <c r="C131" s="8">
        <v>0.34722222222222221</v>
      </c>
      <c r="D131" s="8">
        <v>0</v>
      </c>
      <c r="E131">
        <v>0.33</v>
      </c>
      <c r="F131">
        <v>101</v>
      </c>
      <c r="G131" t="s">
        <v>945</v>
      </c>
      <c r="H131" s="8">
        <v>0.40763888888888888</v>
      </c>
      <c r="I131" s="8">
        <v>0.4284722222222222</v>
      </c>
      <c r="L131">
        <v>0.5</v>
      </c>
      <c r="M131">
        <v>0.5</v>
      </c>
      <c r="N131">
        <v>0.17</v>
      </c>
      <c r="O131" t="s">
        <v>1735</v>
      </c>
      <c r="P131" t="s">
        <v>528</v>
      </c>
      <c r="Q131" t="s">
        <v>528</v>
      </c>
      <c r="R131">
        <v>0</v>
      </c>
      <c r="S131">
        <v>0</v>
      </c>
      <c r="T131">
        <v>45.179605000000002</v>
      </c>
      <c r="U131">
        <v>5.7066030000000003</v>
      </c>
      <c r="AD131" t="s">
        <v>2733</v>
      </c>
      <c r="AE131" t="s">
        <v>2737</v>
      </c>
    </row>
    <row r="132" spans="1:31" x14ac:dyDescent="0.3">
      <c r="A132" s="7">
        <v>46300</v>
      </c>
      <c r="B132" s="8">
        <v>0.33333333333333331</v>
      </c>
      <c r="C132" s="8">
        <v>0.34722222222222221</v>
      </c>
      <c r="D132" s="8">
        <v>0</v>
      </c>
      <c r="E132">
        <v>0.33</v>
      </c>
      <c r="F132">
        <v>86</v>
      </c>
      <c r="G132" t="s">
        <v>861</v>
      </c>
      <c r="H132" s="8">
        <v>0.52847222222222223</v>
      </c>
      <c r="I132" s="8">
        <v>0.55069444444444449</v>
      </c>
      <c r="L132">
        <v>0.53</v>
      </c>
      <c r="M132">
        <v>0.53</v>
      </c>
      <c r="N132">
        <v>0.2</v>
      </c>
      <c r="O132" t="s">
        <v>1970</v>
      </c>
      <c r="P132" t="s">
        <v>353</v>
      </c>
      <c r="Q132" t="s">
        <v>1972</v>
      </c>
      <c r="R132">
        <v>0</v>
      </c>
      <c r="S132">
        <v>0</v>
      </c>
      <c r="T132">
        <v>45.166998999999997</v>
      </c>
      <c r="U132">
        <v>5.7281519999999997</v>
      </c>
      <c r="AD132" t="s">
        <v>2733</v>
      </c>
      <c r="AE132" t="s">
        <v>2737</v>
      </c>
    </row>
    <row r="133" spans="1:31" x14ac:dyDescent="0.3">
      <c r="A133" s="7">
        <v>46300</v>
      </c>
      <c r="B133" s="8">
        <v>0.30902777777777779</v>
      </c>
      <c r="C133" s="8">
        <v>0.3298611111111111</v>
      </c>
      <c r="D133" s="8">
        <v>0</v>
      </c>
      <c r="E133">
        <v>0.5</v>
      </c>
      <c r="F133">
        <v>56</v>
      </c>
      <c r="G133" t="s">
        <v>966</v>
      </c>
      <c r="O133" t="s">
        <v>2951</v>
      </c>
      <c r="P133" t="s">
        <v>552</v>
      </c>
      <c r="Q133" t="s">
        <v>2952</v>
      </c>
      <c r="R133">
        <v>0</v>
      </c>
      <c r="S133">
        <v>0</v>
      </c>
      <c r="T133">
        <v>45.364766000000003</v>
      </c>
      <c r="U133">
        <v>5.5959459999999996</v>
      </c>
      <c r="AD133" t="s">
        <v>2733</v>
      </c>
      <c r="AE133" t="s">
        <v>2734</v>
      </c>
    </row>
    <row r="134" spans="1:31" x14ac:dyDescent="0.3">
      <c r="A134" s="7">
        <v>46300</v>
      </c>
      <c r="B134" s="8">
        <v>0.33333333333333331</v>
      </c>
      <c r="C134" s="8">
        <v>0.375</v>
      </c>
      <c r="D134" s="8">
        <v>0</v>
      </c>
      <c r="E134">
        <v>1</v>
      </c>
      <c r="F134">
        <v>61</v>
      </c>
      <c r="G134" t="s">
        <v>886</v>
      </c>
      <c r="H134" s="8">
        <v>0.23125000000000001</v>
      </c>
      <c r="I134" s="8">
        <v>0.30138888888888887</v>
      </c>
      <c r="L134">
        <v>1.68</v>
      </c>
      <c r="M134">
        <v>1.68</v>
      </c>
      <c r="N134">
        <v>0.68</v>
      </c>
      <c r="O134" t="s">
        <v>898</v>
      </c>
      <c r="P134" t="s">
        <v>813</v>
      </c>
      <c r="Q134" t="s">
        <v>2851</v>
      </c>
      <c r="R134">
        <v>0</v>
      </c>
      <c r="S134">
        <v>0</v>
      </c>
      <c r="T134">
        <v>45.149633000000001</v>
      </c>
      <c r="U134">
        <v>5.7260520000000001</v>
      </c>
      <c r="AD134" t="s">
        <v>2733</v>
      </c>
      <c r="AE134" t="s">
        <v>2781</v>
      </c>
    </row>
    <row r="135" spans="1:31" x14ac:dyDescent="0.3">
      <c r="A135" s="7">
        <v>46300</v>
      </c>
      <c r="B135" s="8">
        <v>0.16666666666666666</v>
      </c>
      <c r="C135" s="8">
        <v>0.18055555555555555</v>
      </c>
      <c r="D135" s="8">
        <v>0</v>
      </c>
      <c r="E135">
        <v>0.33</v>
      </c>
      <c r="F135">
        <v>76</v>
      </c>
      <c r="G135" t="s">
        <v>965</v>
      </c>
      <c r="H135" s="8">
        <v>0.29166666666666669</v>
      </c>
      <c r="I135" s="8">
        <v>0.34166666666666667</v>
      </c>
      <c r="L135">
        <v>1.2</v>
      </c>
      <c r="M135">
        <v>1.2</v>
      </c>
      <c r="N135">
        <v>0.87</v>
      </c>
      <c r="O135" t="s">
        <v>2907</v>
      </c>
      <c r="P135" t="s">
        <v>585</v>
      </c>
      <c r="Q135" t="s">
        <v>2908</v>
      </c>
      <c r="R135">
        <v>0</v>
      </c>
      <c r="S135">
        <v>0</v>
      </c>
      <c r="T135">
        <v>45.146318999999998</v>
      </c>
      <c r="U135">
        <v>5.7044100000000002</v>
      </c>
      <c r="AD135" t="s">
        <v>2733</v>
      </c>
      <c r="AE135" t="s">
        <v>2734</v>
      </c>
    </row>
    <row r="136" spans="1:31" x14ac:dyDescent="0.3">
      <c r="A136" s="7">
        <v>46300</v>
      </c>
      <c r="B136" s="8">
        <v>0.28472222222222221</v>
      </c>
      <c r="C136" s="8">
        <v>0.2986111111111111</v>
      </c>
      <c r="D136" s="8">
        <v>0</v>
      </c>
      <c r="E136">
        <v>0.33</v>
      </c>
      <c r="F136">
        <v>13</v>
      </c>
      <c r="G136" t="s">
        <v>2730</v>
      </c>
      <c r="O136" t="s">
        <v>2731</v>
      </c>
      <c r="P136" t="s">
        <v>529</v>
      </c>
      <c r="Q136" t="s">
        <v>2732</v>
      </c>
      <c r="R136">
        <v>0</v>
      </c>
      <c r="S136">
        <v>0</v>
      </c>
      <c r="T136">
        <v>45.177917000000001</v>
      </c>
      <c r="U136">
        <v>5.7286510000000002</v>
      </c>
      <c r="AD136" t="s">
        <v>2733</v>
      </c>
      <c r="AE136" t="s">
        <v>2734</v>
      </c>
    </row>
    <row r="137" spans="1:31" x14ac:dyDescent="0.3">
      <c r="A137" s="7">
        <v>46300</v>
      </c>
      <c r="B137" s="8">
        <v>0.34722222222222221</v>
      </c>
      <c r="C137" s="8">
        <v>0.36805555555555558</v>
      </c>
      <c r="D137" s="8">
        <v>0</v>
      </c>
      <c r="E137">
        <v>0.5</v>
      </c>
      <c r="F137">
        <v>85</v>
      </c>
      <c r="G137" t="s">
        <v>866</v>
      </c>
      <c r="H137" s="8">
        <v>0.28333333333333333</v>
      </c>
      <c r="I137" s="8">
        <v>0.30208333333333331</v>
      </c>
      <c r="L137">
        <v>0.45</v>
      </c>
      <c r="M137">
        <v>0.5</v>
      </c>
      <c r="N137">
        <v>-0.05</v>
      </c>
      <c r="O137" t="s">
        <v>2875</v>
      </c>
      <c r="P137" t="s">
        <v>504</v>
      </c>
      <c r="Q137" t="s">
        <v>2876</v>
      </c>
      <c r="R137">
        <v>0</v>
      </c>
      <c r="S137">
        <v>0</v>
      </c>
      <c r="T137">
        <v>45.237414999999999</v>
      </c>
      <c r="U137">
        <v>5.8513719999999996</v>
      </c>
      <c r="AD137" t="s">
        <v>2733</v>
      </c>
      <c r="AE137" t="s">
        <v>2877</v>
      </c>
    </row>
    <row r="138" spans="1:31" x14ac:dyDescent="0.3">
      <c r="A138" s="7">
        <v>46300</v>
      </c>
      <c r="B138" s="8">
        <v>0.33333333333333331</v>
      </c>
      <c r="C138" s="8">
        <v>0.34722222222222221</v>
      </c>
      <c r="D138" s="8">
        <v>0</v>
      </c>
      <c r="E138">
        <v>0.33</v>
      </c>
      <c r="F138">
        <v>201</v>
      </c>
      <c r="G138" t="s">
        <v>946</v>
      </c>
      <c r="O138" t="s">
        <v>2466</v>
      </c>
      <c r="P138" t="s">
        <v>797</v>
      </c>
      <c r="Q138" t="s">
        <v>2468</v>
      </c>
      <c r="R138">
        <v>0</v>
      </c>
      <c r="S138">
        <v>0</v>
      </c>
      <c r="T138">
        <v>45.201144999999997</v>
      </c>
      <c r="U138">
        <v>5.706251</v>
      </c>
      <c r="AD138" t="s">
        <v>2733</v>
      </c>
      <c r="AE138" t="s">
        <v>2737</v>
      </c>
    </row>
    <row r="139" spans="1:31" x14ac:dyDescent="0.3">
      <c r="A139" s="7">
        <v>46300</v>
      </c>
      <c r="B139" s="8">
        <v>0.33333333333333331</v>
      </c>
      <c r="C139" s="8">
        <v>0.34722222222222221</v>
      </c>
      <c r="D139" s="8">
        <v>0</v>
      </c>
      <c r="E139">
        <v>0.33</v>
      </c>
      <c r="F139">
        <v>29</v>
      </c>
      <c r="G139" t="s">
        <v>859</v>
      </c>
      <c r="O139" t="s">
        <v>2192</v>
      </c>
      <c r="P139" t="s">
        <v>472</v>
      </c>
      <c r="Q139" t="s">
        <v>472</v>
      </c>
      <c r="R139">
        <v>0</v>
      </c>
      <c r="S139">
        <v>0</v>
      </c>
      <c r="T139">
        <v>45.187396</v>
      </c>
      <c r="U139">
        <v>5.7178760000000004</v>
      </c>
      <c r="AD139" t="s">
        <v>2733</v>
      </c>
      <c r="AE139" t="s">
        <v>2737</v>
      </c>
    </row>
    <row r="140" spans="1:31" x14ac:dyDescent="0.3">
      <c r="A140" s="7">
        <v>46300</v>
      </c>
      <c r="B140" s="8">
        <v>0.33333333333333331</v>
      </c>
      <c r="C140" s="8">
        <v>0.34722222222222221</v>
      </c>
      <c r="D140" s="8">
        <v>0</v>
      </c>
      <c r="E140">
        <v>0.33</v>
      </c>
      <c r="F140">
        <v>37</v>
      </c>
      <c r="G140" t="s">
        <v>2803</v>
      </c>
      <c r="Q140" t="s">
        <v>2838</v>
      </c>
      <c r="R140">
        <v>0</v>
      </c>
      <c r="S140">
        <v>0</v>
      </c>
      <c r="T140">
        <v>45.181372000000003</v>
      </c>
      <c r="U140">
        <v>5.7330990000000002</v>
      </c>
    </row>
    <row r="141" spans="1:31" x14ac:dyDescent="0.3">
      <c r="A141" s="7">
        <v>46300</v>
      </c>
      <c r="B141" s="8">
        <v>0.33333333333333331</v>
      </c>
      <c r="C141" s="8">
        <v>0.34722222222222221</v>
      </c>
      <c r="D141" s="8">
        <v>0</v>
      </c>
      <c r="E141">
        <v>0.33</v>
      </c>
      <c r="F141">
        <v>76</v>
      </c>
      <c r="G141" t="s">
        <v>863</v>
      </c>
      <c r="H141" s="8">
        <v>0.2361111111111111</v>
      </c>
      <c r="I141" s="8">
        <v>0.26666666666666666</v>
      </c>
      <c r="L141">
        <v>0.73</v>
      </c>
      <c r="M141">
        <v>0.73</v>
      </c>
      <c r="N141">
        <v>0.4</v>
      </c>
      <c r="O141" t="s">
        <v>862</v>
      </c>
      <c r="P141" t="s">
        <v>810</v>
      </c>
      <c r="Q141" t="s">
        <v>810</v>
      </c>
      <c r="R141">
        <v>0</v>
      </c>
      <c r="S141">
        <v>0</v>
      </c>
      <c r="T141">
        <v>45.190103000000001</v>
      </c>
      <c r="U141">
        <v>5.7168659999999996</v>
      </c>
      <c r="AD141" t="s">
        <v>2733</v>
      </c>
      <c r="AE141" t="s">
        <v>2737</v>
      </c>
    </row>
    <row r="142" spans="1:31" x14ac:dyDescent="0.3">
      <c r="A142" s="7">
        <v>46300</v>
      </c>
      <c r="B142" s="8">
        <v>0.33333333333333331</v>
      </c>
      <c r="C142" s="8">
        <v>0.34722222222222221</v>
      </c>
      <c r="D142" s="8">
        <v>0</v>
      </c>
      <c r="E142">
        <v>0.33</v>
      </c>
      <c r="F142">
        <v>48</v>
      </c>
      <c r="G142" t="s">
        <v>951</v>
      </c>
      <c r="H142" s="8">
        <v>0.29791666666666666</v>
      </c>
      <c r="I142" s="8">
        <v>0.34583333333333333</v>
      </c>
      <c r="L142">
        <v>1.1499999999999999</v>
      </c>
      <c r="M142">
        <v>1.1499999999999999</v>
      </c>
      <c r="N142">
        <v>0.82</v>
      </c>
      <c r="O142" t="s">
        <v>1336</v>
      </c>
      <c r="P142" t="s">
        <v>493</v>
      </c>
      <c r="Q142" t="s">
        <v>493</v>
      </c>
      <c r="R142">
        <v>0</v>
      </c>
      <c r="S142">
        <v>0</v>
      </c>
      <c r="T142">
        <v>45.220550000000003</v>
      </c>
      <c r="U142">
        <v>5.7636180000000001</v>
      </c>
      <c r="AD142" t="s">
        <v>2733</v>
      </c>
      <c r="AE142" t="s">
        <v>2737</v>
      </c>
    </row>
    <row r="143" spans="1:31" x14ac:dyDescent="0.3">
      <c r="A143" s="7">
        <v>46300</v>
      </c>
      <c r="B143" s="8">
        <v>0.16666666666666666</v>
      </c>
      <c r="C143" s="8">
        <v>0.18055555555555555</v>
      </c>
      <c r="D143" s="8">
        <v>0</v>
      </c>
      <c r="E143">
        <v>0.33</v>
      </c>
      <c r="F143">
        <v>201</v>
      </c>
      <c r="G143" t="s">
        <v>946</v>
      </c>
      <c r="O143" t="s">
        <v>2922</v>
      </c>
      <c r="P143" t="s">
        <v>349</v>
      </c>
      <c r="Q143" t="s">
        <v>2923</v>
      </c>
      <c r="R143">
        <v>0</v>
      </c>
      <c r="S143">
        <v>0</v>
      </c>
      <c r="T143">
        <v>45.203589000000001</v>
      </c>
      <c r="U143">
        <v>5.7051629999999998</v>
      </c>
      <c r="AD143" t="s">
        <v>2733</v>
      </c>
      <c r="AE143" t="s">
        <v>2734</v>
      </c>
    </row>
    <row r="144" spans="1:31" x14ac:dyDescent="0.3">
      <c r="A144" s="7">
        <v>46300</v>
      </c>
      <c r="B144" s="8">
        <v>0.16666666666666666</v>
      </c>
      <c r="C144" s="8">
        <v>0.18055555555555555</v>
      </c>
      <c r="D144" s="8">
        <v>0</v>
      </c>
      <c r="E144">
        <v>0.33</v>
      </c>
      <c r="F144">
        <v>88</v>
      </c>
      <c r="G144" t="s">
        <v>894</v>
      </c>
      <c r="O144" t="s">
        <v>3112</v>
      </c>
      <c r="P144" t="s">
        <v>382</v>
      </c>
      <c r="Q144" t="s">
        <v>3113</v>
      </c>
      <c r="R144">
        <v>0</v>
      </c>
      <c r="S144">
        <v>0</v>
      </c>
      <c r="T144">
        <v>45.072274</v>
      </c>
      <c r="U144">
        <v>5.771471</v>
      </c>
      <c r="AD144" t="s">
        <v>2733</v>
      </c>
      <c r="AE144" t="s">
        <v>2734</v>
      </c>
    </row>
    <row r="145" spans="1:31" x14ac:dyDescent="0.3">
      <c r="A145" s="7">
        <v>46300</v>
      </c>
      <c r="B145" s="8">
        <v>0.33333333333333331</v>
      </c>
      <c r="C145" s="8">
        <v>0.34722222222222221</v>
      </c>
      <c r="D145" s="8">
        <v>0</v>
      </c>
      <c r="E145">
        <v>0.33</v>
      </c>
      <c r="F145">
        <v>100</v>
      </c>
      <c r="G145" t="s">
        <v>967</v>
      </c>
      <c r="H145" s="8">
        <v>0.23194444444444445</v>
      </c>
      <c r="I145" s="8">
        <v>0.24791666666666667</v>
      </c>
      <c r="L145">
        <v>0.38</v>
      </c>
      <c r="M145">
        <v>0.38</v>
      </c>
      <c r="N145">
        <v>0.05</v>
      </c>
      <c r="O145" t="s">
        <v>2073</v>
      </c>
      <c r="P145" t="s">
        <v>155</v>
      </c>
      <c r="Q145" t="s">
        <v>2075</v>
      </c>
      <c r="R145">
        <v>0</v>
      </c>
      <c r="S145">
        <v>0</v>
      </c>
      <c r="T145">
        <v>45.187305000000002</v>
      </c>
      <c r="U145">
        <v>5.7191090000000004</v>
      </c>
      <c r="AD145" t="s">
        <v>2733</v>
      </c>
      <c r="AE145" t="s">
        <v>2737</v>
      </c>
    </row>
    <row r="146" spans="1:31" x14ac:dyDescent="0.3">
      <c r="A146" s="7">
        <v>46300</v>
      </c>
      <c r="B146" s="8">
        <v>0.33333333333333331</v>
      </c>
      <c r="C146" s="8">
        <v>0.34722222222222221</v>
      </c>
      <c r="D146" s="8">
        <v>0</v>
      </c>
      <c r="E146">
        <v>0.33</v>
      </c>
      <c r="F146">
        <v>20</v>
      </c>
      <c r="G146" t="s">
        <v>950</v>
      </c>
      <c r="H146" s="8">
        <v>0.17222222222222222</v>
      </c>
      <c r="I146" s="8">
        <v>0.36041666666666666</v>
      </c>
      <c r="K146" s="8">
        <v>0.17222222222222222</v>
      </c>
      <c r="L146">
        <v>4.5199999999999996</v>
      </c>
      <c r="M146">
        <v>4.5199999999999996</v>
      </c>
      <c r="N146">
        <v>4.18</v>
      </c>
      <c r="O146" t="s">
        <v>1708</v>
      </c>
      <c r="P146" t="s">
        <v>411</v>
      </c>
      <c r="Q146" t="s">
        <v>411</v>
      </c>
      <c r="R146">
        <v>0</v>
      </c>
      <c r="S146">
        <v>0</v>
      </c>
      <c r="T146">
        <v>45.186216000000002</v>
      </c>
      <c r="U146">
        <v>5.7124170000000003</v>
      </c>
      <c r="AD146" t="s">
        <v>2733</v>
      </c>
      <c r="AE146" t="s">
        <v>2737</v>
      </c>
    </row>
    <row r="147" spans="1:31" x14ac:dyDescent="0.3">
      <c r="A147" s="7">
        <v>46300</v>
      </c>
      <c r="B147" s="8">
        <v>0.33333333333333331</v>
      </c>
      <c r="C147" s="8">
        <v>0.34722222222222221</v>
      </c>
      <c r="D147" s="8">
        <v>0</v>
      </c>
      <c r="E147">
        <v>0.33</v>
      </c>
      <c r="F147">
        <v>46</v>
      </c>
      <c r="G147" t="s">
        <v>963</v>
      </c>
      <c r="H147" s="8">
        <v>0.17430555555555555</v>
      </c>
      <c r="I147" s="8">
        <v>0.19722222222222222</v>
      </c>
      <c r="L147">
        <v>0.55000000000000004</v>
      </c>
      <c r="M147">
        <v>0.55000000000000004</v>
      </c>
      <c r="N147">
        <v>0.22</v>
      </c>
      <c r="O147" t="s">
        <v>2350</v>
      </c>
      <c r="P147" t="s">
        <v>176</v>
      </c>
      <c r="Q147" t="s">
        <v>176</v>
      </c>
      <c r="R147">
        <v>0</v>
      </c>
      <c r="S147">
        <v>0</v>
      </c>
      <c r="T147">
        <v>45.179839999999999</v>
      </c>
      <c r="U147">
        <v>5.7082069999999998</v>
      </c>
      <c r="AD147" t="s">
        <v>2733</v>
      </c>
      <c r="AE147" t="s">
        <v>2737</v>
      </c>
    </row>
    <row r="148" spans="1:31" x14ac:dyDescent="0.3">
      <c r="A148" s="7">
        <v>46300</v>
      </c>
      <c r="B148" s="8">
        <v>0.34722222222222221</v>
      </c>
      <c r="C148" s="8">
        <v>0.3611111111111111</v>
      </c>
      <c r="D148" s="8">
        <v>0</v>
      </c>
      <c r="E148">
        <v>0.33</v>
      </c>
      <c r="F148">
        <v>39</v>
      </c>
      <c r="G148" t="s">
        <v>961</v>
      </c>
      <c r="H148" s="8">
        <v>0.42777777777777776</v>
      </c>
      <c r="I148" s="8">
        <v>0.54513888888888884</v>
      </c>
      <c r="L148">
        <v>2.82</v>
      </c>
      <c r="M148">
        <v>2.82</v>
      </c>
      <c r="N148">
        <v>2.48</v>
      </c>
      <c r="O148" t="s">
        <v>2912</v>
      </c>
      <c r="P148" t="s">
        <v>514</v>
      </c>
      <c r="Q148" t="s">
        <v>2913</v>
      </c>
      <c r="R148">
        <v>0</v>
      </c>
      <c r="S148">
        <v>0</v>
      </c>
      <c r="T148">
        <v>45.166386000000003</v>
      </c>
      <c r="U148">
        <v>5.7264660000000003</v>
      </c>
      <c r="AD148" t="s">
        <v>2733</v>
      </c>
      <c r="AE148" t="s">
        <v>2734</v>
      </c>
    </row>
    <row r="149" spans="1:31" x14ac:dyDescent="0.3">
      <c r="A149" s="7">
        <v>46300</v>
      </c>
      <c r="B149" s="8">
        <v>0.33333333333333331</v>
      </c>
      <c r="C149" s="8">
        <v>0.35416666666666669</v>
      </c>
      <c r="D149" s="8">
        <v>0</v>
      </c>
      <c r="E149">
        <v>0.5</v>
      </c>
      <c r="F149">
        <v>91</v>
      </c>
      <c r="G149" t="s">
        <v>971</v>
      </c>
      <c r="H149" s="8">
        <v>0.2638888888888889</v>
      </c>
      <c r="I149" s="8">
        <v>0.27291666666666664</v>
      </c>
      <c r="L149">
        <v>0.22</v>
      </c>
      <c r="M149">
        <v>0.22</v>
      </c>
      <c r="N149">
        <v>-0.28000000000000003</v>
      </c>
      <c r="O149" t="s">
        <v>1488</v>
      </c>
      <c r="P149" t="s">
        <v>71</v>
      </c>
      <c r="Q149" t="s">
        <v>71</v>
      </c>
      <c r="R149">
        <v>0</v>
      </c>
      <c r="S149">
        <v>0</v>
      </c>
      <c r="T149">
        <v>45.187721000000003</v>
      </c>
      <c r="U149">
        <v>5.7222999999999997</v>
      </c>
      <c r="AD149" t="s">
        <v>2733</v>
      </c>
      <c r="AE149" t="s">
        <v>2737</v>
      </c>
    </row>
    <row r="150" spans="1:31" x14ac:dyDescent="0.3">
      <c r="A150" s="7">
        <v>46300</v>
      </c>
      <c r="B150" s="8">
        <v>0.21527777777777779</v>
      </c>
      <c r="C150" s="8">
        <v>0.22916666666666666</v>
      </c>
      <c r="D150" s="8">
        <v>0</v>
      </c>
      <c r="E150">
        <v>0.33</v>
      </c>
      <c r="F150">
        <v>22</v>
      </c>
      <c r="G150" t="s">
        <v>979</v>
      </c>
      <c r="O150" t="s">
        <v>2930</v>
      </c>
      <c r="P150" t="s">
        <v>309</v>
      </c>
      <c r="Q150" t="s">
        <v>2931</v>
      </c>
      <c r="R150">
        <v>0</v>
      </c>
      <c r="S150">
        <v>0</v>
      </c>
      <c r="T150">
        <v>45.200983999999998</v>
      </c>
      <c r="U150">
        <v>5.7100590000000002</v>
      </c>
      <c r="AD150" t="s">
        <v>2733</v>
      </c>
      <c r="AE150" t="s">
        <v>2734</v>
      </c>
    </row>
    <row r="151" spans="1:31" x14ac:dyDescent="0.3">
      <c r="A151" s="7">
        <v>46300</v>
      </c>
      <c r="B151" s="8">
        <v>0.37152777777777779</v>
      </c>
      <c r="C151" s="8">
        <v>0.38541666666666669</v>
      </c>
      <c r="D151" s="8">
        <v>0</v>
      </c>
      <c r="E151">
        <v>0.33</v>
      </c>
      <c r="F151">
        <v>39</v>
      </c>
      <c r="G151" t="s">
        <v>961</v>
      </c>
      <c r="H151" s="8">
        <v>0.40972222222222221</v>
      </c>
      <c r="I151" s="8">
        <v>0.55486111111111114</v>
      </c>
      <c r="L151">
        <v>3.48</v>
      </c>
      <c r="M151">
        <v>3.48</v>
      </c>
      <c r="N151">
        <v>3.15</v>
      </c>
      <c r="O151" t="s">
        <v>2914</v>
      </c>
      <c r="P151" t="s">
        <v>301</v>
      </c>
      <c r="Q151" t="s">
        <v>2915</v>
      </c>
      <c r="R151">
        <v>0</v>
      </c>
      <c r="S151">
        <v>0</v>
      </c>
      <c r="T151">
        <v>45.180677000000003</v>
      </c>
      <c r="U151">
        <v>5.7244840000000003</v>
      </c>
      <c r="AD151" t="s">
        <v>2733</v>
      </c>
      <c r="AE151" t="s">
        <v>2734</v>
      </c>
    </row>
    <row r="152" spans="1:31" x14ac:dyDescent="0.3">
      <c r="A152" s="7">
        <v>46300</v>
      </c>
      <c r="B152" s="8">
        <v>0.33333333333333331</v>
      </c>
      <c r="C152" s="8">
        <v>0.34722222222222221</v>
      </c>
      <c r="D152" s="8">
        <v>0</v>
      </c>
      <c r="E152">
        <v>0.33</v>
      </c>
      <c r="F152">
        <v>74</v>
      </c>
      <c r="G152" t="s">
        <v>892</v>
      </c>
      <c r="O152" t="s">
        <v>2333</v>
      </c>
      <c r="P152" t="s">
        <v>152</v>
      </c>
      <c r="Q152" t="s">
        <v>2884</v>
      </c>
      <c r="R152">
        <v>0</v>
      </c>
      <c r="S152">
        <v>0</v>
      </c>
      <c r="T152">
        <v>45.184793999999997</v>
      </c>
      <c r="U152">
        <v>5.7218299999999997</v>
      </c>
      <c r="AD152" t="s">
        <v>2733</v>
      </c>
      <c r="AE152" t="s">
        <v>2737</v>
      </c>
    </row>
    <row r="153" spans="1:31" x14ac:dyDescent="0.3">
      <c r="A153" s="7">
        <v>46300</v>
      </c>
      <c r="B153" s="8">
        <v>0.16666666666666666</v>
      </c>
      <c r="C153" s="8">
        <v>0.18055555555555555</v>
      </c>
      <c r="D153" s="8">
        <v>0</v>
      </c>
      <c r="E153">
        <v>0.33</v>
      </c>
      <c r="F153">
        <v>28</v>
      </c>
      <c r="G153" t="s">
        <v>914</v>
      </c>
      <c r="H153" s="8">
        <v>0.21875</v>
      </c>
      <c r="I153" s="8">
        <v>0.48472222222222222</v>
      </c>
      <c r="K153" s="8">
        <v>0.21875</v>
      </c>
      <c r="L153">
        <v>6.38</v>
      </c>
      <c r="M153">
        <v>6.38</v>
      </c>
      <c r="N153">
        <v>6.05</v>
      </c>
      <c r="O153" t="s">
        <v>3442</v>
      </c>
      <c r="P153" t="s">
        <v>375</v>
      </c>
      <c r="Q153" t="s">
        <v>3443</v>
      </c>
      <c r="R153">
        <v>0</v>
      </c>
      <c r="S153">
        <v>0</v>
      </c>
      <c r="T153">
        <v>45.164785000000002</v>
      </c>
      <c r="U153">
        <v>5.725244</v>
      </c>
      <c r="AD153" t="s">
        <v>2733</v>
      </c>
      <c r="AE153" t="s">
        <v>2734</v>
      </c>
    </row>
    <row r="154" spans="1:31" x14ac:dyDescent="0.3">
      <c r="A154" s="7">
        <v>46300</v>
      </c>
      <c r="B154" s="8">
        <v>0.26041666666666669</v>
      </c>
      <c r="C154" s="8">
        <v>0.29166666666666669</v>
      </c>
      <c r="D154" s="8">
        <v>0</v>
      </c>
      <c r="E154">
        <v>0.75</v>
      </c>
      <c r="F154">
        <v>23</v>
      </c>
      <c r="G154" t="s">
        <v>957</v>
      </c>
      <c r="H154" s="8">
        <v>0.34861111111111109</v>
      </c>
      <c r="I154" s="8">
        <v>0.35486111111111113</v>
      </c>
      <c r="L154">
        <v>0.15</v>
      </c>
      <c r="M154">
        <v>0.15</v>
      </c>
      <c r="N154">
        <v>-0.6</v>
      </c>
      <c r="O154" t="s">
        <v>2291</v>
      </c>
      <c r="P154" t="s">
        <v>185</v>
      </c>
      <c r="Q154" t="s">
        <v>2293</v>
      </c>
      <c r="R154">
        <v>0</v>
      </c>
      <c r="S154">
        <v>0</v>
      </c>
      <c r="T154">
        <v>45.186712</v>
      </c>
      <c r="U154">
        <v>5.7117839999999998</v>
      </c>
      <c r="AD154" t="s">
        <v>2733</v>
      </c>
      <c r="AE154" t="s">
        <v>2737</v>
      </c>
    </row>
    <row r="155" spans="1:31" x14ac:dyDescent="0.3">
      <c r="A155" s="7">
        <v>46300</v>
      </c>
      <c r="B155" s="8">
        <v>0.25</v>
      </c>
      <c r="C155" s="8">
        <v>0.27777777777777779</v>
      </c>
      <c r="D155" s="8">
        <v>0</v>
      </c>
      <c r="E155">
        <v>0.67</v>
      </c>
      <c r="F155">
        <v>14</v>
      </c>
      <c r="G155" t="s">
        <v>959</v>
      </c>
      <c r="O155" t="s">
        <v>1713</v>
      </c>
      <c r="P155" t="s">
        <v>708</v>
      </c>
      <c r="Q155" t="s">
        <v>708</v>
      </c>
      <c r="R155">
        <v>0</v>
      </c>
      <c r="S155">
        <v>0</v>
      </c>
      <c r="T155">
        <v>45.204405999999999</v>
      </c>
      <c r="U155">
        <v>5.7605760000000004</v>
      </c>
      <c r="AD155" t="s">
        <v>2733</v>
      </c>
      <c r="AE155" t="s">
        <v>2737</v>
      </c>
    </row>
    <row r="156" spans="1:31" x14ac:dyDescent="0.3">
      <c r="A156" s="7">
        <v>46300</v>
      </c>
      <c r="B156" s="8">
        <v>0.16666666666666666</v>
      </c>
      <c r="C156" s="8">
        <v>0.18055555555555555</v>
      </c>
      <c r="D156" s="8">
        <v>0</v>
      </c>
      <c r="E156">
        <v>0.33</v>
      </c>
      <c r="F156">
        <v>52</v>
      </c>
      <c r="G156" t="s">
        <v>847</v>
      </c>
      <c r="O156" t="s">
        <v>2918</v>
      </c>
      <c r="P156" t="s">
        <v>398</v>
      </c>
      <c r="Q156" t="s">
        <v>2919</v>
      </c>
      <c r="R156">
        <v>0</v>
      </c>
      <c r="S156">
        <v>0</v>
      </c>
      <c r="T156">
        <v>45.164098000000003</v>
      </c>
      <c r="U156">
        <v>5.7531749999999997</v>
      </c>
      <c r="AD156" t="s">
        <v>2733</v>
      </c>
      <c r="AE156" t="s">
        <v>2734</v>
      </c>
    </row>
    <row r="157" spans="1:31" x14ac:dyDescent="0.3">
      <c r="A157" s="7">
        <v>46300</v>
      </c>
      <c r="B157" s="8">
        <v>0.16666666666666666</v>
      </c>
      <c r="C157" s="8">
        <v>0.18055555555555555</v>
      </c>
      <c r="D157" s="8">
        <v>0</v>
      </c>
      <c r="E157">
        <v>0.33</v>
      </c>
      <c r="F157">
        <v>74</v>
      </c>
      <c r="G157" t="s">
        <v>892</v>
      </c>
      <c r="O157" t="s">
        <v>2895</v>
      </c>
      <c r="P157" t="s">
        <v>209</v>
      </c>
      <c r="Q157" t="s">
        <v>2896</v>
      </c>
      <c r="R157">
        <v>0</v>
      </c>
      <c r="S157">
        <v>0</v>
      </c>
      <c r="T157">
        <v>45.194781999999996</v>
      </c>
      <c r="U157">
        <v>5.7142739999999996</v>
      </c>
      <c r="AD157" t="s">
        <v>2733</v>
      </c>
      <c r="AE157" t="s">
        <v>2734</v>
      </c>
    </row>
    <row r="158" spans="1:31" x14ac:dyDescent="0.3">
      <c r="A158" s="7">
        <v>46300</v>
      </c>
      <c r="B158" s="8">
        <v>0.25</v>
      </c>
      <c r="C158" s="8">
        <v>0.26041666666666669</v>
      </c>
      <c r="D158" s="8">
        <v>0</v>
      </c>
      <c r="E158">
        <v>0.25</v>
      </c>
      <c r="F158">
        <v>91</v>
      </c>
      <c r="G158" t="s">
        <v>971</v>
      </c>
      <c r="H158" s="8">
        <v>0.19444444444444445</v>
      </c>
      <c r="I158" s="8">
        <v>0.1986111111111111</v>
      </c>
      <c r="L158">
        <v>0.1</v>
      </c>
      <c r="M158">
        <v>0.1</v>
      </c>
      <c r="N158">
        <v>-0.15</v>
      </c>
      <c r="O158" t="s">
        <v>2871</v>
      </c>
      <c r="P158" t="s">
        <v>71</v>
      </c>
      <c r="Q158" t="s">
        <v>2872</v>
      </c>
      <c r="R158">
        <v>0</v>
      </c>
      <c r="S158">
        <v>0</v>
      </c>
      <c r="T158">
        <v>45.187721000000003</v>
      </c>
      <c r="U158">
        <v>5.7222999999999997</v>
      </c>
      <c r="AD158" t="s">
        <v>2733</v>
      </c>
      <c r="AE158" t="s">
        <v>2734</v>
      </c>
    </row>
    <row r="159" spans="1:31" x14ac:dyDescent="0.3">
      <c r="A159" s="7">
        <v>46300</v>
      </c>
      <c r="B159" s="8">
        <v>0.33333333333333331</v>
      </c>
      <c r="C159" s="8">
        <v>0.34722222222222221</v>
      </c>
      <c r="D159" s="8">
        <v>0</v>
      </c>
      <c r="E159">
        <v>0.33</v>
      </c>
      <c r="F159">
        <v>91</v>
      </c>
      <c r="G159" t="s">
        <v>971</v>
      </c>
      <c r="H159" s="8">
        <v>0.24513888888888888</v>
      </c>
      <c r="I159" s="8">
        <v>0.25277777777777777</v>
      </c>
      <c r="L159">
        <v>0.18</v>
      </c>
      <c r="M159">
        <v>0.18</v>
      </c>
      <c r="N159">
        <v>-0.15</v>
      </c>
      <c r="O159" t="s">
        <v>2252</v>
      </c>
      <c r="P159" t="s">
        <v>131</v>
      </c>
      <c r="Q159" t="s">
        <v>131</v>
      </c>
      <c r="R159">
        <v>0</v>
      </c>
      <c r="S159">
        <v>0</v>
      </c>
      <c r="T159">
        <v>45.190066999999999</v>
      </c>
      <c r="U159">
        <v>5.7276720000000001</v>
      </c>
      <c r="AD159" t="s">
        <v>2733</v>
      </c>
      <c r="AE159" t="s">
        <v>2737</v>
      </c>
    </row>
    <row r="160" spans="1:31" x14ac:dyDescent="0.3">
      <c r="A160" s="7">
        <v>46300</v>
      </c>
      <c r="B160" s="8">
        <v>0.16666666666666666</v>
      </c>
      <c r="C160" s="8">
        <v>0.18055555555555555</v>
      </c>
      <c r="D160" s="8">
        <v>0</v>
      </c>
      <c r="E160">
        <v>0.33</v>
      </c>
      <c r="F160">
        <v>75</v>
      </c>
      <c r="G160" t="s">
        <v>970</v>
      </c>
      <c r="O160" t="s">
        <v>2926</v>
      </c>
      <c r="P160" t="s">
        <v>293</v>
      </c>
      <c r="Q160" t="s">
        <v>2927</v>
      </c>
      <c r="R160">
        <v>0</v>
      </c>
      <c r="S160">
        <v>0</v>
      </c>
      <c r="T160">
        <v>45.105367000000001</v>
      </c>
      <c r="U160">
        <v>5.6648319999999996</v>
      </c>
      <c r="AD160" t="s">
        <v>2733</v>
      </c>
      <c r="AE160" t="s">
        <v>2734</v>
      </c>
    </row>
    <row r="161" spans="1:31" x14ac:dyDescent="0.3">
      <c r="A161" s="7">
        <v>46300</v>
      </c>
      <c r="B161" s="8">
        <v>0.16666666666666666</v>
      </c>
      <c r="C161" s="8">
        <v>0.18055555555555555</v>
      </c>
      <c r="D161" s="8">
        <v>0</v>
      </c>
      <c r="E161">
        <v>0.33</v>
      </c>
      <c r="F161">
        <v>20</v>
      </c>
      <c r="G161" t="s">
        <v>950</v>
      </c>
      <c r="H161" s="8">
        <v>0.20416666666666666</v>
      </c>
      <c r="I161" s="8">
        <v>0.26319444444444445</v>
      </c>
      <c r="L161">
        <v>1.42</v>
      </c>
      <c r="M161">
        <v>1.42</v>
      </c>
      <c r="N161">
        <v>1.08</v>
      </c>
      <c r="O161" t="s">
        <v>2928</v>
      </c>
      <c r="P161" t="s">
        <v>141</v>
      </c>
      <c r="Q161" t="s">
        <v>2929</v>
      </c>
      <c r="R161">
        <v>0</v>
      </c>
      <c r="S161">
        <v>0</v>
      </c>
      <c r="T161">
        <v>45.189855999999999</v>
      </c>
      <c r="U161">
        <v>5.7242749999999996</v>
      </c>
      <c r="AD161" t="s">
        <v>2733</v>
      </c>
      <c r="AE161" t="s">
        <v>2734</v>
      </c>
    </row>
    <row r="162" spans="1:31" x14ac:dyDescent="0.3">
      <c r="A162" s="7">
        <v>46300</v>
      </c>
      <c r="B162" s="8">
        <v>0.16666666666666666</v>
      </c>
      <c r="C162" s="8">
        <v>0.18055555555555555</v>
      </c>
      <c r="D162" s="8">
        <v>0</v>
      </c>
      <c r="E162">
        <v>0.33</v>
      </c>
      <c r="F162">
        <v>49</v>
      </c>
      <c r="G162" t="s">
        <v>944</v>
      </c>
      <c r="H162" s="8">
        <v>0.17847222222222223</v>
      </c>
      <c r="I162" s="8">
        <v>0.44027777777777777</v>
      </c>
      <c r="L162">
        <v>6.28</v>
      </c>
      <c r="M162">
        <v>6.28</v>
      </c>
      <c r="N162">
        <v>5.95</v>
      </c>
      <c r="O162" t="s">
        <v>2932</v>
      </c>
      <c r="P162" t="s">
        <v>88</v>
      </c>
      <c r="Q162" t="s">
        <v>2933</v>
      </c>
      <c r="R162">
        <v>0</v>
      </c>
      <c r="S162">
        <v>0</v>
      </c>
      <c r="T162">
        <v>45.182119</v>
      </c>
      <c r="U162">
        <v>5.7322090000000001</v>
      </c>
      <c r="AD162" t="s">
        <v>2733</v>
      </c>
      <c r="AE162" t="s">
        <v>2734</v>
      </c>
    </row>
    <row r="163" spans="1:31" x14ac:dyDescent="0.3">
      <c r="A163" s="7">
        <v>46300</v>
      </c>
      <c r="B163" s="8">
        <v>0.16666666666666666</v>
      </c>
      <c r="C163" s="8">
        <v>0.18055555555555555</v>
      </c>
      <c r="D163" s="8">
        <v>0</v>
      </c>
      <c r="E163">
        <v>0.33</v>
      </c>
      <c r="F163">
        <v>101</v>
      </c>
      <c r="G163" t="s">
        <v>945</v>
      </c>
      <c r="H163" s="8">
        <v>0.16944444444444445</v>
      </c>
      <c r="I163" s="8">
        <v>0.4861111111111111</v>
      </c>
      <c r="L163">
        <v>7.6</v>
      </c>
      <c r="M163">
        <v>7.6</v>
      </c>
      <c r="N163">
        <v>7.27</v>
      </c>
      <c r="O163" t="s">
        <v>2935</v>
      </c>
      <c r="P163" t="s">
        <v>769</v>
      </c>
      <c r="Q163" t="s">
        <v>2936</v>
      </c>
      <c r="R163">
        <v>0</v>
      </c>
      <c r="S163">
        <v>0</v>
      </c>
      <c r="T163">
        <v>45.192462999999996</v>
      </c>
      <c r="U163">
        <v>5.7160570000000002</v>
      </c>
      <c r="AD163" t="s">
        <v>2733</v>
      </c>
      <c r="AE163" t="s">
        <v>2734</v>
      </c>
    </row>
    <row r="164" spans="1:31" x14ac:dyDescent="0.3">
      <c r="A164" s="7">
        <v>46300</v>
      </c>
      <c r="B164" s="8">
        <v>0.16666666666666666</v>
      </c>
      <c r="C164" s="8">
        <v>0.18055555555555555</v>
      </c>
      <c r="D164" s="8">
        <v>0</v>
      </c>
      <c r="E164">
        <v>0.33</v>
      </c>
      <c r="F164">
        <v>40</v>
      </c>
      <c r="G164" t="s">
        <v>960</v>
      </c>
      <c r="H164" s="8">
        <v>0.41458333333333336</v>
      </c>
      <c r="I164" s="8">
        <v>0.42222222222222222</v>
      </c>
      <c r="L164">
        <v>0.18</v>
      </c>
      <c r="M164">
        <v>0.18</v>
      </c>
      <c r="N164">
        <v>-0.15</v>
      </c>
      <c r="O164" t="s">
        <v>2937</v>
      </c>
      <c r="P164" t="s">
        <v>594</v>
      </c>
      <c r="Q164" t="s">
        <v>2938</v>
      </c>
      <c r="R164">
        <v>0</v>
      </c>
      <c r="S164">
        <v>0</v>
      </c>
      <c r="T164">
        <v>45.217554999999997</v>
      </c>
      <c r="U164">
        <v>5.6940160000000004</v>
      </c>
      <c r="AD164" t="s">
        <v>2733</v>
      </c>
      <c r="AE164" t="s">
        <v>2734</v>
      </c>
    </row>
    <row r="165" spans="1:31" x14ac:dyDescent="0.3">
      <c r="A165" s="7">
        <v>46300</v>
      </c>
      <c r="B165" s="8">
        <v>0.33333333333333331</v>
      </c>
      <c r="C165" s="8">
        <v>0.3611111111111111</v>
      </c>
      <c r="D165" s="8">
        <v>0</v>
      </c>
      <c r="E165">
        <v>0.67</v>
      </c>
      <c r="F165">
        <v>230</v>
      </c>
      <c r="G165" t="s">
        <v>974</v>
      </c>
      <c r="H165" s="8">
        <v>0.31527777777777777</v>
      </c>
      <c r="I165" s="8">
        <v>0.33680555555555558</v>
      </c>
      <c r="L165">
        <v>0.52</v>
      </c>
      <c r="M165">
        <v>0.52</v>
      </c>
      <c r="N165">
        <v>-0.15</v>
      </c>
      <c r="O165" t="s">
        <v>1950</v>
      </c>
      <c r="P165" t="s">
        <v>50</v>
      </c>
      <c r="Q165" t="s">
        <v>5968</v>
      </c>
      <c r="R165">
        <v>0</v>
      </c>
      <c r="S165">
        <v>0</v>
      </c>
      <c r="T165">
        <v>45.184576999999997</v>
      </c>
      <c r="U165">
        <v>5.720396</v>
      </c>
      <c r="AD165" t="s">
        <v>2733</v>
      </c>
      <c r="AE165" t="s">
        <v>2737</v>
      </c>
    </row>
    <row r="166" spans="1:31" x14ac:dyDescent="0.3">
      <c r="A166" s="7">
        <v>46300</v>
      </c>
      <c r="B166" s="8">
        <v>0.33333333333333331</v>
      </c>
      <c r="C166" s="8">
        <v>0.37847222222222221</v>
      </c>
      <c r="D166" s="8">
        <v>0</v>
      </c>
      <c r="E166">
        <v>1.08</v>
      </c>
      <c r="F166">
        <v>76</v>
      </c>
      <c r="G166" t="s">
        <v>965</v>
      </c>
      <c r="H166" s="8">
        <v>0.17708333333333334</v>
      </c>
      <c r="I166" s="8">
        <v>0.17777777777777778</v>
      </c>
      <c r="L166">
        <v>0.02</v>
      </c>
      <c r="M166">
        <v>0.02</v>
      </c>
      <c r="N166">
        <v>-1.07</v>
      </c>
      <c r="O166" t="s">
        <v>1880</v>
      </c>
      <c r="P166" t="s">
        <v>644</v>
      </c>
      <c r="Q166" t="s">
        <v>5969</v>
      </c>
      <c r="R166">
        <v>0</v>
      </c>
      <c r="S166">
        <v>0</v>
      </c>
      <c r="T166">
        <v>45.183132999999998</v>
      </c>
      <c r="U166">
        <v>5.7067009999999998</v>
      </c>
      <c r="AD166" t="s">
        <v>2733</v>
      </c>
      <c r="AE166" t="s">
        <v>2737</v>
      </c>
    </row>
    <row r="167" spans="1:31" x14ac:dyDescent="0.3">
      <c r="A167" s="7">
        <v>46300</v>
      </c>
      <c r="B167" s="8">
        <v>0.33333333333333331</v>
      </c>
      <c r="C167" s="8">
        <v>0.35416666666666669</v>
      </c>
      <c r="D167" s="8">
        <v>0</v>
      </c>
      <c r="E167">
        <v>0.5</v>
      </c>
      <c r="F167">
        <v>86</v>
      </c>
      <c r="G167" t="s">
        <v>861</v>
      </c>
      <c r="H167" s="8">
        <v>0.56874999999999998</v>
      </c>
      <c r="I167" s="8">
        <v>0.59305555555555556</v>
      </c>
      <c r="J167" s="8">
        <v>0.56874999999999998</v>
      </c>
      <c r="L167">
        <v>0.57999999999999996</v>
      </c>
      <c r="M167">
        <v>0.57999999999999996</v>
      </c>
      <c r="N167">
        <v>0.08</v>
      </c>
      <c r="O167" t="s">
        <v>1438</v>
      </c>
      <c r="P167" t="s">
        <v>431</v>
      </c>
      <c r="Q167" t="s">
        <v>431</v>
      </c>
      <c r="R167">
        <v>0</v>
      </c>
      <c r="S167">
        <v>0</v>
      </c>
      <c r="T167">
        <v>45.148544999999999</v>
      </c>
      <c r="U167">
        <v>5.704593</v>
      </c>
      <c r="AD167" t="s">
        <v>2733</v>
      </c>
      <c r="AE167" t="s">
        <v>2737</v>
      </c>
    </row>
    <row r="168" spans="1:31" x14ac:dyDescent="0.3">
      <c r="A168" s="7">
        <v>46300</v>
      </c>
      <c r="B168" s="8">
        <v>0.33333333333333331</v>
      </c>
      <c r="C168" s="8">
        <v>0.34722222222222221</v>
      </c>
      <c r="D168" s="8">
        <v>0</v>
      </c>
      <c r="E168">
        <v>0.33</v>
      </c>
      <c r="F168">
        <v>20</v>
      </c>
      <c r="G168" t="s">
        <v>950</v>
      </c>
      <c r="H168" s="8">
        <v>0.2902777777777778</v>
      </c>
      <c r="I168" s="8">
        <v>0.29930555555555555</v>
      </c>
      <c r="L168">
        <v>0.22</v>
      </c>
      <c r="M168">
        <v>0.22</v>
      </c>
      <c r="N168">
        <v>-0.12</v>
      </c>
      <c r="O168" t="s">
        <v>1373</v>
      </c>
      <c r="P168" t="s">
        <v>153</v>
      </c>
      <c r="Q168" t="s">
        <v>153</v>
      </c>
      <c r="R168">
        <v>0</v>
      </c>
      <c r="S168">
        <v>0</v>
      </c>
      <c r="T168">
        <v>45.190181000000003</v>
      </c>
      <c r="U168">
        <v>5.7254589999999999</v>
      </c>
      <c r="AD168" t="s">
        <v>2733</v>
      </c>
      <c r="AE168" t="s">
        <v>2737</v>
      </c>
    </row>
    <row r="169" spans="1:31" x14ac:dyDescent="0.3">
      <c r="A169" s="7">
        <v>46300</v>
      </c>
      <c r="B169" s="8">
        <v>0.16666666666666666</v>
      </c>
      <c r="C169" s="8">
        <v>0.18055555555555555</v>
      </c>
      <c r="D169" s="8">
        <v>0</v>
      </c>
      <c r="E169">
        <v>0.33</v>
      </c>
      <c r="F169">
        <v>75</v>
      </c>
      <c r="G169" t="s">
        <v>970</v>
      </c>
      <c r="O169" t="s">
        <v>2947</v>
      </c>
      <c r="P169" t="s">
        <v>75</v>
      </c>
      <c r="Q169" t="s">
        <v>2948</v>
      </c>
      <c r="R169">
        <v>0</v>
      </c>
      <c r="S169">
        <v>0</v>
      </c>
      <c r="T169">
        <v>45.181066000000001</v>
      </c>
      <c r="U169">
        <v>5.7117360000000001</v>
      </c>
      <c r="AD169" t="s">
        <v>2733</v>
      </c>
      <c r="AE169" t="s">
        <v>2734</v>
      </c>
    </row>
    <row r="170" spans="1:31" x14ac:dyDescent="0.3">
      <c r="A170" s="7">
        <v>46300</v>
      </c>
      <c r="B170" s="8">
        <v>0.16666666666666666</v>
      </c>
      <c r="C170" s="8">
        <v>0.18055555555555555</v>
      </c>
      <c r="D170" s="8">
        <v>0</v>
      </c>
      <c r="E170">
        <v>0.33</v>
      </c>
      <c r="F170">
        <v>15</v>
      </c>
      <c r="G170" t="s">
        <v>956</v>
      </c>
      <c r="H170" s="8">
        <v>0.24652777777777779</v>
      </c>
      <c r="I170" s="8">
        <v>0.49861111111111112</v>
      </c>
      <c r="L170">
        <v>6.05</v>
      </c>
      <c r="M170">
        <v>6.05</v>
      </c>
      <c r="N170">
        <v>5.72</v>
      </c>
      <c r="O170" t="s">
        <v>2949</v>
      </c>
      <c r="P170" t="s">
        <v>1765</v>
      </c>
      <c r="Q170" t="s">
        <v>2950</v>
      </c>
      <c r="R170">
        <v>0</v>
      </c>
      <c r="S170">
        <v>0</v>
      </c>
      <c r="T170">
        <v>45.183919000000003</v>
      </c>
      <c r="U170">
        <v>5.739331</v>
      </c>
      <c r="AD170" t="s">
        <v>2733</v>
      </c>
      <c r="AE170" t="s">
        <v>2734</v>
      </c>
    </row>
    <row r="171" spans="1:31" x14ac:dyDescent="0.3">
      <c r="A171" s="7">
        <v>46300</v>
      </c>
      <c r="B171" s="8">
        <v>0.33333333333333331</v>
      </c>
      <c r="C171" s="8">
        <v>0.34722222222222221</v>
      </c>
      <c r="D171" s="8">
        <v>0</v>
      </c>
      <c r="E171">
        <v>0.33</v>
      </c>
      <c r="F171">
        <v>202</v>
      </c>
      <c r="G171" t="s">
        <v>5959</v>
      </c>
      <c r="O171" t="s">
        <v>1889</v>
      </c>
      <c r="P171" t="s">
        <v>481</v>
      </c>
      <c r="Q171" t="s">
        <v>1892</v>
      </c>
      <c r="R171">
        <v>0</v>
      </c>
      <c r="S171">
        <v>0</v>
      </c>
      <c r="T171">
        <v>45.211889999999997</v>
      </c>
      <c r="U171">
        <v>5.6499290000000002</v>
      </c>
      <c r="AD171" t="s">
        <v>2733</v>
      </c>
      <c r="AE171" t="s">
        <v>2737</v>
      </c>
    </row>
    <row r="172" spans="1:31" x14ac:dyDescent="0.3">
      <c r="A172" s="7">
        <v>46300</v>
      </c>
      <c r="B172" s="8">
        <v>0.25</v>
      </c>
      <c r="C172" s="8">
        <v>0.26041666666666669</v>
      </c>
      <c r="D172" s="8">
        <v>0</v>
      </c>
      <c r="E172">
        <v>0.25</v>
      </c>
      <c r="F172">
        <v>28</v>
      </c>
      <c r="G172" t="s">
        <v>914</v>
      </c>
      <c r="Q172" t="s">
        <v>818</v>
      </c>
      <c r="R172">
        <v>0</v>
      </c>
      <c r="S172">
        <v>0</v>
      </c>
      <c r="T172">
        <v>45.185983</v>
      </c>
      <c r="U172">
        <v>5.7123100000000004</v>
      </c>
    </row>
    <row r="173" spans="1:31" x14ac:dyDescent="0.3">
      <c r="A173" s="7">
        <v>46300</v>
      </c>
      <c r="B173" s="8">
        <v>0.16666666666666666</v>
      </c>
      <c r="C173" s="8">
        <v>0.18055555555555555</v>
      </c>
      <c r="D173" s="8">
        <v>0</v>
      </c>
      <c r="E173">
        <v>0.33</v>
      </c>
      <c r="F173">
        <v>74</v>
      </c>
      <c r="G173" t="s">
        <v>892</v>
      </c>
      <c r="O173" t="s">
        <v>2953</v>
      </c>
      <c r="P173" t="s">
        <v>154</v>
      </c>
      <c r="Q173" t="s">
        <v>2954</v>
      </c>
      <c r="R173">
        <v>0</v>
      </c>
      <c r="S173">
        <v>0</v>
      </c>
      <c r="T173">
        <v>45.185006000000001</v>
      </c>
      <c r="U173">
        <v>5.7226309999999998</v>
      </c>
      <c r="AD173" t="s">
        <v>2733</v>
      </c>
      <c r="AE173" t="s">
        <v>2734</v>
      </c>
    </row>
    <row r="174" spans="1:31" x14ac:dyDescent="0.3">
      <c r="A174" s="7">
        <v>46300</v>
      </c>
      <c r="B174" s="8">
        <v>0.16666666666666666</v>
      </c>
      <c r="C174" s="8">
        <v>0.18055555555555555</v>
      </c>
      <c r="D174" s="8">
        <v>0</v>
      </c>
      <c r="E174">
        <v>0.33</v>
      </c>
      <c r="F174">
        <v>12</v>
      </c>
      <c r="G174" t="s">
        <v>952</v>
      </c>
      <c r="O174" t="s">
        <v>2740</v>
      </c>
      <c r="P174" t="s">
        <v>259</v>
      </c>
      <c r="Q174" t="s">
        <v>2741</v>
      </c>
      <c r="R174">
        <v>0</v>
      </c>
      <c r="S174">
        <v>0</v>
      </c>
      <c r="T174">
        <v>45.190952000000003</v>
      </c>
      <c r="U174">
        <v>5.7165330000000001</v>
      </c>
      <c r="AD174" t="s">
        <v>2733</v>
      </c>
      <c r="AE174" t="s">
        <v>2734</v>
      </c>
    </row>
    <row r="175" spans="1:31" x14ac:dyDescent="0.3">
      <c r="A175" s="7">
        <v>46300</v>
      </c>
      <c r="B175" s="8">
        <v>0.27430555555555558</v>
      </c>
      <c r="C175" s="8">
        <v>0.28819444444444442</v>
      </c>
      <c r="D175" s="8">
        <v>0</v>
      </c>
      <c r="E175">
        <v>0.33</v>
      </c>
      <c r="F175">
        <v>39</v>
      </c>
      <c r="G175" t="s">
        <v>961</v>
      </c>
      <c r="H175" s="8">
        <v>0.2902777777777778</v>
      </c>
      <c r="I175" s="8">
        <v>0.54236111111111107</v>
      </c>
      <c r="L175">
        <v>6.05</v>
      </c>
      <c r="M175">
        <v>6.05</v>
      </c>
      <c r="N175">
        <v>5.72</v>
      </c>
      <c r="O175" t="s">
        <v>2916</v>
      </c>
      <c r="P175" t="s">
        <v>562</v>
      </c>
      <c r="Q175" t="s">
        <v>2917</v>
      </c>
      <c r="R175">
        <v>0</v>
      </c>
      <c r="S175">
        <v>0</v>
      </c>
      <c r="T175">
        <v>45.166173999999998</v>
      </c>
      <c r="U175">
        <v>5.7258250000000004</v>
      </c>
      <c r="AD175" t="s">
        <v>2733</v>
      </c>
      <c r="AE175" t="s">
        <v>2734</v>
      </c>
    </row>
    <row r="176" spans="1:31" x14ac:dyDescent="0.3">
      <c r="A176" s="7">
        <v>46300</v>
      </c>
      <c r="B176" s="8">
        <v>0.18055555555555555</v>
      </c>
      <c r="C176" s="8">
        <v>0.625</v>
      </c>
      <c r="E176">
        <v>10.67</v>
      </c>
      <c r="F176">
        <v>81</v>
      </c>
      <c r="G176" t="s">
        <v>972</v>
      </c>
      <c r="O176" t="s">
        <v>2402</v>
      </c>
      <c r="P176" t="s">
        <v>741</v>
      </c>
      <c r="Q176" t="s">
        <v>741</v>
      </c>
      <c r="R176">
        <v>0</v>
      </c>
      <c r="S176">
        <v>0</v>
      </c>
      <c r="T176">
        <v>45.157052</v>
      </c>
      <c r="U176">
        <v>5.7211379999999998</v>
      </c>
      <c r="AD176" t="s">
        <v>2733</v>
      </c>
      <c r="AE176" t="s">
        <v>2737</v>
      </c>
    </row>
    <row r="177" spans="1:31" x14ac:dyDescent="0.3">
      <c r="A177" s="7">
        <v>46300</v>
      </c>
      <c r="B177" s="8">
        <v>0.33333333333333331</v>
      </c>
      <c r="C177" s="8">
        <v>0.375</v>
      </c>
      <c r="D177" s="8">
        <v>0</v>
      </c>
      <c r="E177">
        <v>1</v>
      </c>
      <c r="F177">
        <v>48</v>
      </c>
      <c r="G177" t="s">
        <v>951</v>
      </c>
      <c r="H177" s="8">
        <v>0.34722222222222221</v>
      </c>
      <c r="I177" s="8">
        <v>0.53055555555555556</v>
      </c>
      <c r="L177">
        <v>4.4000000000000004</v>
      </c>
      <c r="M177">
        <v>4.4000000000000004</v>
      </c>
      <c r="N177">
        <v>3.4</v>
      </c>
      <c r="O177" t="s">
        <v>2045</v>
      </c>
      <c r="P177" t="s">
        <v>668</v>
      </c>
      <c r="Q177" t="s">
        <v>668</v>
      </c>
      <c r="R177">
        <v>0</v>
      </c>
      <c r="S177">
        <v>0</v>
      </c>
      <c r="T177">
        <v>45.164425000000001</v>
      </c>
      <c r="U177">
        <v>5.6912079999999996</v>
      </c>
      <c r="AD177" t="s">
        <v>2733</v>
      </c>
      <c r="AE177" t="s">
        <v>2737</v>
      </c>
    </row>
    <row r="178" spans="1:31" x14ac:dyDescent="0.3">
      <c r="A178" s="7">
        <v>46300</v>
      </c>
      <c r="B178" s="8">
        <v>0.33333333333333331</v>
      </c>
      <c r="C178" s="8">
        <v>0.3611111111111111</v>
      </c>
      <c r="D178" s="8">
        <v>0</v>
      </c>
      <c r="E178">
        <v>0.67</v>
      </c>
      <c r="F178">
        <v>61</v>
      </c>
      <c r="G178" t="s">
        <v>886</v>
      </c>
      <c r="H178" s="8">
        <v>0.49861111111111112</v>
      </c>
      <c r="I178" s="8">
        <v>0.52083333333333337</v>
      </c>
      <c r="L178">
        <v>0.53</v>
      </c>
      <c r="M178">
        <v>0.53</v>
      </c>
      <c r="N178">
        <v>-0.13</v>
      </c>
      <c r="O178" t="s">
        <v>2048</v>
      </c>
      <c r="P178" t="s">
        <v>550</v>
      </c>
      <c r="Q178" t="s">
        <v>2050</v>
      </c>
      <c r="R178">
        <v>0</v>
      </c>
      <c r="S178">
        <v>0</v>
      </c>
      <c r="T178">
        <v>45.174304999999997</v>
      </c>
      <c r="U178">
        <v>5.7383240000000004</v>
      </c>
      <c r="AD178" t="s">
        <v>2733</v>
      </c>
      <c r="AE178" t="s">
        <v>2737</v>
      </c>
    </row>
    <row r="179" spans="1:31" x14ac:dyDescent="0.3">
      <c r="A179" s="7">
        <v>46300</v>
      </c>
      <c r="B179" s="8">
        <v>0.16666666666666666</v>
      </c>
      <c r="C179" s="8">
        <v>0.18055555555555555</v>
      </c>
      <c r="D179" s="8">
        <v>0</v>
      </c>
      <c r="E179">
        <v>0.33</v>
      </c>
      <c r="F179">
        <v>29</v>
      </c>
      <c r="G179" t="s">
        <v>859</v>
      </c>
      <c r="O179" t="s">
        <v>890</v>
      </c>
      <c r="P179" t="s">
        <v>817</v>
      </c>
      <c r="Q179" t="s">
        <v>5970</v>
      </c>
      <c r="R179">
        <v>0</v>
      </c>
      <c r="S179">
        <v>0</v>
      </c>
      <c r="T179">
        <v>45.189878</v>
      </c>
      <c r="U179">
        <v>5.7218559999999998</v>
      </c>
      <c r="AD179" t="s">
        <v>2733</v>
      </c>
      <c r="AE179" t="s">
        <v>2734</v>
      </c>
    </row>
    <row r="180" spans="1:31" x14ac:dyDescent="0.3">
      <c r="A180" s="7">
        <v>46300</v>
      </c>
      <c r="B180" s="8">
        <v>0.19791666666666666</v>
      </c>
      <c r="C180" s="8">
        <v>0.20833333333333334</v>
      </c>
      <c r="D180" s="8">
        <v>0</v>
      </c>
      <c r="E180">
        <v>0.25</v>
      </c>
      <c r="F180">
        <v>83</v>
      </c>
      <c r="G180" t="s">
        <v>975</v>
      </c>
      <c r="H180" s="8">
        <v>0.16319444444444445</v>
      </c>
      <c r="I180" s="8">
        <v>0.17777777777777778</v>
      </c>
      <c r="L180">
        <v>0.35</v>
      </c>
      <c r="M180">
        <v>0.35</v>
      </c>
      <c r="N180">
        <v>0.1</v>
      </c>
      <c r="O180" t="s">
        <v>2177</v>
      </c>
      <c r="P180" t="s">
        <v>567</v>
      </c>
      <c r="Q180" t="s">
        <v>567</v>
      </c>
      <c r="R180">
        <v>0</v>
      </c>
      <c r="S180">
        <v>0</v>
      </c>
      <c r="T180">
        <v>45.367097000000001</v>
      </c>
      <c r="U180">
        <v>5.5888359999999997</v>
      </c>
      <c r="AD180" t="s">
        <v>2733</v>
      </c>
      <c r="AE180" t="s">
        <v>2737</v>
      </c>
    </row>
    <row r="181" spans="1:31" x14ac:dyDescent="0.3">
      <c r="A181" s="7">
        <v>46300</v>
      </c>
      <c r="B181" s="8">
        <v>0.29166666666666669</v>
      </c>
      <c r="C181" s="8">
        <v>0.30555555555555558</v>
      </c>
      <c r="D181" s="8">
        <v>0</v>
      </c>
      <c r="E181">
        <v>0.33</v>
      </c>
      <c r="F181">
        <v>28</v>
      </c>
      <c r="G181" t="s">
        <v>914</v>
      </c>
      <c r="H181" s="8">
        <v>0.21666666666666667</v>
      </c>
      <c r="I181" s="8">
        <v>0.4777777777777778</v>
      </c>
      <c r="L181">
        <v>6.27</v>
      </c>
      <c r="M181">
        <v>6.27</v>
      </c>
      <c r="N181">
        <v>5.93</v>
      </c>
      <c r="O181" t="s">
        <v>2961</v>
      </c>
      <c r="P181" t="s">
        <v>545</v>
      </c>
      <c r="Q181" t="s">
        <v>2962</v>
      </c>
      <c r="R181">
        <v>0</v>
      </c>
      <c r="S181">
        <v>0</v>
      </c>
      <c r="T181">
        <v>45.167084000000003</v>
      </c>
      <c r="U181">
        <v>5.7247070000000004</v>
      </c>
      <c r="AD181" t="s">
        <v>2733</v>
      </c>
      <c r="AE181" t="s">
        <v>2734</v>
      </c>
    </row>
    <row r="182" spans="1:31" x14ac:dyDescent="0.3">
      <c r="A182" s="7">
        <v>46300</v>
      </c>
      <c r="B182" s="8">
        <v>0.18055555555555555</v>
      </c>
      <c r="C182" s="8">
        <v>0.625</v>
      </c>
      <c r="E182">
        <v>10.67</v>
      </c>
      <c r="F182">
        <v>17</v>
      </c>
      <c r="G182" t="s">
        <v>955</v>
      </c>
      <c r="O182" t="s">
        <v>2402</v>
      </c>
      <c r="P182" t="s">
        <v>741</v>
      </c>
      <c r="Q182" t="s">
        <v>741</v>
      </c>
      <c r="R182">
        <v>0</v>
      </c>
      <c r="S182">
        <v>0</v>
      </c>
      <c r="T182">
        <v>45.157052</v>
      </c>
      <c r="U182">
        <v>5.7211379999999998</v>
      </c>
      <c r="AD182" t="s">
        <v>2733</v>
      </c>
      <c r="AE182" t="s">
        <v>2737</v>
      </c>
    </row>
    <row r="183" spans="1:31" x14ac:dyDescent="0.3">
      <c r="A183" s="7">
        <v>46300</v>
      </c>
      <c r="B183" s="8">
        <v>0.33333333333333331</v>
      </c>
      <c r="C183" s="8">
        <v>0.34722222222222221</v>
      </c>
      <c r="D183" s="8">
        <v>0</v>
      </c>
      <c r="E183">
        <v>0.33</v>
      </c>
      <c r="F183">
        <v>15</v>
      </c>
      <c r="G183" t="s">
        <v>956</v>
      </c>
      <c r="O183" t="s">
        <v>1312</v>
      </c>
      <c r="P183" t="s">
        <v>621</v>
      </c>
      <c r="Q183" t="s">
        <v>1315</v>
      </c>
      <c r="R183">
        <v>0</v>
      </c>
      <c r="S183">
        <v>0</v>
      </c>
      <c r="T183">
        <v>45.187759999999997</v>
      </c>
      <c r="U183">
        <v>5.7534210000000003</v>
      </c>
      <c r="AD183" t="s">
        <v>2733</v>
      </c>
      <c r="AE183" t="s">
        <v>2737</v>
      </c>
    </row>
    <row r="184" spans="1:31" x14ac:dyDescent="0.3">
      <c r="A184" s="7">
        <v>46300</v>
      </c>
      <c r="B184" s="8">
        <v>0.25</v>
      </c>
      <c r="C184" s="8">
        <v>0.26041666666666669</v>
      </c>
      <c r="D184" s="8">
        <v>0</v>
      </c>
      <c r="E184">
        <v>0.25</v>
      </c>
      <c r="F184">
        <v>38</v>
      </c>
      <c r="G184" t="s">
        <v>2803</v>
      </c>
      <c r="O184" t="s">
        <v>888</v>
      </c>
      <c r="P184" t="s">
        <v>819</v>
      </c>
      <c r="Q184" t="s">
        <v>2909</v>
      </c>
      <c r="R184">
        <v>0</v>
      </c>
      <c r="S184">
        <v>0</v>
      </c>
      <c r="T184">
        <v>45.185285</v>
      </c>
      <c r="U184">
        <v>5.7161549999999997</v>
      </c>
      <c r="AD184" t="s">
        <v>2733</v>
      </c>
      <c r="AE184" t="s">
        <v>2734</v>
      </c>
    </row>
    <row r="185" spans="1:31" x14ac:dyDescent="0.3">
      <c r="A185" s="7">
        <v>46300</v>
      </c>
      <c r="B185" s="8">
        <v>0.34722222222222221</v>
      </c>
      <c r="C185" s="8">
        <v>0.3611111111111111</v>
      </c>
      <c r="D185" s="8">
        <v>0</v>
      </c>
      <c r="E185">
        <v>0.33</v>
      </c>
      <c r="F185">
        <v>86</v>
      </c>
      <c r="G185" t="s">
        <v>861</v>
      </c>
      <c r="H185" s="8">
        <v>0.41249999999999998</v>
      </c>
      <c r="I185" s="8">
        <v>0.43472222222222223</v>
      </c>
      <c r="L185">
        <v>0.53</v>
      </c>
      <c r="M185">
        <v>0.53</v>
      </c>
      <c r="N185">
        <v>0.2</v>
      </c>
      <c r="O185" t="s">
        <v>2939</v>
      </c>
      <c r="P185" t="s">
        <v>537</v>
      </c>
      <c r="Q185" t="s">
        <v>2940</v>
      </c>
      <c r="R185">
        <v>0</v>
      </c>
      <c r="S185">
        <v>0</v>
      </c>
      <c r="T185">
        <v>45.196741000000003</v>
      </c>
      <c r="U185">
        <v>5.7375059999999998</v>
      </c>
      <c r="AD185" t="s">
        <v>2733</v>
      </c>
      <c r="AE185" t="s">
        <v>2941</v>
      </c>
    </row>
    <row r="186" spans="1:31" x14ac:dyDescent="0.3">
      <c r="A186" s="7">
        <v>46300</v>
      </c>
      <c r="B186" s="8">
        <v>0.33333333333333331</v>
      </c>
      <c r="C186" s="8">
        <v>0.37847222222222221</v>
      </c>
      <c r="D186" s="8">
        <v>0</v>
      </c>
      <c r="E186">
        <v>1.08</v>
      </c>
      <c r="F186">
        <v>19</v>
      </c>
      <c r="G186" t="s">
        <v>982</v>
      </c>
      <c r="H186" s="8">
        <v>0.26458333333333334</v>
      </c>
      <c r="I186" s="8">
        <v>0.31944444444444442</v>
      </c>
      <c r="L186">
        <v>1.32</v>
      </c>
      <c r="M186">
        <v>1.32</v>
      </c>
      <c r="N186">
        <v>0.23</v>
      </c>
      <c r="O186" t="s">
        <v>1909</v>
      </c>
      <c r="P186" t="s">
        <v>488</v>
      </c>
      <c r="Q186" t="s">
        <v>1911</v>
      </c>
      <c r="R186">
        <v>0</v>
      </c>
      <c r="S186">
        <v>0</v>
      </c>
      <c r="T186">
        <v>45.081518000000003</v>
      </c>
      <c r="U186">
        <v>5.7728349999999997</v>
      </c>
      <c r="AD186" t="s">
        <v>2733</v>
      </c>
      <c r="AE186" t="s">
        <v>2737</v>
      </c>
    </row>
    <row r="187" spans="1:31" x14ac:dyDescent="0.3">
      <c r="A187" s="7">
        <v>46300</v>
      </c>
      <c r="B187" s="8">
        <v>0.16666666666666666</v>
      </c>
      <c r="C187" s="8">
        <v>0.18055555555555555</v>
      </c>
      <c r="D187" s="8">
        <v>0</v>
      </c>
      <c r="E187">
        <v>0.33</v>
      </c>
      <c r="F187">
        <v>201</v>
      </c>
      <c r="G187" t="s">
        <v>946</v>
      </c>
      <c r="O187" t="s">
        <v>3408</v>
      </c>
      <c r="P187" t="s">
        <v>764</v>
      </c>
      <c r="Q187" t="s">
        <v>2005</v>
      </c>
      <c r="R187">
        <v>0</v>
      </c>
      <c r="S187">
        <v>0</v>
      </c>
      <c r="T187">
        <v>45.186610000000002</v>
      </c>
      <c r="U187">
        <v>5.7293820000000002</v>
      </c>
      <c r="AD187" t="s">
        <v>2733</v>
      </c>
      <c r="AE187" t="s">
        <v>2734</v>
      </c>
    </row>
    <row r="188" spans="1:31" x14ac:dyDescent="0.3">
      <c r="A188" s="7">
        <v>46300</v>
      </c>
      <c r="B188" s="8">
        <v>0.33333333333333331</v>
      </c>
      <c r="C188" s="8">
        <v>0.37847222222222221</v>
      </c>
      <c r="D188" s="8">
        <v>0</v>
      </c>
      <c r="E188">
        <v>1.08</v>
      </c>
      <c r="F188">
        <v>29</v>
      </c>
      <c r="G188" t="s">
        <v>859</v>
      </c>
      <c r="O188" t="s">
        <v>2566</v>
      </c>
      <c r="P188" t="s">
        <v>166</v>
      </c>
      <c r="Q188" t="s">
        <v>166</v>
      </c>
      <c r="R188">
        <v>0</v>
      </c>
      <c r="S188">
        <v>0</v>
      </c>
      <c r="T188">
        <v>45.191105</v>
      </c>
      <c r="U188">
        <v>5.7245520000000001</v>
      </c>
      <c r="AD188" t="s">
        <v>2733</v>
      </c>
      <c r="AE188" t="s">
        <v>2737</v>
      </c>
    </row>
    <row r="189" spans="1:31" x14ac:dyDescent="0.3">
      <c r="A189" s="7">
        <v>46300</v>
      </c>
      <c r="B189" s="8">
        <v>0.33333333333333331</v>
      </c>
      <c r="C189" s="8">
        <v>0.34722222222222221</v>
      </c>
      <c r="D189" s="8">
        <v>0</v>
      </c>
      <c r="E189">
        <v>0.33</v>
      </c>
      <c r="F189">
        <v>82</v>
      </c>
      <c r="G189" t="s">
        <v>954</v>
      </c>
      <c r="H189" s="8">
        <v>0.21944444444444444</v>
      </c>
      <c r="I189" s="8">
        <v>0.23125000000000001</v>
      </c>
      <c r="L189">
        <v>0.28000000000000003</v>
      </c>
      <c r="M189">
        <v>0.28000000000000003</v>
      </c>
      <c r="N189">
        <v>-0.05</v>
      </c>
      <c r="O189" t="s">
        <v>2716</v>
      </c>
      <c r="P189" t="s">
        <v>569</v>
      </c>
      <c r="Q189" t="s">
        <v>569</v>
      </c>
      <c r="R189">
        <v>0</v>
      </c>
      <c r="S189">
        <v>0</v>
      </c>
      <c r="T189">
        <v>45.182271</v>
      </c>
      <c r="U189">
        <v>5.7200449999999998</v>
      </c>
      <c r="AD189" t="s">
        <v>2733</v>
      </c>
      <c r="AE189" t="s">
        <v>2737</v>
      </c>
    </row>
    <row r="190" spans="1:31" x14ac:dyDescent="0.3">
      <c r="A190" s="7">
        <v>46300</v>
      </c>
      <c r="B190" s="8">
        <v>0.33333333333333331</v>
      </c>
      <c r="C190" s="8">
        <v>0.34722222222222221</v>
      </c>
      <c r="D190" s="8">
        <v>0</v>
      </c>
      <c r="E190">
        <v>0.33</v>
      </c>
      <c r="F190">
        <v>46</v>
      </c>
      <c r="G190" t="s">
        <v>963</v>
      </c>
      <c r="H190" s="8">
        <v>0.22916666666666666</v>
      </c>
      <c r="I190" s="8">
        <v>0.25555555555555554</v>
      </c>
      <c r="L190">
        <v>0.63</v>
      </c>
      <c r="M190">
        <v>0.63</v>
      </c>
      <c r="N190">
        <v>0.3</v>
      </c>
      <c r="O190" t="s">
        <v>2342</v>
      </c>
      <c r="P190" t="s">
        <v>762</v>
      </c>
      <c r="Q190" t="s">
        <v>2344</v>
      </c>
      <c r="R190">
        <v>0</v>
      </c>
      <c r="S190">
        <v>0</v>
      </c>
      <c r="T190">
        <v>45.180419000000001</v>
      </c>
      <c r="U190">
        <v>5.7115030000000004</v>
      </c>
      <c r="AD190" t="s">
        <v>2733</v>
      </c>
      <c r="AE190" t="s">
        <v>2737</v>
      </c>
    </row>
    <row r="191" spans="1:31" x14ac:dyDescent="0.3">
      <c r="A191" s="7">
        <v>46300</v>
      </c>
      <c r="B191" s="8">
        <v>0.16666666666666666</v>
      </c>
      <c r="C191" s="8">
        <v>0.18055555555555555</v>
      </c>
      <c r="D191" s="8">
        <v>0</v>
      </c>
      <c r="E191">
        <v>0.33</v>
      </c>
      <c r="F191">
        <v>46</v>
      </c>
      <c r="G191" t="s">
        <v>963</v>
      </c>
      <c r="O191" t="s">
        <v>3198</v>
      </c>
      <c r="P191" t="s">
        <v>176</v>
      </c>
      <c r="Q191" t="s">
        <v>3199</v>
      </c>
      <c r="R191">
        <v>0</v>
      </c>
      <c r="S191">
        <v>0</v>
      </c>
      <c r="T191">
        <v>45.179839999999999</v>
      </c>
      <c r="U191">
        <v>5.7082069999999998</v>
      </c>
      <c r="AD191" t="s">
        <v>2733</v>
      </c>
      <c r="AE191" t="s">
        <v>2734</v>
      </c>
    </row>
    <row r="192" spans="1:31" x14ac:dyDescent="0.3">
      <c r="A192" s="7">
        <v>46300</v>
      </c>
      <c r="B192" s="8">
        <v>0.33333333333333331</v>
      </c>
      <c r="C192" s="8">
        <v>0.37847222222222221</v>
      </c>
      <c r="D192" s="8">
        <v>0</v>
      </c>
      <c r="E192">
        <v>1.08</v>
      </c>
      <c r="F192">
        <v>76</v>
      </c>
      <c r="G192" t="s">
        <v>863</v>
      </c>
      <c r="H192" s="8">
        <v>0.26874999999999999</v>
      </c>
      <c r="I192" s="8">
        <v>0.31111111111111112</v>
      </c>
      <c r="L192">
        <v>1.02</v>
      </c>
      <c r="M192">
        <v>1.08</v>
      </c>
      <c r="N192">
        <v>-7.0000000000000007E-2</v>
      </c>
      <c r="O192" t="s">
        <v>1234</v>
      </c>
      <c r="P192" t="s">
        <v>193</v>
      </c>
      <c r="Q192" t="s">
        <v>5971</v>
      </c>
      <c r="R192">
        <v>0</v>
      </c>
      <c r="S192">
        <v>0</v>
      </c>
      <c r="T192">
        <v>45.189757999999998</v>
      </c>
      <c r="U192">
        <v>5.7167630000000003</v>
      </c>
      <c r="AD192" t="s">
        <v>2733</v>
      </c>
      <c r="AE192" t="s">
        <v>2737</v>
      </c>
    </row>
    <row r="193" spans="1:31" x14ac:dyDescent="0.3">
      <c r="A193" s="7">
        <v>46300</v>
      </c>
      <c r="B193" s="8">
        <v>0.18055555555555555</v>
      </c>
      <c r="C193" s="8">
        <v>0.19444444444444445</v>
      </c>
      <c r="D193" s="8">
        <v>0</v>
      </c>
      <c r="E193">
        <v>0.33</v>
      </c>
      <c r="F193">
        <v>65</v>
      </c>
      <c r="G193" t="s">
        <v>870</v>
      </c>
      <c r="O193" t="s">
        <v>3162</v>
      </c>
      <c r="P193" t="s">
        <v>366</v>
      </c>
      <c r="Q193" t="s">
        <v>3163</v>
      </c>
      <c r="R193">
        <v>0</v>
      </c>
      <c r="S193">
        <v>0</v>
      </c>
      <c r="T193">
        <v>45.181280000000001</v>
      </c>
      <c r="U193">
        <v>5.6889940000000001</v>
      </c>
      <c r="AD193" t="s">
        <v>2733</v>
      </c>
      <c r="AE193" t="s">
        <v>2734</v>
      </c>
    </row>
    <row r="194" spans="1:31" x14ac:dyDescent="0.3">
      <c r="A194" s="7">
        <v>46300</v>
      </c>
      <c r="B194" s="8">
        <v>0.33333333333333331</v>
      </c>
      <c r="C194" s="8">
        <v>0.35416666666666669</v>
      </c>
      <c r="D194" s="8">
        <v>0</v>
      </c>
      <c r="E194">
        <v>0.5</v>
      </c>
      <c r="F194">
        <v>101</v>
      </c>
      <c r="G194" t="s">
        <v>945</v>
      </c>
      <c r="O194" t="s">
        <v>1454</v>
      </c>
      <c r="P194" t="s">
        <v>495</v>
      </c>
      <c r="Q194" t="s">
        <v>1456</v>
      </c>
      <c r="R194">
        <v>0</v>
      </c>
      <c r="S194">
        <v>0</v>
      </c>
      <c r="T194">
        <v>45.184829999999998</v>
      </c>
      <c r="U194">
        <v>5.7190070000000004</v>
      </c>
      <c r="AD194" t="s">
        <v>2733</v>
      </c>
      <c r="AE194" t="s">
        <v>2737</v>
      </c>
    </row>
    <row r="195" spans="1:31" x14ac:dyDescent="0.3">
      <c r="A195" s="7">
        <v>46300</v>
      </c>
      <c r="B195" s="8">
        <v>0.24652777777777779</v>
      </c>
      <c r="C195" s="8">
        <v>0.26041666666666669</v>
      </c>
      <c r="D195" s="8">
        <v>0</v>
      </c>
      <c r="E195">
        <v>0.33</v>
      </c>
      <c r="F195">
        <v>13</v>
      </c>
      <c r="G195" t="s">
        <v>2730</v>
      </c>
      <c r="O195" t="s">
        <v>2977</v>
      </c>
      <c r="P195" t="s">
        <v>298</v>
      </c>
      <c r="Q195" t="s">
        <v>2978</v>
      </c>
      <c r="R195">
        <v>0</v>
      </c>
      <c r="S195">
        <v>0</v>
      </c>
      <c r="T195">
        <v>45.186909</v>
      </c>
      <c r="U195">
        <v>5.7276030000000002</v>
      </c>
      <c r="AD195" t="s">
        <v>2733</v>
      </c>
      <c r="AE195" t="s">
        <v>2734</v>
      </c>
    </row>
    <row r="196" spans="1:31" x14ac:dyDescent="0.3">
      <c r="A196" s="7">
        <v>46300</v>
      </c>
      <c r="B196" s="8">
        <v>0.33333333333333331</v>
      </c>
      <c r="C196" s="8">
        <v>0.35416666666666669</v>
      </c>
      <c r="D196" s="8">
        <v>0</v>
      </c>
      <c r="E196">
        <v>0.5</v>
      </c>
      <c r="F196">
        <v>16</v>
      </c>
      <c r="G196" t="s">
        <v>853</v>
      </c>
      <c r="O196" t="s">
        <v>1504</v>
      </c>
      <c r="P196" t="s">
        <v>231</v>
      </c>
      <c r="Q196" t="s">
        <v>231</v>
      </c>
      <c r="R196">
        <v>0</v>
      </c>
      <c r="S196">
        <v>0</v>
      </c>
      <c r="T196">
        <v>45.188467000000003</v>
      </c>
      <c r="U196">
        <v>5.7140909999999998</v>
      </c>
      <c r="AD196" t="s">
        <v>2733</v>
      </c>
      <c r="AE196" t="s">
        <v>2737</v>
      </c>
    </row>
    <row r="197" spans="1:31" x14ac:dyDescent="0.3">
      <c r="A197" s="7">
        <v>46300</v>
      </c>
      <c r="B197" s="8">
        <v>0.16666666666666666</v>
      </c>
      <c r="C197" s="8">
        <v>0.18055555555555555</v>
      </c>
      <c r="D197" s="8">
        <v>0</v>
      </c>
      <c r="E197">
        <v>0.33</v>
      </c>
      <c r="F197">
        <v>68</v>
      </c>
      <c r="G197" t="s">
        <v>948</v>
      </c>
      <c r="H197" s="8">
        <v>0.39583333333333331</v>
      </c>
      <c r="I197" s="8">
        <v>0.46944444444444444</v>
      </c>
      <c r="L197">
        <v>1.77</v>
      </c>
      <c r="M197">
        <v>1.77</v>
      </c>
      <c r="N197">
        <v>1.43</v>
      </c>
      <c r="O197" t="s">
        <v>2944</v>
      </c>
      <c r="P197" t="s">
        <v>614</v>
      </c>
      <c r="Q197" t="s">
        <v>2945</v>
      </c>
      <c r="R197">
        <v>0</v>
      </c>
      <c r="S197">
        <v>0</v>
      </c>
      <c r="T197">
        <v>45.178691000000001</v>
      </c>
      <c r="U197">
        <v>5.737673</v>
      </c>
      <c r="AD197" t="s">
        <v>2733</v>
      </c>
      <c r="AE197" t="s">
        <v>2734</v>
      </c>
    </row>
    <row r="198" spans="1:31" x14ac:dyDescent="0.3">
      <c r="A198" s="7">
        <v>46300</v>
      </c>
      <c r="B198" s="8">
        <v>0.33333333333333331</v>
      </c>
      <c r="C198" s="8">
        <v>0.37847222222222221</v>
      </c>
      <c r="D198" s="8">
        <v>0</v>
      </c>
      <c r="E198">
        <v>1.08</v>
      </c>
      <c r="F198">
        <v>230</v>
      </c>
      <c r="G198" t="s">
        <v>974</v>
      </c>
      <c r="H198" s="8">
        <v>0.52500000000000002</v>
      </c>
      <c r="I198" s="8">
        <v>0.5708333333333333</v>
      </c>
      <c r="L198">
        <v>1.1000000000000001</v>
      </c>
      <c r="M198">
        <v>1.08</v>
      </c>
      <c r="N198">
        <v>0.02</v>
      </c>
      <c r="O198" t="s">
        <v>1686</v>
      </c>
      <c r="P198" t="s">
        <v>145</v>
      </c>
      <c r="Q198" t="s">
        <v>5972</v>
      </c>
      <c r="R198">
        <v>0</v>
      </c>
      <c r="S198">
        <v>0</v>
      </c>
      <c r="T198">
        <v>45.170380000000002</v>
      </c>
      <c r="U198">
        <v>5.7395560000000003</v>
      </c>
      <c r="AD198" t="s">
        <v>2733</v>
      </c>
      <c r="AE198" t="s">
        <v>2737</v>
      </c>
    </row>
    <row r="199" spans="1:31" x14ac:dyDescent="0.3">
      <c r="A199" s="7">
        <v>46300</v>
      </c>
      <c r="B199" s="8">
        <v>0.29166666666666669</v>
      </c>
      <c r="C199" s="8">
        <v>0.2986111111111111</v>
      </c>
      <c r="D199" s="8">
        <v>0</v>
      </c>
      <c r="E199">
        <v>0.17</v>
      </c>
      <c r="F199">
        <v>38</v>
      </c>
      <c r="G199" t="s">
        <v>2803</v>
      </c>
      <c r="O199" t="s">
        <v>2920</v>
      </c>
      <c r="P199" t="s">
        <v>558</v>
      </c>
      <c r="Q199" t="s">
        <v>2921</v>
      </c>
      <c r="R199">
        <v>0</v>
      </c>
      <c r="S199">
        <v>0</v>
      </c>
      <c r="T199">
        <v>45.193044999999998</v>
      </c>
      <c r="U199">
        <v>5.7306739999999996</v>
      </c>
      <c r="AD199" t="s">
        <v>2733</v>
      </c>
      <c r="AE199" t="s">
        <v>2734</v>
      </c>
    </row>
    <row r="200" spans="1:31" x14ac:dyDescent="0.3">
      <c r="A200" s="7">
        <v>46300</v>
      </c>
      <c r="B200" s="8">
        <v>0.16666666666666666</v>
      </c>
      <c r="C200" s="8">
        <v>0.18055555555555555</v>
      </c>
      <c r="D200" s="8">
        <v>0</v>
      </c>
      <c r="E200">
        <v>0.33</v>
      </c>
      <c r="F200">
        <v>76</v>
      </c>
      <c r="G200" t="s">
        <v>965</v>
      </c>
      <c r="H200" s="8">
        <v>0.20347222222222222</v>
      </c>
      <c r="I200" s="8">
        <v>0.20555555555555555</v>
      </c>
      <c r="L200">
        <v>0.05</v>
      </c>
      <c r="M200">
        <v>0.05</v>
      </c>
      <c r="N200">
        <v>-0.28000000000000003</v>
      </c>
      <c r="O200" t="s">
        <v>2957</v>
      </c>
      <c r="P200" t="s">
        <v>480</v>
      </c>
      <c r="Q200" t="s">
        <v>2958</v>
      </c>
      <c r="R200">
        <v>0</v>
      </c>
      <c r="S200">
        <v>0</v>
      </c>
      <c r="T200">
        <v>45.057284000000003</v>
      </c>
      <c r="U200">
        <v>5.6685739999999996</v>
      </c>
      <c r="AD200" t="s">
        <v>2733</v>
      </c>
      <c r="AE200" t="s">
        <v>2734</v>
      </c>
    </row>
    <row r="201" spans="1:31" x14ac:dyDescent="0.3">
      <c r="A201" s="7">
        <v>46300</v>
      </c>
      <c r="B201" s="8">
        <v>0.16666666666666666</v>
      </c>
      <c r="C201" s="8">
        <v>0.18055555555555555</v>
      </c>
      <c r="D201" s="8">
        <v>0</v>
      </c>
      <c r="E201">
        <v>0.33</v>
      </c>
      <c r="F201">
        <v>86</v>
      </c>
      <c r="G201" t="s">
        <v>861</v>
      </c>
      <c r="H201" s="8">
        <v>0.56874999999999998</v>
      </c>
      <c r="I201" s="8">
        <v>0.56874999999999998</v>
      </c>
      <c r="O201" t="s">
        <v>880</v>
      </c>
      <c r="P201" t="s">
        <v>811</v>
      </c>
      <c r="Q201" t="s">
        <v>2979</v>
      </c>
      <c r="R201">
        <v>0</v>
      </c>
      <c r="S201">
        <v>0</v>
      </c>
      <c r="T201">
        <v>45.184420000000003</v>
      </c>
      <c r="U201">
        <v>5.7195400000000003</v>
      </c>
      <c r="AD201" t="s">
        <v>2733</v>
      </c>
      <c r="AE201" t="s">
        <v>2734</v>
      </c>
    </row>
    <row r="202" spans="1:31" x14ac:dyDescent="0.3">
      <c r="A202" s="7">
        <v>46300</v>
      </c>
      <c r="B202" s="8">
        <v>0.33333333333333331</v>
      </c>
      <c r="C202" s="8">
        <v>0.35416666666666669</v>
      </c>
      <c r="D202" s="8">
        <v>0</v>
      </c>
      <c r="E202">
        <v>0.5</v>
      </c>
      <c r="F202">
        <v>16</v>
      </c>
      <c r="G202" t="s">
        <v>853</v>
      </c>
      <c r="O202" t="s">
        <v>1464</v>
      </c>
      <c r="P202" t="s">
        <v>627</v>
      </c>
      <c r="Q202" t="s">
        <v>627</v>
      </c>
      <c r="R202">
        <v>0</v>
      </c>
      <c r="S202">
        <v>0</v>
      </c>
      <c r="T202">
        <v>45.187038000000001</v>
      </c>
      <c r="U202">
        <v>5.719214</v>
      </c>
      <c r="AD202" t="s">
        <v>2733</v>
      </c>
      <c r="AE202" t="s">
        <v>2737</v>
      </c>
    </row>
    <row r="203" spans="1:31" x14ac:dyDescent="0.3">
      <c r="A203" s="7">
        <v>46300</v>
      </c>
      <c r="B203" s="8">
        <v>0.16666666666666666</v>
      </c>
      <c r="C203" s="8">
        <v>0.18055555555555555</v>
      </c>
      <c r="D203" s="8">
        <v>0</v>
      </c>
      <c r="E203">
        <v>0.33</v>
      </c>
      <c r="F203">
        <v>40</v>
      </c>
      <c r="G203" t="s">
        <v>960</v>
      </c>
      <c r="H203" s="8">
        <v>0.37430555555555556</v>
      </c>
      <c r="I203" s="8">
        <v>0.37916666666666665</v>
      </c>
      <c r="L203">
        <v>0.12</v>
      </c>
      <c r="M203">
        <v>0.12</v>
      </c>
      <c r="N203">
        <v>-0.22</v>
      </c>
      <c r="O203" t="s">
        <v>2990</v>
      </c>
      <c r="P203" t="s">
        <v>464</v>
      </c>
      <c r="Q203" t="s">
        <v>2991</v>
      </c>
      <c r="R203">
        <v>0</v>
      </c>
      <c r="S203">
        <v>0</v>
      </c>
      <c r="T203">
        <v>45.216498000000001</v>
      </c>
      <c r="U203">
        <v>5.6917090000000004</v>
      </c>
      <c r="AD203" t="s">
        <v>2733</v>
      </c>
      <c r="AE203" t="s">
        <v>2734</v>
      </c>
    </row>
    <row r="204" spans="1:31" x14ac:dyDescent="0.3">
      <c r="A204" s="7">
        <v>46300</v>
      </c>
      <c r="B204" s="8">
        <v>0.16666666666666666</v>
      </c>
      <c r="C204" s="8">
        <v>0.18055555555555555</v>
      </c>
      <c r="D204" s="8">
        <v>0</v>
      </c>
      <c r="E204">
        <v>0.33</v>
      </c>
      <c r="F204">
        <v>51</v>
      </c>
      <c r="G204" t="s">
        <v>851</v>
      </c>
      <c r="O204" t="s">
        <v>850</v>
      </c>
      <c r="P204" t="s">
        <v>630</v>
      </c>
      <c r="Q204" t="s">
        <v>3213</v>
      </c>
      <c r="R204">
        <v>0</v>
      </c>
      <c r="S204">
        <v>0</v>
      </c>
      <c r="T204">
        <v>45.362712999999999</v>
      </c>
      <c r="U204">
        <v>5.5913490000000001</v>
      </c>
      <c r="AD204" t="s">
        <v>2733</v>
      </c>
      <c r="AE204" t="s">
        <v>2734</v>
      </c>
    </row>
    <row r="205" spans="1:31" x14ac:dyDescent="0.3">
      <c r="A205" s="7">
        <v>46300</v>
      </c>
      <c r="B205" s="8">
        <v>0.16666666666666666</v>
      </c>
      <c r="C205" s="8">
        <v>0.1736111111111111</v>
      </c>
      <c r="D205" s="8">
        <v>0</v>
      </c>
      <c r="E205">
        <v>0.17</v>
      </c>
      <c r="F205">
        <v>75</v>
      </c>
      <c r="G205" t="s">
        <v>970</v>
      </c>
      <c r="O205" t="s">
        <v>1825</v>
      </c>
      <c r="P205" t="s">
        <v>638</v>
      </c>
      <c r="Q205" t="s">
        <v>1827</v>
      </c>
      <c r="R205">
        <v>0</v>
      </c>
      <c r="S205">
        <v>0</v>
      </c>
      <c r="T205">
        <v>45.177596000000001</v>
      </c>
      <c r="U205">
        <v>5.7290789999999996</v>
      </c>
      <c r="AD205" t="s">
        <v>2733</v>
      </c>
      <c r="AE205" t="s">
        <v>2734</v>
      </c>
    </row>
    <row r="206" spans="1:31" x14ac:dyDescent="0.3">
      <c r="A206" s="7">
        <v>46300</v>
      </c>
      <c r="B206" s="8">
        <v>0.33680555555555558</v>
      </c>
      <c r="C206" s="8">
        <v>0.37152777777777779</v>
      </c>
      <c r="D206" s="8">
        <v>0</v>
      </c>
      <c r="E206">
        <v>0.83</v>
      </c>
      <c r="F206">
        <v>103</v>
      </c>
      <c r="G206" t="s">
        <v>962</v>
      </c>
      <c r="H206" s="8">
        <v>0.42222222222222222</v>
      </c>
      <c r="I206" s="8">
        <v>0.43194444444444446</v>
      </c>
      <c r="L206">
        <v>0.23</v>
      </c>
      <c r="M206">
        <v>0.23</v>
      </c>
      <c r="N206">
        <v>-0.6</v>
      </c>
      <c r="O206" t="s">
        <v>2675</v>
      </c>
      <c r="P206" t="s">
        <v>418</v>
      </c>
      <c r="Q206" t="s">
        <v>2963</v>
      </c>
      <c r="R206">
        <v>0</v>
      </c>
      <c r="S206">
        <v>0</v>
      </c>
      <c r="T206">
        <v>45.288339000000001</v>
      </c>
      <c r="U206">
        <v>5.6399229999999996</v>
      </c>
      <c r="AD206" t="s">
        <v>2733</v>
      </c>
      <c r="AE206" t="s">
        <v>2737</v>
      </c>
    </row>
    <row r="207" spans="1:31" x14ac:dyDescent="0.3">
      <c r="A207" s="7">
        <v>46300</v>
      </c>
      <c r="B207" s="8">
        <v>0.33333333333333331</v>
      </c>
      <c r="C207" s="8">
        <v>0.375</v>
      </c>
      <c r="D207" s="8">
        <v>0</v>
      </c>
      <c r="E207">
        <v>1</v>
      </c>
      <c r="F207">
        <v>210</v>
      </c>
      <c r="G207" t="s">
        <v>905</v>
      </c>
      <c r="O207" t="s">
        <v>1576</v>
      </c>
      <c r="P207" t="s">
        <v>516</v>
      </c>
      <c r="Q207" t="s">
        <v>516</v>
      </c>
      <c r="R207">
        <v>0</v>
      </c>
      <c r="S207">
        <v>0</v>
      </c>
      <c r="T207">
        <v>45.239739999999998</v>
      </c>
      <c r="U207">
        <v>5.8900969999999999</v>
      </c>
      <c r="AD207" t="s">
        <v>2733</v>
      </c>
      <c r="AE207" t="s">
        <v>2737</v>
      </c>
    </row>
    <row r="208" spans="1:31" x14ac:dyDescent="0.3">
      <c r="A208" s="7">
        <v>46300</v>
      </c>
      <c r="B208" s="8">
        <v>0.33333333333333331</v>
      </c>
      <c r="C208" s="8">
        <v>0.34722222222222221</v>
      </c>
      <c r="D208" s="8">
        <v>0</v>
      </c>
      <c r="E208">
        <v>0.33</v>
      </c>
      <c r="F208">
        <v>1000</v>
      </c>
      <c r="G208" t="s">
        <v>2803</v>
      </c>
      <c r="Q208" t="s">
        <v>2934</v>
      </c>
      <c r="R208">
        <v>0</v>
      </c>
      <c r="S208">
        <v>0</v>
      </c>
      <c r="T208">
        <v>45.158180999999999</v>
      </c>
      <c r="U208">
        <v>5.7037069999999996</v>
      </c>
    </row>
    <row r="209" spans="1:31" x14ac:dyDescent="0.3">
      <c r="A209" s="7">
        <v>46300</v>
      </c>
      <c r="B209" s="8">
        <v>0.16666666666666666</v>
      </c>
      <c r="C209" s="8">
        <v>0.18055555555555555</v>
      </c>
      <c r="D209" s="8">
        <v>0</v>
      </c>
      <c r="E209">
        <v>0.33</v>
      </c>
      <c r="F209">
        <v>76</v>
      </c>
      <c r="G209" t="s">
        <v>965</v>
      </c>
      <c r="H209" s="8">
        <v>0.35902777777777778</v>
      </c>
      <c r="I209" s="8">
        <v>0.38263888888888886</v>
      </c>
      <c r="L209">
        <v>0.56999999999999995</v>
      </c>
      <c r="M209">
        <v>0.56999999999999995</v>
      </c>
      <c r="N209">
        <v>0.23</v>
      </c>
      <c r="O209" t="s">
        <v>2980</v>
      </c>
      <c r="P209" t="s">
        <v>644</v>
      </c>
      <c r="Q209" t="s">
        <v>2981</v>
      </c>
      <c r="R209">
        <v>0</v>
      </c>
      <c r="S209">
        <v>0</v>
      </c>
      <c r="T209">
        <v>45.183132999999998</v>
      </c>
      <c r="U209">
        <v>5.7067009999999998</v>
      </c>
      <c r="AD209" t="s">
        <v>2733</v>
      </c>
      <c r="AE209" t="s">
        <v>2734</v>
      </c>
    </row>
    <row r="210" spans="1:31" x14ac:dyDescent="0.3">
      <c r="A210" s="7">
        <v>46300</v>
      </c>
      <c r="B210" s="8">
        <v>0.16666666666666666</v>
      </c>
      <c r="C210" s="8">
        <v>0.1736111111111111</v>
      </c>
      <c r="D210" s="8">
        <v>0</v>
      </c>
      <c r="E210">
        <v>0.17</v>
      </c>
      <c r="F210">
        <v>29</v>
      </c>
      <c r="G210" t="s">
        <v>859</v>
      </c>
      <c r="O210" t="s">
        <v>2738</v>
      </c>
      <c r="P210" t="s">
        <v>219</v>
      </c>
      <c r="Q210" t="s">
        <v>2739</v>
      </c>
      <c r="R210">
        <v>0</v>
      </c>
      <c r="S210">
        <v>0</v>
      </c>
      <c r="T210">
        <v>45.183280000000003</v>
      </c>
      <c r="U210">
        <v>5.7183830000000002</v>
      </c>
      <c r="AD210" t="s">
        <v>2733</v>
      </c>
      <c r="AE210" t="s">
        <v>2734</v>
      </c>
    </row>
    <row r="211" spans="1:31" x14ac:dyDescent="0.3">
      <c r="A211" s="7">
        <v>46300</v>
      </c>
      <c r="B211" s="8">
        <v>0.16666666666666666</v>
      </c>
      <c r="C211" s="8">
        <v>0.18055555555555555</v>
      </c>
      <c r="D211" s="8">
        <v>0</v>
      </c>
      <c r="E211">
        <v>0.33</v>
      </c>
      <c r="F211">
        <v>28</v>
      </c>
      <c r="G211" t="s">
        <v>914</v>
      </c>
      <c r="H211" s="8">
        <v>0.20555555555555555</v>
      </c>
      <c r="I211" s="8">
        <v>0.33541666666666664</v>
      </c>
      <c r="L211">
        <v>3.12</v>
      </c>
      <c r="M211">
        <v>3.12</v>
      </c>
      <c r="N211">
        <v>2.78</v>
      </c>
      <c r="O211" t="s">
        <v>3738</v>
      </c>
      <c r="P211" t="s">
        <v>199</v>
      </c>
      <c r="Q211" t="s">
        <v>3739</v>
      </c>
      <c r="R211">
        <v>0</v>
      </c>
      <c r="S211">
        <v>0</v>
      </c>
      <c r="T211">
        <v>45.187798000000001</v>
      </c>
      <c r="U211">
        <v>5.7135920000000002</v>
      </c>
      <c r="AD211" t="s">
        <v>2733</v>
      </c>
      <c r="AE211" t="s">
        <v>2734</v>
      </c>
    </row>
    <row r="212" spans="1:31" x14ac:dyDescent="0.3">
      <c r="A212" s="7">
        <v>46300</v>
      </c>
      <c r="B212" s="8">
        <v>0.29166666666666669</v>
      </c>
      <c r="C212" s="8">
        <v>0.30555555555555558</v>
      </c>
      <c r="D212" s="8">
        <v>0</v>
      </c>
      <c r="E212">
        <v>0.33</v>
      </c>
      <c r="F212">
        <v>76</v>
      </c>
      <c r="G212" t="s">
        <v>863</v>
      </c>
      <c r="H212" s="8">
        <v>0.17499999999999999</v>
      </c>
      <c r="I212" s="8">
        <v>0.17916666666666667</v>
      </c>
      <c r="L212">
        <v>0.1</v>
      </c>
      <c r="M212">
        <v>0.1</v>
      </c>
      <c r="N212">
        <v>-0.23</v>
      </c>
      <c r="O212" t="s">
        <v>883</v>
      </c>
      <c r="P212" t="s">
        <v>810</v>
      </c>
      <c r="Q212" t="s">
        <v>5973</v>
      </c>
      <c r="R212">
        <v>0</v>
      </c>
      <c r="S212">
        <v>0</v>
      </c>
      <c r="T212">
        <v>45.190103000000001</v>
      </c>
      <c r="U212">
        <v>5.7168659999999996</v>
      </c>
      <c r="AD212" t="s">
        <v>2733</v>
      </c>
      <c r="AE212" t="s">
        <v>2734</v>
      </c>
    </row>
    <row r="213" spans="1:31" x14ac:dyDescent="0.3">
      <c r="A213" s="7">
        <v>46300</v>
      </c>
      <c r="B213" s="8">
        <v>0.33333333333333331</v>
      </c>
      <c r="C213" s="8">
        <v>0.34722222222222221</v>
      </c>
      <c r="D213" s="8">
        <v>0</v>
      </c>
      <c r="E213">
        <v>0.33</v>
      </c>
      <c r="F213">
        <v>18</v>
      </c>
      <c r="G213" t="s">
        <v>2826</v>
      </c>
      <c r="H213" s="8">
        <v>0.41249999999999998</v>
      </c>
      <c r="I213" s="8">
        <v>0.43611111111111112</v>
      </c>
      <c r="L213">
        <v>0.56999999999999995</v>
      </c>
      <c r="M213">
        <v>0.56999999999999995</v>
      </c>
      <c r="N213">
        <v>0.23</v>
      </c>
      <c r="O213" t="s">
        <v>2695</v>
      </c>
      <c r="P213" t="s">
        <v>430</v>
      </c>
      <c r="Q213" t="s">
        <v>430</v>
      </c>
      <c r="R213">
        <v>0</v>
      </c>
      <c r="S213">
        <v>0</v>
      </c>
      <c r="T213">
        <v>45.179054999999998</v>
      </c>
      <c r="U213">
        <v>5.6940229999999996</v>
      </c>
      <c r="AD213" t="s">
        <v>2733</v>
      </c>
      <c r="AE213" t="s">
        <v>2737</v>
      </c>
    </row>
    <row r="214" spans="1:31" x14ac:dyDescent="0.3">
      <c r="A214" s="7">
        <v>46300</v>
      </c>
      <c r="B214" s="8">
        <v>0.33333333333333331</v>
      </c>
      <c r="C214" s="8">
        <v>0.4375</v>
      </c>
      <c r="D214" s="8">
        <v>0</v>
      </c>
      <c r="E214">
        <v>2.5</v>
      </c>
      <c r="F214">
        <v>40</v>
      </c>
      <c r="G214" t="s">
        <v>960</v>
      </c>
      <c r="H214" s="8">
        <v>0.46527777777777779</v>
      </c>
      <c r="I214" s="8">
        <v>0.53611111111111109</v>
      </c>
      <c r="L214">
        <v>1.7</v>
      </c>
      <c r="M214">
        <v>1.7</v>
      </c>
      <c r="N214">
        <v>-0.8</v>
      </c>
      <c r="O214" t="s">
        <v>1188</v>
      </c>
      <c r="P214" t="s">
        <v>334</v>
      </c>
      <c r="Q214" t="s">
        <v>2946</v>
      </c>
      <c r="R214">
        <v>0</v>
      </c>
      <c r="S214">
        <v>0</v>
      </c>
      <c r="T214">
        <v>45.229664999999997</v>
      </c>
      <c r="U214">
        <v>5.681597</v>
      </c>
      <c r="AD214" t="s">
        <v>2733</v>
      </c>
      <c r="AE214" t="s">
        <v>2737</v>
      </c>
    </row>
    <row r="215" spans="1:31" x14ac:dyDescent="0.3">
      <c r="A215" s="7">
        <v>46300</v>
      </c>
      <c r="B215" s="8">
        <v>0.25</v>
      </c>
      <c r="C215" s="8">
        <v>0.26041666666666669</v>
      </c>
      <c r="D215" s="8">
        <v>0</v>
      </c>
      <c r="E215">
        <v>0.25</v>
      </c>
      <c r="F215">
        <v>85</v>
      </c>
      <c r="G215" t="s">
        <v>866</v>
      </c>
      <c r="H215" s="8">
        <v>8.1250000000000003E-2</v>
      </c>
      <c r="I215" s="8">
        <v>8.1250000000000003E-2</v>
      </c>
      <c r="O215" t="s">
        <v>2959</v>
      </c>
      <c r="P215" t="s">
        <v>344</v>
      </c>
      <c r="Q215" t="s">
        <v>2960</v>
      </c>
      <c r="R215">
        <v>0</v>
      </c>
      <c r="S215">
        <v>0</v>
      </c>
      <c r="T215">
        <v>45.204273999999998</v>
      </c>
      <c r="U215">
        <v>5.7592150000000002</v>
      </c>
      <c r="AD215" t="s">
        <v>2733</v>
      </c>
      <c r="AE215" t="s">
        <v>2734</v>
      </c>
    </row>
    <row r="216" spans="1:31" x14ac:dyDescent="0.3">
      <c r="A216" s="7">
        <v>46300</v>
      </c>
      <c r="B216" s="8">
        <v>0.16666666666666666</v>
      </c>
      <c r="C216" s="8">
        <v>0.18055555555555555</v>
      </c>
      <c r="D216" s="8">
        <v>0</v>
      </c>
      <c r="E216">
        <v>0.33</v>
      </c>
      <c r="F216">
        <v>16</v>
      </c>
      <c r="G216" t="s">
        <v>853</v>
      </c>
      <c r="O216" t="s">
        <v>2982</v>
      </c>
      <c r="P216" t="s">
        <v>575</v>
      </c>
      <c r="Q216" t="s">
        <v>2983</v>
      </c>
      <c r="R216">
        <v>0</v>
      </c>
      <c r="S216">
        <v>0</v>
      </c>
      <c r="T216">
        <v>45.146017000000001</v>
      </c>
      <c r="U216">
        <v>5.7155500000000004</v>
      </c>
      <c r="AD216" t="s">
        <v>2733</v>
      </c>
      <c r="AE216" t="s">
        <v>2734</v>
      </c>
    </row>
    <row r="217" spans="1:31" x14ac:dyDescent="0.3">
      <c r="A217" s="7">
        <v>46300</v>
      </c>
      <c r="B217" s="8">
        <v>0.40277777777777779</v>
      </c>
      <c r="C217" s="8">
        <v>0.42708333333333331</v>
      </c>
      <c r="D217" s="8">
        <v>0</v>
      </c>
      <c r="E217">
        <v>0.57999999999999996</v>
      </c>
      <c r="F217">
        <v>65</v>
      </c>
      <c r="G217" t="s">
        <v>870</v>
      </c>
      <c r="O217" t="s">
        <v>869</v>
      </c>
      <c r="P217" t="s">
        <v>808</v>
      </c>
      <c r="Q217" t="s">
        <v>2994</v>
      </c>
      <c r="R217">
        <v>0</v>
      </c>
      <c r="S217">
        <v>0</v>
      </c>
      <c r="T217">
        <v>45.192346999999998</v>
      </c>
      <c r="U217">
        <v>5.7316079999999996</v>
      </c>
      <c r="AD217" t="s">
        <v>2733</v>
      </c>
      <c r="AE217" t="s">
        <v>2737</v>
      </c>
    </row>
    <row r="218" spans="1:31" x14ac:dyDescent="0.3">
      <c r="A218" s="7">
        <v>46300</v>
      </c>
      <c r="B218" s="8">
        <v>0.16666666666666666</v>
      </c>
      <c r="C218" s="8">
        <v>0.18055555555555555</v>
      </c>
      <c r="D218" s="8">
        <v>0</v>
      </c>
      <c r="E218">
        <v>0.33</v>
      </c>
      <c r="F218">
        <v>201</v>
      </c>
      <c r="G218" t="s">
        <v>946</v>
      </c>
      <c r="O218" t="s">
        <v>2986</v>
      </c>
      <c r="P218" t="s">
        <v>492</v>
      </c>
      <c r="Q218" t="s">
        <v>2987</v>
      </c>
      <c r="R218">
        <v>0</v>
      </c>
      <c r="S218">
        <v>0</v>
      </c>
      <c r="T218">
        <v>45.185462000000001</v>
      </c>
      <c r="U218">
        <v>5.7269600000000001</v>
      </c>
      <c r="AD218" t="s">
        <v>2733</v>
      </c>
      <c r="AE218" t="s">
        <v>2734</v>
      </c>
    </row>
    <row r="219" spans="1:31" x14ac:dyDescent="0.3">
      <c r="A219" s="7">
        <v>46300</v>
      </c>
      <c r="B219" s="8">
        <v>0.33333333333333331</v>
      </c>
      <c r="C219" s="8">
        <v>0.37847222222222221</v>
      </c>
      <c r="D219" s="8">
        <v>0</v>
      </c>
      <c r="E219">
        <v>1.08</v>
      </c>
      <c r="F219">
        <v>302</v>
      </c>
      <c r="G219" t="s">
        <v>947</v>
      </c>
      <c r="H219" s="8">
        <v>0.41805555555555557</v>
      </c>
      <c r="I219" s="8">
        <v>0.44444444444444442</v>
      </c>
      <c r="L219">
        <v>0.63</v>
      </c>
      <c r="M219">
        <v>0.63</v>
      </c>
      <c r="N219">
        <v>-0.45</v>
      </c>
      <c r="O219" t="s">
        <v>1285</v>
      </c>
      <c r="P219" t="s">
        <v>254</v>
      </c>
      <c r="Q219" t="s">
        <v>254</v>
      </c>
      <c r="R219">
        <v>0</v>
      </c>
      <c r="S219">
        <v>0</v>
      </c>
      <c r="T219">
        <v>45.359994</v>
      </c>
      <c r="U219">
        <v>5.5964039999999997</v>
      </c>
      <c r="AD219" t="s">
        <v>2733</v>
      </c>
      <c r="AE219" t="s">
        <v>2737</v>
      </c>
    </row>
    <row r="220" spans="1:31" x14ac:dyDescent="0.3">
      <c r="A220" s="7">
        <v>46300</v>
      </c>
      <c r="B220" s="8">
        <v>0.4513888888888889</v>
      </c>
      <c r="C220" s="8">
        <v>0.47916666666666669</v>
      </c>
      <c r="D220" s="8">
        <v>0</v>
      </c>
      <c r="E220">
        <v>0.67</v>
      </c>
      <c r="F220">
        <v>65</v>
      </c>
      <c r="G220" t="s">
        <v>870</v>
      </c>
      <c r="O220" t="s">
        <v>2508</v>
      </c>
      <c r="P220" t="s">
        <v>198</v>
      </c>
      <c r="Q220" t="s">
        <v>2509</v>
      </c>
      <c r="R220">
        <v>0</v>
      </c>
      <c r="S220">
        <v>0</v>
      </c>
      <c r="T220">
        <v>45.188409999999998</v>
      </c>
      <c r="U220">
        <v>5.7258019999999998</v>
      </c>
      <c r="AD220" t="s">
        <v>2733</v>
      </c>
      <c r="AE220" t="s">
        <v>2737</v>
      </c>
    </row>
    <row r="221" spans="1:31" x14ac:dyDescent="0.3">
      <c r="A221" s="7">
        <v>46300</v>
      </c>
      <c r="B221" s="8">
        <v>0.33333333333333331</v>
      </c>
      <c r="C221" s="8">
        <v>0.3611111111111111</v>
      </c>
      <c r="D221" s="8">
        <v>0</v>
      </c>
      <c r="E221">
        <v>0.67</v>
      </c>
      <c r="F221">
        <v>200</v>
      </c>
      <c r="G221" t="s">
        <v>949</v>
      </c>
      <c r="O221" t="s">
        <v>1117</v>
      </c>
      <c r="P221" t="s">
        <v>388</v>
      </c>
      <c r="Q221" t="s">
        <v>2972</v>
      </c>
      <c r="R221">
        <v>0</v>
      </c>
      <c r="S221">
        <v>0</v>
      </c>
      <c r="T221">
        <v>45.362834999999997</v>
      </c>
      <c r="U221">
        <v>5.5878829999999997</v>
      </c>
      <c r="AD221" t="s">
        <v>2733</v>
      </c>
      <c r="AE221" t="s">
        <v>2737</v>
      </c>
    </row>
    <row r="222" spans="1:31" x14ac:dyDescent="0.3">
      <c r="A222" s="7">
        <v>46300</v>
      </c>
      <c r="B222" s="8">
        <v>0.16666666666666666</v>
      </c>
      <c r="C222" s="8">
        <v>0.18055555555555555</v>
      </c>
      <c r="D222" s="8">
        <v>0</v>
      </c>
      <c r="E222">
        <v>0.33</v>
      </c>
      <c r="F222">
        <v>28</v>
      </c>
      <c r="G222" t="s">
        <v>914</v>
      </c>
      <c r="H222" s="8">
        <v>0.18541666666666667</v>
      </c>
      <c r="I222" s="8">
        <v>0.31944444444444442</v>
      </c>
      <c r="L222">
        <v>3.22</v>
      </c>
      <c r="M222">
        <v>3.22</v>
      </c>
      <c r="N222">
        <v>2.88</v>
      </c>
      <c r="O222" t="s">
        <v>2999</v>
      </c>
      <c r="P222" t="s">
        <v>127</v>
      </c>
      <c r="Q222" t="s">
        <v>3000</v>
      </c>
      <c r="R222">
        <v>0</v>
      </c>
      <c r="S222">
        <v>0</v>
      </c>
      <c r="T222">
        <v>45.190395000000002</v>
      </c>
      <c r="U222">
        <v>5.7254319999999996</v>
      </c>
      <c r="AD222" t="s">
        <v>2733</v>
      </c>
      <c r="AE222" t="s">
        <v>2734</v>
      </c>
    </row>
    <row r="223" spans="1:31" x14ac:dyDescent="0.3">
      <c r="A223" s="7">
        <v>46300</v>
      </c>
      <c r="B223" s="8">
        <v>0.4513888888888889</v>
      </c>
      <c r="C223" s="8">
        <v>0.46180555555555558</v>
      </c>
      <c r="D223" s="8">
        <v>0</v>
      </c>
      <c r="E223">
        <v>0.25</v>
      </c>
      <c r="F223">
        <v>23</v>
      </c>
      <c r="G223" t="s">
        <v>957</v>
      </c>
      <c r="O223" t="s">
        <v>2626</v>
      </c>
      <c r="P223" t="s">
        <v>292</v>
      </c>
      <c r="Q223" t="s">
        <v>2628</v>
      </c>
      <c r="R223">
        <v>0</v>
      </c>
      <c r="S223">
        <v>0</v>
      </c>
      <c r="T223">
        <v>45.189673999999997</v>
      </c>
      <c r="U223">
        <v>5.721368</v>
      </c>
      <c r="AD223" t="s">
        <v>2733</v>
      </c>
      <c r="AE223" t="s">
        <v>2737</v>
      </c>
    </row>
    <row r="224" spans="1:31" x14ac:dyDescent="0.3">
      <c r="A224" s="7">
        <v>46300</v>
      </c>
      <c r="B224" s="8">
        <v>0.16666666666666666</v>
      </c>
      <c r="C224" s="8">
        <v>0.18055555555555555</v>
      </c>
      <c r="D224" s="8">
        <v>0</v>
      </c>
      <c r="E224">
        <v>0.33</v>
      </c>
      <c r="F224">
        <v>82</v>
      </c>
      <c r="G224" t="s">
        <v>954</v>
      </c>
      <c r="H224" s="8">
        <v>0.25069444444444444</v>
      </c>
      <c r="I224" s="8">
        <v>0.31944444444444442</v>
      </c>
      <c r="L224">
        <v>1.65</v>
      </c>
      <c r="M224">
        <v>1.65</v>
      </c>
      <c r="N224">
        <v>1.32</v>
      </c>
      <c r="O224" t="s">
        <v>3238</v>
      </c>
      <c r="P224" t="s">
        <v>174</v>
      </c>
      <c r="Q224" t="s">
        <v>3239</v>
      </c>
      <c r="R224">
        <v>0</v>
      </c>
      <c r="S224">
        <v>0</v>
      </c>
      <c r="T224">
        <v>45.180501999999997</v>
      </c>
      <c r="U224">
        <v>5.7300690000000003</v>
      </c>
      <c r="AD224" t="s">
        <v>2733</v>
      </c>
      <c r="AE224" t="s">
        <v>2734</v>
      </c>
    </row>
    <row r="225" spans="1:31" x14ac:dyDescent="0.3">
      <c r="A225" s="7">
        <v>46300</v>
      </c>
      <c r="B225" s="8">
        <v>0.29166666666666669</v>
      </c>
      <c r="C225" s="8">
        <v>0.2986111111111111</v>
      </c>
      <c r="D225" s="8">
        <v>0</v>
      </c>
      <c r="E225">
        <v>0.17</v>
      </c>
      <c r="F225">
        <v>1000</v>
      </c>
      <c r="G225" t="s">
        <v>2803</v>
      </c>
      <c r="Q225" t="s">
        <v>1811</v>
      </c>
      <c r="R225">
        <v>0</v>
      </c>
      <c r="S225">
        <v>0</v>
      </c>
      <c r="T225">
        <v>45.203086999999996</v>
      </c>
      <c r="U225">
        <v>5.703754</v>
      </c>
    </row>
    <row r="226" spans="1:31" x14ac:dyDescent="0.3">
      <c r="A226" s="7">
        <v>46300</v>
      </c>
      <c r="B226" s="8">
        <v>0.16666666666666666</v>
      </c>
      <c r="C226" s="8">
        <v>0.18055555555555555</v>
      </c>
      <c r="D226" s="8">
        <v>0</v>
      </c>
      <c r="E226">
        <v>0.33</v>
      </c>
      <c r="F226">
        <v>29</v>
      </c>
      <c r="G226" t="s">
        <v>859</v>
      </c>
      <c r="O226" t="s">
        <v>3226</v>
      </c>
      <c r="P226" t="s">
        <v>472</v>
      </c>
      <c r="Q226" t="s">
        <v>3227</v>
      </c>
      <c r="R226">
        <v>0</v>
      </c>
      <c r="S226">
        <v>0</v>
      </c>
      <c r="T226">
        <v>45.187396</v>
      </c>
      <c r="U226">
        <v>5.7178760000000004</v>
      </c>
      <c r="AD226" t="s">
        <v>2733</v>
      </c>
      <c r="AE226" t="s">
        <v>2734</v>
      </c>
    </row>
    <row r="227" spans="1:31" x14ac:dyDescent="0.3">
      <c r="A227" s="7">
        <v>46300</v>
      </c>
      <c r="B227" s="8">
        <v>0.33333333333333331</v>
      </c>
      <c r="C227" s="8">
        <v>0.48958333333333331</v>
      </c>
      <c r="D227" s="8">
        <v>0</v>
      </c>
      <c r="E227">
        <v>3.75</v>
      </c>
      <c r="F227">
        <v>88</v>
      </c>
      <c r="G227" t="s">
        <v>894</v>
      </c>
      <c r="O227" t="s">
        <v>1957</v>
      </c>
      <c r="P227" t="s">
        <v>773</v>
      </c>
      <c r="Q227" t="s">
        <v>5974</v>
      </c>
      <c r="R227">
        <v>0</v>
      </c>
      <c r="S227">
        <v>0</v>
      </c>
      <c r="T227">
        <v>45.105769000000002</v>
      </c>
      <c r="U227">
        <v>5.747052</v>
      </c>
      <c r="AD227" t="s">
        <v>2733</v>
      </c>
      <c r="AE227" t="s">
        <v>2737</v>
      </c>
    </row>
    <row r="228" spans="1:31" x14ac:dyDescent="0.3">
      <c r="A228" s="7">
        <v>46300</v>
      </c>
      <c r="B228" s="8">
        <v>0.33333333333333331</v>
      </c>
      <c r="C228" s="8">
        <v>0.34722222222222221</v>
      </c>
      <c r="D228" s="8">
        <v>0</v>
      </c>
      <c r="E228">
        <v>0.33</v>
      </c>
      <c r="F228">
        <v>91</v>
      </c>
      <c r="G228" t="s">
        <v>971</v>
      </c>
      <c r="H228" s="8">
        <v>0.23680555555555555</v>
      </c>
      <c r="I228" s="8">
        <v>0.24374999999999999</v>
      </c>
      <c r="L228">
        <v>0.17</v>
      </c>
      <c r="M228">
        <v>0.17</v>
      </c>
      <c r="N228">
        <v>-0.17</v>
      </c>
      <c r="O228" t="s">
        <v>2244</v>
      </c>
      <c r="P228" t="s">
        <v>103</v>
      </c>
      <c r="Q228" t="s">
        <v>103</v>
      </c>
      <c r="R228">
        <v>0</v>
      </c>
      <c r="S228">
        <v>0</v>
      </c>
      <c r="T228">
        <v>45.189616999999998</v>
      </c>
      <c r="U228">
        <v>5.7280059999999997</v>
      </c>
      <c r="AD228" t="s">
        <v>2733</v>
      </c>
      <c r="AE228" t="s">
        <v>2737</v>
      </c>
    </row>
    <row r="229" spans="1:31" x14ac:dyDescent="0.3">
      <c r="A229" s="7">
        <v>46300</v>
      </c>
      <c r="B229" s="8">
        <v>0.16666666666666666</v>
      </c>
      <c r="C229" s="8">
        <v>0.18055555555555555</v>
      </c>
      <c r="D229" s="8">
        <v>0</v>
      </c>
      <c r="E229">
        <v>0.33</v>
      </c>
      <c r="F229">
        <v>100</v>
      </c>
      <c r="G229" t="s">
        <v>967</v>
      </c>
      <c r="H229" s="8">
        <v>0.19930555555555557</v>
      </c>
      <c r="I229" s="8">
        <v>0.22430555555555556</v>
      </c>
      <c r="L229">
        <v>0.6</v>
      </c>
      <c r="M229">
        <v>0.6</v>
      </c>
      <c r="N229">
        <v>0.27</v>
      </c>
      <c r="O229" t="s">
        <v>3004</v>
      </c>
      <c r="P229" t="s">
        <v>368</v>
      </c>
      <c r="Q229" t="s">
        <v>3005</v>
      </c>
      <c r="R229">
        <v>0</v>
      </c>
      <c r="S229">
        <v>0</v>
      </c>
      <c r="T229">
        <v>45.182288999999997</v>
      </c>
      <c r="U229">
        <v>5.7159700000000004</v>
      </c>
      <c r="AD229" t="s">
        <v>2733</v>
      </c>
      <c r="AE229" t="s">
        <v>2734</v>
      </c>
    </row>
    <row r="230" spans="1:31" x14ac:dyDescent="0.3">
      <c r="A230" s="7">
        <v>46300</v>
      </c>
      <c r="B230" s="8">
        <v>0.33333333333333331</v>
      </c>
      <c r="C230" s="8">
        <v>0.37847222222222221</v>
      </c>
      <c r="D230" s="8">
        <v>0</v>
      </c>
      <c r="E230">
        <v>1.08</v>
      </c>
      <c r="F230">
        <v>74</v>
      </c>
      <c r="G230" t="s">
        <v>892</v>
      </c>
      <c r="O230" t="s">
        <v>1134</v>
      </c>
      <c r="P230" t="s">
        <v>364</v>
      </c>
      <c r="Q230" t="s">
        <v>2971</v>
      </c>
      <c r="R230">
        <v>0</v>
      </c>
      <c r="S230">
        <v>0</v>
      </c>
      <c r="T230">
        <v>45.187527000000003</v>
      </c>
      <c r="U230">
        <v>5.7106579999999996</v>
      </c>
      <c r="AD230" t="s">
        <v>2733</v>
      </c>
      <c r="AE230" t="s">
        <v>2737</v>
      </c>
    </row>
    <row r="231" spans="1:31" x14ac:dyDescent="0.3">
      <c r="A231" s="7">
        <v>46300</v>
      </c>
      <c r="B231" s="8">
        <v>0.22569444444444445</v>
      </c>
      <c r="C231" s="8">
        <v>0.25694444444444442</v>
      </c>
      <c r="D231" s="8">
        <v>0</v>
      </c>
      <c r="E231">
        <v>0.75</v>
      </c>
      <c r="F231">
        <v>103</v>
      </c>
      <c r="G231" t="s">
        <v>962</v>
      </c>
      <c r="H231" s="8">
        <v>0.19513888888888889</v>
      </c>
      <c r="I231" s="8">
        <v>0.22916666666666666</v>
      </c>
      <c r="L231">
        <v>0.82</v>
      </c>
      <c r="M231">
        <v>0.75</v>
      </c>
      <c r="N231">
        <v>7.0000000000000007E-2</v>
      </c>
      <c r="O231" t="s">
        <v>1800</v>
      </c>
      <c r="P231" t="s">
        <v>681</v>
      </c>
      <c r="Q231" t="s">
        <v>1801</v>
      </c>
      <c r="R231">
        <v>0</v>
      </c>
      <c r="S231">
        <v>0</v>
      </c>
      <c r="T231">
        <v>45.363452000000002</v>
      </c>
      <c r="U231">
        <v>5.6051859999999998</v>
      </c>
      <c r="AD231" t="s">
        <v>2733</v>
      </c>
      <c r="AE231" t="s">
        <v>2781</v>
      </c>
    </row>
    <row r="232" spans="1:31" x14ac:dyDescent="0.3">
      <c r="A232" s="7">
        <v>46300</v>
      </c>
      <c r="B232" s="8">
        <v>0.33333333333333331</v>
      </c>
      <c r="C232" s="8">
        <v>0.36458333333333331</v>
      </c>
      <c r="D232" s="8">
        <v>0</v>
      </c>
      <c r="E232">
        <v>0.75</v>
      </c>
      <c r="F232">
        <v>88</v>
      </c>
      <c r="G232" t="s">
        <v>894</v>
      </c>
      <c r="O232" t="s">
        <v>1982</v>
      </c>
      <c r="P232" t="s">
        <v>1983</v>
      </c>
      <c r="Q232" t="s">
        <v>1983</v>
      </c>
      <c r="R232">
        <v>0</v>
      </c>
      <c r="S232">
        <v>0</v>
      </c>
      <c r="T232">
        <v>45.105158000000003</v>
      </c>
      <c r="U232">
        <v>5.7473239999999999</v>
      </c>
      <c r="AD232" t="s">
        <v>2733</v>
      </c>
      <c r="AE232" t="s">
        <v>2737</v>
      </c>
    </row>
    <row r="233" spans="1:31" x14ac:dyDescent="0.3">
      <c r="A233" s="7">
        <v>46300</v>
      </c>
      <c r="B233" s="8">
        <v>0.16666666666666666</v>
      </c>
      <c r="C233" s="8">
        <v>0.18055555555555555</v>
      </c>
      <c r="D233" s="8">
        <v>0</v>
      </c>
      <c r="E233">
        <v>0.33</v>
      </c>
      <c r="F233">
        <v>101</v>
      </c>
      <c r="G233" t="s">
        <v>945</v>
      </c>
      <c r="H233" s="8">
        <v>0.13680555555555557</v>
      </c>
      <c r="I233" s="8">
        <v>0.39027777777777778</v>
      </c>
      <c r="L233">
        <v>6.08</v>
      </c>
      <c r="M233">
        <v>6.08</v>
      </c>
      <c r="N233">
        <v>5.75</v>
      </c>
      <c r="O233" t="s">
        <v>3011</v>
      </c>
      <c r="P233" t="s">
        <v>694</v>
      </c>
      <c r="Q233" t="s">
        <v>3012</v>
      </c>
      <c r="R233">
        <v>0</v>
      </c>
      <c r="S233">
        <v>0</v>
      </c>
      <c r="T233">
        <v>45.179248000000001</v>
      </c>
      <c r="U233">
        <v>5.7079449999999996</v>
      </c>
      <c r="AD233" t="s">
        <v>2733</v>
      </c>
      <c r="AE233" t="s">
        <v>2734</v>
      </c>
    </row>
    <row r="234" spans="1:31" x14ac:dyDescent="0.3">
      <c r="A234" s="7">
        <v>46300</v>
      </c>
      <c r="B234" s="8">
        <v>0.47916666666666669</v>
      </c>
      <c r="C234" s="8">
        <v>0.56597222222222221</v>
      </c>
      <c r="D234" s="8">
        <v>0</v>
      </c>
      <c r="E234">
        <v>2.08</v>
      </c>
      <c r="F234">
        <v>56</v>
      </c>
      <c r="G234" t="s">
        <v>966</v>
      </c>
      <c r="H234" s="8">
        <v>0.19097222222222221</v>
      </c>
      <c r="I234" s="8">
        <v>0.20624999999999999</v>
      </c>
      <c r="L234">
        <v>0.37</v>
      </c>
      <c r="M234">
        <v>0.37</v>
      </c>
      <c r="N234">
        <v>-1.72</v>
      </c>
      <c r="O234" t="s">
        <v>2642</v>
      </c>
      <c r="P234" t="s">
        <v>641</v>
      </c>
      <c r="Q234" t="s">
        <v>641</v>
      </c>
      <c r="R234">
        <v>0</v>
      </c>
      <c r="S234">
        <v>0</v>
      </c>
      <c r="T234">
        <v>45.328066</v>
      </c>
      <c r="U234">
        <v>5.566249</v>
      </c>
      <c r="AD234" t="s">
        <v>2733</v>
      </c>
      <c r="AE234" t="s">
        <v>2737</v>
      </c>
    </row>
    <row r="235" spans="1:31" x14ac:dyDescent="0.3">
      <c r="A235" s="7">
        <v>46300</v>
      </c>
      <c r="B235" s="8">
        <v>0.33333333333333331</v>
      </c>
      <c r="C235" s="8">
        <v>0.35416666666666669</v>
      </c>
      <c r="D235" s="8">
        <v>0</v>
      </c>
      <c r="E235">
        <v>0.5</v>
      </c>
      <c r="F235">
        <v>40</v>
      </c>
      <c r="G235" t="s">
        <v>960</v>
      </c>
      <c r="H235" s="8">
        <v>0.37986111111111109</v>
      </c>
      <c r="I235" s="8">
        <v>0.41249999999999998</v>
      </c>
      <c r="L235">
        <v>0.78</v>
      </c>
      <c r="M235">
        <v>0.78</v>
      </c>
      <c r="N235">
        <v>0.28000000000000003</v>
      </c>
      <c r="O235" t="s">
        <v>1635</v>
      </c>
      <c r="P235" t="s">
        <v>464</v>
      </c>
      <c r="Q235" t="s">
        <v>464</v>
      </c>
      <c r="R235">
        <v>0</v>
      </c>
      <c r="S235">
        <v>0</v>
      </c>
      <c r="T235">
        <v>45.216498000000001</v>
      </c>
      <c r="U235">
        <v>5.6917090000000004</v>
      </c>
      <c r="AD235" t="s">
        <v>2733</v>
      </c>
      <c r="AE235" t="s">
        <v>2737</v>
      </c>
    </row>
    <row r="236" spans="1:31" x14ac:dyDescent="0.3">
      <c r="A236" s="7">
        <v>46300</v>
      </c>
      <c r="B236" s="8">
        <v>0.16666666666666666</v>
      </c>
      <c r="C236" s="8">
        <v>0.18055555555555555</v>
      </c>
      <c r="D236" s="8">
        <v>0</v>
      </c>
      <c r="E236">
        <v>0.33</v>
      </c>
      <c r="F236">
        <v>43</v>
      </c>
      <c r="G236" t="s">
        <v>849</v>
      </c>
      <c r="H236" s="8">
        <v>0.43125000000000002</v>
      </c>
      <c r="I236" s="8">
        <v>0.48888888888888887</v>
      </c>
      <c r="L236">
        <v>1.38</v>
      </c>
      <c r="M236">
        <v>1.38</v>
      </c>
      <c r="N236">
        <v>1.05</v>
      </c>
      <c r="O236" t="s">
        <v>3101</v>
      </c>
      <c r="P236" t="s">
        <v>420</v>
      </c>
      <c r="Q236" t="s">
        <v>3102</v>
      </c>
      <c r="R236">
        <v>0</v>
      </c>
      <c r="S236">
        <v>0</v>
      </c>
      <c r="T236">
        <v>45.208322000000003</v>
      </c>
      <c r="U236">
        <v>5.6714190000000002</v>
      </c>
      <c r="AD236" t="s">
        <v>2733</v>
      </c>
      <c r="AE236" t="s">
        <v>2734</v>
      </c>
    </row>
    <row r="237" spans="1:31" x14ac:dyDescent="0.3">
      <c r="A237" s="7">
        <v>46300</v>
      </c>
      <c r="B237" s="8">
        <v>0.21180555555555555</v>
      </c>
      <c r="C237" s="8">
        <v>0.22569444444444445</v>
      </c>
      <c r="D237" s="8">
        <v>0</v>
      </c>
      <c r="E237">
        <v>0.33</v>
      </c>
      <c r="F237">
        <v>14</v>
      </c>
      <c r="G237" t="s">
        <v>959</v>
      </c>
      <c r="H237" s="8">
        <v>0.21180555555555555</v>
      </c>
      <c r="L237">
        <v>-5.08</v>
      </c>
      <c r="O237" t="s">
        <v>3017</v>
      </c>
      <c r="P237" t="s">
        <v>588</v>
      </c>
      <c r="Q237" t="s">
        <v>3018</v>
      </c>
      <c r="R237">
        <v>0</v>
      </c>
      <c r="S237">
        <v>0</v>
      </c>
      <c r="T237">
        <v>45.207380000000001</v>
      </c>
      <c r="U237">
        <v>5.7814410000000001</v>
      </c>
      <c r="AD237" t="s">
        <v>2733</v>
      </c>
      <c r="AE237" t="s">
        <v>2734</v>
      </c>
    </row>
    <row r="238" spans="1:31" x14ac:dyDescent="0.3">
      <c r="A238" s="7">
        <v>46300</v>
      </c>
      <c r="B238" s="8">
        <v>0.16666666666666666</v>
      </c>
      <c r="C238" s="8">
        <v>0.18055555555555555</v>
      </c>
      <c r="D238" s="8">
        <v>0</v>
      </c>
      <c r="E238">
        <v>0.33</v>
      </c>
      <c r="F238">
        <v>85</v>
      </c>
      <c r="G238" t="s">
        <v>866</v>
      </c>
      <c r="H238" s="8">
        <v>9.4444444444444442E-2</v>
      </c>
      <c r="I238" s="8">
        <v>0.10138888888888889</v>
      </c>
      <c r="L238">
        <v>0.17</v>
      </c>
      <c r="M238">
        <v>0.17</v>
      </c>
      <c r="N238">
        <v>-0.17</v>
      </c>
      <c r="O238" t="s">
        <v>3027</v>
      </c>
      <c r="P238" t="s">
        <v>451</v>
      </c>
      <c r="Q238" t="s">
        <v>3028</v>
      </c>
      <c r="R238">
        <v>0</v>
      </c>
      <c r="S238">
        <v>0</v>
      </c>
      <c r="T238">
        <v>45.207687999999997</v>
      </c>
      <c r="U238">
        <v>5.763395</v>
      </c>
      <c r="AD238" t="s">
        <v>2733</v>
      </c>
      <c r="AE238" t="s">
        <v>2734</v>
      </c>
    </row>
    <row r="239" spans="1:31" x14ac:dyDescent="0.3">
      <c r="A239" s="7">
        <v>46300</v>
      </c>
      <c r="B239" s="8">
        <v>0.33333333333333331</v>
      </c>
      <c r="C239" s="8">
        <v>0.375</v>
      </c>
      <c r="D239" s="8">
        <v>0</v>
      </c>
      <c r="E239">
        <v>1</v>
      </c>
      <c r="F239">
        <v>91</v>
      </c>
      <c r="G239" t="s">
        <v>971</v>
      </c>
      <c r="H239" s="8">
        <v>0.38194444444444442</v>
      </c>
      <c r="I239" s="8">
        <v>0.41944444444444445</v>
      </c>
      <c r="L239">
        <v>0.9</v>
      </c>
      <c r="M239">
        <v>1</v>
      </c>
      <c r="N239">
        <v>-0.1</v>
      </c>
      <c r="O239" t="s">
        <v>2043</v>
      </c>
      <c r="P239" t="s">
        <v>662</v>
      </c>
      <c r="Q239" t="s">
        <v>662</v>
      </c>
      <c r="R239">
        <v>0</v>
      </c>
      <c r="S239">
        <v>0</v>
      </c>
      <c r="T239">
        <v>45.175713999999999</v>
      </c>
      <c r="U239">
        <v>5.753374</v>
      </c>
      <c r="AD239" t="s">
        <v>2733</v>
      </c>
      <c r="AE239" t="s">
        <v>2737</v>
      </c>
    </row>
    <row r="240" spans="1:31" x14ac:dyDescent="0.3">
      <c r="A240" s="7">
        <v>46300</v>
      </c>
      <c r="B240" s="8">
        <v>0.16666666666666666</v>
      </c>
      <c r="C240" s="8">
        <v>0.18055555555555555</v>
      </c>
      <c r="D240" s="8">
        <v>0</v>
      </c>
      <c r="E240">
        <v>0.33</v>
      </c>
      <c r="F240">
        <v>100</v>
      </c>
      <c r="G240" t="s">
        <v>967</v>
      </c>
      <c r="O240" t="s">
        <v>3029</v>
      </c>
      <c r="P240" t="s">
        <v>623</v>
      </c>
      <c r="Q240" t="s">
        <v>3030</v>
      </c>
      <c r="R240">
        <v>0</v>
      </c>
      <c r="S240">
        <v>0</v>
      </c>
      <c r="T240">
        <v>45.210430000000002</v>
      </c>
      <c r="U240">
        <v>5.6671319999999996</v>
      </c>
      <c r="AD240" t="s">
        <v>2733</v>
      </c>
      <c r="AE240" t="s">
        <v>2734</v>
      </c>
    </row>
    <row r="241" spans="1:31" x14ac:dyDescent="0.3">
      <c r="A241" s="7">
        <v>46300</v>
      </c>
      <c r="B241" s="8">
        <v>0.19097222222222221</v>
      </c>
      <c r="C241" s="8">
        <v>0.2048611111111111</v>
      </c>
      <c r="D241" s="8">
        <v>0</v>
      </c>
      <c r="E241">
        <v>0.33</v>
      </c>
      <c r="F241">
        <v>23</v>
      </c>
      <c r="G241" t="s">
        <v>957</v>
      </c>
      <c r="O241" t="s">
        <v>5975</v>
      </c>
      <c r="P241" t="s">
        <v>163</v>
      </c>
      <c r="Q241" t="s">
        <v>5976</v>
      </c>
      <c r="R241">
        <v>0</v>
      </c>
      <c r="S241">
        <v>0</v>
      </c>
      <c r="T241">
        <v>45.186844000000001</v>
      </c>
      <c r="U241">
        <v>5.7114979999999997</v>
      </c>
      <c r="AD241" t="s">
        <v>2733</v>
      </c>
      <c r="AE241" t="s">
        <v>2734</v>
      </c>
    </row>
    <row r="242" spans="1:31" x14ac:dyDescent="0.3">
      <c r="A242" s="7">
        <v>46300</v>
      </c>
      <c r="B242" s="8">
        <v>0.33333333333333331</v>
      </c>
      <c r="C242" s="8">
        <v>0.34722222222222221</v>
      </c>
      <c r="D242" s="8">
        <v>0</v>
      </c>
      <c r="E242">
        <v>0.33</v>
      </c>
      <c r="F242">
        <v>20</v>
      </c>
      <c r="G242" t="s">
        <v>950</v>
      </c>
      <c r="H242" s="8">
        <v>0.24513888888888888</v>
      </c>
      <c r="I242" s="8">
        <v>0.2590277777777778</v>
      </c>
      <c r="L242">
        <v>0.33</v>
      </c>
      <c r="M242">
        <v>0.33</v>
      </c>
      <c r="O242" t="s">
        <v>2499</v>
      </c>
      <c r="P242" t="s">
        <v>105</v>
      </c>
      <c r="Q242" t="s">
        <v>105</v>
      </c>
      <c r="R242">
        <v>0</v>
      </c>
      <c r="S242">
        <v>0</v>
      </c>
      <c r="T242">
        <v>45.189875000000001</v>
      </c>
      <c r="U242">
        <v>5.7246810000000004</v>
      </c>
      <c r="AD242" t="s">
        <v>2733</v>
      </c>
      <c r="AE242" t="s">
        <v>2737</v>
      </c>
    </row>
    <row r="243" spans="1:31" x14ac:dyDescent="0.3">
      <c r="A243" s="7">
        <v>46300</v>
      </c>
      <c r="B243" s="8">
        <v>0.16666666666666666</v>
      </c>
      <c r="C243" s="8">
        <v>0.18055555555555555</v>
      </c>
      <c r="D243" s="8">
        <v>0</v>
      </c>
      <c r="E243">
        <v>0.33</v>
      </c>
      <c r="F243">
        <v>230</v>
      </c>
      <c r="G243" t="s">
        <v>974</v>
      </c>
      <c r="H243" s="8">
        <v>0.20347222222222222</v>
      </c>
      <c r="I243" s="8">
        <v>0.27847222222222223</v>
      </c>
      <c r="L243">
        <v>1.8</v>
      </c>
      <c r="M243">
        <v>1.8</v>
      </c>
      <c r="N243">
        <v>1.47</v>
      </c>
      <c r="O243" t="s">
        <v>3262</v>
      </c>
      <c r="P243" t="s">
        <v>217</v>
      </c>
      <c r="Q243" t="s">
        <v>3263</v>
      </c>
      <c r="R243">
        <v>0</v>
      </c>
      <c r="S243">
        <v>0</v>
      </c>
      <c r="T243">
        <v>45.191251999999999</v>
      </c>
      <c r="U243">
        <v>5.7259229999999999</v>
      </c>
      <c r="AD243" t="s">
        <v>2733</v>
      </c>
      <c r="AE243" t="s">
        <v>2734</v>
      </c>
    </row>
    <row r="244" spans="1:31" x14ac:dyDescent="0.3">
      <c r="A244" s="7">
        <v>46300</v>
      </c>
      <c r="B244" s="8">
        <v>0.33333333333333331</v>
      </c>
      <c r="C244" s="8">
        <v>0.34722222222222221</v>
      </c>
      <c r="D244" s="8">
        <v>0</v>
      </c>
      <c r="E244">
        <v>0.33</v>
      </c>
      <c r="F244">
        <v>86</v>
      </c>
      <c r="G244" t="s">
        <v>861</v>
      </c>
      <c r="H244" s="8">
        <v>0.48402777777777778</v>
      </c>
      <c r="I244" s="8">
        <v>0.51249999999999996</v>
      </c>
      <c r="L244">
        <v>0.68</v>
      </c>
      <c r="M244">
        <v>0.68</v>
      </c>
      <c r="N244">
        <v>0.35</v>
      </c>
      <c r="O244" t="s">
        <v>2228</v>
      </c>
      <c r="P244" t="s">
        <v>693</v>
      </c>
      <c r="Q244" t="s">
        <v>5977</v>
      </c>
      <c r="R244">
        <v>0</v>
      </c>
      <c r="S244">
        <v>0</v>
      </c>
      <c r="T244">
        <v>45.1661</v>
      </c>
      <c r="U244">
        <v>5.7265620000000004</v>
      </c>
      <c r="AD244" t="s">
        <v>2733</v>
      </c>
      <c r="AE244" t="s">
        <v>2737</v>
      </c>
    </row>
    <row r="245" spans="1:31" x14ac:dyDescent="0.3">
      <c r="A245" s="7">
        <v>46300</v>
      </c>
      <c r="B245" s="8">
        <v>0.16666666666666666</v>
      </c>
      <c r="C245" s="8">
        <v>0.18055555555555555</v>
      </c>
      <c r="D245" s="8">
        <v>0</v>
      </c>
      <c r="E245">
        <v>0.33</v>
      </c>
      <c r="F245">
        <v>88</v>
      </c>
      <c r="G245" t="s">
        <v>894</v>
      </c>
      <c r="O245" t="s">
        <v>3200</v>
      </c>
      <c r="P245" t="s">
        <v>773</v>
      </c>
      <c r="Q245" t="s">
        <v>5978</v>
      </c>
      <c r="R245">
        <v>0</v>
      </c>
      <c r="S245">
        <v>0</v>
      </c>
      <c r="T245">
        <v>45.105769000000002</v>
      </c>
      <c r="U245">
        <v>5.747052</v>
      </c>
      <c r="AD245" t="s">
        <v>2733</v>
      </c>
      <c r="AE245" t="s">
        <v>2734</v>
      </c>
    </row>
    <row r="246" spans="1:31" x14ac:dyDescent="0.3">
      <c r="A246" s="7">
        <v>46300</v>
      </c>
      <c r="B246" s="8">
        <v>0.16666666666666666</v>
      </c>
      <c r="C246" s="8">
        <v>0.18055555555555555</v>
      </c>
      <c r="D246" s="8">
        <v>0</v>
      </c>
      <c r="E246">
        <v>0.33</v>
      </c>
      <c r="F246">
        <v>18</v>
      </c>
      <c r="G246" t="s">
        <v>2826</v>
      </c>
      <c r="O246" t="s">
        <v>3431</v>
      </c>
      <c r="P246" t="s">
        <v>260</v>
      </c>
      <c r="Q246" t="s">
        <v>5979</v>
      </c>
      <c r="R246">
        <v>0</v>
      </c>
      <c r="S246">
        <v>0</v>
      </c>
      <c r="T246">
        <v>45.180492000000001</v>
      </c>
      <c r="U246">
        <v>5.6945860000000001</v>
      </c>
      <c r="AD246" t="s">
        <v>2733</v>
      </c>
      <c r="AE246" t="s">
        <v>2734</v>
      </c>
    </row>
    <row r="247" spans="1:31" x14ac:dyDescent="0.3">
      <c r="A247" s="7">
        <v>46300</v>
      </c>
      <c r="B247" s="8">
        <v>0.38541666666666669</v>
      </c>
      <c r="C247" s="8">
        <v>0.39930555555555558</v>
      </c>
      <c r="D247" s="8">
        <v>0</v>
      </c>
      <c r="E247">
        <v>0.33</v>
      </c>
      <c r="F247">
        <v>23</v>
      </c>
      <c r="G247" t="s">
        <v>957</v>
      </c>
      <c r="O247" t="s">
        <v>3020</v>
      </c>
      <c r="P247" t="s">
        <v>3021</v>
      </c>
      <c r="Q247" t="s">
        <v>3022</v>
      </c>
      <c r="R247">
        <v>0</v>
      </c>
      <c r="S247">
        <v>0</v>
      </c>
      <c r="T247">
        <v>45.198158999999997</v>
      </c>
      <c r="U247">
        <v>5.7376310000000004</v>
      </c>
      <c r="AD247" t="s">
        <v>2733</v>
      </c>
      <c r="AE247" t="s">
        <v>2734</v>
      </c>
    </row>
    <row r="248" spans="1:31" x14ac:dyDescent="0.3">
      <c r="A248" s="7">
        <v>46300</v>
      </c>
      <c r="B248" s="8">
        <v>0.16666666666666666</v>
      </c>
      <c r="C248" s="8">
        <v>0.18055555555555555</v>
      </c>
      <c r="D248" s="8">
        <v>0</v>
      </c>
      <c r="E248">
        <v>0.33</v>
      </c>
      <c r="F248">
        <v>29</v>
      </c>
      <c r="G248" t="s">
        <v>859</v>
      </c>
      <c r="O248" t="s">
        <v>3264</v>
      </c>
      <c r="P248" t="s">
        <v>162</v>
      </c>
      <c r="Q248" t="s">
        <v>5980</v>
      </c>
      <c r="R248">
        <v>0</v>
      </c>
      <c r="S248">
        <v>0</v>
      </c>
      <c r="T248">
        <v>45.189870999999997</v>
      </c>
      <c r="U248">
        <v>5.7183529999999996</v>
      </c>
      <c r="AD248" t="s">
        <v>2733</v>
      </c>
      <c r="AE248" t="s">
        <v>2734</v>
      </c>
    </row>
    <row r="249" spans="1:31" x14ac:dyDescent="0.3">
      <c r="A249" s="7">
        <v>46300</v>
      </c>
      <c r="B249" s="8">
        <v>0.16666666666666666</v>
      </c>
      <c r="C249" s="8">
        <v>0.18055555555555555</v>
      </c>
      <c r="D249" s="8">
        <v>0</v>
      </c>
      <c r="E249">
        <v>0.33</v>
      </c>
      <c r="F249">
        <v>20</v>
      </c>
      <c r="G249" t="s">
        <v>950</v>
      </c>
      <c r="H249" s="8">
        <v>0.21527777777777779</v>
      </c>
      <c r="I249" s="8">
        <v>0.30694444444444446</v>
      </c>
      <c r="L249">
        <v>2.2000000000000002</v>
      </c>
      <c r="M249">
        <v>2.2000000000000002</v>
      </c>
      <c r="N249">
        <v>1.87</v>
      </c>
      <c r="O249" t="s">
        <v>2997</v>
      </c>
      <c r="P249" t="s">
        <v>115</v>
      </c>
      <c r="Q249" t="s">
        <v>2998</v>
      </c>
      <c r="R249">
        <v>0</v>
      </c>
      <c r="S249">
        <v>0</v>
      </c>
      <c r="T249">
        <v>45.190648000000003</v>
      </c>
      <c r="U249">
        <v>5.7227129999999997</v>
      </c>
      <c r="AD249" t="s">
        <v>2733</v>
      </c>
      <c r="AE249" t="s">
        <v>2734</v>
      </c>
    </row>
    <row r="250" spans="1:31" x14ac:dyDescent="0.3">
      <c r="A250" s="7">
        <v>46300</v>
      </c>
      <c r="B250" s="8">
        <v>0.29166666666666669</v>
      </c>
      <c r="C250" s="8">
        <v>0.30208333333333331</v>
      </c>
      <c r="D250" s="8">
        <v>0</v>
      </c>
      <c r="E250">
        <v>0.25</v>
      </c>
      <c r="F250">
        <v>91</v>
      </c>
      <c r="G250" t="s">
        <v>971</v>
      </c>
      <c r="H250" s="8">
        <v>0.45208333333333334</v>
      </c>
      <c r="I250" s="8">
        <v>0.48125000000000001</v>
      </c>
      <c r="L250">
        <v>0.7</v>
      </c>
      <c r="M250">
        <v>0.7</v>
      </c>
      <c r="N250">
        <v>0.45</v>
      </c>
      <c r="O250" t="s">
        <v>2984</v>
      </c>
      <c r="P250" t="s">
        <v>407</v>
      </c>
      <c r="Q250" t="s">
        <v>2985</v>
      </c>
      <c r="R250">
        <v>0</v>
      </c>
      <c r="S250">
        <v>0</v>
      </c>
      <c r="T250">
        <v>45.163393999999997</v>
      </c>
      <c r="U250">
        <v>5.6850899999999998</v>
      </c>
      <c r="AD250" t="s">
        <v>2733</v>
      </c>
      <c r="AE250" t="s">
        <v>2734</v>
      </c>
    </row>
    <row r="251" spans="1:31" x14ac:dyDescent="0.3">
      <c r="A251" s="7">
        <v>46300</v>
      </c>
      <c r="B251" s="8">
        <v>0.16666666666666666</v>
      </c>
      <c r="C251" s="8">
        <v>0.18055555555555555</v>
      </c>
      <c r="D251" s="8">
        <v>0</v>
      </c>
      <c r="E251">
        <v>0.33</v>
      </c>
      <c r="F251">
        <v>16</v>
      </c>
      <c r="G251" t="s">
        <v>853</v>
      </c>
      <c r="O251" t="s">
        <v>3249</v>
      </c>
      <c r="P251" t="s">
        <v>98</v>
      </c>
      <c r="Q251" t="s">
        <v>5981</v>
      </c>
      <c r="R251">
        <v>0</v>
      </c>
      <c r="S251">
        <v>0</v>
      </c>
      <c r="T251">
        <v>45.190128999999999</v>
      </c>
      <c r="U251">
        <v>5.7320460000000004</v>
      </c>
      <c r="AD251" t="s">
        <v>2733</v>
      </c>
      <c r="AE251" t="s">
        <v>2734</v>
      </c>
    </row>
    <row r="252" spans="1:31" x14ac:dyDescent="0.3">
      <c r="A252" s="7">
        <v>46300</v>
      </c>
      <c r="B252" s="8">
        <v>0.3611111111111111</v>
      </c>
      <c r="C252" s="8">
        <v>0.37152777777777779</v>
      </c>
      <c r="D252" s="8">
        <v>0</v>
      </c>
      <c r="E252">
        <v>0.25</v>
      </c>
      <c r="F252">
        <v>39</v>
      </c>
      <c r="G252" t="s">
        <v>961</v>
      </c>
      <c r="H252" s="8">
        <v>0.42777777777777776</v>
      </c>
      <c r="I252" s="8">
        <v>0.45069444444444445</v>
      </c>
      <c r="L252">
        <v>0.55000000000000004</v>
      </c>
      <c r="M252">
        <v>0.55000000000000004</v>
      </c>
      <c r="N252">
        <v>0.3</v>
      </c>
      <c r="O252" t="s">
        <v>1202</v>
      </c>
      <c r="P252" t="s">
        <v>514</v>
      </c>
      <c r="Q252" t="s">
        <v>514</v>
      </c>
      <c r="R252">
        <v>0</v>
      </c>
      <c r="S252">
        <v>0</v>
      </c>
      <c r="T252">
        <v>45.166386000000003</v>
      </c>
      <c r="U252">
        <v>5.7264660000000003</v>
      </c>
      <c r="AD252" t="s">
        <v>2733</v>
      </c>
      <c r="AE252" t="s">
        <v>2737</v>
      </c>
    </row>
    <row r="253" spans="1:31" x14ac:dyDescent="0.3">
      <c r="A253" s="7">
        <v>46300</v>
      </c>
      <c r="B253" s="8">
        <v>0.16666666666666666</v>
      </c>
      <c r="C253" s="8">
        <v>0.18055555555555555</v>
      </c>
      <c r="D253" s="8">
        <v>0</v>
      </c>
      <c r="E253">
        <v>0.33</v>
      </c>
      <c r="F253">
        <v>64</v>
      </c>
      <c r="G253" t="s">
        <v>953</v>
      </c>
      <c r="H253" s="8">
        <v>0.18055555555555555</v>
      </c>
      <c r="I253" s="8">
        <v>0.4152777777777778</v>
      </c>
      <c r="L253">
        <v>5.63</v>
      </c>
      <c r="M253">
        <v>5.63</v>
      </c>
      <c r="N253">
        <v>5.3</v>
      </c>
      <c r="O253" t="s">
        <v>3023</v>
      </c>
      <c r="P253" t="s">
        <v>665</v>
      </c>
      <c r="Q253" t="s">
        <v>3024</v>
      </c>
      <c r="R253">
        <v>0</v>
      </c>
      <c r="S253">
        <v>0</v>
      </c>
      <c r="T253">
        <v>45.210031999999998</v>
      </c>
      <c r="U253">
        <v>5.7610710000000003</v>
      </c>
      <c r="AD253" t="s">
        <v>2733</v>
      </c>
      <c r="AE253" t="s">
        <v>2734</v>
      </c>
    </row>
    <row r="254" spans="1:31" x14ac:dyDescent="0.3">
      <c r="A254" s="7">
        <v>46300</v>
      </c>
      <c r="B254" s="8">
        <v>0.33333333333333331</v>
      </c>
      <c r="C254" s="8">
        <v>0.34722222222222221</v>
      </c>
      <c r="D254" s="8">
        <v>0</v>
      </c>
      <c r="E254">
        <v>0.33</v>
      </c>
      <c r="F254">
        <v>76</v>
      </c>
      <c r="G254" t="s">
        <v>863</v>
      </c>
      <c r="H254" s="8">
        <v>0.32361111111111113</v>
      </c>
      <c r="I254" s="8">
        <v>0.34583333333333333</v>
      </c>
      <c r="L254">
        <v>0.53</v>
      </c>
      <c r="M254">
        <v>0.53</v>
      </c>
      <c r="N254">
        <v>0.2</v>
      </c>
      <c r="O254" t="s">
        <v>2587</v>
      </c>
      <c r="P254" t="s">
        <v>182</v>
      </c>
      <c r="Q254" t="s">
        <v>182</v>
      </c>
      <c r="R254">
        <v>0</v>
      </c>
      <c r="S254">
        <v>0</v>
      </c>
      <c r="T254">
        <v>45.192013000000003</v>
      </c>
      <c r="U254">
        <v>5.7196360000000004</v>
      </c>
      <c r="AD254" t="s">
        <v>2733</v>
      </c>
      <c r="AE254" t="s">
        <v>2737</v>
      </c>
    </row>
    <row r="255" spans="1:31" x14ac:dyDescent="0.3">
      <c r="A255" s="7">
        <v>46300</v>
      </c>
      <c r="B255" s="8">
        <v>0.25</v>
      </c>
      <c r="C255" s="8">
        <v>0.2638888888888889</v>
      </c>
      <c r="D255" s="8">
        <v>0</v>
      </c>
      <c r="E255">
        <v>0.33</v>
      </c>
      <c r="F255">
        <v>86</v>
      </c>
      <c r="G255" t="s">
        <v>861</v>
      </c>
      <c r="H255" s="8">
        <v>0.16944444444444445</v>
      </c>
      <c r="I255" s="8">
        <v>0.59444444444444444</v>
      </c>
      <c r="L255">
        <v>10.199999999999999</v>
      </c>
      <c r="M255">
        <v>10.199999999999999</v>
      </c>
      <c r="N255">
        <v>9.8699999999999992</v>
      </c>
      <c r="O255" t="s">
        <v>3001</v>
      </c>
      <c r="P255" t="s">
        <v>431</v>
      </c>
      <c r="Q255" t="s">
        <v>3002</v>
      </c>
      <c r="R255">
        <v>0</v>
      </c>
      <c r="S255">
        <v>0</v>
      </c>
      <c r="T255">
        <v>45.148544999999999</v>
      </c>
      <c r="U255">
        <v>5.704593</v>
      </c>
      <c r="AD255" t="s">
        <v>2733</v>
      </c>
      <c r="AE255" t="s">
        <v>2734</v>
      </c>
    </row>
    <row r="256" spans="1:31" x14ac:dyDescent="0.3">
      <c r="A256" s="7">
        <v>46300</v>
      </c>
      <c r="B256" s="8">
        <v>0.33333333333333331</v>
      </c>
      <c r="C256" s="8">
        <v>0.38541666666666669</v>
      </c>
      <c r="D256" s="8">
        <v>0</v>
      </c>
      <c r="E256">
        <v>1.25</v>
      </c>
      <c r="F256">
        <v>40</v>
      </c>
      <c r="G256" t="s">
        <v>960</v>
      </c>
      <c r="H256" s="8">
        <v>0.30555555555555558</v>
      </c>
      <c r="I256" s="8">
        <v>0.34305555555555556</v>
      </c>
      <c r="L256">
        <v>0.9</v>
      </c>
      <c r="M256">
        <v>0.9</v>
      </c>
      <c r="N256">
        <v>-0.35</v>
      </c>
      <c r="O256" t="s">
        <v>1447</v>
      </c>
      <c r="P256" t="s">
        <v>432</v>
      </c>
      <c r="Q256" t="s">
        <v>432</v>
      </c>
      <c r="R256">
        <v>0</v>
      </c>
      <c r="S256">
        <v>0</v>
      </c>
      <c r="T256">
        <v>45.212797000000002</v>
      </c>
      <c r="U256">
        <v>5.6987719999999999</v>
      </c>
      <c r="AD256" t="s">
        <v>2733</v>
      </c>
      <c r="AE256" t="s">
        <v>2737</v>
      </c>
    </row>
    <row r="257" spans="1:31" x14ac:dyDescent="0.3">
      <c r="A257" s="7">
        <v>46300</v>
      </c>
      <c r="B257" s="8">
        <v>0.33333333333333331</v>
      </c>
      <c r="C257" s="8">
        <v>0.34722222222222221</v>
      </c>
      <c r="D257" s="8">
        <v>0</v>
      </c>
      <c r="E257">
        <v>0.33</v>
      </c>
      <c r="F257">
        <v>33</v>
      </c>
      <c r="G257" t="s">
        <v>3006</v>
      </c>
      <c r="O257" t="s">
        <v>3007</v>
      </c>
      <c r="P257" t="s">
        <v>473</v>
      </c>
      <c r="Q257" t="s">
        <v>473</v>
      </c>
      <c r="R257">
        <v>0</v>
      </c>
      <c r="S257">
        <v>0</v>
      </c>
      <c r="T257">
        <v>45.201889999999999</v>
      </c>
      <c r="U257">
        <v>5.8388479999999996</v>
      </c>
      <c r="AD257" t="s">
        <v>2733</v>
      </c>
      <c r="AE257" t="s">
        <v>2737</v>
      </c>
    </row>
    <row r="258" spans="1:31" x14ac:dyDescent="0.3">
      <c r="A258" s="7">
        <v>46300</v>
      </c>
      <c r="B258" s="8">
        <v>0.33333333333333331</v>
      </c>
      <c r="C258" s="8">
        <v>0.41666666666666669</v>
      </c>
      <c r="D258" s="8">
        <v>0</v>
      </c>
      <c r="E258">
        <v>2</v>
      </c>
      <c r="F258">
        <v>10</v>
      </c>
      <c r="G258" t="s">
        <v>985</v>
      </c>
      <c r="R258">
        <v>0</v>
      </c>
      <c r="S258">
        <v>0</v>
      </c>
      <c r="T258">
        <v>45.185983</v>
      </c>
      <c r="U258">
        <v>5.7123100000000004</v>
      </c>
    </row>
    <row r="259" spans="1:31" x14ac:dyDescent="0.3">
      <c r="A259" s="7">
        <v>46300</v>
      </c>
      <c r="B259" s="8">
        <v>0.2326388888888889</v>
      </c>
      <c r="C259" s="8">
        <v>0.25694444444444442</v>
      </c>
      <c r="D259" s="8">
        <v>0</v>
      </c>
      <c r="E259">
        <v>0.57999999999999996</v>
      </c>
      <c r="F259">
        <v>65</v>
      </c>
      <c r="G259" t="s">
        <v>870</v>
      </c>
      <c r="O259" t="s">
        <v>2359</v>
      </c>
      <c r="P259" t="s">
        <v>601</v>
      </c>
      <c r="Q259" t="s">
        <v>599</v>
      </c>
      <c r="R259">
        <v>0</v>
      </c>
      <c r="S259">
        <v>0</v>
      </c>
      <c r="T259">
        <v>45.188118000000003</v>
      </c>
      <c r="U259">
        <v>5.7287299999999997</v>
      </c>
      <c r="AD259" t="s">
        <v>2733</v>
      </c>
      <c r="AE259" t="s">
        <v>2737</v>
      </c>
    </row>
    <row r="260" spans="1:31" x14ac:dyDescent="0.3">
      <c r="A260" s="7">
        <v>46300</v>
      </c>
      <c r="B260" s="8">
        <v>0.39583333333333331</v>
      </c>
      <c r="C260" s="8">
        <v>0.4548611111111111</v>
      </c>
      <c r="D260" s="8">
        <v>0</v>
      </c>
      <c r="E260">
        <v>1.42</v>
      </c>
      <c r="F260">
        <v>103</v>
      </c>
      <c r="G260" t="s">
        <v>962</v>
      </c>
      <c r="H260" s="8">
        <v>0.44305555555555554</v>
      </c>
      <c r="I260" s="8">
        <v>0.48819444444444443</v>
      </c>
      <c r="L260">
        <v>1.08</v>
      </c>
      <c r="M260">
        <v>1.08</v>
      </c>
      <c r="N260">
        <v>-0.33</v>
      </c>
      <c r="O260" t="s">
        <v>2076</v>
      </c>
      <c r="P260" t="s">
        <v>727</v>
      </c>
      <c r="Q260" t="s">
        <v>727</v>
      </c>
      <c r="R260">
        <v>0</v>
      </c>
      <c r="S260">
        <v>0</v>
      </c>
      <c r="T260">
        <v>45.228786999999997</v>
      </c>
      <c r="U260">
        <v>5.6833799999999997</v>
      </c>
      <c r="AD260" t="s">
        <v>2733</v>
      </c>
      <c r="AE260" t="s">
        <v>2737</v>
      </c>
    </row>
    <row r="261" spans="1:31" x14ac:dyDescent="0.3">
      <c r="A261" s="7">
        <v>46300</v>
      </c>
      <c r="B261" s="8">
        <v>0.29166666666666669</v>
      </c>
      <c r="C261" s="8">
        <v>0.2986111111111111</v>
      </c>
      <c r="D261" s="8">
        <v>0</v>
      </c>
      <c r="E261">
        <v>0.17</v>
      </c>
      <c r="F261">
        <v>29</v>
      </c>
      <c r="G261" t="s">
        <v>859</v>
      </c>
      <c r="O261" t="s">
        <v>2992</v>
      </c>
      <c r="P261" t="s">
        <v>53</v>
      </c>
      <c r="Q261" t="s">
        <v>2993</v>
      </c>
      <c r="R261">
        <v>0</v>
      </c>
      <c r="S261">
        <v>0</v>
      </c>
      <c r="T261">
        <v>45.192563999999997</v>
      </c>
      <c r="U261">
        <v>5.7240770000000003</v>
      </c>
      <c r="AD261" t="s">
        <v>2733</v>
      </c>
      <c r="AE261" t="s">
        <v>2734</v>
      </c>
    </row>
    <row r="262" spans="1:31" x14ac:dyDescent="0.3">
      <c r="A262" s="7">
        <v>46300</v>
      </c>
      <c r="B262" s="8">
        <v>0.33333333333333331</v>
      </c>
      <c r="C262" s="8">
        <v>0.34722222222222221</v>
      </c>
      <c r="D262" s="8">
        <v>0</v>
      </c>
      <c r="E262">
        <v>0.33</v>
      </c>
      <c r="F262">
        <v>41</v>
      </c>
      <c r="G262" t="s">
        <v>907</v>
      </c>
      <c r="H262" s="8">
        <v>0.34583333333333333</v>
      </c>
      <c r="I262" s="8">
        <v>0.37916666666666665</v>
      </c>
      <c r="L262">
        <v>0.8</v>
      </c>
      <c r="M262">
        <v>0.8</v>
      </c>
      <c r="N262">
        <v>0.47</v>
      </c>
      <c r="O262" t="s">
        <v>2194</v>
      </c>
      <c r="P262" t="s">
        <v>571</v>
      </c>
      <c r="Q262" t="s">
        <v>571</v>
      </c>
      <c r="R262">
        <v>0</v>
      </c>
      <c r="S262">
        <v>0</v>
      </c>
      <c r="T262">
        <v>45.363264999999998</v>
      </c>
      <c r="U262">
        <v>5.577299</v>
      </c>
      <c r="AD262" t="s">
        <v>2733</v>
      </c>
      <c r="AE262" t="s">
        <v>2737</v>
      </c>
    </row>
    <row r="263" spans="1:31" x14ac:dyDescent="0.3">
      <c r="A263" s="7">
        <v>46300</v>
      </c>
      <c r="B263" s="8">
        <v>0.33333333333333331</v>
      </c>
      <c r="C263" s="8">
        <v>0.37847222222222221</v>
      </c>
      <c r="D263" s="8">
        <v>0</v>
      </c>
      <c r="E263">
        <v>1.08</v>
      </c>
      <c r="F263">
        <v>16</v>
      </c>
      <c r="G263" t="s">
        <v>853</v>
      </c>
      <c r="O263" t="s">
        <v>1843</v>
      </c>
      <c r="P263" t="s">
        <v>133</v>
      </c>
      <c r="Q263" t="s">
        <v>1845</v>
      </c>
      <c r="R263">
        <v>0</v>
      </c>
      <c r="S263">
        <v>0</v>
      </c>
      <c r="T263">
        <v>45.189967000000003</v>
      </c>
      <c r="U263">
        <v>5.7054239999999998</v>
      </c>
      <c r="AD263" t="s">
        <v>2733</v>
      </c>
      <c r="AE263" t="s">
        <v>2737</v>
      </c>
    </row>
    <row r="264" spans="1:31" x14ac:dyDescent="0.3">
      <c r="A264" s="7">
        <v>46300</v>
      </c>
      <c r="B264" s="8">
        <v>0.33333333333333331</v>
      </c>
      <c r="C264" s="8">
        <v>0.3611111111111111</v>
      </c>
      <c r="D264" s="8">
        <v>0</v>
      </c>
      <c r="E264">
        <v>0.67</v>
      </c>
      <c r="F264">
        <v>76</v>
      </c>
      <c r="G264" t="s">
        <v>965</v>
      </c>
      <c r="H264" s="8">
        <v>0.43888888888888888</v>
      </c>
      <c r="I264" s="8">
        <v>0.45277777777777778</v>
      </c>
      <c r="L264">
        <v>0.33</v>
      </c>
      <c r="M264">
        <v>0.33</v>
      </c>
      <c r="N264">
        <v>-0.33</v>
      </c>
      <c r="O264" t="s">
        <v>2242</v>
      </c>
      <c r="P264" t="s">
        <v>590</v>
      </c>
      <c r="Q264" t="s">
        <v>590</v>
      </c>
      <c r="R264">
        <v>0</v>
      </c>
      <c r="S264">
        <v>0</v>
      </c>
      <c r="T264">
        <v>45.053021999999999</v>
      </c>
      <c r="U264">
        <v>5.6729060000000002</v>
      </c>
      <c r="AD264" t="s">
        <v>2733</v>
      </c>
      <c r="AE264" t="s">
        <v>2737</v>
      </c>
    </row>
    <row r="265" spans="1:31" x14ac:dyDescent="0.3">
      <c r="A265" s="7">
        <v>46300</v>
      </c>
      <c r="B265" s="8">
        <v>0.16666666666666666</v>
      </c>
      <c r="C265" s="8">
        <v>0.18055555555555555</v>
      </c>
      <c r="D265" s="8">
        <v>0</v>
      </c>
      <c r="E265">
        <v>0.33</v>
      </c>
      <c r="F265">
        <v>48</v>
      </c>
      <c r="G265" t="s">
        <v>951</v>
      </c>
      <c r="H265" s="8">
        <v>0.17986111111111111</v>
      </c>
      <c r="I265" s="8">
        <v>0.20208333333333334</v>
      </c>
      <c r="L265">
        <v>0.53</v>
      </c>
      <c r="M265">
        <v>0.53</v>
      </c>
      <c r="N265">
        <v>0.2</v>
      </c>
      <c r="O265" t="s">
        <v>3003</v>
      </c>
      <c r="P265" t="s">
        <v>729</v>
      </c>
      <c r="Q265" t="s">
        <v>729</v>
      </c>
      <c r="R265">
        <v>0</v>
      </c>
      <c r="S265">
        <v>0</v>
      </c>
      <c r="T265">
        <v>45.178004999999999</v>
      </c>
      <c r="U265">
        <v>5.7065780000000004</v>
      </c>
      <c r="AD265" t="s">
        <v>2733</v>
      </c>
      <c r="AE265" t="s">
        <v>2734</v>
      </c>
    </row>
    <row r="266" spans="1:31" x14ac:dyDescent="0.3">
      <c r="A266" s="7">
        <v>46300</v>
      </c>
      <c r="B266" s="8">
        <v>0.26041666666666669</v>
      </c>
      <c r="C266" s="8">
        <v>0.27430555555555558</v>
      </c>
      <c r="D266" s="8">
        <v>0</v>
      </c>
      <c r="E266">
        <v>0.33</v>
      </c>
      <c r="F266">
        <v>13</v>
      </c>
      <c r="G266" t="s">
        <v>2730</v>
      </c>
      <c r="O266" t="s">
        <v>3035</v>
      </c>
      <c r="P266" t="s">
        <v>683</v>
      </c>
      <c r="Q266" t="s">
        <v>3036</v>
      </c>
      <c r="R266">
        <v>0</v>
      </c>
      <c r="S266">
        <v>0</v>
      </c>
      <c r="T266">
        <v>45.196936999999998</v>
      </c>
      <c r="U266">
        <v>5.6979059999999997</v>
      </c>
      <c r="AD266" t="s">
        <v>2733</v>
      </c>
      <c r="AE266" t="s">
        <v>2734</v>
      </c>
    </row>
    <row r="267" spans="1:31" x14ac:dyDescent="0.3">
      <c r="A267" s="7">
        <v>46300</v>
      </c>
      <c r="B267" s="8">
        <v>0.33333333333333331</v>
      </c>
      <c r="C267" s="8">
        <v>0.37847222222222221</v>
      </c>
      <c r="D267" s="8">
        <v>0</v>
      </c>
      <c r="E267">
        <v>1.08</v>
      </c>
      <c r="F267">
        <v>49</v>
      </c>
      <c r="G267" t="s">
        <v>944</v>
      </c>
      <c r="H267" s="8">
        <v>0.38750000000000001</v>
      </c>
      <c r="I267" s="8">
        <v>0.43888888888888888</v>
      </c>
      <c r="L267">
        <v>1.23</v>
      </c>
      <c r="M267">
        <v>1.23</v>
      </c>
      <c r="N267">
        <v>0.15</v>
      </c>
      <c r="O267" t="s">
        <v>2364</v>
      </c>
      <c r="P267" t="s">
        <v>88</v>
      </c>
      <c r="Q267" t="s">
        <v>3049</v>
      </c>
      <c r="R267">
        <v>0</v>
      </c>
      <c r="S267">
        <v>0</v>
      </c>
      <c r="T267">
        <v>45.182119</v>
      </c>
      <c r="U267">
        <v>5.7322090000000001</v>
      </c>
      <c r="AD267" t="s">
        <v>2733</v>
      </c>
      <c r="AE267" t="s">
        <v>2737</v>
      </c>
    </row>
    <row r="268" spans="1:31" x14ac:dyDescent="0.3">
      <c r="A268" s="7">
        <v>46300</v>
      </c>
      <c r="B268" s="8">
        <v>0.33333333333333331</v>
      </c>
      <c r="C268" s="8">
        <v>0.38541666666666669</v>
      </c>
      <c r="D268" s="8">
        <v>0</v>
      </c>
      <c r="E268">
        <v>1.25</v>
      </c>
      <c r="F268">
        <v>75</v>
      </c>
      <c r="G268" t="s">
        <v>970</v>
      </c>
      <c r="O268" t="s">
        <v>1475</v>
      </c>
      <c r="P268" t="s">
        <v>110</v>
      </c>
      <c r="Q268" t="s">
        <v>110</v>
      </c>
      <c r="R268">
        <v>0</v>
      </c>
      <c r="S268">
        <v>0</v>
      </c>
      <c r="T268">
        <v>45.186245</v>
      </c>
      <c r="U268">
        <v>5.7213669999999999</v>
      </c>
      <c r="AD268" t="s">
        <v>2733</v>
      </c>
      <c r="AE268" t="s">
        <v>2737</v>
      </c>
    </row>
    <row r="269" spans="1:31" x14ac:dyDescent="0.3">
      <c r="A269" s="7">
        <v>46300</v>
      </c>
      <c r="B269" s="8">
        <v>0.33333333333333331</v>
      </c>
      <c r="C269" s="8">
        <v>0.34722222222222221</v>
      </c>
      <c r="D269" s="8">
        <v>0</v>
      </c>
      <c r="E269">
        <v>0.33</v>
      </c>
      <c r="F269">
        <v>61</v>
      </c>
      <c r="G269" t="s">
        <v>886</v>
      </c>
      <c r="O269" t="s">
        <v>2031</v>
      </c>
      <c r="P269" t="s">
        <v>399</v>
      </c>
      <c r="Q269" t="s">
        <v>399</v>
      </c>
      <c r="R269">
        <v>0</v>
      </c>
      <c r="S269">
        <v>0</v>
      </c>
      <c r="T269">
        <v>45.182088999999998</v>
      </c>
      <c r="U269">
        <v>5.7467969999999999</v>
      </c>
      <c r="AD269" t="s">
        <v>2733</v>
      </c>
      <c r="AE269" t="s">
        <v>2737</v>
      </c>
    </row>
    <row r="270" spans="1:31" x14ac:dyDescent="0.3">
      <c r="A270" s="7">
        <v>46300</v>
      </c>
      <c r="B270" s="8">
        <v>0.45833333333333331</v>
      </c>
      <c r="C270" s="8">
        <v>0.49305555555555558</v>
      </c>
      <c r="D270" s="8">
        <v>0</v>
      </c>
      <c r="E270">
        <v>0.83</v>
      </c>
      <c r="F270">
        <v>50</v>
      </c>
      <c r="G270" t="s">
        <v>879</v>
      </c>
      <c r="H270" s="8">
        <v>0.57430555555555551</v>
      </c>
      <c r="I270" s="8">
        <v>0.58194444444444449</v>
      </c>
      <c r="L270">
        <v>0.18</v>
      </c>
      <c r="M270">
        <v>0.18</v>
      </c>
      <c r="N270">
        <v>-0.65</v>
      </c>
      <c r="O270" t="s">
        <v>3033</v>
      </c>
      <c r="P270" t="s">
        <v>624</v>
      </c>
      <c r="Q270" t="s">
        <v>3034</v>
      </c>
      <c r="R270">
        <v>0</v>
      </c>
      <c r="S270">
        <v>0</v>
      </c>
      <c r="T270">
        <v>44.844379000000004</v>
      </c>
      <c r="U270">
        <v>-0.63601799999999997</v>
      </c>
      <c r="AD270" t="s">
        <v>2733</v>
      </c>
      <c r="AE270" t="s">
        <v>2734</v>
      </c>
    </row>
    <row r="271" spans="1:31" x14ac:dyDescent="0.3">
      <c r="A271" s="7">
        <v>46300</v>
      </c>
      <c r="B271" s="8">
        <v>0.33333333333333331</v>
      </c>
      <c r="C271" s="8">
        <v>0.34722222222222221</v>
      </c>
      <c r="D271" s="8">
        <v>0</v>
      </c>
      <c r="E271">
        <v>0.33</v>
      </c>
      <c r="F271">
        <v>1000</v>
      </c>
      <c r="G271" t="s">
        <v>2803</v>
      </c>
      <c r="O271" t="s">
        <v>3015</v>
      </c>
      <c r="P271" t="s">
        <v>1809</v>
      </c>
      <c r="Q271" t="s">
        <v>3016</v>
      </c>
      <c r="R271">
        <v>0</v>
      </c>
      <c r="S271">
        <v>0</v>
      </c>
      <c r="T271">
        <v>45.215721000000002</v>
      </c>
      <c r="U271">
        <v>5.6931180000000001</v>
      </c>
      <c r="AD271" t="s">
        <v>2733</v>
      </c>
      <c r="AE271" t="s">
        <v>2737</v>
      </c>
    </row>
    <row r="272" spans="1:31" x14ac:dyDescent="0.3">
      <c r="A272" s="7">
        <v>46300</v>
      </c>
      <c r="B272" s="8">
        <v>0.33333333333333331</v>
      </c>
      <c r="C272" s="8">
        <v>0.37847222222222221</v>
      </c>
      <c r="D272" s="8">
        <v>0</v>
      </c>
      <c r="E272">
        <v>1.08</v>
      </c>
      <c r="F272">
        <v>91</v>
      </c>
      <c r="G272" t="s">
        <v>971</v>
      </c>
      <c r="H272" s="8">
        <v>0.28680555555555554</v>
      </c>
      <c r="I272" s="8">
        <v>0.32083333333333336</v>
      </c>
      <c r="L272">
        <v>0.82</v>
      </c>
      <c r="M272">
        <v>0.82</v>
      </c>
      <c r="N272">
        <v>-0.27</v>
      </c>
      <c r="O272" t="s">
        <v>1206</v>
      </c>
      <c r="P272" t="s">
        <v>164</v>
      </c>
      <c r="Q272" t="s">
        <v>5982</v>
      </c>
      <c r="R272">
        <v>0</v>
      </c>
      <c r="S272">
        <v>0</v>
      </c>
      <c r="T272">
        <v>45.189188000000001</v>
      </c>
      <c r="U272">
        <v>5.7229489999999998</v>
      </c>
      <c r="AD272" t="s">
        <v>2733</v>
      </c>
      <c r="AE272" t="s">
        <v>2737</v>
      </c>
    </row>
    <row r="273" spans="1:31" x14ac:dyDescent="0.3">
      <c r="A273" s="7">
        <v>46300</v>
      </c>
      <c r="B273" s="8">
        <v>0.16666666666666666</v>
      </c>
      <c r="C273" s="8">
        <v>0.18055555555555555</v>
      </c>
      <c r="D273" s="8">
        <v>0</v>
      </c>
      <c r="E273">
        <v>0.33</v>
      </c>
      <c r="F273">
        <v>12</v>
      </c>
      <c r="G273" t="s">
        <v>952</v>
      </c>
      <c r="O273" t="s">
        <v>3782</v>
      </c>
      <c r="P273" t="s">
        <v>129</v>
      </c>
      <c r="Q273" t="s">
        <v>3783</v>
      </c>
      <c r="R273">
        <v>0</v>
      </c>
      <c r="S273">
        <v>0</v>
      </c>
      <c r="T273">
        <v>45.186948999999998</v>
      </c>
      <c r="U273">
        <v>5.7284750000000004</v>
      </c>
      <c r="AD273" t="s">
        <v>2733</v>
      </c>
      <c r="AE273" t="s">
        <v>2734</v>
      </c>
    </row>
    <row r="274" spans="1:31" x14ac:dyDescent="0.3">
      <c r="A274" s="7">
        <v>46300</v>
      </c>
      <c r="B274" s="8">
        <v>0.33333333333333331</v>
      </c>
      <c r="C274" s="8">
        <v>0.34722222222222221</v>
      </c>
      <c r="D274" s="8">
        <v>0</v>
      </c>
      <c r="E274">
        <v>0.33</v>
      </c>
      <c r="F274">
        <v>48</v>
      </c>
      <c r="G274" t="s">
        <v>951</v>
      </c>
      <c r="H274" s="8">
        <v>0.49652777777777779</v>
      </c>
      <c r="I274" s="8">
        <v>0.50069444444444444</v>
      </c>
      <c r="L274">
        <v>0.1</v>
      </c>
      <c r="M274">
        <v>0.1</v>
      </c>
      <c r="N274">
        <v>-0.23</v>
      </c>
      <c r="O274" t="s">
        <v>2011</v>
      </c>
      <c r="P274" t="s">
        <v>758</v>
      </c>
      <c r="Q274" t="s">
        <v>3045</v>
      </c>
      <c r="R274">
        <v>0</v>
      </c>
      <c r="S274">
        <v>0</v>
      </c>
      <c r="T274">
        <v>45.197834</v>
      </c>
      <c r="U274">
        <v>5.7413530000000002</v>
      </c>
      <c r="AD274" t="s">
        <v>2733</v>
      </c>
      <c r="AE274" t="s">
        <v>2737</v>
      </c>
    </row>
    <row r="275" spans="1:31" x14ac:dyDescent="0.3">
      <c r="A275" s="7">
        <v>46300</v>
      </c>
      <c r="B275" s="8">
        <v>0.33333333333333331</v>
      </c>
      <c r="C275" s="8">
        <v>0.37847222222222221</v>
      </c>
      <c r="D275" s="8">
        <v>0</v>
      </c>
      <c r="E275">
        <v>1.08</v>
      </c>
      <c r="F275">
        <v>41</v>
      </c>
      <c r="G275" t="s">
        <v>907</v>
      </c>
      <c r="H275" s="8">
        <v>0.50347222222222221</v>
      </c>
      <c r="I275" s="8">
        <v>0.52222222222222225</v>
      </c>
      <c r="L275">
        <v>0.45</v>
      </c>
      <c r="M275">
        <v>0.45</v>
      </c>
      <c r="N275">
        <v>-0.63</v>
      </c>
      <c r="O275" t="s">
        <v>1280</v>
      </c>
      <c r="P275" t="s">
        <v>731</v>
      </c>
      <c r="Q275" t="s">
        <v>731</v>
      </c>
      <c r="R275">
        <v>0</v>
      </c>
      <c r="S275">
        <v>0</v>
      </c>
      <c r="T275">
        <v>45.370404999999998</v>
      </c>
      <c r="U275">
        <v>5.583806</v>
      </c>
      <c r="AD275" t="s">
        <v>2733</v>
      </c>
      <c r="AE275" t="s">
        <v>2737</v>
      </c>
    </row>
    <row r="276" spans="1:31" x14ac:dyDescent="0.3">
      <c r="A276" s="7">
        <v>46300</v>
      </c>
      <c r="B276" s="8">
        <v>0.33333333333333331</v>
      </c>
      <c r="C276" s="8">
        <v>0.3611111111111111</v>
      </c>
      <c r="D276" s="8">
        <v>0</v>
      </c>
      <c r="E276">
        <v>0.67</v>
      </c>
      <c r="F276">
        <v>40</v>
      </c>
      <c r="G276" t="s">
        <v>960</v>
      </c>
      <c r="H276" s="8">
        <v>0.16041666666666668</v>
      </c>
      <c r="I276" s="8">
        <v>0.17916666666666667</v>
      </c>
      <c r="L276">
        <v>0.45</v>
      </c>
      <c r="M276">
        <v>0.45</v>
      </c>
      <c r="N276">
        <v>-0.22</v>
      </c>
      <c r="O276" t="s">
        <v>1082</v>
      </c>
      <c r="P276" t="s">
        <v>768</v>
      </c>
      <c r="Q276" t="s">
        <v>1085</v>
      </c>
      <c r="R276">
        <v>0</v>
      </c>
      <c r="S276">
        <v>0</v>
      </c>
      <c r="T276">
        <v>45.180636</v>
      </c>
      <c r="U276">
        <v>5.7115109999999998</v>
      </c>
      <c r="AD276" t="s">
        <v>2733</v>
      </c>
      <c r="AE276" t="s">
        <v>2737</v>
      </c>
    </row>
    <row r="277" spans="1:31" x14ac:dyDescent="0.3">
      <c r="A277" s="7">
        <v>46300</v>
      </c>
      <c r="B277" s="8">
        <v>0.16666666666666666</v>
      </c>
      <c r="C277" s="8">
        <v>0.18055555555555555</v>
      </c>
      <c r="D277" s="8">
        <v>0</v>
      </c>
      <c r="E277">
        <v>0.33</v>
      </c>
      <c r="F277">
        <v>16</v>
      </c>
      <c r="G277" t="s">
        <v>853</v>
      </c>
      <c r="O277" t="s">
        <v>3013</v>
      </c>
      <c r="P277" t="s">
        <v>578</v>
      </c>
      <c r="Q277" t="s">
        <v>3014</v>
      </c>
      <c r="R277">
        <v>0</v>
      </c>
      <c r="S277">
        <v>0</v>
      </c>
      <c r="T277">
        <v>45.183777999999997</v>
      </c>
      <c r="U277">
        <v>5.7115169999999997</v>
      </c>
      <c r="AD277" t="s">
        <v>2733</v>
      </c>
      <c r="AE277" t="s">
        <v>2734</v>
      </c>
    </row>
    <row r="278" spans="1:31" x14ac:dyDescent="0.3">
      <c r="A278" s="7">
        <v>46300</v>
      </c>
      <c r="B278" s="8">
        <v>0.33333333333333331</v>
      </c>
      <c r="C278" s="8">
        <v>0.34722222222222221</v>
      </c>
      <c r="D278" s="8">
        <v>0</v>
      </c>
      <c r="E278">
        <v>0.33</v>
      </c>
      <c r="F278">
        <v>123154</v>
      </c>
      <c r="G278" t="s">
        <v>856</v>
      </c>
      <c r="O278" t="s">
        <v>871</v>
      </c>
      <c r="P278" t="s">
        <v>825</v>
      </c>
      <c r="Q278" t="s">
        <v>3008</v>
      </c>
      <c r="R278">
        <v>0</v>
      </c>
      <c r="S278">
        <v>0</v>
      </c>
      <c r="T278">
        <v>45.181339000000001</v>
      </c>
      <c r="U278">
        <v>5.7134910000000003</v>
      </c>
      <c r="AD278" t="s">
        <v>2733</v>
      </c>
      <c r="AE278" t="s">
        <v>2737</v>
      </c>
    </row>
    <row r="279" spans="1:31" x14ac:dyDescent="0.3">
      <c r="A279" s="7">
        <v>46300</v>
      </c>
      <c r="B279" s="8">
        <v>0.38194444444444442</v>
      </c>
      <c r="C279" s="8">
        <v>0.39583333333333331</v>
      </c>
      <c r="D279" s="8">
        <v>0</v>
      </c>
      <c r="E279">
        <v>0.33</v>
      </c>
      <c r="F279">
        <v>28</v>
      </c>
      <c r="G279" t="s">
        <v>914</v>
      </c>
      <c r="H279" s="8">
        <v>0.38472222222222224</v>
      </c>
      <c r="I279" s="8">
        <v>0.42986111111111114</v>
      </c>
      <c r="J279" s="8">
        <v>0.38472222222222224</v>
      </c>
      <c r="K279" s="8">
        <v>0.42986111111111114</v>
      </c>
      <c r="O279" t="s">
        <v>5983</v>
      </c>
      <c r="P279" t="s">
        <v>745</v>
      </c>
      <c r="Q279" t="s">
        <v>5984</v>
      </c>
      <c r="R279">
        <v>0</v>
      </c>
      <c r="S279">
        <v>0</v>
      </c>
      <c r="T279">
        <v>45.144418999999999</v>
      </c>
      <c r="U279">
        <v>5.7205839999999997</v>
      </c>
      <c r="AD279" t="s">
        <v>2733</v>
      </c>
      <c r="AE279" t="s">
        <v>3149</v>
      </c>
    </row>
    <row r="280" spans="1:31" x14ac:dyDescent="0.3">
      <c r="A280" s="7">
        <v>46300</v>
      </c>
      <c r="B280" s="8">
        <v>0.33333333333333331</v>
      </c>
      <c r="C280" s="8">
        <v>0.44097222222222221</v>
      </c>
      <c r="D280" s="8">
        <v>0</v>
      </c>
      <c r="E280">
        <v>2.58</v>
      </c>
      <c r="F280">
        <v>82</v>
      </c>
      <c r="G280" t="s">
        <v>954</v>
      </c>
      <c r="H280" s="8">
        <v>0.41666666666666669</v>
      </c>
      <c r="I280" s="8">
        <v>0.53333333333333333</v>
      </c>
      <c r="L280">
        <v>2.8</v>
      </c>
      <c r="M280">
        <v>2.58</v>
      </c>
      <c r="N280">
        <v>0.22</v>
      </c>
      <c r="O280" t="s">
        <v>2206</v>
      </c>
      <c r="P280" t="s">
        <v>691</v>
      </c>
      <c r="Q280" t="s">
        <v>3010</v>
      </c>
      <c r="R280">
        <v>0</v>
      </c>
      <c r="S280">
        <v>0</v>
      </c>
      <c r="T280">
        <v>45.205657000000002</v>
      </c>
      <c r="U280">
        <v>5.7738750000000003</v>
      </c>
      <c r="AD280" t="s">
        <v>2733</v>
      </c>
      <c r="AE280" t="s">
        <v>2737</v>
      </c>
    </row>
    <row r="281" spans="1:31" x14ac:dyDescent="0.3">
      <c r="A281" s="7">
        <v>46300</v>
      </c>
      <c r="B281" s="8">
        <v>0.33333333333333331</v>
      </c>
      <c r="C281" s="8">
        <v>0.37847222222222221</v>
      </c>
      <c r="D281" s="8">
        <v>0</v>
      </c>
      <c r="E281">
        <v>1.08</v>
      </c>
      <c r="F281">
        <v>75</v>
      </c>
      <c r="G281" t="s">
        <v>970</v>
      </c>
      <c r="O281" t="s">
        <v>1886</v>
      </c>
      <c r="P281" t="s">
        <v>365</v>
      </c>
      <c r="Q281" t="s">
        <v>365</v>
      </c>
      <c r="R281">
        <v>0</v>
      </c>
      <c r="S281">
        <v>0</v>
      </c>
      <c r="T281">
        <v>45.188071000000001</v>
      </c>
      <c r="U281">
        <v>5.7254449999999997</v>
      </c>
      <c r="AD281" t="s">
        <v>2733</v>
      </c>
      <c r="AE281" t="s">
        <v>2737</v>
      </c>
    </row>
    <row r="282" spans="1:31" x14ac:dyDescent="0.3">
      <c r="A282" s="7">
        <v>46300</v>
      </c>
      <c r="B282" s="8">
        <v>0.16666666666666666</v>
      </c>
      <c r="C282" s="8">
        <v>0.18055555555555555</v>
      </c>
      <c r="D282" s="8">
        <v>0</v>
      </c>
      <c r="E282">
        <v>0.33</v>
      </c>
      <c r="F282">
        <v>202</v>
      </c>
      <c r="G282" t="s">
        <v>5959</v>
      </c>
      <c r="O282" t="s">
        <v>1895</v>
      </c>
      <c r="P282" t="s">
        <v>244</v>
      </c>
      <c r="Q282" t="s">
        <v>3048</v>
      </c>
      <c r="R282">
        <v>0</v>
      </c>
      <c r="S282">
        <v>0</v>
      </c>
      <c r="T282">
        <v>45.211889999999997</v>
      </c>
      <c r="U282">
        <v>5.6499290000000002</v>
      </c>
      <c r="AD282" t="s">
        <v>2733</v>
      </c>
      <c r="AE282" t="s">
        <v>2734</v>
      </c>
    </row>
    <row r="283" spans="1:31" x14ac:dyDescent="0.3">
      <c r="A283" s="7">
        <v>46300</v>
      </c>
      <c r="B283" s="8">
        <v>0.46180555555555558</v>
      </c>
      <c r="C283" s="8">
        <v>0.50347222222222221</v>
      </c>
      <c r="D283" s="8">
        <v>0</v>
      </c>
      <c r="E283">
        <v>1</v>
      </c>
      <c r="F283">
        <v>23</v>
      </c>
      <c r="G283" t="s">
        <v>957</v>
      </c>
      <c r="O283" t="s">
        <v>2582</v>
      </c>
      <c r="P283" t="s">
        <v>392</v>
      </c>
      <c r="Q283" t="s">
        <v>392</v>
      </c>
      <c r="R283">
        <v>0</v>
      </c>
      <c r="S283">
        <v>0</v>
      </c>
      <c r="T283">
        <v>45.182749999999999</v>
      </c>
      <c r="U283">
        <v>5.7480070000000003</v>
      </c>
      <c r="AD283" t="s">
        <v>2733</v>
      </c>
      <c r="AE283" t="s">
        <v>2737</v>
      </c>
    </row>
    <row r="284" spans="1:31" x14ac:dyDescent="0.3">
      <c r="A284" s="7">
        <v>46300</v>
      </c>
      <c r="B284" s="8">
        <v>0.25</v>
      </c>
      <c r="C284" s="8">
        <v>0.2638888888888889</v>
      </c>
      <c r="D284" s="8">
        <v>0</v>
      </c>
      <c r="E284">
        <v>0.33</v>
      </c>
      <c r="F284">
        <v>200</v>
      </c>
      <c r="G284" t="s">
        <v>949</v>
      </c>
      <c r="O284" t="s">
        <v>3081</v>
      </c>
      <c r="P284" t="s">
        <v>633</v>
      </c>
      <c r="Q284" t="s">
        <v>3082</v>
      </c>
      <c r="R284">
        <v>0</v>
      </c>
      <c r="S284">
        <v>0</v>
      </c>
      <c r="T284">
        <v>45.173938999999997</v>
      </c>
      <c r="U284">
        <v>5.7402990000000003</v>
      </c>
      <c r="AD284" t="s">
        <v>2733</v>
      </c>
      <c r="AE284" t="s">
        <v>2734</v>
      </c>
    </row>
    <row r="285" spans="1:31" x14ac:dyDescent="0.3">
      <c r="A285" s="7">
        <v>46300</v>
      </c>
      <c r="B285" s="8">
        <v>0.33333333333333331</v>
      </c>
      <c r="C285" s="8">
        <v>0.35416666666666669</v>
      </c>
      <c r="D285" s="8">
        <v>0</v>
      </c>
      <c r="E285">
        <v>0.5</v>
      </c>
      <c r="F285">
        <v>61</v>
      </c>
      <c r="G285" t="s">
        <v>886</v>
      </c>
      <c r="H285" s="8">
        <v>0.52500000000000002</v>
      </c>
      <c r="I285" s="8">
        <v>0.53541666666666665</v>
      </c>
      <c r="L285">
        <v>0.25</v>
      </c>
      <c r="M285">
        <v>0.25</v>
      </c>
      <c r="N285">
        <v>-0.25</v>
      </c>
      <c r="O285" t="s">
        <v>1537</v>
      </c>
      <c r="P285" t="s">
        <v>435</v>
      </c>
      <c r="Q285" t="s">
        <v>435</v>
      </c>
      <c r="R285">
        <v>0</v>
      </c>
      <c r="S285">
        <v>0</v>
      </c>
      <c r="T285">
        <v>45.181677999999998</v>
      </c>
      <c r="U285">
        <v>5.7453979999999998</v>
      </c>
      <c r="AD285" t="s">
        <v>2733</v>
      </c>
      <c r="AE285" t="s">
        <v>2737</v>
      </c>
    </row>
    <row r="286" spans="1:31" x14ac:dyDescent="0.3">
      <c r="A286" s="7">
        <v>46300</v>
      </c>
      <c r="B286" s="8">
        <v>0.33333333333333331</v>
      </c>
      <c r="C286" s="8">
        <v>0.34722222222222221</v>
      </c>
      <c r="D286" s="8">
        <v>0</v>
      </c>
      <c r="E286">
        <v>0.33</v>
      </c>
      <c r="F286">
        <v>44</v>
      </c>
      <c r="G286" t="s">
        <v>865</v>
      </c>
      <c r="H286" s="8">
        <v>0.375</v>
      </c>
      <c r="I286" s="8">
        <v>0.39166666666666666</v>
      </c>
      <c r="L286">
        <v>0.4</v>
      </c>
      <c r="M286">
        <v>0.4</v>
      </c>
      <c r="N286">
        <v>7.0000000000000007E-2</v>
      </c>
      <c r="O286" t="s">
        <v>2080</v>
      </c>
      <c r="P286" t="s">
        <v>69</v>
      </c>
      <c r="Q286" t="s">
        <v>3019</v>
      </c>
      <c r="R286">
        <v>0</v>
      </c>
      <c r="S286">
        <v>0</v>
      </c>
      <c r="T286">
        <v>45.181744999999999</v>
      </c>
      <c r="U286">
        <v>5.7172830000000001</v>
      </c>
      <c r="AD286" t="s">
        <v>2733</v>
      </c>
      <c r="AE286" t="s">
        <v>2737</v>
      </c>
    </row>
    <row r="287" spans="1:31" x14ac:dyDescent="0.3">
      <c r="A287" s="7">
        <v>46300</v>
      </c>
      <c r="B287" s="8">
        <v>0.33333333333333331</v>
      </c>
      <c r="C287" s="8">
        <v>0.34722222222222221</v>
      </c>
      <c r="D287" s="8">
        <v>0</v>
      </c>
      <c r="E287">
        <v>0.33</v>
      </c>
      <c r="F287">
        <v>201</v>
      </c>
      <c r="G287" t="s">
        <v>946</v>
      </c>
      <c r="O287" t="s">
        <v>2003</v>
      </c>
      <c r="P287" t="s">
        <v>764</v>
      </c>
      <c r="Q287" t="s">
        <v>2005</v>
      </c>
      <c r="R287">
        <v>0</v>
      </c>
      <c r="S287">
        <v>0</v>
      </c>
      <c r="T287">
        <v>45.186610000000002</v>
      </c>
      <c r="U287">
        <v>5.7293820000000002</v>
      </c>
      <c r="AD287" t="s">
        <v>2733</v>
      </c>
      <c r="AE287" t="s">
        <v>2737</v>
      </c>
    </row>
    <row r="288" spans="1:31" x14ac:dyDescent="0.3">
      <c r="A288" s="7">
        <v>46300</v>
      </c>
      <c r="B288" s="8">
        <v>0.3125</v>
      </c>
      <c r="C288" s="8">
        <v>0.375</v>
      </c>
      <c r="E288">
        <v>1.5</v>
      </c>
      <c r="F288">
        <v>62</v>
      </c>
      <c r="G288" t="s">
        <v>917</v>
      </c>
      <c r="O288" t="s">
        <v>5985</v>
      </c>
      <c r="P288" t="s">
        <v>446</v>
      </c>
      <c r="Q288" t="s">
        <v>5986</v>
      </c>
      <c r="R288">
        <v>0</v>
      </c>
      <c r="S288">
        <v>0</v>
      </c>
      <c r="T288">
        <v>45.190555000000003</v>
      </c>
      <c r="U288">
        <v>5.7201519999999997</v>
      </c>
      <c r="AD288" t="s">
        <v>2733</v>
      </c>
      <c r="AE288" t="s">
        <v>2877</v>
      </c>
    </row>
    <row r="289" spans="1:31" x14ac:dyDescent="0.3">
      <c r="A289" s="7">
        <v>46300</v>
      </c>
      <c r="B289" s="8">
        <v>0.25694444444444442</v>
      </c>
      <c r="C289" s="8">
        <v>0.28125</v>
      </c>
      <c r="D289" s="8">
        <v>0</v>
      </c>
      <c r="E289">
        <v>0.57999999999999996</v>
      </c>
      <c r="F289">
        <v>65</v>
      </c>
      <c r="G289" t="s">
        <v>870</v>
      </c>
      <c r="O289" t="s">
        <v>903</v>
      </c>
      <c r="P289" t="s">
        <v>799</v>
      </c>
      <c r="Q289" t="s">
        <v>3052</v>
      </c>
      <c r="R289">
        <v>0</v>
      </c>
      <c r="S289">
        <v>0</v>
      </c>
      <c r="T289">
        <v>45.189846000000003</v>
      </c>
      <c r="U289">
        <v>5.728904</v>
      </c>
      <c r="AD289" t="s">
        <v>2733</v>
      </c>
      <c r="AE289" t="s">
        <v>2737</v>
      </c>
    </row>
    <row r="290" spans="1:31" x14ac:dyDescent="0.3">
      <c r="A290" s="7">
        <v>46300</v>
      </c>
      <c r="B290" s="8">
        <v>0.33333333333333331</v>
      </c>
      <c r="C290" s="8">
        <v>0.34722222222222221</v>
      </c>
      <c r="D290" s="8">
        <v>0</v>
      </c>
      <c r="E290">
        <v>0.33</v>
      </c>
      <c r="F290">
        <v>230</v>
      </c>
      <c r="G290" t="s">
        <v>974</v>
      </c>
      <c r="H290" s="8">
        <v>0.2076388888888889</v>
      </c>
      <c r="I290" s="8">
        <v>0.2361111111111111</v>
      </c>
      <c r="L290">
        <v>0.68</v>
      </c>
      <c r="M290">
        <v>0.68</v>
      </c>
      <c r="N290">
        <v>0.35</v>
      </c>
      <c r="O290" t="s">
        <v>2394</v>
      </c>
      <c r="P290" t="s">
        <v>72</v>
      </c>
      <c r="Q290" t="s">
        <v>72</v>
      </c>
      <c r="R290">
        <v>0</v>
      </c>
      <c r="S290">
        <v>0</v>
      </c>
      <c r="T290">
        <v>45.188403000000001</v>
      </c>
      <c r="U290">
        <v>5.725015</v>
      </c>
      <c r="AD290" t="s">
        <v>2733</v>
      </c>
      <c r="AE290" t="s">
        <v>2737</v>
      </c>
    </row>
    <row r="291" spans="1:31" x14ac:dyDescent="0.3">
      <c r="A291" s="7">
        <v>46300</v>
      </c>
      <c r="B291" s="8">
        <v>0.30902777777777779</v>
      </c>
      <c r="C291" s="8">
        <v>0.31944444444444442</v>
      </c>
      <c r="D291" s="8">
        <v>0</v>
      </c>
      <c r="E291">
        <v>0.25</v>
      </c>
      <c r="F291">
        <v>14</v>
      </c>
      <c r="G291" t="s">
        <v>959</v>
      </c>
      <c r="O291" t="s">
        <v>1998</v>
      </c>
      <c r="P291" t="s">
        <v>355</v>
      </c>
      <c r="Q291" t="s">
        <v>2000</v>
      </c>
      <c r="R291">
        <v>0</v>
      </c>
      <c r="S291">
        <v>0</v>
      </c>
      <c r="T291">
        <v>45.212302999999999</v>
      </c>
      <c r="U291">
        <v>5.7928930000000003</v>
      </c>
      <c r="AD291" t="s">
        <v>2733</v>
      </c>
      <c r="AE291" t="s">
        <v>2737</v>
      </c>
    </row>
    <row r="292" spans="1:31" x14ac:dyDescent="0.3">
      <c r="A292" s="7">
        <v>46300</v>
      </c>
      <c r="B292" s="8">
        <v>0.16666666666666666</v>
      </c>
      <c r="C292" s="8">
        <v>0.18055555555555555</v>
      </c>
      <c r="D292" s="8">
        <v>0</v>
      </c>
      <c r="E292">
        <v>0.33</v>
      </c>
      <c r="F292">
        <v>72</v>
      </c>
      <c r="G292" t="s">
        <v>978</v>
      </c>
      <c r="O292" t="s">
        <v>3065</v>
      </c>
      <c r="P292" t="s">
        <v>437</v>
      </c>
      <c r="Q292" t="s">
        <v>3066</v>
      </c>
      <c r="R292">
        <v>0</v>
      </c>
      <c r="S292">
        <v>0</v>
      </c>
      <c r="T292">
        <v>45.569980999999999</v>
      </c>
      <c r="U292">
        <v>5.9331420000000001</v>
      </c>
      <c r="AD292" t="s">
        <v>2733</v>
      </c>
      <c r="AE292" t="s">
        <v>2734</v>
      </c>
    </row>
    <row r="293" spans="1:31" x14ac:dyDescent="0.3">
      <c r="A293" s="7">
        <v>46300</v>
      </c>
      <c r="B293" s="8">
        <v>0.44097222222222221</v>
      </c>
      <c r="C293" s="8">
        <v>0.4513888888888889</v>
      </c>
      <c r="D293" s="8">
        <v>0</v>
      </c>
      <c r="E293">
        <v>0.25</v>
      </c>
      <c r="F293">
        <v>23</v>
      </c>
      <c r="G293" t="s">
        <v>957</v>
      </c>
      <c r="O293" t="s">
        <v>2144</v>
      </c>
      <c r="P293" t="s">
        <v>561</v>
      </c>
      <c r="Q293" t="s">
        <v>561</v>
      </c>
      <c r="R293">
        <v>0</v>
      </c>
      <c r="S293">
        <v>0</v>
      </c>
      <c r="T293">
        <v>45.197319</v>
      </c>
      <c r="U293">
        <v>5.7400260000000003</v>
      </c>
      <c r="AD293" t="s">
        <v>2733</v>
      </c>
      <c r="AE293" t="s">
        <v>2737</v>
      </c>
    </row>
    <row r="294" spans="1:31" x14ac:dyDescent="0.3">
      <c r="A294" s="7">
        <v>46300</v>
      </c>
      <c r="B294" s="8">
        <v>0.33333333333333331</v>
      </c>
      <c r="C294" s="8">
        <v>0.375</v>
      </c>
      <c r="D294" s="8">
        <v>0</v>
      </c>
      <c r="E294">
        <v>1</v>
      </c>
      <c r="F294">
        <v>14</v>
      </c>
      <c r="G294" t="s">
        <v>959</v>
      </c>
      <c r="O294" t="s">
        <v>1873</v>
      </c>
      <c r="P294" t="s">
        <v>715</v>
      </c>
      <c r="Q294" t="s">
        <v>715</v>
      </c>
      <c r="R294">
        <v>0</v>
      </c>
      <c r="S294">
        <v>0</v>
      </c>
      <c r="T294">
        <v>45.212637000000001</v>
      </c>
      <c r="U294">
        <v>5.7951940000000004</v>
      </c>
      <c r="AD294" t="s">
        <v>2733</v>
      </c>
      <c r="AE294" t="s">
        <v>2737</v>
      </c>
    </row>
    <row r="295" spans="1:31" x14ac:dyDescent="0.3">
      <c r="A295" s="7">
        <v>46300</v>
      </c>
      <c r="B295" s="8">
        <v>0.39930555555555558</v>
      </c>
      <c r="C295" s="8">
        <v>0.41319444444444442</v>
      </c>
      <c r="D295" s="8">
        <v>0</v>
      </c>
      <c r="E295">
        <v>0.33</v>
      </c>
      <c r="F295">
        <v>23</v>
      </c>
      <c r="G295" t="s">
        <v>957</v>
      </c>
      <c r="H295" s="8">
        <v>0.5493055555555556</v>
      </c>
      <c r="I295" s="8">
        <v>0.55138888888888893</v>
      </c>
      <c r="L295">
        <v>0.05</v>
      </c>
      <c r="M295">
        <v>0.05</v>
      </c>
      <c r="N295">
        <v>-0.28000000000000003</v>
      </c>
      <c r="O295" t="s">
        <v>3031</v>
      </c>
      <c r="P295" t="s">
        <v>157</v>
      </c>
      <c r="Q295" t="s">
        <v>3032</v>
      </c>
      <c r="R295">
        <v>0</v>
      </c>
      <c r="S295">
        <v>0</v>
      </c>
      <c r="T295">
        <v>45.199010000000001</v>
      </c>
      <c r="U295">
        <v>5.7367730000000003</v>
      </c>
      <c r="AD295" t="s">
        <v>2733</v>
      </c>
      <c r="AE295" t="s">
        <v>2734</v>
      </c>
    </row>
    <row r="296" spans="1:31" x14ac:dyDescent="0.3">
      <c r="A296" s="7">
        <v>46300</v>
      </c>
      <c r="B296" s="8">
        <v>0.33333333333333331</v>
      </c>
      <c r="C296" s="8">
        <v>0.37847222222222221</v>
      </c>
      <c r="D296" s="8">
        <v>0</v>
      </c>
      <c r="E296">
        <v>1.08</v>
      </c>
      <c r="F296">
        <v>16</v>
      </c>
      <c r="G296" t="s">
        <v>853</v>
      </c>
      <c r="O296" t="s">
        <v>1837</v>
      </c>
      <c r="P296" t="s">
        <v>94</v>
      </c>
      <c r="Q296" t="s">
        <v>5987</v>
      </c>
      <c r="R296">
        <v>0</v>
      </c>
      <c r="S296">
        <v>0</v>
      </c>
      <c r="T296">
        <v>45.190103999999998</v>
      </c>
      <c r="U296">
        <v>5.7049050000000001</v>
      </c>
      <c r="AD296" t="s">
        <v>2733</v>
      </c>
      <c r="AE296" t="s">
        <v>2737</v>
      </c>
    </row>
    <row r="297" spans="1:31" x14ac:dyDescent="0.3">
      <c r="A297" s="7">
        <v>46300</v>
      </c>
      <c r="B297" s="8">
        <v>0.33333333333333331</v>
      </c>
      <c r="C297" s="8">
        <v>0.39583333333333331</v>
      </c>
      <c r="D297" s="8">
        <v>0</v>
      </c>
      <c r="E297">
        <v>1.5</v>
      </c>
      <c r="F297">
        <v>48</v>
      </c>
      <c r="G297" t="s">
        <v>951</v>
      </c>
      <c r="H297" s="8">
        <v>0.35972222222222222</v>
      </c>
      <c r="I297" s="8">
        <v>0.35972222222222222</v>
      </c>
      <c r="O297" t="s">
        <v>1578</v>
      </c>
      <c r="P297" t="s">
        <v>499</v>
      </c>
      <c r="Q297" t="s">
        <v>3041</v>
      </c>
      <c r="R297">
        <v>0</v>
      </c>
      <c r="S297">
        <v>0</v>
      </c>
      <c r="T297">
        <v>45.180225999999998</v>
      </c>
      <c r="U297">
        <v>5.7490040000000002</v>
      </c>
      <c r="AD297" t="s">
        <v>2733</v>
      </c>
      <c r="AE297" t="s">
        <v>2737</v>
      </c>
    </row>
    <row r="298" spans="1:31" x14ac:dyDescent="0.3">
      <c r="A298" s="7">
        <v>46300</v>
      </c>
      <c r="B298" s="8">
        <v>0.2986111111111111</v>
      </c>
      <c r="C298" s="8">
        <v>0.30902777777777779</v>
      </c>
      <c r="D298" s="8">
        <v>0</v>
      </c>
      <c r="E298">
        <v>0.25</v>
      </c>
      <c r="F298">
        <v>83</v>
      </c>
      <c r="G298" t="s">
        <v>975</v>
      </c>
      <c r="H298" s="8">
        <v>0.46666666666666667</v>
      </c>
      <c r="I298" s="8">
        <v>0.54236111111111107</v>
      </c>
      <c r="L298">
        <v>1.82</v>
      </c>
      <c r="M298">
        <v>1.82</v>
      </c>
      <c r="N298">
        <v>1.57</v>
      </c>
      <c r="O298" t="s">
        <v>2680</v>
      </c>
      <c r="P298" t="s">
        <v>619</v>
      </c>
      <c r="Q298" t="s">
        <v>619</v>
      </c>
      <c r="R298">
        <v>0</v>
      </c>
      <c r="S298">
        <v>0</v>
      </c>
      <c r="T298">
        <v>45.350074999999997</v>
      </c>
      <c r="U298">
        <v>5.5982919999999998</v>
      </c>
      <c r="AD298" t="s">
        <v>2733</v>
      </c>
      <c r="AE298" t="s">
        <v>2737</v>
      </c>
    </row>
    <row r="299" spans="1:31" x14ac:dyDescent="0.3">
      <c r="A299" s="7">
        <v>46300</v>
      </c>
      <c r="B299" s="8">
        <v>0.20833333333333334</v>
      </c>
      <c r="C299" s="8">
        <v>0.22916666666666666</v>
      </c>
      <c r="D299" s="8">
        <v>0</v>
      </c>
      <c r="E299">
        <v>0.5</v>
      </c>
      <c r="F299">
        <v>41</v>
      </c>
      <c r="G299" t="s">
        <v>907</v>
      </c>
      <c r="H299" s="8">
        <v>0.16805555555555557</v>
      </c>
      <c r="I299" s="8">
        <v>0.24583333333333332</v>
      </c>
      <c r="L299">
        <v>1.87</v>
      </c>
      <c r="M299">
        <v>1.87</v>
      </c>
      <c r="N299">
        <v>1.37</v>
      </c>
      <c r="O299" t="s">
        <v>1384</v>
      </c>
      <c r="P299" t="s">
        <v>1066</v>
      </c>
      <c r="Q299" t="s">
        <v>1066</v>
      </c>
      <c r="R299">
        <v>0</v>
      </c>
      <c r="S299">
        <v>0</v>
      </c>
      <c r="T299">
        <v>45.350158999999998</v>
      </c>
      <c r="U299">
        <v>5.57104</v>
      </c>
      <c r="AD299" t="s">
        <v>2733</v>
      </c>
      <c r="AE299" t="s">
        <v>2781</v>
      </c>
    </row>
    <row r="300" spans="1:31" x14ac:dyDescent="0.3">
      <c r="A300" s="7">
        <v>46300</v>
      </c>
      <c r="B300" s="8">
        <v>0.33333333333333331</v>
      </c>
      <c r="C300" s="8">
        <v>0.375</v>
      </c>
      <c r="D300" s="8">
        <v>0</v>
      </c>
      <c r="E300">
        <v>1</v>
      </c>
      <c r="F300">
        <v>150</v>
      </c>
      <c r="G300" t="s">
        <v>964</v>
      </c>
      <c r="H300" s="8">
        <v>0.30555555555555558</v>
      </c>
      <c r="I300" s="8">
        <v>0.3347222222222222</v>
      </c>
      <c r="L300">
        <v>0.7</v>
      </c>
      <c r="M300">
        <v>0.7</v>
      </c>
      <c r="N300">
        <v>-0.3</v>
      </c>
      <c r="O300" t="s">
        <v>1348</v>
      </c>
      <c r="P300" t="s">
        <v>753</v>
      </c>
      <c r="Q300" t="s">
        <v>3042</v>
      </c>
      <c r="R300">
        <v>0</v>
      </c>
      <c r="S300">
        <v>0</v>
      </c>
      <c r="T300">
        <v>45.150100000000002</v>
      </c>
      <c r="U300">
        <v>5.7248400000000004</v>
      </c>
      <c r="AD300" t="s">
        <v>2733</v>
      </c>
      <c r="AE300" t="s">
        <v>2737</v>
      </c>
    </row>
    <row r="301" spans="1:31" x14ac:dyDescent="0.3">
      <c r="A301" s="7">
        <v>46300</v>
      </c>
      <c r="B301" s="8">
        <v>0.16666666666666666</v>
      </c>
      <c r="C301" s="8">
        <v>0.18055555555555555</v>
      </c>
      <c r="D301" s="8">
        <v>0</v>
      </c>
      <c r="E301">
        <v>0.33</v>
      </c>
      <c r="F301">
        <v>46</v>
      </c>
      <c r="G301" t="s">
        <v>963</v>
      </c>
      <c r="H301" s="8">
        <v>0.37430555555555556</v>
      </c>
      <c r="I301" s="8">
        <v>0.46319444444444446</v>
      </c>
      <c r="L301">
        <v>2.13</v>
      </c>
      <c r="M301">
        <v>2.13</v>
      </c>
      <c r="N301">
        <v>1.8</v>
      </c>
      <c r="O301" t="s">
        <v>3315</v>
      </c>
      <c r="P301" t="s">
        <v>560</v>
      </c>
      <c r="Q301" t="s">
        <v>3316</v>
      </c>
      <c r="R301">
        <v>0</v>
      </c>
      <c r="S301">
        <v>0</v>
      </c>
      <c r="T301">
        <v>45.146349000000001</v>
      </c>
      <c r="U301">
        <v>5.7163180000000002</v>
      </c>
      <c r="AD301" t="s">
        <v>2733</v>
      </c>
      <c r="AE301" t="s">
        <v>2734</v>
      </c>
    </row>
    <row r="302" spans="1:31" x14ac:dyDescent="0.3">
      <c r="A302" s="7">
        <v>46300</v>
      </c>
      <c r="B302" s="8">
        <v>0.33333333333333331</v>
      </c>
      <c r="C302" s="8">
        <v>0.4236111111111111</v>
      </c>
      <c r="D302" s="8">
        <v>0</v>
      </c>
      <c r="E302">
        <v>2.17</v>
      </c>
      <c r="F302">
        <v>200</v>
      </c>
      <c r="G302" t="s">
        <v>949</v>
      </c>
      <c r="O302" t="s">
        <v>1822</v>
      </c>
      <c r="P302" t="s">
        <v>402</v>
      </c>
      <c r="Q302" t="s">
        <v>402</v>
      </c>
      <c r="R302">
        <v>0</v>
      </c>
      <c r="S302">
        <v>0</v>
      </c>
      <c r="T302">
        <v>45.145840999999997</v>
      </c>
      <c r="U302">
        <v>5.7421040000000003</v>
      </c>
      <c r="AD302" t="s">
        <v>2733</v>
      </c>
      <c r="AE302" t="s">
        <v>2737</v>
      </c>
    </row>
    <row r="303" spans="1:31" x14ac:dyDescent="0.3">
      <c r="A303" s="7">
        <v>46300</v>
      </c>
      <c r="B303" s="8">
        <v>0.33333333333333331</v>
      </c>
      <c r="C303" s="8">
        <v>0.41666666666666669</v>
      </c>
      <c r="D303" s="8">
        <v>0</v>
      </c>
      <c r="E303">
        <v>2</v>
      </c>
      <c r="F303">
        <v>11</v>
      </c>
      <c r="G303" t="s">
        <v>895</v>
      </c>
      <c r="R303">
        <v>0</v>
      </c>
      <c r="S303">
        <v>0</v>
      </c>
      <c r="T303">
        <v>45.185983</v>
      </c>
      <c r="U303">
        <v>5.7123100000000004</v>
      </c>
    </row>
    <row r="304" spans="1:31" x14ac:dyDescent="0.3">
      <c r="A304" s="7">
        <v>46300</v>
      </c>
      <c r="B304" s="8">
        <v>0.33333333333333331</v>
      </c>
      <c r="C304" s="8">
        <v>0.4236111111111111</v>
      </c>
      <c r="D304" s="8">
        <v>0</v>
      </c>
      <c r="E304">
        <v>2.17</v>
      </c>
      <c r="F304">
        <v>68</v>
      </c>
      <c r="G304" t="s">
        <v>948</v>
      </c>
      <c r="O304" t="s">
        <v>1174</v>
      </c>
      <c r="P304" t="s">
        <v>614</v>
      </c>
      <c r="Q304" t="s">
        <v>614</v>
      </c>
      <c r="R304">
        <v>0</v>
      </c>
      <c r="S304">
        <v>0</v>
      </c>
      <c r="T304">
        <v>45.178691000000001</v>
      </c>
      <c r="U304">
        <v>5.737673</v>
      </c>
      <c r="AD304" t="s">
        <v>2733</v>
      </c>
      <c r="AE304" t="s">
        <v>2737</v>
      </c>
    </row>
    <row r="305" spans="1:31" x14ac:dyDescent="0.3">
      <c r="A305" s="7">
        <v>46300</v>
      </c>
      <c r="B305" s="8">
        <v>0.16666666666666666</v>
      </c>
      <c r="C305" s="8">
        <v>0.18055555555555555</v>
      </c>
      <c r="D305" s="8">
        <v>0</v>
      </c>
      <c r="E305">
        <v>0.33</v>
      </c>
      <c r="F305">
        <v>20</v>
      </c>
      <c r="G305" t="s">
        <v>950</v>
      </c>
      <c r="H305" s="8">
        <v>0.3888888888888889</v>
      </c>
      <c r="I305" s="8">
        <v>0.48541666666666666</v>
      </c>
      <c r="L305">
        <v>2.3199999999999998</v>
      </c>
      <c r="M305">
        <v>2.3199999999999998</v>
      </c>
      <c r="N305">
        <v>1.98</v>
      </c>
      <c r="O305" t="s">
        <v>3046</v>
      </c>
      <c r="P305" t="s">
        <v>116</v>
      </c>
      <c r="Q305" t="s">
        <v>3047</v>
      </c>
      <c r="R305">
        <v>0</v>
      </c>
      <c r="S305">
        <v>0</v>
      </c>
      <c r="T305">
        <v>45.178801999999997</v>
      </c>
      <c r="U305">
        <v>5.7273579999999997</v>
      </c>
      <c r="AD305" t="s">
        <v>2733</v>
      </c>
      <c r="AE305" t="s">
        <v>2734</v>
      </c>
    </row>
    <row r="306" spans="1:31" x14ac:dyDescent="0.3">
      <c r="A306" s="7">
        <v>46300</v>
      </c>
      <c r="B306" s="8">
        <v>0.33333333333333331</v>
      </c>
      <c r="C306" s="8">
        <v>0.34722222222222221</v>
      </c>
      <c r="D306" s="8">
        <v>0</v>
      </c>
      <c r="E306">
        <v>0.33</v>
      </c>
      <c r="F306">
        <v>21</v>
      </c>
      <c r="G306" t="s">
        <v>2803</v>
      </c>
      <c r="Q306" t="s">
        <v>809</v>
      </c>
      <c r="R306">
        <v>0</v>
      </c>
      <c r="S306">
        <v>0</v>
      </c>
      <c r="T306">
        <v>45.178801999999997</v>
      </c>
      <c r="U306">
        <v>5.7273579999999997</v>
      </c>
    </row>
    <row r="307" spans="1:31" x14ac:dyDescent="0.3">
      <c r="A307" s="7">
        <v>46300</v>
      </c>
      <c r="B307" s="8">
        <v>0.33333333333333331</v>
      </c>
      <c r="C307" s="8">
        <v>0.34722222222222221</v>
      </c>
      <c r="D307" s="8">
        <v>0</v>
      </c>
      <c r="E307">
        <v>0.33</v>
      </c>
      <c r="F307">
        <v>68</v>
      </c>
      <c r="G307" t="s">
        <v>948</v>
      </c>
      <c r="O307" t="s">
        <v>2464</v>
      </c>
      <c r="P307" t="s">
        <v>612</v>
      </c>
      <c r="Q307" t="s">
        <v>3085</v>
      </c>
      <c r="R307">
        <v>0</v>
      </c>
      <c r="S307">
        <v>0</v>
      </c>
      <c r="T307">
        <v>45.188958</v>
      </c>
      <c r="U307">
        <v>5.7346690000000002</v>
      </c>
      <c r="AD307" t="s">
        <v>2733</v>
      </c>
      <c r="AE307" t="s">
        <v>2737</v>
      </c>
    </row>
    <row r="308" spans="1:31" x14ac:dyDescent="0.3">
      <c r="A308" s="7">
        <v>46300</v>
      </c>
      <c r="B308" s="8">
        <v>0.20833333333333334</v>
      </c>
      <c r="C308" s="8">
        <v>0.3125</v>
      </c>
      <c r="D308" s="8">
        <v>0</v>
      </c>
      <c r="E308">
        <v>2.5</v>
      </c>
      <c r="F308">
        <v>123154</v>
      </c>
      <c r="G308" t="s">
        <v>856</v>
      </c>
      <c r="O308" t="s">
        <v>1946</v>
      </c>
      <c r="P308" t="s">
        <v>685</v>
      </c>
      <c r="Q308" t="s">
        <v>685</v>
      </c>
      <c r="R308">
        <v>0</v>
      </c>
      <c r="S308">
        <v>0</v>
      </c>
      <c r="T308">
        <v>45.210706000000002</v>
      </c>
      <c r="U308">
        <v>5.6662689999999998</v>
      </c>
      <c r="AD308" t="s">
        <v>2733</v>
      </c>
      <c r="AE308" t="s">
        <v>2737</v>
      </c>
    </row>
    <row r="309" spans="1:31" x14ac:dyDescent="0.3">
      <c r="A309" s="7">
        <v>46300</v>
      </c>
      <c r="B309" s="8">
        <v>0.16666666666666666</v>
      </c>
      <c r="C309" s="8">
        <v>0.18055555555555555</v>
      </c>
      <c r="D309" s="8">
        <v>0</v>
      </c>
      <c r="E309">
        <v>0.33</v>
      </c>
      <c r="F309">
        <v>230</v>
      </c>
      <c r="G309" t="s">
        <v>974</v>
      </c>
      <c r="H309" s="8">
        <v>0.25833333333333336</v>
      </c>
      <c r="I309" s="8">
        <v>0.52500000000000002</v>
      </c>
      <c r="L309">
        <v>6.4</v>
      </c>
      <c r="M309">
        <v>6.4</v>
      </c>
      <c r="N309">
        <v>6.07</v>
      </c>
      <c r="O309" t="s">
        <v>3307</v>
      </c>
      <c r="P309" t="s">
        <v>2453</v>
      </c>
      <c r="Q309" t="s">
        <v>5988</v>
      </c>
      <c r="R309">
        <v>0</v>
      </c>
      <c r="S309">
        <v>0</v>
      </c>
      <c r="T309">
        <v>45.170372</v>
      </c>
      <c r="U309">
        <v>5.7396019999999996</v>
      </c>
      <c r="AD309" t="s">
        <v>2733</v>
      </c>
      <c r="AE309" t="s">
        <v>2734</v>
      </c>
    </row>
    <row r="310" spans="1:31" x14ac:dyDescent="0.3">
      <c r="A310" s="7">
        <v>46300</v>
      </c>
      <c r="B310" s="8">
        <v>0.33333333333333331</v>
      </c>
      <c r="C310" s="8">
        <v>0.34722222222222221</v>
      </c>
      <c r="D310" s="8">
        <v>0</v>
      </c>
      <c r="E310">
        <v>0.33</v>
      </c>
      <c r="F310">
        <v>230</v>
      </c>
      <c r="G310" t="s">
        <v>974</v>
      </c>
      <c r="H310" s="8">
        <v>0.2076388888888889</v>
      </c>
      <c r="I310" s="8">
        <v>0.23680555555555555</v>
      </c>
      <c r="L310">
        <v>0.7</v>
      </c>
      <c r="M310">
        <v>0.7</v>
      </c>
      <c r="N310">
        <v>0.37</v>
      </c>
      <c r="O310" t="s">
        <v>2486</v>
      </c>
      <c r="P310" t="s">
        <v>80</v>
      </c>
      <c r="Q310" t="s">
        <v>5989</v>
      </c>
      <c r="R310">
        <v>0</v>
      </c>
      <c r="S310">
        <v>0</v>
      </c>
      <c r="T310">
        <v>45.188167999999997</v>
      </c>
      <c r="U310">
        <v>5.7248919999999996</v>
      </c>
      <c r="AD310" t="s">
        <v>2733</v>
      </c>
      <c r="AE310" t="s">
        <v>2737</v>
      </c>
    </row>
    <row r="311" spans="1:31" x14ac:dyDescent="0.3">
      <c r="A311" s="7">
        <v>46300</v>
      </c>
      <c r="B311" s="8">
        <v>0.33333333333333331</v>
      </c>
      <c r="C311" s="8">
        <v>0.36458333333333331</v>
      </c>
      <c r="D311" s="8">
        <v>0</v>
      </c>
      <c r="E311">
        <v>0.75</v>
      </c>
      <c r="F311">
        <v>78</v>
      </c>
      <c r="G311" t="s">
        <v>977</v>
      </c>
      <c r="O311" t="s">
        <v>1062</v>
      </c>
      <c r="P311" t="s">
        <v>373</v>
      </c>
      <c r="Q311" t="s">
        <v>373</v>
      </c>
      <c r="R311">
        <v>0</v>
      </c>
      <c r="S311">
        <v>0</v>
      </c>
      <c r="T311">
        <v>45.326113999999997</v>
      </c>
      <c r="U311">
        <v>5.563275</v>
      </c>
      <c r="AD311" t="s">
        <v>2733</v>
      </c>
      <c r="AE311" t="s">
        <v>2737</v>
      </c>
    </row>
    <row r="312" spans="1:31" x14ac:dyDescent="0.3">
      <c r="A312" s="7">
        <v>46300</v>
      </c>
      <c r="B312" s="8">
        <v>0.33333333333333331</v>
      </c>
      <c r="C312" s="8">
        <v>0.34722222222222221</v>
      </c>
      <c r="D312" s="8">
        <v>0</v>
      </c>
      <c r="E312">
        <v>0.33</v>
      </c>
      <c r="F312">
        <v>230</v>
      </c>
      <c r="G312" t="s">
        <v>974</v>
      </c>
      <c r="H312" s="8">
        <v>0.44861111111111113</v>
      </c>
      <c r="I312" s="8">
        <v>0.52013888888888893</v>
      </c>
      <c r="L312">
        <v>1.72</v>
      </c>
      <c r="M312">
        <v>1.72</v>
      </c>
      <c r="N312">
        <v>1.38</v>
      </c>
      <c r="O312" t="s">
        <v>2148</v>
      </c>
      <c r="P312" t="s">
        <v>283</v>
      </c>
      <c r="Q312" t="s">
        <v>3040</v>
      </c>
      <c r="R312">
        <v>0</v>
      </c>
      <c r="S312">
        <v>0</v>
      </c>
      <c r="T312">
        <v>45.170468999999997</v>
      </c>
      <c r="U312">
        <v>5.7347279999999996</v>
      </c>
      <c r="AD312" t="s">
        <v>2733</v>
      </c>
      <c r="AE312" t="s">
        <v>2737</v>
      </c>
    </row>
    <row r="313" spans="1:31" x14ac:dyDescent="0.3">
      <c r="A313" s="7">
        <v>46300</v>
      </c>
      <c r="B313" s="8">
        <v>0.25</v>
      </c>
      <c r="C313" s="8">
        <v>0.26041666666666669</v>
      </c>
      <c r="D313" s="8">
        <v>0</v>
      </c>
      <c r="E313">
        <v>0.25</v>
      </c>
      <c r="F313">
        <v>201</v>
      </c>
      <c r="G313" t="s">
        <v>946</v>
      </c>
      <c r="O313" t="s">
        <v>3043</v>
      </c>
      <c r="P313" t="s">
        <v>120</v>
      </c>
      <c r="Q313" t="s">
        <v>3044</v>
      </c>
      <c r="R313">
        <v>0</v>
      </c>
      <c r="S313">
        <v>0</v>
      </c>
      <c r="T313">
        <v>45.187106999999997</v>
      </c>
      <c r="U313">
        <v>5.7297390000000004</v>
      </c>
      <c r="AD313" t="s">
        <v>2733</v>
      </c>
      <c r="AE313" t="s">
        <v>2734</v>
      </c>
    </row>
    <row r="314" spans="1:31" x14ac:dyDescent="0.3">
      <c r="A314" s="7">
        <v>46300</v>
      </c>
      <c r="B314" s="8">
        <v>0.16666666666666666</v>
      </c>
      <c r="C314" s="8">
        <v>0.18055555555555555</v>
      </c>
      <c r="D314" s="8">
        <v>0</v>
      </c>
      <c r="E314">
        <v>0.33</v>
      </c>
      <c r="F314">
        <v>74</v>
      </c>
      <c r="G314" t="s">
        <v>892</v>
      </c>
      <c r="O314" t="s">
        <v>3072</v>
      </c>
      <c r="P314" t="s">
        <v>364</v>
      </c>
      <c r="Q314" t="s">
        <v>3073</v>
      </c>
      <c r="R314">
        <v>0</v>
      </c>
      <c r="S314">
        <v>0</v>
      </c>
      <c r="T314">
        <v>45.187527000000003</v>
      </c>
      <c r="U314">
        <v>5.7106579999999996</v>
      </c>
      <c r="AD314" t="s">
        <v>2733</v>
      </c>
      <c r="AE314" t="s">
        <v>2734</v>
      </c>
    </row>
    <row r="315" spans="1:31" x14ac:dyDescent="0.3">
      <c r="A315" s="7">
        <v>46300</v>
      </c>
      <c r="B315" s="8">
        <v>0.16666666666666666</v>
      </c>
      <c r="C315" s="8">
        <v>0.18055555555555555</v>
      </c>
      <c r="D315" s="8">
        <v>0</v>
      </c>
      <c r="E315">
        <v>0.33</v>
      </c>
      <c r="F315">
        <v>230</v>
      </c>
      <c r="G315" t="s">
        <v>974</v>
      </c>
      <c r="H315" s="8">
        <v>0.38611111111111113</v>
      </c>
      <c r="I315" s="8">
        <v>0.42291666666666666</v>
      </c>
      <c r="L315">
        <v>0.88</v>
      </c>
      <c r="M315">
        <v>0.88</v>
      </c>
      <c r="N315">
        <v>0.55000000000000004</v>
      </c>
      <c r="O315" t="s">
        <v>3175</v>
      </c>
      <c r="P315" t="s">
        <v>783</v>
      </c>
      <c r="Q315" t="s">
        <v>5990</v>
      </c>
      <c r="R315">
        <v>0</v>
      </c>
      <c r="S315">
        <v>0</v>
      </c>
      <c r="T315">
        <v>45.145482999999999</v>
      </c>
      <c r="U315">
        <v>5.7042999999999999</v>
      </c>
      <c r="AD315" t="s">
        <v>2733</v>
      </c>
      <c r="AE315" t="s">
        <v>2734</v>
      </c>
    </row>
    <row r="316" spans="1:31" x14ac:dyDescent="0.3">
      <c r="A316" s="7">
        <v>46300</v>
      </c>
      <c r="B316" s="8">
        <v>0.33333333333333331</v>
      </c>
      <c r="C316" s="8">
        <v>0.34722222222222221</v>
      </c>
      <c r="D316" s="8">
        <v>0</v>
      </c>
      <c r="E316">
        <v>0.33</v>
      </c>
      <c r="F316">
        <v>48</v>
      </c>
      <c r="G316" t="s">
        <v>951</v>
      </c>
      <c r="H316" s="8">
        <v>0.17916666666666667</v>
      </c>
      <c r="I316" s="8">
        <v>0.23055555555555557</v>
      </c>
      <c r="J316" s="8">
        <v>0.23055555555555557</v>
      </c>
      <c r="K316" s="8">
        <v>0.23055555555555557</v>
      </c>
      <c r="L316">
        <v>1.23</v>
      </c>
      <c r="M316">
        <v>1.23</v>
      </c>
      <c r="N316">
        <v>0.9</v>
      </c>
      <c r="O316" t="s">
        <v>2088</v>
      </c>
      <c r="P316" t="s">
        <v>729</v>
      </c>
      <c r="Q316" t="s">
        <v>729</v>
      </c>
      <c r="R316">
        <v>0</v>
      </c>
      <c r="S316">
        <v>0</v>
      </c>
      <c r="T316">
        <v>45.178004999999999</v>
      </c>
      <c r="U316">
        <v>5.7065780000000004</v>
      </c>
      <c r="AD316" t="s">
        <v>2733</v>
      </c>
      <c r="AE316" t="s">
        <v>2737</v>
      </c>
    </row>
    <row r="317" spans="1:31" x14ac:dyDescent="0.3">
      <c r="A317" s="7">
        <v>46300</v>
      </c>
      <c r="B317" s="8">
        <v>0.33333333333333331</v>
      </c>
      <c r="C317" s="8">
        <v>0.34722222222222221</v>
      </c>
      <c r="D317" s="8">
        <v>0</v>
      </c>
      <c r="E317">
        <v>0.33</v>
      </c>
      <c r="F317">
        <v>91</v>
      </c>
      <c r="G317" t="s">
        <v>971</v>
      </c>
      <c r="H317" s="8">
        <v>0.27638888888888891</v>
      </c>
      <c r="I317" s="8">
        <v>0.28472222222222221</v>
      </c>
      <c r="L317">
        <v>0.2</v>
      </c>
      <c r="M317">
        <v>0.2</v>
      </c>
      <c r="N317">
        <v>-0.13</v>
      </c>
      <c r="O317" t="s">
        <v>1213</v>
      </c>
      <c r="P317" t="s">
        <v>159</v>
      </c>
      <c r="Q317" t="s">
        <v>159</v>
      </c>
      <c r="R317">
        <v>0</v>
      </c>
      <c r="S317">
        <v>0</v>
      </c>
      <c r="T317">
        <v>45.189250000000001</v>
      </c>
      <c r="U317">
        <v>5.7200119999999997</v>
      </c>
      <c r="AD317" t="s">
        <v>2733</v>
      </c>
      <c r="AE317" t="s">
        <v>2737</v>
      </c>
    </row>
    <row r="318" spans="1:31" x14ac:dyDescent="0.3">
      <c r="A318" s="7">
        <v>46300</v>
      </c>
      <c r="B318" s="8">
        <v>0.16666666666666666</v>
      </c>
      <c r="C318" s="8">
        <v>0.18055555555555555</v>
      </c>
      <c r="D318" s="8">
        <v>0</v>
      </c>
      <c r="E318">
        <v>0.33</v>
      </c>
      <c r="F318">
        <v>33</v>
      </c>
      <c r="G318" t="s">
        <v>3006</v>
      </c>
      <c r="H318" s="8">
        <v>0.18611111111111112</v>
      </c>
      <c r="L318">
        <v>-4.47</v>
      </c>
      <c r="O318" t="s">
        <v>3067</v>
      </c>
      <c r="P318" t="s">
        <v>461</v>
      </c>
      <c r="Q318" t="s">
        <v>3068</v>
      </c>
      <c r="R318">
        <v>0</v>
      </c>
      <c r="S318">
        <v>0</v>
      </c>
      <c r="T318">
        <v>45.183819</v>
      </c>
      <c r="U318">
        <v>5.8002149999999997</v>
      </c>
      <c r="AD318" t="s">
        <v>2733</v>
      </c>
      <c r="AE318" t="s">
        <v>2734</v>
      </c>
    </row>
    <row r="319" spans="1:31" x14ac:dyDescent="0.3">
      <c r="A319" s="7">
        <v>46300</v>
      </c>
      <c r="B319" s="8">
        <v>0.25</v>
      </c>
      <c r="C319" s="8">
        <v>0.26041666666666669</v>
      </c>
      <c r="D319" s="8">
        <v>0</v>
      </c>
      <c r="E319">
        <v>0.25</v>
      </c>
      <c r="F319">
        <v>46</v>
      </c>
      <c r="G319" t="s">
        <v>963</v>
      </c>
      <c r="H319" s="8">
        <v>0.22291666666666668</v>
      </c>
      <c r="I319" s="8">
        <v>0.31527777777777777</v>
      </c>
      <c r="L319">
        <v>2.2200000000000002</v>
      </c>
      <c r="M319">
        <v>2.2200000000000002</v>
      </c>
      <c r="N319">
        <v>1.97</v>
      </c>
      <c r="O319" t="s">
        <v>3050</v>
      </c>
      <c r="P319" t="s">
        <v>192</v>
      </c>
      <c r="Q319" t="s">
        <v>3051</v>
      </c>
      <c r="R319">
        <v>0</v>
      </c>
      <c r="S319">
        <v>0</v>
      </c>
      <c r="T319">
        <v>45.188246999999997</v>
      </c>
      <c r="U319">
        <v>5.7174959999999997</v>
      </c>
      <c r="AD319" t="s">
        <v>2733</v>
      </c>
      <c r="AE319" t="s">
        <v>2734</v>
      </c>
    </row>
    <row r="320" spans="1:31" x14ac:dyDescent="0.3">
      <c r="A320" s="7">
        <v>46300</v>
      </c>
      <c r="B320" s="8">
        <v>0.33333333333333331</v>
      </c>
      <c r="C320" s="8">
        <v>0.35416666666666669</v>
      </c>
      <c r="D320" s="8">
        <v>0</v>
      </c>
      <c r="E320">
        <v>0.5</v>
      </c>
      <c r="F320">
        <v>100</v>
      </c>
      <c r="G320" t="s">
        <v>967</v>
      </c>
      <c r="H320" s="8">
        <v>0.42569444444444443</v>
      </c>
      <c r="I320" s="8">
        <v>0.42569444444444443</v>
      </c>
      <c r="J320" s="8">
        <v>0.40625</v>
      </c>
      <c r="O320" t="s">
        <v>1590</v>
      </c>
      <c r="P320" t="s">
        <v>477</v>
      </c>
      <c r="Q320" t="s">
        <v>1593</v>
      </c>
      <c r="R320">
        <v>0</v>
      </c>
      <c r="S320">
        <v>0</v>
      </c>
      <c r="T320">
        <v>45.158681999999999</v>
      </c>
      <c r="U320">
        <v>5.7574820000000004</v>
      </c>
      <c r="AD320" t="s">
        <v>2733</v>
      </c>
      <c r="AE320" t="s">
        <v>2737</v>
      </c>
    </row>
    <row r="321" spans="1:31" x14ac:dyDescent="0.3">
      <c r="A321" s="7">
        <v>46300</v>
      </c>
      <c r="B321" s="8">
        <v>0.33333333333333331</v>
      </c>
      <c r="C321" s="8">
        <v>0.35416666666666669</v>
      </c>
      <c r="D321" s="8">
        <v>0</v>
      </c>
      <c r="E321">
        <v>0.5</v>
      </c>
      <c r="F321">
        <v>85</v>
      </c>
      <c r="G321" t="s">
        <v>866</v>
      </c>
      <c r="H321" s="8">
        <v>8.1250000000000003E-2</v>
      </c>
      <c r="I321" s="8">
        <v>9.3055555555555558E-2</v>
      </c>
      <c r="L321">
        <v>0.28000000000000003</v>
      </c>
      <c r="M321">
        <v>0.28000000000000003</v>
      </c>
      <c r="N321">
        <v>-0.22</v>
      </c>
      <c r="O321" t="s">
        <v>1467</v>
      </c>
      <c r="P321" t="s">
        <v>344</v>
      </c>
      <c r="Q321" t="s">
        <v>1470</v>
      </c>
      <c r="R321">
        <v>0</v>
      </c>
      <c r="S321">
        <v>0</v>
      </c>
      <c r="T321">
        <v>45.204273999999998</v>
      </c>
      <c r="U321">
        <v>5.7592150000000002</v>
      </c>
      <c r="AD321" t="s">
        <v>2733</v>
      </c>
      <c r="AE321" t="s">
        <v>2737</v>
      </c>
    </row>
    <row r="322" spans="1:31" x14ac:dyDescent="0.3">
      <c r="A322" s="7">
        <v>46300</v>
      </c>
      <c r="B322" s="8">
        <v>0.25</v>
      </c>
      <c r="C322" s="8">
        <v>0.26041666666666669</v>
      </c>
      <c r="D322" s="8">
        <v>0</v>
      </c>
      <c r="E322">
        <v>0.25</v>
      </c>
      <c r="F322">
        <v>16</v>
      </c>
      <c r="G322" t="s">
        <v>853</v>
      </c>
      <c r="H322" s="8">
        <v>0.18194444444444444</v>
      </c>
      <c r="L322">
        <v>-4.37</v>
      </c>
      <c r="O322" t="s">
        <v>3053</v>
      </c>
      <c r="P322" t="s">
        <v>231</v>
      </c>
      <c r="Q322" t="s">
        <v>3054</v>
      </c>
      <c r="R322">
        <v>0</v>
      </c>
      <c r="S322">
        <v>0</v>
      </c>
      <c r="T322">
        <v>45.188467000000003</v>
      </c>
      <c r="U322">
        <v>5.7140909999999998</v>
      </c>
      <c r="AD322" t="s">
        <v>2733</v>
      </c>
      <c r="AE322" t="s">
        <v>2734</v>
      </c>
    </row>
    <row r="323" spans="1:31" x14ac:dyDescent="0.3">
      <c r="A323" s="7">
        <v>46300</v>
      </c>
      <c r="B323" s="8">
        <v>0.33333333333333331</v>
      </c>
      <c r="C323" s="8">
        <v>0.34722222222222221</v>
      </c>
      <c r="D323" s="8">
        <v>0</v>
      </c>
      <c r="E323">
        <v>0.33</v>
      </c>
      <c r="F323">
        <v>80</v>
      </c>
      <c r="G323" t="s">
        <v>2803</v>
      </c>
      <c r="Q323" t="s">
        <v>800</v>
      </c>
      <c r="R323">
        <v>0</v>
      </c>
      <c r="S323">
        <v>0</v>
      </c>
      <c r="T323">
        <v>45.177917000000001</v>
      </c>
      <c r="U323">
        <v>5.7286510000000002</v>
      </c>
    </row>
    <row r="324" spans="1:31" x14ac:dyDescent="0.3">
      <c r="A324" s="7">
        <v>46300</v>
      </c>
      <c r="B324" s="8">
        <v>0.16666666666666666</v>
      </c>
      <c r="C324" s="8">
        <v>0.18055555555555555</v>
      </c>
      <c r="D324" s="8">
        <v>0</v>
      </c>
      <c r="E324">
        <v>0.33</v>
      </c>
      <c r="F324">
        <v>74</v>
      </c>
      <c r="G324" t="s">
        <v>892</v>
      </c>
      <c r="O324" t="s">
        <v>3313</v>
      </c>
      <c r="P324" t="s">
        <v>332</v>
      </c>
      <c r="Q324" t="s">
        <v>3314</v>
      </c>
      <c r="R324">
        <v>0</v>
      </c>
      <c r="S324">
        <v>0</v>
      </c>
      <c r="T324">
        <v>45.182187999999996</v>
      </c>
      <c r="U324">
        <v>5.7211590000000001</v>
      </c>
      <c r="AD324" t="s">
        <v>2733</v>
      </c>
      <c r="AE324" t="s">
        <v>2734</v>
      </c>
    </row>
    <row r="325" spans="1:31" x14ac:dyDescent="0.3">
      <c r="A325" s="7">
        <v>46300</v>
      </c>
      <c r="B325" s="8">
        <v>0.44444444444444442</v>
      </c>
      <c r="C325" s="8">
        <v>0.45833333333333331</v>
      </c>
      <c r="D325" s="8">
        <v>0</v>
      </c>
      <c r="E325">
        <v>0.33</v>
      </c>
      <c r="F325">
        <v>50</v>
      </c>
      <c r="G325" t="s">
        <v>879</v>
      </c>
      <c r="O325" t="s">
        <v>878</v>
      </c>
      <c r="P325" t="s">
        <v>830</v>
      </c>
      <c r="Q325" t="s">
        <v>3055</v>
      </c>
      <c r="R325">
        <v>0</v>
      </c>
      <c r="S325">
        <v>0</v>
      </c>
      <c r="T325">
        <v>45.326613000000002</v>
      </c>
      <c r="U325">
        <v>5.5783820000000004</v>
      </c>
      <c r="AD325" t="s">
        <v>2733</v>
      </c>
      <c r="AE325" t="s">
        <v>2734</v>
      </c>
    </row>
    <row r="326" spans="1:31" x14ac:dyDescent="0.3">
      <c r="A326" s="7">
        <v>46300</v>
      </c>
      <c r="B326" s="8">
        <v>0.25</v>
      </c>
      <c r="C326" s="8">
        <v>0.26041666666666669</v>
      </c>
      <c r="D326" s="8">
        <v>0</v>
      </c>
      <c r="E326">
        <v>0.25</v>
      </c>
      <c r="F326">
        <v>210</v>
      </c>
      <c r="G326" t="s">
        <v>905</v>
      </c>
      <c r="O326" t="s">
        <v>3056</v>
      </c>
      <c r="P326" t="s">
        <v>89</v>
      </c>
      <c r="Q326" t="s">
        <v>89</v>
      </c>
      <c r="R326">
        <v>0</v>
      </c>
      <c r="S326">
        <v>0</v>
      </c>
      <c r="T326">
        <v>45.189582999999999</v>
      </c>
      <c r="U326">
        <v>5.7229080000000003</v>
      </c>
      <c r="AD326" t="s">
        <v>2733</v>
      </c>
      <c r="AE326" t="s">
        <v>2734</v>
      </c>
    </row>
    <row r="327" spans="1:31" x14ac:dyDescent="0.3">
      <c r="A327" s="7">
        <v>46300</v>
      </c>
      <c r="B327" s="8">
        <v>0.33333333333333331</v>
      </c>
      <c r="C327" s="8">
        <v>0.3611111111111111</v>
      </c>
      <c r="D327" s="8">
        <v>0</v>
      </c>
      <c r="E327">
        <v>0.67</v>
      </c>
      <c r="F327">
        <v>76</v>
      </c>
      <c r="G327" t="s">
        <v>863</v>
      </c>
      <c r="H327" s="8">
        <v>0.46944444444444444</v>
      </c>
      <c r="I327" s="8">
        <v>0.48680555555555555</v>
      </c>
      <c r="L327">
        <v>0.42</v>
      </c>
      <c r="M327">
        <v>0.42</v>
      </c>
      <c r="N327">
        <v>-0.25</v>
      </c>
      <c r="O327" t="s">
        <v>2325</v>
      </c>
      <c r="P327" t="s">
        <v>699</v>
      </c>
      <c r="Q327" t="s">
        <v>2327</v>
      </c>
      <c r="R327">
        <v>0</v>
      </c>
      <c r="S327">
        <v>0</v>
      </c>
      <c r="T327">
        <v>45.193389000000003</v>
      </c>
      <c r="U327">
        <v>5.7156229999999999</v>
      </c>
      <c r="AD327" t="s">
        <v>2733</v>
      </c>
      <c r="AE327" t="s">
        <v>2737</v>
      </c>
    </row>
    <row r="328" spans="1:31" x14ac:dyDescent="0.3">
      <c r="A328" s="7">
        <v>46300</v>
      </c>
      <c r="B328" s="8">
        <v>0.33333333333333331</v>
      </c>
      <c r="C328" s="8">
        <v>0.34722222222222221</v>
      </c>
      <c r="D328" s="8">
        <v>0</v>
      </c>
      <c r="E328">
        <v>0.33</v>
      </c>
      <c r="F328">
        <v>41</v>
      </c>
      <c r="G328" t="s">
        <v>907</v>
      </c>
      <c r="H328" s="8">
        <v>0.25069444444444444</v>
      </c>
      <c r="I328" s="8">
        <v>0.28541666666666665</v>
      </c>
      <c r="L328">
        <v>0.83</v>
      </c>
      <c r="M328">
        <v>0.83</v>
      </c>
      <c r="N328">
        <v>0.5</v>
      </c>
      <c r="O328" t="s">
        <v>1851</v>
      </c>
      <c r="P328" t="s">
        <v>1852</v>
      </c>
      <c r="Q328" t="s">
        <v>1854</v>
      </c>
      <c r="R328">
        <v>0</v>
      </c>
      <c r="S328">
        <v>0</v>
      </c>
      <c r="T328">
        <v>45.362602000000003</v>
      </c>
      <c r="U328">
        <v>5.5938800000000004</v>
      </c>
      <c r="AD328" t="s">
        <v>2733</v>
      </c>
      <c r="AE328" t="s">
        <v>2737</v>
      </c>
    </row>
    <row r="329" spans="1:31" x14ac:dyDescent="0.3">
      <c r="A329" s="7">
        <v>46300</v>
      </c>
      <c r="B329" s="8">
        <v>0.33333333333333331</v>
      </c>
      <c r="C329" s="8">
        <v>0.34722222222222221</v>
      </c>
      <c r="D329" s="8">
        <v>0</v>
      </c>
      <c r="E329">
        <v>0.33</v>
      </c>
      <c r="F329">
        <v>75</v>
      </c>
      <c r="G329" t="s">
        <v>970</v>
      </c>
      <c r="O329" t="s">
        <v>1912</v>
      </c>
      <c r="P329" t="s">
        <v>720</v>
      </c>
      <c r="Q329" t="s">
        <v>720</v>
      </c>
      <c r="R329">
        <v>0</v>
      </c>
      <c r="S329">
        <v>0</v>
      </c>
      <c r="T329">
        <v>45.177950000000003</v>
      </c>
      <c r="U329">
        <v>5.7124889999999997</v>
      </c>
      <c r="AD329" t="s">
        <v>2733</v>
      </c>
      <c r="AE329" t="s">
        <v>2737</v>
      </c>
    </row>
    <row r="330" spans="1:31" x14ac:dyDescent="0.3">
      <c r="A330" s="7">
        <v>46300</v>
      </c>
      <c r="B330" s="8">
        <v>0.16666666666666666</v>
      </c>
      <c r="C330" s="8">
        <v>0.18055555555555555</v>
      </c>
      <c r="D330" s="8">
        <v>0</v>
      </c>
      <c r="E330">
        <v>0.33</v>
      </c>
      <c r="F330">
        <v>20</v>
      </c>
      <c r="G330" t="s">
        <v>950</v>
      </c>
      <c r="H330" s="8">
        <v>0.2013888888888889</v>
      </c>
      <c r="I330" s="8">
        <v>0.2590277777777778</v>
      </c>
      <c r="L330">
        <v>1.38</v>
      </c>
      <c r="M330">
        <v>1.38</v>
      </c>
      <c r="N330">
        <v>1.05</v>
      </c>
      <c r="O330" t="s">
        <v>3092</v>
      </c>
      <c r="P330" t="s">
        <v>105</v>
      </c>
      <c r="Q330" t="s">
        <v>3093</v>
      </c>
      <c r="R330">
        <v>0</v>
      </c>
      <c r="S330">
        <v>0</v>
      </c>
      <c r="T330">
        <v>45.189875000000001</v>
      </c>
      <c r="U330">
        <v>5.7246810000000004</v>
      </c>
      <c r="AD330" t="s">
        <v>2733</v>
      </c>
      <c r="AE330" t="s">
        <v>2734</v>
      </c>
    </row>
    <row r="331" spans="1:31" x14ac:dyDescent="0.3">
      <c r="A331" s="7">
        <v>46300</v>
      </c>
      <c r="B331" s="8">
        <v>0.16666666666666666</v>
      </c>
      <c r="C331" s="8">
        <v>0.18055555555555555</v>
      </c>
      <c r="D331" s="8">
        <v>0</v>
      </c>
      <c r="E331">
        <v>0.33</v>
      </c>
      <c r="F331">
        <v>44</v>
      </c>
      <c r="G331" t="s">
        <v>865</v>
      </c>
      <c r="H331" s="8">
        <v>0.18333333333333332</v>
      </c>
      <c r="I331" s="8">
        <v>0.1875</v>
      </c>
      <c r="L331">
        <v>0.1</v>
      </c>
      <c r="M331">
        <v>0.1</v>
      </c>
      <c r="N331">
        <v>-0.23</v>
      </c>
      <c r="O331" t="s">
        <v>3371</v>
      </c>
      <c r="P331" t="s">
        <v>99</v>
      </c>
      <c r="Q331" t="s">
        <v>5991</v>
      </c>
      <c r="R331">
        <v>0</v>
      </c>
      <c r="S331">
        <v>0</v>
      </c>
      <c r="T331">
        <v>45.188929999999999</v>
      </c>
      <c r="U331">
        <v>5.7123470000000003</v>
      </c>
      <c r="AD331" t="s">
        <v>2733</v>
      </c>
      <c r="AE331" t="s">
        <v>2734</v>
      </c>
    </row>
    <row r="332" spans="1:31" x14ac:dyDescent="0.3">
      <c r="A332" s="7">
        <v>46300</v>
      </c>
      <c r="B332" s="8">
        <v>0.16666666666666666</v>
      </c>
      <c r="C332" s="8">
        <v>0.18055555555555555</v>
      </c>
      <c r="D332" s="8">
        <v>0</v>
      </c>
      <c r="E332">
        <v>0.33</v>
      </c>
      <c r="F332">
        <v>22</v>
      </c>
      <c r="G332" t="s">
        <v>979</v>
      </c>
      <c r="O332" t="s">
        <v>3076</v>
      </c>
      <c r="P332" t="s">
        <v>291</v>
      </c>
      <c r="Q332" t="s">
        <v>3077</v>
      </c>
      <c r="R332">
        <v>0</v>
      </c>
      <c r="S332">
        <v>0</v>
      </c>
      <c r="T332">
        <v>45.150571999999997</v>
      </c>
      <c r="U332">
        <v>5.7256600000000004</v>
      </c>
      <c r="AD332" t="s">
        <v>2733</v>
      </c>
      <c r="AE332" t="s">
        <v>2734</v>
      </c>
    </row>
    <row r="333" spans="1:31" x14ac:dyDescent="0.3">
      <c r="A333" s="7">
        <v>46300</v>
      </c>
      <c r="B333" s="8">
        <v>0.16666666666666666</v>
      </c>
      <c r="C333" s="8">
        <v>0.1875</v>
      </c>
      <c r="D333" s="8">
        <v>0</v>
      </c>
      <c r="E333">
        <v>0.5</v>
      </c>
      <c r="F333">
        <v>50</v>
      </c>
      <c r="G333" t="s">
        <v>879</v>
      </c>
      <c r="H333" s="8">
        <v>0.2298611111111111</v>
      </c>
      <c r="I333" s="8">
        <v>0.2638888888888889</v>
      </c>
      <c r="L333">
        <v>0.82</v>
      </c>
      <c r="M333">
        <v>0.82</v>
      </c>
      <c r="N333">
        <v>0.32</v>
      </c>
      <c r="O333" t="s">
        <v>2198</v>
      </c>
      <c r="P333" t="s">
        <v>2199</v>
      </c>
      <c r="Q333" t="s">
        <v>2201</v>
      </c>
      <c r="R333">
        <v>0</v>
      </c>
      <c r="S333">
        <v>0</v>
      </c>
      <c r="T333">
        <v>45.363495</v>
      </c>
      <c r="U333">
        <v>5.5875139999999996</v>
      </c>
      <c r="AD333" t="s">
        <v>2733</v>
      </c>
      <c r="AE333" t="s">
        <v>2737</v>
      </c>
    </row>
    <row r="334" spans="1:31" x14ac:dyDescent="0.3">
      <c r="A334" s="7">
        <v>46300</v>
      </c>
      <c r="B334" s="8">
        <v>0.16666666666666666</v>
      </c>
      <c r="C334" s="8">
        <v>0.18055555555555555</v>
      </c>
      <c r="D334" s="8">
        <v>0</v>
      </c>
      <c r="E334">
        <v>0.33</v>
      </c>
      <c r="F334">
        <v>12</v>
      </c>
      <c r="G334" t="s">
        <v>952</v>
      </c>
      <c r="O334" t="s">
        <v>874</v>
      </c>
      <c r="P334" t="s">
        <v>807</v>
      </c>
      <c r="Q334" t="s">
        <v>3094</v>
      </c>
      <c r="R334">
        <v>0</v>
      </c>
      <c r="S334">
        <v>0</v>
      </c>
      <c r="T334">
        <v>45.185158000000001</v>
      </c>
      <c r="U334">
        <v>5.7167779999999997</v>
      </c>
      <c r="AD334" t="s">
        <v>2733</v>
      </c>
      <c r="AE334" t="s">
        <v>2734</v>
      </c>
    </row>
    <row r="335" spans="1:31" x14ac:dyDescent="0.3">
      <c r="A335" s="7">
        <v>46300</v>
      </c>
      <c r="B335" s="8">
        <v>0.16666666666666666</v>
      </c>
      <c r="C335" s="8">
        <v>0.18055555555555555</v>
      </c>
      <c r="D335" s="8">
        <v>0</v>
      </c>
      <c r="E335">
        <v>0.33</v>
      </c>
      <c r="F335">
        <v>76</v>
      </c>
      <c r="G335" t="s">
        <v>863</v>
      </c>
      <c r="H335" s="8">
        <v>0.16458333333333333</v>
      </c>
      <c r="I335" s="8">
        <v>0.17083333333333334</v>
      </c>
      <c r="L335">
        <v>0.15</v>
      </c>
      <c r="M335">
        <v>0.15</v>
      </c>
      <c r="N335">
        <v>-0.18</v>
      </c>
      <c r="O335" t="s">
        <v>3409</v>
      </c>
      <c r="P335" t="s">
        <v>346</v>
      </c>
      <c r="Q335" t="s">
        <v>5992</v>
      </c>
      <c r="R335">
        <v>0</v>
      </c>
      <c r="S335">
        <v>0</v>
      </c>
      <c r="T335">
        <v>45.182178</v>
      </c>
      <c r="U335">
        <v>5.7269370000000004</v>
      </c>
      <c r="AD335" t="s">
        <v>2733</v>
      </c>
      <c r="AE335" t="s">
        <v>2734</v>
      </c>
    </row>
    <row r="336" spans="1:31" x14ac:dyDescent="0.3">
      <c r="A336" s="7">
        <v>46300</v>
      </c>
      <c r="B336" s="8">
        <v>0.33333333333333331</v>
      </c>
      <c r="C336" s="8">
        <v>0.34722222222222221</v>
      </c>
      <c r="D336" s="8">
        <v>0</v>
      </c>
      <c r="E336">
        <v>0.33</v>
      </c>
      <c r="F336">
        <v>33</v>
      </c>
      <c r="G336" t="s">
        <v>3006</v>
      </c>
      <c r="H336" s="8">
        <v>0.18611111111111112</v>
      </c>
      <c r="I336" s="8">
        <v>0.18611111111111112</v>
      </c>
      <c r="O336" t="s">
        <v>2107</v>
      </c>
      <c r="P336" t="s">
        <v>663</v>
      </c>
      <c r="Q336" t="s">
        <v>663</v>
      </c>
      <c r="R336">
        <v>0</v>
      </c>
      <c r="S336">
        <v>0</v>
      </c>
      <c r="T336">
        <v>45.183</v>
      </c>
      <c r="U336">
        <v>5.790133</v>
      </c>
      <c r="AD336" t="s">
        <v>2733</v>
      </c>
      <c r="AE336" t="s">
        <v>2737</v>
      </c>
    </row>
    <row r="337" spans="1:31" x14ac:dyDescent="0.3">
      <c r="A337" s="7">
        <v>46300</v>
      </c>
      <c r="B337" s="8">
        <v>0.16666666666666666</v>
      </c>
      <c r="C337" s="8">
        <v>0.17708333333333334</v>
      </c>
      <c r="D337" s="8">
        <v>0</v>
      </c>
      <c r="E337">
        <v>0.25</v>
      </c>
      <c r="F337">
        <v>221</v>
      </c>
      <c r="G337" t="s">
        <v>2803</v>
      </c>
      <c r="Q337" t="s">
        <v>832</v>
      </c>
      <c r="R337">
        <v>0</v>
      </c>
      <c r="S337">
        <v>0</v>
      </c>
      <c r="T337">
        <v>45.162475999999998</v>
      </c>
      <c r="U337">
        <v>5.7165179999999998</v>
      </c>
    </row>
    <row r="338" spans="1:31" x14ac:dyDescent="0.3">
      <c r="A338" s="7">
        <v>46300</v>
      </c>
      <c r="B338" s="8">
        <v>0.16666666666666666</v>
      </c>
      <c r="C338" s="8">
        <v>0.1736111111111111</v>
      </c>
      <c r="D338" s="8">
        <v>0</v>
      </c>
      <c r="E338">
        <v>0.17</v>
      </c>
      <c r="F338">
        <v>38</v>
      </c>
      <c r="G338" t="s">
        <v>2803</v>
      </c>
      <c r="O338" t="s">
        <v>2920</v>
      </c>
      <c r="P338" t="s">
        <v>558</v>
      </c>
      <c r="Q338" t="s">
        <v>2921</v>
      </c>
      <c r="R338">
        <v>0</v>
      </c>
      <c r="S338">
        <v>0</v>
      </c>
      <c r="T338">
        <v>45.193044999999998</v>
      </c>
      <c r="U338">
        <v>5.7306739999999996</v>
      </c>
      <c r="AD338" t="s">
        <v>2733</v>
      </c>
      <c r="AE338" t="s">
        <v>2734</v>
      </c>
    </row>
    <row r="339" spans="1:31" x14ac:dyDescent="0.3">
      <c r="A339" s="7">
        <v>46300</v>
      </c>
      <c r="B339" s="8">
        <v>0.33333333333333331</v>
      </c>
      <c r="C339" s="8">
        <v>0.34722222222222221</v>
      </c>
      <c r="D339" s="8">
        <v>0</v>
      </c>
      <c r="E339">
        <v>0.33</v>
      </c>
      <c r="F339">
        <v>230</v>
      </c>
      <c r="G339" t="s">
        <v>974</v>
      </c>
      <c r="H339" s="8">
        <v>0.2902777777777778</v>
      </c>
      <c r="I339" s="8">
        <v>0.3125</v>
      </c>
      <c r="L339">
        <v>0.53</v>
      </c>
      <c r="M339">
        <v>0.53</v>
      </c>
      <c r="N339">
        <v>0.2</v>
      </c>
      <c r="O339" t="s">
        <v>2110</v>
      </c>
      <c r="P339" t="s">
        <v>47</v>
      </c>
      <c r="Q339" t="s">
        <v>5993</v>
      </c>
      <c r="R339">
        <v>0</v>
      </c>
      <c r="S339">
        <v>0</v>
      </c>
      <c r="T339">
        <v>45.192289000000002</v>
      </c>
      <c r="U339">
        <v>5.7220880000000003</v>
      </c>
      <c r="AD339" t="s">
        <v>2733</v>
      </c>
      <c r="AE339" t="s">
        <v>2737</v>
      </c>
    </row>
    <row r="340" spans="1:31" x14ac:dyDescent="0.3">
      <c r="A340" s="7">
        <v>46300</v>
      </c>
      <c r="B340" s="8">
        <v>0.16666666666666666</v>
      </c>
      <c r="C340" s="8">
        <v>0.18055555555555555</v>
      </c>
      <c r="D340" s="8">
        <v>0</v>
      </c>
      <c r="E340">
        <v>0.33</v>
      </c>
      <c r="F340">
        <v>61</v>
      </c>
      <c r="G340" t="s">
        <v>886</v>
      </c>
      <c r="H340" s="8">
        <v>0.17152777777777778</v>
      </c>
      <c r="I340" s="8">
        <v>0.49444444444444446</v>
      </c>
      <c r="L340">
        <v>7.75</v>
      </c>
      <c r="M340">
        <v>7.75</v>
      </c>
      <c r="N340">
        <v>7.42</v>
      </c>
      <c r="O340" t="s">
        <v>3097</v>
      </c>
      <c r="P340" t="s">
        <v>161</v>
      </c>
      <c r="Q340" t="s">
        <v>3098</v>
      </c>
      <c r="R340">
        <v>0</v>
      </c>
      <c r="S340">
        <v>0</v>
      </c>
      <c r="T340">
        <v>45.174452000000002</v>
      </c>
      <c r="U340">
        <v>5.7284119999999996</v>
      </c>
      <c r="AD340" t="s">
        <v>2733</v>
      </c>
      <c r="AE340" t="s">
        <v>2734</v>
      </c>
    </row>
    <row r="341" spans="1:31" x14ac:dyDescent="0.3">
      <c r="A341" s="7">
        <v>46300</v>
      </c>
      <c r="B341" s="8">
        <v>0.29166666666666669</v>
      </c>
      <c r="C341" s="8">
        <v>0.30555555555555558</v>
      </c>
      <c r="D341" s="8">
        <v>0</v>
      </c>
      <c r="E341">
        <v>0.33</v>
      </c>
      <c r="F341">
        <v>86</v>
      </c>
      <c r="G341" t="s">
        <v>861</v>
      </c>
      <c r="H341" s="8">
        <v>0.32916666666666666</v>
      </c>
      <c r="I341" s="8">
        <v>0.56944444444444442</v>
      </c>
      <c r="L341">
        <v>5.77</v>
      </c>
      <c r="M341">
        <v>5.77</v>
      </c>
      <c r="N341">
        <v>5.43</v>
      </c>
      <c r="O341" t="s">
        <v>3074</v>
      </c>
      <c r="P341" t="s">
        <v>353</v>
      </c>
      <c r="Q341" t="s">
        <v>3075</v>
      </c>
      <c r="R341">
        <v>0</v>
      </c>
      <c r="S341">
        <v>0</v>
      </c>
      <c r="T341">
        <v>45.166998999999997</v>
      </c>
      <c r="U341">
        <v>5.7281519999999997</v>
      </c>
      <c r="AD341" t="s">
        <v>2733</v>
      </c>
      <c r="AE341" t="s">
        <v>2734</v>
      </c>
    </row>
    <row r="342" spans="1:31" x14ac:dyDescent="0.3">
      <c r="A342" s="7">
        <v>46300</v>
      </c>
      <c r="B342" s="8">
        <v>0.16666666666666666</v>
      </c>
      <c r="C342" s="8">
        <v>0.18055555555555555</v>
      </c>
      <c r="D342" s="8">
        <v>0</v>
      </c>
      <c r="E342">
        <v>0.33</v>
      </c>
      <c r="F342">
        <v>15</v>
      </c>
      <c r="G342" t="s">
        <v>956</v>
      </c>
      <c r="H342" s="8">
        <v>0.30277777777777776</v>
      </c>
      <c r="I342" s="8">
        <v>0.51666666666666672</v>
      </c>
      <c r="K342" s="8">
        <v>0.51666666666666672</v>
      </c>
      <c r="L342">
        <v>5.13</v>
      </c>
      <c r="M342">
        <v>5.13</v>
      </c>
      <c r="N342">
        <v>4.8</v>
      </c>
      <c r="O342" t="s">
        <v>3099</v>
      </c>
      <c r="P342" t="s">
        <v>595</v>
      </c>
      <c r="Q342" t="s">
        <v>3100</v>
      </c>
      <c r="R342">
        <v>0</v>
      </c>
      <c r="S342">
        <v>0</v>
      </c>
      <c r="T342">
        <v>45.180706999999998</v>
      </c>
      <c r="U342">
        <v>5.7268699999999999</v>
      </c>
      <c r="AD342" t="s">
        <v>2733</v>
      </c>
      <c r="AE342" t="s">
        <v>2734</v>
      </c>
    </row>
    <row r="343" spans="1:31" x14ac:dyDescent="0.3">
      <c r="A343" s="7">
        <v>46300</v>
      </c>
      <c r="B343" s="8">
        <v>0.33333333333333331</v>
      </c>
      <c r="C343" s="8">
        <v>0.37847222222222221</v>
      </c>
      <c r="D343" s="8">
        <v>0</v>
      </c>
      <c r="E343">
        <v>1.08</v>
      </c>
      <c r="F343">
        <v>28</v>
      </c>
      <c r="G343" t="s">
        <v>914</v>
      </c>
      <c r="H343" s="8">
        <v>0.43402777777777779</v>
      </c>
      <c r="I343" s="8">
        <v>0.4777777777777778</v>
      </c>
      <c r="L343">
        <v>1.05</v>
      </c>
      <c r="M343">
        <v>1.08</v>
      </c>
      <c r="N343">
        <v>-0.03</v>
      </c>
      <c r="O343" t="s">
        <v>1941</v>
      </c>
      <c r="P343" t="s">
        <v>545</v>
      </c>
      <c r="Q343" t="s">
        <v>543</v>
      </c>
      <c r="R343">
        <v>0</v>
      </c>
      <c r="S343">
        <v>0</v>
      </c>
      <c r="T343">
        <v>45.167084000000003</v>
      </c>
      <c r="U343">
        <v>5.7247070000000004</v>
      </c>
      <c r="AD343" t="s">
        <v>2733</v>
      </c>
      <c r="AE343" t="s">
        <v>2737</v>
      </c>
    </row>
    <row r="344" spans="1:31" x14ac:dyDescent="0.3">
      <c r="A344" s="7">
        <v>46300</v>
      </c>
      <c r="B344" s="8">
        <v>0.16666666666666666</v>
      </c>
      <c r="C344" s="8">
        <v>0.18055555555555555</v>
      </c>
      <c r="D344" s="8">
        <v>0</v>
      </c>
      <c r="E344">
        <v>0.33</v>
      </c>
      <c r="F344">
        <v>100</v>
      </c>
      <c r="G344" t="s">
        <v>967</v>
      </c>
      <c r="H344" s="8">
        <v>0.18194444444444444</v>
      </c>
      <c r="I344" s="8">
        <v>0.18888888888888888</v>
      </c>
      <c r="L344">
        <v>0.17</v>
      </c>
      <c r="M344">
        <v>0.17</v>
      </c>
      <c r="N344">
        <v>-0.17</v>
      </c>
      <c r="O344" t="s">
        <v>3123</v>
      </c>
      <c r="P344" t="s">
        <v>620</v>
      </c>
      <c r="Q344" t="s">
        <v>3124</v>
      </c>
      <c r="R344">
        <v>0</v>
      </c>
      <c r="S344">
        <v>0</v>
      </c>
      <c r="T344">
        <v>45.198335</v>
      </c>
      <c r="U344">
        <v>5.6829479999999997</v>
      </c>
      <c r="AD344" t="s">
        <v>2733</v>
      </c>
      <c r="AE344" t="s">
        <v>2734</v>
      </c>
    </row>
    <row r="345" spans="1:31" x14ac:dyDescent="0.3">
      <c r="A345" s="7">
        <v>46300</v>
      </c>
      <c r="B345" s="8">
        <v>0.16666666666666666</v>
      </c>
      <c r="C345" s="8">
        <v>0.18055555555555555</v>
      </c>
      <c r="D345" s="8">
        <v>0</v>
      </c>
      <c r="E345">
        <v>0.33</v>
      </c>
      <c r="F345">
        <v>65</v>
      </c>
      <c r="G345" t="s">
        <v>870</v>
      </c>
      <c r="O345" t="s">
        <v>3083</v>
      </c>
      <c r="P345" t="s">
        <v>770</v>
      </c>
      <c r="Q345" t="s">
        <v>3084</v>
      </c>
      <c r="R345">
        <v>0</v>
      </c>
      <c r="S345">
        <v>0</v>
      </c>
      <c r="T345">
        <v>45.181204999999999</v>
      </c>
      <c r="U345">
        <v>5.689368</v>
      </c>
      <c r="AD345" t="s">
        <v>2733</v>
      </c>
      <c r="AE345" t="s">
        <v>2734</v>
      </c>
    </row>
    <row r="346" spans="1:31" x14ac:dyDescent="0.3">
      <c r="A346" s="7">
        <v>46300</v>
      </c>
      <c r="B346" s="8">
        <v>0.16666666666666666</v>
      </c>
      <c r="C346" s="8">
        <v>0.18055555555555555</v>
      </c>
      <c r="D346" s="8">
        <v>0</v>
      </c>
      <c r="E346">
        <v>0.33</v>
      </c>
      <c r="F346">
        <v>33</v>
      </c>
      <c r="G346" t="s">
        <v>3006</v>
      </c>
      <c r="H346" s="8">
        <v>0.18611111111111112</v>
      </c>
      <c r="L346">
        <v>-4.47</v>
      </c>
      <c r="O346" t="s">
        <v>3334</v>
      </c>
      <c r="P346" t="s">
        <v>689</v>
      </c>
      <c r="Q346" t="s">
        <v>3335</v>
      </c>
      <c r="R346">
        <v>0</v>
      </c>
      <c r="S346">
        <v>0</v>
      </c>
      <c r="T346">
        <v>45.180048999999997</v>
      </c>
      <c r="U346">
        <v>5.7911270000000004</v>
      </c>
      <c r="AD346" t="s">
        <v>2733</v>
      </c>
      <c r="AE346" t="s">
        <v>2734</v>
      </c>
    </row>
    <row r="347" spans="1:31" x14ac:dyDescent="0.3">
      <c r="A347" s="7">
        <v>46300</v>
      </c>
      <c r="B347" s="8">
        <v>0.16666666666666666</v>
      </c>
      <c r="C347" s="8">
        <v>0.18055555555555555</v>
      </c>
      <c r="D347" s="8">
        <v>0</v>
      </c>
      <c r="E347">
        <v>0.33</v>
      </c>
      <c r="F347">
        <v>33</v>
      </c>
      <c r="G347" t="s">
        <v>3006</v>
      </c>
      <c r="H347" s="8">
        <v>0.18611111111111112</v>
      </c>
      <c r="L347">
        <v>-4.47</v>
      </c>
      <c r="O347" t="s">
        <v>3525</v>
      </c>
      <c r="P347" t="s">
        <v>663</v>
      </c>
      <c r="Q347" t="s">
        <v>3526</v>
      </c>
      <c r="R347">
        <v>0</v>
      </c>
      <c r="S347">
        <v>0</v>
      </c>
      <c r="T347">
        <v>45.183</v>
      </c>
      <c r="U347">
        <v>5.790133</v>
      </c>
      <c r="AD347" t="s">
        <v>2733</v>
      </c>
      <c r="AE347" t="s">
        <v>2734</v>
      </c>
    </row>
    <row r="348" spans="1:31" x14ac:dyDescent="0.3">
      <c r="A348" s="7">
        <v>46300</v>
      </c>
      <c r="B348" s="8">
        <v>0.33333333333333331</v>
      </c>
      <c r="C348" s="8">
        <v>0.37847222222222221</v>
      </c>
      <c r="D348" s="8">
        <v>0</v>
      </c>
      <c r="E348">
        <v>1.08</v>
      </c>
      <c r="F348">
        <v>210</v>
      </c>
      <c r="G348" t="s">
        <v>905</v>
      </c>
      <c r="O348" t="s">
        <v>1732</v>
      </c>
      <c r="P348" t="s">
        <v>305</v>
      </c>
      <c r="Q348" t="s">
        <v>1734</v>
      </c>
      <c r="R348">
        <v>0</v>
      </c>
      <c r="S348">
        <v>0</v>
      </c>
      <c r="T348">
        <v>45.270997000000001</v>
      </c>
      <c r="U348">
        <v>5.8666859999999996</v>
      </c>
      <c r="AD348" t="s">
        <v>2733</v>
      </c>
      <c r="AE348" t="s">
        <v>2737</v>
      </c>
    </row>
    <row r="349" spans="1:31" x14ac:dyDescent="0.3">
      <c r="A349" s="7">
        <v>46300</v>
      </c>
      <c r="B349" s="8">
        <v>0.16666666666666666</v>
      </c>
      <c r="C349" s="8">
        <v>0.18055555555555555</v>
      </c>
      <c r="D349" s="8">
        <v>0</v>
      </c>
      <c r="E349">
        <v>0.33</v>
      </c>
      <c r="F349">
        <v>15</v>
      </c>
      <c r="G349" t="s">
        <v>956</v>
      </c>
      <c r="H349" s="8">
        <v>0.22500000000000001</v>
      </c>
      <c r="I349" s="8">
        <v>0.50902777777777775</v>
      </c>
      <c r="K349" s="8">
        <v>0.50902777777777775</v>
      </c>
      <c r="L349">
        <v>6.82</v>
      </c>
      <c r="M349">
        <v>6.82</v>
      </c>
      <c r="N349">
        <v>6.48</v>
      </c>
      <c r="O349" t="s">
        <v>3107</v>
      </c>
      <c r="P349" t="s">
        <v>297</v>
      </c>
      <c r="Q349" t="s">
        <v>3108</v>
      </c>
      <c r="R349">
        <v>0</v>
      </c>
      <c r="S349">
        <v>0</v>
      </c>
      <c r="T349">
        <v>45.178694999999998</v>
      </c>
      <c r="U349">
        <v>5.7423060000000001</v>
      </c>
      <c r="AD349" t="s">
        <v>2733</v>
      </c>
      <c r="AE349" t="s">
        <v>2734</v>
      </c>
    </row>
    <row r="350" spans="1:31" x14ac:dyDescent="0.3">
      <c r="A350" s="7">
        <v>46300</v>
      </c>
      <c r="B350" s="8">
        <v>0.29166666666666669</v>
      </c>
      <c r="C350" s="8">
        <v>0.2986111111111111</v>
      </c>
      <c r="D350" s="8">
        <v>0</v>
      </c>
      <c r="E350">
        <v>0.17</v>
      </c>
      <c r="F350">
        <v>43</v>
      </c>
      <c r="G350" t="s">
        <v>849</v>
      </c>
      <c r="O350" t="s">
        <v>848</v>
      </c>
      <c r="P350" t="s">
        <v>669</v>
      </c>
      <c r="Q350" t="s">
        <v>3071</v>
      </c>
      <c r="R350">
        <v>0</v>
      </c>
      <c r="S350">
        <v>0</v>
      </c>
      <c r="T350">
        <v>45.229419</v>
      </c>
      <c r="U350">
        <v>5.6816570000000004</v>
      </c>
      <c r="AD350" t="s">
        <v>2733</v>
      </c>
      <c r="AE350" t="s">
        <v>2734</v>
      </c>
    </row>
    <row r="351" spans="1:31" x14ac:dyDescent="0.3">
      <c r="A351" s="7">
        <v>46300</v>
      </c>
      <c r="B351" s="8">
        <v>0.33333333333333331</v>
      </c>
      <c r="C351" s="8">
        <v>0.4236111111111111</v>
      </c>
      <c r="D351" s="8">
        <v>0</v>
      </c>
      <c r="E351">
        <v>2.17</v>
      </c>
      <c r="F351">
        <v>41</v>
      </c>
      <c r="G351" t="s">
        <v>907</v>
      </c>
      <c r="H351" s="8">
        <v>0.40555555555555556</v>
      </c>
      <c r="I351" s="8">
        <v>0.48125000000000001</v>
      </c>
      <c r="L351">
        <v>1.82</v>
      </c>
      <c r="M351">
        <v>1.82</v>
      </c>
      <c r="N351">
        <v>-0.35</v>
      </c>
      <c r="O351" t="s">
        <v>2390</v>
      </c>
      <c r="P351" t="s">
        <v>422</v>
      </c>
      <c r="Q351" t="s">
        <v>2392</v>
      </c>
      <c r="R351">
        <v>0</v>
      </c>
      <c r="S351">
        <v>0</v>
      </c>
      <c r="T351">
        <v>45.369473999999997</v>
      </c>
      <c r="U351">
        <v>5.5835160000000004</v>
      </c>
      <c r="AD351" t="s">
        <v>2733</v>
      </c>
      <c r="AE351" t="s">
        <v>2737</v>
      </c>
    </row>
    <row r="352" spans="1:31" x14ac:dyDescent="0.3">
      <c r="A352" s="7">
        <v>46300</v>
      </c>
      <c r="B352" s="8">
        <v>0.16666666666666666</v>
      </c>
      <c r="C352" s="8">
        <v>0.18055555555555555</v>
      </c>
      <c r="D352" s="8">
        <v>0</v>
      </c>
      <c r="E352">
        <v>0.33</v>
      </c>
      <c r="F352">
        <v>13</v>
      </c>
      <c r="G352" t="s">
        <v>2730</v>
      </c>
      <c r="O352" t="s">
        <v>3128</v>
      </c>
      <c r="P352" t="s">
        <v>298</v>
      </c>
      <c r="Q352" t="s">
        <v>3129</v>
      </c>
      <c r="R352">
        <v>0</v>
      </c>
      <c r="S352">
        <v>0</v>
      </c>
      <c r="T352">
        <v>45.186069000000003</v>
      </c>
      <c r="U352">
        <v>5.7284839999999999</v>
      </c>
      <c r="AD352" t="s">
        <v>2733</v>
      </c>
      <c r="AE352" t="s">
        <v>2734</v>
      </c>
    </row>
    <row r="353" spans="1:31" x14ac:dyDescent="0.3">
      <c r="A353" s="7">
        <v>46300</v>
      </c>
      <c r="B353" s="8">
        <v>0.16666666666666666</v>
      </c>
      <c r="C353" s="8">
        <v>0.18055555555555555</v>
      </c>
      <c r="D353" s="8">
        <v>0</v>
      </c>
      <c r="E353">
        <v>0.33</v>
      </c>
      <c r="F353">
        <v>75</v>
      </c>
      <c r="G353" t="s">
        <v>970</v>
      </c>
      <c r="O353" t="s">
        <v>3114</v>
      </c>
      <c r="P353" t="s">
        <v>365</v>
      </c>
      <c r="Q353" t="s">
        <v>3115</v>
      </c>
      <c r="R353">
        <v>0</v>
      </c>
      <c r="S353">
        <v>0</v>
      </c>
      <c r="T353">
        <v>45.188071000000001</v>
      </c>
      <c r="U353">
        <v>5.7254449999999997</v>
      </c>
      <c r="AD353" t="s">
        <v>2733</v>
      </c>
      <c r="AE353" t="s">
        <v>2734</v>
      </c>
    </row>
    <row r="354" spans="1:31" x14ac:dyDescent="0.3">
      <c r="A354" s="7">
        <v>46300</v>
      </c>
      <c r="B354" s="8">
        <v>0.33333333333333331</v>
      </c>
      <c r="C354" s="8">
        <v>0.41666666666666669</v>
      </c>
      <c r="D354" s="8">
        <v>0</v>
      </c>
      <c r="E354">
        <v>2</v>
      </c>
      <c r="F354">
        <v>11</v>
      </c>
      <c r="G354" t="s">
        <v>895</v>
      </c>
      <c r="Q354" t="s">
        <v>814</v>
      </c>
      <c r="R354">
        <v>0</v>
      </c>
      <c r="S354">
        <v>0</v>
      </c>
      <c r="T354">
        <v>45.185983</v>
      </c>
      <c r="U354">
        <v>5.7123100000000004</v>
      </c>
    </row>
    <row r="355" spans="1:31" x14ac:dyDescent="0.3">
      <c r="A355" s="7">
        <v>46300</v>
      </c>
      <c r="B355" s="8">
        <v>0.35416666666666669</v>
      </c>
      <c r="C355" s="8">
        <v>0.375</v>
      </c>
      <c r="D355" s="8">
        <v>0</v>
      </c>
      <c r="E355">
        <v>0.5</v>
      </c>
      <c r="F355">
        <v>210</v>
      </c>
      <c r="G355" t="s">
        <v>905</v>
      </c>
      <c r="O355" t="s">
        <v>5994</v>
      </c>
      <c r="P355" t="s">
        <v>95</v>
      </c>
      <c r="Q355" t="s">
        <v>5995</v>
      </c>
      <c r="R355">
        <v>0</v>
      </c>
      <c r="S355">
        <v>0</v>
      </c>
      <c r="T355">
        <v>45.188403000000001</v>
      </c>
      <c r="U355">
        <v>5.7183289999999998</v>
      </c>
      <c r="AD355" t="s">
        <v>2733</v>
      </c>
      <c r="AE355" t="s">
        <v>3592</v>
      </c>
    </row>
    <row r="356" spans="1:31" x14ac:dyDescent="0.3">
      <c r="A356" s="7">
        <v>46300</v>
      </c>
      <c r="B356" s="8">
        <v>0.33333333333333331</v>
      </c>
      <c r="C356" s="8">
        <v>0.38541666666666669</v>
      </c>
      <c r="D356" s="8">
        <v>0</v>
      </c>
      <c r="E356">
        <v>1.25</v>
      </c>
      <c r="F356">
        <v>33</v>
      </c>
      <c r="G356" t="s">
        <v>3006</v>
      </c>
      <c r="O356" t="s">
        <v>1560</v>
      </c>
      <c r="P356" t="s">
        <v>461</v>
      </c>
      <c r="Q356" t="s">
        <v>461</v>
      </c>
      <c r="R356">
        <v>0</v>
      </c>
      <c r="S356">
        <v>0</v>
      </c>
      <c r="T356">
        <v>45.183819</v>
      </c>
      <c r="U356">
        <v>5.8002149999999997</v>
      </c>
      <c r="AD356" t="s">
        <v>2733</v>
      </c>
      <c r="AE356" t="s">
        <v>2737</v>
      </c>
    </row>
    <row r="357" spans="1:31" x14ac:dyDescent="0.3">
      <c r="A357" s="7">
        <v>46300</v>
      </c>
      <c r="B357" s="8">
        <v>0.25</v>
      </c>
      <c r="C357" s="8">
        <v>0.26041666666666669</v>
      </c>
      <c r="D357" s="8">
        <v>0</v>
      </c>
      <c r="E357">
        <v>0.25</v>
      </c>
      <c r="F357">
        <v>16</v>
      </c>
      <c r="G357" t="s">
        <v>853</v>
      </c>
      <c r="O357" t="s">
        <v>3078</v>
      </c>
      <c r="P357" t="s">
        <v>627</v>
      </c>
      <c r="Q357" t="s">
        <v>3079</v>
      </c>
      <c r="R357">
        <v>0</v>
      </c>
      <c r="S357">
        <v>0</v>
      </c>
      <c r="T357">
        <v>45.187038000000001</v>
      </c>
      <c r="U357">
        <v>5.719214</v>
      </c>
      <c r="AD357" t="s">
        <v>2733</v>
      </c>
      <c r="AE357" t="s">
        <v>2734</v>
      </c>
    </row>
    <row r="358" spans="1:31" x14ac:dyDescent="0.3">
      <c r="A358" s="7">
        <v>46300</v>
      </c>
      <c r="B358" s="8">
        <v>0.16666666666666666</v>
      </c>
      <c r="C358" s="8">
        <v>0.18055555555555555</v>
      </c>
      <c r="D358" s="8">
        <v>0</v>
      </c>
      <c r="E358">
        <v>0.33</v>
      </c>
      <c r="F358">
        <v>46</v>
      </c>
      <c r="G358" t="s">
        <v>963</v>
      </c>
      <c r="H358" s="8">
        <v>0.16875000000000001</v>
      </c>
      <c r="I358" s="8">
        <v>0.49583333333333335</v>
      </c>
      <c r="L358">
        <v>7.85</v>
      </c>
      <c r="M358">
        <v>7.85</v>
      </c>
      <c r="N358">
        <v>7.52</v>
      </c>
      <c r="O358" t="s">
        <v>3382</v>
      </c>
      <c r="P358" t="s">
        <v>712</v>
      </c>
      <c r="Q358" t="s">
        <v>3383</v>
      </c>
      <c r="R358">
        <v>0</v>
      </c>
      <c r="S358">
        <v>0</v>
      </c>
      <c r="T358">
        <v>45.189543999999998</v>
      </c>
      <c r="U358">
        <v>5.6851929999999999</v>
      </c>
      <c r="AD358" t="s">
        <v>2733</v>
      </c>
      <c r="AE358" t="s">
        <v>2734</v>
      </c>
    </row>
    <row r="359" spans="1:31" x14ac:dyDescent="0.3">
      <c r="A359" s="7">
        <v>46300</v>
      </c>
      <c r="B359" s="8">
        <v>0.33333333333333331</v>
      </c>
      <c r="C359" s="8">
        <v>0.34722222222222221</v>
      </c>
      <c r="D359" s="8">
        <v>0</v>
      </c>
      <c r="E359">
        <v>0.33</v>
      </c>
      <c r="F359">
        <v>20</v>
      </c>
      <c r="G359" t="s">
        <v>950</v>
      </c>
      <c r="H359" s="8">
        <v>0.39791666666666664</v>
      </c>
      <c r="I359" s="8">
        <v>0.41249999999999998</v>
      </c>
      <c r="L359">
        <v>0.35</v>
      </c>
      <c r="M359">
        <v>0.33</v>
      </c>
      <c r="N359">
        <v>0.02</v>
      </c>
      <c r="O359" t="s">
        <v>1462</v>
      </c>
      <c r="P359" t="s">
        <v>189</v>
      </c>
      <c r="Q359" t="s">
        <v>189</v>
      </c>
      <c r="R359">
        <v>0</v>
      </c>
      <c r="S359">
        <v>0</v>
      </c>
      <c r="T359">
        <v>45.174804999999999</v>
      </c>
      <c r="U359">
        <v>5.7285779999999997</v>
      </c>
      <c r="AD359" t="s">
        <v>2733</v>
      </c>
      <c r="AE359" t="s">
        <v>2737</v>
      </c>
    </row>
    <row r="360" spans="1:31" x14ac:dyDescent="0.3">
      <c r="A360" s="7">
        <v>46300</v>
      </c>
      <c r="B360" s="8">
        <v>0.16666666666666666</v>
      </c>
      <c r="C360" s="8">
        <v>0.18055555555555555</v>
      </c>
      <c r="D360" s="8">
        <v>0</v>
      </c>
      <c r="E360">
        <v>0.33</v>
      </c>
      <c r="F360">
        <v>72</v>
      </c>
      <c r="G360" t="s">
        <v>978</v>
      </c>
      <c r="H360" s="8">
        <v>0.2013888888888889</v>
      </c>
      <c r="I360" s="8">
        <v>0.38819444444444445</v>
      </c>
      <c r="L360">
        <v>4.4800000000000004</v>
      </c>
      <c r="M360">
        <v>4.4800000000000004</v>
      </c>
      <c r="N360">
        <v>4.1500000000000004</v>
      </c>
      <c r="O360" t="s">
        <v>3130</v>
      </c>
      <c r="P360" t="s">
        <v>245</v>
      </c>
      <c r="Q360" t="s">
        <v>3131</v>
      </c>
      <c r="R360">
        <v>0</v>
      </c>
      <c r="S360">
        <v>0</v>
      </c>
      <c r="T360">
        <v>45.568052999999999</v>
      </c>
      <c r="U360">
        <v>5.9229669999999999</v>
      </c>
      <c r="AD360" t="s">
        <v>2733</v>
      </c>
      <c r="AE360" t="s">
        <v>2734</v>
      </c>
    </row>
    <row r="361" spans="1:31" x14ac:dyDescent="0.3">
      <c r="A361" s="7">
        <v>46300</v>
      </c>
      <c r="B361" s="8">
        <v>0.33333333333333331</v>
      </c>
      <c r="C361" s="8">
        <v>0.4236111111111111</v>
      </c>
      <c r="D361" s="8">
        <v>0</v>
      </c>
      <c r="E361">
        <v>2.17</v>
      </c>
      <c r="F361">
        <v>18</v>
      </c>
      <c r="G361" t="s">
        <v>2826</v>
      </c>
      <c r="H361" s="8">
        <v>0.37152777777777779</v>
      </c>
      <c r="I361" s="8">
        <v>0.40347222222222223</v>
      </c>
      <c r="L361">
        <v>0.77</v>
      </c>
      <c r="M361">
        <v>0.77</v>
      </c>
      <c r="N361">
        <v>-1.4</v>
      </c>
      <c r="O361" t="s">
        <v>1622</v>
      </c>
      <c r="P361" t="s">
        <v>467</v>
      </c>
      <c r="Q361" t="s">
        <v>3136</v>
      </c>
      <c r="R361">
        <v>0</v>
      </c>
      <c r="S361">
        <v>0</v>
      </c>
      <c r="T361">
        <v>45.177866999999999</v>
      </c>
      <c r="U361">
        <v>5.6967489999999996</v>
      </c>
      <c r="AD361" t="s">
        <v>2733</v>
      </c>
      <c r="AE361" t="s">
        <v>2737</v>
      </c>
    </row>
    <row r="362" spans="1:31" x14ac:dyDescent="0.3">
      <c r="A362" s="7">
        <v>46300</v>
      </c>
      <c r="B362" s="8">
        <v>0.16666666666666666</v>
      </c>
      <c r="C362" s="8">
        <v>0.18055555555555555</v>
      </c>
      <c r="D362" s="8">
        <v>0</v>
      </c>
      <c r="E362">
        <v>0.33</v>
      </c>
      <c r="F362">
        <v>56</v>
      </c>
      <c r="G362" t="s">
        <v>966</v>
      </c>
      <c r="O362" t="s">
        <v>3132</v>
      </c>
      <c r="P362" t="s">
        <v>556</v>
      </c>
      <c r="Q362" t="s">
        <v>3133</v>
      </c>
      <c r="R362">
        <v>0</v>
      </c>
      <c r="S362">
        <v>0</v>
      </c>
      <c r="T362">
        <v>45.366672999999999</v>
      </c>
      <c r="U362">
        <v>5.5943040000000002</v>
      </c>
      <c r="AD362" t="s">
        <v>2733</v>
      </c>
      <c r="AE362" t="s">
        <v>2734</v>
      </c>
    </row>
    <row r="363" spans="1:31" x14ac:dyDescent="0.3">
      <c r="A363" s="7">
        <v>46300</v>
      </c>
      <c r="B363" s="8">
        <v>0.33333333333333331</v>
      </c>
      <c r="C363" s="8">
        <v>0.34722222222222221</v>
      </c>
      <c r="D363" s="8">
        <v>0</v>
      </c>
      <c r="E363">
        <v>0.33</v>
      </c>
      <c r="F363">
        <v>68</v>
      </c>
      <c r="G363" t="s">
        <v>948</v>
      </c>
      <c r="O363" t="s">
        <v>2456</v>
      </c>
      <c r="P363" t="s">
        <v>188</v>
      </c>
      <c r="Q363" t="s">
        <v>3080</v>
      </c>
      <c r="R363">
        <v>0</v>
      </c>
      <c r="S363">
        <v>0</v>
      </c>
      <c r="T363">
        <v>45.189202999999999</v>
      </c>
      <c r="U363">
        <v>5.7345119999999996</v>
      </c>
      <c r="AD363" t="s">
        <v>2733</v>
      </c>
      <c r="AE363" t="s">
        <v>2737</v>
      </c>
    </row>
    <row r="364" spans="1:31" x14ac:dyDescent="0.3">
      <c r="A364" s="7">
        <v>46300</v>
      </c>
      <c r="B364" s="8">
        <v>0.33333333333333331</v>
      </c>
      <c r="C364" s="8">
        <v>0.41666666666666669</v>
      </c>
      <c r="D364" s="8">
        <v>0</v>
      </c>
      <c r="E364">
        <v>2</v>
      </c>
      <c r="F364">
        <v>43</v>
      </c>
      <c r="G364" t="s">
        <v>849</v>
      </c>
      <c r="H364" s="8">
        <v>0.17152777777777778</v>
      </c>
      <c r="I364" s="8">
        <v>0.2326388888888889</v>
      </c>
      <c r="L364">
        <v>1.47</v>
      </c>
      <c r="M364">
        <v>1.47</v>
      </c>
      <c r="N364">
        <v>-0.53</v>
      </c>
      <c r="O364" t="s">
        <v>1921</v>
      </c>
      <c r="P364" t="s">
        <v>420</v>
      </c>
      <c r="Q364" t="s">
        <v>1923</v>
      </c>
      <c r="R364">
        <v>0</v>
      </c>
      <c r="S364">
        <v>0</v>
      </c>
      <c r="T364">
        <v>45.208322000000003</v>
      </c>
      <c r="U364">
        <v>5.6714190000000002</v>
      </c>
      <c r="AD364" t="s">
        <v>2733</v>
      </c>
      <c r="AE364" t="s">
        <v>2737</v>
      </c>
    </row>
    <row r="365" spans="1:31" x14ac:dyDescent="0.3">
      <c r="A365" s="7">
        <v>46300</v>
      </c>
      <c r="B365" s="8">
        <v>0.16666666666666666</v>
      </c>
      <c r="C365" s="8">
        <v>0.18055555555555555</v>
      </c>
      <c r="D365" s="8">
        <v>0</v>
      </c>
      <c r="E365">
        <v>0.33</v>
      </c>
      <c r="F365">
        <v>20</v>
      </c>
      <c r="G365" t="s">
        <v>950</v>
      </c>
      <c r="H365" s="8">
        <v>0.19305555555555556</v>
      </c>
      <c r="I365" s="8">
        <v>0.28819444444444442</v>
      </c>
      <c r="L365">
        <v>2.2799999999999998</v>
      </c>
      <c r="M365">
        <v>2.2799999999999998</v>
      </c>
      <c r="N365">
        <v>1.95</v>
      </c>
      <c r="O365" t="s">
        <v>3109</v>
      </c>
      <c r="P365" t="s">
        <v>218</v>
      </c>
      <c r="Q365" t="s">
        <v>3110</v>
      </c>
      <c r="R365">
        <v>0</v>
      </c>
      <c r="S365">
        <v>0</v>
      </c>
      <c r="T365">
        <v>45.189608999999997</v>
      </c>
      <c r="U365">
        <v>5.7291639999999999</v>
      </c>
      <c r="AD365" t="s">
        <v>2733</v>
      </c>
      <c r="AE365" t="s">
        <v>2734</v>
      </c>
    </row>
    <row r="366" spans="1:31" x14ac:dyDescent="0.3">
      <c r="A366" s="7">
        <v>46300</v>
      </c>
      <c r="B366" s="8">
        <v>0.16666666666666666</v>
      </c>
      <c r="C366" s="8">
        <v>0.18055555555555555</v>
      </c>
      <c r="D366" s="8">
        <v>0</v>
      </c>
      <c r="E366">
        <v>0.33</v>
      </c>
      <c r="F366">
        <v>76</v>
      </c>
      <c r="G366" t="s">
        <v>965</v>
      </c>
      <c r="H366" s="8">
        <v>0.19444444444444445</v>
      </c>
      <c r="I366" s="8">
        <v>0.19583333333333333</v>
      </c>
      <c r="L366">
        <v>0.03</v>
      </c>
      <c r="M366">
        <v>0.03</v>
      </c>
      <c r="N366">
        <v>-0.3</v>
      </c>
      <c r="O366" t="s">
        <v>3103</v>
      </c>
      <c r="P366" t="s">
        <v>739</v>
      </c>
      <c r="Q366" t="s">
        <v>3104</v>
      </c>
      <c r="R366">
        <v>0</v>
      </c>
      <c r="S366">
        <v>0</v>
      </c>
      <c r="T366">
        <v>45.053516999999999</v>
      </c>
      <c r="U366">
        <v>5.6782599999999999</v>
      </c>
      <c r="AD366" t="s">
        <v>2733</v>
      </c>
      <c r="AE366" t="s">
        <v>2734</v>
      </c>
    </row>
    <row r="367" spans="1:31" x14ac:dyDescent="0.3">
      <c r="A367" s="7">
        <v>46300</v>
      </c>
      <c r="B367" s="8">
        <v>0.16666666666666666</v>
      </c>
      <c r="C367" s="8">
        <v>0.18055555555555555</v>
      </c>
      <c r="D367" s="8">
        <v>0</v>
      </c>
      <c r="E367">
        <v>0.33</v>
      </c>
      <c r="F367">
        <v>40</v>
      </c>
      <c r="G367" t="s">
        <v>960</v>
      </c>
      <c r="H367" s="8">
        <v>0.27083333333333331</v>
      </c>
      <c r="I367" s="8">
        <v>0.27569444444444446</v>
      </c>
      <c r="L367">
        <v>0.12</v>
      </c>
      <c r="M367">
        <v>0.12</v>
      </c>
      <c r="N367">
        <v>-0.22</v>
      </c>
      <c r="O367" t="s">
        <v>3105</v>
      </c>
      <c r="P367" t="s">
        <v>232</v>
      </c>
      <c r="Q367" t="s">
        <v>3106</v>
      </c>
      <c r="R367">
        <v>0</v>
      </c>
      <c r="S367">
        <v>0</v>
      </c>
      <c r="T367">
        <v>45.179060999999997</v>
      </c>
      <c r="U367">
        <v>5.7056240000000003</v>
      </c>
      <c r="AD367" t="s">
        <v>2733</v>
      </c>
      <c r="AE367" t="s">
        <v>2734</v>
      </c>
    </row>
    <row r="368" spans="1:31" x14ac:dyDescent="0.3">
      <c r="A368" s="7">
        <v>46300</v>
      </c>
      <c r="B368" s="8">
        <v>0.20833333333333334</v>
      </c>
      <c r="C368" s="8">
        <v>0.28125</v>
      </c>
      <c r="D368" s="8">
        <v>0</v>
      </c>
      <c r="E368">
        <v>1.75</v>
      </c>
      <c r="F368">
        <v>83</v>
      </c>
      <c r="G368" t="s">
        <v>975</v>
      </c>
      <c r="H368" s="8">
        <v>0.27430555555555558</v>
      </c>
      <c r="I368" s="8">
        <v>0.3888888888888889</v>
      </c>
      <c r="L368">
        <v>2.75</v>
      </c>
      <c r="M368">
        <v>2.75</v>
      </c>
      <c r="N368">
        <v>1</v>
      </c>
      <c r="O368" t="s">
        <v>2568</v>
      </c>
      <c r="P368" t="s">
        <v>554</v>
      </c>
      <c r="Q368" t="s">
        <v>2570</v>
      </c>
      <c r="R368">
        <v>0</v>
      </c>
      <c r="S368">
        <v>0</v>
      </c>
      <c r="T368">
        <v>45.368160000000003</v>
      </c>
      <c r="U368">
        <v>5.5875260000000004</v>
      </c>
      <c r="AD368" t="s">
        <v>2733</v>
      </c>
      <c r="AE368" t="s">
        <v>2737</v>
      </c>
    </row>
    <row r="369" spans="1:31" x14ac:dyDescent="0.3">
      <c r="A369" s="7">
        <v>46300</v>
      </c>
      <c r="B369" s="8">
        <v>0.16666666666666666</v>
      </c>
      <c r="C369" s="8">
        <v>0.18055555555555555</v>
      </c>
      <c r="D369" s="8">
        <v>0</v>
      </c>
      <c r="E369">
        <v>0.33</v>
      </c>
      <c r="F369">
        <v>46</v>
      </c>
      <c r="G369" t="s">
        <v>963</v>
      </c>
      <c r="H369" s="8">
        <v>0.17430555555555555</v>
      </c>
      <c r="I369" s="8">
        <v>0.33194444444444443</v>
      </c>
      <c r="L369">
        <v>3.78</v>
      </c>
      <c r="M369">
        <v>3.78</v>
      </c>
      <c r="N369">
        <v>3.45</v>
      </c>
      <c r="O369" t="s">
        <v>3368</v>
      </c>
      <c r="P369" t="s">
        <v>178</v>
      </c>
      <c r="Q369" t="s">
        <v>5996</v>
      </c>
      <c r="R369">
        <v>0</v>
      </c>
      <c r="S369">
        <v>0</v>
      </c>
      <c r="T369">
        <v>45.179831</v>
      </c>
      <c r="U369">
        <v>5.7078860000000002</v>
      </c>
      <c r="AD369" t="s">
        <v>2733</v>
      </c>
      <c r="AE369" t="s">
        <v>2734</v>
      </c>
    </row>
    <row r="370" spans="1:31" x14ac:dyDescent="0.3">
      <c r="A370" s="7">
        <v>46300</v>
      </c>
      <c r="B370" s="8">
        <v>0.33333333333333331</v>
      </c>
      <c r="C370" s="8">
        <v>0.34722222222222221</v>
      </c>
      <c r="D370" s="8">
        <v>0</v>
      </c>
      <c r="E370">
        <v>0.33</v>
      </c>
      <c r="F370">
        <v>44</v>
      </c>
      <c r="G370" t="s">
        <v>865</v>
      </c>
      <c r="H370" s="8">
        <v>0.32916666666666666</v>
      </c>
      <c r="I370" s="8">
        <v>0.34305555555555556</v>
      </c>
      <c r="L370">
        <v>0.33</v>
      </c>
      <c r="M370">
        <v>0.33</v>
      </c>
      <c r="O370" t="s">
        <v>864</v>
      </c>
      <c r="P370" t="s">
        <v>829</v>
      </c>
      <c r="Q370" t="s">
        <v>829</v>
      </c>
      <c r="R370">
        <v>0</v>
      </c>
      <c r="S370">
        <v>0</v>
      </c>
      <c r="T370">
        <v>45.194932000000001</v>
      </c>
      <c r="U370">
        <v>5.6780390000000001</v>
      </c>
      <c r="AD370" t="s">
        <v>2733</v>
      </c>
      <c r="AE370" t="s">
        <v>2737</v>
      </c>
    </row>
    <row r="371" spans="1:31" x14ac:dyDescent="0.3">
      <c r="A371" s="7">
        <v>46300</v>
      </c>
      <c r="B371" s="8">
        <v>0.16666666666666666</v>
      </c>
      <c r="C371" s="8">
        <v>0.1736111111111111</v>
      </c>
      <c r="D371" s="8">
        <v>0</v>
      </c>
      <c r="E371">
        <v>0.17</v>
      </c>
      <c r="F371">
        <v>1000</v>
      </c>
      <c r="G371" t="s">
        <v>2803</v>
      </c>
      <c r="Q371" t="s">
        <v>1811</v>
      </c>
      <c r="R371">
        <v>0</v>
      </c>
      <c r="S371">
        <v>0</v>
      </c>
      <c r="T371">
        <v>45.203086999999996</v>
      </c>
      <c r="U371">
        <v>5.703754</v>
      </c>
    </row>
    <row r="372" spans="1:31" x14ac:dyDescent="0.3">
      <c r="A372" s="7">
        <v>46300</v>
      </c>
      <c r="B372" s="8">
        <v>0.33333333333333331</v>
      </c>
      <c r="C372" s="8">
        <v>0.35416666666666669</v>
      </c>
      <c r="D372" s="8">
        <v>0</v>
      </c>
      <c r="E372">
        <v>0.5</v>
      </c>
      <c r="F372">
        <v>18</v>
      </c>
      <c r="G372" t="s">
        <v>2826</v>
      </c>
      <c r="H372" s="8">
        <v>0.26250000000000001</v>
      </c>
      <c r="I372" s="8">
        <v>0.27708333333333335</v>
      </c>
      <c r="L372">
        <v>0.35</v>
      </c>
      <c r="M372">
        <v>0.35</v>
      </c>
      <c r="N372">
        <v>-0.15</v>
      </c>
      <c r="O372" t="s">
        <v>1656</v>
      </c>
      <c r="P372" t="s">
        <v>706</v>
      </c>
      <c r="Q372" t="s">
        <v>706</v>
      </c>
      <c r="R372">
        <v>0</v>
      </c>
      <c r="S372">
        <v>0</v>
      </c>
      <c r="T372">
        <v>45.176924999999997</v>
      </c>
      <c r="U372">
        <v>5.7132199999999997</v>
      </c>
      <c r="AD372" t="s">
        <v>2733</v>
      </c>
      <c r="AE372" t="s">
        <v>2737</v>
      </c>
    </row>
    <row r="373" spans="1:31" x14ac:dyDescent="0.3">
      <c r="A373" s="7">
        <v>46300</v>
      </c>
      <c r="B373" s="8">
        <v>0.27430555555555558</v>
      </c>
      <c r="C373" s="8">
        <v>0.30902777777777779</v>
      </c>
      <c r="D373" s="8">
        <v>0</v>
      </c>
      <c r="E373">
        <v>0.83</v>
      </c>
      <c r="F373">
        <v>56</v>
      </c>
      <c r="G373" t="s">
        <v>966</v>
      </c>
      <c r="H373" s="8">
        <v>0.35416666666666669</v>
      </c>
      <c r="I373" s="8">
        <v>0.41041666666666665</v>
      </c>
      <c r="L373">
        <v>1.35</v>
      </c>
      <c r="M373">
        <v>1.35</v>
      </c>
      <c r="N373">
        <v>0.52</v>
      </c>
      <c r="O373" t="s">
        <v>2533</v>
      </c>
      <c r="P373" t="s">
        <v>723</v>
      </c>
      <c r="Q373" t="s">
        <v>723</v>
      </c>
      <c r="R373">
        <v>0</v>
      </c>
      <c r="S373">
        <v>0</v>
      </c>
      <c r="T373">
        <v>45.367035999999999</v>
      </c>
      <c r="U373">
        <v>5.5943949999999996</v>
      </c>
      <c r="AD373" t="s">
        <v>2733</v>
      </c>
      <c r="AE373" t="s">
        <v>2737</v>
      </c>
    </row>
    <row r="374" spans="1:31" x14ac:dyDescent="0.3">
      <c r="A374" s="7">
        <v>46300</v>
      </c>
      <c r="B374" s="8">
        <v>0.33333333333333331</v>
      </c>
      <c r="C374" s="8">
        <v>0.44097222222222221</v>
      </c>
      <c r="D374" s="8">
        <v>0</v>
      </c>
      <c r="E374">
        <v>2.58</v>
      </c>
      <c r="F374">
        <v>201</v>
      </c>
      <c r="G374" t="s">
        <v>946</v>
      </c>
      <c r="O374" t="s">
        <v>1962</v>
      </c>
      <c r="P374" t="s">
        <v>492</v>
      </c>
      <c r="Q374" t="s">
        <v>492</v>
      </c>
      <c r="R374">
        <v>0</v>
      </c>
      <c r="S374">
        <v>0</v>
      </c>
      <c r="T374">
        <v>45.199381000000002</v>
      </c>
      <c r="U374">
        <v>5.6893219999999998</v>
      </c>
      <c r="AD374" t="s">
        <v>2733</v>
      </c>
      <c r="AE374" t="s">
        <v>2737</v>
      </c>
    </row>
    <row r="375" spans="1:31" x14ac:dyDescent="0.3">
      <c r="A375" s="7">
        <v>46300</v>
      </c>
      <c r="B375" s="8">
        <v>0.28819444444444442</v>
      </c>
      <c r="C375" s="8">
        <v>0.2986111111111111</v>
      </c>
      <c r="D375" s="8">
        <v>0</v>
      </c>
      <c r="E375">
        <v>0.25</v>
      </c>
      <c r="F375">
        <v>39</v>
      </c>
      <c r="G375" t="s">
        <v>961</v>
      </c>
      <c r="H375" s="8">
        <v>0.2902777777777778</v>
      </c>
      <c r="I375" s="8">
        <v>0.33402777777777776</v>
      </c>
      <c r="L375">
        <v>1.05</v>
      </c>
      <c r="M375">
        <v>1.05</v>
      </c>
      <c r="N375">
        <v>0.8</v>
      </c>
      <c r="O375" t="s">
        <v>2153</v>
      </c>
      <c r="P375" t="s">
        <v>562</v>
      </c>
      <c r="Q375" t="s">
        <v>562</v>
      </c>
      <c r="R375">
        <v>0</v>
      </c>
      <c r="S375">
        <v>0</v>
      </c>
      <c r="T375">
        <v>45.166173999999998</v>
      </c>
      <c r="U375">
        <v>5.7258250000000004</v>
      </c>
      <c r="AD375" t="s">
        <v>2733</v>
      </c>
      <c r="AE375" t="s">
        <v>2737</v>
      </c>
    </row>
    <row r="376" spans="1:31" x14ac:dyDescent="0.3">
      <c r="A376" s="7">
        <v>46300</v>
      </c>
      <c r="B376" s="8">
        <v>0.16666666666666666</v>
      </c>
      <c r="C376" s="8">
        <v>0.18055555555555555</v>
      </c>
      <c r="D376" s="8">
        <v>0</v>
      </c>
      <c r="E376">
        <v>0.33</v>
      </c>
      <c r="F376">
        <v>74</v>
      </c>
      <c r="G376" t="s">
        <v>892</v>
      </c>
      <c r="O376" t="s">
        <v>2745</v>
      </c>
      <c r="P376" t="s">
        <v>498</v>
      </c>
      <c r="Q376" t="s">
        <v>2746</v>
      </c>
      <c r="R376">
        <v>0</v>
      </c>
      <c r="S376">
        <v>0</v>
      </c>
      <c r="T376">
        <v>45.188510000000001</v>
      </c>
      <c r="U376">
        <v>5.6897789999999997</v>
      </c>
      <c r="AD376" t="s">
        <v>2733</v>
      </c>
      <c r="AE376" t="s">
        <v>2734</v>
      </c>
    </row>
    <row r="377" spans="1:31" x14ac:dyDescent="0.3">
      <c r="A377" s="7">
        <v>46300</v>
      </c>
      <c r="B377" s="8">
        <v>0.29166666666666669</v>
      </c>
      <c r="C377" s="8">
        <v>0.30555555555555558</v>
      </c>
      <c r="D377" s="8">
        <v>0</v>
      </c>
      <c r="E377">
        <v>0.33</v>
      </c>
      <c r="F377">
        <v>86</v>
      </c>
      <c r="G377" t="s">
        <v>861</v>
      </c>
      <c r="H377" s="8">
        <v>0.24652777777777779</v>
      </c>
      <c r="I377" s="8">
        <v>0.40902777777777777</v>
      </c>
      <c r="L377">
        <v>3.9</v>
      </c>
      <c r="M377">
        <v>3.9</v>
      </c>
      <c r="N377">
        <v>3.57</v>
      </c>
      <c r="O377" t="s">
        <v>882</v>
      </c>
      <c r="P377" t="s">
        <v>826</v>
      </c>
      <c r="Q377" t="s">
        <v>3145</v>
      </c>
      <c r="R377">
        <v>0</v>
      </c>
      <c r="S377">
        <v>0</v>
      </c>
      <c r="T377">
        <v>45.185786999999998</v>
      </c>
      <c r="U377">
        <v>5.7279049999999998</v>
      </c>
      <c r="AD377" t="s">
        <v>2733</v>
      </c>
      <c r="AE377" t="s">
        <v>2734</v>
      </c>
    </row>
    <row r="378" spans="1:31" x14ac:dyDescent="0.3">
      <c r="A378" s="7">
        <v>46300</v>
      </c>
      <c r="B378" s="8">
        <v>0.33333333333333331</v>
      </c>
      <c r="C378" s="8">
        <v>0.35416666666666669</v>
      </c>
      <c r="D378" s="8">
        <v>0</v>
      </c>
      <c r="E378">
        <v>0.5</v>
      </c>
      <c r="F378">
        <v>48</v>
      </c>
      <c r="G378" t="s">
        <v>951</v>
      </c>
      <c r="H378" s="8">
        <v>0.27777777777777779</v>
      </c>
      <c r="I378" s="8">
        <v>0.27777777777777779</v>
      </c>
      <c r="O378" t="s">
        <v>1420</v>
      </c>
      <c r="P378" t="s">
        <v>414</v>
      </c>
      <c r="Q378" t="s">
        <v>414</v>
      </c>
      <c r="R378">
        <v>0</v>
      </c>
      <c r="S378">
        <v>0</v>
      </c>
      <c r="T378">
        <v>45.208905000000001</v>
      </c>
      <c r="U378">
        <v>5.7485759999999999</v>
      </c>
      <c r="AD378" t="s">
        <v>2733</v>
      </c>
      <c r="AE378" t="s">
        <v>2737</v>
      </c>
    </row>
    <row r="379" spans="1:31" x14ac:dyDescent="0.3">
      <c r="A379" s="7">
        <v>46300</v>
      </c>
      <c r="B379" s="8">
        <v>0.33333333333333331</v>
      </c>
      <c r="C379" s="8">
        <v>0.52083333333333337</v>
      </c>
      <c r="D379" s="8">
        <v>0</v>
      </c>
      <c r="E379">
        <v>4.5</v>
      </c>
      <c r="F379">
        <v>68</v>
      </c>
      <c r="G379" t="s">
        <v>948</v>
      </c>
      <c r="O379" t="s">
        <v>1176</v>
      </c>
      <c r="P379" t="s">
        <v>666</v>
      </c>
      <c r="Q379" t="s">
        <v>666</v>
      </c>
      <c r="R379">
        <v>0</v>
      </c>
      <c r="S379">
        <v>0</v>
      </c>
      <c r="T379">
        <v>45.178390999999998</v>
      </c>
      <c r="U379">
        <v>5.7375129999999999</v>
      </c>
      <c r="AD379" t="s">
        <v>2733</v>
      </c>
      <c r="AE379" t="s">
        <v>2737</v>
      </c>
    </row>
    <row r="380" spans="1:31" x14ac:dyDescent="0.3">
      <c r="A380" s="7">
        <v>46300</v>
      </c>
      <c r="B380" s="8">
        <v>0.16666666666666666</v>
      </c>
      <c r="C380" s="8">
        <v>0.18055555555555555</v>
      </c>
      <c r="D380" s="8">
        <v>0</v>
      </c>
      <c r="E380">
        <v>0.33</v>
      </c>
      <c r="F380">
        <v>61</v>
      </c>
      <c r="G380" t="s">
        <v>886</v>
      </c>
      <c r="H380" s="8">
        <v>0.1763888888888889</v>
      </c>
      <c r="I380" s="8">
        <v>0.52083333333333337</v>
      </c>
      <c r="L380">
        <v>8.27</v>
      </c>
      <c r="M380">
        <v>8.27</v>
      </c>
      <c r="N380">
        <v>7.93</v>
      </c>
      <c r="O380" t="s">
        <v>3126</v>
      </c>
      <c r="P380" t="s">
        <v>550</v>
      </c>
      <c r="Q380" t="s">
        <v>3127</v>
      </c>
      <c r="R380">
        <v>0</v>
      </c>
      <c r="S380">
        <v>0</v>
      </c>
      <c r="T380">
        <v>45.174304999999997</v>
      </c>
      <c r="U380">
        <v>5.7383240000000004</v>
      </c>
      <c r="AD380" t="s">
        <v>2733</v>
      </c>
      <c r="AE380" t="s">
        <v>2734</v>
      </c>
    </row>
    <row r="381" spans="1:31" x14ac:dyDescent="0.3">
      <c r="A381" s="7">
        <v>46300</v>
      </c>
      <c r="B381" s="8">
        <v>0.33333333333333331</v>
      </c>
      <c r="C381" s="8">
        <v>0.34722222222222221</v>
      </c>
      <c r="D381" s="8">
        <v>0</v>
      </c>
      <c r="E381">
        <v>0.33</v>
      </c>
      <c r="F381">
        <v>20</v>
      </c>
      <c r="G381" t="s">
        <v>950</v>
      </c>
      <c r="O381" t="s">
        <v>3160</v>
      </c>
      <c r="P381" t="s">
        <v>116</v>
      </c>
      <c r="Q381" t="s">
        <v>3161</v>
      </c>
      <c r="R381">
        <v>0</v>
      </c>
      <c r="S381">
        <v>0</v>
      </c>
      <c r="T381">
        <v>45.178801999999997</v>
      </c>
      <c r="U381">
        <v>5.7273579999999997</v>
      </c>
      <c r="AD381" t="s">
        <v>2733</v>
      </c>
      <c r="AE381" t="s">
        <v>2737</v>
      </c>
    </row>
    <row r="382" spans="1:31" x14ac:dyDescent="0.3">
      <c r="A382" s="7">
        <v>46300</v>
      </c>
      <c r="B382" s="8">
        <v>0.16666666666666666</v>
      </c>
      <c r="C382" s="8">
        <v>0.18055555555555555</v>
      </c>
      <c r="D382" s="8">
        <v>0</v>
      </c>
      <c r="E382">
        <v>0.33</v>
      </c>
      <c r="F382">
        <v>49</v>
      </c>
      <c r="G382" t="s">
        <v>944</v>
      </c>
      <c r="H382" s="8">
        <v>0.24374999999999999</v>
      </c>
      <c r="I382" s="8">
        <v>0.44027777777777777</v>
      </c>
      <c r="L382">
        <v>4.72</v>
      </c>
      <c r="M382">
        <v>4.72</v>
      </c>
      <c r="N382">
        <v>4.38</v>
      </c>
      <c r="O382" t="s">
        <v>3152</v>
      </c>
      <c r="P382" t="s">
        <v>316</v>
      </c>
      <c r="Q382" t="s">
        <v>3153</v>
      </c>
      <c r="R382">
        <v>0</v>
      </c>
      <c r="S382">
        <v>0</v>
      </c>
      <c r="T382">
        <v>45.180484999999997</v>
      </c>
      <c r="U382">
        <v>5.7314889999999998</v>
      </c>
      <c r="AD382" t="s">
        <v>2733</v>
      </c>
      <c r="AE382" t="s">
        <v>2734</v>
      </c>
    </row>
    <row r="383" spans="1:31" x14ac:dyDescent="0.3">
      <c r="A383" s="7">
        <v>46300</v>
      </c>
      <c r="B383" s="8">
        <v>0.29166666666666669</v>
      </c>
      <c r="C383" s="8">
        <v>0.2986111111111111</v>
      </c>
      <c r="D383" s="8">
        <v>0</v>
      </c>
      <c r="E383">
        <v>0.17</v>
      </c>
      <c r="F383">
        <v>74</v>
      </c>
      <c r="G383" t="s">
        <v>892</v>
      </c>
      <c r="O383" t="s">
        <v>3154</v>
      </c>
      <c r="P383" t="s">
        <v>574</v>
      </c>
      <c r="Q383" t="s">
        <v>3155</v>
      </c>
      <c r="R383">
        <v>0</v>
      </c>
      <c r="S383">
        <v>0</v>
      </c>
      <c r="T383">
        <v>45.184280999999999</v>
      </c>
      <c r="U383">
        <v>5.7216610000000001</v>
      </c>
      <c r="AD383" t="s">
        <v>2733</v>
      </c>
      <c r="AE383" t="s">
        <v>2734</v>
      </c>
    </row>
    <row r="384" spans="1:31" x14ac:dyDescent="0.3">
      <c r="A384" s="7">
        <v>46300</v>
      </c>
      <c r="B384" s="8">
        <v>0.33333333333333331</v>
      </c>
      <c r="C384" s="8">
        <v>0.4236111111111111</v>
      </c>
      <c r="D384" s="8">
        <v>0</v>
      </c>
      <c r="E384">
        <v>2.17</v>
      </c>
      <c r="F384">
        <v>72</v>
      </c>
      <c r="G384" t="s">
        <v>978</v>
      </c>
      <c r="H384" s="8">
        <v>0.46041666666666664</v>
      </c>
      <c r="I384" s="8">
        <v>0.46041666666666664</v>
      </c>
      <c r="O384" t="s">
        <v>1967</v>
      </c>
      <c r="P384" t="s">
        <v>660</v>
      </c>
      <c r="Q384" t="s">
        <v>660</v>
      </c>
      <c r="R384">
        <v>0</v>
      </c>
      <c r="S384">
        <v>0</v>
      </c>
      <c r="T384">
        <v>45.337651999999999</v>
      </c>
      <c r="U384">
        <v>5.9775479999999996</v>
      </c>
      <c r="AD384" t="s">
        <v>2733</v>
      </c>
      <c r="AE384" t="s">
        <v>2737</v>
      </c>
    </row>
    <row r="385" spans="1:31" x14ac:dyDescent="0.3">
      <c r="A385" s="7">
        <v>46300</v>
      </c>
      <c r="B385" s="8">
        <v>0.33333333333333331</v>
      </c>
      <c r="C385" s="8">
        <v>0.34722222222222221</v>
      </c>
      <c r="D385" s="8">
        <v>0</v>
      </c>
      <c r="E385">
        <v>0.33</v>
      </c>
      <c r="F385">
        <v>75</v>
      </c>
      <c r="G385" t="s">
        <v>970</v>
      </c>
      <c r="O385" t="s">
        <v>2475</v>
      </c>
      <c r="P385" t="s">
        <v>613</v>
      </c>
      <c r="Q385" t="s">
        <v>613</v>
      </c>
      <c r="R385">
        <v>0</v>
      </c>
      <c r="S385">
        <v>0</v>
      </c>
      <c r="T385">
        <v>45.180928000000002</v>
      </c>
      <c r="U385">
        <v>5.7068519999999996</v>
      </c>
      <c r="AD385" t="s">
        <v>2733</v>
      </c>
      <c r="AE385" t="s">
        <v>2737</v>
      </c>
    </row>
    <row r="386" spans="1:31" x14ac:dyDescent="0.3">
      <c r="A386" s="7">
        <v>46300</v>
      </c>
      <c r="B386" s="8">
        <v>0.29166666666666669</v>
      </c>
      <c r="C386" s="8">
        <v>0.30208333333333331</v>
      </c>
      <c r="D386" s="8">
        <v>0</v>
      </c>
      <c r="E386">
        <v>0.25</v>
      </c>
      <c r="F386">
        <v>22</v>
      </c>
      <c r="G386" t="s">
        <v>979</v>
      </c>
      <c r="H386" s="8">
        <v>0.45763888888888887</v>
      </c>
      <c r="I386" s="8">
        <v>0.47986111111111113</v>
      </c>
      <c r="L386">
        <v>0.53</v>
      </c>
      <c r="M386">
        <v>0.53</v>
      </c>
      <c r="N386">
        <v>0.28000000000000003</v>
      </c>
      <c r="O386" t="s">
        <v>1115</v>
      </c>
      <c r="P386" t="s">
        <v>76</v>
      </c>
      <c r="Q386" t="s">
        <v>76</v>
      </c>
      <c r="R386">
        <v>0</v>
      </c>
      <c r="S386">
        <v>0</v>
      </c>
      <c r="T386">
        <v>45.183639999999997</v>
      </c>
      <c r="U386">
        <v>5.7215680000000004</v>
      </c>
      <c r="AD386" t="s">
        <v>2733</v>
      </c>
      <c r="AE386" t="s">
        <v>2737</v>
      </c>
    </row>
    <row r="387" spans="1:31" x14ac:dyDescent="0.3">
      <c r="A387" s="7">
        <v>46300</v>
      </c>
      <c r="B387" s="8">
        <v>0.50347222222222221</v>
      </c>
      <c r="C387" s="8">
        <v>0.51388888888888884</v>
      </c>
      <c r="D387" s="8">
        <v>0</v>
      </c>
      <c r="E387">
        <v>0.25</v>
      </c>
      <c r="F387">
        <v>23</v>
      </c>
      <c r="G387" t="s">
        <v>957</v>
      </c>
      <c r="H387" s="8">
        <v>0.51388888888888884</v>
      </c>
      <c r="I387" s="8">
        <v>0.52500000000000002</v>
      </c>
      <c r="L387">
        <v>0.27</v>
      </c>
      <c r="M387">
        <v>0.25</v>
      </c>
      <c r="N387">
        <v>0.02</v>
      </c>
      <c r="O387" t="s">
        <v>2516</v>
      </c>
      <c r="P387" t="s">
        <v>3021</v>
      </c>
      <c r="Q387" t="s">
        <v>3167</v>
      </c>
      <c r="R387">
        <v>0</v>
      </c>
      <c r="S387">
        <v>0</v>
      </c>
      <c r="T387">
        <v>45.198158999999997</v>
      </c>
      <c r="U387">
        <v>5.7376310000000004</v>
      </c>
      <c r="AD387" t="s">
        <v>2733</v>
      </c>
      <c r="AE387" t="s">
        <v>2737</v>
      </c>
    </row>
    <row r="388" spans="1:31" x14ac:dyDescent="0.3">
      <c r="A388" s="7">
        <v>46300</v>
      </c>
      <c r="B388" s="8">
        <v>0.35416666666666669</v>
      </c>
      <c r="C388" s="8">
        <v>0.375</v>
      </c>
      <c r="D388" s="8">
        <v>0</v>
      </c>
      <c r="E388">
        <v>0.5</v>
      </c>
      <c r="F388">
        <v>18</v>
      </c>
      <c r="G388" t="s">
        <v>2826</v>
      </c>
      <c r="H388" s="8">
        <v>0.25</v>
      </c>
      <c r="I388" s="8">
        <v>0.26111111111111113</v>
      </c>
      <c r="L388">
        <v>0.27</v>
      </c>
      <c r="M388">
        <v>0.27</v>
      </c>
      <c r="N388">
        <v>-0.23</v>
      </c>
      <c r="O388" t="s">
        <v>5997</v>
      </c>
      <c r="P388" t="s">
        <v>706</v>
      </c>
      <c r="Q388" t="s">
        <v>5998</v>
      </c>
      <c r="R388">
        <v>0</v>
      </c>
      <c r="S388">
        <v>0</v>
      </c>
      <c r="T388">
        <v>45.176924999999997</v>
      </c>
      <c r="U388">
        <v>5.7132199999999997</v>
      </c>
      <c r="AD388" t="s">
        <v>2733</v>
      </c>
      <c r="AE388" t="s">
        <v>2837</v>
      </c>
    </row>
    <row r="389" spans="1:31" x14ac:dyDescent="0.3">
      <c r="A389" s="7">
        <v>46300</v>
      </c>
      <c r="B389" s="8">
        <v>0.16666666666666666</v>
      </c>
      <c r="C389" s="8">
        <v>0.18055555555555555</v>
      </c>
      <c r="D389" s="8">
        <v>0</v>
      </c>
      <c r="E389">
        <v>0.33</v>
      </c>
      <c r="F389">
        <v>49</v>
      </c>
      <c r="G389" t="s">
        <v>944</v>
      </c>
      <c r="H389" s="8">
        <v>0.17847222222222223</v>
      </c>
      <c r="I389" s="8">
        <v>0.44027777777777777</v>
      </c>
      <c r="L389">
        <v>6.28</v>
      </c>
      <c r="M389">
        <v>6.28</v>
      </c>
      <c r="N389">
        <v>5.95</v>
      </c>
      <c r="O389" t="s">
        <v>3157</v>
      </c>
      <c r="P389" t="s">
        <v>454</v>
      </c>
      <c r="Q389" t="s">
        <v>3158</v>
      </c>
      <c r="R389">
        <v>0</v>
      </c>
      <c r="S389">
        <v>0</v>
      </c>
      <c r="T389">
        <v>45.182113000000001</v>
      </c>
      <c r="U389">
        <v>5.7311740000000002</v>
      </c>
      <c r="AD389" t="s">
        <v>2733</v>
      </c>
      <c r="AE389" t="s">
        <v>2734</v>
      </c>
    </row>
    <row r="390" spans="1:31" x14ac:dyDescent="0.3">
      <c r="A390" s="7">
        <v>46300</v>
      </c>
      <c r="B390" s="8">
        <v>0.19097222222222221</v>
      </c>
      <c r="C390" s="8">
        <v>0.2048611111111111</v>
      </c>
      <c r="D390" s="8">
        <v>0</v>
      </c>
      <c r="E390">
        <v>0.33</v>
      </c>
      <c r="F390">
        <v>22</v>
      </c>
      <c r="G390" t="s">
        <v>979</v>
      </c>
      <c r="O390" t="s">
        <v>3134</v>
      </c>
      <c r="P390" t="s">
        <v>536</v>
      </c>
      <c r="Q390" t="s">
        <v>3135</v>
      </c>
      <c r="R390">
        <v>0</v>
      </c>
      <c r="S390">
        <v>0</v>
      </c>
      <c r="T390">
        <v>45.183112000000001</v>
      </c>
      <c r="U390">
        <v>5.7278739999999999</v>
      </c>
      <c r="AD390" t="s">
        <v>2733</v>
      </c>
      <c r="AE390" t="s">
        <v>2734</v>
      </c>
    </row>
    <row r="391" spans="1:31" x14ac:dyDescent="0.3">
      <c r="A391" s="7">
        <v>46300</v>
      </c>
      <c r="B391" s="8">
        <v>0.28125</v>
      </c>
      <c r="C391" s="8">
        <v>0.3125</v>
      </c>
      <c r="D391" s="8">
        <v>0</v>
      </c>
      <c r="E391">
        <v>0.75</v>
      </c>
      <c r="F391">
        <v>65</v>
      </c>
      <c r="G391" t="s">
        <v>870</v>
      </c>
      <c r="O391" t="s">
        <v>1608</v>
      </c>
      <c r="P391" t="s">
        <v>107</v>
      </c>
      <c r="Q391" t="s">
        <v>1610</v>
      </c>
      <c r="R391">
        <v>0</v>
      </c>
      <c r="S391">
        <v>0</v>
      </c>
      <c r="T391">
        <v>45.190626999999999</v>
      </c>
      <c r="U391">
        <v>5.7275179999999999</v>
      </c>
      <c r="AD391" t="s">
        <v>2733</v>
      </c>
      <c r="AE391" t="s">
        <v>2737</v>
      </c>
    </row>
    <row r="392" spans="1:31" x14ac:dyDescent="0.3">
      <c r="A392" s="7">
        <v>46300</v>
      </c>
      <c r="B392" s="8">
        <v>0.16666666666666666</v>
      </c>
      <c r="C392" s="8">
        <v>0.18055555555555555</v>
      </c>
      <c r="D392" s="8">
        <v>0</v>
      </c>
      <c r="E392">
        <v>0.33</v>
      </c>
      <c r="F392">
        <v>48</v>
      </c>
      <c r="G392" t="s">
        <v>951</v>
      </c>
      <c r="H392" s="8">
        <v>0.29722222222222222</v>
      </c>
      <c r="I392" s="8">
        <v>0.34652777777777777</v>
      </c>
      <c r="L392">
        <v>1.18</v>
      </c>
      <c r="M392">
        <v>1.18</v>
      </c>
      <c r="N392">
        <v>0.85</v>
      </c>
      <c r="O392" t="s">
        <v>2782</v>
      </c>
      <c r="P392" t="s">
        <v>493</v>
      </c>
      <c r="Q392" t="s">
        <v>2783</v>
      </c>
      <c r="R392">
        <v>0</v>
      </c>
      <c r="S392">
        <v>0</v>
      </c>
      <c r="T392">
        <v>45.220550000000003</v>
      </c>
      <c r="U392">
        <v>5.7636180000000001</v>
      </c>
      <c r="AD392" t="s">
        <v>2733</v>
      </c>
      <c r="AE392" t="s">
        <v>2734</v>
      </c>
    </row>
    <row r="393" spans="1:31" x14ac:dyDescent="0.3">
      <c r="A393" s="7">
        <v>46300</v>
      </c>
      <c r="B393" s="8">
        <v>0.16666666666666666</v>
      </c>
      <c r="C393" s="8">
        <v>0.18055555555555555</v>
      </c>
      <c r="D393" s="8">
        <v>0</v>
      </c>
      <c r="E393">
        <v>0.33</v>
      </c>
      <c r="F393">
        <v>28</v>
      </c>
      <c r="G393" t="s">
        <v>914</v>
      </c>
      <c r="H393" s="8">
        <v>0.21736111111111112</v>
      </c>
      <c r="I393" s="8">
        <v>0.47986111111111113</v>
      </c>
      <c r="L393">
        <v>6.3</v>
      </c>
      <c r="M393">
        <v>6.3</v>
      </c>
      <c r="N393">
        <v>5.97</v>
      </c>
      <c r="O393" t="s">
        <v>3165</v>
      </c>
      <c r="P393" t="s">
        <v>525</v>
      </c>
      <c r="Q393" t="s">
        <v>3166</v>
      </c>
      <c r="R393">
        <v>0</v>
      </c>
      <c r="S393">
        <v>0</v>
      </c>
      <c r="T393">
        <v>45.166784</v>
      </c>
      <c r="U393">
        <v>5.7270599999999998</v>
      </c>
      <c r="AD393" t="s">
        <v>2733</v>
      </c>
      <c r="AE393" t="s">
        <v>2734</v>
      </c>
    </row>
    <row r="394" spans="1:31" x14ac:dyDescent="0.3">
      <c r="A394" s="7">
        <v>46300</v>
      </c>
      <c r="B394" s="8">
        <v>0.33333333333333331</v>
      </c>
      <c r="C394" s="8">
        <v>0.34722222222222221</v>
      </c>
      <c r="D394" s="8">
        <v>0</v>
      </c>
      <c r="E394">
        <v>0.33</v>
      </c>
      <c r="F394">
        <v>76</v>
      </c>
      <c r="G394" t="s">
        <v>863</v>
      </c>
      <c r="H394" s="8">
        <v>0.21111111111111111</v>
      </c>
      <c r="I394" s="8">
        <v>0.2326388888888889</v>
      </c>
      <c r="L394">
        <v>0.52</v>
      </c>
      <c r="M394">
        <v>0.52</v>
      </c>
      <c r="N394">
        <v>0.18</v>
      </c>
      <c r="O394" t="s">
        <v>2526</v>
      </c>
      <c r="P394" t="s">
        <v>136</v>
      </c>
      <c r="Q394" t="s">
        <v>5999</v>
      </c>
      <c r="R394">
        <v>0</v>
      </c>
      <c r="S394">
        <v>0</v>
      </c>
      <c r="T394">
        <v>45.192925000000002</v>
      </c>
      <c r="U394">
        <v>5.7149380000000001</v>
      </c>
      <c r="AD394" t="s">
        <v>2733</v>
      </c>
      <c r="AE394" t="s">
        <v>2737</v>
      </c>
    </row>
    <row r="395" spans="1:31" x14ac:dyDescent="0.3">
      <c r="A395" s="7">
        <v>46300</v>
      </c>
      <c r="B395" s="8">
        <v>0.33333333333333331</v>
      </c>
      <c r="C395" s="8">
        <v>0.35416666666666669</v>
      </c>
      <c r="D395" s="8">
        <v>0</v>
      </c>
      <c r="E395">
        <v>0.5</v>
      </c>
      <c r="F395">
        <v>85</v>
      </c>
      <c r="G395" t="s">
        <v>866</v>
      </c>
      <c r="H395" s="8">
        <v>0.11388888888888889</v>
      </c>
      <c r="I395" s="8">
        <v>0.12222222222222222</v>
      </c>
      <c r="L395">
        <v>0.2</v>
      </c>
      <c r="M395">
        <v>0.2</v>
      </c>
      <c r="N395">
        <v>-0.3</v>
      </c>
      <c r="O395" t="s">
        <v>1660</v>
      </c>
      <c r="P395" t="s">
        <v>469</v>
      </c>
      <c r="Q395" t="s">
        <v>6000</v>
      </c>
      <c r="R395">
        <v>0</v>
      </c>
      <c r="S395">
        <v>0</v>
      </c>
      <c r="T395">
        <v>45.223903999999997</v>
      </c>
      <c r="U395">
        <v>5.7949299999999999</v>
      </c>
      <c r="AD395" t="s">
        <v>2733</v>
      </c>
      <c r="AE395" t="s">
        <v>2737</v>
      </c>
    </row>
    <row r="396" spans="1:31" x14ac:dyDescent="0.3">
      <c r="A396" s="7">
        <v>46300</v>
      </c>
      <c r="B396" s="8">
        <v>0.33333333333333331</v>
      </c>
      <c r="C396" s="8">
        <v>0.37847222222222221</v>
      </c>
      <c r="D396" s="8">
        <v>0</v>
      </c>
      <c r="E396">
        <v>1.08</v>
      </c>
      <c r="F396">
        <v>86</v>
      </c>
      <c r="G396" t="s">
        <v>861</v>
      </c>
      <c r="H396" s="8">
        <v>0.45277777777777778</v>
      </c>
      <c r="I396" s="8">
        <v>0.47638888888888886</v>
      </c>
      <c r="L396">
        <v>0.56999999999999995</v>
      </c>
      <c r="M396">
        <v>0.56999999999999995</v>
      </c>
      <c r="N396">
        <v>-0.52</v>
      </c>
      <c r="O396" t="s">
        <v>1857</v>
      </c>
      <c r="P396" t="s">
        <v>748</v>
      </c>
      <c r="Q396" t="s">
        <v>748</v>
      </c>
      <c r="R396">
        <v>0</v>
      </c>
      <c r="S396">
        <v>0</v>
      </c>
      <c r="T396">
        <v>45.187277999999999</v>
      </c>
      <c r="U396">
        <v>5.7462960000000001</v>
      </c>
      <c r="AD396" t="s">
        <v>2733</v>
      </c>
      <c r="AE396" t="s">
        <v>2737</v>
      </c>
    </row>
    <row r="397" spans="1:31" x14ac:dyDescent="0.3">
      <c r="A397" s="7">
        <v>46300</v>
      </c>
      <c r="B397" s="8">
        <v>0.16666666666666666</v>
      </c>
      <c r="C397" s="8">
        <v>0.1736111111111111</v>
      </c>
      <c r="D397" s="8">
        <v>0</v>
      </c>
      <c r="E397">
        <v>0.17</v>
      </c>
      <c r="F397">
        <v>29</v>
      </c>
      <c r="G397" t="s">
        <v>859</v>
      </c>
      <c r="O397" t="s">
        <v>2992</v>
      </c>
      <c r="P397" t="s">
        <v>53</v>
      </c>
      <c r="Q397" t="s">
        <v>2993</v>
      </c>
      <c r="R397">
        <v>0</v>
      </c>
      <c r="S397">
        <v>0</v>
      </c>
      <c r="T397">
        <v>45.192563999999997</v>
      </c>
      <c r="U397">
        <v>5.7240770000000003</v>
      </c>
      <c r="AD397" t="s">
        <v>2733</v>
      </c>
      <c r="AE397" t="s">
        <v>2734</v>
      </c>
    </row>
    <row r="398" spans="1:31" x14ac:dyDescent="0.3">
      <c r="A398" s="7">
        <v>46300</v>
      </c>
      <c r="B398" s="8">
        <v>0.33333333333333331</v>
      </c>
      <c r="C398" s="8">
        <v>0.34722222222222221</v>
      </c>
      <c r="D398" s="8">
        <v>0</v>
      </c>
      <c r="E398">
        <v>0.33</v>
      </c>
      <c r="F398">
        <v>40</v>
      </c>
      <c r="G398" t="s">
        <v>960</v>
      </c>
      <c r="H398" s="8">
        <v>0.21319444444444444</v>
      </c>
      <c r="I398" s="8">
        <v>0.26319444444444445</v>
      </c>
      <c r="L398">
        <v>1.2</v>
      </c>
      <c r="M398">
        <v>1.2</v>
      </c>
      <c r="N398">
        <v>0.87</v>
      </c>
      <c r="O398" t="s">
        <v>2321</v>
      </c>
      <c r="P398" t="s">
        <v>594</v>
      </c>
      <c r="Q398" t="s">
        <v>594</v>
      </c>
      <c r="R398">
        <v>0</v>
      </c>
      <c r="S398">
        <v>0</v>
      </c>
      <c r="T398">
        <v>45.217554999999997</v>
      </c>
      <c r="U398">
        <v>5.6940160000000004</v>
      </c>
      <c r="AD398" t="s">
        <v>2733</v>
      </c>
      <c r="AE398" t="s">
        <v>2737</v>
      </c>
    </row>
    <row r="399" spans="1:31" x14ac:dyDescent="0.3">
      <c r="A399" s="7">
        <v>46300</v>
      </c>
      <c r="B399" s="8">
        <v>0.33333333333333331</v>
      </c>
      <c r="C399" s="8">
        <v>0.35416666666666669</v>
      </c>
      <c r="D399" s="8">
        <v>0</v>
      </c>
      <c r="E399">
        <v>0.5</v>
      </c>
      <c r="F399">
        <v>40</v>
      </c>
      <c r="G399" t="s">
        <v>960</v>
      </c>
      <c r="H399" s="8">
        <v>0.18472222222222223</v>
      </c>
      <c r="I399" s="8">
        <v>0.20624999999999999</v>
      </c>
      <c r="L399">
        <v>0.52</v>
      </c>
      <c r="M399">
        <v>0.5</v>
      </c>
      <c r="N399">
        <v>0.02</v>
      </c>
      <c r="O399" t="s">
        <v>1524</v>
      </c>
      <c r="P399" t="s">
        <v>635</v>
      </c>
      <c r="Q399" t="s">
        <v>3187</v>
      </c>
      <c r="R399">
        <v>0</v>
      </c>
      <c r="S399">
        <v>0</v>
      </c>
      <c r="T399">
        <v>45.206518000000003</v>
      </c>
      <c r="U399">
        <v>5.7103719999999996</v>
      </c>
      <c r="AD399" t="s">
        <v>2733</v>
      </c>
      <c r="AE399" t="s">
        <v>2737</v>
      </c>
    </row>
    <row r="400" spans="1:31" x14ac:dyDescent="0.3">
      <c r="A400" s="7">
        <v>46300</v>
      </c>
      <c r="B400" s="8">
        <v>0.1875</v>
      </c>
      <c r="C400" s="8">
        <v>0.20833333333333334</v>
      </c>
      <c r="D400" s="8">
        <v>0</v>
      </c>
      <c r="E400">
        <v>0.5</v>
      </c>
      <c r="F400">
        <v>62</v>
      </c>
      <c r="G400" t="s">
        <v>917</v>
      </c>
      <c r="O400" t="s">
        <v>1394</v>
      </c>
      <c r="P400" t="s">
        <v>451</v>
      </c>
      <c r="Q400" t="s">
        <v>3190</v>
      </c>
      <c r="R400">
        <v>0</v>
      </c>
      <c r="S400">
        <v>0</v>
      </c>
      <c r="T400">
        <v>45.367581000000001</v>
      </c>
      <c r="U400">
        <v>5.5800349999999996</v>
      </c>
      <c r="AD400" t="s">
        <v>2733</v>
      </c>
      <c r="AE400" t="s">
        <v>2737</v>
      </c>
    </row>
    <row r="401" spans="1:31" x14ac:dyDescent="0.3">
      <c r="A401" s="7">
        <v>46300</v>
      </c>
      <c r="B401" s="8">
        <v>0.40625</v>
      </c>
      <c r="C401" s="8">
        <v>0.4201388888888889</v>
      </c>
      <c r="D401" s="8">
        <v>0</v>
      </c>
      <c r="E401">
        <v>0.33</v>
      </c>
      <c r="F401">
        <v>43</v>
      </c>
      <c r="G401" t="s">
        <v>849</v>
      </c>
      <c r="H401" s="8">
        <v>0.54861111111111116</v>
      </c>
      <c r="I401" s="8">
        <v>0.54861111111111116</v>
      </c>
      <c r="O401" t="s">
        <v>3147</v>
      </c>
      <c r="P401" t="s">
        <v>687</v>
      </c>
      <c r="Q401" t="s">
        <v>3148</v>
      </c>
      <c r="R401">
        <v>0</v>
      </c>
      <c r="S401">
        <v>0</v>
      </c>
      <c r="T401">
        <v>45.290377999999997</v>
      </c>
      <c r="U401">
        <v>5.6393180000000003</v>
      </c>
      <c r="AD401" t="s">
        <v>2733</v>
      </c>
      <c r="AE401" t="s">
        <v>3149</v>
      </c>
    </row>
    <row r="402" spans="1:31" x14ac:dyDescent="0.3">
      <c r="A402" s="7">
        <v>46300</v>
      </c>
      <c r="B402" s="8">
        <v>0.16666666666666666</v>
      </c>
      <c r="C402" s="8">
        <v>0.18055555555555555</v>
      </c>
      <c r="D402" s="8">
        <v>0</v>
      </c>
      <c r="E402">
        <v>0.33</v>
      </c>
      <c r="F402">
        <v>75</v>
      </c>
      <c r="G402" t="s">
        <v>970</v>
      </c>
      <c r="O402" t="s">
        <v>3420</v>
      </c>
      <c r="P402" t="s">
        <v>720</v>
      </c>
      <c r="Q402" t="s">
        <v>3421</v>
      </c>
      <c r="R402">
        <v>0</v>
      </c>
      <c r="S402">
        <v>0</v>
      </c>
      <c r="T402">
        <v>45.177950000000003</v>
      </c>
      <c r="U402">
        <v>5.7124889999999997</v>
      </c>
      <c r="AD402" t="s">
        <v>2733</v>
      </c>
      <c r="AE402" t="s">
        <v>2734</v>
      </c>
    </row>
    <row r="403" spans="1:31" x14ac:dyDescent="0.3">
      <c r="A403" s="7">
        <v>46300</v>
      </c>
      <c r="B403" s="8">
        <v>0.25</v>
      </c>
      <c r="C403" s="8">
        <v>0.26041666666666669</v>
      </c>
      <c r="D403" s="8">
        <v>0</v>
      </c>
      <c r="E403">
        <v>0.25</v>
      </c>
      <c r="F403">
        <v>68</v>
      </c>
      <c r="G403" t="s">
        <v>948</v>
      </c>
      <c r="H403" s="8">
        <v>0.17499999999999999</v>
      </c>
      <c r="I403" s="8">
        <v>0.26666666666666666</v>
      </c>
      <c r="L403">
        <v>2.2000000000000002</v>
      </c>
      <c r="M403">
        <v>2.2000000000000002</v>
      </c>
      <c r="N403">
        <v>1.95</v>
      </c>
      <c r="O403" t="s">
        <v>3141</v>
      </c>
      <c r="P403" t="s">
        <v>379</v>
      </c>
      <c r="Q403" t="s">
        <v>3142</v>
      </c>
      <c r="R403">
        <v>0</v>
      </c>
      <c r="S403">
        <v>0</v>
      </c>
      <c r="T403">
        <v>45.162835000000001</v>
      </c>
      <c r="U403">
        <v>5.7206549999999998</v>
      </c>
      <c r="AD403" t="s">
        <v>2733</v>
      </c>
      <c r="AE403" t="s">
        <v>2734</v>
      </c>
    </row>
    <row r="404" spans="1:31" x14ac:dyDescent="0.3">
      <c r="A404" s="7">
        <v>46300</v>
      </c>
      <c r="B404" s="8">
        <v>0.33333333333333331</v>
      </c>
      <c r="C404" s="8">
        <v>0.37847222222222221</v>
      </c>
      <c r="D404" s="8">
        <v>0</v>
      </c>
      <c r="E404">
        <v>1.08</v>
      </c>
      <c r="F404">
        <v>82</v>
      </c>
      <c r="G404" t="s">
        <v>954</v>
      </c>
      <c r="H404" s="8">
        <v>0.25069444444444444</v>
      </c>
      <c r="I404" s="8">
        <v>0.31944444444444442</v>
      </c>
      <c r="L404">
        <v>1.65</v>
      </c>
      <c r="M404">
        <v>1.65</v>
      </c>
      <c r="N404">
        <v>0.56999999999999995</v>
      </c>
      <c r="O404" t="s">
        <v>1287</v>
      </c>
      <c r="P404" t="s">
        <v>652</v>
      </c>
      <c r="Q404" t="s">
        <v>652</v>
      </c>
      <c r="R404">
        <v>0</v>
      </c>
      <c r="S404">
        <v>0</v>
      </c>
      <c r="T404">
        <v>45.180548999999999</v>
      </c>
      <c r="U404">
        <v>5.7303129999999998</v>
      </c>
      <c r="AD404" t="s">
        <v>2733</v>
      </c>
      <c r="AE404" t="s">
        <v>2737</v>
      </c>
    </row>
    <row r="405" spans="1:31" x14ac:dyDescent="0.3">
      <c r="A405" s="7">
        <v>46300</v>
      </c>
      <c r="B405" s="8">
        <v>0.31597222222222221</v>
      </c>
      <c r="C405" s="8">
        <v>0.3298611111111111</v>
      </c>
      <c r="D405" s="8">
        <v>0</v>
      </c>
      <c r="E405">
        <v>0.33</v>
      </c>
      <c r="F405">
        <v>23</v>
      </c>
      <c r="G405" t="s">
        <v>957</v>
      </c>
      <c r="H405" s="8">
        <v>0.52847222222222223</v>
      </c>
      <c r="I405" s="8">
        <v>0.5395833333333333</v>
      </c>
      <c r="L405">
        <v>0.27</v>
      </c>
      <c r="M405">
        <v>0.27</v>
      </c>
      <c r="N405">
        <v>-7.0000000000000007E-2</v>
      </c>
      <c r="O405" t="s">
        <v>3168</v>
      </c>
      <c r="P405" t="s">
        <v>561</v>
      </c>
      <c r="Q405" t="s">
        <v>3169</v>
      </c>
      <c r="R405">
        <v>0</v>
      </c>
      <c r="S405">
        <v>0</v>
      </c>
      <c r="T405">
        <v>45.197319</v>
      </c>
      <c r="U405">
        <v>5.7400260000000003</v>
      </c>
      <c r="AD405" t="s">
        <v>2733</v>
      </c>
      <c r="AE405" t="s">
        <v>2734</v>
      </c>
    </row>
    <row r="406" spans="1:31" x14ac:dyDescent="0.3">
      <c r="A406" s="7">
        <v>46300</v>
      </c>
      <c r="B406" s="8">
        <v>0.30208333333333331</v>
      </c>
      <c r="C406" s="8">
        <v>0.33680555555555558</v>
      </c>
      <c r="D406" s="8">
        <v>0</v>
      </c>
      <c r="E406">
        <v>0.83</v>
      </c>
      <c r="F406">
        <v>103</v>
      </c>
      <c r="G406" t="s">
        <v>962</v>
      </c>
      <c r="H406" s="8">
        <v>0.17499999999999999</v>
      </c>
      <c r="I406" s="8">
        <v>0.18611111111111112</v>
      </c>
      <c r="L406">
        <v>0.27</v>
      </c>
      <c r="M406">
        <v>0.27</v>
      </c>
      <c r="N406">
        <v>-0.56999999999999995</v>
      </c>
      <c r="O406" t="s">
        <v>2186</v>
      </c>
      <c r="P406" t="s">
        <v>772</v>
      </c>
      <c r="Q406" t="s">
        <v>2188</v>
      </c>
      <c r="R406">
        <v>0</v>
      </c>
      <c r="S406">
        <v>0</v>
      </c>
      <c r="T406">
        <v>45.277130999999997</v>
      </c>
      <c r="U406">
        <v>5.6476220000000001</v>
      </c>
      <c r="AD406" t="s">
        <v>2733</v>
      </c>
      <c r="AE406" t="s">
        <v>2737</v>
      </c>
    </row>
    <row r="407" spans="1:31" x14ac:dyDescent="0.3">
      <c r="A407" s="7">
        <v>46300</v>
      </c>
      <c r="B407" s="8">
        <v>0.16666666666666666</v>
      </c>
      <c r="C407" s="8">
        <v>0.18055555555555555</v>
      </c>
      <c r="D407" s="8">
        <v>0</v>
      </c>
      <c r="E407">
        <v>0.33</v>
      </c>
      <c r="F407">
        <v>19</v>
      </c>
      <c r="G407" t="s">
        <v>982</v>
      </c>
      <c r="H407" s="8">
        <v>0.32916666666666666</v>
      </c>
      <c r="I407" s="8">
        <v>0.49652777777777779</v>
      </c>
      <c r="L407">
        <v>4.0199999999999996</v>
      </c>
      <c r="M407">
        <v>4.0199999999999996</v>
      </c>
      <c r="N407">
        <v>3.68</v>
      </c>
      <c r="O407" t="s">
        <v>3184</v>
      </c>
      <c r="P407" t="s">
        <v>248</v>
      </c>
      <c r="Q407" t="s">
        <v>3185</v>
      </c>
      <c r="R407">
        <v>0</v>
      </c>
      <c r="S407">
        <v>0</v>
      </c>
      <c r="T407">
        <v>45.080564000000003</v>
      </c>
      <c r="U407">
        <v>5.7698520000000002</v>
      </c>
      <c r="AD407" t="s">
        <v>2733</v>
      </c>
      <c r="AE407" t="s">
        <v>2734</v>
      </c>
    </row>
    <row r="408" spans="1:31" x14ac:dyDescent="0.3">
      <c r="A408" s="7">
        <v>46300</v>
      </c>
      <c r="B408" s="8">
        <v>0.16666666666666666</v>
      </c>
      <c r="C408" s="8">
        <v>0.18055555555555555</v>
      </c>
      <c r="D408" s="8">
        <v>0</v>
      </c>
      <c r="E408">
        <v>0.33</v>
      </c>
      <c r="F408">
        <v>61</v>
      </c>
      <c r="G408" t="s">
        <v>886</v>
      </c>
      <c r="H408" s="8">
        <v>0.21527777777777779</v>
      </c>
      <c r="I408" s="8">
        <v>0.35347222222222224</v>
      </c>
      <c r="L408">
        <v>3.32</v>
      </c>
      <c r="M408">
        <v>3.32</v>
      </c>
      <c r="N408">
        <v>2.98</v>
      </c>
      <c r="O408" t="s">
        <v>3182</v>
      </c>
      <c r="P408" t="s">
        <v>59</v>
      </c>
      <c r="Q408" t="s">
        <v>3183</v>
      </c>
      <c r="R408">
        <v>0</v>
      </c>
      <c r="S408">
        <v>0</v>
      </c>
      <c r="T408">
        <v>45.188529000000003</v>
      </c>
      <c r="U408">
        <v>5.7245239999999997</v>
      </c>
      <c r="AD408" t="s">
        <v>2733</v>
      </c>
      <c r="AE408" t="s">
        <v>2734</v>
      </c>
    </row>
    <row r="409" spans="1:31" x14ac:dyDescent="0.3">
      <c r="A409" s="7">
        <v>46300</v>
      </c>
      <c r="B409" s="8">
        <v>0.33333333333333331</v>
      </c>
      <c r="C409" s="8">
        <v>0.37847222222222221</v>
      </c>
      <c r="D409" s="8">
        <v>0</v>
      </c>
      <c r="E409">
        <v>1.08</v>
      </c>
      <c r="F409">
        <v>74</v>
      </c>
      <c r="G409" t="s">
        <v>892</v>
      </c>
      <c r="O409" t="s">
        <v>1368</v>
      </c>
      <c r="P409" t="s">
        <v>574</v>
      </c>
      <c r="Q409" t="s">
        <v>574</v>
      </c>
      <c r="R409">
        <v>0</v>
      </c>
      <c r="S409">
        <v>0</v>
      </c>
      <c r="T409">
        <v>45.184280999999999</v>
      </c>
      <c r="U409">
        <v>5.7216610000000001</v>
      </c>
      <c r="AD409" t="s">
        <v>2733</v>
      </c>
      <c r="AE409" t="s">
        <v>2737</v>
      </c>
    </row>
    <row r="410" spans="1:31" x14ac:dyDescent="0.3">
      <c r="A410" s="7">
        <v>46300</v>
      </c>
      <c r="B410" s="8">
        <v>0.29166666666666669</v>
      </c>
      <c r="C410" s="8">
        <v>0.2986111111111111</v>
      </c>
      <c r="D410" s="8">
        <v>0</v>
      </c>
      <c r="E410">
        <v>0.17</v>
      </c>
      <c r="F410">
        <v>230</v>
      </c>
      <c r="G410" t="s">
        <v>974</v>
      </c>
      <c r="H410" s="8">
        <v>0.18333333333333332</v>
      </c>
      <c r="I410" s="8">
        <v>0.36249999999999999</v>
      </c>
      <c r="L410">
        <v>4.3</v>
      </c>
      <c r="M410">
        <v>4.3</v>
      </c>
      <c r="N410">
        <v>4.13</v>
      </c>
      <c r="O410" t="s">
        <v>3439</v>
      </c>
      <c r="P410" t="s">
        <v>526</v>
      </c>
      <c r="Q410" t="s">
        <v>3440</v>
      </c>
      <c r="R410">
        <v>0</v>
      </c>
      <c r="S410">
        <v>0</v>
      </c>
      <c r="T410">
        <v>45.181947000000001</v>
      </c>
      <c r="U410">
        <v>5.7218989999999996</v>
      </c>
      <c r="AD410" t="s">
        <v>2733</v>
      </c>
      <c r="AE410" t="s">
        <v>2734</v>
      </c>
    </row>
    <row r="411" spans="1:31" x14ac:dyDescent="0.3">
      <c r="A411" s="7">
        <v>46300</v>
      </c>
      <c r="B411" s="8">
        <v>0.16666666666666666</v>
      </c>
      <c r="C411" s="8">
        <v>0.18055555555555555</v>
      </c>
      <c r="D411" s="8">
        <v>0</v>
      </c>
      <c r="E411">
        <v>0.33</v>
      </c>
      <c r="F411">
        <v>72</v>
      </c>
      <c r="G411" t="s">
        <v>978</v>
      </c>
      <c r="H411" s="8">
        <v>0.19375000000000001</v>
      </c>
      <c r="I411" s="8">
        <v>0.27013888888888887</v>
      </c>
      <c r="L411">
        <v>1.83</v>
      </c>
      <c r="M411">
        <v>1.83</v>
      </c>
      <c r="N411">
        <v>1.5</v>
      </c>
      <c r="O411" t="s">
        <v>3233</v>
      </c>
      <c r="P411" t="s">
        <v>604</v>
      </c>
      <c r="Q411" t="s">
        <v>6001</v>
      </c>
      <c r="R411">
        <v>0</v>
      </c>
      <c r="S411">
        <v>0</v>
      </c>
      <c r="T411">
        <v>45.570290999999997</v>
      </c>
      <c r="U411">
        <v>5.9184279999999996</v>
      </c>
      <c r="AD411" t="s">
        <v>2733</v>
      </c>
      <c r="AE411" t="s">
        <v>2734</v>
      </c>
    </row>
    <row r="412" spans="1:31" x14ac:dyDescent="0.3">
      <c r="A412" s="7">
        <v>46300</v>
      </c>
      <c r="B412" s="8">
        <v>0.36805555555555558</v>
      </c>
      <c r="C412" s="8">
        <v>0.40972222222222221</v>
      </c>
      <c r="D412" s="8">
        <v>0</v>
      </c>
      <c r="E412">
        <v>1</v>
      </c>
      <c r="F412">
        <v>66</v>
      </c>
      <c r="G412" t="s">
        <v>900</v>
      </c>
      <c r="H412" s="8">
        <v>0.41597222222222224</v>
      </c>
      <c r="I412" s="8">
        <v>0.45416666666666666</v>
      </c>
      <c r="L412">
        <v>0.92</v>
      </c>
      <c r="M412">
        <v>1</v>
      </c>
      <c r="N412">
        <v>-0.08</v>
      </c>
      <c r="O412" t="s">
        <v>1581</v>
      </c>
      <c r="P412" t="s">
        <v>462</v>
      </c>
      <c r="Q412" t="s">
        <v>462</v>
      </c>
      <c r="R412">
        <v>0</v>
      </c>
      <c r="S412">
        <v>0</v>
      </c>
      <c r="T412">
        <v>45.250494000000003</v>
      </c>
      <c r="U412">
        <v>5.6624429999999997</v>
      </c>
      <c r="AD412" t="s">
        <v>2733</v>
      </c>
      <c r="AE412" t="s">
        <v>2737</v>
      </c>
    </row>
    <row r="413" spans="1:31" x14ac:dyDescent="0.3">
      <c r="A413" s="7">
        <v>46300</v>
      </c>
      <c r="B413" s="8">
        <v>0.25</v>
      </c>
      <c r="C413" s="8">
        <v>0.26041666666666669</v>
      </c>
      <c r="D413" s="8">
        <v>0</v>
      </c>
      <c r="E413">
        <v>0.25</v>
      </c>
      <c r="F413">
        <v>75</v>
      </c>
      <c r="G413" t="s">
        <v>970</v>
      </c>
      <c r="O413" t="s">
        <v>3150</v>
      </c>
      <c r="P413" t="s">
        <v>118</v>
      </c>
      <c r="Q413" t="s">
        <v>3151</v>
      </c>
      <c r="R413">
        <v>0</v>
      </c>
      <c r="S413">
        <v>0</v>
      </c>
      <c r="T413">
        <v>45.168607999999999</v>
      </c>
      <c r="U413">
        <v>5.7114330000000004</v>
      </c>
      <c r="AD413" t="s">
        <v>2733</v>
      </c>
      <c r="AE413" t="s">
        <v>2734</v>
      </c>
    </row>
    <row r="414" spans="1:31" x14ac:dyDescent="0.3">
      <c r="A414" s="7">
        <v>46300</v>
      </c>
      <c r="B414" s="8">
        <v>0.38541666666666669</v>
      </c>
      <c r="C414" s="8">
        <v>0.40625</v>
      </c>
      <c r="D414" s="8">
        <v>0</v>
      </c>
      <c r="E414">
        <v>0.5</v>
      </c>
      <c r="F414">
        <v>75</v>
      </c>
      <c r="G414" t="s">
        <v>970</v>
      </c>
      <c r="O414" t="s">
        <v>3177</v>
      </c>
      <c r="P414" t="s">
        <v>110</v>
      </c>
      <c r="Q414" t="s">
        <v>3178</v>
      </c>
      <c r="R414">
        <v>0</v>
      </c>
      <c r="S414">
        <v>0</v>
      </c>
      <c r="T414">
        <v>45.186245</v>
      </c>
      <c r="U414">
        <v>5.7213669999999999</v>
      </c>
      <c r="AD414" t="s">
        <v>2733</v>
      </c>
      <c r="AE414" t="s">
        <v>2837</v>
      </c>
    </row>
    <row r="415" spans="1:31" x14ac:dyDescent="0.3">
      <c r="A415" s="7">
        <v>46300</v>
      </c>
      <c r="B415" s="8">
        <v>0.16666666666666666</v>
      </c>
      <c r="C415" s="8">
        <v>0.18055555555555555</v>
      </c>
      <c r="D415" s="8">
        <v>0</v>
      </c>
      <c r="E415">
        <v>0.33</v>
      </c>
      <c r="F415">
        <v>91</v>
      </c>
      <c r="G415" t="s">
        <v>971</v>
      </c>
      <c r="H415" s="8">
        <v>0.21875</v>
      </c>
      <c r="I415" s="8">
        <v>0.22222222222222221</v>
      </c>
      <c r="L415">
        <v>0.08</v>
      </c>
      <c r="M415">
        <v>0.08</v>
      </c>
      <c r="N415">
        <v>-0.25</v>
      </c>
      <c r="O415" t="s">
        <v>3170</v>
      </c>
      <c r="P415" t="s">
        <v>131</v>
      </c>
      <c r="Q415" t="s">
        <v>3171</v>
      </c>
      <c r="R415">
        <v>0</v>
      </c>
      <c r="S415">
        <v>0</v>
      </c>
      <c r="T415">
        <v>45.190066999999999</v>
      </c>
      <c r="U415">
        <v>5.7276720000000001</v>
      </c>
      <c r="AD415" t="s">
        <v>2733</v>
      </c>
      <c r="AE415" t="s">
        <v>2734</v>
      </c>
    </row>
    <row r="416" spans="1:31" x14ac:dyDescent="0.3">
      <c r="A416" s="7">
        <v>46300</v>
      </c>
      <c r="B416" s="8">
        <v>0.30902777777777779</v>
      </c>
      <c r="C416" s="8">
        <v>0.35069444444444442</v>
      </c>
      <c r="D416" s="8">
        <v>0</v>
      </c>
      <c r="E416">
        <v>1</v>
      </c>
      <c r="F416">
        <v>13</v>
      </c>
      <c r="G416" t="s">
        <v>2730</v>
      </c>
      <c r="O416" t="s">
        <v>3207</v>
      </c>
      <c r="P416" t="s">
        <v>298</v>
      </c>
      <c r="Q416" t="s">
        <v>3208</v>
      </c>
      <c r="R416">
        <v>0</v>
      </c>
      <c r="S416">
        <v>0</v>
      </c>
      <c r="T416">
        <v>45.186909</v>
      </c>
      <c r="U416">
        <v>5.7276030000000002</v>
      </c>
      <c r="AD416" t="s">
        <v>2733</v>
      </c>
      <c r="AE416" t="s">
        <v>2737</v>
      </c>
    </row>
    <row r="417" spans="1:31" x14ac:dyDescent="0.3">
      <c r="A417" s="7">
        <v>46300</v>
      </c>
      <c r="B417" s="8">
        <v>0.16666666666666666</v>
      </c>
      <c r="C417" s="8">
        <v>0.18055555555555555</v>
      </c>
      <c r="D417" s="8">
        <v>0</v>
      </c>
      <c r="E417">
        <v>0.33</v>
      </c>
      <c r="F417">
        <v>28</v>
      </c>
      <c r="G417" t="s">
        <v>914</v>
      </c>
      <c r="H417" s="8">
        <v>0.19722222222222222</v>
      </c>
      <c r="I417" s="8">
        <v>0.35347222222222224</v>
      </c>
      <c r="L417">
        <v>3.75</v>
      </c>
      <c r="M417">
        <v>3.75</v>
      </c>
      <c r="N417">
        <v>3.42</v>
      </c>
      <c r="O417" t="s">
        <v>3188</v>
      </c>
      <c r="P417" t="s">
        <v>781</v>
      </c>
      <c r="Q417" t="s">
        <v>3189</v>
      </c>
      <c r="R417">
        <v>0</v>
      </c>
      <c r="S417">
        <v>0</v>
      </c>
      <c r="T417">
        <v>45.187779999999997</v>
      </c>
      <c r="U417">
        <v>5.6920270000000004</v>
      </c>
      <c r="AD417" t="s">
        <v>2733</v>
      </c>
      <c r="AE417" t="s">
        <v>2734</v>
      </c>
    </row>
    <row r="418" spans="1:31" x14ac:dyDescent="0.3">
      <c r="A418" s="7">
        <v>46300</v>
      </c>
      <c r="B418" s="8">
        <v>0.1875</v>
      </c>
      <c r="C418" s="8">
        <v>0.19791666666666666</v>
      </c>
      <c r="D418" s="8">
        <v>0</v>
      </c>
      <c r="E418">
        <v>0.25</v>
      </c>
      <c r="F418">
        <v>83</v>
      </c>
      <c r="G418" t="s">
        <v>975</v>
      </c>
      <c r="H418" s="8">
        <v>0.39305555555555555</v>
      </c>
      <c r="I418" s="8">
        <v>0.45833333333333331</v>
      </c>
      <c r="L418">
        <v>1.57</v>
      </c>
      <c r="M418">
        <v>1.57</v>
      </c>
      <c r="N418">
        <v>1.32</v>
      </c>
      <c r="O418" t="s">
        <v>2371</v>
      </c>
      <c r="P418" t="s">
        <v>602</v>
      </c>
      <c r="Q418" t="s">
        <v>602</v>
      </c>
      <c r="R418">
        <v>0</v>
      </c>
      <c r="S418">
        <v>0</v>
      </c>
      <c r="T418">
        <v>45.364722</v>
      </c>
      <c r="U418">
        <v>5.6031880000000003</v>
      </c>
      <c r="AD418" t="s">
        <v>2733</v>
      </c>
      <c r="AE418" t="s">
        <v>2737</v>
      </c>
    </row>
    <row r="419" spans="1:31" x14ac:dyDescent="0.3">
      <c r="A419" s="7">
        <v>46300</v>
      </c>
      <c r="B419" s="8">
        <v>0.33333333333333331</v>
      </c>
      <c r="C419" s="8">
        <v>0.375</v>
      </c>
      <c r="D419" s="8">
        <v>0</v>
      </c>
      <c r="E419">
        <v>1</v>
      </c>
      <c r="F419">
        <v>72</v>
      </c>
      <c r="G419" t="s">
        <v>978</v>
      </c>
      <c r="H419" s="8">
        <v>0.2013888888888889</v>
      </c>
      <c r="I419" s="8">
        <v>0.24791666666666667</v>
      </c>
      <c r="L419">
        <v>1.1200000000000001</v>
      </c>
      <c r="M419">
        <v>1.1200000000000001</v>
      </c>
      <c r="N419">
        <v>0.12</v>
      </c>
      <c r="O419" t="s">
        <v>2263</v>
      </c>
      <c r="P419" t="s">
        <v>245</v>
      </c>
      <c r="Q419" t="s">
        <v>3146</v>
      </c>
      <c r="R419">
        <v>0</v>
      </c>
      <c r="S419">
        <v>0</v>
      </c>
      <c r="T419">
        <v>45.568052999999999</v>
      </c>
      <c r="U419">
        <v>5.9229669999999999</v>
      </c>
      <c r="AD419" t="s">
        <v>2733</v>
      </c>
      <c r="AE419" t="s">
        <v>2781</v>
      </c>
    </row>
    <row r="420" spans="1:31" x14ac:dyDescent="0.3">
      <c r="A420" s="7">
        <v>46300</v>
      </c>
      <c r="B420" s="8">
        <v>0.18402777777777779</v>
      </c>
      <c r="C420" s="8">
        <v>0.19791666666666666</v>
      </c>
      <c r="D420" s="8">
        <v>0</v>
      </c>
      <c r="E420">
        <v>0.33</v>
      </c>
      <c r="F420">
        <v>14</v>
      </c>
      <c r="G420" t="s">
        <v>959</v>
      </c>
      <c r="H420" s="8">
        <v>0.18194444444444444</v>
      </c>
      <c r="L420">
        <v>-4.37</v>
      </c>
      <c r="O420" t="s">
        <v>3191</v>
      </c>
      <c r="P420" t="s">
        <v>708</v>
      </c>
      <c r="Q420" t="s">
        <v>3192</v>
      </c>
      <c r="R420">
        <v>0</v>
      </c>
      <c r="S420">
        <v>0</v>
      </c>
      <c r="T420">
        <v>45.204405999999999</v>
      </c>
      <c r="U420">
        <v>5.7605760000000004</v>
      </c>
      <c r="AD420" t="s">
        <v>2733</v>
      </c>
      <c r="AE420" t="s">
        <v>2734</v>
      </c>
    </row>
    <row r="421" spans="1:31" x14ac:dyDescent="0.3">
      <c r="A421" s="7">
        <v>46300</v>
      </c>
      <c r="B421" s="8">
        <v>0.33333333333333331</v>
      </c>
      <c r="C421" s="8">
        <v>0.37847222222222221</v>
      </c>
      <c r="D421" s="8">
        <v>0</v>
      </c>
      <c r="E421">
        <v>1.08</v>
      </c>
      <c r="F421">
        <v>150</v>
      </c>
      <c r="G421" t="s">
        <v>964</v>
      </c>
      <c r="H421" s="8">
        <v>0.43125000000000002</v>
      </c>
      <c r="I421" s="8">
        <v>0.46250000000000002</v>
      </c>
      <c r="L421">
        <v>0.75</v>
      </c>
      <c r="M421">
        <v>0.75</v>
      </c>
      <c r="N421">
        <v>-0.33</v>
      </c>
      <c r="O421" t="s">
        <v>1680</v>
      </c>
      <c r="P421" t="s">
        <v>490</v>
      </c>
      <c r="Q421" t="s">
        <v>490</v>
      </c>
      <c r="R421">
        <v>0</v>
      </c>
      <c r="S421">
        <v>0</v>
      </c>
      <c r="T421">
        <v>45.209547999999998</v>
      </c>
      <c r="U421">
        <v>5.781123</v>
      </c>
      <c r="AD421" t="s">
        <v>2733</v>
      </c>
      <c r="AE421" t="s">
        <v>2737</v>
      </c>
    </row>
    <row r="422" spans="1:31" x14ac:dyDescent="0.3">
      <c r="A422" s="7">
        <v>46300</v>
      </c>
      <c r="B422" s="8">
        <v>0.33333333333333331</v>
      </c>
      <c r="C422" s="8">
        <v>0.34722222222222221</v>
      </c>
      <c r="D422" s="8">
        <v>0</v>
      </c>
      <c r="E422">
        <v>0.33</v>
      </c>
      <c r="F422">
        <v>20</v>
      </c>
      <c r="G422" t="s">
        <v>950</v>
      </c>
      <c r="O422" t="s">
        <v>1936</v>
      </c>
      <c r="P422" t="s">
        <v>326</v>
      </c>
      <c r="Q422" t="s">
        <v>1938</v>
      </c>
      <c r="R422">
        <v>0</v>
      </c>
      <c r="S422">
        <v>0</v>
      </c>
      <c r="T422">
        <v>45.194364</v>
      </c>
      <c r="U422">
        <v>5.6996609999999999</v>
      </c>
      <c r="AD422" t="s">
        <v>2733</v>
      </c>
      <c r="AE422" t="s">
        <v>2737</v>
      </c>
    </row>
    <row r="423" spans="1:31" x14ac:dyDescent="0.3">
      <c r="A423" s="7">
        <v>46300</v>
      </c>
      <c r="B423" s="8">
        <v>0.33333333333333331</v>
      </c>
      <c r="C423" s="8">
        <v>0.35416666666666669</v>
      </c>
      <c r="D423" s="8">
        <v>0</v>
      </c>
      <c r="E423">
        <v>0.5</v>
      </c>
      <c r="F423">
        <v>72</v>
      </c>
      <c r="G423" t="s">
        <v>978</v>
      </c>
      <c r="H423" s="8">
        <v>0.49444444444444446</v>
      </c>
      <c r="I423" s="8">
        <v>0.50763888888888886</v>
      </c>
      <c r="L423">
        <v>0.32</v>
      </c>
      <c r="M423">
        <v>0.32</v>
      </c>
      <c r="N423">
        <v>-0.18</v>
      </c>
      <c r="O423" t="s">
        <v>1219</v>
      </c>
      <c r="P423" t="s">
        <v>443</v>
      </c>
      <c r="Q423" t="s">
        <v>3172</v>
      </c>
      <c r="R423">
        <v>0</v>
      </c>
      <c r="S423">
        <v>0</v>
      </c>
      <c r="T423">
        <v>45.239241</v>
      </c>
      <c r="U423">
        <v>5.8890510000000003</v>
      </c>
      <c r="AD423" t="s">
        <v>2733</v>
      </c>
      <c r="AE423" t="s">
        <v>2737</v>
      </c>
    </row>
    <row r="424" spans="1:31" x14ac:dyDescent="0.3">
      <c r="A424" s="7">
        <v>46300</v>
      </c>
      <c r="B424" s="8">
        <v>0.16666666666666666</v>
      </c>
      <c r="C424" s="8">
        <v>0.18055555555555555</v>
      </c>
      <c r="D424" s="8">
        <v>0</v>
      </c>
      <c r="E424">
        <v>0.33</v>
      </c>
      <c r="F424">
        <v>61</v>
      </c>
      <c r="G424" t="s">
        <v>886</v>
      </c>
      <c r="H424" s="8">
        <v>0.1701388888888889</v>
      </c>
      <c r="I424" s="8">
        <v>0.48680555555555555</v>
      </c>
      <c r="L424">
        <v>7.6</v>
      </c>
      <c r="M424">
        <v>7.6</v>
      </c>
      <c r="N424">
        <v>7.27</v>
      </c>
      <c r="O424" t="s">
        <v>885</v>
      </c>
      <c r="P424" t="s">
        <v>809</v>
      </c>
      <c r="Q424" t="s">
        <v>3179</v>
      </c>
      <c r="R424">
        <v>0</v>
      </c>
      <c r="S424">
        <v>0</v>
      </c>
      <c r="T424">
        <v>45.176468</v>
      </c>
      <c r="U424">
        <v>5.7269800000000002</v>
      </c>
      <c r="AD424" t="s">
        <v>2733</v>
      </c>
      <c r="AE424" t="s">
        <v>2734</v>
      </c>
    </row>
    <row r="425" spans="1:31" x14ac:dyDescent="0.3">
      <c r="A425" s="7">
        <v>46300</v>
      </c>
      <c r="B425" s="8">
        <v>0.37152777777777779</v>
      </c>
      <c r="C425" s="8">
        <v>0.38194444444444442</v>
      </c>
      <c r="D425" s="8">
        <v>0</v>
      </c>
      <c r="E425">
        <v>0.25</v>
      </c>
      <c r="F425">
        <v>103</v>
      </c>
      <c r="G425" t="s">
        <v>962</v>
      </c>
      <c r="H425" s="8">
        <v>0.44305555555555554</v>
      </c>
      <c r="I425" s="8">
        <v>0.48819444444444443</v>
      </c>
      <c r="L425">
        <v>1.08</v>
      </c>
      <c r="M425">
        <v>1.08</v>
      </c>
      <c r="N425">
        <v>0.83</v>
      </c>
      <c r="O425" t="s">
        <v>3304</v>
      </c>
      <c r="P425" t="s">
        <v>728</v>
      </c>
      <c r="Q425" t="s">
        <v>3305</v>
      </c>
      <c r="R425">
        <v>0</v>
      </c>
      <c r="S425">
        <v>0</v>
      </c>
      <c r="T425">
        <v>45.228516999999997</v>
      </c>
      <c r="U425">
        <v>5.6831250000000004</v>
      </c>
      <c r="AD425" t="s">
        <v>2733</v>
      </c>
      <c r="AE425" t="s">
        <v>2734</v>
      </c>
    </row>
    <row r="426" spans="1:31" x14ac:dyDescent="0.3">
      <c r="A426" s="7">
        <v>46300</v>
      </c>
      <c r="B426" s="8">
        <v>0.33333333333333331</v>
      </c>
      <c r="C426" s="8">
        <v>0.37847222222222221</v>
      </c>
      <c r="D426" s="8">
        <v>0</v>
      </c>
      <c r="E426">
        <v>1.08</v>
      </c>
      <c r="F426">
        <v>20</v>
      </c>
      <c r="G426" t="s">
        <v>950</v>
      </c>
      <c r="O426" t="s">
        <v>2538</v>
      </c>
      <c r="P426" t="s">
        <v>141</v>
      </c>
      <c r="Q426" t="s">
        <v>141</v>
      </c>
      <c r="R426">
        <v>0</v>
      </c>
      <c r="S426">
        <v>0</v>
      </c>
      <c r="T426">
        <v>45.189855999999999</v>
      </c>
      <c r="U426">
        <v>5.7242749999999996</v>
      </c>
      <c r="AD426" t="s">
        <v>2733</v>
      </c>
      <c r="AE426" t="s">
        <v>2737</v>
      </c>
    </row>
    <row r="427" spans="1:31" x14ac:dyDescent="0.3">
      <c r="A427" s="7">
        <v>46300</v>
      </c>
      <c r="B427" s="8">
        <v>0.33333333333333331</v>
      </c>
      <c r="C427" s="8">
        <v>0.375</v>
      </c>
      <c r="D427" s="8">
        <v>0</v>
      </c>
      <c r="E427">
        <v>1</v>
      </c>
      <c r="F427">
        <v>43</v>
      </c>
      <c r="G427" t="s">
        <v>849</v>
      </c>
      <c r="H427" s="8">
        <v>0.24513888888888888</v>
      </c>
      <c r="I427" s="8">
        <v>0.29097222222222224</v>
      </c>
      <c r="L427">
        <v>1.1000000000000001</v>
      </c>
      <c r="M427">
        <v>1</v>
      </c>
      <c r="N427">
        <v>0.1</v>
      </c>
      <c r="O427" t="s">
        <v>1866</v>
      </c>
      <c r="P427" t="s">
        <v>718</v>
      </c>
      <c r="Q427" t="s">
        <v>718</v>
      </c>
      <c r="R427">
        <v>0</v>
      </c>
      <c r="S427">
        <v>0</v>
      </c>
      <c r="T427">
        <v>45.244853999999997</v>
      </c>
      <c r="U427">
        <v>5.6734859999999996</v>
      </c>
      <c r="AD427" t="s">
        <v>2733</v>
      </c>
      <c r="AE427" t="s">
        <v>2737</v>
      </c>
    </row>
    <row r="428" spans="1:31" x14ac:dyDescent="0.3">
      <c r="A428" s="7">
        <v>46300</v>
      </c>
      <c r="B428" s="8">
        <v>0.16666666666666666</v>
      </c>
      <c r="C428" s="8">
        <v>0.18055555555555555</v>
      </c>
      <c r="D428" s="8">
        <v>0</v>
      </c>
      <c r="E428">
        <v>0.33</v>
      </c>
      <c r="F428">
        <v>29</v>
      </c>
      <c r="G428" t="s">
        <v>859</v>
      </c>
      <c r="O428" t="s">
        <v>3202</v>
      </c>
      <c r="P428" t="s">
        <v>181</v>
      </c>
      <c r="Q428" t="s">
        <v>3203</v>
      </c>
      <c r="R428">
        <v>0</v>
      </c>
      <c r="S428">
        <v>0</v>
      </c>
      <c r="T428">
        <v>45.191468999999998</v>
      </c>
      <c r="U428">
        <v>5.7242329999999999</v>
      </c>
      <c r="AD428" t="s">
        <v>2733</v>
      </c>
      <c r="AE428" t="s">
        <v>2734</v>
      </c>
    </row>
    <row r="429" spans="1:31" x14ac:dyDescent="0.3">
      <c r="A429" s="7">
        <v>46300</v>
      </c>
      <c r="B429" s="8">
        <v>0.16666666666666666</v>
      </c>
      <c r="C429" s="8">
        <v>0.18055555555555555</v>
      </c>
      <c r="D429" s="8">
        <v>0</v>
      </c>
      <c r="E429">
        <v>0.33</v>
      </c>
      <c r="F429">
        <v>74</v>
      </c>
      <c r="G429" t="s">
        <v>892</v>
      </c>
      <c r="O429" t="s">
        <v>2742</v>
      </c>
      <c r="P429" t="s">
        <v>152</v>
      </c>
      <c r="Q429" t="s">
        <v>6002</v>
      </c>
      <c r="R429">
        <v>0</v>
      </c>
      <c r="S429">
        <v>0</v>
      </c>
      <c r="T429">
        <v>45.184793999999997</v>
      </c>
      <c r="U429">
        <v>5.7218299999999997</v>
      </c>
      <c r="AD429" t="s">
        <v>2733</v>
      </c>
      <c r="AE429" t="s">
        <v>2734</v>
      </c>
    </row>
    <row r="430" spans="1:31" x14ac:dyDescent="0.3">
      <c r="A430" s="7">
        <v>46300</v>
      </c>
      <c r="B430" s="8">
        <v>0.33333333333333331</v>
      </c>
      <c r="C430" s="8">
        <v>0.35416666666666669</v>
      </c>
      <c r="D430" s="8">
        <v>0</v>
      </c>
      <c r="E430">
        <v>0.5</v>
      </c>
      <c r="F430">
        <v>91</v>
      </c>
      <c r="G430" t="s">
        <v>971</v>
      </c>
      <c r="O430" t="s">
        <v>1495</v>
      </c>
      <c r="P430" t="s">
        <v>261</v>
      </c>
      <c r="Q430" t="s">
        <v>261</v>
      </c>
      <c r="R430">
        <v>0</v>
      </c>
      <c r="S430">
        <v>0</v>
      </c>
      <c r="T430">
        <v>45.188276000000002</v>
      </c>
      <c r="U430">
        <v>5.7171810000000001</v>
      </c>
      <c r="AD430" t="s">
        <v>2733</v>
      </c>
      <c r="AE430" t="s">
        <v>2737</v>
      </c>
    </row>
    <row r="431" spans="1:31" x14ac:dyDescent="0.3">
      <c r="A431" s="7">
        <v>46300</v>
      </c>
      <c r="B431" s="8">
        <v>0.33333333333333331</v>
      </c>
      <c r="C431" s="8">
        <v>0.375</v>
      </c>
      <c r="D431" s="8">
        <v>0</v>
      </c>
      <c r="E431">
        <v>1</v>
      </c>
      <c r="F431">
        <v>61</v>
      </c>
      <c r="G431" t="s">
        <v>886</v>
      </c>
      <c r="O431" t="s">
        <v>1370</v>
      </c>
      <c r="P431" t="s">
        <v>285</v>
      </c>
      <c r="Q431" t="s">
        <v>1372</v>
      </c>
      <c r="R431">
        <v>0</v>
      </c>
      <c r="S431">
        <v>0</v>
      </c>
      <c r="T431">
        <v>45.149633000000001</v>
      </c>
      <c r="U431">
        <v>5.7260520000000001</v>
      </c>
      <c r="AD431" t="s">
        <v>2733</v>
      </c>
      <c r="AE431" t="s">
        <v>2737</v>
      </c>
    </row>
    <row r="432" spans="1:31" x14ac:dyDescent="0.3">
      <c r="A432" s="7">
        <v>46300</v>
      </c>
      <c r="B432" s="8">
        <v>0.33333333333333331</v>
      </c>
      <c r="C432" s="8">
        <v>0.40625</v>
      </c>
      <c r="D432" s="8">
        <v>0</v>
      </c>
      <c r="E432">
        <v>1.75</v>
      </c>
      <c r="F432">
        <v>43</v>
      </c>
      <c r="G432" t="s">
        <v>849</v>
      </c>
      <c r="H432" s="8">
        <v>0.51666666666666672</v>
      </c>
      <c r="I432" s="8">
        <v>0.54861111111111116</v>
      </c>
      <c r="L432">
        <v>0.77</v>
      </c>
      <c r="M432">
        <v>0.77</v>
      </c>
      <c r="N432">
        <v>-0.98</v>
      </c>
      <c r="O432" t="s">
        <v>2071</v>
      </c>
      <c r="P432" t="s">
        <v>687</v>
      </c>
      <c r="Q432" t="s">
        <v>687</v>
      </c>
      <c r="R432">
        <v>0</v>
      </c>
      <c r="S432">
        <v>0</v>
      </c>
      <c r="T432">
        <v>45.290377999999997</v>
      </c>
      <c r="U432">
        <v>5.6393180000000003</v>
      </c>
      <c r="AD432" t="s">
        <v>2733</v>
      </c>
      <c r="AE432" t="s">
        <v>2737</v>
      </c>
    </row>
    <row r="433" spans="1:31" x14ac:dyDescent="0.3">
      <c r="A433" s="7">
        <v>46300</v>
      </c>
      <c r="B433" s="8">
        <v>0.33333333333333331</v>
      </c>
      <c r="C433" s="8">
        <v>0.34722222222222221</v>
      </c>
      <c r="D433" s="8">
        <v>0</v>
      </c>
      <c r="E433">
        <v>0.33</v>
      </c>
      <c r="F433">
        <v>302</v>
      </c>
      <c r="G433" t="s">
        <v>947</v>
      </c>
      <c r="H433" s="8">
        <v>0.23819444444444443</v>
      </c>
      <c r="I433" s="8">
        <v>0.29097222222222224</v>
      </c>
      <c r="L433">
        <v>1.27</v>
      </c>
      <c r="M433">
        <v>1.27</v>
      </c>
      <c r="N433">
        <v>0.93</v>
      </c>
      <c r="O433" t="s">
        <v>2579</v>
      </c>
      <c r="P433" t="s">
        <v>581</v>
      </c>
      <c r="Q433" t="s">
        <v>2581</v>
      </c>
      <c r="R433">
        <v>0</v>
      </c>
      <c r="S433">
        <v>0</v>
      </c>
      <c r="T433">
        <v>45.366701999999997</v>
      </c>
      <c r="U433">
        <v>5.586354</v>
      </c>
      <c r="AD433" t="s">
        <v>2733</v>
      </c>
      <c r="AE433" t="s">
        <v>2737</v>
      </c>
    </row>
    <row r="434" spans="1:31" x14ac:dyDescent="0.3">
      <c r="A434" s="7">
        <v>46300</v>
      </c>
      <c r="B434" s="8">
        <v>0.16666666666666666</v>
      </c>
      <c r="C434" s="8">
        <v>0.18055555555555555</v>
      </c>
      <c r="D434" s="8">
        <v>0</v>
      </c>
      <c r="E434">
        <v>0.33</v>
      </c>
      <c r="F434">
        <v>40</v>
      </c>
      <c r="G434" t="s">
        <v>960</v>
      </c>
      <c r="H434" s="8">
        <v>0.42291666666666666</v>
      </c>
      <c r="I434" s="8">
        <v>0.43125000000000002</v>
      </c>
      <c r="L434">
        <v>0.2</v>
      </c>
      <c r="M434">
        <v>0.2</v>
      </c>
      <c r="N434">
        <v>-0.13</v>
      </c>
      <c r="O434" t="s">
        <v>3059</v>
      </c>
      <c r="P434" t="s">
        <v>654</v>
      </c>
      <c r="Q434" t="s">
        <v>3060</v>
      </c>
      <c r="R434">
        <v>0</v>
      </c>
      <c r="S434">
        <v>0</v>
      </c>
      <c r="T434">
        <v>45.218727999999999</v>
      </c>
      <c r="U434">
        <v>5.6931099999999999</v>
      </c>
      <c r="AD434" t="s">
        <v>2733</v>
      </c>
      <c r="AE434" t="s">
        <v>2734</v>
      </c>
    </row>
    <row r="435" spans="1:31" x14ac:dyDescent="0.3">
      <c r="A435" s="7">
        <v>46300</v>
      </c>
      <c r="B435" s="8">
        <v>0.18055555555555555</v>
      </c>
      <c r="C435" s="8">
        <v>0.19097222222222221</v>
      </c>
      <c r="D435" s="8">
        <v>0</v>
      </c>
      <c r="E435">
        <v>0.25</v>
      </c>
      <c r="F435">
        <v>13</v>
      </c>
      <c r="G435" t="s">
        <v>2730</v>
      </c>
      <c r="O435" t="s">
        <v>3209</v>
      </c>
      <c r="P435" t="s">
        <v>298</v>
      </c>
      <c r="Q435" t="s">
        <v>3210</v>
      </c>
      <c r="R435">
        <v>0</v>
      </c>
      <c r="S435">
        <v>0</v>
      </c>
      <c r="T435">
        <v>45.186069000000003</v>
      </c>
      <c r="U435">
        <v>5.7284839999999999</v>
      </c>
      <c r="AD435" t="s">
        <v>2733</v>
      </c>
      <c r="AE435" t="s">
        <v>2737</v>
      </c>
    </row>
    <row r="436" spans="1:31" x14ac:dyDescent="0.3">
      <c r="A436" s="7">
        <v>46300</v>
      </c>
      <c r="B436" s="8">
        <v>0.33333333333333331</v>
      </c>
      <c r="C436" s="8">
        <v>0.34722222222222221</v>
      </c>
      <c r="D436" s="8">
        <v>0</v>
      </c>
      <c r="E436">
        <v>0.33</v>
      </c>
      <c r="F436">
        <v>49</v>
      </c>
      <c r="G436" t="s">
        <v>944</v>
      </c>
      <c r="H436" s="8">
        <v>0.31874999999999998</v>
      </c>
      <c r="I436" s="8">
        <v>0.3347222222222222</v>
      </c>
      <c r="J436" s="8">
        <v>0.3347222222222222</v>
      </c>
      <c r="K436" s="8">
        <v>0.36041666666666666</v>
      </c>
      <c r="L436">
        <v>-0.23</v>
      </c>
      <c r="O436" t="s">
        <v>1289</v>
      </c>
      <c r="P436" t="s">
        <v>202</v>
      </c>
      <c r="Q436" t="s">
        <v>202</v>
      </c>
      <c r="R436">
        <v>0</v>
      </c>
      <c r="S436">
        <v>0</v>
      </c>
      <c r="T436">
        <v>45.190215999999999</v>
      </c>
      <c r="U436">
        <v>5.7257730000000002</v>
      </c>
      <c r="AD436" t="s">
        <v>2733</v>
      </c>
      <c r="AE436" t="s">
        <v>2737</v>
      </c>
    </row>
    <row r="437" spans="1:31" x14ac:dyDescent="0.3">
      <c r="A437" s="7">
        <v>46300</v>
      </c>
      <c r="B437" s="8">
        <v>0.33333333333333331</v>
      </c>
      <c r="C437" s="8">
        <v>0.34722222222222221</v>
      </c>
      <c r="D437" s="8">
        <v>0</v>
      </c>
      <c r="E437">
        <v>0.33</v>
      </c>
      <c r="F437">
        <v>201</v>
      </c>
      <c r="G437" t="s">
        <v>946</v>
      </c>
      <c r="O437" t="s">
        <v>2040</v>
      </c>
      <c r="P437" t="s">
        <v>121</v>
      </c>
      <c r="Q437" t="s">
        <v>121</v>
      </c>
      <c r="R437">
        <v>0</v>
      </c>
      <c r="S437">
        <v>0</v>
      </c>
      <c r="T437">
        <v>45.184877999999998</v>
      </c>
      <c r="U437">
        <v>5.7209649999999996</v>
      </c>
      <c r="AD437" t="s">
        <v>2733</v>
      </c>
      <c r="AE437" t="s">
        <v>2737</v>
      </c>
    </row>
    <row r="438" spans="1:31" x14ac:dyDescent="0.3">
      <c r="A438" s="7">
        <v>46300</v>
      </c>
      <c r="B438" s="8">
        <v>0.25</v>
      </c>
      <c r="C438" s="8">
        <v>0.26041666666666669</v>
      </c>
      <c r="D438" s="8">
        <v>0</v>
      </c>
      <c r="E438">
        <v>0.25</v>
      </c>
      <c r="F438">
        <v>210</v>
      </c>
      <c r="G438" t="s">
        <v>905</v>
      </c>
      <c r="O438" t="s">
        <v>3180</v>
      </c>
      <c r="P438" t="s">
        <v>222</v>
      </c>
      <c r="Q438" t="s">
        <v>3181</v>
      </c>
      <c r="R438">
        <v>0</v>
      </c>
      <c r="S438">
        <v>0</v>
      </c>
      <c r="T438">
        <v>45.189441000000002</v>
      </c>
      <c r="U438">
        <v>5.7262389999999996</v>
      </c>
      <c r="AD438" t="s">
        <v>2733</v>
      </c>
      <c r="AE438" t="s">
        <v>2734</v>
      </c>
    </row>
    <row r="439" spans="1:31" x14ac:dyDescent="0.3">
      <c r="A439" s="7">
        <v>46300</v>
      </c>
      <c r="B439" s="8">
        <v>0.33333333333333331</v>
      </c>
      <c r="C439" s="8">
        <v>0.375</v>
      </c>
      <c r="D439" s="8">
        <v>0</v>
      </c>
      <c r="E439">
        <v>1</v>
      </c>
      <c r="F439">
        <v>64</v>
      </c>
      <c r="G439" t="s">
        <v>953</v>
      </c>
      <c r="H439" s="8">
        <v>0.19375000000000001</v>
      </c>
      <c r="I439" s="8">
        <v>0.32708333333333334</v>
      </c>
      <c r="L439">
        <v>3.2</v>
      </c>
      <c r="M439">
        <v>3.2</v>
      </c>
      <c r="N439">
        <v>2.2000000000000002</v>
      </c>
      <c r="O439" t="s">
        <v>1247</v>
      </c>
      <c r="P439" t="s">
        <v>339</v>
      </c>
      <c r="Q439" t="s">
        <v>1248</v>
      </c>
      <c r="R439">
        <v>0</v>
      </c>
      <c r="S439">
        <v>0</v>
      </c>
      <c r="T439">
        <v>45.180453999999997</v>
      </c>
      <c r="U439">
        <v>5.6989720000000004</v>
      </c>
      <c r="AD439" t="s">
        <v>2733</v>
      </c>
      <c r="AE439" t="s">
        <v>2781</v>
      </c>
    </row>
    <row r="440" spans="1:31" x14ac:dyDescent="0.3">
      <c r="A440" s="7">
        <v>46300</v>
      </c>
      <c r="B440" s="8">
        <v>0.16666666666666666</v>
      </c>
      <c r="C440" s="8">
        <v>0.18055555555555555</v>
      </c>
      <c r="D440" s="8">
        <v>0</v>
      </c>
      <c r="E440">
        <v>0.33</v>
      </c>
      <c r="F440">
        <v>201</v>
      </c>
      <c r="G440" t="s">
        <v>946</v>
      </c>
      <c r="O440" t="s">
        <v>3211</v>
      </c>
      <c r="P440" t="s">
        <v>710</v>
      </c>
      <c r="Q440" t="s">
        <v>3212</v>
      </c>
      <c r="R440">
        <v>0</v>
      </c>
      <c r="S440">
        <v>0</v>
      </c>
      <c r="T440">
        <v>45.213259999999998</v>
      </c>
      <c r="U440">
        <v>5.6872809999999996</v>
      </c>
      <c r="AD440" t="s">
        <v>2733</v>
      </c>
      <c r="AE440" t="s">
        <v>2734</v>
      </c>
    </row>
    <row r="441" spans="1:31" x14ac:dyDescent="0.3">
      <c r="A441" s="7">
        <v>46300</v>
      </c>
      <c r="B441" s="8">
        <v>0.16666666666666666</v>
      </c>
      <c r="C441" s="8">
        <v>0.2048611111111111</v>
      </c>
      <c r="D441" s="8">
        <v>0</v>
      </c>
      <c r="E441">
        <v>0.92</v>
      </c>
      <c r="F441">
        <v>56</v>
      </c>
      <c r="G441" t="s">
        <v>966</v>
      </c>
      <c r="H441" s="8">
        <v>0.33333333333333331</v>
      </c>
      <c r="I441" s="8">
        <v>0.35347222222222224</v>
      </c>
      <c r="L441">
        <v>0.48</v>
      </c>
      <c r="M441">
        <v>0.48</v>
      </c>
      <c r="N441">
        <v>-0.43</v>
      </c>
      <c r="O441" t="s">
        <v>2283</v>
      </c>
      <c r="P441" t="s">
        <v>224</v>
      </c>
      <c r="Q441" t="s">
        <v>3193</v>
      </c>
      <c r="R441">
        <v>0</v>
      </c>
      <c r="S441">
        <v>0</v>
      </c>
      <c r="T441">
        <v>45.366042</v>
      </c>
      <c r="U441">
        <v>5.5933120000000001</v>
      </c>
      <c r="AD441" t="s">
        <v>2733</v>
      </c>
      <c r="AE441" t="s">
        <v>2737</v>
      </c>
    </row>
    <row r="442" spans="1:31" x14ac:dyDescent="0.3">
      <c r="A442" s="7">
        <v>46300</v>
      </c>
      <c r="B442" s="8">
        <v>0.16666666666666666</v>
      </c>
      <c r="C442" s="8">
        <v>0.17708333333333334</v>
      </c>
      <c r="D442" s="8">
        <v>0</v>
      </c>
      <c r="E442">
        <v>0.25</v>
      </c>
      <c r="F442">
        <v>78</v>
      </c>
      <c r="G442" t="s">
        <v>977</v>
      </c>
      <c r="H442" s="8">
        <v>0.2048611111111111</v>
      </c>
      <c r="I442" s="8">
        <v>0.2298611111111111</v>
      </c>
      <c r="L442">
        <v>0.6</v>
      </c>
      <c r="M442">
        <v>0.6</v>
      </c>
      <c r="N442">
        <v>0.35</v>
      </c>
      <c r="O442" t="s">
        <v>2060</v>
      </c>
      <c r="P442" t="s">
        <v>674</v>
      </c>
      <c r="Q442" t="s">
        <v>674</v>
      </c>
      <c r="R442">
        <v>0</v>
      </c>
      <c r="S442">
        <v>0</v>
      </c>
      <c r="T442">
        <v>45.366857000000003</v>
      </c>
      <c r="U442">
        <v>5.5830529999999996</v>
      </c>
      <c r="AD442" t="s">
        <v>2733</v>
      </c>
      <c r="AE442" t="s">
        <v>2737</v>
      </c>
    </row>
    <row r="443" spans="1:31" x14ac:dyDescent="0.3">
      <c r="A443" s="7">
        <v>46300</v>
      </c>
      <c r="B443" s="8">
        <v>0.16666666666666666</v>
      </c>
      <c r="C443" s="8">
        <v>0.18055555555555555</v>
      </c>
      <c r="D443" s="8">
        <v>0</v>
      </c>
      <c r="E443">
        <v>0.33</v>
      </c>
      <c r="F443">
        <v>86</v>
      </c>
      <c r="G443" t="s">
        <v>861</v>
      </c>
      <c r="H443" s="8">
        <v>0.33611111111111114</v>
      </c>
      <c r="I443" s="8">
        <v>0.56874999999999998</v>
      </c>
      <c r="L443">
        <v>5.58</v>
      </c>
      <c r="M443">
        <v>5.58</v>
      </c>
      <c r="N443">
        <v>5.25</v>
      </c>
      <c r="O443" t="s">
        <v>3214</v>
      </c>
      <c r="P443" t="s">
        <v>693</v>
      </c>
      <c r="Q443" t="s">
        <v>3215</v>
      </c>
      <c r="R443">
        <v>0</v>
      </c>
      <c r="S443">
        <v>0</v>
      </c>
      <c r="T443">
        <v>45.1661</v>
      </c>
      <c r="U443">
        <v>5.7265620000000004</v>
      </c>
      <c r="AD443" t="s">
        <v>2733</v>
      </c>
      <c r="AE443" t="s">
        <v>2734</v>
      </c>
    </row>
    <row r="444" spans="1:31" x14ac:dyDescent="0.3">
      <c r="A444" s="7">
        <v>46300</v>
      </c>
      <c r="B444" s="8">
        <v>0.22916666666666666</v>
      </c>
      <c r="C444" s="8">
        <v>0.24652777777777779</v>
      </c>
      <c r="D444" s="8">
        <v>0</v>
      </c>
      <c r="E444">
        <v>0.42</v>
      </c>
      <c r="F444">
        <v>13</v>
      </c>
      <c r="G444" t="s">
        <v>2730</v>
      </c>
      <c r="O444" t="s">
        <v>2416</v>
      </c>
      <c r="P444" t="s">
        <v>608</v>
      </c>
      <c r="Q444" t="s">
        <v>608</v>
      </c>
      <c r="R444">
        <v>0</v>
      </c>
      <c r="S444">
        <v>0</v>
      </c>
      <c r="T444">
        <v>45.206507999999999</v>
      </c>
      <c r="U444">
        <v>5.662909</v>
      </c>
      <c r="AD444" t="s">
        <v>2733</v>
      </c>
      <c r="AE444" t="s">
        <v>2737</v>
      </c>
    </row>
    <row r="445" spans="1:31" x14ac:dyDescent="0.3">
      <c r="A445" s="7">
        <v>46300</v>
      </c>
      <c r="B445" s="8">
        <v>0.16666666666666666</v>
      </c>
      <c r="C445" s="8">
        <v>0.18055555555555555</v>
      </c>
      <c r="D445" s="8">
        <v>0</v>
      </c>
      <c r="E445">
        <v>0.33</v>
      </c>
      <c r="F445">
        <v>72</v>
      </c>
      <c r="G445" t="s">
        <v>978</v>
      </c>
      <c r="H445" s="8">
        <v>0.18680555555555556</v>
      </c>
      <c r="I445" s="8">
        <v>0.40208333333333335</v>
      </c>
      <c r="J445" s="8">
        <v>0.40208333333333335</v>
      </c>
      <c r="K445" s="8">
        <v>0.40208333333333335</v>
      </c>
      <c r="L445">
        <v>5.17</v>
      </c>
      <c r="M445">
        <v>5.17</v>
      </c>
      <c r="N445">
        <v>4.83</v>
      </c>
      <c r="O445" t="s">
        <v>3194</v>
      </c>
      <c r="P445" t="s">
        <v>67</v>
      </c>
      <c r="Q445" t="s">
        <v>3195</v>
      </c>
      <c r="R445">
        <v>0</v>
      </c>
      <c r="S445">
        <v>0</v>
      </c>
      <c r="T445">
        <v>45.569451000000001</v>
      </c>
      <c r="U445">
        <v>5.9207679999999998</v>
      </c>
      <c r="AD445" t="s">
        <v>2733</v>
      </c>
      <c r="AE445" t="s">
        <v>2734</v>
      </c>
    </row>
    <row r="446" spans="1:31" x14ac:dyDescent="0.3">
      <c r="A446" s="7">
        <v>46300</v>
      </c>
      <c r="B446" s="8">
        <v>0.16666666666666666</v>
      </c>
      <c r="C446" s="8">
        <v>0.18055555555555555</v>
      </c>
      <c r="D446" s="8">
        <v>0</v>
      </c>
      <c r="E446">
        <v>0.33</v>
      </c>
      <c r="F446">
        <v>16</v>
      </c>
      <c r="G446" t="s">
        <v>853</v>
      </c>
      <c r="O446" t="s">
        <v>3217</v>
      </c>
      <c r="P446" t="s">
        <v>238</v>
      </c>
      <c r="Q446" t="s">
        <v>3218</v>
      </c>
      <c r="R446">
        <v>0</v>
      </c>
      <c r="S446">
        <v>0</v>
      </c>
      <c r="T446">
        <v>45.184272999999997</v>
      </c>
      <c r="U446">
        <v>5.7117100000000001</v>
      </c>
      <c r="AD446" t="s">
        <v>2733</v>
      </c>
      <c r="AE446" t="s">
        <v>2734</v>
      </c>
    </row>
    <row r="447" spans="1:31" x14ac:dyDescent="0.3">
      <c r="A447" s="7">
        <v>46300</v>
      </c>
      <c r="B447" s="8">
        <v>0.16666666666666666</v>
      </c>
      <c r="C447" s="8">
        <v>0.18055555555555555</v>
      </c>
      <c r="D447" s="8">
        <v>0</v>
      </c>
      <c r="E447">
        <v>0.33</v>
      </c>
      <c r="F447">
        <v>20</v>
      </c>
      <c r="G447" t="s">
        <v>950</v>
      </c>
      <c r="H447" s="8">
        <v>0.19305555555555556</v>
      </c>
      <c r="I447" s="8">
        <v>0.33194444444444443</v>
      </c>
      <c r="L447">
        <v>3.33</v>
      </c>
      <c r="M447">
        <v>3.33</v>
      </c>
      <c r="N447">
        <v>3</v>
      </c>
      <c r="O447" t="s">
        <v>3219</v>
      </c>
      <c r="P447" t="s">
        <v>711</v>
      </c>
      <c r="Q447" t="s">
        <v>3220</v>
      </c>
      <c r="R447">
        <v>0</v>
      </c>
      <c r="S447">
        <v>0</v>
      </c>
      <c r="T447">
        <v>45.188094</v>
      </c>
      <c r="U447">
        <v>5.7140089999999999</v>
      </c>
      <c r="AD447" t="s">
        <v>2733</v>
      </c>
      <c r="AE447" t="s">
        <v>2734</v>
      </c>
    </row>
    <row r="448" spans="1:31" x14ac:dyDescent="0.3">
      <c r="A448" s="7">
        <v>46300</v>
      </c>
      <c r="B448" s="8">
        <v>0.33333333333333331</v>
      </c>
      <c r="C448" s="8">
        <v>0.375</v>
      </c>
      <c r="D448" s="8">
        <v>0</v>
      </c>
      <c r="E448">
        <v>1</v>
      </c>
      <c r="F448">
        <v>22</v>
      </c>
      <c r="G448" t="s">
        <v>979</v>
      </c>
      <c r="O448" t="s">
        <v>1399</v>
      </c>
      <c r="P448" t="s">
        <v>291</v>
      </c>
      <c r="Q448" t="s">
        <v>3186</v>
      </c>
      <c r="R448">
        <v>0</v>
      </c>
      <c r="S448">
        <v>0</v>
      </c>
      <c r="T448">
        <v>45.150571999999997</v>
      </c>
      <c r="U448">
        <v>5.7256600000000004</v>
      </c>
      <c r="AD448" t="s">
        <v>2733</v>
      </c>
      <c r="AE448" t="s">
        <v>2781</v>
      </c>
    </row>
    <row r="449" spans="1:31" x14ac:dyDescent="0.3">
      <c r="A449" s="7">
        <v>46300</v>
      </c>
      <c r="B449" s="8">
        <v>0.33333333333333331</v>
      </c>
      <c r="C449" s="8">
        <v>0.34722222222222221</v>
      </c>
      <c r="D449" s="8">
        <v>0</v>
      </c>
      <c r="E449">
        <v>0.33</v>
      </c>
      <c r="F449">
        <v>16</v>
      </c>
      <c r="G449" t="s">
        <v>853</v>
      </c>
      <c r="O449" t="s">
        <v>3223</v>
      </c>
      <c r="P449" t="s">
        <v>381</v>
      </c>
      <c r="Q449" t="s">
        <v>381</v>
      </c>
      <c r="R449">
        <v>0</v>
      </c>
      <c r="S449">
        <v>0</v>
      </c>
      <c r="T449">
        <v>45.147682000000003</v>
      </c>
      <c r="U449">
        <v>5.7162199999999999</v>
      </c>
      <c r="AD449" t="s">
        <v>2733</v>
      </c>
      <c r="AE449" t="s">
        <v>2737</v>
      </c>
    </row>
    <row r="450" spans="1:31" x14ac:dyDescent="0.3">
      <c r="A450" s="7">
        <v>46300</v>
      </c>
      <c r="B450" s="8">
        <v>0.16666666666666666</v>
      </c>
      <c r="C450" s="8">
        <v>0.18055555555555555</v>
      </c>
      <c r="D450" s="8">
        <v>0</v>
      </c>
      <c r="E450">
        <v>0.33</v>
      </c>
      <c r="F450">
        <v>68</v>
      </c>
      <c r="G450" t="s">
        <v>948</v>
      </c>
      <c r="H450" s="8">
        <v>0.37708333333333333</v>
      </c>
      <c r="I450" s="8">
        <v>0.39027777777777778</v>
      </c>
      <c r="L450">
        <v>0.32</v>
      </c>
      <c r="M450">
        <v>0.33</v>
      </c>
      <c r="N450">
        <v>-0.02</v>
      </c>
      <c r="O450" t="s">
        <v>3221</v>
      </c>
      <c r="P450" t="s">
        <v>577</v>
      </c>
      <c r="Q450" t="s">
        <v>3222</v>
      </c>
      <c r="R450">
        <v>0</v>
      </c>
      <c r="S450">
        <v>0</v>
      </c>
      <c r="T450">
        <v>45.180720000000001</v>
      </c>
      <c r="U450">
        <v>5.7387189999999997</v>
      </c>
      <c r="AD450" t="s">
        <v>2733</v>
      </c>
      <c r="AE450" t="s">
        <v>2734</v>
      </c>
    </row>
    <row r="451" spans="1:31" x14ac:dyDescent="0.3">
      <c r="A451" s="7">
        <v>46300</v>
      </c>
      <c r="B451" s="8">
        <v>0.16666666666666666</v>
      </c>
      <c r="C451" s="8">
        <v>0.18055555555555555</v>
      </c>
      <c r="D451" s="8">
        <v>0</v>
      </c>
      <c r="E451">
        <v>0.33</v>
      </c>
      <c r="F451">
        <v>40</v>
      </c>
      <c r="G451" t="s">
        <v>960</v>
      </c>
      <c r="H451" s="8">
        <v>0.27638888888888891</v>
      </c>
      <c r="I451" s="8">
        <v>0.28263888888888888</v>
      </c>
      <c r="L451">
        <v>0.15</v>
      </c>
      <c r="M451">
        <v>0.15</v>
      </c>
      <c r="N451">
        <v>-0.18</v>
      </c>
      <c r="O451" t="s">
        <v>3803</v>
      </c>
      <c r="P451" t="s">
        <v>768</v>
      </c>
      <c r="Q451" t="s">
        <v>3804</v>
      </c>
      <c r="R451">
        <v>0</v>
      </c>
      <c r="S451">
        <v>0</v>
      </c>
      <c r="T451">
        <v>45.180636</v>
      </c>
      <c r="U451">
        <v>5.7115109999999998</v>
      </c>
      <c r="AD451" t="s">
        <v>2733</v>
      </c>
      <c r="AE451" t="s">
        <v>2734</v>
      </c>
    </row>
    <row r="452" spans="1:31" x14ac:dyDescent="0.3">
      <c r="A452" s="7">
        <v>46300</v>
      </c>
      <c r="B452" s="8">
        <v>0.16666666666666666</v>
      </c>
      <c r="C452" s="8">
        <v>0.18055555555555555</v>
      </c>
      <c r="D452" s="8">
        <v>0</v>
      </c>
      <c r="E452">
        <v>0.33</v>
      </c>
      <c r="F452">
        <v>18</v>
      </c>
      <c r="G452" t="s">
        <v>2826</v>
      </c>
      <c r="H452" s="8">
        <v>0.16458333333333333</v>
      </c>
      <c r="I452" s="8">
        <v>0.1701388888888889</v>
      </c>
      <c r="L452">
        <v>0.13</v>
      </c>
      <c r="M452">
        <v>0.13</v>
      </c>
      <c r="N452">
        <v>-0.2</v>
      </c>
      <c r="O452" t="s">
        <v>3204</v>
      </c>
      <c r="P452" t="s">
        <v>430</v>
      </c>
      <c r="Q452" t="s">
        <v>3205</v>
      </c>
      <c r="R452">
        <v>0</v>
      </c>
      <c r="S452">
        <v>0</v>
      </c>
      <c r="T452">
        <v>45.179054999999998</v>
      </c>
      <c r="U452">
        <v>5.6940229999999996</v>
      </c>
      <c r="AD452" t="s">
        <v>2733</v>
      </c>
      <c r="AE452" t="s">
        <v>2734</v>
      </c>
    </row>
    <row r="453" spans="1:31" x14ac:dyDescent="0.3">
      <c r="A453" s="7">
        <v>46300</v>
      </c>
      <c r="B453" s="8">
        <v>0.33333333333333331</v>
      </c>
      <c r="C453" s="8">
        <v>0.34722222222222221</v>
      </c>
      <c r="D453" s="8">
        <v>0</v>
      </c>
      <c r="E453">
        <v>0.33</v>
      </c>
      <c r="F453">
        <v>76</v>
      </c>
      <c r="G453" t="s">
        <v>965</v>
      </c>
      <c r="H453" s="8">
        <v>0.38333333333333336</v>
      </c>
      <c r="I453" s="8">
        <v>0.3972222222222222</v>
      </c>
      <c r="L453">
        <v>0.33</v>
      </c>
      <c r="M453">
        <v>0.33</v>
      </c>
      <c r="O453" t="s">
        <v>2189</v>
      </c>
      <c r="P453" t="s">
        <v>449</v>
      </c>
      <c r="Q453" t="s">
        <v>449</v>
      </c>
      <c r="R453">
        <v>0</v>
      </c>
      <c r="S453">
        <v>0</v>
      </c>
      <c r="T453">
        <v>45.181083999999998</v>
      </c>
      <c r="U453">
        <v>5.7069349999999996</v>
      </c>
      <c r="AD453" t="s">
        <v>2733</v>
      </c>
      <c r="AE453" t="s">
        <v>2737</v>
      </c>
    </row>
    <row r="454" spans="1:31" x14ac:dyDescent="0.3">
      <c r="A454" s="7">
        <v>46300</v>
      </c>
      <c r="B454" s="8">
        <v>0.16666666666666666</v>
      </c>
      <c r="C454" s="8">
        <v>0.1736111111111111</v>
      </c>
      <c r="D454" s="8">
        <v>0</v>
      </c>
      <c r="E454">
        <v>0.17</v>
      </c>
      <c r="F454">
        <v>29</v>
      </c>
      <c r="G454" t="s">
        <v>859</v>
      </c>
      <c r="O454" t="s">
        <v>3196</v>
      </c>
      <c r="P454" t="s">
        <v>521</v>
      </c>
      <c r="Q454" t="s">
        <v>3197</v>
      </c>
      <c r="R454">
        <v>0</v>
      </c>
      <c r="S454">
        <v>0</v>
      </c>
      <c r="T454">
        <v>45.191065999999999</v>
      </c>
      <c r="U454">
        <v>5.7243019999999998</v>
      </c>
      <c r="AD454" t="s">
        <v>2733</v>
      </c>
      <c r="AE454" t="s">
        <v>2734</v>
      </c>
    </row>
    <row r="455" spans="1:31" x14ac:dyDescent="0.3">
      <c r="A455" s="7">
        <v>46300</v>
      </c>
      <c r="B455" s="8">
        <v>0.33333333333333331</v>
      </c>
      <c r="C455" s="8">
        <v>0.3611111111111111</v>
      </c>
      <c r="D455" s="8">
        <v>0</v>
      </c>
      <c r="E455">
        <v>0.67</v>
      </c>
      <c r="F455">
        <v>75</v>
      </c>
      <c r="G455" t="s">
        <v>970</v>
      </c>
      <c r="O455" t="s">
        <v>1900</v>
      </c>
      <c r="P455" t="s">
        <v>93</v>
      </c>
      <c r="Q455" t="s">
        <v>93</v>
      </c>
      <c r="R455">
        <v>0</v>
      </c>
      <c r="S455">
        <v>0</v>
      </c>
      <c r="T455">
        <v>45.177773000000002</v>
      </c>
      <c r="U455">
        <v>5.7280009999999999</v>
      </c>
      <c r="AD455" t="s">
        <v>2733</v>
      </c>
      <c r="AE455" t="s">
        <v>2737</v>
      </c>
    </row>
    <row r="456" spans="1:31" x14ac:dyDescent="0.3">
      <c r="A456" s="7">
        <v>46300</v>
      </c>
      <c r="B456" s="8">
        <v>0.16666666666666666</v>
      </c>
      <c r="C456" s="8">
        <v>0.18055555555555555</v>
      </c>
      <c r="D456" s="8">
        <v>0</v>
      </c>
      <c r="E456">
        <v>0.33</v>
      </c>
      <c r="F456">
        <v>20</v>
      </c>
      <c r="G456" t="s">
        <v>950</v>
      </c>
      <c r="H456" s="8">
        <v>0.40416666666666667</v>
      </c>
      <c r="I456" s="8">
        <v>0.49861111111111112</v>
      </c>
      <c r="L456">
        <v>2.27</v>
      </c>
      <c r="M456">
        <v>2.27</v>
      </c>
      <c r="N456">
        <v>1.93</v>
      </c>
      <c r="O456" t="s">
        <v>3224</v>
      </c>
      <c r="P456" t="s">
        <v>189</v>
      </c>
      <c r="Q456" t="s">
        <v>3225</v>
      </c>
      <c r="R456">
        <v>0</v>
      </c>
      <c r="S456">
        <v>0</v>
      </c>
      <c r="T456">
        <v>45.174804999999999</v>
      </c>
      <c r="U456">
        <v>5.7285779999999997</v>
      </c>
      <c r="AD456" t="s">
        <v>2733</v>
      </c>
      <c r="AE456" t="s">
        <v>2734</v>
      </c>
    </row>
    <row r="457" spans="1:31" x14ac:dyDescent="0.3">
      <c r="A457" s="7">
        <v>46300</v>
      </c>
      <c r="B457" s="8">
        <v>0.4548611111111111</v>
      </c>
      <c r="C457" s="8">
        <v>0.50694444444444442</v>
      </c>
      <c r="D457" s="8">
        <v>0</v>
      </c>
      <c r="E457">
        <v>1.25</v>
      </c>
      <c r="F457">
        <v>103</v>
      </c>
      <c r="G457" t="s">
        <v>962</v>
      </c>
      <c r="H457" s="8">
        <v>0.44305555555555554</v>
      </c>
      <c r="I457" s="8">
        <v>0.48819444444444443</v>
      </c>
      <c r="L457">
        <v>1.08</v>
      </c>
      <c r="M457">
        <v>1.08</v>
      </c>
      <c r="N457">
        <v>-0.17</v>
      </c>
      <c r="O457" t="s">
        <v>2085</v>
      </c>
      <c r="P457" t="s">
        <v>728</v>
      </c>
      <c r="Q457" t="s">
        <v>728</v>
      </c>
      <c r="R457">
        <v>0</v>
      </c>
      <c r="S457">
        <v>0</v>
      </c>
      <c r="T457">
        <v>45.228516999999997</v>
      </c>
      <c r="U457">
        <v>5.6831250000000004</v>
      </c>
      <c r="AD457" t="s">
        <v>2733</v>
      </c>
      <c r="AE457" t="s">
        <v>2737</v>
      </c>
    </row>
    <row r="458" spans="1:31" x14ac:dyDescent="0.3">
      <c r="A458" s="7">
        <v>46300</v>
      </c>
      <c r="B458" s="8">
        <v>0.33333333333333331</v>
      </c>
      <c r="C458" s="8">
        <v>0.34722222222222221</v>
      </c>
      <c r="D458" s="8">
        <v>0</v>
      </c>
      <c r="E458">
        <v>0.33</v>
      </c>
      <c r="F458">
        <v>29</v>
      </c>
      <c r="G458" t="s">
        <v>859</v>
      </c>
      <c r="O458" t="s">
        <v>2529</v>
      </c>
      <c r="P458" t="s">
        <v>521</v>
      </c>
      <c r="Q458" t="s">
        <v>521</v>
      </c>
      <c r="R458">
        <v>0</v>
      </c>
      <c r="S458">
        <v>0</v>
      </c>
      <c r="T458">
        <v>45.191065999999999</v>
      </c>
      <c r="U458">
        <v>5.7243019999999998</v>
      </c>
      <c r="AD458" t="s">
        <v>2733</v>
      </c>
      <c r="AE458" t="s">
        <v>2737</v>
      </c>
    </row>
    <row r="459" spans="1:31" x14ac:dyDescent="0.3">
      <c r="A459" s="7">
        <v>46300</v>
      </c>
      <c r="B459" s="8">
        <v>0.34722222222222221</v>
      </c>
      <c r="C459" s="8">
        <v>0.36805555555555558</v>
      </c>
      <c r="D459" s="8">
        <v>0</v>
      </c>
      <c r="E459">
        <v>0.5</v>
      </c>
      <c r="F459">
        <v>29</v>
      </c>
      <c r="G459" t="s">
        <v>859</v>
      </c>
      <c r="O459" t="s">
        <v>6003</v>
      </c>
      <c r="P459" t="s">
        <v>181</v>
      </c>
      <c r="Q459" t="s">
        <v>6004</v>
      </c>
      <c r="R459">
        <v>0</v>
      </c>
      <c r="S459">
        <v>0</v>
      </c>
      <c r="T459">
        <v>45.191468999999998</v>
      </c>
      <c r="U459">
        <v>5.7242329999999999</v>
      </c>
      <c r="AD459" t="s">
        <v>2733</v>
      </c>
      <c r="AE459" t="s">
        <v>3592</v>
      </c>
    </row>
    <row r="460" spans="1:31" x14ac:dyDescent="0.3">
      <c r="A460" s="7">
        <v>46300</v>
      </c>
      <c r="B460" s="8">
        <v>0.33333333333333331</v>
      </c>
      <c r="C460" s="8">
        <v>0.34722222222222221</v>
      </c>
      <c r="D460" s="8">
        <v>0</v>
      </c>
      <c r="E460">
        <v>0.33</v>
      </c>
      <c r="F460">
        <v>302</v>
      </c>
      <c r="G460" t="s">
        <v>947</v>
      </c>
      <c r="H460" s="8">
        <v>0.23819444444444443</v>
      </c>
      <c r="I460" s="8">
        <v>0.29097222222222224</v>
      </c>
      <c r="L460">
        <v>1.27</v>
      </c>
      <c r="M460">
        <v>1.27</v>
      </c>
      <c r="N460">
        <v>0.93</v>
      </c>
      <c r="O460" t="s">
        <v>1647</v>
      </c>
      <c r="P460" t="s">
        <v>579</v>
      </c>
      <c r="Q460" t="s">
        <v>1649</v>
      </c>
      <c r="R460">
        <v>0</v>
      </c>
      <c r="S460">
        <v>0</v>
      </c>
      <c r="T460">
        <v>45.366652999999999</v>
      </c>
      <c r="U460">
        <v>5.5856519999999996</v>
      </c>
      <c r="AD460" t="s">
        <v>2733</v>
      </c>
      <c r="AE460" t="s">
        <v>2737</v>
      </c>
    </row>
    <row r="461" spans="1:31" x14ac:dyDescent="0.3">
      <c r="A461" s="7">
        <v>46300</v>
      </c>
      <c r="B461" s="8">
        <v>0.16666666666666666</v>
      </c>
      <c r="C461" s="8">
        <v>0.18055555555555555</v>
      </c>
      <c r="D461" s="8">
        <v>0</v>
      </c>
      <c r="E461">
        <v>0.33</v>
      </c>
      <c r="F461">
        <v>61</v>
      </c>
      <c r="G461" t="s">
        <v>886</v>
      </c>
      <c r="H461" s="8">
        <v>0.18194444444444444</v>
      </c>
      <c r="I461" s="8">
        <v>0.53541666666666665</v>
      </c>
      <c r="L461">
        <v>8.48</v>
      </c>
      <c r="M461">
        <v>8.48</v>
      </c>
      <c r="N461">
        <v>8.15</v>
      </c>
      <c r="O461" t="s">
        <v>3242</v>
      </c>
      <c r="P461" t="s">
        <v>435</v>
      </c>
      <c r="Q461" t="s">
        <v>3243</v>
      </c>
      <c r="R461">
        <v>0</v>
      </c>
      <c r="S461">
        <v>0</v>
      </c>
      <c r="T461">
        <v>45.181677999999998</v>
      </c>
      <c r="U461">
        <v>5.7453979999999998</v>
      </c>
      <c r="AD461" t="s">
        <v>2733</v>
      </c>
      <c r="AE461" t="s">
        <v>2734</v>
      </c>
    </row>
    <row r="462" spans="1:31" x14ac:dyDescent="0.3">
      <c r="A462" s="7">
        <v>46300</v>
      </c>
      <c r="B462" s="8">
        <v>0.33333333333333331</v>
      </c>
      <c r="C462" s="8">
        <v>0.34722222222222221</v>
      </c>
      <c r="D462" s="8">
        <v>0</v>
      </c>
      <c r="E462">
        <v>0.33</v>
      </c>
      <c r="F462">
        <v>201</v>
      </c>
      <c r="G462" t="s">
        <v>946</v>
      </c>
      <c r="O462" t="s">
        <v>2654</v>
      </c>
      <c r="P462" t="s">
        <v>312</v>
      </c>
      <c r="Q462" t="s">
        <v>3206</v>
      </c>
      <c r="R462">
        <v>0</v>
      </c>
      <c r="S462">
        <v>0</v>
      </c>
      <c r="T462">
        <v>45.199112</v>
      </c>
      <c r="U462">
        <v>5.7110370000000001</v>
      </c>
      <c r="AD462" t="s">
        <v>2733</v>
      </c>
      <c r="AE462" t="s">
        <v>2737</v>
      </c>
    </row>
    <row r="463" spans="1:31" x14ac:dyDescent="0.3">
      <c r="A463" s="7">
        <v>46300</v>
      </c>
      <c r="B463" s="8">
        <v>0.33333333333333331</v>
      </c>
      <c r="C463" s="8">
        <v>0.3611111111111111</v>
      </c>
      <c r="D463" s="8">
        <v>0</v>
      </c>
      <c r="E463">
        <v>0.67</v>
      </c>
      <c r="F463">
        <v>20</v>
      </c>
      <c r="G463" t="s">
        <v>950</v>
      </c>
      <c r="O463" t="s">
        <v>1692</v>
      </c>
      <c r="P463" t="s">
        <v>522</v>
      </c>
      <c r="Q463" t="s">
        <v>522</v>
      </c>
      <c r="R463">
        <v>0</v>
      </c>
      <c r="S463">
        <v>0</v>
      </c>
      <c r="T463">
        <v>45.177925000000002</v>
      </c>
      <c r="U463">
        <v>5.7241710000000001</v>
      </c>
      <c r="AD463" t="s">
        <v>2733</v>
      </c>
      <c r="AE463" t="s">
        <v>2737</v>
      </c>
    </row>
    <row r="464" spans="1:31" x14ac:dyDescent="0.3">
      <c r="A464" s="7">
        <v>46300</v>
      </c>
      <c r="B464" s="8">
        <v>0.16666666666666666</v>
      </c>
      <c r="C464" s="8">
        <v>0.18055555555555555</v>
      </c>
      <c r="D464" s="8">
        <v>0</v>
      </c>
      <c r="E464">
        <v>0.33</v>
      </c>
      <c r="F464">
        <v>101</v>
      </c>
      <c r="G464" t="s">
        <v>945</v>
      </c>
      <c r="H464" s="8">
        <v>0.14097222222222222</v>
      </c>
      <c r="I464" s="8">
        <v>0.40763888888888888</v>
      </c>
      <c r="L464">
        <v>6.4</v>
      </c>
      <c r="M464">
        <v>6.4</v>
      </c>
      <c r="N464">
        <v>6.07</v>
      </c>
      <c r="O464" t="s">
        <v>3228</v>
      </c>
      <c r="P464" t="s">
        <v>528</v>
      </c>
      <c r="Q464" t="s">
        <v>3229</v>
      </c>
      <c r="R464">
        <v>0</v>
      </c>
      <c r="S464">
        <v>0</v>
      </c>
      <c r="T464">
        <v>45.179605000000002</v>
      </c>
      <c r="U464">
        <v>5.7066030000000003</v>
      </c>
      <c r="AD464" t="s">
        <v>2733</v>
      </c>
      <c r="AE464" t="s">
        <v>2734</v>
      </c>
    </row>
    <row r="465" spans="1:31" x14ac:dyDescent="0.3">
      <c r="A465" s="7">
        <v>46300</v>
      </c>
      <c r="B465" s="8">
        <v>0.33333333333333331</v>
      </c>
      <c r="C465" s="8">
        <v>0.37916666666666665</v>
      </c>
      <c r="D465" s="8">
        <v>0</v>
      </c>
      <c r="E465">
        <v>1.1000000000000001</v>
      </c>
      <c r="F465">
        <v>76</v>
      </c>
      <c r="G465" t="s">
        <v>965</v>
      </c>
      <c r="H465" s="8">
        <v>0.34166666666666667</v>
      </c>
      <c r="I465" s="8">
        <v>0.34166666666666667</v>
      </c>
      <c r="O465" t="s">
        <v>2287</v>
      </c>
      <c r="P465" t="s">
        <v>585</v>
      </c>
      <c r="Q465" t="s">
        <v>585</v>
      </c>
      <c r="R465">
        <v>0</v>
      </c>
      <c r="S465">
        <v>0</v>
      </c>
      <c r="T465">
        <v>45.146318999999998</v>
      </c>
      <c r="U465">
        <v>5.7044100000000002</v>
      </c>
      <c r="AD465" t="s">
        <v>2733</v>
      </c>
      <c r="AE465" t="s">
        <v>2737</v>
      </c>
    </row>
    <row r="466" spans="1:31" x14ac:dyDescent="0.3">
      <c r="A466" s="7">
        <v>46300</v>
      </c>
      <c r="B466" s="8">
        <v>0.16666666666666666</v>
      </c>
      <c r="C466" s="8">
        <v>0.18055555555555555</v>
      </c>
      <c r="D466" s="8">
        <v>0</v>
      </c>
      <c r="E466">
        <v>0.33</v>
      </c>
      <c r="F466">
        <v>16</v>
      </c>
      <c r="G466" t="s">
        <v>853</v>
      </c>
      <c r="O466" t="s">
        <v>3340</v>
      </c>
      <c r="P466" t="s">
        <v>253</v>
      </c>
      <c r="Q466" t="s">
        <v>3341</v>
      </c>
      <c r="R466">
        <v>0</v>
      </c>
      <c r="S466">
        <v>0</v>
      </c>
      <c r="T466">
        <v>45.144255000000001</v>
      </c>
      <c r="U466">
        <v>5.7129729999999999</v>
      </c>
      <c r="AD466" t="s">
        <v>2733</v>
      </c>
      <c r="AE466" t="s">
        <v>2734</v>
      </c>
    </row>
    <row r="467" spans="1:31" x14ac:dyDescent="0.3">
      <c r="A467" s="7">
        <v>46300</v>
      </c>
      <c r="B467" s="8">
        <v>0.16666666666666666</v>
      </c>
      <c r="C467" s="8">
        <v>0.18055555555555555</v>
      </c>
      <c r="D467" s="8">
        <v>0</v>
      </c>
      <c r="E467">
        <v>0.33</v>
      </c>
      <c r="F467">
        <v>72</v>
      </c>
      <c r="G467" t="s">
        <v>978</v>
      </c>
      <c r="H467" s="8">
        <v>0.30416666666666664</v>
      </c>
      <c r="I467" s="8">
        <v>0.30416666666666664</v>
      </c>
      <c r="O467" t="s">
        <v>3240</v>
      </c>
      <c r="P467" t="s">
        <v>410</v>
      </c>
      <c r="Q467" t="s">
        <v>3241</v>
      </c>
      <c r="R467">
        <v>0</v>
      </c>
      <c r="S467">
        <v>0</v>
      </c>
      <c r="T467">
        <v>45.565835999999997</v>
      </c>
      <c r="U467">
        <v>5.8936609999999998</v>
      </c>
      <c r="AD467" t="s">
        <v>2733</v>
      </c>
      <c r="AE467" t="s">
        <v>2734</v>
      </c>
    </row>
    <row r="468" spans="1:31" x14ac:dyDescent="0.3">
      <c r="A468" s="7">
        <v>46300</v>
      </c>
      <c r="B468" s="8">
        <v>0.33333333333333331</v>
      </c>
      <c r="C468" s="8">
        <v>0.34722222222222221</v>
      </c>
      <c r="D468" s="8">
        <v>0</v>
      </c>
      <c r="E468">
        <v>0.33</v>
      </c>
      <c r="F468">
        <v>82</v>
      </c>
      <c r="G468" t="s">
        <v>954</v>
      </c>
      <c r="H468" s="8">
        <v>0.23472222222222222</v>
      </c>
      <c r="I468" s="8">
        <v>0.24652777777777779</v>
      </c>
      <c r="L468">
        <v>0.28000000000000003</v>
      </c>
      <c r="M468">
        <v>0.28000000000000003</v>
      </c>
      <c r="N468">
        <v>-0.05</v>
      </c>
      <c r="O468" t="s">
        <v>1772</v>
      </c>
      <c r="P468" t="s">
        <v>534</v>
      </c>
      <c r="Q468" t="s">
        <v>534</v>
      </c>
      <c r="R468">
        <v>0</v>
      </c>
      <c r="S468">
        <v>0</v>
      </c>
      <c r="T468">
        <v>45.173667999999999</v>
      </c>
      <c r="U468">
        <v>5.7084409999999997</v>
      </c>
      <c r="AD468" t="s">
        <v>2733</v>
      </c>
      <c r="AE468" t="s">
        <v>2737</v>
      </c>
    </row>
    <row r="469" spans="1:31" x14ac:dyDescent="0.3">
      <c r="A469" s="7">
        <v>46300</v>
      </c>
      <c r="B469" s="8">
        <v>0.33333333333333331</v>
      </c>
      <c r="C469" s="8">
        <v>0.35416666666666669</v>
      </c>
      <c r="D469" s="8">
        <v>0</v>
      </c>
      <c r="E469">
        <v>0.5</v>
      </c>
      <c r="F469">
        <v>74</v>
      </c>
      <c r="G469" t="s">
        <v>892</v>
      </c>
      <c r="O469" t="s">
        <v>1307</v>
      </c>
      <c r="P469" t="s">
        <v>576</v>
      </c>
      <c r="Q469" t="s">
        <v>576</v>
      </c>
      <c r="R469">
        <v>0</v>
      </c>
      <c r="S469">
        <v>0</v>
      </c>
      <c r="T469">
        <v>45.186883000000002</v>
      </c>
      <c r="U469">
        <v>5.7062249999999999</v>
      </c>
      <c r="AD469" t="s">
        <v>2733</v>
      </c>
      <c r="AE469" t="s">
        <v>2737</v>
      </c>
    </row>
    <row r="470" spans="1:31" x14ac:dyDescent="0.3">
      <c r="A470" s="7">
        <v>46300</v>
      </c>
      <c r="B470" s="8">
        <v>0.33333333333333331</v>
      </c>
      <c r="C470" s="8">
        <v>0.34722222222222221</v>
      </c>
      <c r="D470" s="8">
        <v>0</v>
      </c>
      <c r="E470">
        <v>0.33</v>
      </c>
      <c r="F470">
        <v>49</v>
      </c>
      <c r="G470" t="s">
        <v>944</v>
      </c>
      <c r="H470" s="8">
        <v>0.15138888888888888</v>
      </c>
      <c r="I470" s="8">
        <v>0.1736111111111111</v>
      </c>
      <c r="L470">
        <v>0.53</v>
      </c>
      <c r="M470">
        <v>0.53</v>
      </c>
      <c r="N470">
        <v>0.2</v>
      </c>
      <c r="O470" t="s">
        <v>2360</v>
      </c>
      <c r="P470" t="s">
        <v>191</v>
      </c>
      <c r="Q470" t="s">
        <v>191</v>
      </c>
      <c r="R470">
        <v>0</v>
      </c>
      <c r="S470">
        <v>0</v>
      </c>
      <c r="T470">
        <v>45.180351000000002</v>
      </c>
      <c r="U470">
        <v>5.7075740000000001</v>
      </c>
      <c r="AD470" t="s">
        <v>2733</v>
      </c>
      <c r="AE470" t="s">
        <v>2737</v>
      </c>
    </row>
    <row r="471" spans="1:31" x14ac:dyDescent="0.3">
      <c r="A471" s="7">
        <v>46300</v>
      </c>
      <c r="B471" s="8">
        <v>0.33333333333333331</v>
      </c>
      <c r="C471" s="8">
        <v>0.34722222222222221</v>
      </c>
      <c r="D471" s="8">
        <v>0</v>
      </c>
      <c r="E471">
        <v>0.33</v>
      </c>
      <c r="F471">
        <v>85</v>
      </c>
      <c r="G471" t="s">
        <v>866</v>
      </c>
      <c r="H471" s="8">
        <v>0.31944444444444442</v>
      </c>
      <c r="I471" s="8">
        <v>0.34236111111111112</v>
      </c>
      <c r="L471">
        <v>0.55000000000000004</v>
      </c>
      <c r="M471">
        <v>0.55000000000000004</v>
      </c>
      <c r="N471">
        <v>0.22</v>
      </c>
      <c r="O471" t="s">
        <v>1231</v>
      </c>
      <c r="P471" t="s">
        <v>451</v>
      </c>
      <c r="Q471" t="s">
        <v>451</v>
      </c>
      <c r="R471">
        <v>0</v>
      </c>
      <c r="S471">
        <v>0</v>
      </c>
      <c r="T471">
        <v>45.207687999999997</v>
      </c>
      <c r="U471">
        <v>5.763395</v>
      </c>
      <c r="AD471" t="s">
        <v>2733</v>
      </c>
      <c r="AE471" t="s">
        <v>2737</v>
      </c>
    </row>
    <row r="472" spans="1:31" x14ac:dyDescent="0.3">
      <c r="A472" s="7">
        <v>46300</v>
      </c>
      <c r="B472" s="8">
        <v>0.33333333333333331</v>
      </c>
      <c r="C472" s="8">
        <v>0.34722222222222221</v>
      </c>
      <c r="D472" s="8">
        <v>0</v>
      </c>
      <c r="E472">
        <v>0.33</v>
      </c>
      <c r="F472">
        <v>52</v>
      </c>
      <c r="G472" t="s">
        <v>847</v>
      </c>
      <c r="H472" s="8">
        <v>0.1986111111111111</v>
      </c>
      <c r="I472" s="8">
        <v>0.21666666666666667</v>
      </c>
      <c r="L472">
        <v>0.43</v>
      </c>
      <c r="M472">
        <v>0.43</v>
      </c>
      <c r="N472">
        <v>0.1</v>
      </c>
      <c r="O472" t="s">
        <v>1435</v>
      </c>
      <c r="P472" t="s">
        <v>1437</v>
      </c>
      <c r="Q472" t="s">
        <v>1437</v>
      </c>
      <c r="R472">
        <v>0</v>
      </c>
      <c r="S472">
        <v>0</v>
      </c>
      <c r="T472">
        <v>45.182681000000002</v>
      </c>
      <c r="U472">
        <v>5.7249639999999999</v>
      </c>
      <c r="AD472" t="s">
        <v>2733</v>
      </c>
      <c r="AE472" t="s">
        <v>2737</v>
      </c>
    </row>
    <row r="473" spans="1:31" x14ac:dyDescent="0.3">
      <c r="A473" s="7">
        <v>46300</v>
      </c>
      <c r="B473" s="8">
        <v>0.29166666666666669</v>
      </c>
      <c r="C473" s="8">
        <v>0.2986111111111111</v>
      </c>
      <c r="D473" s="8">
        <v>0</v>
      </c>
      <c r="E473">
        <v>0.17</v>
      </c>
      <c r="F473">
        <v>29</v>
      </c>
      <c r="G473" t="s">
        <v>859</v>
      </c>
      <c r="O473" t="s">
        <v>3196</v>
      </c>
      <c r="P473" t="s">
        <v>521</v>
      </c>
      <c r="Q473" t="s">
        <v>3197</v>
      </c>
      <c r="R473">
        <v>0</v>
      </c>
      <c r="S473">
        <v>0</v>
      </c>
      <c r="T473">
        <v>45.191065999999999</v>
      </c>
      <c r="U473">
        <v>5.7243019999999998</v>
      </c>
      <c r="AD473" t="s">
        <v>2733</v>
      </c>
      <c r="AE473" t="s">
        <v>2734</v>
      </c>
    </row>
    <row r="474" spans="1:31" x14ac:dyDescent="0.3">
      <c r="A474" s="7">
        <v>46300</v>
      </c>
      <c r="B474" s="8">
        <v>0.33333333333333331</v>
      </c>
      <c r="C474" s="8">
        <v>0.3611111111111111</v>
      </c>
      <c r="D474" s="8">
        <v>0</v>
      </c>
      <c r="E474">
        <v>0.67</v>
      </c>
      <c r="F474">
        <v>200</v>
      </c>
      <c r="G474" t="s">
        <v>949</v>
      </c>
      <c r="O474" t="s">
        <v>2563</v>
      </c>
      <c r="P474" t="s">
        <v>716</v>
      </c>
      <c r="Q474" t="s">
        <v>716</v>
      </c>
      <c r="R474">
        <v>0</v>
      </c>
      <c r="S474">
        <v>0</v>
      </c>
      <c r="T474">
        <v>45.145412999999998</v>
      </c>
      <c r="U474">
        <v>5.7440559999999996</v>
      </c>
      <c r="AD474" t="s">
        <v>2733</v>
      </c>
      <c r="AE474" t="s">
        <v>2737</v>
      </c>
    </row>
    <row r="475" spans="1:31" x14ac:dyDescent="0.3">
      <c r="A475" s="7">
        <v>46300</v>
      </c>
      <c r="B475" s="8">
        <v>0.3263888888888889</v>
      </c>
      <c r="C475" s="8">
        <v>0.34027777777777779</v>
      </c>
      <c r="D475" s="8">
        <v>0</v>
      </c>
      <c r="E475">
        <v>0.33</v>
      </c>
      <c r="F475">
        <v>65</v>
      </c>
      <c r="G475" t="s">
        <v>870</v>
      </c>
      <c r="O475" t="s">
        <v>3235</v>
      </c>
      <c r="P475" t="s">
        <v>165</v>
      </c>
      <c r="Q475" t="s">
        <v>3236</v>
      </c>
      <c r="R475">
        <v>0</v>
      </c>
      <c r="S475">
        <v>0</v>
      </c>
      <c r="T475">
        <v>45.192888000000004</v>
      </c>
      <c r="U475">
        <v>5.7291280000000002</v>
      </c>
      <c r="AD475" t="s">
        <v>2733</v>
      </c>
      <c r="AE475" t="s">
        <v>2734</v>
      </c>
    </row>
    <row r="476" spans="1:31" x14ac:dyDescent="0.3">
      <c r="A476" s="7">
        <v>46300</v>
      </c>
      <c r="B476" s="8">
        <v>0.33333333333333331</v>
      </c>
      <c r="C476" s="8">
        <v>0.3611111111111111</v>
      </c>
      <c r="D476" s="8">
        <v>0</v>
      </c>
      <c r="E476">
        <v>0.67</v>
      </c>
      <c r="F476">
        <v>76</v>
      </c>
      <c r="G476" t="s">
        <v>863</v>
      </c>
      <c r="H476" s="8">
        <v>0.41875000000000001</v>
      </c>
      <c r="I476" s="8">
        <v>0.46805555555555556</v>
      </c>
      <c r="L476">
        <v>1.18</v>
      </c>
      <c r="M476">
        <v>1.18</v>
      </c>
      <c r="N476">
        <v>0.52</v>
      </c>
      <c r="O476" t="s">
        <v>2636</v>
      </c>
      <c r="P476" t="s">
        <v>515</v>
      </c>
      <c r="Q476" t="s">
        <v>515</v>
      </c>
      <c r="R476">
        <v>0</v>
      </c>
      <c r="S476">
        <v>0</v>
      </c>
      <c r="T476">
        <v>45.19182</v>
      </c>
      <c r="U476">
        <v>5.7187340000000004</v>
      </c>
      <c r="AD476" t="s">
        <v>2733</v>
      </c>
      <c r="AE476" t="s">
        <v>2737</v>
      </c>
    </row>
    <row r="477" spans="1:31" x14ac:dyDescent="0.3">
      <c r="A477" s="7">
        <v>46300</v>
      </c>
      <c r="B477" s="8">
        <v>0.16666666666666666</v>
      </c>
      <c r="C477" s="8">
        <v>0.18055555555555555</v>
      </c>
      <c r="D477" s="8">
        <v>0</v>
      </c>
      <c r="E477">
        <v>0.33</v>
      </c>
      <c r="F477">
        <v>48</v>
      </c>
      <c r="G477" t="s">
        <v>951</v>
      </c>
      <c r="H477" s="8">
        <v>0.20416666666666666</v>
      </c>
      <c r="I477" s="8">
        <v>0.50069444444444444</v>
      </c>
      <c r="L477">
        <v>7.12</v>
      </c>
      <c r="M477">
        <v>7.12</v>
      </c>
      <c r="N477">
        <v>6.78</v>
      </c>
      <c r="O477" t="s">
        <v>3244</v>
      </c>
      <c r="P477" t="s">
        <v>758</v>
      </c>
      <c r="Q477" t="s">
        <v>3245</v>
      </c>
      <c r="R477">
        <v>0</v>
      </c>
      <c r="S477">
        <v>0</v>
      </c>
      <c r="T477">
        <v>45.197834</v>
      </c>
      <c r="U477">
        <v>5.7413530000000002</v>
      </c>
      <c r="AD477" t="s">
        <v>2733</v>
      </c>
      <c r="AE477" t="s">
        <v>2734</v>
      </c>
    </row>
    <row r="478" spans="1:31" x14ac:dyDescent="0.3">
      <c r="A478" s="7">
        <v>46300</v>
      </c>
      <c r="B478" s="8">
        <v>0.33333333333333331</v>
      </c>
      <c r="C478" s="8">
        <v>0.47222222222222221</v>
      </c>
      <c r="D478" s="8">
        <v>0</v>
      </c>
      <c r="E478">
        <v>3.33</v>
      </c>
      <c r="F478">
        <v>52</v>
      </c>
      <c r="G478" t="s">
        <v>847</v>
      </c>
      <c r="H478" s="8">
        <v>0.30555555555555558</v>
      </c>
      <c r="I478" s="8">
        <v>0.45833333333333331</v>
      </c>
      <c r="L478">
        <v>3.67</v>
      </c>
      <c r="M478">
        <v>3.67</v>
      </c>
      <c r="N478">
        <v>0.33</v>
      </c>
      <c r="O478" t="s">
        <v>2007</v>
      </c>
      <c r="P478" t="s">
        <v>398</v>
      </c>
      <c r="Q478" t="s">
        <v>398</v>
      </c>
      <c r="R478">
        <v>0</v>
      </c>
      <c r="S478">
        <v>0</v>
      </c>
      <c r="T478">
        <v>45.164098000000003</v>
      </c>
      <c r="U478">
        <v>5.7531749999999997</v>
      </c>
      <c r="AD478" t="s">
        <v>2733</v>
      </c>
      <c r="AE478" t="s">
        <v>2737</v>
      </c>
    </row>
    <row r="479" spans="1:31" x14ac:dyDescent="0.3">
      <c r="A479" s="7">
        <v>46300</v>
      </c>
      <c r="B479" s="8">
        <v>0.33333333333333331</v>
      </c>
      <c r="C479" s="8">
        <v>0.3611111111111111</v>
      </c>
      <c r="D479" s="8">
        <v>0</v>
      </c>
      <c r="E479">
        <v>0.67</v>
      </c>
      <c r="F479">
        <v>15</v>
      </c>
      <c r="G479" t="s">
        <v>956</v>
      </c>
      <c r="H479" s="8">
        <v>0.1701388888888889</v>
      </c>
      <c r="I479" s="8">
        <v>0.21041666666666667</v>
      </c>
      <c r="L479">
        <v>0.97</v>
      </c>
      <c r="M479">
        <v>0.97</v>
      </c>
      <c r="N479">
        <v>0.3</v>
      </c>
      <c r="O479" t="s">
        <v>1283</v>
      </c>
      <c r="P479" t="s">
        <v>251</v>
      </c>
      <c r="Q479" t="s">
        <v>251</v>
      </c>
      <c r="R479">
        <v>0</v>
      </c>
      <c r="S479">
        <v>0</v>
      </c>
      <c r="T479">
        <v>45.179178999999998</v>
      </c>
      <c r="U479">
        <v>5.742216</v>
      </c>
      <c r="AD479" t="s">
        <v>2733</v>
      </c>
      <c r="AE479" t="s">
        <v>2737</v>
      </c>
    </row>
    <row r="480" spans="1:31" x14ac:dyDescent="0.3">
      <c r="A480" s="7">
        <v>46300</v>
      </c>
      <c r="B480" s="8">
        <v>0.33333333333333331</v>
      </c>
      <c r="C480" s="8">
        <v>0.34722222222222221</v>
      </c>
      <c r="D480" s="8">
        <v>0</v>
      </c>
      <c r="E480">
        <v>0.33</v>
      </c>
      <c r="F480">
        <v>200</v>
      </c>
      <c r="G480" t="s">
        <v>949</v>
      </c>
      <c r="O480" t="s">
        <v>1119</v>
      </c>
      <c r="P480" t="s">
        <v>388</v>
      </c>
      <c r="Q480" t="s">
        <v>1120</v>
      </c>
      <c r="R480">
        <v>0</v>
      </c>
      <c r="S480">
        <v>0</v>
      </c>
      <c r="T480">
        <v>45.362188000000003</v>
      </c>
      <c r="U480">
        <v>5.5878930000000002</v>
      </c>
      <c r="AD480" t="s">
        <v>2733</v>
      </c>
      <c r="AE480" t="s">
        <v>2737</v>
      </c>
    </row>
    <row r="481" spans="1:31" x14ac:dyDescent="0.3">
      <c r="A481" s="7">
        <v>46300</v>
      </c>
      <c r="B481" s="8">
        <v>0.16666666666666666</v>
      </c>
      <c r="C481" s="8">
        <v>0.18055555555555555</v>
      </c>
      <c r="D481" s="8">
        <v>0</v>
      </c>
      <c r="E481">
        <v>0.33</v>
      </c>
      <c r="F481">
        <v>123154</v>
      </c>
      <c r="G481" t="s">
        <v>856</v>
      </c>
      <c r="O481" t="s">
        <v>855</v>
      </c>
      <c r="P481" t="s">
        <v>825</v>
      </c>
      <c r="Q481" t="s">
        <v>6005</v>
      </c>
      <c r="R481">
        <v>0</v>
      </c>
      <c r="S481">
        <v>0</v>
      </c>
      <c r="T481">
        <v>45.181339000000001</v>
      </c>
      <c r="U481">
        <v>5.7134910000000003</v>
      </c>
      <c r="AD481" t="s">
        <v>2733</v>
      </c>
      <c r="AE481" t="s">
        <v>2734</v>
      </c>
    </row>
    <row r="482" spans="1:31" x14ac:dyDescent="0.3">
      <c r="A482" s="7">
        <v>46300</v>
      </c>
      <c r="B482" s="8">
        <v>0.19444444444444445</v>
      </c>
      <c r="C482" s="8">
        <v>0.20833333333333334</v>
      </c>
      <c r="D482" s="8">
        <v>0</v>
      </c>
      <c r="E482">
        <v>0.33</v>
      </c>
      <c r="F482">
        <v>65</v>
      </c>
      <c r="G482" t="s">
        <v>870</v>
      </c>
      <c r="O482" t="s">
        <v>881</v>
      </c>
      <c r="P482" t="s">
        <v>804</v>
      </c>
      <c r="Q482" t="s">
        <v>3246</v>
      </c>
      <c r="R482">
        <v>0</v>
      </c>
      <c r="S482">
        <v>0</v>
      </c>
      <c r="T482">
        <v>45.189255000000003</v>
      </c>
      <c r="U482">
        <v>5.6904019999999997</v>
      </c>
      <c r="AD482" t="s">
        <v>2733</v>
      </c>
      <c r="AE482" t="s">
        <v>2734</v>
      </c>
    </row>
    <row r="483" spans="1:31" x14ac:dyDescent="0.3">
      <c r="A483" s="7">
        <v>46300</v>
      </c>
      <c r="B483" s="8">
        <v>0.29166666666666669</v>
      </c>
      <c r="C483" s="8">
        <v>0.2986111111111111</v>
      </c>
      <c r="D483" s="8">
        <v>0</v>
      </c>
      <c r="E483">
        <v>0.17</v>
      </c>
      <c r="F483">
        <v>80</v>
      </c>
      <c r="G483" t="s">
        <v>2803</v>
      </c>
      <c r="Q483" t="s">
        <v>3216</v>
      </c>
      <c r="R483">
        <v>0</v>
      </c>
      <c r="S483">
        <v>0</v>
      </c>
      <c r="T483">
        <v>45.179605000000002</v>
      </c>
      <c r="U483">
        <v>5.7066030000000003</v>
      </c>
    </row>
    <row r="484" spans="1:31" x14ac:dyDescent="0.3">
      <c r="A484" s="7">
        <v>46300</v>
      </c>
      <c r="B484" s="8">
        <v>0.16666666666666666</v>
      </c>
      <c r="C484" s="8">
        <v>0.18055555555555555</v>
      </c>
      <c r="D484" s="8">
        <v>0</v>
      </c>
      <c r="E484">
        <v>0.33</v>
      </c>
      <c r="F484">
        <v>15</v>
      </c>
      <c r="G484" t="s">
        <v>956</v>
      </c>
      <c r="O484" t="s">
        <v>3247</v>
      </c>
      <c r="P484" t="s">
        <v>566</v>
      </c>
      <c r="Q484" t="s">
        <v>3248</v>
      </c>
      <c r="R484">
        <v>0</v>
      </c>
      <c r="S484">
        <v>0</v>
      </c>
      <c r="T484">
        <v>45.189936000000003</v>
      </c>
      <c r="U484">
        <v>5.7559290000000001</v>
      </c>
      <c r="AD484" t="s">
        <v>2733</v>
      </c>
      <c r="AE484" t="s">
        <v>2734</v>
      </c>
    </row>
    <row r="485" spans="1:31" x14ac:dyDescent="0.3">
      <c r="A485" s="7">
        <v>46300</v>
      </c>
      <c r="B485" s="8">
        <v>0.16666666666666666</v>
      </c>
      <c r="C485" s="8">
        <v>0.18055555555555555</v>
      </c>
      <c r="D485" s="8">
        <v>0</v>
      </c>
      <c r="E485">
        <v>0.33</v>
      </c>
      <c r="F485">
        <v>202</v>
      </c>
      <c r="G485" t="s">
        <v>5959</v>
      </c>
      <c r="O485" t="s">
        <v>3251</v>
      </c>
      <c r="P485" t="s">
        <v>108</v>
      </c>
      <c r="Q485" t="s">
        <v>3252</v>
      </c>
      <c r="R485">
        <v>0</v>
      </c>
      <c r="S485">
        <v>0</v>
      </c>
      <c r="T485">
        <v>45.184282000000003</v>
      </c>
      <c r="U485">
        <v>5.720561</v>
      </c>
      <c r="AD485" t="s">
        <v>2733</v>
      </c>
      <c r="AE485" t="s">
        <v>2734</v>
      </c>
    </row>
    <row r="486" spans="1:31" x14ac:dyDescent="0.3">
      <c r="A486" s="7">
        <v>46300</v>
      </c>
      <c r="B486" s="8">
        <v>0.2986111111111111</v>
      </c>
      <c r="C486" s="8">
        <v>0.3125</v>
      </c>
      <c r="D486" s="8">
        <v>0</v>
      </c>
      <c r="E486">
        <v>0.33</v>
      </c>
      <c r="F486">
        <v>39</v>
      </c>
      <c r="G486" t="s">
        <v>961</v>
      </c>
      <c r="H486" s="8">
        <v>0.2902777777777778</v>
      </c>
      <c r="I486" s="8">
        <v>0.54861111111111116</v>
      </c>
      <c r="L486">
        <v>6.2</v>
      </c>
      <c r="M486">
        <v>6.2</v>
      </c>
      <c r="N486">
        <v>5.87</v>
      </c>
      <c r="O486" t="s">
        <v>3253</v>
      </c>
      <c r="P486" t="s">
        <v>656</v>
      </c>
      <c r="Q486" t="s">
        <v>3254</v>
      </c>
      <c r="R486">
        <v>0</v>
      </c>
      <c r="S486">
        <v>0</v>
      </c>
      <c r="T486">
        <v>45.165717999999998</v>
      </c>
      <c r="U486">
        <v>5.7258519999999997</v>
      </c>
      <c r="AD486" t="s">
        <v>2733</v>
      </c>
      <c r="AE486" t="s">
        <v>2734</v>
      </c>
    </row>
    <row r="487" spans="1:31" x14ac:dyDescent="0.3">
      <c r="A487" s="7">
        <v>46300</v>
      </c>
      <c r="B487" s="8">
        <v>0.16666666666666666</v>
      </c>
      <c r="C487" s="8">
        <v>0.1736111111111111</v>
      </c>
      <c r="D487" s="8">
        <v>0</v>
      </c>
      <c r="E487">
        <v>0.17</v>
      </c>
      <c r="F487">
        <v>43</v>
      </c>
      <c r="G487" t="s">
        <v>849</v>
      </c>
      <c r="O487" t="s">
        <v>848</v>
      </c>
      <c r="P487" t="s">
        <v>669</v>
      </c>
      <c r="Q487" t="s">
        <v>3071</v>
      </c>
      <c r="R487">
        <v>0</v>
      </c>
      <c r="S487">
        <v>0</v>
      </c>
      <c r="T487">
        <v>45.229419</v>
      </c>
      <c r="U487">
        <v>5.6816570000000004</v>
      </c>
      <c r="AD487" t="s">
        <v>2733</v>
      </c>
      <c r="AE487" t="s">
        <v>2734</v>
      </c>
    </row>
    <row r="488" spans="1:31" x14ac:dyDescent="0.3">
      <c r="A488" s="7">
        <v>46300</v>
      </c>
      <c r="B488" s="8">
        <v>0.29166666666666669</v>
      </c>
      <c r="C488" s="8">
        <v>0.30555555555555558</v>
      </c>
      <c r="D488" s="8">
        <v>0</v>
      </c>
      <c r="E488">
        <v>0.33</v>
      </c>
      <c r="F488">
        <v>12</v>
      </c>
      <c r="G488" t="s">
        <v>952</v>
      </c>
      <c r="O488" t="s">
        <v>3255</v>
      </c>
      <c r="P488" t="s">
        <v>756</v>
      </c>
      <c r="Q488" t="s">
        <v>3256</v>
      </c>
      <c r="R488">
        <v>0</v>
      </c>
      <c r="S488">
        <v>0</v>
      </c>
      <c r="T488">
        <v>45.185825999999999</v>
      </c>
      <c r="U488">
        <v>5.7163009999999996</v>
      </c>
      <c r="AD488" t="s">
        <v>2733</v>
      </c>
      <c r="AE488" t="s">
        <v>2734</v>
      </c>
    </row>
    <row r="489" spans="1:31" x14ac:dyDescent="0.3">
      <c r="A489" s="7">
        <v>46300</v>
      </c>
      <c r="B489" s="8">
        <v>0.3125</v>
      </c>
      <c r="C489" s="8">
        <v>0.33333333333333331</v>
      </c>
      <c r="E489">
        <v>0.5</v>
      </c>
      <c r="F489">
        <v>62</v>
      </c>
      <c r="G489" t="s">
        <v>917</v>
      </c>
      <c r="O489" t="s">
        <v>6006</v>
      </c>
      <c r="P489" t="s">
        <v>429</v>
      </c>
      <c r="Q489" t="s">
        <v>6007</v>
      </c>
      <c r="R489">
        <v>0</v>
      </c>
      <c r="S489">
        <v>0</v>
      </c>
      <c r="T489">
        <v>45.169803999999999</v>
      </c>
      <c r="U489">
        <v>5.721832</v>
      </c>
      <c r="AD489" t="s">
        <v>2733</v>
      </c>
      <c r="AE489" t="s">
        <v>2941</v>
      </c>
    </row>
    <row r="490" spans="1:31" x14ac:dyDescent="0.3">
      <c r="A490" s="7">
        <v>46300</v>
      </c>
      <c r="B490" s="8">
        <v>0.16666666666666666</v>
      </c>
      <c r="C490" s="8">
        <v>0.18055555555555555</v>
      </c>
      <c r="D490" s="8">
        <v>0</v>
      </c>
      <c r="E490">
        <v>0.33</v>
      </c>
      <c r="F490">
        <v>150</v>
      </c>
      <c r="G490" t="s">
        <v>964</v>
      </c>
      <c r="H490" s="8">
        <v>0.37777777777777777</v>
      </c>
      <c r="I490" s="8">
        <v>0.37777777777777777</v>
      </c>
      <c r="O490" t="s">
        <v>3257</v>
      </c>
      <c r="P490" t="s">
        <v>358</v>
      </c>
      <c r="Q490" t="s">
        <v>3258</v>
      </c>
      <c r="R490">
        <v>0</v>
      </c>
      <c r="S490">
        <v>0</v>
      </c>
      <c r="T490">
        <v>45.174598000000003</v>
      </c>
      <c r="U490">
        <v>5.7422800000000001</v>
      </c>
      <c r="AD490" t="s">
        <v>2733</v>
      </c>
      <c r="AE490" t="s">
        <v>2734</v>
      </c>
    </row>
    <row r="491" spans="1:31" x14ac:dyDescent="0.3">
      <c r="A491" s="7">
        <v>46300</v>
      </c>
      <c r="B491" s="8">
        <v>0.16666666666666666</v>
      </c>
      <c r="C491" s="8">
        <v>0.18055555555555555</v>
      </c>
      <c r="D491" s="8">
        <v>0</v>
      </c>
      <c r="E491">
        <v>0.33</v>
      </c>
      <c r="F491">
        <v>61</v>
      </c>
      <c r="G491" t="s">
        <v>886</v>
      </c>
      <c r="H491" s="8">
        <v>0.19305555555555556</v>
      </c>
      <c r="I491" s="8">
        <v>0.34444444444444444</v>
      </c>
      <c r="L491">
        <v>3.63</v>
      </c>
      <c r="M491">
        <v>3.63</v>
      </c>
      <c r="N491">
        <v>3.3</v>
      </c>
      <c r="O491" t="s">
        <v>3260</v>
      </c>
      <c r="P491" t="s">
        <v>775</v>
      </c>
      <c r="Q491" t="s">
        <v>3261</v>
      </c>
      <c r="R491">
        <v>0</v>
      </c>
      <c r="S491">
        <v>0</v>
      </c>
      <c r="T491">
        <v>45.186475999999999</v>
      </c>
      <c r="U491">
        <v>5.7284920000000001</v>
      </c>
      <c r="AD491" t="s">
        <v>2733</v>
      </c>
      <c r="AE491" t="s">
        <v>2734</v>
      </c>
    </row>
    <row r="492" spans="1:31" x14ac:dyDescent="0.3">
      <c r="A492" s="7">
        <v>46300</v>
      </c>
      <c r="B492" s="8">
        <v>0.27083333333333331</v>
      </c>
      <c r="C492" s="8">
        <v>0.29166666666666669</v>
      </c>
      <c r="E492">
        <v>0.5</v>
      </c>
      <c r="Q492" t="s">
        <v>6008</v>
      </c>
      <c r="R492">
        <v>0</v>
      </c>
      <c r="S492">
        <v>0</v>
      </c>
      <c r="T492">
        <v>45.185983</v>
      </c>
      <c r="U492">
        <v>5.7123100000000004</v>
      </c>
    </row>
    <row r="493" spans="1:31" x14ac:dyDescent="0.3">
      <c r="A493" s="7">
        <v>46300</v>
      </c>
      <c r="B493" s="8">
        <v>0.33333333333333331</v>
      </c>
      <c r="C493" s="8">
        <v>0.34722222222222221</v>
      </c>
      <c r="D493" s="8">
        <v>0</v>
      </c>
      <c r="E493">
        <v>0.33</v>
      </c>
      <c r="F493">
        <v>52</v>
      </c>
      <c r="G493" t="s">
        <v>847</v>
      </c>
      <c r="O493" t="s">
        <v>2599</v>
      </c>
      <c r="P493" t="s">
        <v>370</v>
      </c>
      <c r="Q493" t="s">
        <v>370</v>
      </c>
      <c r="R493">
        <v>0</v>
      </c>
      <c r="S493">
        <v>0</v>
      </c>
      <c r="T493">
        <v>45.187213</v>
      </c>
      <c r="U493">
        <v>5.7183970000000004</v>
      </c>
      <c r="AD493" t="s">
        <v>2733</v>
      </c>
      <c r="AE493" t="s">
        <v>2737</v>
      </c>
    </row>
    <row r="494" spans="1:31" x14ac:dyDescent="0.3">
      <c r="A494" s="7">
        <v>46300</v>
      </c>
      <c r="B494" s="8">
        <v>0.1875</v>
      </c>
      <c r="C494" s="8">
        <v>0.19791666666666666</v>
      </c>
      <c r="D494" s="8">
        <v>0</v>
      </c>
      <c r="E494">
        <v>0.25</v>
      </c>
      <c r="F494">
        <v>54</v>
      </c>
      <c r="G494" t="s">
        <v>973</v>
      </c>
      <c r="O494" t="s">
        <v>2285</v>
      </c>
      <c r="P494" t="s">
        <v>725</v>
      </c>
      <c r="Q494" t="s">
        <v>725</v>
      </c>
      <c r="R494">
        <v>0</v>
      </c>
      <c r="S494">
        <v>0</v>
      </c>
      <c r="T494">
        <v>45.364230999999997</v>
      </c>
      <c r="U494">
        <v>5.596381</v>
      </c>
      <c r="AD494" t="s">
        <v>2733</v>
      </c>
      <c r="AE494" t="s">
        <v>2737</v>
      </c>
    </row>
    <row r="495" spans="1:31" x14ac:dyDescent="0.3">
      <c r="A495" s="7">
        <v>46300</v>
      </c>
      <c r="B495" s="8">
        <v>0.27777777777777779</v>
      </c>
      <c r="C495" s="8">
        <v>0.29166666666666669</v>
      </c>
      <c r="D495" s="8">
        <v>0</v>
      </c>
      <c r="E495">
        <v>0.33</v>
      </c>
      <c r="F495">
        <v>22</v>
      </c>
      <c r="G495" t="s">
        <v>979</v>
      </c>
      <c r="O495" t="s">
        <v>3269</v>
      </c>
      <c r="P495" t="s">
        <v>76</v>
      </c>
      <c r="Q495" t="s">
        <v>3270</v>
      </c>
      <c r="R495">
        <v>0</v>
      </c>
      <c r="S495">
        <v>0</v>
      </c>
      <c r="T495">
        <v>45.183639999999997</v>
      </c>
      <c r="U495">
        <v>5.7215680000000004</v>
      </c>
      <c r="AD495" t="s">
        <v>2733</v>
      </c>
      <c r="AE495" t="s">
        <v>2734</v>
      </c>
    </row>
    <row r="496" spans="1:31" x14ac:dyDescent="0.3">
      <c r="A496" s="7">
        <v>46300</v>
      </c>
      <c r="B496" s="8">
        <v>0.51388888888888884</v>
      </c>
      <c r="C496" s="8">
        <v>0.52430555555555558</v>
      </c>
      <c r="D496" s="8">
        <v>0</v>
      </c>
      <c r="E496">
        <v>0.25</v>
      </c>
      <c r="F496">
        <v>23</v>
      </c>
      <c r="G496" t="s">
        <v>957</v>
      </c>
      <c r="H496" s="8">
        <v>0.50972222222222219</v>
      </c>
      <c r="I496" s="8">
        <v>0.51388888888888884</v>
      </c>
      <c r="L496">
        <v>0.1</v>
      </c>
      <c r="M496">
        <v>0.1</v>
      </c>
      <c r="N496">
        <v>-0.15</v>
      </c>
      <c r="O496" t="s">
        <v>2126</v>
      </c>
      <c r="P496" t="s">
        <v>513</v>
      </c>
      <c r="Q496" t="s">
        <v>513</v>
      </c>
      <c r="R496">
        <v>0</v>
      </c>
      <c r="S496">
        <v>0</v>
      </c>
      <c r="T496">
        <v>45.199052999999999</v>
      </c>
      <c r="U496">
        <v>5.7376889999999996</v>
      </c>
      <c r="AD496" t="s">
        <v>2733</v>
      </c>
      <c r="AE496" t="s">
        <v>2737</v>
      </c>
    </row>
    <row r="497" spans="1:31" x14ac:dyDescent="0.3">
      <c r="A497" s="7">
        <v>46300</v>
      </c>
      <c r="B497" s="8">
        <v>0.16666666666666666</v>
      </c>
      <c r="C497" s="8">
        <v>0.18055555555555555</v>
      </c>
      <c r="D497" s="8">
        <v>0</v>
      </c>
      <c r="E497">
        <v>0.33</v>
      </c>
      <c r="F497">
        <v>68</v>
      </c>
      <c r="G497" t="s">
        <v>948</v>
      </c>
      <c r="H497" s="8">
        <v>0.31388888888888888</v>
      </c>
      <c r="I497" s="8">
        <v>0.3263888888888889</v>
      </c>
      <c r="L497">
        <v>0.3</v>
      </c>
      <c r="M497">
        <v>0.3</v>
      </c>
      <c r="N497">
        <v>-0.03</v>
      </c>
      <c r="O497" t="s">
        <v>3271</v>
      </c>
      <c r="P497" t="s">
        <v>233</v>
      </c>
      <c r="Q497" t="s">
        <v>3272</v>
      </c>
      <c r="R497">
        <v>0</v>
      </c>
      <c r="S497">
        <v>0</v>
      </c>
      <c r="T497">
        <v>45.192034</v>
      </c>
      <c r="U497">
        <v>5.73963</v>
      </c>
      <c r="AD497" t="s">
        <v>2733</v>
      </c>
      <c r="AE497" t="s">
        <v>2734</v>
      </c>
    </row>
    <row r="498" spans="1:31" x14ac:dyDescent="0.3">
      <c r="A498" s="7">
        <v>46300</v>
      </c>
      <c r="B498" s="8">
        <v>0.33333333333333331</v>
      </c>
      <c r="C498" s="8">
        <v>0.44097222222222221</v>
      </c>
      <c r="D498" s="8">
        <v>0</v>
      </c>
      <c r="E498">
        <v>2.58</v>
      </c>
      <c r="F498">
        <v>202</v>
      </c>
      <c r="G498" t="s">
        <v>5959</v>
      </c>
      <c r="O498" t="s">
        <v>1883</v>
      </c>
      <c r="P498" t="s">
        <v>322</v>
      </c>
      <c r="Q498" t="s">
        <v>1885</v>
      </c>
      <c r="R498">
        <v>0</v>
      </c>
      <c r="S498">
        <v>0</v>
      </c>
      <c r="T498">
        <v>45.211889999999997</v>
      </c>
      <c r="U498">
        <v>5.6499290000000002</v>
      </c>
      <c r="AD498" t="s">
        <v>2733</v>
      </c>
      <c r="AE498" t="s">
        <v>2737</v>
      </c>
    </row>
    <row r="499" spans="1:31" x14ac:dyDescent="0.3">
      <c r="A499" s="7">
        <v>46300</v>
      </c>
      <c r="B499" s="8">
        <v>0.33333333333333331</v>
      </c>
      <c r="C499" s="8">
        <v>0.34722222222222221</v>
      </c>
      <c r="D499" s="8">
        <v>0</v>
      </c>
      <c r="E499">
        <v>0.33</v>
      </c>
      <c r="F499">
        <v>201</v>
      </c>
      <c r="G499" t="s">
        <v>946</v>
      </c>
      <c r="O499" t="s">
        <v>1859</v>
      </c>
      <c r="P499" t="s">
        <v>538</v>
      </c>
      <c r="Q499" t="s">
        <v>1860</v>
      </c>
      <c r="R499">
        <v>0</v>
      </c>
      <c r="S499">
        <v>0</v>
      </c>
      <c r="T499">
        <v>45.202514999999998</v>
      </c>
      <c r="U499">
        <v>5.7046400000000004</v>
      </c>
      <c r="AD499" t="s">
        <v>2733</v>
      </c>
      <c r="AE499" t="s">
        <v>2737</v>
      </c>
    </row>
    <row r="500" spans="1:31" x14ac:dyDescent="0.3">
      <c r="A500" s="7">
        <v>46300</v>
      </c>
      <c r="B500" s="8">
        <v>0.37152777777777779</v>
      </c>
      <c r="C500" s="8">
        <v>0.38541666666666669</v>
      </c>
      <c r="D500" s="8">
        <v>0</v>
      </c>
      <c r="E500">
        <v>0.33</v>
      </c>
      <c r="F500">
        <v>23</v>
      </c>
      <c r="G500" t="s">
        <v>957</v>
      </c>
      <c r="H500" s="8">
        <v>0.54583333333333328</v>
      </c>
      <c r="I500" s="8">
        <v>0.5493055555555556</v>
      </c>
      <c r="K500" s="8">
        <v>0.5493055555555556</v>
      </c>
      <c r="L500">
        <v>0.08</v>
      </c>
      <c r="M500">
        <v>0.08</v>
      </c>
      <c r="N500">
        <v>-0.25</v>
      </c>
      <c r="O500" t="s">
        <v>3273</v>
      </c>
      <c r="P500" t="s">
        <v>548</v>
      </c>
      <c r="Q500" t="s">
        <v>3274</v>
      </c>
      <c r="R500">
        <v>0</v>
      </c>
      <c r="S500">
        <v>0</v>
      </c>
      <c r="T500">
        <v>45.199911999999998</v>
      </c>
      <c r="U500">
        <v>5.7373810000000001</v>
      </c>
      <c r="AD500" t="s">
        <v>2733</v>
      </c>
      <c r="AE500" t="s">
        <v>2734</v>
      </c>
    </row>
    <row r="501" spans="1:31" x14ac:dyDescent="0.3">
      <c r="A501" s="7">
        <v>46300</v>
      </c>
      <c r="B501" s="8">
        <v>0.16666666666666666</v>
      </c>
      <c r="C501" s="8">
        <v>0.18055555555555555</v>
      </c>
      <c r="D501" s="8">
        <v>0</v>
      </c>
      <c r="E501">
        <v>0.33</v>
      </c>
      <c r="F501">
        <v>150</v>
      </c>
      <c r="G501" t="s">
        <v>964</v>
      </c>
      <c r="H501" s="8">
        <v>0.30555555555555558</v>
      </c>
      <c r="I501" s="8">
        <v>0.30555555555555558</v>
      </c>
      <c r="O501" t="s">
        <v>3076</v>
      </c>
      <c r="P501" t="s">
        <v>291</v>
      </c>
      <c r="Q501" t="s">
        <v>3077</v>
      </c>
      <c r="R501">
        <v>0</v>
      </c>
      <c r="S501">
        <v>0</v>
      </c>
      <c r="T501">
        <v>45.150571999999997</v>
      </c>
      <c r="U501">
        <v>5.7256600000000004</v>
      </c>
      <c r="AD501" t="s">
        <v>2733</v>
      </c>
      <c r="AE501" t="s">
        <v>2734</v>
      </c>
    </row>
    <row r="502" spans="1:31" x14ac:dyDescent="0.3">
      <c r="A502" s="7">
        <v>46300</v>
      </c>
      <c r="B502" s="8">
        <v>0.16666666666666666</v>
      </c>
      <c r="C502" s="8">
        <v>0.18055555555555555</v>
      </c>
      <c r="D502" s="8">
        <v>0</v>
      </c>
      <c r="E502">
        <v>0.33</v>
      </c>
      <c r="F502">
        <v>49</v>
      </c>
      <c r="G502" t="s">
        <v>944</v>
      </c>
      <c r="H502" s="8">
        <v>0.17847222222222223</v>
      </c>
      <c r="I502" s="8">
        <v>0.44027777777777777</v>
      </c>
      <c r="L502">
        <v>6.28</v>
      </c>
      <c r="M502">
        <v>6.28</v>
      </c>
      <c r="N502">
        <v>5.95</v>
      </c>
      <c r="O502" t="s">
        <v>3275</v>
      </c>
      <c r="P502" t="s">
        <v>84</v>
      </c>
      <c r="Q502" t="s">
        <v>3276</v>
      </c>
      <c r="R502">
        <v>0</v>
      </c>
      <c r="S502">
        <v>0</v>
      </c>
      <c r="T502">
        <v>45.182246999999997</v>
      </c>
      <c r="U502">
        <v>5.7318619999999996</v>
      </c>
      <c r="AD502" t="s">
        <v>2733</v>
      </c>
      <c r="AE502" t="s">
        <v>2734</v>
      </c>
    </row>
    <row r="503" spans="1:31" x14ac:dyDescent="0.3">
      <c r="A503" s="7">
        <v>46300</v>
      </c>
      <c r="B503" s="8">
        <v>0.29166666666666669</v>
      </c>
      <c r="C503" s="8">
        <v>0.2986111111111111</v>
      </c>
      <c r="D503" s="8">
        <v>0</v>
      </c>
      <c r="E503">
        <v>0.17</v>
      </c>
      <c r="F503">
        <v>301</v>
      </c>
      <c r="G503" t="s">
        <v>2803</v>
      </c>
      <c r="Q503" t="s">
        <v>1799</v>
      </c>
      <c r="R503">
        <v>0</v>
      </c>
      <c r="S503">
        <v>0</v>
      </c>
      <c r="T503">
        <v>45.363452000000002</v>
      </c>
      <c r="U503">
        <v>5.6051859999999998</v>
      </c>
    </row>
    <row r="504" spans="1:31" x14ac:dyDescent="0.3">
      <c r="A504" s="7">
        <v>46300</v>
      </c>
      <c r="B504" s="8">
        <v>0.33333333333333331</v>
      </c>
      <c r="C504" s="8">
        <v>0.40972222222222221</v>
      </c>
      <c r="D504" s="8">
        <v>0</v>
      </c>
      <c r="E504">
        <v>1.83</v>
      </c>
      <c r="F504">
        <v>202</v>
      </c>
      <c r="G504" t="s">
        <v>5959</v>
      </c>
      <c r="O504" t="s">
        <v>1897</v>
      </c>
      <c r="P504" t="s">
        <v>321</v>
      </c>
      <c r="Q504" t="s">
        <v>1899</v>
      </c>
      <c r="R504">
        <v>0</v>
      </c>
      <c r="S504">
        <v>0</v>
      </c>
      <c r="T504">
        <v>45.211889999999997</v>
      </c>
      <c r="U504">
        <v>5.6499290000000002</v>
      </c>
      <c r="AD504" t="s">
        <v>2733</v>
      </c>
      <c r="AE504" t="s">
        <v>2737</v>
      </c>
    </row>
    <row r="505" spans="1:31" x14ac:dyDescent="0.3">
      <c r="A505" s="7">
        <v>46300</v>
      </c>
      <c r="B505" s="8">
        <v>0.33333333333333331</v>
      </c>
      <c r="C505" s="8">
        <v>0.35416666666666669</v>
      </c>
      <c r="D505" s="8">
        <v>0</v>
      </c>
      <c r="E505">
        <v>0.5</v>
      </c>
      <c r="F505">
        <v>210</v>
      </c>
      <c r="G505" t="s">
        <v>905</v>
      </c>
      <c r="O505" t="s">
        <v>1478</v>
      </c>
      <c r="P505" t="s">
        <v>212</v>
      </c>
      <c r="Q505" t="s">
        <v>3237</v>
      </c>
      <c r="R505">
        <v>0</v>
      </c>
      <c r="S505">
        <v>0</v>
      </c>
      <c r="T505">
        <v>45.188997000000001</v>
      </c>
      <c r="U505">
        <v>5.7185949999999997</v>
      </c>
      <c r="AD505" t="s">
        <v>2733</v>
      </c>
      <c r="AE505" t="s">
        <v>2737</v>
      </c>
    </row>
    <row r="506" spans="1:31" x14ac:dyDescent="0.3">
      <c r="A506" s="7">
        <v>46300</v>
      </c>
      <c r="B506" s="8">
        <v>0.16666666666666666</v>
      </c>
      <c r="C506" s="8">
        <v>0.18055555555555555</v>
      </c>
      <c r="D506" s="8">
        <v>0</v>
      </c>
      <c r="E506">
        <v>0.33</v>
      </c>
      <c r="F506">
        <v>201</v>
      </c>
      <c r="G506" t="s">
        <v>946</v>
      </c>
      <c r="O506" t="s">
        <v>3282</v>
      </c>
      <c r="P506" t="s">
        <v>797</v>
      </c>
      <c r="Q506" t="s">
        <v>3283</v>
      </c>
      <c r="R506">
        <v>0</v>
      </c>
      <c r="S506">
        <v>0</v>
      </c>
      <c r="T506">
        <v>45.201144999999997</v>
      </c>
      <c r="U506">
        <v>5.706251</v>
      </c>
      <c r="AD506" t="s">
        <v>2733</v>
      </c>
      <c r="AE506" t="s">
        <v>2734</v>
      </c>
    </row>
    <row r="507" spans="1:31" x14ac:dyDescent="0.3">
      <c r="A507" s="7">
        <v>46300</v>
      </c>
      <c r="B507" s="8">
        <v>0.16666666666666666</v>
      </c>
      <c r="C507" s="8">
        <v>0.18055555555555555</v>
      </c>
      <c r="D507" s="8">
        <v>0</v>
      </c>
      <c r="E507">
        <v>0.33</v>
      </c>
      <c r="F507">
        <v>61</v>
      </c>
      <c r="G507" t="s">
        <v>886</v>
      </c>
      <c r="H507" s="8">
        <v>0.16527777777777777</v>
      </c>
      <c r="I507" s="8">
        <v>0.54722222222222228</v>
      </c>
      <c r="L507">
        <v>9.17</v>
      </c>
      <c r="M507">
        <v>9.17</v>
      </c>
      <c r="N507">
        <v>8.83</v>
      </c>
      <c r="O507" t="s">
        <v>3292</v>
      </c>
      <c r="P507" t="s">
        <v>65</v>
      </c>
      <c r="Q507" t="s">
        <v>3293</v>
      </c>
      <c r="R507">
        <v>0</v>
      </c>
      <c r="S507">
        <v>0</v>
      </c>
      <c r="T507">
        <v>45.179937000000002</v>
      </c>
      <c r="U507">
        <v>5.7227009999999998</v>
      </c>
      <c r="AD507" t="s">
        <v>2733</v>
      </c>
      <c r="AE507" t="s">
        <v>2734</v>
      </c>
    </row>
    <row r="508" spans="1:31" x14ac:dyDescent="0.3">
      <c r="A508" s="7">
        <v>46300</v>
      </c>
      <c r="B508" s="8">
        <v>0.29166666666666669</v>
      </c>
      <c r="C508" s="8">
        <v>0.2986111111111111</v>
      </c>
      <c r="D508" s="8">
        <v>0</v>
      </c>
      <c r="E508">
        <v>0.17</v>
      </c>
      <c r="F508">
        <v>43</v>
      </c>
      <c r="G508" t="s">
        <v>849</v>
      </c>
      <c r="H508" s="8">
        <v>0.35902777777777778</v>
      </c>
      <c r="I508" s="8">
        <v>0.38611111111111113</v>
      </c>
      <c r="L508">
        <v>0.65</v>
      </c>
      <c r="M508">
        <v>0.65</v>
      </c>
      <c r="N508">
        <v>0.48</v>
      </c>
      <c r="O508" t="s">
        <v>3231</v>
      </c>
      <c r="P508" t="s">
        <v>263</v>
      </c>
      <c r="Q508" t="s">
        <v>3232</v>
      </c>
      <c r="R508">
        <v>0</v>
      </c>
      <c r="S508">
        <v>0</v>
      </c>
      <c r="T508">
        <v>45.245221999999998</v>
      </c>
      <c r="U508">
        <v>5.6715299999999997</v>
      </c>
      <c r="AD508" t="s">
        <v>2733</v>
      </c>
      <c r="AE508" t="s">
        <v>2734</v>
      </c>
    </row>
    <row r="509" spans="1:31" x14ac:dyDescent="0.3">
      <c r="A509" s="7">
        <v>46300</v>
      </c>
      <c r="B509" s="8">
        <v>0.16666666666666666</v>
      </c>
      <c r="C509" s="8">
        <v>0.18055555555555555</v>
      </c>
      <c r="D509" s="8">
        <v>0</v>
      </c>
      <c r="E509">
        <v>0.33</v>
      </c>
      <c r="F509">
        <v>76</v>
      </c>
      <c r="G509" t="s">
        <v>863</v>
      </c>
      <c r="H509" s="8">
        <v>0.19444444444444445</v>
      </c>
      <c r="I509" s="8">
        <v>0.19583333333333333</v>
      </c>
      <c r="L509">
        <v>0.03</v>
      </c>
      <c r="M509">
        <v>0.03</v>
      </c>
      <c r="N509">
        <v>-0.3</v>
      </c>
      <c r="O509" t="s">
        <v>873</v>
      </c>
      <c r="P509" t="s">
        <v>214</v>
      </c>
      <c r="Q509" t="s">
        <v>3287</v>
      </c>
      <c r="R509">
        <v>0</v>
      </c>
      <c r="S509">
        <v>0</v>
      </c>
      <c r="T509">
        <v>45.191879999999998</v>
      </c>
      <c r="U509">
        <v>5.7191989999999997</v>
      </c>
      <c r="AD509" t="s">
        <v>2733</v>
      </c>
      <c r="AE509" t="s">
        <v>2734</v>
      </c>
    </row>
    <row r="510" spans="1:31" x14ac:dyDescent="0.3">
      <c r="A510" s="7">
        <v>46300</v>
      </c>
      <c r="B510" s="8">
        <v>0.33333333333333331</v>
      </c>
      <c r="C510" s="8">
        <v>0.3611111111111111</v>
      </c>
      <c r="D510" s="8">
        <v>0</v>
      </c>
      <c r="E510">
        <v>0.67</v>
      </c>
      <c r="F510">
        <v>302</v>
      </c>
      <c r="G510" t="s">
        <v>947</v>
      </c>
      <c r="H510" s="8">
        <v>0.34166666666666667</v>
      </c>
      <c r="I510" s="8">
        <v>0.40277777777777779</v>
      </c>
      <c r="L510">
        <v>1.47</v>
      </c>
      <c r="M510">
        <v>1.47</v>
      </c>
      <c r="N510">
        <v>0.8</v>
      </c>
      <c r="O510" t="s">
        <v>2318</v>
      </c>
      <c r="P510" t="s">
        <v>696</v>
      </c>
      <c r="Q510" t="s">
        <v>696</v>
      </c>
      <c r="R510">
        <v>0</v>
      </c>
      <c r="S510">
        <v>0</v>
      </c>
      <c r="T510">
        <v>45.371516</v>
      </c>
      <c r="U510">
        <v>5.5878629999999996</v>
      </c>
      <c r="AD510" t="s">
        <v>2733</v>
      </c>
      <c r="AE510" t="s">
        <v>2737</v>
      </c>
    </row>
    <row r="511" spans="1:31" x14ac:dyDescent="0.3">
      <c r="A511" s="7">
        <v>46300</v>
      </c>
      <c r="B511" s="8">
        <v>0.16666666666666666</v>
      </c>
      <c r="C511" s="8">
        <v>0.18055555555555555</v>
      </c>
      <c r="D511" s="8">
        <v>0</v>
      </c>
      <c r="E511">
        <v>0.33</v>
      </c>
      <c r="F511">
        <v>19</v>
      </c>
      <c r="G511" t="s">
        <v>982</v>
      </c>
      <c r="H511" s="8">
        <v>0.26041666666666669</v>
      </c>
      <c r="I511" s="8">
        <v>0.48472222222222222</v>
      </c>
      <c r="L511">
        <v>5.38</v>
      </c>
      <c r="M511">
        <v>5.38</v>
      </c>
      <c r="N511">
        <v>5.05</v>
      </c>
      <c r="O511" t="s">
        <v>3284</v>
      </c>
      <c r="P511" t="s">
        <v>488</v>
      </c>
      <c r="Q511" t="s">
        <v>3285</v>
      </c>
      <c r="R511">
        <v>0</v>
      </c>
      <c r="S511">
        <v>0</v>
      </c>
      <c r="T511">
        <v>45.081518000000003</v>
      </c>
      <c r="U511">
        <v>5.7728349999999997</v>
      </c>
      <c r="AD511" t="s">
        <v>2733</v>
      </c>
      <c r="AE511" t="s">
        <v>2734</v>
      </c>
    </row>
    <row r="512" spans="1:31" x14ac:dyDescent="0.3">
      <c r="A512" s="7">
        <v>46300</v>
      </c>
      <c r="B512" s="8">
        <v>0.33333333333333331</v>
      </c>
      <c r="C512" s="8">
        <v>0.34722222222222221</v>
      </c>
      <c r="D512" s="8">
        <v>0</v>
      </c>
      <c r="E512">
        <v>0.33</v>
      </c>
      <c r="F512">
        <v>85</v>
      </c>
      <c r="G512" t="s">
        <v>866</v>
      </c>
      <c r="H512" s="8">
        <v>0.31041666666666667</v>
      </c>
      <c r="I512" s="8">
        <v>0.31041666666666667</v>
      </c>
      <c r="O512" t="s">
        <v>1979</v>
      </c>
      <c r="P512" t="s">
        <v>504</v>
      </c>
      <c r="Q512" t="s">
        <v>504</v>
      </c>
      <c r="R512">
        <v>0</v>
      </c>
      <c r="S512">
        <v>0</v>
      </c>
      <c r="T512">
        <v>45.237414999999999</v>
      </c>
      <c r="U512">
        <v>5.8513719999999996</v>
      </c>
      <c r="AD512" t="s">
        <v>2733</v>
      </c>
      <c r="AE512" t="s">
        <v>2737</v>
      </c>
    </row>
    <row r="513" spans="1:31" x14ac:dyDescent="0.3">
      <c r="A513" s="7">
        <v>46300</v>
      </c>
      <c r="B513" s="8">
        <v>0.4548611111111111</v>
      </c>
      <c r="C513" s="8">
        <v>0.46875</v>
      </c>
      <c r="D513" s="8">
        <v>0</v>
      </c>
      <c r="E513">
        <v>0.33</v>
      </c>
      <c r="F513">
        <v>56</v>
      </c>
      <c r="G513" t="s">
        <v>966</v>
      </c>
      <c r="O513" t="s">
        <v>3280</v>
      </c>
      <c r="P513" t="s">
        <v>791</v>
      </c>
      <c r="Q513" t="s">
        <v>3281</v>
      </c>
      <c r="R513">
        <v>0</v>
      </c>
      <c r="S513">
        <v>0</v>
      </c>
      <c r="T513">
        <v>45.376016999999997</v>
      </c>
      <c r="U513">
        <v>5.5822570000000002</v>
      </c>
      <c r="AD513" t="s">
        <v>2733</v>
      </c>
      <c r="AE513" t="s">
        <v>2734</v>
      </c>
    </row>
    <row r="514" spans="1:31" x14ac:dyDescent="0.3">
      <c r="A514" s="7">
        <v>46300</v>
      </c>
      <c r="B514" s="8">
        <v>0.25</v>
      </c>
      <c r="C514" s="8">
        <v>0.2638888888888889</v>
      </c>
      <c r="D514" s="8">
        <v>0</v>
      </c>
      <c r="E514">
        <v>0.33</v>
      </c>
      <c r="F514">
        <v>201</v>
      </c>
      <c r="G514" t="s">
        <v>946</v>
      </c>
      <c r="O514" t="s">
        <v>3288</v>
      </c>
      <c r="P514" t="s">
        <v>121</v>
      </c>
      <c r="Q514" t="s">
        <v>3289</v>
      </c>
      <c r="R514">
        <v>0</v>
      </c>
      <c r="S514">
        <v>0</v>
      </c>
      <c r="T514">
        <v>45.184877999999998</v>
      </c>
      <c r="U514">
        <v>5.7209649999999996</v>
      </c>
      <c r="AD514" t="s">
        <v>2733</v>
      </c>
      <c r="AE514" t="s">
        <v>2734</v>
      </c>
    </row>
    <row r="515" spans="1:31" x14ac:dyDescent="0.3">
      <c r="A515" s="7">
        <v>46300</v>
      </c>
      <c r="B515" s="8">
        <v>0.33333333333333331</v>
      </c>
      <c r="C515" s="8">
        <v>0.36458333333333331</v>
      </c>
      <c r="D515" s="8">
        <v>0</v>
      </c>
      <c r="E515">
        <v>0.75</v>
      </c>
      <c r="F515">
        <v>72</v>
      </c>
      <c r="G515" t="s">
        <v>978</v>
      </c>
      <c r="O515" t="s">
        <v>1749</v>
      </c>
      <c r="P515" t="s">
        <v>530</v>
      </c>
      <c r="Q515" t="s">
        <v>530</v>
      </c>
      <c r="R515">
        <v>0</v>
      </c>
      <c r="S515">
        <v>0</v>
      </c>
      <c r="T515">
        <v>45.565095999999997</v>
      </c>
      <c r="U515">
        <v>5.9190420000000001</v>
      </c>
      <c r="AD515" t="s">
        <v>2733</v>
      </c>
      <c r="AE515" t="s">
        <v>2737</v>
      </c>
    </row>
    <row r="516" spans="1:31" x14ac:dyDescent="0.3">
      <c r="A516" s="7">
        <v>46300</v>
      </c>
      <c r="B516" s="8">
        <v>0.33333333333333331</v>
      </c>
      <c r="C516" s="8">
        <v>0.34722222222222221</v>
      </c>
      <c r="D516" s="8">
        <v>0</v>
      </c>
      <c r="E516">
        <v>0.33</v>
      </c>
      <c r="F516">
        <v>49</v>
      </c>
      <c r="G516" t="s">
        <v>944</v>
      </c>
      <c r="H516" s="8">
        <v>0.49652777777777779</v>
      </c>
      <c r="I516" s="8">
        <v>0.51111111111111107</v>
      </c>
      <c r="L516">
        <v>0.35</v>
      </c>
      <c r="M516">
        <v>0.33</v>
      </c>
      <c r="N516">
        <v>0.02</v>
      </c>
      <c r="O516" t="s">
        <v>1840</v>
      </c>
      <c r="P516" t="s">
        <v>406</v>
      </c>
      <c r="Q516" t="s">
        <v>406</v>
      </c>
      <c r="R516">
        <v>0</v>
      </c>
      <c r="S516">
        <v>0</v>
      </c>
      <c r="T516">
        <v>45.174978000000003</v>
      </c>
      <c r="U516">
        <v>5.7372079999999999</v>
      </c>
      <c r="AD516" t="s">
        <v>2733</v>
      </c>
      <c r="AE516" t="s">
        <v>2737</v>
      </c>
    </row>
    <row r="517" spans="1:31" x14ac:dyDescent="0.3">
      <c r="A517" s="7">
        <v>46300</v>
      </c>
      <c r="B517" s="8">
        <v>0.16666666666666666</v>
      </c>
      <c r="C517" s="8">
        <v>0.18055555555555555</v>
      </c>
      <c r="D517" s="8">
        <v>0</v>
      </c>
      <c r="E517">
        <v>0.33</v>
      </c>
      <c r="F517">
        <v>18</v>
      </c>
      <c r="G517" t="s">
        <v>2826</v>
      </c>
      <c r="H517" s="8">
        <v>0.17847222222222223</v>
      </c>
      <c r="I517" s="8">
        <v>0.18611111111111112</v>
      </c>
      <c r="L517">
        <v>0.18</v>
      </c>
      <c r="M517">
        <v>0.18</v>
      </c>
      <c r="N517">
        <v>-0.15</v>
      </c>
      <c r="O517" t="s">
        <v>3266</v>
      </c>
      <c r="P517" t="s">
        <v>706</v>
      </c>
      <c r="Q517" t="s">
        <v>3267</v>
      </c>
      <c r="R517">
        <v>0</v>
      </c>
      <c r="S517">
        <v>0</v>
      </c>
      <c r="T517">
        <v>45.176924999999997</v>
      </c>
      <c r="U517">
        <v>5.7132199999999997</v>
      </c>
      <c r="AD517" t="s">
        <v>2733</v>
      </c>
      <c r="AE517" t="s">
        <v>2734</v>
      </c>
    </row>
    <row r="518" spans="1:31" x14ac:dyDescent="0.3">
      <c r="A518" s="7">
        <v>46300</v>
      </c>
      <c r="B518" s="8">
        <v>0.16666666666666666</v>
      </c>
      <c r="C518" s="8">
        <v>0.18055555555555555</v>
      </c>
      <c r="D518" s="8">
        <v>0</v>
      </c>
      <c r="E518">
        <v>0.33</v>
      </c>
      <c r="F518">
        <v>230</v>
      </c>
      <c r="G518" t="s">
        <v>974</v>
      </c>
      <c r="H518" s="8">
        <v>0.24305555555555555</v>
      </c>
      <c r="I518" s="8">
        <v>0.45833333333333331</v>
      </c>
      <c r="L518">
        <v>5.17</v>
      </c>
      <c r="M518">
        <v>5.17</v>
      </c>
      <c r="N518">
        <v>4.83</v>
      </c>
      <c r="O518" t="s">
        <v>3061</v>
      </c>
      <c r="P518" t="s">
        <v>283</v>
      </c>
      <c r="Q518" t="s">
        <v>6009</v>
      </c>
      <c r="R518">
        <v>0</v>
      </c>
      <c r="S518">
        <v>0</v>
      </c>
      <c r="T518">
        <v>45.170468999999997</v>
      </c>
      <c r="U518">
        <v>5.7347279999999996</v>
      </c>
      <c r="AD518" t="s">
        <v>2733</v>
      </c>
      <c r="AE518" t="s">
        <v>2734</v>
      </c>
    </row>
    <row r="519" spans="1:31" x14ac:dyDescent="0.3">
      <c r="A519" s="7">
        <v>46300</v>
      </c>
      <c r="B519" s="8">
        <v>0.16666666666666666</v>
      </c>
      <c r="C519" s="8">
        <v>0.18055555555555555</v>
      </c>
      <c r="D519" s="8">
        <v>0</v>
      </c>
      <c r="E519">
        <v>0.33</v>
      </c>
      <c r="F519">
        <v>74</v>
      </c>
      <c r="G519" t="s">
        <v>892</v>
      </c>
      <c r="O519" t="s">
        <v>3296</v>
      </c>
      <c r="P519" t="s">
        <v>330</v>
      </c>
      <c r="Q519" t="s">
        <v>3297</v>
      </c>
      <c r="R519">
        <v>0</v>
      </c>
      <c r="S519">
        <v>0</v>
      </c>
      <c r="T519">
        <v>45.168810999999998</v>
      </c>
      <c r="U519">
        <v>5.722461</v>
      </c>
      <c r="AD519" t="s">
        <v>2733</v>
      </c>
      <c r="AE519" t="s">
        <v>2734</v>
      </c>
    </row>
    <row r="520" spans="1:31" x14ac:dyDescent="0.3">
      <c r="A520" s="7">
        <v>46300</v>
      </c>
      <c r="B520" s="8">
        <v>0.41319444444444442</v>
      </c>
      <c r="C520" s="8">
        <v>0.42708333333333331</v>
      </c>
      <c r="D520" s="8">
        <v>0</v>
      </c>
      <c r="E520">
        <v>0.33</v>
      </c>
      <c r="F520">
        <v>23</v>
      </c>
      <c r="G520" t="s">
        <v>957</v>
      </c>
      <c r="H520" s="8">
        <v>0.55347222222222225</v>
      </c>
      <c r="I520" s="8">
        <v>0.55486111111111114</v>
      </c>
      <c r="L520">
        <v>0.03</v>
      </c>
      <c r="M520">
        <v>0.03</v>
      </c>
      <c r="N520">
        <v>-0.3</v>
      </c>
      <c r="O520" t="s">
        <v>3298</v>
      </c>
      <c r="P520" t="s">
        <v>242</v>
      </c>
      <c r="Q520" t="s">
        <v>3299</v>
      </c>
      <c r="R520">
        <v>0</v>
      </c>
      <c r="S520">
        <v>0</v>
      </c>
      <c r="T520">
        <v>45.199171999999997</v>
      </c>
      <c r="U520">
        <v>5.7368750000000004</v>
      </c>
      <c r="AD520" t="s">
        <v>2733</v>
      </c>
      <c r="AE520" t="s">
        <v>2734</v>
      </c>
    </row>
    <row r="521" spans="1:31" x14ac:dyDescent="0.3">
      <c r="A521" s="7">
        <v>46300</v>
      </c>
      <c r="B521" s="8">
        <v>0.16666666666666666</v>
      </c>
      <c r="C521" s="8">
        <v>0.18055555555555555</v>
      </c>
      <c r="D521" s="8">
        <v>0</v>
      </c>
      <c r="E521">
        <v>0.33</v>
      </c>
      <c r="F521">
        <v>29</v>
      </c>
      <c r="G521" t="s">
        <v>859</v>
      </c>
      <c r="O521" t="s">
        <v>3387</v>
      </c>
      <c r="P521" t="s">
        <v>168</v>
      </c>
      <c r="Q521" t="s">
        <v>3388</v>
      </c>
      <c r="R521">
        <v>0</v>
      </c>
      <c r="S521">
        <v>0</v>
      </c>
      <c r="T521">
        <v>45.191439000000003</v>
      </c>
      <c r="U521">
        <v>5.7271229999999997</v>
      </c>
      <c r="AD521" t="s">
        <v>2733</v>
      </c>
      <c r="AE521" t="s">
        <v>2734</v>
      </c>
    </row>
    <row r="522" spans="1:31" x14ac:dyDescent="0.3">
      <c r="A522" s="7">
        <v>46300</v>
      </c>
      <c r="B522" s="8">
        <v>0.33333333333333331</v>
      </c>
      <c r="C522" s="8">
        <v>0.4236111111111111</v>
      </c>
      <c r="D522" s="8">
        <v>0</v>
      </c>
      <c r="E522">
        <v>2.17</v>
      </c>
      <c r="F522">
        <v>61</v>
      </c>
      <c r="G522" t="s">
        <v>886</v>
      </c>
      <c r="O522" t="s">
        <v>1927</v>
      </c>
      <c r="P522" t="s">
        <v>684</v>
      </c>
      <c r="Q522" t="s">
        <v>1929</v>
      </c>
      <c r="R522">
        <v>0</v>
      </c>
      <c r="S522">
        <v>0</v>
      </c>
      <c r="T522">
        <v>45.189571999999998</v>
      </c>
      <c r="U522">
        <v>5.7128589999999999</v>
      </c>
      <c r="AD522" t="s">
        <v>2733</v>
      </c>
      <c r="AE522" t="s">
        <v>2737</v>
      </c>
    </row>
    <row r="523" spans="1:31" x14ac:dyDescent="0.3">
      <c r="A523" s="7">
        <v>46300</v>
      </c>
      <c r="B523" s="8">
        <v>0.33333333333333331</v>
      </c>
      <c r="C523" s="8">
        <v>0.3888888888888889</v>
      </c>
      <c r="D523" s="8">
        <v>0</v>
      </c>
      <c r="E523">
        <v>1.33</v>
      </c>
      <c r="F523">
        <v>49</v>
      </c>
      <c r="G523" t="s">
        <v>944</v>
      </c>
      <c r="H523" s="8">
        <v>0.17847222222222223</v>
      </c>
      <c r="I523" s="8">
        <v>0.24305555555555555</v>
      </c>
      <c r="L523">
        <v>1.55</v>
      </c>
      <c r="M523">
        <v>1.55</v>
      </c>
      <c r="N523">
        <v>0.22</v>
      </c>
      <c r="O523" t="s">
        <v>2699</v>
      </c>
      <c r="P523" t="s">
        <v>454</v>
      </c>
      <c r="Q523" t="s">
        <v>454</v>
      </c>
      <c r="R523">
        <v>0</v>
      </c>
      <c r="S523">
        <v>0</v>
      </c>
      <c r="T523">
        <v>45.182113000000001</v>
      </c>
      <c r="U523">
        <v>5.7311740000000002</v>
      </c>
      <c r="AD523" t="s">
        <v>2733</v>
      </c>
      <c r="AE523" t="s">
        <v>2737</v>
      </c>
    </row>
    <row r="524" spans="1:31" x14ac:dyDescent="0.3">
      <c r="A524" s="7">
        <v>46300</v>
      </c>
      <c r="B524" s="8">
        <v>0.29166666666666669</v>
      </c>
      <c r="C524" s="8">
        <v>0.30555555555555558</v>
      </c>
      <c r="D524" s="8">
        <v>0</v>
      </c>
      <c r="E524">
        <v>0.33</v>
      </c>
      <c r="F524">
        <v>86</v>
      </c>
      <c r="G524" t="s">
        <v>861</v>
      </c>
      <c r="H524" s="8">
        <v>0.23749999999999999</v>
      </c>
      <c r="I524" s="8">
        <v>0.47638888888888886</v>
      </c>
      <c r="L524">
        <v>5.73</v>
      </c>
      <c r="M524">
        <v>5.73</v>
      </c>
      <c r="N524">
        <v>5.4</v>
      </c>
      <c r="O524" t="s">
        <v>3086</v>
      </c>
      <c r="P524" t="s">
        <v>748</v>
      </c>
      <c r="Q524" t="s">
        <v>3087</v>
      </c>
      <c r="R524">
        <v>0</v>
      </c>
      <c r="S524">
        <v>0</v>
      </c>
      <c r="T524">
        <v>45.187277999999999</v>
      </c>
      <c r="U524">
        <v>5.7462960000000001</v>
      </c>
      <c r="AD524" t="s">
        <v>2733</v>
      </c>
      <c r="AE524" t="s">
        <v>2734</v>
      </c>
    </row>
    <row r="525" spans="1:31" x14ac:dyDescent="0.3">
      <c r="A525" s="7">
        <v>46300</v>
      </c>
      <c r="B525" s="8">
        <v>0.16666666666666666</v>
      </c>
      <c r="C525" s="8">
        <v>0.18055555555555555</v>
      </c>
      <c r="D525" s="8">
        <v>0</v>
      </c>
      <c r="E525">
        <v>0.33</v>
      </c>
      <c r="F525">
        <v>46</v>
      </c>
      <c r="G525" t="s">
        <v>963</v>
      </c>
      <c r="H525" s="8">
        <v>0.21875</v>
      </c>
      <c r="I525" s="8">
        <v>0.48194444444444445</v>
      </c>
      <c r="L525">
        <v>6.32</v>
      </c>
      <c r="M525">
        <v>6.32</v>
      </c>
      <c r="N525">
        <v>5.98</v>
      </c>
      <c r="O525" t="s">
        <v>2969</v>
      </c>
      <c r="P525" t="s">
        <v>462</v>
      </c>
      <c r="Q525" t="s">
        <v>6010</v>
      </c>
      <c r="R525">
        <v>0</v>
      </c>
      <c r="S525">
        <v>0</v>
      </c>
      <c r="T525">
        <v>45.184040000000003</v>
      </c>
      <c r="U525">
        <v>5.7121500000000003</v>
      </c>
      <c r="AD525" t="s">
        <v>2733</v>
      </c>
      <c r="AE525" t="s">
        <v>2734</v>
      </c>
    </row>
    <row r="526" spans="1:31" x14ac:dyDescent="0.3">
      <c r="A526" s="7">
        <v>46300</v>
      </c>
      <c r="B526" s="8">
        <v>0.16666666666666666</v>
      </c>
      <c r="C526" s="8">
        <v>0.18055555555555555</v>
      </c>
      <c r="D526" s="8">
        <v>0</v>
      </c>
      <c r="E526">
        <v>0.33</v>
      </c>
      <c r="F526">
        <v>22</v>
      </c>
      <c r="G526" t="s">
        <v>979</v>
      </c>
      <c r="O526" t="s">
        <v>3278</v>
      </c>
      <c r="P526" t="s">
        <v>309</v>
      </c>
      <c r="Q526" t="s">
        <v>3279</v>
      </c>
      <c r="R526">
        <v>0</v>
      </c>
      <c r="S526">
        <v>0</v>
      </c>
      <c r="T526">
        <v>45.199238000000001</v>
      </c>
      <c r="U526">
        <v>5.7115140000000002</v>
      </c>
      <c r="AD526" t="s">
        <v>2733</v>
      </c>
      <c r="AE526" t="s">
        <v>2734</v>
      </c>
    </row>
    <row r="527" spans="1:31" x14ac:dyDescent="0.3">
      <c r="A527" s="7">
        <v>46300</v>
      </c>
      <c r="B527" s="8">
        <v>0.16666666666666666</v>
      </c>
      <c r="C527" s="8">
        <v>0.18055555555555555</v>
      </c>
      <c r="D527" s="8">
        <v>0</v>
      </c>
      <c r="E527">
        <v>0.33</v>
      </c>
      <c r="F527">
        <v>48</v>
      </c>
      <c r="G527" t="s">
        <v>951</v>
      </c>
      <c r="H527" s="8">
        <v>0.20902777777777778</v>
      </c>
      <c r="I527" s="8">
        <v>0.50972222222222219</v>
      </c>
      <c r="L527">
        <v>7.22</v>
      </c>
      <c r="M527">
        <v>7.22</v>
      </c>
      <c r="N527">
        <v>6.88</v>
      </c>
      <c r="O527" t="s">
        <v>3302</v>
      </c>
      <c r="P527" t="s">
        <v>403</v>
      </c>
      <c r="Q527" t="s">
        <v>3303</v>
      </c>
      <c r="R527">
        <v>0</v>
      </c>
      <c r="S527">
        <v>0</v>
      </c>
      <c r="T527">
        <v>45.176518000000002</v>
      </c>
      <c r="U527">
        <v>5.7090420000000002</v>
      </c>
      <c r="AD527" t="s">
        <v>2733</v>
      </c>
      <c r="AE527" t="s">
        <v>2734</v>
      </c>
    </row>
    <row r="528" spans="1:31" x14ac:dyDescent="0.3">
      <c r="A528" s="7">
        <v>46300</v>
      </c>
      <c r="B528" s="8">
        <v>0.2048611111111111</v>
      </c>
      <c r="C528" s="8">
        <v>0.21527777777777779</v>
      </c>
      <c r="D528" s="8">
        <v>0</v>
      </c>
      <c r="E528">
        <v>0.25</v>
      </c>
      <c r="F528">
        <v>22</v>
      </c>
      <c r="G528" t="s">
        <v>979</v>
      </c>
      <c r="H528" s="8">
        <v>0.49305555555555558</v>
      </c>
      <c r="I528" s="8">
        <v>0.54097222222222219</v>
      </c>
      <c r="L528">
        <v>1.1499999999999999</v>
      </c>
      <c r="M528">
        <v>1.1499999999999999</v>
      </c>
      <c r="N528">
        <v>0.9</v>
      </c>
      <c r="O528" t="s">
        <v>1786</v>
      </c>
      <c r="P528" t="s">
        <v>536</v>
      </c>
      <c r="Q528" t="s">
        <v>1788</v>
      </c>
      <c r="R528">
        <v>0</v>
      </c>
      <c r="S528">
        <v>0</v>
      </c>
      <c r="T528">
        <v>45.183112000000001</v>
      </c>
      <c r="U528">
        <v>5.7278739999999999</v>
      </c>
      <c r="AD528" t="s">
        <v>2733</v>
      </c>
      <c r="AE528" t="s">
        <v>2737</v>
      </c>
    </row>
    <row r="529" spans="1:31" x14ac:dyDescent="0.3">
      <c r="A529" s="7">
        <v>46300</v>
      </c>
      <c r="B529" s="8">
        <v>0.33333333333333331</v>
      </c>
      <c r="C529" s="8">
        <v>0.34722222222222221</v>
      </c>
      <c r="D529" s="8">
        <v>0</v>
      </c>
      <c r="E529">
        <v>0.33</v>
      </c>
      <c r="F529">
        <v>61</v>
      </c>
      <c r="G529" t="s">
        <v>886</v>
      </c>
      <c r="O529" t="s">
        <v>2352</v>
      </c>
      <c r="P529" t="s">
        <v>158</v>
      </c>
      <c r="Q529" t="s">
        <v>158</v>
      </c>
      <c r="R529">
        <v>0</v>
      </c>
      <c r="S529">
        <v>0</v>
      </c>
      <c r="T529">
        <v>45.179771000000002</v>
      </c>
      <c r="U529">
        <v>5.7104290000000004</v>
      </c>
      <c r="AD529" t="s">
        <v>2733</v>
      </c>
      <c r="AE529" t="s">
        <v>2737</v>
      </c>
    </row>
    <row r="530" spans="1:31" x14ac:dyDescent="0.3">
      <c r="A530" s="7">
        <v>46300</v>
      </c>
      <c r="B530" s="8">
        <v>0.33333333333333331</v>
      </c>
      <c r="C530" s="8">
        <v>0.49652777777777779</v>
      </c>
      <c r="D530" s="8">
        <v>0</v>
      </c>
      <c r="E530">
        <v>3.92</v>
      </c>
      <c r="F530">
        <v>44</v>
      </c>
      <c r="G530" t="s">
        <v>865</v>
      </c>
      <c r="H530" s="8">
        <v>0.40208333333333335</v>
      </c>
      <c r="I530" s="8">
        <v>0.57291666666666663</v>
      </c>
      <c r="L530">
        <v>4.0999999999999996</v>
      </c>
      <c r="M530">
        <v>3.92</v>
      </c>
      <c r="N530">
        <v>0.18</v>
      </c>
      <c r="O530" t="s">
        <v>1137</v>
      </c>
      <c r="P530" t="s">
        <v>331</v>
      </c>
      <c r="Q530" t="s">
        <v>3268</v>
      </c>
      <c r="R530">
        <v>0</v>
      </c>
      <c r="S530">
        <v>0</v>
      </c>
      <c r="T530">
        <v>46.203426999999998</v>
      </c>
      <c r="U530">
        <v>-1.3673979999999999</v>
      </c>
      <c r="AD530" t="s">
        <v>2733</v>
      </c>
      <c r="AE530" t="s">
        <v>2737</v>
      </c>
    </row>
    <row r="531" spans="1:31" x14ac:dyDescent="0.3">
      <c r="A531" s="7">
        <v>46300</v>
      </c>
      <c r="B531" s="8">
        <v>0.25</v>
      </c>
      <c r="C531" s="8">
        <v>0.26041666666666669</v>
      </c>
      <c r="D531" s="8">
        <v>0</v>
      </c>
      <c r="E531">
        <v>0.25</v>
      </c>
      <c r="F531">
        <v>91</v>
      </c>
      <c r="G531" t="s">
        <v>971</v>
      </c>
      <c r="H531" s="8">
        <v>0.16875000000000001</v>
      </c>
      <c r="I531" s="8">
        <v>0.1701388888888889</v>
      </c>
      <c r="L531">
        <v>0.03</v>
      </c>
      <c r="M531">
        <v>0.03</v>
      </c>
      <c r="N531">
        <v>-0.22</v>
      </c>
      <c r="O531" t="s">
        <v>3277</v>
      </c>
      <c r="P531" t="s">
        <v>337</v>
      </c>
      <c r="Q531" t="s">
        <v>1265</v>
      </c>
      <c r="R531">
        <v>0</v>
      </c>
      <c r="S531">
        <v>0</v>
      </c>
      <c r="T531">
        <v>45.170650999999999</v>
      </c>
      <c r="U531">
        <v>5.758642</v>
      </c>
      <c r="AD531" t="s">
        <v>2733</v>
      </c>
      <c r="AE531" t="s">
        <v>2734</v>
      </c>
    </row>
    <row r="532" spans="1:31" x14ac:dyDescent="0.3">
      <c r="A532" s="7">
        <v>46300</v>
      </c>
      <c r="B532" s="8">
        <v>0.16666666666666666</v>
      </c>
      <c r="C532" s="8">
        <v>0.18055555555555555</v>
      </c>
      <c r="D532" s="8">
        <v>0</v>
      </c>
      <c r="E532">
        <v>0.33</v>
      </c>
      <c r="F532">
        <v>91</v>
      </c>
      <c r="G532" t="s">
        <v>971</v>
      </c>
      <c r="H532" s="8">
        <v>0.18819444444444444</v>
      </c>
      <c r="I532" s="8">
        <v>0.19027777777777777</v>
      </c>
      <c r="L532">
        <v>0.05</v>
      </c>
      <c r="M532">
        <v>0.05</v>
      </c>
      <c r="N532">
        <v>-0.28000000000000003</v>
      </c>
      <c r="O532" t="s">
        <v>3318</v>
      </c>
      <c r="P532" t="s">
        <v>445</v>
      </c>
      <c r="Q532" t="s">
        <v>3319</v>
      </c>
      <c r="R532">
        <v>0</v>
      </c>
      <c r="S532">
        <v>0</v>
      </c>
      <c r="T532">
        <v>45.181372000000003</v>
      </c>
      <c r="U532">
        <v>5.7330990000000002</v>
      </c>
      <c r="AD532" t="s">
        <v>2733</v>
      </c>
      <c r="AE532" t="s">
        <v>2734</v>
      </c>
    </row>
    <row r="533" spans="1:31" x14ac:dyDescent="0.3">
      <c r="A533" s="7">
        <v>46300</v>
      </c>
      <c r="B533" s="8">
        <v>0.16666666666666666</v>
      </c>
      <c r="C533" s="8">
        <v>0.18055555555555555</v>
      </c>
      <c r="D533" s="8">
        <v>0</v>
      </c>
      <c r="E533">
        <v>0.33</v>
      </c>
      <c r="F533">
        <v>12</v>
      </c>
      <c r="G533" t="s">
        <v>952</v>
      </c>
      <c r="O533" t="s">
        <v>3320</v>
      </c>
      <c r="P533" t="s">
        <v>306</v>
      </c>
      <c r="Q533" t="s">
        <v>3321</v>
      </c>
      <c r="R533">
        <v>0</v>
      </c>
      <c r="S533">
        <v>0</v>
      </c>
      <c r="T533">
        <v>45.193513000000003</v>
      </c>
      <c r="U533">
        <v>5.729501</v>
      </c>
      <c r="AD533" t="s">
        <v>2733</v>
      </c>
      <c r="AE533" t="s">
        <v>2734</v>
      </c>
    </row>
    <row r="534" spans="1:31" x14ac:dyDescent="0.3">
      <c r="A534" s="7">
        <v>46300</v>
      </c>
      <c r="B534" s="8">
        <v>0.33333333333333331</v>
      </c>
      <c r="C534" s="8">
        <v>0.37847222222222221</v>
      </c>
      <c r="D534" s="8">
        <v>0</v>
      </c>
      <c r="E534">
        <v>1.08</v>
      </c>
      <c r="F534">
        <v>88</v>
      </c>
      <c r="G534" t="s">
        <v>894</v>
      </c>
      <c r="O534" t="s">
        <v>1076</v>
      </c>
      <c r="P534" t="s">
        <v>642</v>
      </c>
      <c r="Q534" t="s">
        <v>6011</v>
      </c>
      <c r="R534">
        <v>0</v>
      </c>
      <c r="S534">
        <v>0</v>
      </c>
      <c r="T534">
        <v>45.070188999999999</v>
      </c>
      <c r="U534">
        <v>5.7319789999999999</v>
      </c>
      <c r="AD534" t="s">
        <v>2733</v>
      </c>
      <c r="AE534" t="s">
        <v>2737</v>
      </c>
    </row>
    <row r="535" spans="1:31" x14ac:dyDescent="0.3">
      <c r="A535" s="7">
        <v>46300</v>
      </c>
      <c r="B535" s="8">
        <v>0.33333333333333331</v>
      </c>
      <c r="C535" s="8">
        <v>0.35416666666666669</v>
      </c>
      <c r="D535" s="8">
        <v>0</v>
      </c>
      <c r="E535">
        <v>0.5</v>
      </c>
      <c r="F535">
        <v>210</v>
      </c>
      <c r="G535" t="s">
        <v>905</v>
      </c>
      <c r="O535" t="s">
        <v>1530</v>
      </c>
      <c r="P535" t="s">
        <v>222</v>
      </c>
      <c r="Q535" t="s">
        <v>222</v>
      </c>
      <c r="R535">
        <v>0</v>
      </c>
      <c r="S535">
        <v>0</v>
      </c>
      <c r="T535">
        <v>45.189441000000002</v>
      </c>
      <c r="U535">
        <v>5.7262389999999996</v>
      </c>
      <c r="AD535" t="s">
        <v>2733</v>
      </c>
      <c r="AE535" t="s">
        <v>2737</v>
      </c>
    </row>
    <row r="536" spans="1:31" x14ac:dyDescent="0.3">
      <c r="A536" s="7">
        <v>46300</v>
      </c>
      <c r="B536" s="8">
        <v>0.33333333333333331</v>
      </c>
      <c r="C536" s="8">
        <v>0.34722222222222221</v>
      </c>
      <c r="D536" s="8">
        <v>0</v>
      </c>
      <c r="E536">
        <v>0.33</v>
      </c>
      <c r="F536">
        <v>29</v>
      </c>
      <c r="G536" t="s">
        <v>859</v>
      </c>
      <c r="O536" t="s">
        <v>1995</v>
      </c>
      <c r="P536" t="s">
        <v>396</v>
      </c>
      <c r="Q536" t="s">
        <v>396</v>
      </c>
      <c r="R536">
        <v>0</v>
      </c>
      <c r="S536">
        <v>0</v>
      </c>
      <c r="T536">
        <v>45.189906999999998</v>
      </c>
      <c r="U536">
        <v>5.7160770000000003</v>
      </c>
      <c r="AD536" t="s">
        <v>2733</v>
      </c>
      <c r="AE536" t="s">
        <v>2737</v>
      </c>
    </row>
    <row r="537" spans="1:31" x14ac:dyDescent="0.3">
      <c r="A537" s="7">
        <v>46300</v>
      </c>
      <c r="B537" s="8">
        <v>0.34722222222222221</v>
      </c>
      <c r="C537" s="8">
        <v>0.36805555555555558</v>
      </c>
      <c r="D537" s="8">
        <v>0</v>
      </c>
      <c r="E537">
        <v>0.5</v>
      </c>
      <c r="F537">
        <v>72</v>
      </c>
      <c r="G537" t="s">
        <v>978</v>
      </c>
      <c r="O537" t="s">
        <v>3300</v>
      </c>
      <c r="P537" t="s">
        <v>410</v>
      </c>
      <c r="Q537" t="s">
        <v>3301</v>
      </c>
      <c r="R537">
        <v>0</v>
      </c>
      <c r="S537">
        <v>0</v>
      </c>
      <c r="T537">
        <v>45.565835999999997</v>
      </c>
      <c r="U537">
        <v>5.8936609999999998</v>
      </c>
      <c r="AD537" t="s">
        <v>2733</v>
      </c>
      <c r="AE537" t="s">
        <v>3122</v>
      </c>
    </row>
    <row r="538" spans="1:31" x14ac:dyDescent="0.3">
      <c r="A538" s="7">
        <v>46300</v>
      </c>
      <c r="B538" s="8">
        <v>0.33333333333333331</v>
      </c>
      <c r="C538" s="8">
        <v>0.34722222222222221</v>
      </c>
      <c r="D538" s="8">
        <v>0</v>
      </c>
      <c r="E538">
        <v>0.33</v>
      </c>
      <c r="F538">
        <v>20</v>
      </c>
      <c r="G538" t="s">
        <v>950</v>
      </c>
      <c r="O538" t="s">
        <v>2514</v>
      </c>
      <c r="P538" t="s">
        <v>123</v>
      </c>
      <c r="Q538" t="s">
        <v>123</v>
      </c>
      <c r="R538">
        <v>0</v>
      </c>
      <c r="S538">
        <v>0</v>
      </c>
      <c r="T538">
        <v>45.189670999999997</v>
      </c>
      <c r="U538">
        <v>5.7243469999999999</v>
      </c>
      <c r="AD538" t="s">
        <v>2733</v>
      </c>
      <c r="AE538" t="s">
        <v>2737</v>
      </c>
    </row>
    <row r="539" spans="1:31" x14ac:dyDescent="0.3">
      <c r="A539" s="7">
        <v>46300</v>
      </c>
      <c r="B539" s="8">
        <v>0.1875</v>
      </c>
      <c r="C539" s="8">
        <v>0.20833333333333334</v>
      </c>
      <c r="D539" s="8">
        <v>0</v>
      </c>
      <c r="E539">
        <v>0.5</v>
      </c>
      <c r="F539">
        <v>50</v>
      </c>
      <c r="G539" t="s">
        <v>879</v>
      </c>
      <c r="H539" s="8">
        <v>0.20902777777777778</v>
      </c>
      <c r="I539" s="8">
        <v>0.22777777777777777</v>
      </c>
      <c r="L539">
        <v>0.45</v>
      </c>
      <c r="M539">
        <v>0.5</v>
      </c>
      <c r="N539">
        <v>-0.05</v>
      </c>
      <c r="O539" t="s">
        <v>1143</v>
      </c>
      <c r="P539" t="s">
        <v>547</v>
      </c>
      <c r="Q539" t="s">
        <v>547</v>
      </c>
      <c r="R539">
        <v>0</v>
      </c>
      <c r="S539">
        <v>0</v>
      </c>
      <c r="T539">
        <v>45.366303000000002</v>
      </c>
      <c r="U539">
        <v>5.5898110000000001</v>
      </c>
      <c r="AD539" t="s">
        <v>2733</v>
      </c>
      <c r="AE539" t="s">
        <v>2737</v>
      </c>
    </row>
    <row r="540" spans="1:31" x14ac:dyDescent="0.3">
      <c r="A540" s="7">
        <v>46300</v>
      </c>
      <c r="B540" s="8">
        <v>0.33333333333333331</v>
      </c>
      <c r="C540" s="8">
        <v>0.34722222222222221</v>
      </c>
      <c r="D540" s="8">
        <v>0</v>
      </c>
      <c r="E540">
        <v>0.33</v>
      </c>
      <c r="F540">
        <v>29</v>
      </c>
      <c r="G540" t="s">
        <v>859</v>
      </c>
      <c r="O540" t="s">
        <v>1397</v>
      </c>
      <c r="P540" t="s">
        <v>450</v>
      </c>
      <c r="Q540" t="s">
        <v>450</v>
      </c>
      <c r="R540">
        <v>0</v>
      </c>
      <c r="S540">
        <v>0</v>
      </c>
      <c r="T540">
        <v>45.187130000000003</v>
      </c>
      <c r="U540">
        <v>5.717994</v>
      </c>
      <c r="AD540" t="s">
        <v>2733</v>
      </c>
      <c r="AE540" t="s">
        <v>2737</v>
      </c>
    </row>
    <row r="541" spans="1:31" x14ac:dyDescent="0.3">
      <c r="A541" s="7">
        <v>46300</v>
      </c>
      <c r="B541" s="8">
        <v>0.16666666666666666</v>
      </c>
      <c r="C541" s="8">
        <v>0.18055555555555555</v>
      </c>
      <c r="D541" s="8">
        <v>0</v>
      </c>
      <c r="E541">
        <v>0.33</v>
      </c>
      <c r="F541">
        <v>52</v>
      </c>
      <c r="G541" t="s">
        <v>847</v>
      </c>
      <c r="O541" t="s">
        <v>2747</v>
      </c>
      <c r="P541" t="s">
        <v>1437</v>
      </c>
      <c r="Q541" t="s">
        <v>820</v>
      </c>
      <c r="R541">
        <v>0</v>
      </c>
      <c r="S541">
        <v>0</v>
      </c>
      <c r="T541">
        <v>45.182681000000002</v>
      </c>
      <c r="U541">
        <v>5.7249639999999999</v>
      </c>
      <c r="AD541" t="s">
        <v>2733</v>
      </c>
      <c r="AE541" t="s">
        <v>2734</v>
      </c>
    </row>
    <row r="542" spans="1:31" x14ac:dyDescent="0.3">
      <c r="A542" s="7">
        <v>46300</v>
      </c>
      <c r="B542" s="8">
        <v>0.29166666666666669</v>
      </c>
      <c r="C542" s="8">
        <v>0.31597222222222221</v>
      </c>
      <c r="D542" s="8">
        <v>0</v>
      </c>
      <c r="E542">
        <v>0.57999999999999996</v>
      </c>
      <c r="F542">
        <v>23</v>
      </c>
      <c r="G542" t="s">
        <v>957</v>
      </c>
      <c r="H542" s="8">
        <v>0.30972222222222223</v>
      </c>
      <c r="I542" s="8">
        <v>0.33819444444444446</v>
      </c>
      <c r="L542">
        <v>0.68</v>
      </c>
      <c r="M542">
        <v>0.68</v>
      </c>
      <c r="N542">
        <v>0.1</v>
      </c>
      <c r="O542" t="s">
        <v>2556</v>
      </c>
      <c r="P542" t="s">
        <v>541</v>
      </c>
      <c r="Q542" t="s">
        <v>541</v>
      </c>
      <c r="R542">
        <v>0</v>
      </c>
      <c r="S542">
        <v>0</v>
      </c>
      <c r="T542">
        <v>45.166491999999998</v>
      </c>
      <c r="U542">
        <v>5.7129070000000004</v>
      </c>
      <c r="AD542" t="s">
        <v>2733</v>
      </c>
      <c r="AE542" t="s">
        <v>2737</v>
      </c>
    </row>
    <row r="543" spans="1:31" x14ac:dyDescent="0.3">
      <c r="A543" s="7">
        <v>46300</v>
      </c>
      <c r="B543" s="8">
        <v>0.16666666666666666</v>
      </c>
      <c r="C543" s="8">
        <v>0.18055555555555555</v>
      </c>
      <c r="D543" s="8">
        <v>0</v>
      </c>
      <c r="E543">
        <v>0.33</v>
      </c>
      <c r="F543">
        <v>46</v>
      </c>
      <c r="G543" t="s">
        <v>963</v>
      </c>
      <c r="H543" s="8">
        <v>0.20833333333333334</v>
      </c>
      <c r="I543" s="8">
        <v>0.25555555555555554</v>
      </c>
      <c r="L543">
        <v>1.1299999999999999</v>
      </c>
      <c r="M543">
        <v>1.1299999999999999</v>
      </c>
      <c r="N543">
        <v>0.8</v>
      </c>
      <c r="O543" t="s">
        <v>2910</v>
      </c>
      <c r="P543" t="s">
        <v>762</v>
      </c>
      <c r="Q543" t="s">
        <v>6012</v>
      </c>
      <c r="R543">
        <v>0</v>
      </c>
      <c r="S543">
        <v>0</v>
      </c>
      <c r="T543">
        <v>45.180419000000001</v>
      </c>
      <c r="U543">
        <v>5.7115030000000004</v>
      </c>
      <c r="AD543" t="s">
        <v>2733</v>
      </c>
      <c r="AE543" t="s">
        <v>2734</v>
      </c>
    </row>
    <row r="544" spans="1:31" x14ac:dyDescent="0.3">
      <c r="A544" s="7">
        <v>46300</v>
      </c>
      <c r="B544" s="8">
        <v>0.33333333333333331</v>
      </c>
      <c r="C544" s="8">
        <v>0.35416666666666669</v>
      </c>
      <c r="D544" s="8">
        <v>0</v>
      </c>
      <c r="E544">
        <v>0.5</v>
      </c>
      <c r="F544">
        <v>86</v>
      </c>
      <c r="G544" t="s">
        <v>861</v>
      </c>
      <c r="H544" s="8">
        <v>0.21041666666666667</v>
      </c>
      <c r="I544" s="8">
        <v>0.21875</v>
      </c>
      <c r="L544">
        <v>0.2</v>
      </c>
      <c r="M544">
        <v>0.2</v>
      </c>
      <c r="N544">
        <v>-0.3</v>
      </c>
      <c r="O544" t="s">
        <v>1509</v>
      </c>
      <c r="P544" t="s">
        <v>142</v>
      </c>
      <c r="Q544" t="s">
        <v>6013</v>
      </c>
      <c r="R544">
        <v>0</v>
      </c>
      <c r="S544">
        <v>0</v>
      </c>
      <c r="T544">
        <v>45.188152000000002</v>
      </c>
      <c r="U544">
        <v>5.7235339999999999</v>
      </c>
      <c r="AD544" t="s">
        <v>2733</v>
      </c>
      <c r="AE544" t="s">
        <v>2737</v>
      </c>
    </row>
    <row r="545" spans="1:31" x14ac:dyDescent="0.3">
      <c r="A545" s="7">
        <v>46300</v>
      </c>
      <c r="B545" s="8">
        <v>0.16666666666666666</v>
      </c>
      <c r="C545" s="8">
        <v>0.18055555555555555</v>
      </c>
      <c r="D545" s="8">
        <v>0</v>
      </c>
      <c r="E545">
        <v>0.33</v>
      </c>
      <c r="F545">
        <v>230</v>
      </c>
      <c r="G545" t="s">
        <v>974</v>
      </c>
      <c r="H545" s="8">
        <v>0.19166666666666668</v>
      </c>
      <c r="I545" s="8">
        <v>0.27847222222222223</v>
      </c>
      <c r="L545">
        <v>2.08</v>
      </c>
      <c r="M545">
        <v>2.08</v>
      </c>
      <c r="N545">
        <v>1.75</v>
      </c>
      <c r="O545" t="s">
        <v>3332</v>
      </c>
      <c r="P545" t="s">
        <v>72</v>
      </c>
      <c r="Q545" t="s">
        <v>3333</v>
      </c>
      <c r="R545">
        <v>0</v>
      </c>
      <c r="S545">
        <v>0</v>
      </c>
      <c r="T545">
        <v>45.188403000000001</v>
      </c>
      <c r="U545">
        <v>5.725015</v>
      </c>
      <c r="AD545" t="s">
        <v>2733</v>
      </c>
      <c r="AE545" t="s">
        <v>2734</v>
      </c>
    </row>
    <row r="546" spans="1:31" x14ac:dyDescent="0.3">
      <c r="A546" s="7">
        <v>46300</v>
      </c>
      <c r="B546" s="8">
        <v>0.25</v>
      </c>
      <c r="C546" s="8">
        <v>0.2638888888888889</v>
      </c>
      <c r="D546" s="8">
        <v>0</v>
      </c>
      <c r="E546">
        <v>0.33</v>
      </c>
      <c r="F546">
        <v>202</v>
      </c>
      <c r="G546" t="s">
        <v>5959</v>
      </c>
      <c r="O546" t="s">
        <v>3330</v>
      </c>
      <c r="P546" t="s">
        <v>788</v>
      </c>
      <c r="Q546" t="s">
        <v>3331</v>
      </c>
      <c r="R546">
        <v>0</v>
      </c>
      <c r="S546">
        <v>0</v>
      </c>
      <c r="T546">
        <v>45.212082000000002</v>
      </c>
      <c r="U546">
        <v>5.7464320000000004</v>
      </c>
      <c r="AD546" t="s">
        <v>2733</v>
      </c>
      <c r="AE546" t="s">
        <v>2734</v>
      </c>
    </row>
    <row r="547" spans="1:31" x14ac:dyDescent="0.3">
      <c r="A547" s="7">
        <v>46300</v>
      </c>
      <c r="B547" s="8">
        <v>0.33333333333333331</v>
      </c>
      <c r="C547" s="8">
        <v>0.34722222222222221</v>
      </c>
      <c r="D547" s="8">
        <v>0</v>
      </c>
      <c r="E547">
        <v>0.33</v>
      </c>
      <c r="F547">
        <v>210</v>
      </c>
      <c r="G547" t="s">
        <v>905</v>
      </c>
      <c r="Q547" t="s">
        <v>95</v>
      </c>
      <c r="R547">
        <v>0</v>
      </c>
      <c r="S547">
        <v>0</v>
      </c>
      <c r="T547">
        <v>45.147320000000001</v>
      </c>
      <c r="U547">
        <v>5.7529560000000002</v>
      </c>
    </row>
    <row r="548" spans="1:31" x14ac:dyDescent="0.3">
      <c r="A548" s="7">
        <v>46300</v>
      </c>
      <c r="B548" s="8">
        <v>0.42708333333333331</v>
      </c>
      <c r="C548" s="8">
        <v>0.44791666666666669</v>
      </c>
      <c r="D548" s="8">
        <v>0</v>
      </c>
      <c r="E548">
        <v>0.5</v>
      </c>
      <c r="F548">
        <v>56</v>
      </c>
      <c r="G548" t="s">
        <v>966</v>
      </c>
      <c r="H548" s="8">
        <v>0.49236111111111114</v>
      </c>
      <c r="I548" s="8">
        <v>0.51111111111111107</v>
      </c>
      <c r="L548">
        <v>0.45</v>
      </c>
      <c r="M548">
        <v>0.5</v>
      </c>
      <c r="N548">
        <v>-0.05</v>
      </c>
      <c r="O548" t="s">
        <v>2146</v>
      </c>
      <c r="P548" t="s">
        <v>510</v>
      </c>
      <c r="Q548" t="s">
        <v>510</v>
      </c>
      <c r="R548">
        <v>0</v>
      </c>
      <c r="S548">
        <v>0</v>
      </c>
      <c r="T548">
        <v>45.368639999999999</v>
      </c>
      <c r="U548">
        <v>5.5851119999999996</v>
      </c>
      <c r="AD548" t="s">
        <v>2733</v>
      </c>
      <c r="AE548" t="s">
        <v>2737</v>
      </c>
    </row>
    <row r="549" spans="1:31" x14ac:dyDescent="0.3">
      <c r="A549" s="7">
        <v>46300</v>
      </c>
      <c r="B549" s="8">
        <v>0.33333333333333331</v>
      </c>
      <c r="C549" s="8">
        <v>0.35416666666666669</v>
      </c>
      <c r="D549" s="8">
        <v>0</v>
      </c>
      <c r="E549">
        <v>0.5</v>
      </c>
      <c r="F549">
        <v>44</v>
      </c>
      <c r="G549" t="s">
        <v>865</v>
      </c>
      <c r="H549" s="8">
        <v>0.35833333333333334</v>
      </c>
      <c r="I549" s="8">
        <v>0.36944444444444446</v>
      </c>
      <c r="L549">
        <v>0.27</v>
      </c>
      <c r="M549">
        <v>0.27</v>
      </c>
      <c r="N549">
        <v>-0.23</v>
      </c>
      <c r="O549" t="s">
        <v>1072</v>
      </c>
      <c r="P549" t="s">
        <v>99</v>
      </c>
      <c r="Q549" t="s">
        <v>3286</v>
      </c>
      <c r="R549">
        <v>0</v>
      </c>
      <c r="S549">
        <v>0</v>
      </c>
      <c r="T549">
        <v>45.188929999999999</v>
      </c>
      <c r="U549">
        <v>5.7123470000000003</v>
      </c>
      <c r="AD549" t="s">
        <v>2733</v>
      </c>
      <c r="AE549" t="s">
        <v>2737</v>
      </c>
    </row>
    <row r="550" spans="1:31" x14ac:dyDescent="0.3">
      <c r="A550" s="7">
        <v>46300</v>
      </c>
      <c r="B550" s="8">
        <v>0.33333333333333331</v>
      </c>
      <c r="C550" s="8">
        <v>0.35416666666666669</v>
      </c>
      <c r="D550" s="8">
        <v>0</v>
      </c>
      <c r="E550">
        <v>0.5</v>
      </c>
      <c r="F550">
        <v>49</v>
      </c>
      <c r="G550" t="s">
        <v>944</v>
      </c>
      <c r="H550" s="8">
        <v>0.44097222222222221</v>
      </c>
      <c r="I550" s="8">
        <v>0.51111111111111107</v>
      </c>
      <c r="L550">
        <v>1.68</v>
      </c>
      <c r="M550">
        <v>1.68</v>
      </c>
      <c r="N550">
        <v>1.18</v>
      </c>
      <c r="O550" t="s">
        <v>1673</v>
      </c>
      <c r="P550" t="s">
        <v>518</v>
      </c>
      <c r="Q550" t="s">
        <v>518</v>
      </c>
      <c r="R550">
        <v>0</v>
      </c>
      <c r="S550">
        <v>0</v>
      </c>
      <c r="T550">
        <v>45.168743999999997</v>
      </c>
      <c r="U550">
        <v>5.7258769999999997</v>
      </c>
      <c r="AD550" t="s">
        <v>2733</v>
      </c>
      <c r="AE550" t="s">
        <v>2737</v>
      </c>
    </row>
    <row r="551" spans="1:31" x14ac:dyDescent="0.3">
      <c r="A551" s="7">
        <v>46300</v>
      </c>
      <c r="B551" s="8">
        <v>0.33333333333333331</v>
      </c>
      <c r="C551" s="8">
        <v>0.37847222222222221</v>
      </c>
      <c r="D551" s="8">
        <v>0</v>
      </c>
      <c r="E551">
        <v>1.08</v>
      </c>
      <c r="F551">
        <v>12</v>
      </c>
      <c r="G551" t="s">
        <v>952</v>
      </c>
      <c r="O551" t="s">
        <v>2605</v>
      </c>
      <c r="P551" t="s">
        <v>259</v>
      </c>
      <c r="Q551" t="s">
        <v>3351</v>
      </c>
      <c r="R551">
        <v>0</v>
      </c>
      <c r="S551">
        <v>0</v>
      </c>
      <c r="T551">
        <v>45.190952000000003</v>
      </c>
      <c r="U551">
        <v>5.7165330000000001</v>
      </c>
      <c r="AD551" t="s">
        <v>2733</v>
      </c>
      <c r="AE551" t="s">
        <v>2737</v>
      </c>
    </row>
    <row r="552" spans="1:31" x14ac:dyDescent="0.3">
      <c r="A552" s="7">
        <v>46300</v>
      </c>
      <c r="B552" s="8">
        <v>0.33333333333333331</v>
      </c>
      <c r="C552" s="8">
        <v>0.55902777777777779</v>
      </c>
      <c r="D552" s="8">
        <v>0</v>
      </c>
      <c r="E552">
        <v>5.42</v>
      </c>
      <c r="F552">
        <v>85</v>
      </c>
      <c r="G552" t="s">
        <v>866</v>
      </c>
      <c r="H552" s="8">
        <v>0.41666666666666669</v>
      </c>
      <c r="I552" s="8">
        <v>0.5493055555555556</v>
      </c>
      <c r="L552">
        <v>3.18</v>
      </c>
      <c r="M552">
        <v>3.18</v>
      </c>
      <c r="N552">
        <v>-2.23</v>
      </c>
      <c r="O552" t="s">
        <v>2434</v>
      </c>
      <c r="P552" t="s">
        <v>790</v>
      </c>
      <c r="Q552" t="s">
        <v>790</v>
      </c>
      <c r="R552">
        <v>0</v>
      </c>
      <c r="S552">
        <v>0</v>
      </c>
      <c r="T552">
        <v>45.247734999999999</v>
      </c>
      <c r="U552">
        <v>5.8348599999999999</v>
      </c>
      <c r="AD552" t="s">
        <v>2733</v>
      </c>
      <c r="AE552" t="s">
        <v>2737</v>
      </c>
    </row>
    <row r="553" spans="1:31" x14ac:dyDescent="0.3">
      <c r="A553" s="7">
        <v>46300</v>
      </c>
      <c r="B553" s="8">
        <v>0.33333333333333331</v>
      </c>
      <c r="C553" s="8">
        <v>0.34722222222222221</v>
      </c>
      <c r="D553" s="8">
        <v>0</v>
      </c>
      <c r="E553">
        <v>0.33</v>
      </c>
      <c r="F553">
        <v>61</v>
      </c>
      <c r="G553" t="s">
        <v>886</v>
      </c>
      <c r="O553" t="s">
        <v>2231</v>
      </c>
      <c r="P553" t="s">
        <v>215</v>
      </c>
      <c r="Q553" t="s">
        <v>215</v>
      </c>
      <c r="R553">
        <v>0</v>
      </c>
      <c r="S553">
        <v>0</v>
      </c>
      <c r="T553">
        <v>45.189171999999999</v>
      </c>
      <c r="U553">
        <v>5.7271559999999999</v>
      </c>
      <c r="AD553" t="s">
        <v>2733</v>
      </c>
      <c r="AE553" t="s">
        <v>2737</v>
      </c>
    </row>
    <row r="554" spans="1:31" x14ac:dyDescent="0.3">
      <c r="A554" s="7">
        <v>46300</v>
      </c>
      <c r="B554" s="8">
        <v>0.2986111111111111</v>
      </c>
      <c r="C554" s="8">
        <v>0.3125</v>
      </c>
      <c r="D554" s="8">
        <v>0</v>
      </c>
      <c r="E554">
        <v>0.33</v>
      </c>
      <c r="F554">
        <v>66</v>
      </c>
      <c r="G554" t="s">
        <v>900</v>
      </c>
      <c r="H554" s="8">
        <v>0.20416666666666666</v>
      </c>
      <c r="I554" s="8">
        <v>0.39444444444444443</v>
      </c>
      <c r="L554">
        <v>4.57</v>
      </c>
      <c r="M554">
        <v>4.57</v>
      </c>
      <c r="N554">
        <v>4.2300000000000004</v>
      </c>
      <c r="O554" t="s">
        <v>3337</v>
      </c>
      <c r="P554" t="s">
        <v>1809</v>
      </c>
      <c r="Q554" t="s">
        <v>3338</v>
      </c>
      <c r="R554">
        <v>0</v>
      </c>
      <c r="S554">
        <v>0</v>
      </c>
      <c r="T554">
        <v>45.215843</v>
      </c>
      <c r="U554">
        <v>5.6930630000000004</v>
      </c>
      <c r="AD554" t="s">
        <v>2733</v>
      </c>
      <c r="AE554" t="s">
        <v>2734</v>
      </c>
    </row>
    <row r="555" spans="1:31" x14ac:dyDescent="0.3">
      <c r="A555" s="7">
        <v>46300</v>
      </c>
      <c r="B555" s="8">
        <v>0.33333333333333331</v>
      </c>
      <c r="C555" s="8">
        <v>0.37847222222222221</v>
      </c>
      <c r="D555" s="8">
        <v>0</v>
      </c>
      <c r="E555">
        <v>1.08</v>
      </c>
      <c r="F555">
        <v>12</v>
      </c>
      <c r="G555" t="s">
        <v>952</v>
      </c>
      <c r="O555" t="s">
        <v>867</v>
      </c>
      <c r="P555" t="s">
        <v>807</v>
      </c>
      <c r="Q555" t="s">
        <v>3360</v>
      </c>
      <c r="R555">
        <v>0</v>
      </c>
      <c r="S555">
        <v>0</v>
      </c>
      <c r="T555">
        <v>45.185158000000001</v>
      </c>
      <c r="U555">
        <v>5.7167779999999997</v>
      </c>
      <c r="AD555" t="s">
        <v>2733</v>
      </c>
      <c r="AE555" t="s">
        <v>2737</v>
      </c>
    </row>
    <row r="556" spans="1:31" x14ac:dyDescent="0.3">
      <c r="A556" s="7">
        <v>46300</v>
      </c>
      <c r="B556" s="8">
        <v>0.34722222222222221</v>
      </c>
      <c r="C556" s="8">
        <v>0.36805555555555558</v>
      </c>
      <c r="D556" s="8">
        <v>0</v>
      </c>
      <c r="E556">
        <v>0.5</v>
      </c>
      <c r="F556">
        <v>201</v>
      </c>
      <c r="G556" t="s">
        <v>946</v>
      </c>
      <c r="O556" t="s">
        <v>6014</v>
      </c>
      <c r="P556" t="s">
        <v>797</v>
      </c>
      <c r="Q556" t="s">
        <v>6015</v>
      </c>
      <c r="R556">
        <v>0</v>
      </c>
      <c r="S556">
        <v>0</v>
      </c>
      <c r="T556">
        <v>45.201144999999997</v>
      </c>
      <c r="U556">
        <v>5.706251</v>
      </c>
      <c r="AD556" t="s">
        <v>2733</v>
      </c>
      <c r="AE556" t="s">
        <v>3386</v>
      </c>
    </row>
    <row r="557" spans="1:31" x14ac:dyDescent="0.3">
      <c r="A557" s="7">
        <v>46300</v>
      </c>
      <c r="B557" s="8">
        <v>0.34722222222222221</v>
      </c>
      <c r="C557" s="8">
        <v>0.36805555555555558</v>
      </c>
      <c r="D557" s="8">
        <v>0</v>
      </c>
      <c r="E557">
        <v>0.5</v>
      </c>
      <c r="F557">
        <v>52</v>
      </c>
      <c r="G557" t="s">
        <v>847</v>
      </c>
      <c r="O557" t="s">
        <v>6016</v>
      </c>
      <c r="P557" t="s">
        <v>335</v>
      </c>
      <c r="Q557" t="s">
        <v>335</v>
      </c>
      <c r="R557">
        <v>0</v>
      </c>
      <c r="S557">
        <v>0</v>
      </c>
      <c r="T557">
        <v>45.172060000000002</v>
      </c>
      <c r="U557">
        <v>5.7222600000000003</v>
      </c>
      <c r="AD557" t="s">
        <v>2733</v>
      </c>
      <c r="AE557" t="s">
        <v>3592</v>
      </c>
    </row>
    <row r="558" spans="1:31" x14ac:dyDescent="0.3">
      <c r="A558" s="7">
        <v>46300</v>
      </c>
      <c r="B558" s="8">
        <v>0.33333333333333331</v>
      </c>
      <c r="C558" s="8">
        <v>0.37847222222222221</v>
      </c>
      <c r="D558" s="8">
        <v>0</v>
      </c>
      <c r="E558">
        <v>1.08</v>
      </c>
      <c r="F558">
        <v>56</v>
      </c>
      <c r="G558" t="s">
        <v>966</v>
      </c>
      <c r="H558" s="8">
        <v>0.35416666666666669</v>
      </c>
      <c r="I558" s="8">
        <v>0.41041666666666665</v>
      </c>
      <c r="L558">
        <v>1.35</v>
      </c>
      <c r="M558">
        <v>1.35</v>
      </c>
      <c r="N558">
        <v>0.27</v>
      </c>
      <c r="O558" t="s">
        <v>2096</v>
      </c>
      <c r="P558" t="s">
        <v>556</v>
      </c>
      <c r="Q558" t="s">
        <v>556</v>
      </c>
      <c r="R558">
        <v>0</v>
      </c>
      <c r="S558">
        <v>0</v>
      </c>
      <c r="T558">
        <v>45.366672999999999</v>
      </c>
      <c r="U558">
        <v>5.5943040000000002</v>
      </c>
      <c r="AD558" t="s">
        <v>2733</v>
      </c>
      <c r="AE558" t="s">
        <v>2737</v>
      </c>
    </row>
    <row r="559" spans="1:31" x14ac:dyDescent="0.3">
      <c r="A559" s="7">
        <v>46300</v>
      </c>
      <c r="B559" s="8">
        <v>0.33333333333333331</v>
      </c>
      <c r="C559" s="8">
        <v>0.34722222222222221</v>
      </c>
      <c r="D559" s="8">
        <v>0</v>
      </c>
      <c r="E559">
        <v>0.33</v>
      </c>
      <c r="F559">
        <v>1000</v>
      </c>
      <c r="G559" t="s">
        <v>2803</v>
      </c>
      <c r="O559" t="s">
        <v>3015</v>
      </c>
      <c r="P559" t="s">
        <v>1809</v>
      </c>
      <c r="Q559" t="s">
        <v>3016</v>
      </c>
      <c r="R559">
        <v>0</v>
      </c>
      <c r="S559">
        <v>0</v>
      </c>
      <c r="T559">
        <v>45.215721000000002</v>
      </c>
      <c r="U559">
        <v>5.6931180000000001</v>
      </c>
      <c r="AD559" t="s">
        <v>2733</v>
      </c>
      <c r="AE559" t="s">
        <v>2737</v>
      </c>
    </row>
    <row r="560" spans="1:31" x14ac:dyDescent="0.3">
      <c r="A560" s="7">
        <v>46300</v>
      </c>
      <c r="B560" s="8">
        <v>0.33333333333333331</v>
      </c>
      <c r="C560" s="8">
        <v>0.3611111111111111</v>
      </c>
      <c r="D560" s="8">
        <v>0</v>
      </c>
      <c r="E560">
        <v>0.67</v>
      </c>
      <c r="F560">
        <v>28</v>
      </c>
      <c r="G560" t="s">
        <v>914</v>
      </c>
      <c r="H560" s="8">
        <v>0.38472222222222224</v>
      </c>
      <c r="I560" s="8">
        <v>0.42986111111111114</v>
      </c>
      <c r="J560" s="8">
        <v>0.38472222222222224</v>
      </c>
      <c r="L560">
        <v>1.08</v>
      </c>
      <c r="M560">
        <v>1.08</v>
      </c>
      <c r="N560">
        <v>0.42</v>
      </c>
      <c r="O560" t="s">
        <v>1848</v>
      </c>
      <c r="P560" t="s">
        <v>745</v>
      </c>
      <c r="Q560" t="s">
        <v>745</v>
      </c>
      <c r="R560">
        <v>0</v>
      </c>
      <c r="S560">
        <v>0</v>
      </c>
      <c r="T560">
        <v>45.144418999999999</v>
      </c>
      <c r="U560">
        <v>5.7205839999999997</v>
      </c>
      <c r="AD560" t="s">
        <v>2733</v>
      </c>
      <c r="AE560" t="s">
        <v>2737</v>
      </c>
    </row>
    <row r="561" spans="1:31" x14ac:dyDescent="0.3">
      <c r="A561" s="7">
        <v>46300</v>
      </c>
      <c r="B561" s="8">
        <v>0.16666666666666666</v>
      </c>
      <c r="C561" s="8">
        <v>0.17708333333333334</v>
      </c>
      <c r="D561" s="8">
        <v>0</v>
      </c>
      <c r="E561">
        <v>0.25</v>
      </c>
      <c r="F561">
        <v>35</v>
      </c>
      <c r="G561" t="s">
        <v>2803</v>
      </c>
      <c r="Q561" t="s">
        <v>812</v>
      </c>
      <c r="R561">
        <v>0</v>
      </c>
      <c r="S561">
        <v>0</v>
      </c>
      <c r="T561">
        <v>45.188929999999999</v>
      </c>
      <c r="U561">
        <v>5.7123470000000003</v>
      </c>
    </row>
    <row r="562" spans="1:31" x14ac:dyDescent="0.3">
      <c r="A562" s="7">
        <v>46300</v>
      </c>
      <c r="B562" s="8">
        <v>0.16666666666666666</v>
      </c>
      <c r="C562" s="8">
        <v>0.18055555555555555</v>
      </c>
      <c r="D562" s="8">
        <v>0</v>
      </c>
      <c r="E562">
        <v>0.33</v>
      </c>
      <c r="F562">
        <v>201</v>
      </c>
      <c r="G562" t="s">
        <v>946</v>
      </c>
      <c r="O562" t="s">
        <v>3343</v>
      </c>
      <c r="P562" t="s">
        <v>312</v>
      </c>
      <c r="Q562" t="s">
        <v>3344</v>
      </c>
      <c r="R562">
        <v>0</v>
      </c>
      <c r="S562">
        <v>0</v>
      </c>
      <c r="T562">
        <v>45.199112</v>
      </c>
      <c r="U562">
        <v>5.7110370000000001</v>
      </c>
      <c r="AD562" t="s">
        <v>2733</v>
      </c>
      <c r="AE562" t="s">
        <v>2734</v>
      </c>
    </row>
    <row r="563" spans="1:31" x14ac:dyDescent="0.3">
      <c r="A563" s="7">
        <v>46300</v>
      </c>
      <c r="B563" s="8">
        <v>0.16666666666666666</v>
      </c>
      <c r="C563" s="8">
        <v>0.18055555555555555</v>
      </c>
      <c r="D563" s="8">
        <v>0</v>
      </c>
      <c r="E563">
        <v>0.33</v>
      </c>
      <c r="F563">
        <v>91</v>
      </c>
      <c r="G563" t="s">
        <v>971</v>
      </c>
      <c r="H563" s="8">
        <v>0.17291666666666666</v>
      </c>
      <c r="I563" s="8">
        <v>0.18263888888888888</v>
      </c>
      <c r="L563">
        <v>0.23</v>
      </c>
      <c r="M563">
        <v>0.23</v>
      </c>
      <c r="N563">
        <v>-0.1</v>
      </c>
      <c r="O563" t="s">
        <v>2765</v>
      </c>
      <c r="P563" t="s">
        <v>662</v>
      </c>
      <c r="Q563" t="s">
        <v>2766</v>
      </c>
      <c r="R563">
        <v>0</v>
      </c>
      <c r="S563">
        <v>0</v>
      </c>
      <c r="T563">
        <v>45.175713999999999</v>
      </c>
      <c r="U563">
        <v>5.753374</v>
      </c>
      <c r="AD563" t="s">
        <v>2733</v>
      </c>
      <c r="AE563" t="s">
        <v>2734</v>
      </c>
    </row>
    <row r="564" spans="1:31" x14ac:dyDescent="0.3">
      <c r="A564" s="7">
        <v>46300</v>
      </c>
      <c r="B564" s="8">
        <v>0.33333333333333331</v>
      </c>
      <c r="C564" s="8">
        <v>0.37847222222222221</v>
      </c>
      <c r="D564" s="8">
        <v>0</v>
      </c>
      <c r="E564">
        <v>1.08</v>
      </c>
      <c r="F564">
        <v>101</v>
      </c>
      <c r="G564" t="s">
        <v>945</v>
      </c>
      <c r="H564" s="8">
        <v>0.25694444444444442</v>
      </c>
      <c r="I564" s="8">
        <v>0.36041666666666666</v>
      </c>
      <c r="L564">
        <v>2.48</v>
      </c>
      <c r="M564">
        <v>2.48</v>
      </c>
      <c r="N564">
        <v>1.4</v>
      </c>
      <c r="O564" t="s">
        <v>1428</v>
      </c>
      <c r="P564" t="s">
        <v>429</v>
      </c>
      <c r="Q564" t="s">
        <v>429</v>
      </c>
      <c r="R564">
        <v>0</v>
      </c>
      <c r="S564">
        <v>0</v>
      </c>
      <c r="T564">
        <v>45.169803999999999</v>
      </c>
      <c r="U564">
        <v>5.721832</v>
      </c>
      <c r="AD564" t="s">
        <v>2733</v>
      </c>
      <c r="AE564" t="s">
        <v>2737</v>
      </c>
    </row>
    <row r="565" spans="1:31" x14ac:dyDescent="0.3">
      <c r="A565" s="7">
        <v>46300</v>
      </c>
      <c r="B565" s="8">
        <v>0.29166666666666669</v>
      </c>
      <c r="C565" s="8">
        <v>0.2986111111111111</v>
      </c>
      <c r="D565" s="8">
        <v>0</v>
      </c>
      <c r="E565">
        <v>0.17</v>
      </c>
      <c r="F565">
        <v>43</v>
      </c>
      <c r="G565" t="s">
        <v>849</v>
      </c>
      <c r="O565" t="s">
        <v>854</v>
      </c>
      <c r="P565" t="s">
        <v>669</v>
      </c>
      <c r="Q565" t="s">
        <v>3306</v>
      </c>
      <c r="R565">
        <v>0</v>
      </c>
      <c r="S565">
        <v>0</v>
      </c>
      <c r="T565">
        <v>45.229419</v>
      </c>
      <c r="U565">
        <v>5.6816570000000004</v>
      </c>
      <c r="AD565" t="s">
        <v>2733</v>
      </c>
      <c r="AE565" t="s">
        <v>2734</v>
      </c>
    </row>
    <row r="566" spans="1:31" x14ac:dyDescent="0.3">
      <c r="A566" s="7">
        <v>46300</v>
      </c>
      <c r="B566" s="8">
        <v>0.16666666666666666</v>
      </c>
      <c r="C566" s="8">
        <v>0.18055555555555555</v>
      </c>
      <c r="D566" s="8">
        <v>0</v>
      </c>
      <c r="E566">
        <v>0.33</v>
      </c>
      <c r="F566">
        <v>44</v>
      </c>
      <c r="G566" t="s">
        <v>865</v>
      </c>
      <c r="H566" s="8">
        <v>0.20347222222222222</v>
      </c>
      <c r="I566" s="8">
        <v>0.22500000000000001</v>
      </c>
      <c r="L566">
        <v>0.52</v>
      </c>
      <c r="M566">
        <v>0.52</v>
      </c>
      <c r="N566">
        <v>0.18</v>
      </c>
      <c r="O566" t="s">
        <v>3354</v>
      </c>
      <c r="P566" t="s">
        <v>700</v>
      </c>
      <c r="Q566" t="s">
        <v>3355</v>
      </c>
      <c r="R566">
        <v>0</v>
      </c>
      <c r="S566">
        <v>0</v>
      </c>
      <c r="T566">
        <v>45.203901000000002</v>
      </c>
      <c r="U566">
        <v>5.6643619999999997</v>
      </c>
      <c r="AD566" t="s">
        <v>2733</v>
      </c>
      <c r="AE566" t="s">
        <v>2734</v>
      </c>
    </row>
    <row r="567" spans="1:31" x14ac:dyDescent="0.3">
      <c r="A567" s="7">
        <v>46300</v>
      </c>
      <c r="B567" s="8">
        <v>0.25</v>
      </c>
      <c r="C567" s="8">
        <v>0.26041666666666669</v>
      </c>
      <c r="D567" s="8">
        <v>0</v>
      </c>
      <c r="E567">
        <v>0.25</v>
      </c>
      <c r="F567">
        <v>210</v>
      </c>
      <c r="G567" t="s">
        <v>905</v>
      </c>
      <c r="O567" t="s">
        <v>3309</v>
      </c>
      <c r="P567" t="s">
        <v>95</v>
      </c>
      <c r="Q567" t="s">
        <v>3310</v>
      </c>
      <c r="R567">
        <v>0</v>
      </c>
      <c r="S567">
        <v>0</v>
      </c>
      <c r="T567">
        <v>45.188403000000001</v>
      </c>
      <c r="U567">
        <v>5.7183289999999998</v>
      </c>
      <c r="AD567" t="s">
        <v>2733</v>
      </c>
      <c r="AE567" t="s">
        <v>2734</v>
      </c>
    </row>
    <row r="568" spans="1:31" x14ac:dyDescent="0.3">
      <c r="A568" s="7">
        <v>46300</v>
      </c>
      <c r="B568" s="8">
        <v>0.33333333333333331</v>
      </c>
      <c r="C568" s="8">
        <v>0.36458333333333331</v>
      </c>
      <c r="D568" s="8">
        <v>0</v>
      </c>
      <c r="E568">
        <v>0.75</v>
      </c>
      <c r="F568">
        <v>61</v>
      </c>
      <c r="G568" t="s">
        <v>886</v>
      </c>
      <c r="O568" t="s">
        <v>1425</v>
      </c>
      <c r="P568" t="s">
        <v>65</v>
      </c>
      <c r="Q568" t="s">
        <v>65</v>
      </c>
      <c r="R568">
        <v>0</v>
      </c>
      <c r="S568">
        <v>0</v>
      </c>
      <c r="T568">
        <v>45.179937000000002</v>
      </c>
      <c r="U568">
        <v>5.7227009999999998</v>
      </c>
      <c r="AD568" t="s">
        <v>2733</v>
      </c>
      <c r="AE568" t="s">
        <v>2737</v>
      </c>
    </row>
    <row r="569" spans="1:31" x14ac:dyDescent="0.3">
      <c r="A569" s="7">
        <v>46300</v>
      </c>
      <c r="B569" s="8">
        <v>0.25</v>
      </c>
      <c r="C569" s="8">
        <v>0.26041666666666669</v>
      </c>
      <c r="D569" s="8">
        <v>0</v>
      </c>
      <c r="E569">
        <v>0.25</v>
      </c>
      <c r="F569">
        <v>29</v>
      </c>
      <c r="G569" t="s">
        <v>859</v>
      </c>
      <c r="O569" t="s">
        <v>3311</v>
      </c>
      <c r="P569" t="s">
        <v>111</v>
      </c>
      <c r="Q569" t="s">
        <v>3312</v>
      </c>
      <c r="R569">
        <v>0</v>
      </c>
      <c r="S569">
        <v>0</v>
      </c>
      <c r="T569">
        <v>45.189194000000001</v>
      </c>
      <c r="U569">
        <v>5.7263739999999999</v>
      </c>
      <c r="AD569" t="s">
        <v>2733</v>
      </c>
      <c r="AE569" t="s">
        <v>2734</v>
      </c>
    </row>
    <row r="570" spans="1:31" x14ac:dyDescent="0.3">
      <c r="A570" s="7">
        <v>46300</v>
      </c>
      <c r="B570" s="8">
        <v>0.33333333333333331</v>
      </c>
      <c r="C570" s="8">
        <v>0.35416666666666669</v>
      </c>
      <c r="D570" s="8">
        <v>0</v>
      </c>
      <c r="E570">
        <v>0.5</v>
      </c>
      <c r="F570">
        <v>49</v>
      </c>
      <c r="G570" t="s">
        <v>944</v>
      </c>
      <c r="H570" s="8">
        <v>0.44097222222222221</v>
      </c>
      <c r="I570" s="8">
        <v>0.47222222222222221</v>
      </c>
      <c r="L570">
        <v>0.75</v>
      </c>
      <c r="M570">
        <v>0.75</v>
      </c>
      <c r="N570">
        <v>0.25</v>
      </c>
      <c r="O570" t="s">
        <v>1673</v>
      </c>
      <c r="P570" t="s">
        <v>518</v>
      </c>
      <c r="Q570" t="s">
        <v>518</v>
      </c>
      <c r="R570">
        <v>0</v>
      </c>
      <c r="S570">
        <v>0</v>
      </c>
      <c r="T570">
        <v>45.168743999999997</v>
      </c>
      <c r="U570">
        <v>5.7258769999999997</v>
      </c>
      <c r="AD570" t="s">
        <v>2733</v>
      </c>
      <c r="AE570" t="s">
        <v>2737</v>
      </c>
    </row>
    <row r="571" spans="1:31" x14ac:dyDescent="0.3">
      <c r="A571" s="7">
        <v>46300</v>
      </c>
      <c r="B571" s="8">
        <v>0.33333333333333331</v>
      </c>
      <c r="C571" s="8">
        <v>0.35416666666666669</v>
      </c>
      <c r="D571" s="8">
        <v>0</v>
      </c>
      <c r="E571">
        <v>0.5</v>
      </c>
      <c r="F571">
        <v>29</v>
      </c>
      <c r="G571" t="s">
        <v>859</v>
      </c>
      <c r="O571" t="s">
        <v>858</v>
      </c>
      <c r="P571" t="s">
        <v>817</v>
      </c>
      <c r="Q571" t="s">
        <v>817</v>
      </c>
      <c r="R571">
        <v>0</v>
      </c>
      <c r="S571">
        <v>0</v>
      </c>
      <c r="T571">
        <v>45.189878</v>
      </c>
      <c r="U571">
        <v>5.7218559999999998</v>
      </c>
      <c r="AD571" t="s">
        <v>2733</v>
      </c>
      <c r="AE571" t="s">
        <v>2737</v>
      </c>
    </row>
    <row r="572" spans="1:31" x14ac:dyDescent="0.3">
      <c r="A572" s="7">
        <v>46300</v>
      </c>
      <c r="B572" s="8">
        <v>0.34375</v>
      </c>
      <c r="C572" s="8">
        <v>0.3576388888888889</v>
      </c>
      <c r="D572" s="8">
        <v>0</v>
      </c>
      <c r="E572">
        <v>0.33</v>
      </c>
      <c r="F572">
        <v>23</v>
      </c>
      <c r="G572" t="s">
        <v>957</v>
      </c>
      <c r="H572" s="8">
        <v>0.35555555555555557</v>
      </c>
      <c r="I572" s="8">
        <v>0.36875000000000002</v>
      </c>
      <c r="L572">
        <v>0.32</v>
      </c>
      <c r="M572">
        <v>0.33</v>
      </c>
      <c r="N572">
        <v>-0.02</v>
      </c>
      <c r="O572" t="s">
        <v>3363</v>
      </c>
      <c r="P572" t="s">
        <v>292</v>
      </c>
      <c r="Q572" t="s">
        <v>3364</v>
      </c>
      <c r="R572">
        <v>0</v>
      </c>
      <c r="S572">
        <v>0</v>
      </c>
      <c r="T572">
        <v>45.189673999999997</v>
      </c>
      <c r="U572">
        <v>5.721368</v>
      </c>
      <c r="AD572" t="s">
        <v>2733</v>
      </c>
      <c r="AE572" t="s">
        <v>2734</v>
      </c>
    </row>
    <row r="573" spans="1:31" x14ac:dyDescent="0.3">
      <c r="A573" s="7">
        <v>46300</v>
      </c>
      <c r="B573" s="8">
        <v>0.35416666666666669</v>
      </c>
      <c r="C573" s="8">
        <v>0.36805555555555558</v>
      </c>
      <c r="D573" s="8">
        <v>0</v>
      </c>
      <c r="E573">
        <v>0.33</v>
      </c>
      <c r="F573">
        <v>66</v>
      </c>
      <c r="G573" t="s">
        <v>900</v>
      </c>
      <c r="H573" s="8">
        <v>0.46250000000000002</v>
      </c>
      <c r="I573" s="8">
        <v>0.53402777777777777</v>
      </c>
      <c r="L573">
        <v>1.72</v>
      </c>
      <c r="M573">
        <v>1.72</v>
      </c>
      <c r="N573">
        <v>1.38</v>
      </c>
      <c r="O573" t="s">
        <v>1987</v>
      </c>
      <c r="P573" t="s">
        <v>661</v>
      </c>
      <c r="Q573" t="s">
        <v>1989</v>
      </c>
      <c r="R573">
        <v>0</v>
      </c>
      <c r="S573">
        <v>0</v>
      </c>
      <c r="T573">
        <v>45.242189000000003</v>
      </c>
      <c r="U573">
        <v>5.6828630000000002</v>
      </c>
      <c r="AD573" t="s">
        <v>2733</v>
      </c>
      <c r="AE573" t="s">
        <v>2737</v>
      </c>
    </row>
    <row r="574" spans="1:31" x14ac:dyDescent="0.3">
      <c r="A574" s="7">
        <v>46300</v>
      </c>
      <c r="B574" s="8">
        <v>0.33333333333333331</v>
      </c>
      <c r="C574" s="8">
        <v>0.3611111111111111</v>
      </c>
      <c r="D574" s="8">
        <v>0</v>
      </c>
      <c r="E574">
        <v>0.67</v>
      </c>
      <c r="F574">
        <v>82</v>
      </c>
      <c r="G574" t="s">
        <v>954</v>
      </c>
      <c r="H574" s="8">
        <v>0.17916666666666667</v>
      </c>
      <c r="I574" s="8">
        <v>0.375</v>
      </c>
      <c r="L574">
        <v>4.7</v>
      </c>
      <c r="M574">
        <v>4.7</v>
      </c>
      <c r="N574">
        <v>4.03</v>
      </c>
      <c r="O574" t="s">
        <v>1914</v>
      </c>
      <c r="P574" t="s">
        <v>419</v>
      </c>
      <c r="Q574" t="s">
        <v>419</v>
      </c>
      <c r="R574">
        <v>0</v>
      </c>
      <c r="S574">
        <v>0</v>
      </c>
      <c r="T574">
        <v>45.189998000000003</v>
      </c>
      <c r="U574">
        <v>5.7086240000000004</v>
      </c>
      <c r="AD574" t="s">
        <v>2733</v>
      </c>
      <c r="AE574" t="s">
        <v>2737</v>
      </c>
    </row>
    <row r="575" spans="1:31" x14ac:dyDescent="0.3">
      <c r="A575" s="7">
        <v>46300</v>
      </c>
      <c r="B575" s="8">
        <v>0.33333333333333331</v>
      </c>
      <c r="C575" s="8">
        <v>0.38541666666666669</v>
      </c>
      <c r="D575" s="8">
        <v>0</v>
      </c>
      <c r="E575">
        <v>1.25</v>
      </c>
      <c r="F575">
        <v>103</v>
      </c>
      <c r="G575" t="s">
        <v>962</v>
      </c>
      <c r="Q575" t="s">
        <v>6017</v>
      </c>
      <c r="R575">
        <v>0</v>
      </c>
      <c r="S575">
        <v>0</v>
      </c>
      <c r="T575">
        <v>45.190593</v>
      </c>
      <c r="U575">
        <v>5.7219879999999996</v>
      </c>
    </row>
    <row r="576" spans="1:31" x14ac:dyDescent="0.3">
      <c r="A576" s="7">
        <v>46300</v>
      </c>
      <c r="B576" s="8">
        <v>0.16666666666666666</v>
      </c>
      <c r="C576" s="8">
        <v>0.18055555555555555</v>
      </c>
      <c r="D576" s="8">
        <v>0</v>
      </c>
      <c r="E576">
        <v>0.33</v>
      </c>
      <c r="F576">
        <v>64</v>
      </c>
      <c r="G576" t="s">
        <v>953</v>
      </c>
      <c r="H576" s="8">
        <v>0.16319444444444445</v>
      </c>
      <c r="I576" s="8">
        <v>0.32708333333333334</v>
      </c>
      <c r="L576">
        <v>3.93</v>
      </c>
      <c r="M576">
        <v>3.93</v>
      </c>
      <c r="N576">
        <v>3.6</v>
      </c>
      <c r="O576" t="s">
        <v>2964</v>
      </c>
      <c r="P576" t="s">
        <v>543</v>
      </c>
      <c r="Q576" t="s">
        <v>2962</v>
      </c>
      <c r="R576">
        <v>0</v>
      </c>
      <c r="S576">
        <v>0</v>
      </c>
      <c r="T576">
        <v>45.207791</v>
      </c>
      <c r="U576">
        <v>5.6699460000000004</v>
      </c>
      <c r="AD576" t="s">
        <v>2733</v>
      </c>
      <c r="AE576" t="s">
        <v>2734</v>
      </c>
    </row>
    <row r="577" spans="1:31" x14ac:dyDescent="0.3">
      <c r="A577" s="7">
        <v>46300</v>
      </c>
      <c r="B577" s="8">
        <v>0.16666666666666666</v>
      </c>
      <c r="C577" s="8">
        <v>0.18055555555555555</v>
      </c>
      <c r="D577" s="8">
        <v>0</v>
      </c>
      <c r="E577">
        <v>0.33</v>
      </c>
      <c r="F577">
        <v>33</v>
      </c>
      <c r="G577" t="s">
        <v>3006</v>
      </c>
      <c r="H577" s="8">
        <v>0.18611111111111112</v>
      </c>
      <c r="L577">
        <v>-4.47</v>
      </c>
      <c r="O577" t="s">
        <v>3347</v>
      </c>
      <c r="P577" t="s">
        <v>658</v>
      </c>
      <c r="Q577" t="s">
        <v>3348</v>
      </c>
      <c r="R577">
        <v>0</v>
      </c>
      <c r="S577">
        <v>0</v>
      </c>
      <c r="T577">
        <v>45.187114999999999</v>
      </c>
      <c r="U577">
        <v>5.8087179999999998</v>
      </c>
      <c r="AD577" t="s">
        <v>2733</v>
      </c>
      <c r="AE577" t="s">
        <v>2734</v>
      </c>
    </row>
    <row r="578" spans="1:31" x14ac:dyDescent="0.3">
      <c r="A578" s="7">
        <v>46300</v>
      </c>
      <c r="B578" s="8">
        <v>0.33333333333333331</v>
      </c>
      <c r="C578" s="8">
        <v>0.34722222222222221</v>
      </c>
      <c r="D578" s="8">
        <v>0</v>
      </c>
      <c r="E578">
        <v>0.33</v>
      </c>
      <c r="F578">
        <v>20</v>
      </c>
      <c r="G578" t="s">
        <v>950</v>
      </c>
      <c r="O578" t="s">
        <v>2115</v>
      </c>
      <c r="P578" t="s">
        <v>132</v>
      </c>
      <c r="Q578" t="s">
        <v>3370</v>
      </c>
      <c r="R578">
        <v>0</v>
      </c>
      <c r="S578">
        <v>0</v>
      </c>
      <c r="T578">
        <v>45.190461999999997</v>
      </c>
      <c r="U578">
        <v>5.723516</v>
      </c>
      <c r="AD578" t="s">
        <v>2733</v>
      </c>
      <c r="AE578" t="s">
        <v>2737</v>
      </c>
    </row>
    <row r="579" spans="1:31" x14ac:dyDescent="0.3">
      <c r="A579" s="7">
        <v>46300</v>
      </c>
      <c r="B579" s="8">
        <v>0.16666666666666666</v>
      </c>
      <c r="C579" s="8">
        <v>0.18055555555555555</v>
      </c>
      <c r="D579" s="8">
        <v>0</v>
      </c>
      <c r="E579">
        <v>0.33</v>
      </c>
      <c r="F579">
        <v>76</v>
      </c>
      <c r="G579" t="s">
        <v>965</v>
      </c>
      <c r="H579" s="8">
        <v>0.1986111111111111</v>
      </c>
      <c r="I579" s="8">
        <v>0.1986111111111111</v>
      </c>
      <c r="O579" t="s">
        <v>3349</v>
      </c>
      <c r="P579" t="s">
        <v>673</v>
      </c>
      <c r="Q579" t="s">
        <v>3350</v>
      </c>
      <c r="R579">
        <v>0</v>
      </c>
      <c r="S579">
        <v>0</v>
      </c>
      <c r="T579">
        <v>45.056218999999999</v>
      </c>
      <c r="U579">
        <v>5.6753539999999996</v>
      </c>
      <c r="AD579" t="s">
        <v>2733</v>
      </c>
      <c r="AE579" t="s">
        <v>2734</v>
      </c>
    </row>
    <row r="580" spans="1:31" x14ac:dyDescent="0.3">
      <c r="A580" s="7">
        <v>46300</v>
      </c>
      <c r="B580" s="8">
        <v>0.16666666666666666</v>
      </c>
      <c r="C580" s="8">
        <v>0.18055555555555555</v>
      </c>
      <c r="D580" s="8">
        <v>0</v>
      </c>
      <c r="E580">
        <v>0.33</v>
      </c>
      <c r="F580">
        <v>76</v>
      </c>
      <c r="G580" t="s">
        <v>965</v>
      </c>
      <c r="H580" s="8">
        <v>0.18124999999999999</v>
      </c>
      <c r="I580" s="8">
        <v>0.18333333333333332</v>
      </c>
      <c r="L580">
        <v>0.05</v>
      </c>
      <c r="M580">
        <v>0.05</v>
      </c>
      <c r="N580">
        <v>-0.28000000000000003</v>
      </c>
      <c r="O580" t="s">
        <v>3356</v>
      </c>
      <c r="P580" t="s">
        <v>766</v>
      </c>
      <c r="Q580" t="s">
        <v>3357</v>
      </c>
      <c r="R580">
        <v>0</v>
      </c>
      <c r="S580">
        <v>0</v>
      </c>
      <c r="T580">
        <v>45.188211000000003</v>
      </c>
      <c r="U580">
        <v>5.721743</v>
      </c>
      <c r="AD580" t="s">
        <v>2733</v>
      </c>
      <c r="AE580" t="s">
        <v>2734</v>
      </c>
    </row>
    <row r="581" spans="1:31" x14ac:dyDescent="0.3">
      <c r="A581" s="7">
        <v>46300</v>
      </c>
      <c r="B581" s="8">
        <v>0.38541666666666669</v>
      </c>
      <c r="C581" s="8">
        <v>0.39583333333333331</v>
      </c>
      <c r="D581" s="8">
        <v>0</v>
      </c>
      <c r="E581">
        <v>0.25</v>
      </c>
      <c r="F581">
        <v>39</v>
      </c>
      <c r="G581" t="s">
        <v>961</v>
      </c>
      <c r="H581" s="8">
        <v>0.40972222222222221</v>
      </c>
      <c r="I581" s="8">
        <v>0.41944444444444445</v>
      </c>
      <c r="L581">
        <v>0.23</v>
      </c>
      <c r="M581">
        <v>0.25</v>
      </c>
      <c r="N581">
        <v>-0.02</v>
      </c>
      <c r="O581" t="s">
        <v>2644</v>
      </c>
      <c r="P581" t="s">
        <v>301</v>
      </c>
      <c r="Q581" t="s">
        <v>301</v>
      </c>
      <c r="R581">
        <v>0</v>
      </c>
      <c r="S581">
        <v>0</v>
      </c>
      <c r="T581">
        <v>45.180677000000003</v>
      </c>
      <c r="U581">
        <v>5.7244840000000003</v>
      </c>
      <c r="AD581" t="s">
        <v>2733</v>
      </c>
      <c r="AE581" t="s">
        <v>2737</v>
      </c>
    </row>
    <row r="582" spans="1:31" x14ac:dyDescent="0.3">
      <c r="A582" s="7">
        <v>46300</v>
      </c>
      <c r="B582" s="8">
        <v>0.16666666666666666</v>
      </c>
      <c r="C582" s="8">
        <v>0.18055555555555555</v>
      </c>
      <c r="D582" s="8">
        <v>0</v>
      </c>
      <c r="E582">
        <v>0.33</v>
      </c>
      <c r="F582">
        <v>75</v>
      </c>
      <c r="G582" t="s">
        <v>970</v>
      </c>
      <c r="O582" t="s">
        <v>3358</v>
      </c>
      <c r="P582" t="s">
        <v>93</v>
      </c>
      <c r="Q582" t="s">
        <v>3359</v>
      </c>
      <c r="R582">
        <v>0</v>
      </c>
      <c r="S582">
        <v>0</v>
      </c>
      <c r="T582">
        <v>45.177773000000002</v>
      </c>
      <c r="U582">
        <v>5.7280009999999999</v>
      </c>
      <c r="AD582" t="s">
        <v>2733</v>
      </c>
      <c r="AE582" t="s">
        <v>2734</v>
      </c>
    </row>
    <row r="583" spans="1:31" x14ac:dyDescent="0.3">
      <c r="A583" s="7">
        <v>46300</v>
      </c>
      <c r="B583" s="8">
        <v>0.33333333333333331</v>
      </c>
      <c r="C583" s="8">
        <v>0.34722222222222221</v>
      </c>
      <c r="D583" s="8">
        <v>0</v>
      </c>
      <c r="E583">
        <v>0.33</v>
      </c>
      <c r="F583">
        <v>40</v>
      </c>
      <c r="G583" t="s">
        <v>960</v>
      </c>
      <c r="H583" s="8">
        <v>0.43125000000000002</v>
      </c>
      <c r="I583" s="8">
        <v>0.45833333333333331</v>
      </c>
      <c r="L583">
        <v>0.65</v>
      </c>
      <c r="M583">
        <v>0.65</v>
      </c>
      <c r="N583">
        <v>0.32</v>
      </c>
      <c r="O583" t="s">
        <v>1322</v>
      </c>
      <c r="P583" t="s">
        <v>654</v>
      </c>
      <c r="Q583" t="s">
        <v>654</v>
      </c>
      <c r="R583">
        <v>0</v>
      </c>
      <c r="S583">
        <v>0</v>
      </c>
      <c r="T583">
        <v>45.218727999999999</v>
      </c>
      <c r="U583">
        <v>5.6931099999999999</v>
      </c>
      <c r="AD583" t="s">
        <v>2733</v>
      </c>
      <c r="AE583" t="s">
        <v>2737</v>
      </c>
    </row>
    <row r="584" spans="1:31" x14ac:dyDescent="0.3">
      <c r="A584" s="7">
        <v>46300</v>
      </c>
      <c r="B584" s="8">
        <v>0.29166666666666669</v>
      </c>
      <c r="C584" s="8">
        <v>0.2986111111111111</v>
      </c>
      <c r="D584" s="8">
        <v>0</v>
      </c>
      <c r="E584">
        <v>0.17</v>
      </c>
      <c r="F584">
        <v>29</v>
      </c>
      <c r="G584" t="s">
        <v>859</v>
      </c>
      <c r="O584" t="s">
        <v>3326</v>
      </c>
      <c r="P584" t="s">
        <v>61</v>
      </c>
      <c r="Q584" t="s">
        <v>3327</v>
      </c>
      <c r="R584">
        <v>0</v>
      </c>
      <c r="S584">
        <v>0</v>
      </c>
      <c r="T584">
        <v>45.189878</v>
      </c>
      <c r="U584">
        <v>5.7218559999999998</v>
      </c>
      <c r="AD584" t="s">
        <v>2733</v>
      </c>
      <c r="AE584" t="s">
        <v>2734</v>
      </c>
    </row>
    <row r="585" spans="1:31" x14ac:dyDescent="0.3">
      <c r="A585" s="7">
        <v>46300</v>
      </c>
      <c r="B585" s="8">
        <v>0.33333333333333331</v>
      </c>
      <c r="C585" s="8">
        <v>0.34722222222222221</v>
      </c>
      <c r="D585" s="8">
        <v>0</v>
      </c>
      <c r="E585">
        <v>0.33</v>
      </c>
      <c r="F585">
        <v>202</v>
      </c>
      <c r="G585" t="s">
        <v>5959</v>
      </c>
      <c r="O585" t="s">
        <v>1875</v>
      </c>
      <c r="P585" t="s">
        <v>483</v>
      </c>
      <c r="Q585" t="s">
        <v>483</v>
      </c>
      <c r="R585">
        <v>0</v>
      </c>
      <c r="S585">
        <v>0</v>
      </c>
      <c r="T585">
        <v>45.211889999999997</v>
      </c>
      <c r="U585">
        <v>5.6499290000000002</v>
      </c>
      <c r="AD585" t="s">
        <v>2733</v>
      </c>
      <c r="AE585" t="s">
        <v>2737</v>
      </c>
    </row>
    <row r="586" spans="1:31" x14ac:dyDescent="0.3">
      <c r="A586" s="7">
        <v>46300</v>
      </c>
      <c r="B586" s="8">
        <v>0.33333333333333331</v>
      </c>
      <c r="C586" s="8">
        <v>0.37847222222222221</v>
      </c>
      <c r="D586" s="8">
        <v>0</v>
      </c>
      <c r="E586">
        <v>1.08</v>
      </c>
      <c r="F586">
        <v>230</v>
      </c>
      <c r="G586" t="s">
        <v>974</v>
      </c>
      <c r="H586" s="8">
        <v>0.52500000000000002</v>
      </c>
      <c r="I586" s="8">
        <v>0.5708333333333333</v>
      </c>
      <c r="L586">
        <v>1.1000000000000001</v>
      </c>
      <c r="M586">
        <v>1.08</v>
      </c>
      <c r="N586">
        <v>0.02</v>
      </c>
      <c r="O586" t="s">
        <v>2452</v>
      </c>
      <c r="P586" t="s">
        <v>2453</v>
      </c>
      <c r="Q586" t="s">
        <v>2455</v>
      </c>
      <c r="R586">
        <v>0</v>
      </c>
      <c r="S586">
        <v>0</v>
      </c>
      <c r="T586">
        <v>45.170372</v>
      </c>
      <c r="U586">
        <v>5.7396019999999996</v>
      </c>
      <c r="AD586" t="s">
        <v>2733</v>
      </c>
      <c r="AE586" t="s">
        <v>2737</v>
      </c>
    </row>
    <row r="587" spans="1:31" x14ac:dyDescent="0.3">
      <c r="A587" s="7">
        <v>46300</v>
      </c>
      <c r="B587" s="8">
        <v>0.16666666666666666</v>
      </c>
      <c r="C587" s="8">
        <v>0.18055555555555555</v>
      </c>
      <c r="D587" s="8">
        <v>0</v>
      </c>
      <c r="E587">
        <v>0.33</v>
      </c>
      <c r="F587">
        <v>68</v>
      </c>
      <c r="G587" t="s">
        <v>948</v>
      </c>
      <c r="H587" s="8">
        <v>0.35486111111111113</v>
      </c>
      <c r="I587" s="8">
        <v>0.37013888888888891</v>
      </c>
      <c r="L587">
        <v>0.37</v>
      </c>
      <c r="M587">
        <v>0.37</v>
      </c>
      <c r="N587">
        <v>0.03</v>
      </c>
      <c r="O587" t="s">
        <v>3361</v>
      </c>
      <c r="P587" t="s">
        <v>188</v>
      </c>
      <c r="Q587" t="s">
        <v>3362</v>
      </c>
      <c r="R587">
        <v>0</v>
      </c>
      <c r="S587">
        <v>0</v>
      </c>
      <c r="T587">
        <v>45.189202999999999</v>
      </c>
      <c r="U587">
        <v>5.7345119999999996</v>
      </c>
      <c r="AD587" t="s">
        <v>2733</v>
      </c>
      <c r="AE587" t="s">
        <v>2734</v>
      </c>
    </row>
    <row r="588" spans="1:31" x14ac:dyDescent="0.3">
      <c r="A588" s="7">
        <v>46300</v>
      </c>
      <c r="B588" s="8">
        <v>0.16666666666666666</v>
      </c>
      <c r="C588" s="8">
        <v>0.18055555555555555</v>
      </c>
      <c r="D588" s="8">
        <v>0</v>
      </c>
      <c r="E588">
        <v>0.33</v>
      </c>
      <c r="F588">
        <v>20</v>
      </c>
      <c r="G588" t="s">
        <v>950</v>
      </c>
      <c r="H588" s="8">
        <v>0.21666666666666667</v>
      </c>
      <c r="I588" s="8">
        <v>0.3125</v>
      </c>
      <c r="L588">
        <v>2.2999999999999998</v>
      </c>
      <c r="M588">
        <v>2.2999999999999998</v>
      </c>
      <c r="N588">
        <v>1.97</v>
      </c>
      <c r="O588" t="s">
        <v>3365</v>
      </c>
      <c r="P588" t="s">
        <v>757</v>
      </c>
      <c r="Q588" t="s">
        <v>3366</v>
      </c>
      <c r="R588">
        <v>0</v>
      </c>
      <c r="S588">
        <v>0</v>
      </c>
      <c r="T588">
        <v>45.191066999999997</v>
      </c>
      <c r="U588">
        <v>5.7225849999999996</v>
      </c>
      <c r="AD588" t="s">
        <v>2733</v>
      </c>
      <c r="AE588" t="s">
        <v>2734</v>
      </c>
    </row>
    <row r="589" spans="1:31" x14ac:dyDescent="0.3">
      <c r="A589" s="7">
        <v>46300</v>
      </c>
      <c r="B589" s="8">
        <v>0.3298611111111111</v>
      </c>
      <c r="C589" s="8">
        <v>0.36458333333333331</v>
      </c>
      <c r="D589" s="8">
        <v>0</v>
      </c>
      <c r="E589">
        <v>0.83</v>
      </c>
      <c r="F589">
        <v>56</v>
      </c>
      <c r="G589" t="s">
        <v>966</v>
      </c>
      <c r="O589" t="s">
        <v>2427</v>
      </c>
      <c r="P589" t="s">
        <v>552</v>
      </c>
      <c r="Q589" t="s">
        <v>552</v>
      </c>
      <c r="R589">
        <v>0</v>
      </c>
      <c r="S589">
        <v>0</v>
      </c>
      <c r="T589">
        <v>45.364766000000003</v>
      </c>
      <c r="U589">
        <v>5.5959459999999996</v>
      </c>
      <c r="AD589" t="s">
        <v>2733</v>
      </c>
      <c r="AE589" t="s">
        <v>2737</v>
      </c>
    </row>
    <row r="590" spans="1:31" x14ac:dyDescent="0.3">
      <c r="A590" s="7">
        <v>46300</v>
      </c>
      <c r="B590" s="8">
        <v>0.25</v>
      </c>
      <c r="C590" s="8">
        <v>0.26041666666666669</v>
      </c>
      <c r="D590" s="8">
        <v>0</v>
      </c>
      <c r="E590">
        <v>0.25</v>
      </c>
      <c r="F590">
        <v>201</v>
      </c>
      <c r="G590" t="s">
        <v>946</v>
      </c>
      <c r="O590" t="s">
        <v>3336</v>
      </c>
      <c r="P590" t="s">
        <v>124</v>
      </c>
      <c r="Q590" t="s">
        <v>124</v>
      </c>
      <c r="R590">
        <v>0</v>
      </c>
      <c r="S590">
        <v>0</v>
      </c>
      <c r="T590">
        <v>45.187106999999997</v>
      </c>
      <c r="U590">
        <v>5.7297390000000004</v>
      </c>
      <c r="AD590" t="s">
        <v>2733</v>
      </c>
      <c r="AE590" t="s">
        <v>2734</v>
      </c>
    </row>
    <row r="591" spans="1:31" x14ac:dyDescent="0.3">
      <c r="A591" s="7">
        <v>46300</v>
      </c>
      <c r="B591" s="8">
        <v>0.33333333333333331</v>
      </c>
      <c r="C591" s="8">
        <v>0.35416666666666669</v>
      </c>
      <c r="D591" s="8">
        <v>0</v>
      </c>
      <c r="E591">
        <v>0.5</v>
      </c>
      <c r="F591">
        <v>210</v>
      </c>
      <c r="G591" t="s">
        <v>905</v>
      </c>
      <c r="O591" t="s">
        <v>1675</v>
      </c>
      <c r="P591" t="s">
        <v>89</v>
      </c>
      <c r="Q591" t="s">
        <v>89</v>
      </c>
      <c r="R591">
        <v>0</v>
      </c>
      <c r="S591">
        <v>0</v>
      </c>
      <c r="T591">
        <v>45.189582999999999</v>
      </c>
      <c r="U591">
        <v>5.7229080000000003</v>
      </c>
      <c r="AD591" t="s">
        <v>2733</v>
      </c>
      <c r="AE591" t="s">
        <v>2737</v>
      </c>
    </row>
    <row r="592" spans="1:31" x14ac:dyDescent="0.3">
      <c r="A592" s="7">
        <v>46300</v>
      </c>
      <c r="B592" s="8">
        <v>0.33333333333333331</v>
      </c>
      <c r="C592" s="8">
        <v>0.34722222222222221</v>
      </c>
      <c r="D592" s="8">
        <v>0</v>
      </c>
      <c r="E592">
        <v>0.33</v>
      </c>
      <c r="F592">
        <v>72</v>
      </c>
      <c r="G592" t="s">
        <v>978</v>
      </c>
      <c r="H592" s="8">
        <v>0.46805555555555556</v>
      </c>
      <c r="I592" s="8">
        <v>0.48055555555555557</v>
      </c>
      <c r="L592">
        <v>0.3</v>
      </c>
      <c r="M592">
        <v>0.3</v>
      </c>
      <c r="N592">
        <v>-0.03</v>
      </c>
      <c r="O592" t="s">
        <v>2443</v>
      </c>
      <c r="P592" t="s">
        <v>793</v>
      </c>
      <c r="Q592" t="s">
        <v>2446</v>
      </c>
      <c r="R592">
        <v>0</v>
      </c>
      <c r="S592">
        <v>0</v>
      </c>
      <c r="T592">
        <v>45.322298000000004</v>
      </c>
      <c r="U592">
        <v>5.9295109999999998</v>
      </c>
      <c r="AD592" t="s">
        <v>2733</v>
      </c>
      <c r="AE592" t="s">
        <v>2737</v>
      </c>
    </row>
    <row r="593" spans="1:31" x14ac:dyDescent="0.3">
      <c r="A593" s="7">
        <v>46300</v>
      </c>
      <c r="B593" s="8">
        <v>0.33333333333333331</v>
      </c>
      <c r="C593" s="8">
        <v>0.34722222222222221</v>
      </c>
      <c r="D593" s="8">
        <v>0</v>
      </c>
      <c r="E593">
        <v>0.33</v>
      </c>
      <c r="F593">
        <v>85</v>
      </c>
      <c r="G593" t="s">
        <v>866</v>
      </c>
      <c r="H593" s="8">
        <v>0.31874999999999998</v>
      </c>
      <c r="I593" s="8">
        <v>0.31874999999999998</v>
      </c>
      <c r="O593" t="s">
        <v>2179</v>
      </c>
      <c r="P593" t="s">
        <v>348</v>
      </c>
      <c r="Q593" t="s">
        <v>348</v>
      </c>
      <c r="R593">
        <v>0</v>
      </c>
      <c r="S593">
        <v>0</v>
      </c>
      <c r="T593">
        <v>45.209144000000002</v>
      </c>
      <c r="U593">
        <v>5.7628110000000001</v>
      </c>
      <c r="AD593" t="s">
        <v>2733</v>
      </c>
      <c r="AE593" t="s">
        <v>2877</v>
      </c>
    </row>
    <row r="594" spans="1:31" x14ac:dyDescent="0.3">
      <c r="A594" s="7">
        <v>46300</v>
      </c>
      <c r="B594" s="8">
        <v>0.17708333333333334</v>
      </c>
      <c r="C594" s="8">
        <v>0.1875</v>
      </c>
      <c r="D594" s="8">
        <v>0</v>
      </c>
      <c r="E594">
        <v>0.25</v>
      </c>
      <c r="F594">
        <v>54</v>
      </c>
      <c r="G594" t="s">
        <v>973</v>
      </c>
      <c r="O594" t="s">
        <v>1704</v>
      </c>
      <c r="P594" t="s">
        <v>465</v>
      </c>
      <c r="Q594" t="s">
        <v>465</v>
      </c>
      <c r="R594">
        <v>0</v>
      </c>
      <c r="S594">
        <v>0</v>
      </c>
      <c r="T594">
        <v>45.36835</v>
      </c>
      <c r="U594">
        <v>5.5815599999999996</v>
      </c>
      <c r="AD594" t="s">
        <v>2733</v>
      </c>
      <c r="AE594" t="s">
        <v>2737</v>
      </c>
    </row>
    <row r="595" spans="1:31" x14ac:dyDescent="0.3">
      <c r="A595" s="7">
        <v>46300</v>
      </c>
      <c r="B595" s="8">
        <v>0.33333333333333331</v>
      </c>
      <c r="C595" s="8">
        <v>0.34722222222222221</v>
      </c>
      <c r="D595" s="8">
        <v>0</v>
      </c>
      <c r="E595">
        <v>0.33</v>
      </c>
      <c r="F595">
        <v>21</v>
      </c>
      <c r="G595" t="s">
        <v>2803</v>
      </c>
      <c r="Q595" t="s">
        <v>3342</v>
      </c>
      <c r="R595">
        <v>0</v>
      </c>
      <c r="S595">
        <v>0</v>
      </c>
      <c r="T595">
        <v>45.079898999999997</v>
      </c>
      <c r="U595">
        <v>5.7352629999999998</v>
      </c>
    </row>
    <row r="596" spans="1:31" x14ac:dyDescent="0.3">
      <c r="A596" s="7">
        <v>46300</v>
      </c>
      <c r="B596" s="8">
        <v>0.29166666666666669</v>
      </c>
      <c r="C596" s="8">
        <v>0.30555555555555558</v>
      </c>
      <c r="D596" s="8">
        <v>0</v>
      </c>
      <c r="E596">
        <v>0.33</v>
      </c>
      <c r="F596">
        <v>86</v>
      </c>
      <c r="G596" t="s">
        <v>861</v>
      </c>
      <c r="H596" s="8">
        <v>0.32500000000000001</v>
      </c>
      <c r="I596" s="8">
        <v>0.56944444444444442</v>
      </c>
      <c r="L596">
        <v>5.87</v>
      </c>
      <c r="M596">
        <v>5.87</v>
      </c>
      <c r="N596">
        <v>5.53</v>
      </c>
      <c r="O596" t="s">
        <v>3374</v>
      </c>
      <c r="P596" t="s">
        <v>456</v>
      </c>
      <c r="Q596" t="s">
        <v>3375</v>
      </c>
      <c r="R596">
        <v>0</v>
      </c>
      <c r="S596">
        <v>0</v>
      </c>
      <c r="T596">
        <v>45.167710999999997</v>
      </c>
      <c r="U596">
        <v>5.7281950000000004</v>
      </c>
      <c r="AD596" t="s">
        <v>2733</v>
      </c>
      <c r="AE596" t="s">
        <v>2734</v>
      </c>
    </row>
    <row r="597" spans="1:31" x14ac:dyDescent="0.3">
      <c r="A597" s="7">
        <v>46300</v>
      </c>
      <c r="B597" s="8">
        <v>0.3576388888888889</v>
      </c>
      <c r="C597" s="8">
        <v>0.37152777777777779</v>
      </c>
      <c r="D597" s="8">
        <v>0</v>
      </c>
      <c r="E597">
        <v>0.33</v>
      </c>
      <c r="F597">
        <v>23</v>
      </c>
      <c r="G597" t="s">
        <v>957</v>
      </c>
      <c r="H597" s="8">
        <v>0.38611111111111113</v>
      </c>
      <c r="I597" s="8">
        <v>0.45</v>
      </c>
      <c r="L597">
        <v>1.53</v>
      </c>
      <c r="M597">
        <v>1.53</v>
      </c>
      <c r="N597">
        <v>1.2</v>
      </c>
      <c r="O597" t="s">
        <v>3380</v>
      </c>
      <c r="P597" t="s">
        <v>392</v>
      </c>
      <c r="Q597" t="s">
        <v>3381</v>
      </c>
      <c r="R597">
        <v>0</v>
      </c>
      <c r="S597">
        <v>0</v>
      </c>
      <c r="T597">
        <v>45.182749999999999</v>
      </c>
      <c r="U597">
        <v>5.7480070000000003</v>
      </c>
      <c r="AD597" t="s">
        <v>2733</v>
      </c>
      <c r="AE597" t="s">
        <v>2734</v>
      </c>
    </row>
    <row r="598" spans="1:31" x14ac:dyDescent="0.3">
      <c r="A598" s="7">
        <v>46300</v>
      </c>
      <c r="B598" s="8">
        <v>0.21875</v>
      </c>
      <c r="C598" s="8">
        <v>0.22569444444444445</v>
      </c>
      <c r="D598" s="8">
        <v>0</v>
      </c>
      <c r="E598">
        <v>0.17</v>
      </c>
      <c r="F598">
        <v>78</v>
      </c>
      <c r="G598" t="s">
        <v>977</v>
      </c>
      <c r="O598" t="s">
        <v>3376</v>
      </c>
      <c r="P598" t="s">
        <v>606</v>
      </c>
      <c r="Q598" t="s">
        <v>3377</v>
      </c>
      <c r="R598">
        <v>0</v>
      </c>
      <c r="S598">
        <v>0</v>
      </c>
      <c r="T598">
        <v>45.367356999999998</v>
      </c>
      <c r="U598">
        <v>5.5849169999999999</v>
      </c>
      <c r="AD598" t="s">
        <v>2733</v>
      </c>
      <c r="AE598" t="s">
        <v>2734</v>
      </c>
    </row>
    <row r="599" spans="1:31" x14ac:dyDescent="0.3">
      <c r="A599" s="7">
        <v>46300</v>
      </c>
      <c r="B599" s="8">
        <v>0.33333333333333331</v>
      </c>
      <c r="C599" s="8">
        <v>0.34722222222222221</v>
      </c>
      <c r="D599" s="8">
        <v>0</v>
      </c>
      <c r="E599">
        <v>0.33</v>
      </c>
      <c r="F599">
        <v>86</v>
      </c>
      <c r="G599" t="s">
        <v>861</v>
      </c>
      <c r="H599" s="8">
        <v>0.47638888888888886</v>
      </c>
      <c r="I599" s="8">
        <v>0.47638888888888886</v>
      </c>
      <c r="O599" t="s">
        <v>860</v>
      </c>
      <c r="P599" t="s">
        <v>811</v>
      </c>
      <c r="Q599" t="s">
        <v>811</v>
      </c>
      <c r="R599">
        <v>0</v>
      </c>
      <c r="S599">
        <v>0</v>
      </c>
      <c r="T599">
        <v>45.184420000000003</v>
      </c>
      <c r="U599">
        <v>5.7195400000000003</v>
      </c>
      <c r="AD599" t="s">
        <v>2733</v>
      </c>
      <c r="AE599" t="s">
        <v>2737</v>
      </c>
    </row>
    <row r="600" spans="1:31" x14ac:dyDescent="0.3">
      <c r="A600" s="7">
        <v>46300</v>
      </c>
      <c r="B600" s="8">
        <v>0.33333333333333331</v>
      </c>
      <c r="C600" s="8">
        <v>0.34722222222222221</v>
      </c>
      <c r="D600" s="8">
        <v>0</v>
      </c>
      <c r="E600">
        <v>0.33</v>
      </c>
      <c r="F600">
        <v>76</v>
      </c>
      <c r="G600" t="s">
        <v>965</v>
      </c>
      <c r="H600" s="8">
        <v>0.45902777777777776</v>
      </c>
      <c r="I600" s="8">
        <v>0.48749999999999999</v>
      </c>
      <c r="L600">
        <v>0.68</v>
      </c>
      <c r="M600">
        <v>0.68</v>
      </c>
      <c r="N600">
        <v>0.35</v>
      </c>
      <c r="O600" t="s">
        <v>1871</v>
      </c>
      <c r="P600" t="s">
        <v>480</v>
      </c>
      <c r="Q600" t="s">
        <v>480</v>
      </c>
      <c r="R600">
        <v>0</v>
      </c>
      <c r="S600">
        <v>0</v>
      </c>
      <c r="T600">
        <v>45.057284000000003</v>
      </c>
      <c r="U600">
        <v>5.6685739999999996</v>
      </c>
      <c r="AD600" t="s">
        <v>2733</v>
      </c>
      <c r="AE600" t="s">
        <v>2737</v>
      </c>
    </row>
    <row r="601" spans="1:31" x14ac:dyDescent="0.3">
      <c r="A601" s="7">
        <v>46300</v>
      </c>
      <c r="B601" s="8">
        <v>0.16666666666666666</v>
      </c>
      <c r="C601" s="8">
        <v>0.18055555555555555</v>
      </c>
      <c r="D601" s="8">
        <v>0</v>
      </c>
      <c r="E601">
        <v>0.33</v>
      </c>
      <c r="F601">
        <v>91</v>
      </c>
      <c r="G601" t="s">
        <v>971</v>
      </c>
      <c r="H601" s="8">
        <v>0.20972222222222223</v>
      </c>
      <c r="I601" s="8">
        <v>0.21180555555555555</v>
      </c>
      <c r="L601">
        <v>0.05</v>
      </c>
      <c r="M601">
        <v>0.05</v>
      </c>
      <c r="N601">
        <v>-0.28000000000000003</v>
      </c>
      <c r="O601" t="s">
        <v>3393</v>
      </c>
      <c r="P601" t="s">
        <v>164</v>
      </c>
      <c r="Q601" t="s">
        <v>3394</v>
      </c>
      <c r="R601">
        <v>0</v>
      </c>
      <c r="S601">
        <v>0</v>
      </c>
      <c r="T601">
        <v>45.189188000000001</v>
      </c>
      <c r="U601">
        <v>5.7229489999999998</v>
      </c>
      <c r="AD601" t="s">
        <v>2733</v>
      </c>
      <c r="AE601" t="s">
        <v>2734</v>
      </c>
    </row>
    <row r="602" spans="1:31" x14ac:dyDescent="0.3">
      <c r="A602" s="7">
        <v>46300</v>
      </c>
      <c r="B602" s="8">
        <v>0.33333333333333331</v>
      </c>
      <c r="C602" s="8">
        <v>0.37847222222222221</v>
      </c>
      <c r="D602" s="8">
        <v>0</v>
      </c>
      <c r="E602">
        <v>1.08</v>
      </c>
      <c r="F602">
        <v>15</v>
      </c>
      <c r="G602" t="s">
        <v>956</v>
      </c>
      <c r="H602" s="8">
        <v>0.37847222222222221</v>
      </c>
      <c r="I602" s="8">
        <v>0.49861111111111112</v>
      </c>
      <c r="L602">
        <v>2.88</v>
      </c>
      <c r="M602">
        <v>2.88</v>
      </c>
      <c r="N602">
        <v>1.8</v>
      </c>
      <c r="O602" t="s">
        <v>1764</v>
      </c>
      <c r="P602" t="s">
        <v>1765</v>
      </c>
      <c r="Q602" t="s">
        <v>3345</v>
      </c>
      <c r="R602">
        <v>0</v>
      </c>
      <c r="S602">
        <v>0</v>
      </c>
      <c r="T602">
        <v>45.183919000000003</v>
      </c>
      <c r="U602">
        <v>5.739331</v>
      </c>
      <c r="AD602" t="s">
        <v>2733</v>
      </c>
      <c r="AE602" t="s">
        <v>2737</v>
      </c>
    </row>
    <row r="603" spans="1:31" x14ac:dyDescent="0.3">
      <c r="A603" s="7">
        <v>46300</v>
      </c>
      <c r="B603" s="8">
        <v>0.33333333333333331</v>
      </c>
      <c r="C603" s="8">
        <v>0.34722222222222221</v>
      </c>
      <c r="D603" s="8">
        <v>0</v>
      </c>
      <c r="E603">
        <v>0.33</v>
      </c>
      <c r="F603">
        <v>16</v>
      </c>
      <c r="G603" t="s">
        <v>853</v>
      </c>
      <c r="O603" t="s">
        <v>2573</v>
      </c>
      <c r="P603" t="s">
        <v>575</v>
      </c>
      <c r="Q603" t="s">
        <v>3346</v>
      </c>
      <c r="R603">
        <v>0</v>
      </c>
      <c r="S603">
        <v>0</v>
      </c>
      <c r="T603">
        <v>45.146017000000001</v>
      </c>
      <c r="U603">
        <v>5.7155500000000004</v>
      </c>
      <c r="AD603" t="s">
        <v>2733</v>
      </c>
      <c r="AE603" t="s">
        <v>2737</v>
      </c>
    </row>
    <row r="604" spans="1:31" x14ac:dyDescent="0.3">
      <c r="A604" s="7">
        <v>46300</v>
      </c>
      <c r="B604" s="8">
        <v>0.16666666666666666</v>
      </c>
      <c r="C604" s="8">
        <v>0.18055555555555555</v>
      </c>
      <c r="D604" s="8">
        <v>0</v>
      </c>
      <c r="E604">
        <v>0.33</v>
      </c>
      <c r="F604">
        <v>210</v>
      </c>
      <c r="G604" t="s">
        <v>905</v>
      </c>
      <c r="O604" t="s">
        <v>2831</v>
      </c>
      <c r="P604" t="s">
        <v>63</v>
      </c>
      <c r="Q604" t="s">
        <v>6018</v>
      </c>
      <c r="R604">
        <v>0</v>
      </c>
      <c r="S604">
        <v>0</v>
      </c>
      <c r="T604">
        <v>45.185625999999999</v>
      </c>
      <c r="U604">
        <v>5.7211239999999997</v>
      </c>
      <c r="AD604" t="s">
        <v>2733</v>
      </c>
      <c r="AE604" t="s">
        <v>2734</v>
      </c>
    </row>
    <row r="605" spans="1:31" x14ac:dyDescent="0.3">
      <c r="A605" s="7">
        <v>46300</v>
      </c>
      <c r="B605" s="8">
        <v>0.16666666666666666</v>
      </c>
      <c r="C605" s="8">
        <v>0.18055555555555555</v>
      </c>
      <c r="D605" s="8">
        <v>0</v>
      </c>
      <c r="E605">
        <v>0.33</v>
      </c>
      <c r="F605">
        <v>76</v>
      </c>
      <c r="G605" t="s">
        <v>863</v>
      </c>
      <c r="H605" s="8">
        <v>0.19166666666666668</v>
      </c>
      <c r="I605" s="8">
        <v>0.19444444444444445</v>
      </c>
      <c r="L605">
        <v>7.0000000000000007E-2</v>
      </c>
      <c r="M605">
        <v>7.0000000000000007E-2</v>
      </c>
      <c r="N605">
        <v>-0.27</v>
      </c>
      <c r="O605" t="s">
        <v>3391</v>
      </c>
      <c r="P605" t="s">
        <v>182</v>
      </c>
      <c r="Q605" t="s">
        <v>3392</v>
      </c>
      <c r="R605">
        <v>0</v>
      </c>
      <c r="S605">
        <v>0</v>
      </c>
      <c r="T605">
        <v>45.192013000000003</v>
      </c>
      <c r="U605">
        <v>5.7196360000000004</v>
      </c>
      <c r="AD605" t="s">
        <v>2733</v>
      </c>
      <c r="AE605" t="s">
        <v>2734</v>
      </c>
    </row>
    <row r="606" spans="1:31" x14ac:dyDescent="0.3">
      <c r="A606" s="7">
        <v>46300</v>
      </c>
      <c r="B606" s="8">
        <v>0.35416666666666669</v>
      </c>
      <c r="C606" s="8">
        <v>0.36805555555555558</v>
      </c>
      <c r="D606" s="8">
        <v>0</v>
      </c>
      <c r="E606">
        <v>0.33</v>
      </c>
      <c r="F606">
        <v>210</v>
      </c>
      <c r="G606" t="s">
        <v>905</v>
      </c>
      <c r="Q606" t="s">
        <v>805</v>
      </c>
      <c r="R606">
        <v>0</v>
      </c>
      <c r="S606">
        <v>0</v>
      </c>
      <c r="T606">
        <v>45.168743999999997</v>
      </c>
      <c r="U606">
        <v>5.7258769999999997</v>
      </c>
    </row>
    <row r="607" spans="1:31" x14ac:dyDescent="0.3">
      <c r="A607" s="7">
        <v>46300</v>
      </c>
      <c r="B607" s="8">
        <v>0.33333333333333331</v>
      </c>
      <c r="C607" s="8">
        <v>0.375</v>
      </c>
      <c r="D607" s="8">
        <v>0</v>
      </c>
      <c r="E607">
        <v>1</v>
      </c>
      <c r="F607">
        <v>38</v>
      </c>
      <c r="G607" t="s">
        <v>2803</v>
      </c>
      <c r="O607" t="s">
        <v>857</v>
      </c>
      <c r="P607" t="s">
        <v>819</v>
      </c>
      <c r="Q607" t="s">
        <v>819</v>
      </c>
      <c r="R607">
        <v>0</v>
      </c>
      <c r="S607">
        <v>0</v>
      </c>
      <c r="T607">
        <v>45.185285</v>
      </c>
      <c r="U607">
        <v>5.7161549999999997</v>
      </c>
      <c r="AD607" t="s">
        <v>2733</v>
      </c>
      <c r="AE607" t="s">
        <v>2737</v>
      </c>
    </row>
    <row r="608" spans="1:31" x14ac:dyDescent="0.3">
      <c r="A608" s="7">
        <v>46300</v>
      </c>
      <c r="B608" s="8">
        <v>0.20833333333333334</v>
      </c>
      <c r="C608" s="8">
        <v>0.22222222222222221</v>
      </c>
      <c r="D608" s="8">
        <v>0</v>
      </c>
      <c r="E608">
        <v>0.33</v>
      </c>
      <c r="F608">
        <v>39</v>
      </c>
      <c r="G608" t="s">
        <v>961</v>
      </c>
      <c r="H608" s="8">
        <v>0.45694444444444443</v>
      </c>
      <c r="I608" s="8">
        <v>0.53402777777777777</v>
      </c>
      <c r="L608">
        <v>1.85</v>
      </c>
      <c r="M608">
        <v>1.85</v>
      </c>
      <c r="N608">
        <v>1.52</v>
      </c>
      <c r="O608" t="s">
        <v>3395</v>
      </c>
      <c r="P608" t="s">
        <v>523</v>
      </c>
      <c r="Q608" t="s">
        <v>3396</v>
      </c>
      <c r="R608">
        <v>0</v>
      </c>
      <c r="S608">
        <v>0</v>
      </c>
      <c r="T608">
        <v>45.165317999999999</v>
      </c>
      <c r="U608">
        <v>5.7205139999999997</v>
      </c>
      <c r="AD608" t="s">
        <v>2733</v>
      </c>
      <c r="AE608" t="s">
        <v>2734</v>
      </c>
    </row>
    <row r="609" spans="1:31" x14ac:dyDescent="0.3">
      <c r="A609" s="7">
        <v>46300</v>
      </c>
      <c r="B609" s="8">
        <v>0.25</v>
      </c>
      <c r="C609" s="8">
        <v>0.2638888888888889</v>
      </c>
      <c r="D609" s="8">
        <v>0</v>
      </c>
      <c r="E609">
        <v>0.33</v>
      </c>
      <c r="F609">
        <v>86</v>
      </c>
      <c r="G609" t="s">
        <v>861</v>
      </c>
      <c r="H609" s="8">
        <v>0.20902777777777778</v>
      </c>
      <c r="I609" s="8">
        <v>0.38958333333333334</v>
      </c>
      <c r="L609">
        <v>4.33</v>
      </c>
      <c r="M609">
        <v>4.33</v>
      </c>
      <c r="N609">
        <v>4</v>
      </c>
      <c r="O609" t="s">
        <v>3406</v>
      </c>
      <c r="P609" t="s">
        <v>142</v>
      </c>
      <c r="Q609" t="s">
        <v>3407</v>
      </c>
      <c r="R609">
        <v>0</v>
      </c>
      <c r="S609">
        <v>0</v>
      </c>
      <c r="T609">
        <v>45.188152000000002</v>
      </c>
      <c r="U609">
        <v>5.7235339999999999</v>
      </c>
      <c r="AD609" t="s">
        <v>2733</v>
      </c>
      <c r="AE609" t="s">
        <v>2734</v>
      </c>
    </row>
    <row r="610" spans="1:31" x14ac:dyDescent="0.3">
      <c r="A610" s="7">
        <v>46300</v>
      </c>
      <c r="B610" s="8">
        <v>0.33333333333333331</v>
      </c>
      <c r="C610" s="8">
        <v>0.36458333333333331</v>
      </c>
      <c r="D610" s="8">
        <v>0</v>
      </c>
      <c r="E610">
        <v>0.75</v>
      </c>
      <c r="F610">
        <v>16</v>
      </c>
      <c r="G610" t="s">
        <v>853</v>
      </c>
      <c r="O610" t="s">
        <v>2139</v>
      </c>
      <c r="P610" t="s">
        <v>238</v>
      </c>
      <c r="Q610" t="s">
        <v>238</v>
      </c>
      <c r="R610">
        <v>0</v>
      </c>
      <c r="S610">
        <v>0</v>
      </c>
      <c r="T610">
        <v>45.184272999999997</v>
      </c>
      <c r="U610">
        <v>5.7117100000000001</v>
      </c>
      <c r="AD610" t="s">
        <v>2733</v>
      </c>
      <c r="AE610" t="s">
        <v>2737</v>
      </c>
    </row>
    <row r="611" spans="1:31" x14ac:dyDescent="0.3">
      <c r="A611" s="7">
        <v>46300</v>
      </c>
      <c r="B611" s="8">
        <v>0.16666666666666666</v>
      </c>
      <c r="C611" s="8">
        <v>0.1736111111111111</v>
      </c>
      <c r="D611" s="8">
        <v>0</v>
      </c>
      <c r="E611">
        <v>0.17</v>
      </c>
      <c r="F611">
        <v>80</v>
      </c>
      <c r="G611" t="s">
        <v>2803</v>
      </c>
      <c r="Q611" t="s">
        <v>3216</v>
      </c>
      <c r="R611">
        <v>0</v>
      </c>
      <c r="S611">
        <v>0</v>
      </c>
      <c r="T611">
        <v>45.179605000000002</v>
      </c>
      <c r="U611">
        <v>5.7066030000000003</v>
      </c>
    </row>
    <row r="612" spans="1:31" x14ac:dyDescent="0.3">
      <c r="A612" s="7">
        <v>46300</v>
      </c>
      <c r="B612" s="8">
        <v>0.375</v>
      </c>
      <c r="C612" s="8">
        <v>0.39583333333333331</v>
      </c>
      <c r="D612" s="8">
        <v>0</v>
      </c>
      <c r="E612">
        <v>0.5</v>
      </c>
      <c r="F612">
        <v>210</v>
      </c>
      <c r="G612" t="s">
        <v>905</v>
      </c>
      <c r="O612" t="s">
        <v>6019</v>
      </c>
      <c r="P612" t="s">
        <v>516</v>
      </c>
      <c r="Q612" t="s">
        <v>6020</v>
      </c>
      <c r="R612">
        <v>0</v>
      </c>
      <c r="S612">
        <v>0</v>
      </c>
      <c r="T612">
        <v>45.239739999999998</v>
      </c>
      <c r="U612">
        <v>5.8900969999999999</v>
      </c>
      <c r="AD612" t="s">
        <v>2733</v>
      </c>
      <c r="AE612" t="s">
        <v>3386</v>
      </c>
    </row>
    <row r="613" spans="1:31" x14ac:dyDescent="0.3">
      <c r="A613" s="7">
        <v>46300</v>
      </c>
      <c r="B613" s="8">
        <v>0.29166666666666669</v>
      </c>
      <c r="C613" s="8">
        <v>0.2986111111111111</v>
      </c>
      <c r="D613" s="8">
        <v>0</v>
      </c>
      <c r="E613">
        <v>0.17</v>
      </c>
      <c r="F613">
        <v>1000</v>
      </c>
      <c r="G613" t="s">
        <v>2803</v>
      </c>
      <c r="Q613" t="s">
        <v>3367</v>
      </c>
      <c r="R613">
        <v>0</v>
      </c>
      <c r="S613">
        <v>0</v>
      </c>
      <c r="T613">
        <v>45.215843</v>
      </c>
      <c r="U613">
        <v>5.6930630000000004</v>
      </c>
    </row>
    <row r="614" spans="1:31" x14ac:dyDescent="0.3">
      <c r="A614" s="7">
        <v>46300</v>
      </c>
      <c r="B614" s="8">
        <v>0.33333333333333331</v>
      </c>
      <c r="C614" s="8">
        <v>0.34722222222222221</v>
      </c>
      <c r="D614" s="8">
        <v>0</v>
      </c>
      <c r="E614">
        <v>0.33</v>
      </c>
      <c r="F614">
        <v>74</v>
      </c>
      <c r="G614" t="s">
        <v>892</v>
      </c>
      <c r="O614" t="s">
        <v>1389</v>
      </c>
      <c r="P614" t="s">
        <v>330</v>
      </c>
      <c r="Q614" t="s">
        <v>330</v>
      </c>
      <c r="R614">
        <v>0</v>
      </c>
      <c r="S614">
        <v>0</v>
      </c>
      <c r="T614">
        <v>45.168810999999998</v>
      </c>
      <c r="U614">
        <v>5.722461</v>
      </c>
      <c r="AD614" t="s">
        <v>2733</v>
      </c>
      <c r="AE614" t="s">
        <v>2737</v>
      </c>
    </row>
    <row r="615" spans="1:31" x14ac:dyDescent="0.3">
      <c r="A615" s="7">
        <v>46300</v>
      </c>
      <c r="B615" s="8">
        <v>0.29166666666666669</v>
      </c>
      <c r="C615" s="8">
        <v>0.3125</v>
      </c>
      <c r="E615">
        <v>0.5</v>
      </c>
      <c r="F615">
        <v>62</v>
      </c>
      <c r="G615" t="s">
        <v>917</v>
      </c>
      <c r="O615" t="s">
        <v>3318</v>
      </c>
      <c r="P615" t="s">
        <v>445</v>
      </c>
      <c r="Q615" t="s">
        <v>6021</v>
      </c>
      <c r="R615">
        <v>0</v>
      </c>
      <c r="S615">
        <v>0</v>
      </c>
      <c r="T615">
        <v>45.181372000000003</v>
      </c>
      <c r="U615">
        <v>5.7330990000000002</v>
      </c>
      <c r="AD615" t="s">
        <v>2733</v>
      </c>
      <c r="AE615" t="s">
        <v>2734</v>
      </c>
    </row>
    <row r="616" spans="1:31" x14ac:dyDescent="0.3">
      <c r="A616" s="7">
        <v>46300</v>
      </c>
      <c r="B616" s="8">
        <v>0.16666666666666666</v>
      </c>
      <c r="C616" s="8">
        <v>0.1736111111111111</v>
      </c>
      <c r="D616" s="8">
        <v>0</v>
      </c>
      <c r="E616">
        <v>0.17</v>
      </c>
      <c r="F616">
        <v>301</v>
      </c>
      <c r="G616" t="s">
        <v>2803</v>
      </c>
      <c r="Q616" t="s">
        <v>1799</v>
      </c>
      <c r="R616">
        <v>0</v>
      </c>
      <c r="S616">
        <v>0</v>
      </c>
      <c r="T616">
        <v>45.363452000000002</v>
      </c>
      <c r="U616">
        <v>5.6051859999999998</v>
      </c>
    </row>
    <row r="617" spans="1:31" x14ac:dyDescent="0.3">
      <c r="A617" s="7">
        <v>46300</v>
      </c>
      <c r="B617" s="8">
        <v>0.16666666666666666</v>
      </c>
      <c r="C617" s="8">
        <v>0.22222222222222221</v>
      </c>
      <c r="D617" s="8">
        <v>0</v>
      </c>
      <c r="E617">
        <v>1.33</v>
      </c>
      <c r="F617">
        <v>23</v>
      </c>
      <c r="G617" t="s">
        <v>957</v>
      </c>
      <c r="H617" s="8">
        <v>0.46111111111111114</v>
      </c>
      <c r="I617" s="8">
        <v>0.50694444444444442</v>
      </c>
      <c r="L617">
        <v>1.1000000000000001</v>
      </c>
      <c r="M617">
        <v>1.1000000000000001</v>
      </c>
      <c r="N617">
        <v>-0.23</v>
      </c>
      <c r="O617" t="s">
        <v>1341</v>
      </c>
      <c r="P617" t="s">
        <v>494</v>
      </c>
      <c r="Q617" t="s">
        <v>494</v>
      </c>
      <c r="R617">
        <v>0</v>
      </c>
      <c r="S617">
        <v>0</v>
      </c>
      <c r="T617">
        <v>45.206446999999997</v>
      </c>
      <c r="U617">
        <v>5.7453529999999997</v>
      </c>
      <c r="AD617" t="s">
        <v>2733</v>
      </c>
      <c r="AE617" t="s">
        <v>2737</v>
      </c>
    </row>
    <row r="618" spans="1:31" x14ac:dyDescent="0.3">
      <c r="A618" s="7">
        <v>46300</v>
      </c>
      <c r="B618" s="8">
        <v>0.33333333333333331</v>
      </c>
      <c r="C618" s="8">
        <v>0.34722222222222221</v>
      </c>
      <c r="D618" s="8">
        <v>0</v>
      </c>
      <c r="E618">
        <v>0.33</v>
      </c>
      <c r="F618">
        <v>46</v>
      </c>
      <c r="G618" t="s">
        <v>963</v>
      </c>
      <c r="H618" s="8">
        <v>0.31736111111111109</v>
      </c>
      <c r="I618" s="8">
        <v>0.33194444444444443</v>
      </c>
      <c r="L618">
        <v>0.35</v>
      </c>
      <c r="M618">
        <v>0.33</v>
      </c>
      <c r="N618">
        <v>0.02</v>
      </c>
      <c r="O618" t="s">
        <v>2504</v>
      </c>
      <c r="P618" t="s">
        <v>104</v>
      </c>
      <c r="Q618" t="s">
        <v>104</v>
      </c>
      <c r="R618">
        <v>0</v>
      </c>
      <c r="S618">
        <v>0</v>
      </c>
      <c r="T618">
        <v>45.178600000000003</v>
      </c>
      <c r="U618">
        <v>5.708291</v>
      </c>
      <c r="AD618" t="s">
        <v>2733</v>
      </c>
      <c r="AE618" t="s">
        <v>2737</v>
      </c>
    </row>
    <row r="619" spans="1:31" x14ac:dyDescent="0.3">
      <c r="A619" s="7">
        <v>46300</v>
      </c>
      <c r="B619" s="8">
        <v>0.33333333333333331</v>
      </c>
      <c r="C619" s="8">
        <v>0.34722222222222221</v>
      </c>
      <c r="D619" s="8">
        <v>0</v>
      </c>
      <c r="E619">
        <v>0.33</v>
      </c>
      <c r="F619">
        <v>85</v>
      </c>
      <c r="G619" t="s">
        <v>866</v>
      </c>
      <c r="O619" t="s">
        <v>2649</v>
      </c>
      <c r="P619" t="s">
        <v>384</v>
      </c>
      <c r="Q619" t="s">
        <v>384</v>
      </c>
      <c r="R619">
        <v>0</v>
      </c>
      <c r="S619">
        <v>0</v>
      </c>
      <c r="T619">
        <v>45.237121999999999</v>
      </c>
      <c r="U619">
        <v>5.850041</v>
      </c>
      <c r="AD619" t="s">
        <v>2733</v>
      </c>
      <c r="AE619" t="s">
        <v>2737</v>
      </c>
    </row>
    <row r="620" spans="1:31" x14ac:dyDescent="0.3">
      <c r="A620" s="7">
        <v>46300</v>
      </c>
      <c r="B620" s="8">
        <v>0.33333333333333331</v>
      </c>
      <c r="C620" s="8">
        <v>0.35416666666666669</v>
      </c>
      <c r="D620" s="8">
        <v>0</v>
      </c>
      <c r="E620">
        <v>0.5</v>
      </c>
      <c r="F620">
        <v>85</v>
      </c>
      <c r="G620" t="s">
        <v>866</v>
      </c>
      <c r="H620" s="8">
        <v>0.12291666666666666</v>
      </c>
      <c r="I620" s="8">
        <v>0.1423611111111111</v>
      </c>
      <c r="L620">
        <v>0.47</v>
      </c>
      <c r="M620">
        <v>0.5</v>
      </c>
      <c r="N620">
        <v>-0.03</v>
      </c>
      <c r="O620" t="s">
        <v>1671</v>
      </c>
      <c r="P620" t="s">
        <v>468</v>
      </c>
      <c r="Q620" t="s">
        <v>468</v>
      </c>
      <c r="R620">
        <v>0</v>
      </c>
      <c r="S620">
        <v>0</v>
      </c>
      <c r="T620">
        <v>45.223424000000001</v>
      </c>
      <c r="U620">
        <v>5.7943249999999997</v>
      </c>
      <c r="AD620" t="s">
        <v>2733</v>
      </c>
      <c r="AE620" t="s">
        <v>2737</v>
      </c>
    </row>
    <row r="621" spans="1:31" x14ac:dyDescent="0.3">
      <c r="A621" s="7">
        <v>46300</v>
      </c>
      <c r="B621" s="8">
        <v>0.33333333333333331</v>
      </c>
      <c r="C621" s="8">
        <v>0.34375</v>
      </c>
      <c r="D621" s="8">
        <v>0</v>
      </c>
      <c r="E621">
        <v>0.25</v>
      </c>
      <c r="F621">
        <v>11</v>
      </c>
      <c r="G621" t="s">
        <v>895</v>
      </c>
      <c r="R621">
        <v>0</v>
      </c>
      <c r="S621">
        <v>0</v>
      </c>
      <c r="T621">
        <v>45.185983</v>
      </c>
      <c r="U621">
        <v>5.7123100000000004</v>
      </c>
    </row>
    <row r="622" spans="1:31" x14ac:dyDescent="0.3">
      <c r="A622" s="7">
        <v>46300</v>
      </c>
      <c r="B622" s="8">
        <v>0.16666666666666666</v>
      </c>
      <c r="C622" s="8">
        <v>0.18055555555555555</v>
      </c>
      <c r="E622">
        <v>0.33</v>
      </c>
      <c r="F622">
        <v>17</v>
      </c>
      <c r="G622" t="s">
        <v>955</v>
      </c>
      <c r="O622" t="s">
        <v>3411</v>
      </c>
      <c r="P622" t="s">
        <v>741</v>
      </c>
      <c r="Q622" t="s">
        <v>3412</v>
      </c>
      <c r="R622">
        <v>0</v>
      </c>
      <c r="S622">
        <v>0</v>
      </c>
      <c r="T622">
        <v>45.157052</v>
      </c>
      <c r="U622">
        <v>5.7211379999999998</v>
      </c>
      <c r="AD622" t="s">
        <v>2733</v>
      </c>
      <c r="AE622" t="s">
        <v>2734</v>
      </c>
    </row>
    <row r="623" spans="1:31" x14ac:dyDescent="0.3">
      <c r="A623" s="7">
        <v>46300</v>
      </c>
      <c r="B623" s="8">
        <v>0.29166666666666669</v>
      </c>
      <c r="C623" s="8">
        <v>0.33680555555555558</v>
      </c>
      <c r="D623" s="8">
        <v>0</v>
      </c>
      <c r="E623">
        <v>1.08</v>
      </c>
      <c r="F623">
        <v>33</v>
      </c>
      <c r="G623" t="s">
        <v>3006</v>
      </c>
      <c r="O623" t="s">
        <v>2220</v>
      </c>
      <c r="P623" t="s">
        <v>749</v>
      </c>
      <c r="Q623" t="s">
        <v>2223</v>
      </c>
      <c r="R623">
        <v>0</v>
      </c>
      <c r="S623">
        <v>0</v>
      </c>
      <c r="T623">
        <v>45.141494000000002</v>
      </c>
      <c r="U623">
        <v>5.8285429999999998</v>
      </c>
      <c r="AD623" t="s">
        <v>2733</v>
      </c>
      <c r="AE623" t="s">
        <v>2737</v>
      </c>
    </row>
    <row r="624" spans="1:31" x14ac:dyDescent="0.3">
      <c r="A624" s="7">
        <v>46300</v>
      </c>
      <c r="B624" s="8">
        <v>0.22222222222222221</v>
      </c>
      <c r="C624" s="8">
        <v>0.2361111111111111</v>
      </c>
      <c r="D624" s="8">
        <v>0</v>
      </c>
      <c r="E624">
        <v>0.33</v>
      </c>
      <c r="F624">
        <v>23</v>
      </c>
      <c r="G624" t="s">
        <v>957</v>
      </c>
      <c r="H624" s="8">
        <v>0.52500000000000002</v>
      </c>
      <c r="I624" s="8">
        <v>0.52847222222222223</v>
      </c>
      <c r="L624">
        <v>0.08</v>
      </c>
      <c r="M624">
        <v>0.08</v>
      </c>
      <c r="N624">
        <v>-0.25</v>
      </c>
      <c r="O624" t="s">
        <v>3378</v>
      </c>
      <c r="P624" t="s">
        <v>207</v>
      </c>
      <c r="Q624" t="s">
        <v>3379</v>
      </c>
      <c r="R624">
        <v>0</v>
      </c>
      <c r="S624">
        <v>0</v>
      </c>
      <c r="T624">
        <v>45.196975999999999</v>
      </c>
      <c r="U624">
        <v>5.7354219999999998</v>
      </c>
      <c r="AD624" t="s">
        <v>2733</v>
      </c>
      <c r="AE624" t="s">
        <v>2734</v>
      </c>
    </row>
    <row r="625" spans="1:31" x14ac:dyDescent="0.3">
      <c r="A625" s="7">
        <v>46300</v>
      </c>
      <c r="B625" s="8">
        <v>0.17708333333333334</v>
      </c>
      <c r="C625" s="8">
        <v>0.1875</v>
      </c>
      <c r="D625" s="8">
        <v>0</v>
      </c>
      <c r="E625">
        <v>0.25</v>
      </c>
      <c r="F625">
        <v>56</v>
      </c>
      <c r="G625" t="s">
        <v>966</v>
      </c>
      <c r="H625" s="8">
        <v>0.41180555555555554</v>
      </c>
      <c r="I625" s="8">
        <v>0.45277777777777778</v>
      </c>
      <c r="L625">
        <v>0.98</v>
      </c>
      <c r="M625">
        <v>0.98</v>
      </c>
      <c r="N625">
        <v>0.73</v>
      </c>
      <c r="O625" t="s">
        <v>2697</v>
      </c>
      <c r="P625" t="s">
        <v>446</v>
      </c>
      <c r="Q625" t="s">
        <v>446</v>
      </c>
      <c r="R625">
        <v>0</v>
      </c>
      <c r="S625">
        <v>0</v>
      </c>
      <c r="T625">
        <v>45.365698000000002</v>
      </c>
      <c r="U625">
        <v>5.5939180000000004</v>
      </c>
      <c r="AD625" t="s">
        <v>2733</v>
      </c>
      <c r="AE625" t="s">
        <v>2737</v>
      </c>
    </row>
    <row r="626" spans="1:31" x14ac:dyDescent="0.3">
      <c r="A626" s="7">
        <v>46300</v>
      </c>
      <c r="B626" s="8">
        <v>0.33333333333333331</v>
      </c>
      <c r="C626" s="8">
        <v>0.37847222222222221</v>
      </c>
      <c r="D626" s="8">
        <v>0</v>
      </c>
      <c r="E626">
        <v>1.08</v>
      </c>
      <c r="F626">
        <v>91</v>
      </c>
      <c r="G626" t="s">
        <v>971</v>
      </c>
      <c r="O626" t="s">
        <v>1262</v>
      </c>
      <c r="P626" t="s">
        <v>337</v>
      </c>
      <c r="Q626" t="s">
        <v>1265</v>
      </c>
      <c r="R626">
        <v>0</v>
      </c>
      <c r="S626">
        <v>0</v>
      </c>
      <c r="T626">
        <v>45.170650999999999</v>
      </c>
      <c r="U626">
        <v>5.758642</v>
      </c>
      <c r="AD626" t="s">
        <v>2733</v>
      </c>
      <c r="AE626" t="s">
        <v>2737</v>
      </c>
    </row>
    <row r="627" spans="1:31" x14ac:dyDescent="0.3">
      <c r="A627" s="7">
        <v>46300</v>
      </c>
      <c r="B627" s="8">
        <v>0.33333333333333331</v>
      </c>
      <c r="C627" s="8">
        <v>0.34722222222222221</v>
      </c>
      <c r="D627" s="8">
        <v>0</v>
      </c>
      <c r="E627">
        <v>0.33</v>
      </c>
      <c r="F627">
        <v>80</v>
      </c>
      <c r="G627" t="s">
        <v>2803</v>
      </c>
      <c r="Q627" t="s">
        <v>821</v>
      </c>
      <c r="R627">
        <v>0</v>
      </c>
      <c r="S627">
        <v>0</v>
      </c>
      <c r="T627">
        <v>45.365777999999999</v>
      </c>
      <c r="U627">
        <v>5.5901800000000001</v>
      </c>
    </row>
    <row r="628" spans="1:31" x14ac:dyDescent="0.3">
      <c r="A628" s="7">
        <v>46300</v>
      </c>
      <c r="B628" s="8">
        <v>0.16666666666666666</v>
      </c>
      <c r="C628" s="8">
        <v>0.22569444444444445</v>
      </c>
      <c r="D628" s="8">
        <v>0</v>
      </c>
      <c r="E628">
        <v>1.42</v>
      </c>
      <c r="F628">
        <v>103</v>
      </c>
      <c r="G628" t="s">
        <v>962</v>
      </c>
      <c r="H628" s="8">
        <v>0.34097222222222223</v>
      </c>
      <c r="I628" s="8">
        <v>0.40555555555555556</v>
      </c>
      <c r="L628">
        <v>1.55</v>
      </c>
      <c r="M628">
        <v>1.42</v>
      </c>
      <c r="N628">
        <v>0.13</v>
      </c>
      <c r="O628" t="s">
        <v>1794</v>
      </c>
      <c r="P628" t="s">
        <v>681</v>
      </c>
      <c r="Q628" t="s">
        <v>3405</v>
      </c>
      <c r="R628">
        <v>0</v>
      </c>
      <c r="S628">
        <v>0</v>
      </c>
      <c r="T628">
        <v>45.373235000000001</v>
      </c>
      <c r="U628">
        <v>5.5791789999999999</v>
      </c>
      <c r="AD628" t="s">
        <v>2733</v>
      </c>
      <c r="AE628" t="s">
        <v>2737</v>
      </c>
    </row>
    <row r="629" spans="1:31" x14ac:dyDescent="0.3">
      <c r="A629" s="7">
        <v>46300</v>
      </c>
      <c r="B629" s="8">
        <v>0.19444444444444445</v>
      </c>
      <c r="C629" s="8">
        <v>0.20833333333333334</v>
      </c>
      <c r="D629" s="8">
        <v>0</v>
      </c>
      <c r="E629">
        <v>0.33</v>
      </c>
      <c r="F629">
        <v>66</v>
      </c>
      <c r="G629" t="s">
        <v>900</v>
      </c>
      <c r="H629" s="8">
        <v>0.22083333333333333</v>
      </c>
      <c r="I629" s="8">
        <v>0.36736111111111114</v>
      </c>
      <c r="L629">
        <v>3.52</v>
      </c>
      <c r="M629">
        <v>3.52</v>
      </c>
      <c r="N629">
        <v>3.18</v>
      </c>
      <c r="O629" t="s">
        <v>3399</v>
      </c>
      <c r="P629" t="s">
        <v>628</v>
      </c>
      <c r="Q629" t="s">
        <v>3400</v>
      </c>
      <c r="R629">
        <v>0</v>
      </c>
      <c r="S629">
        <v>0</v>
      </c>
      <c r="T629">
        <v>45.221049999999998</v>
      </c>
      <c r="U629">
        <v>5.6877610000000001</v>
      </c>
      <c r="AD629" t="s">
        <v>2733</v>
      </c>
      <c r="AE629" t="s">
        <v>2734</v>
      </c>
    </row>
    <row r="630" spans="1:31" x14ac:dyDescent="0.3">
      <c r="A630" s="7">
        <v>46300</v>
      </c>
      <c r="B630" s="8">
        <v>0.33333333333333331</v>
      </c>
      <c r="C630" s="8">
        <v>0.37847222222222221</v>
      </c>
      <c r="D630" s="8">
        <v>0</v>
      </c>
      <c r="E630">
        <v>1.08</v>
      </c>
      <c r="F630">
        <v>72</v>
      </c>
      <c r="G630" t="s">
        <v>978</v>
      </c>
      <c r="H630" s="8">
        <v>0.3263888888888889</v>
      </c>
      <c r="I630" s="8">
        <v>0.37569444444444444</v>
      </c>
      <c r="L630">
        <v>1.18</v>
      </c>
      <c r="M630">
        <v>1.08</v>
      </c>
      <c r="N630">
        <v>0.1</v>
      </c>
      <c r="O630" t="s">
        <v>1128</v>
      </c>
      <c r="P630" t="s">
        <v>246</v>
      </c>
      <c r="Q630" t="s">
        <v>1131</v>
      </c>
      <c r="R630">
        <v>0</v>
      </c>
      <c r="S630">
        <v>0</v>
      </c>
      <c r="T630">
        <v>45.555605999999997</v>
      </c>
      <c r="U630">
        <v>5.9126310000000002</v>
      </c>
      <c r="AD630" t="s">
        <v>2733</v>
      </c>
      <c r="AE630" t="s">
        <v>2737</v>
      </c>
    </row>
    <row r="631" spans="1:31" x14ac:dyDescent="0.3">
      <c r="A631" s="7">
        <v>46300</v>
      </c>
      <c r="B631" s="8">
        <v>0.33333333333333331</v>
      </c>
      <c r="C631" s="8">
        <v>0.34722222222222221</v>
      </c>
      <c r="D631" s="8">
        <v>0</v>
      </c>
      <c r="E631">
        <v>0.33</v>
      </c>
      <c r="F631">
        <v>200</v>
      </c>
      <c r="G631" t="s">
        <v>949</v>
      </c>
      <c r="O631" t="s">
        <v>1106</v>
      </c>
      <c r="P631" t="s">
        <v>391</v>
      </c>
      <c r="Q631" t="s">
        <v>1109</v>
      </c>
      <c r="R631">
        <v>0</v>
      </c>
      <c r="S631">
        <v>0</v>
      </c>
      <c r="T631">
        <v>45.362188000000003</v>
      </c>
      <c r="U631">
        <v>5.5878930000000002</v>
      </c>
      <c r="AD631" t="s">
        <v>2733</v>
      </c>
      <c r="AE631" t="s">
        <v>2737</v>
      </c>
    </row>
    <row r="632" spans="1:31" x14ac:dyDescent="0.3">
      <c r="A632" s="7">
        <v>46300</v>
      </c>
      <c r="B632" s="8">
        <v>0.16666666666666666</v>
      </c>
      <c r="C632" s="8">
        <v>0.18055555555555555</v>
      </c>
      <c r="D632" s="8">
        <v>0</v>
      </c>
      <c r="E632">
        <v>0.33</v>
      </c>
      <c r="F632">
        <v>46</v>
      </c>
      <c r="G632" t="s">
        <v>963</v>
      </c>
      <c r="H632" s="8">
        <v>0.21458333333333332</v>
      </c>
      <c r="I632" s="8">
        <v>0.47499999999999998</v>
      </c>
      <c r="L632">
        <v>6.25</v>
      </c>
      <c r="M632">
        <v>6.25</v>
      </c>
      <c r="N632">
        <v>5.92</v>
      </c>
      <c r="O632" t="s">
        <v>3389</v>
      </c>
      <c r="P632" t="s">
        <v>376</v>
      </c>
      <c r="Q632" t="s">
        <v>3390</v>
      </c>
      <c r="R632">
        <v>0</v>
      </c>
      <c r="S632">
        <v>0</v>
      </c>
      <c r="T632">
        <v>45.182341999999998</v>
      </c>
      <c r="U632">
        <v>5.7126530000000004</v>
      </c>
      <c r="AD632" t="s">
        <v>2733</v>
      </c>
      <c r="AE632" t="s">
        <v>2734</v>
      </c>
    </row>
    <row r="633" spans="1:31" x14ac:dyDescent="0.3">
      <c r="A633" s="7">
        <v>46300</v>
      </c>
      <c r="B633" s="8">
        <v>0.33333333333333331</v>
      </c>
      <c r="C633" s="8">
        <v>0.40277777777777779</v>
      </c>
      <c r="D633" s="8">
        <v>0</v>
      </c>
      <c r="E633">
        <v>1.67</v>
      </c>
      <c r="F633">
        <v>100</v>
      </c>
      <c r="G633" t="s">
        <v>967</v>
      </c>
      <c r="O633" t="s">
        <v>1358</v>
      </c>
      <c r="P633" t="s">
        <v>623</v>
      </c>
      <c r="Q633" t="s">
        <v>623</v>
      </c>
      <c r="R633">
        <v>0</v>
      </c>
      <c r="S633">
        <v>0</v>
      </c>
      <c r="T633">
        <v>45.210430000000002</v>
      </c>
      <c r="U633">
        <v>5.6671319999999996</v>
      </c>
      <c r="AD633" t="s">
        <v>2733</v>
      </c>
      <c r="AE633" t="s">
        <v>2737</v>
      </c>
    </row>
    <row r="634" spans="1:31" x14ac:dyDescent="0.3">
      <c r="A634" s="7">
        <v>46300</v>
      </c>
      <c r="B634" s="8">
        <v>0.47222222222222221</v>
      </c>
      <c r="C634" s="8">
        <v>0.52083333333333337</v>
      </c>
      <c r="D634" s="8">
        <v>0</v>
      </c>
      <c r="E634">
        <v>1.17</v>
      </c>
      <c r="F634">
        <v>50</v>
      </c>
      <c r="G634" t="s">
        <v>879</v>
      </c>
      <c r="H634" s="8">
        <v>0.53611111111111109</v>
      </c>
      <c r="I634" s="8">
        <v>0.57430555555555551</v>
      </c>
      <c r="L634">
        <v>0.92</v>
      </c>
      <c r="M634">
        <v>0.92</v>
      </c>
      <c r="N634">
        <v>-0.25</v>
      </c>
      <c r="O634" t="s">
        <v>1354</v>
      </c>
      <c r="P634" t="s">
        <v>624</v>
      </c>
      <c r="Q634" t="s">
        <v>1357</v>
      </c>
      <c r="R634">
        <v>0</v>
      </c>
      <c r="S634">
        <v>0</v>
      </c>
      <c r="T634">
        <v>44.844379000000004</v>
      </c>
      <c r="U634">
        <v>-0.63601799999999997</v>
      </c>
      <c r="AD634" t="s">
        <v>2733</v>
      </c>
      <c r="AE634" t="s">
        <v>2737</v>
      </c>
    </row>
    <row r="635" spans="1:31" x14ac:dyDescent="0.3">
      <c r="A635" s="7">
        <v>46300</v>
      </c>
      <c r="B635" s="8">
        <v>0.33333333333333331</v>
      </c>
      <c r="C635" s="8">
        <v>0.375</v>
      </c>
      <c r="D635" s="8">
        <v>0</v>
      </c>
      <c r="E635">
        <v>1</v>
      </c>
      <c r="F635">
        <v>85</v>
      </c>
      <c r="G635" t="s">
        <v>866</v>
      </c>
      <c r="H635" s="8">
        <v>0.37986111111111109</v>
      </c>
      <c r="I635" s="8">
        <v>0.41249999999999998</v>
      </c>
      <c r="L635">
        <v>0.78</v>
      </c>
      <c r="M635">
        <v>0.78</v>
      </c>
      <c r="N635">
        <v>-0.22</v>
      </c>
      <c r="O635" t="s">
        <v>1244</v>
      </c>
      <c r="P635" t="s">
        <v>249</v>
      </c>
      <c r="Q635" t="s">
        <v>249</v>
      </c>
      <c r="R635">
        <v>0</v>
      </c>
      <c r="S635">
        <v>0</v>
      </c>
      <c r="T635">
        <v>45.234296000000001</v>
      </c>
      <c r="U635">
        <v>5.817666</v>
      </c>
      <c r="AD635" t="s">
        <v>2733</v>
      </c>
      <c r="AE635" t="s">
        <v>2737</v>
      </c>
    </row>
    <row r="636" spans="1:31" x14ac:dyDescent="0.3">
      <c r="A636" s="7">
        <v>46300</v>
      </c>
      <c r="B636" s="8">
        <v>0.33333333333333331</v>
      </c>
      <c r="C636" s="8">
        <v>0.46875</v>
      </c>
      <c r="D636" s="8">
        <v>0</v>
      </c>
      <c r="E636">
        <v>3.25</v>
      </c>
      <c r="F636">
        <v>43</v>
      </c>
      <c r="G636" t="s">
        <v>849</v>
      </c>
      <c r="H636" s="8">
        <v>0.3</v>
      </c>
      <c r="I636" s="8">
        <v>0.35902777777777778</v>
      </c>
      <c r="L636">
        <v>1.42</v>
      </c>
      <c r="M636">
        <v>1.42</v>
      </c>
      <c r="N636">
        <v>-1.83</v>
      </c>
      <c r="O636" t="s">
        <v>1151</v>
      </c>
      <c r="P636" t="s">
        <v>263</v>
      </c>
      <c r="Q636" t="s">
        <v>263</v>
      </c>
      <c r="R636">
        <v>0</v>
      </c>
      <c r="S636">
        <v>0</v>
      </c>
      <c r="T636">
        <v>45.245221999999998</v>
      </c>
      <c r="U636">
        <v>5.6715299999999997</v>
      </c>
      <c r="AD636" t="s">
        <v>2733</v>
      </c>
      <c r="AE636" t="s">
        <v>2737</v>
      </c>
    </row>
    <row r="637" spans="1:31" x14ac:dyDescent="0.3">
      <c r="A637" s="7">
        <v>46300</v>
      </c>
      <c r="B637" s="8">
        <v>0.16666666666666666</v>
      </c>
      <c r="C637" s="8">
        <v>0.1736111111111111</v>
      </c>
      <c r="D637" s="8">
        <v>0</v>
      </c>
      <c r="E637">
        <v>0.17</v>
      </c>
      <c r="F637">
        <v>43</v>
      </c>
      <c r="G637" t="s">
        <v>849</v>
      </c>
      <c r="H637" s="8">
        <v>0.3</v>
      </c>
      <c r="I637" s="8">
        <v>0.3</v>
      </c>
      <c r="O637" t="s">
        <v>3231</v>
      </c>
      <c r="P637" t="s">
        <v>263</v>
      </c>
      <c r="Q637" t="s">
        <v>3232</v>
      </c>
      <c r="R637">
        <v>0</v>
      </c>
      <c r="S637">
        <v>0</v>
      </c>
      <c r="T637">
        <v>45.245221999999998</v>
      </c>
      <c r="U637">
        <v>5.6715299999999997</v>
      </c>
      <c r="AD637" t="s">
        <v>2733</v>
      </c>
      <c r="AE637" t="s">
        <v>2734</v>
      </c>
    </row>
    <row r="638" spans="1:31" x14ac:dyDescent="0.3">
      <c r="A638" s="7">
        <v>46300</v>
      </c>
      <c r="B638" s="8">
        <v>0.3125</v>
      </c>
      <c r="C638" s="8">
        <v>0.32291666666666669</v>
      </c>
      <c r="D638" s="8">
        <v>0</v>
      </c>
      <c r="E638">
        <v>0.25</v>
      </c>
      <c r="F638">
        <v>39</v>
      </c>
      <c r="G638" t="s">
        <v>961</v>
      </c>
      <c r="H638" s="8">
        <v>0.2902777777777778</v>
      </c>
      <c r="I638" s="8">
        <v>0.33402777777777776</v>
      </c>
      <c r="L638">
        <v>1.05</v>
      </c>
      <c r="M638">
        <v>1.05</v>
      </c>
      <c r="N638">
        <v>0.8</v>
      </c>
      <c r="O638" t="s">
        <v>1378</v>
      </c>
      <c r="P638" t="s">
        <v>656</v>
      </c>
      <c r="Q638" t="s">
        <v>656</v>
      </c>
      <c r="R638">
        <v>0</v>
      </c>
      <c r="S638">
        <v>0</v>
      </c>
      <c r="T638">
        <v>45.165717999999998</v>
      </c>
      <c r="U638">
        <v>5.7258519999999997</v>
      </c>
      <c r="AD638" t="s">
        <v>2733</v>
      </c>
      <c r="AE638" t="s">
        <v>2737</v>
      </c>
    </row>
    <row r="639" spans="1:31" x14ac:dyDescent="0.3">
      <c r="A639" s="7">
        <v>46300</v>
      </c>
      <c r="B639" s="8">
        <v>0.16666666666666666</v>
      </c>
      <c r="C639" s="8">
        <v>0.18055555555555555</v>
      </c>
      <c r="D639" s="8">
        <v>0</v>
      </c>
      <c r="E639">
        <v>0.33</v>
      </c>
      <c r="F639">
        <v>19</v>
      </c>
      <c r="G639" t="s">
        <v>982</v>
      </c>
      <c r="H639" s="8">
        <v>0.22013888888888888</v>
      </c>
      <c r="I639" s="8">
        <v>0.47569444444444442</v>
      </c>
      <c r="L639">
        <v>6.13</v>
      </c>
      <c r="M639">
        <v>6.13</v>
      </c>
      <c r="N639">
        <v>5.8</v>
      </c>
      <c r="O639" t="s">
        <v>3413</v>
      </c>
      <c r="P639" t="s">
        <v>3414</v>
      </c>
      <c r="Q639" t="s">
        <v>3415</v>
      </c>
      <c r="R639">
        <v>0</v>
      </c>
      <c r="S639">
        <v>0</v>
      </c>
      <c r="T639">
        <v>45.085959000000003</v>
      </c>
      <c r="U639">
        <v>5.7746789999999999</v>
      </c>
      <c r="AD639" t="s">
        <v>2733</v>
      </c>
      <c r="AE639" t="s">
        <v>2734</v>
      </c>
    </row>
    <row r="640" spans="1:31" x14ac:dyDescent="0.3">
      <c r="A640" s="7">
        <v>46300</v>
      </c>
      <c r="B640" s="8">
        <v>0.16666666666666666</v>
      </c>
      <c r="C640" s="8">
        <v>0.18055555555555555</v>
      </c>
      <c r="D640" s="8">
        <v>0</v>
      </c>
      <c r="E640">
        <v>0.33</v>
      </c>
      <c r="F640">
        <v>76</v>
      </c>
      <c r="G640" t="s">
        <v>965</v>
      </c>
      <c r="H640" s="8">
        <v>0.17569444444444443</v>
      </c>
      <c r="I640" s="8">
        <v>0.1763888888888889</v>
      </c>
      <c r="L640">
        <v>0.02</v>
      </c>
      <c r="M640">
        <v>0.02</v>
      </c>
      <c r="N640">
        <v>-0.32</v>
      </c>
      <c r="O640" t="s">
        <v>3418</v>
      </c>
      <c r="P640" t="s">
        <v>449</v>
      </c>
      <c r="Q640" t="s">
        <v>3419</v>
      </c>
      <c r="R640">
        <v>0</v>
      </c>
      <c r="S640">
        <v>0</v>
      </c>
      <c r="T640">
        <v>45.181083999999998</v>
      </c>
      <c r="U640">
        <v>5.7069349999999996</v>
      </c>
      <c r="AD640" t="s">
        <v>2733</v>
      </c>
      <c r="AE640" t="s">
        <v>2734</v>
      </c>
    </row>
    <row r="641" spans="1:31" x14ac:dyDescent="0.3">
      <c r="A641" s="7">
        <v>46300</v>
      </c>
      <c r="B641" s="8">
        <v>0.16666666666666666</v>
      </c>
      <c r="C641" s="8">
        <v>0.18055555555555555</v>
      </c>
      <c r="D641" s="8">
        <v>0</v>
      </c>
      <c r="E641">
        <v>0.33</v>
      </c>
      <c r="F641">
        <v>82</v>
      </c>
      <c r="G641" t="s">
        <v>954</v>
      </c>
      <c r="H641" s="8">
        <v>0.41666666666666669</v>
      </c>
      <c r="I641" s="8">
        <v>0.53333333333333333</v>
      </c>
      <c r="L641">
        <v>2.8</v>
      </c>
      <c r="M641">
        <v>2.8</v>
      </c>
      <c r="N641">
        <v>2.4700000000000002</v>
      </c>
      <c r="O641" t="s">
        <v>2858</v>
      </c>
      <c r="P641" t="s">
        <v>691</v>
      </c>
      <c r="Q641" t="s">
        <v>6022</v>
      </c>
      <c r="R641">
        <v>0</v>
      </c>
      <c r="S641">
        <v>0</v>
      </c>
      <c r="T641">
        <v>45.205657000000002</v>
      </c>
      <c r="U641">
        <v>5.7738750000000003</v>
      </c>
      <c r="AD641" t="s">
        <v>2733</v>
      </c>
      <c r="AE641" t="s">
        <v>2734</v>
      </c>
    </row>
    <row r="642" spans="1:31" x14ac:dyDescent="0.3">
      <c r="A642" s="7">
        <v>46300</v>
      </c>
      <c r="B642" s="8">
        <v>0.33333333333333331</v>
      </c>
      <c r="C642" s="8">
        <v>0.375</v>
      </c>
      <c r="D642" s="8">
        <v>0</v>
      </c>
      <c r="E642">
        <v>1</v>
      </c>
      <c r="F642">
        <v>85</v>
      </c>
      <c r="G642" t="s">
        <v>866</v>
      </c>
      <c r="H642" s="8">
        <v>0.17083333333333334</v>
      </c>
      <c r="I642" s="8">
        <v>0.26666666666666666</v>
      </c>
      <c r="L642">
        <v>2.2999999999999998</v>
      </c>
      <c r="M642">
        <v>2.2999999999999998</v>
      </c>
      <c r="N642">
        <v>1.3</v>
      </c>
      <c r="O642" t="s">
        <v>3433</v>
      </c>
      <c r="P642" t="s">
        <v>304</v>
      </c>
      <c r="Q642" t="s">
        <v>304</v>
      </c>
      <c r="R642">
        <v>0</v>
      </c>
      <c r="S642">
        <v>0</v>
      </c>
      <c r="T642">
        <v>45.242142000000001</v>
      </c>
      <c r="U642">
        <v>5.824065</v>
      </c>
      <c r="AD642" t="s">
        <v>2733</v>
      </c>
      <c r="AE642" t="s">
        <v>2781</v>
      </c>
    </row>
    <row r="643" spans="1:31" x14ac:dyDescent="0.3">
      <c r="A643" s="7">
        <v>46300</v>
      </c>
      <c r="B643" s="8">
        <v>0.33333333333333331</v>
      </c>
      <c r="C643" s="8">
        <v>0.35416666666666669</v>
      </c>
      <c r="D643" s="8">
        <v>0</v>
      </c>
      <c r="E643">
        <v>0.5</v>
      </c>
      <c r="F643">
        <v>301</v>
      </c>
      <c r="G643" t="s">
        <v>2803</v>
      </c>
      <c r="Q643" t="s">
        <v>459</v>
      </c>
      <c r="R643">
        <v>0</v>
      </c>
      <c r="S643">
        <v>0</v>
      </c>
      <c r="T643">
        <v>45.188403000000001</v>
      </c>
      <c r="U643">
        <v>5.7183289999999998</v>
      </c>
    </row>
    <row r="644" spans="1:31" x14ac:dyDescent="0.3">
      <c r="A644" s="7">
        <v>46300</v>
      </c>
      <c r="B644" s="8">
        <v>0.16666666666666666</v>
      </c>
      <c r="C644" s="8">
        <v>0.18055555555555555</v>
      </c>
      <c r="D644" s="8">
        <v>0</v>
      </c>
      <c r="E644">
        <v>0.33</v>
      </c>
      <c r="F644">
        <v>20</v>
      </c>
      <c r="G644" t="s">
        <v>950</v>
      </c>
      <c r="H644" s="8">
        <v>0.22569444444444445</v>
      </c>
      <c r="I644" s="8">
        <v>0.24097222222222223</v>
      </c>
      <c r="L644">
        <v>0.37</v>
      </c>
      <c r="M644">
        <v>0.37</v>
      </c>
      <c r="N644">
        <v>0.03</v>
      </c>
      <c r="O644" t="s">
        <v>3423</v>
      </c>
      <c r="P644" t="s">
        <v>132</v>
      </c>
      <c r="Q644" t="s">
        <v>3424</v>
      </c>
      <c r="R644">
        <v>0</v>
      </c>
      <c r="S644">
        <v>0</v>
      </c>
      <c r="T644">
        <v>45.190461999999997</v>
      </c>
      <c r="U644">
        <v>5.723516</v>
      </c>
      <c r="AD644" t="s">
        <v>2733</v>
      </c>
      <c r="AE644" t="s">
        <v>2734</v>
      </c>
    </row>
    <row r="645" spans="1:31" x14ac:dyDescent="0.3">
      <c r="A645" s="7">
        <v>46300</v>
      </c>
      <c r="B645" s="8">
        <v>0.19097222222222221</v>
      </c>
      <c r="C645" s="8">
        <v>0.2048611111111111</v>
      </c>
      <c r="D645" s="8">
        <v>0</v>
      </c>
      <c r="E645">
        <v>0.33</v>
      </c>
      <c r="F645">
        <v>13</v>
      </c>
      <c r="G645" t="s">
        <v>2730</v>
      </c>
      <c r="O645" t="s">
        <v>3425</v>
      </c>
      <c r="P645" t="s">
        <v>298</v>
      </c>
      <c r="Q645" t="s">
        <v>3426</v>
      </c>
      <c r="R645">
        <v>0</v>
      </c>
      <c r="S645">
        <v>0</v>
      </c>
      <c r="T645">
        <v>45.186393000000002</v>
      </c>
      <c r="U645">
        <v>5.7280889999999998</v>
      </c>
      <c r="AD645" t="s">
        <v>2733</v>
      </c>
      <c r="AE645" t="s">
        <v>2734</v>
      </c>
    </row>
    <row r="646" spans="1:31" x14ac:dyDescent="0.3">
      <c r="A646" s="7">
        <v>46300</v>
      </c>
      <c r="B646" s="8">
        <v>0.16666666666666666</v>
      </c>
      <c r="C646" s="8">
        <v>0.18055555555555555</v>
      </c>
      <c r="D646" s="8">
        <v>0</v>
      </c>
      <c r="E646">
        <v>0.33</v>
      </c>
      <c r="F646">
        <v>28</v>
      </c>
      <c r="G646" t="s">
        <v>914</v>
      </c>
      <c r="H646" s="8">
        <v>0.17083333333333334</v>
      </c>
      <c r="I646" s="8">
        <v>0.5131944444444444</v>
      </c>
      <c r="L646">
        <v>8.2200000000000006</v>
      </c>
      <c r="M646">
        <v>8.2200000000000006</v>
      </c>
      <c r="N646">
        <v>7.88</v>
      </c>
      <c r="O646" t="s">
        <v>3429</v>
      </c>
      <c r="P646" t="s">
        <v>745</v>
      </c>
      <c r="Q646" t="s">
        <v>3430</v>
      </c>
      <c r="R646">
        <v>0</v>
      </c>
      <c r="S646">
        <v>0</v>
      </c>
      <c r="T646">
        <v>45.144418999999999</v>
      </c>
      <c r="U646">
        <v>5.7205839999999997</v>
      </c>
      <c r="AD646" t="s">
        <v>2733</v>
      </c>
      <c r="AE646" t="s">
        <v>2734</v>
      </c>
    </row>
    <row r="647" spans="1:31" x14ac:dyDescent="0.3">
      <c r="A647" s="7">
        <v>46300</v>
      </c>
      <c r="B647" s="8">
        <v>0.33333333333333331</v>
      </c>
      <c r="C647" s="8">
        <v>0.34722222222222221</v>
      </c>
      <c r="D647" s="8">
        <v>0</v>
      </c>
      <c r="E647">
        <v>0.33</v>
      </c>
      <c r="F647">
        <v>28</v>
      </c>
      <c r="G647" t="s">
        <v>914</v>
      </c>
      <c r="H647" s="8">
        <v>0.31944444444444442</v>
      </c>
      <c r="I647" s="8">
        <v>0.33541666666666664</v>
      </c>
      <c r="L647">
        <v>0.38</v>
      </c>
      <c r="M647">
        <v>0.38</v>
      </c>
      <c r="N647">
        <v>0.05</v>
      </c>
      <c r="O647" t="s">
        <v>1728</v>
      </c>
      <c r="P647" t="s">
        <v>127</v>
      </c>
      <c r="Q647" t="s">
        <v>127</v>
      </c>
      <c r="R647">
        <v>0</v>
      </c>
      <c r="S647">
        <v>0</v>
      </c>
      <c r="T647">
        <v>45.190395000000002</v>
      </c>
      <c r="U647">
        <v>5.7254319999999996</v>
      </c>
      <c r="AD647" t="s">
        <v>2733</v>
      </c>
      <c r="AE647" t="s">
        <v>2737</v>
      </c>
    </row>
    <row r="648" spans="1:31" x14ac:dyDescent="0.3">
      <c r="A648" s="7">
        <v>46300</v>
      </c>
      <c r="B648" s="8">
        <v>0.33333333333333331</v>
      </c>
      <c r="C648" s="8">
        <v>0.34722222222222221</v>
      </c>
      <c r="D648" s="8">
        <v>0</v>
      </c>
      <c r="E648">
        <v>0.33</v>
      </c>
      <c r="F648">
        <v>101</v>
      </c>
      <c r="G648" t="s">
        <v>945</v>
      </c>
      <c r="H648" s="8">
        <v>0.38750000000000001</v>
      </c>
      <c r="I648" s="8">
        <v>0.40763888888888888</v>
      </c>
      <c r="L648">
        <v>0.48</v>
      </c>
      <c r="M648">
        <v>0.48</v>
      </c>
      <c r="N648">
        <v>0.15</v>
      </c>
      <c r="O648" t="s">
        <v>2224</v>
      </c>
      <c r="P648" t="s">
        <v>694</v>
      </c>
      <c r="Q648" t="s">
        <v>694</v>
      </c>
      <c r="R648">
        <v>0</v>
      </c>
      <c r="S648">
        <v>0</v>
      </c>
      <c r="T648">
        <v>45.179248000000001</v>
      </c>
      <c r="U648">
        <v>5.7079449999999996</v>
      </c>
      <c r="AD648" t="s">
        <v>2733</v>
      </c>
      <c r="AE648" t="s">
        <v>2737</v>
      </c>
    </row>
    <row r="649" spans="1:31" x14ac:dyDescent="0.3">
      <c r="A649" s="7">
        <v>46300</v>
      </c>
      <c r="B649" s="8">
        <v>0.16666666666666666</v>
      </c>
      <c r="C649" s="8">
        <v>0.18055555555555555</v>
      </c>
      <c r="D649" s="8">
        <v>0</v>
      </c>
      <c r="E649">
        <v>0.33</v>
      </c>
      <c r="F649">
        <v>16</v>
      </c>
      <c r="G649" t="s">
        <v>853</v>
      </c>
      <c r="H649" s="8">
        <v>0.15972222222222221</v>
      </c>
      <c r="I649" s="8">
        <v>0.17499999999999999</v>
      </c>
      <c r="L649">
        <v>0.37</v>
      </c>
      <c r="M649">
        <v>0.37</v>
      </c>
      <c r="N649">
        <v>0.03</v>
      </c>
      <c r="O649" t="s">
        <v>3434</v>
      </c>
      <c r="P649" t="s">
        <v>133</v>
      </c>
      <c r="Q649" t="s">
        <v>3435</v>
      </c>
      <c r="R649">
        <v>0</v>
      </c>
      <c r="S649">
        <v>0</v>
      </c>
      <c r="T649">
        <v>45.189967000000003</v>
      </c>
      <c r="U649">
        <v>5.7054239999999998</v>
      </c>
      <c r="AD649" t="s">
        <v>2733</v>
      </c>
      <c r="AE649" t="s">
        <v>2734</v>
      </c>
    </row>
    <row r="650" spans="1:31" x14ac:dyDescent="0.3">
      <c r="A650" s="7">
        <v>46300</v>
      </c>
      <c r="B650" s="8">
        <v>0.33333333333333331</v>
      </c>
      <c r="C650" s="8">
        <v>0.34722222222222221</v>
      </c>
      <c r="D650" s="8">
        <v>0</v>
      </c>
      <c r="E650">
        <v>0.33</v>
      </c>
      <c r="F650">
        <v>82</v>
      </c>
      <c r="G650" t="s">
        <v>954</v>
      </c>
      <c r="H650" s="8">
        <v>0.25069444444444444</v>
      </c>
      <c r="I650" s="8">
        <v>0.31944444444444442</v>
      </c>
      <c r="L650">
        <v>1.65</v>
      </c>
      <c r="M650">
        <v>1.65</v>
      </c>
      <c r="N650">
        <v>1.32</v>
      </c>
      <c r="O650" t="s">
        <v>1689</v>
      </c>
      <c r="P650" t="s">
        <v>174</v>
      </c>
      <c r="Q650" t="s">
        <v>174</v>
      </c>
      <c r="R650">
        <v>0</v>
      </c>
      <c r="S650">
        <v>0</v>
      </c>
      <c r="T650">
        <v>45.180501999999997</v>
      </c>
      <c r="U650">
        <v>5.7300690000000003</v>
      </c>
      <c r="AD650" t="s">
        <v>2733</v>
      </c>
      <c r="AE650" t="s">
        <v>2737</v>
      </c>
    </row>
    <row r="651" spans="1:31" x14ac:dyDescent="0.3">
      <c r="A651" s="7">
        <v>46300</v>
      </c>
      <c r="B651" s="8">
        <v>0.25</v>
      </c>
      <c r="C651" s="8">
        <v>0.26041666666666669</v>
      </c>
      <c r="D651" s="8">
        <v>0</v>
      </c>
      <c r="E651">
        <v>0.25</v>
      </c>
      <c r="F651">
        <v>61</v>
      </c>
      <c r="G651" t="s">
        <v>886</v>
      </c>
      <c r="H651" s="8">
        <v>0.14027777777777778</v>
      </c>
      <c r="I651" s="8">
        <v>0.36527777777777776</v>
      </c>
      <c r="L651">
        <v>5.4</v>
      </c>
      <c r="M651">
        <v>5.4</v>
      </c>
      <c r="N651">
        <v>5.15</v>
      </c>
      <c r="O651" t="s">
        <v>3397</v>
      </c>
      <c r="P651" t="s">
        <v>765</v>
      </c>
      <c r="Q651" t="s">
        <v>3398</v>
      </c>
      <c r="R651">
        <v>0</v>
      </c>
      <c r="S651">
        <v>0</v>
      </c>
      <c r="T651">
        <v>45.187506999999997</v>
      </c>
      <c r="U651">
        <v>5.7117440000000004</v>
      </c>
      <c r="AD651" t="s">
        <v>2733</v>
      </c>
      <c r="AE651" t="s">
        <v>2734</v>
      </c>
    </row>
    <row r="652" spans="1:31" x14ac:dyDescent="0.3">
      <c r="A652" s="7">
        <v>46300</v>
      </c>
      <c r="B652" s="8">
        <v>0.33333333333333331</v>
      </c>
      <c r="C652" s="8">
        <v>0.37847222222222221</v>
      </c>
      <c r="D652" s="8">
        <v>0</v>
      </c>
      <c r="E652">
        <v>1.08</v>
      </c>
      <c r="F652">
        <v>75</v>
      </c>
      <c r="G652" t="s">
        <v>970</v>
      </c>
      <c r="O652" t="s">
        <v>2589</v>
      </c>
      <c r="P652" t="s">
        <v>183</v>
      </c>
      <c r="Q652" t="s">
        <v>183</v>
      </c>
      <c r="R652">
        <v>0</v>
      </c>
      <c r="S652">
        <v>0</v>
      </c>
      <c r="T652">
        <v>45.186962000000001</v>
      </c>
      <c r="U652">
        <v>5.7083279999999998</v>
      </c>
      <c r="AD652" t="s">
        <v>2733</v>
      </c>
      <c r="AE652" t="s">
        <v>2737</v>
      </c>
    </row>
    <row r="653" spans="1:31" x14ac:dyDescent="0.3">
      <c r="A653" s="7">
        <v>46300</v>
      </c>
      <c r="B653" s="8">
        <v>0.41319444444444442</v>
      </c>
      <c r="C653" s="8">
        <v>0.4236111111111111</v>
      </c>
      <c r="D653" s="8">
        <v>0</v>
      </c>
      <c r="E653">
        <v>0.25</v>
      </c>
      <c r="F653">
        <v>56</v>
      </c>
      <c r="G653" t="s">
        <v>966</v>
      </c>
      <c r="H653" s="8">
        <v>0.46875</v>
      </c>
      <c r="I653" s="8">
        <v>0.49236111111111114</v>
      </c>
      <c r="L653">
        <v>0.56999999999999995</v>
      </c>
      <c r="M653">
        <v>0.56999999999999995</v>
      </c>
      <c r="N653">
        <v>0.32</v>
      </c>
      <c r="O653" t="s">
        <v>2424</v>
      </c>
      <c r="P653" t="s">
        <v>787</v>
      </c>
      <c r="Q653" t="s">
        <v>787</v>
      </c>
      <c r="R653">
        <v>0</v>
      </c>
      <c r="S653">
        <v>0</v>
      </c>
      <c r="T653">
        <v>45.367986999999999</v>
      </c>
      <c r="U653">
        <v>5.584276</v>
      </c>
      <c r="AD653" t="s">
        <v>2733</v>
      </c>
      <c r="AE653" t="s">
        <v>2737</v>
      </c>
    </row>
    <row r="654" spans="1:31" x14ac:dyDescent="0.3">
      <c r="A654" s="7">
        <v>46300</v>
      </c>
      <c r="B654" s="8">
        <v>0.16666666666666666</v>
      </c>
      <c r="C654" s="8">
        <v>0.18055555555555555</v>
      </c>
      <c r="D654" s="8">
        <v>0</v>
      </c>
      <c r="E654">
        <v>0.33</v>
      </c>
      <c r="F654">
        <v>20</v>
      </c>
      <c r="G654" t="s">
        <v>950</v>
      </c>
      <c r="H654" s="8">
        <v>0.18333333333333332</v>
      </c>
      <c r="I654" s="8">
        <v>0.31944444444444442</v>
      </c>
      <c r="L654">
        <v>3.27</v>
      </c>
      <c r="M654">
        <v>3.27</v>
      </c>
      <c r="N654">
        <v>2.93</v>
      </c>
      <c r="O654" t="s">
        <v>3437</v>
      </c>
      <c r="P654" t="s">
        <v>411</v>
      </c>
      <c r="Q654" t="s">
        <v>3438</v>
      </c>
      <c r="R654">
        <v>0</v>
      </c>
      <c r="S654">
        <v>0</v>
      </c>
      <c r="T654">
        <v>45.186216000000002</v>
      </c>
      <c r="U654">
        <v>5.7124170000000003</v>
      </c>
      <c r="AD654" t="s">
        <v>2733</v>
      </c>
      <c r="AE654" t="s">
        <v>2734</v>
      </c>
    </row>
    <row r="655" spans="1:31" x14ac:dyDescent="0.3">
      <c r="A655" s="7">
        <v>46300</v>
      </c>
      <c r="B655" s="8">
        <v>0.33333333333333331</v>
      </c>
      <c r="C655" s="8">
        <v>0.3611111111111111</v>
      </c>
      <c r="D655" s="8">
        <v>0</v>
      </c>
      <c r="E655">
        <v>0.67</v>
      </c>
      <c r="F655">
        <v>48</v>
      </c>
      <c r="G655" t="s">
        <v>951</v>
      </c>
      <c r="H655" s="8">
        <v>0.21041666666666667</v>
      </c>
      <c r="I655" s="8">
        <v>0.22638888888888889</v>
      </c>
      <c r="L655">
        <v>0.38</v>
      </c>
      <c r="M655">
        <v>0.38</v>
      </c>
      <c r="N655">
        <v>-0.28000000000000003</v>
      </c>
      <c r="O655" t="s">
        <v>1830</v>
      </c>
      <c r="P655" t="s">
        <v>403</v>
      </c>
      <c r="Q655" t="s">
        <v>403</v>
      </c>
      <c r="R655">
        <v>0</v>
      </c>
      <c r="S655">
        <v>0</v>
      </c>
      <c r="T655">
        <v>45.176518000000002</v>
      </c>
      <c r="U655">
        <v>5.7090420000000002</v>
      </c>
      <c r="AD655" t="s">
        <v>2733</v>
      </c>
      <c r="AE655" t="s">
        <v>2737</v>
      </c>
    </row>
    <row r="656" spans="1:31" x14ac:dyDescent="0.3">
      <c r="A656" s="7">
        <v>46300</v>
      </c>
      <c r="B656" s="8">
        <v>0.37152777777777779</v>
      </c>
      <c r="C656" s="8">
        <v>0.38194444444444442</v>
      </c>
      <c r="D656" s="8">
        <v>0</v>
      </c>
      <c r="E656">
        <v>0.25</v>
      </c>
      <c r="F656">
        <v>56</v>
      </c>
      <c r="G656" t="s">
        <v>966</v>
      </c>
      <c r="H656" s="8">
        <v>0.51458333333333328</v>
      </c>
      <c r="I656" s="8">
        <v>0.53333333333333333</v>
      </c>
      <c r="L656">
        <v>0.45</v>
      </c>
      <c r="M656">
        <v>0.45</v>
      </c>
      <c r="N656">
        <v>0.2</v>
      </c>
      <c r="O656" t="s">
        <v>1452</v>
      </c>
      <c r="P656" t="s">
        <v>733</v>
      </c>
      <c r="Q656" t="s">
        <v>3444</v>
      </c>
      <c r="R656">
        <v>0</v>
      </c>
      <c r="S656">
        <v>0</v>
      </c>
      <c r="T656">
        <v>45.364479000000003</v>
      </c>
      <c r="U656">
        <v>5.6000740000000002</v>
      </c>
      <c r="AD656" t="s">
        <v>2733</v>
      </c>
      <c r="AE656" t="s">
        <v>2737</v>
      </c>
    </row>
    <row r="657" spans="1:31" x14ac:dyDescent="0.3">
      <c r="A657" s="7">
        <v>46300</v>
      </c>
      <c r="B657" s="8">
        <v>0.33680555555555558</v>
      </c>
      <c r="C657" s="8">
        <v>0.3576388888888889</v>
      </c>
      <c r="D657" s="8">
        <v>0</v>
      </c>
      <c r="E657">
        <v>0.5</v>
      </c>
      <c r="F657">
        <v>39</v>
      </c>
      <c r="G657" t="s">
        <v>961</v>
      </c>
      <c r="H657" s="8">
        <v>0.26111111111111113</v>
      </c>
      <c r="I657" s="8">
        <v>0.28611111111111109</v>
      </c>
      <c r="L657">
        <v>0.6</v>
      </c>
      <c r="M657">
        <v>0.6</v>
      </c>
      <c r="N657">
        <v>0.1</v>
      </c>
      <c r="O657" t="s">
        <v>2217</v>
      </c>
      <c r="P657" t="s">
        <v>795</v>
      </c>
      <c r="Q657" t="s">
        <v>795</v>
      </c>
      <c r="R657">
        <v>0</v>
      </c>
      <c r="S657">
        <v>0</v>
      </c>
      <c r="T657">
        <v>45.165621000000002</v>
      </c>
      <c r="U657">
        <v>5.7235849999999999</v>
      </c>
      <c r="AD657" t="s">
        <v>2733</v>
      </c>
      <c r="AE657" t="s">
        <v>2737</v>
      </c>
    </row>
    <row r="658" spans="1:31" x14ac:dyDescent="0.3">
      <c r="A658" s="7">
        <v>46300</v>
      </c>
      <c r="B658" s="8">
        <v>0.16666666666666666</v>
      </c>
      <c r="C658" s="8">
        <v>0.18055555555555555</v>
      </c>
      <c r="D658" s="8">
        <v>0</v>
      </c>
      <c r="E658">
        <v>0.33</v>
      </c>
      <c r="F658">
        <v>20</v>
      </c>
      <c r="G658" t="s">
        <v>950</v>
      </c>
      <c r="H658" s="8">
        <v>0.41736111111111113</v>
      </c>
      <c r="I658" s="8">
        <v>0.50416666666666665</v>
      </c>
      <c r="L658">
        <v>2.08</v>
      </c>
      <c r="M658">
        <v>2.08</v>
      </c>
      <c r="N658">
        <v>1.75</v>
      </c>
      <c r="O658" t="s">
        <v>2735</v>
      </c>
      <c r="P658" t="s">
        <v>522</v>
      </c>
      <c r="Q658" t="s">
        <v>2736</v>
      </c>
      <c r="R658">
        <v>0</v>
      </c>
      <c r="S658">
        <v>0</v>
      </c>
      <c r="T658">
        <v>45.177925000000002</v>
      </c>
      <c r="U658">
        <v>5.7241710000000001</v>
      </c>
      <c r="AD658" t="s">
        <v>2733</v>
      </c>
      <c r="AE658" t="s">
        <v>2734</v>
      </c>
    </row>
    <row r="659" spans="1:31" x14ac:dyDescent="0.3">
      <c r="A659" s="7">
        <v>46300</v>
      </c>
      <c r="B659" s="8">
        <v>0.33333333333333331</v>
      </c>
      <c r="C659" s="8">
        <v>0.34722222222222221</v>
      </c>
      <c r="D659" s="8">
        <v>0</v>
      </c>
      <c r="E659">
        <v>0.33</v>
      </c>
      <c r="F659">
        <v>86</v>
      </c>
      <c r="G659" t="s">
        <v>861</v>
      </c>
      <c r="H659" s="8">
        <v>0.41180555555555554</v>
      </c>
      <c r="I659" s="8">
        <v>0.43472222222222223</v>
      </c>
      <c r="L659">
        <v>0.55000000000000004</v>
      </c>
      <c r="M659">
        <v>0.55000000000000004</v>
      </c>
      <c r="N659">
        <v>0.22</v>
      </c>
      <c r="O659" t="s">
        <v>2549</v>
      </c>
      <c r="P659" t="s">
        <v>537</v>
      </c>
      <c r="Q659" t="s">
        <v>3401</v>
      </c>
      <c r="R659">
        <v>0</v>
      </c>
      <c r="S659">
        <v>0</v>
      </c>
      <c r="T659">
        <v>45.196741000000003</v>
      </c>
      <c r="U659">
        <v>5.7375059999999998</v>
      </c>
      <c r="AD659" t="s">
        <v>2733</v>
      </c>
      <c r="AE659" t="s">
        <v>2737</v>
      </c>
    </row>
    <row r="660" spans="1:31" x14ac:dyDescent="0.3">
      <c r="A660" s="7">
        <v>46300</v>
      </c>
      <c r="B660" s="8">
        <v>0.29166666666666669</v>
      </c>
      <c r="C660" s="8">
        <v>0.30208333333333331</v>
      </c>
      <c r="D660" s="8">
        <v>0</v>
      </c>
      <c r="E660">
        <v>0.25</v>
      </c>
      <c r="F660">
        <v>37</v>
      </c>
      <c r="G660" t="s">
        <v>2803</v>
      </c>
      <c r="Q660" t="s">
        <v>820</v>
      </c>
      <c r="R660">
        <v>0</v>
      </c>
      <c r="S660">
        <v>0</v>
      </c>
      <c r="T660">
        <v>48.795366999999999</v>
      </c>
      <c r="U660">
        <v>2.322012</v>
      </c>
    </row>
    <row r="661" spans="1:31" x14ac:dyDescent="0.3">
      <c r="A661" s="7">
        <v>46300</v>
      </c>
      <c r="B661" s="8">
        <v>0.33333333333333331</v>
      </c>
      <c r="C661" s="8">
        <v>0.34722222222222221</v>
      </c>
      <c r="D661" s="8">
        <v>0</v>
      </c>
      <c r="E661">
        <v>0.33</v>
      </c>
      <c r="F661">
        <v>85</v>
      </c>
      <c r="G661" t="s">
        <v>866</v>
      </c>
      <c r="H661" s="8">
        <v>0.27083333333333331</v>
      </c>
      <c r="I661" s="8">
        <v>0.28333333333333333</v>
      </c>
      <c r="L661">
        <v>0.3</v>
      </c>
      <c r="M661">
        <v>0.3</v>
      </c>
      <c r="N661">
        <v>-0.03</v>
      </c>
      <c r="O661" t="s">
        <v>1975</v>
      </c>
      <c r="P661" t="s">
        <v>502</v>
      </c>
      <c r="Q661" t="s">
        <v>502</v>
      </c>
      <c r="R661">
        <v>0</v>
      </c>
      <c r="S661">
        <v>0</v>
      </c>
      <c r="T661">
        <v>45.237761999999996</v>
      </c>
      <c r="U661">
        <v>5.8515170000000003</v>
      </c>
      <c r="AD661" t="s">
        <v>2733</v>
      </c>
      <c r="AE661" t="s">
        <v>2737</v>
      </c>
    </row>
    <row r="662" spans="1:31" x14ac:dyDescent="0.3">
      <c r="A662" s="7">
        <v>46300</v>
      </c>
      <c r="B662" s="8">
        <v>0.25</v>
      </c>
      <c r="C662" s="8">
        <v>0.26041666666666669</v>
      </c>
      <c r="D662" s="8">
        <v>0</v>
      </c>
      <c r="E662">
        <v>0.25</v>
      </c>
      <c r="F662">
        <v>91</v>
      </c>
      <c r="G662" t="s">
        <v>971</v>
      </c>
      <c r="H662" s="8">
        <v>0.2</v>
      </c>
      <c r="I662" s="8">
        <v>0.20555555555555555</v>
      </c>
      <c r="L662">
        <v>0.13</v>
      </c>
      <c r="M662">
        <v>0.13</v>
      </c>
      <c r="N662">
        <v>-0.12</v>
      </c>
      <c r="O662" t="s">
        <v>3403</v>
      </c>
      <c r="P662" t="s">
        <v>159</v>
      </c>
      <c r="Q662" t="s">
        <v>3404</v>
      </c>
      <c r="R662">
        <v>0</v>
      </c>
      <c r="S662">
        <v>0</v>
      </c>
      <c r="T662">
        <v>45.189250000000001</v>
      </c>
      <c r="U662">
        <v>5.7200119999999997</v>
      </c>
      <c r="AD662" t="s">
        <v>2733</v>
      </c>
      <c r="AE662" t="s">
        <v>2734</v>
      </c>
    </row>
    <row r="663" spans="1:31" x14ac:dyDescent="0.3">
      <c r="A663" s="7">
        <v>46300</v>
      </c>
      <c r="B663" s="8">
        <v>0.33333333333333331</v>
      </c>
      <c r="C663" s="8">
        <v>0.3611111111111111</v>
      </c>
      <c r="D663" s="8">
        <v>0</v>
      </c>
      <c r="E663">
        <v>0.67</v>
      </c>
      <c r="F663">
        <v>28</v>
      </c>
      <c r="G663" t="s">
        <v>914</v>
      </c>
      <c r="H663" s="8">
        <v>0.21944444444444444</v>
      </c>
      <c r="I663" s="8">
        <v>0.25069444444444444</v>
      </c>
      <c r="L663">
        <v>0.75</v>
      </c>
      <c r="M663">
        <v>0.75</v>
      </c>
      <c r="N663">
        <v>0.08</v>
      </c>
      <c r="O663" t="s">
        <v>1146</v>
      </c>
      <c r="P663" t="s">
        <v>375</v>
      </c>
      <c r="Q663" t="s">
        <v>375</v>
      </c>
      <c r="R663">
        <v>0</v>
      </c>
      <c r="S663">
        <v>0</v>
      </c>
      <c r="T663">
        <v>45.164785000000002</v>
      </c>
      <c r="U663">
        <v>5.725244</v>
      </c>
      <c r="AD663" t="s">
        <v>2733</v>
      </c>
      <c r="AE663" t="s">
        <v>2737</v>
      </c>
    </row>
    <row r="664" spans="1:31" x14ac:dyDescent="0.3">
      <c r="A664" s="7">
        <v>46300</v>
      </c>
      <c r="B664" s="8">
        <v>0.33333333333333331</v>
      </c>
      <c r="C664" s="8">
        <v>0.37847222222222221</v>
      </c>
      <c r="D664" s="8">
        <v>0</v>
      </c>
      <c r="E664">
        <v>1.08</v>
      </c>
      <c r="F664">
        <v>100</v>
      </c>
      <c r="G664" t="s">
        <v>967</v>
      </c>
      <c r="H664" s="8">
        <v>0.25069444444444444</v>
      </c>
      <c r="I664" s="8">
        <v>0.3034722222222222</v>
      </c>
      <c r="L664">
        <v>1.27</v>
      </c>
      <c r="M664">
        <v>1.27</v>
      </c>
      <c r="N664">
        <v>0.18</v>
      </c>
      <c r="O664" t="s">
        <v>1299</v>
      </c>
      <c r="P664" t="s">
        <v>113</v>
      </c>
      <c r="Q664" t="s">
        <v>113</v>
      </c>
      <c r="R664">
        <v>0</v>
      </c>
      <c r="S664">
        <v>0</v>
      </c>
      <c r="T664">
        <v>45.182966999999998</v>
      </c>
      <c r="U664">
        <v>5.7194820000000002</v>
      </c>
      <c r="AD664" t="s">
        <v>2733</v>
      </c>
      <c r="AE664" t="s">
        <v>2737</v>
      </c>
    </row>
    <row r="665" spans="1:31" x14ac:dyDescent="0.3">
      <c r="A665" s="7">
        <v>46300</v>
      </c>
      <c r="B665" s="8">
        <v>0.33333333333333331</v>
      </c>
      <c r="C665" s="8">
        <v>0.34722222222222221</v>
      </c>
      <c r="D665" s="8">
        <v>0</v>
      </c>
      <c r="E665">
        <v>0.33</v>
      </c>
      <c r="F665">
        <v>61</v>
      </c>
      <c r="G665" t="s">
        <v>886</v>
      </c>
      <c r="O665" t="s">
        <v>2121</v>
      </c>
      <c r="P665" t="s">
        <v>59</v>
      </c>
      <c r="Q665" t="s">
        <v>59</v>
      </c>
      <c r="R665">
        <v>0</v>
      </c>
      <c r="S665">
        <v>0</v>
      </c>
      <c r="T665">
        <v>45.188529000000003</v>
      </c>
      <c r="U665">
        <v>5.7245239999999997</v>
      </c>
      <c r="AD665" t="s">
        <v>2733</v>
      </c>
      <c r="AE665" t="s">
        <v>2737</v>
      </c>
    </row>
    <row r="666" spans="1:31" x14ac:dyDescent="0.3">
      <c r="A666" s="7">
        <v>46300</v>
      </c>
      <c r="B666" s="8">
        <v>0.33333333333333331</v>
      </c>
      <c r="C666" s="8">
        <v>0.34722222222222221</v>
      </c>
      <c r="D666" s="8">
        <v>0</v>
      </c>
      <c r="E666">
        <v>0.33</v>
      </c>
      <c r="F666">
        <v>64</v>
      </c>
      <c r="G666" t="s">
        <v>953</v>
      </c>
      <c r="H666" s="8">
        <v>0.4152777777777778</v>
      </c>
      <c r="I666" s="8">
        <v>0.48055555555555557</v>
      </c>
      <c r="L666">
        <v>1.57</v>
      </c>
      <c r="M666">
        <v>1.57</v>
      </c>
      <c r="N666">
        <v>1.23</v>
      </c>
      <c r="O666" t="s">
        <v>2135</v>
      </c>
      <c r="P666" t="s">
        <v>665</v>
      </c>
      <c r="Q666" t="s">
        <v>3402</v>
      </c>
      <c r="R666">
        <v>0</v>
      </c>
      <c r="S666">
        <v>0</v>
      </c>
      <c r="T666">
        <v>45.210118999999999</v>
      </c>
      <c r="U666">
        <v>5.7618400000000003</v>
      </c>
      <c r="AD666" t="s">
        <v>2733</v>
      </c>
      <c r="AE666" t="s">
        <v>2737</v>
      </c>
    </row>
    <row r="667" spans="1:31" x14ac:dyDescent="0.3">
      <c r="A667" s="7">
        <v>46300</v>
      </c>
      <c r="B667" s="8">
        <v>0.16666666666666666</v>
      </c>
      <c r="C667" s="8">
        <v>0.18055555555555555</v>
      </c>
      <c r="D667" s="8">
        <v>0</v>
      </c>
      <c r="E667">
        <v>0.33</v>
      </c>
      <c r="F667">
        <v>20</v>
      </c>
      <c r="G667" t="s">
        <v>950</v>
      </c>
      <c r="H667" s="8">
        <v>0.18958333333333333</v>
      </c>
      <c r="I667" s="8">
        <v>0.27638888888888891</v>
      </c>
      <c r="L667">
        <v>2.08</v>
      </c>
      <c r="M667">
        <v>2.08</v>
      </c>
      <c r="N667">
        <v>1.75</v>
      </c>
      <c r="O667" t="s">
        <v>2755</v>
      </c>
      <c r="P667" t="s">
        <v>211</v>
      </c>
      <c r="Q667" t="s">
        <v>2756</v>
      </c>
      <c r="R667">
        <v>0</v>
      </c>
      <c r="S667">
        <v>0</v>
      </c>
      <c r="T667">
        <v>45.186630000000001</v>
      </c>
      <c r="U667">
        <v>5.7231329999999998</v>
      </c>
      <c r="AD667" t="s">
        <v>2733</v>
      </c>
      <c r="AE667" t="s">
        <v>2734</v>
      </c>
    </row>
    <row r="668" spans="1:31" x14ac:dyDescent="0.3">
      <c r="A668" s="7">
        <v>46300</v>
      </c>
      <c r="B668" s="8">
        <v>0.16666666666666666</v>
      </c>
      <c r="C668" s="8">
        <v>0.18055555555555555</v>
      </c>
      <c r="D668" s="8">
        <v>0</v>
      </c>
      <c r="E668">
        <v>0.33</v>
      </c>
      <c r="F668">
        <v>88</v>
      </c>
      <c r="G668" t="s">
        <v>894</v>
      </c>
      <c r="O668" t="s">
        <v>3057</v>
      </c>
      <c r="P668" t="s">
        <v>642</v>
      </c>
      <c r="Q668" t="s">
        <v>3058</v>
      </c>
      <c r="R668">
        <v>0</v>
      </c>
      <c r="S668">
        <v>0</v>
      </c>
      <c r="T668">
        <v>45.070188999999999</v>
      </c>
      <c r="U668">
        <v>5.7319789999999999</v>
      </c>
      <c r="AD668" t="s">
        <v>2733</v>
      </c>
      <c r="AE668" t="s">
        <v>2734</v>
      </c>
    </row>
    <row r="669" spans="1:31" x14ac:dyDescent="0.3">
      <c r="A669" s="7">
        <v>46300</v>
      </c>
      <c r="B669" s="8">
        <v>0.33333333333333331</v>
      </c>
      <c r="C669" s="8">
        <v>0.45833333333333331</v>
      </c>
      <c r="D669" s="8">
        <v>0</v>
      </c>
      <c r="E669">
        <v>3</v>
      </c>
      <c r="F669">
        <v>303</v>
      </c>
      <c r="G669" t="s">
        <v>5963</v>
      </c>
      <c r="O669" t="s">
        <v>1555</v>
      </c>
      <c r="P669" t="s">
        <v>441</v>
      </c>
      <c r="Q669" t="s">
        <v>441</v>
      </c>
      <c r="R669">
        <v>0</v>
      </c>
      <c r="S669">
        <v>0</v>
      </c>
      <c r="T669">
        <v>45.157359</v>
      </c>
      <c r="U669">
        <v>5.7146999999999997</v>
      </c>
      <c r="AD669" t="s">
        <v>2733</v>
      </c>
      <c r="AE669" t="s">
        <v>2737</v>
      </c>
    </row>
    <row r="670" spans="1:31" x14ac:dyDescent="0.3">
      <c r="A670" s="7">
        <v>46300</v>
      </c>
      <c r="B670" s="8">
        <v>0.31944444444444442</v>
      </c>
      <c r="C670" s="8">
        <v>0.36458333333333331</v>
      </c>
      <c r="D670" s="8">
        <v>0</v>
      </c>
      <c r="E670">
        <v>1.08</v>
      </c>
      <c r="F670">
        <v>14</v>
      </c>
      <c r="G670" t="s">
        <v>959</v>
      </c>
      <c r="O670" t="s">
        <v>2248</v>
      </c>
      <c r="P670" t="s">
        <v>588</v>
      </c>
      <c r="Q670" t="s">
        <v>588</v>
      </c>
      <c r="R670">
        <v>0</v>
      </c>
      <c r="S670">
        <v>0</v>
      </c>
      <c r="T670">
        <v>45.207380000000001</v>
      </c>
      <c r="U670">
        <v>5.7814410000000001</v>
      </c>
      <c r="AD670" t="s">
        <v>2733</v>
      </c>
      <c r="AE670" t="s">
        <v>2737</v>
      </c>
    </row>
    <row r="671" spans="1:31" x14ac:dyDescent="0.3">
      <c r="A671" s="7">
        <v>46300</v>
      </c>
      <c r="B671" s="8">
        <v>0.47916666666666669</v>
      </c>
      <c r="C671" s="8">
        <v>0.49652777777777779</v>
      </c>
      <c r="D671" s="8">
        <v>0</v>
      </c>
      <c r="E671">
        <v>0.42</v>
      </c>
      <c r="F671">
        <v>65</v>
      </c>
      <c r="G671" t="s">
        <v>870</v>
      </c>
      <c r="O671" t="s">
        <v>3464</v>
      </c>
      <c r="P671" t="s">
        <v>426</v>
      </c>
      <c r="Q671" t="s">
        <v>3465</v>
      </c>
      <c r="R671">
        <v>0</v>
      </c>
      <c r="S671">
        <v>0</v>
      </c>
      <c r="T671">
        <v>45.188409999999998</v>
      </c>
      <c r="U671">
        <v>5.7258019999999998</v>
      </c>
      <c r="AD671" t="s">
        <v>2733</v>
      </c>
      <c r="AE671" t="s">
        <v>2781</v>
      </c>
    </row>
    <row r="672" spans="1:31" x14ac:dyDescent="0.3">
      <c r="A672" s="7">
        <v>46300</v>
      </c>
      <c r="B672" s="8">
        <v>0.33333333333333331</v>
      </c>
      <c r="C672" s="8">
        <v>0.34722222222222221</v>
      </c>
      <c r="D672" s="8">
        <v>0</v>
      </c>
      <c r="E672">
        <v>0.33</v>
      </c>
      <c r="F672">
        <v>33</v>
      </c>
      <c r="G672" t="s">
        <v>3006</v>
      </c>
      <c r="H672" s="8">
        <v>0.2326388888888889</v>
      </c>
      <c r="I672" s="8">
        <v>0.2326388888888889</v>
      </c>
      <c r="O672" t="s">
        <v>2678</v>
      </c>
      <c r="P672" t="s">
        <v>631</v>
      </c>
      <c r="Q672" t="s">
        <v>2172</v>
      </c>
      <c r="R672">
        <v>0</v>
      </c>
      <c r="S672">
        <v>0</v>
      </c>
      <c r="T672">
        <v>45.181795999999999</v>
      </c>
      <c r="U672">
        <v>5.7959810000000003</v>
      </c>
      <c r="AD672" t="s">
        <v>2733</v>
      </c>
      <c r="AE672" t="s">
        <v>2737</v>
      </c>
    </row>
    <row r="673" spans="1:31" x14ac:dyDescent="0.3">
      <c r="A673" s="7">
        <v>46300</v>
      </c>
      <c r="B673" s="8">
        <v>0.35416666666666669</v>
      </c>
      <c r="C673" s="8">
        <v>0.375</v>
      </c>
      <c r="D673" s="8">
        <v>0</v>
      </c>
      <c r="E673">
        <v>0.5</v>
      </c>
      <c r="F673">
        <v>75</v>
      </c>
      <c r="G673" t="s">
        <v>970</v>
      </c>
      <c r="O673" t="s">
        <v>3483</v>
      </c>
      <c r="P673" t="s">
        <v>118</v>
      </c>
      <c r="Q673" t="s">
        <v>3484</v>
      </c>
      <c r="R673">
        <v>0</v>
      </c>
      <c r="S673">
        <v>0</v>
      </c>
      <c r="T673">
        <v>45.168534000000001</v>
      </c>
      <c r="U673">
        <v>5.711875</v>
      </c>
      <c r="AD673" t="s">
        <v>2733</v>
      </c>
      <c r="AE673" t="s">
        <v>3386</v>
      </c>
    </row>
    <row r="674" spans="1:31" x14ac:dyDescent="0.3">
      <c r="A674" s="7">
        <v>46300</v>
      </c>
      <c r="B674" s="8">
        <v>0.33333333333333331</v>
      </c>
      <c r="C674" s="8">
        <v>0.34375</v>
      </c>
      <c r="D674" s="8">
        <v>0</v>
      </c>
      <c r="E674">
        <v>0.25</v>
      </c>
      <c r="F674">
        <v>100</v>
      </c>
      <c r="G674" t="s">
        <v>967</v>
      </c>
      <c r="H674" s="8">
        <v>0.37777777777777777</v>
      </c>
      <c r="I674" s="8">
        <v>0.39652777777777776</v>
      </c>
      <c r="L674">
        <v>0.45</v>
      </c>
      <c r="M674">
        <v>0.45</v>
      </c>
      <c r="N674">
        <v>0.2</v>
      </c>
      <c r="O674" t="s">
        <v>2712</v>
      </c>
      <c r="P674" t="s">
        <v>582</v>
      </c>
      <c r="Q674" t="s">
        <v>582</v>
      </c>
      <c r="R674">
        <v>0</v>
      </c>
      <c r="S674">
        <v>0</v>
      </c>
      <c r="T674">
        <v>45.177649000000002</v>
      </c>
      <c r="U674">
        <v>5.731471</v>
      </c>
      <c r="AD674" t="s">
        <v>2733</v>
      </c>
      <c r="AE674" t="s">
        <v>2737</v>
      </c>
    </row>
    <row r="675" spans="1:31" x14ac:dyDescent="0.3">
      <c r="A675" s="7">
        <v>46300</v>
      </c>
      <c r="B675" s="8">
        <v>0.33333333333333331</v>
      </c>
      <c r="C675" s="8">
        <v>0.34722222222222221</v>
      </c>
      <c r="D675" s="8">
        <v>0</v>
      </c>
      <c r="E675">
        <v>0.33</v>
      </c>
      <c r="F675">
        <v>20</v>
      </c>
      <c r="G675" t="s">
        <v>950</v>
      </c>
      <c r="O675" t="s">
        <v>1099</v>
      </c>
      <c r="P675" t="s">
        <v>759</v>
      </c>
      <c r="Q675" t="s">
        <v>3422</v>
      </c>
      <c r="R675">
        <v>0</v>
      </c>
      <c r="S675">
        <v>0</v>
      </c>
      <c r="T675">
        <v>45.189272000000003</v>
      </c>
      <c r="U675">
        <v>5.7290140000000003</v>
      </c>
      <c r="AD675" t="s">
        <v>2733</v>
      </c>
      <c r="AE675" t="s">
        <v>2737</v>
      </c>
    </row>
    <row r="676" spans="1:31" x14ac:dyDescent="0.3">
      <c r="A676" s="7">
        <v>46300</v>
      </c>
      <c r="B676" s="8">
        <v>0.16666666666666666</v>
      </c>
      <c r="C676" s="8">
        <v>0.17708333333333334</v>
      </c>
      <c r="D676" s="8">
        <v>0</v>
      </c>
      <c r="E676">
        <v>0.25</v>
      </c>
      <c r="F676">
        <v>210</v>
      </c>
      <c r="G676" t="s">
        <v>905</v>
      </c>
      <c r="O676" t="s">
        <v>3460</v>
      </c>
      <c r="P676" t="s">
        <v>761</v>
      </c>
      <c r="Q676" t="s">
        <v>3461</v>
      </c>
      <c r="R676">
        <v>0</v>
      </c>
      <c r="S676">
        <v>0</v>
      </c>
      <c r="T676">
        <v>45.183799999999998</v>
      </c>
      <c r="U676">
        <v>5.7220209999999998</v>
      </c>
      <c r="AD676" t="s">
        <v>2733</v>
      </c>
      <c r="AE676" t="s">
        <v>2734</v>
      </c>
    </row>
    <row r="677" spans="1:31" x14ac:dyDescent="0.3">
      <c r="A677" s="7">
        <v>46300</v>
      </c>
      <c r="B677" s="8">
        <v>0.18055555555555555</v>
      </c>
      <c r="C677" s="8">
        <v>0.19097222222222221</v>
      </c>
      <c r="D677" s="8">
        <v>0</v>
      </c>
      <c r="E677">
        <v>0.25</v>
      </c>
      <c r="F677">
        <v>22</v>
      </c>
      <c r="G677" t="s">
        <v>979</v>
      </c>
      <c r="H677" s="8">
        <v>0.32708333333333334</v>
      </c>
      <c r="I677" s="8">
        <v>0.43888888888888888</v>
      </c>
      <c r="L677">
        <v>2.68</v>
      </c>
      <c r="M677">
        <v>2.68</v>
      </c>
      <c r="N677">
        <v>2.4300000000000002</v>
      </c>
      <c r="O677" t="s">
        <v>1781</v>
      </c>
      <c r="P677" t="s">
        <v>309</v>
      </c>
      <c r="Q677" t="s">
        <v>309</v>
      </c>
      <c r="R677">
        <v>0</v>
      </c>
      <c r="S677">
        <v>0</v>
      </c>
      <c r="T677">
        <v>45.199238000000001</v>
      </c>
      <c r="U677">
        <v>5.7115140000000002</v>
      </c>
      <c r="AD677" t="s">
        <v>2733</v>
      </c>
      <c r="AE677" t="s">
        <v>2737</v>
      </c>
    </row>
    <row r="678" spans="1:31" x14ac:dyDescent="0.3">
      <c r="A678" s="7">
        <v>46300</v>
      </c>
      <c r="B678" s="8">
        <v>0.33333333333333331</v>
      </c>
      <c r="C678" s="8">
        <v>0.35416666666666669</v>
      </c>
      <c r="D678" s="8">
        <v>0</v>
      </c>
      <c r="E678">
        <v>0.5</v>
      </c>
      <c r="F678">
        <v>74</v>
      </c>
      <c r="G678" t="s">
        <v>892</v>
      </c>
      <c r="O678" t="s">
        <v>1606</v>
      </c>
      <c r="P678" t="s">
        <v>752</v>
      </c>
      <c r="Q678" t="s">
        <v>752</v>
      </c>
      <c r="R678">
        <v>0</v>
      </c>
      <c r="S678">
        <v>0</v>
      </c>
      <c r="T678">
        <v>45.185358000000001</v>
      </c>
      <c r="U678">
        <v>5.7231300000000003</v>
      </c>
      <c r="AD678" t="s">
        <v>2733</v>
      </c>
      <c r="AE678" t="s">
        <v>2737</v>
      </c>
    </row>
    <row r="679" spans="1:31" x14ac:dyDescent="0.3">
      <c r="A679" s="7">
        <v>46300</v>
      </c>
      <c r="B679" s="8">
        <v>0.20833333333333334</v>
      </c>
      <c r="C679" s="8">
        <v>0.21875</v>
      </c>
      <c r="D679" s="8">
        <v>0</v>
      </c>
      <c r="E679">
        <v>0.25</v>
      </c>
      <c r="F679">
        <v>101</v>
      </c>
      <c r="G679" t="s">
        <v>945</v>
      </c>
      <c r="H679" s="8">
        <v>0.4861111111111111</v>
      </c>
      <c r="I679" s="8">
        <v>0.4861111111111111</v>
      </c>
      <c r="O679" t="s">
        <v>1178</v>
      </c>
      <c r="P679" t="s">
        <v>769</v>
      </c>
      <c r="Q679" t="s">
        <v>1180</v>
      </c>
      <c r="R679">
        <v>0</v>
      </c>
      <c r="S679">
        <v>0</v>
      </c>
      <c r="T679">
        <v>45.192462999999996</v>
      </c>
      <c r="U679">
        <v>5.7160570000000002</v>
      </c>
      <c r="AD679" t="s">
        <v>2733</v>
      </c>
      <c r="AE679" t="s">
        <v>2737</v>
      </c>
    </row>
    <row r="680" spans="1:31" x14ac:dyDescent="0.3">
      <c r="A680" s="7">
        <v>46300</v>
      </c>
      <c r="B680" s="8">
        <v>0.16666666666666666</v>
      </c>
      <c r="C680" s="8">
        <v>0.18055555555555555</v>
      </c>
      <c r="D680" s="8">
        <v>0</v>
      </c>
      <c r="E680">
        <v>0.33</v>
      </c>
      <c r="F680">
        <v>91</v>
      </c>
      <c r="G680" t="s">
        <v>971</v>
      </c>
      <c r="O680" t="s">
        <v>2899</v>
      </c>
      <c r="P680" t="s">
        <v>261</v>
      </c>
      <c r="Q680" t="s">
        <v>6023</v>
      </c>
      <c r="R680">
        <v>0</v>
      </c>
      <c r="S680">
        <v>0</v>
      </c>
      <c r="T680">
        <v>45.188276000000002</v>
      </c>
      <c r="U680">
        <v>5.7171810000000001</v>
      </c>
      <c r="AD680" t="s">
        <v>2733</v>
      </c>
      <c r="AE680" t="s">
        <v>2734</v>
      </c>
    </row>
    <row r="681" spans="1:31" x14ac:dyDescent="0.3">
      <c r="A681" s="7">
        <v>46300</v>
      </c>
      <c r="B681" s="8">
        <v>0.33333333333333331</v>
      </c>
      <c r="C681" s="8">
        <v>0.34722222222222221</v>
      </c>
      <c r="D681" s="8">
        <v>0</v>
      </c>
      <c r="E681">
        <v>0.33</v>
      </c>
      <c r="F681">
        <v>82</v>
      </c>
      <c r="G681" t="s">
        <v>954</v>
      </c>
      <c r="H681" s="8">
        <v>0.3972222222222222</v>
      </c>
      <c r="I681" s="8">
        <v>0.4152777777777778</v>
      </c>
      <c r="L681">
        <v>0.43</v>
      </c>
      <c r="M681">
        <v>0.43</v>
      </c>
      <c r="N681">
        <v>0.1</v>
      </c>
      <c r="O681" t="s">
        <v>2175</v>
      </c>
      <c r="P681" t="s">
        <v>564</v>
      </c>
      <c r="Q681" t="s">
        <v>564</v>
      </c>
      <c r="R681">
        <v>0</v>
      </c>
      <c r="S681">
        <v>0</v>
      </c>
      <c r="T681">
        <v>45.202815999999999</v>
      </c>
      <c r="U681">
        <v>5.7658379999999996</v>
      </c>
      <c r="AD681" t="s">
        <v>2733</v>
      </c>
      <c r="AE681" t="s">
        <v>2737</v>
      </c>
    </row>
    <row r="682" spans="1:31" x14ac:dyDescent="0.3">
      <c r="A682" s="7">
        <v>46300</v>
      </c>
      <c r="B682" s="8">
        <v>0.125</v>
      </c>
      <c r="C682" s="8">
        <v>0.29166666666666669</v>
      </c>
      <c r="E682">
        <v>4</v>
      </c>
      <c r="F682">
        <v>63</v>
      </c>
      <c r="G682" t="s">
        <v>984</v>
      </c>
      <c r="H682" s="8">
        <v>3.4722222222222224E-2</v>
      </c>
      <c r="I682" s="8">
        <v>0.18472222222222223</v>
      </c>
      <c r="L682">
        <v>3.6</v>
      </c>
      <c r="M682">
        <v>4</v>
      </c>
      <c r="N682">
        <v>-0.4</v>
      </c>
      <c r="O682" t="s">
        <v>1404</v>
      </c>
      <c r="P682" t="s">
        <v>410</v>
      </c>
      <c r="Q682" t="s">
        <v>6024</v>
      </c>
      <c r="R682">
        <v>0</v>
      </c>
      <c r="S682">
        <v>0</v>
      </c>
      <c r="T682">
        <v>45.565835999999997</v>
      </c>
      <c r="U682">
        <v>5.8936609999999998</v>
      </c>
      <c r="AD682" t="s">
        <v>2733</v>
      </c>
      <c r="AE682" t="s">
        <v>2737</v>
      </c>
    </row>
    <row r="683" spans="1:31" x14ac:dyDescent="0.3">
      <c r="A683" s="7">
        <v>46300</v>
      </c>
      <c r="B683" s="8">
        <v>0.16666666666666666</v>
      </c>
      <c r="C683" s="8">
        <v>0.18055555555555555</v>
      </c>
      <c r="D683" s="8">
        <v>0</v>
      </c>
      <c r="E683">
        <v>0.33</v>
      </c>
      <c r="F683">
        <v>80</v>
      </c>
      <c r="G683" t="s">
        <v>2803</v>
      </c>
      <c r="O683" t="s">
        <v>3466</v>
      </c>
      <c r="P683" t="s">
        <v>469</v>
      </c>
      <c r="Q683" t="s">
        <v>3467</v>
      </c>
      <c r="R683">
        <v>0</v>
      </c>
      <c r="S683">
        <v>0</v>
      </c>
      <c r="T683">
        <v>45.223903999999997</v>
      </c>
      <c r="U683">
        <v>5.7949299999999999</v>
      </c>
      <c r="AD683" t="s">
        <v>2733</v>
      </c>
      <c r="AE683" t="s">
        <v>2734</v>
      </c>
    </row>
    <row r="684" spans="1:31" x14ac:dyDescent="0.3">
      <c r="A684" s="7">
        <v>46300</v>
      </c>
      <c r="B684" s="8">
        <v>0.16666666666666666</v>
      </c>
      <c r="C684" s="8">
        <v>0.18055555555555555</v>
      </c>
      <c r="D684" s="8">
        <v>0</v>
      </c>
      <c r="E684">
        <v>0.33</v>
      </c>
      <c r="F684">
        <v>16</v>
      </c>
      <c r="G684" t="s">
        <v>853</v>
      </c>
      <c r="O684" t="s">
        <v>2924</v>
      </c>
      <c r="P684" t="s">
        <v>229</v>
      </c>
      <c r="Q684" t="s">
        <v>6025</v>
      </c>
      <c r="R684">
        <v>0</v>
      </c>
      <c r="S684">
        <v>0</v>
      </c>
      <c r="T684">
        <v>45.188222000000003</v>
      </c>
      <c r="U684">
        <v>5.7137010000000004</v>
      </c>
      <c r="AD684" t="s">
        <v>2733</v>
      </c>
      <c r="AE684" t="s">
        <v>2734</v>
      </c>
    </row>
    <row r="685" spans="1:31" x14ac:dyDescent="0.3">
      <c r="A685" s="7">
        <v>46300</v>
      </c>
      <c r="B685" s="8">
        <v>0.29166666666666669</v>
      </c>
      <c r="C685" s="8">
        <v>0.2986111111111111</v>
      </c>
      <c r="D685" s="8">
        <v>0</v>
      </c>
      <c r="E685">
        <v>0.17</v>
      </c>
      <c r="F685">
        <v>210</v>
      </c>
      <c r="G685" t="s">
        <v>905</v>
      </c>
      <c r="O685" t="s">
        <v>3427</v>
      </c>
      <c r="P685" t="s">
        <v>539</v>
      </c>
      <c r="Q685" t="s">
        <v>3428</v>
      </c>
      <c r="R685">
        <v>0</v>
      </c>
      <c r="S685">
        <v>0</v>
      </c>
      <c r="T685">
        <v>45.182197000000002</v>
      </c>
      <c r="U685">
        <v>5.7385910000000004</v>
      </c>
      <c r="AD685" t="s">
        <v>2733</v>
      </c>
      <c r="AE685" t="s">
        <v>2734</v>
      </c>
    </row>
    <row r="686" spans="1:31" x14ac:dyDescent="0.3">
      <c r="A686" s="7">
        <v>46300</v>
      </c>
      <c r="B686" s="8">
        <v>0</v>
      </c>
      <c r="C686" s="8">
        <v>8.3333333333333329E-2</v>
      </c>
      <c r="D686" s="8">
        <v>0</v>
      </c>
      <c r="E686">
        <v>2</v>
      </c>
      <c r="F686">
        <v>63</v>
      </c>
      <c r="G686" t="s">
        <v>984</v>
      </c>
      <c r="H686" s="8">
        <v>0.21458333333333332</v>
      </c>
      <c r="I686" s="8">
        <v>0.33124999999999999</v>
      </c>
      <c r="L686">
        <v>2.8</v>
      </c>
      <c r="M686">
        <v>2.8</v>
      </c>
      <c r="N686">
        <v>0.8</v>
      </c>
      <c r="O686" t="s">
        <v>1294</v>
      </c>
      <c r="P686" t="s">
        <v>128</v>
      </c>
      <c r="Q686" t="s">
        <v>3479</v>
      </c>
      <c r="R686">
        <v>0</v>
      </c>
      <c r="S686">
        <v>0</v>
      </c>
      <c r="T686">
        <v>45.191443999999997</v>
      </c>
      <c r="U686">
        <v>5.7273620000000003</v>
      </c>
      <c r="AD686" t="s">
        <v>2733</v>
      </c>
      <c r="AE686" t="s">
        <v>2781</v>
      </c>
    </row>
    <row r="687" spans="1:31" x14ac:dyDescent="0.3">
      <c r="A687" s="7">
        <v>46300</v>
      </c>
      <c r="B687" s="8">
        <v>0.25694444444444442</v>
      </c>
      <c r="C687" s="8">
        <v>0.27083333333333331</v>
      </c>
      <c r="D687" s="8">
        <v>0</v>
      </c>
      <c r="E687">
        <v>0.33</v>
      </c>
      <c r="F687">
        <v>56</v>
      </c>
      <c r="G687" t="s">
        <v>966</v>
      </c>
      <c r="O687" t="s">
        <v>3456</v>
      </c>
      <c r="P687" t="s">
        <v>723</v>
      </c>
      <c r="Q687" t="s">
        <v>3457</v>
      </c>
      <c r="R687">
        <v>0</v>
      </c>
      <c r="S687">
        <v>0</v>
      </c>
      <c r="T687">
        <v>45.367035999999999</v>
      </c>
      <c r="U687">
        <v>5.5943949999999996</v>
      </c>
      <c r="AD687" t="s">
        <v>2733</v>
      </c>
      <c r="AE687" t="s">
        <v>2734</v>
      </c>
    </row>
    <row r="688" spans="1:31" x14ac:dyDescent="0.3">
      <c r="A688" s="7">
        <v>46300</v>
      </c>
      <c r="B688" s="8">
        <v>0.33333333333333331</v>
      </c>
      <c r="C688" s="8">
        <v>0.3611111111111111</v>
      </c>
      <c r="D688" s="8">
        <v>0</v>
      </c>
      <c r="E688">
        <v>0.67</v>
      </c>
      <c r="F688">
        <v>100</v>
      </c>
      <c r="G688" t="s">
        <v>967</v>
      </c>
      <c r="H688" s="8">
        <v>0.4375</v>
      </c>
      <c r="I688" s="8">
        <v>0.4597222222222222</v>
      </c>
      <c r="L688">
        <v>0.53</v>
      </c>
      <c r="M688">
        <v>0.53</v>
      </c>
      <c r="N688">
        <v>-0.13</v>
      </c>
      <c r="O688" t="s">
        <v>1259</v>
      </c>
      <c r="P688" t="s">
        <v>620</v>
      </c>
      <c r="Q688" t="s">
        <v>620</v>
      </c>
      <c r="R688">
        <v>0</v>
      </c>
      <c r="S688">
        <v>0</v>
      </c>
      <c r="T688">
        <v>45.198335</v>
      </c>
      <c r="U688">
        <v>5.6829479999999997</v>
      </c>
      <c r="AD688" t="s">
        <v>2733</v>
      </c>
      <c r="AE688" t="s">
        <v>2737</v>
      </c>
    </row>
    <row r="689" spans="1:31" x14ac:dyDescent="0.3">
      <c r="A689" s="7">
        <v>46300</v>
      </c>
      <c r="B689" s="8">
        <v>0.16666666666666666</v>
      </c>
      <c r="C689" s="8">
        <v>0.18055555555555555</v>
      </c>
      <c r="D689" s="8">
        <v>0</v>
      </c>
      <c r="E689">
        <v>0.33</v>
      </c>
      <c r="F689">
        <v>201</v>
      </c>
      <c r="G689" t="s">
        <v>946</v>
      </c>
      <c r="O689" t="s">
        <v>2827</v>
      </c>
      <c r="P689" t="s">
        <v>73</v>
      </c>
      <c r="Q689" t="s">
        <v>2828</v>
      </c>
      <c r="R689">
        <v>0</v>
      </c>
      <c r="S689">
        <v>0</v>
      </c>
      <c r="T689">
        <v>45.178936</v>
      </c>
      <c r="U689">
        <v>5.7098909999999998</v>
      </c>
      <c r="AD689" t="s">
        <v>2733</v>
      </c>
      <c r="AE689" t="s">
        <v>2734</v>
      </c>
    </row>
    <row r="690" spans="1:31" x14ac:dyDescent="0.3">
      <c r="A690" s="7">
        <v>46300</v>
      </c>
      <c r="B690" s="8">
        <v>0.16666666666666666</v>
      </c>
      <c r="C690" s="8">
        <v>0.18055555555555555</v>
      </c>
      <c r="D690" s="8">
        <v>0</v>
      </c>
      <c r="E690">
        <v>0.33</v>
      </c>
      <c r="F690">
        <v>68</v>
      </c>
      <c r="G690" t="s">
        <v>948</v>
      </c>
      <c r="H690" s="8">
        <v>0.34236111111111112</v>
      </c>
      <c r="I690" s="8">
        <v>0.35416666666666669</v>
      </c>
      <c r="L690">
        <v>0.28000000000000003</v>
      </c>
      <c r="M690">
        <v>0.28000000000000003</v>
      </c>
      <c r="N690">
        <v>-0.05</v>
      </c>
      <c r="O690" t="s">
        <v>3447</v>
      </c>
      <c r="P690" t="s">
        <v>612</v>
      </c>
      <c r="Q690" t="s">
        <v>3448</v>
      </c>
      <c r="R690">
        <v>0</v>
      </c>
      <c r="S690">
        <v>0</v>
      </c>
      <c r="T690">
        <v>45.188958</v>
      </c>
      <c r="U690">
        <v>5.7346690000000002</v>
      </c>
      <c r="AD690" t="s">
        <v>2733</v>
      </c>
      <c r="AE690" t="s">
        <v>2734</v>
      </c>
    </row>
    <row r="691" spans="1:31" x14ac:dyDescent="0.3">
      <c r="A691" s="7">
        <v>46300</v>
      </c>
      <c r="B691" s="8">
        <v>0.16666666666666666</v>
      </c>
      <c r="C691" s="8">
        <v>0.18055555555555555</v>
      </c>
      <c r="D691" s="8">
        <v>0</v>
      </c>
      <c r="E691">
        <v>0.33</v>
      </c>
      <c r="F691">
        <v>33</v>
      </c>
      <c r="G691" t="s">
        <v>3006</v>
      </c>
      <c r="H691" s="8">
        <v>0.18611111111111112</v>
      </c>
      <c r="L691">
        <v>-4.47</v>
      </c>
      <c r="O691" t="s">
        <v>3636</v>
      </c>
      <c r="P691" t="s">
        <v>631</v>
      </c>
      <c r="Q691" t="s">
        <v>3637</v>
      </c>
      <c r="R691">
        <v>0</v>
      </c>
      <c r="S691">
        <v>0</v>
      </c>
      <c r="T691">
        <v>45.181795999999999</v>
      </c>
      <c r="U691">
        <v>5.7959810000000003</v>
      </c>
      <c r="AD691" t="s">
        <v>2733</v>
      </c>
      <c r="AE691" t="s">
        <v>2734</v>
      </c>
    </row>
    <row r="692" spans="1:31" x14ac:dyDescent="0.3">
      <c r="A692" s="7">
        <v>46300</v>
      </c>
      <c r="B692" s="8">
        <v>0.16666666666666666</v>
      </c>
      <c r="C692" s="8">
        <v>0.18055555555555555</v>
      </c>
      <c r="D692" s="8">
        <v>0</v>
      </c>
      <c r="E692">
        <v>0.33</v>
      </c>
      <c r="F692">
        <v>65</v>
      </c>
      <c r="G692" t="s">
        <v>870</v>
      </c>
      <c r="O692" t="s">
        <v>877</v>
      </c>
      <c r="P692" t="s">
        <v>808</v>
      </c>
      <c r="Q692" t="s">
        <v>3449</v>
      </c>
      <c r="R692">
        <v>0</v>
      </c>
      <c r="S692">
        <v>0</v>
      </c>
      <c r="T692">
        <v>45.192346999999998</v>
      </c>
      <c r="U692">
        <v>5.7316079999999996</v>
      </c>
      <c r="AD692" t="s">
        <v>2733</v>
      </c>
      <c r="AE692" t="s">
        <v>2734</v>
      </c>
    </row>
    <row r="693" spans="1:31" x14ac:dyDescent="0.3">
      <c r="A693" s="7">
        <v>46300</v>
      </c>
      <c r="B693" s="8">
        <v>0.16666666666666666</v>
      </c>
      <c r="C693" s="8">
        <v>0.18055555555555555</v>
      </c>
      <c r="D693" s="8">
        <v>0</v>
      </c>
      <c r="E693">
        <v>0.33</v>
      </c>
      <c r="F693">
        <v>65</v>
      </c>
      <c r="G693" t="s">
        <v>870</v>
      </c>
      <c r="O693" t="s">
        <v>6026</v>
      </c>
      <c r="P693" t="s">
        <v>3487</v>
      </c>
      <c r="Q693" t="s">
        <v>6027</v>
      </c>
      <c r="R693">
        <v>0</v>
      </c>
      <c r="S693">
        <v>0</v>
      </c>
      <c r="T693">
        <v>45.172356999999998</v>
      </c>
      <c r="U693">
        <v>5.7137320000000003</v>
      </c>
      <c r="AD693" t="s">
        <v>2733</v>
      </c>
      <c r="AE693" t="s">
        <v>2734</v>
      </c>
    </row>
    <row r="694" spans="1:31" x14ac:dyDescent="0.3">
      <c r="A694" s="7">
        <v>46300</v>
      </c>
      <c r="B694" s="8">
        <v>0.33333333333333331</v>
      </c>
      <c r="C694" s="8">
        <v>0.34722222222222221</v>
      </c>
      <c r="D694" s="8">
        <v>0</v>
      </c>
      <c r="E694">
        <v>0.33</v>
      </c>
      <c r="F694">
        <v>72</v>
      </c>
      <c r="G694" t="s">
        <v>978</v>
      </c>
      <c r="H694" s="8">
        <v>0.30902777777777779</v>
      </c>
      <c r="I694" s="8">
        <v>0.32708333333333334</v>
      </c>
      <c r="L694">
        <v>0.43</v>
      </c>
      <c r="M694">
        <v>0.43</v>
      </c>
      <c r="N694">
        <v>0.1</v>
      </c>
      <c r="O694" t="s">
        <v>2614</v>
      </c>
      <c r="P694" t="s">
        <v>255</v>
      </c>
      <c r="Q694" t="s">
        <v>255</v>
      </c>
      <c r="R694">
        <v>0</v>
      </c>
      <c r="S694">
        <v>0</v>
      </c>
      <c r="T694">
        <v>45.557760999999999</v>
      </c>
      <c r="U694">
        <v>5.914536</v>
      </c>
      <c r="AD694" t="s">
        <v>2733</v>
      </c>
      <c r="AE694" t="s">
        <v>2737</v>
      </c>
    </row>
    <row r="695" spans="1:31" x14ac:dyDescent="0.3">
      <c r="A695" s="7">
        <v>46300</v>
      </c>
      <c r="B695" s="8">
        <v>0.33333333333333331</v>
      </c>
      <c r="C695" s="8">
        <v>0.34722222222222221</v>
      </c>
      <c r="D695" s="8">
        <v>0</v>
      </c>
      <c r="E695">
        <v>0.33</v>
      </c>
      <c r="F695">
        <v>49</v>
      </c>
      <c r="G695" t="s">
        <v>944</v>
      </c>
      <c r="H695" s="8">
        <v>0.24305555555555555</v>
      </c>
      <c r="I695" s="8">
        <v>0.26666666666666666</v>
      </c>
      <c r="L695">
        <v>0.56999999999999995</v>
      </c>
      <c r="M695">
        <v>0.56999999999999995</v>
      </c>
      <c r="N695">
        <v>0.23</v>
      </c>
      <c r="O695" t="s">
        <v>2656</v>
      </c>
      <c r="P695" t="s">
        <v>316</v>
      </c>
      <c r="Q695" t="s">
        <v>316</v>
      </c>
      <c r="R695">
        <v>0</v>
      </c>
      <c r="S695">
        <v>0</v>
      </c>
      <c r="T695">
        <v>45.180484999999997</v>
      </c>
      <c r="U695">
        <v>5.7314889999999998</v>
      </c>
      <c r="AD695" t="s">
        <v>2733</v>
      </c>
      <c r="AE695" t="s">
        <v>2737</v>
      </c>
    </row>
    <row r="696" spans="1:31" x14ac:dyDescent="0.3">
      <c r="A696" s="7">
        <v>46300</v>
      </c>
      <c r="B696" s="8">
        <v>0.37847222222222221</v>
      </c>
      <c r="C696" s="8">
        <v>0.40277777777777779</v>
      </c>
      <c r="D696" s="8">
        <v>0</v>
      </c>
      <c r="E696">
        <v>0.57999999999999996</v>
      </c>
      <c r="F696">
        <v>65</v>
      </c>
      <c r="G696" t="s">
        <v>870</v>
      </c>
      <c r="O696" t="s">
        <v>2301</v>
      </c>
      <c r="P696" t="s">
        <v>148</v>
      </c>
      <c r="Q696" t="s">
        <v>148</v>
      </c>
      <c r="R696">
        <v>0</v>
      </c>
      <c r="S696">
        <v>0</v>
      </c>
      <c r="T696">
        <v>45.192273999999998</v>
      </c>
      <c r="U696">
        <v>5.7321200000000001</v>
      </c>
      <c r="AD696" t="s">
        <v>2733</v>
      </c>
      <c r="AE696" t="s">
        <v>2737</v>
      </c>
    </row>
    <row r="697" spans="1:31" x14ac:dyDescent="0.3">
      <c r="A697" s="7">
        <v>46300</v>
      </c>
      <c r="B697" s="8">
        <v>0.33333333333333331</v>
      </c>
      <c r="C697" s="8">
        <v>0.37847222222222221</v>
      </c>
      <c r="D697" s="8">
        <v>0</v>
      </c>
      <c r="E697">
        <v>1.08</v>
      </c>
      <c r="F697">
        <v>202</v>
      </c>
      <c r="G697" t="s">
        <v>5959</v>
      </c>
      <c r="O697" t="s">
        <v>1187</v>
      </c>
      <c r="P697" t="s">
        <v>617</v>
      </c>
      <c r="Q697" t="s">
        <v>617</v>
      </c>
      <c r="R697">
        <v>0</v>
      </c>
      <c r="S697">
        <v>0</v>
      </c>
      <c r="T697">
        <v>45.211889999999997</v>
      </c>
      <c r="U697">
        <v>5.6499290000000002</v>
      </c>
      <c r="AD697" t="s">
        <v>2733</v>
      </c>
      <c r="AE697" t="s">
        <v>2737</v>
      </c>
    </row>
    <row r="698" spans="1:31" x14ac:dyDescent="0.3">
      <c r="A698" s="7">
        <v>46300</v>
      </c>
      <c r="B698" s="8">
        <v>0.27430555555555558</v>
      </c>
      <c r="C698" s="8">
        <v>0.28472222222222221</v>
      </c>
      <c r="D698" s="8">
        <v>0</v>
      </c>
      <c r="E698">
        <v>0.25</v>
      </c>
      <c r="F698">
        <v>13</v>
      </c>
      <c r="G698" t="s">
        <v>2730</v>
      </c>
      <c r="O698" t="s">
        <v>1905</v>
      </c>
      <c r="P698" t="s">
        <v>683</v>
      </c>
      <c r="Q698" t="s">
        <v>683</v>
      </c>
      <c r="R698">
        <v>0</v>
      </c>
      <c r="S698">
        <v>0</v>
      </c>
      <c r="T698">
        <v>45.196936999999998</v>
      </c>
      <c r="U698">
        <v>5.6979059999999997</v>
      </c>
      <c r="AD698" t="s">
        <v>2733</v>
      </c>
      <c r="AE698" t="s">
        <v>2737</v>
      </c>
    </row>
    <row r="699" spans="1:31" x14ac:dyDescent="0.3">
      <c r="A699" s="7">
        <v>46300</v>
      </c>
      <c r="B699" s="8">
        <v>0.16666666666666666</v>
      </c>
      <c r="C699" s="8">
        <v>0.18055555555555555</v>
      </c>
      <c r="D699" s="8">
        <v>0</v>
      </c>
      <c r="E699">
        <v>0.33</v>
      </c>
      <c r="F699">
        <v>72</v>
      </c>
      <c r="G699" t="s">
        <v>978</v>
      </c>
      <c r="H699" s="8">
        <v>0.18541666666666667</v>
      </c>
      <c r="I699" s="8">
        <v>0.39305555555555555</v>
      </c>
      <c r="L699">
        <v>4.9800000000000004</v>
      </c>
      <c r="M699">
        <v>4.9800000000000004</v>
      </c>
      <c r="N699">
        <v>4.6500000000000004</v>
      </c>
      <c r="O699" t="s">
        <v>3469</v>
      </c>
      <c r="P699" t="s">
        <v>442</v>
      </c>
      <c r="Q699" t="s">
        <v>3470</v>
      </c>
      <c r="R699">
        <v>0</v>
      </c>
      <c r="S699">
        <v>0</v>
      </c>
      <c r="T699">
        <v>45.568575000000003</v>
      </c>
      <c r="U699">
        <v>5.9217069999999996</v>
      </c>
      <c r="AD699" t="s">
        <v>2733</v>
      </c>
      <c r="AE699" t="s">
        <v>2734</v>
      </c>
    </row>
    <row r="700" spans="1:31" x14ac:dyDescent="0.3">
      <c r="A700" s="7">
        <v>46300</v>
      </c>
      <c r="B700" s="8">
        <v>0.25</v>
      </c>
      <c r="C700" s="8">
        <v>0.26041666666666669</v>
      </c>
      <c r="D700" s="8">
        <v>0</v>
      </c>
      <c r="E700">
        <v>0.25</v>
      </c>
      <c r="F700">
        <v>210</v>
      </c>
      <c r="G700" t="s">
        <v>905</v>
      </c>
      <c r="O700" t="s">
        <v>3180</v>
      </c>
      <c r="P700" t="s">
        <v>222</v>
      </c>
      <c r="Q700" t="s">
        <v>3181</v>
      </c>
      <c r="R700">
        <v>0</v>
      </c>
      <c r="S700">
        <v>0</v>
      </c>
      <c r="T700">
        <v>45.189441000000002</v>
      </c>
      <c r="U700">
        <v>5.7262389999999996</v>
      </c>
      <c r="AD700" t="s">
        <v>2733</v>
      </c>
      <c r="AE700" t="s">
        <v>2734</v>
      </c>
    </row>
    <row r="701" spans="1:31" x14ac:dyDescent="0.3">
      <c r="A701" s="7">
        <v>46300</v>
      </c>
      <c r="B701" s="8">
        <v>0.18055555555555555</v>
      </c>
      <c r="C701" s="8">
        <v>0.19444444444444445</v>
      </c>
      <c r="D701" s="8">
        <v>0</v>
      </c>
      <c r="E701">
        <v>0.33</v>
      </c>
      <c r="F701">
        <v>66</v>
      </c>
      <c r="G701" t="s">
        <v>900</v>
      </c>
      <c r="H701" s="8">
        <v>0.23472222222222222</v>
      </c>
      <c r="I701" s="8">
        <v>0.30277777777777776</v>
      </c>
      <c r="L701">
        <v>1.63</v>
      </c>
      <c r="M701">
        <v>1.63</v>
      </c>
      <c r="N701">
        <v>1.3</v>
      </c>
      <c r="O701" t="s">
        <v>2684</v>
      </c>
      <c r="P701" t="s">
        <v>698</v>
      </c>
      <c r="Q701" t="s">
        <v>698</v>
      </c>
      <c r="R701">
        <v>0</v>
      </c>
      <c r="S701">
        <v>0</v>
      </c>
      <c r="T701">
        <v>45.220844</v>
      </c>
      <c r="U701">
        <v>5.6904969999999997</v>
      </c>
      <c r="AD701" t="s">
        <v>2733</v>
      </c>
      <c r="AE701" t="s">
        <v>2737</v>
      </c>
    </row>
    <row r="702" spans="1:31" x14ac:dyDescent="0.3">
      <c r="A702" s="7">
        <v>46300</v>
      </c>
      <c r="B702" s="8">
        <v>0.33333333333333331</v>
      </c>
      <c r="C702" s="8">
        <v>0.375</v>
      </c>
      <c r="D702" s="8">
        <v>0</v>
      </c>
      <c r="E702">
        <v>1</v>
      </c>
      <c r="F702">
        <v>82</v>
      </c>
      <c r="G702" t="s">
        <v>954</v>
      </c>
      <c r="H702" s="8">
        <v>0.1986111111111111</v>
      </c>
      <c r="I702" s="8">
        <v>0.21736111111111112</v>
      </c>
      <c r="L702">
        <v>0.45</v>
      </c>
      <c r="M702">
        <v>0.45</v>
      </c>
      <c r="N702">
        <v>-0.55000000000000004</v>
      </c>
      <c r="O702" t="s">
        <v>1471</v>
      </c>
      <c r="P702" t="s">
        <v>734</v>
      </c>
      <c r="Q702" t="s">
        <v>734</v>
      </c>
      <c r="R702">
        <v>0</v>
      </c>
      <c r="S702">
        <v>0</v>
      </c>
      <c r="T702">
        <v>45.186678000000001</v>
      </c>
      <c r="U702">
        <v>5.7200300000000004</v>
      </c>
      <c r="AD702" t="s">
        <v>2733</v>
      </c>
      <c r="AE702" t="s">
        <v>2737</v>
      </c>
    </row>
    <row r="703" spans="1:31" x14ac:dyDescent="0.3">
      <c r="A703" s="7">
        <v>46300</v>
      </c>
      <c r="B703" s="8">
        <v>0.25</v>
      </c>
      <c r="C703" s="8">
        <v>0.26041666666666669</v>
      </c>
      <c r="D703" s="8">
        <v>0</v>
      </c>
      <c r="E703">
        <v>0.25</v>
      </c>
      <c r="F703">
        <v>75</v>
      </c>
      <c r="G703" t="s">
        <v>970</v>
      </c>
      <c r="O703" t="s">
        <v>3445</v>
      </c>
      <c r="P703" t="s">
        <v>110</v>
      </c>
      <c r="Q703" t="s">
        <v>3446</v>
      </c>
      <c r="R703">
        <v>0</v>
      </c>
      <c r="S703">
        <v>0</v>
      </c>
      <c r="T703">
        <v>45.186245</v>
      </c>
      <c r="U703">
        <v>5.7213669999999999</v>
      </c>
      <c r="AD703" t="s">
        <v>2733</v>
      </c>
      <c r="AE703" t="s">
        <v>2734</v>
      </c>
    </row>
    <row r="704" spans="1:31" x14ac:dyDescent="0.3">
      <c r="A704" s="7">
        <v>46300</v>
      </c>
      <c r="B704" s="8">
        <v>0.16666666666666666</v>
      </c>
      <c r="C704" s="8">
        <v>0.1736111111111111</v>
      </c>
      <c r="D704" s="8">
        <v>0</v>
      </c>
      <c r="E704">
        <v>0.17</v>
      </c>
      <c r="F704">
        <v>43</v>
      </c>
      <c r="G704" t="s">
        <v>849</v>
      </c>
      <c r="O704" t="s">
        <v>854</v>
      </c>
      <c r="P704" t="s">
        <v>669</v>
      </c>
      <c r="Q704" t="s">
        <v>3306</v>
      </c>
      <c r="R704">
        <v>0</v>
      </c>
      <c r="S704">
        <v>0</v>
      </c>
      <c r="T704">
        <v>45.229419</v>
      </c>
      <c r="U704">
        <v>5.6816570000000004</v>
      </c>
      <c r="AD704" t="s">
        <v>2733</v>
      </c>
      <c r="AE704" t="s">
        <v>2734</v>
      </c>
    </row>
    <row r="705" spans="1:31" x14ac:dyDescent="0.3">
      <c r="A705" s="7">
        <v>46300</v>
      </c>
      <c r="B705" s="8">
        <v>0.3611111111111111</v>
      </c>
      <c r="C705" s="8">
        <v>0.38194444444444442</v>
      </c>
      <c r="D705" s="8">
        <v>0</v>
      </c>
      <c r="E705">
        <v>0.5</v>
      </c>
      <c r="F705">
        <v>28</v>
      </c>
      <c r="G705" t="s">
        <v>914</v>
      </c>
      <c r="H705" s="8">
        <v>0.3840277777777778</v>
      </c>
      <c r="I705" s="8">
        <v>0.42986111111111114</v>
      </c>
      <c r="L705">
        <v>1.1000000000000001</v>
      </c>
      <c r="M705">
        <v>1.1000000000000001</v>
      </c>
      <c r="N705">
        <v>0.6</v>
      </c>
      <c r="O705" t="s">
        <v>3462</v>
      </c>
      <c r="P705" t="s">
        <v>745</v>
      </c>
      <c r="Q705" t="s">
        <v>3463</v>
      </c>
      <c r="R705">
        <v>0</v>
      </c>
      <c r="S705">
        <v>0</v>
      </c>
      <c r="T705">
        <v>45.144418999999999</v>
      </c>
      <c r="U705">
        <v>5.7205839999999997</v>
      </c>
      <c r="AD705" t="s">
        <v>2733</v>
      </c>
      <c r="AE705" t="s">
        <v>3386</v>
      </c>
    </row>
    <row r="706" spans="1:31" x14ac:dyDescent="0.3">
      <c r="A706" s="7">
        <v>46300</v>
      </c>
      <c r="B706" s="8">
        <v>0.33333333333333331</v>
      </c>
      <c r="C706" s="8">
        <v>0.35416666666666669</v>
      </c>
      <c r="D706" s="8">
        <v>0</v>
      </c>
      <c r="E706">
        <v>0.5</v>
      </c>
      <c r="F706">
        <v>33</v>
      </c>
      <c r="G706" t="s">
        <v>3006</v>
      </c>
      <c r="H706" s="8">
        <v>0.23541666666666666</v>
      </c>
      <c r="I706" s="8">
        <v>0.25694444444444442</v>
      </c>
      <c r="L706">
        <v>0.52</v>
      </c>
      <c r="M706">
        <v>0.5</v>
      </c>
      <c r="N706">
        <v>0.02</v>
      </c>
      <c r="O706" t="s">
        <v>1564</v>
      </c>
      <c r="P706" t="s">
        <v>658</v>
      </c>
      <c r="Q706" t="s">
        <v>658</v>
      </c>
      <c r="R706">
        <v>0</v>
      </c>
      <c r="S706">
        <v>0</v>
      </c>
      <c r="T706">
        <v>45.187114999999999</v>
      </c>
      <c r="U706">
        <v>5.8087179999999998</v>
      </c>
      <c r="AD706" t="s">
        <v>2733</v>
      </c>
      <c r="AE706" t="s">
        <v>2737</v>
      </c>
    </row>
    <row r="707" spans="1:31" x14ac:dyDescent="0.3">
      <c r="A707" s="7">
        <v>46300</v>
      </c>
      <c r="B707" s="8">
        <v>0.33333333333333331</v>
      </c>
      <c r="C707" s="8">
        <v>0.35416666666666669</v>
      </c>
      <c r="D707" s="8">
        <v>0</v>
      </c>
      <c r="E707">
        <v>0.5</v>
      </c>
      <c r="F707">
        <v>49</v>
      </c>
      <c r="G707" t="s">
        <v>944</v>
      </c>
      <c r="H707" s="8">
        <v>0.24305555555555555</v>
      </c>
      <c r="I707" s="8">
        <v>0.24305555555555555</v>
      </c>
      <c r="O707" t="s">
        <v>1251</v>
      </c>
      <c r="P707" t="s">
        <v>84</v>
      </c>
      <c r="Q707" t="s">
        <v>1253</v>
      </c>
      <c r="R707">
        <v>0</v>
      </c>
      <c r="S707">
        <v>0</v>
      </c>
      <c r="T707">
        <v>45.182246999999997</v>
      </c>
      <c r="U707">
        <v>5.7318619999999996</v>
      </c>
      <c r="AD707" t="s">
        <v>2733</v>
      </c>
      <c r="AE707" t="s">
        <v>2737</v>
      </c>
    </row>
    <row r="708" spans="1:31" x14ac:dyDescent="0.3">
      <c r="A708" s="7">
        <v>46300</v>
      </c>
      <c r="B708" s="8">
        <v>0.33333333333333331</v>
      </c>
      <c r="C708" s="8">
        <v>0.34722222222222221</v>
      </c>
      <c r="D708" s="8">
        <v>0</v>
      </c>
      <c r="E708">
        <v>0.33</v>
      </c>
      <c r="F708">
        <v>74</v>
      </c>
      <c r="G708" t="s">
        <v>892</v>
      </c>
      <c r="O708" t="s">
        <v>2246</v>
      </c>
      <c r="P708" t="s">
        <v>154</v>
      </c>
      <c r="Q708" t="s">
        <v>154</v>
      </c>
      <c r="R708">
        <v>0</v>
      </c>
      <c r="S708">
        <v>0</v>
      </c>
      <c r="T708">
        <v>45.185006000000001</v>
      </c>
      <c r="U708">
        <v>5.7226309999999998</v>
      </c>
      <c r="AD708" t="s">
        <v>2733</v>
      </c>
      <c r="AE708" t="s">
        <v>2737</v>
      </c>
    </row>
    <row r="709" spans="1:31" x14ac:dyDescent="0.3">
      <c r="A709" s="7">
        <v>46300</v>
      </c>
      <c r="B709" s="8">
        <v>0.33333333333333331</v>
      </c>
      <c r="C709" s="8">
        <v>0.375</v>
      </c>
      <c r="D709" s="8">
        <v>0</v>
      </c>
      <c r="E709">
        <v>1</v>
      </c>
      <c r="F709">
        <v>1000</v>
      </c>
      <c r="G709" t="s">
        <v>2803</v>
      </c>
      <c r="Q709" t="s">
        <v>426</v>
      </c>
      <c r="R709">
        <v>0</v>
      </c>
      <c r="S709">
        <v>0</v>
      </c>
      <c r="T709">
        <v>45.209110000000003</v>
      </c>
      <c r="U709">
        <v>5.788958</v>
      </c>
    </row>
    <row r="710" spans="1:31" x14ac:dyDescent="0.3">
      <c r="A710" s="7">
        <v>46300</v>
      </c>
      <c r="B710" s="8">
        <v>0.16666666666666666</v>
      </c>
      <c r="C710" s="8">
        <v>0.18055555555555555</v>
      </c>
      <c r="D710" s="8">
        <v>0</v>
      </c>
      <c r="E710">
        <v>0.33</v>
      </c>
      <c r="F710">
        <v>48</v>
      </c>
      <c r="G710" t="s">
        <v>951</v>
      </c>
      <c r="H710" s="8">
        <v>0.1423611111111111</v>
      </c>
      <c r="I710" s="8">
        <v>0.51666666666666672</v>
      </c>
      <c r="L710">
        <v>8.98</v>
      </c>
      <c r="M710">
        <v>8.98</v>
      </c>
      <c r="N710">
        <v>8.65</v>
      </c>
      <c r="O710" t="s">
        <v>3475</v>
      </c>
      <c r="P710" t="s">
        <v>668</v>
      </c>
      <c r="Q710" t="s">
        <v>3476</v>
      </c>
      <c r="R710">
        <v>0</v>
      </c>
      <c r="S710">
        <v>0</v>
      </c>
      <c r="T710">
        <v>45.164425000000001</v>
      </c>
      <c r="U710">
        <v>5.6912079999999996</v>
      </c>
      <c r="AD710" t="s">
        <v>2733</v>
      </c>
      <c r="AE710" t="s">
        <v>2734</v>
      </c>
    </row>
    <row r="711" spans="1:31" x14ac:dyDescent="0.3">
      <c r="A711" s="7">
        <v>46300</v>
      </c>
      <c r="B711" s="8">
        <v>0.16666666666666666</v>
      </c>
      <c r="C711" s="8">
        <v>0.17708333333333334</v>
      </c>
      <c r="D711" s="8">
        <v>0</v>
      </c>
      <c r="E711">
        <v>0.25</v>
      </c>
      <c r="F711">
        <v>91</v>
      </c>
      <c r="G711" t="s">
        <v>971</v>
      </c>
      <c r="H711" s="8">
        <v>0.15138888888888888</v>
      </c>
      <c r="I711" s="8">
        <v>0.15972222222222221</v>
      </c>
      <c r="L711">
        <v>0.2</v>
      </c>
      <c r="M711">
        <v>0.2</v>
      </c>
      <c r="N711">
        <v>-0.05</v>
      </c>
      <c r="O711" t="s">
        <v>2984</v>
      </c>
      <c r="P711" t="s">
        <v>407</v>
      </c>
      <c r="Q711" t="s">
        <v>2985</v>
      </c>
      <c r="R711">
        <v>0</v>
      </c>
      <c r="S711">
        <v>0</v>
      </c>
      <c r="T711">
        <v>45.163393999999997</v>
      </c>
      <c r="U711">
        <v>5.6850899999999998</v>
      </c>
      <c r="AD711" t="s">
        <v>2733</v>
      </c>
      <c r="AE711" t="s">
        <v>2734</v>
      </c>
    </row>
    <row r="712" spans="1:31" x14ac:dyDescent="0.3">
      <c r="A712" s="7">
        <v>46300</v>
      </c>
      <c r="B712" s="8">
        <v>0.33333333333333331</v>
      </c>
      <c r="C712" s="8">
        <v>0.375</v>
      </c>
      <c r="D712" s="8">
        <v>0</v>
      </c>
      <c r="E712">
        <v>1</v>
      </c>
      <c r="F712">
        <v>86</v>
      </c>
      <c r="G712" t="s">
        <v>861</v>
      </c>
      <c r="H712" s="8">
        <v>0.5131944444444444</v>
      </c>
      <c r="I712" s="8">
        <v>0.52708333333333335</v>
      </c>
      <c r="L712">
        <v>0.33</v>
      </c>
      <c r="M712">
        <v>0.33</v>
      </c>
      <c r="N712">
        <v>-0.67</v>
      </c>
      <c r="O712" t="s">
        <v>2704</v>
      </c>
      <c r="P712" t="s">
        <v>456</v>
      </c>
      <c r="Q712" t="s">
        <v>456</v>
      </c>
      <c r="R712">
        <v>0</v>
      </c>
      <c r="S712">
        <v>0</v>
      </c>
      <c r="T712">
        <v>45.167710999999997</v>
      </c>
      <c r="U712">
        <v>5.7281950000000004</v>
      </c>
      <c r="AD712" t="s">
        <v>2733</v>
      </c>
      <c r="AE712" t="s">
        <v>2737</v>
      </c>
    </row>
    <row r="713" spans="1:31" x14ac:dyDescent="0.3">
      <c r="A713" s="7">
        <v>46300</v>
      </c>
      <c r="B713" s="8">
        <v>0.16666666666666666</v>
      </c>
      <c r="C713" s="8">
        <v>0.17708333333333334</v>
      </c>
      <c r="D713" s="8">
        <v>0</v>
      </c>
      <c r="E713">
        <v>0.25</v>
      </c>
      <c r="F713">
        <v>54</v>
      </c>
      <c r="G713" t="s">
        <v>973</v>
      </c>
      <c r="O713" t="s">
        <v>2554</v>
      </c>
      <c r="P713" t="s">
        <v>143</v>
      </c>
      <c r="Q713" t="s">
        <v>143</v>
      </c>
      <c r="R713">
        <v>0</v>
      </c>
      <c r="S713">
        <v>0</v>
      </c>
      <c r="T713">
        <v>45.365471999999997</v>
      </c>
      <c r="U713">
        <v>5.587637</v>
      </c>
      <c r="AD713" t="s">
        <v>2733</v>
      </c>
      <c r="AE713" t="s">
        <v>2737</v>
      </c>
    </row>
    <row r="714" spans="1:31" x14ac:dyDescent="0.3">
      <c r="A714" s="7">
        <v>46300</v>
      </c>
      <c r="B714" s="8">
        <v>0.33333333333333331</v>
      </c>
      <c r="C714" s="8">
        <v>0.34722222222222221</v>
      </c>
      <c r="D714" s="8">
        <v>0</v>
      </c>
      <c r="E714">
        <v>0.33</v>
      </c>
      <c r="F714">
        <v>74</v>
      </c>
      <c r="G714" t="s">
        <v>892</v>
      </c>
      <c r="O714" t="s">
        <v>2668</v>
      </c>
      <c r="P714" t="s">
        <v>332</v>
      </c>
      <c r="Q714" t="s">
        <v>2670</v>
      </c>
      <c r="R714">
        <v>0</v>
      </c>
      <c r="S714">
        <v>0</v>
      </c>
      <c r="T714">
        <v>45.182187999999996</v>
      </c>
      <c r="U714">
        <v>5.7211590000000001</v>
      </c>
      <c r="AD714" t="s">
        <v>2733</v>
      </c>
      <c r="AE714" t="s">
        <v>2737</v>
      </c>
    </row>
    <row r="715" spans="1:31" x14ac:dyDescent="0.3">
      <c r="A715" s="7">
        <v>46300</v>
      </c>
      <c r="B715" s="8">
        <v>0.33333333333333331</v>
      </c>
      <c r="C715" s="8">
        <v>0.3611111111111111</v>
      </c>
      <c r="D715" s="8">
        <v>0</v>
      </c>
      <c r="E715">
        <v>0.67</v>
      </c>
      <c r="F715">
        <v>202</v>
      </c>
      <c r="G715" t="s">
        <v>5959</v>
      </c>
      <c r="O715" t="s">
        <v>1167</v>
      </c>
      <c r="P715" t="s">
        <v>616</v>
      </c>
      <c r="Q715" t="s">
        <v>616</v>
      </c>
      <c r="R715">
        <v>0</v>
      </c>
      <c r="S715">
        <v>0</v>
      </c>
      <c r="T715">
        <v>45.211889999999997</v>
      </c>
      <c r="U715">
        <v>5.6499290000000002</v>
      </c>
      <c r="AD715" t="s">
        <v>2733</v>
      </c>
      <c r="AE715" t="s">
        <v>2737</v>
      </c>
    </row>
    <row r="716" spans="1:31" x14ac:dyDescent="0.3">
      <c r="A716" s="7">
        <v>46300</v>
      </c>
      <c r="B716" s="8">
        <v>0.16666666666666666</v>
      </c>
      <c r="C716" s="8">
        <v>0.18055555555555555</v>
      </c>
      <c r="D716" s="8">
        <v>0</v>
      </c>
      <c r="E716">
        <v>0.33</v>
      </c>
      <c r="F716">
        <v>91</v>
      </c>
      <c r="G716" t="s">
        <v>971</v>
      </c>
      <c r="H716" s="8">
        <v>0.21388888888888888</v>
      </c>
      <c r="I716" s="8">
        <v>0.21527777777777779</v>
      </c>
      <c r="L716">
        <v>0.03</v>
      </c>
      <c r="M716">
        <v>0.03</v>
      </c>
      <c r="N716">
        <v>-0.3</v>
      </c>
      <c r="O716" t="s">
        <v>3095</v>
      </c>
      <c r="P716" t="s">
        <v>187</v>
      </c>
      <c r="Q716" t="s">
        <v>3096</v>
      </c>
      <c r="R716">
        <v>0</v>
      </c>
      <c r="S716">
        <v>0</v>
      </c>
      <c r="T716">
        <v>45.189857000000003</v>
      </c>
      <c r="U716">
        <v>5.7292610000000002</v>
      </c>
      <c r="AD716" t="s">
        <v>2733</v>
      </c>
      <c r="AE716" t="s">
        <v>2734</v>
      </c>
    </row>
    <row r="717" spans="1:31" x14ac:dyDescent="0.3">
      <c r="A717" s="7">
        <v>46300</v>
      </c>
      <c r="B717" s="8">
        <v>0.16666666666666666</v>
      </c>
      <c r="C717" s="8">
        <v>0.18055555555555555</v>
      </c>
      <c r="D717" s="8">
        <v>0</v>
      </c>
      <c r="E717">
        <v>0.33</v>
      </c>
      <c r="F717">
        <v>48</v>
      </c>
      <c r="G717" t="s">
        <v>951</v>
      </c>
      <c r="H717" s="8">
        <v>0.35972222222222222</v>
      </c>
      <c r="I717" s="8">
        <v>0.48472222222222222</v>
      </c>
      <c r="L717">
        <v>3</v>
      </c>
      <c r="M717">
        <v>3</v>
      </c>
      <c r="N717">
        <v>2.67</v>
      </c>
      <c r="O717" t="s">
        <v>3480</v>
      </c>
      <c r="P717" t="s">
        <v>499</v>
      </c>
      <c r="Q717" t="s">
        <v>3481</v>
      </c>
      <c r="R717">
        <v>0</v>
      </c>
      <c r="S717">
        <v>0</v>
      </c>
      <c r="T717">
        <v>45.180225999999998</v>
      </c>
      <c r="U717">
        <v>5.7490040000000002</v>
      </c>
      <c r="AD717" t="s">
        <v>2733</v>
      </c>
      <c r="AE717" t="s">
        <v>2734</v>
      </c>
    </row>
    <row r="718" spans="1:31" x14ac:dyDescent="0.3">
      <c r="A718" s="7">
        <v>46300</v>
      </c>
      <c r="B718" s="8">
        <v>0.16666666666666666</v>
      </c>
      <c r="C718" s="8">
        <v>0.18055555555555555</v>
      </c>
      <c r="D718" s="8">
        <v>0</v>
      </c>
      <c r="E718">
        <v>0.33</v>
      </c>
      <c r="F718">
        <v>82</v>
      </c>
      <c r="G718" t="s">
        <v>954</v>
      </c>
      <c r="H718" s="8">
        <v>0.21944444444444444</v>
      </c>
      <c r="I718" s="8">
        <v>0.33750000000000002</v>
      </c>
      <c r="L718">
        <v>2.83</v>
      </c>
      <c r="M718">
        <v>2.83</v>
      </c>
      <c r="N718">
        <v>2.5</v>
      </c>
      <c r="O718" t="s">
        <v>2973</v>
      </c>
      <c r="P718" t="s">
        <v>569</v>
      </c>
      <c r="Q718" t="s">
        <v>2974</v>
      </c>
      <c r="R718">
        <v>0</v>
      </c>
      <c r="S718">
        <v>0</v>
      </c>
      <c r="T718">
        <v>45.182271</v>
      </c>
      <c r="U718">
        <v>5.7200449999999998</v>
      </c>
      <c r="AD718" t="s">
        <v>2733</v>
      </c>
      <c r="AE718" t="s">
        <v>2734</v>
      </c>
    </row>
    <row r="719" spans="1:31" x14ac:dyDescent="0.3">
      <c r="A719" s="7">
        <v>46300</v>
      </c>
      <c r="B719" s="8">
        <v>0.20833333333333334</v>
      </c>
      <c r="C719" s="8">
        <v>0.2326388888888889</v>
      </c>
      <c r="D719" s="8">
        <v>0</v>
      </c>
      <c r="E719">
        <v>0.57999999999999996</v>
      </c>
      <c r="F719">
        <v>65</v>
      </c>
      <c r="G719" t="s">
        <v>870</v>
      </c>
      <c r="O719" t="s">
        <v>1630</v>
      </c>
      <c r="P719" t="s">
        <v>3487</v>
      </c>
      <c r="Q719" t="s">
        <v>3487</v>
      </c>
      <c r="R719">
        <v>0</v>
      </c>
      <c r="S719">
        <v>0</v>
      </c>
      <c r="T719">
        <v>45.172356999999998</v>
      </c>
      <c r="U719">
        <v>5.7137320000000003</v>
      </c>
      <c r="AD719" t="s">
        <v>2733</v>
      </c>
      <c r="AE719" t="s">
        <v>2737</v>
      </c>
    </row>
    <row r="720" spans="1:31" x14ac:dyDescent="0.3">
      <c r="A720" s="7">
        <v>46300</v>
      </c>
      <c r="B720" s="8">
        <v>0.16666666666666666</v>
      </c>
      <c r="C720" s="8">
        <v>0.1736111111111111</v>
      </c>
      <c r="D720" s="8">
        <v>0</v>
      </c>
      <c r="E720">
        <v>0.17</v>
      </c>
      <c r="F720">
        <v>29</v>
      </c>
      <c r="G720" t="s">
        <v>859</v>
      </c>
      <c r="O720" t="s">
        <v>3326</v>
      </c>
      <c r="P720" t="s">
        <v>61</v>
      </c>
      <c r="Q720" t="s">
        <v>3327</v>
      </c>
      <c r="R720">
        <v>0</v>
      </c>
      <c r="S720">
        <v>0</v>
      </c>
      <c r="T720">
        <v>45.189878</v>
      </c>
      <c r="U720">
        <v>5.7218559999999998</v>
      </c>
      <c r="AD720" t="s">
        <v>2733</v>
      </c>
      <c r="AE720" t="s">
        <v>2734</v>
      </c>
    </row>
    <row r="721" spans="1:31" x14ac:dyDescent="0.3">
      <c r="A721" s="7">
        <v>46300</v>
      </c>
      <c r="B721" s="8">
        <v>0.25</v>
      </c>
      <c r="C721" s="8">
        <v>0.26041666666666669</v>
      </c>
      <c r="D721" s="8">
        <v>0</v>
      </c>
      <c r="E721">
        <v>0.25</v>
      </c>
      <c r="F721">
        <v>76</v>
      </c>
      <c r="G721" t="s">
        <v>863</v>
      </c>
      <c r="H721" s="8">
        <v>0.2048611111111111</v>
      </c>
      <c r="I721" s="8">
        <v>0.20694444444444443</v>
      </c>
      <c r="L721">
        <v>0.05</v>
      </c>
      <c r="M721">
        <v>0.05</v>
      </c>
      <c r="N721">
        <v>-0.2</v>
      </c>
      <c r="O721" t="s">
        <v>3454</v>
      </c>
      <c r="P721" t="s">
        <v>226</v>
      </c>
      <c r="Q721" t="s">
        <v>3455</v>
      </c>
      <c r="R721">
        <v>0</v>
      </c>
      <c r="S721">
        <v>0</v>
      </c>
      <c r="T721">
        <v>45.191845999999998</v>
      </c>
      <c r="U721">
        <v>5.7153299999999998</v>
      </c>
      <c r="AD721" t="s">
        <v>2733</v>
      </c>
      <c r="AE721" t="s">
        <v>2734</v>
      </c>
    </row>
    <row r="722" spans="1:31" x14ac:dyDescent="0.3">
      <c r="A722" s="7">
        <v>46300</v>
      </c>
      <c r="B722" s="8">
        <v>0.33333333333333331</v>
      </c>
      <c r="C722" s="8">
        <v>0.34722222222222221</v>
      </c>
      <c r="D722" s="8">
        <v>0</v>
      </c>
      <c r="E722">
        <v>0.33</v>
      </c>
      <c r="F722">
        <v>15</v>
      </c>
      <c r="G722" t="s">
        <v>956</v>
      </c>
      <c r="O722" t="s">
        <v>2165</v>
      </c>
      <c r="P722" t="s">
        <v>566</v>
      </c>
      <c r="Q722" t="s">
        <v>3492</v>
      </c>
      <c r="R722">
        <v>0</v>
      </c>
      <c r="S722">
        <v>0</v>
      </c>
      <c r="T722">
        <v>45.189936000000003</v>
      </c>
      <c r="U722">
        <v>5.7559290000000001</v>
      </c>
      <c r="AD722" t="s">
        <v>2733</v>
      </c>
      <c r="AE722" t="s">
        <v>2737</v>
      </c>
    </row>
    <row r="723" spans="1:31" x14ac:dyDescent="0.3">
      <c r="A723" s="7">
        <v>46300</v>
      </c>
      <c r="B723" s="8">
        <v>0.33333333333333331</v>
      </c>
      <c r="C723" s="8">
        <v>0.35416666666666669</v>
      </c>
      <c r="D723" s="8">
        <v>0</v>
      </c>
      <c r="E723">
        <v>0.5</v>
      </c>
      <c r="F723">
        <v>302</v>
      </c>
      <c r="G723" t="s">
        <v>947</v>
      </c>
      <c r="H723" s="8">
        <v>0.34166666666666667</v>
      </c>
      <c r="I723" s="8">
        <v>0.40277777777777779</v>
      </c>
      <c r="L723">
        <v>1.47</v>
      </c>
      <c r="M723">
        <v>1.47</v>
      </c>
      <c r="N723">
        <v>0.97</v>
      </c>
      <c r="O723" t="s">
        <v>3477</v>
      </c>
      <c r="P723" t="s">
        <v>696</v>
      </c>
      <c r="Q723" t="s">
        <v>3478</v>
      </c>
      <c r="R723">
        <v>0</v>
      </c>
      <c r="S723">
        <v>0</v>
      </c>
      <c r="T723">
        <v>45.371516</v>
      </c>
      <c r="U723">
        <v>5.5878629999999996</v>
      </c>
      <c r="AD723" t="s">
        <v>2733</v>
      </c>
      <c r="AE723" t="s">
        <v>3386</v>
      </c>
    </row>
    <row r="724" spans="1:31" x14ac:dyDescent="0.3">
      <c r="A724" s="7">
        <v>46300</v>
      </c>
      <c r="B724" s="8">
        <v>0.33333333333333331</v>
      </c>
      <c r="C724" s="8">
        <v>0.34722222222222221</v>
      </c>
      <c r="D724" s="8">
        <v>0</v>
      </c>
      <c r="E724">
        <v>0.33</v>
      </c>
      <c r="F724">
        <v>15</v>
      </c>
      <c r="G724" t="s">
        <v>956</v>
      </c>
      <c r="H724" s="8">
        <v>0.30277777777777776</v>
      </c>
      <c r="I724" s="8">
        <v>0.32222222222222224</v>
      </c>
      <c r="L724">
        <v>0.47</v>
      </c>
      <c r="M724">
        <v>0.47</v>
      </c>
      <c r="N724">
        <v>0.13</v>
      </c>
      <c r="O724" t="s">
        <v>2710</v>
      </c>
      <c r="P724" t="s">
        <v>595</v>
      </c>
      <c r="Q724" t="s">
        <v>595</v>
      </c>
      <c r="R724">
        <v>0</v>
      </c>
      <c r="S724">
        <v>0</v>
      </c>
      <c r="T724">
        <v>45.180706999999998</v>
      </c>
      <c r="U724">
        <v>5.7268699999999999</v>
      </c>
      <c r="AD724" t="s">
        <v>2733</v>
      </c>
      <c r="AE724" t="s">
        <v>2737</v>
      </c>
    </row>
    <row r="725" spans="1:31" x14ac:dyDescent="0.3">
      <c r="A725" s="7">
        <v>46300</v>
      </c>
      <c r="B725" s="8">
        <v>0.25</v>
      </c>
      <c r="C725" s="8">
        <v>0.26041666666666669</v>
      </c>
      <c r="D725" s="8">
        <v>0</v>
      </c>
      <c r="E725">
        <v>0.25</v>
      </c>
      <c r="F725">
        <v>11</v>
      </c>
      <c r="G725" t="s">
        <v>895</v>
      </c>
      <c r="Q725" t="s">
        <v>801</v>
      </c>
      <c r="R725">
        <v>0</v>
      </c>
      <c r="S725">
        <v>0</v>
      </c>
      <c r="T725">
        <v>45.185983</v>
      </c>
      <c r="U725">
        <v>5.7123100000000004</v>
      </c>
    </row>
    <row r="726" spans="1:31" x14ac:dyDescent="0.3">
      <c r="A726" s="7">
        <v>46300</v>
      </c>
      <c r="B726" s="8">
        <v>0.33333333333333331</v>
      </c>
      <c r="C726" s="8">
        <v>0.34722222222222221</v>
      </c>
      <c r="D726" s="8">
        <v>0</v>
      </c>
      <c r="E726">
        <v>0.33</v>
      </c>
      <c r="F726">
        <v>16</v>
      </c>
      <c r="G726" t="s">
        <v>853</v>
      </c>
      <c r="O726" t="s">
        <v>1500</v>
      </c>
      <c r="P726" t="s">
        <v>229</v>
      </c>
      <c r="Q726" t="s">
        <v>229</v>
      </c>
      <c r="R726">
        <v>0</v>
      </c>
      <c r="S726">
        <v>0</v>
      </c>
      <c r="T726">
        <v>45.188222000000003</v>
      </c>
      <c r="U726">
        <v>5.7137010000000004</v>
      </c>
      <c r="AD726" t="s">
        <v>2733</v>
      </c>
      <c r="AE726" t="s">
        <v>2737</v>
      </c>
    </row>
    <row r="727" spans="1:31" x14ac:dyDescent="0.3">
      <c r="A727" s="7">
        <v>46300</v>
      </c>
      <c r="B727" s="8">
        <v>0.33333333333333331</v>
      </c>
      <c r="C727" s="8">
        <v>0.34722222222222221</v>
      </c>
      <c r="D727" s="8">
        <v>0</v>
      </c>
      <c r="E727">
        <v>0.33</v>
      </c>
      <c r="F727">
        <v>46</v>
      </c>
      <c r="G727" t="s">
        <v>963</v>
      </c>
      <c r="H727" s="8">
        <v>0.42083333333333334</v>
      </c>
      <c r="I727" s="8">
        <v>0.46875</v>
      </c>
      <c r="L727">
        <v>1.1499999999999999</v>
      </c>
      <c r="M727">
        <v>1.1499999999999999</v>
      </c>
      <c r="N727">
        <v>0.82</v>
      </c>
      <c r="O727" t="s">
        <v>2124</v>
      </c>
      <c r="P727" t="s">
        <v>560</v>
      </c>
      <c r="Q727" t="s">
        <v>560</v>
      </c>
      <c r="R727">
        <v>0</v>
      </c>
      <c r="S727">
        <v>0</v>
      </c>
      <c r="T727">
        <v>45.146352999999998</v>
      </c>
      <c r="U727">
        <v>5.7164780000000004</v>
      </c>
      <c r="AD727" t="s">
        <v>2733</v>
      </c>
      <c r="AE727" t="s">
        <v>2737</v>
      </c>
    </row>
    <row r="728" spans="1:31" x14ac:dyDescent="0.3">
      <c r="A728" s="7">
        <v>46300</v>
      </c>
      <c r="B728" s="8">
        <v>0.33333333333333331</v>
      </c>
      <c r="C728" s="8">
        <v>0.40972222222222221</v>
      </c>
      <c r="D728" s="8">
        <v>0</v>
      </c>
      <c r="E728">
        <v>1.83</v>
      </c>
      <c r="F728">
        <v>75</v>
      </c>
      <c r="G728" t="s">
        <v>970</v>
      </c>
      <c r="O728" t="s">
        <v>3452</v>
      </c>
      <c r="P728" t="s">
        <v>638</v>
      </c>
      <c r="Q728" t="s">
        <v>3453</v>
      </c>
      <c r="R728">
        <v>0</v>
      </c>
      <c r="S728">
        <v>0</v>
      </c>
      <c r="T728">
        <v>45.177596000000001</v>
      </c>
      <c r="U728">
        <v>5.7290789999999996</v>
      </c>
      <c r="AD728" t="s">
        <v>2733</v>
      </c>
      <c r="AE728" t="s">
        <v>2737</v>
      </c>
    </row>
    <row r="729" spans="1:31" x14ac:dyDescent="0.3">
      <c r="A729" s="7">
        <v>46300</v>
      </c>
      <c r="B729" s="8">
        <v>0.25</v>
      </c>
      <c r="C729" s="8">
        <v>0.26041666666666669</v>
      </c>
      <c r="D729" s="8">
        <v>0</v>
      </c>
      <c r="E729">
        <v>0.25</v>
      </c>
      <c r="F729">
        <v>74</v>
      </c>
      <c r="G729" t="s">
        <v>892</v>
      </c>
      <c r="O729" t="s">
        <v>3458</v>
      </c>
      <c r="P729" t="s">
        <v>177</v>
      </c>
      <c r="Q729" t="s">
        <v>3459</v>
      </c>
      <c r="R729">
        <v>0</v>
      </c>
      <c r="S729">
        <v>0</v>
      </c>
      <c r="T729">
        <v>45.188529000000003</v>
      </c>
      <c r="U729">
        <v>5.7245239999999997</v>
      </c>
      <c r="AD729" t="s">
        <v>2733</v>
      </c>
      <c r="AE729" t="s">
        <v>2734</v>
      </c>
    </row>
    <row r="730" spans="1:31" x14ac:dyDescent="0.3">
      <c r="A730" s="7">
        <v>46300</v>
      </c>
      <c r="B730" s="8">
        <v>0.33333333333333331</v>
      </c>
      <c r="C730" s="8">
        <v>0.34722222222222221</v>
      </c>
      <c r="D730" s="8">
        <v>0</v>
      </c>
      <c r="E730">
        <v>0.33</v>
      </c>
      <c r="F730">
        <v>29</v>
      </c>
      <c r="G730" t="s">
        <v>859</v>
      </c>
      <c r="O730" t="s">
        <v>1380</v>
      </c>
      <c r="P730" t="s">
        <v>61</v>
      </c>
      <c r="Q730" t="s">
        <v>61</v>
      </c>
      <c r="R730">
        <v>0</v>
      </c>
      <c r="S730">
        <v>0</v>
      </c>
      <c r="T730">
        <v>45.189878</v>
      </c>
      <c r="U730">
        <v>5.7218559999999998</v>
      </c>
      <c r="AD730" t="s">
        <v>2733</v>
      </c>
      <c r="AE730" t="s">
        <v>2737</v>
      </c>
    </row>
    <row r="731" spans="1:31" x14ac:dyDescent="0.3">
      <c r="A731" s="7">
        <v>46300</v>
      </c>
      <c r="B731" s="8">
        <v>0.16666666666666666</v>
      </c>
      <c r="C731" s="8">
        <v>0.18055555555555555</v>
      </c>
      <c r="D731" s="8">
        <v>0</v>
      </c>
      <c r="E731">
        <v>0.33</v>
      </c>
      <c r="F731">
        <v>46</v>
      </c>
      <c r="G731" t="s">
        <v>963</v>
      </c>
      <c r="H731" s="8">
        <v>0.19791666666666666</v>
      </c>
      <c r="I731" s="8">
        <v>0.33055555555555555</v>
      </c>
      <c r="L731">
        <v>3.18</v>
      </c>
      <c r="M731">
        <v>3.18</v>
      </c>
      <c r="N731">
        <v>2.85</v>
      </c>
      <c r="O731" t="s">
        <v>2967</v>
      </c>
      <c r="P731" t="s">
        <v>104</v>
      </c>
      <c r="Q731" t="s">
        <v>2968</v>
      </c>
      <c r="R731">
        <v>0</v>
      </c>
      <c r="S731">
        <v>0</v>
      </c>
      <c r="T731">
        <v>45.178600000000003</v>
      </c>
      <c r="U731">
        <v>5.708291</v>
      </c>
      <c r="AD731" t="s">
        <v>2733</v>
      </c>
      <c r="AE731" t="s">
        <v>2734</v>
      </c>
    </row>
    <row r="732" spans="1:31" x14ac:dyDescent="0.3">
      <c r="A732" s="7">
        <v>46300</v>
      </c>
      <c r="B732" s="8">
        <v>0.33333333333333331</v>
      </c>
      <c r="C732" s="8">
        <v>0.34722222222222221</v>
      </c>
      <c r="D732" s="8">
        <v>0</v>
      </c>
      <c r="E732">
        <v>0.33</v>
      </c>
      <c r="F732">
        <v>20</v>
      </c>
      <c r="G732" t="s">
        <v>950</v>
      </c>
      <c r="O732" t="s">
        <v>2387</v>
      </c>
      <c r="P732" t="s">
        <v>218</v>
      </c>
      <c r="Q732" t="s">
        <v>3474</v>
      </c>
      <c r="R732">
        <v>0</v>
      </c>
      <c r="S732">
        <v>0</v>
      </c>
      <c r="T732">
        <v>45.189608999999997</v>
      </c>
      <c r="U732">
        <v>5.7291639999999999</v>
      </c>
      <c r="AD732" t="s">
        <v>2733</v>
      </c>
      <c r="AE732" t="s">
        <v>2737</v>
      </c>
    </row>
    <row r="733" spans="1:31" x14ac:dyDescent="0.3">
      <c r="A733" s="7">
        <v>46300</v>
      </c>
      <c r="B733" s="8">
        <v>0.62152777777777779</v>
      </c>
      <c r="C733" s="8">
        <v>0.63194444444444442</v>
      </c>
      <c r="D733" s="8">
        <v>0</v>
      </c>
      <c r="E733">
        <v>0.25</v>
      </c>
      <c r="F733">
        <v>65</v>
      </c>
      <c r="G733" t="s">
        <v>870</v>
      </c>
      <c r="O733" t="s">
        <v>902</v>
      </c>
      <c r="P733" t="s">
        <v>804</v>
      </c>
      <c r="Q733" t="s">
        <v>804</v>
      </c>
      <c r="R733">
        <v>0</v>
      </c>
      <c r="S733">
        <v>0</v>
      </c>
      <c r="T733">
        <v>45.189255000000003</v>
      </c>
      <c r="U733">
        <v>5.6904019999999997</v>
      </c>
      <c r="AD733" t="s">
        <v>2733</v>
      </c>
      <c r="AE733" t="s">
        <v>2737</v>
      </c>
    </row>
    <row r="734" spans="1:31" x14ac:dyDescent="0.3">
      <c r="A734" s="7">
        <v>46300</v>
      </c>
      <c r="B734" s="8">
        <v>0.33333333333333331</v>
      </c>
      <c r="C734" s="8">
        <v>0.34722222222222221</v>
      </c>
      <c r="D734" s="8">
        <v>0</v>
      </c>
      <c r="E734">
        <v>0.33</v>
      </c>
      <c r="F734">
        <v>200</v>
      </c>
      <c r="G734" t="s">
        <v>949</v>
      </c>
      <c r="O734" t="s">
        <v>1414</v>
      </c>
      <c r="P734" t="s">
        <v>633</v>
      </c>
      <c r="Q734" t="s">
        <v>633</v>
      </c>
      <c r="R734">
        <v>0</v>
      </c>
      <c r="S734">
        <v>0</v>
      </c>
      <c r="T734">
        <v>45.173938999999997</v>
      </c>
      <c r="U734">
        <v>5.7402990000000003</v>
      </c>
      <c r="AD734" t="s">
        <v>2733</v>
      </c>
      <c r="AE734" t="s">
        <v>2737</v>
      </c>
    </row>
    <row r="735" spans="1:31" x14ac:dyDescent="0.3">
      <c r="A735" s="7">
        <v>46300</v>
      </c>
      <c r="B735" s="8">
        <v>0.16666666666666666</v>
      </c>
      <c r="C735" s="8">
        <v>0.18055555555555555</v>
      </c>
      <c r="D735" s="8">
        <v>0</v>
      </c>
      <c r="E735">
        <v>0.33</v>
      </c>
      <c r="F735">
        <v>62</v>
      </c>
      <c r="G735" t="s">
        <v>917</v>
      </c>
      <c r="O735" t="s">
        <v>1862</v>
      </c>
      <c r="P735" t="s">
        <v>478</v>
      </c>
      <c r="Q735" t="s">
        <v>3471</v>
      </c>
      <c r="R735">
        <v>0</v>
      </c>
      <c r="S735">
        <v>0</v>
      </c>
      <c r="T735">
        <v>45.349625000000003</v>
      </c>
      <c r="U735">
        <v>5.5005740000000003</v>
      </c>
      <c r="AD735" t="s">
        <v>2733</v>
      </c>
      <c r="AE735" t="s">
        <v>2737</v>
      </c>
    </row>
    <row r="736" spans="1:31" x14ac:dyDescent="0.3">
      <c r="A736" s="7">
        <v>46300</v>
      </c>
      <c r="B736" s="8">
        <v>0.33333333333333331</v>
      </c>
      <c r="C736" s="8">
        <v>0.3888888888888889</v>
      </c>
      <c r="D736" s="8">
        <v>0</v>
      </c>
      <c r="E736">
        <v>1.33</v>
      </c>
      <c r="F736">
        <v>302</v>
      </c>
      <c r="G736" t="s">
        <v>947</v>
      </c>
      <c r="H736" s="8">
        <v>0.15902777777777777</v>
      </c>
      <c r="I736" s="8">
        <v>0.2298611111111111</v>
      </c>
      <c r="L736">
        <v>1.7</v>
      </c>
      <c r="M736">
        <v>1.7</v>
      </c>
      <c r="N736">
        <v>0.37</v>
      </c>
      <c r="O736" t="s">
        <v>1225</v>
      </c>
      <c r="P736" t="s">
        <v>3505</v>
      </c>
      <c r="Q736" t="s">
        <v>475</v>
      </c>
      <c r="R736">
        <v>0</v>
      </c>
      <c r="S736">
        <v>0</v>
      </c>
      <c r="T736">
        <v>45.363641999999999</v>
      </c>
      <c r="U736">
        <v>5.590662</v>
      </c>
      <c r="AD736" t="s">
        <v>2733</v>
      </c>
      <c r="AE736" t="s">
        <v>2737</v>
      </c>
    </row>
    <row r="737" spans="1:31" x14ac:dyDescent="0.3">
      <c r="A737" s="7">
        <v>46300</v>
      </c>
      <c r="B737" s="8">
        <v>0.33333333333333331</v>
      </c>
      <c r="C737" s="8">
        <v>0.34722222222222221</v>
      </c>
      <c r="D737" s="8">
        <v>0</v>
      </c>
      <c r="E737">
        <v>0.33</v>
      </c>
      <c r="F737">
        <v>15</v>
      </c>
      <c r="G737" t="s">
        <v>956</v>
      </c>
      <c r="H737" s="8">
        <v>0.22500000000000001</v>
      </c>
      <c r="I737" s="8">
        <v>0.24374999999999999</v>
      </c>
      <c r="L737">
        <v>0.45</v>
      </c>
      <c r="M737">
        <v>0.45</v>
      </c>
      <c r="N737">
        <v>0.12</v>
      </c>
      <c r="O737" t="s">
        <v>2631</v>
      </c>
      <c r="P737" t="s">
        <v>297</v>
      </c>
      <c r="Q737" t="s">
        <v>297</v>
      </c>
      <c r="R737">
        <v>0</v>
      </c>
      <c r="S737">
        <v>0</v>
      </c>
      <c r="T737">
        <v>45.178694999999998</v>
      </c>
      <c r="U737">
        <v>5.7423060000000001</v>
      </c>
      <c r="AD737" t="s">
        <v>2733</v>
      </c>
      <c r="AE737" t="s">
        <v>2737</v>
      </c>
    </row>
    <row r="738" spans="1:31" x14ac:dyDescent="0.3">
      <c r="A738" s="7">
        <v>46300</v>
      </c>
      <c r="B738" s="8">
        <v>0.33333333333333331</v>
      </c>
      <c r="C738" s="8">
        <v>0.3611111111111111</v>
      </c>
      <c r="D738" s="8">
        <v>0</v>
      </c>
      <c r="E738">
        <v>0.67</v>
      </c>
      <c r="F738">
        <v>200</v>
      </c>
      <c r="G738" t="s">
        <v>949</v>
      </c>
      <c r="O738" t="s">
        <v>1164</v>
      </c>
      <c r="P738" t="s">
        <v>333</v>
      </c>
      <c r="Q738" t="s">
        <v>333</v>
      </c>
      <c r="R738">
        <v>0</v>
      </c>
      <c r="S738">
        <v>0</v>
      </c>
      <c r="T738">
        <v>45.177658000000001</v>
      </c>
      <c r="U738">
        <v>5.7674839999999996</v>
      </c>
      <c r="AD738" t="s">
        <v>2733</v>
      </c>
      <c r="AE738" t="s">
        <v>2737</v>
      </c>
    </row>
    <row r="739" spans="1:31" x14ac:dyDescent="0.3">
      <c r="A739" s="7">
        <v>46300</v>
      </c>
      <c r="B739" s="8">
        <v>0.16666666666666666</v>
      </c>
      <c r="C739" s="8">
        <v>0.18055555555555555</v>
      </c>
      <c r="D739" s="8">
        <v>0</v>
      </c>
      <c r="E739">
        <v>0.33</v>
      </c>
      <c r="F739">
        <v>100</v>
      </c>
      <c r="G739" t="s">
        <v>967</v>
      </c>
      <c r="H739" s="8">
        <v>0.23194444444444445</v>
      </c>
      <c r="I739" s="8">
        <v>0.24791666666666667</v>
      </c>
      <c r="L739">
        <v>0.38</v>
      </c>
      <c r="M739">
        <v>0.38</v>
      </c>
      <c r="N739">
        <v>0.05</v>
      </c>
      <c r="O739" t="s">
        <v>3490</v>
      </c>
      <c r="P739" t="s">
        <v>155</v>
      </c>
      <c r="Q739" t="s">
        <v>3491</v>
      </c>
      <c r="R739">
        <v>0</v>
      </c>
      <c r="S739">
        <v>0</v>
      </c>
      <c r="T739">
        <v>45.187305000000002</v>
      </c>
      <c r="U739">
        <v>5.7191090000000004</v>
      </c>
      <c r="AD739" t="s">
        <v>2733</v>
      </c>
      <c r="AE739" t="s">
        <v>2734</v>
      </c>
    </row>
    <row r="740" spans="1:31" x14ac:dyDescent="0.3">
      <c r="A740" s="7">
        <v>46300</v>
      </c>
      <c r="B740" s="8">
        <v>0.16666666666666666</v>
      </c>
      <c r="C740" s="8">
        <v>0.18055555555555555</v>
      </c>
      <c r="D740" s="8">
        <v>0</v>
      </c>
      <c r="E740">
        <v>0.33</v>
      </c>
      <c r="F740">
        <v>18</v>
      </c>
      <c r="G740" t="s">
        <v>2826</v>
      </c>
      <c r="O740" t="s">
        <v>3500</v>
      </c>
      <c r="P740" t="s">
        <v>57</v>
      </c>
      <c r="Q740" t="s">
        <v>3501</v>
      </c>
      <c r="R740">
        <v>0</v>
      </c>
      <c r="S740">
        <v>0</v>
      </c>
      <c r="T740">
        <v>45.187589000000003</v>
      </c>
      <c r="U740">
        <v>5.7230420000000004</v>
      </c>
      <c r="AD740" t="s">
        <v>2733</v>
      </c>
      <c r="AE740" t="s">
        <v>2734</v>
      </c>
    </row>
    <row r="741" spans="1:31" x14ac:dyDescent="0.3">
      <c r="A741" s="7">
        <v>46300</v>
      </c>
      <c r="B741" s="8">
        <v>0.33333333333333331</v>
      </c>
      <c r="C741" s="8">
        <v>0.375</v>
      </c>
      <c r="D741" s="8">
        <v>0</v>
      </c>
      <c r="E741">
        <v>1</v>
      </c>
      <c r="F741">
        <v>150</v>
      </c>
      <c r="G741" t="s">
        <v>964</v>
      </c>
      <c r="H741" s="8">
        <v>0.21875</v>
      </c>
      <c r="I741" s="8">
        <v>0.30555555555555558</v>
      </c>
      <c r="L741">
        <v>2.08</v>
      </c>
      <c r="M741">
        <v>2.08</v>
      </c>
      <c r="N741">
        <v>1.08</v>
      </c>
      <c r="O741" t="s">
        <v>1399</v>
      </c>
      <c r="P741" t="s">
        <v>291</v>
      </c>
      <c r="Q741" t="s">
        <v>291</v>
      </c>
      <c r="R741">
        <v>0</v>
      </c>
      <c r="S741">
        <v>0</v>
      </c>
      <c r="T741">
        <v>45.150571999999997</v>
      </c>
      <c r="U741">
        <v>5.7256600000000004</v>
      </c>
      <c r="AD741" t="s">
        <v>2733</v>
      </c>
      <c r="AE741" t="s">
        <v>2781</v>
      </c>
    </row>
    <row r="742" spans="1:31" x14ac:dyDescent="0.3">
      <c r="A742" s="7">
        <v>46300</v>
      </c>
      <c r="B742" s="8">
        <v>0.3263888888888889</v>
      </c>
      <c r="C742" s="8">
        <v>0.34027777777777779</v>
      </c>
      <c r="D742" s="8">
        <v>0</v>
      </c>
      <c r="E742">
        <v>0.33</v>
      </c>
      <c r="F742">
        <v>66</v>
      </c>
      <c r="G742" t="s">
        <v>900</v>
      </c>
      <c r="H742" s="8">
        <v>0.18888888888888888</v>
      </c>
      <c r="I742" s="8">
        <v>0.54513888888888884</v>
      </c>
      <c r="K742" s="8">
        <v>0.54513888888888884</v>
      </c>
      <c r="L742">
        <v>8.5500000000000007</v>
      </c>
      <c r="M742">
        <v>8.5500000000000007</v>
      </c>
      <c r="N742">
        <v>8.2200000000000006</v>
      </c>
      <c r="O742" t="s">
        <v>3493</v>
      </c>
      <c r="P742" t="s">
        <v>295</v>
      </c>
      <c r="Q742" t="s">
        <v>3494</v>
      </c>
      <c r="R742">
        <v>0</v>
      </c>
      <c r="S742">
        <v>0</v>
      </c>
      <c r="T742">
        <v>45.240087000000003</v>
      </c>
      <c r="U742">
        <v>5.6822749999999997</v>
      </c>
      <c r="AD742" t="s">
        <v>2733</v>
      </c>
      <c r="AE742" t="s">
        <v>2734</v>
      </c>
    </row>
    <row r="743" spans="1:31" x14ac:dyDescent="0.3">
      <c r="A743" s="7">
        <v>46300</v>
      </c>
      <c r="B743" s="8">
        <v>0.33333333333333331</v>
      </c>
      <c r="C743" s="8">
        <v>0.34722222222222221</v>
      </c>
      <c r="D743" s="8">
        <v>0</v>
      </c>
      <c r="E743">
        <v>0.33</v>
      </c>
      <c r="F743">
        <v>40</v>
      </c>
      <c r="G743" t="s">
        <v>960</v>
      </c>
      <c r="H743" s="8">
        <v>0.14930555555555555</v>
      </c>
      <c r="I743" s="8">
        <v>0.15902777777777777</v>
      </c>
      <c r="L743">
        <v>0.23</v>
      </c>
      <c r="M743">
        <v>0.23</v>
      </c>
      <c r="N743">
        <v>-0.1</v>
      </c>
      <c r="O743" t="s">
        <v>2130</v>
      </c>
      <c r="P743" t="s">
        <v>232</v>
      </c>
      <c r="Q743" t="s">
        <v>3511</v>
      </c>
      <c r="R743">
        <v>0</v>
      </c>
      <c r="S743">
        <v>0</v>
      </c>
      <c r="T743">
        <v>45.179060999999997</v>
      </c>
      <c r="U743">
        <v>5.7056240000000003</v>
      </c>
      <c r="AD743" t="s">
        <v>2733</v>
      </c>
      <c r="AE743" t="s">
        <v>2737</v>
      </c>
    </row>
    <row r="744" spans="1:31" x14ac:dyDescent="0.3">
      <c r="A744" s="7">
        <v>46300</v>
      </c>
      <c r="B744" s="8">
        <v>0.33333333333333331</v>
      </c>
      <c r="C744" s="8">
        <v>0.4375</v>
      </c>
      <c r="D744" s="8">
        <v>0</v>
      </c>
      <c r="E744">
        <v>2.5</v>
      </c>
      <c r="F744">
        <v>19</v>
      </c>
      <c r="G744" t="s">
        <v>982</v>
      </c>
      <c r="H744" s="8">
        <v>0.35208333333333336</v>
      </c>
      <c r="I744" s="8">
        <v>0.43263888888888891</v>
      </c>
      <c r="L744">
        <v>1.93</v>
      </c>
      <c r="M744">
        <v>1.93</v>
      </c>
      <c r="N744">
        <v>-0.56999999999999995</v>
      </c>
      <c r="O744" t="s">
        <v>1069</v>
      </c>
      <c r="P744" t="s">
        <v>3414</v>
      </c>
      <c r="Q744" t="s">
        <v>639</v>
      </c>
      <c r="R744">
        <v>0</v>
      </c>
      <c r="S744">
        <v>0</v>
      </c>
      <c r="T744">
        <v>45.085959000000003</v>
      </c>
      <c r="U744">
        <v>5.7746789999999999</v>
      </c>
      <c r="AD744" t="s">
        <v>2733</v>
      </c>
      <c r="AE744" t="s">
        <v>2737</v>
      </c>
    </row>
    <row r="745" spans="1:31" x14ac:dyDescent="0.3">
      <c r="A745" s="7">
        <v>46300</v>
      </c>
      <c r="B745" s="8">
        <v>0.33333333333333331</v>
      </c>
      <c r="C745" s="8">
        <v>0.34722222222222221</v>
      </c>
      <c r="D745" s="8">
        <v>0</v>
      </c>
      <c r="E745">
        <v>0.33</v>
      </c>
      <c r="F745">
        <v>85</v>
      </c>
      <c r="G745" t="s">
        <v>866</v>
      </c>
      <c r="H745" s="8">
        <v>0.14444444444444443</v>
      </c>
      <c r="I745" s="8">
        <v>0.1701388888888889</v>
      </c>
      <c r="L745">
        <v>0.62</v>
      </c>
      <c r="M745">
        <v>0.62</v>
      </c>
      <c r="N745">
        <v>0.28000000000000003</v>
      </c>
      <c r="O745" t="s">
        <v>2117</v>
      </c>
      <c r="P745" t="s">
        <v>664</v>
      </c>
      <c r="Q745" t="s">
        <v>3468</v>
      </c>
      <c r="R745">
        <v>0</v>
      </c>
      <c r="S745">
        <v>0</v>
      </c>
      <c r="T745">
        <v>45.239960000000004</v>
      </c>
      <c r="U745">
        <v>5.820354</v>
      </c>
      <c r="AD745" t="s">
        <v>2733</v>
      </c>
      <c r="AE745" t="s">
        <v>2737</v>
      </c>
    </row>
    <row r="746" spans="1:31" x14ac:dyDescent="0.3">
      <c r="A746" s="7">
        <v>46300</v>
      </c>
      <c r="B746" s="8">
        <v>0.33333333333333331</v>
      </c>
      <c r="C746" s="8">
        <v>0.34722222222222221</v>
      </c>
      <c r="D746" s="8">
        <v>0</v>
      </c>
      <c r="E746">
        <v>0.33</v>
      </c>
      <c r="F746">
        <v>76</v>
      </c>
      <c r="G746" t="s">
        <v>965</v>
      </c>
      <c r="H746" s="8">
        <v>0.42569444444444443</v>
      </c>
      <c r="I746" s="8">
        <v>0.45277777777777778</v>
      </c>
      <c r="L746">
        <v>0.65</v>
      </c>
      <c r="M746">
        <v>0.65</v>
      </c>
      <c r="N746">
        <v>0.32</v>
      </c>
      <c r="O746" t="s">
        <v>2021</v>
      </c>
      <c r="P746" t="s">
        <v>739</v>
      </c>
      <c r="Q746" t="s">
        <v>3495</v>
      </c>
      <c r="R746">
        <v>0</v>
      </c>
      <c r="S746">
        <v>0</v>
      </c>
      <c r="T746">
        <v>45.053516999999999</v>
      </c>
      <c r="U746">
        <v>5.6782599999999999</v>
      </c>
      <c r="AD746" t="s">
        <v>2733</v>
      </c>
      <c r="AE746" t="s">
        <v>2737</v>
      </c>
    </row>
    <row r="747" spans="1:31" x14ac:dyDescent="0.3">
      <c r="A747" s="7">
        <v>46300</v>
      </c>
      <c r="B747" s="8">
        <v>0.35416666666666669</v>
      </c>
      <c r="C747" s="8">
        <v>0.375</v>
      </c>
      <c r="D747" s="8">
        <v>0</v>
      </c>
      <c r="E747">
        <v>0.5</v>
      </c>
      <c r="F747">
        <v>75</v>
      </c>
      <c r="G747" t="s">
        <v>970</v>
      </c>
      <c r="O747" t="s">
        <v>3483</v>
      </c>
      <c r="P747" t="s">
        <v>118</v>
      </c>
      <c r="Q747" t="s">
        <v>3484</v>
      </c>
      <c r="R747">
        <v>0</v>
      </c>
      <c r="S747">
        <v>0</v>
      </c>
      <c r="T747">
        <v>45.168534000000001</v>
      </c>
      <c r="U747">
        <v>5.711875</v>
      </c>
      <c r="AD747" t="s">
        <v>2733</v>
      </c>
      <c r="AE747" t="s">
        <v>3386</v>
      </c>
    </row>
    <row r="748" spans="1:31" x14ac:dyDescent="0.3">
      <c r="A748" s="7">
        <v>46300</v>
      </c>
      <c r="B748" s="8">
        <v>0.33333333333333331</v>
      </c>
      <c r="C748" s="8">
        <v>0.35416666666666669</v>
      </c>
      <c r="D748" s="8">
        <v>0</v>
      </c>
      <c r="E748">
        <v>0.5</v>
      </c>
      <c r="F748">
        <v>14</v>
      </c>
      <c r="G748" t="s">
        <v>959</v>
      </c>
      <c r="O748" t="s">
        <v>1604</v>
      </c>
      <c r="P748" t="s">
        <v>500</v>
      </c>
      <c r="Q748" t="s">
        <v>500</v>
      </c>
      <c r="R748">
        <v>0</v>
      </c>
      <c r="S748">
        <v>0</v>
      </c>
      <c r="T748">
        <v>45.209110000000003</v>
      </c>
      <c r="U748">
        <v>5.788958</v>
      </c>
      <c r="AD748" t="s">
        <v>2733</v>
      </c>
      <c r="AE748" t="s">
        <v>2737</v>
      </c>
    </row>
    <row r="749" spans="1:31" x14ac:dyDescent="0.3">
      <c r="A749" s="7">
        <v>46300</v>
      </c>
      <c r="B749" s="8">
        <v>0.40625</v>
      </c>
      <c r="C749" s="8">
        <v>0.41666666666666669</v>
      </c>
      <c r="D749" s="8">
        <v>0</v>
      </c>
      <c r="E749">
        <v>0.25</v>
      </c>
      <c r="F749">
        <v>72</v>
      </c>
      <c r="G749" t="s">
        <v>978</v>
      </c>
      <c r="O749" t="s">
        <v>6028</v>
      </c>
      <c r="P749" t="s">
        <v>530</v>
      </c>
      <c r="Q749" t="s">
        <v>6029</v>
      </c>
      <c r="R749">
        <v>0</v>
      </c>
      <c r="S749">
        <v>0</v>
      </c>
      <c r="T749">
        <v>45.565215999999999</v>
      </c>
      <c r="U749">
        <v>5.9190189999999996</v>
      </c>
      <c r="AD749" t="s">
        <v>2733</v>
      </c>
      <c r="AE749" t="s">
        <v>2837</v>
      </c>
    </row>
    <row r="750" spans="1:31" x14ac:dyDescent="0.3">
      <c r="A750" s="7">
        <v>46300</v>
      </c>
      <c r="B750" s="8">
        <v>0.16666666666666666</v>
      </c>
      <c r="C750" s="8">
        <v>0.18055555555555555</v>
      </c>
      <c r="D750" s="8">
        <v>0</v>
      </c>
      <c r="E750">
        <v>0.33</v>
      </c>
      <c r="F750">
        <v>76</v>
      </c>
      <c r="G750" t="s">
        <v>965</v>
      </c>
      <c r="H750" s="8">
        <v>0.2</v>
      </c>
      <c r="I750" s="8">
        <v>0.20069444444444445</v>
      </c>
      <c r="L750">
        <v>0.02</v>
      </c>
      <c r="M750">
        <v>0.02</v>
      </c>
      <c r="N750">
        <v>-0.32</v>
      </c>
      <c r="O750" t="s">
        <v>3498</v>
      </c>
      <c r="P750" t="s">
        <v>590</v>
      </c>
      <c r="Q750" t="s">
        <v>3499</v>
      </c>
      <c r="R750">
        <v>0</v>
      </c>
      <c r="S750">
        <v>0</v>
      </c>
      <c r="T750">
        <v>45.053021999999999</v>
      </c>
      <c r="U750">
        <v>5.6729060000000002</v>
      </c>
      <c r="AD750" t="s">
        <v>2733</v>
      </c>
      <c r="AE750" t="s">
        <v>2734</v>
      </c>
    </row>
    <row r="751" spans="1:31" x14ac:dyDescent="0.3">
      <c r="A751" s="7">
        <v>46300</v>
      </c>
      <c r="B751" s="8">
        <v>0.16666666666666666</v>
      </c>
      <c r="C751" s="8">
        <v>0.18055555555555555</v>
      </c>
      <c r="D751" s="8">
        <v>0</v>
      </c>
      <c r="E751">
        <v>0.33</v>
      </c>
      <c r="F751">
        <v>66</v>
      </c>
      <c r="G751" t="s">
        <v>900</v>
      </c>
      <c r="H751" s="8">
        <v>0.19583333333333333</v>
      </c>
      <c r="I751" s="8">
        <v>0.39166666666666666</v>
      </c>
      <c r="L751">
        <v>4.7</v>
      </c>
      <c r="M751">
        <v>4.7</v>
      </c>
      <c r="N751">
        <v>4.37</v>
      </c>
      <c r="O751" t="s">
        <v>3509</v>
      </c>
      <c r="P751" t="s">
        <v>698</v>
      </c>
      <c r="Q751" t="s">
        <v>3510</v>
      </c>
      <c r="R751">
        <v>0</v>
      </c>
      <c r="S751">
        <v>0</v>
      </c>
      <c r="T751">
        <v>45.220844</v>
      </c>
      <c r="U751">
        <v>5.6904969999999997</v>
      </c>
      <c r="AD751" t="s">
        <v>2733</v>
      </c>
      <c r="AE751" t="s">
        <v>2734</v>
      </c>
    </row>
    <row r="752" spans="1:31" x14ac:dyDescent="0.3">
      <c r="A752" s="7">
        <v>46300</v>
      </c>
      <c r="B752" s="8">
        <v>0.34027777777777779</v>
      </c>
      <c r="C752" s="8">
        <v>0.35416666666666669</v>
      </c>
      <c r="D752" s="8">
        <v>0</v>
      </c>
      <c r="E752">
        <v>0.33</v>
      </c>
      <c r="F752">
        <v>66</v>
      </c>
      <c r="G752" t="s">
        <v>900</v>
      </c>
      <c r="H752" s="8">
        <v>0.18402777777777779</v>
      </c>
      <c r="I752" s="8">
        <v>0.53402777777777777</v>
      </c>
      <c r="L752">
        <v>8.4</v>
      </c>
      <c r="M752">
        <v>8.4</v>
      </c>
      <c r="N752">
        <v>8.07</v>
      </c>
      <c r="O752" t="s">
        <v>3485</v>
      </c>
      <c r="P752" t="s">
        <v>661</v>
      </c>
      <c r="Q752" t="s">
        <v>3486</v>
      </c>
      <c r="R752">
        <v>0</v>
      </c>
      <c r="S752">
        <v>0</v>
      </c>
      <c r="T752">
        <v>45.242189000000003</v>
      </c>
      <c r="U752">
        <v>5.6828630000000002</v>
      </c>
      <c r="AD752" t="s">
        <v>2733</v>
      </c>
      <c r="AE752" t="s">
        <v>2734</v>
      </c>
    </row>
    <row r="753" spans="1:31" x14ac:dyDescent="0.3">
      <c r="A753" s="7">
        <v>46300</v>
      </c>
      <c r="B753" s="8">
        <v>0.29166666666666669</v>
      </c>
      <c r="C753" s="8">
        <v>0.30555555555555558</v>
      </c>
      <c r="D753" s="8">
        <v>0</v>
      </c>
      <c r="E753">
        <v>0.33</v>
      </c>
      <c r="F753">
        <v>46</v>
      </c>
      <c r="G753" t="s">
        <v>963</v>
      </c>
      <c r="H753" s="8">
        <v>0.33541666666666664</v>
      </c>
      <c r="I753" s="8">
        <v>0.35625000000000001</v>
      </c>
      <c r="L753">
        <v>0.5</v>
      </c>
      <c r="M753">
        <v>0.5</v>
      </c>
      <c r="N753">
        <v>0.17</v>
      </c>
      <c r="O753" t="s">
        <v>1254</v>
      </c>
      <c r="P753" t="s">
        <v>376</v>
      </c>
      <c r="Q753" t="s">
        <v>1256</v>
      </c>
      <c r="R753">
        <v>0</v>
      </c>
      <c r="S753">
        <v>0</v>
      </c>
      <c r="T753">
        <v>45.182341999999998</v>
      </c>
      <c r="U753">
        <v>5.7126530000000004</v>
      </c>
      <c r="AD753" t="s">
        <v>2733</v>
      </c>
      <c r="AE753" t="s">
        <v>2737</v>
      </c>
    </row>
    <row r="754" spans="1:31" x14ac:dyDescent="0.3">
      <c r="A754" s="7">
        <v>46300</v>
      </c>
      <c r="B754" s="8">
        <v>0.33333333333333331</v>
      </c>
      <c r="C754" s="8">
        <v>0.34722222222222221</v>
      </c>
      <c r="D754" s="8">
        <v>0</v>
      </c>
      <c r="E754">
        <v>0.33</v>
      </c>
      <c r="F754">
        <v>46</v>
      </c>
      <c r="G754" t="s">
        <v>963</v>
      </c>
      <c r="O754" t="s">
        <v>1294</v>
      </c>
      <c r="P754" t="s">
        <v>128</v>
      </c>
      <c r="Q754" t="s">
        <v>6030</v>
      </c>
      <c r="R754">
        <v>0</v>
      </c>
      <c r="S754">
        <v>0</v>
      </c>
      <c r="T754">
        <v>45.191443999999997</v>
      </c>
      <c r="U754">
        <v>5.7273620000000003</v>
      </c>
      <c r="AD754" t="s">
        <v>2733</v>
      </c>
      <c r="AE754" t="s">
        <v>2781</v>
      </c>
    </row>
    <row r="755" spans="1:31" x14ac:dyDescent="0.3">
      <c r="A755" s="7">
        <v>46300</v>
      </c>
      <c r="B755" s="8">
        <v>0.16666666666666666</v>
      </c>
      <c r="C755" s="8">
        <v>0.18055555555555555</v>
      </c>
      <c r="D755" s="8">
        <v>0</v>
      </c>
      <c r="E755">
        <v>0.33</v>
      </c>
      <c r="F755">
        <v>19</v>
      </c>
      <c r="G755" t="s">
        <v>982</v>
      </c>
      <c r="H755" s="8">
        <v>0.19652777777777777</v>
      </c>
      <c r="I755" s="8">
        <v>0.44444444444444442</v>
      </c>
      <c r="L755">
        <v>5.95</v>
      </c>
      <c r="M755">
        <v>5.95</v>
      </c>
      <c r="N755">
        <v>5.62</v>
      </c>
      <c r="O755" t="s">
        <v>3507</v>
      </c>
      <c r="P755" t="s">
        <v>688</v>
      </c>
      <c r="Q755" t="s">
        <v>3508</v>
      </c>
      <c r="R755">
        <v>0</v>
      </c>
      <c r="S755">
        <v>0</v>
      </c>
      <c r="T755">
        <v>45.080235999999999</v>
      </c>
      <c r="U755">
        <v>5.7363559999999998</v>
      </c>
      <c r="AD755" t="s">
        <v>2733</v>
      </c>
      <c r="AE755" t="s">
        <v>2734</v>
      </c>
    </row>
    <row r="756" spans="1:31" x14ac:dyDescent="0.3">
      <c r="A756" s="7">
        <v>46300</v>
      </c>
      <c r="B756" s="8">
        <v>0.33333333333333331</v>
      </c>
      <c r="C756" s="8">
        <v>0.3611111111111111</v>
      </c>
      <c r="D756" s="8">
        <v>0</v>
      </c>
      <c r="E756">
        <v>0.67</v>
      </c>
      <c r="F756">
        <v>72</v>
      </c>
      <c r="G756" t="s">
        <v>978</v>
      </c>
      <c r="H756" s="8">
        <v>0.25</v>
      </c>
      <c r="I756" s="8">
        <v>0.27013888888888887</v>
      </c>
      <c r="K756" s="8">
        <v>0.27013888888888887</v>
      </c>
      <c r="L756">
        <v>0.48</v>
      </c>
      <c r="M756">
        <v>0.48</v>
      </c>
      <c r="N756">
        <v>-0.18</v>
      </c>
      <c r="O756" t="s">
        <v>2376</v>
      </c>
      <c r="P756" t="s">
        <v>604</v>
      </c>
      <c r="Q756" t="s">
        <v>3482</v>
      </c>
      <c r="R756">
        <v>0</v>
      </c>
      <c r="S756">
        <v>0</v>
      </c>
      <c r="T756">
        <v>45.570290999999997</v>
      </c>
      <c r="U756">
        <v>5.9184279999999996</v>
      </c>
      <c r="AD756" t="s">
        <v>2733</v>
      </c>
      <c r="AE756" t="s">
        <v>2737</v>
      </c>
    </row>
    <row r="757" spans="1:31" x14ac:dyDescent="0.3">
      <c r="A757" s="7">
        <v>46300</v>
      </c>
      <c r="B757" s="8">
        <v>0.33333333333333331</v>
      </c>
      <c r="C757" s="8">
        <v>0.35416666666666669</v>
      </c>
      <c r="D757" s="8">
        <v>0</v>
      </c>
      <c r="E757">
        <v>0.5</v>
      </c>
      <c r="F757">
        <v>85</v>
      </c>
      <c r="G757" t="s">
        <v>866</v>
      </c>
      <c r="H757" s="8">
        <v>0.34236111111111112</v>
      </c>
      <c r="I757" s="8">
        <v>0.37222222222222223</v>
      </c>
      <c r="L757">
        <v>0.72</v>
      </c>
      <c r="M757">
        <v>0.72</v>
      </c>
      <c r="N757">
        <v>0.22</v>
      </c>
      <c r="O757" t="s">
        <v>1408</v>
      </c>
      <c r="P757" t="s">
        <v>460</v>
      </c>
      <c r="Q757" t="s">
        <v>460</v>
      </c>
      <c r="R757">
        <v>0</v>
      </c>
      <c r="S757">
        <v>0</v>
      </c>
      <c r="T757">
        <v>45.209203000000002</v>
      </c>
      <c r="U757">
        <v>5.7626520000000001</v>
      </c>
      <c r="AD757" t="s">
        <v>2733</v>
      </c>
      <c r="AE757" t="s">
        <v>2737</v>
      </c>
    </row>
    <row r="758" spans="1:31" x14ac:dyDescent="0.3">
      <c r="A758" s="7">
        <v>46300</v>
      </c>
      <c r="B758" s="8">
        <v>0.42708333333333331</v>
      </c>
      <c r="C758" s="8">
        <v>0.4513888888888889</v>
      </c>
      <c r="D758" s="8">
        <v>0</v>
      </c>
      <c r="E758">
        <v>0.57999999999999996</v>
      </c>
      <c r="F758">
        <v>65</v>
      </c>
      <c r="G758" t="s">
        <v>870</v>
      </c>
      <c r="O758" t="s">
        <v>1110</v>
      </c>
      <c r="P758" t="s">
        <v>198</v>
      </c>
      <c r="Q758" t="s">
        <v>198</v>
      </c>
      <c r="R758">
        <v>0</v>
      </c>
      <c r="S758">
        <v>0</v>
      </c>
      <c r="T758">
        <v>45.188409999999998</v>
      </c>
      <c r="U758">
        <v>5.7258019999999998</v>
      </c>
      <c r="AD758" t="s">
        <v>2733</v>
      </c>
      <c r="AE758" t="s">
        <v>2737</v>
      </c>
    </row>
    <row r="759" spans="1:31" x14ac:dyDescent="0.3">
      <c r="A759" s="7">
        <v>46300</v>
      </c>
      <c r="B759" s="8">
        <v>0.16666666666666666</v>
      </c>
      <c r="C759" s="8">
        <v>0.1736111111111111</v>
      </c>
      <c r="D759" s="8">
        <v>0</v>
      </c>
      <c r="E759">
        <v>0.17</v>
      </c>
      <c r="F759">
        <v>1000</v>
      </c>
      <c r="G759" t="s">
        <v>2803</v>
      </c>
      <c r="Q759" t="s">
        <v>3367</v>
      </c>
      <c r="R759">
        <v>0</v>
      </c>
      <c r="S759">
        <v>0</v>
      </c>
      <c r="T759">
        <v>45.215843</v>
      </c>
      <c r="U759">
        <v>5.6930630000000004</v>
      </c>
    </row>
    <row r="760" spans="1:31" x14ac:dyDescent="0.3">
      <c r="A760" s="7">
        <v>46300</v>
      </c>
      <c r="B760" s="8">
        <v>0.16666666666666666</v>
      </c>
      <c r="C760" s="8">
        <v>0.1875</v>
      </c>
      <c r="D760" s="8">
        <v>0</v>
      </c>
      <c r="E760">
        <v>0.5</v>
      </c>
      <c r="F760">
        <v>83</v>
      </c>
      <c r="G760" t="s">
        <v>975</v>
      </c>
      <c r="H760" s="8">
        <v>0.18680555555555556</v>
      </c>
      <c r="I760" s="8">
        <v>0.23819444444444443</v>
      </c>
      <c r="L760">
        <v>1.23</v>
      </c>
      <c r="M760">
        <v>1.23</v>
      </c>
      <c r="N760">
        <v>0.73</v>
      </c>
      <c r="O760" t="s">
        <v>1917</v>
      </c>
      <c r="P760" t="s">
        <v>271</v>
      </c>
      <c r="Q760" t="s">
        <v>3521</v>
      </c>
      <c r="R760">
        <v>0</v>
      </c>
      <c r="S760">
        <v>0</v>
      </c>
      <c r="T760">
        <v>45.350082999999998</v>
      </c>
      <c r="U760">
        <v>5.5047350000000002</v>
      </c>
      <c r="AD760" t="s">
        <v>2733</v>
      </c>
      <c r="AE760" t="s">
        <v>2781</v>
      </c>
    </row>
    <row r="761" spans="1:31" x14ac:dyDescent="0.3">
      <c r="A761" s="7">
        <v>46300</v>
      </c>
      <c r="B761" s="8">
        <v>0.33333333333333331</v>
      </c>
      <c r="C761" s="8">
        <v>0.48958333333333331</v>
      </c>
      <c r="D761" s="8">
        <v>0</v>
      </c>
      <c r="E761">
        <v>3.75</v>
      </c>
      <c r="F761">
        <v>80</v>
      </c>
      <c r="G761" t="s">
        <v>2803</v>
      </c>
      <c r="Q761" t="s">
        <v>824</v>
      </c>
      <c r="R761">
        <v>0</v>
      </c>
      <c r="S761">
        <v>0</v>
      </c>
      <c r="T761">
        <v>45.178600000000003</v>
      </c>
      <c r="U761">
        <v>5.708291</v>
      </c>
    </row>
    <row r="762" spans="1:31" x14ac:dyDescent="0.3">
      <c r="A762" s="7">
        <v>46300</v>
      </c>
      <c r="B762" s="8">
        <v>0.29166666666666669</v>
      </c>
      <c r="C762" s="8">
        <v>0.2986111111111111</v>
      </c>
      <c r="D762" s="8">
        <v>0</v>
      </c>
      <c r="E762">
        <v>0.17</v>
      </c>
      <c r="F762">
        <v>53</v>
      </c>
      <c r="G762" t="s">
        <v>2803</v>
      </c>
      <c r="Q762" t="s">
        <v>815</v>
      </c>
      <c r="R762">
        <v>0</v>
      </c>
      <c r="S762">
        <v>0</v>
      </c>
      <c r="T762">
        <v>45.191439000000003</v>
      </c>
      <c r="U762">
        <v>5.7271229999999997</v>
      </c>
    </row>
    <row r="763" spans="1:31" x14ac:dyDescent="0.3">
      <c r="A763" s="7">
        <v>46300</v>
      </c>
      <c r="B763" s="8">
        <v>0.33333333333333331</v>
      </c>
      <c r="C763" s="8">
        <v>0.34722222222222221</v>
      </c>
      <c r="D763" s="8">
        <v>0</v>
      </c>
      <c r="E763">
        <v>0.33</v>
      </c>
      <c r="F763">
        <v>46</v>
      </c>
      <c r="G763" t="s">
        <v>963</v>
      </c>
      <c r="H763" s="8">
        <v>0.17083333333333334</v>
      </c>
      <c r="I763" s="8">
        <v>0.19722222222222222</v>
      </c>
      <c r="L763">
        <v>0.63</v>
      </c>
      <c r="M763">
        <v>0.63</v>
      </c>
      <c r="N763">
        <v>0.3</v>
      </c>
      <c r="O763" t="s">
        <v>2584</v>
      </c>
      <c r="P763" t="s">
        <v>178</v>
      </c>
      <c r="Q763" t="s">
        <v>178</v>
      </c>
      <c r="R763">
        <v>0</v>
      </c>
      <c r="S763">
        <v>0</v>
      </c>
      <c r="T763">
        <v>45.179831</v>
      </c>
      <c r="U763">
        <v>5.7078860000000002</v>
      </c>
      <c r="AD763" t="s">
        <v>2733</v>
      </c>
      <c r="AE763" t="s">
        <v>2737</v>
      </c>
    </row>
    <row r="764" spans="1:31" x14ac:dyDescent="0.3">
      <c r="A764" s="7">
        <v>46300</v>
      </c>
      <c r="B764" s="8">
        <v>0.16666666666666666</v>
      </c>
      <c r="C764" s="8">
        <v>0.18055555555555555</v>
      </c>
      <c r="E764">
        <v>0.33</v>
      </c>
      <c r="F764">
        <v>81</v>
      </c>
      <c r="G764" t="s">
        <v>972</v>
      </c>
      <c r="O764" t="s">
        <v>3411</v>
      </c>
      <c r="P764" t="s">
        <v>741</v>
      </c>
      <c r="Q764" t="s">
        <v>3412</v>
      </c>
      <c r="R764">
        <v>0</v>
      </c>
      <c r="S764">
        <v>0</v>
      </c>
      <c r="T764">
        <v>45.157052</v>
      </c>
      <c r="U764">
        <v>5.7211379999999998</v>
      </c>
      <c r="AD764" t="s">
        <v>2733</v>
      </c>
      <c r="AE764" t="s">
        <v>2734</v>
      </c>
    </row>
    <row r="765" spans="1:31" x14ac:dyDescent="0.3">
      <c r="A765" s="7">
        <v>46300</v>
      </c>
      <c r="B765" s="8">
        <v>0.33333333333333331</v>
      </c>
      <c r="C765" s="8">
        <v>0.34722222222222221</v>
      </c>
      <c r="D765" s="8">
        <v>0</v>
      </c>
      <c r="E765">
        <v>0.33</v>
      </c>
      <c r="F765">
        <v>91</v>
      </c>
      <c r="G765" t="s">
        <v>971</v>
      </c>
      <c r="O765" t="s">
        <v>2623</v>
      </c>
      <c r="P765" t="s">
        <v>445</v>
      </c>
      <c r="Q765" t="s">
        <v>2625</v>
      </c>
      <c r="R765">
        <v>0</v>
      </c>
      <c r="S765">
        <v>0</v>
      </c>
      <c r="T765">
        <v>45.181372000000003</v>
      </c>
      <c r="U765">
        <v>5.7330990000000002</v>
      </c>
      <c r="AD765" t="s">
        <v>2733</v>
      </c>
      <c r="AE765" t="s">
        <v>2737</v>
      </c>
    </row>
    <row r="766" spans="1:31" x14ac:dyDescent="0.3">
      <c r="A766" s="7">
        <v>46300</v>
      </c>
      <c r="B766" s="8">
        <v>0.49652777777777779</v>
      </c>
      <c r="C766" s="8">
        <v>0.59375</v>
      </c>
      <c r="D766" s="8">
        <v>0</v>
      </c>
      <c r="E766">
        <v>2.33</v>
      </c>
      <c r="F766">
        <v>65</v>
      </c>
      <c r="G766" t="s">
        <v>870</v>
      </c>
      <c r="O766" t="s">
        <v>1641</v>
      </c>
      <c r="P766" t="s">
        <v>676</v>
      </c>
      <c r="Q766" t="s">
        <v>676</v>
      </c>
      <c r="R766">
        <v>0</v>
      </c>
      <c r="S766">
        <v>0</v>
      </c>
      <c r="T766">
        <v>45.17962</v>
      </c>
      <c r="U766">
        <v>5.691611</v>
      </c>
      <c r="AD766" t="s">
        <v>2733</v>
      </c>
      <c r="AE766" t="s">
        <v>2737</v>
      </c>
    </row>
    <row r="767" spans="1:31" x14ac:dyDescent="0.3">
      <c r="A767" s="7">
        <v>46300</v>
      </c>
      <c r="B767" s="8">
        <v>0.33333333333333331</v>
      </c>
      <c r="C767" s="8">
        <v>0.3611111111111111</v>
      </c>
      <c r="D767" s="8">
        <v>0</v>
      </c>
      <c r="E767">
        <v>0.67</v>
      </c>
      <c r="F767">
        <v>202</v>
      </c>
      <c r="G767" t="s">
        <v>5959</v>
      </c>
      <c r="O767" t="s">
        <v>2420</v>
      </c>
      <c r="P767" t="s">
        <v>788</v>
      </c>
      <c r="Q767" t="s">
        <v>788</v>
      </c>
      <c r="R767">
        <v>0</v>
      </c>
      <c r="S767">
        <v>0</v>
      </c>
      <c r="T767">
        <v>45.212082000000002</v>
      </c>
      <c r="U767">
        <v>5.7464320000000004</v>
      </c>
      <c r="AD767" t="s">
        <v>2733</v>
      </c>
      <c r="AE767" t="s">
        <v>2737</v>
      </c>
    </row>
    <row r="768" spans="1:31" x14ac:dyDescent="0.3">
      <c r="A768" s="7">
        <v>46300</v>
      </c>
      <c r="B768" s="8">
        <v>0.3125</v>
      </c>
      <c r="C768" s="8">
        <v>0.3263888888888889</v>
      </c>
      <c r="D768" s="8">
        <v>0</v>
      </c>
      <c r="E768">
        <v>0.33</v>
      </c>
      <c r="F768">
        <v>65</v>
      </c>
      <c r="G768" t="s">
        <v>870</v>
      </c>
      <c r="O768" t="s">
        <v>3512</v>
      </c>
      <c r="P768" t="s">
        <v>146</v>
      </c>
      <c r="Q768" t="s">
        <v>3513</v>
      </c>
      <c r="R768">
        <v>0</v>
      </c>
      <c r="S768">
        <v>0</v>
      </c>
      <c r="T768">
        <v>45.192891000000003</v>
      </c>
      <c r="U768">
        <v>5.7288750000000004</v>
      </c>
      <c r="AD768" t="s">
        <v>2733</v>
      </c>
      <c r="AE768" t="s">
        <v>2734</v>
      </c>
    </row>
    <row r="769" spans="1:31" x14ac:dyDescent="0.3">
      <c r="A769" s="7">
        <v>46300</v>
      </c>
      <c r="B769" s="8">
        <v>0.16666666666666666</v>
      </c>
      <c r="C769" s="8">
        <v>0.1736111111111111</v>
      </c>
      <c r="D769" s="8">
        <v>0</v>
      </c>
      <c r="E769">
        <v>0.17</v>
      </c>
      <c r="F769">
        <v>91</v>
      </c>
      <c r="G769" t="s">
        <v>971</v>
      </c>
      <c r="H769" s="8">
        <v>0.22361111111111112</v>
      </c>
      <c r="I769" s="8">
        <v>0.22569444444444445</v>
      </c>
      <c r="L769">
        <v>0.05</v>
      </c>
      <c r="M769">
        <v>0.05</v>
      </c>
      <c r="N769">
        <v>-0.12</v>
      </c>
      <c r="O769" t="s">
        <v>3488</v>
      </c>
      <c r="P769" t="s">
        <v>97</v>
      </c>
      <c r="Q769" t="s">
        <v>3489</v>
      </c>
      <c r="R769">
        <v>0</v>
      </c>
      <c r="S769">
        <v>0</v>
      </c>
      <c r="T769">
        <v>45.190018000000002</v>
      </c>
      <c r="U769">
        <v>5.728173</v>
      </c>
      <c r="AD769" t="s">
        <v>2733</v>
      </c>
      <c r="AE769" t="s">
        <v>2734</v>
      </c>
    </row>
    <row r="770" spans="1:31" x14ac:dyDescent="0.3">
      <c r="A770" s="7">
        <v>46300</v>
      </c>
      <c r="B770" s="8">
        <v>0.33333333333333331</v>
      </c>
      <c r="C770" s="8">
        <v>0.34722222222222221</v>
      </c>
      <c r="D770" s="8">
        <v>0</v>
      </c>
      <c r="E770">
        <v>0.33</v>
      </c>
      <c r="F770">
        <v>21</v>
      </c>
      <c r="G770" t="s">
        <v>2803</v>
      </c>
      <c r="Q770" t="s">
        <v>809</v>
      </c>
      <c r="R770">
        <v>0</v>
      </c>
      <c r="S770">
        <v>0</v>
      </c>
      <c r="T770">
        <v>45.176468</v>
      </c>
      <c r="U770">
        <v>5.7269800000000002</v>
      </c>
    </row>
    <row r="771" spans="1:31" x14ac:dyDescent="0.3">
      <c r="A771" s="7">
        <v>46300</v>
      </c>
      <c r="B771" s="8">
        <v>0.33333333333333331</v>
      </c>
      <c r="C771" s="8">
        <v>0.42708333333333331</v>
      </c>
      <c r="D771" s="8">
        <v>0</v>
      </c>
      <c r="E771">
        <v>2.25</v>
      </c>
      <c r="F771">
        <v>61</v>
      </c>
      <c r="G771" t="s">
        <v>886</v>
      </c>
      <c r="O771" t="s">
        <v>2640</v>
      </c>
      <c r="P771" t="s">
        <v>648</v>
      </c>
      <c r="Q771" t="s">
        <v>648</v>
      </c>
      <c r="R771">
        <v>0</v>
      </c>
      <c r="S771">
        <v>0</v>
      </c>
      <c r="T771">
        <v>45.176288</v>
      </c>
      <c r="U771">
        <v>5.6971290000000003</v>
      </c>
      <c r="AD771" t="s">
        <v>2733</v>
      </c>
      <c r="AE771" t="s">
        <v>2737</v>
      </c>
    </row>
    <row r="772" spans="1:31" x14ac:dyDescent="0.3">
      <c r="A772" s="7">
        <v>46300</v>
      </c>
      <c r="B772" s="8">
        <v>0.16666666666666666</v>
      </c>
      <c r="C772" s="8">
        <v>0.18055555555555555</v>
      </c>
      <c r="D772" s="8">
        <v>0</v>
      </c>
      <c r="E772">
        <v>0.33</v>
      </c>
      <c r="F772">
        <v>16</v>
      </c>
      <c r="G772" t="s">
        <v>853</v>
      </c>
      <c r="O772" t="s">
        <v>3025</v>
      </c>
      <c r="P772" t="s">
        <v>94</v>
      </c>
      <c r="Q772" t="s">
        <v>6031</v>
      </c>
      <c r="R772">
        <v>0</v>
      </c>
      <c r="S772">
        <v>0</v>
      </c>
      <c r="T772">
        <v>45.190103999999998</v>
      </c>
      <c r="U772">
        <v>5.7049050000000001</v>
      </c>
      <c r="AD772" t="s">
        <v>2733</v>
      </c>
      <c r="AE772" t="s">
        <v>2734</v>
      </c>
    </row>
    <row r="773" spans="1:31" x14ac:dyDescent="0.3">
      <c r="A773" s="7">
        <v>46300</v>
      </c>
      <c r="B773" s="8">
        <v>0.16666666666666666</v>
      </c>
      <c r="C773" s="8">
        <v>0.18055555555555555</v>
      </c>
      <c r="D773" s="8">
        <v>0</v>
      </c>
      <c r="E773">
        <v>0.33</v>
      </c>
      <c r="F773">
        <v>49</v>
      </c>
      <c r="G773" t="s">
        <v>944</v>
      </c>
      <c r="H773" s="8">
        <v>0.15138888888888888</v>
      </c>
      <c r="I773" s="8">
        <v>0.59861111111111109</v>
      </c>
      <c r="L773">
        <v>10.73</v>
      </c>
      <c r="M773">
        <v>10.73</v>
      </c>
      <c r="N773">
        <v>10.4</v>
      </c>
      <c r="O773" t="s">
        <v>3519</v>
      </c>
      <c r="P773" t="s">
        <v>191</v>
      </c>
      <c r="Q773" t="s">
        <v>3520</v>
      </c>
      <c r="R773">
        <v>0</v>
      </c>
      <c r="S773">
        <v>0</v>
      </c>
      <c r="T773">
        <v>45.180351000000002</v>
      </c>
      <c r="U773">
        <v>5.7075740000000001</v>
      </c>
      <c r="AD773" t="s">
        <v>2733</v>
      </c>
      <c r="AE773" t="s">
        <v>2734</v>
      </c>
    </row>
    <row r="774" spans="1:31" x14ac:dyDescent="0.3">
      <c r="A774" s="7">
        <v>46300</v>
      </c>
      <c r="B774" s="8">
        <v>0.21527777777777779</v>
      </c>
      <c r="C774" s="8">
        <v>0.22916666666666666</v>
      </c>
      <c r="D774" s="8">
        <v>0</v>
      </c>
      <c r="E774">
        <v>0.33</v>
      </c>
      <c r="F774">
        <v>13</v>
      </c>
      <c r="G774" t="s">
        <v>2730</v>
      </c>
      <c r="O774" t="s">
        <v>3503</v>
      </c>
      <c r="P774" t="s">
        <v>608</v>
      </c>
      <c r="Q774" t="s">
        <v>3504</v>
      </c>
      <c r="R774">
        <v>0</v>
      </c>
      <c r="S774">
        <v>0</v>
      </c>
      <c r="T774">
        <v>45.206507999999999</v>
      </c>
      <c r="U774">
        <v>5.662909</v>
      </c>
      <c r="AD774" t="s">
        <v>2733</v>
      </c>
      <c r="AE774" t="s">
        <v>2734</v>
      </c>
    </row>
    <row r="775" spans="1:31" x14ac:dyDescent="0.3">
      <c r="A775" s="7">
        <v>46300</v>
      </c>
      <c r="B775" s="8">
        <v>0.33333333333333331</v>
      </c>
      <c r="C775" s="8">
        <v>0.35416666666666669</v>
      </c>
      <c r="D775" s="8">
        <v>0</v>
      </c>
      <c r="E775">
        <v>0.5</v>
      </c>
      <c r="F775">
        <v>101</v>
      </c>
      <c r="G775" t="s">
        <v>945</v>
      </c>
      <c r="O775" t="s">
        <v>1662</v>
      </c>
      <c r="P775" t="s">
        <v>707</v>
      </c>
      <c r="Q775" t="s">
        <v>707</v>
      </c>
      <c r="R775">
        <v>0</v>
      </c>
      <c r="S775">
        <v>0</v>
      </c>
      <c r="T775">
        <v>45.179850000000002</v>
      </c>
      <c r="U775">
        <v>5.7073270000000003</v>
      </c>
      <c r="AD775" t="s">
        <v>2733</v>
      </c>
      <c r="AE775" t="s">
        <v>2737</v>
      </c>
    </row>
    <row r="776" spans="1:31" x14ac:dyDescent="0.3">
      <c r="A776" s="7">
        <v>46300</v>
      </c>
      <c r="B776" s="8">
        <v>0.16666666666666666</v>
      </c>
      <c r="C776" s="8">
        <v>0.18055555555555555</v>
      </c>
      <c r="D776" s="8">
        <v>0</v>
      </c>
      <c r="E776">
        <v>0.33</v>
      </c>
      <c r="F776">
        <v>48</v>
      </c>
      <c r="G776" t="s">
        <v>951</v>
      </c>
      <c r="H776" s="8">
        <v>0.27708333333333335</v>
      </c>
      <c r="I776" s="8">
        <v>0.27708333333333335</v>
      </c>
      <c r="O776" t="s">
        <v>3090</v>
      </c>
      <c r="P776" t="s">
        <v>414</v>
      </c>
      <c r="Q776" t="s">
        <v>6032</v>
      </c>
      <c r="R776">
        <v>0</v>
      </c>
      <c r="S776">
        <v>0</v>
      </c>
      <c r="T776">
        <v>45.208905000000001</v>
      </c>
      <c r="U776">
        <v>5.7485759999999999</v>
      </c>
      <c r="AD776" t="s">
        <v>2733</v>
      </c>
      <c r="AE776" t="s">
        <v>2734</v>
      </c>
    </row>
    <row r="777" spans="1:31" x14ac:dyDescent="0.3">
      <c r="A777" s="7">
        <v>46300</v>
      </c>
      <c r="B777" s="8">
        <v>0.25</v>
      </c>
      <c r="C777" s="8">
        <v>0.26041666666666669</v>
      </c>
      <c r="D777" s="8">
        <v>0</v>
      </c>
      <c r="E777">
        <v>0.25</v>
      </c>
      <c r="F777">
        <v>68</v>
      </c>
      <c r="G777" t="s">
        <v>948</v>
      </c>
      <c r="H777" s="8">
        <v>0.39583333333333331</v>
      </c>
      <c r="I777" s="8">
        <v>0.46944444444444444</v>
      </c>
      <c r="L777">
        <v>1.77</v>
      </c>
      <c r="M777">
        <v>1.77</v>
      </c>
      <c r="N777">
        <v>1.52</v>
      </c>
      <c r="O777" t="s">
        <v>3496</v>
      </c>
      <c r="P777" t="s">
        <v>666</v>
      </c>
      <c r="Q777" t="s">
        <v>3497</v>
      </c>
      <c r="R777">
        <v>0</v>
      </c>
      <c r="S777">
        <v>0</v>
      </c>
      <c r="T777">
        <v>45.178390999999998</v>
      </c>
      <c r="U777">
        <v>5.7375129999999999</v>
      </c>
      <c r="AD777" t="s">
        <v>2733</v>
      </c>
      <c r="AE777" t="s">
        <v>2734</v>
      </c>
    </row>
    <row r="778" spans="1:31" x14ac:dyDescent="0.3">
      <c r="A778" s="7">
        <v>46300</v>
      </c>
      <c r="B778" s="8">
        <v>0.33333333333333331</v>
      </c>
      <c r="C778" s="8">
        <v>0.375</v>
      </c>
      <c r="D778" s="8">
        <v>0</v>
      </c>
      <c r="E778">
        <v>1</v>
      </c>
      <c r="F778">
        <v>56</v>
      </c>
      <c r="G778" t="s">
        <v>966</v>
      </c>
      <c r="H778" s="8">
        <v>0.21388888888888888</v>
      </c>
      <c r="I778" s="8">
        <v>0.25972222222222224</v>
      </c>
      <c r="L778">
        <v>1.1000000000000001</v>
      </c>
      <c r="M778">
        <v>1</v>
      </c>
      <c r="N778">
        <v>0.1</v>
      </c>
      <c r="O778" t="s">
        <v>1215</v>
      </c>
      <c r="P778" t="s">
        <v>280</v>
      </c>
      <c r="Q778" t="s">
        <v>3502</v>
      </c>
      <c r="R778">
        <v>0</v>
      </c>
      <c r="S778">
        <v>0</v>
      </c>
      <c r="T778">
        <v>45.300490000000003</v>
      </c>
      <c r="U778">
        <v>5.4865740000000001</v>
      </c>
      <c r="AD778" t="s">
        <v>2733</v>
      </c>
      <c r="AE778" t="s">
        <v>2737</v>
      </c>
    </row>
    <row r="779" spans="1:31" x14ac:dyDescent="0.3">
      <c r="A779" s="7">
        <v>46300</v>
      </c>
      <c r="B779" s="8">
        <v>0.33333333333333331</v>
      </c>
      <c r="C779" s="8">
        <v>0.34375</v>
      </c>
      <c r="D779" s="8">
        <v>0</v>
      </c>
      <c r="E779">
        <v>0.25</v>
      </c>
      <c r="F779">
        <v>101</v>
      </c>
      <c r="G779" t="s">
        <v>945</v>
      </c>
      <c r="H779" s="8">
        <v>0.1736111111111111</v>
      </c>
      <c r="I779" s="8">
        <v>0.19375000000000001</v>
      </c>
      <c r="L779">
        <v>0.48</v>
      </c>
      <c r="M779">
        <v>0.48</v>
      </c>
      <c r="N779">
        <v>0.23</v>
      </c>
      <c r="O779" t="s">
        <v>1302</v>
      </c>
      <c r="P779" t="s">
        <v>86</v>
      </c>
      <c r="Q779" t="s">
        <v>3524</v>
      </c>
      <c r="R779">
        <v>0</v>
      </c>
      <c r="S779">
        <v>0</v>
      </c>
      <c r="T779">
        <v>45.191657999999997</v>
      </c>
      <c r="U779">
        <v>5.722899</v>
      </c>
      <c r="AD779" t="s">
        <v>2733</v>
      </c>
      <c r="AE779" t="s">
        <v>2737</v>
      </c>
    </row>
    <row r="780" spans="1:31" x14ac:dyDescent="0.3">
      <c r="A780" s="7">
        <v>46300</v>
      </c>
      <c r="B780" s="8">
        <v>0.33333333333333331</v>
      </c>
      <c r="C780" s="8">
        <v>0.34722222222222221</v>
      </c>
      <c r="D780" s="8">
        <v>0</v>
      </c>
      <c r="E780">
        <v>0.33</v>
      </c>
      <c r="F780">
        <v>74</v>
      </c>
      <c r="G780" t="s">
        <v>892</v>
      </c>
      <c r="O780" t="s">
        <v>1275</v>
      </c>
      <c r="P780" t="s">
        <v>209</v>
      </c>
      <c r="Q780" t="s">
        <v>209</v>
      </c>
      <c r="R780">
        <v>0</v>
      </c>
      <c r="S780">
        <v>0</v>
      </c>
      <c r="T780">
        <v>45.194781999999996</v>
      </c>
      <c r="U780">
        <v>5.7142739999999996</v>
      </c>
      <c r="AD780" t="s">
        <v>2733</v>
      </c>
      <c r="AE780" t="s">
        <v>2737</v>
      </c>
    </row>
    <row r="781" spans="1:31" x14ac:dyDescent="0.3">
      <c r="A781" s="7">
        <v>46300</v>
      </c>
      <c r="B781" s="8">
        <v>0.25694444444444442</v>
      </c>
      <c r="C781" s="8">
        <v>0.2673611111111111</v>
      </c>
      <c r="D781" s="8">
        <v>0</v>
      </c>
      <c r="E781">
        <v>0.25</v>
      </c>
      <c r="F781">
        <v>103</v>
      </c>
      <c r="G781" t="s">
        <v>962</v>
      </c>
      <c r="H781" s="8">
        <v>0.23194444444444445</v>
      </c>
      <c r="I781" s="8">
        <v>0.24791666666666667</v>
      </c>
      <c r="L781">
        <v>0.38</v>
      </c>
      <c r="M781">
        <v>0.38</v>
      </c>
      <c r="N781">
        <v>0.13</v>
      </c>
      <c r="O781" t="s">
        <v>2447</v>
      </c>
      <c r="P781" t="s">
        <v>794</v>
      </c>
      <c r="Q781" t="s">
        <v>2449</v>
      </c>
      <c r="R781">
        <v>0</v>
      </c>
      <c r="S781">
        <v>0</v>
      </c>
      <c r="T781">
        <v>45.363542000000002</v>
      </c>
      <c r="U781">
        <v>5.5916610000000002</v>
      </c>
      <c r="AD781" t="s">
        <v>2733</v>
      </c>
      <c r="AE781" t="s">
        <v>2737</v>
      </c>
    </row>
    <row r="782" spans="1:31" x14ac:dyDescent="0.3">
      <c r="A782" s="7">
        <v>46300</v>
      </c>
      <c r="B782" s="8">
        <v>0.33333333333333331</v>
      </c>
      <c r="C782" s="8">
        <v>0.34722222222222221</v>
      </c>
      <c r="D782" s="8">
        <v>0</v>
      </c>
      <c r="E782">
        <v>0.33</v>
      </c>
      <c r="F782">
        <v>86</v>
      </c>
      <c r="G782" t="s">
        <v>861</v>
      </c>
      <c r="H782" s="8">
        <v>0.24652777777777779</v>
      </c>
      <c r="I782" s="8">
        <v>0.27430555555555558</v>
      </c>
      <c r="L782">
        <v>0.67</v>
      </c>
      <c r="M782">
        <v>0.67</v>
      </c>
      <c r="N782">
        <v>0.33</v>
      </c>
      <c r="O782" t="s">
        <v>868</v>
      </c>
      <c r="P782" t="s">
        <v>826</v>
      </c>
      <c r="Q782" t="s">
        <v>826</v>
      </c>
      <c r="R782">
        <v>0</v>
      </c>
      <c r="S782">
        <v>0</v>
      </c>
      <c r="T782">
        <v>45.185786999999998</v>
      </c>
      <c r="U782">
        <v>5.7279049999999998</v>
      </c>
      <c r="AD782" t="s">
        <v>2733</v>
      </c>
      <c r="AE782" t="s">
        <v>2737</v>
      </c>
    </row>
    <row r="783" spans="1:31" x14ac:dyDescent="0.3">
      <c r="A783" s="7">
        <v>46300</v>
      </c>
      <c r="B783" s="8">
        <v>0.33333333333333331</v>
      </c>
      <c r="C783" s="8">
        <v>0.34722222222222221</v>
      </c>
      <c r="D783" s="8">
        <v>0</v>
      </c>
      <c r="E783">
        <v>0.33</v>
      </c>
      <c r="F783">
        <v>28</v>
      </c>
      <c r="G783" t="s">
        <v>914</v>
      </c>
      <c r="H783" s="8">
        <v>0.33611111111111114</v>
      </c>
      <c r="I783" s="8">
        <v>0.34791666666666665</v>
      </c>
      <c r="L783">
        <v>0.28000000000000003</v>
      </c>
      <c r="M783">
        <v>0.28000000000000003</v>
      </c>
      <c r="N783">
        <v>-0.05</v>
      </c>
      <c r="O783" t="s">
        <v>1483</v>
      </c>
      <c r="P783" t="s">
        <v>194</v>
      </c>
      <c r="Q783" t="s">
        <v>194</v>
      </c>
      <c r="R783">
        <v>0</v>
      </c>
      <c r="S783">
        <v>0</v>
      </c>
      <c r="T783">
        <v>45.187032000000002</v>
      </c>
      <c r="U783">
        <v>5.7131910000000001</v>
      </c>
      <c r="AD783" t="s">
        <v>2733</v>
      </c>
      <c r="AE783" t="s">
        <v>2737</v>
      </c>
    </row>
    <row r="784" spans="1:31" x14ac:dyDescent="0.3">
      <c r="A784" s="7">
        <v>46300</v>
      </c>
      <c r="B784" s="8">
        <v>0.33333333333333331</v>
      </c>
      <c r="C784" s="8">
        <v>0.34722222222222221</v>
      </c>
      <c r="D784" s="8">
        <v>0</v>
      </c>
      <c r="E784">
        <v>0.33</v>
      </c>
      <c r="F784">
        <v>100</v>
      </c>
      <c r="G784" t="s">
        <v>967</v>
      </c>
      <c r="H784" s="8">
        <v>0.19930555555555557</v>
      </c>
      <c r="I784" s="8">
        <v>0.22361111111111112</v>
      </c>
      <c r="L784">
        <v>0.57999999999999996</v>
      </c>
      <c r="M784">
        <v>0.57999999999999996</v>
      </c>
      <c r="N784">
        <v>0.25</v>
      </c>
      <c r="O784" t="s">
        <v>2036</v>
      </c>
      <c r="P784" t="s">
        <v>368</v>
      </c>
      <c r="Q784" t="s">
        <v>368</v>
      </c>
      <c r="R784">
        <v>0</v>
      </c>
      <c r="S784">
        <v>0</v>
      </c>
      <c r="T784">
        <v>45.182288999999997</v>
      </c>
      <c r="U784">
        <v>5.7159700000000004</v>
      </c>
      <c r="AD784" t="s">
        <v>2733</v>
      </c>
      <c r="AE784" t="s">
        <v>2737</v>
      </c>
    </row>
    <row r="785" spans="1:31" x14ac:dyDescent="0.3">
      <c r="A785" s="7">
        <v>46300</v>
      </c>
      <c r="B785" s="8">
        <v>0.33333333333333331</v>
      </c>
      <c r="C785" s="8">
        <v>0.34722222222222221</v>
      </c>
      <c r="D785" s="8">
        <v>0</v>
      </c>
      <c r="E785">
        <v>0.33</v>
      </c>
      <c r="F785">
        <v>91</v>
      </c>
      <c r="G785" t="s">
        <v>971</v>
      </c>
      <c r="O785" t="s">
        <v>2064</v>
      </c>
      <c r="P785" t="s">
        <v>187</v>
      </c>
      <c r="Q785" t="s">
        <v>187</v>
      </c>
      <c r="R785">
        <v>0</v>
      </c>
      <c r="S785">
        <v>0</v>
      </c>
      <c r="T785">
        <v>45.189857000000003</v>
      </c>
      <c r="U785">
        <v>5.7292610000000002</v>
      </c>
      <c r="AD785" t="s">
        <v>2733</v>
      </c>
      <c r="AE785" t="s">
        <v>2737</v>
      </c>
    </row>
    <row r="786" spans="1:31" x14ac:dyDescent="0.3">
      <c r="A786" s="7">
        <v>46300</v>
      </c>
      <c r="B786" s="8">
        <v>0.33333333333333331</v>
      </c>
      <c r="C786" s="8">
        <v>0.34722222222222221</v>
      </c>
      <c r="D786" s="8">
        <v>0</v>
      </c>
      <c r="E786">
        <v>0.33</v>
      </c>
      <c r="F786">
        <v>20</v>
      </c>
      <c r="G786" t="s">
        <v>950</v>
      </c>
      <c r="O786" t="s">
        <v>2510</v>
      </c>
      <c r="P786" t="s">
        <v>115</v>
      </c>
      <c r="Q786" t="s">
        <v>115</v>
      </c>
      <c r="R786">
        <v>0</v>
      </c>
      <c r="S786">
        <v>0</v>
      </c>
      <c r="T786">
        <v>45.190648000000003</v>
      </c>
      <c r="U786">
        <v>5.7227129999999997</v>
      </c>
      <c r="AD786" t="s">
        <v>2733</v>
      </c>
      <c r="AE786" t="s">
        <v>2737</v>
      </c>
    </row>
    <row r="787" spans="1:31" x14ac:dyDescent="0.3">
      <c r="A787" s="7">
        <v>46300</v>
      </c>
      <c r="B787" s="8">
        <v>0.33333333333333331</v>
      </c>
      <c r="C787" s="8">
        <v>0.36458333333333331</v>
      </c>
      <c r="D787" s="8">
        <v>0</v>
      </c>
      <c r="E787">
        <v>0.75</v>
      </c>
      <c r="F787">
        <v>75</v>
      </c>
      <c r="G787" t="s">
        <v>970</v>
      </c>
      <c r="O787" t="s">
        <v>2101</v>
      </c>
      <c r="P787" t="s">
        <v>75</v>
      </c>
      <c r="Q787" t="s">
        <v>3518</v>
      </c>
      <c r="R787">
        <v>0</v>
      </c>
      <c r="S787">
        <v>0</v>
      </c>
      <c r="T787">
        <v>45.181066000000001</v>
      </c>
      <c r="U787">
        <v>5.7117360000000001</v>
      </c>
      <c r="AD787" t="s">
        <v>2733</v>
      </c>
      <c r="AE787" t="s">
        <v>2737</v>
      </c>
    </row>
    <row r="788" spans="1:31" x14ac:dyDescent="0.3">
      <c r="A788" s="7">
        <v>46300</v>
      </c>
      <c r="B788" s="8">
        <v>0.33333333333333331</v>
      </c>
      <c r="C788" s="8">
        <v>0.3888888888888889</v>
      </c>
      <c r="D788" s="8">
        <v>0</v>
      </c>
      <c r="E788">
        <v>1.33</v>
      </c>
      <c r="F788">
        <v>33</v>
      </c>
      <c r="G788" t="s">
        <v>3006</v>
      </c>
      <c r="H788" s="8">
        <v>0.18819444444444444</v>
      </c>
      <c r="I788" s="8">
        <v>0.21388888888888888</v>
      </c>
      <c r="L788">
        <v>0.62</v>
      </c>
      <c r="M788">
        <v>0.62</v>
      </c>
      <c r="N788">
        <v>-0.72</v>
      </c>
      <c r="O788" t="s">
        <v>2409</v>
      </c>
      <c r="P788" t="s">
        <v>689</v>
      </c>
      <c r="Q788" t="s">
        <v>689</v>
      </c>
      <c r="R788">
        <v>0</v>
      </c>
      <c r="S788">
        <v>0</v>
      </c>
      <c r="T788">
        <v>45.180048999999997</v>
      </c>
      <c r="U788">
        <v>5.7911270000000004</v>
      </c>
      <c r="AD788" t="s">
        <v>2733</v>
      </c>
      <c r="AE788" t="s">
        <v>2737</v>
      </c>
    </row>
    <row r="789" spans="1:31" x14ac:dyDescent="0.3">
      <c r="A789" s="7">
        <v>46300</v>
      </c>
      <c r="B789" s="8">
        <v>0.16666666666666666</v>
      </c>
      <c r="C789" s="8">
        <v>0.18055555555555555</v>
      </c>
      <c r="D789" s="8">
        <v>0</v>
      </c>
      <c r="E789">
        <v>0.33</v>
      </c>
      <c r="F789">
        <v>100</v>
      </c>
      <c r="G789" t="s">
        <v>967</v>
      </c>
      <c r="H789" s="8">
        <v>0.31944444444444442</v>
      </c>
      <c r="I789" s="8">
        <v>0.37013888888888891</v>
      </c>
      <c r="L789">
        <v>1.22</v>
      </c>
      <c r="M789">
        <v>1.22</v>
      </c>
      <c r="N789">
        <v>0.88</v>
      </c>
      <c r="O789" t="s">
        <v>3515</v>
      </c>
      <c r="P789" t="s">
        <v>234</v>
      </c>
      <c r="Q789" t="s">
        <v>3516</v>
      </c>
      <c r="R789">
        <v>0</v>
      </c>
      <c r="S789">
        <v>0</v>
      </c>
      <c r="T789">
        <v>45.182043</v>
      </c>
      <c r="U789">
        <v>5.7257119999999997</v>
      </c>
      <c r="AD789" t="s">
        <v>2733</v>
      </c>
      <c r="AE789" t="s">
        <v>2734</v>
      </c>
    </row>
    <row r="790" spans="1:31" x14ac:dyDescent="0.3">
      <c r="A790" s="7">
        <v>46300</v>
      </c>
      <c r="B790" s="8">
        <v>0.33333333333333331</v>
      </c>
      <c r="C790" s="8">
        <v>0.38541666666666669</v>
      </c>
      <c r="D790" s="8">
        <v>0</v>
      </c>
      <c r="E790">
        <v>1.25</v>
      </c>
      <c r="F790">
        <v>46</v>
      </c>
      <c r="G790" t="s">
        <v>963</v>
      </c>
      <c r="H790" s="8">
        <v>0.25763888888888886</v>
      </c>
      <c r="I790" s="8">
        <v>0.28749999999999998</v>
      </c>
      <c r="L790">
        <v>0.72</v>
      </c>
      <c r="M790">
        <v>0.72</v>
      </c>
      <c r="N790">
        <v>-0.53</v>
      </c>
      <c r="O790" t="s">
        <v>1568</v>
      </c>
      <c r="P790" t="s">
        <v>462</v>
      </c>
      <c r="Q790" t="s">
        <v>3506</v>
      </c>
      <c r="R790">
        <v>0</v>
      </c>
      <c r="S790">
        <v>0</v>
      </c>
      <c r="T790">
        <v>45.184040000000003</v>
      </c>
      <c r="U790">
        <v>5.7121500000000003</v>
      </c>
      <c r="AD790" t="s">
        <v>2733</v>
      </c>
      <c r="AE790" t="s">
        <v>2737</v>
      </c>
    </row>
    <row r="791" spans="1:31" x14ac:dyDescent="0.3">
      <c r="A791" s="7">
        <v>46300</v>
      </c>
      <c r="B791" s="8">
        <v>0.33333333333333331</v>
      </c>
      <c r="C791" s="8">
        <v>0.37847222222222221</v>
      </c>
      <c r="D791" s="8">
        <v>0</v>
      </c>
      <c r="E791">
        <v>1.08</v>
      </c>
      <c r="F791">
        <v>230</v>
      </c>
      <c r="G791" t="s">
        <v>974</v>
      </c>
      <c r="Q791" t="s">
        <v>3517</v>
      </c>
      <c r="R791">
        <v>0</v>
      </c>
      <c r="S791">
        <v>0</v>
      </c>
      <c r="T791">
        <v>45.363542000000002</v>
      </c>
      <c r="U791">
        <v>5.5916610000000002</v>
      </c>
    </row>
    <row r="792" spans="1:31" x14ac:dyDescent="0.3">
      <c r="A792" s="7">
        <v>46300</v>
      </c>
      <c r="B792" s="8">
        <v>0.28819444444444442</v>
      </c>
      <c r="C792" s="8">
        <v>0.2986111111111111</v>
      </c>
      <c r="D792" s="8">
        <v>0</v>
      </c>
      <c r="E792">
        <v>0.25</v>
      </c>
      <c r="F792">
        <v>83</v>
      </c>
      <c r="G792" t="s">
        <v>975</v>
      </c>
      <c r="H792" s="8">
        <v>0.25624999999999998</v>
      </c>
      <c r="I792" s="8">
        <v>0.27152777777777776</v>
      </c>
      <c r="L792">
        <v>0.37</v>
      </c>
      <c r="M792">
        <v>0.37</v>
      </c>
      <c r="N792">
        <v>0.12</v>
      </c>
      <c r="O792" t="s">
        <v>2689</v>
      </c>
      <c r="P792" t="s">
        <v>387</v>
      </c>
      <c r="Q792" t="s">
        <v>387</v>
      </c>
      <c r="R792">
        <v>0</v>
      </c>
      <c r="S792">
        <v>0</v>
      </c>
      <c r="T792">
        <v>45.365996000000003</v>
      </c>
      <c r="U792">
        <v>5.5923809999999996</v>
      </c>
      <c r="AD792" t="s">
        <v>2733</v>
      </c>
      <c r="AE792" t="s">
        <v>2737</v>
      </c>
    </row>
    <row r="793" spans="1:31" x14ac:dyDescent="0.3">
      <c r="A793" s="7">
        <v>46300</v>
      </c>
      <c r="B793" s="8">
        <v>0.16666666666666666</v>
      </c>
      <c r="C793" s="8">
        <v>0.18055555555555555</v>
      </c>
      <c r="D793" s="8">
        <v>0</v>
      </c>
      <c r="E793">
        <v>0.33</v>
      </c>
      <c r="F793">
        <v>33</v>
      </c>
      <c r="G793" t="s">
        <v>3006</v>
      </c>
      <c r="H793" s="8">
        <v>0.18611111111111112</v>
      </c>
      <c r="L793">
        <v>-4.47</v>
      </c>
      <c r="O793" t="s">
        <v>1745</v>
      </c>
      <c r="P793" t="s">
        <v>473</v>
      </c>
      <c r="Q793" t="s">
        <v>3527</v>
      </c>
      <c r="R793">
        <v>0</v>
      </c>
      <c r="S793">
        <v>0</v>
      </c>
      <c r="T793">
        <v>45.201889999999999</v>
      </c>
      <c r="U793">
        <v>5.8388479999999996</v>
      </c>
      <c r="AD793" t="s">
        <v>2733</v>
      </c>
      <c r="AE793" t="s">
        <v>2734</v>
      </c>
    </row>
    <row r="794" spans="1:31" x14ac:dyDescent="0.3">
      <c r="A794" s="7">
        <v>46300</v>
      </c>
      <c r="B794" s="8">
        <v>0.2673611111111111</v>
      </c>
      <c r="C794" s="8">
        <v>0.30208333333333331</v>
      </c>
      <c r="D794" s="8">
        <v>0</v>
      </c>
      <c r="E794">
        <v>0.83</v>
      </c>
      <c r="F794">
        <v>103</v>
      </c>
      <c r="G794" t="s">
        <v>962</v>
      </c>
      <c r="H794" s="8">
        <v>0.25</v>
      </c>
      <c r="I794" s="8">
        <v>0.27013888888888887</v>
      </c>
      <c r="L794">
        <v>0.48</v>
      </c>
      <c r="M794">
        <v>0.48</v>
      </c>
      <c r="N794">
        <v>-0.35</v>
      </c>
      <c r="O794" t="s">
        <v>1194</v>
      </c>
      <c r="P794" t="s">
        <v>289</v>
      </c>
      <c r="Q794" t="s">
        <v>289</v>
      </c>
      <c r="R794">
        <v>0</v>
      </c>
      <c r="S794">
        <v>0</v>
      </c>
      <c r="T794">
        <v>45.364960000000004</v>
      </c>
      <c r="U794">
        <v>5.5936700000000004</v>
      </c>
      <c r="AD794" t="s">
        <v>2733</v>
      </c>
      <c r="AE794" t="s">
        <v>2737</v>
      </c>
    </row>
    <row r="795" spans="1:31" x14ac:dyDescent="0.3">
      <c r="A795" s="7">
        <v>46300</v>
      </c>
      <c r="B795" s="8">
        <v>0.16666666666666666</v>
      </c>
      <c r="C795" s="8">
        <v>0.20833333333333334</v>
      </c>
      <c r="D795" s="8">
        <v>0</v>
      </c>
      <c r="E795">
        <v>1</v>
      </c>
      <c r="F795">
        <v>39</v>
      </c>
      <c r="G795" t="s">
        <v>961</v>
      </c>
      <c r="H795" s="8">
        <v>0.19166666666666668</v>
      </c>
      <c r="I795" s="8">
        <v>0.25277777777777777</v>
      </c>
      <c r="L795">
        <v>1.47</v>
      </c>
      <c r="M795">
        <v>1.47</v>
      </c>
      <c r="N795">
        <v>0.47</v>
      </c>
      <c r="O795" t="s">
        <v>1157</v>
      </c>
      <c r="P795" t="s">
        <v>1158</v>
      </c>
      <c r="Q795" t="s">
        <v>1161</v>
      </c>
      <c r="R795">
        <v>0</v>
      </c>
      <c r="S795">
        <v>0</v>
      </c>
      <c r="T795">
        <v>45.148142999999997</v>
      </c>
      <c r="U795">
        <v>5.723122</v>
      </c>
      <c r="AD795" t="s">
        <v>2733</v>
      </c>
      <c r="AE795" t="s">
        <v>2781</v>
      </c>
    </row>
    <row r="796" spans="1:31" x14ac:dyDescent="0.3">
      <c r="A796" s="7">
        <v>46300</v>
      </c>
      <c r="B796" s="8">
        <v>0.33333333333333331</v>
      </c>
      <c r="C796" s="8">
        <v>0.375</v>
      </c>
      <c r="D796" s="8">
        <v>0</v>
      </c>
      <c r="E796">
        <v>1</v>
      </c>
      <c r="F796">
        <v>68</v>
      </c>
      <c r="G796" t="s">
        <v>948</v>
      </c>
      <c r="O796" t="s">
        <v>1266</v>
      </c>
      <c r="P796" t="s">
        <v>379</v>
      </c>
      <c r="Q796" t="s">
        <v>379</v>
      </c>
      <c r="R796">
        <v>0</v>
      </c>
      <c r="S796">
        <v>0</v>
      </c>
      <c r="T796">
        <v>45.162835000000001</v>
      </c>
      <c r="U796">
        <v>5.7206549999999998</v>
      </c>
      <c r="AD796" t="s">
        <v>2733</v>
      </c>
      <c r="AE796" t="s">
        <v>2737</v>
      </c>
    </row>
    <row r="797" spans="1:31" x14ac:dyDescent="0.3">
      <c r="A797" s="7">
        <v>46300</v>
      </c>
      <c r="B797" s="8">
        <v>0.16666666666666666</v>
      </c>
      <c r="C797" s="8">
        <v>0.17708333333333334</v>
      </c>
      <c r="D797" s="8">
        <v>0</v>
      </c>
      <c r="E797">
        <v>0.25</v>
      </c>
      <c r="F797">
        <v>37</v>
      </c>
      <c r="G797" t="s">
        <v>2803</v>
      </c>
      <c r="Q797" t="s">
        <v>820</v>
      </c>
      <c r="R797">
        <v>0</v>
      </c>
      <c r="S797">
        <v>0</v>
      </c>
      <c r="T797">
        <v>48.795366999999999</v>
      </c>
      <c r="U797">
        <v>2.322012</v>
      </c>
    </row>
    <row r="798" spans="1:31" x14ac:dyDescent="0.3">
      <c r="A798" s="7">
        <v>46300</v>
      </c>
      <c r="B798" s="8">
        <v>0.25</v>
      </c>
      <c r="C798" s="8">
        <v>0.2638888888888889</v>
      </c>
      <c r="D798" s="8">
        <v>0</v>
      </c>
      <c r="E798">
        <v>0.33</v>
      </c>
      <c r="F798">
        <v>20</v>
      </c>
      <c r="G798" t="s">
        <v>950</v>
      </c>
      <c r="H798" s="8">
        <v>0.19930555555555557</v>
      </c>
      <c r="I798" s="8">
        <v>0.29930555555555555</v>
      </c>
      <c r="L798">
        <v>2.4</v>
      </c>
      <c r="M798">
        <v>2.4</v>
      </c>
      <c r="N798">
        <v>2.0699999999999998</v>
      </c>
      <c r="O798" t="s">
        <v>2777</v>
      </c>
      <c r="P798" t="s">
        <v>153</v>
      </c>
      <c r="Q798" t="s">
        <v>2778</v>
      </c>
      <c r="R798">
        <v>0</v>
      </c>
      <c r="S798">
        <v>0</v>
      </c>
      <c r="T798">
        <v>45.190181000000003</v>
      </c>
      <c r="U798">
        <v>5.7254589999999999</v>
      </c>
      <c r="AD798" t="s">
        <v>2733</v>
      </c>
      <c r="AE798" t="s">
        <v>2734</v>
      </c>
    </row>
    <row r="799" spans="1:31" x14ac:dyDescent="0.3">
      <c r="A799" s="7">
        <v>46300</v>
      </c>
      <c r="B799" s="8">
        <v>0.61111111111111116</v>
      </c>
      <c r="C799" s="8">
        <v>0.62152777777777779</v>
      </c>
      <c r="D799" s="8">
        <v>0</v>
      </c>
      <c r="E799">
        <v>0.25</v>
      </c>
      <c r="F799">
        <v>65</v>
      </c>
      <c r="G799" t="s">
        <v>870</v>
      </c>
      <c r="O799" t="s">
        <v>1594</v>
      </c>
      <c r="P799" t="s">
        <v>366</v>
      </c>
      <c r="Q799" t="s">
        <v>3088</v>
      </c>
      <c r="R799">
        <v>0</v>
      </c>
      <c r="S799">
        <v>0</v>
      </c>
      <c r="T799">
        <v>45.181280000000001</v>
      </c>
      <c r="U799">
        <v>5.6889940000000001</v>
      </c>
      <c r="AD799" t="s">
        <v>2733</v>
      </c>
      <c r="AE799" t="s">
        <v>2737</v>
      </c>
    </row>
    <row r="800" spans="1:31" x14ac:dyDescent="0.3">
      <c r="A800" s="7">
        <v>46300</v>
      </c>
      <c r="B800" s="8">
        <v>0.19791666666666666</v>
      </c>
      <c r="C800" s="8">
        <v>0.20833333333333334</v>
      </c>
      <c r="D800" s="8">
        <v>0</v>
      </c>
      <c r="E800">
        <v>0.25</v>
      </c>
      <c r="F800">
        <v>54</v>
      </c>
      <c r="G800" t="s">
        <v>973</v>
      </c>
      <c r="O800" t="s">
        <v>1814</v>
      </c>
      <c r="P800" t="s">
        <v>400</v>
      </c>
      <c r="Q800" t="s">
        <v>400</v>
      </c>
      <c r="R800">
        <v>0</v>
      </c>
      <c r="S800">
        <v>0</v>
      </c>
      <c r="T800">
        <v>45.375911000000002</v>
      </c>
      <c r="U800">
        <v>5.5841149999999997</v>
      </c>
      <c r="AD800" t="s">
        <v>2733</v>
      </c>
      <c r="AE800" t="s">
        <v>2737</v>
      </c>
    </row>
    <row r="801" spans="1:31" x14ac:dyDescent="0.3">
      <c r="A801" s="7">
        <v>46300</v>
      </c>
      <c r="B801" s="8">
        <v>0.33333333333333331</v>
      </c>
      <c r="C801" s="8">
        <v>0.375</v>
      </c>
      <c r="D801" s="8">
        <v>0</v>
      </c>
      <c r="E801">
        <v>1</v>
      </c>
      <c r="F801">
        <v>54</v>
      </c>
      <c r="G801" t="s">
        <v>973</v>
      </c>
      <c r="O801" t="s">
        <v>1183</v>
      </c>
      <c r="P801" t="s">
        <v>394</v>
      </c>
      <c r="Q801" t="s">
        <v>394</v>
      </c>
      <c r="R801">
        <v>0</v>
      </c>
      <c r="S801">
        <v>0</v>
      </c>
      <c r="T801">
        <v>45.365690000000001</v>
      </c>
      <c r="U801">
        <v>5.5858990000000004</v>
      </c>
      <c r="AD801" t="s">
        <v>2733</v>
      </c>
      <c r="AE801" t="s">
        <v>2737</v>
      </c>
    </row>
    <row r="802" spans="1:31" x14ac:dyDescent="0.3">
      <c r="A802" s="7">
        <v>46300</v>
      </c>
      <c r="B802" s="8">
        <v>0.2048611111111111</v>
      </c>
      <c r="C802" s="8">
        <v>0.21527777777777779</v>
      </c>
      <c r="D802" s="8">
        <v>0</v>
      </c>
      <c r="E802">
        <v>0.25</v>
      </c>
      <c r="F802">
        <v>13</v>
      </c>
      <c r="G802" t="s">
        <v>2730</v>
      </c>
      <c r="O802" t="s">
        <v>1717</v>
      </c>
      <c r="P802" t="s">
        <v>298</v>
      </c>
      <c r="Q802" t="s">
        <v>1719</v>
      </c>
      <c r="R802">
        <v>0</v>
      </c>
      <c r="S802">
        <v>0</v>
      </c>
      <c r="T802">
        <v>45.186445999999997</v>
      </c>
      <c r="U802">
        <v>5.7280280000000001</v>
      </c>
      <c r="AD802" t="s">
        <v>2733</v>
      </c>
      <c r="AE802" t="s">
        <v>2737</v>
      </c>
    </row>
    <row r="803" spans="1:31" x14ac:dyDescent="0.3">
      <c r="A803" t="s">
        <v>3530</v>
      </c>
      <c r="G803">
        <v>800</v>
      </c>
      <c r="S803">
        <v>801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3FFBE-53FF-42AB-86DB-C717282703CD}">
  <sheetPr>
    <tabColor rgb="FF2E7D32"/>
  </sheetPr>
  <dimension ref="A1:AE668"/>
  <sheetViews>
    <sheetView workbookViewId="0">
      <selection sqref="A1:AF668"/>
    </sheetView>
  </sheetViews>
  <sheetFormatPr baseColWidth="10" defaultRowHeight="14.4" x14ac:dyDescent="0.3"/>
  <sheetData>
    <row r="1" spans="1:31" x14ac:dyDescent="0.3">
      <c r="A1" t="s">
        <v>923</v>
      </c>
      <c r="B1" t="s">
        <v>2722</v>
      </c>
      <c r="C1" t="s">
        <v>2723</v>
      </c>
      <c r="D1" t="s">
        <v>2724</v>
      </c>
      <c r="E1" t="s">
        <v>2725</v>
      </c>
      <c r="F1" t="s">
        <v>2726</v>
      </c>
      <c r="G1" t="s">
        <v>2727</v>
      </c>
      <c r="H1" t="s">
        <v>2722</v>
      </c>
      <c r="I1" t="s">
        <v>2723</v>
      </c>
      <c r="J1" t="s">
        <v>2728</v>
      </c>
      <c r="K1" t="s">
        <v>2729</v>
      </c>
      <c r="L1" t="s">
        <v>2725</v>
      </c>
    </row>
    <row r="2" spans="1:31" x14ac:dyDescent="0.3">
      <c r="A2" t="s">
        <v>5935</v>
      </c>
      <c r="B2" t="s">
        <v>5936</v>
      </c>
      <c r="C2" t="s">
        <v>5937</v>
      </c>
      <c r="D2" t="s">
        <v>838</v>
      </c>
      <c r="E2" t="s">
        <v>5938</v>
      </c>
      <c r="F2" t="s">
        <v>5939</v>
      </c>
      <c r="G2" t="s">
        <v>5940</v>
      </c>
      <c r="H2" t="s">
        <v>1055</v>
      </c>
      <c r="I2" t="s">
        <v>5941</v>
      </c>
      <c r="J2" t="s">
        <v>5942</v>
      </c>
      <c r="K2" t="s">
        <v>5943</v>
      </c>
      <c r="L2" t="s">
        <v>5944</v>
      </c>
      <c r="M2" t="s">
        <v>5945</v>
      </c>
      <c r="N2" t="s">
        <v>5946</v>
      </c>
      <c r="O2" t="s">
        <v>5947</v>
      </c>
      <c r="P2" t="s">
        <v>5948</v>
      </c>
      <c r="Q2" t="s">
        <v>5949</v>
      </c>
      <c r="R2" t="s">
        <v>5950</v>
      </c>
      <c r="S2" t="s">
        <v>3747</v>
      </c>
      <c r="T2" t="s">
        <v>5951</v>
      </c>
      <c r="U2" t="s">
        <v>5952</v>
      </c>
    </row>
    <row r="3" spans="1:31" x14ac:dyDescent="0.3">
      <c r="A3" s="7">
        <v>46301</v>
      </c>
      <c r="B3" s="8">
        <v>0.33333333333333331</v>
      </c>
      <c r="C3" s="8">
        <v>0.46875</v>
      </c>
      <c r="D3" s="8">
        <v>0</v>
      </c>
      <c r="E3">
        <v>3.25</v>
      </c>
      <c r="F3">
        <v>54</v>
      </c>
      <c r="G3" t="s">
        <v>973</v>
      </c>
      <c r="O3" t="s">
        <v>1183</v>
      </c>
      <c r="P3" t="s">
        <v>394</v>
      </c>
      <c r="Q3" t="s">
        <v>394</v>
      </c>
      <c r="R3">
        <v>0</v>
      </c>
      <c r="S3">
        <v>0</v>
      </c>
      <c r="T3">
        <v>45.365690000000001</v>
      </c>
      <c r="U3">
        <v>5.5858990000000004</v>
      </c>
      <c r="AD3" t="s">
        <v>2733</v>
      </c>
      <c r="AE3" t="s">
        <v>2737</v>
      </c>
    </row>
    <row r="4" spans="1:31" x14ac:dyDescent="0.3">
      <c r="A4" s="7">
        <v>46301</v>
      </c>
      <c r="B4" s="8">
        <v>0.33333333333333331</v>
      </c>
      <c r="C4" s="8">
        <v>0.35416666666666669</v>
      </c>
      <c r="D4" s="8">
        <v>0</v>
      </c>
      <c r="E4">
        <v>0.5</v>
      </c>
      <c r="F4">
        <v>68</v>
      </c>
      <c r="G4" t="s">
        <v>948</v>
      </c>
      <c r="H4" s="8">
        <v>0.26666666666666666</v>
      </c>
      <c r="I4" s="8">
        <v>0.27083333333333331</v>
      </c>
      <c r="L4">
        <v>0.1</v>
      </c>
      <c r="M4">
        <v>0.1</v>
      </c>
      <c r="N4">
        <v>-0.4</v>
      </c>
      <c r="O4" t="s">
        <v>1270</v>
      </c>
      <c r="P4" t="s">
        <v>378</v>
      </c>
      <c r="Q4" t="s">
        <v>3514</v>
      </c>
      <c r="R4">
        <v>0</v>
      </c>
      <c r="S4">
        <v>0</v>
      </c>
      <c r="T4">
        <v>45.188785000000003</v>
      </c>
      <c r="U4">
        <v>5.7198960000000003</v>
      </c>
      <c r="AD4" t="s">
        <v>2733</v>
      </c>
      <c r="AE4" t="s">
        <v>2737</v>
      </c>
    </row>
    <row r="5" spans="1:31" x14ac:dyDescent="0.3">
      <c r="A5" s="7">
        <v>46301</v>
      </c>
      <c r="B5" s="8">
        <v>0.16666666666666666</v>
      </c>
      <c r="C5" s="8">
        <v>0.18055555555555555</v>
      </c>
      <c r="D5" s="8">
        <v>0</v>
      </c>
      <c r="E5">
        <v>0.33</v>
      </c>
      <c r="F5">
        <v>29</v>
      </c>
      <c r="G5" t="s">
        <v>859</v>
      </c>
      <c r="O5" t="s">
        <v>2988</v>
      </c>
      <c r="P5" t="s">
        <v>220</v>
      </c>
      <c r="Q5" t="s">
        <v>2989</v>
      </c>
      <c r="R5">
        <v>0</v>
      </c>
      <c r="S5">
        <v>0</v>
      </c>
      <c r="T5">
        <v>45.182158999999999</v>
      </c>
      <c r="U5">
        <v>5.715846</v>
      </c>
      <c r="AD5" t="s">
        <v>2733</v>
      </c>
      <c r="AE5" t="s">
        <v>2734</v>
      </c>
    </row>
    <row r="6" spans="1:31" x14ac:dyDescent="0.3">
      <c r="A6" s="7">
        <v>46301</v>
      </c>
      <c r="B6" s="8">
        <v>0.16666666666666666</v>
      </c>
      <c r="C6" s="8">
        <v>0.18055555555555555</v>
      </c>
      <c r="D6" s="8">
        <v>0</v>
      </c>
      <c r="E6">
        <v>0.33</v>
      </c>
      <c r="F6">
        <v>16</v>
      </c>
      <c r="G6" t="s">
        <v>853</v>
      </c>
      <c r="O6" t="s">
        <v>2924</v>
      </c>
      <c r="P6" t="s">
        <v>229</v>
      </c>
      <c r="Q6" t="s">
        <v>6025</v>
      </c>
      <c r="R6">
        <v>0</v>
      </c>
      <c r="S6">
        <v>0</v>
      </c>
      <c r="T6">
        <v>45.188222000000003</v>
      </c>
      <c r="U6">
        <v>5.7137010000000004</v>
      </c>
      <c r="AD6" t="s">
        <v>2733</v>
      </c>
      <c r="AE6" t="s">
        <v>2734</v>
      </c>
    </row>
    <row r="7" spans="1:31" x14ac:dyDescent="0.3">
      <c r="A7" s="7">
        <v>46301</v>
      </c>
      <c r="B7" s="8">
        <v>0.16666666666666666</v>
      </c>
      <c r="C7" s="8">
        <v>0.18055555555555555</v>
      </c>
      <c r="D7" s="8">
        <v>0</v>
      </c>
      <c r="E7">
        <v>0.33</v>
      </c>
      <c r="F7">
        <v>16</v>
      </c>
      <c r="G7" t="s">
        <v>853</v>
      </c>
      <c r="O7" t="s">
        <v>3249</v>
      </c>
      <c r="P7" t="s">
        <v>98</v>
      </c>
      <c r="Q7" t="s">
        <v>5981</v>
      </c>
      <c r="R7">
        <v>0</v>
      </c>
      <c r="S7">
        <v>0</v>
      </c>
      <c r="T7">
        <v>45.190128999999999</v>
      </c>
      <c r="U7">
        <v>5.7320460000000004</v>
      </c>
      <c r="AD7" t="s">
        <v>2733</v>
      </c>
      <c r="AE7" t="s">
        <v>2734</v>
      </c>
    </row>
    <row r="8" spans="1:31" x14ac:dyDescent="0.3">
      <c r="A8" s="7">
        <v>46301</v>
      </c>
      <c r="B8" s="8">
        <v>0.23958333333333334</v>
      </c>
      <c r="C8" s="8">
        <v>0.25347222222222221</v>
      </c>
      <c r="D8" s="8">
        <v>0</v>
      </c>
      <c r="E8">
        <v>0.33</v>
      </c>
      <c r="F8">
        <v>13</v>
      </c>
      <c r="G8" t="s">
        <v>2730</v>
      </c>
      <c r="O8" t="s">
        <v>2977</v>
      </c>
      <c r="P8" t="s">
        <v>298</v>
      </c>
      <c r="Q8" t="s">
        <v>2978</v>
      </c>
      <c r="R8">
        <v>0</v>
      </c>
      <c r="S8">
        <v>0</v>
      </c>
      <c r="T8">
        <v>45.186909</v>
      </c>
      <c r="U8">
        <v>5.7276030000000002</v>
      </c>
      <c r="AD8" t="s">
        <v>2733</v>
      </c>
      <c r="AE8" t="s">
        <v>2734</v>
      </c>
    </row>
    <row r="9" spans="1:31" x14ac:dyDescent="0.3">
      <c r="A9" s="7">
        <v>46301</v>
      </c>
      <c r="B9" s="8">
        <v>0.16666666666666666</v>
      </c>
      <c r="C9" s="8">
        <v>0.18055555555555555</v>
      </c>
      <c r="D9" s="8">
        <v>0</v>
      </c>
      <c r="E9">
        <v>0.33</v>
      </c>
      <c r="F9">
        <v>33</v>
      </c>
      <c r="G9" t="s">
        <v>3006</v>
      </c>
      <c r="H9" s="8">
        <v>0.16180555555555556</v>
      </c>
      <c r="I9" s="8">
        <v>0.40138888888888891</v>
      </c>
      <c r="L9">
        <v>5.75</v>
      </c>
      <c r="M9">
        <v>5.75</v>
      </c>
      <c r="N9">
        <v>5.42</v>
      </c>
      <c r="O9" t="s">
        <v>1745</v>
      </c>
      <c r="P9" t="s">
        <v>473</v>
      </c>
      <c r="Q9" t="s">
        <v>3527</v>
      </c>
      <c r="R9">
        <v>0</v>
      </c>
      <c r="S9">
        <v>0</v>
      </c>
      <c r="T9">
        <v>45.201889999999999</v>
      </c>
      <c r="U9">
        <v>5.8388479999999996</v>
      </c>
      <c r="AD9" t="s">
        <v>2733</v>
      </c>
      <c r="AE9" t="s">
        <v>2734</v>
      </c>
    </row>
    <row r="10" spans="1:31" x14ac:dyDescent="0.3">
      <c r="A10" s="7">
        <v>46301</v>
      </c>
      <c r="B10" s="8">
        <v>0.33333333333333331</v>
      </c>
      <c r="C10" s="8">
        <v>0.34722222222222221</v>
      </c>
      <c r="D10" s="8">
        <v>0</v>
      </c>
      <c r="E10">
        <v>0.33</v>
      </c>
      <c r="F10">
        <v>28</v>
      </c>
      <c r="G10" t="s">
        <v>914</v>
      </c>
      <c r="H10" s="8">
        <v>0.22916666666666666</v>
      </c>
      <c r="I10" s="8">
        <v>0.24722222222222223</v>
      </c>
      <c r="L10">
        <v>0.43</v>
      </c>
      <c r="M10">
        <v>0.43</v>
      </c>
      <c r="N10">
        <v>0.1</v>
      </c>
      <c r="O10" t="s">
        <v>1706</v>
      </c>
      <c r="P10" t="s">
        <v>525</v>
      </c>
      <c r="Q10" t="s">
        <v>525</v>
      </c>
      <c r="R10">
        <v>0</v>
      </c>
      <c r="S10">
        <v>0</v>
      </c>
      <c r="T10">
        <v>45.166784</v>
      </c>
      <c r="U10">
        <v>5.7270599999999998</v>
      </c>
      <c r="AD10" t="s">
        <v>2733</v>
      </c>
      <c r="AE10" t="s">
        <v>2737</v>
      </c>
    </row>
    <row r="11" spans="1:31" x14ac:dyDescent="0.3">
      <c r="A11" s="7">
        <v>46301</v>
      </c>
      <c r="B11" s="8">
        <v>0.29166666666666669</v>
      </c>
      <c r="C11" s="8">
        <v>0.30208333333333331</v>
      </c>
      <c r="D11" s="8">
        <v>0</v>
      </c>
      <c r="E11">
        <v>0.25</v>
      </c>
      <c r="F11">
        <v>210</v>
      </c>
      <c r="G11" t="s">
        <v>905</v>
      </c>
      <c r="O11" t="s">
        <v>3460</v>
      </c>
      <c r="P11" t="s">
        <v>761</v>
      </c>
      <c r="Q11" t="s">
        <v>3461</v>
      </c>
      <c r="R11">
        <v>0</v>
      </c>
      <c r="S11">
        <v>0</v>
      </c>
      <c r="T11">
        <v>45.183799999999998</v>
      </c>
      <c r="U11">
        <v>5.7220209999999998</v>
      </c>
      <c r="AD11" t="s">
        <v>2733</v>
      </c>
      <c r="AE11" t="s">
        <v>2734</v>
      </c>
    </row>
    <row r="12" spans="1:31" x14ac:dyDescent="0.3">
      <c r="A12" s="7">
        <v>46301</v>
      </c>
      <c r="B12" s="8">
        <v>0.16666666666666666</v>
      </c>
      <c r="C12" s="8">
        <v>0.1736111111111111</v>
      </c>
      <c r="D12" s="8">
        <v>0</v>
      </c>
      <c r="E12">
        <v>0.17</v>
      </c>
      <c r="F12">
        <v>210</v>
      </c>
      <c r="G12" t="s">
        <v>905</v>
      </c>
      <c r="O12" t="s">
        <v>3427</v>
      </c>
      <c r="P12" t="s">
        <v>539</v>
      </c>
      <c r="Q12" t="s">
        <v>3428</v>
      </c>
      <c r="R12">
        <v>0</v>
      </c>
      <c r="S12">
        <v>0</v>
      </c>
      <c r="T12">
        <v>45.182197000000002</v>
      </c>
      <c r="U12">
        <v>5.7385910000000004</v>
      </c>
      <c r="AD12" t="s">
        <v>2733</v>
      </c>
      <c r="AE12" t="s">
        <v>2734</v>
      </c>
    </row>
    <row r="13" spans="1:31" x14ac:dyDescent="0.3">
      <c r="A13" s="7">
        <v>46301</v>
      </c>
      <c r="B13" s="8">
        <v>0.16666666666666666</v>
      </c>
      <c r="C13" s="8">
        <v>0.18055555555555555</v>
      </c>
      <c r="D13" s="8">
        <v>0</v>
      </c>
      <c r="E13">
        <v>0.33</v>
      </c>
      <c r="F13">
        <v>40</v>
      </c>
      <c r="G13" t="s">
        <v>960</v>
      </c>
      <c r="H13" s="8">
        <v>0.41249999999999998</v>
      </c>
      <c r="I13" s="8">
        <v>0.42083333333333334</v>
      </c>
      <c r="L13">
        <v>0.2</v>
      </c>
      <c r="M13">
        <v>0.2</v>
      </c>
      <c r="N13">
        <v>-0.13</v>
      </c>
      <c r="O13" t="s">
        <v>2806</v>
      </c>
      <c r="P13" t="s">
        <v>635</v>
      </c>
      <c r="Q13" t="s">
        <v>2807</v>
      </c>
      <c r="R13">
        <v>0</v>
      </c>
      <c r="S13">
        <v>0</v>
      </c>
      <c r="T13">
        <v>45.206518000000003</v>
      </c>
      <c r="U13">
        <v>5.7103719999999996</v>
      </c>
      <c r="AD13" t="s">
        <v>2733</v>
      </c>
      <c r="AE13" t="s">
        <v>2734</v>
      </c>
    </row>
    <row r="14" spans="1:31" x14ac:dyDescent="0.3">
      <c r="A14" s="7">
        <v>46301</v>
      </c>
      <c r="B14" s="8">
        <v>0.125</v>
      </c>
      <c r="C14" s="8">
        <v>0.1423611111111111</v>
      </c>
      <c r="D14" s="8">
        <v>0</v>
      </c>
      <c r="E14">
        <v>0.42</v>
      </c>
      <c r="F14">
        <v>56</v>
      </c>
      <c r="G14" t="s">
        <v>966</v>
      </c>
      <c r="H14" s="8">
        <v>0.16666666666666666</v>
      </c>
      <c r="I14" s="8">
        <v>0.32847222222222222</v>
      </c>
      <c r="L14">
        <v>3.88</v>
      </c>
      <c r="M14">
        <v>3.88</v>
      </c>
      <c r="N14">
        <v>3.47</v>
      </c>
      <c r="O14" t="s">
        <v>3531</v>
      </c>
      <c r="P14" t="s">
        <v>101</v>
      </c>
      <c r="Q14" t="s">
        <v>3532</v>
      </c>
      <c r="R14">
        <v>0</v>
      </c>
      <c r="S14">
        <v>0</v>
      </c>
      <c r="T14">
        <v>45.365791999999999</v>
      </c>
      <c r="U14">
        <v>5.5928509999999996</v>
      </c>
      <c r="AD14" t="s">
        <v>2733</v>
      </c>
      <c r="AE14" t="s">
        <v>2734</v>
      </c>
    </row>
    <row r="15" spans="1:31" x14ac:dyDescent="0.3">
      <c r="A15" s="7">
        <v>46301</v>
      </c>
      <c r="B15" s="8">
        <v>0.29166666666666669</v>
      </c>
      <c r="C15" s="8">
        <v>0.2986111111111111</v>
      </c>
      <c r="D15" s="8">
        <v>0</v>
      </c>
      <c r="E15">
        <v>0.17</v>
      </c>
      <c r="F15">
        <v>75</v>
      </c>
      <c r="G15" t="s">
        <v>970</v>
      </c>
      <c r="O15" t="s">
        <v>1825</v>
      </c>
      <c r="P15" t="s">
        <v>638</v>
      </c>
      <c r="Q15" t="s">
        <v>1827</v>
      </c>
      <c r="R15">
        <v>0</v>
      </c>
      <c r="S15">
        <v>0</v>
      </c>
      <c r="T15">
        <v>45.177596000000001</v>
      </c>
      <c r="U15">
        <v>5.7290789999999996</v>
      </c>
      <c r="AD15" t="s">
        <v>2733</v>
      </c>
      <c r="AE15" t="s">
        <v>2734</v>
      </c>
    </row>
    <row r="16" spans="1:31" x14ac:dyDescent="0.3">
      <c r="A16" s="7">
        <v>46301</v>
      </c>
      <c r="B16" s="8">
        <v>0.16666666666666666</v>
      </c>
      <c r="C16" s="8">
        <v>0.18055555555555555</v>
      </c>
      <c r="D16" s="8">
        <v>0</v>
      </c>
      <c r="E16">
        <v>0.33</v>
      </c>
      <c r="F16">
        <v>65</v>
      </c>
      <c r="G16" t="s">
        <v>870</v>
      </c>
      <c r="O16" t="s">
        <v>877</v>
      </c>
      <c r="P16" t="s">
        <v>808</v>
      </c>
      <c r="Q16" t="s">
        <v>3449</v>
      </c>
      <c r="R16">
        <v>0</v>
      </c>
      <c r="S16">
        <v>0</v>
      </c>
      <c r="T16">
        <v>45.192346999999998</v>
      </c>
      <c r="U16">
        <v>5.7316079999999996</v>
      </c>
      <c r="AD16" t="s">
        <v>2733</v>
      </c>
      <c r="AE16" t="s">
        <v>2734</v>
      </c>
    </row>
    <row r="17" spans="1:31" x14ac:dyDescent="0.3">
      <c r="A17" s="7">
        <v>46301</v>
      </c>
      <c r="B17" s="8">
        <v>0.25</v>
      </c>
      <c r="C17" s="8">
        <v>0.26041666666666669</v>
      </c>
      <c r="D17" s="8">
        <v>0</v>
      </c>
      <c r="E17">
        <v>0.25</v>
      </c>
      <c r="F17">
        <v>74</v>
      </c>
      <c r="G17" t="s">
        <v>892</v>
      </c>
      <c r="O17" t="s">
        <v>3528</v>
      </c>
      <c r="P17" t="s">
        <v>752</v>
      </c>
      <c r="Q17" t="s">
        <v>3529</v>
      </c>
      <c r="R17">
        <v>0</v>
      </c>
      <c r="S17">
        <v>0</v>
      </c>
      <c r="T17">
        <v>45.185358000000001</v>
      </c>
      <c r="U17">
        <v>5.7231300000000003</v>
      </c>
      <c r="AD17" t="s">
        <v>2733</v>
      </c>
      <c r="AE17" t="s">
        <v>2734</v>
      </c>
    </row>
    <row r="18" spans="1:31" x14ac:dyDescent="0.3">
      <c r="A18" s="7">
        <v>46301</v>
      </c>
      <c r="B18" s="8">
        <v>0.16666666666666666</v>
      </c>
      <c r="C18" s="8">
        <v>0.18055555555555555</v>
      </c>
      <c r="D18" s="8">
        <v>0</v>
      </c>
      <c r="E18">
        <v>0.33</v>
      </c>
      <c r="F18">
        <v>82</v>
      </c>
      <c r="G18" t="s">
        <v>954</v>
      </c>
      <c r="H18" s="8">
        <v>0.22222222222222221</v>
      </c>
      <c r="I18" s="8">
        <v>0.24652777777777779</v>
      </c>
      <c r="L18">
        <v>0.57999999999999996</v>
      </c>
      <c r="M18">
        <v>0.57999999999999996</v>
      </c>
      <c r="N18">
        <v>0.25</v>
      </c>
      <c r="O18" t="s">
        <v>2759</v>
      </c>
      <c r="P18" t="s">
        <v>652</v>
      </c>
      <c r="Q18" t="s">
        <v>2760</v>
      </c>
      <c r="R18">
        <v>0</v>
      </c>
      <c r="S18">
        <v>0</v>
      </c>
      <c r="T18">
        <v>45.180548999999999</v>
      </c>
      <c r="U18">
        <v>5.7303129999999998</v>
      </c>
      <c r="AD18" t="s">
        <v>2733</v>
      </c>
      <c r="AE18" t="s">
        <v>2734</v>
      </c>
    </row>
    <row r="19" spans="1:31" x14ac:dyDescent="0.3">
      <c r="A19" s="7">
        <v>46301</v>
      </c>
      <c r="B19" s="8">
        <v>0.16666666666666666</v>
      </c>
      <c r="C19" s="8">
        <v>0.18055555555555555</v>
      </c>
      <c r="D19" s="8">
        <v>0</v>
      </c>
      <c r="E19">
        <v>0.33</v>
      </c>
      <c r="F19">
        <v>101</v>
      </c>
      <c r="G19" t="s">
        <v>945</v>
      </c>
      <c r="H19" s="8">
        <v>0.17847222222222223</v>
      </c>
      <c r="I19" s="8">
        <v>0.55694444444444446</v>
      </c>
      <c r="L19">
        <v>9.08</v>
      </c>
      <c r="M19">
        <v>9.08</v>
      </c>
      <c r="N19">
        <v>8.75</v>
      </c>
      <c r="O19" t="s">
        <v>2816</v>
      </c>
      <c r="P19" t="s">
        <v>55</v>
      </c>
      <c r="Q19" t="s">
        <v>2817</v>
      </c>
      <c r="R19">
        <v>0</v>
      </c>
      <c r="S19">
        <v>0</v>
      </c>
      <c r="T19">
        <v>45.183793999999999</v>
      </c>
      <c r="U19">
        <v>5.7181090000000001</v>
      </c>
      <c r="AD19" t="s">
        <v>2733</v>
      </c>
      <c r="AE19" t="s">
        <v>2734</v>
      </c>
    </row>
    <row r="20" spans="1:31" x14ac:dyDescent="0.3">
      <c r="A20" s="7">
        <v>46301</v>
      </c>
      <c r="B20" s="8">
        <v>0.29166666666666669</v>
      </c>
      <c r="C20" s="8">
        <v>0.2986111111111111</v>
      </c>
      <c r="D20" s="8">
        <v>0</v>
      </c>
      <c r="E20">
        <v>0.17</v>
      </c>
      <c r="F20">
        <v>29</v>
      </c>
      <c r="G20" t="s">
        <v>859</v>
      </c>
      <c r="O20" t="s">
        <v>2738</v>
      </c>
      <c r="P20" t="s">
        <v>219</v>
      </c>
      <c r="Q20" t="s">
        <v>2739</v>
      </c>
      <c r="R20">
        <v>0</v>
      </c>
      <c r="S20">
        <v>0</v>
      </c>
      <c r="T20">
        <v>45.183280000000003</v>
      </c>
      <c r="U20">
        <v>5.7183830000000002</v>
      </c>
      <c r="AD20" t="s">
        <v>2733</v>
      </c>
      <c r="AE20" t="s">
        <v>2734</v>
      </c>
    </row>
    <row r="21" spans="1:31" x14ac:dyDescent="0.3">
      <c r="A21" s="7">
        <v>46301</v>
      </c>
      <c r="B21" s="8">
        <v>0.33333333333333331</v>
      </c>
      <c r="C21" s="8">
        <v>0.375</v>
      </c>
      <c r="D21" s="8">
        <v>0</v>
      </c>
      <c r="E21">
        <v>1</v>
      </c>
      <c r="F21">
        <v>52</v>
      </c>
      <c r="G21" t="s">
        <v>847</v>
      </c>
      <c r="O21" t="s">
        <v>1198</v>
      </c>
      <c r="P21" t="s">
        <v>335</v>
      </c>
      <c r="Q21" t="s">
        <v>335</v>
      </c>
      <c r="R21">
        <v>0</v>
      </c>
      <c r="S21">
        <v>0</v>
      </c>
      <c r="T21">
        <v>45.172060000000002</v>
      </c>
      <c r="U21">
        <v>5.7222600000000003</v>
      </c>
      <c r="AD21" t="s">
        <v>2733</v>
      </c>
      <c r="AE21" t="s">
        <v>2737</v>
      </c>
    </row>
    <row r="22" spans="1:31" x14ac:dyDescent="0.3">
      <c r="A22" s="7">
        <v>46301</v>
      </c>
      <c r="B22" s="8">
        <v>0.22222222222222221</v>
      </c>
      <c r="C22" s="8">
        <v>0.2638888888888889</v>
      </c>
      <c r="D22" s="8">
        <v>0</v>
      </c>
      <c r="E22">
        <v>1</v>
      </c>
      <c r="F22">
        <v>39</v>
      </c>
      <c r="G22" t="s">
        <v>961</v>
      </c>
      <c r="H22" s="8">
        <v>0.39791666666666664</v>
      </c>
      <c r="I22" s="8">
        <v>0.41944444444444445</v>
      </c>
      <c r="L22">
        <v>0.52</v>
      </c>
      <c r="M22">
        <v>0.52</v>
      </c>
      <c r="N22">
        <v>-0.48</v>
      </c>
      <c r="O22" t="s">
        <v>1700</v>
      </c>
      <c r="P22" t="s">
        <v>523</v>
      </c>
      <c r="Q22" t="s">
        <v>523</v>
      </c>
      <c r="R22">
        <v>0</v>
      </c>
      <c r="S22">
        <v>0</v>
      </c>
      <c r="T22">
        <v>45.165317999999999</v>
      </c>
      <c r="U22">
        <v>5.7205139999999997</v>
      </c>
      <c r="AD22" t="s">
        <v>2733</v>
      </c>
      <c r="AE22" t="s">
        <v>2737</v>
      </c>
    </row>
    <row r="23" spans="1:31" x14ac:dyDescent="0.3">
      <c r="A23" s="7">
        <v>46301</v>
      </c>
      <c r="B23" s="8">
        <v>0.33333333333333331</v>
      </c>
      <c r="C23" s="8">
        <v>0.34722222222222221</v>
      </c>
      <c r="D23" s="8">
        <v>0</v>
      </c>
      <c r="E23">
        <v>0.33</v>
      </c>
      <c r="F23">
        <v>68</v>
      </c>
      <c r="G23" t="s">
        <v>948</v>
      </c>
      <c r="O23" t="s">
        <v>2212</v>
      </c>
      <c r="P23" t="s">
        <v>233</v>
      </c>
      <c r="Q23" t="s">
        <v>233</v>
      </c>
      <c r="R23">
        <v>0</v>
      </c>
      <c r="S23">
        <v>0</v>
      </c>
      <c r="T23">
        <v>45.192034</v>
      </c>
      <c r="U23">
        <v>5.73963</v>
      </c>
      <c r="AD23" t="s">
        <v>2733</v>
      </c>
      <c r="AE23" t="s">
        <v>2737</v>
      </c>
    </row>
    <row r="24" spans="1:31" x14ac:dyDescent="0.3">
      <c r="A24" s="7">
        <v>46301</v>
      </c>
      <c r="B24" s="8">
        <v>0.33333333333333331</v>
      </c>
      <c r="C24" s="8">
        <v>0.4236111111111111</v>
      </c>
      <c r="D24" s="8">
        <v>0</v>
      </c>
      <c r="E24">
        <v>2.17</v>
      </c>
      <c r="F24">
        <v>210</v>
      </c>
      <c r="G24" t="s">
        <v>905</v>
      </c>
      <c r="O24" t="s">
        <v>1846</v>
      </c>
      <c r="P24" t="s">
        <v>539</v>
      </c>
      <c r="Q24" t="s">
        <v>539</v>
      </c>
      <c r="R24">
        <v>0</v>
      </c>
      <c r="S24">
        <v>0</v>
      </c>
      <c r="T24">
        <v>45.182197000000002</v>
      </c>
      <c r="U24">
        <v>5.7385910000000004</v>
      </c>
      <c r="AD24" t="s">
        <v>2733</v>
      </c>
      <c r="AE24" t="s">
        <v>2737</v>
      </c>
    </row>
    <row r="25" spans="1:31" x14ac:dyDescent="0.3">
      <c r="A25" s="7">
        <v>46301</v>
      </c>
      <c r="B25" s="8">
        <v>0.25</v>
      </c>
      <c r="C25" s="8">
        <v>0.26041666666666669</v>
      </c>
      <c r="D25" s="8">
        <v>0</v>
      </c>
      <c r="E25">
        <v>0.25</v>
      </c>
      <c r="F25">
        <v>82</v>
      </c>
      <c r="G25" t="s">
        <v>954</v>
      </c>
      <c r="H25" s="8">
        <v>0.18680555555555556</v>
      </c>
      <c r="I25" s="8">
        <v>0.29375000000000001</v>
      </c>
      <c r="L25">
        <v>2.57</v>
      </c>
      <c r="M25">
        <v>2.57</v>
      </c>
      <c r="N25">
        <v>2.3199999999999998</v>
      </c>
      <c r="O25" t="s">
        <v>2751</v>
      </c>
      <c r="P25" t="s">
        <v>734</v>
      </c>
      <c r="Q25" t="s">
        <v>2752</v>
      </c>
      <c r="R25">
        <v>0</v>
      </c>
      <c r="S25">
        <v>0</v>
      </c>
      <c r="T25">
        <v>45.186678000000001</v>
      </c>
      <c r="U25">
        <v>5.7200300000000004</v>
      </c>
      <c r="AD25" t="s">
        <v>2733</v>
      </c>
      <c r="AE25" t="s">
        <v>2734</v>
      </c>
    </row>
    <row r="26" spans="1:31" x14ac:dyDescent="0.3">
      <c r="A26" s="7">
        <v>46301</v>
      </c>
      <c r="B26" s="8">
        <v>0.33333333333333331</v>
      </c>
      <c r="C26" s="8">
        <v>0.37847222222222221</v>
      </c>
      <c r="D26" s="8">
        <v>0</v>
      </c>
      <c r="E26">
        <v>1.08</v>
      </c>
      <c r="F26">
        <v>230</v>
      </c>
      <c r="G26" t="s">
        <v>974</v>
      </c>
      <c r="H26" s="8">
        <v>0.50277777777777777</v>
      </c>
      <c r="I26" s="8">
        <v>0.55347222222222225</v>
      </c>
      <c r="L26">
        <v>1.22</v>
      </c>
      <c r="M26">
        <v>1.22</v>
      </c>
      <c r="N26">
        <v>0.13</v>
      </c>
      <c r="O26" t="s">
        <v>1711</v>
      </c>
      <c r="P26" t="s">
        <v>526</v>
      </c>
      <c r="Q26" t="s">
        <v>526</v>
      </c>
      <c r="R26">
        <v>0</v>
      </c>
      <c r="S26">
        <v>0</v>
      </c>
      <c r="T26">
        <v>45.181947000000001</v>
      </c>
      <c r="U26">
        <v>5.7218989999999996</v>
      </c>
      <c r="AD26" t="s">
        <v>2733</v>
      </c>
      <c r="AE26" t="s">
        <v>2737</v>
      </c>
    </row>
    <row r="27" spans="1:31" x14ac:dyDescent="0.3">
      <c r="A27" s="7">
        <v>46301</v>
      </c>
      <c r="B27" s="8">
        <v>0.39583333333333331</v>
      </c>
      <c r="C27" s="8">
        <v>0.4201388888888889</v>
      </c>
      <c r="D27" s="8">
        <v>0</v>
      </c>
      <c r="E27">
        <v>0.57999999999999996</v>
      </c>
      <c r="F27">
        <v>65</v>
      </c>
      <c r="G27" t="s">
        <v>870</v>
      </c>
      <c r="O27" t="s">
        <v>2068</v>
      </c>
      <c r="P27" t="s">
        <v>352</v>
      </c>
      <c r="Q27" t="s">
        <v>2744</v>
      </c>
      <c r="R27">
        <v>0</v>
      </c>
      <c r="S27">
        <v>0</v>
      </c>
      <c r="T27">
        <v>45.191529000000003</v>
      </c>
      <c r="U27">
        <v>5.7310239999999997</v>
      </c>
      <c r="AD27" t="s">
        <v>2733</v>
      </c>
      <c r="AE27" t="s">
        <v>2737</v>
      </c>
    </row>
    <row r="28" spans="1:31" x14ac:dyDescent="0.3">
      <c r="A28" s="7">
        <v>46301</v>
      </c>
      <c r="B28" s="8">
        <v>0.16666666666666666</v>
      </c>
      <c r="C28" s="8">
        <v>0.18055555555555555</v>
      </c>
      <c r="D28" s="8">
        <v>0</v>
      </c>
      <c r="E28">
        <v>0.33</v>
      </c>
      <c r="F28">
        <v>18</v>
      </c>
      <c r="G28" t="s">
        <v>2826</v>
      </c>
      <c r="H28" s="8">
        <v>0.1763888888888889</v>
      </c>
      <c r="I28" s="8">
        <v>0.18194444444444444</v>
      </c>
      <c r="L28">
        <v>0.13</v>
      </c>
      <c r="M28">
        <v>0.13</v>
      </c>
      <c r="N28">
        <v>-0.2</v>
      </c>
      <c r="O28" t="s">
        <v>3535</v>
      </c>
      <c r="P28" t="s">
        <v>467</v>
      </c>
      <c r="Q28" t="s">
        <v>3536</v>
      </c>
      <c r="R28">
        <v>0</v>
      </c>
      <c r="S28">
        <v>0</v>
      </c>
      <c r="T28">
        <v>45.177866999999999</v>
      </c>
      <c r="U28">
        <v>5.6967489999999996</v>
      </c>
      <c r="AD28" t="s">
        <v>2733</v>
      </c>
      <c r="AE28" t="s">
        <v>2734</v>
      </c>
    </row>
    <row r="29" spans="1:31" x14ac:dyDescent="0.3">
      <c r="A29" s="7">
        <v>46301</v>
      </c>
      <c r="B29" s="8">
        <v>0.33333333333333331</v>
      </c>
      <c r="C29" s="8">
        <v>0.375</v>
      </c>
      <c r="D29" s="8">
        <v>0</v>
      </c>
      <c r="E29">
        <v>1</v>
      </c>
      <c r="F29">
        <v>76</v>
      </c>
      <c r="G29" t="s">
        <v>863</v>
      </c>
      <c r="H29" s="8">
        <v>0.33680555555555558</v>
      </c>
      <c r="I29" s="8">
        <v>0.37361111111111112</v>
      </c>
      <c r="L29">
        <v>0.88</v>
      </c>
      <c r="M29">
        <v>0.88</v>
      </c>
      <c r="N29">
        <v>-0.12</v>
      </c>
      <c r="O29" t="s">
        <v>1517</v>
      </c>
      <c r="P29" t="s">
        <v>346</v>
      </c>
      <c r="Q29" t="s">
        <v>5962</v>
      </c>
      <c r="R29">
        <v>0</v>
      </c>
      <c r="S29">
        <v>0</v>
      </c>
      <c r="T29">
        <v>45.182178</v>
      </c>
      <c r="U29">
        <v>5.7269370000000004</v>
      </c>
      <c r="AD29" t="s">
        <v>2733</v>
      </c>
      <c r="AE29" t="s">
        <v>2737</v>
      </c>
    </row>
    <row r="30" spans="1:31" x14ac:dyDescent="0.3">
      <c r="A30" s="7">
        <v>46301</v>
      </c>
      <c r="B30" s="8">
        <v>0.33333333333333331</v>
      </c>
      <c r="C30" s="8">
        <v>0.37847222222222221</v>
      </c>
      <c r="D30" s="8">
        <v>0</v>
      </c>
      <c r="E30">
        <v>1.08</v>
      </c>
      <c r="F30">
        <v>41</v>
      </c>
      <c r="G30" t="s">
        <v>907</v>
      </c>
      <c r="O30" t="s">
        <v>1834</v>
      </c>
      <c r="P30" t="s">
        <v>404</v>
      </c>
      <c r="Q30" t="s">
        <v>1836</v>
      </c>
      <c r="R30">
        <v>0</v>
      </c>
      <c r="S30">
        <v>0</v>
      </c>
      <c r="T30">
        <v>45.369940999999997</v>
      </c>
      <c r="U30">
        <v>5.584085</v>
      </c>
      <c r="AD30" t="s">
        <v>2733</v>
      </c>
      <c r="AE30" t="s">
        <v>2737</v>
      </c>
    </row>
    <row r="31" spans="1:31" x14ac:dyDescent="0.3">
      <c r="A31" s="7">
        <v>46301</v>
      </c>
      <c r="B31" s="8">
        <v>0.40625</v>
      </c>
      <c r="C31" s="8">
        <v>0.45833333333333331</v>
      </c>
      <c r="D31" s="8">
        <v>0</v>
      </c>
      <c r="E31">
        <v>1.25</v>
      </c>
      <c r="F31">
        <v>23</v>
      </c>
      <c r="G31" t="s">
        <v>957</v>
      </c>
      <c r="O31" t="s">
        <v>2626</v>
      </c>
      <c r="P31" t="s">
        <v>292</v>
      </c>
      <c r="Q31" t="s">
        <v>2628</v>
      </c>
      <c r="R31">
        <v>0</v>
      </c>
      <c r="S31">
        <v>0</v>
      </c>
      <c r="T31">
        <v>45.189673999999997</v>
      </c>
      <c r="U31">
        <v>5.721368</v>
      </c>
      <c r="AD31" t="s">
        <v>2733</v>
      </c>
      <c r="AE31" t="s">
        <v>2737</v>
      </c>
    </row>
    <row r="32" spans="1:31" x14ac:dyDescent="0.3">
      <c r="A32" s="7">
        <v>46301</v>
      </c>
      <c r="B32" s="8">
        <v>0.33333333333333331</v>
      </c>
      <c r="C32" s="8">
        <v>0.34722222222222221</v>
      </c>
      <c r="D32" s="8">
        <v>0</v>
      </c>
      <c r="E32">
        <v>0.33</v>
      </c>
      <c r="F32">
        <v>20</v>
      </c>
      <c r="G32" t="s">
        <v>950</v>
      </c>
      <c r="H32" s="8">
        <v>0.38680555555555557</v>
      </c>
      <c r="I32" s="8">
        <v>0.39583333333333331</v>
      </c>
      <c r="L32">
        <v>0.22</v>
      </c>
      <c r="M32">
        <v>0.22</v>
      </c>
      <c r="N32">
        <v>-0.12</v>
      </c>
      <c r="O32" t="s">
        <v>2691</v>
      </c>
      <c r="P32" t="s">
        <v>757</v>
      </c>
      <c r="Q32" t="s">
        <v>757</v>
      </c>
      <c r="R32">
        <v>0</v>
      </c>
      <c r="S32">
        <v>0</v>
      </c>
      <c r="T32">
        <v>45.191066999999997</v>
      </c>
      <c r="U32">
        <v>5.7225849999999996</v>
      </c>
      <c r="AD32" t="s">
        <v>2733</v>
      </c>
      <c r="AE32" t="s">
        <v>2737</v>
      </c>
    </row>
    <row r="33" spans="1:31" x14ac:dyDescent="0.3">
      <c r="A33" s="7">
        <v>46301</v>
      </c>
      <c r="B33" s="8">
        <v>0.33333333333333331</v>
      </c>
      <c r="C33" s="8">
        <v>0.375</v>
      </c>
      <c r="D33" s="8">
        <v>0</v>
      </c>
      <c r="E33">
        <v>1</v>
      </c>
      <c r="F33">
        <v>210</v>
      </c>
      <c r="G33" t="s">
        <v>905</v>
      </c>
      <c r="O33" t="s">
        <v>1515</v>
      </c>
      <c r="P33" t="s">
        <v>761</v>
      </c>
      <c r="Q33" t="s">
        <v>761</v>
      </c>
      <c r="R33">
        <v>0</v>
      </c>
      <c r="S33">
        <v>0</v>
      </c>
      <c r="T33">
        <v>45.183799999999998</v>
      </c>
      <c r="U33">
        <v>5.7220209999999998</v>
      </c>
      <c r="AD33" t="s">
        <v>2733</v>
      </c>
      <c r="AE33" t="s">
        <v>2737</v>
      </c>
    </row>
    <row r="34" spans="1:31" x14ac:dyDescent="0.3">
      <c r="A34" s="7">
        <v>46301</v>
      </c>
      <c r="B34" s="8">
        <v>0.16666666666666666</v>
      </c>
      <c r="C34" s="8">
        <v>0.18055555555555555</v>
      </c>
      <c r="D34" s="8">
        <v>0</v>
      </c>
      <c r="E34">
        <v>0.33</v>
      </c>
      <c r="F34">
        <v>76</v>
      </c>
      <c r="G34" t="s">
        <v>863</v>
      </c>
      <c r="H34" s="8">
        <v>0.18819444444444444</v>
      </c>
      <c r="I34" s="8">
        <v>0.19166666666666668</v>
      </c>
      <c r="L34">
        <v>0.08</v>
      </c>
      <c r="M34">
        <v>0.08</v>
      </c>
      <c r="N34">
        <v>-0.25</v>
      </c>
      <c r="O34" t="s">
        <v>3173</v>
      </c>
      <c r="P34" t="s">
        <v>193</v>
      </c>
      <c r="Q34" t="s">
        <v>5964</v>
      </c>
      <c r="R34">
        <v>0</v>
      </c>
      <c r="S34">
        <v>0</v>
      </c>
      <c r="T34">
        <v>45.189757999999998</v>
      </c>
      <c r="U34">
        <v>5.7167630000000003</v>
      </c>
      <c r="AD34" t="s">
        <v>2733</v>
      </c>
      <c r="AE34" t="s">
        <v>2734</v>
      </c>
    </row>
    <row r="35" spans="1:31" x14ac:dyDescent="0.3">
      <c r="A35" s="7">
        <v>46301</v>
      </c>
      <c r="B35" s="8">
        <v>0.16666666666666666</v>
      </c>
      <c r="C35" s="8">
        <v>0.18055555555555555</v>
      </c>
      <c r="D35" s="8">
        <v>0</v>
      </c>
      <c r="E35">
        <v>0.33</v>
      </c>
      <c r="F35">
        <v>91</v>
      </c>
      <c r="G35" t="s">
        <v>971</v>
      </c>
      <c r="H35" s="8">
        <v>0.19097222222222221</v>
      </c>
      <c r="I35" s="8">
        <v>0.19305555555555556</v>
      </c>
      <c r="L35">
        <v>0.05</v>
      </c>
      <c r="M35">
        <v>0.05</v>
      </c>
      <c r="N35">
        <v>-0.28000000000000003</v>
      </c>
      <c r="O35" t="s">
        <v>3095</v>
      </c>
      <c r="P35" t="s">
        <v>187</v>
      </c>
      <c r="Q35" t="s">
        <v>3096</v>
      </c>
      <c r="R35">
        <v>0</v>
      </c>
      <c r="S35">
        <v>0</v>
      </c>
      <c r="T35">
        <v>45.189857000000003</v>
      </c>
      <c r="U35">
        <v>5.7292610000000002</v>
      </c>
      <c r="AD35" t="s">
        <v>2733</v>
      </c>
      <c r="AE35" t="s">
        <v>2734</v>
      </c>
    </row>
    <row r="36" spans="1:31" x14ac:dyDescent="0.3">
      <c r="A36" s="7">
        <v>46301</v>
      </c>
      <c r="B36" s="8">
        <v>0.33333333333333331</v>
      </c>
      <c r="C36" s="8">
        <v>0.37847222222222221</v>
      </c>
      <c r="D36" s="8">
        <v>0</v>
      </c>
      <c r="E36">
        <v>1.08</v>
      </c>
      <c r="F36">
        <v>41</v>
      </c>
      <c r="G36" t="s">
        <v>907</v>
      </c>
      <c r="H36" s="8">
        <v>0.30972222222222223</v>
      </c>
      <c r="I36" s="8">
        <v>0.37986111111111109</v>
      </c>
      <c r="L36">
        <v>1.68</v>
      </c>
      <c r="M36">
        <v>1.68</v>
      </c>
      <c r="N36">
        <v>0.6</v>
      </c>
      <c r="O36" t="s">
        <v>2347</v>
      </c>
      <c r="P36" t="s">
        <v>583</v>
      </c>
      <c r="Q36" t="s">
        <v>2349</v>
      </c>
      <c r="R36">
        <v>0</v>
      </c>
      <c r="S36">
        <v>0</v>
      </c>
      <c r="T36">
        <v>45.367930000000001</v>
      </c>
      <c r="U36">
        <v>5.585013</v>
      </c>
      <c r="AD36" t="s">
        <v>2733</v>
      </c>
      <c r="AE36" t="s">
        <v>2737</v>
      </c>
    </row>
    <row r="37" spans="1:31" x14ac:dyDescent="0.3">
      <c r="A37" s="7">
        <v>46301</v>
      </c>
      <c r="B37" s="8">
        <v>0.58333333333333337</v>
      </c>
      <c r="C37" s="8">
        <v>0.60069444444444442</v>
      </c>
      <c r="D37" s="8">
        <v>0</v>
      </c>
      <c r="E37">
        <v>0.42</v>
      </c>
      <c r="F37">
        <v>65</v>
      </c>
      <c r="G37" t="s">
        <v>870</v>
      </c>
      <c r="O37" t="s">
        <v>2033</v>
      </c>
      <c r="P37" t="s">
        <v>770</v>
      </c>
      <c r="Q37" t="s">
        <v>2035</v>
      </c>
      <c r="R37">
        <v>0</v>
      </c>
      <c r="S37">
        <v>0</v>
      </c>
      <c r="T37">
        <v>45.181204999999999</v>
      </c>
      <c r="U37">
        <v>5.689368</v>
      </c>
      <c r="AD37" t="s">
        <v>2733</v>
      </c>
      <c r="AE37" t="s">
        <v>2737</v>
      </c>
    </row>
    <row r="38" spans="1:31" x14ac:dyDescent="0.3">
      <c r="A38" s="7">
        <v>46301</v>
      </c>
      <c r="B38" s="8">
        <v>0.16666666666666666</v>
      </c>
      <c r="C38" s="8">
        <v>0.18055555555555555</v>
      </c>
      <c r="D38" s="8">
        <v>0</v>
      </c>
      <c r="E38">
        <v>0.33</v>
      </c>
      <c r="F38">
        <v>46</v>
      </c>
      <c r="G38" t="s">
        <v>963</v>
      </c>
      <c r="H38" s="8">
        <v>0.21388888888888888</v>
      </c>
      <c r="I38" s="8">
        <v>0.26597222222222222</v>
      </c>
      <c r="L38">
        <v>1.25</v>
      </c>
      <c r="M38">
        <v>1.25</v>
      </c>
      <c r="N38">
        <v>0.92</v>
      </c>
      <c r="O38" t="s">
        <v>2967</v>
      </c>
      <c r="P38" t="s">
        <v>104</v>
      </c>
      <c r="Q38" t="s">
        <v>2968</v>
      </c>
      <c r="R38">
        <v>0</v>
      </c>
      <c r="S38">
        <v>0</v>
      </c>
      <c r="T38">
        <v>45.178600000000003</v>
      </c>
      <c r="U38">
        <v>5.708291</v>
      </c>
      <c r="AD38" t="s">
        <v>2733</v>
      </c>
      <c r="AE38" t="s">
        <v>2734</v>
      </c>
    </row>
    <row r="39" spans="1:31" x14ac:dyDescent="0.3">
      <c r="A39" s="7">
        <v>46301</v>
      </c>
      <c r="B39" s="8">
        <v>0.30208333333333331</v>
      </c>
      <c r="C39" s="8">
        <v>0.32291666666666669</v>
      </c>
      <c r="D39" s="8">
        <v>0</v>
      </c>
      <c r="E39">
        <v>0.5</v>
      </c>
      <c r="F39">
        <v>56</v>
      </c>
      <c r="G39" t="s">
        <v>966</v>
      </c>
      <c r="H39" s="8">
        <v>0.43402777777777779</v>
      </c>
      <c r="I39" s="8">
        <v>0.44513888888888886</v>
      </c>
      <c r="L39">
        <v>0.27</v>
      </c>
      <c r="M39">
        <v>0.27</v>
      </c>
      <c r="N39">
        <v>-0.23</v>
      </c>
      <c r="O39" t="s">
        <v>2146</v>
      </c>
      <c r="P39" t="s">
        <v>510</v>
      </c>
      <c r="Q39" t="s">
        <v>510</v>
      </c>
      <c r="R39">
        <v>0</v>
      </c>
      <c r="S39">
        <v>0</v>
      </c>
      <c r="T39">
        <v>45.368639999999999</v>
      </c>
      <c r="U39">
        <v>5.5851119999999996</v>
      </c>
      <c r="AD39" t="s">
        <v>2733</v>
      </c>
      <c r="AE39" t="s">
        <v>2737</v>
      </c>
    </row>
    <row r="40" spans="1:31" x14ac:dyDescent="0.3">
      <c r="A40" s="7">
        <v>46301</v>
      </c>
      <c r="B40" s="8">
        <v>0.33333333333333331</v>
      </c>
      <c r="C40" s="8">
        <v>0.34722222222222221</v>
      </c>
      <c r="D40" s="8">
        <v>0</v>
      </c>
      <c r="E40">
        <v>0.33</v>
      </c>
      <c r="F40">
        <v>16</v>
      </c>
      <c r="G40" t="s">
        <v>853</v>
      </c>
      <c r="O40" t="s">
        <v>2660</v>
      </c>
      <c r="P40" t="s">
        <v>340</v>
      </c>
      <c r="Q40" t="s">
        <v>340</v>
      </c>
      <c r="R40">
        <v>0</v>
      </c>
      <c r="S40">
        <v>0</v>
      </c>
      <c r="T40">
        <v>45.147021000000002</v>
      </c>
      <c r="U40">
        <v>5.7165629999999998</v>
      </c>
      <c r="AD40" t="s">
        <v>2733</v>
      </c>
      <c r="AE40" t="s">
        <v>2781</v>
      </c>
    </row>
    <row r="41" spans="1:31" x14ac:dyDescent="0.3">
      <c r="A41" s="7">
        <v>46301</v>
      </c>
      <c r="B41" s="8">
        <v>0.33333333333333331</v>
      </c>
      <c r="C41" s="8">
        <v>0.37847222222222221</v>
      </c>
      <c r="D41" s="8">
        <v>0</v>
      </c>
      <c r="E41">
        <v>1.08</v>
      </c>
      <c r="F41">
        <v>68</v>
      </c>
      <c r="G41" t="s">
        <v>948</v>
      </c>
      <c r="O41" t="s">
        <v>2345</v>
      </c>
      <c r="P41" t="s">
        <v>577</v>
      </c>
      <c r="Q41" t="s">
        <v>577</v>
      </c>
      <c r="R41">
        <v>0</v>
      </c>
      <c r="S41">
        <v>0</v>
      </c>
      <c r="T41">
        <v>45.180720000000001</v>
      </c>
      <c r="U41">
        <v>5.7387189999999997</v>
      </c>
      <c r="AD41" t="s">
        <v>2733</v>
      </c>
      <c r="AE41" t="s">
        <v>2737</v>
      </c>
    </row>
    <row r="42" spans="1:31" x14ac:dyDescent="0.3">
      <c r="A42" s="7">
        <v>46301</v>
      </c>
      <c r="B42" s="8">
        <v>0.33333333333333331</v>
      </c>
      <c r="C42" s="8">
        <v>0.41666666666666669</v>
      </c>
      <c r="D42" s="8">
        <v>0</v>
      </c>
      <c r="E42">
        <v>2</v>
      </c>
      <c r="F42">
        <v>201</v>
      </c>
      <c r="G42" t="s">
        <v>946</v>
      </c>
      <c r="O42" t="s">
        <v>1320</v>
      </c>
      <c r="P42" t="s">
        <v>120</v>
      </c>
      <c r="Q42" t="s">
        <v>120</v>
      </c>
      <c r="R42">
        <v>0</v>
      </c>
      <c r="S42">
        <v>0</v>
      </c>
      <c r="T42">
        <v>45.187106999999997</v>
      </c>
      <c r="U42">
        <v>5.7297390000000004</v>
      </c>
      <c r="AD42" t="s">
        <v>2733</v>
      </c>
      <c r="AE42" t="s">
        <v>2737</v>
      </c>
    </row>
    <row r="43" spans="1:31" x14ac:dyDescent="0.3">
      <c r="A43" s="7">
        <v>46301</v>
      </c>
      <c r="B43" s="8">
        <v>0.16666666666666666</v>
      </c>
      <c r="C43" s="8">
        <v>0.18055555555555555</v>
      </c>
      <c r="D43" s="8">
        <v>0</v>
      </c>
      <c r="E43">
        <v>0.33</v>
      </c>
      <c r="F43">
        <v>85</v>
      </c>
      <c r="G43" t="s">
        <v>866</v>
      </c>
      <c r="H43" s="8">
        <v>0.12916666666666668</v>
      </c>
      <c r="I43" s="8">
        <v>0.13263888888888889</v>
      </c>
      <c r="L43">
        <v>0.08</v>
      </c>
      <c r="M43">
        <v>0.08</v>
      </c>
      <c r="N43">
        <v>-0.25</v>
      </c>
      <c r="O43" t="s">
        <v>2854</v>
      </c>
      <c r="P43" t="s">
        <v>485</v>
      </c>
      <c r="Q43" t="s">
        <v>2855</v>
      </c>
      <c r="R43">
        <v>0</v>
      </c>
      <c r="S43">
        <v>0</v>
      </c>
      <c r="T43">
        <v>45.216084000000002</v>
      </c>
      <c r="U43">
        <v>5.7850859999999997</v>
      </c>
      <c r="AD43" t="s">
        <v>2733</v>
      </c>
      <c r="AE43" t="s">
        <v>2734</v>
      </c>
    </row>
    <row r="44" spans="1:31" x14ac:dyDescent="0.3">
      <c r="A44" s="7">
        <v>46301</v>
      </c>
      <c r="B44" s="8">
        <v>0.33333333333333331</v>
      </c>
      <c r="C44" s="8">
        <v>0.35416666666666669</v>
      </c>
      <c r="D44" s="8">
        <v>0</v>
      </c>
      <c r="E44">
        <v>0.5</v>
      </c>
      <c r="F44">
        <v>48</v>
      </c>
      <c r="G44" t="s">
        <v>951</v>
      </c>
      <c r="H44" s="8">
        <v>0.15486111111111112</v>
      </c>
      <c r="I44" s="8">
        <v>0.1736111111111111</v>
      </c>
      <c r="L44">
        <v>0.45</v>
      </c>
      <c r="M44">
        <v>0.5</v>
      </c>
      <c r="N44">
        <v>-0.05</v>
      </c>
      <c r="O44" t="s">
        <v>1637</v>
      </c>
      <c r="P44" t="s">
        <v>676</v>
      </c>
      <c r="Q44" t="s">
        <v>676</v>
      </c>
      <c r="R44">
        <v>0</v>
      </c>
      <c r="S44">
        <v>0</v>
      </c>
      <c r="T44">
        <v>45.191566000000002</v>
      </c>
      <c r="U44">
        <v>5.6863279999999996</v>
      </c>
      <c r="AD44" t="s">
        <v>2733</v>
      </c>
      <c r="AE44" t="s">
        <v>2737</v>
      </c>
    </row>
    <row r="45" spans="1:31" x14ac:dyDescent="0.3">
      <c r="A45" s="7">
        <v>46301</v>
      </c>
      <c r="B45" s="8">
        <v>0.22916666666666666</v>
      </c>
      <c r="C45" s="8">
        <v>0.27083333333333331</v>
      </c>
      <c r="D45" s="8">
        <v>0</v>
      </c>
      <c r="E45">
        <v>1</v>
      </c>
      <c r="F45">
        <v>83</v>
      </c>
      <c r="G45" t="s">
        <v>975</v>
      </c>
      <c r="H45" s="8">
        <v>0.44027777777777777</v>
      </c>
      <c r="I45" s="8">
        <v>0.47152777777777777</v>
      </c>
      <c r="L45">
        <v>0.75</v>
      </c>
      <c r="M45">
        <v>0.75</v>
      </c>
      <c r="N45">
        <v>-0.25</v>
      </c>
      <c r="O45" t="s">
        <v>2371</v>
      </c>
      <c r="P45" t="s">
        <v>602</v>
      </c>
      <c r="Q45" t="s">
        <v>602</v>
      </c>
      <c r="R45">
        <v>0</v>
      </c>
      <c r="S45">
        <v>0</v>
      </c>
      <c r="T45">
        <v>45.364722</v>
      </c>
      <c r="U45">
        <v>5.6031880000000003</v>
      </c>
      <c r="AD45" t="s">
        <v>2733</v>
      </c>
      <c r="AE45" t="s">
        <v>2737</v>
      </c>
    </row>
    <row r="46" spans="1:31" x14ac:dyDescent="0.3">
      <c r="A46" s="7">
        <v>46301</v>
      </c>
      <c r="B46" s="8">
        <v>0.33333333333333331</v>
      </c>
      <c r="C46" s="8">
        <v>0.4236111111111111</v>
      </c>
      <c r="D46" s="8">
        <v>0</v>
      </c>
      <c r="E46">
        <v>2.17</v>
      </c>
      <c r="F46">
        <v>88</v>
      </c>
      <c r="G46" t="s">
        <v>894</v>
      </c>
      <c r="O46" t="s">
        <v>1080</v>
      </c>
      <c r="P46" t="s">
        <v>382</v>
      </c>
      <c r="Q46" t="s">
        <v>382</v>
      </c>
      <c r="R46">
        <v>0</v>
      </c>
      <c r="S46">
        <v>0</v>
      </c>
      <c r="T46">
        <v>45.072274</v>
      </c>
      <c r="U46">
        <v>5.771471</v>
      </c>
      <c r="AD46" t="s">
        <v>2733</v>
      </c>
      <c r="AE46" t="s">
        <v>2737</v>
      </c>
    </row>
    <row r="47" spans="1:31" x14ac:dyDescent="0.3">
      <c r="A47" s="7">
        <v>46301</v>
      </c>
      <c r="B47" s="8">
        <v>0.33333333333333331</v>
      </c>
      <c r="C47" s="8">
        <v>0.375</v>
      </c>
      <c r="D47" s="8">
        <v>0</v>
      </c>
      <c r="E47">
        <v>1</v>
      </c>
      <c r="F47">
        <v>150</v>
      </c>
      <c r="G47" t="s">
        <v>964</v>
      </c>
      <c r="H47" s="8">
        <v>0.33958333333333335</v>
      </c>
      <c r="I47" s="8">
        <v>0.3888888888888889</v>
      </c>
      <c r="L47">
        <v>1.18</v>
      </c>
      <c r="M47">
        <v>1.18</v>
      </c>
      <c r="N47">
        <v>0.18</v>
      </c>
      <c r="O47" t="s">
        <v>2027</v>
      </c>
      <c r="P47" t="s">
        <v>358</v>
      </c>
      <c r="Q47" t="s">
        <v>358</v>
      </c>
      <c r="R47">
        <v>0</v>
      </c>
      <c r="S47">
        <v>0</v>
      </c>
      <c r="T47">
        <v>45.174598000000003</v>
      </c>
      <c r="U47">
        <v>5.7422800000000001</v>
      </c>
      <c r="AD47" t="s">
        <v>2733</v>
      </c>
      <c r="AE47" t="s">
        <v>2737</v>
      </c>
    </row>
    <row r="48" spans="1:31" x14ac:dyDescent="0.3">
      <c r="A48" s="7">
        <v>46301</v>
      </c>
      <c r="B48" s="8">
        <v>0.33333333333333331</v>
      </c>
      <c r="C48" s="8">
        <v>0.34722222222222221</v>
      </c>
      <c r="D48" s="8">
        <v>0</v>
      </c>
      <c r="E48">
        <v>0.33</v>
      </c>
      <c r="F48">
        <v>56</v>
      </c>
      <c r="G48" t="s">
        <v>966</v>
      </c>
      <c r="Q48" t="s">
        <v>3537</v>
      </c>
      <c r="R48">
        <v>0</v>
      </c>
      <c r="S48">
        <v>0</v>
      </c>
      <c r="T48">
        <v>45.365228999999999</v>
      </c>
      <c r="U48">
        <v>5.5940120000000002</v>
      </c>
    </row>
    <row r="49" spans="1:31" x14ac:dyDescent="0.3">
      <c r="A49" s="7">
        <v>46301</v>
      </c>
      <c r="B49" s="8">
        <v>0.33333333333333331</v>
      </c>
      <c r="C49" s="8">
        <v>0.4201388888888889</v>
      </c>
      <c r="D49" s="8">
        <v>0</v>
      </c>
      <c r="E49">
        <v>2.08</v>
      </c>
      <c r="F49">
        <v>50</v>
      </c>
      <c r="G49" t="s">
        <v>879</v>
      </c>
      <c r="H49" s="8">
        <v>0.43611111111111112</v>
      </c>
      <c r="I49" s="8">
        <v>0.55347222222222225</v>
      </c>
      <c r="L49">
        <v>2.82</v>
      </c>
      <c r="M49">
        <v>2.82</v>
      </c>
      <c r="N49">
        <v>0.73</v>
      </c>
      <c r="O49" t="s">
        <v>1458</v>
      </c>
      <c r="P49" t="s">
        <v>433</v>
      </c>
      <c r="Q49" t="s">
        <v>433</v>
      </c>
      <c r="R49">
        <v>0</v>
      </c>
      <c r="S49">
        <v>0</v>
      </c>
      <c r="T49">
        <v>45.373724000000003</v>
      </c>
      <c r="U49">
        <v>5.5834440000000001</v>
      </c>
      <c r="AD49" t="s">
        <v>2733</v>
      </c>
      <c r="AE49" t="s">
        <v>2737</v>
      </c>
    </row>
    <row r="50" spans="1:31" x14ac:dyDescent="0.3">
      <c r="A50" s="7">
        <v>46301</v>
      </c>
      <c r="B50" s="8">
        <v>0.16666666666666666</v>
      </c>
      <c r="C50" s="8">
        <v>0.18055555555555555</v>
      </c>
      <c r="D50" s="8">
        <v>0</v>
      </c>
      <c r="E50">
        <v>0.33</v>
      </c>
      <c r="F50">
        <v>20</v>
      </c>
      <c r="G50" t="s">
        <v>950</v>
      </c>
      <c r="H50" s="8">
        <v>0.22500000000000001</v>
      </c>
      <c r="I50" s="8">
        <v>0.38680555555555557</v>
      </c>
      <c r="L50">
        <v>3.88</v>
      </c>
      <c r="M50">
        <v>3.88</v>
      </c>
      <c r="N50">
        <v>3.55</v>
      </c>
      <c r="O50" t="s">
        <v>2997</v>
      </c>
      <c r="P50" t="s">
        <v>115</v>
      </c>
      <c r="Q50" t="s">
        <v>2998</v>
      </c>
      <c r="R50">
        <v>0</v>
      </c>
      <c r="S50">
        <v>0</v>
      </c>
      <c r="T50">
        <v>45.190648000000003</v>
      </c>
      <c r="U50">
        <v>5.7227129999999997</v>
      </c>
      <c r="AD50" t="s">
        <v>2733</v>
      </c>
      <c r="AE50" t="s">
        <v>2734</v>
      </c>
    </row>
    <row r="51" spans="1:31" x14ac:dyDescent="0.3">
      <c r="A51" s="7">
        <v>46301</v>
      </c>
      <c r="B51" s="8">
        <v>0.16666666666666666</v>
      </c>
      <c r="C51" s="8">
        <v>0.18055555555555555</v>
      </c>
      <c r="D51" s="8">
        <v>0</v>
      </c>
      <c r="E51">
        <v>0.33</v>
      </c>
      <c r="F51">
        <v>61</v>
      </c>
      <c r="G51" t="s">
        <v>886</v>
      </c>
      <c r="H51" s="8">
        <v>0.14374999999999999</v>
      </c>
      <c r="I51" s="8">
        <v>0.38263888888888886</v>
      </c>
      <c r="L51">
        <v>5.73</v>
      </c>
      <c r="M51">
        <v>5.73</v>
      </c>
      <c r="N51">
        <v>5.4</v>
      </c>
      <c r="O51" t="s">
        <v>2801</v>
      </c>
      <c r="P51" t="s">
        <v>350</v>
      </c>
      <c r="Q51" t="s">
        <v>2802</v>
      </c>
      <c r="R51">
        <v>0</v>
      </c>
      <c r="S51">
        <v>0</v>
      </c>
      <c r="T51">
        <v>45.190579</v>
      </c>
      <c r="U51">
        <v>5.6970919999999996</v>
      </c>
      <c r="AD51" t="s">
        <v>2733</v>
      </c>
      <c r="AE51" t="s">
        <v>2734</v>
      </c>
    </row>
    <row r="52" spans="1:31" x14ac:dyDescent="0.3">
      <c r="A52" s="7">
        <v>46301</v>
      </c>
      <c r="B52" s="8">
        <v>0.33333333333333331</v>
      </c>
      <c r="C52" s="8">
        <v>0.34722222222222221</v>
      </c>
      <c r="D52" s="8">
        <v>0</v>
      </c>
      <c r="E52">
        <v>0.33</v>
      </c>
      <c r="F52">
        <v>61</v>
      </c>
      <c r="G52" t="s">
        <v>886</v>
      </c>
      <c r="H52" s="8">
        <v>0.19097222222222221</v>
      </c>
      <c r="I52" s="8">
        <v>0.2048611111111111</v>
      </c>
      <c r="L52">
        <v>0.33</v>
      </c>
      <c r="M52">
        <v>0.33</v>
      </c>
      <c r="O52" t="s">
        <v>2413</v>
      </c>
      <c r="P52" t="s">
        <v>775</v>
      </c>
      <c r="Q52" t="s">
        <v>2415</v>
      </c>
      <c r="R52">
        <v>0</v>
      </c>
      <c r="S52">
        <v>0</v>
      </c>
      <c r="T52">
        <v>45.186475999999999</v>
      </c>
      <c r="U52">
        <v>5.7284920000000001</v>
      </c>
      <c r="AD52" t="s">
        <v>2733</v>
      </c>
      <c r="AE52" t="s">
        <v>2737</v>
      </c>
    </row>
    <row r="53" spans="1:31" x14ac:dyDescent="0.3">
      <c r="A53" s="7">
        <v>46301</v>
      </c>
      <c r="B53" s="8">
        <v>0.33333333333333331</v>
      </c>
      <c r="C53" s="8">
        <v>0.35416666666666669</v>
      </c>
      <c r="D53" s="8">
        <v>0</v>
      </c>
      <c r="E53">
        <v>0.5</v>
      </c>
      <c r="F53">
        <v>29</v>
      </c>
      <c r="G53" t="s">
        <v>859</v>
      </c>
      <c r="O53" t="s">
        <v>1412</v>
      </c>
      <c r="P53" t="s">
        <v>220</v>
      </c>
      <c r="Q53" t="s">
        <v>1413</v>
      </c>
      <c r="R53">
        <v>0</v>
      </c>
      <c r="S53">
        <v>0</v>
      </c>
      <c r="T53">
        <v>45.182158999999999</v>
      </c>
      <c r="U53">
        <v>5.715846</v>
      </c>
      <c r="AD53" t="s">
        <v>2733</v>
      </c>
      <c r="AE53" t="s">
        <v>2737</v>
      </c>
    </row>
    <row r="54" spans="1:31" x14ac:dyDescent="0.3">
      <c r="A54" s="7">
        <v>46301</v>
      </c>
      <c r="B54" s="8">
        <v>0.16666666666666666</v>
      </c>
      <c r="C54" s="8">
        <v>0.18055555555555555</v>
      </c>
      <c r="D54" s="8">
        <v>0</v>
      </c>
      <c r="E54">
        <v>0.33</v>
      </c>
      <c r="F54">
        <v>91</v>
      </c>
      <c r="G54" t="s">
        <v>971</v>
      </c>
      <c r="H54" s="8">
        <v>0.20972222222222223</v>
      </c>
      <c r="I54" s="8">
        <v>0.21319444444444444</v>
      </c>
      <c r="L54">
        <v>0.08</v>
      </c>
      <c r="M54">
        <v>0.08</v>
      </c>
      <c r="N54">
        <v>-0.25</v>
      </c>
      <c r="O54" t="s">
        <v>2869</v>
      </c>
      <c r="P54" t="s">
        <v>117</v>
      </c>
      <c r="Q54" t="s">
        <v>2870</v>
      </c>
      <c r="R54">
        <v>0</v>
      </c>
      <c r="S54">
        <v>0</v>
      </c>
      <c r="T54">
        <v>45.190074000000003</v>
      </c>
      <c r="U54">
        <v>5.7279980000000004</v>
      </c>
      <c r="AD54" t="s">
        <v>2733</v>
      </c>
      <c r="AE54" t="s">
        <v>2734</v>
      </c>
    </row>
    <row r="55" spans="1:31" x14ac:dyDescent="0.3">
      <c r="A55" s="7">
        <v>46301</v>
      </c>
      <c r="B55" s="8">
        <v>0.25</v>
      </c>
      <c r="C55" s="8">
        <v>0.2638888888888889</v>
      </c>
      <c r="D55" s="8">
        <v>0</v>
      </c>
      <c r="E55">
        <v>0.33</v>
      </c>
      <c r="F55">
        <v>86</v>
      </c>
      <c r="G55" t="s">
        <v>861</v>
      </c>
      <c r="H55" s="8">
        <v>0.17291666666666666</v>
      </c>
      <c r="I55" s="8">
        <v>0.57291666666666663</v>
      </c>
      <c r="L55">
        <v>9.6</v>
      </c>
      <c r="M55">
        <v>9.6</v>
      </c>
      <c r="N55">
        <v>9.27</v>
      </c>
      <c r="O55" t="s">
        <v>3001</v>
      </c>
      <c r="P55" t="s">
        <v>431</v>
      </c>
      <c r="Q55" t="s">
        <v>3002</v>
      </c>
      <c r="R55">
        <v>0</v>
      </c>
      <c r="S55">
        <v>0</v>
      </c>
      <c r="T55">
        <v>45.148544999999999</v>
      </c>
      <c r="U55">
        <v>5.704593</v>
      </c>
      <c r="AD55" t="s">
        <v>2733</v>
      </c>
      <c r="AE55" t="s">
        <v>2734</v>
      </c>
    </row>
    <row r="56" spans="1:31" x14ac:dyDescent="0.3">
      <c r="A56" s="7">
        <v>46301</v>
      </c>
      <c r="B56" s="8">
        <v>0.16666666666666666</v>
      </c>
      <c r="C56" s="8">
        <v>0.18055555555555555</v>
      </c>
      <c r="D56" s="8">
        <v>0</v>
      </c>
      <c r="E56">
        <v>0.33</v>
      </c>
      <c r="F56">
        <v>49</v>
      </c>
      <c r="G56" t="s">
        <v>944</v>
      </c>
      <c r="H56" s="8">
        <v>0.17083333333333334</v>
      </c>
      <c r="I56" s="8">
        <v>0.41805555555555557</v>
      </c>
      <c r="L56">
        <v>5.93</v>
      </c>
      <c r="M56">
        <v>5.93</v>
      </c>
      <c r="N56">
        <v>5.6</v>
      </c>
      <c r="O56" t="s">
        <v>3275</v>
      </c>
      <c r="P56" t="s">
        <v>84</v>
      </c>
      <c r="Q56" t="s">
        <v>3276</v>
      </c>
      <c r="R56">
        <v>0</v>
      </c>
      <c r="S56">
        <v>0</v>
      </c>
      <c r="T56">
        <v>45.182246999999997</v>
      </c>
      <c r="U56">
        <v>5.7318619999999996</v>
      </c>
      <c r="AD56" t="s">
        <v>2733</v>
      </c>
      <c r="AE56" t="s">
        <v>2734</v>
      </c>
    </row>
    <row r="57" spans="1:31" x14ac:dyDescent="0.3">
      <c r="A57" s="7">
        <v>46301</v>
      </c>
      <c r="B57" s="8">
        <v>0.33333333333333331</v>
      </c>
      <c r="C57" s="8">
        <v>0.34722222222222221</v>
      </c>
      <c r="D57" s="8">
        <v>0</v>
      </c>
      <c r="E57">
        <v>0.33</v>
      </c>
      <c r="F57">
        <v>230</v>
      </c>
      <c r="G57" t="s">
        <v>974</v>
      </c>
      <c r="H57" s="8">
        <v>0.45069444444444445</v>
      </c>
      <c r="I57" s="8">
        <v>0.48749999999999999</v>
      </c>
      <c r="L57">
        <v>0.88</v>
      </c>
      <c r="M57">
        <v>0.88</v>
      </c>
      <c r="N57">
        <v>0.55000000000000004</v>
      </c>
      <c r="O57" t="s">
        <v>2314</v>
      </c>
      <c r="P57" t="s">
        <v>783</v>
      </c>
      <c r="Q57" t="s">
        <v>2800</v>
      </c>
      <c r="R57">
        <v>0</v>
      </c>
      <c r="S57">
        <v>0</v>
      </c>
      <c r="T57">
        <v>45.145482999999999</v>
      </c>
      <c r="U57">
        <v>5.7042999999999999</v>
      </c>
      <c r="AD57" t="s">
        <v>2733</v>
      </c>
      <c r="AE57" t="s">
        <v>2737</v>
      </c>
    </row>
    <row r="58" spans="1:31" x14ac:dyDescent="0.3">
      <c r="A58" s="7">
        <v>46301</v>
      </c>
      <c r="B58" s="8">
        <v>0.16666666666666666</v>
      </c>
      <c r="C58" s="8">
        <v>0.18055555555555555</v>
      </c>
      <c r="D58" s="8">
        <v>0</v>
      </c>
      <c r="E58">
        <v>0.33</v>
      </c>
      <c r="F58">
        <v>52</v>
      </c>
      <c r="G58" t="s">
        <v>847</v>
      </c>
      <c r="O58" t="s">
        <v>2873</v>
      </c>
      <c r="P58" t="s">
        <v>335</v>
      </c>
      <c r="Q58" t="s">
        <v>2874</v>
      </c>
      <c r="R58">
        <v>0</v>
      </c>
      <c r="S58">
        <v>0</v>
      </c>
      <c r="T58">
        <v>45.172060000000002</v>
      </c>
      <c r="U58">
        <v>5.7222600000000003</v>
      </c>
      <c r="AD58" t="s">
        <v>2733</v>
      </c>
      <c r="AE58" t="s">
        <v>2734</v>
      </c>
    </row>
    <row r="59" spans="1:31" x14ac:dyDescent="0.3">
      <c r="A59" s="7">
        <v>46301</v>
      </c>
      <c r="B59" s="8">
        <v>0.33333333333333331</v>
      </c>
      <c r="C59" s="8">
        <v>0.34722222222222221</v>
      </c>
      <c r="D59" s="8">
        <v>0</v>
      </c>
      <c r="E59">
        <v>0.33</v>
      </c>
      <c r="F59">
        <v>53</v>
      </c>
      <c r="G59" t="s">
        <v>2803</v>
      </c>
      <c r="Q59" t="s">
        <v>816</v>
      </c>
      <c r="R59">
        <v>0</v>
      </c>
      <c r="S59">
        <v>0</v>
      </c>
      <c r="T59">
        <v>45.565215999999999</v>
      </c>
      <c r="U59">
        <v>5.9190189999999996</v>
      </c>
    </row>
    <row r="60" spans="1:31" x14ac:dyDescent="0.3">
      <c r="A60" s="7">
        <v>46301</v>
      </c>
      <c r="B60" s="8">
        <v>0.33333333333333331</v>
      </c>
      <c r="C60" s="8">
        <v>0.34722222222222221</v>
      </c>
      <c r="D60" s="8">
        <v>0</v>
      </c>
      <c r="E60">
        <v>0.33</v>
      </c>
      <c r="F60">
        <v>91</v>
      </c>
      <c r="G60" t="s">
        <v>971</v>
      </c>
      <c r="H60" s="8">
        <v>0.23194444444444445</v>
      </c>
      <c r="I60" s="8">
        <v>0.24027777777777778</v>
      </c>
      <c r="L60">
        <v>0.2</v>
      </c>
      <c r="M60">
        <v>0.2</v>
      </c>
      <c r="N60">
        <v>-0.13</v>
      </c>
      <c r="O60" t="s">
        <v>2054</v>
      </c>
      <c r="P60" t="s">
        <v>97</v>
      </c>
      <c r="Q60" t="s">
        <v>97</v>
      </c>
      <c r="R60">
        <v>0</v>
      </c>
      <c r="S60">
        <v>0</v>
      </c>
      <c r="T60">
        <v>45.190018000000002</v>
      </c>
      <c r="U60">
        <v>5.728173</v>
      </c>
      <c r="AD60" t="s">
        <v>2733</v>
      </c>
      <c r="AE60" t="s">
        <v>2737</v>
      </c>
    </row>
    <row r="61" spans="1:31" x14ac:dyDescent="0.3">
      <c r="A61" s="7">
        <v>46301</v>
      </c>
      <c r="B61" s="8">
        <v>0.33333333333333331</v>
      </c>
      <c r="C61" s="8">
        <v>0.34722222222222221</v>
      </c>
      <c r="D61" s="8">
        <v>0</v>
      </c>
      <c r="E61">
        <v>0.33</v>
      </c>
      <c r="F61">
        <v>201</v>
      </c>
      <c r="G61" t="s">
        <v>946</v>
      </c>
      <c r="O61" t="s">
        <v>1804</v>
      </c>
      <c r="P61" t="s">
        <v>710</v>
      </c>
      <c r="Q61" t="s">
        <v>710</v>
      </c>
      <c r="R61">
        <v>0</v>
      </c>
      <c r="S61">
        <v>0</v>
      </c>
      <c r="T61">
        <v>45.203086999999996</v>
      </c>
      <c r="U61">
        <v>5.703754</v>
      </c>
      <c r="AD61" t="s">
        <v>2733</v>
      </c>
      <c r="AE61" t="s">
        <v>2737</v>
      </c>
    </row>
    <row r="62" spans="1:31" x14ac:dyDescent="0.3">
      <c r="A62" s="7">
        <v>46301</v>
      </c>
      <c r="B62" s="8">
        <v>0.3611111111111111</v>
      </c>
      <c r="C62" s="8">
        <v>0.37152777777777779</v>
      </c>
      <c r="D62" s="8">
        <v>0</v>
      </c>
      <c r="E62">
        <v>0.25</v>
      </c>
      <c r="F62">
        <v>29</v>
      </c>
      <c r="G62" t="s">
        <v>859</v>
      </c>
      <c r="O62" t="s">
        <v>6547</v>
      </c>
      <c r="P62" t="s">
        <v>521</v>
      </c>
      <c r="Q62" t="s">
        <v>6548</v>
      </c>
      <c r="R62">
        <v>0</v>
      </c>
      <c r="S62">
        <v>0</v>
      </c>
      <c r="T62">
        <v>45.191065999999999</v>
      </c>
      <c r="U62">
        <v>5.7243019999999998</v>
      </c>
      <c r="AD62" t="s">
        <v>2733</v>
      </c>
      <c r="AE62" t="s">
        <v>2837</v>
      </c>
    </row>
    <row r="63" spans="1:31" x14ac:dyDescent="0.3">
      <c r="A63" s="7">
        <v>46301</v>
      </c>
      <c r="B63" s="8">
        <v>0.33333333333333331</v>
      </c>
      <c r="C63" s="8">
        <v>0.39583333333333331</v>
      </c>
      <c r="D63" s="8">
        <v>0</v>
      </c>
      <c r="E63">
        <v>1.5</v>
      </c>
      <c r="F63">
        <v>29</v>
      </c>
      <c r="G63" t="s">
        <v>859</v>
      </c>
      <c r="O63" t="s">
        <v>2672</v>
      </c>
      <c r="P63" t="s">
        <v>360</v>
      </c>
      <c r="Q63" t="s">
        <v>360</v>
      </c>
      <c r="R63">
        <v>0</v>
      </c>
      <c r="S63">
        <v>0</v>
      </c>
      <c r="T63">
        <v>45.192559000000003</v>
      </c>
      <c r="U63">
        <v>5.7247250000000003</v>
      </c>
      <c r="AD63" t="s">
        <v>2733</v>
      </c>
      <c r="AE63" t="s">
        <v>2737</v>
      </c>
    </row>
    <row r="64" spans="1:31" x14ac:dyDescent="0.3">
      <c r="A64" s="7">
        <v>46301</v>
      </c>
      <c r="B64" s="8">
        <v>0.25347222222222221</v>
      </c>
      <c r="C64" s="8">
        <v>0.2673611111111111</v>
      </c>
      <c r="D64" s="8">
        <v>0</v>
      </c>
      <c r="E64">
        <v>0.33</v>
      </c>
      <c r="F64">
        <v>13</v>
      </c>
      <c r="G64" t="s">
        <v>2730</v>
      </c>
      <c r="O64" t="s">
        <v>3035</v>
      </c>
      <c r="P64" t="s">
        <v>683</v>
      </c>
      <c r="Q64" t="s">
        <v>3036</v>
      </c>
      <c r="R64">
        <v>0</v>
      </c>
      <c r="S64">
        <v>0</v>
      </c>
      <c r="T64">
        <v>45.196936999999998</v>
      </c>
      <c r="U64">
        <v>5.6979059999999997</v>
      </c>
      <c r="AD64" t="s">
        <v>2733</v>
      </c>
      <c r="AE64" t="s">
        <v>2734</v>
      </c>
    </row>
    <row r="65" spans="1:31" x14ac:dyDescent="0.3">
      <c r="A65" s="7">
        <v>46301</v>
      </c>
      <c r="B65" s="8">
        <v>0.16666666666666666</v>
      </c>
      <c r="C65" s="8">
        <v>0.18055555555555555</v>
      </c>
      <c r="D65" s="8">
        <v>0</v>
      </c>
      <c r="E65">
        <v>0.33</v>
      </c>
      <c r="F65">
        <v>76</v>
      </c>
      <c r="G65" t="s">
        <v>965</v>
      </c>
      <c r="H65" s="8">
        <v>0.21180555555555555</v>
      </c>
      <c r="I65" s="8">
        <v>0.21180555555555555</v>
      </c>
      <c r="O65" t="s">
        <v>2907</v>
      </c>
      <c r="P65" t="s">
        <v>585</v>
      </c>
      <c r="Q65" t="s">
        <v>2908</v>
      </c>
      <c r="R65">
        <v>0</v>
      </c>
      <c r="S65">
        <v>0</v>
      </c>
      <c r="T65">
        <v>45.146318999999998</v>
      </c>
      <c r="U65">
        <v>5.7044100000000002</v>
      </c>
      <c r="AD65" t="s">
        <v>2733</v>
      </c>
      <c r="AE65" t="s">
        <v>2734</v>
      </c>
    </row>
    <row r="66" spans="1:31" x14ac:dyDescent="0.3">
      <c r="A66" s="7">
        <v>46301</v>
      </c>
      <c r="B66" s="8">
        <v>0.16666666666666666</v>
      </c>
      <c r="C66" s="8">
        <v>0.18055555555555555</v>
      </c>
      <c r="D66" s="8">
        <v>0</v>
      </c>
      <c r="E66">
        <v>0.33</v>
      </c>
      <c r="F66">
        <v>40</v>
      </c>
      <c r="G66" t="s">
        <v>960</v>
      </c>
      <c r="H66" s="8">
        <v>0.34097222222222223</v>
      </c>
      <c r="I66" s="8">
        <v>0.40902777777777777</v>
      </c>
      <c r="L66">
        <v>1.63</v>
      </c>
      <c r="M66">
        <v>1.63</v>
      </c>
      <c r="N66">
        <v>1.3</v>
      </c>
      <c r="O66" t="s">
        <v>2905</v>
      </c>
      <c r="P66" t="s">
        <v>432</v>
      </c>
      <c r="Q66" t="s">
        <v>2906</v>
      </c>
      <c r="R66">
        <v>0</v>
      </c>
      <c r="S66">
        <v>0</v>
      </c>
      <c r="T66">
        <v>45.212797000000002</v>
      </c>
      <c r="U66">
        <v>5.6987719999999999</v>
      </c>
      <c r="AD66" t="s">
        <v>2733</v>
      </c>
      <c r="AE66" t="s">
        <v>2734</v>
      </c>
    </row>
    <row r="67" spans="1:31" x14ac:dyDescent="0.3">
      <c r="A67" s="7">
        <v>46301</v>
      </c>
      <c r="B67" s="8">
        <v>0.29166666666666669</v>
      </c>
      <c r="C67" s="8">
        <v>0.30208333333333331</v>
      </c>
      <c r="D67" s="8">
        <v>0</v>
      </c>
      <c r="E67">
        <v>0.25</v>
      </c>
      <c r="F67">
        <v>35</v>
      </c>
      <c r="G67" t="s">
        <v>2803</v>
      </c>
      <c r="Q67" t="s">
        <v>812</v>
      </c>
      <c r="R67">
        <v>0</v>
      </c>
      <c r="S67">
        <v>0</v>
      </c>
      <c r="T67">
        <v>45.188929999999999</v>
      </c>
      <c r="U67">
        <v>5.7123470000000003</v>
      </c>
    </row>
    <row r="68" spans="1:31" x14ac:dyDescent="0.3">
      <c r="A68" s="7">
        <v>46301</v>
      </c>
      <c r="B68" s="8">
        <v>0.33333333333333331</v>
      </c>
      <c r="C68" s="8">
        <v>0.37847222222222221</v>
      </c>
      <c r="D68" s="8">
        <v>0</v>
      </c>
      <c r="E68">
        <v>1.08</v>
      </c>
      <c r="F68">
        <v>44</v>
      </c>
      <c r="G68" t="s">
        <v>865</v>
      </c>
      <c r="H68" s="8">
        <v>0.41111111111111109</v>
      </c>
      <c r="I68" s="8">
        <v>0.57708333333333328</v>
      </c>
      <c r="L68">
        <v>3.98</v>
      </c>
      <c r="M68">
        <v>3.98</v>
      </c>
      <c r="N68">
        <v>2.9</v>
      </c>
      <c r="O68" t="s">
        <v>2470</v>
      </c>
      <c r="P68" t="s">
        <v>700</v>
      </c>
      <c r="Q68" t="s">
        <v>2808</v>
      </c>
      <c r="R68">
        <v>0</v>
      </c>
      <c r="S68">
        <v>0</v>
      </c>
      <c r="T68">
        <v>45.203901000000002</v>
      </c>
      <c r="U68">
        <v>5.6643619999999997</v>
      </c>
      <c r="AD68" t="s">
        <v>2733</v>
      </c>
      <c r="AE68" t="s">
        <v>2737</v>
      </c>
    </row>
    <row r="69" spans="1:31" x14ac:dyDescent="0.3">
      <c r="A69" s="7">
        <v>46301</v>
      </c>
      <c r="B69" s="8">
        <v>0.33333333333333331</v>
      </c>
      <c r="C69" s="8">
        <v>0.34722222222222221</v>
      </c>
      <c r="D69" s="8">
        <v>0</v>
      </c>
      <c r="E69">
        <v>0.33</v>
      </c>
      <c r="F69">
        <v>12</v>
      </c>
      <c r="G69" t="s">
        <v>952</v>
      </c>
      <c r="O69" t="s">
        <v>1132</v>
      </c>
      <c r="P69" t="s">
        <v>756</v>
      </c>
      <c r="Q69" t="s">
        <v>756</v>
      </c>
      <c r="R69">
        <v>0</v>
      </c>
      <c r="S69">
        <v>0</v>
      </c>
      <c r="T69">
        <v>45.185825999999999</v>
      </c>
      <c r="U69">
        <v>5.7163009999999996</v>
      </c>
      <c r="AD69" t="s">
        <v>2733</v>
      </c>
      <c r="AE69" t="s">
        <v>2737</v>
      </c>
    </row>
    <row r="70" spans="1:31" x14ac:dyDescent="0.3">
      <c r="A70" s="7">
        <v>46301</v>
      </c>
      <c r="B70" s="8">
        <v>0.19791666666666666</v>
      </c>
      <c r="C70" s="8">
        <v>0.2048611111111111</v>
      </c>
      <c r="D70" s="8">
        <v>0</v>
      </c>
      <c r="E70">
        <v>0.17</v>
      </c>
      <c r="F70">
        <v>103</v>
      </c>
      <c r="G70" t="s">
        <v>962</v>
      </c>
      <c r="O70" t="s">
        <v>3538</v>
      </c>
      <c r="P70" t="s">
        <v>289</v>
      </c>
      <c r="Q70" t="s">
        <v>3539</v>
      </c>
      <c r="R70">
        <v>0</v>
      </c>
      <c r="S70">
        <v>0</v>
      </c>
      <c r="T70">
        <v>45.364960000000004</v>
      </c>
      <c r="U70">
        <v>5.5936700000000004</v>
      </c>
      <c r="AD70" t="s">
        <v>2733</v>
      </c>
      <c r="AE70" t="s">
        <v>2734</v>
      </c>
    </row>
    <row r="71" spans="1:31" x14ac:dyDescent="0.3">
      <c r="A71" s="7">
        <v>46301</v>
      </c>
      <c r="B71" s="8">
        <v>0.16666666666666666</v>
      </c>
      <c r="C71" s="8">
        <v>0.1736111111111111</v>
      </c>
      <c r="D71" s="8">
        <v>0</v>
      </c>
      <c r="E71">
        <v>0.17</v>
      </c>
      <c r="F71">
        <v>53</v>
      </c>
      <c r="G71" t="s">
        <v>2803</v>
      </c>
      <c r="Q71" t="s">
        <v>815</v>
      </c>
      <c r="R71">
        <v>0</v>
      </c>
      <c r="S71">
        <v>0</v>
      </c>
      <c r="T71">
        <v>45.191439000000003</v>
      </c>
      <c r="U71">
        <v>5.7271229999999997</v>
      </c>
    </row>
    <row r="72" spans="1:31" x14ac:dyDescent="0.3">
      <c r="A72" s="7">
        <v>46301</v>
      </c>
      <c r="B72" s="8">
        <v>0.33333333333333331</v>
      </c>
      <c r="C72" s="8">
        <v>0.34722222222222221</v>
      </c>
      <c r="D72" s="8">
        <v>0</v>
      </c>
      <c r="E72">
        <v>0.33</v>
      </c>
      <c r="F72">
        <v>101</v>
      </c>
      <c r="G72" t="s">
        <v>945</v>
      </c>
      <c r="H72" s="8">
        <v>0.19722222222222222</v>
      </c>
      <c r="I72" s="8">
        <v>0.20972222222222223</v>
      </c>
      <c r="L72">
        <v>0.3</v>
      </c>
      <c r="M72">
        <v>0.3</v>
      </c>
      <c r="N72">
        <v>-0.03</v>
      </c>
      <c r="O72" t="s">
        <v>1735</v>
      </c>
      <c r="P72" t="s">
        <v>528</v>
      </c>
      <c r="Q72" t="s">
        <v>528</v>
      </c>
      <c r="R72">
        <v>0</v>
      </c>
      <c r="S72">
        <v>0</v>
      </c>
      <c r="T72">
        <v>45.179605000000002</v>
      </c>
      <c r="U72">
        <v>5.7066030000000003</v>
      </c>
      <c r="AD72" t="s">
        <v>2733</v>
      </c>
      <c r="AE72" t="s">
        <v>2737</v>
      </c>
    </row>
    <row r="73" spans="1:31" x14ac:dyDescent="0.3">
      <c r="A73" s="7">
        <v>46301</v>
      </c>
      <c r="B73" s="8">
        <v>0.33333333333333331</v>
      </c>
      <c r="C73" s="8">
        <v>0.34722222222222221</v>
      </c>
      <c r="D73" s="8">
        <v>0</v>
      </c>
      <c r="E73">
        <v>0.33</v>
      </c>
      <c r="F73">
        <v>86</v>
      </c>
      <c r="G73" t="s">
        <v>861</v>
      </c>
      <c r="H73" s="8">
        <v>0.53749999999999998</v>
      </c>
      <c r="I73" s="8">
        <v>0.55208333333333337</v>
      </c>
      <c r="L73">
        <v>0.35</v>
      </c>
      <c r="M73">
        <v>0.33</v>
      </c>
      <c r="N73">
        <v>0.02</v>
      </c>
      <c r="O73" t="s">
        <v>1970</v>
      </c>
      <c r="P73" t="s">
        <v>353</v>
      </c>
      <c r="Q73" t="s">
        <v>1972</v>
      </c>
      <c r="R73">
        <v>0</v>
      </c>
      <c r="S73">
        <v>0</v>
      </c>
      <c r="T73">
        <v>45.166998999999997</v>
      </c>
      <c r="U73">
        <v>5.7281519999999997</v>
      </c>
      <c r="AD73" t="s">
        <v>2733</v>
      </c>
      <c r="AE73" t="s">
        <v>2737</v>
      </c>
    </row>
    <row r="74" spans="1:31" x14ac:dyDescent="0.3">
      <c r="A74" s="7">
        <v>46301</v>
      </c>
      <c r="B74" s="8">
        <v>0.16666666666666666</v>
      </c>
      <c r="C74" s="8">
        <v>0.18055555555555555</v>
      </c>
      <c r="D74" s="8">
        <v>0</v>
      </c>
      <c r="E74">
        <v>0.33</v>
      </c>
      <c r="F74">
        <v>201</v>
      </c>
      <c r="G74" t="s">
        <v>946</v>
      </c>
      <c r="O74" t="s">
        <v>2922</v>
      </c>
      <c r="P74" t="s">
        <v>349</v>
      </c>
      <c r="Q74" t="s">
        <v>2923</v>
      </c>
      <c r="R74">
        <v>0</v>
      </c>
      <c r="S74">
        <v>0</v>
      </c>
      <c r="T74">
        <v>45.203589000000001</v>
      </c>
      <c r="U74">
        <v>5.7051629999999998</v>
      </c>
      <c r="AD74" t="s">
        <v>2733</v>
      </c>
      <c r="AE74" t="s">
        <v>2734</v>
      </c>
    </row>
    <row r="75" spans="1:31" x14ac:dyDescent="0.3">
      <c r="A75" s="7">
        <v>46301</v>
      </c>
      <c r="B75" s="8">
        <v>0.34722222222222221</v>
      </c>
      <c r="C75" s="8">
        <v>0.3611111111111111</v>
      </c>
      <c r="D75" s="8">
        <v>0</v>
      </c>
      <c r="E75">
        <v>0.33</v>
      </c>
      <c r="F75">
        <v>29</v>
      </c>
      <c r="G75" t="s">
        <v>859</v>
      </c>
      <c r="O75" t="s">
        <v>6549</v>
      </c>
      <c r="P75" t="s">
        <v>166</v>
      </c>
      <c r="Q75" t="s">
        <v>6550</v>
      </c>
      <c r="R75">
        <v>0</v>
      </c>
      <c r="S75">
        <v>0</v>
      </c>
      <c r="T75">
        <v>45.191105</v>
      </c>
      <c r="U75">
        <v>5.7245520000000001</v>
      </c>
      <c r="AD75" t="s">
        <v>2733</v>
      </c>
      <c r="AE75" t="s">
        <v>2877</v>
      </c>
    </row>
    <row r="76" spans="1:31" x14ac:dyDescent="0.3">
      <c r="A76" s="7">
        <v>46301</v>
      </c>
      <c r="B76" s="8">
        <v>0.26041666666666669</v>
      </c>
      <c r="C76" s="8">
        <v>0.28472222222222221</v>
      </c>
      <c r="D76" s="8">
        <v>0</v>
      </c>
      <c r="E76">
        <v>0.57999999999999996</v>
      </c>
      <c r="F76">
        <v>23</v>
      </c>
      <c r="G76" t="s">
        <v>957</v>
      </c>
      <c r="H76" s="8">
        <v>0.36458333333333331</v>
      </c>
      <c r="I76" s="8">
        <v>0.37013888888888891</v>
      </c>
      <c r="L76">
        <v>0.13</v>
      </c>
      <c r="M76">
        <v>0.13</v>
      </c>
      <c r="N76">
        <v>-0.45</v>
      </c>
      <c r="O76" t="s">
        <v>2144</v>
      </c>
      <c r="P76" t="s">
        <v>561</v>
      </c>
      <c r="Q76" t="s">
        <v>561</v>
      </c>
      <c r="R76">
        <v>0</v>
      </c>
      <c r="S76">
        <v>0</v>
      </c>
      <c r="T76">
        <v>45.197319</v>
      </c>
      <c r="U76">
        <v>5.7400260000000003</v>
      </c>
      <c r="AD76" t="s">
        <v>2733</v>
      </c>
      <c r="AE76" t="s">
        <v>2737</v>
      </c>
    </row>
    <row r="77" spans="1:31" x14ac:dyDescent="0.3">
      <c r="A77" s="7">
        <v>46301</v>
      </c>
      <c r="B77" s="8">
        <v>0.31944444444444442</v>
      </c>
      <c r="C77" s="8">
        <v>0.33333333333333331</v>
      </c>
      <c r="D77" s="8">
        <v>0</v>
      </c>
      <c r="E77">
        <v>0.33</v>
      </c>
      <c r="F77">
        <v>13</v>
      </c>
      <c r="G77" t="s">
        <v>2730</v>
      </c>
      <c r="O77" t="s">
        <v>2731</v>
      </c>
      <c r="P77" t="s">
        <v>529</v>
      </c>
      <c r="Q77" t="s">
        <v>2732</v>
      </c>
      <c r="R77">
        <v>0</v>
      </c>
      <c r="S77">
        <v>0</v>
      </c>
      <c r="T77">
        <v>45.177917000000001</v>
      </c>
      <c r="U77">
        <v>5.7286510000000002</v>
      </c>
      <c r="AD77" t="s">
        <v>2733</v>
      </c>
      <c r="AE77" t="s">
        <v>2734</v>
      </c>
    </row>
    <row r="78" spans="1:31" x14ac:dyDescent="0.3">
      <c r="A78" s="7">
        <v>46301</v>
      </c>
      <c r="B78" s="8">
        <v>0.33333333333333331</v>
      </c>
      <c r="C78" s="8">
        <v>0.34722222222222221</v>
      </c>
      <c r="D78" s="8">
        <v>0</v>
      </c>
      <c r="E78">
        <v>0.33</v>
      </c>
      <c r="F78">
        <v>201</v>
      </c>
      <c r="G78" t="s">
        <v>946</v>
      </c>
      <c r="O78" t="s">
        <v>2466</v>
      </c>
      <c r="P78" t="s">
        <v>797</v>
      </c>
      <c r="Q78" t="s">
        <v>2468</v>
      </c>
      <c r="R78">
        <v>0</v>
      </c>
      <c r="S78">
        <v>0</v>
      </c>
      <c r="T78">
        <v>45.201144999999997</v>
      </c>
      <c r="U78">
        <v>5.706251</v>
      </c>
      <c r="AD78" t="s">
        <v>2733</v>
      </c>
      <c r="AE78" t="s">
        <v>2737</v>
      </c>
    </row>
    <row r="79" spans="1:31" x14ac:dyDescent="0.3">
      <c r="A79" s="7">
        <v>46301</v>
      </c>
      <c r="B79" s="8">
        <v>0.33333333333333331</v>
      </c>
      <c r="C79" s="8">
        <v>0.34722222222222221</v>
      </c>
      <c r="D79" s="8">
        <v>0</v>
      </c>
      <c r="E79">
        <v>0.33</v>
      </c>
      <c r="F79">
        <v>37</v>
      </c>
      <c r="G79" t="s">
        <v>2803</v>
      </c>
      <c r="Q79" t="s">
        <v>2838</v>
      </c>
      <c r="R79">
        <v>0</v>
      </c>
      <c r="S79">
        <v>0</v>
      </c>
      <c r="T79">
        <v>45.181372000000003</v>
      </c>
      <c r="U79">
        <v>5.7330990000000002</v>
      </c>
    </row>
    <row r="80" spans="1:31" x14ac:dyDescent="0.3">
      <c r="A80" s="7">
        <v>46301</v>
      </c>
      <c r="B80" s="8">
        <v>0.33333333333333331</v>
      </c>
      <c r="C80" s="8">
        <v>0.37847222222222221</v>
      </c>
      <c r="D80" s="8">
        <v>0</v>
      </c>
      <c r="E80">
        <v>1.08</v>
      </c>
      <c r="F80">
        <v>76</v>
      </c>
      <c r="G80" t="s">
        <v>863</v>
      </c>
      <c r="H80" s="8">
        <v>0.2388888888888889</v>
      </c>
      <c r="I80" s="8">
        <v>0.27916666666666667</v>
      </c>
      <c r="L80">
        <v>0.97</v>
      </c>
      <c r="M80">
        <v>0.97</v>
      </c>
      <c r="N80">
        <v>-0.12</v>
      </c>
      <c r="O80" t="s">
        <v>862</v>
      </c>
      <c r="P80" t="s">
        <v>810</v>
      </c>
      <c r="Q80" t="s">
        <v>810</v>
      </c>
      <c r="R80">
        <v>0</v>
      </c>
      <c r="S80">
        <v>0</v>
      </c>
      <c r="T80">
        <v>45.190103000000001</v>
      </c>
      <c r="U80">
        <v>5.7168659999999996</v>
      </c>
      <c r="AD80" t="s">
        <v>2733</v>
      </c>
      <c r="AE80" t="s">
        <v>2737</v>
      </c>
    </row>
    <row r="81" spans="1:31" x14ac:dyDescent="0.3">
      <c r="A81" s="7">
        <v>46301</v>
      </c>
      <c r="B81" s="8">
        <v>0.33333333333333331</v>
      </c>
      <c r="C81" s="8">
        <v>0.34722222222222221</v>
      </c>
      <c r="D81" s="8">
        <v>0</v>
      </c>
      <c r="E81">
        <v>0.33</v>
      </c>
      <c r="F81">
        <v>48</v>
      </c>
      <c r="G81" t="s">
        <v>951</v>
      </c>
      <c r="H81" s="8">
        <v>0.39930555555555558</v>
      </c>
      <c r="I81" s="8">
        <v>0.43333333333333335</v>
      </c>
      <c r="L81">
        <v>0.82</v>
      </c>
      <c r="M81">
        <v>0.82</v>
      </c>
      <c r="N81">
        <v>0.48</v>
      </c>
      <c r="O81" t="s">
        <v>1336</v>
      </c>
      <c r="P81" t="s">
        <v>493</v>
      </c>
      <c r="Q81" t="s">
        <v>493</v>
      </c>
      <c r="R81">
        <v>0</v>
      </c>
      <c r="S81">
        <v>0</v>
      </c>
      <c r="T81">
        <v>45.220550000000003</v>
      </c>
      <c r="U81">
        <v>5.7636180000000001</v>
      </c>
      <c r="AD81" t="s">
        <v>2733</v>
      </c>
      <c r="AE81" t="s">
        <v>2737</v>
      </c>
    </row>
    <row r="82" spans="1:31" x14ac:dyDescent="0.3">
      <c r="A82" s="7">
        <v>46301</v>
      </c>
      <c r="B82" s="8">
        <v>0.21527777777777779</v>
      </c>
      <c r="C82" s="8">
        <v>0.22916666666666666</v>
      </c>
      <c r="D82" s="8">
        <v>0</v>
      </c>
      <c r="E82">
        <v>0.33</v>
      </c>
      <c r="F82">
        <v>22</v>
      </c>
      <c r="G82" t="s">
        <v>979</v>
      </c>
      <c r="O82" t="s">
        <v>2930</v>
      </c>
      <c r="P82" t="s">
        <v>309</v>
      </c>
      <c r="Q82" t="s">
        <v>2931</v>
      </c>
      <c r="R82">
        <v>0</v>
      </c>
      <c r="S82">
        <v>0</v>
      </c>
      <c r="T82">
        <v>45.200983999999998</v>
      </c>
      <c r="U82">
        <v>5.7100590000000002</v>
      </c>
      <c r="AD82" t="s">
        <v>2733</v>
      </c>
      <c r="AE82" t="s">
        <v>2734</v>
      </c>
    </row>
    <row r="83" spans="1:31" x14ac:dyDescent="0.3">
      <c r="A83" s="7">
        <v>46301</v>
      </c>
      <c r="B83" s="8">
        <v>0.33333333333333331</v>
      </c>
      <c r="C83" s="8">
        <v>0.35416666666666669</v>
      </c>
      <c r="D83" s="8">
        <v>0</v>
      </c>
      <c r="E83">
        <v>0.5</v>
      </c>
      <c r="F83">
        <v>91</v>
      </c>
      <c r="G83" t="s">
        <v>971</v>
      </c>
      <c r="H83" s="8">
        <v>0.30555555555555558</v>
      </c>
      <c r="L83">
        <v>-7.33</v>
      </c>
      <c r="O83" t="s">
        <v>1488</v>
      </c>
      <c r="P83" t="s">
        <v>71</v>
      </c>
      <c r="Q83" t="s">
        <v>71</v>
      </c>
      <c r="R83">
        <v>0</v>
      </c>
      <c r="S83">
        <v>0</v>
      </c>
      <c r="T83">
        <v>45.187721000000003</v>
      </c>
      <c r="U83">
        <v>5.7222999999999997</v>
      </c>
      <c r="AD83" t="s">
        <v>2733</v>
      </c>
      <c r="AE83" t="s">
        <v>2737</v>
      </c>
    </row>
    <row r="84" spans="1:31" x14ac:dyDescent="0.3">
      <c r="A84" s="7">
        <v>46301</v>
      </c>
      <c r="B84" s="8">
        <v>0.33333333333333331</v>
      </c>
      <c r="C84" s="8">
        <v>0.34722222222222221</v>
      </c>
      <c r="D84" s="8">
        <v>0</v>
      </c>
      <c r="E84">
        <v>0.33</v>
      </c>
      <c r="F84">
        <v>100</v>
      </c>
      <c r="G84" t="s">
        <v>967</v>
      </c>
      <c r="H84" s="8">
        <v>0.36388888888888887</v>
      </c>
      <c r="I84" s="8">
        <v>0.40486111111111112</v>
      </c>
      <c r="L84">
        <v>0.98</v>
      </c>
      <c r="M84">
        <v>0.98</v>
      </c>
      <c r="N84">
        <v>0.65</v>
      </c>
      <c r="O84" t="s">
        <v>2073</v>
      </c>
      <c r="P84" t="s">
        <v>155</v>
      </c>
      <c r="Q84" t="s">
        <v>2075</v>
      </c>
      <c r="R84">
        <v>0</v>
      </c>
      <c r="S84">
        <v>0</v>
      </c>
      <c r="T84">
        <v>45.187305000000002</v>
      </c>
      <c r="U84">
        <v>5.7191090000000004</v>
      </c>
      <c r="AD84" t="s">
        <v>2733</v>
      </c>
      <c r="AE84" t="s">
        <v>2737</v>
      </c>
    </row>
    <row r="85" spans="1:31" x14ac:dyDescent="0.3">
      <c r="A85" s="7">
        <v>46301</v>
      </c>
      <c r="B85" s="8">
        <v>0.16666666666666666</v>
      </c>
      <c r="C85" s="8">
        <v>0.18055555555555555</v>
      </c>
      <c r="D85" s="8">
        <v>0</v>
      </c>
      <c r="E85">
        <v>0.33</v>
      </c>
      <c r="F85">
        <v>16</v>
      </c>
      <c r="G85" t="s">
        <v>853</v>
      </c>
      <c r="O85" t="s">
        <v>3025</v>
      </c>
      <c r="P85" t="s">
        <v>94</v>
      </c>
      <c r="Q85" t="s">
        <v>6031</v>
      </c>
      <c r="R85">
        <v>0</v>
      </c>
      <c r="S85">
        <v>0</v>
      </c>
      <c r="T85">
        <v>45.190103999999998</v>
      </c>
      <c r="U85">
        <v>5.7049050000000001</v>
      </c>
      <c r="AD85" t="s">
        <v>2733</v>
      </c>
      <c r="AE85" t="s">
        <v>2734</v>
      </c>
    </row>
    <row r="86" spans="1:31" x14ac:dyDescent="0.3">
      <c r="A86" s="7">
        <v>46301</v>
      </c>
      <c r="B86" s="8">
        <v>0.33333333333333331</v>
      </c>
      <c r="C86" s="8">
        <v>0.34722222222222221</v>
      </c>
      <c r="D86" s="8">
        <v>0</v>
      </c>
      <c r="E86">
        <v>0.33</v>
      </c>
      <c r="F86">
        <v>46</v>
      </c>
      <c r="G86" t="s">
        <v>963</v>
      </c>
      <c r="H86" s="8">
        <v>0.18472222222222223</v>
      </c>
      <c r="I86" s="8">
        <v>0.2</v>
      </c>
      <c r="K86" s="8">
        <v>0.2</v>
      </c>
      <c r="L86">
        <v>0.37</v>
      </c>
      <c r="M86">
        <v>0.37</v>
      </c>
      <c r="N86">
        <v>0.03</v>
      </c>
      <c r="O86" t="s">
        <v>2350</v>
      </c>
      <c r="P86" t="s">
        <v>176</v>
      </c>
      <c r="Q86" t="s">
        <v>176</v>
      </c>
      <c r="R86">
        <v>0</v>
      </c>
      <c r="S86">
        <v>0</v>
      </c>
      <c r="T86">
        <v>45.179839999999999</v>
      </c>
      <c r="U86">
        <v>5.7082069999999998</v>
      </c>
      <c r="AD86" t="s">
        <v>2733</v>
      </c>
      <c r="AE86" t="s">
        <v>2737</v>
      </c>
    </row>
    <row r="87" spans="1:31" x14ac:dyDescent="0.3">
      <c r="A87" s="7">
        <v>46301</v>
      </c>
      <c r="B87" s="8">
        <v>0.2048611111111111</v>
      </c>
      <c r="C87" s="8">
        <v>0.2361111111111111</v>
      </c>
      <c r="D87" s="8">
        <v>0</v>
      </c>
      <c r="E87">
        <v>0.75</v>
      </c>
      <c r="F87">
        <v>23</v>
      </c>
      <c r="G87" t="s">
        <v>957</v>
      </c>
      <c r="H87" s="8">
        <v>0.47291666666666665</v>
      </c>
      <c r="I87" s="8">
        <v>0.47847222222222224</v>
      </c>
      <c r="L87">
        <v>0.13</v>
      </c>
      <c r="M87">
        <v>0.13</v>
      </c>
      <c r="N87">
        <v>-0.62</v>
      </c>
      <c r="O87" t="s">
        <v>2291</v>
      </c>
      <c r="P87" t="s">
        <v>185</v>
      </c>
      <c r="Q87" t="s">
        <v>2293</v>
      </c>
      <c r="R87">
        <v>0</v>
      </c>
      <c r="S87">
        <v>0</v>
      </c>
      <c r="T87">
        <v>45.186712</v>
      </c>
      <c r="U87">
        <v>5.7117839999999998</v>
      </c>
      <c r="AD87" t="s">
        <v>2733</v>
      </c>
      <c r="AE87" t="s">
        <v>2737</v>
      </c>
    </row>
    <row r="88" spans="1:31" x14ac:dyDescent="0.3">
      <c r="A88" s="7">
        <v>46301</v>
      </c>
      <c r="B88" s="8">
        <v>0.25347222222222221</v>
      </c>
      <c r="C88" s="8">
        <v>0.3298611111111111</v>
      </c>
      <c r="D88" s="8">
        <v>0</v>
      </c>
      <c r="E88">
        <v>1.83</v>
      </c>
      <c r="F88">
        <v>14</v>
      </c>
      <c r="G88" t="s">
        <v>959</v>
      </c>
      <c r="O88" t="s">
        <v>1713</v>
      </c>
      <c r="P88" t="s">
        <v>708</v>
      </c>
      <c r="Q88" t="s">
        <v>708</v>
      </c>
      <c r="R88">
        <v>0</v>
      </c>
      <c r="S88">
        <v>0</v>
      </c>
      <c r="T88">
        <v>45.204405999999999</v>
      </c>
      <c r="U88">
        <v>5.7605760000000004</v>
      </c>
      <c r="AD88" t="s">
        <v>2733</v>
      </c>
      <c r="AE88" t="s">
        <v>2737</v>
      </c>
    </row>
    <row r="89" spans="1:31" x14ac:dyDescent="0.3">
      <c r="A89" s="7">
        <v>46301</v>
      </c>
      <c r="B89" s="8">
        <v>0.16666666666666666</v>
      </c>
      <c r="C89" s="8">
        <v>0.18055555555555555</v>
      </c>
      <c r="D89" s="8">
        <v>0</v>
      </c>
      <c r="E89">
        <v>0.33</v>
      </c>
      <c r="F89">
        <v>23</v>
      </c>
      <c r="G89" t="s">
        <v>957</v>
      </c>
      <c r="H89" s="8">
        <v>0.40347222222222223</v>
      </c>
      <c r="I89" s="8">
        <v>0.40833333333333333</v>
      </c>
      <c r="L89">
        <v>0.12</v>
      </c>
      <c r="M89">
        <v>0.12</v>
      </c>
      <c r="N89">
        <v>-0.22</v>
      </c>
      <c r="O89" t="s">
        <v>3378</v>
      </c>
      <c r="P89" t="s">
        <v>207</v>
      </c>
      <c r="Q89" t="s">
        <v>3379</v>
      </c>
      <c r="R89">
        <v>0</v>
      </c>
      <c r="S89">
        <v>0</v>
      </c>
      <c r="T89">
        <v>45.196975999999999</v>
      </c>
      <c r="U89">
        <v>5.7354219999999998</v>
      </c>
      <c r="AD89" t="s">
        <v>2733</v>
      </c>
      <c r="AE89" t="s">
        <v>2734</v>
      </c>
    </row>
    <row r="90" spans="1:31" x14ac:dyDescent="0.3">
      <c r="A90" s="7">
        <v>46301</v>
      </c>
      <c r="B90" s="8">
        <v>0.3576388888888889</v>
      </c>
      <c r="C90" s="8">
        <v>0.3923611111111111</v>
      </c>
      <c r="D90" s="8">
        <v>0</v>
      </c>
      <c r="E90">
        <v>0.83</v>
      </c>
      <c r="F90">
        <v>56</v>
      </c>
      <c r="G90" t="s">
        <v>966</v>
      </c>
      <c r="H90" s="8">
        <v>0.44930555555555557</v>
      </c>
      <c r="I90" s="8">
        <v>0.47430555555555554</v>
      </c>
      <c r="L90">
        <v>0.6</v>
      </c>
      <c r="M90">
        <v>0.6</v>
      </c>
      <c r="N90">
        <v>-0.23</v>
      </c>
      <c r="O90" t="s">
        <v>2662</v>
      </c>
      <c r="P90" t="s">
        <v>328</v>
      </c>
      <c r="Q90" t="s">
        <v>328</v>
      </c>
      <c r="R90">
        <v>0</v>
      </c>
      <c r="S90">
        <v>0</v>
      </c>
      <c r="T90">
        <v>45.363025</v>
      </c>
      <c r="U90">
        <v>5.5821949999999996</v>
      </c>
      <c r="AD90" t="s">
        <v>2733</v>
      </c>
      <c r="AE90" t="s">
        <v>2737</v>
      </c>
    </row>
    <row r="91" spans="1:31" x14ac:dyDescent="0.3">
      <c r="A91" s="7">
        <v>46301</v>
      </c>
      <c r="B91" s="8">
        <v>0.16666666666666666</v>
      </c>
      <c r="C91" s="8">
        <v>0.18055555555555555</v>
      </c>
      <c r="D91" s="8">
        <v>0</v>
      </c>
      <c r="E91">
        <v>0.33</v>
      </c>
      <c r="F91">
        <v>48</v>
      </c>
      <c r="G91" t="s">
        <v>951</v>
      </c>
      <c r="H91" s="8">
        <v>0.27569444444444446</v>
      </c>
      <c r="I91" s="8">
        <v>0.4861111111111111</v>
      </c>
      <c r="L91">
        <v>5.05</v>
      </c>
      <c r="M91">
        <v>5.05</v>
      </c>
      <c r="N91">
        <v>4.72</v>
      </c>
      <c r="O91" t="s">
        <v>3090</v>
      </c>
      <c r="P91" t="s">
        <v>414</v>
      </c>
      <c r="Q91" t="s">
        <v>6032</v>
      </c>
      <c r="R91">
        <v>0</v>
      </c>
      <c r="S91">
        <v>0</v>
      </c>
      <c r="T91">
        <v>45.208905000000001</v>
      </c>
      <c r="U91">
        <v>5.7485759999999999</v>
      </c>
      <c r="AD91" t="s">
        <v>2733</v>
      </c>
      <c r="AE91" t="s">
        <v>2734</v>
      </c>
    </row>
    <row r="92" spans="1:31" x14ac:dyDescent="0.3">
      <c r="A92" s="7">
        <v>46301</v>
      </c>
      <c r="B92" s="8">
        <v>0.25</v>
      </c>
      <c r="C92" s="8">
        <v>0.26041666666666669</v>
      </c>
      <c r="D92" s="8">
        <v>0</v>
      </c>
      <c r="E92">
        <v>0.25</v>
      </c>
      <c r="F92">
        <v>91</v>
      </c>
      <c r="G92" t="s">
        <v>971</v>
      </c>
      <c r="H92" s="8">
        <v>0.17291666666666666</v>
      </c>
      <c r="I92" s="8">
        <v>0.1763888888888889</v>
      </c>
      <c r="L92">
        <v>0.08</v>
      </c>
      <c r="M92">
        <v>0.08</v>
      </c>
      <c r="N92">
        <v>-0.17</v>
      </c>
      <c r="O92" t="s">
        <v>2871</v>
      </c>
      <c r="P92" t="s">
        <v>71</v>
      </c>
      <c r="Q92" t="s">
        <v>2872</v>
      </c>
      <c r="R92">
        <v>0</v>
      </c>
      <c r="S92">
        <v>0</v>
      </c>
      <c r="T92">
        <v>45.187721000000003</v>
      </c>
      <c r="U92">
        <v>5.7222999999999997</v>
      </c>
      <c r="AD92" t="s">
        <v>2733</v>
      </c>
      <c r="AE92" t="s">
        <v>2734</v>
      </c>
    </row>
    <row r="93" spans="1:31" x14ac:dyDescent="0.3">
      <c r="A93" s="7">
        <v>46301</v>
      </c>
      <c r="B93" s="8">
        <v>0.33333333333333331</v>
      </c>
      <c r="C93" s="8">
        <v>0.3611111111111111</v>
      </c>
      <c r="D93" s="8">
        <v>0</v>
      </c>
      <c r="E93">
        <v>0.67</v>
      </c>
      <c r="F93">
        <v>230</v>
      </c>
      <c r="G93" t="s">
        <v>974</v>
      </c>
      <c r="H93" s="8">
        <v>0.32222222222222224</v>
      </c>
      <c r="I93" s="8">
        <v>0.33819444444444446</v>
      </c>
      <c r="L93">
        <v>0.38</v>
      </c>
      <c r="M93">
        <v>0.38</v>
      </c>
      <c r="N93">
        <v>-0.28000000000000003</v>
      </c>
      <c r="O93" t="s">
        <v>1950</v>
      </c>
      <c r="P93" t="s">
        <v>50</v>
      </c>
      <c r="Q93" t="s">
        <v>5968</v>
      </c>
      <c r="R93">
        <v>0</v>
      </c>
      <c r="S93">
        <v>0</v>
      </c>
      <c r="T93">
        <v>45.184576999999997</v>
      </c>
      <c r="U93">
        <v>5.720396</v>
      </c>
      <c r="AD93" t="s">
        <v>2733</v>
      </c>
      <c r="AE93" t="s">
        <v>2737</v>
      </c>
    </row>
    <row r="94" spans="1:31" x14ac:dyDescent="0.3">
      <c r="A94" s="7">
        <v>46301</v>
      </c>
      <c r="B94" s="8">
        <v>0.33333333333333331</v>
      </c>
      <c r="C94" s="8">
        <v>0.37847222222222221</v>
      </c>
      <c r="D94" s="8">
        <v>0</v>
      </c>
      <c r="E94">
        <v>1.08</v>
      </c>
      <c r="F94">
        <v>91</v>
      </c>
      <c r="G94" t="s">
        <v>971</v>
      </c>
      <c r="H94" s="8">
        <v>0.25555555555555554</v>
      </c>
      <c r="I94" s="8">
        <v>0.28472222222222221</v>
      </c>
      <c r="L94">
        <v>0.7</v>
      </c>
      <c r="M94">
        <v>0.7</v>
      </c>
      <c r="N94">
        <v>-0.38</v>
      </c>
      <c r="O94" t="s">
        <v>2252</v>
      </c>
      <c r="P94" t="s">
        <v>131</v>
      </c>
      <c r="Q94" t="s">
        <v>131</v>
      </c>
      <c r="R94">
        <v>0</v>
      </c>
      <c r="S94">
        <v>0</v>
      </c>
      <c r="T94">
        <v>45.190066999999999</v>
      </c>
      <c r="U94">
        <v>5.7276720000000001</v>
      </c>
      <c r="AD94" t="s">
        <v>2733</v>
      </c>
      <c r="AE94" t="s">
        <v>2737</v>
      </c>
    </row>
    <row r="95" spans="1:31" x14ac:dyDescent="0.3">
      <c r="A95" s="7">
        <v>46301</v>
      </c>
      <c r="B95" s="8">
        <v>0.26041666666666669</v>
      </c>
      <c r="C95" s="8">
        <v>0.27430555555555558</v>
      </c>
      <c r="D95" s="8">
        <v>0</v>
      </c>
      <c r="E95">
        <v>0.33</v>
      </c>
      <c r="F95">
        <v>22</v>
      </c>
      <c r="G95" t="s">
        <v>979</v>
      </c>
      <c r="O95" t="s">
        <v>3269</v>
      </c>
      <c r="P95" t="s">
        <v>76</v>
      </c>
      <c r="Q95" t="s">
        <v>3270</v>
      </c>
      <c r="R95">
        <v>0</v>
      </c>
      <c r="S95">
        <v>0</v>
      </c>
      <c r="T95">
        <v>45.183639999999997</v>
      </c>
      <c r="U95">
        <v>5.7215680000000004</v>
      </c>
      <c r="AD95" t="s">
        <v>2733</v>
      </c>
      <c r="AE95" t="s">
        <v>2734</v>
      </c>
    </row>
    <row r="96" spans="1:31" x14ac:dyDescent="0.3">
      <c r="A96" s="7">
        <v>46301</v>
      </c>
      <c r="B96" s="8">
        <v>0.16666666666666666</v>
      </c>
      <c r="C96" s="8">
        <v>0.18055555555555555</v>
      </c>
      <c r="D96" s="8">
        <v>0</v>
      </c>
      <c r="E96">
        <v>0.33</v>
      </c>
      <c r="F96">
        <v>20</v>
      </c>
      <c r="G96" t="s">
        <v>950</v>
      </c>
      <c r="H96" s="8">
        <v>0.18888888888888888</v>
      </c>
      <c r="I96" s="8">
        <v>0.50277777777777777</v>
      </c>
      <c r="L96">
        <v>7.53</v>
      </c>
      <c r="M96">
        <v>7.53</v>
      </c>
      <c r="N96">
        <v>7.2</v>
      </c>
      <c r="O96" t="s">
        <v>3046</v>
      </c>
      <c r="P96" t="s">
        <v>116</v>
      </c>
      <c r="Q96" t="s">
        <v>3047</v>
      </c>
      <c r="R96">
        <v>0</v>
      </c>
      <c r="S96">
        <v>0</v>
      </c>
      <c r="T96">
        <v>45.178801999999997</v>
      </c>
      <c r="U96">
        <v>5.7273579999999997</v>
      </c>
      <c r="AD96" t="s">
        <v>2733</v>
      </c>
      <c r="AE96" t="s">
        <v>2734</v>
      </c>
    </row>
    <row r="97" spans="1:31" x14ac:dyDescent="0.3">
      <c r="A97" s="7">
        <v>46301</v>
      </c>
      <c r="B97" s="8">
        <v>0.16666666666666666</v>
      </c>
      <c r="C97" s="8">
        <v>0.18055555555555555</v>
      </c>
      <c r="D97" s="8">
        <v>0</v>
      </c>
      <c r="E97">
        <v>0.33</v>
      </c>
      <c r="F97">
        <v>86</v>
      </c>
      <c r="G97" t="s">
        <v>861</v>
      </c>
      <c r="H97" s="8">
        <v>0.17986111111111111</v>
      </c>
      <c r="I97" s="8">
        <v>0.47916666666666669</v>
      </c>
      <c r="L97">
        <v>7.18</v>
      </c>
      <c r="M97">
        <v>7.18</v>
      </c>
      <c r="N97">
        <v>6.85</v>
      </c>
      <c r="O97" t="s">
        <v>3581</v>
      </c>
      <c r="P97" t="s">
        <v>172</v>
      </c>
      <c r="Q97" t="s">
        <v>3582</v>
      </c>
      <c r="R97">
        <v>0</v>
      </c>
      <c r="S97">
        <v>0</v>
      </c>
      <c r="T97">
        <v>45.190415999999999</v>
      </c>
      <c r="U97">
        <v>5.717098</v>
      </c>
      <c r="AD97" t="s">
        <v>2733</v>
      </c>
      <c r="AE97" t="s">
        <v>2734</v>
      </c>
    </row>
    <row r="98" spans="1:31" x14ac:dyDescent="0.3">
      <c r="A98" s="7">
        <v>46301</v>
      </c>
      <c r="B98" s="8">
        <v>0.40277777777777779</v>
      </c>
      <c r="C98" s="8">
        <v>0.4375</v>
      </c>
      <c r="D98" s="8">
        <v>0</v>
      </c>
      <c r="E98">
        <v>0.83</v>
      </c>
      <c r="F98">
        <v>56</v>
      </c>
      <c r="G98" t="s">
        <v>966</v>
      </c>
      <c r="H98" s="8">
        <v>0.39444444444444443</v>
      </c>
      <c r="I98" s="8">
        <v>0.42986111111111114</v>
      </c>
      <c r="L98">
        <v>0.85</v>
      </c>
      <c r="M98">
        <v>0.83</v>
      </c>
      <c r="N98">
        <v>0.02</v>
      </c>
      <c r="O98" t="s">
        <v>2438</v>
      </c>
      <c r="P98" t="s">
        <v>791</v>
      </c>
      <c r="Q98" t="s">
        <v>791</v>
      </c>
      <c r="R98">
        <v>0</v>
      </c>
      <c r="S98">
        <v>0</v>
      </c>
      <c r="T98">
        <v>45.376016999999997</v>
      </c>
      <c r="U98">
        <v>5.5822570000000002</v>
      </c>
      <c r="AD98" t="s">
        <v>2733</v>
      </c>
      <c r="AE98" t="s">
        <v>2737</v>
      </c>
    </row>
    <row r="99" spans="1:31" x14ac:dyDescent="0.3">
      <c r="A99" s="7">
        <v>46301</v>
      </c>
      <c r="B99" s="8">
        <v>0.33333333333333331</v>
      </c>
      <c r="C99" s="8">
        <v>0.35416666666666669</v>
      </c>
      <c r="D99" s="8">
        <v>0</v>
      </c>
      <c r="E99">
        <v>0.5</v>
      </c>
      <c r="F99">
        <v>86</v>
      </c>
      <c r="G99" t="s">
        <v>861</v>
      </c>
      <c r="H99" s="8">
        <v>0.56319444444444444</v>
      </c>
      <c r="I99" s="8">
        <v>0.57291666666666663</v>
      </c>
      <c r="L99">
        <v>0.23</v>
      </c>
      <c r="M99">
        <v>0.23</v>
      </c>
      <c r="N99">
        <v>-0.27</v>
      </c>
      <c r="O99" t="s">
        <v>1438</v>
      </c>
      <c r="P99" t="s">
        <v>431</v>
      </c>
      <c r="Q99" t="s">
        <v>431</v>
      </c>
      <c r="R99">
        <v>0</v>
      </c>
      <c r="S99">
        <v>0</v>
      </c>
      <c r="T99">
        <v>45.148544999999999</v>
      </c>
      <c r="U99">
        <v>5.704593</v>
      </c>
      <c r="AD99" t="s">
        <v>2733</v>
      </c>
      <c r="AE99" t="s">
        <v>2737</v>
      </c>
    </row>
    <row r="100" spans="1:31" x14ac:dyDescent="0.3">
      <c r="A100" s="7">
        <v>46301</v>
      </c>
      <c r="B100" s="8">
        <v>0.33333333333333331</v>
      </c>
      <c r="C100" s="8">
        <v>0.34722222222222221</v>
      </c>
      <c r="D100" s="8">
        <v>0</v>
      </c>
      <c r="E100">
        <v>0.33</v>
      </c>
      <c r="F100">
        <v>20</v>
      </c>
      <c r="G100" t="s">
        <v>950</v>
      </c>
      <c r="H100" s="8">
        <v>0.34305555555555556</v>
      </c>
      <c r="I100" s="8">
        <v>0.35138888888888886</v>
      </c>
      <c r="L100">
        <v>0.2</v>
      </c>
      <c r="M100">
        <v>0.2</v>
      </c>
      <c r="N100">
        <v>-0.13</v>
      </c>
      <c r="O100" t="s">
        <v>1373</v>
      </c>
      <c r="P100" t="s">
        <v>153</v>
      </c>
      <c r="Q100" t="s">
        <v>153</v>
      </c>
      <c r="R100">
        <v>0</v>
      </c>
      <c r="S100">
        <v>0</v>
      </c>
      <c r="T100">
        <v>45.190181000000003</v>
      </c>
      <c r="U100">
        <v>5.7254589999999999</v>
      </c>
      <c r="AD100" t="s">
        <v>2733</v>
      </c>
      <c r="AE100" t="s">
        <v>2737</v>
      </c>
    </row>
    <row r="101" spans="1:31" x14ac:dyDescent="0.3">
      <c r="A101" s="7">
        <v>46301</v>
      </c>
      <c r="B101" s="8">
        <v>0.16666666666666666</v>
      </c>
      <c r="C101" s="8">
        <v>0.18055555555555555</v>
      </c>
      <c r="D101" s="8">
        <v>0</v>
      </c>
      <c r="E101">
        <v>0.33</v>
      </c>
      <c r="F101">
        <v>29</v>
      </c>
      <c r="G101" t="s">
        <v>859</v>
      </c>
      <c r="O101" t="s">
        <v>890</v>
      </c>
      <c r="P101" t="s">
        <v>817</v>
      </c>
      <c r="Q101" t="s">
        <v>5970</v>
      </c>
      <c r="R101">
        <v>0</v>
      </c>
      <c r="S101">
        <v>0</v>
      </c>
      <c r="T101">
        <v>45.189878</v>
      </c>
      <c r="U101">
        <v>5.7218559999999998</v>
      </c>
      <c r="AD101" t="s">
        <v>2733</v>
      </c>
      <c r="AE101" t="s">
        <v>2734</v>
      </c>
    </row>
    <row r="102" spans="1:31" x14ac:dyDescent="0.3">
      <c r="A102" s="7">
        <v>46301</v>
      </c>
      <c r="B102" s="8">
        <v>0.16666666666666666</v>
      </c>
      <c r="C102" s="8">
        <v>0.18055555555555555</v>
      </c>
      <c r="D102" s="8">
        <v>0</v>
      </c>
      <c r="E102">
        <v>0.33</v>
      </c>
      <c r="F102">
        <v>303</v>
      </c>
      <c r="G102" t="s">
        <v>5963</v>
      </c>
      <c r="O102" t="s">
        <v>3522</v>
      </c>
      <c r="P102" t="s">
        <v>441</v>
      </c>
      <c r="Q102" t="s">
        <v>3523</v>
      </c>
      <c r="R102">
        <v>0</v>
      </c>
      <c r="S102">
        <v>0</v>
      </c>
      <c r="T102">
        <v>45.157359</v>
      </c>
      <c r="U102">
        <v>5.7146999999999997</v>
      </c>
      <c r="AD102" t="s">
        <v>2733</v>
      </c>
      <c r="AE102" t="s">
        <v>2734</v>
      </c>
    </row>
    <row r="103" spans="1:31" x14ac:dyDescent="0.3">
      <c r="A103" s="7">
        <v>46301</v>
      </c>
      <c r="B103" s="8">
        <v>0.33333333333333331</v>
      </c>
      <c r="C103" s="8">
        <v>0.3611111111111111</v>
      </c>
      <c r="D103" s="8">
        <v>0</v>
      </c>
      <c r="E103">
        <v>0.67</v>
      </c>
      <c r="F103">
        <v>61</v>
      </c>
      <c r="G103" t="s">
        <v>886</v>
      </c>
      <c r="H103" s="8">
        <v>0.42569444444444443</v>
      </c>
      <c r="I103" s="8">
        <v>0.44305555555555554</v>
      </c>
      <c r="L103">
        <v>0.42</v>
      </c>
      <c r="M103">
        <v>0.42</v>
      </c>
      <c r="N103">
        <v>-0.25</v>
      </c>
      <c r="O103" t="s">
        <v>2048</v>
      </c>
      <c r="P103" t="s">
        <v>550</v>
      </c>
      <c r="Q103" t="s">
        <v>2050</v>
      </c>
      <c r="R103">
        <v>0</v>
      </c>
      <c r="S103">
        <v>0</v>
      </c>
      <c r="T103">
        <v>45.174304999999997</v>
      </c>
      <c r="U103">
        <v>5.7383240000000004</v>
      </c>
      <c r="AD103" t="s">
        <v>2733</v>
      </c>
      <c r="AE103" t="s">
        <v>2737</v>
      </c>
    </row>
    <row r="104" spans="1:31" x14ac:dyDescent="0.3">
      <c r="A104" s="7">
        <v>46301</v>
      </c>
      <c r="B104" s="8">
        <v>0.33333333333333331</v>
      </c>
      <c r="C104" s="8">
        <v>0.37847222222222221</v>
      </c>
      <c r="D104" s="8">
        <v>0</v>
      </c>
      <c r="E104">
        <v>1.08</v>
      </c>
      <c r="F104">
        <v>29</v>
      </c>
      <c r="G104" t="s">
        <v>859</v>
      </c>
      <c r="O104" t="s">
        <v>1088</v>
      </c>
      <c r="P104" t="s">
        <v>98</v>
      </c>
      <c r="Q104" t="s">
        <v>98</v>
      </c>
      <c r="R104">
        <v>0</v>
      </c>
      <c r="S104">
        <v>0</v>
      </c>
      <c r="T104">
        <v>45.190128999999999</v>
      </c>
      <c r="U104">
        <v>5.7320460000000004</v>
      </c>
      <c r="AD104" t="s">
        <v>2733</v>
      </c>
      <c r="AE104" t="s">
        <v>2737</v>
      </c>
    </row>
    <row r="105" spans="1:31" x14ac:dyDescent="0.3">
      <c r="A105" s="7">
        <v>46301</v>
      </c>
      <c r="B105" s="8">
        <v>0.27083333333333331</v>
      </c>
      <c r="C105" s="8">
        <v>0.28125</v>
      </c>
      <c r="D105" s="8">
        <v>0</v>
      </c>
      <c r="E105">
        <v>0.25</v>
      </c>
      <c r="F105">
        <v>83</v>
      </c>
      <c r="G105" t="s">
        <v>975</v>
      </c>
      <c r="H105" s="8">
        <v>0.16250000000000001</v>
      </c>
      <c r="I105" s="8">
        <v>0.17777777777777778</v>
      </c>
      <c r="L105">
        <v>0.37</v>
      </c>
      <c r="M105">
        <v>0.37</v>
      </c>
      <c r="N105">
        <v>0.12</v>
      </c>
      <c r="O105" t="s">
        <v>2177</v>
      </c>
      <c r="P105" t="s">
        <v>567</v>
      </c>
      <c r="Q105" t="s">
        <v>567</v>
      </c>
      <c r="R105">
        <v>0</v>
      </c>
      <c r="S105">
        <v>0</v>
      </c>
      <c r="T105">
        <v>45.367097000000001</v>
      </c>
      <c r="U105">
        <v>5.5888359999999997</v>
      </c>
      <c r="AD105" t="s">
        <v>2733</v>
      </c>
      <c r="AE105" t="s">
        <v>2737</v>
      </c>
    </row>
    <row r="106" spans="1:31" x14ac:dyDescent="0.3">
      <c r="A106" s="7">
        <v>46301</v>
      </c>
      <c r="B106" s="8">
        <v>0.33333333333333331</v>
      </c>
      <c r="C106" s="8">
        <v>0.37847222222222221</v>
      </c>
      <c r="D106" s="8">
        <v>0</v>
      </c>
      <c r="E106">
        <v>1.08</v>
      </c>
      <c r="F106">
        <v>15</v>
      </c>
      <c r="G106" t="s">
        <v>956</v>
      </c>
      <c r="O106" t="s">
        <v>1312</v>
      </c>
      <c r="P106" t="s">
        <v>621</v>
      </c>
      <c r="Q106" t="s">
        <v>1315</v>
      </c>
      <c r="R106">
        <v>0</v>
      </c>
      <c r="S106">
        <v>0</v>
      </c>
      <c r="T106">
        <v>45.187759999999997</v>
      </c>
      <c r="U106">
        <v>5.7534210000000003</v>
      </c>
      <c r="AD106" t="s">
        <v>2733</v>
      </c>
      <c r="AE106" t="s">
        <v>2737</v>
      </c>
    </row>
    <row r="107" spans="1:31" x14ac:dyDescent="0.3">
      <c r="A107" s="7">
        <v>46301</v>
      </c>
      <c r="B107" s="8">
        <v>0.16666666666666666</v>
      </c>
      <c r="C107" s="8">
        <v>0.1736111111111111</v>
      </c>
      <c r="D107" s="8">
        <v>0</v>
      </c>
      <c r="E107">
        <v>0.17</v>
      </c>
      <c r="F107">
        <v>62</v>
      </c>
      <c r="G107" t="s">
        <v>917</v>
      </c>
      <c r="O107" t="s">
        <v>3540</v>
      </c>
      <c r="P107" t="s">
        <v>78</v>
      </c>
      <c r="Q107" t="s">
        <v>3541</v>
      </c>
      <c r="R107">
        <v>0</v>
      </c>
      <c r="S107">
        <v>0</v>
      </c>
      <c r="T107">
        <v>45.331159</v>
      </c>
      <c r="U107">
        <v>5.4867889999999999</v>
      </c>
      <c r="AD107" t="s">
        <v>2733</v>
      </c>
      <c r="AE107" t="s">
        <v>2734</v>
      </c>
    </row>
    <row r="108" spans="1:31" x14ac:dyDescent="0.3">
      <c r="A108" s="7">
        <v>46301</v>
      </c>
      <c r="B108" s="8">
        <v>0.33333333333333331</v>
      </c>
      <c r="C108" s="8">
        <v>0.37847222222222221</v>
      </c>
      <c r="D108" s="8">
        <v>0</v>
      </c>
      <c r="E108">
        <v>1.08</v>
      </c>
      <c r="F108">
        <v>72</v>
      </c>
      <c r="G108" t="s">
        <v>978</v>
      </c>
      <c r="H108" s="8">
        <v>0.1736111111111111</v>
      </c>
      <c r="I108" s="8">
        <v>0.22291666666666668</v>
      </c>
      <c r="L108">
        <v>1.18</v>
      </c>
      <c r="M108">
        <v>1.08</v>
      </c>
      <c r="N108">
        <v>0.1</v>
      </c>
      <c r="O108" t="s">
        <v>2237</v>
      </c>
      <c r="P108" t="s">
        <v>782</v>
      </c>
      <c r="Q108" t="s">
        <v>782</v>
      </c>
      <c r="R108">
        <v>0</v>
      </c>
      <c r="S108">
        <v>0</v>
      </c>
      <c r="T108">
        <v>45.555255000000002</v>
      </c>
      <c r="U108">
        <v>5.97471</v>
      </c>
      <c r="AD108" t="s">
        <v>2733</v>
      </c>
      <c r="AE108" t="s">
        <v>2737</v>
      </c>
    </row>
    <row r="109" spans="1:31" x14ac:dyDescent="0.3">
      <c r="A109" s="7">
        <v>46301</v>
      </c>
      <c r="B109" s="8">
        <v>0.25</v>
      </c>
      <c r="C109" s="8">
        <v>0.26041666666666669</v>
      </c>
      <c r="D109" s="8">
        <v>0</v>
      </c>
      <c r="E109">
        <v>0.25</v>
      </c>
      <c r="F109">
        <v>38</v>
      </c>
      <c r="G109" t="s">
        <v>2803</v>
      </c>
      <c r="O109" t="s">
        <v>888</v>
      </c>
      <c r="P109" t="s">
        <v>819</v>
      </c>
      <c r="Q109" t="s">
        <v>2909</v>
      </c>
      <c r="R109">
        <v>0</v>
      </c>
      <c r="S109">
        <v>0</v>
      </c>
      <c r="T109">
        <v>45.185285</v>
      </c>
      <c r="U109">
        <v>5.7161549999999997</v>
      </c>
      <c r="AD109" t="s">
        <v>2733</v>
      </c>
      <c r="AE109" t="s">
        <v>2734</v>
      </c>
    </row>
    <row r="110" spans="1:31" x14ac:dyDescent="0.3">
      <c r="A110" s="7">
        <v>46301</v>
      </c>
      <c r="B110" s="8">
        <v>0.16666666666666666</v>
      </c>
      <c r="C110" s="8">
        <v>0.18055555555555555</v>
      </c>
      <c r="D110" s="8">
        <v>0</v>
      </c>
      <c r="E110">
        <v>0.33</v>
      </c>
      <c r="F110">
        <v>85</v>
      </c>
      <c r="G110" t="s">
        <v>866</v>
      </c>
      <c r="H110" s="8">
        <v>0.11458333333333333</v>
      </c>
      <c r="I110" s="8">
        <v>0.12361111111111112</v>
      </c>
      <c r="L110">
        <v>0.22</v>
      </c>
      <c r="M110">
        <v>0.22</v>
      </c>
      <c r="N110">
        <v>-0.12</v>
      </c>
      <c r="O110" t="s">
        <v>2775</v>
      </c>
      <c r="P110" t="s">
        <v>460</v>
      </c>
      <c r="Q110" t="s">
        <v>2776</v>
      </c>
      <c r="R110">
        <v>0</v>
      </c>
      <c r="S110">
        <v>0</v>
      </c>
      <c r="T110">
        <v>45.209203000000002</v>
      </c>
      <c r="U110">
        <v>5.7626520000000001</v>
      </c>
      <c r="AD110" t="s">
        <v>2733</v>
      </c>
      <c r="AE110" t="s">
        <v>2734</v>
      </c>
    </row>
    <row r="111" spans="1:31" x14ac:dyDescent="0.3">
      <c r="A111" s="7">
        <v>46301</v>
      </c>
      <c r="B111" s="8">
        <v>0.33333333333333331</v>
      </c>
      <c r="C111" s="8">
        <v>0.34722222222222221</v>
      </c>
      <c r="D111" s="8">
        <v>0</v>
      </c>
      <c r="E111">
        <v>0.33</v>
      </c>
      <c r="F111">
        <v>76</v>
      </c>
      <c r="G111" t="s">
        <v>863</v>
      </c>
      <c r="H111" s="8">
        <v>0.27916666666666667</v>
      </c>
      <c r="I111" s="8">
        <v>0.29166666666666669</v>
      </c>
      <c r="L111">
        <v>0.3</v>
      </c>
      <c r="M111">
        <v>0.3</v>
      </c>
      <c r="N111">
        <v>-0.03</v>
      </c>
      <c r="O111" t="s">
        <v>1234</v>
      </c>
      <c r="P111" t="s">
        <v>193</v>
      </c>
      <c r="Q111" t="s">
        <v>5971</v>
      </c>
      <c r="R111">
        <v>0</v>
      </c>
      <c r="S111">
        <v>0</v>
      </c>
      <c r="T111">
        <v>45.189757999999998</v>
      </c>
      <c r="U111">
        <v>5.7167630000000003</v>
      </c>
      <c r="AD111" t="s">
        <v>2733</v>
      </c>
      <c r="AE111" t="s">
        <v>2737</v>
      </c>
    </row>
    <row r="112" spans="1:31" x14ac:dyDescent="0.3">
      <c r="A112" s="7">
        <v>46301</v>
      </c>
      <c r="B112" s="8">
        <v>0.33333333333333331</v>
      </c>
      <c r="C112" s="8">
        <v>0.34722222222222221</v>
      </c>
      <c r="D112" s="8">
        <v>0</v>
      </c>
      <c r="E112">
        <v>0.33</v>
      </c>
      <c r="F112">
        <v>19</v>
      </c>
      <c r="G112" t="s">
        <v>982</v>
      </c>
      <c r="H112" s="8">
        <v>0.2638888888888889</v>
      </c>
      <c r="I112" s="8">
        <v>0.30972222222222223</v>
      </c>
      <c r="L112">
        <v>1.1000000000000001</v>
      </c>
      <c r="M112">
        <v>1.1000000000000001</v>
      </c>
      <c r="N112">
        <v>0.77</v>
      </c>
      <c r="O112" t="s">
        <v>1909</v>
      </c>
      <c r="P112" t="s">
        <v>488</v>
      </c>
      <c r="Q112" t="s">
        <v>1911</v>
      </c>
      <c r="R112">
        <v>0</v>
      </c>
      <c r="S112">
        <v>0</v>
      </c>
      <c r="T112">
        <v>45.081518000000003</v>
      </c>
      <c r="U112">
        <v>5.7728349999999997</v>
      </c>
      <c r="AD112" t="s">
        <v>2733</v>
      </c>
      <c r="AE112" t="s">
        <v>2737</v>
      </c>
    </row>
    <row r="113" spans="1:31" x14ac:dyDescent="0.3">
      <c r="A113" s="7">
        <v>46301</v>
      </c>
      <c r="B113" s="8">
        <v>0.33333333333333331</v>
      </c>
      <c r="C113" s="8">
        <v>0.37847222222222221</v>
      </c>
      <c r="D113" s="8">
        <v>0</v>
      </c>
      <c r="E113">
        <v>1.08</v>
      </c>
      <c r="F113">
        <v>75</v>
      </c>
      <c r="G113" t="s">
        <v>970</v>
      </c>
      <c r="O113" t="s">
        <v>2278</v>
      </c>
      <c r="P113" t="s">
        <v>293</v>
      </c>
      <c r="Q113" t="s">
        <v>293</v>
      </c>
      <c r="R113">
        <v>0</v>
      </c>
      <c r="S113">
        <v>0</v>
      </c>
      <c r="T113">
        <v>45.105367000000001</v>
      </c>
      <c r="U113">
        <v>5.6648319999999996</v>
      </c>
      <c r="AD113" t="s">
        <v>2733</v>
      </c>
      <c r="AE113" t="s">
        <v>2737</v>
      </c>
    </row>
    <row r="114" spans="1:31" x14ac:dyDescent="0.3">
      <c r="A114" s="7">
        <v>46301</v>
      </c>
      <c r="B114" s="8">
        <v>0.16666666666666666</v>
      </c>
      <c r="C114" s="8">
        <v>0.18055555555555555</v>
      </c>
      <c r="D114" s="8">
        <v>0</v>
      </c>
      <c r="E114">
        <v>0.33</v>
      </c>
      <c r="F114">
        <v>201</v>
      </c>
      <c r="G114" t="s">
        <v>946</v>
      </c>
      <c r="O114" t="s">
        <v>3408</v>
      </c>
      <c r="P114" t="s">
        <v>764</v>
      </c>
      <c r="Q114" t="s">
        <v>2005</v>
      </c>
      <c r="R114">
        <v>0</v>
      </c>
      <c r="S114">
        <v>0</v>
      </c>
      <c r="T114">
        <v>45.186610000000002</v>
      </c>
      <c r="U114">
        <v>5.7293820000000002</v>
      </c>
      <c r="AD114" t="s">
        <v>2733</v>
      </c>
      <c r="AE114" t="s">
        <v>2734</v>
      </c>
    </row>
    <row r="115" spans="1:31" x14ac:dyDescent="0.3">
      <c r="A115" s="7">
        <v>46301</v>
      </c>
      <c r="B115" s="8">
        <v>0.33333333333333331</v>
      </c>
      <c r="C115" s="8">
        <v>0.34722222222222221</v>
      </c>
      <c r="D115" s="8">
        <v>0</v>
      </c>
      <c r="E115">
        <v>0.33</v>
      </c>
      <c r="F115">
        <v>230</v>
      </c>
      <c r="G115" t="s">
        <v>974</v>
      </c>
      <c r="H115" s="8">
        <v>0.42222222222222222</v>
      </c>
      <c r="I115" s="8">
        <v>0.43194444444444446</v>
      </c>
      <c r="L115">
        <v>0.23</v>
      </c>
      <c r="M115">
        <v>0.23</v>
      </c>
      <c r="N115">
        <v>-0.1</v>
      </c>
      <c r="O115" t="s">
        <v>1686</v>
      </c>
      <c r="P115" t="s">
        <v>145</v>
      </c>
      <c r="Q115" t="s">
        <v>5972</v>
      </c>
      <c r="R115">
        <v>0</v>
      </c>
      <c r="S115">
        <v>0</v>
      </c>
      <c r="T115">
        <v>45.170380000000002</v>
      </c>
      <c r="U115">
        <v>5.7395560000000003</v>
      </c>
      <c r="AD115" t="s">
        <v>2733</v>
      </c>
      <c r="AE115" t="s">
        <v>2737</v>
      </c>
    </row>
    <row r="116" spans="1:31" x14ac:dyDescent="0.3">
      <c r="A116" s="7">
        <v>46301</v>
      </c>
      <c r="B116" s="8">
        <v>0.33333333333333331</v>
      </c>
      <c r="C116" s="8">
        <v>0.34722222222222221</v>
      </c>
      <c r="D116" s="8">
        <v>0</v>
      </c>
      <c r="E116">
        <v>0.33</v>
      </c>
      <c r="F116">
        <v>29</v>
      </c>
      <c r="G116" t="s">
        <v>859</v>
      </c>
      <c r="O116" t="s">
        <v>2566</v>
      </c>
      <c r="P116" t="s">
        <v>166</v>
      </c>
      <c r="Q116" t="s">
        <v>166</v>
      </c>
      <c r="R116">
        <v>0</v>
      </c>
      <c r="S116">
        <v>0</v>
      </c>
      <c r="T116">
        <v>45.191105</v>
      </c>
      <c r="U116">
        <v>5.7245520000000001</v>
      </c>
      <c r="AD116" t="s">
        <v>2733</v>
      </c>
      <c r="AE116" t="s">
        <v>2737</v>
      </c>
    </row>
    <row r="117" spans="1:31" x14ac:dyDescent="0.3">
      <c r="A117" s="7">
        <v>46301</v>
      </c>
      <c r="B117" s="8">
        <v>0.14583333333333334</v>
      </c>
      <c r="C117" s="8">
        <v>0.15972222222222221</v>
      </c>
      <c r="D117" s="8">
        <v>0</v>
      </c>
      <c r="E117">
        <v>0.33</v>
      </c>
      <c r="F117">
        <v>56</v>
      </c>
      <c r="G117" t="s">
        <v>966</v>
      </c>
      <c r="O117" t="s">
        <v>3542</v>
      </c>
      <c r="P117" t="s">
        <v>224</v>
      </c>
      <c r="Q117" t="s">
        <v>3543</v>
      </c>
      <c r="R117">
        <v>0</v>
      </c>
      <c r="S117">
        <v>0</v>
      </c>
      <c r="T117">
        <v>45.366042</v>
      </c>
      <c r="U117">
        <v>5.5933120000000001</v>
      </c>
      <c r="AD117" t="s">
        <v>2733</v>
      </c>
      <c r="AE117" t="s">
        <v>2734</v>
      </c>
    </row>
    <row r="118" spans="1:31" x14ac:dyDescent="0.3">
      <c r="A118" s="7">
        <v>46301</v>
      </c>
      <c r="B118" s="8">
        <v>0.25347222222222221</v>
      </c>
      <c r="C118" s="8">
        <v>0.2673611111111111</v>
      </c>
      <c r="D118" s="8">
        <v>0</v>
      </c>
      <c r="E118">
        <v>0.33</v>
      </c>
      <c r="F118">
        <v>65</v>
      </c>
      <c r="G118" t="s">
        <v>870</v>
      </c>
      <c r="O118" t="s">
        <v>904</v>
      </c>
      <c r="P118" t="s">
        <v>799</v>
      </c>
      <c r="Q118" t="s">
        <v>3544</v>
      </c>
      <c r="R118">
        <v>0</v>
      </c>
      <c r="S118">
        <v>0</v>
      </c>
      <c r="T118">
        <v>45.189846000000003</v>
      </c>
      <c r="U118">
        <v>5.728904</v>
      </c>
      <c r="AD118" t="s">
        <v>2733</v>
      </c>
      <c r="AE118" t="s">
        <v>2734</v>
      </c>
    </row>
    <row r="119" spans="1:31" x14ac:dyDescent="0.3">
      <c r="A119" s="7">
        <v>46301</v>
      </c>
      <c r="B119" s="8">
        <v>0.33333333333333331</v>
      </c>
      <c r="C119" s="8">
        <v>0.37847222222222221</v>
      </c>
      <c r="D119" s="8">
        <v>0</v>
      </c>
      <c r="E119">
        <v>1.08</v>
      </c>
      <c r="F119">
        <v>46</v>
      </c>
      <c r="G119" t="s">
        <v>963</v>
      </c>
      <c r="H119" s="8">
        <v>0.31944444444444442</v>
      </c>
      <c r="I119" s="8">
        <v>0.35069444444444442</v>
      </c>
      <c r="L119">
        <v>0.75</v>
      </c>
      <c r="M119">
        <v>0.75</v>
      </c>
      <c r="N119">
        <v>-0.33</v>
      </c>
      <c r="O119" t="s">
        <v>2342</v>
      </c>
      <c r="P119" t="s">
        <v>762</v>
      </c>
      <c r="Q119" t="s">
        <v>2344</v>
      </c>
      <c r="R119">
        <v>0</v>
      </c>
      <c r="S119">
        <v>0</v>
      </c>
      <c r="T119">
        <v>45.180419000000001</v>
      </c>
      <c r="U119">
        <v>5.7115030000000004</v>
      </c>
      <c r="AD119" t="s">
        <v>2733</v>
      </c>
      <c r="AE119" t="s">
        <v>2737</v>
      </c>
    </row>
    <row r="120" spans="1:31" x14ac:dyDescent="0.3">
      <c r="A120" s="7">
        <v>46301</v>
      </c>
      <c r="B120" s="8">
        <v>0.33333333333333331</v>
      </c>
      <c r="C120" s="8">
        <v>0.34722222222222221</v>
      </c>
      <c r="D120" s="8">
        <v>0</v>
      </c>
      <c r="E120">
        <v>0.33</v>
      </c>
      <c r="F120">
        <v>12</v>
      </c>
      <c r="G120" t="s">
        <v>952</v>
      </c>
      <c r="O120" t="s">
        <v>1694</v>
      </c>
      <c r="P120" t="s">
        <v>203</v>
      </c>
      <c r="Q120" t="s">
        <v>3545</v>
      </c>
      <c r="R120">
        <v>0</v>
      </c>
      <c r="S120">
        <v>0</v>
      </c>
      <c r="T120">
        <v>45.187314000000001</v>
      </c>
      <c r="U120">
        <v>5.7119559999999998</v>
      </c>
      <c r="AD120" t="s">
        <v>2733</v>
      </c>
      <c r="AE120" t="s">
        <v>2737</v>
      </c>
    </row>
    <row r="121" spans="1:31" x14ac:dyDescent="0.3">
      <c r="A121" s="7">
        <v>46301</v>
      </c>
      <c r="B121" s="8">
        <v>0.16666666666666666</v>
      </c>
      <c r="C121" s="8">
        <v>0.18055555555555555</v>
      </c>
      <c r="D121" s="8">
        <v>0</v>
      </c>
      <c r="E121">
        <v>0.33</v>
      </c>
      <c r="F121">
        <v>201</v>
      </c>
      <c r="G121" t="s">
        <v>946</v>
      </c>
      <c r="O121" t="s">
        <v>2789</v>
      </c>
      <c r="P121" t="s">
        <v>538</v>
      </c>
      <c r="Q121" t="s">
        <v>2790</v>
      </c>
      <c r="R121">
        <v>0</v>
      </c>
      <c r="S121">
        <v>0</v>
      </c>
      <c r="T121">
        <v>45.202514999999998</v>
      </c>
      <c r="U121">
        <v>5.7046400000000004</v>
      </c>
      <c r="AD121" t="s">
        <v>2733</v>
      </c>
      <c r="AE121" t="s">
        <v>2734</v>
      </c>
    </row>
    <row r="122" spans="1:31" x14ac:dyDescent="0.3">
      <c r="A122" s="7">
        <v>46301</v>
      </c>
      <c r="B122" s="8">
        <v>0.29166666666666669</v>
      </c>
      <c r="C122" s="8">
        <v>0.2986111111111111</v>
      </c>
      <c r="D122" s="8">
        <v>0</v>
      </c>
      <c r="E122">
        <v>0.17</v>
      </c>
      <c r="F122">
        <v>38</v>
      </c>
      <c r="G122" t="s">
        <v>2803</v>
      </c>
      <c r="O122" t="s">
        <v>2920</v>
      </c>
      <c r="P122" t="s">
        <v>558</v>
      </c>
      <c r="Q122" t="s">
        <v>2921</v>
      </c>
      <c r="R122">
        <v>0</v>
      </c>
      <c r="S122">
        <v>0</v>
      </c>
      <c r="T122">
        <v>45.193044999999998</v>
      </c>
      <c r="U122">
        <v>5.7306739999999996</v>
      </c>
      <c r="AD122" t="s">
        <v>2733</v>
      </c>
      <c r="AE122" t="s">
        <v>2734</v>
      </c>
    </row>
    <row r="123" spans="1:31" x14ac:dyDescent="0.3">
      <c r="A123" s="7">
        <v>46301</v>
      </c>
      <c r="B123" s="8">
        <v>0.2638888888888889</v>
      </c>
      <c r="C123" s="8">
        <v>0.2986111111111111</v>
      </c>
      <c r="D123" s="8">
        <v>0</v>
      </c>
      <c r="E123">
        <v>0.83</v>
      </c>
      <c r="F123">
        <v>54</v>
      </c>
      <c r="G123" t="s">
        <v>973</v>
      </c>
      <c r="O123" t="s">
        <v>2285</v>
      </c>
      <c r="P123" t="s">
        <v>725</v>
      </c>
      <c r="Q123" t="s">
        <v>725</v>
      </c>
      <c r="R123">
        <v>0</v>
      </c>
      <c r="S123">
        <v>0</v>
      </c>
      <c r="T123">
        <v>45.364230999999997</v>
      </c>
      <c r="U123">
        <v>5.596381</v>
      </c>
      <c r="AD123" t="s">
        <v>2733</v>
      </c>
      <c r="AE123" t="s">
        <v>2737</v>
      </c>
    </row>
    <row r="124" spans="1:31" x14ac:dyDescent="0.3">
      <c r="A124" s="7">
        <v>46301</v>
      </c>
      <c r="B124" s="8">
        <v>0.29166666666666669</v>
      </c>
      <c r="C124" s="8">
        <v>0.30555555555555558</v>
      </c>
      <c r="D124" s="8">
        <v>0</v>
      </c>
      <c r="E124">
        <v>0.33</v>
      </c>
      <c r="F124">
        <v>86</v>
      </c>
      <c r="G124" t="s">
        <v>861</v>
      </c>
      <c r="H124" s="8">
        <v>0.32847222222222222</v>
      </c>
      <c r="I124" s="8">
        <v>0.55277777777777781</v>
      </c>
      <c r="L124">
        <v>5.38</v>
      </c>
      <c r="M124">
        <v>5.38</v>
      </c>
      <c r="N124">
        <v>5.05</v>
      </c>
      <c r="O124" t="s">
        <v>3074</v>
      </c>
      <c r="P124" t="s">
        <v>353</v>
      </c>
      <c r="Q124" t="s">
        <v>3075</v>
      </c>
      <c r="R124">
        <v>0</v>
      </c>
      <c r="S124">
        <v>0</v>
      </c>
      <c r="T124">
        <v>45.166998999999997</v>
      </c>
      <c r="U124">
        <v>5.7281519999999997</v>
      </c>
      <c r="AD124" t="s">
        <v>2733</v>
      </c>
      <c r="AE124" t="s">
        <v>2734</v>
      </c>
    </row>
    <row r="125" spans="1:31" x14ac:dyDescent="0.3">
      <c r="A125" s="7">
        <v>46301</v>
      </c>
      <c r="B125" s="8">
        <v>0.16666666666666666</v>
      </c>
      <c r="C125" s="8">
        <v>0.18055555555555555</v>
      </c>
      <c r="D125" s="8">
        <v>0</v>
      </c>
      <c r="E125">
        <v>0.33</v>
      </c>
      <c r="F125">
        <v>40</v>
      </c>
      <c r="G125" t="s">
        <v>960</v>
      </c>
      <c r="H125" s="8">
        <v>0.33402777777777776</v>
      </c>
      <c r="I125" s="8">
        <v>0.33611111111111114</v>
      </c>
      <c r="L125">
        <v>0.05</v>
      </c>
      <c r="M125">
        <v>0.05</v>
      </c>
      <c r="N125">
        <v>-0.28000000000000003</v>
      </c>
      <c r="O125" t="s">
        <v>2990</v>
      </c>
      <c r="P125" t="s">
        <v>464</v>
      </c>
      <c r="Q125" t="s">
        <v>2991</v>
      </c>
      <c r="R125">
        <v>0</v>
      </c>
      <c r="S125">
        <v>0</v>
      </c>
      <c r="T125">
        <v>45.216498000000001</v>
      </c>
      <c r="U125">
        <v>5.6917090000000004</v>
      </c>
      <c r="AD125" t="s">
        <v>2733</v>
      </c>
      <c r="AE125" t="s">
        <v>2734</v>
      </c>
    </row>
    <row r="126" spans="1:31" x14ac:dyDescent="0.3">
      <c r="A126" s="7">
        <v>46301</v>
      </c>
      <c r="B126" s="8">
        <v>0.16666666666666666</v>
      </c>
      <c r="C126" s="8">
        <v>0.18055555555555555</v>
      </c>
      <c r="D126" s="8">
        <v>0</v>
      </c>
      <c r="E126">
        <v>0.33</v>
      </c>
      <c r="F126">
        <v>76</v>
      </c>
      <c r="G126" t="s">
        <v>863</v>
      </c>
      <c r="H126" s="8">
        <v>0.19444444444444445</v>
      </c>
      <c r="I126" s="8">
        <v>0.19722222222222222</v>
      </c>
      <c r="L126">
        <v>7.0000000000000007E-2</v>
      </c>
      <c r="M126">
        <v>7.0000000000000007E-2</v>
      </c>
      <c r="N126">
        <v>-0.27</v>
      </c>
      <c r="O126" t="s">
        <v>3069</v>
      </c>
      <c r="P126" t="s">
        <v>699</v>
      </c>
      <c r="Q126" t="s">
        <v>3070</v>
      </c>
      <c r="R126">
        <v>0</v>
      </c>
      <c r="S126">
        <v>0</v>
      </c>
      <c r="T126">
        <v>45.193389000000003</v>
      </c>
      <c r="U126">
        <v>5.7156229999999999</v>
      </c>
      <c r="AD126" t="s">
        <v>2733</v>
      </c>
      <c r="AE126" t="s">
        <v>2734</v>
      </c>
    </row>
    <row r="127" spans="1:31" x14ac:dyDescent="0.3">
      <c r="A127" s="7">
        <v>46301</v>
      </c>
      <c r="B127" s="8">
        <v>0.33333333333333331</v>
      </c>
      <c r="C127" s="8">
        <v>0.35416666666666669</v>
      </c>
      <c r="D127" s="8">
        <v>0</v>
      </c>
      <c r="E127">
        <v>0.5</v>
      </c>
      <c r="F127">
        <v>16</v>
      </c>
      <c r="G127" t="s">
        <v>853</v>
      </c>
      <c r="O127" t="s">
        <v>1464</v>
      </c>
      <c r="P127" t="s">
        <v>627</v>
      </c>
      <c r="Q127" t="s">
        <v>627</v>
      </c>
      <c r="R127">
        <v>0</v>
      </c>
      <c r="S127">
        <v>0</v>
      </c>
      <c r="T127">
        <v>45.187038000000001</v>
      </c>
      <c r="U127">
        <v>5.719214</v>
      </c>
      <c r="AD127" t="s">
        <v>2733</v>
      </c>
      <c r="AE127" t="s">
        <v>2737</v>
      </c>
    </row>
    <row r="128" spans="1:31" x14ac:dyDescent="0.3">
      <c r="A128" s="7">
        <v>46301</v>
      </c>
      <c r="B128" s="8">
        <v>0.16666666666666666</v>
      </c>
      <c r="C128" s="8">
        <v>0.18055555555555555</v>
      </c>
      <c r="D128" s="8">
        <v>0</v>
      </c>
      <c r="E128">
        <v>0.33</v>
      </c>
      <c r="F128">
        <v>230</v>
      </c>
      <c r="G128" t="s">
        <v>974</v>
      </c>
      <c r="H128" s="8">
        <v>0.1875</v>
      </c>
      <c r="I128" s="8">
        <v>0.24861111111111112</v>
      </c>
      <c r="L128">
        <v>1.47</v>
      </c>
      <c r="M128">
        <v>1.47</v>
      </c>
      <c r="N128">
        <v>1.1299999999999999</v>
      </c>
      <c r="O128" t="s">
        <v>3063</v>
      </c>
      <c r="P128" t="s">
        <v>80</v>
      </c>
      <c r="Q128" t="s">
        <v>5956</v>
      </c>
      <c r="R128">
        <v>0</v>
      </c>
      <c r="S128">
        <v>0</v>
      </c>
      <c r="T128">
        <v>45.188167999999997</v>
      </c>
      <c r="U128">
        <v>5.7248919999999996</v>
      </c>
      <c r="AD128" t="s">
        <v>2733</v>
      </c>
      <c r="AE128" t="s">
        <v>2734</v>
      </c>
    </row>
    <row r="129" spans="1:31" x14ac:dyDescent="0.3">
      <c r="A129" s="7">
        <v>46301</v>
      </c>
      <c r="B129" s="8">
        <v>0.16666666666666666</v>
      </c>
      <c r="C129" s="8">
        <v>0.1736111111111111</v>
      </c>
      <c r="D129" s="8">
        <v>0</v>
      </c>
      <c r="E129">
        <v>0.17</v>
      </c>
      <c r="F129">
        <v>75</v>
      </c>
      <c r="G129" t="s">
        <v>970</v>
      </c>
      <c r="O129" t="s">
        <v>1825</v>
      </c>
      <c r="P129" t="s">
        <v>638</v>
      </c>
      <c r="Q129" t="s">
        <v>1827</v>
      </c>
      <c r="R129">
        <v>0</v>
      </c>
      <c r="S129">
        <v>0</v>
      </c>
      <c r="T129">
        <v>45.177596000000001</v>
      </c>
      <c r="U129">
        <v>5.7290789999999996</v>
      </c>
      <c r="AD129" t="s">
        <v>2733</v>
      </c>
      <c r="AE129" t="s">
        <v>2734</v>
      </c>
    </row>
    <row r="130" spans="1:31" x14ac:dyDescent="0.3">
      <c r="A130" s="7">
        <v>46301</v>
      </c>
      <c r="B130" s="8">
        <v>0.16666666666666666</v>
      </c>
      <c r="C130" s="8">
        <v>0.18055555555555555</v>
      </c>
      <c r="D130" s="8">
        <v>0</v>
      </c>
      <c r="E130">
        <v>0.33</v>
      </c>
      <c r="F130">
        <v>46</v>
      </c>
      <c r="G130" t="s">
        <v>963</v>
      </c>
      <c r="H130" s="8">
        <v>0.16944444444444445</v>
      </c>
      <c r="I130" s="8">
        <v>0.26666666666666666</v>
      </c>
      <c r="L130">
        <v>2.33</v>
      </c>
      <c r="M130">
        <v>2.33</v>
      </c>
      <c r="N130">
        <v>2</v>
      </c>
      <c r="O130" t="s">
        <v>3198</v>
      </c>
      <c r="P130" t="s">
        <v>176</v>
      </c>
      <c r="Q130" t="s">
        <v>3199</v>
      </c>
      <c r="R130">
        <v>0</v>
      </c>
      <c r="S130">
        <v>0</v>
      </c>
      <c r="T130">
        <v>45.179839999999999</v>
      </c>
      <c r="U130">
        <v>5.7082069999999998</v>
      </c>
      <c r="AD130" t="s">
        <v>2733</v>
      </c>
      <c r="AE130" t="s">
        <v>2734</v>
      </c>
    </row>
    <row r="131" spans="1:31" x14ac:dyDescent="0.3">
      <c r="A131" s="7">
        <v>46301</v>
      </c>
      <c r="B131" s="8">
        <v>0.33333333333333331</v>
      </c>
      <c r="C131" s="8">
        <v>0.34722222222222221</v>
      </c>
      <c r="D131" s="8">
        <v>0</v>
      </c>
      <c r="E131">
        <v>0.33</v>
      </c>
      <c r="F131">
        <v>1000</v>
      </c>
      <c r="G131" t="s">
        <v>2803</v>
      </c>
      <c r="Q131" t="s">
        <v>2934</v>
      </c>
      <c r="R131">
        <v>0</v>
      </c>
      <c r="S131">
        <v>0</v>
      </c>
      <c r="T131">
        <v>45.158180999999999</v>
      </c>
      <c r="U131">
        <v>5.7037069999999996</v>
      </c>
    </row>
    <row r="132" spans="1:31" x14ac:dyDescent="0.3">
      <c r="A132" s="7">
        <v>46301</v>
      </c>
      <c r="B132" s="8">
        <v>0.16666666666666666</v>
      </c>
      <c r="C132" s="8">
        <v>0.18055555555555555</v>
      </c>
      <c r="D132" s="8">
        <v>0</v>
      </c>
      <c r="E132">
        <v>0.33</v>
      </c>
      <c r="F132">
        <v>49</v>
      </c>
      <c r="G132" t="s">
        <v>944</v>
      </c>
      <c r="H132" s="8">
        <v>0.4777777777777778</v>
      </c>
      <c r="I132" s="8">
        <v>0.48888888888888887</v>
      </c>
      <c r="L132">
        <v>0.27</v>
      </c>
      <c r="M132">
        <v>0.27</v>
      </c>
      <c r="N132">
        <v>-7.0000000000000007E-2</v>
      </c>
      <c r="O132" t="s">
        <v>2804</v>
      </c>
      <c r="P132" t="s">
        <v>406</v>
      </c>
      <c r="Q132" t="s">
        <v>2805</v>
      </c>
      <c r="R132">
        <v>0</v>
      </c>
      <c r="S132">
        <v>0</v>
      </c>
      <c r="T132">
        <v>45.174978000000003</v>
      </c>
      <c r="U132">
        <v>5.7372079999999999</v>
      </c>
      <c r="AD132" t="s">
        <v>2733</v>
      </c>
      <c r="AE132" t="s">
        <v>2734</v>
      </c>
    </row>
    <row r="133" spans="1:31" x14ac:dyDescent="0.3">
      <c r="A133" s="7">
        <v>46301</v>
      </c>
      <c r="B133" s="8">
        <v>0.16666666666666666</v>
      </c>
      <c r="C133" s="8">
        <v>0.18055555555555555</v>
      </c>
      <c r="D133" s="8">
        <v>0</v>
      </c>
      <c r="E133">
        <v>0.33</v>
      </c>
      <c r="F133">
        <v>49</v>
      </c>
      <c r="G133" t="s">
        <v>944</v>
      </c>
      <c r="H133" s="8">
        <v>0.25069444444444444</v>
      </c>
      <c r="I133" s="8">
        <v>0.46041666666666664</v>
      </c>
      <c r="L133">
        <v>5.03</v>
      </c>
      <c r="M133">
        <v>5.03</v>
      </c>
      <c r="N133">
        <v>4.7</v>
      </c>
      <c r="O133" t="s">
        <v>2757</v>
      </c>
      <c r="P133" t="s">
        <v>384</v>
      </c>
      <c r="Q133" t="s">
        <v>2758</v>
      </c>
      <c r="R133">
        <v>0</v>
      </c>
      <c r="S133">
        <v>0</v>
      </c>
      <c r="T133">
        <v>45.164765000000003</v>
      </c>
      <c r="U133">
        <v>5.7186510000000004</v>
      </c>
      <c r="AD133" t="s">
        <v>2733</v>
      </c>
      <c r="AE133" t="s">
        <v>2734</v>
      </c>
    </row>
    <row r="134" spans="1:31" x14ac:dyDescent="0.3">
      <c r="A134" s="7">
        <v>46301</v>
      </c>
      <c r="B134" s="8">
        <v>0.48958333333333331</v>
      </c>
      <c r="C134" s="8">
        <v>0.51388888888888884</v>
      </c>
      <c r="D134" s="8">
        <v>0</v>
      </c>
      <c r="E134">
        <v>0.57999999999999996</v>
      </c>
      <c r="F134">
        <v>65</v>
      </c>
      <c r="G134" t="s">
        <v>870</v>
      </c>
      <c r="O134" t="s">
        <v>869</v>
      </c>
      <c r="P134" t="s">
        <v>808</v>
      </c>
      <c r="Q134" t="s">
        <v>2994</v>
      </c>
      <c r="R134">
        <v>0</v>
      </c>
      <c r="S134">
        <v>0</v>
      </c>
      <c r="T134">
        <v>45.192346999999998</v>
      </c>
      <c r="U134">
        <v>5.7316079999999996</v>
      </c>
      <c r="AD134" t="s">
        <v>2733</v>
      </c>
      <c r="AE134" t="s">
        <v>2737</v>
      </c>
    </row>
    <row r="135" spans="1:31" x14ac:dyDescent="0.3">
      <c r="A135" s="7">
        <v>46301</v>
      </c>
      <c r="B135" s="8">
        <v>0.16666666666666666</v>
      </c>
      <c r="C135" s="8">
        <v>0.20833333333333334</v>
      </c>
      <c r="D135" s="8">
        <v>0</v>
      </c>
      <c r="E135">
        <v>1</v>
      </c>
      <c r="F135">
        <v>78</v>
      </c>
      <c r="G135" t="s">
        <v>977</v>
      </c>
      <c r="H135" s="8">
        <v>0.2902777777777778</v>
      </c>
      <c r="I135" s="8">
        <v>0.31944444444444442</v>
      </c>
      <c r="L135">
        <v>0.7</v>
      </c>
      <c r="M135">
        <v>0.7</v>
      </c>
      <c r="N135">
        <v>-0.3</v>
      </c>
      <c r="O135" t="s">
        <v>2407</v>
      </c>
      <c r="P135" t="s">
        <v>750</v>
      </c>
      <c r="Q135" t="s">
        <v>750</v>
      </c>
      <c r="R135">
        <v>0</v>
      </c>
      <c r="S135">
        <v>0</v>
      </c>
      <c r="T135">
        <v>45.367497999999998</v>
      </c>
      <c r="U135">
        <v>5.58521</v>
      </c>
      <c r="AD135" t="s">
        <v>2733</v>
      </c>
      <c r="AE135" t="s">
        <v>2737</v>
      </c>
    </row>
    <row r="136" spans="1:31" x14ac:dyDescent="0.3">
      <c r="A136" s="7">
        <v>46301</v>
      </c>
      <c r="B136" s="8">
        <v>0.16666666666666666</v>
      </c>
      <c r="C136" s="8">
        <v>0.1736111111111111</v>
      </c>
      <c r="D136" s="8">
        <v>0</v>
      </c>
      <c r="E136">
        <v>0.17</v>
      </c>
      <c r="F136">
        <v>29</v>
      </c>
      <c r="G136" t="s">
        <v>859</v>
      </c>
      <c r="O136" t="s">
        <v>2738</v>
      </c>
      <c r="P136" t="s">
        <v>219</v>
      </c>
      <c r="Q136" t="s">
        <v>2739</v>
      </c>
      <c r="R136">
        <v>0</v>
      </c>
      <c r="S136">
        <v>0</v>
      </c>
      <c r="T136">
        <v>45.183280000000003</v>
      </c>
      <c r="U136">
        <v>5.7183830000000002</v>
      </c>
      <c r="AD136" t="s">
        <v>2733</v>
      </c>
      <c r="AE136" t="s">
        <v>2734</v>
      </c>
    </row>
    <row r="137" spans="1:31" x14ac:dyDescent="0.3">
      <c r="A137" s="7">
        <v>46301</v>
      </c>
      <c r="B137" s="8">
        <v>0.16666666666666666</v>
      </c>
      <c r="C137" s="8">
        <v>0.18055555555555555</v>
      </c>
      <c r="D137" s="8">
        <v>0</v>
      </c>
      <c r="E137">
        <v>0.33</v>
      </c>
      <c r="F137">
        <v>43</v>
      </c>
      <c r="G137" t="s">
        <v>849</v>
      </c>
      <c r="H137" s="8">
        <v>0.42569444444444443</v>
      </c>
      <c r="I137" s="8">
        <v>0.49513888888888891</v>
      </c>
      <c r="L137">
        <v>1.67</v>
      </c>
      <c r="M137">
        <v>1.67</v>
      </c>
      <c r="N137">
        <v>1.33</v>
      </c>
      <c r="O137" t="s">
        <v>3101</v>
      </c>
      <c r="P137" t="s">
        <v>420</v>
      </c>
      <c r="Q137" t="s">
        <v>3102</v>
      </c>
      <c r="R137">
        <v>0</v>
      </c>
      <c r="S137">
        <v>0</v>
      </c>
      <c r="T137">
        <v>45.208322000000003</v>
      </c>
      <c r="U137">
        <v>5.6714190000000002</v>
      </c>
      <c r="AD137" t="s">
        <v>2733</v>
      </c>
      <c r="AE137" t="s">
        <v>2734</v>
      </c>
    </row>
    <row r="138" spans="1:31" x14ac:dyDescent="0.3">
      <c r="A138" s="7">
        <v>46301</v>
      </c>
      <c r="B138" s="8">
        <v>0.33333333333333331</v>
      </c>
      <c r="C138" s="8">
        <v>0.375</v>
      </c>
      <c r="D138" s="8">
        <v>0</v>
      </c>
      <c r="E138">
        <v>1</v>
      </c>
      <c r="F138">
        <v>40</v>
      </c>
      <c r="G138" t="s">
        <v>960</v>
      </c>
      <c r="H138" s="8">
        <v>0.18472222222222223</v>
      </c>
      <c r="I138" s="8">
        <v>0.21527777777777779</v>
      </c>
      <c r="L138">
        <v>0.73</v>
      </c>
      <c r="M138">
        <v>0.73</v>
      </c>
      <c r="N138">
        <v>-0.27</v>
      </c>
      <c r="O138" t="s">
        <v>1188</v>
      </c>
      <c r="P138" t="s">
        <v>334</v>
      </c>
      <c r="Q138" t="s">
        <v>2946</v>
      </c>
      <c r="R138">
        <v>0</v>
      </c>
      <c r="S138">
        <v>0</v>
      </c>
      <c r="T138">
        <v>45.229664999999997</v>
      </c>
      <c r="U138">
        <v>5.681597</v>
      </c>
      <c r="AD138" t="s">
        <v>2733</v>
      </c>
      <c r="AE138" t="s">
        <v>2737</v>
      </c>
    </row>
    <row r="139" spans="1:31" x14ac:dyDescent="0.3">
      <c r="A139" s="7">
        <v>46301</v>
      </c>
      <c r="B139" s="8">
        <v>0.25</v>
      </c>
      <c r="C139" s="8">
        <v>0.26041666666666669</v>
      </c>
      <c r="D139" s="8">
        <v>0</v>
      </c>
      <c r="E139">
        <v>0.25</v>
      </c>
      <c r="F139">
        <v>85</v>
      </c>
      <c r="G139" t="s">
        <v>866</v>
      </c>
      <c r="H139" s="8">
        <v>0.10416666666666667</v>
      </c>
      <c r="I139" s="8">
        <v>0.10694444444444444</v>
      </c>
      <c r="L139">
        <v>7.0000000000000007E-2</v>
      </c>
      <c r="M139">
        <v>7.0000000000000007E-2</v>
      </c>
      <c r="N139">
        <v>-0.18</v>
      </c>
      <c r="O139" t="s">
        <v>2959</v>
      </c>
      <c r="P139" t="s">
        <v>344</v>
      </c>
      <c r="Q139" t="s">
        <v>2960</v>
      </c>
      <c r="R139">
        <v>0</v>
      </c>
      <c r="S139">
        <v>0</v>
      </c>
      <c r="T139">
        <v>45.204273999999998</v>
      </c>
      <c r="U139">
        <v>5.7592150000000002</v>
      </c>
      <c r="AD139" t="s">
        <v>2733</v>
      </c>
      <c r="AE139" t="s">
        <v>2734</v>
      </c>
    </row>
    <row r="140" spans="1:31" x14ac:dyDescent="0.3">
      <c r="A140" s="7">
        <v>46301</v>
      </c>
      <c r="B140" s="8">
        <v>0.53819444444444442</v>
      </c>
      <c r="C140" s="8">
        <v>0.56597222222222221</v>
      </c>
      <c r="D140" s="8">
        <v>0</v>
      </c>
      <c r="E140">
        <v>0.67</v>
      </c>
      <c r="F140">
        <v>65</v>
      </c>
      <c r="G140" t="s">
        <v>870</v>
      </c>
      <c r="O140" t="s">
        <v>2508</v>
      </c>
      <c r="P140" t="s">
        <v>198</v>
      </c>
      <c r="Q140" t="s">
        <v>2509</v>
      </c>
      <c r="R140">
        <v>0</v>
      </c>
      <c r="S140">
        <v>0</v>
      </c>
      <c r="T140">
        <v>45.188409999999998</v>
      </c>
      <c r="U140">
        <v>5.7258019999999998</v>
      </c>
      <c r="AD140" t="s">
        <v>2733</v>
      </c>
      <c r="AE140" t="s">
        <v>2737</v>
      </c>
    </row>
    <row r="141" spans="1:31" x14ac:dyDescent="0.3">
      <c r="A141" s="7">
        <v>46301</v>
      </c>
      <c r="B141" s="8">
        <v>0.16666666666666666</v>
      </c>
      <c r="C141" s="8">
        <v>0.18055555555555555</v>
      </c>
      <c r="D141" s="8">
        <v>0</v>
      </c>
      <c r="E141">
        <v>0.33</v>
      </c>
      <c r="F141">
        <v>76</v>
      </c>
      <c r="G141" t="s">
        <v>965</v>
      </c>
      <c r="H141" s="8">
        <v>0.17847222222222223</v>
      </c>
      <c r="I141" s="8">
        <v>0.17916666666666667</v>
      </c>
      <c r="L141">
        <v>0.02</v>
      </c>
      <c r="M141">
        <v>0.02</v>
      </c>
      <c r="N141">
        <v>-0.32</v>
      </c>
      <c r="O141" t="s">
        <v>2980</v>
      </c>
      <c r="P141" t="s">
        <v>644</v>
      </c>
      <c r="Q141" t="s">
        <v>2981</v>
      </c>
      <c r="R141">
        <v>0</v>
      </c>
      <c r="S141">
        <v>0</v>
      </c>
      <c r="T141">
        <v>45.183132999999998</v>
      </c>
      <c r="U141">
        <v>5.7067009999999998</v>
      </c>
      <c r="AD141" t="s">
        <v>2733</v>
      </c>
      <c r="AE141" t="s">
        <v>2734</v>
      </c>
    </row>
    <row r="142" spans="1:31" x14ac:dyDescent="0.3">
      <c r="A142" s="7">
        <v>46301</v>
      </c>
      <c r="B142" s="8">
        <v>0.29166666666666669</v>
      </c>
      <c r="C142" s="8">
        <v>0.30555555555555558</v>
      </c>
      <c r="D142" s="8">
        <v>0</v>
      </c>
      <c r="E142">
        <v>0.33</v>
      </c>
      <c r="F142">
        <v>76</v>
      </c>
      <c r="G142" t="s">
        <v>863</v>
      </c>
      <c r="H142" s="8">
        <v>0.20277777777777778</v>
      </c>
      <c r="I142" s="8">
        <v>0.20416666666666666</v>
      </c>
      <c r="L142">
        <v>0.03</v>
      </c>
      <c r="M142">
        <v>0.03</v>
      </c>
      <c r="N142">
        <v>-0.3</v>
      </c>
      <c r="O142" t="s">
        <v>2810</v>
      </c>
      <c r="P142" t="s">
        <v>515</v>
      </c>
      <c r="Q142" t="s">
        <v>2811</v>
      </c>
      <c r="R142">
        <v>0</v>
      </c>
      <c r="S142">
        <v>0</v>
      </c>
      <c r="T142">
        <v>45.19182</v>
      </c>
      <c r="U142">
        <v>5.7187340000000004</v>
      </c>
      <c r="AD142" t="s">
        <v>2733</v>
      </c>
      <c r="AE142" t="s">
        <v>2734</v>
      </c>
    </row>
    <row r="143" spans="1:31" x14ac:dyDescent="0.3">
      <c r="A143" s="7">
        <v>46301</v>
      </c>
      <c r="B143" s="8">
        <v>0.33333333333333331</v>
      </c>
      <c r="C143" s="8">
        <v>0.34722222222222221</v>
      </c>
      <c r="D143" s="8">
        <v>0</v>
      </c>
      <c r="E143">
        <v>0.33</v>
      </c>
      <c r="F143">
        <v>68</v>
      </c>
      <c r="G143" t="s">
        <v>948</v>
      </c>
      <c r="O143" t="s">
        <v>2450</v>
      </c>
      <c r="P143" t="s">
        <v>204</v>
      </c>
      <c r="Q143" t="s">
        <v>3546</v>
      </c>
      <c r="R143">
        <v>0</v>
      </c>
      <c r="S143">
        <v>0</v>
      </c>
      <c r="T143">
        <v>45.190345999999998</v>
      </c>
      <c r="U143">
        <v>5.7332039999999997</v>
      </c>
      <c r="AD143" t="s">
        <v>2733</v>
      </c>
      <c r="AE143" t="s">
        <v>2737</v>
      </c>
    </row>
    <row r="144" spans="1:31" x14ac:dyDescent="0.3">
      <c r="A144" s="7">
        <v>46301</v>
      </c>
      <c r="B144" s="8">
        <v>0.16666666666666666</v>
      </c>
      <c r="C144" s="8">
        <v>0.18055555555555555</v>
      </c>
      <c r="D144" s="8">
        <v>0</v>
      </c>
      <c r="E144">
        <v>0.33</v>
      </c>
      <c r="F144">
        <v>101</v>
      </c>
      <c r="G144" t="s">
        <v>945</v>
      </c>
      <c r="O144" t="s">
        <v>2975</v>
      </c>
      <c r="P144" t="s">
        <v>495</v>
      </c>
      <c r="Q144" t="s">
        <v>2976</v>
      </c>
      <c r="R144">
        <v>0</v>
      </c>
      <c r="S144">
        <v>0</v>
      </c>
      <c r="T144">
        <v>45.184829999999998</v>
      </c>
      <c r="U144">
        <v>5.7190070000000004</v>
      </c>
      <c r="AD144" t="s">
        <v>2733</v>
      </c>
      <c r="AE144" t="s">
        <v>2734</v>
      </c>
    </row>
    <row r="145" spans="1:31" x14ac:dyDescent="0.3">
      <c r="A145" s="7">
        <v>46301</v>
      </c>
      <c r="B145" s="8">
        <v>0.16666666666666666</v>
      </c>
      <c r="C145" s="8">
        <v>0.18055555555555555</v>
      </c>
      <c r="D145" s="8">
        <v>0</v>
      </c>
      <c r="E145">
        <v>0.33</v>
      </c>
      <c r="F145">
        <v>52</v>
      </c>
      <c r="G145" t="s">
        <v>847</v>
      </c>
      <c r="H145" s="8">
        <v>0.16805555555555557</v>
      </c>
      <c r="I145" s="8">
        <v>0.18611111111111112</v>
      </c>
      <c r="L145">
        <v>0.43</v>
      </c>
      <c r="M145">
        <v>0.43</v>
      </c>
      <c r="N145">
        <v>0.1</v>
      </c>
      <c r="O145" t="s">
        <v>2818</v>
      </c>
      <c r="P145" t="s">
        <v>370</v>
      </c>
      <c r="Q145" t="s">
        <v>2819</v>
      </c>
      <c r="R145">
        <v>0</v>
      </c>
      <c r="S145">
        <v>0</v>
      </c>
      <c r="T145">
        <v>45.187213</v>
      </c>
      <c r="U145">
        <v>5.7183970000000004</v>
      </c>
      <c r="AD145" t="s">
        <v>2733</v>
      </c>
      <c r="AE145" t="s">
        <v>2734</v>
      </c>
    </row>
    <row r="146" spans="1:31" x14ac:dyDescent="0.3">
      <c r="A146" s="7">
        <v>46301</v>
      </c>
      <c r="B146" s="8">
        <v>0.16666666666666666</v>
      </c>
      <c r="C146" s="8">
        <v>0.18055555555555555</v>
      </c>
      <c r="D146" s="8">
        <v>0</v>
      </c>
      <c r="E146">
        <v>0.33</v>
      </c>
      <c r="F146">
        <v>101</v>
      </c>
      <c r="G146" t="s">
        <v>945</v>
      </c>
      <c r="H146" s="8">
        <v>0.1763888888888889</v>
      </c>
      <c r="I146" s="8">
        <v>0.55694444444444446</v>
      </c>
      <c r="L146">
        <v>9.1300000000000008</v>
      </c>
      <c r="M146">
        <v>9.1300000000000008</v>
      </c>
      <c r="N146">
        <v>8.8000000000000007</v>
      </c>
      <c r="O146" t="s">
        <v>2822</v>
      </c>
      <c r="P146" t="s">
        <v>206</v>
      </c>
      <c r="Q146" t="s">
        <v>2823</v>
      </c>
      <c r="R146">
        <v>0</v>
      </c>
      <c r="S146">
        <v>0</v>
      </c>
      <c r="T146">
        <v>45.183933000000003</v>
      </c>
      <c r="U146">
        <v>5.7185100000000002</v>
      </c>
      <c r="AD146" t="s">
        <v>2733</v>
      </c>
      <c r="AE146" t="s">
        <v>2734</v>
      </c>
    </row>
    <row r="147" spans="1:31" x14ac:dyDescent="0.3">
      <c r="A147" s="7">
        <v>46301</v>
      </c>
      <c r="B147" s="8">
        <v>0.16666666666666666</v>
      </c>
      <c r="C147" s="8">
        <v>0.18055555555555555</v>
      </c>
      <c r="D147" s="8">
        <v>0</v>
      </c>
      <c r="E147">
        <v>0.33</v>
      </c>
      <c r="F147">
        <v>61</v>
      </c>
      <c r="G147" t="s">
        <v>886</v>
      </c>
      <c r="H147" s="8">
        <v>0.21597222222222223</v>
      </c>
      <c r="I147" s="8">
        <v>0.37361111111111112</v>
      </c>
      <c r="L147">
        <v>3.78</v>
      </c>
      <c r="M147">
        <v>3.78</v>
      </c>
      <c r="N147">
        <v>3.45</v>
      </c>
      <c r="O147" t="s">
        <v>2829</v>
      </c>
      <c r="P147" t="s">
        <v>684</v>
      </c>
      <c r="Q147" t="s">
        <v>2830</v>
      </c>
      <c r="R147">
        <v>0</v>
      </c>
      <c r="S147">
        <v>0</v>
      </c>
      <c r="T147">
        <v>45.189571999999998</v>
      </c>
      <c r="U147">
        <v>5.7128589999999999</v>
      </c>
      <c r="AD147" t="s">
        <v>2733</v>
      </c>
      <c r="AE147" t="s">
        <v>2734</v>
      </c>
    </row>
    <row r="148" spans="1:31" x14ac:dyDescent="0.3">
      <c r="A148" s="7">
        <v>46301</v>
      </c>
      <c r="B148" s="8">
        <v>0.33333333333333331</v>
      </c>
      <c r="C148" s="8">
        <v>0.34722222222222221</v>
      </c>
      <c r="D148" s="8">
        <v>0</v>
      </c>
      <c r="E148">
        <v>0.33</v>
      </c>
      <c r="F148">
        <v>49</v>
      </c>
      <c r="G148" t="s">
        <v>944</v>
      </c>
      <c r="H148" s="8">
        <v>0.2298611111111111</v>
      </c>
      <c r="I148" s="8">
        <v>0.25</v>
      </c>
      <c r="L148">
        <v>0.48</v>
      </c>
      <c r="M148">
        <v>0.48</v>
      </c>
      <c r="N148">
        <v>0.15</v>
      </c>
      <c r="O148" t="s">
        <v>1210</v>
      </c>
      <c r="P148" t="s">
        <v>649</v>
      </c>
      <c r="Q148" t="s">
        <v>1212</v>
      </c>
      <c r="R148">
        <v>0</v>
      </c>
      <c r="S148">
        <v>0</v>
      </c>
      <c r="T148">
        <v>45.162528999999999</v>
      </c>
      <c r="U148">
        <v>5.7170300000000003</v>
      </c>
      <c r="AD148" t="s">
        <v>2733</v>
      </c>
      <c r="AE148" t="s">
        <v>2737</v>
      </c>
    </row>
    <row r="149" spans="1:31" x14ac:dyDescent="0.3">
      <c r="A149" s="7">
        <v>46301</v>
      </c>
      <c r="B149" s="8">
        <v>0.16666666666666666</v>
      </c>
      <c r="C149" s="8">
        <v>0.18055555555555555</v>
      </c>
      <c r="D149" s="8">
        <v>0</v>
      </c>
      <c r="E149">
        <v>0.33</v>
      </c>
      <c r="F149">
        <v>40</v>
      </c>
      <c r="G149" t="s">
        <v>960</v>
      </c>
      <c r="H149" s="8">
        <v>0.26319444444444445</v>
      </c>
      <c r="I149" s="8">
        <v>0.27638888888888891</v>
      </c>
      <c r="L149">
        <v>0.32</v>
      </c>
      <c r="M149">
        <v>0.33</v>
      </c>
      <c r="N149">
        <v>-0.02</v>
      </c>
      <c r="O149" t="s">
        <v>3105</v>
      </c>
      <c r="P149" t="s">
        <v>232</v>
      </c>
      <c r="Q149" t="s">
        <v>3106</v>
      </c>
      <c r="R149">
        <v>0</v>
      </c>
      <c r="S149">
        <v>0</v>
      </c>
      <c r="T149">
        <v>45.179060999999997</v>
      </c>
      <c r="U149">
        <v>5.7056240000000003</v>
      </c>
      <c r="AD149" t="s">
        <v>2733</v>
      </c>
      <c r="AE149" t="s">
        <v>2734</v>
      </c>
    </row>
    <row r="150" spans="1:31" x14ac:dyDescent="0.3">
      <c r="A150" s="7">
        <v>46301</v>
      </c>
      <c r="B150" s="8">
        <v>0.29166666666666669</v>
      </c>
      <c r="C150" s="8">
        <v>0.2986111111111111</v>
      </c>
      <c r="D150" s="8">
        <v>0</v>
      </c>
      <c r="E150">
        <v>0.17</v>
      </c>
      <c r="F150">
        <v>1000</v>
      </c>
      <c r="G150" t="s">
        <v>2803</v>
      </c>
      <c r="Q150" t="s">
        <v>1811</v>
      </c>
      <c r="R150">
        <v>0</v>
      </c>
      <c r="S150">
        <v>0</v>
      </c>
      <c r="T150">
        <v>45.203086999999996</v>
      </c>
      <c r="U150">
        <v>5.703754</v>
      </c>
    </row>
    <row r="151" spans="1:31" x14ac:dyDescent="0.3">
      <c r="A151" s="7">
        <v>46301</v>
      </c>
      <c r="B151" s="8">
        <v>0.44791666666666669</v>
      </c>
      <c r="C151" s="8">
        <v>0.46597222222222223</v>
      </c>
      <c r="D151" s="8">
        <v>0</v>
      </c>
      <c r="E151">
        <v>0.43</v>
      </c>
      <c r="F151">
        <v>56</v>
      </c>
      <c r="G151" t="s">
        <v>966</v>
      </c>
      <c r="H151" s="8">
        <v>0.23819444444444443</v>
      </c>
      <c r="I151" s="8">
        <v>0.25555555555555554</v>
      </c>
      <c r="L151">
        <v>0.42</v>
      </c>
      <c r="M151">
        <v>0.43</v>
      </c>
      <c r="N151">
        <v>-0.02</v>
      </c>
      <c r="O151" t="s">
        <v>2642</v>
      </c>
      <c r="P151" t="s">
        <v>641</v>
      </c>
      <c r="Q151" t="s">
        <v>641</v>
      </c>
      <c r="R151">
        <v>0</v>
      </c>
      <c r="S151">
        <v>0</v>
      </c>
      <c r="T151">
        <v>45.328066</v>
      </c>
      <c r="U151">
        <v>5.566249</v>
      </c>
      <c r="AD151" t="s">
        <v>2733</v>
      </c>
      <c r="AE151" t="s">
        <v>2737</v>
      </c>
    </row>
    <row r="152" spans="1:31" x14ac:dyDescent="0.3">
      <c r="A152" s="7">
        <v>46301</v>
      </c>
      <c r="B152" s="8">
        <v>0.16666666666666666</v>
      </c>
      <c r="C152" s="8">
        <v>0.18055555555555555</v>
      </c>
      <c r="D152" s="8">
        <v>0</v>
      </c>
      <c r="E152">
        <v>0.33</v>
      </c>
      <c r="F152">
        <v>85</v>
      </c>
      <c r="G152" t="s">
        <v>866</v>
      </c>
      <c r="H152" s="8">
        <v>0.10694444444444444</v>
      </c>
      <c r="I152" s="8">
        <v>0.11458333333333333</v>
      </c>
      <c r="L152">
        <v>0.18</v>
      </c>
      <c r="M152">
        <v>0.18</v>
      </c>
      <c r="N152">
        <v>-0.15</v>
      </c>
      <c r="O152" t="s">
        <v>3027</v>
      </c>
      <c r="P152" t="s">
        <v>451</v>
      </c>
      <c r="Q152" t="s">
        <v>3028</v>
      </c>
      <c r="R152">
        <v>0</v>
      </c>
      <c r="S152">
        <v>0</v>
      </c>
      <c r="T152">
        <v>45.207687999999997</v>
      </c>
      <c r="U152">
        <v>5.763395</v>
      </c>
      <c r="AD152" t="s">
        <v>2733</v>
      </c>
      <c r="AE152" t="s">
        <v>2734</v>
      </c>
    </row>
    <row r="153" spans="1:31" x14ac:dyDescent="0.3">
      <c r="A153" s="7">
        <v>46301</v>
      </c>
      <c r="B153" s="8">
        <v>0.16666666666666666</v>
      </c>
      <c r="C153" s="8">
        <v>0.18055555555555555</v>
      </c>
      <c r="D153" s="8">
        <v>0</v>
      </c>
      <c r="E153">
        <v>0.33</v>
      </c>
      <c r="F153">
        <v>100</v>
      </c>
      <c r="G153" t="s">
        <v>967</v>
      </c>
      <c r="O153" t="s">
        <v>3029</v>
      </c>
      <c r="P153" t="s">
        <v>623</v>
      </c>
      <c r="Q153" t="s">
        <v>3030</v>
      </c>
      <c r="R153">
        <v>0</v>
      </c>
      <c r="S153">
        <v>0</v>
      </c>
      <c r="T153">
        <v>45.210430000000002</v>
      </c>
      <c r="U153">
        <v>5.6671319999999996</v>
      </c>
      <c r="AD153" t="s">
        <v>2733</v>
      </c>
      <c r="AE153" t="s">
        <v>2734</v>
      </c>
    </row>
    <row r="154" spans="1:31" x14ac:dyDescent="0.3">
      <c r="A154" s="7">
        <v>46301</v>
      </c>
      <c r="B154" s="8">
        <v>0.33333333333333331</v>
      </c>
      <c r="C154" s="8">
        <v>0.34722222222222221</v>
      </c>
      <c r="D154" s="8">
        <v>0</v>
      </c>
      <c r="E154">
        <v>0.33</v>
      </c>
      <c r="F154">
        <v>74</v>
      </c>
      <c r="G154" t="s">
        <v>892</v>
      </c>
      <c r="O154" t="s">
        <v>1134</v>
      </c>
      <c r="P154" t="s">
        <v>364</v>
      </c>
      <c r="Q154" t="s">
        <v>2971</v>
      </c>
      <c r="R154">
        <v>0</v>
      </c>
      <c r="S154">
        <v>0</v>
      </c>
      <c r="T154">
        <v>45.187527000000003</v>
      </c>
      <c r="U154">
        <v>5.7106579999999996</v>
      </c>
      <c r="AD154" t="s">
        <v>2733</v>
      </c>
      <c r="AE154" t="s">
        <v>2737</v>
      </c>
    </row>
    <row r="155" spans="1:31" x14ac:dyDescent="0.3">
      <c r="A155" s="7">
        <v>46301</v>
      </c>
      <c r="B155" s="8">
        <v>0.33333333333333331</v>
      </c>
      <c r="C155" s="8">
        <v>0.375</v>
      </c>
      <c r="D155" s="8">
        <v>0</v>
      </c>
      <c r="E155">
        <v>1</v>
      </c>
      <c r="F155">
        <v>91</v>
      </c>
      <c r="G155" t="s">
        <v>971</v>
      </c>
      <c r="H155" s="8">
        <v>0.35694444444444445</v>
      </c>
      <c r="I155" s="8">
        <v>0.46597222222222223</v>
      </c>
      <c r="L155">
        <v>2.62</v>
      </c>
      <c r="M155">
        <v>2.62</v>
      </c>
      <c r="N155">
        <v>1.62</v>
      </c>
      <c r="O155" t="s">
        <v>2043</v>
      </c>
      <c r="P155" t="s">
        <v>662</v>
      </c>
      <c r="Q155" t="s">
        <v>662</v>
      </c>
      <c r="R155">
        <v>0</v>
      </c>
      <c r="S155">
        <v>0</v>
      </c>
      <c r="T155">
        <v>45.175713999999999</v>
      </c>
      <c r="U155">
        <v>5.753374</v>
      </c>
      <c r="AD155" t="s">
        <v>2733</v>
      </c>
      <c r="AE155" t="s">
        <v>2737</v>
      </c>
    </row>
    <row r="156" spans="1:31" x14ac:dyDescent="0.3">
      <c r="A156" s="7">
        <v>46301</v>
      </c>
      <c r="B156" s="8">
        <v>0.2013888888888889</v>
      </c>
      <c r="C156" s="8">
        <v>0.2361111111111111</v>
      </c>
      <c r="D156" s="8">
        <v>0</v>
      </c>
      <c r="E156">
        <v>0.83</v>
      </c>
      <c r="F156">
        <v>56</v>
      </c>
      <c r="G156" t="s">
        <v>966</v>
      </c>
      <c r="H156" s="8">
        <v>0.32847222222222222</v>
      </c>
      <c r="I156" s="8">
        <v>0.36666666666666664</v>
      </c>
      <c r="L156">
        <v>0.92</v>
      </c>
      <c r="M156">
        <v>0.92</v>
      </c>
      <c r="N156">
        <v>0.08</v>
      </c>
      <c r="O156" t="s">
        <v>2160</v>
      </c>
      <c r="P156" t="s">
        <v>138</v>
      </c>
      <c r="Q156" t="s">
        <v>138</v>
      </c>
      <c r="R156">
        <v>0</v>
      </c>
      <c r="S156">
        <v>0</v>
      </c>
      <c r="T156">
        <v>45.365924</v>
      </c>
      <c r="U156">
        <v>5.5930960000000001</v>
      </c>
      <c r="AD156" t="s">
        <v>2733</v>
      </c>
      <c r="AE156" t="s">
        <v>2737</v>
      </c>
    </row>
    <row r="157" spans="1:31" x14ac:dyDescent="0.3">
      <c r="A157" s="7">
        <v>46301</v>
      </c>
      <c r="B157" s="8">
        <v>0.19097222222222221</v>
      </c>
      <c r="C157" s="8">
        <v>0.2048611111111111</v>
      </c>
      <c r="D157" s="8">
        <v>0</v>
      </c>
      <c r="E157">
        <v>0.33</v>
      </c>
      <c r="F157">
        <v>23</v>
      </c>
      <c r="G157" t="s">
        <v>957</v>
      </c>
      <c r="H157" s="8">
        <v>0.47847222222222224</v>
      </c>
      <c r="I157" s="8">
        <v>0.48402777777777778</v>
      </c>
      <c r="L157">
        <v>0.13</v>
      </c>
      <c r="M157">
        <v>0.13</v>
      </c>
      <c r="N157">
        <v>-0.2</v>
      </c>
      <c r="O157" t="s">
        <v>5975</v>
      </c>
      <c r="P157" t="s">
        <v>163</v>
      </c>
      <c r="Q157" t="s">
        <v>5976</v>
      </c>
      <c r="R157">
        <v>0</v>
      </c>
      <c r="S157">
        <v>0</v>
      </c>
      <c r="T157">
        <v>45.186844000000001</v>
      </c>
      <c r="U157">
        <v>5.7114979999999997</v>
      </c>
      <c r="AD157" t="s">
        <v>2733</v>
      </c>
      <c r="AE157" t="s">
        <v>2734</v>
      </c>
    </row>
    <row r="158" spans="1:31" x14ac:dyDescent="0.3">
      <c r="A158" s="7">
        <v>46301</v>
      </c>
      <c r="B158" s="8">
        <v>0.34375</v>
      </c>
      <c r="C158" s="8">
        <v>0.3576388888888889</v>
      </c>
      <c r="D158" s="8">
        <v>0</v>
      </c>
      <c r="E158">
        <v>0.33</v>
      </c>
      <c r="F158">
        <v>39</v>
      </c>
      <c r="G158" t="s">
        <v>961</v>
      </c>
      <c r="H158" s="8">
        <v>0.25277777777777777</v>
      </c>
      <c r="I158" s="8">
        <v>0.57847222222222228</v>
      </c>
      <c r="L158">
        <v>7.82</v>
      </c>
      <c r="M158">
        <v>7.82</v>
      </c>
      <c r="N158">
        <v>7.48</v>
      </c>
      <c r="O158" t="s">
        <v>2839</v>
      </c>
      <c r="P158" t="s">
        <v>795</v>
      </c>
      <c r="Q158" t="s">
        <v>2840</v>
      </c>
      <c r="R158">
        <v>0</v>
      </c>
      <c r="S158">
        <v>0</v>
      </c>
      <c r="T158">
        <v>45.165621000000002</v>
      </c>
      <c r="U158">
        <v>5.7235849999999999</v>
      </c>
      <c r="AD158" t="s">
        <v>2733</v>
      </c>
      <c r="AE158" t="s">
        <v>2734</v>
      </c>
    </row>
    <row r="159" spans="1:31" x14ac:dyDescent="0.3">
      <c r="A159" s="7">
        <v>46301</v>
      </c>
      <c r="B159" s="8">
        <v>0.16666666666666666</v>
      </c>
      <c r="C159" s="8">
        <v>0.18055555555555555</v>
      </c>
      <c r="D159" s="8">
        <v>0</v>
      </c>
      <c r="E159">
        <v>0.33</v>
      </c>
      <c r="F159">
        <v>29</v>
      </c>
      <c r="G159" t="s">
        <v>859</v>
      </c>
      <c r="O159" t="s">
        <v>3264</v>
      </c>
      <c r="P159" t="s">
        <v>162</v>
      </c>
      <c r="Q159" t="s">
        <v>5980</v>
      </c>
      <c r="R159">
        <v>0</v>
      </c>
      <c r="S159">
        <v>0</v>
      </c>
      <c r="T159">
        <v>45.189870999999997</v>
      </c>
      <c r="U159">
        <v>5.7183529999999996</v>
      </c>
      <c r="AD159" t="s">
        <v>2733</v>
      </c>
      <c r="AE159" t="s">
        <v>2734</v>
      </c>
    </row>
    <row r="160" spans="1:31" x14ac:dyDescent="0.3">
      <c r="A160" s="7">
        <v>46301</v>
      </c>
      <c r="B160" s="8">
        <v>0.16666666666666666</v>
      </c>
      <c r="C160" s="8">
        <v>0.18055555555555555</v>
      </c>
      <c r="D160" s="8">
        <v>0</v>
      </c>
      <c r="E160">
        <v>0.33</v>
      </c>
      <c r="F160">
        <v>29</v>
      </c>
      <c r="G160" t="s">
        <v>859</v>
      </c>
      <c r="O160" t="s">
        <v>2845</v>
      </c>
      <c r="P160" t="s">
        <v>166</v>
      </c>
      <c r="Q160" t="s">
        <v>2846</v>
      </c>
      <c r="R160">
        <v>0</v>
      </c>
      <c r="S160">
        <v>0</v>
      </c>
      <c r="T160">
        <v>45.191105</v>
      </c>
      <c r="U160">
        <v>5.7245520000000001</v>
      </c>
      <c r="AD160" t="s">
        <v>2733</v>
      </c>
      <c r="AE160" t="s">
        <v>2734</v>
      </c>
    </row>
    <row r="161" spans="1:31" x14ac:dyDescent="0.3">
      <c r="A161" s="7">
        <v>46301</v>
      </c>
      <c r="B161" s="8">
        <v>0.38194444444444442</v>
      </c>
      <c r="C161" s="8">
        <v>0.3923611111111111</v>
      </c>
      <c r="D161" s="8">
        <v>0</v>
      </c>
      <c r="E161">
        <v>0.25</v>
      </c>
      <c r="F161">
        <v>39</v>
      </c>
      <c r="G161" t="s">
        <v>961</v>
      </c>
      <c r="H161" s="8">
        <v>0.52847222222222223</v>
      </c>
      <c r="I161" s="8">
        <v>0.57708333333333328</v>
      </c>
      <c r="L161">
        <v>1.17</v>
      </c>
      <c r="M161">
        <v>1.17</v>
      </c>
      <c r="N161">
        <v>0.92</v>
      </c>
      <c r="O161" t="s">
        <v>1202</v>
      </c>
      <c r="P161" t="s">
        <v>514</v>
      </c>
      <c r="Q161" t="s">
        <v>514</v>
      </c>
      <c r="R161">
        <v>0</v>
      </c>
      <c r="S161">
        <v>0</v>
      </c>
      <c r="T161">
        <v>45.166386000000003</v>
      </c>
      <c r="U161">
        <v>5.7264660000000003</v>
      </c>
      <c r="AD161" t="s">
        <v>2733</v>
      </c>
      <c r="AE161" t="s">
        <v>2737</v>
      </c>
    </row>
    <row r="162" spans="1:31" x14ac:dyDescent="0.3">
      <c r="A162" s="7">
        <v>46301</v>
      </c>
      <c r="B162" s="8">
        <v>0.16666666666666666</v>
      </c>
      <c r="C162" s="8">
        <v>0.18055555555555555</v>
      </c>
      <c r="D162" s="8">
        <v>0</v>
      </c>
      <c r="E162">
        <v>0.33</v>
      </c>
      <c r="F162">
        <v>61</v>
      </c>
      <c r="G162" t="s">
        <v>886</v>
      </c>
      <c r="H162" s="8">
        <v>0.17708333333333334</v>
      </c>
      <c r="I162" s="8">
        <v>0.44374999999999998</v>
      </c>
      <c r="L162">
        <v>6.4</v>
      </c>
      <c r="M162">
        <v>6.4</v>
      </c>
      <c r="N162">
        <v>6.07</v>
      </c>
      <c r="O162" t="s">
        <v>3126</v>
      </c>
      <c r="P162" t="s">
        <v>550</v>
      </c>
      <c r="Q162" t="s">
        <v>3127</v>
      </c>
      <c r="R162">
        <v>0</v>
      </c>
      <c r="S162">
        <v>0</v>
      </c>
      <c r="T162">
        <v>45.174304999999997</v>
      </c>
      <c r="U162">
        <v>5.7383240000000004</v>
      </c>
      <c r="AD162" t="s">
        <v>2733</v>
      </c>
      <c r="AE162" t="s">
        <v>2734</v>
      </c>
    </row>
    <row r="163" spans="1:31" x14ac:dyDescent="0.3">
      <c r="A163" s="7">
        <v>46301</v>
      </c>
      <c r="B163" s="8">
        <v>0.33333333333333331</v>
      </c>
      <c r="C163" s="8">
        <v>0.41666666666666669</v>
      </c>
      <c r="D163" s="8">
        <v>0</v>
      </c>
      <c r="E163">
        <v>2</v>
      </c>
      <c r="F163">
        <v>40</v>
      </c>
      <c r="G163" t="s">
        <v>960</v>
      </c>
      <c r="H163" s="8">
        <v>0.40902777777777777</v>
      </c>
      <c r="I163" s="8">
        <v>0.40902777777777777</v>
      </c>
      <c r="O163" t="s">
        <v>1447</v>
      </c>
      <c r="P163" t="s">
        <v>432</v>
      </c>
      <c r="Q163" t="s">
        <v>432</v>
      </c>
      <c r="R163">
        <v>0</v>
      </c>
      <c r="S163">
        <v>0</v>
      </c>
      <c r="T163">
        <v>45.212797000000002</v>
      </c>
      <c r="U163">
        <v>5.6987719999999999</v>
      </c>
      <c r="AD163" t="s">
        <v>2733</v>
      </c>
      <c r="AE163" t="s">
        <v>2737</v>
      </c>
    </row>
    <row r="164" spans="1:31" x14ac:dyDescent="0.3">
      <c r="A164" s="7">
        <v>46301</v>
      </c>
      <c r="B164" s="8">
        <v>0.16666666666666666</v>
      </c>
      <c r="C164" s="8">
        <v>0.18055555555555555</v>
      </c>
      <c r="D164" s="8">
        <v>0</v>
      </c>
      <c r="E164">
        <v>0.33</v>
      </c>
      <c r="F164">
        <v>29</v>
      </c>
      <c r="G164" t="s">
        <v>859</v>
      </c>
      <c r="O164" t="s">
        <v>2847</v>
      </c>
      <c r="P164" t="s">
        <v>396</v>
      </c>
      <c r="Q164" t="s">
        <v>2848</v>
      </c>
      <c r="R164">
        <v>0</v>
      </c>
      <c r="S164">
        <v>0</v>
      </c>
      <c r="T164">
        <v>45.189906999999998</v>
      </c>
      <c r="U164">
        <v>5.7160770000000003</v>
      </c>
      <c r="AD164" t="s">
        <v>2733</v>
      </c>
      <c r="AE164" t="s">
        <v>2734</v>
      </c>
    </row>
    <row r="165" spans="1:31" x14ac:dyDescent="0.3">
      <c r="A165" s="7">
        <v>46301</v>
      </c>
      <c r="B165" s="8">
        <v>0.16666666666666666</v>
      </c>
      <c r="C165" s="8">
        <v>0.18055555555555555</v>
      </c>
      <c r="D165" s="8">
        <v>0</v>
      </c>
      <c r="E165">
        <v>0.33</v>
      </c>
      <c r="F165">
        <v>16</v>
      </c>
      <c r="G165" t="s">
        <v>853</v>
      </c>
      <c r="O165" t="s">
        <v>3013</v>
      </c>
      <c r="P165" t="s">
        <v>578</v>
      </c>
      <c r="Q165" t="s">
        <v>3014</v>
      </c>
      <c r="R165">
        <v>0</v>
      </c>
      <c r="S165">
        <v>0</v>
      </c>
      <c r="T165">
        <v>45.183777999999997</v>
      </c>
      <c r="U165">
        <v>5.7115169999999997</v>
      </c>
      <c r="AD165" t="s">
        <v>2733</v>
      </c>
      <c r="AE165" t="s">
        <v>2734</v>
      </c>
    </row>
    <row r="166" spans="1:31" x14ac:dyDescent="0.3">
      <c r="A166" s="7">
        <v>46301</v>
      </c>
      <c r="B166" s="8">
        <v>0.16666666666666666</v>
      </c>
      <c r="C166" s="8">
        <v>0.18055555555555555</v>
      </c>
      <c r="D166" s="8">
        <v>0</v>
      </c>
      <c r="E166">
        <v>0.33</v>
      </c>
      <c r="F166">
        <v>230</v>
      </c>
      <c r="G166" t="s">
        <v>974</v>
      </c>
      <c r="H166" s="8">
        <v>0.19513888888888889</v>
      </c>
      <c r="I166" s="8">
        <v>0.24236111111111111</v>
      </c>
      <c r="L166">
        <v>1.1299999999999999</v>
      </c>
      <c r="M166">
        <v>1.1299999999999999</v>
      </c>
      <c r="N166">
        <v>0.8</v>
      </c>
      <c r="O166" t="s">
        <v>3116</v>
      </c>
      <c r="P166" t="s">
        <v>47</v>
      </c>
      <c r="Q166" t="s">
        <v>5967</v>
      </c>
      <c r="R166">
        <v>0</v>
      </c>
      <c r="S166">
        <v>0</v>
      </c>
      <c r="T166">
        <v>45.192289000000002</v>
      </c>
      <c r="U166">
        <v>5.7220880000000003</v>
      </c>
      <c r="AD166" t="s">
        <v>2733</v>
      </c>
      <c r="AE166" t="s">
        <v>2734</v>
      </c>
    </row>
    <row r="167" spans="1:31" x14ac:dyDescent="0.3">
      <c r="A167" s="7">
        <v>46301</v>
      </c>
      <c r="B167" s="8">
        <v>0.16666666666666666</v>
      </c>
      <c r="C167" s="8">
        <v>0.18055555555555555</v>
      </c>
      <c r="D167" s="8">
        <v>0</v>
      </c>
      <c r="E167">
        <v>0.33</v>
      </c>
      <c r="F167">
        <v>82</v>
      </c>
      <c r="G167" t="s">
        <v>954</v>
      </c>
      <c r="H167" s="8">
        <v>0.2</v>
      </c>
      <c r="I167" s="8">
        <v>0.25416666666666665</v>
      </c>
      <c r="L167">
        <v>1.3</v>
      </c>
      <c r="M167">
        <v>1.3</v>
      </c>
      <c r="N167">
        <v>0.97</v>
      </c>
      <c r="O167" t="s">
        <v>3137</v>
      </c>
      <c r="P167" t="s">
        <v>534</v>
      </c>
      <c r="Q167" t="s">
        <v>3138</v>
      </c>
      <c r="R167">
        <v>0</v>
      </c>
      <c r="S167">
        <v>0</v>
      </c>
      <c r="T167">
        <v>45.173667999999999</v>
      </c>
      <c r="U167">
        <v>5.7084409999999997</v>
      </c>
      <c r="AD167" t="s">
        <v>2733</v>
      </c>
      <c r="AE167" t="s">
        <v>2734</v>
      </c>
    </row>
    <row r="168" spans="1:31" x14ac:dyDescent="0.3">
      <c r="A168" s="7">
        <v>46301</v>
      </c>
      <c r="B168" s="8">
        <v>0.16666666666666666</v>
      </c>
      <c r="C168" s="8">
        <v>0.18055555555555555</v>
      </c>
      <c r="D168" s="8">
        <v>0</v>
      </c>
      <c r="E168">
        <v>0.33</v>
      </c>
      <c r="F168">
        <v>54</v>
      </c>
      <c r="G168" t="s">
        <v>973</v>
      </c>
      <c r="O168" t="s">
        <v>3550</v>
      </c>
      <c r="P168" t="s">
        <v>586</v>
      </c>
      <c r="Q168" t="s">
        <v>3551</v>
      </c>
      <c r="R168">
        <v>0</v>
      </c>
      <c r="S168">
        <v>0</v>
      </c>
      <c r="T168">
        <v>45.360757</v>
      </c>
      <c r="U168">
        <v>5.5991109999999997</v>
      </c>
      <c r="AD168" t="s">
        <v>2733</v>
      </c>
      <c r="AE168" t="s">
        <v>2734</v>
      </c>
    </row>
    <row r="169" spans="1:31" x14ac:dyDescent="0.3">
      <c r="A169" s="7">
        <v>46301</v>
      </c>
      <c r="B169" s="8">
        <v>0.16666666666666666</v>
      </c>
      <c r="C169" s="8">
        <v>0.18055555555555555</v>
      </c>
      <c r="D169" s="8">
        <v>0</v>
      </c>
      <c r="E169">
        <v>0.33</v>
      </c>
      <c r="F169">
        <v>28</v>
      </c>
      <c r="G169" t="s">
        <v>914</v>
      </c>
      <c r="H169" s="8">
        <v>0.22847222222222222</v>
      </c>
      <c r="I169" s="8">
        <v>0.50416666666666665</v>
      </c>
      <c r="L169">
        <v>6.62</v>
      </c>
      <c r="M169">
        <v>6.62</v>
      </c>
      <c r="N169">
        <v>6.28</v>
      </c>
      <c r="O169" t="s">
        <v>3442</v>
      </c>
      <c r="P169" t="s">
        <v>375</v>
      </c>
      <c r="Q169" t="s">
        <v>3443</v>
      </c>
      <c r="R169">
        <v>0</v>
      </c>
      <c r="S169">
        <v>0</v>
      </c>
      <c r="T169">
        <v>45.164785000000002</v>
      </c>
      <c r="U169">
        <v>5.725244</v>
      </c>
      <c r="AD169" t="s">
        <v>2733</v>
      </c>
      <c r="AE169" t="s">
        <v>2734</v>
      </c>
    </row>
    <row r="170" spans="1:31" x14ac:dyDescent="0.3">
      <c r="A170" s="7">
        <v>46301</v>
      </c>
      <c r="B170" s="8">
        <v>0.21180555555555555</v>
      </c>
      <c r="C170" s="8">
        <v>0.22569444444444445</v>
      </c>
      <c r="D170" s="8">
        <v>0</v>
      </c>
      <c r="E170">
        <v>0.33</v>
      </c>
      <c r="F170">
        <v>14</v>
      </c>
      <c r="G170" t="s">
        <v>959</v>
      </c>
      <c r="O170" t="s">
        <v>3017</v>
      </c>
      <c r="P170" t="s">
        <v>588</v>
      </c>
      <c r="Q170" t="s">
        <v>3018</v>
      </c>
      <c r="R170">
        <v>0</v>
      </c>
      <c r="S170">
        <v>0</v>
      </c>
      <c r="T170">
        <v>45.207380000000001</v>
      </c>
      <c r="U170">
        <v>5.7814410000000001</v>
      </c>
      <c r="AD170" t="s">
        <v>2733</v>
      </c>
      <c r="AE170" t="s">
        <v>2734</v>
      </c>
    </row>
    <row r="171" spans="1:31" x14ac:dyDescent="0.3">
      <c r="A171" s="7">
        <v>46301</v>
      </c>
      <c r="B171" s="8">
        <v>0.19097222222222221</v>
      </c>
      <c r="C171" s="8">
        <v>0.2048611111111111</v>
      </c>
      <c r="D171" s="8">
        <v>0</v>
      </c>
      <c r="E171">
        <v>0.33</v>
      </c>
      <c r="F171">
        <v>22</v>
      </c>
      <c r="G171" t="s">
        <v>979</v>
      </c>
      <c r="O171" t="s">
        <v>3134</v>
      </c>
      <c r="P171" t="s">
        <v>536</v>
      </c>
      <c r="Q171" t="s">
        <v>3135</v>
      </c>
      <c r="R171">
        <v>0</v>
      </c>
      <c r="S171">
        <v>0</v>
      </c>
      <c r="T171">
        <v>45.183112000000001</v>
      </c>
      <c r="U171">
        <v>5.7278739999999999</v>
      </c>
      <c r="AD171" t="s">
        <v>2733</v>
      </c>
      <c r="AE171" t="s">
        <v>2734</v>
      </c>
    </row>
    <row r="172" spans="1:31" x14ac:dyDescent="0.3">
      <c r="A172" s="7">
        <v>46301</v>
      </c>
      <c r="B172" s="8">
        <v>0.16666666666666666</v>
      </c>
      <c r="C172" s="8">
        <v>0.18055555555555555</v>
      </c>
      <c r="D172" s="8">
        <v>0</v>
      </c>
      <c r="E172">
        <v>0.33</v>
      </c>
      <c r="F172">
        <v>44</v>
      </c>
      <c r="G172" t="s">
        <v>865</v>
      </c>
      <c r="H172" s="8">
        <v>0.25972222222222224</v>
      </c>
      <c r="I172" s="8">
        <v>0.27777777777777779</v>
      </c>
      <c r="L172">
        <v>0.43</v>
      </c>
      <c r="M172">
        <v>0.43</v>
      </c>
      <c r="N172">
        <v>0.1</v>
      </c>
      <c r="O172" t="s">
        <v>2856</v>
      </c>
      <c r="P172" t="s">
        <v>331</v>
      </c>
      <c r="Q172" t="s">
        <v>2857</v>
      </c>
      <c r="R172">
        <v>0</v>
      </c>
      <c r="S172">
        <v>0</v>
      </c>
      <c r="T172">
        <v>45.186152999999997</v>
      </c>
      <c r="U172">
        <v>5.753412</v>
      </c>
      <c r="AD172" t="s">
        <v>2733</v>
      </c>
      <c r="AE172" t="s">
        <v>2734</v>
      </c>
    </row>
    <row r="173" spans="1:31" x14ac:dyDescent="0.3">
      <c r="A173" s="7">
        <v>46301</v>
      </c>
      <c r="B173" s="8">
        <v>0.16666666666666666</v>
      </c>
      <c r="C173" s="8">
        <v>0.18055555555555555</v>
      </c>
      <c r="D173" s="8">
        <v>0</v>
      </c>
      <c r="E173">
        <v>0.33</v>
      </c>
      <c r="F173">
        <v>40</v>
      </c>
      <c r="G173" t="s">
        <v>960</v>
      </c>
      <c r="H173" s="8">
        <v>0.30625000000000002</v>
      </c>
      <c r="I173" s="8">
        <v>0.31527777777777777</v>
      </c>
      <c r="L173">
        <v>0.22</v>
      </c>
      <c r="M173">
        <v>0.22</v>
      </c>
      <c r="N173">
        <v>-0.12</v>
      </c>
      <c r="O173" t="s">
        <v>2814</v>
      </c>
      <c r="P173" t="s">
        <v>334</v>
      </c>
      <c r="Q173" t="s">
        <v>2815</v>
      </c>
      <c r="R173">
        <v>0</v>
      </c>
      <c r="S173">
        <v>0</v>
      </c>
      <c r="T173">
        <v>45.229664999999997</v>
      </c>
      <c r="U173">
        <v>5.681597</v>
      </c>
      <c r="AD173" t="s">
        <v>2733</v>
      </c>
      <c r="AE173" t="s">
        <v>2734</v>
      </c>
    </row>
    <row r="174" spans="1:31" x14ac:dyDescent="0.3">
      <c r="A174" s="7">
        <v>46301</v>
      </c>
      <c r="B174" s="8">
        <v>0.16666666666666666</v>
      </c>
      <c r="C174" s="8">
        <v>0.18055555555555555</v>
      </c>
      <c r="D174" s="8">
        <v>0</v>
      </c>
      <c r="E174">
        <v>0.33</v>
      </c>
      <c r="F174">
        <v>74</v>
      </c>
      <c r="G174" t="s">
        <v>892</v>
      </c>
      <c r="O174" t="s">
        <v>2895</v>
      </c>
      <c r="P174" t="s">
        <v>209</v>
      </c>
      <c r="Q174" t="s">
        <v>2896</v>
      </c>
      <c r="R174">
        <v>0</v>
      </c>
      <c r="S174">
        <v>0</v>
      </c>
      <c r="T174">
        <v>45.194781999999996</v>
      </c>
      <c r="U174">
        <v>5.7142739999999996</v>
      </c>
      <c r="AD174" t="s">
        <v>2733</v>
      </c>
      <c r="AE174" t="s">
        <v>2734</v>
      </c>
    </row>
    <row r="175" spans="1:31" x14ac:dyDescent="0.3">
      <c r="A175" s="7">
        <v>46301</v>
      </c>
      <c r="B175" s="8">
        <v>0.33333333333333331</v>
      </c>
      <c r="C175" s="8">
        <v>0.34722222222222221</v>
      </c>
      <c r="D175" s="8">
        <v>0</v>
      </c>
      <c r="E175">
        <v>0.33</v>
      </c>
      <c r="F175">
        <v>76</v>
      </c>
      <c r="G175" t="s">
        <v>863</v>
      </c>
      <c r="H175" s="8">
        <v>0.32361111111111113</v>
      </c>
      <c r="I175" s="8">
        <v>0.32916666666666666</v>
      </c>
      <c r="L175">
        <v>0.13</v>
      </c>
      <c r="M175">
        <v>0.13</v>
      </c>
      <c r="N175">
        <v>-0.2</v>
      </c>
      <c r="O175" t="s">
        <v>2587</v>
      </c>
      <c r="P175" t="s">
        <v>182</v>
      </c>
      <c r="Q175" t="s">
        <v>182</v>
      </c>
      <c r="R175">
        <v>0</v>
      </c>
      <c r="S175">
        <v>0</v>
      </c>
      <c r="T175">
        <v>45.192013000000003</v>
      </c>
      <c r="U175">
        <v>5.7196360000000004</v>
      </c>
      <c r="AD175" t="s">
        <v>2733</v>
      </c>
      <c r="AE175" t="s">
        <v>2737</v>
      </c>
    </row>
    <row r="176" spans="1:31" x14ac:dyDescent="0.3">
      <c r="A176" s="7">
        <v>46301</v>
      </c>
      <c r="B176" s="8">
        <v>0.22916666666666666</v>
      </c>
      <c r="C176" s="8">
        <v>0.25347222222222221</v>
      </c>
      <c r="D176" s="8">
        <v>0</v>
      </c>
      <c r="E176">
        <v>0.57999999999999996</v>
      </c>
      <c r="F176">
        <v>65</v>
      </c>
      <c r="G176" t="s">
        <v>870</v>
      </c>
      <c r="O176" t="s">
        <v>2359</v>
      </c>
      <c r="P176" t="s">
        <v>601</v>
      </c>
      <c r="Q176" t="s">
        <v>599</v>
      </c>
      <c r="R176">
        <v>0</v>
      </c>
      <c r="S176">
        <v>0</v>
      </c>
      <c r="T176">
        <v>45.188118000000003</v>
      </c>
      <c r="U176">
        <v>5.7287299999999997</v>
      </c>
      <c r="AD176" t="s">
        <v>2733</v>
      </c>
      <c r="AE176" t="s">
        <v>2737</v>
      </c>
    </row>
    <row r="177" spans="1:31" x14ac:dyDescent="0.3">
      <c r="A177" s="7">
        <v>46301</v>
      </c>
      <c r="B177" s="8">
        <v>0.35416666666666669</v>
      </c>
      <c r="C177" s="8">
        <v>0.375</v>
      </c>
      <c r="D177" s="8">
        <v>0</v>
      </c>
      <c r="E177">
        <v>0.5</v>
      </c>
      <c r="F177">
        <v>16</v>
      </c>
      <c r="G177" t="s">
        <v>853</v>
      </c>
      <c r="O177" t="s">
        <v>3548</v>
      </c>
      <c r="P177" t="s">
        <v>627</v>
      </c>
      <c r="Q177" t="s">
        <v>3549</v>
      </c>
      <c r="R177">
        <v>0</v>
      </c>
      <c r="S177">
        <v>0</v>
      </c>
      <c r="T177">
        <v>45.187038000000001</v>
      </c>
      <c r="U177">
        <v>5.719214</v>
      </c>
      <c r="AD177" t="s">
        <v>2733</v>
      </c>
      <c r="AE177" t="s">
        <v>2837</v>
      </c>
    </row>
    <row r="178" spans="1:31" x14ac:dyDescent="0.3">
      <c r="A178" s="7">
        <v>46301</v>
      </c>
      <c r="B178" s="8">
        <v>0.33333333333333331</v>
      </c>
      <c r="C178" s="8">
        <v>0.37847222222222221</v>
      </c>
      <c r="D178" s="8">
        <v>0</v>
      </c>
      <c r="E178">
        <v>1.08</v>
      </c>
      <c r="F178">
        <v>90</v>
      </c>
      <c r="G178" t="s">
        <v>3547</v>
      </c>
      <c r="O178" t="s">
        <v>1877</v>
      </c>
      <c r="P178" t="s">
        <v>540</v>
      </c>
      <c r="Q178" t="s">
        <v>540</v>
      </c>
      <c r="R178">
        <v>0</v>
      </c>
      <c r="S178">
        <v>0</v>
      </c>
      <c r="T178">
        <v>45.275311000000002</v>
      </c>
      <c r="U178">
        <v>5.6492800000000001</v>
      </c>
      <c r="AD178" t="s">
        <v>2733</v>
      </c>
      <c r="AE178" t="s">
        <v>2737</v>
      </c>
    </row>
    <row r="179" spans="1:31" x14ac:dyDescent="0.3">
      <c r="A179" s="7">
        <v>46301</v>
      </c>
      <c r="B179" s="8">
        <v>0.16666666666666666</v>
      </c>
      <c r="C179" s="8">
        <v>0.18055555555555555</v>
      </c>
      <c r="D179" s="8">
        <v>0</v>
      </c>
      <c r="E179">
        <v>0.33</v>
      </c>
      <c r="F179">
        <v>100</v>
      </c>
      <c r="G179" t="s">
        <v>967</v>
      </c>
      <c r="H179" s="8">
        <v>0.26319444444444445</v>
      </c>
      <c r="I179" s="8">
        <v>0.29236111111111113</v>
      </c>
      <c r="L179">
        <v>0.7</v>
      </c>
      <c r="M179">
        <v>0.7</v>
      </c>
      <c r="N179">
        <v>0.37</v>
      </c>
      <c r="O179" t="s">
        <v>2866</v>
      </c>
      <c r="P179" t="s">
        <v>582</v>
      </c>
      <c r="Q179" t="s">
        <v>2867</v>
      </c>
      <c r="R179">
        <v>0</v>
      </c>
      <c r="S179">
        <v>0</v>
      </c>
      <c r="T179">
        <v>45.177649000000002</v>
      </c>
      <c r="U179">
        <v>5.731471</v>
      </c>
      <c r="AD179" t="s">
        <v>2733</v>
      </c>
      <c r="AE179" t="s">
        <v>2734</v>
      </c>
    </row>
    <row r="180" spans="1:31" x14ac:dyDescent="0.3">
      <c r="A180" s="7">
        <v>46301</v>
      </c>
      <c r="B180" s="8">
        <v>0.16666666666666666</v>
      </c>
      <c r="C180" s="8">
        <v>0.18055555555555555</v>
      </c>
      <c r="D180" s="8">
        <v>0</v>
      </c>
      <c r="E180">
        <v>0.33</v>
      </c>
      <c r="F180">
        <v>61</v>
      </c>
      <c r="G180" t="s">
        <v>886</v>
      </c>
      <c r="H180" s="8">
        <v>0.15902777777777777</v>
      </c>
      <c r="I180" s="8">
        <v>0.28819444444444442</v>
      </c>
      <c r="L180">
        <v>3.1</v>
      </c>
      <c r="M180">
        <v>3.1</v>
      </c>
      <c r="N180">
        <v>2.77</v>
      </c>
      <c r="O180" t="s">
        <v>2860</v>
      </c>
      <c r="P180" t="s">
        <v>158</v>
      </c>
      <c r="Q180" t="s">
        <v>2861</v>
      </c>
      <c r="R180">
        <v>0</v>
      </c>
      <c r="S180">
        <v>0</v>
      </c>
      <c r="T180">
        <v>45.179771000000002</v>
      </c>
      <c r="U180">
        <v>5.7104290000000004</v>
      </c>
      <c r="AD180" t="s">
        <v>2733</v>
      </c>
      <c r="AE180" t="s">
        <v>2734</v>
      </c>
    </row>
    <row r="181" spans="1:31" x14ac:dyDescent="0.3">
      <c r="A181" s="7">
        <v>46301</v>
      </c>
      <c r="B181" s="8">
        <v>0.22916666666666666</v>
      </c>
      <c r="C181" s="8">
        <v>0.26041666666666669</v>
      </c>
      <c r="D181" s="8">
        <v>0</v>
      </c>
      <c r="E181">
        <v>0.75</v>
      </c>
      <c r="F181">
        <v>22</v>
      </c>
      <c r="G181" t="s">
        <v>979</v>
      </c>
      <c r="H181" s="8">
        <v>0.27083333333333331</v>
      </c>
      <c r="I181" s="8">
        <v>0.31597222222222221</v>
      </c>
      <c r="L181">
        <v>1.08</v>
      </c>
      <c r="M181">
        <v>1.08</v>
      </c>
      <c r="N181">
        <v>0.33</v>
      </c>
      <c r="O181" t="s">
        <v>2480</v>
      </c>
      <c r="P181" t="s">
        <v>309</v>
      </c>
      <c r="Q181" t="s">
        <v>2868</v>
      </c>
      <c r="R181">
        <v>0</v>
      </c>
      <c r="S181">
        <v>0</v>
      </c>
      <c r="T181">
        <v>45.200983999999998</v>
      </c>
      <c r="U181">
        <v>5.7100590000000002</v>
      </c>
      <c r="AD181" t="s">
        <v>2733</v>
      </c>
      <c r="AE181" t="s">
        <v>2737</v>
      </c>
    </row>
    <row r="182" spans="1:31" x14ac:dyDescent="0.3">
      <c r="A182" s="7">
        <v>46301</v>
      </c>
      <c r="B182" s="8">
        <v>0.29166666666666669</v>
      </c>
      <c r="C182" s="8">
        <v>0.2986111111111111</v>
      </c>
      <c r="D182" s="8">
        <v>0</v>
      </c>
      <c r="E182">
        <v>0.17</v>
      </c>
      <c r="F182">
        <v>29</v>
      </c>
      <c r="G182" t="s">
        <v>859</v>
      </c>
      <c r="O182" t="s">
        <v>2992</v>
      </c>
      <c r="P182" t="s">
        <v>53</v>
      </c>
      <c r="Q182" t="s">
        <v>2993</v>
      </c>
      <c r="R182">
        <v>0</v>
      </c>
      <c r="S182">
        <v>0</v>
      </c>
      <c r="T182">
        <v>45.192563999999997</v>
      </c>
      <c r="U182">
        <v>5.7240770000000003</v>
      </c>
      <c r="AD182" t="s">
        <v>2733</v>
      </c>
      <c r="AE182" t="s">
        <v>2734</v>
      </c>
    </row>
    <row r="183" spans="1:31" x14ac:dyDescent="0.3">
      <c r="A183" s="7">
        <v>46301</v>
      </c>
      <c r="B183" s="8">
        <v>0.33333333333333331</v>
      </c>
      <c r="C183" s="8">
        <v>0.37847222222222221</v>
      </c>
      <c r="D183" s="8">
        <v>0</v>
      </c>
      <c r="E183">
        <v>1.08</v>
      </c>
      <c r="F183">
        <v>41</v>
      </c>
      <c r="G183" t="s">
        <v>907</v>
      </c>
      <c r="H183" s="8">
        <v>0.38263888888888886</v>
      </c>
      <c r="I183" s="8">
        <v>0.42499999999999999</v>
      </c>
      <c r="L183">
        <v>1.02</v>
      </c>
      <c r="M183">
        <v>1.08</v>
      </c>
      <c r="N183">
        <v>-7.0000000000000007E-2</v>
      </c>
      <c r="O183" t="s">
        <v>2194</v>
      </c>
      <c r="P183" t="s">
        <v>571</v>
      </c>
      <c r="Q183" t="s">
        <v>571</v>
      </c>
      <c r="R183">
        <v>0</v>
      </c>
      <c r="S183">
        <v>0</v>
      </c>
      <c r="T183">
        <v>45.363264999999998</v>
      </c>
      <c r="U183">
        <v>5.577299</v>
      </c>
      <c r="AD183" t="s">
        <v>2733</v>
      </c>
      <c r="AE183" t="s">
        <v>2737</v>
      </c>
    </row>
    <row r="184" spans="1:31" x14ac:dyDescent="0.3">
      <c r="A184" s="7">
        <v>46301</v>
      </c>
      <c r="B184" s="8">
        <v>0.16666666666666666</v>
      </c>
      <c r="C184" s="8">
        <v>0.18055555555555555</v>
      </c>
      <c r="D184" s="8">
        <v>0</v>
      </c>
      <c r="E184">
        <v>0.33</v>
      </c>
      <c r="F184">
        <v>16</v>
      </c>
      <c r="G184" t="s">
        <v>853</v>
      </c>
      <c r="O184" t="s">
        <v>2864</v>
      </c>
      <c r="P184" t="s">
        <v>381</v>
      </c>
      <c r="Q184" t="s">
        <v>2865</v>
      </c>
      <c r="R184">
        <v>0</v>
      </c>
      <c r="S184">
        <v>0</v>
      </c>
      <c r="T184">
        <v>45.147682000000003</v>
      </c>
      <c r="U184">
        <v>5.7162199999999999</v>
      </c>
      <c r="AD184" t="s">
        <v>2733</v>
      </c>
      <c r="AE184" t="s">
        <v>2734</v>
      </c>
    </row>
    <row r="185" spans="1:31" x14ac:dyDescent="0.3">
      <c r="A185" s="7">
        <v>46301</v>
      </c>
      <c r="B185" s="8">
        <v>0.33333333333333331</v>
      </c>
      <c r="C185" s="8">
        <v>0.34722222222222221</v>
      </c>
      <c r="D185" s="8">
        <v>0</v>
      </c>
      <c r="E185">
        <v>0.33</v>
      </c>
      <c r="F185">
        <v>16</v>
      </c>
      <c r="G185" t="s">
        <v>853</v>
      </c>
      <c r="O185" t="s">
        <v>1843</v>
      </c>
      <c r="P185" t="s">
        <v>133</v>
      </c>
      <c r="Q185" t="s">
        <v>1845</v>
      </c>
      <c r="R185">
        <v>0</v>
      </c>
      <c r="S185">
        <v>0</v>
      </c>
      <c r="T185">
        <v>45.189967000000003</v>
      </c>
      <c r="U185">
        <v>5.7054239999999998</v>
      </c>
      <c r="AD185" t="s">
        <v>2733</v>
      </c>
      <c r="AE185" t="s">
        <v>2737</v>
      </c>
    </row>
    <row r="186" spans="1:31" x14ac:dyDescent="0.3">
      <c r="A186" s="7">
        <v>46301</v>
      </c>
      <c r="B186" s="8">
        <v>0.16666666666666666</v>
      </c>
      <c r="C186" s="8">
        <v>0.18055555555555555</v>
      </c>
      <c r="D186" s="8">
        <v>0</v>
      </c>
      <c r="E186">
        <v>0.33</v>
      </c>
      <c r="F186">
        <v>49</v>
      </c>
      <c r="G186" t="s">
        <v>944</v>
      </c>
      <c r="H186" s="8">
        <v>0.22916666666666666</v>
      </c>
      <c r="I186" s="8">
        <v>0.46041666666666664</v>
      </c>
      <c r="L186">
        <v>5.55</v>
      </c>
      <c r="M186">
        <v>5.55</v>
      </c>
      <c r="N186">
        <v>5.22</v>
      </c>
      <c r="O186" t="s">
        <v>2773</v>
      </c>
      <c r="P186" t="s">
        <v>649</v>
      </c>
      <c r="Q186" t="s">
        <v>2774</v>
      </c>
      <c r="R186">
        <v>0</v>
      </c>
      <c r="S186">
        <v>0</v>
      </c>
      <c r="T186">
        <v>45.188529000000003</v>
      </c>
      <c r="U186">
        <v>5.7245239999999997</v>
      </c>
      <c r="AD186" t="s">
        <v>2733</v>
      </c>
      <c r="AE186" t="s">
        <v>2734</v>
      </c>
    </row>
    <row r="187" spans="1:31" x14ac:dyDescent="0.3">
      <c r="A187" s="7">
        <v>46301</v>
      </c>
      <c r="B187" s="8">
        <v>0.16666666666666666</v>
      </c>
      <c r="C187" s="8">
        <v>0.18055555555555555</v>
      </c>
      <c r="D187" s="8">
        <v>0</v>
      </c>
      <c r="E187">
        <v>0.33</v>
      </c>
      <c r="F187">
        <v>202</v>
      </c>
      <c r="G187" t="s">
        <v>5959</v>
      </c>
      <c r="O187" t="s">
        <v>1895</v>
      </c>
      <c r="P187" t="s">
        <v>244</v>
      </c>
      <c r="Q187" t="s">
        <v>3048</v>
      </c>
      <c r="R187">
        <v>0</v>
      </c>
      <c r="S187">
        <v>0</v>
      </c>
      <c r="T187">
        <v>45.211889999999997</v>
      </c>
      <c r="U187">
        <v>5.6499290000000002</v>
      </c>
      <c r="AD187" t="s">
        <v>2733</v>
      </c>
      <c r="AE187" t="s">
        <v>2734</v>
      </c>
    </row>
    <row r="188" spans="1:31" x14ac:dyDescent="0.3">
      <c r="A188" s="7">
        <v>46301</v>
      </c>
      <c r="B188" s="8">
        <v>0.33333333333333331</v>
      </c>
      <c r="C188" s="8">
        <v>0.34722222222222221</v>
      </c>
      <c r="D188" s="8">
        <v>0</v>
      </c>
      <c r="E188">
        <v>0.33</v>
      </c>
      <c r="F188">
        <v>49</v>
      </c>
      <c r="G188" t="s">
        <v>944</v>
      </c>
      <c r="H188" s="8">
        <v>0.17083333333333334</v>
      </c>
      <c r="I188" s="8">
        <v>0.21319444444444444</v>
      </c>
      <c r="L188">
        <v>1.02</v>
      </c>
      <c r="M188">
        <v>1.02</v>
      </c>
      <c r="N188">
        <v>0.68</v>
      </c>
      <c r="O188" t="s">
        <v>2364</v>
      </c>
      <c r="P188" t="s">
        <v>88</v>
      </c>
      <c r="Q188" t="s">
        <v>3049</v>
      </c>
      <c r="R188">
        <v>0</v>
      </c>
      <c r="S188">
        <v>0</v>
      </c>
      <c r="T188">
        <v>45.182119</v>
      </c>
      <c r="U188">
        <v>5.7322090000000001</v>
      </c>
      <c r="AD188" t="s">
        <v>2733</v>
      </c>
      <c r="AE188" t="s">
        <v>2737</v>
      </c>
    </row>
    <row r="189" spans="1:31" x14ac:dyDescent="0.3">
      <c r="A189" s="7">
        <v>46301</v>
      </c>
      <c r="B189" s="8">
        <v>0.33333333333333331</v>
      </c>
      <c r="C189" s="8">
        <v>0.34722222222222221</v>
      </c>
      <c r="D189" s="8">
        <v>0</v>
      </c>
      <c r="E189">
        <v>0.33</v>
      </c>
      <c r="F189">
        <v>61</v>
      </c>
      <c r="G189" t="s">
        <v>886</v>
      </c>
      <c r="H189" s="8">
        <v>0.44583333333333336</v>
      </c>
      <c r="I189" s="8">
        <v>0.46527777777777779</v>
      </c>
      <c r="L189">
        <v>0.47</v>
      </c>
      <c r="M189">
        <v>0.47</v>
      </c>
      <c r="N189">
        <v>0.13</v>
      </c>
      <c r="O189" t="s">
        <v>2031</v>
      </c>
      <c r="P189" t="s">
        <v>399</v>
      </c>
      <c r="Q189" t="s">
        <v>399</v>
      </c>
      <c r="R189">
        <v>0</v>
      </c>
      <c r="S189">
        <v>0</v>
      </c>
      <c r="T189">
        <v>45.182088999999998</v>
      </c>
      <c r="U189">
        <v>5.7467969999999999</v>
      </c>
      <c r="AD189" t="s">
        <v>2733</v>
      </c>
      <c r="AE189" t="s">
        <v>2737</v>
      </c>
    </row>
    <row r="190" spans="1:31" x14ac:dyDescent="0.3">
      <c r="A190" s="7">
        <v>46301</v>
      </c>
      <c r="B190" s="8">
        <v>0.16666666666666666</v>
      </c>
      <c r="C190" s="8">
        <v>0.18055555555555555</v>
      </c>
      <c r="D190" s="8">
        <v>0</v>
      </c>
      <c r="E190">
        <v>0.33</v>
      </c>
      <c r="F190">
        <v>48</v>
      </c>
      <c r="G190" t="s">
        <v>951</v>
      </c>
      <c r="H190" s="8">
        <v>0.17777777777777778</v>
      </c>
      <c r="I190" s="8">
        <v>0.3034722222222222</v>
      </c>
      <c r="L190">
        <v>3.02</v>
      </c>
      <c r="M190">
        <v>3.02</v>
      </c>
      <c r="N190">
        <v>2.68</v>
      </c>
      <c r="O190" t="s">
        <v>3003</v>
      </c>
      <c r="P190" t="s">
        <v>729</v>
      </c>
      <c r="Q190" t="s">
        <v>729</v>
      </c>
      <c r="R190">
        <v>0</v>
      </c>
      <c r="S190">
        <v>0</v>
      </c>
      <c r="T190">
        <v>45.178004999999999</v>
      </c>
      <c r="U190">
        <v>5.7065780000000004</v>
      </c>
      <c r="AD190" t="s">
        <v>2733</v>
      </c>
      <c r="AE190" t="s">
        <v>2734</v>
      </c>
    </row>
    <row r="191" spans="1:31" x14ac:dyDescent="0.3">
      <c r="A191" s="7">
        <v>46301</v>
      </c>
      <c r="B191" s="8">
        <v>0.33333333333333331</v>
      </c>
      <c r="C191" s="8">
        <v>0.34722222222222221</v>
      </c>
      <c r="D191" s="8">
        <v>0</v>
      </c>
      <c r="E191">
        <v>0.33</v>
      </c>
      <c r="F191">
        <v>230</v>
      </c>
      <c r="G191" t="s">
        <v>974</v>
      </c>
      <c r="H191" s="8">
        <v>0.20624999999999999</v>
      </c>
      <c r="I191" s="8">
        <v>0.24236111111111111</v>
      </c>
      <c r="L191">
        <v>0.87</v>
      </c>
      <c r="M191">
        <v>0.87</v>
      </c>
      <c r="N191">
        <v>0.53</v>
      </c>
      <c r="O191" t="s">
        <v>2110</v>
      </c>
      <c r="P191" t="s">
        <v>47</v>
      </c>
      <c r="Q191" t="s">
        <v>5993</v>
      </c>
      <c r="R191">
        <v>0</v>
      </c>
      <c r="S191">
        <v>0</v>
      </c>
      <c r="T191">
        <v>45.192289000000002</v>
      </c>
      <c r="U191">
        <v>5.7220880000000003</v>
      </c>
      <c r="AD191" t="s">
        <v>2733</v>
      </c>
      <c r="AE191" t="s">
        <v>2737</v>
      </c>
    </row>
    <row r="192" spans="1:31" x14ac:dyDescent="0.3">
      <c r="A192" s="7">
        <v>46301</v>
      </c>
      <c r="B192" s="8">
        <v>0.29166666666666669</v>
      </c>
      <c r="C192" s="8">
        <v>0.30555555555555558</v>
      </c>
      <c r="D192" s="8">
        <v>0</v>
      </c>
      <c r="E192">
        <v>0.33</v>
      </c>
      <c r="F192">
        <v>61</v>
      </c>
      <c r="G192" t="s">
        <v>886</v>
      </c>
      <c r="H192" s="8">
        <v>0.14791666666666667</v>
      </c>
      <c r="I192" s="8">
        <v>0.5625</v>
      </c>
      <c r="L192">
        <v>9.9499999999999993</v>
      </c>
      <c r="M192">
        <v>9.9499999999999993</v>
      </c>
      <c r="N192">
        <v>9.6199999999999992</v>
      </c>
      <c r="O192" t="s">
        <v>3552</v>
      </c>
      <c r="P192" t="s">
        <v>648</v>
      </c>
      <c r="Q192" t="s">
        <v>3553</v>
      </c>
      <c r="R192">
        <v>0</v>
      </c>
      <c r="S192">
        <v>0</v>
      </c>
      <c r="T192">
        <v>45.176288</v>
      </c>
      <c r="U192">
        <v>5.6971290000000003</v>
      </c>
      <c r="AD192" t="s">
        <v>2733</v>
      </c>
      <c r="AE192" t="s">
        <v>2734</v>
      </c>
    </row>
    <row r="193" spans="1:31" x14ac:dyDescent="0.3">
      <c r="A193" s="7">
        <v>46301</v>
      </c>
      <c r="B193" s="8">
        <v>0.28472222222222221</v>
      </c>
      <c r="C193" s="8">
        <v>0.2986111111111111</v>
      </c>
      <c r="D193" s="8">
        <v>0</v>
      </c>
      <c r="E193">
        <v>0.33</v>
      </c>
      <c r="F193">
        <v>23</v>
      </c>
      <c r="G193" t="s">
        <v>957</v>
      </c>
      <c r="H193" s="8">
        <v>0.40833333333333333</v>
      </c>
      <c r="I193" s="8">
        <v>0.41041666666666665</v>
      </c>
      <c r="L193">
        <v>0.05</v>
      </c>
      <c r="M193">
        <v>0.05</v>
      </c>
      <c r="N193">
        <v>-0.28000000000000003</v>
      </c>
      <c r="O193" t="s">
        <v>2880</v>
      </c>
      <c r="P193" t="s">
        <v>169</v>
      </c>
      <c r="Q193" t="s">
        <v>2881</v>
      </c>
      <c r="R193">
        <v>0</v>
      </c>
      <c r="S193">
        <v>0</v>
      </c>
      <c r="T193">
        <v>45.198368000000002</v>
      </c>
      <c r="U193">
        <v>5.7362279999999997</v>
      </c>
      <c r="AD193" t="s">
        <v>2733</v>
      </c>
      <c r="AE193" t="s">
        <v>2734</v>
      </c>
    </row>
    <row r="194" spans="1:31" x14ac:dyDescent="0.3">
      <c r="A194" s="7">
        <v>46301</v>
      </c>
      <c r="B194" s="8">
        <v>0.16666666666666666</v>
      </c>
      <c r="C194" s="8">
        <v>0.18055555555555555</v>
      </c>
      <c r="D194" s="8">
        <v>0</v>
      </c>
      <c r="E194">
        <v>0.33</v>
      </c>
      <c r="F194">
        <v>28</v>
      </c>
      <c r="G194" t="s">
        <v>914</v>
      </c>
      <c r="H194" s="8">
        <v>0.21180555555555555</v>
      </c>
      <c r="I194" s="8">
        <v>0.27847222222222223</v>
      </c>
      <c r="L194">
        <v>1.6</v>
      </c>
      <c r="M194">
        <v>1.6</v>
      </c>
      <c r="N194">
        <v>1.27</v>
      </c>
      <c r="O194" t="s">
        <v>2891</v>
      </c>
      <c r="P194" t="s">
        <v>194</v>
      </c>
      <c r="Q194" t="s">
        <v>2892</v>
      </c>
      <c r="R194">
        <v>0</v>
      </c>
      <c r="S194">
        <v>0</v>
      </c>
      <c r="T194">
        <v>45.187032000000002</v>
      </c>
      <c r="U194">
        <v>5.7131910000000001</v>
      </c>
      <c r="AD194" t="s">
        <v>2733</v>
      </c>
      <c r="AE194" t="s">
        <v>2734</v>
      </c>
    </row>
    <row r="195" spans="1:31" x14ac:dyDescent="0.3">
      <c r="A195" s="7">
        <v>46301</v>
      </c>
      <c r="B195" s="8">
        <v>0.18402777777777779</v>
      </c>
      <c r="C195" s="8">
        <v>0.19791666666666666</v>
      </c>
      <c r="D195" s="8">
        <v>0</v>
      </c>
      <c r="E195">
        <v>0.33</v>
      </c>
      <c r="F195">
        <v>14</v>
      </c>
      <c r="G195" t="s">
        <v>959</v>
      </c>
      <c r="O195" t="s">
        <v>3191</v>
      </c>
      <c r="P195" t="s">
        <v>708</v>
      </c>
      <c r="Q195" t="s">
        <v>3192</v>
      </c>
      <c r="R195">
        <v>0</v>
      </c>
      <c r="S195">
        <v>0</v>
      </c>
      <c r="T195">
        <v>45.204405999999999</v>
      </c>
      <c r="U195">
        <v>5.7605760000000004</v>
      </c>
      <c r="AD195" t="s">
        <v>2733</v>
      </c>
      <c r="AE195" t="s">
        <v>2734</v>
      </c>
    </row>
    <row r="196" spans="1:31" x14ac:dyDescent="0.3">
      <c r="A196" s="7">
        <v>46301</v>
      </c>
      <c r="B196" s="8">
        <v>0.29166666666666669</v>
      </c>
      <c r="C196" s="8">
        <v>0.30555555555555558</v>
      </c>
      <c r="D196" s="8">
        <v>0</v>
      </c>
      <c r="E196">
        <v>0.33</v>
      </c>
      <c r="F196">
        <v>86</v>
      </c>
      <c r="G196" t="s">
        <v>861</v>
      </c>
      <c r="H196" s="8">
        <v>0.21597222222222223</v>
      </c>
      <c r="I196" s="8">
        <v>0.43333333333333335</v>
      </c>
      <c r="L196">
        <v>5.22</v>
      </c>
      <c r="M196">
        <v>5.22</v>
      </c>
      <c r="N196">
        <v>4.88</v>
      </c>
      <c r="O196" t="s">
        <v>2889</v>
      </c>
      <c r="P196" t="s">
        <v>537</v>
      </c>
      <c r="Q196" t="s">
        <v>2890</v>
      </c>
      <c r="R196">
        <v>0</v>
      </c>
      <c r="S196">
        <v>0</v>
      </c>
      <c r="T196">
        <v>45.196741000000003</v>
      </c>
      <c r="U196">
        <v>5.7375059999999998</v>
      </c>
      <c r="AD196" t="s">
        <v>2733</v>
      </c>
      <c r="AE196" t="s">
        <v>2734</v>
      </c>
    </row>
    <row r="197" spans="1:31" x14ac:dyDescent="0.3">
      <c r="A197" s="7">
        <v>46301</v>
      </c>
      <c r="B197" s="8">
        <v>0.16666666666666666</v>
      </c>
      <c r="C197" s="8">
        <v>0.18055555555555555</v>
      </c>
      <c r="D197" s="8">
        <v>0</v>
      </c>
      <c r="E197">
        <v>0.33</v>
      </c>
      <c r="F197">
        <v>82</v>
      </c>
      <c r="G197" t="s">
        <v>954</v>
      </c>
      <c r="H197" s="8">
        <v>0.16527777777777777</v>
      </c>
      <c r="I197" s="8">
        <v>0.52222222222222225</v>
      </c>
      <c r="L197">
        <v>8.57</v>
      </c>
      <c r="M197">
        <v>8.57</v>
      </c>
      <c r="N197">
        <v>8.23</v>
      </c>
      <c r="O197" t="s">
        <v>2885</v>
      </c>
      <c r="P197" t="s">
        <v>419</v>
      </c>
      <c r="Q197" t="s">
        <v>2886</v>
      </c>
      <c r="R197">
        <v>0</v>
      </c>
      <c r="S197">
        <v>0</v>
      </c>
      <c r="T197">
        <v>45.189998000000003</v>
      </c>
      <c r="U197">
        <v>5.7086240000000004</v>
      </c>
      <c r="AD197" t="s">
        <v>2733</v>
      </c>
      <c r="AE197" t="s">
        <v>2734</v>
      </c>
    </row>
    <row r="198" spans="1:31" x14ac:dyDescent="0.3">
      <c r="A198" s="7">
        <v>46301</v>
      </c>
      <c r="B198" s="8">
        <v>0.33333333333333331</v>
      </c>
      <c r="C198" s="8">
        <v>0.3611111111111111</v>
      </c>
      <c r="D198" s="8">
        <v>0</v>
      </c>
      <c r="E198">
        <v>0.67</v>
      </c>
      <c r="F198">
        <v>40</v>
      </c>
      <c r="G198" t="s">
        <v>960</v>
      </c>
      <c r="H198" s="8">
        <v>0.16388888888888889</v>
      </c>
      <c r="I198" s="8">
        <v>0.17916666666666667</v>
      </c>
      <c r="L198">
        <v>0.37</v>
      </c>
      <c r="M198">
        <v>0.37</v>
      </c>
      <c r="N198">
        <v>-0.3</v>
      </c>
      <c r="O198" t="s">
        <v>1082</v>
      </c>
      <c r="P198" t="s">
        <v>768</v>
      </c>
      <c r="Q198" t="s">
        <v>1085</v>
      </c>
      <c r="R198">
        <v>0</v>
      </c>
      <c r="S198">
        <v>0</v>
      </c>
      <c r="T198">
        <v>45.180636</v>
      </c>
      <c r="U198">
        <v>5.7115109999999998</v>
      </c>
      <c r="AD198" t="s">
        <v>2733</v>
      </c>
      <c r="AE198" t="s">
        <v>2737</v>
      </c>
    </row>
    <row r="199" spans="1:31" x14ac:dyDescent="0.3">
      <c r="A199" s="7">
        <v>46301</v>
      </c>
      <c r="B199" s="8">
        <v>0.33333333333333331</v>
      </c>
      <c r="C199" s="8">
        <v>0.34722222222222221</v>
      </c>
      <c r="D199" s="8">
        <v>0</v>
      </c>
      <c r="E199">
        <v>0.33</v>
      </c>
      <c r="F199">
        <v>123154</v>
      </c>
      <c r="G199" t="s">
        <v>856</v>
      </c>
      <c r="O199" t="s">
        <v>871</v>
      </c>
      <c r="P199" t="s">
        <v>825</v>
      </c>
      <c r="Q199" t="s">
        <v>3008</v>
      </c>
      <c r="R199">
        <v>0</v>
      </c>
      <c r="S199">
        <v>0</v>
      </c>
      <c r="T199">
        <v>45.181339000000001</v>
      </c>
      <c r="U199">
        <v>5.7134910000000003</v>
      </c>
      <c r="AD199" t="s">
        <v>2733</v>
      </c>
      <c r="AE199" t="s">
        <v>2737</v>
      </c>
    </row>
    <row r="200" spans="1:31" x14ac:dyDescent="0.3">
      <c r="A200" s="7">
        <v>46301</v>
      </c>
      <c r="B200" s="8">
        <v>0.25</v>
      </c>
      <c r="C200" s="8">
        <v>0.2638888888888889</v>
      </c>
      <c r="D200" s="8">
        <v>0</v>
      </c>
      <c r="E200">
        <v>0.33</v>
      </c>
      <c r="F200">
        <v>200</v>
      </c>
      <c r="G200" t="s">
        <v>949</v>
      </c>
      <c r="O200" t="s">
        <v>3081</v>
      </c>
      <c r="P200" t="s">
        <v>633</v>
      </c>
      <c r="Q200" t="s">
        <v>3082</v>
      </c>
      <c r="R200">
        <v>0</v>
      </c>
      <c r="S200">
        <v>0</v>
      </c>
      <c r="T200">
        <v>45.173938999999997</v>
      </c>
      <c r="U200">
        <v>5.7402990000000003</v>
      </c>
      <c r="AD200" t="s">
        <v>2733</v>
      </c>
      <c r="AE200" t="s">
        <v>2734</v>
      </c>
    </row>
    <row r="201" spans="1:31" x14ac:dyDescent="0.3">
      <c r="A201" s="7">
        <v>46301</v>
      </c>
      <c r="B201" s="8">
        <v>0.22569444444444445</v>
      </c>
      <c r="C201" s="8">
        <v>0.23958333333333334</v>
      </c>
      <c r="D201" s="8">
        <v>0</v>
      </c>
      <c r="E201">
        <v>0.33</v>
      </c>
      <c r="F201">
        <v>66</v>
      </c>
      <c r="G201" t="s">
        <v>900</v>
      </c>
      <c r="H201" s="8">
        <v>2.6388888888888889E-2</v>
      </c>
      <c r="I201" s="8">
        <v>0.59861111111111109</v>
      </c>
      <c r="L201">
        <v>13.73</v>
      </c>
      <c r="M201">
        <v>13.73</v>
      </c>
      <c r="N201">
        <v>13.4</v>
      </c>
      <c r="O201" t="s">
        <v>3399</v>
      </c>
      <c r="P201" t="s">
        <v>628</v>
      </c>
      <c r="Q201" t="s">
        <v>3400</v>
      </c>
      <c r="R201">
        <v>0</v>
      </c>
      <c r="S201">
        <v>0</v>
      </c>
      <c r="T201">
        <v>45.221049999999998</v>
      </c>
      <c r="U201">
        <v>5.6877610000000001</v>
      </c>
      <c r="AD201" t="s">
        <v>2733</v>
      </c>
      <c r="AE201" t="s">
        <v>2734</v>
      </c>
    </row>
    <row r="202" spans="1:31" x14ac:dyDescent="0.3">
      <c r="A202" s="7">
        <v>46301</v>
      </c>
      <c r="B202" s="8">
        <v>0.16666666666666666</v>
      </c>
      <c r="C202" s="8">
        <v>0.18055555555555555</v>
      </c>
      <c r="D202" s="8">
        <v>0</v>
      </c>
      <c r="E202">
        <v>0.33</v>
      </c>
      <c r="F202">
        <v>85</v>
      </c>
      <c r="G202" t="s">
        <v>866</v>
      </c>
      <c r="H202" s="8">
        <v>0.12777777777777777</v>
      </c>
      <c r="I202" s="8">
        <v>0.12916666666666668</v>
      </c>
      <c r="L202">
        <v>0.03</v>
      </c>
      <c r="M202">
        <v>0.03</v>
      </c>
      <c r="N202">
        <v>-0.3</v>
      </c>
      <c r="O202" t="s">
        <v>2901</v>
      </c>
      <c r="P202" t="s">
        <v>485</v>
      </c>
      <c r="Q202" t="s">
        <v>2902</v>
      </c>
      <c r="R202">
        <v>0</v>
      </c>
      <c r="S202">
        <v>0</v>
      </c>
      <c r="T202">
        <v>45.216084000000002</v>
      </c>
      <c r="U202">
        <v>5.7850859999999997</v>
      </c>
      <c r="AD202" t="s">
        <v>2733</v>
      </c>
      <c r="AE202" t="s">
        <v>2734</v>
      </c>
    </row>
    <row r="203" spans="1:31" x14ac:dyDescent="0.3">
      <c r="A203" s="7">
        <v>46301</v>
      </c>
      <c r="B203" s="8">
        <v>0.16666666666666666</v>
      </c>
      <c r="C203" s="8">
        <v>0.18055555555555555</v>
      </c>
      <c r="D203" s="8">
        <v>0</v>
      </c>
      <c r="E203">
        <v>0.33</v>
      </c>
      <c r="F203">
        <v>20</v>
      </c>
      <c r="G203" t="s">
        <v>950</v>
      </c>
      <c r="H203" s="8">
        <v>0.21805555555555556</v>
      </c>
      <c r="I203" s="8">
        <v>0.27152777777777776</v>
      </c>
      <c r="L203">
        <v>1.28</v>
      </c>
      <c r="M203">
        <v>1.28</v>
      </c>
      <c r="N203">
        <v>0.95</v>
      </c>
      <c r="O203" t="s">
        <v>2903</v>
      </c>
      <c r="P203" t="s">
        <v>123</v>
      </c>
      <c r="Q203" t="s">
        <v>2904</v>
      </c>
      <c r="R203">
        <v>0</v>
      </c>
      <c r="S203">
        <v>0</v>
      </c>
      <c r="T203">
        <v>45.189670999999997</v>
      </c>
      <c r="U203">
        <v>5.7243469999999999</v>
      </c>
      <c r="AD203" t="s">
        <v>2733</v>
      </c>
      <c r="AE203" t="s">
        <v>2734</v>
      </c>
    </row>
    <row r="204" spans="1:31" x14ac:dyDescent="0.3">
      <c r="A204" s="7">
        <v>46301</v>
      </c>
      <c r="B204" s="8">
        <v>0.33333333333333331</v>
      </c>
      <c r="C204" s="8">
        <v>0.44097222222222221</v>
      </c>
      <c r="D204" s="8">
        <v>0</v>
      </c>
      <c r="E204">
        <v>2.58</v>
      </c>
      <c r="F204">
        <v>82</v>
      </c>
      <c r="G204" t="s">
        <v>954</v>
      </c>
      <c r="H204" s="8">
        <v>0.4152777777777778</v>
      </c>
      <c r="I204" s="8">
        <v>0.51111111111111107</v>
      </c>
      <c r="L204">
        <v>2.2999999999999998</v>
      </c>
      <c r="M204">
        <v>2.2999999999999998</v>
      </c>
      <c r="N204">
        <v>-0.28000000000000003</v>
      </c>
      <c r="O204" t="s">
        <v>2206</v>
      </c>
      <c r="P204" t="s">
        <v>691</v>
      </c>
      <c r="Q204" t="s">
        <v>3010</v>
      </c>
      <c r="R204">
        <v>0</v>
      </c>
      <c r="S204">
        <v>0</v>
      </c>
      <c r="T204">
        <v>45.205657000000002</v>
      </c>
      <c r="U204">
        <v>5.7738750000000003</v>
      </c>
      <c r="AD204" t="s">
        <v>2733</v>
      </c>
      <c r="AE204" t="s">
        <v>2737</v>
      </c>
    </row>
    <row r="205" spans="1:31" x14ac:dyDescent="0.3">
      <c r="A205" s="7">
        <v>46301</v>
      </c>
      <c r="B205" s="8">
        <v>0.33333333333333331</v>
      </c>
      <c r="C205" s="8">
        <v>0.45833333333333331</v>
      </c>
      <c r="D205" s="8">
        <v>0</v>
      </c>
      <c r="E205">
        <v>3</v>
      </c>
      <c r="F205">
        <v>19</v>
      </c>
      <c r="G205" t="s">
        <v>982</v>
      </c>
      <c r="H205" s="8">
        <v>0.37222222222222223</v>
      </c>
      <c r="I205" s="8">
        <v>0.44722222222222224</v>
      </c>
      <c r="L205">
        <v>1.8</v>
      </c>
      <c r="M205">
        <v>1.8</v>
      </c>
      <c r="N205">
        <v>-1.2</v>
      </c>
      <c r="O205" t="s">
        <v>1192</v>
      </c>
      <c r="P205" t="s">
        <v>248</v>
      </c>
      <c r="Q205" t="s">
        <v>248</v>
      </c>
      <c r="R205">
        <v>0</v>
      </c>
      <c r="S205">
        <v>0</v>
      </c>
      <c r="T205">
        <v>45.080564000000003</v>
      </c>
      <c r="U205">
        <v>5.7698520000000002</v>
      </c>
      <c r="AD205" t="s">
        <v>2733</v>
      </c>
      <c r="AE205" t="s">
        <v>2737</v>
      </c>
    </row>
    <row r="206" spans="1:31" x14ac:dyDescent="0.3">
      <c r="A206" s="7">
        <v>46301</v>
      </c>
      <c r="B206" s="8">
        <v>0.33333333333333331</v>
      </c>
      <c r="C206" s="8">
        <v>0.34722222222222221</v>
      </c>
      <c r="D206" s="8">
        <v>0</v>
      </c>
      <c r="E206">
        <v>0.33</v>
      </c>
      <c r="F206">
        <v>201</v>
      </c>
      <c r="G206" t="s">
        <v>946</v>
      </c>
      <c r="O206" t="s">
        <v>2003</v>
      </c>
      <c r="P206" t="s">
        <v>764</v>
      </c>
      <c r="Q206" t="s">
        <v>2005</v>
      </c>
      <c r="R206">
        <v>0</v>
      </c>
      <c r="S206">
        <v>0</v>
      </c>
      <c r="T206">
        <v>45.186610000000002</v>
      </c>
      <c r="U206">
        <v>5.7293820000000002</v>
      </c>
      <c r="AD206" t="s">
        <v>2733</v>
      </c>
      <c r="AE206" t="s">
        <v>2737</v>
      </c>
    </row>
    <row r="207" spans="1:31" x14ac:dyDescent="0.3">
      <c r="A207" s="7">
        <v>46301</v>
      </c>
      <c r="B207" s="8">
        <v>0.33333333333333331</v>
      </c>
      <c r="C207" s="8">
        <v>0.34722222222222221</v>
      </c>
      <c r="D207" s="8">
        <v>0</v>
      </c>
      <c r="E207">
        <v>0.33</v>
      </c>
      <c r="F207">
        <v>230</v>
      </c>
      <c r="G207" t="s">
        <v>974</v>
      </c>
      <c r="H207" s="8">
        <v>0.25694444444444442</v>
      </c>
      <c r="I207" s="8">
        <v>0.29236111111111113</v>
      </c>
      <c r="L207">
        <v>0.85</v>
      </c>
      <c r="M207">
        <v>0.85</v>
      </c>
      <c r="N207">
        <v>0.52</v>
      </c>
      <c r="O207" t="s">
        <v>2394</v>
      </c>
      <c r="P207" t="s">
        <v>72</v>
      </c>
      <c r="Q207" t="s">
        <v>72</v>
      </c>
      <c r="R207">
        <v>0</v>
      </c>
      <c r="S207">
        <v>0</v>
      </c>
      <c r="T207">
        <v>45.188403000000001</v>
      </c>
      <c r="U207">
        <v>5.725015</v>
      </c>
      <c r="AD207" t="s">
        <v>2733</v>
      </c>
      <c r="AE207" t="s">
        <v>2737</v>
      </c>
    </row>
    <row r="208" spans="1:31" x14ac:dyDescent="0.3">
      <c r="A208" s="7">
        <v>46301</v>
      </c>
      <c r="B208" s="8">
        <v>0.16666666666666666</v>
      </c>
      <c r="C208" s="8">
        <v>0.18055555555555555</v>
      </c>
      <c r="D208" s="8">
        <v>0</v>
      </c>
      <c r="E208">
        <v>0.33</v>
      </c>
      <c r="F208">
        <v>91</v>
      </c>
      <c r="G208" t="s">
        <v>971</v>
      </c>
      <c r="H208" s="8">
        <v>0.20069444444444445</v>
      </c>
      <c r="I208" s="8">
        <v>0.20694444444444443</v>
      </c>
      <c r="L208">
        <v>0.15</v>
      </c>
      <c r="M208">
        <v>0.15</v>
      </c>
      <c r="N208">
        <v>-0.18</v>
      </c>
      <c r="O208" t="s">
        <v>3170</v>
      </c>
      <c r="P208" t="s">
        <v>131</v>
      </c>
      <c r="Q208" t="s">
        <v>3171</v>
      </c>
      <c r="R208">
        <v>0</v>
      </c>
      <c r="S208">
        <v>0</v>
      </c>
      <c r="T208">
        <v>45.190066999999999</v>
      </c>
      <c r="U208">
        <v>5.7276720000000001</v>
      </c>
      <c r="AD208" t="s">
        <v>2733</v>
      </c>
      <c r="AE208" t="s">
        <v>2734</v>
      </c>
    </row>
    <row r="209" spans="1:31" x14ac:dyDescent="0.3">
      <c r="A209" s="7">
        <v>46301</v>
      </c>
      <c r="B209" s="8">
        <v>0.16666666666666666</v>
      </c>
      <c r="C209" s="8">
        <v>0.18055555555555555</v>
      </c>
      <c r="D209" s="8">
        <v>0</v>
      </c>
      <c r="E209">
        <v>0.33</v>
      </c>
      <c r="F209">
        <v>72</v>
      </c>
      <c r="G209" t="s">
        <v>978</v>
      </c>
      <c r="O209" t="s">
        <v>3065</v>
      </c>
      <c r="P209" t="s">
        <v>437</v>
      </c>
      <c r="Q209" t="s">
        <v>3066</v>
      </c>
      <c r="R209">
        <v>0</v>
      </c>
      <c r="S209">
        <v>0</v>
      </c>
      <c r="T209">
        <v>45.569980999999999</v>
      </c>
      <c r="U209">
        <v>5.9331420000000001</v>
      </c>
      <c r="AD209" t="s">
        <v>2733</v>
      </c>
      <c r="AE209" t="s">
        <v>2734</v>
      </c>
    </row>
    <row r="210" spans="1:31" x14ac:dyDescent="0.3">
      <c r="A210" s="7">
        <v>46301</v>
      </c>
      <c r="B210" s="8">
        <v>0.33333333333333331</v>
      </c>
      <c r="C210" s="8">
        <v>0.38541666666666669</v>
      </c>
      <c r="D210" s="8">
        <v>0</v>
      </c>
      <c r="E210">
        <v>1.25</v>
      </c>
      <c r="F210">
        <v>61</v>
      </c>
      <c r="G210" t="s">
        <v>886</v>
      </c>
      <c r="H210" s="8">
        <v>0.46875</v>
      </c>
      <c r="I210" s="8">
        <v>0.53749999999999998</v>
      </c>
      <c r="L210">
        <v>1.65</v>
      </c>
      <c r="M210">
        <v>1.65</v>
      </c>
      <c r="N210">
        <v>0.4</v>
      </c>
      <c r="O210" t="s">
        <v>1537</v>
      </c>
      <c r="P210" t="s">
        <v>435</v>
      </c>
      <c r="Q210" t="s">
        <v>435</v>
      </c>
      <c r="R210">
        <v>0</v>
      </c>
      <c r="S210">
        <v>0</v>
      </c>
      <c r="T210">
        <v>45.181677999999998</v>
      </c>
      <c r="U210">
        <v>5.7453979999999998</v>
      </c>
      <c r="AD210" t="s">
        <v>2733</v>
      </c>
      <c r="AE210" t="s">
        <v>2737</v>
      </c>
    </row>
    <row r="211" spans="1:31" x14ac:dyDescent="0.3">
      <c r="A211" s="7">
        <v>46301</v>
      </c>
      <c r="B211" s="8">
        <v>0.30902777777777779</v>
      </c>
      <c r="C211" s="8">
        <v>0.35416666666666669</v>
      </c>
      <c r="D211" s="8">
        <v>0</v>
      </c>
      <c r="E211">
        <v>1.08</v>
      </c>
      <c r="F211">
        <v>66</v>
      </c>
      <c r="G211" t="s">
        <v>900</v>
      </c>
      <c r="H211" s="8">
        <v>0.29375000000000001</v>
      </c>
      <c r="I211" s="8">
        <v>0.43472222222222223</v>
      </c>
      <c r="L211">
        <v>3.38</v>
      </c>
      <c r="M211">
        <v>3.38</v>
      </c>
      <c r="N211">
        <v>2.2999999999999998</v>
      </c>
      <c r="O211" t="s">
        <v>1365</v>
      </c>
      <c r="P211" t="s">
        <v>626</v>
      </c>
      <c r="Q211" t="s">
        <v>626</v>
      </c>
      <c r="R211">
        <v>0</v>
      </c>
      <c r="S211">
        <v>0</v>
      </c>
      <c r="T211">
        <v>45.275914999999998</v>
      </c>
      <c r="U211">
        <v>5.6491850000000001</v>
      </c>
      <c r="AD211" t="s">
        <v>2733</v>
      </c>
      <c r="AE211" t="s">
        <v>2737</v>
      </c>
    </row>
    <row r="212" spans="1:31" x14ac:dyDescent="0.3">
      <c r="A212" s="7">
        <v>46301</v>
      </c>
      <c r="B212" s="8">
        <v>0.33333333333333331</v>
      </c>
      <c r="C212" s="8">
        <v>0.37847222222222221</v>
      </c>
      <c r="D212" s="8">
        <v>0</v>
      </c>
      <c r="E212">
        <v>1.08</v>
      </c>
      <c r="F212">
        <v>44</v>
      </c>
      <c r="G212" t="s">
        <v>865</v>
      </c>
      <c r="H212" s="8">
        <v>0.28819444444444442</v>
      </c>
      <c r="I212" s="8">
        <v>0.3</v>
      </c>
      <c r="L212">
        <v>0.28000000000000003</v>
      </c>
      <c r="M212">
        <v>0.28000000000000003</v>
      </c>
      <c r="N212">
        <v>-0.8</v>
      </c>
      <c r="O212" t="s">
        <v>2080</v>
      </c>
      <c r="P212" t="s">
        <v>69</v>
      </c>
      <c r="Q212" t="s">
        <v>3019</v>
      </c>
      <c r="R212">
        <v>0</v>
      </c>
      <c r="S212">
        <v>0</v>
      </c>
      <c r="T212">
        <v>45.181744999999999</v>
      </c>
      <c r="U212">
        <v>5.7172830000000001</v>
      </c>
      <c r="AD212" t="s">
        <v>2733</v>
      </c>
      <c r="AE212" t="s">
        <v>2737</v>
      </c>
    </row>
    <row r="213" spans="1:31" x14ac:dyDescent="0.3">
      <c r="A213" s="7">
        <v>46301</v>
      </c>
      <c r="B213" s="8">
        <v>0.25347222222222221</v>
      </c>
      <c r="C213" s="8">
        <v>0.2638888888888889</v>
      </c>
      <c r="D213" s="8">
        <v>0</v>
      </c>
      <c r="E213">
        <v>0.25</v>
      </c>
      <c r="F213">
        <v>56</v>
      </c>
      <c r="G213" t="s">
        <v>966</v>
      </c>
      <c r="O213" t="s">
        <v>2427</v>
      </c>
      <c r="P213" t="s">
        <v>552</v>
      </c>
      <c r="Q213" t="s">
        <v>552</v>
      </c>
      <c r="R213">
        <v>0</v>
      </c>
      <c r="S213">
        <v>0</v>
      </c>
      <c r="T213">
        <v>45.364766000000003</v>
      </c>
      <c r="U213">
        <v>5.5959459999999996</v>
      </c>
      <c r="AD213" t="s">
        <v>2733</v>
      </c>
      <c r="AE213" t="s">
        <v>2737</v>
      </c>
    </row>
    <row r="214" spans="1:31" x14ac:dyDescent="0.3">
      <c r="A214" s="7">
        <v>46301</v>
      </c>
      <c r="B214" s="8">
        <v>0.16666666666666666</v>
      </c>
      <c r="C214" s="8">
        <v>0.18055555555555555</v>
      </c>
      <c r="D214" s="8">
        <v>0</v>
      </c>
      <c r="E214">
        <v>0.33</v>
      </c>
      <c r="F214">
        <v>61</v>
      </c>
      <c r="G214" t="s">
        <v>886</v>
      </c>
      <c r="H214" s="8">
        <v>0.16805555555555557</v>
      </c>
      <c r="I214" s="8">
        <v>0.42222222222222222</v>
      </c>
      <c r="L214">
        <v>6.1</v>
      </c>
      <c r="M214">
        <v>6.1</v>
      </c>
      <c r="N214">
        <v>5.77</v>
      </c>
      <c r="O214" t="s">
        <v>885</v>
      </c>
      <c r="P214" t="s">
        <v>809</v>
      </c>
      <c r="Q214" t="s">
        <v>3179</v>
      </c>
      <c r="R214">
        <v>0</v>
      </c>
      <c r="S214">
        <v>0</v>
      </c>
      <c r="T214">
        <v>45.176468</v>
      </c>
      <c r="U214">
        <v>5.7269800000000002</v>
      </c>
      <c r="AD214" t="s">
        <v>2733</v>
      </c>
      <c r="AE214" t="s">
        <v>2734</v>
      </c>
    </row>
    <row r="215" spans="1:31" x14ac:dyDescent="0.3">
      <c r="A215" s="7">
        <v>46301</v>
      </c>
      <c r="B215" s="8">
        <v>0.33333333333333331</v>
      </c>
      <c r="C215" s="8">
        <v>0.46875</v>
      </c>
      <c r="D215" s="8">
        <v>0</v>
      </c>
      <c r="E215">
        <v>3.25</v>
      </c>
      <c r="F215">
        <v>14</v>
      </c>
      <c r="G215" t="s">
        <v>959</v>
      </c>
      <c r="O215" t="s">
        <v>1873</v>
      </c>
      <c r="P215" t="s">
        <v>715</v>
      </c>
      <c r="Q215" t="s">
        <v>715</v>
      </c>
      <c r="R215">
        <v>0</v>
      </c>
      <c r="S215">
        <v>0</v>
      </c>
      <c r="T215">
        <v>45.212637000000001</v>
      </c>
      <c r="U215">
        <v>5.7951940000000004</v>
      </c>
      <c r="AD215" t="s">
        <v>2733</v>
      </c>
      <c r="AE215" t="s">
        <v>2737</v>
      </c>
    </row>
    <row r="216" spans="1:31" x14ac:dyDescent="0.3">
      <c r="A216" s="7">
        <v>46301</v>
      </c>
      <c r="B216" s="8">
        <v>0.16666666666666666</v>
      </c>
      <c r="C216" s="8">
        <v>0.18055555555555555</v>
      </c>
      <c r="D216" s="8">
        <v>0</v>
      </c>
      <c r="E216">
        <v>0.33</v>
      </c>
      <c r="F216">
        <v>230</v>
      </c>
      <c r="G216" t="s">
        <v>974</v>
      </c>
      <c r="H216" s="8">
        <v>0.44513888888888886</v>
      </c>
      <c r="I216" s="8">
        <v>0.45069444444444445</v>
      </c>
      <c r="L216">
        <v>0.13</v>
      </c>
      <c r="M216">
        <v>0.13</v>
      </c>
      <c r="N216">
        <v>-0.2</v>
      </c>
      <c r="O216" t="s">
        <v>3175</v>
      </c>
      <c r="P216" t="s">
        <v>783</v>
      </c>
      <c r="Q216" t="s">
        <v>5990</v>
      </c>
      <c r="R216">
        <v>0</v>
      </c>
      <c r="S216">
        <v>0</v>
      </c>
      <c r="T216">
        <v>45.145482999999999</v>
      </c>
      <c r="U216">
        <v>5.7042999999999999</v>
      </c>
      <c r="AD216" t="s">
        <v>2733</v>
      </c>
      <c r="AE216" t="s">
        <v>2734</v>
      </c>
    </row>
    <row r="217" spans="1:31" x14ac:dyDescent="0.3">
      <c r="A217" s="7">
        <v>46301</v>
      </c>
      <c r="B217" s="8">
        <v>0.16666666666666666</v>
      </c>
      <c r="C217" s="8">
        <v>0.18055555555555555</v>
      </c>
      <c r="D217" s="8">
        <v>0</v>
      </c>
      <c r="E217">
        <v>0.33</v>
      </c>
      <c r="F217">
        <v>52</v>
      </c>
      <c r="G217" t="s">
        <v>847</v>
      </c>
      <c r="O217" t="s">
        <v>2918</v>
      </c>
      <c r="P217" t="s">
        <v>398</v>
      </c>
      <c r="Q217" t="s">
        <v>2919</v>
      </c>
      <c r="R217">
        <v>0</v>
      </c>
      <c r="S217">
        <v>0</v>
      </c>
      <c r="T217">
        <v>45.164098000000003</v>
      </c>
      <c r="U217">
        <v>5.7531749999999997</v>
      </c>
      <c r="AD217" t="s">
        <v>2733</v>
      </c>
      <c r="AE217" t="s">
        <v>2734</v>
      </c>
    </row>
    <row r="218" spans="1:31" x14ac:dyDescent="0.3">
      <c r="A218" s="7">
        <v>46301</v>
      </c>
      <c r="B218" s="8">
        <v>0.20833333333333334</v>
      </c>
      <c r="C218" s="8">
        <v>0.22916666666666666</v>
      </c>
      <c r="D218" s="8">
        <v>0</v>
      </c>
      <c r="E218">
        <v>0.5</v>
      </c>
      <c r="F218">
        <v>41</v>
      </c>
      <c r="G218" t="s">
        <v>907</v>
      </c>
      <c r="H218" s="8">
        <v>0.16388888888888889</v>
      </c>
      <c r="I218" s="8">
        <v>0.25069444444444444</v>
      </c>
      <c r="L218">
        <v>2.08</v>
      </c>
      <c r="M218">
        <v>2.08</v>
      </c>
      <c r="N218">
        <v>1.58</v>
      </c>
      <c r="O218" t="s">
        <v>1384</v>
      </c>
      <c r="P218" t="s">
        <v>1066</v>
      </c>
      <c r="Q218" t="s">
        <v>1066</v>
      </c>
      <c r="R218">
        <v>0</v>
      </c>
      <c r="S218">
        <v>0</v>
      </c>
      <c r="T218">
        <v>45.350158999999998</v>
      </c>
      <c r="U218">
        <v>5.57104</v>
      </c>
      <c r="AD218" t="s">
        <v>2733</v>
      </c>
      <c r="AE218" t="s">
        <v>2781</v>
      </c>
    </row>
    <row r="219" spans="1:31" x14ac:dyDescent="0.3">
      <c r="A219" s="7">
        <v>46301</v>
      </c>
      <c r="B219" s="8">
        <v>0.18055555555555555</v>
      </c>
      <c r="C219" s="8">
        <v>0.19097222222222221</v>
      </c>
      <c r="D219" s="8">
        <v>0</v>
      </c>
      <c r="E219">
        <v>0.25</v>
      </c>
      <c r="F219">
        <v>13</v>
      </c>
      <c r="G219" t="s">
        <v>2730</v>
      </c>
      <c r="O219" t="s">
        <v>3209</v>
      </c>
      <c r="P219" t="s">
        <v>298</v>
      </c>
      <c r="Q219" t="s">
        <v>3210</v>
      </c>
      <c r="R219">
        <v>0</v>
      </c>
      <c r="S219">
        <v>0</v>
      </c>
      <c r="T219">
        <v>45.186069000000003</v>
      </c>
      <c r="U219">
        <v>5.7284839999999999</v>
      </c>
      <c r="AD219" t="s">
        <v>2733</v>
      </c>
      <c r="AE219" t="s">
        <v>2737</v>
      </c>
    </row>
    <row r="220" spans="1:31" x14ac:dyDescent="0.3">
      <c r="A220" s="7">
        <v>46301</v>
      </c>
      <c r="B220" s="8">
        <v>0.33333333333333331</v>
      </c>
      <c r="C220" s="8">
        <v>0.3888888888888889</v>
      </c>
      <c r="D220" s="8">
        <v>0</v>
      </c>
      <c r="E220">
        <v>1.33</v>
      </c>
      <c r="F220">
        <v>62</v>
      </c>
      <c r="G220" t="s">
        <v>917</v>
      </c>
      <c r="O220" t="s">
        <v>1775</v>
      </c>
      <c r="P220" t="s">
        <v>771</v>
      </c>
      <c r="Q220" t="s">
        <v>771</v>
      </c>
      <c r="R220">
        <v>0</v>
      </c>
      <c r="S220">
        <v>0</v>
      </c>
      <c r="T220">
        <v>45.352257000000002</v>
      </c>
      <c r="U220">
        <v>5.5066280000000001</v>
      </c>
      <c r="AD220" t="s">
        <v>2733</v>
      </c>
      <c r="AE220" t="s">
        <v>2737</v>
      </c>
    </row>
    <row r="221" spans="1:31" x14ac:dyDescent="0.3">
      <c r="A221" s="7">
        <v>46301</v>
      </c>
      <c r="B221" s="8">
        <v>0.375</v>
      </c>
      <c r="C221" s="8">
        <v>0.39583333333333331</v>
      </c>
      <c r="D221" s="8">
        <v>0</v>
      </c>
      <c r="E221">
        <v>0.5</v>
      </c>
      <c r="F221">
        <v>43</v>
      </c>
      <c r="G221" t="s">
        <v>849</v>
      </c>
      <c r="H221" s="8">
        <v>0.3840277777777778</v>
      </c>
      <c r="I221" s="8">
        <v>0.3840277777777778</v>
      </c>
      <c r="O221" t="s">
        <v>6551</v>
      </c>
      <c r="P221" t="s">
        <v>263</v>
      </c>
      <c r="Q221" t="s">
        <v>6552</v>
      </c>
      <c r="R221">
        <v>0</v>
      </c>
      <c r="S221">
        <v>0</v>
      </c>
      <c r="T221">
        <v>45.245221999999998</v>
      </c>
      <c r="U221">
        <v>5.6715299999999997</v>
      </c>
      <c r="AD221" t="s">
        <v>2733</v>
      </c>
      <c r="AE221" t="s">
        <v>3592</v>
      </c>
    </row>
    <row r="222" spans="1:31" x14ac:dyDescent="0.3">
      <c r="A222" s="7">
        <v>46301</v>
      </c>
      <c r="B222" s="8">
        <v>0.29166666666666669</v>
      </c>
      <c r="C222" s="8">
        <v>0.30555555555555558</v>
      </c>
      <c r="D222" s="8">
        <v>0</v>
      </c>
      <c r="E222">
        <v>0.33</v>
      </c>
      <c r="F222">
        <v>86</v>
      </c>
      <c r="G222" t="s">
        <v>861</v>
      </c>
      <c r="H222" s="8">
        <v>0.17291666666666666</v>
      </c>
      <c r="I222" s="8">
        <v>0.59027777777777779</v>
      </c>
      <c r="L222">
        <v>10.02</v>
      </c>
      <c r="M222">
        <v>10.02</v>
      </c>
      <c r="N222">
        <v>9.68</v>
      </c>
      <c r="O222" t="s">
        <v>3086</v>
      </c>
      <c r="P222" t="s">
        <v>748</v>
      </c>
      <c r="Q222" t="s">
        <v>3087</v>
      </c>
      <c r="R222">
        <v>0</v>
      </c>
      <c r="S222">
        <v>0</v>
      </c>
      <c r="T222">
        <v>45.187277999999999</v>
      </c>
      <c r="U222">
        <v>5.7462960000000001</v>
      </c>
      <c r="AD222" t="s">
        <v>2733</v>
      </c>
      <c r="AE222" t="s">
        <v>2734</v>
      </c>
    </row>
    <row r="223" spans="1:31" x14ac:dyDescent="0.3">
      <c r="A223" s="7">
        <v>46301</v>
      </c>
      <c r="B223" s="8">
        <v>0.33333333333333331</v>
      </c>
      <c r="C223" s="8">
        <v>0.34722222222222221</v>
      </c>
      <c r="D223" s="8">
        <v>0</v>
      </c>
      <c r="E223">
        <v>0.33</v>
      </c>
      <c r="F223">
        <v>68</v>
      </c>
      <c r="G223" t="s">
        <v>948</v>
      </c>
      <c r="O223" t="s">
        <v>2464</v>
      </c>
      <c r="P223" t="s">
        <v>612</v>
      </c>
      <c r="Q223" t="s">
        <v>3085</v>
      </c>
      <c r="R223">
        <v>0</v>
      </c>
      <c r="S223">
        <v>0</v>
      </c>
      <c r="T223">
        <v>45.188958</v>
      </c>
      <c r="U223">
        <v>5.7346690000000002</v>
      </c>
      <c r="AD223" t="s">
        <v>2733</v>
      </c>
      <c r="AE223" t="s">
        <v>2737</v>
      </c>
    </row>
    <row r="224" spans="1:31" x14ac:dyDescent="0.3">
      <c r="A224" s="7">
        <v>46301</v>
      </c>
      <c r="B224" s="8">
        <v>0.16666666666666666</v>
      </c>
      <c r="C224" s="8">
        <v>0.18055555555555555</v>
      </c>
      <c r="D224" s="8">
        <v>0</v>
      </c>
      <c r="E224">
        <v>0.33</v>
      </c>
      <c r="F224">
        <v>15</v>
      </c>
      <c r="G224" t="s">
        <v>956</v>
      </c>
      <c r="H224" s="8">
        <v>0.17777777777777778</v>
      </c>
      <c r="I224" s="8">
        <v>0.37291666666666667</v>
      </c>
      <c r="L224">
        <v>4.68</v>
      </c>
      <c r="M224">
        <v>4.68</v>
      </c>
      <c r="N224">
        <v>4.3499999999999996</v>
      </c>
      <c r="O224" t="s">
        <v>2767</v>
      </c>
      <c r="P224" t="s">
        <v>251</v>
      </c>
      <c r="Q224" t="s">
        <v>2768</v>
      </c>
      <c r="R224">
        <v>0</v>
      </c>
      <c r="S224">
        <v>0</v>
      </c>
      <c r="T224">
        <v>45.179178999999998</v>
      </c>
      <c r="U224">
        <v>5.742216</v>
      </c>
      <c r="AD224" t="s">
        <v>2733</v>
      </c>
      <c r="AE224" t="s">
        <v>2734</v>
      </c>
    </row>
    <row r="225" spans="1:31" x14ac:dyDescent="0.3">
      <c r="A225" s="7">
        <v>46301</v>
      </c>
      <c r="B225" s="8">
        <v>0.33333333333333331</v>
      </c>
      <c r="C225" s="8">
        <v>0.3611111111111111</v>
      </c>
      <c r="D225" s="8">
        <v>0</v>
      </c>
      <c r="E225">
        <v>0.67</v>
      </c>
      <c r="F225">
        <v>200</v>
      </c>
      <c r="G225" t="s">
        <v>949</v>
      </c>
      <c r="O225" t="s">
        <v>1822</v>
      </c>
      <c r="P225" t="s">
        <v>402</v>
      </c>
      <c r="Q225" t="s">
        <v>402</v>
      </c>
      <c r="R225">
        <v>0</v>
      </c>
      <c r="S225">
        <v>0</v>
      </c>
      <c r="T225">
        <v>45.145840999999997</v>
      </c>
      <c r="U225">
        <v>5.7421040000000003</v>
      </c>
      <c r="AD225" t="s">
        <v>2733</v>
      </c>
      <c r="AE225" t="s">
        <v>2737</v>
      </c>
    </row>
    <row r="226" spans="1:31" x14ac:dyDescent="0.3">
      <c r="A226" s="7">
        <v>46301</v>
      </c>
      <c r="B226" s="8">
        <v>0.16666666666666666</v>
      </c>
      <c r="C226" s="8">
        <v>0.18055555555555555</v>
      </c>
      <c r="D226" s="8">
        <v>0</v>
      </c>
      <c r="E226">
        <v>0.33</v>
      </c>
      <c r="F226">
        <v>40</v>
      </c>
      <c r="G226" t="s">
        <v>960</v>
      </c>
      <c r="H226" s="8">
        <v>0.31736111111111109</v>
      </c>
      <c r="I226" s="8">
        <v>0.32291666666666669</v>
      </c>
      <c r="L226">
        <v>0.13</v>
      </c>
      <c r="M226">
        <v>0.13</v>
      </c>
      <c r="N226">
        <v>-0.2</v>
      </c>
      <c r="O226" t="s">
        <v>2937</v>
      </c>
      <c r="P226" t="s">
        <v>594</v>
      </c>
      <c r="Q226" t="s">
        <v>2938</v>
      </c>
      <c r="R226">
        <v>0</v>
      </c>
      <c r="S226">
        <v>0</v>
      </c>
      <c r="T226">
        <v>45.217554999999997</v>
      </c>
      <c r="U226">
        <v>5.6940160000000004</v>
      </c>
      <c r="AD226" t="s">
        <v>2733</v>
      </c>
      <c r="AE226" t="s">
        <v>2734</v>
      </c>
    </row>
    <row r="227" spans="1:31" x14ac:dyDescent="0.3">
      <c r="A227" s="7">
        <v>46301</v>
      </c>
      <c r="B227" s="8">
        <v>0.33333333333333331</v>
      </c>
      <c r="C227" s="8">
        <v>0.41666666666666669</v>
      </c>
      <c r="D227" s="8">
        <v>0</v>
      </c>
      <c r="E227">
        <v>2</v>
      </c>
      <c r="F227">
        <v>11</v>
      </c>
      <c r="G227" t="s">
        <v>895</v>
      </c>
      <c r="R227">
        <v>0</v>
      </c>
      <c r="S227">
        <v>0</v>
      </c>
      <c r="T227">
        <v>45.185983</v>
      </c>
      <c r="U227">
        <v>5.7123100000000004</v>
      </c>
    </row>
    <row r="228" spans="1:31" x14ac:dyDescent="0.3">
      <c r="A228" s="7">
        <v>46301</v>
      </c>
      <c r="B228" s="8">
        <v>0.33333333333333331</v>
      </c>
      <c r="C228" s="8">
        <v>0.37847222222222221</v>
      </c>
      <c r="D228" s="8">
        <v>0</v>
      </c>
      <c r="E228">
        <v>1.08</v>
      </c>
      <c r="F228">
        <v>230</v>
      </c>
      <c r="G228" t="s">
        <v>974</v>
      </c>
      <c r="H228" s="8">
        <v>0.25763888888888886</v>
      </c>
      <c r="I228" s="8">
        <v>0.29236111111111113</v>
      </c>
      <c r="L228">
        <v>0.83</v>
      </c>
      <c r="M228">
        <v>0.83</v>
      </c>
      <c r="N228">
        <v>-0.25</v>
      </c>
      <c r="O228" t="s">
        <v>2486</v>
      </c>
      <c r="P228" t="s">
        <v>80</v>
      </c>
      <c r="Q228" t="s">
        <v>5989</v>
      </c>
      <c r="R228">
        <v>0</v>
      </c>
      <c r="S228">
        <v>0</v>
      </c>
      <c r="T228">
        <v>45.188167999999997</v>
      </c>
      <c r="U228">
        <v>5.7248919999999996</v>
      </c>
      <c r="AD228" t="s">
        <v>2733</v>
      </c>
      <c r="AE228" t="s">
        <v>2737</v>
      </c>
    </row>
    <row r="229" spans="1:31" x14ac:dyDescent="0.3">
      <c r="A229" s="7">
        <v>46301</v>
      </c>
      <c r="B229" s="8">
        <v>0.33333333333333331</v>
      </c>
      <c r="C229" s="8">
        <v>0.37847222222222221</v>
      </c>
      <c r="D229" s="8">
        <v>0</v>
      </c>
      <c r="E229">
        <v>1.08</v>
      </c>
      <c r="F229">
        <v>101</v>
      </c>
      <c r="G229" t="s">
        <v>945</v>
      </c>
      <c r="H229" s="8">
        <v>0.25416666666666665</v>
      </c>
      <c r="I229" s="8">
        <v>0.36180555555555555</v>
      </c>
      <c r="L229">
        <v>2.58</v>
      </c>
      <c r="M229">
        <v>2.58</v>
      </c>
      <c r="N229">
        <v>1.5</v>
      </c>
      <c r="O229" t="s">
        <v>1428</v>
      </c>
      <c r="P229" t="s">
        <v>429</v>
      </c>
      <c r="Q229" t="s">
        <v>429</v>
      </c>
      <c r="R229">
        <v>0</v>
      </c>
      <c r="S229">
        <v>0</v>
      </c>
      <c r="T229">
        <v>45.169803999999999</v>
      </c>
      <c r="U229">
        <v>5.721832</v>
      </c>
      <c r="AD229" t="s">
        <v>2733</v>
      </c>
      <c r="AE229" t="s">
        <v>2737</v>
      </c>
    </row>
    <row r="230" spans="1:31" x14ac:dyDescent="0.3">
      <c r="A230" s="7">
        <v>46301</v>
      </c>
      <c r="B230" s="8">
        <v>0.16666666666666666</v>
      </c>
      <c r="C230" s="8">
        <v>0.18055555555555555</v>
      </c>
      <c r="D230" s="8">
        <v>0</v>
      </c>
      <c r="E230">
        <v>0.33</v>
      </c>
      <c r="F230">
        <v>75</v>
      </c>
      <c r="G230" t="s">
        <v>970</v>
      </c>
      <c r="O230" t="s">
        <v>2947</v>
      </c>
      <c r="P230" t="s">
        <v>75</v>
      </c>
      <c r="Q230" t="s">
        <v>2948</v>
      </c>
      <c r="R230">
        <v>0</v>
      </c>
      <c r="S230">
        <v>0</v>
      </c>
      <c r="T230">
        <v>45.181066000000001</v>
      </c>
      <c r="U230">
        <v>5.7117360000000001</v>
      </c>
      <c r="AD230" t="s">
        <v>2733</v>
      </c>
      <c r="AE230" t="s">
        <v>2734</v>
      </c>
    </row>
    <row r="231" spans="1:31" x14ac:dyDescent="0.3">
      <c r="A231" s="7">
        <v>46301</v>
      </c>
      <c r="B231" s="8">
        <v>0.20833333333333334</v>
      </c>
      <c r="C231" s="8">
        <v>0.3125</v>
      </c>
      <c r="D231" s="8">
        <v>0</v>
      </c>
      <c r="E231">
        <v>2.5</v>
      </c>
      <c r="F231">
        <v>123154</v>
      </c>
      <c r="G231" t="s">
        <v>856</v>
      </c>
      <c r="O231" t="s">
        <v>1946</v>
      </c>
      <c r="P231" t="s">
        <v>685</v>
      </c>
      <c r="Q231" t="s">
        <v>685</v>
      </c>
      <c r="R231">
        <v>0</v>
      </c>
      <c r="S231">
        <v>0</v>
      </c>
      <c r="T231">
        <v>45.210706000000002</v>
      </c>
      <c r="U231">
        <v>5.6662689999999998</v>
      </c>
      <c r="AD231" t="s">
        <v>2733</v>
      </c>
      <c r="AE231" t="s">
        <v>2737</v>
      </c>
    </row>
    <row r="232" spans="1:31" x14ac:dyDescent="0.3">
      <c r="A232" s="7">
        <v>46301</v>
      </c>
      <c r="B232" s="8">
        <v>0.33333333333333331</v>
      </c>
      <c r="C232" s="8">
        <v>0.34722222222222221</v>
      </c>
      <c r="D232" s="8">
        <v>0</v>
      </c>
      <c r="E232">
        <v>0.33</v>
      </c>
      <c r="F232">
        <v>48</v>
      </c>
      <c r="G232" t="s">
        <v>951</v>
      </c>
      <c r="H232" s="8">
        <v>0.17847222222222223</v>
      </c>
      <c r="I232" s="8">
        <v>0.19513888888888889</v>
      </c>
      <c r="L232">
        <v>0.4</v>
      </c>
      <c r="M232">
        <v>0.4</v>
      </c>
      <c r="N232">
        <v>7.0000000000000007E-2</v>
      </c>
      <c r="O232" t="s">
        <v>2088</v>
      </c>
      <c r="P232" t="s">
        <v>729</v>
      </c>
      <c r="Q232" t="s">
        <v>729</v>
      </c>
      <c r="R232">
        <v>0</v>
      </c>
      <c r="S232">
        <v>0</v>
      </c>
      <c r="T232">
        <v>45.178004999999999</v>
      </c>
      <c r="U232">
        <v>5.7065780000000004</v>
      </c>
      <c r="AD232" t="s">
        <v>2733</v>
      </c>
      <c r="AE232" t="s">
        <v>2737</v>
      </c>
    </row>
    <row r="233" spans="1:31" x14ac:dyDescent="0.3">
      <c r="A233" s="7">
        <v>46301</v>
      </c>
      <c r="B233" s="8">
        <v>0.16666666666666666</v>
      </c>
      <c r="C233" s="8">
        <v>0.18055555555555555</v>
      </c>
      <c r="D233" s="8">
        <v>0</v>
      </c>
      <c r="E233">
        <v>0.33</v>
      </c>
      <c r="F233">
        <v>74</v>
      </c>
      <c r="G233" t="s">
        <v>892</v>
      </c>
      <c r="O233" t="s">
        <v>2953</v>
      </c>
      <c r="P233" t="s">
        <v>154</v>
      </c>
      <c r="Q233" t="s">
        <v>2954</v>
      </c>
      <c r="R233">
        <v>0</v>
      </c>
      <c r="S233">
        <v>0</v>
      </c>
      <c r="T233">
        <v>45.185006000000001</v>
      </c>
      <c r="U233">
        <v>5.7226309999999998</v>
      </c>
      <c r="AD233" t="s">
        <v>2733</v>
      </c>
      <c r="AE233" t="s">
        <v>2734</v>
      </c>
    </row>
    <row r="234" spans="1:31" x14ac:dyDescent="0.3">
      <c r="A234" s="7">
        <v>46301</v>
      </c>
      <c r="B234" s="8">
        <v>0.16666666666666666</v>
      </c>
      <c r="C234" s="8">
        <v>0.18055555555555555</v>
      </c>
      <c r="D234" s="8">
        <v>0</v>
      </c>
      <c r="E234">
        <v>0.33</v>
      </c>
      <c r="F234">
        <v>15</v>
      </c>
      <c r="G234" t="s">
        <v>956</v>
      </c>
      <c r="H234" s="8">
        <v>0.40347222222222223</v>
      </c>
      <c r="I234" s="8">
        <v>0.42499999999999999</v>
      </c>
      <c r="L234">
        <v>0.52</v>
      </c>
      <c r="M234">
        <v>0.52</v>
      </c>
      <c r="N234">
        <v>0.18</v>
      </c>
      <c r="O234" t="s">
        <v>2949</v>
      </c>
      <c r="P234" t="s">
        <v>1765</v>
      </c>
      <c r="Q234" t="s">
        <v>2950</v>
      </c>
      <c r="R234">
        <v>0</v>
      </c>
      <c r="S234">
        <v>0</v>
      </c>
      <c r="T234">
        <v>45.183919000000003</v>
      </c>
      <c r="U234">
        <v>5.739331</v>
      </c>
      <c r="AD234" t="s">
        <v>2733</v>
      </c>
      <c r="AE234" t="s">
        <v>2734</v>
      </c>
    </row>
    <row r="235" spans="1:31" x14ac:dyDescent="0.3">
      <c r="A235" s="7">
        <v>46301</v>
      </c>
      <c r="B235" s="8">
        <v>0.33333333333333331</v>
      </c>
      <c r="C235" s="8">
        <v>0.34722222222222221</v>
      </c>
      <c r="D235" s="8">
        <v>0</v>
      </c>
      <c r="E235">
        <v>0.33</v>
      </c>
      <c r="F235">
        <v>230</v>
      </c>
      <c r="G235" t="s">
        <v>974</v>
      </c>
      <c r="H235" s="8">
        <v>0.37222222222222223</v>
      </c>
      <c r="I235" s="8">
        <v>0.42222222222222222</v>
      </c>
      <c r="L235">
        <v>1.2</v>
      </c>
      <c r="M235">
        <v>1.2</v>
      </c>
      <c r="N235">
        <v>0.87</v>
      </c>
      <c r="O235" t="s">
        <v>2148</v>
      </c>
      <c r="P235" t="s">
        <v>283</v>
      </c>
      <c r="Q235" t="s">
        <v>3040</v>
      </c>
      <c r="R235">
        <v>0</v>
      </c>
      <c r="S235">
        <v>0</v>
      </c>
      <c r="T235">
        <v>45.170468999999997</v>
      </c>
      <c r="U235">
        <v>5.7347279999999996</v>
      </c>
      <c r="AD235" t="s">
        <v>2733</v>
      </c>
      <c r="AE235" t="s">
        <v>2737</v>
      </c>
    </row>
    <row r="236" spans="1:31" x14ac:dyDescent="0.3">
      <c r="A236" s="7">
        <v>46301</v>
      </c>
      <c r="B236" s="8">
        <v>0.16666666666666666</v>
      </c>
      <c r="C236" s="8">
        <v>0.18055555555555555</v>
      </c>
      <c r="D236" s="8">
        <v>0</v>
      </c>
      <c r="E236">
        <v>0.33</v>
      </c>
      <c r="F236">
        <v>46</v>
      </c>
      <c r="G236" t="s">
        <v>963</v>
      </c>
      <c r="H236" s="8">
        <v>0.20555555555555555</v>
      </c>
      <c r="I236" s="8">
        <v>0.46944444444444444</v>
      </c>
      <c r="L236">
        <v>6.33</v>
      </c>
      <c r="M236">
        <v>6.33</v>
      </c>
      <c r="N236">
        <v>6</v>
      </c>
      <c r="O236" t="s">
        <v>3389</v>
      </c>
      <c r="P236" t="s">
        <v>376</v>
      </c>
      <c r="Q236" t="s">
        <v>3390</v>
      </c>
      <c r="R236">
        <v>0</v>
      </c>
      <c r="S236">
        <v>0</v>
      </c>
      <c r="T236">
        <v>45.182341999999998</v>
      </c>
      <c r="U236">
        <v>5.7126530000000004</v>
      </c>
      <c r="AD236" t="s">
        <v>2733</v>
      </c>
      <c r="AE236" t="s">
        <v>2734</v>
      </c>
    </row>
    <row r="237" spans="1:31" x14ac:dyDescent="0.3">
      <c r="A237" s="7">
        <v>46301</v>
      </c>
      <c r="B237" s="8">
        <v>0.25</v>
      </c>
      <c r="C237" s="8">
        <v>0.26041666666666669</v>
      </c>
      <c r="D237" s="8">
        <v>0</v>
      </c>
      <c r="E237">
        <v>0.25</v>
      </c>
      <c r="F237">
        <v>201</v>
      </c>
      <c r="G237" t="s">
        <v>946</v>
      </c>
      <c r="O237" t="s">
        <v>3043</v>
      </c>
      <c r="P237" t="s">
        <v>120</v>
      </c>
      <c r="Q237" t="s">
        <v>3044</v>
      </c>
      <c r="R237">
        <v>0</v>
      </c>
      <c r="S237">
        <v>0</v>
      </c>
      <c r="T237">
        <v>45.187106999999997</v>
      </c>
      <c r="U237">
        <v>5.7297390000000004</v>
      </c>
      <c r="AD237" t="s">
        <v>2733</v>
      </c>
      <c r="AE237" t="s">
        <v>2734</v>
      </c>
    </row>
    <row r="238" spans="1:31" x14ac:dyDescent="0.3">
      <c r="A238" s="7">
        <v>46301</v>
      </c>
      <c r="B238" s="8">
        <v>0.16666666666666666</v>
      </c>
      <c r="C238" s="8">
        <v>0.18055555555555555</v>
      </c>
      <c r="D238" s="8">
        <v>0</v>
      </c>
      <c r="E238">
        <v>0.33</v>
      </c>
      <c r="F238">
        <v>76</v>
      </c>
      <c r="G238" t="s">
        <v>863</v>
      </c>
      <c r="H238" s="8">
        <v>0.22291666666666668</v>
      </c>
      <c r="I238" s="8">
        <v>0.2298611111111111</v>
      </c>
      <c r="L238">
        <v>0.17</v>
      </c>
      <c r="M238">
        <v>0.17</v>
      </c>
      <c r="N238">
        <v>-0.17</v>
      </c>
      <c r="O238" t="s">
        <v>3322</v>
      </c>
      <c r="P238" t="s">
        <v>136</v>
      </c>
      <c r="Q238" t="s">
        <v>5957</v>
      </c>
      <c r="R238">
        <v>0</v>
      </c>
      <c r="S238">
        <v>0</v>
      </c>
      <c r="T238">
        <v>45.192925000000002</v>
      </c>
      <c r="U238">
        <v>5.7149380000000001</v>
      </c>
      <c r="AD238" t="s">
        <v>2733</v>
      </c>
      <c r="AE238" t="s">
        <v>2734</v>
      </c>
    </row>
    <row r="239" spans="1:31" x14ac:dyDescent="0.3">
      <c r="A239" s="7">
        <v>46301</v>
      </c>
      <c r="B239" s="8">
        <v>0.16666666666666666</v>
      </c>
      <c r="C239" s="8">
        <v>0.18055555555555555</v>
      </c>
      <c r="D239" s="8">
        <v>0</v>
      </c>
      <c r="E239">
        <v>0.33</v>
      </c>
      <c r="F239">
        <v>65</v>
      </c>
      <c r="G239" t="s">
        <v>870</v>
      </c>
      <c r="O239" t="s">
        <v>3575</v>
      </c>
      <c r="P239" t="s">
        <v>676</v>
      </c>
      <c r="Q239" t="s">
        <v>2943</v>
      </c>
      <c r="R239">
        <v>0</v>
      </c>
      <c r="S239">
        <v>0</v>
      </c>
      <c r="T239">
        <v>45.17962</v>
      </c>
      <c r="U239">
        <v>5.691611</v>
      </c>
      <c r="AD239" t="s">
        <v>2733</v>
      </c>
      <c r="AE239" t="s">
        <v>2734</v>
      </c>
    </row>
    <row r="240" spans="1:31" x14ac:dyDescent="0.3">
      <c r="A240" s="7">
        <v>46301</v>
      </c>
      <c r="B240" s="8">
        <v>0.29166666666666669</v>
      </c>
      <c r="C240" s="8">
        <v>0.30555555555555558</v>
      </c>
      <c r="D240" s="8">
        <v>0</v>
      </c>
      <c r="E240">
        <v>0.33</v>
      </c>
      <c r="F240">
        <v>28</v>
      </c>
      <c r="G240" t="s">
        <v>914</v>
      </c>
      <c r="H240" s="8">
        <v>0.36388888888888887</v>
      </c>
      <c r="I240" s="8">
        <v>0.45347222222222222</v>
      </c>
      <c r="L240">
        <v>2.15</v>
      </c>
      <c r="M240">
        <v>2.15</v>
      </c>
      <c r="N240">
        <v>1.82</v>
      </c>
      <c r="O240" t="s">
        <v>2961</v>
      </c>
      <c r="P240" t="s">
        <v>545</v>
      </c>
      <c r="Q240" t="s">
        <v>2962</v>
      </c>
      <c r="R240">
        <v>0</v>
      </c>
      <c r="S240">
        <v>0</v>
      </c>
      <c r="T240">
        <v>45.167084000000003</v>
      </c>
      <c r="U240">
        <v>5.7247070000000004</v>
      </c>
      <c r="AD240" t="s">
        <v>2733</v>
      </c>
      <c r="AE240" t="s">
        <v>2734</v>
      </c>
    </row>
    <row r="241" spans="1:31" x14ac:dyDescent="0.3">
      <c r="A241" s="7">
        <v>46301</v>
      </c>
      <c r="B241" s="8">
        <v>0.25</v>
      </c>
      <c r="C241" s="8">
        <v>0.26041666666666669</v>
      </c>
      <c r="D241" s="8">
        <v>0</v>
      </c>
      <c r="E241">
        <v>0.25</v>
      </c>
      <c r="F241">
        <v>46</v>
      </c>
      <c r="G241" t="s">
        <v>963</v>
      </c>
      <c r="H241" s="8">
        <v>0.24791666666666667</v>
      </c>
      <c r="I241" s="8">
        <v>0.36666666666666664</v>
      </c>
      <c r="L241">
        <v>2.85</v>
      </c>
      <c r="M241">
        <v>2.85</v>
      </c>
      <c r="N241">
        <v>2.6</v>
      </c>
      <c r="O241" t="s">
        <v>3050</v>
      </c>
      <c r="P241" t="s">
        <v>192</v>
      </c>
      <c r="Q241" t="s">
        <v>3051</v>
      </c>
      <c r="R241">
        <v>0</v>
      </c>
      <c r="S241">
        <v>0</v>
      </c>
      <c r="T241">
        <v>45.188246999999997</v>
      </c>
      <c r="U241">
        <v>5.7174959999999997</v>
      </c>
      <c r="AD241" t="s">
        <v>2733</v>
      </c>
      <c r="AE241" t="s">
        <v>2734</v>
      </c>
    </row>
    <row r="242" spans="1:31" x14ac:dyDescent="0.3">
      <c r="A242" s="7">
        <v>46301</v>
      </c>
      <c r="B242" s="8">
        <v>0.33333333333333331</v>
      </c>
      <c r="C242" s="8">
        <v>0.39583333333333331</v>
      </c>
      <c r="D242" s="8">
        <v>0</v>
      </c>
      <c r="E242">
        <v>1.5</v>
      </c>
      <c r="F242">
        <v>48</v>
      </c>
      <c r="G242" t="s">
        <v>951</v>
      </c>
      <c r="H242" s="8">
        <v>0.21319444444444444</v>
      </c>
      <c r="I242" s="8">
        <v>0.27361111111111114</v>
      </c>
      <c r="L242">
        <v>1.45</v>
      </c>
      <c r="M242">
        <v>1.5</v>
      </c>
      <c r="N242">
        <v>-0.05</v>
      </c>
      <c r="O242" t="s">
        <v>1578</v>
      </c>
      <c r="P242" t="s">
        <v>499</v>
      </c>
      <c r="Q242" t="s">
        <v>3041</v>
      </c>
      <c r="R242">
        <v>0</v>
      </c>
      <c r="S242">
        <v>0</v>
      </c>
      <c r="T242">
        <v>45.180225999999998</v>
      </c>
      <c r="U242">
        <v>5.7490040000000002</v>
      </c>
      <c r="AD242" t="s">
        <v>2733</v>
      </c>
      <c r="AE242" t="s">
        <v>2737</v>
      </c>
    </row>
    <row r="243" spans="1:31" x14ac:dyDescent="0.3">
      <c r="A243" s="7">
        <v>46301</v>
      </c>
      <c r="B243" s="8">
        <v>0.25</v>
      </c>
      <c r="C243" s="8">
        <v>0.26041666666666669</v>
      </c>
      <c r="D243" s="8">
        <v>0</v>
      </c>
      <c r="E243">
        <v>0.25</v>
      </c>
      <c r="F243">
        <v>16</v>
      </c>
      <c r="G243" t="s">
        <v>853</v>
      </c>
      <c r="O243" t="s">
        <v>3053</v>
      </c>
      <c r="P243" t="s">
        <v>231</v>
      </c>
      <c r="Q243" t="s">
        <v>3054</v>
      </c>
      <c r="R243">
        <v>0</v>
      </c>
      <c r="S243">
        <v>0</v>
      </c>
      <c r="T243">
        <v>45.188467000000003</v>
      </c>
      <c r="U243">
        <v>5.7140909999999998</v>
      </c>
      <c r="AD243" t="s">
        <v>2733</v>
      </c>
      <c r="AE243" t="s">
        <v>2734</v>
      </c>
    </row>
    <row r="244" spans="1:31" x14ac:dyDescent="0.3">
      <c r="A244" s="7">
        <v>46301</v>
      </c>
      <c r="B244" s="8">
        <v>0.33333333333333331</v>
      </c>
      <c r="C244" s="8">
        <v>0.375</v>
      </c>
      <c r="D244" s="8">
        <v>0</v>
      </c>
      <c r="E244">
        <v>1</v>
      </c>
      <c r="F244">
        <v>66</v>
      </c>
      <c r="G244" t="s">
        <v>900</v>
      </c>
      <c r="H244" s="8">
        <v>0.20347222222222222</v>
      </c>
      <c r="I244" s="8">
        <v>0.28611111111111109</v>
      </c>
      <c r="L244">
        <v>1.98</v>
      </c>
      <c r="M244">
        <v>1.98</v>
      </c>
      <c r="N244">
        <v>0.98</v>
      </c>
      <c r="O244" t="s">
        <v>2484</v>
      </c>
      <c r="P244" t="s">
        <v>269</v>
      </c>
      <c r="Q244" t="s">
        <v>3554</v>
      </c>
      <c r="R244">
        <v>0</v>
      </c>
      <c r="S244">
        <v>0</v>
      </c>
      <c r="T244">
        <v>45.326168000000003</v>
      </c>
      <c r="U244">
        <v>5.5647219999999997</v>
      </c>
      <c r="AD244" t="s">
        <v>2733</v>
      </c>
      <c r="AE244" t="s">
        <v>2781</v>
      </c>
    </row>
    <row r="245" spans="1:31" x14ac:dyDescent="0.3">
      <c r="A245" s="7">
        <v>46301</v>
      </c>
      <c r="B245" s="8">
        <v>0.16666666666666666</v>
      </c>
      <c r="C245" s="8">
        <v>0.18055555555555555</v>
      </c>
      <c r="D245" s="8">
        <v>0</v>
      </c>
      <c r="E245">
        <v>0.33</v>
      </c>
      <c r="F245">
        <v>50</v>
      </c>
      <c r="G245" t="s">
        <v>879</v>
      </c>
      <c r="O245" t="s">
        <v>878</v>
      </c>
      <c r="P245" t="s">
        <v>830</v>
      </c>
      <c r="Q245" t="s">
        <v>3055</v>
      </c>
      <c r="R245">
        <v>0</v>
      </c>
      <c r="S245">
        <v>0</v>
      </c>
      <c r="T245">
        <v>45.326613000000002</v>
      </c>
      <c r="U245">
        <v>5.5783820000000004</v>
      </c>
      <c r="AD245" t="s">
        <v>2733</v>
      </c>
      <c r="AE245" t="s">
        <v>2734</v>
      </c>
    </row>
    <row r="246" spans="1:31" x14ac:dyDescent="0.3">
      <c r="A246" s="7">
        <v>46301</v>
      </c>
      <c r="B246" s="8">
        <v>0.25</v>
      </c>
      <c r="C246" s="8">
        <v>0.26041666666666669</v>
      </c>
      <c r="D246" s="8">
        <v>0</v>
      </c>
      <c r="E246">
        <v>0.25</v>
      </c>
      <c r="F246">
        <v>210</v>
      </c>
      <c r="G246" t="s">
        <v>905</v>
      </c>
      <c r="O246" t="s">
        <v>3056</v>
      </c>
      <c r="P246" t="s">
        <v>89</v>
      </c>
      <c r="Q246" t="s">
        <v>89</v>
      </c>
      <c r="R246">
        <v>0</v>
      </c>
      <c r="S246">
        <v>0</v>
      </c>
      <c r="T246">
        <v>45.189582999999999</v>
      </c>
      <c r="U246">
        <v>5.7229080000000003</v>
      </c>
      <c r="AD246" t="s">
        <v>2733</v>
      </c>
      <c r="AE246" t="s">
        <v>2734</v>
      </c>
    </row>
    <row r="247" spans="1:31" x14ac:dyDescent="0.3">
      <c r="A247" s="7">
        <v>46301</v>
      </c>
      <c r="B247" s="8">
        <v>0.33333333333333331</v>
      </c>
      <c r="C247" s="8">
        <v>0.3611111111111111</v>
      </c>
      <c r="D247" s="8">
        <v>0</v>
      </c>
      <c r="E247">
        <v>0.67</v>
      </c>
      <c r="F247">
        <v>76</v>
      </c>
      <c r="G247" t="s">
        <v>863</v>
      </c>
      <c r="H247" s="8">
        <v>0.4201388888888889</v>
      </c>
      <c r="I247" s="8">
        <v>0.44722222222222224</v>
      </c>
      <c r="L247">
        <v>0.65</v>
      </c>
      <c r="M247">
        <v>0.67</v>
      </c>
      <c r="N247">
        <v>-0.02</v>
      </c>
      <c r="O247" t="s">
        <v>2325</v>
      </c>
      <c r="P247" t="s">
        <v>699</v>
      </c>
      <c r="Q247" t="s">
        <v>2327</v>
      </c>
      <c r="R247">
        <v>0</v>
      </c>
      <c r="S247">
        <v>0</v>
      </c>
      <c r="T247">
        <v>45.193389000000003</v>
      </c>
      <c r="U247">
        <v>5.7156229999999999</v>
      </c>
      <c r="AD247" t="s">
        <v>2733</v>
      </c>
      <c r="AE247" t="s">
        <v>2737</v>
      </c>
    </row>
    <row r="248" spans="1:31" x14ac:dyDescent="0.3">
      <c r="A248" s="7">
        <v>46301</v>
      </c>
      <c r="B248" s="8">
        <v>0.33333333333333331</v>
      </c>
      <c r="C248" s="8">
        <v>0.34722222222222221</v>
      </c>
      <c r="D248" s="8">
        <v>0</v>
      </c>
      <c r="E248">
        <v>0.33</v>
      </c>
      <c r="F248">
        <v>41</v>
      </c>
      <c r="G248" t="s">
        <v>907</v>
      </c>
      <c r="H248" s="8">
        <v>0.25694444444444442</v>
      </c>
      <c r="I248" s="8">
        <v>0.28194444444444444</v>
      </c>
      <c r="L248">
        <v>0.6</v>
      </c>
      <c r="M248">
        <v>0.6</v>
      </c>
      <c r="N248">
        <v>0.27</v>
      </c>
      <c r="O248" t="s">
        <v>1851</v>
      </c>
      <c r="P248" t="s">
        <v>1852</v>
      </c>
      <c r="Q248" t="s">
        <v>1854</v>
      </c>
      <c r="R248">
        <v>0</v>
      </c>
      <c r="S248">
        <v>0</v>
      </c>
      <c r="T248">
        <v>45.362602000000003</v>
      </c>
      <c r="U248">
        <v>5.5938800000000004</v>
      </c>
      <c r="AD248" t="s">
        <v>2733</v>
      </c>
      <c r="AE248" t="s">
        <v>2737</v>
      </c>
    </row>
    <row r="249" spans="1:31" x14ac:dyDescent="0.3">
      <c r="A249" s="7">
        <v>46301</v>
      </c>
      <c r="B249" s="8">
        <v>0.16666666666666666</v>
      </c>
      <c r="C249" s="8">
        <v>0.18055555555555555</v>
      </c>
      <c r="D249" s="8">
        <v>0</v>
      </c>
      <c r="E249">
        <v>0.33</v>
      </c>
      <c r="F249">
        <v>16</v>
      </c>
      <c r="G249" t="s">
        <v>853</v>
      </c>
      <c r="O249" t="s">
        <v>3340</v>
      </c>
      <c r="P249" t="s">
        <v>253</v>
      </c>
      <c r="Q249" t="s">
        <v>3341</v>
      </c>
      <c r="R249">
        <v>0</v>
      </c>
      <c r="S249">
        <v>0</v>
      </c>
      <c r="T249">
        <v>45.144255000000001</v>
      </c>
      <c r="U249">
        <v>5.7129729999999999</v>
      </c>
      <c r="AD249" t="s">
        <v>2733</v>
      </c>
      <c r="AE249" t="s">
        <v>2734</v>
      </c>
    </row>
    <row r="250" spans="1:31" x14ac:dyDescent="0.3">
      <c r="A250" s="7">
        <v>46301</v>
      </c>
      <c r="B250" s="8">
        <v>0.33333333333333331</v>
      </c>
      <c r="C250" s="8">
        <v>0.36458333333333331</v>
      </c>
      <c r="D250" s="8">
        <v>0</v>
      </c>
      <c r="E250">
        <v>0.75</v>
      </c>
      <c r="F250">
        <v>23</v>
      </c>
      <c r="G250" t="s">
        <v>957</v>
      </c>
      <c r="H250" s="8">
        <v>0.41111111111111109</v>
      </c>
      <c r="I250" s="8">
        <v>0.41736111111111113</v>
      </c>
      <c r="L250">
        <v>0.15</v>
      </c>
      <c r="M250">
        <v>0.15</v>
      </c>
      <c r="N250">
        <v>-0.6</v>
      </c>
      <c r="O250" t="s">
        <v>1522</v>
      </c>
      <c r="P250" t="s">
        <v>207</v>
      </c>
      <c r="Q250" t="s">
        <v>207</v>
      </c>
      <c r="R250">
        <v>0</v>
      </c>
      <c r="S250">
        <v>0</v>
      </c>
      <c r="T250">
        <v>45.196975999999999</v>
      </c>
      <c r="U250">
        <v>5.7354219999999998</v>
      </c>
      <c r="AD250" t="s">
        <v>2733</v>
      </c>
      <c r="AE250" t="s">
        <v>2737</v>
      </c>
    </row>
    <row r="251" spans="1:31" x14ac:dyDescent="0.3">
      <c r="A251" s="7">
        <v>46301</v>
      </c>
      <c r="B251" s="8">
        <v>0.16666666666666666</v>
      </c>
      <c r="C251" s="8">
        <v>0.17708333333333334</v>
      </c>
      <c r="D251" s="8">
        <v>0</v>
      </c>
      <c r="E251">
        <v>0.25</v>
      </c>
      <c r="F251">
        <v>221</v>
      </c>
      <c r="G251" t="s">
        <v>2803</v>
      </c>
      <c r="Q251" t="s">
        <v>832</v>
      </c>
      <c r="R251">
        <v>0</v>
      </c>
      <c r="S251">
        <v>0</v>
      </c>
      <c r="T251">
        <v>45.162475999999998</v>
      </c>
      <c r="U251">
        <v>5.7165179999999998</v>
      </c>
    </row>
    <row r="252" spans="1:31" x14ac:dyDescent="0.3">
      <c r="A252" s="7">
        <v>46301</v>
      </c>
      <c r="B252" s="8">
        <v>0.16666666666666666</v>
      </c>
      <c r="C252" s="8">
        <v>0.18055555555555555</v>
      </c>
      <c r="D252" s="8">
        <v>0</v>
      </c>
      <c r="E252">
        <v>0.33</v>
      </c>
      <c r="F252">
        <v>72</v>
      </c>
      <c r="G252" t="s">
        <v>978</v>
      </c>
      <c r="O252" t="s">
        <v>3130</v>
      </c>
      <c r="P252" t="s">
        <v>245</v>
      </c>
      <c r="Q252" t="s">
        <v>3131</v>
      </c>
      <c r="R252">
        <v>0</v>
      </c>
      <c r="S252">
        <v>0</v>
      </c>
      <c r="T252">
        <v>45.568052999999999</v>
      </c>
      <c r="U252">
        <v>5.9229669999999999</v>
      </c>
      <c r="AD252" t="s">
        <v>2733</v>
      </c>
      <c r="AE252" t="s">
        <v>2734</v>
      </c>
    </row>
    <row r="253" spans="1:31" x14ac:dyDescent="0.3">
      <c r="A253" s="7">
        <v>46301</v>
      </c>
      <c r="B253" s="8">
        <v>0.16666666666666666</v>
      </c>
      <c r="C253" s="8">
        <v>0.18055555555555555</v>
      </c>
      <c r="D253" s="8">
        <v>0</v>
      </c>
      <c r="E253">
        <v>0.33</v>
      </c>
      <c r="F253">
        <v>100</v>
      </c>
      <c r="G253" t="s">
        <v>967</v>
      </c>
      <c r="H253" s="8">
        <v>0.18194444444444444</v>
      </c>
      <c r="I253" s="8">
        <v>0.19236111111111112</v>
      </c>
      <c r="L253">
        <v>0.25</v>
      </c>
      <c r="M253">
        <v>0.25</v>
      </c>
      <c r="N253">
        <v>-0.08</v>
      </c>
      <c r="O253" t="s">
        <v>3123</v>
      </c>
      <c r="P253" t="s">
        <v>620</v>
      </c>
      <c r="Q253" t="s">
        <v>3124</v>
      </c>
      <c r="R253">
        <v>0</v>
      </c>
      <c r="S253">
        <v>0</v>
      </c>
      <c r="T253">
        <v>45.198335</v>
      </c>
      <c r="U253">
        <v>5.6829479999999997</v>
      </c>
      <c r="AD253" t="s">
        <v>2733</v>
      </c>
      <c r="AE253" t="s">
        <v>2734</v>
      </c>
    </row>
    <row r="254" spans="1:31" x14ac:dyDescent="0.3">
      <c r="A254" s="7">
        <v>46301</v>
      </c>
      <c r="B254" s="8">
        <v>0.16666666666666666</v>
      </c>
      <c r="C254" s="8">
        <v>0.1736111111111111</v>
      </c>
      <c r="D254" s="8">
        <v>0</v>
      </c>
      <c r="E254">
        <v>0.17</v>
      </c>
      <c r="F254">
        <v>38</v>
      </c>
      <c r="G254" t="s">
        <v>2803</v>
      </c>
      <c r="O254" t="s">
        <v>2920</v>
      </c>
      <c r="P254" t="s">
        <v>558</v>
      </c>
      <c r="Q254" t="s">
        <v>2921</v>
      </c>
      <c r="R254">
        <v>0</v>
      </c>
      <c r="S254">
        <v>0</v>
      </c>
      <c r="T254">
        <v>45.193044999999998</v>
      </c>
      <c r="U254">
        <v>5.7306739999999996</v>
      </c>
      <c r="AD254" t="s">
        <v>2733</v>
      </c>
      <c r="AE254" t="s">
        <v>2734</v>
      </c>
    </row>
    <row r="255" spans="1:31" x14ac:dyDescent="0.3">
      <c r="A255" s="7">
        <v>46301</v>
      </c>
      <c r="B255" s="8">
        <v>0.16666666666666666</v>
      </c>
      <c r="C255" s="8">
        <v>0.18055555555555555</v>
      </c>
      <c r="D255" s="8">
        <v>0</v>
      </c>
      <c r="E255">
        <v>0.33</v>
      </c>
      <c r="F255">
        <v>20</v>
      </c>
      <c r="G255" t="s">
        <v>950</v>
      </c>
      <c r="H255" s="8">
        <v>0.22430555555555556</v>
      </c>
      <c r="I255" s="8">
        <v>0.39583333333333331</v>
      </c>
      <c r="L255">
        <v>4.12</v>
      </c>
      <c r="M255">
        <v>4.12</v>
      </c>
      <c r="N255">
        <v>3.78</v>
      </c>
      <c r="O255" t="s">
        <v>3365</v>
      </c>
      <c r="P255" t="s">
        <v>757</v>
      </c>
      <c r="Q255" t="s">
        <v>3366</v>
      </c>
      <c r="R255">
        <v>0</v>
      </c>
      <c r="S255">
        <v>0</v>
      </c>
      <c r="T255">
        <v>45.191066999999997</v>
      </c>
      <c r="U255">
        <v>5.7225849999999996</v>
      </c>
      <c r="AD255" t="s">
        <v>2733</v>
      </c>
      <c r="AE255" t="s">
        <v>2734</v>
      </c>
    </row>
    <row r="256" spans="1:31" x14ac:dyDescent="0.3">
      <c r="A256" s="7">
        <v>46301</v>
      </c>
      <c r="B256" s="8">
        <v>0.16666666666666666</v>
      </c>
      <c r="C256" s="8">
        <v>0.18055555555555555</v>
      </c>
      <c r="D256" s="8">
        <v>0</v>
      </c>
      <c r="E256">
        <v>0.33</v>
      </c>
      <c r="F256">
        <v>91</v>
      </c>
      <c r="G256" t="s">
        <v>971</v>
      </c>
      <c r="H256" s="8">
        <v>0.19583333333333333</v>
      </c>
      <c r="I256" s="8">
        <v>0.19791666666666666</v>
      </c>
      <c r="L256">
        <v>0.05</v>
      </c>
      <c r="M256">
        <v>0.05</v>
      </c>
      <c r="N256">
        <v>-0.28000000000000003</v>
      </c>
      <c r="O256" t="s">
        <v>2793</v>
      </c>
      <c r="P256" t="s">
        <v>103</v>
      </c>
      <c r="Q256" t="s">
        <v>2794</v>
      </c>
      <c r="R256">
        <v>0</v>
      </c>
      <c r="S256">
        <v>0</v>
      </c>
      <c r="T256">
        <v>45.189616999999998</v>
      </c>
      <c r="U256">
        <v>5.7280059999999997</v>
      </c>
      <c r="AD256" t="s">
        <v>2733</v>
      </c>
      <c r="AE256" t="s">
        <v>2734</v>
      </c>
    </row>
    <row r="257" spans="1:31" x14ac:dyDescent="0.3">
      <c r="A257" s="7">
        <v>46301</v>
      </c>
      <c r="B257" s="8">
        <v>0.16666666666666666</v>
      </c>
      <c r="C257" s="8">
        <v>0.18055555555555555</v>
      </c>
      <c r="D257" s="8">
        <v>0</v>
      </c>
      <c r="E257">
        <v>0.33</v>
      </c>
      <c r="F257">
        <v>123154</v>
      </c>
      <c r="G257" t="s">
        <v>856</v>
      </c>
      <c r="O257" t="s">
        <v>855</v>
      </c>
      <c r="P257" t="s">
        <v>825</v>
      </c>
      <c r="Q257" t="s">
        <v>6005</v>
      </c>
      <c r="R257">
        <v>0</v>
      </c>
      <c r="S257">
        <v>0</v>
      </c>
      <c r="T257">
        <v>45.181339000000001</v>
      </c>
      <c r="U257">
        <v>5.7134910000000003</v>
      </c>
      <c r="AD257" t="s">
        <v>2733</v>
      </c>
      <c r="AE257" t="s">
        <v>2734</v>
      </c>
    </row>
    <row r="258" spans="1:31" x14ac:dyDescent="0.3">
      <c r="A258" s="7">
        <v>46301</v>
      </c>
      <c r="B258" s="8">
        <v>0.16666666666666666</v>
      </c>
      <c r="C258" s="8">
        <v>0.18055555555555555</v>
      </c>
      <c r="D258" s="8">
        <v>0</v>
      </c>
      <c r="E258">
        <v>0.33</v>
      </c>
      <c r="F258">
        <v>65</v>
      </c>
      <c r="G258" t="s">
        <v>870</v>
      </c>
      <c r="O258" t="s">
        <v>3083</v>
      </c>
      <c r="P258" t="s">
        <v>770</v>
      </c>
      <c r="Q258" t="s">
        <v>3084</v>
      </c>
      <c r="R258">
        <v>0</v>
      </c>
      <c r="S258">
        <v>0</v>
      </c>
      <c r="T258">
        <v>45.181204999999999</v>
      </c>
      <c r="U258">
        <v>5.689368</v>
      </c>
      <c r="AD258" t="s">
        <v>2733</v>
      </c>
      <c r="AE258" t="s">
        <v>2734</v>
      </c>
    </row>
    <row r="259" spans="1:31" x14ac:dyDescent="0.3">
      <c r="A259" s="7">
        <v>46301</v>
      </c>
      <c r="B259" s="8">
        <v>0.16666666666666666</v>
      </c>
      <c r="C259" s="8">
        <v>0.18055555555555555</v>
      </c>
      <c r="D259" s="8">
        <v>0</v>
      </c>
      <c r="E259">
        <v>0.33</v>
      </c>
      <c r="F259">
        <v>13</v>
      </c>
      <c r="G259" t="s">
        <v>2730</v>
      </c>
      <c r="O259" t="s">
        <v>3128</v>
      </c>
      <c r="P259" t="s">
        <v>298</v>
      </c>
      <c r="Q259" t="s">
        <v>3129</v>
      </c>
      <c r="R259">
        <v>0</v>
      </c>
      <c r="S259">
        <v>0</v>
      </c>
      <c r="T259">
        <v>45.186069000000003</v>
      </c>
      <c r="U259">
        <v>5.7284839999999999</v>
      </c>
      <c r="AD259" t="s">
        <v>2733</v>
      </c>
      <c r="AE259" t="s">
        <v>2734</v>
      </c>
    </row>
    <row r="260" spans="1:31" x14ac:dyDescent="0.3">
      <c r="A260" s="7">
        <v>46301</v>
      </c>
      <c r="B260" s="8">
        <v>0.29166666666666669</v>
      </c>
      <c r="C260" s="8">
        <v>0.2986111111111111</v>
      </c>
      <c r="D260" s="8">
        <v>0</v>
      </c>
      <c r="E260">
        <v>0.17</v>
      </c>
      <c r="F260">
        <v>62</v>
      </c>
      <c r="G260" t="s">
        <v>917</v>
      </c>
      <c r="O260" t="s">
        <v>3540</v>
      </c>
      <c r="P260" t="s">
        <v>78</v>
      </c>
      <c r="Q260" t="s">
        <v>3541</v>
      </c>
      <c r="R260">
        <v>0</v>
      </c>
      <c r="S260">
        <v>0</v>
      </c>
      <c r="T260">
        <v>45.331159</v>
      </c>
      <c r="U260">
        <v>5.4867889999999999</v>
      </c>
      <c r="AD260" t="s">
        <v>2733</v>
      </c>
      <c r="AE260" t="s">
        <v>2734</v>
      </c>
    </row>
    <row r="261" spans="1:31" x14ac:dyDescent="0.3">
      <c r="A261" s="7">
        <v>46301</v>
      </c>
      <c r="B261" s="8">
        <v>0.16666666666666666</v>
      </c>
      <c r="C261" s="8">
        <v>0.18055555555555555</v>
      </c>
      <c r="D261" s="8">
        <v>0</v>
      </c>
      <c r="E261">
        <v>0.33</v>
      </c>
      <c r="F261">
        <v>51</v>
      </c>
      <c r="G261" t="s">
        <v>851</v>
      </c>
      <c r="O261" t="s">
        <v>850</v>
      </c>
      <c r="P261" t="s">
        <v>630</v>
      </c>
      <c r="Q261" t="s">
        <v>3213</v>
      </c>
      <c r="R261">
        <v>0</v>
      </c>
      <c r="S261">
        <v>0</v>
      </c>
      <c r="T261">
        <v>45.362712999999999</v>
      </c>
      <c r="U261">
        <v>5.5913490000000001</v>
      </c>
      <c r="AD261" t="s">
        <v>2733</v>
      </c>
      <c r="AE261" t="s">
        <v>2734</v>
      </c>
    </row>
    <row r="262" spans="1:31" x14ac:dyDescent="0.3">
      <c r="A262" s="7">
        <v>46301</v>
      </c>
      <c r="B262" s="8">
        <v>0.33333333333333331</v>
      </c>
      <c r="C262" s="8">
        <v>0.4236111111111111</v>
      </c>
      <c r="D262" s="8">
        <v>0</v>
      </c>
      <c r="E262">
        <v>2.17</v>
      </c>
      <c r="F262">
        <v>18</v>
      </c>
      <c r="G262" t="s">
        <v>2826</v>
      </c>
      <c r="H262" s="8">
        <v>0.34236111111111112</v>
      </c>
      <c r="I262" s="8">
        <v>0.34930555555555554</v>
      </c>
      <c r="L262">
        <v>0.17</v>
      </c>
      <c r="M262">
        <v>0.17</v>
      </c>
      <c r="N262">
        <v>-2</v>
      </c>
      <c r="O262" t="s">
        <v>2461</v>
      </c>
      <c r="P262" t="s">
        <v>73</v>
      </c>
      <c r="Q262" t="s">
        <v>6553</v>
      </c>
      <c r="R262">
        <v>0</v>
      </c>
      <c r="S262">
        <v>0</v>
      </c>
      <c r="T262">
        <v>45.188529000000003</v>
      </c>
      <c r="U262">
        <v>5.7245239999999997</v>
      </c>
      <c r="AD262" t="s">
        <v>2733</v>
      </c>
      <c r="AE262" t="s">
        <v>2737</v>
      </c>
    </row>
    <row r="263" spans="1:31" x14ac:dyDescent="0.3">
      <c r="A263" s="7">
        <v>46301</v>
      </c>
      <c r="B263" s="8">
        <v>0.28472222222222221</v>
      </c>
      <c r="C263" s="8">
        <v>0.2951388888888889</v>
      </c>
      <c r="D263" s="8">
        <v>0</v>
      </c>
      <c r="E263">
        <v>0.25</v>
      </c>
      <c r="F263">
        <v>103</v>
      </c>
      <c r="G263" t="s">
        <v>962</v>
      </c>
      <c r="H263" s="8">
        <v>0.44930555555555557</v>
      </c>
      <c r="I263" s="8">
        <v>0.50208333333333333</v>
      </c>
      <c r="L263">
        <v>1.27</v>
      </c>
      <c r="M263">
        <v>1.27</v>
      </c>
      <c r="N263">
        <v>1.02</v>
      </c>
      <c r="O263" t="s">
        <v>2675</v>
      </c>
      <c r="P263" t="s">
        <v>418</v>
      </c>
      <c r="Q263" t="s">
        <v>2963</v>
      </c>
      <c r="R263">
        <v>0</v>
      </c>
      <c r="S263">
        <v>0</v>
      </c>
      <c r="T263">
        <v>45.288339000000001</v>
      </c>
      <c r="U263">
        <v>5.6399229999999996</v>
      </c>
      <c r="AD263" t="s">
        <v>2733</v>
      </c>
      <c r="AE263" t="s">
        <v>2737</v>
      </c>
    </row>
    <row r="264" spans="1:31" x14ac:dyDescent="0.3">
      <c r="A264" s="7">
        <v>46301</v>
      </c>
      <c r="B264" s="8">
        <v>0.29166666666666669</v>
      </c>
      <c r="C264" s="8">
        <v>0.2986111111111111</v>
      </c>
      <c r="D264" s="8">
        <v>0</v>
      </c>
      <c r="E264">
        <v>0.17</v>
      </c>
      <c r="F264">
        <v>43</v>
      </c>
      <c r="G264" t="s">
        <v>849</v>
      </c>
      <c r="O264" t="s">
        <v>848</v>
      </c>
      <c r="P264" t="s">
        <v>669</v>
      </c>
      <c r="Q264" t="s">
        <v>3071</v>
      </c>
      <c r="R264">
        <v>0</v>
      </c>
      <c r="S264">
        <v>0</v>
      </c>
      <c r="T264">
        <v>45.229419</v>
      </c>
      <c r="U264">
        <v>5.6816570000000004</v>
      </c>
      <c r="AD264" t="s">
        <v>2733</v>
      </c>
      <c r="AE264" t="s">
        <v>2734</v>
      </c>
    </row>
    <row r="265" spans="1:31" x14ac:dyDescent="0.3">
      <c r="A265" s="7">
        <v>46301</v>
      </c>
      <c r="B265" s="8">
        <v>0.33333333333333331</v>
      </c>
      <c r="C265" s="8">
        <v>0.34722222222222221</v>
      </c>
      <c r="D265" s="8">
        <v>0</v>
      </c>
      <c r="E265">
        <v>0.33</v>
      </c>
      <c r="F265">
        <v>41</v>
      </c>
      <c r="G265" t="s">
        <v>907</v>
      </c>
      <c r="H265" s="8">
        <v>0.28611111111111109</v>
      </c>
      <c r="I265" s="8">
        <v>0.30416666666666664</v>
      </c>
      <c r="L265">
        <v>0.43</v>
      </c>
      <c r="M265">
        <v>0.43</v>
      </c>
      <c r="N265">
        <v>0.1</v>
      </c>
      <c r="O265" t="s">
        <v>2390</v>
      </c>
      <c r="P265" t="s">
        <v>422</v>
      </c>
      <c r="Q265" t="s">
        <v>2392</v>
      </c>
      <c r="R265">
        <v>0</v>
      </c>
      <c r="S265">
        <v>0</v>
      </c>
      <c r="T265">
        <v>45.369473999999997</v>
      </c>
      <c r="U265">
        <v>5.5835160000000004</v>
      </c>
      <c r="AD265" t="s">
        <v>2733</v>
      </c>
      <c r="AE265" t="s">
        <v>2737</v>
      </c>
    </row>
    <row r="266" spans="1:31" x14ac:dyDescent="0.3">
      <c r="A266" s="7">
        <v>46301</v>
      </c>
      <c r="B266" s="8">
        <v>0.16666666666666666</v>
      </c>
      <c r="C266" s="8">
        <v>0.18055555555555555</v>
      </c>
      <c r="D266" s="8">
        <v>0</v>
      </c>
      <c r="E266">
        <v>0.33</v>
      </c>
      <c r="F266">
        <v>16</v>
      </c>
      <c r="G266" t="s">
        <v>853</v>
      </c>
      <c r="O266" t="s">
        <v>2982</v>
      </c>
      <c r="P266" t="s">
        <v>575</v>
      </c>
      <c r="Q266" t="s">
        <v>2983</v>
      </c>
      <c r="R266">
        <v>0</v>
      </c>
      <c r="S266">
        <v>0</v>
      </c>
      <c r="T266">
        <v>45.146017000000001</v>
      </c>
      <c r="U266">
        <v>5.7155500000000004</v>
      </c>
      <c r="AD266" t="s">
        <v>2733</v>
      </c>
      <c r="AE266" t="s">
        <v>2734</v>
      </c>
    </row>
    <row r="267" spans="1:31" x14ac:dyDescent="0.3">
      <c r="A267" s="7">
        <v>46301</v>
      </c>
      <c r="B267" s="8">
        <v>0.16666666666666666</v>
      </c>
      <c r="C267" s="8">
        <v>0.18055555555555555</v>
      </c>
      <c r="D267" s="8">
        <v>0</v>
      </c>
      <c r="E267">
        <v>0.33</v>
      </c>
      <c r="F267">
        <v>28</v>
      </c>
      <c r="G267" t="s">
        <v>914</v>
      </c>
      <c r="H267" s="8">
        <v>0.21180555555555555</v>
      </c>
      <c r="I267" s="8">
        <v>0.27847222222222223</v>
      </c>
      <c r="L267">
        <v>1.6</v>
      </c>
      <c r="M267">
        <v>1.6</v>
      </c>
      <c r="N267">
        <v>1.27</v>
      </c>
      <c r="O267" t="s">
        <v>3738</v>
      </c>
      <c r="P267" t="s">
        <v>199</v>
      </c>
      <c r="Q267" t="s">
        <v>3739</v>
      </c>
      <c r="R267">
        <v>0</v>
      </c>
      <c r="S267">
        <v>0</v>
      </c>
      <c r="T267">
        <v>45.187798000000001</v>
      </c>
      <c r="U267">
        <v>5.7135920000000002</v>
      </c>
      <c r="AD267" t="s">
        <v>2733</v>
      </c>
      <c r="AE267" t="s">
        <v>2734</v>
      </c>
    </row>
    <row r="268" spans="1:31" x14ac:dyDescent="0.3">
      <c r="A268" s="7">
        <v>46301</v>
      </c>
      <c r="B268" s="8">
        <v>0.33333333333333331</v>
      </c>
      <c r="C268" s="8">
        <v>0.41666666666666669</v>
      </c>
      <c r="D268" s="8">
        <v>0</v>
      </c>
      <c r="E268">
        <v>2</v>
      </c>
      <c r="F268">
        <v>11</v>
      </c>
      <c r="G268" t="s">
        <v>895</v>
      </c>
      <c r="Q268" t="s">
        <v>814</v>
      </c>
      <c r="R268">
        <v>0</v>
      </c>
      <c r="S268">
        <v>0</v>
      </c>
      <c r="T268">
        <v>45.185983</v>
      </c>
      <c r="U268">
        <v>5.7123100000000004</v>
      </c>
    </row>
    <row r="269" spans="1:31" x14ac:dyDescent="0.3">
      <c r="A269" s="7">
        <v>46301</v>
      </c>
      <c r="B269" s="8">
        <v>0.16666666666666666</v>
      </c>
      <c r="C269" s="8">
        <v>0.18055555555555555</v>
      </c>
      <c r="D269" s="8">
        <v>0</v>
      </c>
      <c r="E269">
        <v>0.33</v>
      </c>
      <c r="F269">
        <v>201</v>
      </c>
      <c r="G269" t="s">
        <v>946</v>
      </c>
      <c r="O269" t="s">
        <v>2986</v>
      </c>
      <c r="P269" t="s">
        <v>492</v>
      </c>
      <c r="Q269" t="s">
        <v>2987</v>
      </c>
      <c r="R269">
        <v>0</v>
      </c>
      <c r="S269">
        <v>0</v>
      </c>
      <c r="T269">
        <v>45.185462000000001</v>
      </c>
      <c r="U269">
        <v>5.7269600000000001</v>
      </c>
      <c r="AD269" t="s">
        <v>2733</v>
      </c>
      <c r="AE269" t="s">
        <v>2734</v>
      </c>
    </row>
    <row r="270" spans="1:31" x14ac:dyDescent="0.3">
      <c r="A270" s="7">
        <v>46301</v>
      </c>
      <c r="B270" s="8">
        <v>0.29166666666666669</v>
      </c>
      <c r="C270" s="8">
        <v>0.30555555555555558</v>
      </c>
      <c r="D270" s="8">
        <v>0</v>
      </c>
      <c r="E270">
        <v>0.33</v>
      </c>
      <c r="F270">
        <v>76</v>
      </c>
      <c r="G270" t="s">
        <v>863</v>
      </c>
      <c r="H270" s="8">
        <v>0.18124999999999999</v>
      </c>
      <c r="I270" s="8">
        <v>0.18819444444444444</v>
      </c>
      <c r="L270">
        <v>0.17</v>
      </c>
      <c r="M270">
        <v>0.17</v>
      </c>
      <c r="N270">
        <v>-0.17</v>
      </c>
      <c r="O270" t="s">
        <v>883</v>
      </c>
      <c r="P270" t="s">
        <v>810</v>
      </c>
      <c r="Q270" t="s">
        <v>5973</v>
      </c>
      <c r="R270">
        <v>0</v>
      </c>
      <c r="S270">
        <v>0</v>
      </c>
      <c r="T270">
        <v>45.190103000000001</v>
      </c>
      <c r="U270">
        <v>5.7168659999999996</v>
      </c>
      <c r="AD270" t="s">
        <v>2733</v>
      </c>
      <c r="AE270" t="s">
        <v>2734</v>
      </c>
    </row>
    <row r="271" spans="1:31" x14ac:dyDescent="0.3">
      <c r="A271" s="7">
        <v>46301</v>
      </c>
      <c r="B271" s="8">
        <v>0.25</v>
      </c>
      <c r="C271" s="8">
        <v>0.26041666666666669</v>
      </c>
      <c r="D271" s="8">
        <v>0</v>
      </c>
      <c r="E271">
        <v>0.25</v>
      </c>
      <c r="F271">
        <v>16</v>
      </c>
      <c r="G271" t="s">
        <v>853</v>
      </c>
      <c r="O271" t="s">
        <v>3078</v>
      </c>
      <c r="P271" t="s">
        <v>627</v>
      </c>
      <c r="Q271" t="s">
        <v>3079</v>
      </c>
      <c r="R271">
        <v>0</v>
      </c>
      <c r="S271">
        <v>0</v>
      </c>
      <c r="T271">
        <v>45.187038000000001</v>
      </c>
      <c r="U271">
        <v>5.719214</v>
      </c>
      <c r="AD271" t="s">
        <v>2733</v>
      </c>
      <c r="AE271" t="s">
        <v>2734</v>
      </c>
    </row>
    <row r="272" spans="1:31" x14ac:dyDescent="0.3">
      <c r="A272" s="7">
        <v>46301</v>
      </c>
      <c r="B272" s="8">
        <v>0.16666666666666666</v>
      </c>
      <c r="C272" s="8">
        <v>0.18055555555555555</v>
      </c>
      <c r="D272" s="8">
        <v>0</v>
      </c>
      <c r="E272">
        <v>0.33</v>
      </c>
      <c r="F272">
        <v>28</v>
      </c>
      <c r="G272" t="s">
        <v>914</v>
      </c>
      <c r="H272" s="8">
        <v>0.19166666666666668</v>
      </c>
      <c r="I272" s="8">
        <v>0.25416666666666665</v>
      </c>
      <c r="L272">
        <v>1.5</v>
      </c>
      <c r="M272">
        <v>1.5</v>
      </c>
      <c r="N272">
        <v>1.17</v>
      </c>
      <c r="O272" t="s">
        <v>2999</v>
      </c>
      <c r="P272" t="s">
        <v>127</v>
      </c>
      <c r="Q272" t="s">
        <v>3000</v>
      </c>
      <c r="R272">
        <v>0</v>
      </c>
      <c r="S272">
        <v>0</v>
      </c>
      <c r="T272">
        <v>45.190395000000002</v>
      </c>
      <c r="U272">
        <v>5.7254319999999996</v>
      </c>
      <c r="AD272" t="s">
        <v>2733</v>
      </c>
      <c r="AE272" t="s">
        <v>2734</v>
      </c>
    </row>
    <row r="273" spans="1:31" x14ac:dyDescent="0.3">
      <c r="A273" s="7">
        <v>46301</v>
      </c>
      <c r="B273" s="8">
        <v>0.33333333333333331</v>
      </c>
      <c r="C273" s="8">
        <v>0.375</v>
      </c>
      <c r="D273" s="8">
        <v>0</v>
      </c>
      <c r="E273">
        <v>1</v>
      </c>
      <c r="F273">
        <v>72</v>
      </c>
      <c r="G273" t="s">
        <v>978</v>
      </c>
      <c r="H273" s="8">
        <v>0.4465277777777778</v>
      </c>
      <c r="I273" s="8">
        <v>0.47638888888888886</v>
      </c>
      <c r="L273">
        <v>0.72</v>
      </c>
      <c r="M273">
        <v>0.72</v>
      </c>
      <c r="N273">
        <v>-0.28000000000000003</v>
      </c>
      <c r="O273" t="s">
        <v>1650</v>
      </c>
      <c r="P273" t="s">
        <v>679</v>
      </c>
      <c r="Q273" t="s">
        <v>679</v>
      </c>
      <c r="R273">
        <v>0</v>
      </c>
      <c r="S273">
        <v>0</v>
      </c>
      <c r="T273">
        <v>45.269807999999998</v>
      </c>
      <c r="U273">
        <v>5.8717550000000003</v>
      </c>
      <c r="AD273" t="s">
        <v>2733</v>
      </c>
      <c r="AE273" t="s">
        <v>2737</v>
      </c>
    </row>
    <row r="274" spans="1:31" x14ac:dyDescent="0.3">
      <c r="A274" s="7">
        <v>46301</v>
      </c>
      <c r="B274" s="8">
        <v>0.39583333333333331</v>
      </c>
      <c r="C274" s="8">
        <v>0.40277777777777779</v>
      </c>
      <c r="D274" s="8">
        <v>0</v>
      </c>
      <c r="E274">
        <v>0.17</v>
      </c>
      <c r="F274">
        <v>83</v>
      </c>
      <c r="G274" t="s">
        <v>975</v>
      </c>
      <c r="H274" s="8">
        <v>0.24722222222222223</v>
      </c>
      <c r="I274" s="8">
        <v>0.26041666666666669</v>
      </c>
      <c r="L274">
        <v>0.32</v>
      </c>
      <c r="M274">
        <v>0.32</v>
      </c>
      <c r="N274">
        <v>0.15</v>
      </c>
      <c r="O274" t="s">
        <v>3139</v>
      </c>
      <c r="P274" t="s">
        <v>387</v>
      </c>
      <c r="Q274" t="s">
        <v>3140</v>
      </c>
      <c r="R274">
        <v>0</v>
      </c>
      <c r="S274">
        <v>0</v>
      </c>
      <c r="T274">
        <v>45.365996000000003</v>
      </c>
      <c r="U274">
        <v>5.5923809999999996</v>
      </c>
      <c r="AD274" t="s">
        <v>2733</v>
      </c>
      <c r="AE274" t="s">
        <v>2734</v>
      </c>
    </row>
    <row r="275" spans="1:31" x14ac:dyDescent="0.3">
      <c r="A275" s="7">
        <v>46301</v>
      </c>
      <c r="B275" s="8">
        <v>0.16666666666666666</v>
      </c>
      <c r="C275" s="8">
        <v>0.18055555555555555</v>
      </c>
      <c r="D275" s="8">
        <v>0</v>
      </c>
      <c r="E275">
        <v>0.33</v>
      </c>
      <c r="F275">
        <v>82</v>
      </c>
      <c r="G275" t="s">
        <v>954</v>
      </c>
      <c r="H275" s="8">
        <v>0.22222222222222221</v>
      </c>
      <c r="I275" s="8">
        <v>0.24652777777777779</v>
      </c>
      <c r="L275">
        <v>0.57999999999999996</v>
      </c>
      <c r="M275">
        <v>0.57999999999999996</v>
      </c>
      <c r="N275">
        <v>0.25</v>
      </c>
      <c r="O275" t="s">
        <v>3238</v>
      </c>
      <c r="P275" t="s">
        <v>174</v>
      </c>
      <c r="Q275" t="s">
        <v>3239</v>
      </c>
      <c r="R275">
        <v>0</v>
      </c>
      <c r="S275">
        <v>0</v>
      </c>
      <c r="T275">
        <v>45.180501999999997</v>
      </c>
      <c r="U275">
        <v>5.7300690000000003</v>
      </c>
      <c r="AD275" t="s">
        <v>2733</v>
      </c>
      <c r="AE275" t="s">
        <v>2734</v>
      </c>
    </row>
    <row r="276" spans="1:31" x14ac:dyDescent="0.3">
      <c r="A276" s="7">
        <v>46301</v>
      </c>
      <c r="B276" s="8">
        <v>0.33333333333333331</v>
      </c>
      <c r="C276" s="8">
        <v>0.35416666666666669</v>
      </c>
      <c r="D276" s="8">
        <v>0</v>
      </c>
      <c r="E276">
        <v>0.5</v>
      </c>
      <c r="F276">
        <v>46</v>
      </c>
      <c r="G276" t="s">
        <v>963</v>
      </c>
      <c r="H276" s="8">
        <v>0.22638888888888889</v>
      </c>
      <c r="I276" s="8">
        <v>0.24791666666666667</v>
      </c>
      <c r="L276">
        <v>0.52</v>
      </c>
      <c r="M276">
        <v>0.5</v>
      </c>
      <c r="N276">
        <v>0.02</v>
      </c>
      <c r="O276" t="s">
        <v>1492</v>
      </c>
      <c r="P276" t="s">
        <v>192</v>
      </c>
      <c r="Q276" t="s">
        <v>192</v>
      </c>
      <c r="R276">
        <v>0</v>
      </c>
      <c r="S276">
        <v>0</v>
      </c>
      <c r="T276">
        <v>45.188246999999997</v>
      </c>
      <c r="U276">
        <v>5.7174959999999997</v>
      </c>
      <c r="AD276" t="s">
        <v>2733</v>
      </c>
      <c r="AE276" t="s">
        <v>2737</v>
      </c>
    </row>
    <row r="277" spans="1:31" x14ac:dyDescent="0.3">
      <c r="A277" s="7">
        <v>46301</v>
      </c>
      <c r="B277" s="8">
        <v>0.33333333333333331</v>
      </c>
      <c r="C277" s="8">
        <v>0.39583333333333331</v>
      </c>
      <c r="D277" s="8">
        <v>0</v>
      </c>
      <c r="E277">
        <v>1.5</v>
      </c>
      <c r="F277">
        <v>72</v>
      </c>
      <c r="G277" t="s">
        <v>978</v>
      </c>
      <c r="H277" s="8">
        <v>0.24236111111111111</v>
      </c>
      <c r="I277" s="8">
        <v>0.26111111111111113</v>
      </c>
      <c r="L277">
        <v>0.45</v>
      </c>
      <c r="M277">
        <v>0.45</v>
      </c>
      <c r="N277">
        <v>-1.05</v>
      </c>
      <c r="O277" t="s">
        <v>2597</v>
      </c>
      <c r="P277" t="s">
        <v>179</v>
      </c>
      <c r="Q277" t="s">
        <v>179</v>
      </c>
      <c r="R277">
        <v>0</v>
      </c>
      <c r="S277">
        <v>0</v>
      </c>
      <c r="T277">
        <v>45.566122999999997</v>
      </c>
      <c r="U277">
        <v>5.9208610000000004</v>
      </c>
      <c r="AD277" t="s">
        <v>2733</v>
      </c>
      <c r="AE277" t="s">
        <v>2737</v>
      </c>
    </row>
    <row r="278" spans="1:31" x14ac:dyDescent="0.3">
      <c r="A278" s="7">
        <v>46301</v>
      </c>
      <c r="B278" s="8">
        <v>0.33333333333333331</v>
      </c>
      <c r="C278" s="8">
        <v>0.34722222222222221</v>
      </c>
      <c r="D278" s="8">
        <v>0</v>
      </c>
      <c r="E278">
        <v>0.33</v>
      </c>
      <c r="F278">
        <v>68</v>
      </c>
      <c r="G278" t="s">
        <v>948</v>
      </c>
      <c r="O278" t="s">
        <v>2456</v>
      </c>
      <c r="P278" t="s">
        <v>188</v>
      </c>
      <c r="Q278" t="s">
        <v>3080</v>
      </c>
      <c r="R278">
        <v>0</v>
      </c>
      <c r="S278">
        <v>0</v>
      </c>
      <c r="T278">
        <v>45.189202999999999</v>
      </c>
      <c r="U278">
        <v>5.7345119999999996</v>
      </c>
      <c r="AD278" t="s">
        <v>2733</v>
      </c>
      <c r="AE278" t="s">
        <v>2737</v>
      </c>
    </row>
    <row r="279" spans="1:31" x14ac:dyDescent="0.3">
      <c r="A279" s="7">
        <v>46301</v>
      </c>
      <c r="B279" s="8">
        <v>0.16666666666666666</v>
      </c>
      <c r="C279" s="8">
        <v>0.19791666666666666</v>
      </c>
      <c r="D279" s="8">
        <v>0</v>
      </c>
      <c r="E279">
        <v>0.75</v>
      </c>
      <c r="F279">
        <v>103</v>
      </c>
      <c r="G279" t="s">
        <v>962</v>
      </c>
      <c r="H279" s="8">
        <v>0.16875000000000001</v>
      </c>
      <c r="I279" s="8">
        <v>0.22916666666666666</v>
      </c>
      <c r="L279">
        <v>1.45</v>
      </c>
      <c r="M279">
        <v>1.45</v>
      </c>
      <c r="N279">
        <v>0.7</v>
      </c>
      <c r="O279" t="s">
        <v>1800</v>
      </c>
      <c r="P279" t="s">
        <v>681</v>
      </c>
      <c r="Q279" t="s">
        <v>1801</v>
      </c>
      <c r="R279">
        <v>0</v>
      </c>
      <c r="S279">
        <v>0</v>
      </c>
      <c r="T279">
        <v>45.363452000000002</v>
      </c>
      <c r="U279">
        <v>5.6051859999999998</v>
      </c>
      <c r="AD279" t="s">
        <v>2733</v>
      </c>
      <c r="AE279" t="s">
        <v>2781</v>
      </c>
    </row>
    <row r="280" spans="1:31" x14ac:dyDescent="0.3">
      <c r="A280" s="7">
        <v>46301</v>
      </c>
      <c r="B280" s="8">
        <v>0.16666666666666666</v>
      </c>
      <c r="C280" s="8">
        <v>0.18055555555555555</v>
      </c>
      <c r="D280" s="8">
        <v>0</v>
      </c>
      <c r="E280">
        <v>0.33</v>
      </c>
      <c r="F280">
        <v>29</v>
      </c>
      <c r="G280" t="s">
        <v>859</v>
      </c>
      <c r="O280" t="s">
        <v>3226</v>
      </c>
      <c r="P280" t="s">
        <v>472</v>
      </c>
      <c r="Q280" t="s">
        <v>3227</v>
      </c>
      <c r="R280">
        <v>0</v>
      </c>
      <c r="S280">
        <v>0</v>
      </c>
      <c r="T280">
        <v>45.187396</v>
      </c>
      <c r="U280">
        <v>5.7178760000000004</v>
      </c>
      <c r="AD280" t="s">
        <v>2733</v>
      </c>
      <c r="AE280" t="s">
        <v>2734</v>
      </c>
    </row>
    <row r="281" spans="1:31" x14ac:dyDescent="0.3">
      <c r="A281" s="7">
        <v>46301</v>
      </c>
      <c r="B281" s="8">
        <v>0.16666666666666666</v>
      </c>
      <c r="C281" s="8">
        <v>0.18055555555555555</v>
      </c>
      <c r="D281" s="8">
        <v>0</v>
      </c>
      <c r="E281">
        <v>0.33</v>
      </c>
      <c r="F281">
        <v>101</v>
      </c>
      <c r="G281" t="s">
        <v>945</v>
      </c>
      <c r="H281" s="8">
        <v>0.15694444444444444</v>
      </c>
      <c r="I281" s="8">
        <v>0.43402777777777779</v>
      </c>
      <c r="L281">
        <v>6.65</v>
      </c>
      <c r="M281">
        <v>6.65</v>
      </c>
      <c r="N281">
        <v>6.32</v>
      </c>
      <c r="O281" t="s">
        <v>2852</v>
      </c>
      <c r="P281" t="s">
        <v>86</v>
      </c>
      <c r="Q281" t="s">
        <v>2853</v>
      </c>
      <c r="R281">
        <v>0</v>
      </c>
      <c r="S281">
        <v>0</v>
      </c>
      <c r="T281">
        <v>45.188529000000003</v>
      </c>
      <c r="U281">
        <v>5.7245239999999997</v>
      </c>
      <c r="AD281" t="s">
        <v>2733</v>
      </c>
      <c r="AE281" t="s">
        <v>2734</v>
      </c>
    </row>
    <row r="282" spans="1:31" x14ac:dyDescent="0.3">
      <c r="A282" s="7">
        <v>46301</v>
      </c>
      <c r="B282" s="8">
        <v>0.33333333333333331</v>
      </c>
      <c r="C282" s="8">
        <v>0.41666666666666669</v>
      </c>
      <c r="D282" s="8">
        <v>0</v>
      </c>
      <c r="E282">
        <v>2</v>
      </c>
      <c r="F282">
        <v>43</v>
      </c>
      <c r="G282" t="s">
        <v>849</v>
      </c>
      <c r="H282" s="8">
        <v>0.17083333333333334</v>
      </c>
      <c r="I282" s="8">
        <v>0.23472222222222222</v>
      </c>
      <c r="L282">
        <v>1.53</v>
      </c>
      <c r="M282">
        <v>1.53</v>
      </c>
      <c r="N282">
        <v>-0.47</v>
      </c>
      <c r="O282" t="s">
        <v>1921</v>
      </c>
      <c r="P282" t="s">
        <v>420</v>
      </c>
      <c r="Q282" t="s">
        <v>1923</v>
      </c>
      <c r="R282">
        <v>0</v>
      </c>
      <c r="S282">
        <v>0</v>
      </c>
      <c r="T282">
        <v>45.208322000000003</v>
      </c>
      <c r="U282">
        <v>5.6714190000000002</v>
      </c>
      <c r="AD282" t="s">
        <v>2733</v>
      </c>
      <c r="AE282" t="s">
        <v>2737</v>
      </c>
    </row>
    <row r="283" spans="1:31" x14ac:dyDescent="0.3">
      <c r="A283" s="7">
        <v>46301</v>
      </c>
      <c r="B283" s="8">
        <v>0.16666666666666666</v>
      </c>
      <c r="C283" s="8">
        <v>0.18055555555555555</v>
      </c>
      <c r="D283" s="8">
        <v>0</v>
      </c>
      <c r="E283">
        <v>0.33</v>
      </c>
      <c r="F283">
        <v>100</v>
      </c>
      <c r="G283" t="s">
        <v>967</v>
      </c>
      <c r="H283" s="8">
        <v>0.19791666666666666</v>
      </c>
      <c r="I283" s="8">
        <v>0.20902777777777778</v>
      </c>
      <c r="L283">
        <v>0.27</v>
      </c>
      <c r="M283">
        <v>0.27</v>
      </c>
      <c r="N283">
        <v>-7.0000000000000007E-2</v>
      </c>
      <c r="O283" t="s">
        <v>3004</v>
      </c>
      <c r="P283" t="s">
        <v>368</v>
      </c>
      <c r="Q283" t="s">
        <v>3005</v>
      </c>
      <c r="R283">
        <v>0</v>
      </c>
      <c r="S283">
        <v>0</v>
      </c>
      <c r="T283">
        <v>45.182288999999997</v>
      </c>
      <c r="U283">
        <v>5.7159700000000004</v>
      </c>
      <c r="AD283" t="s">
        <v>2733</v>
      </c>
      <c r="AE283" t="s">
        <v>2734</v>
      </c>
    </row>
    <row r="284" spans="1:31" x14ac:dyDescent="0.3">
      <c r="A284" s="7">
        <v>46301</v>
      </c>
      <c r="B284" s="8">
        <v>0.48958333333333331</v>
      </c>
      <c r="C284" s="8">
        <v>0.5</v>
      </c>
      <c r="D284" s="8">
        <v>0</v>
      </c>
      <c r="E284">
        <v>0.25</v>
      </c>
      <c r="F284">
        <v>23</v>
      </c>
      <c r="G284" t="s">
        <v>957</v>
      </c>
      <c r="H284" s="8">
        <v>0.37638888888888888</v>
      </c>
      <c r="I284" s="8">
        <v>0.3840277777777778</v>
      </c>
      <c r="L284">
        <v>0.18</v>
      </c>
      <c r="M284">
        <v>0.18</v>
      </c>
      <c r="N284">
        <v>-7.0000000000000007E-2</v>
      </c>
      <c r="O284" t="s">
        <v>1341</v>
      </c>
      <c r="P284" t="s">
        <v>494</v>
      </c>
      <c r="Q284" t="s">
        <v>494</v>
      </c>
      <c r="R284">
        <v>0</v>
      </c>
      <c r="S284">
        <v>0</v>
      </c>
      <c r="T284">
        <v>45.206446999999997</v>
      </c>
      <c r="U284">
        <v>5.7453529999999997</v>
      </c>
      <c r="AD284" t="s">
        <v>2733</v>
      </c>
      <c r="AE284" t="s">
        <v>2737</v>
      </c>
    </row>
    <row r="285" spans="1:31" x14ac:dyDescent="0.3">
      <c r="A285" s="7">
        <v>46301</v>
      </c>
      <c r="B285" s="8">
        <v>0.33333333333333331</v>
      </c>
      <c r="C285" s="8">
        <v>0.34722222222222221</v>
      </c>
      <c r="D285" s="8">
        <v>0</v>
      </c>
      <c r="E285">
        <v>0.33</v>
      </c>
      <c r="F285">
        <v>201</v>
      </c>
      <c r="G285" t="s">
        <v>946</v>
      </c>
      <c r="O285" t="s">
        <v>1962</v>
      </c>
      <c r="P285" t="s">
        <v>492</v>
      </c>
      <c r="Q285" t="s">
        <v>492</v>
      </c>
      <c r="R285">
        <v>0</v>
      </c>
      <c r="S285">
        <v>0</v>
      </c>
      <c r="T285">
        <v>45.199381000000002</v>
      </c>
      <c r="U285">
        <v>5.6893219999999998</v>
      </c>
      <c r="AD285" t="s">
        <v>2733</v>
      </c>
      <c r="AE285" t="s">
        <v>2737</v>
      </c>
    </row>
    <row r="286" spans="1:31" x14ac:dyDescent="0.3">
      <c r="A286" s="7">
        <v>46301</v>
      </c>
      <c r="B286" s="8">
        <v>0.33333333333333331</v>
      </c>
      <c r="C286" s="8">
        <v>0.34722222222222221</v>
      </c>
      <c r="D286" s="8">
        <v>0</v>
      </c>
      <c r="E286">
        <v>0.33</v>
      </c>
      <c r="F286">
        <v>44</v>
      </c>
      <c r="G286" t="s">
        <v>865</v>
      </c>
      <c r="H286" s="8">
        <v>0.34861111111111109</v>
      </c>
      <c r="I286" s="8">
        <v>0.36319444444444443</v>
      </c>
      <c r="L286">
        <v>0.35</v>
      </c>
      <c r="M286">
        <v>0.33</v>
      </c>
      <c r="N286">
        <v>0.02</v>
      </c>
      <c r="O286" t="s">
        <v>864</v>
      </c>
      <c r="P286" t="s">
        <v>829</v>
      </c>
      <c r="Q286" t="s">
        <v>829</v>
      </c>
      <c r="R286">
        <v>0</v>
      </c>
      <c r="S286">
        <v>0</v>
      </c>
      <c r="T286">
        <v>45.194932000000001</v>
      </c>
      <c r="U286">
        <v>5.6780390000000001</v>
      </c>
      <c r="AD286" t="s">
        <v>2733</v>
      </c>
      <c r="AE286" t="s">
        <v>2737</v>
      </c>
    </row>
    <row r="287" spans="1:31" x14ac:dyDescent="0.3">
      <c r="A287" s="7">
        <v>46301</v>
      </c>
      <c r="B287" s="8">
        <v>0.16666666666666666</v>
      </c>
      <c r="C287" s="8">
        <v>0.1736111111111111</v>
      </c>
      <c r="D287" s="8">
        <v>0</v>
      </c>
      <c r="E287">
        <v>0.17</v>
      </c>
      <c r="F287">
        <v>1000</v>
      </c>
      <c r="G287" t="s">
        <v>2803</v>
      </c>
      <c r="Q287" t="s">
        <v>1811</v>
      </c>
      <c r="R287">
        <v>0</v>
      </c>
      <c r="S287">
        <v>0</v>
      </c>
      <c r="T287">
        <v>45.203086999999996</v>
      </c>
      <c r="U287">
        <v>5.703754</v>
      </c>
    </row>
    <row r="288" spans="1:31" x14ac:dyDescent="0.3">
      <c r="A288" s="7">
        <v>46301</v>
      </c>
      <c r="B288" s="8">
        <v>0.16666666666666666</v>
      </c>
      <c r="C288" s="8">
        <v>0.18055555555555555</v>
      </c>
      <c r="D288" s="8">
        <v>0</v>
      </c>
      <c r="E288">
        <v>0.33</v>
      </c>
      <c r="F288">
        <v>101</v>
      </c>
      <c r="G288" t="s">
        <v>945</v>
      </c>
      <c r="H288" s="8">
        <v>0.13750000000000001</v>
      </c>
      <c r="I288" s="8">
        <v>0.41597222222222224</v>
      </c>
      <c r="L288">
        <v>6.68</v>
      </c>
      <c r="M288">
        <v>6.68</v>
      </c>
      <c r="N288">
        <v>6.35</v>
      </c>
      <c r="O288" t="s">
        <v>3011</v>
      </c>
      <c r="P288" t="s">
        <v>694</v>
      </c>
      <c r="Q288" t="s">
        <v>3012</v>
      </c>
      <c r="R288">
        <v>0</v>
      </c>
      <c r="S288">
        <v>0</v>
      </c>
      <c r="T288">
        <v>45.179248000000001</v>
      </c>
      <c r="U288">
        <v>5.7079449999999996</v>
      </c>
      <c r="AD288" t="s">
        <v>2733</v>
      </c>
      <c r="AE288" t="s">
        <v>2734</v>
      </c>
    </row>
    <row r="289" spans="1:31" x14ac:dyDescent="0.3">
      <c r="A289" s="7">
        <v>46301</v>
      </c>
      <c r="B289" s="8">
        <v>0.33333333333333331</v>
      </c>
      <c r="C289" s="8">
        <v>0.38541666666666669</v>
      </c>
      <c r="D289" s="8">
        <v>0</v>
      </c>
      <c r="E289">
        <v>1.25</v>
      </c>
      <c r="F289">
        <v>18</v>
      </c>
      <c r="G289" t="s">
        <v>2826</v>
      </c>
      <c r="H289" s="8">
        <v>0.36319444444444443</v>
      </c>
      <c r="I289" s="8">
        <v>0.38541666666666669</v>
      </c>
      <c r="L289">
        <v>0.53</v>
      </c>
      <c r="M289">
        <v>0.53</v>
      </c>
      <c r="N289">
        <v>-0.72</v>
      </c>
      <c r="O289" t="s">
        <v>1656</v>
      </c>
      <c r="P289" t="s">
        <v>706</v>
      </c>
      <c r="Q289" t="s">
        <v>706</v>
      </c>
      <c r="R289">
        <v>0</v>
      </c>
      <c r="S289">
        <v>0</v>
      </c>
      <c r="T289">
        <v>45.176924999999997</v>
      </c>
      <c r="U289">
        <v>5.7132199999999997</v>
      </c>
      <c r="AD289" t="s">
        <v>2733</v>
      </c>
      <c r="AE289" t="s">
        <v>2737</v>
      </c>
    </row>
    <row r="290" spans="1:31" x14ac:dyDescent="0.3">
      <c r="A290" s="7">
        <v>46301</v>
      </c>
      <c r="B290" s="8">
        <v>0.27777777777777779</v>
      </c>
      <c r="C290" s="8">
        <v>0.28819444444444442</v>
      </c>
      <c r="D290" s="8">
        <v>0</v>
      </c>
      <c r="E290">
        <v>0.25</v>
      </c>
      <c r="F290">
        <v>39</v>
      </c>
      <c r="G290" t="s">
        <v>961</v>
      </c>
      <c r="H290" s="8">
        <v>0.28541666666666665</v>
      </c>
      <c r="I290" s="8">
        <v>0.3347222222222222</v>
      </c>
      <c r="L290">
        <v>1.18</v>
      </c>
      <c r="M290">
        <v>1.18</v>
      </c>
      <c r="N290">
        <v>0.93</v>
      </c>
      <c r="O290" t="s">
        <v>2153</v>
      </c>
      <c r="P290" t="s">
        <v>562</v>
      </c>
      <c r="Q290" t="s">
        <v>562</v>
      </c>
      <c r="R290">
        <v>0</v>
      </c>
      <c r="S290">
        <v>0</v>
      </c>
      <c r="T290">
        <v>45.166173999999998</v>
      </c>
      <c r="U290">
        <v>5.7258250000000004</v>
      </c>
      <c r="AD290" t="s">
        <v>2733</v>
      </c>
      <c r="AE290" t="s">
        <v>2737</v>
      </c>
    </row>
    <row r="291" spans="1:31" x14ac:dyDescent="0.3">
      <c r="A291" s="7">
        <v>46301</v>
      </c>
      <c r="B291" s="8">
        <v>0.16666666666666666</v>
      </c>
      <c r="C291" s="8">
        <v>0.18055555555555555</v>
      </c>
      <c r="D291" s="8">
        <v>0</v>
      </c>
      <c r="E291">
        <v>0.33</v>
      </c>
      <c r="F291">
        <v>230</v>
      </c>
      <c r="G291" t="s">
        <v>974</v>
      </c>
      <c r="H291" s="8">
        <v>0.20069444444444445</v>
      </c>
      <c r="I291" s="8">
        <v>0.30277777777777776</v>
      </c>
      <c r="L291">
        <v>2.4500000000000002</v>
      </c>
      <c r="M291">
        <v>2.4500000000000002</v>
      </c>
      <c r="N291">
        <v>2.12</v>
      </c>
      <c r="O291" t="s">
        <v>3262</v>
      </c>
      <c r="P291" t="s">
        <v>217</v>
      </c>
      <c r="Q291" t="s">
        <v>3263</v>
      </c>
      <c r="R291">
        <v>0</v>
      </c>
      <c r="S291">
        <v>0</v>
      </c>
      <c r="T291">
        <v>45.191251999999999</v>
      </c>
      <c r="U291">
        <v>5.7259229999999999</v>
      </c>
      <c r="AD291" t="s">
        <v>2733</v>
      </c>
      <c r="AE291" t="s">
        <v>2734</v>
      </c>
    </row>
    <row r="292" spans="1:31" x14ac:dyDescent="0.3">
      <c r="A292" s="7">
        <v>46301</v>
      </c>
      <c r="B292" s="8">
        <v>0.27430555555555558</v>
      </c>
      <c r="C292" s="8">
        <v>0.28472222222222221</v>
      </c>
      <c r="D292" s="8">
        <v>0</v>
      </c>
      <c r="E292">
        <v>0.25</v>
      </c>
      <c r="F292">
        <v>22</v>
      </c>
      <c r="G292" t="s">
        <v>979</v>
      </c>
      <c r="H292" s="8">
        <v>0.41388888888888886</v>
      </c>
      <c r="I292" s="8">
        <v>0.44097222222222221</v>
      </c>
      <c r="L292">
        <v>0.65</v>
      </c>
      <c r="M292">
        <v>0.65</v>
      </c>
      <c r="N292">
        <v>0.4</v>
      </c>
      <c r="O292" t="s">
        <v>1115</v>
      </c>
      <c r="P292" t="s">
        <v>76</v>
      </c>
      <c r="Q292" t="s">
        <v>76</v>
      </c>
      <c r="R292">
        <v>0</v>
      </c>
      <c r="S292">
        <v>0</v>
      </c>
      <c r="T292">
        <v>45.183639999999997</v>
      </c>
      <c r="U292">
        <v>5.7215680000000004</v>
      </c>
      <c r="AD292" t="s">
        <v>2733</v>
      </c>
      <c r="AE292" t="s">
        <v>2737</v>
      </c>
    </row>
    <row r="293" spans="1:31" x14ac:dyDescent="0.3">
      <c r="A293" s="7">
        <v>46301</v>
      </c>
      <c r="B293" s="8">
        <v>0.35069444444444442</v>
      </c>
      <c r="C293" s="8">
        <v>0.36458333333333331</v>
      </c>
      <c r="D293" s="8">
        <v>0</v>
      </c>
      <c r="E293">
        <v>0.33</v>
      </c>
      <c r="F293">
        <v>23</v>
      </c>
      <c r="G293" t="s">
        <v>957</v>
      </c>
      <c r="H293" s="8">
        <v>0.37083333333333335</v>
      </c>
      <c r="I293" s="8">
        <v>0.37638888888888888</v>
      </c>
      <c r="L293">
        <v>0.13</v>
      </c>
      <c r="M293">
        <v>0.13</v>
      </c>
      <c r="N293">
        <v>-0.2</v>
      </c>
      <c r="O293" t="s">
        <v>3020</v>
      </c>
      <c r="P293" t="s">
        <v>3021</v>
      </c>
      <c r="Q293" t="s">
        <v>3022</v>
      </c>
      <c r="R293">
        <v>0</v>
      </c>
      <c r="S293">
        <v>0</v>
      </c>
      <c r="T293">
        <v>45.198158999999997</v>
      </c>
      <c r="U293">
        <v>5.7376310000000004</v>
      </c>
      <c r="AD293" t="s">
        <v>2733</v>
      </c>
      <c r="AE293" t="s">
        <v>2734</v>
      </c>
    </row>
    <row r="294" spans="1:31" x14ac:dyDescent="0.3">
      <c r="A294" s="7">
        <v>46301</v>
      </c>
      <c r="B294" s="8">
        <v>0.33333333333333331</v>
      </c>
      <c r="C294" s="8">
        <v>0.36458333333333331</v>
      </c>
      <c r="D294" s="8">
        <v>0</v>
      </c>
      <c r="E294">
        <v>0.75</v>
      </c>
      <c r="F294">
        <v>43</v>
      </c>
      <c r="G294" t="s">
        <v>849</v>
      </c>
      <c r="H294" s="8">
        <v>0.52569444444444446</v>
      </c>
      <c r="I294" s="8">
        <v>0.55277777777777781</v>
      </c>
      <c r="L294">
        <v>0.65</v>
      </c>
      <c r="M294">
        <v>0.65</v>
      </c>
      <c r="N294">
        <v>-0.1</v>
      </c>
      <c r="O294" t="s">
        <v>2104</v>
      </c>
      <c r="P294" t="s">
        <v>201</v>
      </c>
      <c r="Q294" t="s">
        <v>6554</v>
      </c>
      <c r="R294">
        <v>0</v>
      </c>
      <c r="S294">
        <v>0</v>
      </c>
      <c r="T294">
        <v>45.328172000000002</v>
      </c>
      <c r="U294">
        <v>5.5678989999999997</v>
      </c>
      <c r="AD294" t="s">
        <v>2733</v>
      </c>
      <c r="AE294" t="s">
        <v>2737</v>
      </c>
    </row>
    <row r="295" spans="1:31" x14ac:dyDescent="0.3">
      <c r="A295" s="7">
        <v>46301</v>
      </c>
      <c r="B295" s="8">
        <v>0.16666666666666666</v>
      </c>
      <c r="C295" s="8">
        <v>0.18055555555555555</v>
      </c>
      <c r="D295" s="8">
        <v>0</v>
      </c>
      <c r="E295">
        <v>0.33</v>
      </c>
      <c r="F295">
        <v>29</v>
      </c>
      <c r="G295" t="s">
        <v>859</v>
      </c>
      <c r="O295" t="s">
        <v>3387</v>
      </c>
      <c r="P295" t="s">
        <v>168</v>
      </c>
      <c r="Q295" t="s">
        <v>3388</v>
      </c>
      <c r="R295">
        <v>0</v>
      </c>
      <c r="S295">
        <v>0</v>
      </c>
      <c r="T295">
        <v>45.191439000000003</v>
      </c>
      <c r="U295">
        <v>5.7271229999999997</v>
      </c>
      <c r="AD295" t="s">
        <v>2733</v>
      </c>
      <c r="AE295" t="s">
        <v>2734</v>
      </c>
    </row>
    <row r="296" spans="1:31" x14ac:dyDescent="0.3">
      <c r="A296" s="7">
        <v>46301</v>
      </c>
      <c r="B296" s="8">
        <v>0.2673611111111111</v>
      </c>
      <c r="C296" s="8">
        <v>0.33333333333333331</v>
      </c>
      <c r="D296" s="8">
        <v>0</v>
      </c>
      <c r="E296">
        <v>1.58</v>
      </c>
      <c r="F296">
        <v>65</v>
      </c>
      <c r="G296" t="s">
        <v>870</v>
      </c>
      <c r="O296" t="s">
        <v>1608</v>
      </c>
      <c r="P296" t="s">
        <v>107</v>
      </c>
      <c r="Q296" t="s">
        <v>1610</v>
      </c>
      <c r="R296">
        <v>0</v>
      </c>
      <c r="S296">
        <v>0</v>
      </c>
      <c r="T296">
        <v>45.190626999999999</v>
      </c>
      <c r="U296">
        <v>5.7275179999999999</v>
      </c>
      <c r="AD296" t="s">
        <v>2733</v>
      </c>
      <c r="AE296" t="s">
        <v>2737</v>
      </c>
    </row>
    <row r="297" spans="1:31" x14ac:dyDescent="0.3">
      <c r="A297" s="7">
        <v>46301</v>
      </c>
      <c r="B297" s="8">
        <v>0.33333333333333331</v>
      </c>
      <c r="C297" s="8">
        <v>0.37847222222222221</v>
      </c>
      <c r="D297" s="8">
        <v>0</v>
      </c>
      <c r="E297">
        <v>1.08</v>
      </c>
      <c r="F297">
        <v>75</v>
      </c>
      <c r="G297" t="s">
        <v>970</v>
      </c>
      <c r="O297" t="s">
        <v>2475</v>
      </c>
      <c r="P297" t="s">
        <v>613</v>
      </c>
      <c r="Q297" t="s">
        <v>613</v>
      </c>
      <c r="R297">
        <v>0</v>
      </c>
      <c r="S297">
        <v>0</v>
      </c>
      <c r="T297">
        <v>45.180928000000002</v>
      </c>
      <c r="U297">
        <v>5.7068519999999996</v>
      </c>
      <c r="AD297" t="s">
        <v>2733</v>
      </c>
      <c r="AE297" t="s">
        <v>2737</v>
      </c>
    </row>
    <row r="298" spans="1:31" x14ac:dyDescent="0.3">
      <c r="A298" s="7">
        <v>46301</v>
      </c>
      <c r="B298" s="8">
        <v>0.33333333333333331</v>
      </c>
      <c r="C298" s="8">
        <v>0.37847222222222221</v>
      </c>
      <c r="D298" s="8">
        <v>0</v>
      </c>
      <c r="E298">
        <v>1.08</v>
      </c>
      <c r="F298">
        <v>76</v>
      </c>
      <c r="G298" t="s">
        <v>863</v>
      </c>
      <c r="H298" s="8">
        <v>0.29375000000000001</v>
      </c>
      <c r="I298" s="8">
        <v>0.3125</v>
      </c>
      <c r="L298">
        <v>0.45</v>
      </c>
      <c r="M298">
        <v>0.45</v>
      </c>
      <c r="N298">
        <v>-0.63</v>
      </c>
      <c r="O298" t="s">
        <v>2526</v>
      </c>
      <c r="P298" t="s">
        <v>136</v>
      </c>
      <c r="Q298" t="s">
        <v>5999</v>
      </c>
      <c r="R298">
        <v>0</v>
      </c>
      <c r="S298">
        <v>0</v>
      </c>
      <c r="T298">
        <v>45.192925000000002</v>
      </c>
      <c r="U298">
        <v>5.7149380000000001</v>
      </c>
      <c r="AD298" t="s">
        <v>2733</v>
      </c>
      <c r="AE298" t="s">
        <v>2737</v>
      </c>
    </row>
    <row r="299" spans="1:31" x14ac:dyDescent="0.3">
      <c r="A299" s="7">
        <v>46301</v>
      </c>
      <c r="B299" s="8">
        <v>0.33333333333333331</v>
      </c>
      <c r="C299" s="8">
        <v>0.38541666666666669</v>
      </c>
      <c r="D299" s="8">
        <v>0</v>
      </c>
      <c r="E299">
        <v>1.25</v>
      </c>
      <c r="F299">
        <v>85</v>
      </c>
      <c r="G299" t="s">
        <v>866</v>
      </c>
      <c r="H299" s="8">
        <v>0.13263888888888889</v>
      </c>
      <c r="I299" s="8">
        <v>0.18055555555555555</v>
      </c>
      <c r="L299">
        <v>1.1499999999999999</v>
      </c>
      <c r="M299">
        <v>1.25</v>
      </c>
      <c r="N299">
        <v>-0.1</v>
      </c>
      <c r="O299" t="s">
        <v>1660</v>
      </c>
      <c r="P299" t="s">
        <v>469</v>
      </c>
      <c r="Q299" t="s">
        <v>6000</v>
      </c>
      <c r="R299">
        <v>0</v>
      </c>
      <c r="S299">
        <v>0</v>
      </c>
      <c r="T299">
        <v>45.223903999999997</v>
      </c>
      <c r="U299">
        <v>5.7949299999999999</v>
      </c>
      <c r="AD299" t="s">
        <v>2733</v>
      </c>
      <c r="AE299" t="s">
        <v>2737</v>
      </c>
    </row>
    <row r="300" spans="1:31" x14ac:dyDescent="0.3">
      <c r="A300" s="7">
        <v>46301</v>
      </c>
      <c r="B300" s="8">
        <v>0.33333333333333331</v>
      </c>
      <c r="C300" s="8">
        <v>0.34722222222222221</v>
      </c>
      <c r="D300" s="8">
        <v>0</v>
      </c>
      <c r="E300">
        <v>0.33</v>
      </c>
      <c r="F300">
        <v>41</v>
      </c>
      <c r="G300" t="s">
        <v>907</v>
      </c>
      <c r="O300" t="s">
        <v>913</v>
      </c>
      <c r="P300" t="s">
        <v>828</v>
      </c>
      <c r="Q300" t="s">
        <v>3562</v>
      </c>
      <c r="R300">
        <v>0</v>
      </c>
      <c r="S300">
        <v>0</v>
      </c>
      <c r="T300">
        <v>45.351880000000001</v>
      </c>
      <c r="U300">
        <v>5.6053439999999997</v>
      </c>
      <c r="AD300" t="s">
        <v>2733</v>
      </c>
      <c r="AE300" t="s">
        <v>2737</v>
      </c>
    </row>
    <row r="301" spans="1:31" x14ac:dyDescent="0.3">
      <c r="A301" s="7">
        <v>46301</v>
      </c>
      <c r="B301" s="8">
        <v>0.33333333333333331</v>
      </c>
      <c r="C301" s="8">
        <v>0.34722222222222221</v>
      </c>
      <c r="D301" s="8">
        <v>0</v>
      </c>
      <c r="E301">
        <v>0.33</v>
      </c>
      <c r="F301">
        <v>72</v>
      </c>
      <c r="G301" t="s">
        <v>978</v>
      </c>
      <c r="H301" s="8">
        <v>0.30833333333333335</v>
      </c>
      <c r="I301" s="8">
        <v>0.34097222222222223</v>
      </c>
      <c r="L301">
        <v>0.78</v>
      </c>
      <c r="M301">
        <v>0.78</v>
      </c>
      <c r="N301">
        <v>0.45</v>
      </c>
      <c r="O301" t="s">
        <v>1992</v>
      </c>
      <c r="P301" t="s">
        <v>442</v>
      </c>
      <c r="Q301" t="s">
        <v>3563</v>
      </c>
      <c r="R301">
        <v>0</v>
      </c>
      <c r="S301">
        <v>0</v>
      </c>
      <c r="T301">
        <v>45.568575000000003</v>
      </c>
      <c r="U301">
        <v>5.9217069999999996</v>
      </c>
      <c r="AD301" t="s">
        <v>2733</v>
      </c>
      <c r="AE301" t="s">
        <v>2737</v>
      </c>
    </row>
    <row r="302" spans="1:31" x14ac:dyDescent="0.3">
      <c r="A302" s="7">
        <v>46301</v>
      </c>
      <c r="B302" s="8">
        <v>0.16666666666666666</v>
      </c>
      <c r="C302" s="8">
        <v>0.18055555555555555</v>
      </c>
      <c r="D302" s="8">
        <v>0</v>
      </c>
      <c r="E302">
        <v>0.33</v>
      </c>
      <c r="F302">
        <v>48</v>
      </c>
      <c r="G302" t="s">
        <v>951</v>
      </c>
      <c r="H302" s="8">
        <v>0.39930555555555558</v>
      </c>
      <c r="I302" s="8">
        <v>0.39930555555555558</v>
      </c>
      <c r="O302" t="s">
        <v>2782</v>
      </c>
      <c r="P302" t="s">
        <v>493</v>
      </c>
      <c r="Q302" t="s">
        <v>2783</v>
      </c>
      <c r="R302">
        <v>0</v>
      </c>
      <c r="S302">
        <v>0</v>
      </c>
      <c r="T302">
        <v>45.220550000000003</v>
      </c>
      <c r="U302">
        <v>5.7636180000000001</v>
      </c>
      <c r="AD302" t="s">
        <v>2733</v>
      </c>
      <c r="AE302" t="s">
        <v>2734</v>
      </c>
    </row>
    <row r="303" spans="1:31" x14ac:dyDescent="0.3">
      <c r="A303" s="7">
        <v>46301</v>
      </c>
      <c r="B303" s="8">
        <v>0.16666666666666666</v>
      </c>
      <c r="C303" s="8">
        <v>0.18055555555555555</v>
      </c>
      <c r="D303" s="8">
        <v>0</v>
      </c>
      <c r="E303">
        <v>0.33</v>
      </c>
      <c r="F303">
        <v>74</v>
      </c>
      <c r="G303" t="s">
        <v>892</v>
      </c>
      <c r="O303" t="s">
        <v>2761</v>
      </c>
      <c r="P303" t="s">
        <v>576</v>
      </c>
      <c r="Q303" t="s">
        <v>2762</v>
      </c>
      <c r="R303">
        <v>0</v>
      </c>
      <c r="S303">
        <v>0</v>
      </c>
      <c r="T303">
        <v>45.186883000000002</v>
      </c>
      <c r="U303">
        <v>5.7062249999999999</v>
      </c>
      <c r="AD303" t="s">
        <v>2733</v>
      </c>
      <c r="AE303" t="s">
        <v>2734</v>
      </c>
    </row>
    <row r="304" spans="1:31" x14ac:dyDescent="0.3">
      <c r="A304" s="7">
        <v>46301</v>
      </c>
      <c r="B304" s="8">
        <v>0.33333333333333331</v>
      </c>
      <c r="C304" s="8">
        <v>0.34722222222222221</v>
      </c>
      <c r="D304" s="8">
        <v>0</v>
      </c>
      <c r="E304">
        <v>0.33</v>
      </c>
      <c r="F304">
        <v>40</v>
      </c>
      <c r="G304" t="s">
        <v>960</v>
      </c>
      <c r="H304" s="8">
        <v>0.21666666666666667</v>
      </c>
      <c r="I304" s="8">
        <v>0.24930555555555556</v>
      </c>
      <c r="L304">
        <v>0.78</v>
      </c>
      <c r="M304">
        <v>0.78</v>
      </c>
      <c r="N304">
        <v>0.45</v>
      </c>
      <c r="O304" t="s">
        <v>2321</v>
      </c>
      <c r="P304" t="s">
        <v>594</v>
      </c>
      <c r="Q304" t="s">
        <v>594</v>
      </c>
      <c r="R304">
        <v>0</v>
      </c>
      <c r="S304">
        <v>0</v>
      </c>
      <c r="T304">
        <v>45.217554999999997</v>
      </c>
      <c r="U304">
        <v>5.6940160000000004</v>
      </c>
      <c r="AD304" t="s">
        <v>2733</v>
      </c>
      <c r="AE304" t="s">
        <v>2737</v>
      </c>
    </row>
    <row r="305" spans="1:31" x14ac:dyDescent="0.3">
      <c r="A305" s="7">
        <v>46301</v>
      </c>
      <c r="B305" s="8">
        <v>0.33333333333333331</v>
      </c>
      <c r="C305" s="8">
        <v>0.38541666666666669</v>
      </c>
      <c r="D305" s="8">
        <v>0</v>
      </c>
      <c r="E305">
        <v>1.25</v>
      </c>
      <c r="F305">
        <v>40</v>
      </c>
      <c r="G305" t="s">
        <v>960</v>
      </c>
      <c r="H305" s="8">
        <v>0.42083333333333334</v>
      </c>
      <c r="I305" s="8">
        <v>0.45763888888888887</v>
      </c>
      <c r="L305">
        <v>0.88</v>
      </c>
      <c r="M305">
        <v>0.88</v>
      </c>
      <c r="N305">
        <v>-0.37</v>
      </c>
      <c r="O305" t="s">
        <v>1524</v>
      </c>
      <c r="P305" t="s">
        <v>635</v>
      </c>
      <c r="Q305" t="s">
        <v>3187</v>
      </c>
      <c r="R305">
        <v>0</v>
      </c>
      <c r="S305">
        <v>0</v>
      </c>
      <c r="T305">
        <v>45.206518000000003</v>
      </c>
      <c r="U305">
        <v>5.7103719999999996</v>
      </c>
      <c r="AD305" t="s">
        <v>2733</v>
      </c>
      <c r="AE305" t="s">
        <v>2737</v>
      </c>
    </row>
    <row r="306" spans="1:31" x14ac:dyDescent="0.3">
      <c r="A306" s="7">
        <v>46301</v>
      </c>
      <c r="B306" s="8">
        <v>0.16666666666666666</v>
      </c>
      <c r="C306" s="8">
        <v>0.18055555555555555</v>
      </c>
      <c r="D306" s="8">
        <v>0</v>
      </c>
      <c r="E306">
        <v>0.33</v>
      </c>
      <c r="F306">
        <v>65</v>
      </c>
      <c r="G306" t="s">
        <v>870</v>
      </c>
      <c r="O306" t="s">
        <v>3162</v>
      </c>
      <c r="P306" t="s">
        <v>366</v>
      </c>
      <c r="Q306" t="s">
        <v>3163</v>
      </c>
      <c r="R306">
        <v>0</v>
      </c>
      <c r="S306">
        <v>0</v>
      </c>
      <c r="T306">
        <v>45.181280000000001</v>
      </c>
      <c r="U306">
        <v>5.6889940000000001</v>
      </c>
      <c r="AD306" t="s">
        <v>2733</v>
      </c>
      <c r="AE306" t="s">
        <v>2734</v>
      </c>
    </row>
    <row r="307" spans="1:31" x14ac:dyDescent="0.3">
      <c r="A307" s="7">
        <v>46301</v>
      </c>
      <c r="B307" s="8">
        <v>0.16666666666666666</v>
      </c>
      <c r="C307" s="8">
        <v>0.1736111111111111</v>
      </c>
      <c r="D307" s="8">
        <v>0</v>
      </c>
      <c r="E307">
        <v>0.17</v>
      </c>
      <c r="F307">
        <v>29</v>
      </c>
      <c r="G307" t="s">
        <v>859</v>
      </c>
      <c r="O307" t="s">
        <v>2992</v>
      </c>
      <c r="P307" t="s">
        <v>53</v>
      </c>
      <c r="Q307" t="s">
        <v>2993</v>
      </c>
      <c r="R307">
        <v>0</v>
      </c>
      <c r="S307">
        <v>0</v>
      </c>
      <c r="T307">
        <v>45.192563999999997</v>
      </c>
      <c r="U307">
        <v>5.7240770000000003</v>
      </c>
      <c r="AD307" t="s">
        <v>2733</v>
      </c>
      <c r="AE307" t="s">
        <v>2734</v>
      </c>
    </row>
    <row r="308" spans="1:31" x14ac:dyDescent="0.3">
      <c r="A308" s="7">
        <v>46301</v>
      </c>
      <c r="B308" s="8">
        <v>0.16666666666666666</v>
      </c>
      <c r="C308" s="8">
        <v>0.18055555555555555</v>
      </c>
      <c r="D308" s="8">
        <v>0</v>
      </c>
      <c r="E308">
        <v>0.33</v>
      </c>
      <c r="F308">
        <v>14</v>
      </c>
      <c r="G308" t="s">
        <v>959</v>
      </c>
      <c r="O308" t="s">
        <v>3565</v>
      </c>
      <c r="P308" t="s">
        <v>715</v>
      </c>
      <c r="Q308" t="s">
        <v>3566</v>
      </c>
      <c r="R308">
        <v>0</v>
      </c>
      <c r="S308">
        <v>0</v>
      </c>
      <c r="T308">
        <v>45.212637000000001</v>
      </c>
      <c r="U308">
        <v>5.7951940000000004</v>
      </c>
      <c r="AD308" t="s">
        <v>2733</v>
      </c>
      <c r="AE308" t="s">
        <v>2734</v>
      </c>
    </row>
    <row r="309" spans="1:31" x14ac:dyDescent="0.3">
      <c r="A309" s="7">
        <v>46301</v>
      </c>
      <c r="B309" s="8">
        <v>0.16666666666666666</v>
      </c>
      <c r="C309" s="8">
        <v>0.18055555555555555</v>
      </c>
      <c r="D309" s="8">
        <v>0</v>
      </c>
      <c r="E309">
        <v>0.33</v>
      </c>
      <c r="F309">
        <v>72</v>
      </c>
      <c r="G309" t="s">
        <v>978</v>
      </c>
      <c r="H309" s="8">
        <v>0.24027777777777778</v>
      </c>
      <c r="I309" s="8">
        <v>0.36458333333333331</v>
      </c>
      <c r="L309">
        <v>2.98</v>
      </c>
      <c r="M309">
        <v>2.98</v>
      </c>
      <c r="N309">
        <v>2.65</v>
      </c>
      <c r="O309" t="s">
        <v>3233</v>
      </c>
      <c r="P309" t="s">
        <v>604</v>
      </c>
      <c r="Q309" t="s">
        <v>6001</v>
      </c>
      <c r="R309">
        <v>0</v>
      </c>
      <c r="S309">
        <v>0</v>
      </c>
      <c r="T309">
        <v>45.570290999999997</v>
      </c>
      <c r="U309">
        <v>5.9184279999999996</v>
      </c>
      <c r="AD309" t="s">
        <v>2733</v>
      </c>
      <c r="AE309" t="s">
        <v>2734</v>
      </c>
    </row>
    <row r="310" spans="1:31" x14ac:dyDescent="0.3">
      <c r="A310" s="7">
        <v>46301</v>
      </c>
      <c r="B310" s="8">
        <v>0.2951388888888889</v>
      </c>
      <c r="C310" s="8">
        <v>0.30902777777777779</v>
      </c>
      <c r="D310" s="8">
        <v>0</v>
      </c>
      <c r="E310">
        <v>0.33</v>
      </c>
      <c r="F310">
        <v>66</v>
      </c>
      <c r="G310" t="s">
        <v>900</v>
      </c>
      <c r="H310" s="8">
        <v>2.7083333333333334E-2</v>
      </c>
      <c r="I310" s="8">
        <v>0.44097222222222221</v>
      </c>
      <c r="L310">
        <v>9.93</v>
      </c>
      <c r="M310">
        <v>9.93</v>
      </c>
      <c r="N310">
        <v>9.6</v>
      </c>
      <c r="O310" t="s">
        <v>3485</v>
      </c>
      <c r="P310" t="s">
        <v>661</v>
      </c>
      <c r="Q310" t="s">
        <v>3486</v>
      </c>
      <c r="R310">
        <v>0</v>
      </c>
      <c r="S310">
        <v>0</v>
      </c>
      <c r="T310">
        <v>45.242189000000003</v>
      </c>
      <c r="U310">
        <v>5.6828630000000002</v>
      </c>
      <c r="AD310" t="s">
        <v>2733</v>
      </c>
      <c r="AE310" t="s">
        <v>2734</v>
      </c>
    </row>
    <row r="311" spans="1:31" x14ac:dyDescent="0.3">
      <c r="A311" s="7">
        <v>46301</v>
      </c>
      <c r="B311" s="8">
        <v>0.16666666666666666</v>
      </c>
      <c r="C311" s="8">
        <v>0.18055555555555555</v>
      </c>
      <c r="D311" s="8">
        <v>0</v>
      </c>
      <c r="E311">
        <v>0.33</v>
      </c>
      <c r="F311">
        <v>68</v>
      </c>
      <c r="G311" t="s">
        <v>948</v>
      </c>
      <c r="H311" s="8">
        <v>0.42222222222222222</v>
      </c>
      <c r="I311" s="8">
        <v>0.4284722222222222</v>
      </c>
      <c r="L311">
        <v>0.15</v>
      </c>
      <c r="M311">
        <v>0.15</v>
      </c>
      <c r="N311">
        <v>-0.18</v>
      </c>
      <c r="O311" t="s">
        <v>2944</v>
      </c>
      <c r="P311" t="s">
        <v>614</v>
      </c>
      <c r="Q311" t="s">
        <v>2945</v>
      </c>
      <c r="R311">
        <v>0</v>
      </c>
      <c r="S311">
        <v>0</v>
      </c>
      <c r="T311">
        <v>45.178691000000001</v>
      </c>
      <c r="U311">
        <v>5.737673</v>
      </c>
      <c r="AD311" t="s">
        <v>2733</v>
      </c>
      <c r="AE311" t="s">
        <v>2734</v>
      </c>
    </row>
    <row r="312" spans="1:31" x14ac:dyDescent="0.3">
      <c r="A312" s="7">
        <v>46301</v>
      </c>
      <c r="B312" s="8">
        <v>0.33333333333333331</v>
      </c>
      <c r="C312" s="8">
        <v>0.4375</v>
      </c>
      <c r="D312" s="8">
        <v>0</v>
      </c>
      <c r="E312">
        <v>2.5</v>
      </c>
      <c r="F312">
        <v>76</v>
      </c>
      <c r="G312" t="s">
        <v>965</v>
      </c>
      <c r="O312" t="s">
        <v>1349</v>
      </c>
      <c r="P312" t="s">
        <v>655</v>
      </c>
      <c r="Q312" t="s">
        <v>655</v>
      </c>
      <c r="R312">
        <v>0</v>
      </c>
      <c r="S312">
        <v>0</v>
      </c>
      <c r="T312">
        <v>45.051537000000003</v>
      </c>
      <c r="U312">
        <v>5.6675990000000001</v>
      </c>
      <c r="AD312" t="s">
        <v>2733</v>
      </c>
      <c r="AE312" t="s">
        <v>2737</v>
      </c>
    </row>
    <row r="313" spans="1:31" x14ac:dyDescent="0.3">
      <c r="A313" s="7">
        <v>46301</v>
      </c>
      <c r="B313" s="8">
        <v>0.25</v>
      </c>
      <c r="C313" s="8">
        <v>0.26041666666666669</v>
      </c>
      <c r="D313" s="8">
        <v>0</v>
      </c>
      <c r="E313">
        <v>0.25</v>
      </c>
      <c r="F313">
        <v>68</v>
      </c>
      <c r="G313" t="s">
        <v>948</v>
      </c>
      <c r="H313" s="8">
        <v>0.1763888888888889</v>
      </c>
      <c r="I313" s="8">
        <v>0.24652777777777779</v>
      </c>
      <c r="L313">
        <v>1.68</v>
      </c>
      <c r="M313">
        <v>1.68</v>
      </c>
      <c r="N313">
        <v>1.43</v>
      </c>
      <c r="O313" t="s">
        <v>3141</v>
      </c>
      <c r="P313" t="s">
        <v>379</v>
      </c>
      <c r="Q313" t="s">
        <v>3142</v>
      </c>
      <c r="R313">
        <v>0</v>
      </c>
      <c r="S313">
        <v>0</v>
      </c>
      <c r="T313">
        <v>45.162835000000001</v>
      </c>
      <c r="U313">
        <v>5.7206549999999998</v>
      </c>
      <c r="AD313" t="s">
        <v>2733</v>
      </c>
      <c r="AE313" t="s">
        <v>2734</v>
      </c>
    </row>
    <row r="314" spans="1:31" x14ac:dyDescent="0.3">
      <c r="A314" s="7">
        <v>46301</v>
      </c>
      <c r="B314" s="8">
        <v>0.33333333333333331</v>
      </c>
      <c r="C314" s="8">
        <v>0.34722222222222221</v>
      </c>
      <c r="D314" s="8">
        <v>0</v>
      </c>
      <c r="E314">
        <v>0.33</v>
      </c>
      <c r="F314">
        <v>82</v>
      </c>
      <c r="G314" t="s">
        <v>954</v>
      </c>
      <c r="H314" s="8">
        <v>0.22291666666666668</v>
      </c>
      <c r="I314" s="8">
        <v>0.24652777777777779</v>
      </c>
      <c r="L314">
        <v>0.56999999999999995</v>
      </c>
      <c r="M314">
        <v>0.56999999999999995</v>
      </c>
      <c r="N314">
        <v>0.23</v>
      </c>
      <c r="O314" t="s">
        <v>1287</v>
      </c>
      <c r="P314" t="s">
        <v>652</v>
      </c>
      <c r="Q314" t="s">
        <v>652</v>
      </c>
      <c r="R314">
        <v>0</v>
      </c>
      <c r="S314">
        <v>0</v>
      </c>
      <c r="T314">
        <v>45.180548999999999</v>
      </c>
      <c r="U314">
        <v>5.7303129999999998</v>
      </c>
      <c r="AD314" t="s">
        <v>2733</v>
      </c>
      <c r="AE314" t="s">
        <v>2737</v>
      </c>
    </row>
    <row r="315" spans="1:31" x14ac:dyDescent="0.3">
      <c r="A315" s="7">
        <v>46301</v>
      </c>
      <c r="B315" s="8">
        <v>0.29166666666666669</v>
      </c>
      <c r="C315" s="8">
        <v>0.30555555555555558</v>
      </c>
      <c r="D315" s="8">
        <v>0</v>
      </c>
      <c r="E315">
        <v>0.33</v>
      </c>
      <c r="F315">
        <v>200</v>
      </c>
      <c r="G315" t="s">
        <v>949</v>
      </c>
      <c r="O315" t="s">
        <v>3571</v>
      </c>
      <c r="P315" t="s">
        <v>716</v>
      </c>
      <c r="Q315" t="s">
        <v>3572</v>
      </c>
      <c r="R315">
        <v>0</v>
      </c>
      <c r="S315">
        <v>0</v>
      </c>
      <c r="T315">
        <v>45.145412999999998</v>
      </c>
      <c r="U315">
        <v>5.7440559999999996</v>
      </c>
      <c r="AD315" t="s">
        <v>2733</v>
      </c>
      <c r="AE315" t="s">
        <v>2734</v>
      </c>
    </row>
    <row r="316" spans="1:31" x14ac:dyDescent="0.3">
      <c r="A316" s="7">
        <v>46301</v>
      </c>
      <c r="B316" s="8">
        <v>0.45833333333333331</v>
      </c>
      <c r="C316" s="8">
        <v>0.47916666666666669</v>
      </c>
      <c r="D316" s="8">
        <v>0</v>
      </c>
      <c r="E316">
        <v>0.5</v>
      </c>
      <c r="F316">
        <v>19</v>
      </c>
      <c r="G316" t="s">
        <v>982</v>
      </c>
      <c r="H316" s="8">
        <v>0.44722222222222224</v>
      </c>
      <c r="I316" s="8">
        <v>0.46458333333333335</v>
      </c>
      <c r="L316">
        <v>0.42</v>
      </c>
      <c r="M316">
        <v>0.42</v>
      </c>
      <c r="N316">
        <v>-0.08</v>
      </c>
      <c r="O316" t="s">
        <v>6555</v>
      </c>
      <c r="P316" t="s">
        <v>248</v>
      </c>
      <c r="Q316" t="s">
        <v>6556</v>
      </c>
      <c r="R316">
        <v>0</v>
      </c>
      <c r="S316">
        <v>0</v>
      </c>
      <c r="T316">
        <v>45.180267000000001</v>
      </c>
      <c r="U316">
        <v>5.7307370000000004</v>
      </c>
      <c r="AD316" t="s">
        <v>2733</v>
      </c>
      <c r="AE316" t="s">
        <v>3592</v>
      </c>
    </row>
    <row r="317" spans="1:31" x14ac:dyDescent="0.3">
      <c r="A317" s="7">
        <v>46301</v>
      </c>
      <c r="B317" s="8">
        <v>0.2361111111111111</v>
      </c>
      <c r="C317" s="8">
        <v>0.26041666666666669</v>
      </c>
      <c r="D317" s="8">
        <v>0</v>
      </c>
      <c r="E317">
        <v>0.57999999999999996</v>
      </c>
      <c r="F317">
        <v>23</v>
      </c>
      <c r="G317" t="s">
        <v>957</v>
      </c>
      <c r="H317" s="8">
        <v>0.48680555555555555</v>
      </c>
      <c r="I317" s="8">
        <v>0.5</v>
      </c>
      <c r="L317">
        <v>0.32</v>
      </c>
      <c r="M317">
        <v>0.32</v>
      </c>
      <c r="N317">
        <v>-0.27</v>
      </c>
      <c r="O317" t="s">
        <v>2556</v>
      </c>
      <c r="P317" t="s">
        <v>541</v>
      </c>
      <c r="Q317" t="s">
        <v>541</v>
      </c>
      <c r="R317">
        <v>0</v>
      </c>
      <c r="S317">
        <v>0</v>
      </c>
      <c r="T317">
        <v>45.166491999999998</v>
      </c>
      <c r="U317">
        <v>5.7129070000000004</v>
      </c>
      <c r="AD317" t="s">
        <v>2733</v>
      </c>
      <c r="AE317" t="s">
        <v>2737</v>
      </c>
    </row>
    <row r="318" spans="1:31" x14ac:dyDescent="0.3">
      <c r="A318" s="7">
        <v>46301</v>
      </c>
      <c r="B318" s="8">
        <v>0.33333333333333331</v>
      </c>
      <c r="C318" s="8">
        <v>0.34722222222222221</v>
      </c>
      <c r="D318" s="8">
        <v>0</v>
      </c>
      <c r="E318">
        <v>0.33</v>
      </c>
      <c r="F318">
        <v>86</v>
      </c>
      <c r="G318" t="s">
        <v>861</v>
      </c>
      <c r="O318" t="s">
        <v>2592</v>
      </c>
      <c r="P318" t="s">
        <v>181</v>
      </c>
      <c r="Q318" t="s">
        <v>6557</v>
      </c>
      <c r="R318">
        <v>0</v>
      </c>
      <c r="S318">
        <v>0</v>
      </c>
      <c r="T318">
        <v>45.191468999999998</v>
      </c>
      <c r="U318">
        <v>5.7242329999999999</v>
      </c>
      <c r="AD318" t="s">
        <v>2733</v>
      </c>
      <c r="AE318" t="s">
        <v>2737</v>
      </c>
    </row>
    <row r="319" spans="1:31" x14ac:dyDescent="0.3">
      <c r="A319" s="7">
        <v>46301</v>
      </c>
      <c r="B319" s="8">
        <v>0.33333333333333331</v>
      </c>
      <c r="C319" s="8">
        <v>0.35416666666666669</v>
      </c>
      <c r="D319" s="8">
        <v>0</v>
      </c>
      <c r="E319">
        <v>0.5</v>
      </c>
      <c r="F319">
        <v>44</v>
      </c>
      <c r="G319" t="s">
        <v>865</v>
      </c>
      <c r="H319" s="8">
        <v>0.38819444444444445</v>
      </c>
      <c r="I319" s="8">
        <v>0.40208333333333335</v>
      </c>
      <c r="L319">
        <v>0.33</v>
      </c>
      <c r="M319">
        <v>0.33</v>
      </c>
      <c r="N319">
        <v>-0.17</v>
      </c>
      <c r="O319" t="s">
        <v>1627</v>
      </c>
      <c r="P319" t="s">
        <v>463</v>
      </c>
      <c r="Q319" t="s">
        <v>3570</v>
      </c>
      <c r="R319">
        <v>0</v>
      </c>
      <c r="S319">
        <v>0</v>
      </c>
      <c r="T319">
        <v>45.248668000000002</v>
      </c>
      <c r="U319">
        <v>5.6292819999999999</v>
      </c>
      <c r="AD319" t="s">
        <v>2733</v>
      </c>
      <c r="AE319" t="s">
        <v>2737</v>
      </c>
    </row>
    <row r="320" spans="1:31" x14ac:dyDescent="0.3">
      <c r="A320" s="7">
        <v>46301</v>
      </c>
      <c r="B320" s="8">
        <v>0.34375</v>
      </c>
      <c r="C320" s="8">
        <v>0.35416666666666669</v>
      </c>
      <c r="D320" s="8">
        <v>0</v>
      </c>
      <c r="E320">
        <v>0.25</v>
      </c>
      <c r="F320">
        <v>13</v>
      </c>
      <c r="G320" t="s">
        <v>2730</v>
      </c>
      <c r="O320" t="s">
        <v>3207</v>
      </c>
      <c r="P320" t="s">
        <v>298</v>
      </c>
      <c r="Q320" t="s">
        <v>3208</v>
      </c>
      <c r="R320">
        <v>0</v>
      </c>
      <c r="S320">
        <v>0</v>
      </c>
      <c r="T320">
        <v>45.186909</v>
      </c>
      <c r="U320">
        <v>5.7276030000000002</v>
      </c>
      <c r="AD320" t="s">
        <v>2733</v>
      </c>
      <c r="AE320" t="s">
        <v>2737</v>
      </c>
    </row>
    <row r="321" spans="1:31" x14ac:dyDescent="0.3">
      <c r="A321" s="7">
        <v>46301</v>
      </c>
      <c r="B321" s="8">
        <v>0.2986111111111111</v>
      </c>
      <c r="C321" s="8">
        <v>0.30208333333333331</v>
      </c>
      <c r="D321" s="8">
        <v>0</v>
      </c>
      <c r="E321">
        <v>0.08</v>
      </c>
      <c r="F321">
        <v>103</v>
      </c>
      <c r="G321" t="s">
        <v>962</v>
      </c>
      <c r="H321" s="8">
        <v>0.51180555555555551</v>
      </c>
      <c r="I321" s="8">
        <v>0.51666666666666672</v>
      </c>
      <c r="L321">
        <v>0.12</v>
      </c>
      <c r="M321">
        <v>0.12</v>
      </c>
      <c r="N321">
        <v>0.03</v>
      </c>
      <c r="O321" t="s">
        <v>2849</v>
      </c>
      <c r="P321" t="s">
        <v>727</v>
      </c>
      <c r="Q321" t="s">
        <v>2850</v>
      </c>
      <c r="R321">
        <v>0</v>
      </c>
      <c r="S321">
        <v>0</v>
      </c>
      <c r="T321">
        <v>45.228786999999997</v>
      </c>
      <c r="U321">
        <v>5.6833799999999997</v>
      </c>
      <c r="AD321" t="s">
        <v>2733</v>
      </c>
      <c r="AE321" t="s">
        <v>2734</v>
      </c>
    </row>
    <row r="322" spans="1:31" x14ac:dyDescent="0.3">
      <c r="A322" s="7">
        <v>46301</v>
      </c>
      <c r="B322" s="8">
        <v>0.25</v>
      </c>
      <c r="C322" s="8">
        <v>0.26041666666666669</v>
      </c>
      <c r="D322" s="8">
        <v>0</v>
      </c>
      <c r="E322">
        <v>0.25</v>
      </c>
      <c r="F322">
        <v>75</v>
      </c>
      <c r="G322" t="s">
        <v>970</v>
      </c>
      <c r="O322" t="s">
        <v>3150</v>
      </c>
      <c r="P322" t="s">
        <v>118</v>
      </c>
      <c r="Q322" t="s">
        <v>3151</v>
      </c>
      <c r="R322">
        <v>0</v>
      </c>
      <c r="S322">
        <v>0</v>
      </c>
      <c r="T322">
        <v>45.168607999999999</v>
      </c>
      <c r="U322">
        <v>5.7114330000000004</v>
      </c>
      <c r="AD322" t="s">
        <v>2733</v>
      </c>
      <c r="AE322" t="s">
        <v>2734</v>
      </c>
    </row>
    <row r="323" spans="1:31" x14ac:dyDescent="0.3">
      <c r="A323" s="7">
        <v>46301</v>
      </c>
      <c r="B323" s="8">
        <v>0.33333333333333331</v>
      </c>
      <c r="C323" s="8">
        <v>0.375</v>
      </c>
      <c r="D323" s="8">
        <v>0</v>
      </c>
      <c r="E323">
        <v>1</v>
      </c>
      <c r="F323">
        <v>72</v>
      </c>
      <c r="G323" t="s">
        <v>978</v>
      </c>
      <c r="O323" t="s">
        <v>2263</v>
      </c>
      <c r="P323" t="s">
        <v>245</v>
      </c>
      <c r="Q323" t="s">
        <v>3146</v>
      </c>
      <c r="R323">
        <v>0</v>
      </c>
      <c r="S323">
        <v>0</v>
      </c>
      <c r="T323">
        <v>45.568052999999999</v>
      </c>
      <c r="U323">
        <v>5.9229669999999999</v>
      </c>
      <c r="AD323" t="s">
        <v>2733</v>
      </c>
      <c r="AE323" t="s">
        <v>2781</v>
      </c>
    </row>
    <row r="324" spans="1:31" x14ac:dyDescent="0.3">
      <c r="A324" s="7">
        <v>46301</v>
      </c>
      <c r="B324" s="8">
        <v>0.33333333333333331</v>
      </c>
      <c r="C324" s="8">
        <v>0.37847222222222221</v>
      </c>
      <c r="D324" s="8">
        <v>0</v>
      </c>
      <c r="E324">
        <v>1.08</v>
      </c>
      <c r="F324">
        <v>20</v>
      </c>
      <c r="G324" t="s">
        <v>950</v>
      </c>
      <c r="H324" s="8">
        <v>0.42083333333333334</v>
      </c>
      <c r="I324" s="8">
        <v>0.47152777777777777</v>
      </c>
      <c r="L324">
        <v>1.22</v>
      </c>
      <c r="M324">
        <v>1.22</v>
      </c>
      <c r="N324">
        <v>0.13</v>
      </c>
      <c r="O324" t="s">
        <v>1936</v>
      </c>
      <c r="P324" t="s">
        <v>326</v>
      </c>
      <c r="Q324" t="s">
        <v>1938</v>
      </c>
      <c r="R324">
        <v>0</v>
      </c>
      <c r="S324">
        <v>0</v>
      </c>
      <c r="T324">
        <v>45.194364</v>
      </c>
      <c r="U324">
        <v>5.6996609999999999</v>
      </c>
      <c r="AD324" t="s">
        <v>2733</v>
      </c>
      <c r="AE324" t="s">
        <v>2737</v>
      </c>
    </row>
    <row r="325" spans="1:31" x14ac:dyDescent="0.3">
      <c r="A325" s="7">
        <v>46301</v>
      </c>
      <c r="B325" s="8">
        <v>0.2951388888888889</v>
      </c>
      <c r="C325" s="8">
        <v>0.2986111111111111</v>
      </c>
      <c r="D325" s="8">
        <v>0</v>
      </c>
      <c r="E325">
        <v>0.08</v>
      </c>
      <c r="F325">
        <v>103</v>
      </c>
      <c r="G325" t="s">
        <v>962</v>
      </c>
      <c r="H325" s="8">
        <v>0.51180555555555551</v>
      </c>
      <c r="I325" s="8">
        <v>0.51666666666666672</v>
      </c>
      <c r="L325">
        <v>0.12</v>
      </c>
      <c r="M325">
        <v>0.12</v>
      </c>
      <c r="N325">
        <v>0.03</v>
      </c>
      <c r="O325" t="s">
        <v>3304</v>
      </c>
      <c r="P325" t="s">
        <v>728</v>
      </c>
      <c r="Q325" t="s">
        <v>3305</v>
      </c>
      <c r="R325">
        <v>0</v>
      </c>
      <c r="S325">
        <v>0</v>
      </c>
      <c r="T325">
        <v>45.228516999999997</v>
      </c>
      <c r="U325">
        <v>5.6831250000000004</v>
      </c>
      <c r="AD325" t="s">
        <v>2733</v>
      </c>
      <c r="AE325" t="s">
        <v>2734</v>
      </c>
    </row>
    <row r="326" spans="1:31" x14ac:dyDescent="0.3">
      <c r="A326" s="7">
        <v>46301</v>
      </c>
      <c r="B326" s="8">
        <v>0.33333333333333331</v>
      </c>
      <c r="C326" s="8">
        <v>0.34722222222222221</v>
      </c>
      <c r="D326" s="8">
        <v>0</v>
      </c>
      <c r="E326">
        <v>0.33</v>
      </c>
      <c r="F326">
        <v>20</v>
      </c>
      <c r="G326" t="s">
        <v>950</v>
      </c>
      <c r="H326" s="8">
        <v>0.24791666666666667</v>
      </c>
      <c r="I326" s="8">
        <v>0.25694444444444442</v>
      </c>
      <c r="L326">
        <v>0.22</v>
      </c>
      <c r="M326">
        <v>0.22</v>
      </c>
      <c r="N326">
        <v>-0.12</v>
      </c>
      <c r="O326" t="s">
        <v>2538</v>
      </c>
      <c r="P326" t="s">
        <v>141</v>
      </c>
      <c r="Q326" t="s">
        <v>141</v>
      </c>
      <c r="R326">
        <v>0</v>
      </c>
      <c r="S326">
        <v>0</v>
      </c>
      <c r="T326">
        <v>45.189855999999999</v>
      </c>
      <c r="U326">
        <v>5.7242749999999996</v>
      </c>
      <c r="AD326" t="s">
        <v>2733</v>
      </c>
      <c r="AE326" t="s">
        <v>2737</v>
      </c>
    </row>
    <row r="327" spans="1:31" x14ac:dyDescent="0.3">
      <c r="A327" s="7">
        <v>46301</v>
      </c>
      <c r="B327" s="8">
        <v>0.33333333333333331</v>
      </c>
      <c r="C327" s="8">
        <v>0.375</v>
      </c>
      <c r="D327" s="8">
        <v>0</v>
      </c>
      <c r="E327">
        <v>1</v>
      </c>
      <c r="F327">
        <v>43</v>
      </c>
      <c r="G327" t="s">
        <v>849</v>
      </c>
      <c r="H327" s="8">
        <v>0.24513888888888888</v>
      </c>
      <c r="I327" s="8">
        <v>0.28749999999999998</v>
      </c>
      <c r="L327">
        <v>1.02</v>
      </c>
      <c r="M327">
        <v>1</v>
      </c>
      <c r="N327">
        <v>0.02</v>
      </c>
      <c r="O327" t="s">
        <v>1866</v>
      </c>
      <c r="P327" t="s">
        <v>718</v>
      </c>
      <c r="Q327" t="s">
        <v>718</v>
      </c>
      <c r="R327">
        <v>0</v>
      </c>
      <c r="S327">
        <v>0</v>
      </c>
      <c r="T327">
        <v>45.244853999999997</v>
      </c>
      <c r="U327">
        <v>5.6734859999999996</v>
      </c>
      <c r="AD327" t="s">
        <v>2733</v>
      </c>
      <c r="AE327" t="s">
        <v>2737</v>
      </c>
    </row>
    <row r="328" spans="1:31" x14ac:dyDescent="0.3">
      <c r="A328" s="7">
        <v>46301</v>
      </c>
      <c r="B328" s="8">
        <v>0.16666666666666666</v>
      </c>
      <c r="C328" s="8">
        <v>0.18055555555555555</v>
      </c>
      <c r="D328" s="8">
        <v>0</v>
      </c>
      <c r="E328">
        <v>0.33</v>
      </c>
      <c r="F328">
        <v>72</v>
      </c>
      <c r="G328" t="s">
        <v>978</v>
      </c>
      <c r="H328" s="8">
        <v>0.23819444444444443</v>
      </c>
      <c r="I328" s="8">
        <v>0.34652777777777777</v>
      </c>
      <c r="L328">
        <v>2.6</v>
      </c>
      <c r="M328">
        <v>2.6</v>
      </c>
      <c r="N328">
        <v>2.27</v>
      </c>
      <c r="O328" t="s">
        <v>3194</v>
      </c>
      <c r="P328" t="s">
        <v>67</v>
      </c>
      <c r="Q328" t="s">
        <v>3195</v>
      </c>
      <c r="R328">
        <v>0</v>
      </c>
      <c r="S328">
        <v>0</v>
      </c>
      <c r="T328">
        <v>45.569451000000001</v>
      </c>
      <c r="U328">
        <v>5.9207679999999998</v>
      </c>
      <c r="AD328" t="s">
        <v>2733</v>
      </c>
      <c r="AE328" t="s">
        <v>2734</v>
      </c>
    </row>
    <row r="329" spans="1:31" x14ac:dyDescent="0.3">
      <c r="A329" s="7">
        <v>46301</v>
      </c>
      <c r="B329" s="8">
        <v>0.40625</v>
      </c>
      <c r="C329" s="8">
        <v>0.41666666666666669</v>
      </c>
      <c r="D329" s="8">
        <v>0</v>
      </c>
      <c r="E329">
        <v>0.25</v>
      </c>
      <c r="F329">
        <v>39</v>
      </c>
      <c r="G329" t="s">
        <v>961</v>
      </c>
      <c r="H329" s="8">
        <v>0.3888888888888889</v>
      </c>
      <c r="I329" s="8">
        <v>0.39166666666666666</v>
      </c>
      <c r="L329">
        <v>7.0000000000000007E-2</v>
      </c>
      <c r="M329">
        <v>7.0000000000000007E-2</v>
      </c>
      <c r="N329">
        <v>-0.18</v>
      </c>
      <c r="O329" t="s">
        <v>2644</v>
      </c>
      <c r="P329" t="s">
        <v>301</v>
      </c>
      <c r="Q329" t="s">
        <v>301</v>
      </c>
      <c r="R329">
        <v>0</v>
      </c>
      <c r="S329">
        <v>0</v>
      </c>
      <c r="T329">
        <v>45.180677000000003</v>
      </c>
      <c r="U329">
        <v>5.7244840000000003</v>
      </c>
      <c r="AD329" t="s">
        <v>2733</v>
      </c>
      <c r="AE329" t="s">
        <v>2737</v>
      </c>
    </row>
    <row r="330" spans="1:31" x14ac:dyDescent="0.3">
      <c r="A330" s="7">
        <v>46301</v>
      </c>
      <c r="B330" s="8">
        <v>0.16666666666666666</v>
      </c>
      <c r="C330" s="8">
        <v>0.18055555555555555</v>
      </c>
      <c r="D330" s="8">
        <v>0</v>
      </c>
      <c r="E330">
        <v>0.33</v>
      </c>
      <c r="F330">
        <v>46</v>
      </c>
      <c r="G330" t="s">
        <v>963</v>
      </c>
      <c r="H330" s="8">
        <v>0.15277777777777779</v>
      </c>
      <c r="I330" s="8">
        <v>0.41180555555555554</v>
      </c>
      <c r="L330">
        <v>6.22</v>
      </c>
      <c r="M330">
        <v>6.22</v>
      </c>
      <c r="N330">
        <v>5.88</v>
      </c>
      <c r="O330" t="s">
        <v>3315</v>
      </c>
      <c r="P330" t="s">
        <v>560</v>
      </c>
      <c r="Q330" t="s">
        <v>3316</v>
      </c>
      <c r="R330">
        <v>0</v>
      </c>
      <c r="S330">
        <v>0</v>
      </c>
      <c r="T330">
        <v>45.146349000000001</v>
      </c>
      <c r="U330">
        <v>5.7163180000000002</v>
      </c>
      <c r="AD330" t="s">
        <v>2733</v>
      </c>
      <c r="AE330" t="s">
        <v>2734</v>
      </c>
    </row>
    <row r="331" spans="1:31" x14ac:dyDescent="0.3">
      <c r="A331" s="7">
        <v>46301</v>
      </c>
      <c r="B331" s="8">
        <v>0.3125</v>
      </c>
      <c r="C331" s="8">
        <v>0.35416666666666669</v>
      </c>
      <c r="D331" s="8">
        <v>0</v>
      </c>
      <c r="E331">
        <v>1</v>
      </c>
      <c r="F331">
        <v>83</v>
      </c>
      <c r="G331" t="s">
        <v>975</v>
      </c>
      <c r="H331" s="8">
        <v>0.26319444444444445</v>
      </c>
      <c r="I331" s="8">
        <v>0.3263888888888889</v>
      </c>
      <c r="L331">
        <v>1.52</v>
      </c>
      <c r="M331">
        <v>1.52</v>
      </c>
      <c r="N331">
        <v>0.52</v>
      </c>
      <c r="O331" t="s">
        <v>1930</v>
      </c>
      <c r="P331" t="s">
        <v>421</v>
      </c>
      <c r="Q331" t="s">
        <v>1932</v>
      </c>
      <c r="R331">
        <v>0</v>
      </c>
      <c r="S331">
        <v>0</v>
      </c>
      <c r="T331">
        <v>45.362363000000002</v>
      </c>
      <c r="U331">
        <v>5.598376</v>
      </c>
      <c r="AD331" t="s">
        <v>2733</v>
      </c>
      <c r="AE331" t="s">
        <v>2737</v>
      </c>
    </row>
    <row r="332" spans="1:31" x14ac:dyDescent="0.3">
      <c r="A332" s="7">
        <v>46301</v>
      </c>
      <c r="B332" s="8">
        <v>0.33333333333333331</v>
      </c>
      <c r="C332" s="8">
        <v>0.34722222222222221</v>
      </c>
      <c r="D332" s="8">
        <v>0</v>
      </c>
      <c r="E332">
        <v>0.33</v>
      </c>
      <c r="F332">
        <v>12</v>
      </c>
      <c r="G332" t="s">
        <v>952</v>
      </c>
      <c r="O332" t="s">
        <v>2233</v>
      </c>
      <c r="P332" t="s">
        <v>129</v>
      </c>
      <c r="Q332" t="s">
        <v>129</v>
      </c>
      <c r="R332">
        <v>0</v>
      </c>
      <c r="S332">
        <v>0</v>
      </c>
      <c r="T332">
        <v>45.188529000000003</v>
      </c>
      <c r="U332">
        <v>5.7245239999999997</v>
      </c>
      <c r="AD332" t="s">
        <v>2733</v>
      </c>
      <c r="AE332" t="s">
        <v>2737</v>
      </c>
    </row>
    <row r="333" spans="1:31" x14ac:dyDescent="0.3">
      <c r="A333" s="7">
        <v>46301</v>
      </c>
      <c r="B333" s="8">
        <v>0.16666666666666666</v>
      </c>
      <c r="C333" s="8">
        <v>0.18055555555555555</v>
      </c>
      <c r="D333" s="8">
        <v>0</v>
      </c>
      <c r="E333">
        <v>0.33</v>
      </c>
      <c r="F333">
        <v>230</v>
      </c>
      <c r="G333" t="s">
        <v>974</v>
      </c>
      <c r="H333" s="8">
        <v>0.41388888888888886</v>
      </c>
      <c r="I333" s="8">
        <v>0.42222222222222222</v>
      </c>
      <c r="L333">
        <v>0.2</v>
      </c>
      <c r="M333">
        <v>0.2</v>
      </c>
      <c r="N333">
        <v>-0.13</v>
      </c>
      <c r="O333" t="s">
        <v>3307</v>
      </c>
      <c r="P333" t="s">
        <v>2453</v>
      </c>
      <c r="Q333" t="s">
        <v>5988</v>
      </c>
      <c r="R333">
        <v>0</v>
      </c>
      <c r="S333">
        <v>0</v>
      </c>
      <c r="T333">
        <v>45.170372</v>
      </c>
      <c r="U333">
        <v>5.7396019999999996</v>
      </c>
      <c r="AD333" t="s">
        <v>2733</v>
      </c>
      <c r="AE333" t="s">
        <v>2734</v>
      </c>
    </row>
    <row r="334" spans="1:31" x14ac:dyDescent="0.3">
      <c r="A334" s="7">
        <v>46301</v>
      </c>
      <c r="B334" s="8">
        <v>0.25</v>
      </c>
      <c r="C334" s="8">
        <v>0.26041666666666669</v>
      </c>
      <c r="D334" s="8">
        <v>0</v>
      </c>
      <c r="E334">
        <v>0.25</v>
      </c>
      <c r="F334">
        <v>210</v>
      </c>
      <c r="G334" t="s">
        <v>905</v>
      </c>
      <c r="O334" t="s">
        <v>3180</v>
      </c>
      <c r="P334" t="s">
        <v>222</v>
      </c>
      <c r="Q334" t="s">
        <v>3181</v>
      </c>
      <c r="R334">
        <v>0</v>
      </c>
      <c r="S334">
        <v>0</v>
      </c>
      <c r="T334">
        <v>45.189441000000002</v>
      </c>
      <c r="U334">
        <v>5.7262389999999996</v>
      </c>
      <c r="AD334" t="s">
        <v>2733</v>
      </c>
      <c r="AE334" t="s">
        <v>2734</v>
      </c>
    </row>
    <row r="335" spans="1:31" x14ac:dyDescent="0.3">
      <c r="A335" s="7">
        <v>46301</v>
      </c>
      <c r="B335" s="8">
        <v>0.23958333333333334</v>
      </c>
      <c r="C335" s="8">
        <v>0.25</v>
      </c>
      <c r="D335" s="8">
        <v>0</v>
      </c>
      <c r="E335">
        <v>0.25</v>
      </c>
      <c r="F335">
        <v>56</v>
      </c>
      <c r="G335" t="s">
        <v>966</v>
      </c>
      <c r="H335" s="8">
        <v>0.36805555555555558</v>
      </c>
      <c r="I335" s="8">
        <v>0.38750000000000001</v>
      </c>
      <c r="L335">
        <v>0.47</v>
      </c>
      <c r="M335">
        <v>0.47</v>
      </c>
      <c r="N335">
        <v>0.22</v>
      </c>
      <c r="O335" t="s">
        <v>2369</v>
      </c>
      <c r="P335" t="s">
        <v>457</v>
      </c>
      <c r="Q335" t="s">
        <v>2370</v>
      </c>
      <c r="R335">
        <v>0</v>
      </c>
      <c r="S335">
        <v>0</v>
      </c>
      <c r="T335">
        <v>45.365228999999999</v>
      </c>
      <c r="U335">
        <v>5.5940120000000002</v>
      </c>
      <c r="AD335" t="s">
        <v>2733</v>
      </c>
      <c r="AE335" t="s">
        <v>2737</v>
      </c>
    </row>
    <row r="336" spans="1:31" x14ac:dyDescent="0.3">
      <c r="A336" s="7">
        <v>46301</v>
      </c>
      <c r="B336" s="8">
        <v>0.16666666666666666</v>
      </c>
      <c r="C336" s="8">
        <v>0.18055555555555555</v>
      </c>
      <c r="D336" s="8">
        <v>0</v>
      </c>
      <c r="E336">
        <v>0.33</v>
      </c>
      <c r="F336">
        <v>74</v>
      </c>
      <c r="G336" t="s">
        <v>892</v>
      </c>
      <c r="O336" t="s">
        <v>3072</v>
      </c>
      <c r="P336" t="s">
        <v>364</v>
      </c>
      <c r="Q336" t="s">
        <v>3073</v>
      </c>
      <c r="R336">
        <v>0</v>
      </c>
      <c r="S336">
        <v>0</v>
      </c>
      <c r="T336">
        <v>45.187527000000003</v>
      </c>
      <c r="U336">
        <v>5.7106579999999996</v>
      </c>
      <c r="AD336" t="s">
        <v>2733</v>
      </c>
      <c r="AE336" t="s">
        <v>2734</v>
      </c>
    </row>
    <row r="337" spans="1:31" x14ac:dyDescent="0.3">
      <c r="A337" s="7">
        <v>46301</v>
      </c>
      <c r="B337" s="8">
        <v>0.33333333333333331</v>
      </c>
      <c r="C337" s="8">
        <v>0.4236111111111111</v>
      </c>
      <c r="D337" s="8">
        <v>0</v>
      </c>
      <c r="E337">
        <v>2.17</v>
      </c>
      <c r="F337">
        <v>16</v>
      </c>
      <c r="G337" t="s">
        <v>853</v>
      </c>
      <c r="O337" t="s">
        <v>3223</v>
      </c>
      <c r="P337" t="s">
        <v>381</v>
      </c>
      <c r="Q337" t="s">
        <v>381</v>
      </c>
      <c r="R337">
        <v>0</v>
      </c>
      <c r="S337">
        <v>0</v>
      </c>
      <c r="T337">
        <v>45.147682000000003</v>
      </c>
      <c r="U337">
        <v>5.7162199999999999</v>
      </c>
      <c r="AD337" t="s">
        <v>2733</v>
      </c>
      <c r="AE337" t="s">
        <v>2737</v>
      </c>
    </row>
    <row r="338" spans="1:31" x14ac:dyDescent="0.3">
      <c r="A338" s="7">
        <v>46301</v>
      </c>
      <c r="B338" s="8">
        <v>0.16666666666666666</v>
      </c>
      <c r="C338" s="8">
        <v>0.18055555555555555</v>
      </c>
      <c r="D338" s="8">
        <v>0</v>
      </c>
      <c r="E338">
        <v>0.33</v>
      </c>
      <c r="F338">
        <v>40</v>
      </c>
      <c r="G338" t="s">
        <v>960</v>
      </c>
      <c r="H338" s="8">
        <v>0.25694444444444442</v>
      </c>
      <c r="I338" s="8">
        <v>0.28194444444444444</v>
      </c>
      <c r="L338">
        <v>0.6</v>
      </c>
      <c r="M338">
        <v>0.6</v>
      </c>
      <c r="N338">
        <v>0.27</v>
      </c>
      <c r="O338" t="s">
        <v>3803</v>
      </c>
      <c r="P338" t="s">
        <v>768</v>
      </c>
      <c r="Q338" t="s">
        <v>3804</v>
      </c>
      <c r="R338">
        <v>0</v>
      </c>
      <c r="S338">
        <v>0</v>
      </c>
      <c r="T338">
        <v>45.180636</v>
      </c>
      <c r="U338">
        <v>5.7115109999999998</v>
      </c>
      <c r="AD338" t="s">
        <v>2733</v>
      </c>
      <c r="AE338" t="s">
        <v>2734</v>
      </c>
    </row>
    <row r="339" spans="1:31" x14ac:dyDescent="0.3">
      <c r="A339" s="7">
        <v>46301</v>
      </c>
      <c r="B339" s="8">
        <v>0.23958333333333334</v>
      </c>
      <c r="C339" s="8">
        <v>0.28472222222222221</v>
      </c>
      <c r="D339" s="8">
        <v>0</v>
      </c>
      <c r="E339">
        <v>1.08</v>
      </c>
      <c r="F339">
        <v>103</v>
      </c>
      <c r="G339" t="s">
        <v>962</v>
      </c>
      <c r="H339" s="8">
        <v>0.33541666666666664</v>
      </c>
      <c r="I339" s="8">
        <v>0.38750000000000001</v>
      </c>
      <c r="L339">
        <v>1.25</v>
      </c>
      <c r="M339">
        <v>1.25</v>
      </c>
      <c r="N339">
        <v>0.17</v>
      </c>
      <c r="O339" t="s">
        <v>1725</v>
      </c>
      <c r="P339" t="s">
        <v>471</v>
      </c>
      <c r="Q339" t="s">
        <v>471</v>
      </c>
      <c r="R339">
        <v>0</v>
      </c>
      <c r="S339">
        <v>0</v>
      </c>
      <c r="T339">
        <v>45.334660999999997</v>
      </c>
      <c r="U339">
        <v>5.6211659999999997</v>
      </c>
      <c r="AD339" t="s">
        <v>2733</v>
      </c>
      <c r="AE339" t="s">
        <v>2737</v>
      </c>
    </row>
    <row r="340" spans="1:31" x14ac:dyDescent="0.3">
      <c r="A340" s="7">
        <v>46301</v>
      </c>
      <c r="B340" s="8">
        <v>0.33333333333333331</v>
      </c>
      <c r="C340" s="8">
        <v>0.375</v>
      </c>
      <c r="D340" s="8">
        <v>0</v>
      </c>
      <c r="E340">
        <v>1</v>
      </c>
      <c r="F340">
        <v>22</v>
      </c>
      <c r="G340" t="s">
        <v>979</v>
      </c>
      <c r="H340" s="8">
        <v>0.20347222222222222</v>
      </c>
      <c r="I340" s="8">
        <v>0.27083333333333331</v>
      </c>
      <c r="L340">
        <v>1.62</v>
      </c>
      <c r="M340">
        <v>1.62</v>
      </c>
      <c r="N340">
        <v>0.62</v>
      </c>
      <c r="O340" t="s">
        <v>1399</v>
      </c>
      <c r="P340" t="s">
        <v>291</v>
      </c>
      <c r="Q340" t="s">
        <v>3186</v>
      </c>
      <c r="R340">
        <v>0</v>
      </c>
      <c r="S340">
        <v>0</v>
      </c>
      <c r="T340">
        <v>45.150571999999997</v>
      </c>
      <c r="U340">
        <v>5.7256600000000004</v>
      </c>
      <c r="AD340" t="s">
        <v>2733</v>
      </c>
      <c r="AE340" t="s">
        <v>2781</v>
      </c>
    </row>
    <row r="341" spans="1:31" x14ac:dyDescent="0.3">
      <c r="A341" s="7">
        <v>46301</v>
      </c>
      <c r="B341" s="8">
        <v>0.16666666666666666</v>
      </c>
      <c r="C341" s="8">
        <v>0.18055555555555555</v>
      </c>
      <c r="D341" s="8">
        <v>0</v>
      </c>
      <c r="E341">
        <v>0.33</v>
      </c>
      <c r="F341">
        <v>72</v>
      </c>
      <c r="G341" t="s">
        <v>978</v>
      </c>
      <c r="O341" t="s">
        <v>3240</v>
      </c>
      <c r="P341" t="s">
        <v>410</v>
      </c>
      <c r="Q341" t="s">
        <v>3241</v>
      </c>
      <c r="R341">
        <v>0</v>
      </c>
      <c r="S341">
        <v>0</v>
      </c>
      <c r="T341">
        <v>45.565835999999997</v>
      </c>
      <c r="U341">
        <v>5.8936609999999998</v>
      </c>
      <c r="AD341" t="s">
        <v>2733</v>
      </c>
      <c r="AE341" t="s">
        <v>2734</v>
      </c>
    </row>
    <row r="342" spans="1:31" x14ac:dyDescent="0.3">
      <c r="A342" s="7">
        <v>46301</v>
      </c>
      <c r="B342" s="8">
        <v>0.33333333333333331</v>
      </c>
      <c r="C342" s="8">
        <v>0.37847222222222221</v>
      </c>
      <c r="D342" s="8">
        <v>0</v>
      </c>
      <c r="E342">
        <v>1.08</v>
      </c>
      <c r="F342">
        <v>230</v>
      </c>
      <c r="G342" t="s">
        <v>974</v>
      </c>
      <c r="O342" t="s">
        <v>6558</v>
      </c>
      <c r="P342" t="s">
        <v>236</v>
      </c>
      <c r="Q342" t="s">
        <v>6559</v>
      </c>
      <c r="R342">
        <v>0</v>
      </c>
      <c r="S342">
        <v>0</v>
      </c>
      <c r="T342">
        <v>45.184652999999997</v>
      </c>
      <c r="U342">
        <v>5.7162660000000001</v>
      </c>
      <c r="AD342" t="s">
        <v>2733</v>
      </c>
      <c r="AE342" t="s">
        <v>2737</v>
      </c>
    </row>
    <row r="343" spans="1:31" x14ac:dyDescent="0.3">
      <c r="A343" s="7">
        <v>46301</v>
      </c>
      <c r="B343" s="8">
        <v>0.16666666666666666</v>
      </c>
      <c r="C343" s="8">
        <v>0.18055555555555555</v>
      </c>
      <c r="D343" s="8">
        <v>0</v>
      </c>
      <c r="E343">
        <v>0.33</v>
      </c>
      <c r="F343">
        <v>49</v>
      </c>
      <c r="G343" t="s">
        <v>944</v>
      </c>
      <c r="H343" s="8">
        <v>0.13055555555555556</v>
      </c>
      <c r="I343" s="8">
        <v>0.31180555555555556</v>
      </c>
      <c r="L343">
        <v>4.3499999999999996</v>
      </c>
      <c r="M343">
        <v>4.3499999999999996</v>
      </c>
      <c r="N343">
        <v>4.0199999999999996</v>
      </c>
      <c r="O343" t="s">
        <v>2769</v>
      </c>
      <c r="P343" t="s">
        <v>202</v>
      </c>
      <c r="Q343" t="s">
        <v>2770</v>
      </c>
      <c r="R343">
        <v>0</v>
      </c>
      <c r="S343">
        <v>0</v>
      </c>
      <c r="T343">
        <v>45.190215999999999</v>
      </c>
      <c r="U343">
        <v>5.7257730000000002</v>
      </c>
      <c r="AD343" t="s">
        <v>2733</v>
      </c>
      <c r="AE343" t="s">
        <v>2734</v>
      </c>
    </row>
    <row r="344" spans="1:31" x14ac:dyDescent="0.3">
      <c r="A344" s="7">
        <v>46301</v>
      </c>
      <c r="B344" s="8">
        <v>0.16666666666666666</v>
      </c>
      <c r="C344" s="8">
        <v>0.18055555555555555</v>
      </c>
      <c r="D344" s="8">
        <v>0</v>
      </c>
      <c r="E344">
        <v>0.33</v>
      </c>
      <c r="F344">
        <v>74</v>
      </c>
      <c r="G344" t="s">
        <v>892</v>
      </c>
      <c r="O344" t="s">
        <v>3313</v>
      </c>
      <c r="P344" t="s">
        <v>332</v>
      </c>
      <c r="Q344" t="s">
        <v>3314</v>
      </c>
      <c r="R344">
        <v>0</v>
      </c>
      <c r="S344">
        <v>0</v>
      </c>
      <c r="T344">
        <v>45.182187999999996</v>
      </c>
      <c r="U344">
        <v>5.7211590000000001</v>
      </c>
      <c r="AD344" t="s">
        <v>2733</v>
      </c>
      <c r="AE344" t="s">
        <v>2734</v>
      </c>
    </row>
    <row r="345" spans="1:31" x14ac:dyDescent="0.3">
      <c r="A345" s="7">
        <v>46301</v>
      </c>
      <c r="B345" s="8">
        <v>0.33333333333333331</v>
      </c>
      <c r="C345" s="8">
        <v>0.37847222222222221</v>
      </c>
      <c r="D345" s="8">
        <v>0</v>
      </c>
      <c r="E345">
        <v>1.08</v>
      </c>
      <c r="F345">
        <v>52</v>
      </c>
      <c r="G345" t="s">
        <v>847</v>
      </c>
      <c r="H345" s="8">
        <v>0.19375000000000001</v>
      </c>
      <c r="I345" s="8">
        <v>0.21597222222222223</v>
      </c>
      <c r="L345">
        <v>0.53</v>
      </c>
      <c r="M345">
        <v>0.53</v>
      </c>
      <c r="N345">
        <v>-0.55000000000000004</v>
      </c>
      <c r="O345" t="s">
        <v>1435</v>
      </c>
      <c r="P345" t="s">
        <v>1437</v>
      </c>
      <c r="Q345" t="s">
        <v>1437</v>
      </c>
      <c r="R345">
        <v>0</v>
      </c>
      <c r="S345">
        <v>0</v>
      </c>
      <c r="T345">
        <v>45.182681000000002</v>
      </c>
      <c r="U345">
        <v>5.7249639999999999</v>
      </c>
      <c r="AD345" t="s">
        <v>2733</v>
      </c>
      <c r="AE345" t="s">
        <v>2737</v>
      </c>
    </row>
    <row r="346" spans="1:31" x14ac:dyDescent="0.3">
      <c r="A346" s="7">
        <v>46301</v>
      </c>
      <c r="B346" s="8">
        <v>0.36458333333333331</v>
      </c>
      <c r="C346" s="8">
        <v>0.37847222222222221</v>
      </c>
      <c r="D346" s="8">
        <v>0</v>
      </c>
      <c r="E346">
        <v>0.33</v>
      </c>
      <c r="F346">
        <v>23</v>
      </c>
      <c r="G346" t="s">
        <v>957</v>
      </c>
      <c r="H346" s="8">
        <v>0.3840277777777778</v>
      </c>
      <c r="I346" s="8">
        <v>0.39166666666666666</v>
      </c>
      <c r="L346">
        <v>0.18</v>
      </c>
      <c r="M346">
        <v>0.18</v>
      </c>
      <c r="N346">
        <v>-0.15</v>
      </c>
      <c r="O346" t="s">
        <v>3031</v>
      </c>
      <c r="P346" t="s">
        <v>157</v>
      </c>
      <c r="Q346" t="s">
        <v>3032</v>
      </c>
      <c r="R346">
        <v>0</v>
      </c>
      <c r="S346">
        <v>0</v>
      </c>
      <c r="T346">
        <v>45.199010000000001</v>
      </c>
      <c r="U346">
        <v>5.7367730000000003</v>
      </c>
      <c r="AD346" t="s">
        <v>2733</v>
      </c>
      <c r="AE346" t="s">
        <v>2734</v>
      </c>
    </row>
    <row r="347" spans="1:31" x14ac:dyDescent="0.3">
      <c r="A347" s="7">
        <v>46301</v>
      </c>
      <c r="B347" s="8">
        <v>0.16666666666666666</v>
      </c>
      <c r="C347" s="8">
        <v>0.18055555555555555</v>
      </c>
      <c r="D347" s="8">
        <v>0</v>
      </c>
      <c r="E347">
        <v>0.33</v>
      </c>
      <c r="F347">
        <v>61</v>
      </c>
      <c r="G347" t="s">
        <v>886</v>
      </c>
      <c r="H347" s="8">
        <v>0.18263888888888888</v>
      </c>
      <c r="I347" s="8">
        <v>0.53749999999999998</v>
      </c>
      <c r="L347">
        <v>8.52</v>
      </c>
      <c r="M347">
        <v>8.52</v>
      </c>
      <c r="N347">
        <v>8.18</v>
      </c>
      <c r="O347" t="s">
        <v>3242</v>
      </c>
      <c r="P347" t="s">
        <v>435</v>
      </c>
      <c r="Q347" t="s">
        <v>3243</v>
      </c>
      <c r="R347">
        <v>0</v>
      </c>
      <c r="S347">
        <v>0</v>
      </c>
      <c r="T347">
        <v>45.181677999999998</v>
      </c>
      <c r="U347">
        <v>5.7453979999999998</v>
      </c>
      <c r="AD347" t="s">
        <v>2733</v>
      </c>
      <c r="AE347" t="s">
        <v>2734</v>
      </c>
    </row>
    <row r="348" spans="1:31" x14ac:dyDescent="0.3">
      <c r="A348" s="7">
        <v>46301</v>
      </c>
      <c r="B348" s="8">
        <v>0.16666666666666666</v>
      </c>
      <c r="C348" s="8">
        <v>0.1736111111111111</v>
      </c>
      <c r="D348" s="8">
        <v>0</v>
      </c>
      <c r="E348">
        <v>0.17</v>
      </c>
      <c r="F348">
        <v>29</v>
      </c>
      <c r="G348" t="s">
        <v>859</v>
      </c>
      <c r="O348" t="s">
        <v>3196</v>
      </c>
      <c r="P348" t="s">
        <v>521</v>
      </c>
      <c r="Q348" t="s">
        <v>3197</v>
      </c>
      <c r="R348">
        <v>0</v>
      </c>
      <c r="S348">
        <v>0</v>
      </c>
      <c r="T348">
        <v>45.191065999999999</v>
      </c>
      <c r="U348">
        <v>5.7243019999999998</v>
      </c>
      <c r="AD348" t="s">
        <v>2733</v>
      </c>
      <c r="AE348" t="s">
        <v>2734</v>
      </c>
    </row>
    <row r="349" spans="1:31" x14ac:dyDescent="0.3">
      <c r="A349" s="7">
        <v>46301</v>
      </c>
      <c r="B349" s="8">
        <v>0.33333333333333331</v>
      </c>
      <c r="C349" s="8">
        <v>0.3611111111111111</v>
      </c>
      <c r="D349" s="8">
        <v>0</v>
      </c>
      <c r="E349">
        <v>0.67</v>
      </c>
      <c r="F349">
        <v>75</v>
      </c>
      <c r="G349" t="s">
        <v>970</v>
      </c>
      <c r="O349" t="s">
        <v>1900</v>
      </c>
      <c r="P349" t="s">
        <v>93</v>
      </c>
      <c r="Q349" t="s">
        <v>93</v>
      </c>
      <c r="R349">
        <v>0</v>
      </c>
      <c r="S349">
        <v>0</v>
      </c>
      <c r="T349">
        <v>45.177773000000002</v>
      </c>
      <c r="U349">
        <v>5.7280009999999999</v>
      </c>
      <c r="AD349" t="s">
        <v>2733</v>
      </c>
      <c r="AE349" t="s">
        <v>2737</v>
      </c>
    </row>
    <row r="350" spans="1:31" x14ac:dyDescent="0.3">
      <c r="A350" s="7">
        <v>46301</v>
      </c>
      <c r="B350" s="8">
        <v>0.16666666666666666</v>
      </c>
      <c r="C350" s="8">
        <v>0.18055555555555555</v>
      </c>
      <c r="D350" s="8">
        <v>0</v>
      </c>
      <c r="E350">
        <v>0.33</v>
      </c>
      <c r="F350">
        <v>12</v>
      </c>
      <c r="G350" t="s">
        <v>952</v>
      </c>
      <c r="O350" t="s">
        <v>874</v>
      </c>
      <c r="P350" t="s">
        <v>807</v>
      </c>
      <c r="Q350" t="s">
        <v>3094</v>
      </c>
      <c r="R350">
        <v>0</v>
      </c>
      <c r="S350">
        <v>0</v>
      </c>
      <c r="T350">
        <v>45.185158000000001</v>
      </c>
      <c r="U350">
        <v>5.7167779999999997</v>
      </c>
      <c r="AD350" t="s">
        <v>2733</v>
      </c>
      <c r="AE350" t="s">
        <v>2734</v>
      </c>
    </row>
    <row r="351" spans="1:31" x14ac:dyDescent="0.3">
      <c r="A351" s="7">
        <v>46301</v>
      </c>
      <c r="B351" s="8">
        <v>0.16666666666666666</v>
      </c>
      <c r="C351" s="8">
        <v>0.18055555555555555</v>
      </c>
      <c r="D351" s="8">
        <v>0</v>
      </c>
      <c r="E351">
        <v>0.33</v>
      </c>
      <c r="F351">
        <v>20</v>
      </c>
      <c r="G351" t="s">
        <v>950</v>
      </c>
      <c r="H351" s="8">
        <v>0.21319444444444444</v>
      </c>
      <c r="I351" s="8">
        <v>0.25763888888888886</v>
      </c>
      <c r="L351">
        <v>1.07</v>
      </c>
      <c r="M351">
        <v>1.07</v>
      </c>
      <c r="N351">
        <v>0.73</v>
      </c>
      <c r="O351" t="s">
        <v>3092</v>
      </c>
      <c r="P351" t="s">
        <v>105</v>
      </c>
      <c r="Q351" t="s">
        <v>3093</v>
      </c>
      <c r="R351">
        <v>0</v>
      </c>
      <c r="S351">
        <v>0</v>
      </c>
      <c r="T351">
        <v>45.189875000000001</v>
      </c>
      <c r="U351">
        <v>5.7246810000000004</v>
      </c>
      <c r="AD351" t="s">
        <v>2733</v>
      </c>
      <c r="AE351" t="s">
        <v>2734</v>
      </c>
    </row>
    <row r="352" spans="1:31" x14ac:dyDescent="0.3">
      <c r="A352" s="7">
        <v>46301</v>
      </c>
      <c r="B352" s="8">
        <v>0.33333333333333331</v>
      </c>
      <c r="C352" s="8">
        <v>0.34722222222222221</v>
      </c>
      <c r="D352" s="8">
        <v>0</v>
      </c>
      <c r="E352">
        <v>0.33</v>
      </c>
      <c r="F352">
        <v>29</v>
      </c>
      <c r="G352" t="s">
        <v>859</v>
      </c>
      <c r="O352" t="s">
        <v>2529</v>
      </c>
      <c r="P352" t="s">
        <v>521</v>
      </c>
      <c r="Q352" t="s">
        <v>521</v>
      </c>
      <c r="R352">
        <v>0</v>
      </c>
      <c r="S352">
        <v>0</v>
      </c>
      <c r="T352">
        <v>45.191065999999999</v>
      </c>
      <c r="U352">
        <v>5.7243019999999998</v>
      </c>
      <c r="AD352" t="s">
        <v>2733</v>
      </c>
      <c r="AE352" t="s">
        <v>2737</v>
      </c>
    </row>
    <row r="353" spans="1:31" x14ac:dyDescent="0.3">
      <c r="A353" s="7">
        <v>46301</v>
      </c>
      <c r="B353" s="8">
        <v>0.2638888888888889</v>
      </c>
      <c r="C353" s="8">
        <v>0.27777777777777779</v>
      </c>
      <c r="D353" s="8">
        <v>0</v>
      </c>
      <c r="E353">
        <v>0.33</v>
      </c>
      <c r="F353">
        <v>39</v>
      </c>
      <c r="G353" t="s">
        <v>961</v>
      </c>
      <c r="H353" s="8">
        <v>0.28541666666666665</v>
      </c>
      <c r="I353" s="8">
        <v>0.57847222222222228</v>
      </c>
      <c r="L353">
        <v>7.03</v>
      </c>
      <c r="M353">
        <v>7.03</v>
      </c>
      <c r="N353">
        <v>6.7</v>
      </c>
      <c r="O353" t="s">
        <v>2916</v>
      </c>
      <c r="P353" t="s">
        <v>562</v>
      </c>
      <c r="Q353" t="s">
        <v>2917</v>
      </c>
      <c r="R353">
        <v>0</v>
      </c>
      <c r="S353">
        <v>0</v>
      </c>
      <c r="T353">
        <v>45.166173999999998</v>
      </c>
      <c r="U353">
        <v>5.7258250000000004</v>
      </c>
      <c r="AD353" t="s">
        <v>2733</v>
      </c>
      <c r="AE353" t="s">
        <v>2734</v>
      </c>
    </row>
    <row r="354" spans="1:31" x14ac:dyDescent="0.3">
      <c r="A354" s="7">
        <v>46301</v>
      </c>
      <c r="B354" s="8">
        <v>0.16666666666666666</v>
      </c>
      <c r="C354" s="8">
        <v>0.18055555555555555</v>
      </c>
      <c r="D354" s="8">
        <v>0</v>
      </c>
      <c r="E354">
        <v>0.33</v>
      </c>
      <c r="F354">
        <v>44</v>
      </c>
      <c r="G354" t="s">
        <v>865</v>
      </c>
      <c r="H354" s="8">
        <v>0.3263888888888889</v>
      </c>
      <c r="I354" s="8">
        <v>0.3298611111111111</v>
      </c>
      <c r="L354">
        <v>0.08</v>
      </c>
      <c r="M354">
        <v>0.08</v>
      </c>
      <c r="N354">
        <v>-0.25</v>
      </c>
      <c r="O354" t="s">
        <v>3371</v>
      </c>
      <c r="P354" t="s">
        <v>99</v>
      </c>
      <c r="Q354" t="s">
        <v>5991</v>
      </c>
      <c r="R354">
        <v>0</v>
      </c>
      <c r="S354">
        <v>0</v>
      </c>
      <c r="T354">
        <v>45.188929999999999</v>
      </c>
      <c r="U354">
        <v>5.7123470000000003</v>
      </c>
      <c r="AD354" t="s">
        <v>2733</v>
      </c>
      <c r="AE354" t="s">
        <v>2734</v>
      </c>
    </row>
    <row r="355" spans="1:31" x14ac:dyDescent="0.3">
      <c r="A355" s="7">
        <v>46301</v>
      </c>
      <c r="B355" s="8">
        <v>0.33333333333333331</v>
      </c>
      <c r="C355" s="8">
        <v>0.375</v>
      </c>
      <c r="D355" s="8">
        <v>0</v>
      </c>
      <c r="E355">
        <v>1</v>
      </c>
      <c r="F355">
        <v>28</v>
      </c>
      <c r="G355" t="s">
        <v>914</v>
      </c>
      <c r="H355" s="8">
        <v>0.28402777777777777</v>
      </c>
      <c r="I355" s="8">
        <v>0.34652777777777777</v>
      </c>
      <c r="L355">
        <v>1.5</v>
      </c>
      <c r="M355">
        <v>1.5</v>
      </c>
      <c r="N355">
        <v>0.5</v>
      </c>
      <c r="O355" t="s">
        <v>2374</v>
      </c>
      <c r="P355" t="s">
        <v>781</v>
      </c>
      <c r="Q355" t="s">
        <v>781</v>
      </c>
      <c r="R355">
        <v>0</v>
      </c>
      <c r="S355">
        <v>0</v>
      </c>
      <c r="T355">
        <v>45.187779999999997</v>
      </c>
      <c r="U355">
        <v>5.6920270000000004</v>
      </c>
      <c r="AD355" t="s">
        <v>2733</v>
      </c>
      <c r="AE355" t="s">
        <v>2737</v>
      </c>
    </row>
    <row r="356" spans="1:31" x14ac:dyDescent="0.3">
      <c r="A356" s="7">
        <v>46301</v>
      </c>
      <c r="B356" s="8">
        <v>0.33333333333333331</v>
      </c>
      <c r="C356" s="8">
        <v>0.37847222222222221</v>
      </c>
      <c r="D356" s="8">
        <v>0</v>
      </c>
      <c r="E356">
        <v>1.08</v>
      </c>
      <c r="F356">
        <v>52</v>
      </c>
      <c r="G356" t="s">
        <v>847</v>
      </c>
      <c r="H356" s="8">
        <v>0.22708333333333333</v>
      </c>
      <c r="I356" s="8">
        <v>0.44166666666666665</v>
      </c>
      <c r="L356">
        <v>5.15</v>
      </c>
      <c r="M356">
        <v>5.15</v>
      </c>
      <c r="N356">
        <v>4.07</v>
      </c>
      <c r="O356" t="s">
        <v>2007</v>
      </c>
      <c r="P356" t="s">
        <v>398</v>
      </c>
      <c r="Q356" t="s">
        <v>398</v>
      </c>
      <c r="R356">
        <v>0</v>
      </c>
      <c r="S356">
        <v>0</v>
      </c>
      <c r="T356">
        <v>45.164098000000003</v>
      </c>
      <c r="U356">
        <v>5.7531749999999997</v>
      </c>
      <c r="AD356" t="s">
        <v>2733</v>
      </c>
      <c r="AE356" t="s">
        <v>2737</v>
      </c>
    </row>
    <row r="357" spans="1:31" x14ac:dyDescent="0.3">
      <c r="A357" s="7">
        <v>46301</v>
      </c>
      <c r="B357" s="8">
        <v>0.16666666666666666</v>
      </c>
      <c r="C357" s="8">
        <v>0.18055555555555555</v>
      </c>
      <c r="D357" s="8">
        <v>0</v>
      </c>
      <c r="E357">
        <v>0.33</v>
      </c>
      <c r="F357">
        <v>61</v>
      </c>
      <c r="G357" t="s">
        <v>886</v>
      </c>
      <c r="H357" s="8">
        <v>0.17083333333333334</v>
      </c>
      <c r="I357" s="8">
        <v>0.41805555555555557</v>
      </c>
      <c r="L357">
        <v>5.93</v>
      </c>
      <c r="M357">
        <v>5.93</v>
      </c>
      <c r="N357">
        <v>5.6</v>
      </c>
      <c r="O357" t="s">
        <v>3097</v>
      </c>
      <c r="P357" t="s">
        <v>161</v>
      </c>
      <c r="Q357" t="s">
        <v>3098</v>
      </c>
      <c r="R357">
        <v>0</v>
      </c>
      <c r="S357">
        <v>0</v>
      </c>
      <c r="T357">
        <v>45.174452000000002</v>
      </c>
      <c r="U357">
        <v>5.7284119999999996</v>
      </c>
      <c r="AD357" t="s">
        <v>2733</v>
      </c>
      <c r="AE357" t="s">
        <v>2734</v>
      </c>
    </row>
    <row r="358" spans="1:31" x14ac:dyDescent="0.3">
      <c r="A358" s="7">
        <v>46301</v>
      </c>
      <c r="B358" s="8">
        <v>0.18055555555555555</v>
      </c>
      <c r="C358" s="8">
        <v>0.24305555555555555</v>
      </c>
      <c r="D358" s="8">
        <v>0</v>
      </c>
      <c r="E358">
        <v>1.5</v>
      </c>
      <c r="F358">
        <v>50</v>
      </c>
      <c r="G358" t="s">
        <v>879</v>
      </c>
      <c r="H358" s="8">
        <v>0.20624999999999999</v>
      </c>
      <c r="I358" s="8">
        <v>0.28958333333333336</v>
      </c>
      <c r="L358">
        <v>2</v>
      </c>
      <c r="M358">
        <v>2</v>
      </c>
      <c r="N358">
        <v>0.5</v>
      </c>
      <c r="O358" t="s">
        <v>897</v>
      </c>
      <c r="P358" t="s">
        <v>830</v>
      </c>
      <c r="Q358" t="s">
        <v>830</v>
      </c>
      <c r="R358">
        <v>0</v>
      </c>
      <c r="S358">
        <v>0</v>
      </c>
      <c r="T358">
        <v>45.326613000000002</v>
      </c>
      <c r="U358">
        <v>5.5783820000000004</v>
      </c>
      <c r="AD358" t="s">
        <v>2733</v>
      </c>
      <c r="AE358" t="s">
        <v>2781</v>
      </c>
    </row>
    <row r="359" spans="1:31" x14ac:dyDescent="0.3">
      <c r="A359" s="7">
        <v>46301</v>
      </c>
      <c r="B359" s="8">
        <v>0.33333333333333331</v>
      </c>
      <c r="C359" s="8">
        <v>0.37847222222222221</v>
      </c>
      <c r="D359" s="8">
        <v>0</v>
      </c>
      <c r="E359">
        <v>1.08</v>
      </c>
      <c r="F359">
        <v>85</v>
      </c>
      <c r="G359" t="s">
        <v>866</v>
      </c>
      <c r="H359" s="8">
        <v>0.35069444444444442</v>
      </c>
      <c r="I359" s="8">
        <v>0.375</v>
      </c>
      <c r="L359">
        <v>0.57999999999999996</v>
      </c>
      <c r="M359">
        <v>0.57999999999999996</v>
      </c>
      <c r="N359">
        <v>-0.5</v>
      </c>
      <c r="O359" t="s">
        <v>1231</v>
      </c>
      <c r="P359" t="s">
        <v>451</v>
      </c>
      <c r="Q359" t="s">
        <v>451</v>
      </c>
      <c r="R359">
        <v>0</v>
      </c>
      <c r="S359">
        <v>0</v>
      </c>
      <c r="T359">
        <v>45.207687999999997</v>
      </c>
      <c r="U359">
        <v>5.763395</v>
      </c>
      <c r="AD359" t="s">
        <v>2733</v>
      </c>
      <c r="AE359" t="s">
        <v>2737</v>
      </c>
    </row>
    <row r="360" spans="1:31" x14ac:dyDescent="0.3">
      <c r="A360" s="7">
        <v>46301</v>
      </c>
      <c r="B360" s="8">
        <v>0.33333333333333331</v>
      </c>
      <c r="C360" s="8">
        <v>0.3611111111111111</v>
      </c>
      <c r="D360" s="8">
        <v>0</v>
      </c>
      <c r="E360">
        <v>0.67</v>
      </c>
      <c r="F360">
        <v>20</v>
      </c>
      <c r="G360" t="s">
        <v>950</v>
      </c>
      <c r="H360" s="8">
        <v>0.50486111111111109</v>
      </c>
      <c r="I360" s="8">
        <v>0.52222222222222225</v>
      </c>
      <c r="L360">
        <v>0.42</v>
      </c>
      <c r="M360">
        <v>0.42</v>
      </c>
      <c r="N360">
        <v>-0.25</v>
      </c>
      <c r="O360" t="s">
        <v>1692</v>
      </c>
      <c r="P360" t="s">
        <v>522</v>
      </c>
      <c r="Q360" t="s">
        <v>522</v>
      </c>
      <c r="R360">
        <v>0</v>
      </c>
      <c r="S360">
        <v>0</v>
      </c>
      <c r="T360">
        <v>45.177925000000002</v>
      </c>
      <c r="U360">
        <v>5.7241710000000001</v>
      </c>
      <c r="AD360" t="s">
        <v>2733</v>
      </c>
      <c r="AE360" t="s">
        <v>2737</v>
      </c>
    </row>
    <row r="361" spans="1:31" x14ac:dyDescent="0.3">
      <c r="A361" s="7">
        <v>46301</v>
      </c>
      <c r="B361" s="8">
        <v>0.3576388888888889</v>
      </c>
      <c r="C361" s="8">
        <v>0.37152777777777779</v>
      </c>
      <c r="D361" s="8">
        <v>0</v>
      </c>
      <c r="E361">
        <v>0.33</v>
      </c>
      <c r="F361">
        <v>65</v>
      </c>
      <c r="G361" t="s">
        <v>870</v>
      </c>
      <c r="O361" t="s">
        <v>3235</v>
      </c>
      <c r="P361" t="s">
        <v>165</v>
      </c>
      <c r="Q361" t="s">
        <v>3236</v>
      </c>
      <c r="R361">
        <v>0</v>
      </c>
      <c r="S361">
        <v>0</v>
      </c>
      <c r="T361">
        <v>45.192888000000004</v>
      </c>
      <c r="U361">
        <v>5.7291280000000002</v>
      </c>
      <c r="AD361" t="s">
        <v>2733</v>
      </c>
      <c r="AE361" t="s">
        <v>2734</v>
      </c>
    </row>
    <row r="362" spans="1:31" x14ac:dyDescent="0.3">
      <c r="A362" s="7">
        <v>46301</v>
      </c>
      <c r="B362" s="8">
        <v>0.16666666666666666</v>
      </c>
      <c r="C362" s="8">
        <v>0.18055555555555555</v>
      </c>
      <c r="D362" s="8">
        <v>0</v>
      </c>
      <c r="E362">
        <v>0.33</v>
      </c>
      <c r="F362">
        <v>15</v>
      </c>
      <c r="G362" t="s">
        <v>956</v>
      </c>
      <c r="H362" s="8">
        <v>0.3</v>
      </c>
      <c r="I362" s="8">
        <v>0.47986111111111113</v>
      </c>
      <c r="L362">
        <v>4.32</v>
      </c>
      <c r="M362">
        <v>4.32</v>
      </c>
      <c r="N362">
        <v>3.98</v>
      </c>
      <c r="O362" t="s">
        <v>3099</v>
      </c>
      <c r="P362" t="s">
        <v>595</v>
      </c>
      <c r="Q362" t="s">
        <v>3100</v>
      </c>
      <c r="R362">
        <v>0</v>
      </c>
      <c r="S362">
        <v>0</v>
      </c>
      <c r="T362">
        <v>45.180706999999998</v>
      </c>
      <c r="U362">
        <v>5.7268699999999999</v>
      </c>
      <c r="AD362" t="s">
        <v>2733</v>
      </c>
      <c r="AE362" t="s">
        <v>2734</v>
      </c>
    </row>
    <row r="363" spans="1:31" x14ac:dyDescent="0.3">
      <c r="A363" s="7">
        <v>46301</v>
      </c>
      <c r="B363" s="8">
        <v>0.33333333333333331</v>
      </c>
      <c r="C363" s="8">
        <v>0.34722222222222221</v>
      </c>
      <c r="D363" s="8">
        <v>0</v>
      </c>
      <c r="E363">
        <v>0.33</v>
      </c>
      <c r="F363">
        <v>82</v>
      </c>
      <c r="G363" t="s">
        <v>954</v>
      </c>
      <c r="H363" s="8">
        <v>0.20069444444444445</v>
      </c>
      <c r="I363" s="8">
        <v>0.21875</v>
      </c>
      <c r="L363">
        <v>0.43</v>
      </c>
      <c r="M363">
        <v>0.43</v>
      </c>
      <c r="N363">
        <v>0.1</v>
      </c>
      <c r="O363" t="s">
        <v>1772</v>
      </c>
      <c r="P363" t="s">
        <v>534</v>
      </c>
      <c r="Q363" t="s">
        <v>534</v>
      </c>
      <c r="R363">
        <v>0</v>
      </c>
      <c r="S363">
        <v>0</v>
      </c>
      <c r="T363">
        <v>45.173667999999999</v>
      </c>
      <c r="U363">
        <v>5.7084409999999997</v>
      </c>
      <c r="AD363" t="s">
        <v>2733</v>
      </c>
      <c r="AE363" t="s">
        <v>2737</v>
      </c>
    </row>
    <row r="364" spans="1:31" x14ac:dyDescent="0.3">
      <c r="A364" s="7">
        <v>46301</v>
      </c>
      <c r="B364" s="8">
        <v>0.33333333333333331</v>
      </c>
      <c r="C364" s="8">
        <v>0.34722222222222221</v>
      </c>
      <c r="D364" s="8">
        <v>0</v>
      </c>
      <c r="E364">
        <v>0.33</v>
      </c>
      <c r="F364">
        <v>49</v>
      </c>
      <c r="G364" t="s">
        <v>944</v>
      </c>
      <c r="H364" s="8">
        <v>0.14583333333333334</v>
      </c>
      <c r="I364" s="8">
        <v>0.16527777777777777</v>
      </c>
      <c r="L364">
        <v>0.47</v>
      </c>
      <c r="M364">
        <v>0.47</v>
      </c>
      <c r="N364">
        <v>0.13</v>
      </c>
      <c r="O364" t="s">
        <v>2360</v>
      </c>
      <c r="P364" t="s">
        <v>191</v>
      </c>
      <c r="Q364" t="s">
        <v>191</v>
      </c>
      <c r="R364">
        <v>0</v>
      </c>
      <c r="S364">
        <v>0</v>
      </c>
      <c r="T364">
        <v>45.180351000000002</v>
      </c>
      <c r="U364">
        <v>5.7075740000000001</v>
      </c>
      <c r="AD364" t="s">
        <v>2733</v>
      </c>
      <c r="AE364" t="s">
        <v>2737</v>
      </c>
    </row>
    <row r="365" spans="1:31" x14ac:dyDescent="0.3">
      <c r="A365" s="7">
        <v>46301</v>
      </c>
      <c r="B365" s="8">
        <v>0.29166666666666669</v>
      </c>
      <c r="C365" s="8">
        <v>0.2986111111111111</v>
      </c>
      <c r="D365" s="8">
        <v>0</v>
      </c>
      <c r="E365">
        <v>0.17</v>
      </c>
      <c r="F365">
        <v>29</v>
      </c>
      <c r="G365" t="s">
        <v>859</v>
      </c>
      <c r="O365" t="s">
        <v>3196</v>
      </c>
      <c r="P365" t="s">
        <v>521</v>
      </c>
      <c r="Q365" t="s">
        <v>3197</v>
      </c>
      <c r="R365">
        <v>0</v>
      </c>
      <c r="S365">
        <v>0</v>
      </c>
      <c r="T365">
        <v>45.191065999999999</v>
      </c>
      <c r="U365">
        <v>5.7243019999999998</v>
      </c>
      <c r="AD365" t="s">
        <v>2733</v>
      </c>
      <c r="AE365" t="s">
        <v>2734</v>
      </c>
    </row>
    <row r="366" spans="1:31" x14ac:dyDescent="0.3">
      <c r="A366" s="7">
        <v>46301</v>
      </c>
      <c r="B366" s="8">
        <v>0.33333333333333331</v>
      </c>
      <c r="C366" s="8">
        <v>0.34722222222222221</v>
      </c>
      <c r="D366" s="8">
        <v>0</v>
      </c>
      <c r="E366">
        <v>0.33</v>
      </c>
      <c r="F366">
        <v>200</v>
      </c>
      <c r="G366" t="s">
        <v>949</v>
      </c>
      <c r="O366" t="s">
        <v>2563</v>
      </c>
      <c r="P366" t="s">
        <v>716</v>
      </c>
      <c r="Q366" t="s">
        <v>716</v>
      </c>
      <c r="R366">
        <v>0</v>
      </c>
      <c r="S366">
        <v>0</v>
      </c>
      <c r="T366">
        <v>45.145412999999998</v>
      </c>
      <c r="U366">
        <v>5.7440559999999996</v>
      </c>
      <c r="AD366" t="s">
        <v>2733</v>
      </c>
      <c r="AE366" t="s">
        <v>2737</v>
      </c>
    </row>
    <row r="367" spans="1:31" x14ac:dyDescent="0.3">
      <c r="A367" s="7">
        <v>46301</v>
      </c>
      <c r="B367" s="8">
        <v>0.16666666666666666</v>
      </c>
      <c r="C367" s="8">
        <v>0.18055555555555555</v>
      </c>
      <c r="D367" s="8">
        <v>0</v>
      </c>
      <c r="E367">
        <v>0.33</v>
      </c>
      <c r="F367">
        <v>85</v>
      </c>
      <c r="G367" t="s">
        <v>866</v>
      </c>
      <c r="H367" s="8">
        <v>0.43819444444444444</v>
      </c>
      <c r="I367" s="8">
        <v>0.44236111111111109</v>
      </c>
      <c r="L367">
        <v>0.1</v>
      </c>
      <c r="M367">
        <v>0.1</v>
      </c>
      <c r="N367">
        <v>-0.23</v>
      </c>
      <c r="O367" t="s">
        <v>3568</v>
      </c>
      <c r="P367" t="s">
        <v>468</v>
      </c>
      <c r="Q367" t="s">
        <v>3569</v>
      </c>
      <c r="R367">
        <v>0</v>
      </c>
      <c r="S367">
        <v>0</v>
      </c>
      <c r="T367">
        <v>45.223424000000001</v>
      </c>
      <c r="U367">
        <v>5.7943249999999997</v>
      </c>
      <c r="AD367" t="s">
        <v>2733</v>
      </c>
      <c r="AE367" t="s">
        <v>2734</v>
      </c>
    </row>
    <row r="368" spans="1:31" x14ac:dyDescent="0.3">
      <c r="A368" s="7">
        <v>46301</v>
      </c>
      <c r="B368" s="8">
        <v>0.16666666666666666</v>
      </c>
      <c r="C368" s="8">
        <v>0.18055555555555555</v>
      </c>
      <c r="D368" s="8">
        <v>0</v>
      </c>
      <c r="E368">
        <v>0.33</v>
      </c>
      <c r="F368">
        <v>15</v>
      </c>
      <c r="G368" t="s">
        <v>956</v>
      </c>
      <c r="H368" s="8">
        <v>0.20833333333333334</v>
      </c>
      <c r="I368" s="8">
        <v>0.37916666666666665</v>
      </c>
      <c r="L368">
        <v>4.0999999999999996</v>
      </c>
      <c r="M368">
        <v>4.0999999999999996</v>
      </c>
      <c r="N368">
        <v>3.77</v>
      </c>
      <c r="O368" t="s">
        <v>3107</v>
      </c>
      <c r="P368" t="s">
        <v>297</v>
      </c>
      <c r="Q368" t="s">
        <v>3108</v>
      </c>
      <c r="R368">
        <v>0</v>
      </c>
      <c r="S368">
        <v>0</v>
      </c>
      <c r="T368">
        <v>45.178694999999998</v>
      </c>
      <c r="U368">
        <v>5.7423060000000001</v>
      </c>
      <c r="AD368" t="s">
        <v>2733</v>
      </c>
      <c r="AE368" t="s">
        <v>2734</v>
      </c>
    </row>
    <row r="369" spans="1:31" x14ac:dyDescent="0.3">
      <c r="A369" s="7">
        <v>46301</v>
      </c>
      <c r="B369" s="8">
        <v>0.16666666666666666</v>
      </c>
      <c r="C369" s="8">
        <v>0.18055555555555555</v>
      </c>
      <c r="D369" s="8">
        <v>0</v>
      </c>
      <c r="E369">
        <v>0.33</v>
      </c>
      <c r="F369">
        <v>65</v>
      </c>
      <c r="G369" t="s">
        <v>870</v>
      </c>
      <c r="O369" t="s">
        <v>881</v>
      </c>
      <c r="P369" t="s">
        <v>804</v>
      </c>
      <c r="Q369" t="s">
        <v>3246</v>
      </c>
      <c r="R369">
        <v>0</v>
      </c>
      <c r="S369">
        <v>0</v>
      </c>
      <c r="T369">
        <v>45.189255000000003</v>
      </c>
      <c r="U369">
        <v>5.6904019999999997</v>
      </c>
      <c r="AD369" t="s">
        <v>2733</v>
      </c>
      <c r="AE369" t="s">
        <v>2734</v>
      </c>
    </row>
    <row r="370" spans="1:31" x14ac:dyDescent="0.3">
      <c r="A370" s="7">
        <v>46301</v>
      </c>
      <c r="B370" s="8">
        <v>0.23958333333333334</v>
      </c>
      <c r="C370" s="8">
        <v>0.2673611111111111</v>
      </c>
      <c r="D370" s="8">
        <v>0</v>
      </c>
      <c r="E370">
        <v>0.67</v>
      </c>
      <c r="F370">
        <v>66</v>
      </c>
      <c r="G370" t="s">
        <v>900</v>
      </c>
      <c r="H370" s="8">
        <v>0.59861111111111109</v>
      </c>
      <c r="I370" s="8">
        <v>0.59861111111111109</v>
      </c>
      <c r="O370" t="s">
        <v>1382</v>
      </c>
      <c r="P370" t="s">
        <v>628</v>
      </c>
      <c r="Q370" t="s">
        <v>628</v>
      </c>
      <c r="R370">
        <v>0</v>
      </c>
      <c r="S370">
        <v>0</v>
      </c>
      <c r="T370">
        <v>45.221049999999998</v>
      </c>
      <c r="U370">
        <v>5.6877610000000001</v>
      </c>
      <c r="AD370" t="s">
        <v>2733</v>
      </c>
      <c r="AE370" t="s">
        <v>2737</v>
      </c>
    </row>
    <row r="371" spans="1:31" x14ac:dyDescent="0.3">
      <c r="A371" s="7">
        <v>46301</v>
      </c>
      <c r="B371" s="8">
        <v>0.33333333333333331</v>
      </c>
      <c r="C371" s="8">
        <v>0.3611111111111111</v>
      </c>
      <c r="D371" s="8">
        <v>0</v>
      </c>
      <c r="E371">
        <v>0.67</v>
      </c>
      <c r="F371">
        <v>76</v>
      </c>
      <c r="G371" t="s">
        <v>863</v>
      </c>
      <c r="H371" s="8">
        <v>0.38472222222222224</v>
      </c>
      <c r="I371" s="8">
        <v>0.41666666666666669</v>
      </c>
      <c r="L371">
        <v>0.77</v>
      </c>
      <c r="M371">
        <v>0.77</v>
      </c>
      <c r="N371">
        <v>0.1</v>
      </c>
      <c r="O371" t="s">
        <v>2636</v>
      </c>
      <c r="P371" t="s">
        <v>515</v>
      </c>
      <c r="Q371" t="s">
        <v>515</v>
      </c>
      <c r="R371">
        <v>0</v>
      </c>
      <c r="S371">
        <v>0</v>
      </c>
      <c r="T371">
        <v>45.19182</v>
      </c>
      <c r="U371">
        <v>5.7187340000000004</v>
      </c>
      <c r="AD371" t="s">
        <v>2733</v>
      </c>
      <c r="AE371" t="s">
        <v>2737</v>
      </c>
    </row>
    <row r="372" spans="1:31" x14ac:dyDescent="0.3">
      <c r="A372" s="7">
        <v>46301</v>
      </c>
      <c r="B372" s="8">
        <v>0.33333333333333331</v>
      </c>
      <c r="C372" s="8">
        <v>0.3611111111111111</v>
      </c>
      <c r="D372" s="8">
        <v>0</v>
      </c>
      <c r="E372">
        <v>0.67</v>
      </c>
      <c r="F372">
        <v>15</v>
      </c>
      <c r="G372" t="s">
        <v>956</v>
      </c>
      <c r="H372" s="8">
        <v>0.17777777777777778</v>
      </c>
      <c r="I372" s="8">
        <v>0.2013888888888889</v>
      </c>
      <c r="L372">
        <v>0.56999999999999995</v>
      </c>
      <c r="M372">
        <v>0.56999999999999995</v>
      </c>
      <c r="N372">
        <v>-0.1</v>
      </c>
      <c r="O372" t="s">
        <v>1283</v>
      </c>
      <c r="P372" t="s">
        <v>251</v>
      </c>
      <c r="Q372" t="s">
        <v>251</v>
      </c>
      <c r="R372">
        <v>0</v>
      </c>
      <c r="S372">
        <v>0</v>
      </c>
      <c r="T372">
        <v>45.179178999999998</v>
      </c>
      <c r="U372">
        <v>5.742216</v>
      </c>
      <c r="AD372" t="s">
        <v>2733</v>
      </c>
      <c r="AE372" t="s">
        <v>2737</v>
      </c>
    </row>
    <row r="373" spans="1:31" x14ac:dyDescent="0.3">
      <c r="A373" s="7">
        <v>46301</v>
      </c>
      <c r="B373" s="8">
        <v>0.16666666666666666</v>
      </c>
      <c r="C373" s="8">
        <v>0.18055555555555555</v>
      </c>
      <c r="D373" s="8">
        <v>0</v>
      </c>
      <c r="E373">
        <v>0.33</v>
      </c>
      <c r="F373">
        <v>200</v>
      </c>
      <c r="G373" t="s">
        <v>949</v>
      </c>
      <c r="O373" t="s">
        <v>2791</v>
      </c>
      <c r="P373" t="s">
        <v>333</v>
      </c>
      <c r="Q373" t="s">
        <v>2792</v>
      </c>
      <c r="R373">
        <v>0</v>
      </c>
      <c r="S373">
        <v>0</v>
      </c>
      <c r="T373">
        <v>45.177658000000001</v>
      </c>
      <c r="U373">
        <v>5.7674839999999996</v>
      </c>
      <c r="AD373" t="s">
        <v>2733</v>
      </c>
      <c r="AE373" t="s">
        <v>2734</v>
      </c>
    </row>
    <row r="374" spans="1:31" x14ac:dyDescent="0.3">
      <c r="A374" s="7">
        <v>46301</v>
      </c>
      <c r="B374" s="8">
        <v>0.16666666666666666</v>
      </c>
      <c r="C374" s="8">
        <v>0.18055555555555555</v>
      </c>
      <c r="D374" s="8">
        <v>0</v>
      </c>
      <c r="E374">
        <v>0.33</v>
      </c>
      <c r="F374">
        <v>75</v>
      </c>
      <c r="G374" t="s">
        <v>970</v>
      </c>
      <c r="O374" t="s">
        <v>3114</v>
      </c>
      <c r="P374" t="s">
        <v>365</v>
      </c>
      <c r="Q374" t="s">
        <v>3115</v>
      </c>
      <c r="R374">
        <v>0</v>
      </c>
      <c r="S374">
        <v>0</v>
      </c>
      <c r="T374">
        <v>45.188071000000001</v>
      </c>
      <c r="U374">
        <v>5.7254449999999997</v>
      </c>
      <c r="AD374" t="s">
        <v>2733</v>
      </c>
      <c r="AE374" t="s">
        <v>2734</v>
      </c>
    </row>
    <row r="375" spans="1:31" x14ac:dyDescent="0.3">
      <c r="A375" s="7">
        <v>46301</v>
      </c>
      <c r="B375" s="8">
        <v>0.33333333333333331</v>
      </c>
      <c r="C375" s="8">
        <v>0.34722222222222221</v>
      </c>
      <c r="D375" s="8">
        <v>0</v>
      </c>
      <c r="E375">
        <v>0.33</v>
      </c>
      <c r="F375">
        <v>76</v>
      </c>
      <c r="G375" t="s">
        <v>965</v>
      </c>
      <c r="H375" s="8">
        <v>0.19583333333333333</v>
      </c>
      <c r="I375" s="8">
        <v>0.21180555555555555</v>
      </c>
      <c r="L375">
        <v>0.38</v>
      </c>
      <c r="M375">
        <v>0.38</v>
      </c>
      <c r="N375">
        <v>0.05</v>
      </c>
      <c r="O375" t="s">
        <v>2287</v>
      </c>
      <c r="P375" t="s">
        <v>585</v>
      </c>
      <c r="Q375" t="s">
        <v>585</v>
      </c>
      <c r="R375">
        <v>0</v>
      </c>
      <c r="S375">
        <v>0</v>
      </c>
      <c r="T375">
        <v>45.146318999999998</v>
      </c>
      <c r="U375">
        <v>5.7044100000000002</v>
      </c>
      <c r="AD375" t="s">
        <v>2733</v>
      </c>
      <c r="AE375" t="s">
        <v>2737</v>
      </c>
    </row>
    <row r="376" spans="1:31" x14ac:dyDescent="0.3">
      <c r="A376" s="7">
        <v>46301</v>
      </c>
      <c r="B376" s="8">
        <v>0.33333333333333331</v>
      </c>
      <c r="C376" s="8">
        <v>0.375</v>
      </c>
      <c r="D376" s="8">
        <v>0</v>
      </c>
      <c r="E376">
        <v>1</v>
      </c>
      <c r="F376">
        <v>101</v>
      </c>
      <c r="G376" t="s">
        <v>945</v>
      </c>
      <c r="H376" s="8">
        <v>0.43472222222222223</v>
      </c>
      <c r="I376" s="8">
        <v>0.50347222222222221</v>
      </c>
      <c r="L376">
        <v>1.65</v>
      </c>
      <c r="M376">
        <v>1.65</v>
      </c>
      <c r="N376">
        <v>0.65</v>
      </c>
      <c r="O376" t="s">
        <v>1302</v>
      </c>
      <c r="P376" t="s">
        <v>86</v>
      </c>
      <c r="Q376" t="s">
        <v>3524</v>
      </c>
      <c r="R376">
        <v>0</v>
      </c>
      <c r="S376">
        <v>0</v>
      </c>
      <c r="T376">
        <v>45.191657999999997</v>
      </c>
      <c r="U376">
        <v>5.722899</v>
      </c>
      <c r="AD376" t="s">
        <v>2733</v>
      </c>
      <c r="AE376" t="s">
        <v>2737</v>
      </c>
    </row>
    <row r="377" spans="1:31" x14ac:dyDescent="0.3">
      <c r="A377" s="7">
        <v>46301</v>
      </c>
      <c r="B377" s="8">
        <v>0.29166666666666669</v>
      </c>
      <c r="C377" s="8">
        <v>0.2986111111111111</v>
      </c>
      <c r="D377" s="8">
        <v>0</v>
      </c>
      <c r="E377">
        <v>0.17</v>
      </c>
      <c r="F377">
        <v>80</v>
      </c>
      <c r="G377" t="s">
        <v>2803</v>
      </c>
      <c r="Q377" t="s">
        <v>3216</v>
      </c>
      <c r="R377">
        <v>0</v>
      </c>
      <c r="S377">
        <v>0</v>
      </c>
      <c r="T377">
        <v>45.179605000000002</v>
      </c>
      <c r="U377">
        <v>5.7066030000000003</v>
      </c>
    </row>
    <row r="378" spans="1:31" x14ac:dyDescent="0.3">
      <c r="A378" s="7">
        <v>46301</v>
      </c>
      <c r="B378" s="8">
        <v>0.16666666666666666</v>
      </c>
      <c r="C378" s="8">
        <v>0.1736111111111111</v>
      </c>
      <c r="D378" s="8">
        <v>0</v>
      </c>
      <c r="E378">
        <v>0.17</v>
      </c>
      <c r="F378">
        <v>43</v>
      </c>
      <c r="G378" t="s">
        <v>849</v>
      </c>
      <c r="O378" t="s">
        <v>848</v>
      </c>
      <c r="P378" t="s">
        <v>669</v>
      </c>
      <c r="Q378" t="s">
        <v>3071</v>
      </c>
      <c r="R378">
        <v>0</v>
      </c>
      <c r="S378">
        <v>0</v>
      </c>
      <c r="T378">
        <v>45.229419</v>
      </c>
      <c r="U378">
        <v>5.6816570000000004</v>
      </c>
      <c r="AD378" t="s">
        <v>2733</v>
      </c>
      <c r="AE378" t="s">
        <v>2734</v>
      </c>
    </row>
    <row r="379" spans="1:31" x14ac:dyDescent="0.3">
      <c r="A379" s="7">
        <v>46301</v>
      </c>
      <c r="B379" s="8">
        <v>0.16666666666666666</v>
      </c>
      <c r="C379" s="8">
        <v>0.18055555555555555</v>
      </c>
      <c r="D379" s="8">
        <v>0</v>
      </c>
      <c r="E379">
        <v>0.33</v>
      </c>
      <c r="F379">
        <v>46</v>
      </c>
      <c r="G379" t="s">
        <v>963</v>
      </c>
      <c r="H379" s="8">
        <v>0.16597222222222222</v>
      </c>
      <c r="I379" s="8">
        <v>0.51944444444444449</v>
      </c>
      <c r="L379">
        <v>8.48</v>
      </c>
      <c r="M379">
        <v>8.48</v>
      </c>
      <c r="N379">
        <v>8.15</v>
      </c>
      <c r="O379" t="s">
        <v>3382</v>
      </c>
      <c r="P379" t="s">
        <v>712</v>
      </c>
      <c r="Q379" t="s">
        <v>3383</v>
      </c>
      <c r="R379">
        <v>0</v>
      </c>
      <c r="S379">
        <v>0</v>
      </c>
      <c r="T379">
        <v>45.189543999999998</v>
      </c>
      <c r="U379">
        <v>5.6851929999999999</v>
      </c>
      <c r="AD379" t="s">
        <v>2733</v>
      </c>
      <c r="AE379" t="s">
        <v>2734</v>
      </c>
    </row>
    <row r="380" spans="1:31" x14ac:dyDescent="0.3">
      <c r="A380" s="7">
        <v>46301</v>
      </c>
      <c r="B380" s="8">
        <v>0.33333333333333331</v>
      </c>
      <c r="C380" s="8">
        <v>0.37847222222222221</v>
      </c>
      <c r="D380" s="8">
        <v>0</v>
      </c>
      <c r="E380">
        <v>1.08</v>
      </c>
      <c r="F380">
        <v>52</v>
      </c>
      <c r="G380" t="s">
        <v>847</v>
      </c>
      <c r="H380" s="8">
        <v>0.46041666666666664</v>
      </c>
      <c r="J380" s="8">
        <v>0.46875</v>
      </c>
      <c r="L380">
        <v>-11.05</v>
      </c>
      <c r="O380" t="s">
        <v>2599</v>
      </c>
      <c r="P380" t="s">
        <v>370</v>
      </c>
      <c r="Q380" t="s">
        <v>370</v>
      </c>
      <c r="R380">
        <v>0</v>
      </c>
      <c r="S380">
        <v>0</v>
      </c>
      <c r="T380">
        <v>45.187213</v>
      </c>
      <c r="U380">
        <v>5.7183970000000004</v>
      </c>
      <c r="AD380" t="s">
        <v>2733</v>
      </c>
      <c r="AE380" t="s">
        <v>2737</v>
      </c>
    </row>
    <row r="381" spans="1:31" x14ac:dyDescent="0.3">
      <c r="A381" s="7">
        <v>46301</v>
      </c>
      <c r="B381" s="8">
        <v>0.16666666666666666</v>
      </c>
      <c r="C381" s="8">
        <v>0.18055555555555555</v>
      </c>
      <c r="D381" s="8">
        <v>0</v>
      </c>
      <c r="E381">
        <v>0.33</v>
      </c>
      <c r="F381">
        <v>61</v>
      </c>
      <c r="G381" t="s">
        <v>886</v>
      </c>
      <c r="H381" s="8">
        <v>0.16388888888888889</v>
      </c>
      <c r="I381" s="8">
        <v>0.54652777777777772</v>
      </c>
      <c r="L381">
        <v>9.18</v>
      </c>
      <c r="M381">
        <v>9.18</v>
      </c>
      <c r="N381">
        <v>8.85</v>
      </c>
      <c r="O381" t="s">
        <v>3292</v>
      </c>
      <c r="P381" t="s">
        <v>65</v>
      </c>
      <c r="Q381" t="s">
        <v>3293</v>
      </c>
      <c r="R381">
        <v>0</v>
      </c>
      <c r="S381">
        <v>0</v>
      </c>
      <c r="T381">
        <v>45.179937000000002</v>
      </c>
      <c r="U381">
        <v>5.7227009999999998</v>
      </c>
      <c r="AD381" t="s">
        <v>2733</v>
      </c>
      <c r="AE381" t="s">
        <v>2734</v>
      </c>
    </row>
    <row r="382" spans="1:31" x14ac:dyDescent="0.3">
      <c r="A382" s="7">
        <v>46301</v>
      </c>
      <c r="B382" s="8">
        <v>0.16666666666666666</v>
      </c>
      <c r="C382" s="8">
        <v>0.18055555555555555</v>
      </c>
      <c r="D382" s="8">
        <v>0</v>
      </c>
      <c r="E382">
        <v>0.33</v>
      </c>
      <c r="F382">
        <v>46</v>
      </c>
      <c r="G382" t="s">
        <v>963</v>
      </c>
      <c r="H382" s="8">
        <v>0.16944444444444445</v>
      </c>
      <c r="L382">
        <v>-4.07</v>
      </c>
      <c r="O382" t="s">
        <v>3368</v>
      </c>
      <c r="P382" t="s">
        <v>178</v>
      </c>
      <c r="Q382" t="s">
        <v>5996</v>
      </c>
      <c r="R382">
        <v>0</v>
      </c>
      <c r="S382">
        <v>0</v>
      </c>
      <c r="T382">
        <v>45.179831</v>
      </c>
      <c r="U382">
        <v>5.7078860000000002</v>
      </c>
      <c r="AD382" t="s">
        <v>2733</v>
      </c>
      <c r="AE382" t="s">
        <v>2734</v>
      </c>
    </row>
    <row r="383" spans="1:31" x14ac:dyDescent="0.3">
      <c r="A383" s="7">
        <v>46301</v>
      </c>
      <c r="B383" s="8">
        <v>0.33333333333333331</v>
      </c>
      <c r="C383" s="8">
        <v>0.37847222222222221</v>
      </c>
      <c r="D383" s="8">
        <v>0</v>
      </c>
      <c r="E383">
        <v>1.08</v>
      </c>
      <c r="F383">
        <v>201</v>
      </c>
      <c r="G383" t="s">
        <v>946</v>
      </c>
      <c r="O383" t="s">
        <v>1859</v>
      </c>
      <c r="P383" t="s">
        <v>538</v>
      </c>
      <c r="Q383" t="s">
        <v>1860</v>
      </c>
      <c r="R383">
        <v>0</v>
      </c>
      <c r="S383">
        <v>0</v>
      </c>
      <c r="T383">
        <v>45.202514999999998</v>
      </c>
      <c r="U383">
        <v>5.7046400000000004</v>
      </c>
      <c r="AD383" t="s">
        <v>2733</v>
      </c>
      <c r="AE383" t="s">
        <v>2737</v>
      </c>
    </row>
    <row r="384" spans="1:31" x14ac:dyDescent="0.3">
      <c r="A384" s="7">
        <v>46301</v>
      </c>
      <c r="B384" s="8">
        <v>0.33333333333333331</v>
      </c>
      <c r="C384" s="8">
        <v>0.37847222222222221</v>
      </c>
      <c r="D384" s="8">
        <v>0</v>
      </c>
      <c r="E384">
        <v>1.08</v>
      </c>
      <c r="F384">
        <v>61</v>
      </c>
      <c r="G384" t="s">
        <v>886</v>
      </c>
      <c r="H384" s="8">
        <v>0.39583333333333331</v>
      </c>
      <c r="I384" s="8">
        <v>0.41805555555555557</v>
      </c>
      <c r="L384">
        <v>0.53</v>
      </c>
      <c r="M384">
        <v>0.53</v>
      </c>
      <c r="N384">
        <v>-0.55000000000000004</v>
      </c>
      <c r="O384" t="s">
        <v>2561</v>
      </c>
      <c r="P384" t="s">
        <v>161</v>
      </c>
      <c r="Q384" t="s">
        <v>161</v>
      </c>
      <c r="R384">
        <v>0</v>
      </c>
      <c r="S384">
        <v>0</v>
      </c>
      <c r="T384">
        <v>45.174452000000002</v>
      </c>
      <c r="U384">
        <v>5.7284119999999996</v>
      </c>
      <c r="AD384" t="s">
        <v>2733</v>
      </c>
      <c r="AE384" t="s">
        <v>2737</v>
      </c>
    </row>
    <row r="385" spans="1:31" x14ac:dyDescent="0.3">
      <c r="A385" s="7">
        <v>46301</v>
      </c>
      <c r="B385" s="8">
        <v>0.29166666666666669</v>
      </c>
      <c r="C385" s="8">
        <v>0.2986111111111111</v>
      </c>
      <c r="D385" s="8">
        <v>0</v>
      </c>
      <c r="E385">
        <v>0.17</v>
      </c>
      <c r="F385">
        <v>301</v>
      </c>
      <c r="G385" t="s">
        <v>2803</v>
      </c>
      <c r="Q385" t="s">
        <v>1799</v>
      </c>
      <c r="R385">
        <v>0</v>
      </c>
      <c r="S385">
        <v>0</v>
      </c>
      <c r="T385">
        <v>45.363452000000002</v>
      </c>
      <c r="U385">
        <v>5.6051859999999998</v>
      </c>
    </row>
    <row r="386" spans="1:31" x14ac:dyDescent="0.3">
      <c r="A386" s="7">
        <v>46301</v>
      </c>
      <c r="B386" s="8">
        <v>0.16666666666666666</v>
      </c>
      <c r="C386" s="8">
        <v>0.18055555555555555</v>
      </c>
      <c r="D386" s="8">
        <v>0</v>
      </c>
      <c r="E386">
        <v>0.33</v>
      </c>
      <c r="F386">
        <v>101</v>
      </c>
      <c r="G386" t="s">
        <v>945</v>
      </c>
      <c r="O386" t="s">
        <v>2779</v>
      </c>
      <c r="P386" t="s">
        <v>707</v>
      </c>
      <c r="Q386" t="s">
        <v>2780</v>
      </c>
      <c r="R386">
        <v>0</v>
      </c>
      <c r="S386">
        <v>0</v>
      </c>
      <c r="T386">
        <v>45.179850000000002</v>
      </c>
      <c r="U386">
        <v>5.7073270000000003</v>
      </c>
      <c r="AD386" t="s">
        <v>2733</v>
      </c>
      <c r="AE386" t="s">
        <v>2734</v>
      </c>
    </row>
    <row r="387" spans="1:31" x14ac:dyDescent="0.3">
      <c r="A387" s="7">
        <v>46301</v>
      </c>
      <c r="B387" s="8">
        <v>0.33333333333333331</v>
      </c>
      <c r="C387" s="8">
        <v>0.34722222222222221</v>
      </c>
      <c r="D387" s="8">
        <v>0</v>
      </c>
      <c r="E387">
        <v>0.33</v>
      </c>
      <c r="F387">
        <v>91</v>
      </c>
      <c r="G387" t="s">
        <v>971</v>
      </c>
      <c r="H387" s="8">
        <v>0.24027777777777778</v>
      </c>
      <c r="I387" s="8">
        <v>0.25555555555555554</v>
      </c>
      <c r="L387">
        <v>0.37</v>
      </c>
      <c r="M387">
        <v>0.37</v>
      </c>
      <c r="N387">
        <v>0.03</v>
      </c>
      <c r="O387" t="s">
        <v>2057</v>
      </c>
      <c r="P387" t="s">
        <v>117</v>
      </c>
      <c r="Q387" t="s">
        <v>3576</v>
      </c>
      <c r="R387">
        <v>0</v>
      </c>
      <c r="S387">
        <v>0</v>
      </c>
      <c r="T387">
        <v>45.190074000000003</v>
      </c>
      <c r="U387">
        <v>5.7279980000000004</v>
      </c>
      <c r="AD387" t="s">
        <v>2733</v>
      </c>
      <c r="AE387" t="s">
        <v>2737</v>
      </c>
    </row>
    <row r="388" spans="1:31" x14ac:dyDescent="0.3">
      <c r="A388" s="7">
        <v>46301</v>
      </c>
      <c r="B388" s="8">
        <v>0.33333333333333331</v>
      </c>
      <c r="C388" s="8">
        <v>0.3611111111111111</v>
      </c>
      <c r="D388" s="8">
        <v>0</v>
      </c>
      <c r="E388">
        <v>0.67</v>
      </c>
      <c r="F388">
        <v>302</v>
      </c>
      <c r="G388" t="s">
        <v>947</v>
      </c>
      <c r="H388" s="8">
        <v>0.3888888888888889</v>
      </c>
      <c r="I388" s="8">
        <v>0.41111111111111109</v>
      </c>
      <c r="L388">
        <v>0.53</v>
      </c>
      <c r="M388">
        <v>0.53</v>
      </c>
      <c r="N388">
        <v>-0.13</v>
      </c>
      <c r="O388" t="s">
        <v>2318</v>
      </c>
      <c r="P388" t="s">
        <v>696</v>
      </c>
      <c r="Q388" t="s">
        <v>696</v>
      </c>
      <c r="R388">
        <v>0</v>
      </c>
      <c r="S388">
        <v>0</v>
      </c>
      <c r="T388">
        <v>45.371516</v>
      </c>
      <c r="U388">
        <v>5.5878629999999996</v>
      </c>
      <c r="AD388" t="s">
        <v>2733</v>
      </c>
      <c r="AE388" t="s">
        <v>2737</v>
      </c>
    </row>
    <row r="389" spans="1:31" x14ac:dyDescent="0.3">
      <c r="A389" s="7">
        <v>46301</v>
      </c>
      <c r="B389" s="8">
        <v>0.29166666666666669</v>
      </c>
      <c r="C389" s="8">
        <v>0.2986111111111111</v>
      </c>
      <c r="D389" s="8">
        <v>0</v>
      </c>
      <c r="E389">
        <v>0.17</v>
      </c>
      <c r="F389">
        <v>43</v>
      </c>
      <c r="G389" t="s">
        <v>849</v>
      </c>
      <c r="H389" s="8">
        <v>0.3840277777777778</v>
      </c>
      <c r="I389" s="8">
        <v>0.39791666666666664</v>
      </c>
      <c r="L389">
        <v>0.33</v>
      </c>
      <c r="M389">
        <v>0.33</v>
      </c>
      <c r="N389">
        <v>0.17</v>
      </c>
      <c r="O389" t="s">
        <v>3231</v>
      </c>
      <c r="P389" t="s">
        <v>263</v>
      </c>
      <c r="Q389" t="s">
        <v>3232</v>
      </c>
      <c r="R389">
        <v>0</v>
      </c>
      <c r="S389">
        <v>0</v>
      </c>
      <c r="T389">
        <v>45.245221999999998</v>
      </c>
      <c r="U389">
        <v>5.6715299999999997</v>
      </c>
      <c r="AD389" t="s">
        <v>2733</v>
      </c>
      <c r="AE389" t="s">
        <v>2734</v>
      </c>
    </row>
    <row r="390" spans="1:31" x14ac:dyDescent="0.3">
      <c r="A390" s="7">
        <v>46301</v>
      </c>
      <c r="B390" s="8">
        <v>0.29166666666666669</v>
      </c>
      <c r="C390" s="8">
        <v>0.30555555555555558</v>
      </c>
      <c r="D390" s="8">
        <v>0</v>
      </c>
      <c r="E390">
        <v>0.33</v>
      </c>
      <c r="F390">
        <v>86</v>
      </c>
      <c r="G390" t="s">
        <v>861</v>
      </c>
      <c r="H390" s="8">
        <v>0.22638888888888889</v>
      </c>
      <c r="I390" s="8">
        <v>0.48472222222222222</v>
      </c>
      <c r="L390">
        <v>6.2</v>
      </c>
      <c r="M390">
        <v>6.2</v>
      </c>
      <c r="N390">
        <v>5.87</v>
      </c>
      <c r="O390" t="s">
        <v>882</v>
      </c>
      <c r="P390" t="s">
        <v>826</v>
      </c>
      <c r="Q390" t="s">
        <v>3145</v>
      </c>
      <c r="R390">
        <v>0</v>
      </c>
      <c r="S390">
        <v>0</v>
      </c>
      <c r="T390">
        <v>45.185786999999998</v>
      </c>
      <c r="U390">
        <v>5.7279049999999998</v>
      </c>
      <c r="AD390" t="s">
        <v>2733</v>
      </c>
      <c r="AE390" t="s">
        <v>2734</v>
      </c>
    </row>
    <row r="391" spans="1:31" x14ac:dyDescent="0.3">
      <c r="A391" s="7">
        <v>46301</v>
      </c>
      <c r="B391" s="8">
        <v>0.29166666666666669</v>
      </c>
      <c r="C391" s="8">
        <v>0.2986111111111111</v>
      </c>
      <c r="D391" s="8">
        <v>0</v>
      </c>
      <c r="E391">
        <v>0.17</v>
      </c>
      <c r="F391">
        <v>74</v>
      </c>
      <c r="G391" t="s">
        <v>892</v>
      </c>
      <c r="O391" t="s">
        <v>3154</v>
      </c>
      <c r="P391" t="s">
        <v>574</v>
      </c>
      <c r="Q391" t="s">
        <v>3155</v>
      </c>
      <c r="R391">
        <v>0</v>
      </c>
      <c r="S391">
        <v>0</v>
      </c>
      <c r="T391">
        <v>45.184280999999999</v>
      </c>
      <c r="U391">
        <v>5.7216610000000001</v>
      </c>
      <c r="AD391" t="s">
        <v>2733</v>
      </c>
      <c r="AE391" t="s">
        <v>2734</v>
      </c>
    </row>
    <row r="392" spans="1:31" x14ac:dyDescent="0.3">
      <c r="A392" s="7">
        <v>46301</v>
      </c>
      <c r="B392" s="8">
        <v>0.33333333333333331</v>
      </c>
      <c r="C392" s="8">
        <v>0.34722222222222221</v>
      </c>
      <c r="D392" s="8">
        <v>0</v>
      </c>
      <c r="E392">
        <v>0.33</v>
      </c>
      <c r="F392">
        <v>33</v>
      </c>
      <c r="G392" t="s">
        <v>3006</v>
      </c>
      <c r="H392" s="8">
        <v>0.21666666666666667</v>
      </c>
      <c r="I392" s="8">
        <v>0.38611111111111113</v>
      </c>
      <c r="L392">
        <v>4.07</v>
      </c>
      <c r="M392">
        <v>4.07</v>
      </c>
      <c r="N392">
        <v>3.73</v>
      </c>
      <c r="O392" t="s">
        <v>2254</v>
      </c>
      <c r="P392" t="s">
        <v>570</v>
      </c>
      <c r="Q392" t="s">
        <v>2257</v>
      </c>
      <c r="R392">
        <v>0</v>
      </c>
      <c r="S392">
        <v>0</v>
      </c>
      <c r="T392">
        <v>45.214816999999996</v>
      </c>
      <c r="U392">
        <v>5.8582340000000004</v>
      </c>
      <c r="AD392" t="s">
        <v>2733</v>
      </c>
      <c r="AE392" t="s">
        <v>2737</v>
      </c>
    </row>
    <row r="393" spans="1:31" x14ac:dyDescent="0.3">
      <c r="A393" s="7">
        <v>46301</v>
      </c>
      <c r="B393" s="8">
        <v>0.16666666666666666</v>
      </c>
      <c r="C393" s="8">
        <v>0.18055555555555555</v>
      </c>
      <c r="D393" s="8">
        <v>0</v>
      </c>
      <c r="E393">
        <v>0.33</v>
      </c>
      <c r="F393">
        <v>44</v>
      </c>
      <c r="G393" t="s">
        <v>865</v>
      </c>
      <c r="H393" s="8">
        <v>0.57708333333333328</v>
      </c>
      <c r="I393" s="8">
        <v>0.59166666666666667</v>
      </c>
      <c r="L393">
        <v>0.35</v>
      </c>
      <c r="M393">
        <v>0.33</v>
      </c>
      <c r="N393">
        <v>0.02</v>
      </c>
      <c r="O393" t="s">
        <v>3354</v>
      </c>
      <c r="P393" t="s">
        <v>700</v>
      </c>
      <c r="Q393" t="s">
        <v>3355</v>
      </c>
      <c r="R393">
        <v>0</v>
      </c>
      <c r="S393">
        <v>0</v>
      </c>
      <c r="T393">
        <v>45.203901000000002</v>
      </c>
      <c r="U393">
        <v>5.6643619999999997</v>
      </c>
      <c r="AD393" t="s">
        <v>2733</v>
      </c>
      <c r="AE393" t="s">
        <v>2734</v>
      </c>
    </row>
    <row r="394" spans="1:31" x14ac:dyDescent="0.3">
      <c r="A394" s="7">
        <v>46301</v>
      </c>
      <c r="B394" s="8">
        <v>0.37847222222222221</v>
      </c>
      <c r="C394" s="8">
        <v>0.3923611111111111</v>
      </c>
      <c r="D394" s="8">
        <v>0</v>
      </c>
      <c r="E394">
        <v>0.33</v>
      </c>
      <c r="F394">
        <v>23</v>
      </c>
      <c r="G394" t="s">
        <v>957</v>
      </c>
      <c r="H394" s="8">
        <v>0.41736111111111113</v>
      </c>
      <c r="I394" s="8">
        <v>0.4201388888888889</v>
      </c>
      <c r="L394">
        <v>7.0000000000000007E-2</v>
      </c>
      <c r="M394">
        <v>7.0000000000000007E-2</v>
      </c>
      <c r="N394">
        <v>-0.27</v>
      </c>
      <c r="O394" t="s">
        <v>3298</v>
      </c>
      <c r="P394" t="s">
        <v>242</v>
      </c>
      <c r="Q394" t="s">
        <v>3299</v>
      </c>
      <c r="R394">
        <v>0</v>
      </c>
      <c r="S394">
        <v>0</v>
      </c>
      <c r="T394">
        <v>45.199171999999997</v>
      </c>
      <c r="U394">
        <v>5.7368750000000004</v>
      </c>
      <c r="AD394" t="s">
        <v>2733</v>
      </c>
      <c r="AE394" t="s">
        <v>2734</v>
      </c>
    </row>
    <row r="395" spans="1:31" x14ac:dyDescent="0.3">
      <c r="A395" s="7">
        <v>46301</v>
      </c>
      <c r="B395" s="8">
        <v>0.33333333333333331</v>
      </c>
      <c r="C395" s="8">
        <v>0.34722222222222221</v>
      </c>
      <c r="D395" s="8">
        <v>0</v>
      </c>
      <c r="E395">
        <v>0.33</v>
      </c>
      <c r="F395">
        <v>49</v>
      </c>
      <c r="G395" t="s">
        <v>944</v>
      </c>
      <c r="H395" s="8">
        <v>0.4777777777777778</v>
      </c>
      <c r="I395" s="8">
        <v>0.48888888888888887</v>
      </c>
      <c r="L395">
        <v>0.27</v>
      </c>
      <c r="M395">
        <v>0.27</v>
      </c>
      <c r="N395">
        <v>-7.0000000000000007E-2</v>
      </c>
      <c r="O395" t="s">
        <v>1840</v>
      </c>
      <c r="P395" t="s">
        <v>406</v>
      </c>
      <c r="Q395" t="s">
        <v>406</v>
      </c>
      <c r="R395">
        <v>0</v>
      </c>
      <c r="S395">
        <v>0</v>
      </c>
      <c r="T395">
        <v>45.174978000000003</v>
      </c>
      <c r="U395">
        <v>5.7372079999999999</v>
      </c>
      <c r="AD395" t="s">
        <v>2733</v>
      </c>
      <c r="AE395" t="s">
        <v>2737</v>
      </c>
    </row>
    <row r="396" spans="1:31" x14ac:dyDescent="0.3">
      <c r="A396" s="7">
        <v>46301</v>
      </c>
      <c r="B396" s="8">
        <v>0.16666666666666666</v>
      </c>
      <c r="C396" s="8">
        <v>0.18055555555555555</v>
      </c>
      <c r="D396" s="8">
        <v>0</v>
      </c>
      <c r="E396">
        <v>0.33</v>
      </c>
      <c r="F396">
        <v>49</v>
      </c>
      <c r="G396" t="s">
        <v>944</v>
      </c>
      <c r="H396" s="8">
        <v>0.22013888888888888</v>
      </c>
      <c r="I396" s="8">
        <v>0.45</v>
      </c>
      <c r="L396">
        <v>5.52</v>
      </c>
      <c r="M396">
        <v>5.52</v>
      </c>
      <c r="N396">
        <v>5.18</v>
      </c>
      <c r="O396" t="s">
        <v>3152</v>
      </c>
      <c r="P396" t="s">
        <v>316</v>
      </c>
      <c r="Q396" t="s">
        <v>3153</v>
      </c>
      <c r="R396">
        <v>0</v>
      </c>
      <c r="S396">
        <v>0</v>
      </c>
      <c r="T396">
        <v>45.180484999999997</v>
      </c>
      <c r="U396">
        <v>5.7314889999999998</v>
      </c>
      <c r="AD396" t="s">
        <v>2733</v>
      </c>
      <c r="AE396" t="s">
        <v>2734</v>
      </c>
    </row>
    <row r="397" spans="1:31" x14ac:dyDescent="0.3">
      <c r="A397" s="7">
        <v>46301</v>
      </c>
      <c r="B397" s="8">
        <v>0.33333333333333331</v>
      </c>
      <c r="C397" s="8">
        <v>0.38541666666666669</v>
      </c>
      <c r="D397" s="8">
        <v>0</v>
      </c>
      <c r="E397">
        <v>1.25</v>
      </c>
      <c r="F397">
        <v>85</v>
      </c>
      <c r="G397" t="s">
        <v>866</v>
      </c>
      <c r="H397" s="8">
        <v>0.375</v>
      </c>
      <c r="I397" s="8">
        <v>0.43263888888888891</v>
      </c>
      <c r="L397">
        <v>1.38</v>
      </c>
      <c r="M397">
        <v>1.38</v>
      </c>
      <c r="N397">
        <v>0.13</v>
      </c>
      <c r="O397" t="s">
        <v>1408</v>
      </c>
      <c r="P397" t="s">
        <v>460</v>
      </c>
      <c r="Q397" t="s">
        <v>460</v>
      </c>
      <c r="R397">
        <v>0</v>
      </c>
      <c r="S397">
        <v>0</v>
      </c>
      <c r="T397">
        <v>45.209203000000002</v>
      </c>
      <c r="U397">
        <v>5.7626520000000001</v>
      </c>
      <c r="AD397" t="s">
        <v>2733</v>
      </c>
      <c r="AE397" t="s">
        <v>2737</v>
      </c>
    </row>
    <row r="398" spans="1:31" x14ac:dyDescent="0.3">
      <c r="A398" s="7">
        <v>46301</v>
      </c>
      <c r="B398" s="8">
        <v>0.35416666666666669</v>
      </c>
      <c r="C398" s="8">
        <v>0.39583333333333331</v>
      </c>
      <c r="D398" s="8">
        <v>0</v>
      </c>
      <c r="E398">
        <v>1</v>
      </c>
      <c r="F398">
        <v>66</v>
      </c>
      <c r="G398" t="s">
        <v>900</v>
      </c>
      <c r="H398" s="8">
        <v>0.35138888888888886</v>
      </c>
      <c r="I398" s="8">
        <v>0.43472222222222223</v>
      </c>
      <c r="L398">
        <v>2</v>
      </c>
      <c r="M398">
        <v>2</v>
      </c>
      <c r="N398">
        <v>1</v>
      </c>
      <c r="O398" t="s">
        <v>2381</v>
      </c>
      <c r="P398" t="s">
        <v>785</v>
      </c>
      <c r="Q398" t="s">
        <v>3578</v>
      </c>
      <c r="R398">
        <v>0</v>
      </c>
      <c r="S398">
        <v>0</v>
      </c>
      <c r="T398">
        <v>45.232621000000002</v>
      </c>
      <c r="U398">
        <v>5.6794840000000004</v>
      </c>
      <c r="AD398" t="s">
        <v>2733</v>
      </c>
      <c r="AE398" t="s">
        <v>2737</v>
      </c>
    </row>
    <row r="399" spans="1:31" x14ac:dyDescent="0.3">
      <c r="A399" s="7">
        <v>46301</v>
      </c>
      <c r="B399" s="8">
        <v>0.33333333333333331</v>
      </c>
      <c r="C399" s="8">
        <v>0.34722222222222221</v>
      </c>
      <c r="D399" s="8">
        <v>0</v>
      </c>
      <c r="E399">
        <v>0.33</v>
      </c>
      <c r="F399">
        <v>20</v>
      </c>
      <c r="G399" t="s">
        <v>950</v>
      </c>
      <c r="O399" t="s">
        <v>2387</v>
      </c>
      <c r="P399" t="s">
        <v>218</v>
      </c>
      <c r="Q399" t="s">
        <v>3474</v>
      </c>
      <c r="R399">
        <v>0</v>
      </c>
      <c r="S399">
        <v>0</v>
      </c>
      <c r="T399">
        <v>45.189608999999997</v>
      </c>
      <c r="U399">
        <v>5.7291639999999999</v>
      </c>
      <c r="AD399" t="s">
        <v>2733</v>
      </c>
      <c r="AE399" t="s">
        <v>2737</v>
      </c>
    </row>
    <row r="400" spans="1:31" x14ac:dyDescent="0.3">
      <c r="A400" s="7">
        <v>46301</v>
      </c>
      <c r="B400" s="8">
        <v>0.16666666666666666</v>
      </c>
      <c r="C400" s="8">
        <v>0.18055555555555555</v>
      </c>
      <c r="D400" s="8">
        <v>0</v>
      </c>
      <c r="E400">
        <v>0.33</v>
      </c>
      <c r="F400">
        <v>28</v>
      </c>
      <c r="G400" t="s">
        <v>914</v>
      </c>
      <c r="H400" s="8">
        <v>0.22222222222222221</v>
      </c>
      <c r="I400" s="8">
        <v>0.45694444444444443</v>
      </c>
      <c r="L400">
        <v>5.63</v>
      </c>
      <c r="M400">
        <v>5.63</v>
      </c>
      <c r="N400">
        <v>5.3</v>
      </c>
      <c r="O400" t="s">
        <v>3165</v>
      </c>
      <c r="P400" t="s">
        <v>525</v>
      </c>
      <c r="Q400" t="s">
        <v>3166</v>
      </c>
      <c r="R400">
        <v>0</v>
      </c>
      <c r="S400">
        <v>0</v>
      </c>
      <c r="T400">
        <v>45.166784</v>
      </c>
      <c r="U400">
        <v>5.7270599999999998</v>
      </c>
      <c r="AD400" t="s">
        <v>2733</v>
      </c>
      <c r="AE400" t="s">
        <v>2734</v>
      </c>
    </row>
    <row r="401" spans="1:31" x14ac:dyDescent="0.3">
      <c r="A401" s="7">
        <v>46301</v>
      </c>
      <c r="B401" s="8">
        <v>0.16666666666666666</v>
      </c>
      <c r="C401" s="8">
        <v>0.18055555555555555</v>
      </c>
      <c r="D401" s="8">
        <v>0</v>
      </c>
      <c r="E401">
        <v>0.33</v>
      </c>
      <c r="F401">
        <v>46</v>
      </c>
      <c r="G401" t="s">
        <v>963</v>
      </c>
      <c r="H401" s="8">
        <v>0.21597222222222223</v>
      </c>
      <c r="I401" s="8">
        <v>0.35347222222222224</v>
      </c>
      <c r="L401">
        <v>3.3</v>
      </c>
      <c r="M401">
        <v>3.3</v>
      </c>
      <c r="N401">
        <v>2.97</v>
      </c>
      <c r="O401" t="s">
        <v>2969</v>
      </c>
      <c r="P401" t="s">
        <v>462</v>
      </c>
      <c r="Q401" t="s">
        <v>6010</v>
      </c>
      <c r="R401">
        <v>0</v>
      </c>
      <c r="S401">
        <v>0</v>
      </c>
      <c r="T401">
        <v>45.184040000000003</v>
      </c>
      <c r="U401">
        <v>5.7121500000000003</v>
      </c>
      <c r="AD401" t="s">
        <v>2733</v>
      </c>
      <c r="AE401" t="s">
        <v>2734</v>
      </c>
    </row>
    <row r="402" spans="1:31" x14ac:dyDescent="0.3">
      <c r="A402" s="7">
        <v>46301</v>
      </c>
      <c r="B402" s="8">
        <v>0.33333333333333331</v>
      </c>
      <c r="C402" s="8">
        <v>0.3611111111111111</v>
      </c>
      <c r="D402" s="8">
        <v>0</v>
      </c>
      <c r="E402">
        <v>0.67</v>
      </c>
      <c r="F402">
        <v>61</v>
      </c>
      <c r="G402" t="s">
        <v>886</v>
      </c>
      <c r="H402" s="8">
        <v>0.21597222222222223</v>
      </c>
      <c r="I402" s="8">
        <v>0.23680555555555555</v>
      </c>
      <c r="L402">
        <v>0.5</v>
      </c>
      <c r="M402">
        <v>0.5</v>
      </c>
      <c r="N402">
        <v>-0.17</v>
      </c>
      <c r="O402" t="s">
        <v>1927</v>
      </c>
      <c r="P402" t="s">
        <v>684</v>
      </c>
      <c r="Q402" t="s">
        <v>1929</v>
      </c>
      <c r="R402">
        <v>0</v>
      </c>
      <c r="S402">
        <v>0</v>
      </c>
      <c r="T402">
        <v>45.189571999999998</v>
      </c>
      <c r="U402">
        <v>5.7128589999999999</v>
      </c>
      <c r="AD402" t="s">
        <v>2733</v>
      </c>
      <c r="AE402" t="s">
        <v>2737</v>
      </c>
    </row>
    <row r="403" spans="1:31" x14ac:dyDescent="0.3">
      <c r="A403" s="7">
        <v>46301</v>
      </c>
      <c r="B403" s="8">
        <v>0.3576388888888889</v>
      </c>
      <c r="C403" s="8">
        <v>0.36805555555555558</v>
      </c>
      <c r="D403" s="8">
        <v>0</v>
      </c>
      <c r="E403">
        <v>0.25</v>
      </c>
      <c r="F403">
        <v>39</v>
      </c>
      <c r="G403" t="s">
        <v>961</v>
      </c>
      <c r="H403" s="8">
        <v>0.25347222222222221</v>
      </c>
      <c r="I403" s="8">
        <v>0.27152777777777776</v>
      </c>
      <c r="L403">
        <v>0.43</v>
      </c>
      <c r="M403">
        <v>0.43</v>
      </c>
      <c r="N403">
        <v>0.18</v>
      </c>
      <c r="O403" t="s">
        <v>2217</v>
      </c>
      <c r="P403" t="s">
        <v>795</v>
      </c>
      <c r="Q403" t="s">
        <v>795</v>
      </c>
      <c r="R403">
        <v>0</v>
      </c>
      <c r="S403">
        <v>0</v>
      </c>
      <c r="T403">
        <v>45.165621000000002</v>
      </c>
      <c r="U403">
        <v>5.7235849999999999</v>
      </c>
      <c r="AD403" t="s">
        <v>2733</v>
      </c>
      <c r="AE403" t="s">
        <v>2737</v>
      </c>
    </row>
    <row r="404" spans="1:31" x14ac:dyDescent="0.3">
      <c r="A404" s="7">
        <v>46301</v>
      </c>
      <c r="B404" s="8">
        <v>0.2048611111111111</v>
      </c>
      <c r="C404" s="8">
        <v>0.21527777777777779</v>
      </c>
      <c r="D404" s="8">
        <v>0</v>
      </c>
      <c r="E404">
        <v>0.25</v>
      </c>
      <c r="F404">
        <v>22</v>
      </c>
      <c r="G404" t="s">
        <v>979</v>
      </c>
      <c r="H404" s="8">
        <v>0.46250000000000002</v>
      </c>
      <c r="I404" s="8">
        <v>0.55000000000000004</v>
      </c>
      <c r="L404">
        <v>2.1</v>
      </c>
      <c r="M404">
        <v>2.1</v>
      </c>
      <c r="N404">
        <v>1.85</v>
      </c>
      <c r="O404" t="s">
        <v>1786</v>
      </c>
      <c r="P404" t="s">
        <v>536</v>
      </c>
      <c r="Q404" t="s">
        <v>1788</v>
      </c>
      <c r="R404">
        <v>0</v>
      </c>
      <c r="S404">
        <v>0</v>
      </c>
      <c r="T404">
        <v>45.183112000000001</v>
      </c>
      <c r="U404">
        <v>5.7278739999999999</v>
      </c>
      <c r="AD404" t="s">
        <v>2733</v>
      </c>
      <c r="AE404" t="s">
        <v>2737</v>
      </c>
    </row>
    <row r="405" spans="1:31" x14ac:dyDescent="0.3">
      <c r="A405" s="7">
        <v>46301</v>
      </c>
      <c r="B405" s="8">
        <v>0.16666666666666666</v>
      </c>
      <c r="C405" s="8">
        <v>0.18055555555555555</v>
      </c>
      <c r="D405" s="8">
        <v>0</v>
      </c>
      <c r="E405">
        <v>0.33</v>
      </c>
      <c r="F405">
        <v>22</v>
      </c>
      <c r="G405" t="s">
        <v>979</v>
      </c>
      <c r="O405" t="s">
        <v>3278</v>
      </c>
      <c r="P405" t="s">
        <v>309</v>
      </c>
      <c r="Q405" t="s">
        <v>3279</v>
      </c>
      <c r="R405">
        <v>0</v>
      </c>
      <c r="S405">
        <v>0</v>
      </c>
      <c r="T405">
        <v>45.199238000000001</v>
      </c>
      <c r="U405">
        <v>5.7115140000000002</v>
      </c>
      <c r="AD405" t="s">
        <v>2733</v>
      </c>
      <c r="AE405" t="s">
        <v>2734</v>
      </c>
    </row>
    <row r="406" spans="1:31" x14ac:dyDescent="0.3">
      <c r="A406" s="7">
        <v>46301</v>
      </c>
      <c r="B406" s="8">
        <v>0.33333333333333331</v>
      </c>
      <c r="C406" s="8">
        <v>0.34722222222222221</v>
      </c>
      <c r="D406" s="8">
        <v>0</v>
      </c>
      <c r="E406">
        <v>0.33</v>
      </c>
      <c r="F406">
        <v>61</v>
      </c>
      <c r="G406" t="s">
        <v>886</v>
      </c>
      <c r="O406" t="s">
        <v>2352</v>
      </c>
      <c r="P406" t="s">
        <v>158</v>
      </c>
      <c r="Q406" t="s">
        <v>158</v>
      </c>
      <c r="R406">
        <v>0</v>
      </c>
      <c r="S406">
        <v>0</v>
      </c>
      <c r="T406">
        <v>45.179771000000002</v>
      </c>
      <c r="U406">
        <v>5.7104290000000004</v>
      </c>
      <c r="AD406" t="s">
        <v>2733</v>
      </c>
      <c r="AE406" t="s">
        <v>2737</v>
      </c>
    </row>
    <row r="407" spans="1:31" x14ac:dyDescent="0.3">
      <c r="A407" s="7">
        <v>46301</v>
      </c>
      <c r="B407" s="8">
        <v>0.16666666666666666</v>
      </c>
      <c r="C407" s="8">
        <v>0.18055555555555555</v>
      </c>
      <c r="D407" s="8">
        <v>0</v>
      </c>
      <c r="E407">
        <v>0.33</v>
      </c>
      <c r="F407">
        <v>75</v>
      </c>
      <c r="G407" t="s">
        <v>970</v>
      </c>
      <c r="O407" t="s">
        <v>3420</v>
      </c>
      <c r="P407" t="s">
        <v>720</v>
      </c>
      <c r="Q407" t="s">
        <v>3421</v>
      </c>
      <c r="R407">
        <v>0</v>
      </c>
      <c r="S407">
        <v>0</v>
      </c>
      <c r="T407">
        <v>45.177950000000003</v>
      </c>
      <c r="U407">
        <v>5.7124889999999997</v>
      </c>
      <c r="AD407" t="s">
        <v>2733</v>
      </c>
      <c r="AE407" t="s">
        <v>2734</v>
      </c>
    </row>
    <row r="408" spans="1:31" x14ac:dyDescent="0.3">
      <c r="A408" s="7">
        <v>46301</v>
      </c>
      <c r="B408" s="8">
        <v>0.18055555555555555</v>
      </c>
      <c r="C408" s="8">
        <v>0.31944444444444442</v>
      </c>
      <c r="E408">
        <v>3.33</v>
      </c>
      <c r="F408">
        <v>81</v>
      </c>
      <c r="G408" t="s">
        <v>972</v>
      </c>
      <c r="O408" t="s">
        <v>2402</v>
      </c>
      <c r="P408" t="s">
        <v>741</v>
      </c>
      <c r="Q408" t="s">
        <v>741</v>
      </c>
      <c r="R408">
        <v>0</v>
      </c>
      <c r="S408">
        <v>0</v>
      </c>
      <c r="T408">
        <v>45.157052</v>
      </c>
      <c r="U408">
        <v>5.7211379999999998</v>
      </c>
      <c r="AD408" t="s">
        <v>2733</v>
      </c>
      <c r="AE408" t="s">
        <v>2737</v>
      </c>
    </row>
    <row r="409" spans="1:31" x14ac:dyDescent="0.3">
      <c r="A409" s="7">
        <v>46301</v>
      </c>
      <c r="B409" s="8">
        <v>0.33333333333333331</v>
      </c>
      <c r="C409" s="8">
        <v>0.45833333333333331</v>
      </c>
      <c r="D409" s="8">
        <v>0</v>
      </c>
      <c r="E409">
        <v>3</v>
      </c>
      <c r="F409">
        <v>303</v>
      </c>
      <c r="G409" t="s">
        <v>5963</v>
      </c>
      <c r="O409" t="s">
        <v>1555</v>
      </c>
      <c r="P409" t="s">
        <v>441</v>
      </c>
      <c r="Q409" t="s">
        <v>441</v>
      </c>
      <c r="R409">
        <v>0</v>
      </c>
      <c r="S409">
        <v>0</v>
      </c>
      <c r="T409">
        <v>45.157359</v>
      </c>
      <c r="U409">
        <v>5.7146999999999997</v>
      </c>
      <c r="AD409" t="s">
        <v>2733</v>
      </c>
      <c r="AE409" t="s">
        <v>2737</v>
      </c>
    </row>
    <row r="410" spans="1:31" x14ac:dyDescent="0.3">
      <c r="A410" s="7">
        <v>46301</v>
      </c>
      <c r="B410" s="8">
        <v>0.34722222222222221</v>
      </c>
      <c r="C410" s="8">
        <v>0.36805555555555558</v>
      </c>
      <c r="D410" s="8">
        <v>0</v>
      </c>
      <c r="E410">
        <v>0.5</v>
      </c>
      <c r="F410">
        <v>100</v>
      </c>
      <c r="G410" t="s">
        <v>967</v>
      </c>
      <c r="H410" s="8">
        <v>0.33402777777777776</v>
      </c>
      <c r="I410" s="8">
        <v>0.35625000000000001</v>
      </c>
      <c r="L410">
        <v>0.53</v>
      </c>
      <c r="M410">
        <v>0.5</v>
      </c>
      <c r="N410">
        <v>0.03</v>
      </c>
      <c r="O410" t="s">
        <v>6560</v>
      </c>
      <c r="P410" t="s">
        <v>113</v>
      </c>
      <c r="Q410" t="s">
        <v>6561</v>
      </c>
      <c r="R410">
        <v>0</v>
      </c>
      <c r="S410">
        <v>0</v>
      </c>
      <c r="T410">
        <v>45.182966999999998</v>
      </c>
      <c r="U410">
        <v>5.7194820000000002</v>
      </c>
      <c r="AD410" t="s">
        <v>2733</v>
      </c>
      <c r="AE410" t="s">
        <v>3592</v>
      </c>
    </row>
    <row r="411" spans="1:31" x14ac:dyDescent="0.3">
      <c r="A411" s="7">
        <v>46301</v>
      </c>
      <c r="B411" s="8">
        <v>0.33333333333333331</v>
      </c>
      <c r="C411" s="8">
        <v>0.49652777777777779</v>
      </c>
      <c r="D411" s="8">
        <v>0</v>
      </c>
      <c r="E411">
        <v>3.92</v>
      </c>
      <c r="F411">
        <v>44</v>
      </c>
      <c r="G411" t="s">
        <v>865</v>
      </c>
      <c r="H411" s="8">
        <v>0.20694444444444443</v>
      </c>
      <c r="I411" s="8">
        <v>0.25972222222222224</v>
      </c>
      <c r="L411">
        <v>1.27</v>
      </c>
      <c r="M411">
        <v>1.27</v>
      </c>
      <c r="N411">
        <v>-2.65</v>
      </c>
      <c r="O411" t="s">
        <v>1137</v>
      </c>
      <c r="P411" t="s">
        <v>331</v>
      </c>
      <c r="Q411" t="s">
        <v>3268</v>
      </c>
      <c r="R411">
        <v>0</v>
      </c>
      <c r="S411">
        <v>0</v>
      </c>
      <c r="T411">
        <v>46.203426999999998</v>
      </c>
      <c r="U411">
        <v>-1.3673979999999999</v>
      </c>
      <c r="AD411" t="s">
        <v>2733</v>
      </c>
      <c r="AE411" t="s">
        <v>2737</v>
      </c>
    </row>
    <row r="412" spans="1:31" x14ac:dyDescent="0.3">
      <c r="A412" s="7">
        <v>46301</v>
      </c>
      <c r="B412" s="8">
        <v>0.16666666666666666</v>
      </c>
      <c r="C412" s="8">
        <v>0.17708333333333334</v>
      </c>
      <c r="D412" s="8">
        <v>0</v>
      </c>
      <c r="E412">
        <v>0.25</v>
      </c>
      <c r="F412">
        <v>210</v>
      </c>
      <c r="G412" t="s">
        <v>905</v>
      </c>
      <c r="O412" t="s">
        <v>3460</v>
      </c>
      <c r="P412" t="s">
        <v>761</v>
      </c>
      <c r="Q412" t="s">
        <v>3461</v>
      </c>
      <c r="R412">
        <v>0</v>
      </c>
      <c r="S412">
        <v>0</v>
      </c>
      <c r="T412">
        <v>45.183799999999998</v>
      </c>
      <c r="U412">
        <v>5.7220209999999998</v>
      </c>
      <c r="AD412" t="s">
        <v>2733</v>
      </c>
      <c r="AE412" t="s">
        <v>2734</v>
      </c>
    </row>
    <row r="413" spans="1:31" x14ac:dyDescent="0.3">
      <c r="A413" s="7">
        <v>46301</v>
      </c>
      <c r="B413" s="8">
        <v>0.33333333333333331</v>
      </c>
      <c r="C413" s="8">
        <v>0.44444444444444442</v>
      </c>
      <c r="D413" s="8">
        <v>0</v>
      </c>
      <c r="E413">
        <v>2.67</v>
      </c>
      <c r="F413">
        <v>302</v>
      </c>
      <c r="G413" t="s">
        <v>947</v>
      </c>
      <c r="H413" s="8">
        <v>0.28680555555555554</v>
      </c>
      <c r="I413" s="8">
        <v>0.38611111111111113</v>
      </c>
      <c r="L413">
        <v>2.38</v>
      </c>
      <c r="M413">
        <v>2.38</v>
      </c>
      <c r="N413">
        <v>-0.28000000000000003</v>
      </c>
      <c r="O413" t="s">
        <v>1277</v>
      </c>
      <c r="P413" t="s">
        <v>736</v>
      </c>
      <c r="Q413" t="s">
        <v>3579</v>
      </c>
      <c r="R413">
        <v>0</v>
      </c>
      <c r="S413">
        <v>0</v>
      </c>
      <c r="T413">
        <v>45.370556999999998</v>
      </c>
      <c r="U413">
        <v>5.5829800000000001</v>
      </c>
      <c r="AD413" t="s">
        <v>2733</v>
      </c>
      <c r="AE413" t="s">
        <v>2737</v>
      </c>
    </row>
    <row r="414" spans="1:31" x14ac:dyDescent="0.3">
      <c r="A414" s="7">
        <v>46301</v>
      </c>
      <c r="B414" s="8">
        <v>0.33333333333333331</v>
      </c>
      <c r="C414" s="8">
        <v>0.34375</v>
      </c>
      <c r="D414" s="8">
        <v>0</v>
      </c>
      <c r="E414">
        <v>0.25</v>
      </c>
      <c r="F414">
        <v>100</v>
      </c>
      <c r="G414" t="s">
        <v>967</v>
      </c>
      <c r="H414" s="8">
        <v>0.26319444444444445</v>
      </c>
      <c r="I414" s="8">
        <v>0.29236111111111113</v>
      </c>
      <c r="L414">
        <v>0.7</v>
      </c>
      <c r="M414">
        <v>0.7</v>
      </c>
      <c r="N414">
        <v>0.45</v>
      </c>
      <c r="O414" t="s">
        <v>2712</v>
      </c>
      <c r="P414" t="s">
        <v>582</v>
      </c>
      <c r="Q414" t="s">
        <v>582</v>
      </c>
      <c r="R414">
        <v>0</v>
      </c>
      <c r="S414">
        <v>0</v>
      </c>
      <c r="T414">
        <v>45.177649000000002</v>
      </c>
      <c r="U414">
        <v>5.731471</v>
      </c>
      <c r="AD414" t="s">
        <v>2733</v>
      </c>
      <c r="AE414" t="s">
        <v>2737</v>
      </c>
    </row>
    <row r="415" spans="1:31" x14ac:dyDescent="0.3">
      <c r="A415" s="7">
        <v>46301</v>
      </c>
      <c r="B415" s="8">
        <v>0.18055555555555555</v>
      </c>
      <c r="C415" s="8">
        <v>0.31944444444444442</v>
      </c>
      <c r="E415">
        <v>3.33</v>
      </c>
      <c r="F415">
        <v>17</v>
      </c>
      <c r="G415" t="s">
        <v>955</v>
      </c>
      <c r="O415" t="s">
        <v>2402</v>
      </c>
      <c r="P415" t="s">
        <v>741</v>
      </c>
      <c r="Q415" t="s">
        <v>741</v>
      </c>
      <c r="R415">
        <v>0</v>
      </c>
      <c r="S415">
        <v>0</v>
      </c>
      <c r="T415">
        <v>45.157052</v>
      </c>
      <c r="U415">
        <v>5.7211379999999998</v>
      </c>
      <c r="AD415" t="s">
        <v>2733</v>
      </c>
      <c r="AE415" t="s">
        <v>2737</v>
      </c>
    </row>
    <row r="416" spans="1:31" x14ac:dyDescent="0.3">
      <c r="A416" s="7">
        <v>46301</v>
      </c>
      <c r="B416" s="8">
        <v>0.25</v>
      </c>
      <c r="C416" s="8">
        <v>0.26041666666666669</v>
      </c>
      <c r="D416" s="8">
        <v>0</v>
      </c>
      <c r="E416">
        <v>0.25</v>
      </c>
      <c r="F416">
        <v>91</v>
      </c>
      <c r="G416" t="s">
        <v>971</v>
      </c>
      <c r="H416" s="8">
        <v>0.15208333333333332</v>
      </c>
      <c r="I416" s="8">
        <v>0.15555555555555556</v>
      </c>
      <c r="L416">
        <v>0.08</v>
      </c>
      <c r="M416">
        <v>0.08</v>
      </c>
      <c r="N416">
        <v>-0.17</v>
      </c>
      <c r="O416" t="s">
        <v>3277</v>
      </c>
      <c r="P416" t="s">
        <v>337</v>
      </c>
      <c r="Q416" t="s">
        <v>1265</v>
      </c>
      <c r="R416">
        <v>0</v>
      </c>
      <c r="S416">
        <v>0</v>
      </c>
      <c r="T416">
        <v>45.170650999999999</v>
      </c>
      <c r="U416">
        <v>5.758642</v>
      </c>
      <c r="AD416" t="s">
        <v>2733</v>
      </c>
      <c r="AE416" t="s">
        <v>2734</v>
      </c>
    </row>
    <row r="417" spans="1:31" x14ac:dyDescent="0.3">
      <c r="A417" s="7">
        <v>46301</v>
      </c>
      <c r="B417" s="8">
        <v>0.16666666666666666</v>
      </c>
      <c r="C417" s="8">
        <v>0.18055555555555555</v>
      </c>
      <c r="D417" s="8">
        <v>0</v>
      </c>
      <c r="E417">
        <v>0.33</v>
      </c>
      <c r="F417">
        <v>61</v>
      </c>
      <c r="G417" t="s">
        <v>886</v>
      </c>
      <c r="H417" s="8">
        <v>0.2076388888888889</v>
      </c>
      <c r="I417" s="8">
        <v>0.35694444444444445</v>
      </c>
      <c r="L417">
        <v>3.58</v>
      </c>
      <c r="M417">
        <v>3.58</v>
      </c>
      <c r="N417">
        <v>3.25</v>
      </c>
      <c r="O417" t="s">
        <v>3182</v>
      </c>
      <c r="P417" t="s">
        <v>59</v>
      </c>
      <c r="Q417" t="s">
        <v>3183</v>
      </c>
      <c r="R417">
        <v>0</v>
      </c>
      <c r="S417">
        <v>0</v>
      </c>
      <c r="T417">
        <v>45.188529000000003</v>
      </c>
      <c r="U417">
        <v>5.7245239999999997</v>
      </c>
      <c r="AD417" t="s">
        <v>2733</v>
      </c>
      <c r="AE417" t="s">
        <v>2734</v>
      </c>
    </row>
    <row r="418" spans="1:31" x14ac:dyDescent="0.3">
      <c r="A418" s="7">
        <v>46301</v>
      </c>
      <c r="B418" s="8">
        <v>0.18055555555555555</v>
      </c>
      <c r="C418" s="8">
        <v>0.19097222222222221</v>
      </c>
      <c r="D418" s="8">
        <v>0</v>
      </c>
      <c r="E418">
        <v>0.25</v>
      </c>
      <c r="F418">
        <v>22</v>
      </c>
      <c r="G418" t="s">
        <v>979</v>
      </c>
      <c r="H418" s="8">
        <v>0.27083333333333331</v>
      </c>
      <c r="I418" s="8">
        <v>0.39166666666666666</v>
      </c>
      <c r="L418">
        <v>2.9</v>
      </c>
      <c r="M418">
        <v>2.9</v>
      </c>
      <c r="N418">
        <v>2.65</v>
      </c>
      <c r="O418" t="s">
        <v>1781</v>
      </c>
      <c r="P418" t="s">
        <v>309</v>
      </c>
      <c r="Q418" t="s">
        <v>309</v>
      </c>
      <c r="R418">
        <v>0</v>
      </c>
      <c r="S418">
        <v>0</v>
      </c>
      <c r="T418">
        <v>45.199238000000001</v>
      </c>
      <c r="U418">
        <v>5.7115140000000002</v>
      </c>
      <c r="AD418" t="s">
        <v>2733</v>
      </c>
      <c r="AE418" t="s">
        <v>2737</v>
      </c>
    </row>
    <row r="419" spans="1:31" x14ac:dyDescent="0.3">
      <c r="A419" s="7">
        <v>46301</v>
      </c>
      <c r="B419" s="8">
        <v>0.2673611111111111</v>
      </c>
      <c r="C419" s="8">
        <v>0.28125</v>
      </c>
      <c r="D419" s="8">
        <v>0</v>
      </c>
      <c r="E419">
        <v>0.33</v>
      </c>
      <c r="F419">
        <v>66</v>
      </c>
      <c r="G419" t="s">
        <v>900</v>
      </c>
      <c r="H419" s="8">
        <v>2.6388888888888889E-2</v>
      </c>
      <c r="I419" s="8">
        <v>0.46250000000000002</v>
      </c>
      <c r="L419">
        <v>10.47</v>
      </c>
      <c r="M419">
        <v>10.47</v>
      </c>
      <c r="N419">
        <v>10.130000000000001</v>
      </c>
      <c r="O419" t="s">
        <v>3337</v>
      </c>
      <c r="P419" t="s">
        <v>1809</v>
      </c>
      <c r="Q419" t="s">
        <v>3338</v>
      </c>
      <c r="R419">
        <v>0</v>
      </c>
      <c r="S419">
        <v>0</v>
      </c>
      <c r="T419">
        <v>45.215843</v>
      </c>
      <c r="U419">
        <v>5.6930630000000004</v>
      </c>
      <c r="AD419" t="s">
        <v>2733</v>
      </c>
      <c r="AE419" t="s">
        <v>2734</v>
      </c>
    </row>
    <row r="420" spans="1:31" x14ac:dyDescent="0.3">
      <c r="A420" s="7">
        <v>46301</v>
      </c>
      <c r="B420" s="8">
        <v>0.29166666666666669</v>
      </c>
      <c r="C420" s="8">
        <v>0.2986111111111111</v>
      </c>
      <c r="D420" s="8">
        <v>0</v>
      </c>
      <c r="E420">
        <v>0.17</v>
      </c>
      <c r="F420">
        <v>230</v>
      </c>
      <c r="G420" t="s">
        <v>974</v>
      </c>
      <c r="H420" s="8">
        <v>0.18055555555555555</v>
      </c>
      <c r="I420" s="8">
        <v>0.34027777777777779</v>
      </c>
      <c r="L420">
        <v>3.83</v>
      </c>
      <c r="M420">
        <v>3.83</v>
      </c>
      <c r="N420">
        <v>3.67</v>
      </c>
      <c r="O420" t="s">
        <v>3439</v>
      </c>
      <c r="P420" t="s">
        <v>526</v>
      </c>
      <c r="Q420" t="s">
        <v>3440</v>
      </c>
      <c r="R420">
        <v>0</v>
      </c>
      <c r="S420">
        <v>0</v>
      </c>
      <c r="T420">
        <v>45.181947000000001</v>
      </c>
      <c r="U420">
        <v>5.7218989999999996</v>
      </c>
      <c r="AD420" t="s">
        <v>2733</v>
      </c>
      <c r="AE420" t="s">
        <v>2734</v>
      </c>
    </row>
    <row r="421" spans="1:31" x14ac:dyDescent="0.3">
      <c r="A421" s="7">
        <v>46301</v>
      </c>
      <c r="B421" s="8">
        <v>0.33333333333333331</v>
      </c>
      <c r="C421" s="8">
        <v>0.4236111111111111</v>
      </c>
      <c r="D421" s="8">
        <v>0</v>
      </c>
      <c r="E421">
        <v>2.17</v>
      </c>
      <c r="F421">
        <v>29</v>
      </c>
      <c r="G421" t="s">
        <v>859</v>
      </c>
      <c r="O421" t="s">
        <v>1397</v>
      </c>
      <c r="P421" t="s">
        <v>450</v>
      </c>
      <c r="Q421" t="s">
        <v>450</v>
      </c>
      <c r="R421">
        <v>0</v>
      </c>
      <c r="S421">
        <v>0</v>
      </c>
      <c r="T421">
        <v>45.187130000000003</v>
      </c>
      <c r="U421">
        <v>5.717994</v>
      </c>
      <c r="AD421" t="s">
        <v>2733</v>
      </c>
      <c r="AE421" t="s">
        <v>2737</v>
      </c>
    </row>
    <row r="422" spans="1:31" x14ac:dyDescent="0.3">
      <c r="A422" s="7">
        <v>46301</v>
      </c>
      <c r="B422" s="8">
        <v>0.33333333333333331</v>
      </c>
      <c r="C422" s="8">
        <v>0.35416666666666669</v>
      </c>
      <c r="D422" s="8">
        <v>0</v>
      </c>
      <c r="E422">
        <v>0.5</v>
      </c>
      <c r="F422">
        <v>86</v>
      </c>
      <c r="G422" t="s">
        <v>861</v>
      </c>
      <c r="H422" s="8">
        <v>0.19513888888888889</v>
      </c>
      <c r="I422" s="8">
        <v>0.20277777777777778</v>
      </c>
      <c r="L422">
        <v>0.18</v>
      </c>
      <c r="M422">
        <v>0.18</v>
      </c>
      <c r="N422">
        <v>-0.32</v>
      </c>
      <c r="O422" t="s">
        <v>1509</v>
      </c>
      <c r="P422" t="s">
        <v>142</v>
      </c>
      <c r="Q422" t="s">
        <v>6013</v>
      </c>
      <c r="R422">
        <v>0</v>
      </c>
      <c r="S422">
        <v>0</v>
      </c>
      <c r="T422">
        <v>45.188152000000002</v>
      </c>
      <c r="U422">
        <v>5.7235339999999999</v>
      </c>
      <c r="AD422" t="s">
        <v>2733</v>
      </c>
      <c r="AE422" t="s">
        <v>2737</v>
      </c>
    </row>
    <row r="423" spans="1:31" x14ac:dyDescent="0.3">
      <c r="A423" s="7">
        <v>46301</v>
      </c>
      <c r="B423" s="8">
        <v>0.33333333333333331</v>
      </c>
      <c r="C423" s="8">
        <v>0.38541666666666669</v>
      </c>
      <c r="D423" s="8">
        <v>0</v>
      </c>
      <c r="E423">
        <v>1.25</v>
      </c>
      <c r="F423">
        <v>210</v>
      </c>
      <c r="G423" t="s">
        <v>905</v>
      </c>
      <c r="O423" t="s">
        <v>1530</v>
      </c>
      <c r="P423" t="s">
        <v>222</v>
      </c>
      <c r="Q423" t="s">
        <v>222</v>
      </c>
      <c r="R423">
        <v>0</v>
      </c>
      <c r="S423">
        <v>0</v>
      </c>
      <c r="T423">
        <v>45.189441000000002</v>
      </c>
      <c r="U423">
        <v>5.7262389999999996</v>
      </c>
      <c r="AD423" t="s">
        <v>2733</v>
      </c>
      <c r="AE423" t="s">
        <v>2737</v>
      </c>
    </row>
    <row r="424" spans="1:31" x14ac:dyDescent="0.3">
      <c r="A424" s="7">
        <v>46301</v>
      </c>
      <c r="B424" s="8">
        <v>0.33333333333333331</v>
      </c>
      <c r="C424" s="8">
        <v>0.34722222222222221</v>
      </c>
      <c r="D424" s="8">
        <v>0</v>
      </c>
      <c r="E424">
        <v>0.33</v>
      </c>
      <c r="F424">
        <v>29</v>
      </c>
      <c r="G424" t="s">
        <v>859</v>
      </c>
      <c r="O424" t="s">
        <v>1995</v>
      </c>
      <c r="P424" t="s">
        <v>396</v>
      </c>
      <c r="Q424" t="s">
        <v>396</v>
      </c>
      <c r="R424">
        <v>0</v>
      </c>
      <c r="S424">
        <v>0</v>
      </c>
      <c r="T424">
        <v>45.189906999999998</v>
      </c>
      <c r="U424">
        <v>5.7160770000000003</v>
      </c>
      <c r="AD424" t="s">
        <v>2733</v>
      </c>
      <c r="AE424" t="s">
        <v>2737</v>
      </c>
    </row>
    <row r="425" spans="1:31" x14ac:dyDescent="0.3">
      <c r="A425" s="7">
        <v>46301</v>
      </c>
      <c r="B425" s="8">
        <v>0.16666666666666666</v>
      </c>
      <c r="C425" s="8">
        <v>0.18055555555555555</v>
      </c>
      <c r="D425" s="8">
        <v>0</v>
      </c>
      <c r="E425">
        <v>0.33</v>
      </c>
      <c r="F425">
        <v>76</v>
      </c>
      <c r="G425" t="s">
        <v>863</v>
      </c>
      <c r="H425" s="8">
        <v>0.17222222222222222</v>
      </c>
      <c r="I425" s="8">
        <v>0.17708333333333334</v>
      </c>
      <c r="L425">
        <v>0.12</v>
      </c>
      <c r="M425">
        <v>0.12</v>
      </c>
      <c r="N425">
        <v>-0.22</v>
      </c>
      <c r="O425" t="s">
        <v>3409</v>
      </c>
      <c r="P425" t="s">
        <v>346</v>
      </c>
      <c r="Q425" t="s">
        <v>5992</v>
      </c>
      <c r="R425">
        <v>0</v>
      </c>
      <c r="S425">
        <v>0</v>
      </c>
      <c r="T425">
        <v>45.182178</v>
      </c>
      <c r="U425">
        <v>5.7269370000000004</v>
      </c>
      <c r="AD425" t="s">
        <v>2733</v>
      </c>
      <c r="AE425" t="s">
        <v>2734</v>
      </c>
    </row>
    <row r="426" spans="1:31" x14ac:dyDescent="0.3">
      <c r="A426" s="7">
        <v>46301</v>
      </c>
      <c r="B426" s="8">
        <v>0.33333333333333331</v>
      </c>
      <c r="C426" s="8">
        <v>0.34722222222222221</v>
      </c>
      <c r="D426" s="8">
        <v>0</v>
      </c>
      <c r="E426">
        <v>0.33</v>
      </c>
      <c r="F426">
        <v>20</v>
      </c>
      <c r="G426" t="s">
        <v>950</v>
      </c>
      <c r="O426" t="s">
        <v>2514</v>
      </c>
      <c r="P426" t="s">
        <v>123</v>
      </c>
      <c r="Q426" t="s">
        <v>123</v>
      </c>
      <c r="R426">
        <v>0</v>
      </c>
      <c r="S426">
        <v>0</v>
      </c>
      <c r="T426">
        <v>45.189670999999997</v>
      </c>
      <c r="U426">
        <v>5.7243469999999999</v>
      </c>
      <c r="AD426" t="s">
        <v>2733</v>
      </c>
      <c r="AE426" t="s">
        <v>2737</v>
      </c>
    </row>
    <row r="427" spans="1:31" x14ac:dyDescent="0.3">
      <c r="A427" s="7">
        <v>46301</v>
      </c>
      <c r="B427" s="8">
        <v>0.33333333333333331</v>
      </c>
      <c r="C427" s="8">
        <v>0.34722222222222221</v>
      </c>
      <c r="D427" s="8">
        <v>0</v>
      </c>
      <c r="E427">
        <v>0.33</v>
      </c>
      <c r="F427">
        <v>12</v>
      </c>
      <c r="G427" t="s">
        <v>952</v>
      </c>
      <c r="O427" t="s">
        <v>2605</v>
      </c>
      <c r="P427" t="s">
        <v>259</v>
      </c>
      <c r="Q427" t="s">
        <v>3351</v>
      </c>
      <c r="R427">
        <v>0</v>
      </c>
      <c r="S427">
        <v>0</v>
      </c>
      <c r="T427">
        <v>45.190952000000003</v>
      </c>
      <c r="U427">
        <v>5.7165330000000001</v>
      </c>
      <c r="AD427" t="s">
        <v>2733</v>
      </c>
      <c r="AE427" t="s">
        <v>2737</v>
      </c>
    </row>
    <row r="428" spans="1:31" x14ac:dyDescent="0.3">
      <c r="A428" s="7">
        <v>46301</v>
      </c>
      <c r="B428" s="8">
        <v>0.33333333333333331</v>
      </c>
      <c r="C428" s="8">
        <v>0.375</v>
      </c>
      <c r="D428" s="8">
        <v>0</v>
      </c>
      <c r="E428">
        <v>1</v>
      </c>
      <c r="F428">
        <v>210</v>
      </c>
      <c r="G428" t="s">
        <v>905</v>
      </c>
      <c r="O428" t="s">
        <v>1907</v>
      </c>
      <c r="P428" t="s">
        <v>282</v>
      </c>
      <c r="Q428" t="s">
        <v>282</v>
      </c>
      <c r="R428">
        <v>0</v>
      </c>
      <c r="S428">
        <v>0</v>
      </c>
      <c r="T428">
        <v>45.189103000000003</v>
      </c>
      <c r="U428">
        <v>5.7301169999999999</v>
      </c>
      <c r="AD428" t="s">
        <v>2733</v>
      </c>
      <c r="AE428" t="s">
        <v>2781</v>
      </c>
    </row>
    <row r="429" spans="1:31" x14ac:dyDescent="0.3">
      <c r="A429" s="7">
        <v>46301</v>
      </c>
      <c r="B429" s="8">
        <v>0.33333333333333331</v>
      </c>
      <c r="C429" s="8">
        <v>0.34722222222222221</v>
      </c>
      <c r="D429" s="8">
        <v>0</v>
      </c>
      <c r="E429">
        <v>0.33</v>
      </c>
      <c r="F429">
        <v>210</v>
      </c>
      <c r="G429" t="s">
        <v>905</v>
      </c>
      <c r="Q429" t="s">
        <v>95</v>
      </c>
      <c r="R429">
        <v>0</v>
      </c>
      <c r="S429">
        <v>0</v>
      </c>
      <c r="T429">
        <v>45.147320000000001</v>
      </c>
      <c r="U429">
        <v>5.7529560000000002</v>
      </c>
    </row>
    <row r="430" spans="1:31" x14ac:dyDescent="0.3">
      <c r="A430" s="7">
        <v>46301</v>
      </c>
      <c r="B430" s="8">
        <v>0.33333333333333331</v>
      </c>
      <c r="C430" s="8">
        <v>0.34722222222222221</v>
      </c>
      <c r="D430" s="8">
        <v>0</v>
      </c>
      <c r="E430">
        <v>0.33</v>
      </c>
      <c r="F430">
        <v>12</v>
      </c>
      <c r="G430" t="s">
        <v>952</v>
      </c>
      <c r="O430" t="s">
        <v>867</v>
      </c>
      <c r="P430" t="s">
        <v>807</v>
      </c>
      <c r="Q430" t="s">
        <v>3360</v>
      </c>
      <c r="R430">
        <v>0</v>
      </c>
      <c r="S430">
        <v>0</v>
      </c>
      <c r="T430">
        <v>45.185158000000001</v>
      </c>
      <c r="U430">
        <v>5.7167779999999997</v>
      </c>
      <c r="AD430" t="s">
        <v>2733</v>
      </c>
      <c r="AE430" t="s">
        <v>2737</v>
      </c>
    </row>
    <row r="431" spans="1:31" x14ac:dyDescent="0.3">
      <c r="A431" s="7">
        <v>46301</v>
      </c>
      <c r="B431" s="8">
        <v>0.33333333333333331</v>
      </c>
      <c r="C431" s="8">
        <v>0.35416666666666669</v>
      </c>
      <c r="D431" s="8">
        <v>0</v>
      </c>
      <c r="E431">
        <v>0.5</v>
      </c>
      <c r="F431">
        <v>44</v>
      </c>
      <c r="G431" t="s">
        <v>865</v>
      </c>
      <c r="H431" s="8">
        <v>0.31458333333333333</v>
      </c>
      <c r="I431" s="8">
        <v>0.32569444444444445</v>
      </c>
      <c r="L431">
        <v>0.27</v>
      </c>
      <c r="M431">
        <v>0.27</v>
      </c>
      <c r="N431">
        <v>-0.23</v>
      </c>
      <c r="O431" t="s">
        <v>1072</v>
      </c>
      <c r="P431" t="s">
        <v>99</v>
      </c>
      <c r="Q431" t="s">
        <v>3286</v>
      </c>
      <c r="R431">
        <v>0</v>
      </c>
      <c r="S431">
        <v>0</v>
      </c>
      <c r="T431">
        <v>45.188929999999999</v>
      </c>
      <c r="U431">
        <v>5.7123470000000003</v>
      </c>
      <c r="AD431" t="s">
        <v>2733</v>
      </c>
      <c r="AE431" t="s">
        <v>2737</v>
      </c>
    </row>
    <row r="432" spans="1:31" x14ac:dyDescent="0.3">
      <c r="A432" s="7">
        <v>46301</v>
      </c>
      <c r="B432" s="8">
        <v>0.33333333333333331</v>
      </c>
      <c r="C432" s="8">
        <v>0.35416666666666669</v>
      </c>
      <c r="D432" s="8">
        <v>0</v>
      </c>
      <c r="E432">
        <v>0.5</v>
      </c>
      <c r="F432">
        <v>49</v>
      </c>
      <c r="G432" t="s">
        <v>944</v>
      </c>
      <c r="H432" s="8">
        <v>0.46041666666666664</v>
      </c>
      <c r="I432" s="8">
        <v>0.48888888888888887</v>
      </c>
      <c r="L432">
        <v>0.68</v>
      </c>
      <c r="M432">
        <v>0.68</v>
      </c>
      <c r="N432">
        <v>0.18</v>
      </c>
      <c r="O432" t="s">
        <v>1673</v>
      </c>
      <c r="P432" t="s">
        <v>518</v>
      </c>
      <c r="Q432" t="s">
        <v>518</v>
      </c>
      <c r="R432">
        <v>0</v>
      </c>
      <c r="S432">
        <v>0</v>
      </c>
      <c r="T432">
        <v>45.168743999999997</v>
      </c>
      <c r="U432">
        <v>5.7258769999999997</v>
      </c>
      <c r="AD432" t="s">
        <v>2733</v>
      </c>
      <c r="AE432" t="s">
        <v>2737</v>
      </c>
    </row>
    <row r="433" spans="1:31" x14ac:dyDescent="0.3">
      <c r="A433" s="7">
        <v>46301</v>
      </c>
      <c r="B433" s="8">
        <v>0.16666666666666666</v>
      </c>
      <c r="C433" s="8">
        <v>0.18055555555555555</v>
      </c>
      <c r="D433" s="8">
        <v>0</v>
      </c>
      <c r="E433">
        <v>0.33</v>
      </c>
      <c r="F433">
        <v>28</v>
      </c>
      <c r="G433" t="s">
        <v>914</v>
      </c>
      <c r="H433" s="8">
        <v>0.20347222222222222</v>
      </c>
      <c r="I433" s="8">
        <v>0.28402777777777777</v>
      </c>
      <c r="L433">
        <v>1.93</v>
      </c>
      <c r="M433">
        <v>1.93</v>
      </c>
      <c r="N433">
        <v>1.6</v>
      </c>
      <c r="O433" t="s">
        <v>3188</v>
      </c>
      <c r="P433" t="s">
        <v>781</v>
      </c>
      <c r="Q433" t="s">
        <v>3189</v>
      </c>
      <c r="R433">
        <v>0</v>
      </c>
      <c r="S433">
        <v>0</v>
      </c>
      <c r="T433">
        <v>45.187779999999997</v>
      </c>
      <c r="U433">
        <v>5.6920270000000004</v>
      </c>
      <c r="AD433" t="s">
        <v>2733</v>
      </c>
      <c r="AE433" t="s">
        <v>2734</v>
      </c>
    </row>
    <row r="434" spans="1:31" x14ac:dyDescent="0.3">
      <c r="A434" s="7">
        <v>46301</v>
      </c>
      <c r="B434" s="8">
        <v>0.16666666666666666</v>
      </c>
      <c r="C434" s="8">
        <v>0.17708333333333334</v>
      </c>
      <c r="D434" s="8">
        <v>0</v>
      </c>
      <c r="E434">
        <v>0.25</v>
      </c>
      <c r="F434">
        <v>35</v>
      </c>
      <c r="G434" t="s">
        <v>2803</v>
      </c>
      <c r="Q434" t="s">
        <v>812</v>
      </c>
      <c r="R434">
        <v>0</v>
      </c>
      <c r="S434">
        <v>0</v>
      </c>
      <c r="T434">
        <v>45.188929999999999</v>
      </c>
      <c r="U434">
        <v>5.7123470000000003</v>
      </c>
    </row>
    <row r="435" spans="1:31" x14ac:dyDescent="0.3">
      <c r="A435" s="7">
        <v>46301</v>
      </c>
      <c r="B435" s="8">
        <v>0.16666666666666666</v>
      </c>
      <c r="C435" s="8">
        <v>0.18055555555555555</v>
      </c>
      <c r="D435" s="8">
        <v>0</v>
      </c>
      <c r="E435">
        <v>0.33</v>
      </c>
      <c r="F435">
        <v>68</v>
      </c>
      <c r="G435" t="s">
        <v>948</v>
      </c>
      <c r="H435" s="8">
        <v>0.3611111111111111</v>
      </c>
      <c r="I435" s="8">
        <v>0.37638888888888888</v>
      </c>
      <c r="L435">
        <v>0.37</v>
      </c>
      <c r="M435">
        <v>0.37</v>
      </c>
      <c r="N435">
        <v>0.03</v>
      </c>
      <c r="O435" t="s">
        <v>3447</v>
      </c>
      <c r="P435" t="s">
        <v>612</v>
      </c>
      <c r="Q435" t="s">
        <v>3448</v>
      </c>
      <c r="R435">
        <v>0</v>
      </c>
      <c r="S435">
        <v>0</v>
      </c>
      <c r="T435">
        <v>45.188958</v>
      </c>
      <c r="U435">
        <v>5.7346690000000002</v>
      </c>
      <c r="AD435" t="s">
        <v>2733</v>
      </c>
      <c r="AE435" t="s">
        <v>2734</v>
      </c>
    </row>
    <row r="436" spans="1:31" x14ac:dyDescent="0.3">
      <c r="A436" s="7">
        <v>46301</v>
      </c>
      <c r="B436" s="8">
        <v>0.2673611111111111</v>
      </c>
      <c r="C436" s="8">
        <v>0.31944444444444442</v>
      </c>
      <c r="D436" s="8">
        <v>0</v>
      </c>
      <c r="E436">
        <v>1.25</v>
      </c>
      <c r="F436">
        <v>13</v>
      </c>
      <c r="G436" t="s">
        <v>2730</v>
      </c>
      <c r="O436" t="s">
        <v>1905</v>
      </c>
      <c r="P436" t="s">
        <v>683</v>
      </c>
      <c r="Q436" t="s">
        <v>683</v>
      </c>
      <c r="R436">
        <v>0</v>
      </c>
      <c r="S436">
        <v>0</v>
      </c>
      <c r="T436">
        <v>45.196936999999998</v>
      </c>
      <c r="U436">
        <v>5.6979059999999997</v>
      </c>
      <c r="AD436" t="s">
        <v>2733</v>
      </c>
      <c r="AE436" t="s">
        <v>2737</v>
      </c>
    </row>
    <row r="437" spans="1:31" x14ac:dyDescent="0.3">
      <c r="A437" s="7">
        <v>46301</v>
      </c>
      <c r="B437" s="8">
        <v>0.16666666666666666</v>
      </c>
      <c r="C437" s="8">
        <v>0.18055555555555555</v>
      </c>
      <c r="D437" s="8">
        <v>0</v>
      </c>
      <c r="E437">
        <v>0.33</v>
      </c>
      <c r="F437">
        <v>74</v>
      </c>
      <c r="G437" t="s">
        <v>892</v>
      </c>
      <c r="O437" t="s">
        <v>2742</v>
      </c>
      <c r="P437" t="s">
        <v>152</v>
      </c>
      <c r="Q437" t="s">
        <v>6002</v>
      </c>
      <c r="R437">
        <v>0</v>
      </c>
      <c r="S437">
        <v>0</v>
      </c>
      <c r="T437">
        <v>45.184793999999997</v>
      </c>
      <c r="U437">
        <v>5.7218299999999997</v>
      </c>
      <c r="AD437" t="s">
        <v>2733</v>
      </c>
      <c r="AE437" t="s">
        <v>2734</v>
      </c>
    </row>
    <row r="438" spans="1:31" x14ac:dyDescent="0.3">
      <c r="A438" s="7">
        <v>46301</v>
      </c>
      <c r="B438" s="8">
        <v>0.2986111111111111</v>
      </c>
      <c r="C438" s="8">
        <v>0.3125</v>
      </c>
      <c r="D438" s="8">
        <v>0</v>
      </c>
      <c r="E438">
        <v>0.33</v>
      </c>
      <c r="F438">
        <v>23</v>
      </c>
      <c r="G438" t="s">
        <v>957</v>
      </c>
      <c r="H438" s="8">
        <v>0.42777777777777776</v>
      </c>
      <c r="I438" s="8">
        <v>0.46597222222222223</v>
      </c>
      <c r="L438">
        <v>0.92</v>
      </c>
      <c r="M438">
        <v>0.92</v>
      </c>
      <c r="N438">
        <v>0.57999999999999996</v>
      </c>
      <c r="O438" t="s">
        <v>3363</v>
      </c>
      <c r="P438" t="s">
        <v>292</v>
      </c>
      <c r="Q438" t="s">
        <v>3364</v>
      </c>
      <c r="R438">
        <v>0</v>
      </c>
      <c r="S438">
        <v>0</v>
      </c>
      <c r="T438">
        <v>45.189673999999997</v>
      </c>
      <c r="U438">
        <v>5.721368</v>
      </c>
      <c r="AD438" t="s">
        <v>2733</v>
      </c>
      <c r="AE438" t="s">
        <v>2734</v>
      </c>
    </row>
    <row r="439" spans="1:31" x14ac:dyDescent="0.3">
      <c r="A439" s="7">
        <v>46301</v>
      </c>
      <c r="B439" s="8">
        <v>0.29166666666666669</v>
      </c>
      <c r="C439" s="8">
        <v>0.2986111111111111</v>
      </c>
      <c r="D439" s="8">
        <v>0</v>
      </c>
      <c r="E439">
        <v>0.17</v>
      </c>
      <c r="F439">
        <v>43</v>
      </c>
      <c r="G439" t="s">
        <v>849</v>
      </c>
      <c r="O439" t="s">
        <v>854</v>
      </c>
      <c r="P439" t="s">
        <v>669</v>
      </c>
      <c r="Q439" t="s">
        <v>3306</v>
      </c>
      <c r="R439">
        <v>0</v>
      </c>
      <c r="S439">
        <v>0</v>
      </c>
      <c r="T439">
        <v>45.229419</v>
      </c>
      <c r="U439">
        <v>5.6816570000000004</v>
      </c>
      <c r="AD439" t="s">
        <v>2733</v>
      </c>
      <c r="AE439" t="s">
        <v>2734</v>
      </c>
    </row>
    <row r="440" spans="1:31" x14ac:dyDescent="0.3">
      <c r="A440" s="7">
        <v>46301</v>
      </c>
      <c r="B440" s="8">
        <v>0.33333333333333331</v>
      </c>
      <c r="C440" s="8">
        <v>0.34722222222222221</v>
      </c>
      <c r="D440" s="8">
        <v>0</v>
      </c>
      <c r="E440">
        <v>0.33</v>
      </c>
      <c r="F440">
        <v>20</v>
      </c>
      <c r="G440" t="s">
        <v>950</v>
      </c>
      <c r="O440" t="s">
        <v>2115</v>
      </c>
      <c r="P440" t="s">
        <v>132</v>
      </c>
      <c r="Q440" t="s">
        <v>3370</v>
      </c>
      <c r="R440">
        <v>0</v>
      </c>
      <c r="S440">
        <v>0</v>
      </c>
      <c r="T440">
        <v>45.190461999999997</v>
      </c>
      <c r="U440">
        <v>5.723516</v>
      </c>
      <c r="AD440" t="s">
        <v>2733</v>
      </c>
      <c r="AE440" t="s">
        <v>2737</v>
      </c>
    </row>
    <row r="441" spans="1:31" x14ac:dyDescent="0.3">
      <c r="A441" s="7">
        <v>46301</v>
      </c>
      <c r="B441" s="8">
        <v>0.25</v>
      </c>
      <c r="C441" s="8">
        <v>0.26041666666666669</v>
      </c>
      <c r="D441" s="8">
        <v>0</v>
      </c>
      <c r="E441">
        <v>0.25</v>
      </c>
      <c r="F441">
        <v>210</v>
      </c>
      <c r="G441" t="s">
        <v>905</v>
      </c>
      <c r="O441" t="s">
        <v>3309</v>
      </c>
      <c r="P441" t="s">
        <v>95</v>
      </c>
      <c r="Q441" t="s">
        <v>3310</v>
      </c>
      <c r="R441">
        <v>0</v>
      </c>
      <c r="S441">
        <v>0</v>
      </c>
      <c r="T441">
        <v>45.188403000000001</v>
      </c>
      <c r="U441">
        <v>5.7183289999999998</v>
      </c>
      <c r="AD441" t="s">
        <v>2733</v>
      </c>
      <c r="AE441" t="s">
        <v>2734</v>
      </c>
    </row>
    <row r="442" spans="1:31" x14ac:dyDescent="0.3">
      <c r="A442" s="7">
        <v>46301</v>
      </c>
      <c r="B442" s="8">
        <v>0.25</v>
      </c>
      <c r="C442" s="8">
        <v>0.26041666666666669</v>
      </c>
      <c r="D442" s="8">
        <v>0</v>
      </c>
      <c r="E442">
        <v>0.25</v>
      </c>
      <c r="F442">
        <v>29</v>
      </c>
      <c r="G442" t="s">
        <v>859</v>
      </c>
      <c r="O442" t="s">
        <v>3311</v>
      </c>
      <c r="P442" t="s">
        <v>111</v>
      </c>
      <c r="Q442" t="s">
        <v>3312</v>
      </c>
      <c r="R442">
        <v>0</v>
      </c>
      <c r="S442">
        <v>0</v>
      </c>
      <c r="T442">
        <v>45.189194000000001</v>
      </c>
      <c r="U442">
        <v>5.7263739999999999</v>
      </c>
      <c r="AD442" t="s">
        <v>2733</v>
      </c>
      <c r="AE442" t="s">
        <v>2734</v>
      </c>
    </row>
    <row r="443" spans="1:31" x14ac:dyDescent="0.3">
      <c r="A443" s="7">
        <v>46301</v>
      </c>
      <c r="B443" s="8">
        <v>0.33333333333333331</v>
      </c>
      <c r="C443" s="8">
        <v>0.35416666666666669</v>
      </c>
      <c r="D443" s="8">
        <v>0</v>
      </c>
      <c r="E443">
        <v>0.5</v>
      </c>
      <c r="F443">
        <v>49</v>
      </c>
      <c r="G443" t="s">
        <v>944</v>
      </c>
      <c r="H443" s="8">
        <v>0.46041666666666664</v>
      </c>
      <c r="I443" s="8">
        <v>0.47361111111111109</v>
      </c>
      <c r="L443">
        <v>0.32</v>
      </c>
      <c r="M443">
        <v>0.32</v>
      </c>
      <c r="N443">
        <v>-0.18</v>
      </c>
      <c r="O443" t="s">
        <v>1673</v>
      </c>
      <c r="P443" t="s">
        <v>518</v>
      </c>
      <c r="Q443" t="s">
        <v>518</v>
      </c>
      <c r="R443">
        <v>0</v>
      </c>
      <c r="S443">
        <v>0</v>
      </c>
      <c r="T443">
        <v>45.168743999999997</v>
      </c>
      <c r="U443">
        <v>5.7258769999999997</v>
      </c>
      <c r="AD443" t="s">
        <v>2733</v>
      </c>
      <c r="AE443" t="s">
        <v>2737</v>
      </c>
    </row>
    <row r="444" spans="1:31" x14ac:dyDescent="0.3">
      <c r="A444" s="7">
        <v>46301</v>
      </c>
      <c r="B444" s="8">
        <v>0.33333333333333331</v>
      </c>
      <c r="C444" s="8">
        <v>0.35416666666666669</v>
      </c>
      <c r="D444" s="8">
        <v>0</v>
      </c>
      <c r="E444">
        <v>0.5</v>
      </c>
      <c r="F444">
        <v>29</v>
      </c>
      <c r="G444" t="s">
        <v>859</v>
      </c>
      <c r="O444" t="s">
        <v>858</v>
      </c>
      <c r="P444" t="s">
        <v>817</v>
      </c>
      <c r="Q444" t="s">
        <v>817</v>
      </c>
      <c r="R444">
        <v>0</v>
      </c>
      <c r="S444">
        <v>0</v>
      </c>
      <c r="T444">
        <v>45.189878</v>
      </c>
      <c r="U444">
        <v>5.7218559999999998</v>
      </c>
      <c r="AD444" t="s">
        <v>2733</v>
      </c>
      <c r="AE444" t="s">
        <v>2737</v>
      </c>
    </row>
    <row r="445" spans="1:31" x14ac:dyDescent="0.3">
      <c r="A445" s="7">
        <v>46301</v>
      </c>
      <c r="B445" s="8">
        <v>0.33333333333333331</v>
      </c>
      <c r="C445" s="8">
        <v>0.34375</v>
      </c>
      <c r="D445" s="8">
        <v>0</v>
      </c>
      <c r="E445">
        <v>0.25</v>
      </c>
      <c r="F445">
        <v>13</v>
      </c>
      <c r="G445" t="s">
        <v>2730</v>
      </c>
      <c r="O445" t="s">
        <v>1740</v>
      </c>
      <c r="P445" t="s">
        <v>529</v>
      </c>
      <c r="Q445" t="s">
        <v>529</v>
      </c>
      <c r="R445">
        <v>0</v>
      </c>
      <c r="S445">
        <v>0</v>
      </c>
      <c r="T445">
        <v>45.177917000000001</v>
      </c>
      <c r="U445">
        <v>5.7286510000000002</v>
      </c>
      <c r="AD445" t="s">
        <v>2733</v>
      </c>
      <c r="AE445" t="s">
        <v>2737</v>
      </c>
    </row>
    <row r="446" spans="1:31" x14ac:dyDescent="0.3">
      <c r="A446" s="7">
        <v>46301</v>
      </c>
      <c r="B446" s="8">
        <v>0.33333333333333331</v>
      </c>
      <c r="C446" s="8">
        <v>0.4236111111111111</v>
      </c>
      <c r="D446" s="8">
        <v>0</v>
      </c>
      <c r="E446">
        <v>2.17</v>
      </c>
      <c r="F446">
        <v>82</v>
      </c>
      <c r="G446" t="s">
        <v>954</v>
      </c>
      <c r="H446" s="8">
        <v>0.16597222222222222</v>
      </c>
      <c r="I446" s="8">
        <v>0.18402777777777779</v>
      </c>
      <c r="L446">
        <v>0.43</v>
      </c>
      <c r="M446">
        <v>0.43</v>
      </c>
      <c r="N446">
        <v>-1.73</v>
      </c>
      <c r="O446" t="s">
        <v>1914</v>
      </c>
      <c r="P446" t="s">
        <v>419</v>
      </c>
      <c r="Q446" t="s">
        <v>419</v>
      </c>
      <c r="R446">
        <v>0</v>
      </c>
      <c r="S446">
        <v>0</v>
      </c>
      <c r="T446">
        <v>45.189998000000003</v>
      </c>
      <c r="U446">
        <v>5.7086240000000004</v>
      </c>
      <c r="AD446" t="s">
        <v>2733</v>
      </c>
      <c r="AE446" t="s">
        <v>2737</v>
      </c>
    </row>
    <row r="447" spans="1:31" x14ac:dyDescent="0.3">
      <c r="A447" s="7">
        <v>46301</v>
      </c>
      <c r="B447" s="8">
        <v>0.16666666666666666</v>
      </c>
      <c r="C447" s="8">
        <v>0.18055555555555555</v>
      </c>
      <c r="D447" s="8">
        <v>0</v>
      </c>
      <c r="E447">
        <v>0.33</v>
      </c>
      <c r="F447">
        <v>201</v>
      </c>
      <c r="G447" t="s">
        <v>946</v>
      </c>
      <c r="O447" t="s">
        <v>2827</v>
      </c>
      <c r="P447" t="s">
        <v>73</v>
      </c>
      <c r="Q447" t="s">
        <v>2828</v>
      </c>
      <c r="R447">
        <v>0</v>
      </c>
      <c r="S447">
        <v>0</v>
      </c>
      <c r="T447">
        <v>45.178936</v>
      </c>
      <c r="U447">
        <v>5.7098909999999998</v>
      </c>
      <c r="AD447" t="s">
        <v>2733</v>
      </c>
      <c r="AE447" t="s">
        <v>2734</v>
      </c>
    </row>
    <row r="448" spans="1:31" x14ac:dyDescent="0.3">
      <c r="A448" s="7">
        <v>46301</v>
      </c>
      <c r="B448" s="8">
        <v>0.33333333333333331</v>
      </c>
      <c r="C448" s="8">
        <v>0.34722222222222221</v>
      </c>
      <c r="D448" s="8">
        <v>0</v>
      </c>
      <c r="E448">
        <v>0.33</v>
      </c>
      <c r="F448">
        <v>74</v>
      </c>
      <c r="G448" t="s">
        <v>892</v>
      </c>
      <c r="O448" t="s">
        <v>2014</v>
      </c>
      <c r="P448" t="s">
        <v>498</v>
      </c>
      <c r="Q448" t="s">
        <v>2016</v>
      </c>
      <c r="R448">
        <v>0</v>
      </c>
      <c r="S448">
        <v>0</v>
      </c>
      <c r="T448">
        <v>45.188510000000001</v>
      </c>
      <c r="U448">
        <v>5.6897789999999997</v>
      </c>
      <c r="AD448" t="s">
        <v>2733</v>
      </c>
      <c r="AE448" t="s">
        <v>2737</v>
      </c>
    </row>
    <row r="449" spans="1:31" x14ac:dyDescent="0.3">
      <c r="A449" s="7">
        <v>46301</v>
      </c>
      <c r="B449" s="8">
        <v>0.16666666666666666</v>
      </c>
      <c r="C449" s="8">
        <v>0.18055555555555555</v>
      </c>
      <c r="D449" s="8">
        <v>0</v>
      </c>
      <c r="E449">
        <v>0.33</v>
      </c>
      <c r="F449">
        <v>201</v>
      </c>
      <c r="G449" t="s">
        <v>946</v>
      </c>
      <c r="O449" t="s">
        <v>3211</v>
      </c>
      <c r="P449" t="s">
        <v>710</v>
      </c>
      <c r="Q449" t="s">
        <v>3212</v>
      </c>
      <c r="R449">
        <v>0</v>
      </c>
      <c r="S449">
        <v>0</v>
      </c>
      <c r="T449">
        <v>45.213259999999998</v>
      </c>
      <c r="U449">
        <v>5.6872809999999996</v>
      </c>
      <c r="AD449" t="s">
        <v>2733</v>
      </c>
      <c r="AE449" t="s">
        <v>2734</v>
      </c>
    </row>
    <row r="450" spans="1:31" x14ac:dyDescent="0.3">
      <c r="A450" s="7">
        <v>46301</v>
      </c>
      <c r="B450" s="8">
        <v>0.34722222222222221</v>
      </c>
      <c r="C450" s="8">
        <v>0.36805555555555558</v>
      </c>
      <c r="D450" s="8">
        <v>0</v>
      </c>
      <c r="E450">
        <v>0.5</v>
      </c>
      <c r="F450">
        <v>41</v>
      </c>
      <c r="G450" t="s">
        <v>907</v>
      </c>
      <c r="O450" t="s">
        <v>6562</v>
      </c>
      <c r="P450" t="s">
        <v>422</v>
      </c>
      <c r="Q450" t="s">
        <v>6563</v>
      </c>
      <c r="R450">
        <v>0</v>
      </c>
      <c r="S450">
        <v>0</v>
      </c>
      <c r="T450">
        <v>45.369473999999997</v>
      </c>
      <c r="U450">
        <v>5.5835160000000004</v>
      </c>
      <c r="AD450" t="s">
        <v>2733</v>
      </c>
      <c r="AE450" t="s">
        <v>3592</v>
      </c>
    </row>
    <row r="451" spans="1:31" x14ac:dyDescent="0.3">
      <c r="A451" s="7">
        <v>46301</v>
      </c>
      <c r="B451" s="8">
        <v>0.29166666666666669</v>
      </c>
      <c r="C451" s="8">
        <v>0.2986111111111111</v>
      </c>
      <c r="D451" s="8">
        <v>0</v>
      </c>
      <c r="E451">
        <v>0.17</v>
      </c>
      <c r="F451">
        <v>29</v>
      </c>
      <c r="G451" t="s">
        <v>859</v>
      </c>
      <c r="O451" t="s">
        <v>3326</v>
      </c>
      <c r="P451" t="s">
        <v>61</v>
      </c>
      <c r="Q451" t="s">
        <v>3327</v>
      </c>
      <c r="R451">
        <v>0</v>
      </c>
      <c r="S451">
        <v>0</v>
      </c>
      <c r="T451">
        <v>45.189878</v>
      </c>
      <c r="U451">
        <v>5.7218559999999998</v>
      </c>
      <c r="AD451" t="s">
        <v>2733</v>
      </c>
      <c r="AE451" t="s">
        <v>2734</v>
      </c>
    </row>
    <row r="452" spans="1:31" x14ac:dyDescent="0.3">
      <c r="A452" s="7">
        <v>46301</v>
      </c>
      <c r="B452" s="8">
        <v>0.33333333333333331</v>
      </c>
      <c r="C452" s="8">
        <v>0.35416666666666669</v>
      </c>
      <c r="D452" s="8">
        <v>0</v>
      </c>
      <c r="E452">
        <v>0.5</v>
      </c>
      <c r="F452">
        <v>76</v>
      </c>
      <c r="G452" t="s">
        <v>863</v>
      </c>
      <c r="H452" s="8">
        <v>0.21458333333333332</v>
      </c>
      <c r="I452" s="8">
        <v>0.22152777777777777</v>
      </c>
      <c r="L452">
        <v>0.17</v>
      </c>
      <c r="M452">
        <v>0.17</v>
      </c>
      <c r="N452">
        <v>-0.33</v>
      </c>
      <c r="O452" t="s">
        <v>1666</v>
      </c>
      <c r="P452" t="s">
        <v>226</v>
      </c>
      <c r="Q452" t="s">
        <v>226</v>
      </c>
      <c r="R452">
        <v>0</v>
      </c>
      <c r="S452">
        <v>0</v>
      </c>
      <c r="T452">
        <v>45.191845999999998</v>
      </c>
      <c r="U452">
        <v>5.7153299999999998</v>
      </c>
      <c r="AD452" t="s">
        <v>2733</v>
      </c>
      <c r="AE452" t="s">
        <v>2737</v>
      </c>
    </row>
    <row r="453" spans="1:31" x14ac:dyDescent="0.3">
      <c r="A453" s="7">
        <v>46301</v>
      </c>
      <c r="B453" s="8">
        <v>0.16666666666666666</v>
      </c>
      <c r="C453" s="8">
        <v>0.18055555555555555</v>
      </c>
      <c r="D453" s="8">
        <v>0</v>
      </c>
      <c r="E453">
        <v>0.33</v>
      </c>
      <c r="F453">
        <v>86</v>
      </c>
      <c r="G453" t="s">
        <v>861</v>
      </c>
      <c r="H453" s="8">
        <v>0.32083333333333336</v>
      </c>
      <c r="I453" s="8">
        <v>0.55277777777777781</v>
      </c>
      <c r="L453">
        <v>5.57</v>
      </c>
      <c r="M453">
        <v>5.57</v>
      </c>
      <c r="N453">
        <v>5.23</v>
      </c>
      <c r="O453" t="s">
        <v>3214</v>
      </c>
      <c r="P453" t="s">
        <v>693</v>
      </c>
      <c r="Q453" t="s">
        <v>3215</v>
      </c>
      <c r="R453">
        <v>0</v>
      </c>
      <c r="S453">
        <v>0</v>
      </c>
      <c r="T453">
        <v>45.1661</v>
      </c>
      <c r="U453">
        <v>5.7265620000000004</v>
      </c>
      <c r="AD453" t="s">
        <v>2733</v>
      </c>
      <c r="AE453" t="s">
        <v>2734</v>
      </c>
    </row>
    <row r="454" spans="1:31" x14ac:dyDescent="0.3">
      <c r="A454" s="7">
        <v>46301</v>
      </c>
      <c r="B454" s="8">
        <v>0.16666666666666666</v>
      </c>
      <c r="C454" s="8">
        <v>0.18055555555555555</v>
      </c>
      <c r="D454" s="8">
        <v>0</v>
      </c>
      <c r="E454">
        <v>0.33</v>
      </c>
      <c r="F454">
        <v>68</v>
      </c>
      <c r="G454" t="s">
        <v>948</v>
      </c>
      <c r="H454" s="8">
        <v>0.38124999999999998</v>
      </c>
      <c r="I454" s="8">
        <v>0.4201388888888889</v>
      </c>
      <c r="L454">
        <v>0.93</v>
      </c>
      <c r="M454">
        <v>0.93</v>
      </c>
      <c r="N454">
        <v>0.6</v>
      </c>
      <c r="O454" t="s">
        <v>3221</v>
      </c>
      <c r="P454" t="s">
        <v>577</v>
      </c>
      <c r="Q454" t="s">
        <v>3222</v>
      </c>
      <c r="R454">
        <v>0</v>
      </c>
      <c r="S454">
        <v>0</v>
      </c>
      <c r="T454">
        <v>45.180720000000001</v>
      </c>
      <c r="U454">
        <v>5.7387189999999997</v>
      </c>
      <c r="AD454" t="s">
        <v>2733</v>
      </c>
      <c r="AE454" t="s">
        <v>2734</v>
      </c>
    </row>
    <row r="455" spans="1:31" x14ac:dyDescent="0.3">
      <c r="A455" s="7">
        <v>46301</v>
      </c>
      <c r="B455" s="8">
        <v>0.16666666666666666</v>
      </c>
      <c r="C455" s="8">
        <v>0.18055555555555555</v>
      </c>
      <c r="D455" s="8">
        <v>0</v>
      </c>
      <c r="E455">
        <v>0.33</v>
      </c>
      <c r="F455">
        <v>16</v>
      </c>
      <c r="G455" t="s">
        <v>853</v>
      </c>
      <c r="O455" t="s">
        <v>3217</v>
      </c>
      <c r="P455" t="s">
        <v>238</v>
      </c>
      <c r="Q455" t="s">
        <v>3218</v>
      </c>
      <c r="R455">
        <v>0</v>
      </c>
      <c r="S455">
        <v>0</v>
      </c>
      <c r="T455">
        <v>45.184272999999997</v>
      </c>
      <c r="U455">
        <v>5.7117100000000001</v>
      </c>
      <c r="AD455" t="s">
        <v>2733</v>
      </c>
      <c r="AE455" t="s">
        <v>2734</v>
      </c>
    </row>
    <row r="456" spans="1:31" x14ac:dyDescent="0.3">
      <c r="A456" s="7">
        <v>46301</v>
      </c>
      <c r="B456" s="8">
        <v>0.16666666666666666</v>
      </c>
      <c r="C456" s="8">
        <v>0.18055555555555555</v>
      </c>
      <c r="D456" s="8">
        <v>0</v>
      </c>
      <c r="E456">
        <v>0.33</v>
      </c>
      <c r="F456">
        <v>20</v>
      </c>
      <c r="G456" t="s">
        <v>950</v>
      </c>
      <c r="H456" s="8">
        <v>0.17986111111111111</v>
      </c>
      <c r="I456" s="8">
        <v>0.40625</v>
      </c>
      <c r="L456">
        <v>5.43</v>
      </c>
      <c r="M456">
        <v>5.43</v>
      </c>
      <c r="N456">
        <v>5.0999999999999996</v>
      </c>
      <c r="O456" t="s">
        <v>3219</v>
      </c>
      <c r="P456" t="s">
        <v>711</v>
      </c>
      <c r="Q456" t="s">
        <v>3220</v>
      </c>
      <c r="R456">
        <v>0</v>
      </c>
      <c r="S456">
        <v>0</v>
      </c>
      <c r="T456">
        <v>45.188094</v>
      </c>
      <c r="U456">
        <v>5.7140089999999999</v>
      </c>
      <c r="AD456" t="s">
        <v>2733</v>
      </c>
      <c r="AE456" t="s">
        <v>2734</v>
      </c>
    </row>
    <row r="457" spans="1:31" x14ac:dyDescent="0.3">
      <c r="A457" s="7">
        <v>46301</v>
      </c>
      <c r="B457" s="8">
        <v>0.16666666666666666</v>
      </c>
      <c r="C457" s="8">
        <v>0.18055555555555555</v>
      </c>
      <c r="D457" s="8">
        <v>0</v>
      </c>
      <c r="E457">
        <v>0.33</v>
      </c>
      <c r="F457">
        <v>64</v>
      </c>
      <c r="G457" t="s">
        <v>953</v>
      </c>
      <c r="H457" s="8">
        <v>0.15763888888888888</v>
      </c>
      <c r="I457" s="8">
        <v>0.32916666666666666</v>
      </c>
      <c r="L457">
        <v>4.12</v>
      </c>
      <c r="M457">
        <v>4.12</v>
      </c>
      <c r="N457">
        <v>3.78</v>
      </c>
      <c r="O457" t="s">
        <v>2964</v>
      </c>
      <c r="P457" t="s">
        <v>543</v>
      </c>
      <c r="Q457" t="s">
        <v>2962</v>
      </c>
      <c r="R457">
        <v>0</v>
      </c>
      <c r="S457">
        <v>0</v>
      </c>
      <c r="T457">
        <v>45.207791</v>
      </c>
      <c r="U457">
        <v>5.6699460000000004</v>
      </c>
      <c r="AD457" t="s">
        <v>2733</v>
      </c>
      <c r="AE457" t="s">
        <v>2734</v>
      </c>
    </row>
    <row r="458" spans="1:31" x14ac:dyDescent="0.3">
      <c r="A458" s="7">
        <v>46301</v>
      </c>
      <c r="B458" s="8">
        <v>0.25</v>
      </c>
      <c r="C458" s="8">
        <v>0.26041666666666669</v>
      </c>
      <c r="D458" s="8">
        <v>0</v>
      </c>
      <c r="E458">
        <v>0.25</v>
      </c>
      <c r="F458">
        <v>201</v>
      </c>
      <c r="G458" t="s">
        <v>946</v>
      </c>
      <c r="O458" t="s">
        <v>3336</v>
      </c>
      <c r="P458" t="s">
        <v>124</v>
      </c>
      <c r="Q458" t="s">
        <v>124</v>
      </c>
      <c r="R458">
        <v>0</v>
      </c>
      <c r="S458">
        <v>0</v>
      </c>
      <c r="T458">
        <v>45.187106999999997</v>
      </c>
      <c r="U458">
        <v>5.7297390000000004</v>
      </c>
      <c r="AD458" t="s">
        <v>2733</v>
      </c>
      <c r="AE458" t="s">
        <v>2734</v>
      </c>
    </row>
    <row r="459" spans="1:31" x14ac:dyDescent="0.3">
      <c r="A459" s="7">
        <v>46301</v>
      </c>
      <c r="B459" s="8">
        <v>0.28125</v>
      </c>
      <c r="C459" s="8">
        <v>0.3125</v>
      </c>
      <c r="D459" s="8">
        <v>0</v>
      </c>
      <c r="E459">
        <v>0.75</v>
      </c>
      <c r="F459">
        <v>83</v>
      </c>
      <c r="G459" t="s">
        <v>975</v>
      </c>
      <c r="H459" s="8">
        <v>0.47499999999999998</v>
      </c>
      <c r="I459" s="8">
        <v>0.50902777777777775</v>
      </c>
      <c r="L459">
        <v>0.82</v>
      </c>
      <c r="M459">
        <v>0.75</v>
      </c>
      <c r="N459">
        <v>7.0000000000000007E-2</v>
      </c>
      <c r="O459" t="s">
        <v>2491</v>
      </c>
      <c r="P459" t="s">
        <v>520</v>
      </c>
      <c r="Q459" t="s">
        <v>520</v>
      </c>
      <c r="R459">
        <v>0</v>
      </c>
      <c r="S459">
        <v>0</v>
      </c>
      <c r="T459">
        <v>45.364147000000003</v>
      </c>
      <c r="U459">
        <v>5.590687</v>
      </c>
      <c r="AD459" t="s">
        <v>2733</v>
      </c>
      <c r="AE459" t="s">
        <v>2737</v>
      </c>
    </row>
    <row r="460" spans="1:31" x14ac:dyDescent="0.3">
      <c r="A460" s="7">
        <v>46301</v>
      </c>
      <c r="B460" s="8">
        <v>0.18055555555555555</v>
      </c>
      <c r="C460" s="8">
        <v>0.2638888888888889</v>
      </c>
      <c r="D460" s="8">
        <v>0</v>
      </c>
      <c r="E460">
        <v>2</v>
      </c>
      <c r="F460">
        <v>54</v>
      </c>
      <c r="G460" t="s">
        <v>973</v>
      </c>
      <c r="O460" t="s">
        <v>1704</v>
      </c>
      <c r="P460" t="s">
        <v>465</v>
      </c>
      <c r="Q460" t="s">
        <v>465</v>
      </c>
      <c r="R460">
        <v>0</v>
      </c>
      <c r="S460">
        <v>0</v>
      </c>
      <c r="T460">
        <v>45.36835</v>
      </c>
      <c r="U460">
        <v>5.5815599999999996</v>
      </c>
      <c r="AD460" t="s">
        <v>2733</v>
      </c>
      <c r="AE460" t="s">
        <v>2737</v>
      </c>
    </row>
    <row r="461" spans="1:31" x14ac:dyDescent="0.3">
      <c r="A461" s="7">
        <v>46301</v>
      </c>
      <c r="B461" s="8">
        <v>0.33333333333333331</v>
      </c>
      <c r="C461" s="8">
        <v>0.38541666666666669</v>
      </c>
      <c r="D461" s="8">
        <v>0</v>
      </c>
      <c r="E461">
        <v>1.25</v>
      </c>
      <c r="F461">
        <v>210</v>
      </c>
      <c r="G461" t="s">
        <v>905</v>
      </c>
      <c r="O461" t="s">
        <v>1675</v>
      </c>
      <c r="P461" t="s">
        <v>89</v>
      </c>
      <c r="Q461" t="s">
        <v>89</v>
      </c>
      <c r="R461">
        <v>0</v>
      </c>
      <c r="S461">
        <v>0</v>
      </c>
      <c r="T461">
        <v>45.189582999999999</v>
      </c>
      <c r="U461">
        <v>5.7229080000000003</v>
      </c>
      <c r="AD461" t="s">
        <v>2733</v>
      </c>
      <c r="AE461" t="s">
        <v>2737</v>
      </c>
    </row>
    <row r="462" spans="1:31" x14ac:dyDescent="0.3">
      <c r="A462" s="7">
        <v>46301</v>
      </c>
      <c r="B462" s="8">
        <v>0.33333333333333331</v>
      </c>
      <c r="C462" s="8">
        <v>0.46875</v>
      </c>
      <c r="D462" s="8">
        <v>0</v>
      </c>
      <c r="E462">
        <v>3.25</v>
      </c>
      <c r="F462">
        <v>76</v>
      </c>
      <c r="G462" t="s">
        <v>965</v>
      </c>
      <c r="H462" s="8">
        <v>0.30416666666666664</v>
      </c>
      <c r="I462" s="8">
        <v>0.36527777777777776</v>
      </c>
      <c r="L462">
        <v>1.47</v>
      </c>
      <c r="M462">
        <v>1.47</v>
      </c>
      <c r="N462">
        <v>-1.78</v>
      </c>
      <c r="O462" t="s">
        <v>2163</v>
      </c>
      <c r="P462" t="s">
        <v>673</v>
      </c>
      <c r="Q462" t="s">
        <v>3580</v>
      </c>
      <c r="R462">
        <v>0</v>
      </c>
      <c r="S462">
        <v>0</v>
      </c>
      <c r="T462">
        <v>45.056218999999999</v>
      </c>
      <c r="U462">
        <v>5.6753539999999996</v>
      </c>
      <c r="AD462" t="s">
        <v>2733</v>
      </c>
      <c r="AE462" t="s">
        <v>2737</v>
      </c>
    </row>
    <row r="463" spans="1:31" x14ac:dyDescent="0.3">
      <c r="A463" s="7">
        <v>46301</v>
      </c>
      <c r="B463" s="8">
        <v>0.16666666666666666</v>
      </c>
      <c r="C463" s="8">
        <v>0.18055555555555555</v>
      </c>
      <c r="D463" s="8">
        <v>0</v>
      </c>
      <c r="E463">
        <v>0.33</v>
      </c>
      <c r="F463">
        <v>20</v>
      </c>
      <c r="G463" t="s">
        <v>950</v>
      </c>
      <c r="H463" s="8">
        <v>0.19166666666666668</v>
      </c>
      <c r="I463" s="8">
        <v>0.49375000000000002</v>
      </c>
      <c r="L463">
        <v>7.25</v>
      </c>
      <c r="M463">
        <v>7.25</v>
      </c>
      <c r="N463">
        <v>6.92</v>
      </c>
      <c r="O463" t="s">
        <v>3224</v>
      </c>
      <c r="P463" t="s">
        <v>189</v>
      </c>
      <c r="Q463" t="s">
        <v>3225</v>
      </c>
      <c r="R463">
        <v>0</v>
      </c>
      <c r="S463">
        <v>0</v>
      </c>
      <c r="T463">
        <v>45.174804999999999</v>
      </c>
      <c r="U463">
        <v>5.7285779999999997</v>
      </c>
      <c r="AD463" t="s">
        <v>2733</v>
      </c>
      <c r="AE463" t="s">
        <v>2734</v>
      </c>
    </row>
    <row r="464" spans="1:31" x14ac:dyDescent="0.3">
      <c r="A464" s="7">
        <v>46301</v>
      </c>
      <c r="B464" s="8">
        <v>0.16666666666666666</v>
      </c>
      <c r="C464" s="8">
        <v>0.18055555555555555</v>
      </c>
      <c r="D464" s="8">
        <v>0</v>
      </c>
      <c r="E464">
        <v>0.33</v>
      </c>
      <c r="F464">
        <v>91</v>
      </c>
      <c r="G464" t="s">
        <v>971</v>
      </c>
      <c r="H464" s="8">
        <v>0.18541666666666667</v>
      </c>
      <c r="I464" s="8">
        <v>0.18958333333333333</v>
      </c>
      <c r="L464">
        <v>0.1</v>
      </c>
      <c r="M464">
        <v>0.1</v>
      </c>
      <c r="N464">
        <v>-0.23</v>
      </c>
      <c r="O464" t="s">
        <v>3393</v>
      </c>
      <c r="P464" t="s">
        <v>164</v>
      </c>
      <c r="Q464" t="s">
        <v>3394</v>
      </c>
      <c r="R464">
        <v>0</v>
      </c>
      <c r="S464">
        <v>0</v>
      </c>
      <c r="T464">
        <v>45.189188000000001</v>
      </c>
      <c r="U464">
        <v>5.7229489999999998</v>
      </c>
      <c r="AD464" t="s">
        <v>2733</v>
      </c>
      <c r="AE464" t="s">
        <v>2734</v>
      </c>
    </row>
    <row r="465" spans="1:31" x14ac:dyDescent="0.3">
      <c r="A465" s="7">
        <v>46301</v>
      </c>
      <c r="B465" s="8">
        <v>0.16666666666666666</v>
      </c>
      <c r="C465" s="8">
        <v>0.18055555555555555</v>
      </c>
      <c r="D465" s="8">
        <v>0</v>
      </c>
      <c r="E465">
        <v>0.33</v>
      </c>
      <c r="F465">
        <v>101</v>
      </c>
      <c r="G465" t="s">
        <v>945</v>
      </c>
      <c r="H465" s="8">
        <v>0.14027777777777778</v>
      </c>
      <c r="I465" s="8">
        <v>0.42708333333333331</v>
      </c>
      <c r="L465">
        <v>6.88</v>
      </c>
      <c r="M465">
        <v>6.88</v>
      </c>
      <c r="N465">
        <v>6.55</v>
      </c>
      <c r="O465" t="s">
        <v>3228</v>
      </c>
      <c r="P465" t="s">
        <v>528</v>
      </c>
      <c r="Q465" t="s">
        <v>3229</v>
      </c>
      <c r="R465">
        <v>0</v>
      </c>
      <c r="S465">
        <v>0</v>
      </c>
      <c r="T465">
        <v>45.179605000000002</v>
      </c>
      <c r="U465">
        <v>5.7066030000000003</v>
      </c>
      <c r="AD465" t="s">
        <v>2733</v>
      </c>
      <c r="AE465" t="s">
        <v>2734</v>
      </c>
    </row>
    <row r="466" spans="1:31" x14ac:dyDescent="0.3">
      <c r="A466" s="7">
        <v>46301</v>
      </c>
      <c r="B466" s="8">
        <v>0.16666666666666666</v>
      </c>
      <c r="C466" s="8">
        <v>0.18055555555555555</v>
      </c>
      <c r="D466" s="8">
        <v>0</v>
      </c>
      <c r="E466">
        <v>0.33</v>
      </c>
      <c r="F466">
        <v>20</v>
      </c>
      <c r="G466" t="s">
        <v>950</v>
      </c>
      <c r="H466" s="8">
        <v>0.20208333333333334</v>
      </c>
      <c r="I466" s="8">
        <v>0.30694444444444446</v>
      </c>
      <c r="L466">
        <v>2.52</v>
      </c>
      <c r="M466">
        <v>2.52</v>
      </c>
      <c r="N466">
        <v>2.1800000000000002</v>
      </c>
      <c r="O466" t="s">
        <v>3109</v>
      </c>
      <c r="P466" t="s">
        <v>218</v>
      </c>
      <c r="Q466" t="s">
        <v>3110</v>
      </c>
      <c r="R466">
        <v>0</v>
      </c>
      <c r="S466">
        <v>0</v>
      </c>
      <c r="T466">
        <v>45.189608999999997</v>
      </c>
      <c r="U466">
        <v>5.7291639999999999</v>
      </c>
      <c r="AD466" t="s">
        <v>2733</v>
      </c>
      <c r="AE466" t="s">
        <v>2734</v>
      </c>
    </row>
    <row r="467" spans="1:31" x14ac:dyDescent="0.3">
      <c r="A467" s="7">
        <v>46301</v>
      </c>
      <c r="B467" s="8">
        <v>0.16319444444444445</v>
      </c>
      <c r="C467" s="8">
        <v>0.19791666666666666</v>
      </c>
      <c r="D467" s="8">
        <v>0</v>
      </c>
      <c r="E467">
        <v>0.83</v>
      </c>
      <c r="F467">
        <v>56</v>
      </c>
      <c r="G467" t="s">
        <v>966</v>
      </c>
      <c r="H467" s="8">
        <v>0.32847222222222222</v>
      </c>
      <c r="I467" s="8">
        <v>0.3659722222222222</v>
      </c>
      <c r="L467">
        <v>0.9</v>
      </c>
      <c r="M467">
        <v>0.83</v>
      </c>
      <c r="N467">
        <v>7.0000000000000007E-2</v>
      </c>
      <c r="O467" t="s">
        <v>2157</v>
      </c>
      <c r="P467" t="s">
        <v>101</v>
      </c>
      <c r="Q467" t="s">
        <v>2159</v>
      </c>
      <c r="R467">
        <v>0</v>
      </c>
      <c r="S467">
        <v>0</v>
      </c>
      <c r="T467">
        <v>45.365791999999999</v>
      </c>
      <c r="U467">
        <v>5.5928509999999996</v>
      </c>
      <c r="AD467" t="s">
        <v>2733</v>
      </c>
      <c r="AE467" t="s">
        <v>2737</v>
      </c>
    </row>
    <row r="468" spans="1:31" x14ac:dyDescent="0.3">
      <c r="A468" s="7">
        <v>46301</v>
      </c>
      <c r="B468" s="8">
        <v>0.33333333333333331</v>
      </c>
      <c r="C468" s="8">
        <v>0.34722222222222221</v>
      </c>
      <c r="D468" s="8">
        <v>0</v>
      </c>
      <c r="E468">
        <v>0.33</v>
      </c>
      <c r="F468">
        <v>15</v>
      </c>
      <c r="G468" t="s">
        <v>956</v>
      </c>
      <c r="H468" s="8">
        <v>0.40347222222222223</v>
      </c>
      <c r="I468" s="8">
        <v>0.46736111111111112</v>
      </c>
      <c r="L468">
        <v>1.53</v>
      </c>
      <c r="M468">
        <v>1.53</v>
      </c>
      <c r="N468">
        <v>1.2</v>
      </c>
      <c r="O468" t="s">
        <v>1764</v>
      </c>
      <c r="P468" t="s">
        <v>1765</v>
      </c>
      <c r="Q468" t="s">
        <v>3345</v>
      </c>
      <c r="R468">
        <v>0</v>
      </c>
      <c r="S468">
        <v>0</v>
      </c>
      <c r="T468">
        <v>45.183919000000003</v>
      </c>
      <c r="U468">
        <v>5.739331</v>
      </c>
      <c r="AD468" t="s">
        <v>2733</v>
      </c>
      <c r="AE468" t="s">
        <v>2737</v>
      </c>
    </row>
    <row r="469" spans="1:31" x14ac:dyDescent="0.3">
      <c r="A469" s="7">
        <v>46301</v>
      </c>
      <c r="B469" s="8">
        <v>0.33333333333333331</v>
      </c>
      <c r="C469" s="8">
        <v>0.34722222222222221</v>
      </c>
      <c r="D469" s="8">
        <v>0</v>
      </c>
      <c r="E469">
        <v>0.33</v>
      </c>
      <c r="F469">
        <v>16</v>
      </c>
      <c r="G469" t="s">
        <v>853</v>
      </c>
      <c r="O469" t="s">
        <v>2573</v>
      </c>
      <c r="P469" t="s">
        <v>575</v>
      </c>
      <c r="Q469" t="s">
        <v>3346</v>
      </c>
      <c r="R469">
        <v>0</v>
      </c>
      <c r="S469">
        <v>0</v>
      </c>
      <c r="T469">
        <v>45.146017000000001</v>
      </c>
      <c r="U469">
        <v>5.7155500000000004</v>
      </c>
      <c r="AD469" t="s">
        <v>2733</v>
      </c>
      <c r="AE469" t="s">
        <v>2737</v>
      </c>
    </row>
    <row r="470" spans="1:31" x14ac:dyDescent="0.3">
      <c r="A470" s="7">
        <v>46301</v>
      </c>
      <c r="B470" s="8">
        <v>0.16666666666666666</v>
      </c>
      <c r="C470" s="8">
        <v>0.18055555555555555</v>
      </c>
      <c r="D470" s="8">
        <v>0</v>
      </c>
      <c r="E470">
        <v>0.33</v>
      </c>
      <c r="F470">
        <v>48</v>
      </c>
      <c r="G470" t="s">
        <v>951</v>
      </c>
      <c r="H470" s="8">
        <v>0.19791666666666666</v>
      </c>
      <c r="I470" s="8">
        <v>0.38055555555555554</v>
      </c>
      <c r="L470">
        <v>4.38</v>
      </c>
      <c r="M470">
        <v>4.38</v>
      </c>
      <c r="N470">
        <v>4.05</v>
      </c>
      <c r="O470" t="s">
        <v>3244</v>
      </c>
      <c r="P470" t="s">
        <v>758</v>
      </c>
      <c r="Q470" t="s">
        <v>3245</v>
      </c>
      <c r="R470">
        <v>0</v>
      </c>
      <c r="S470">
        <v>0</v>
      </c>
      <c r="T470">
        <v>45.197834</v>
      </c>
      <c r="U470">
        <v>5.7413530000000002</v>
      </c>
      <c r="AD470" t="s">
        <v>2733</v>
      </c>
      <c r="AE470" t="s">
        <v>2734</v>
      </c>
    </row>
    <row r="471" spans="1:31" x14ac:dyDescent="0.3">
      <c r="A471" s="7">
        <v>46301</v>
      </c>
      <c r="B471" s="8">
        <v>0.25</v>
      </c>
      <c r="C471" s="8">
        <v>0.2638888888888889</v>
      </c>
      <c r="D471" s="8">
        <v>0</v>
      </c>
      <c r="E471">
        <v>0.33</v>
      </c>
      <c r="F471">
        <v>86</v>
      </c>
      <c r="G471" t="s">
        <v>861</v>
      </c>
      <c r="H471" s="8">
        <v>0.19513888888888889</v>
      </c>
      <c r="I471" s="8">
        <v>0.43680555555555556</v>
      </c>
      <c r="L471">
        <v>5.8</v>
      </c>
      <c r="M471">
        <v>5.8</v>
      </c>
      <c r="N471">
        <v>5.47</v>
      </c>
      <c r="O471" t="s">
        <v>3406</v>
      </c>
      <c r="P471" t="s">
        <v>142</v>
      </c>
      <c r="Q471" t="s">
        <v>3407</v>
      </c>
      <c r="R471">
        <v>0</v>
      </c>
      <c r="S471">
        <v>0</v>
      </c>
      <c r="T471">
        <v>45.188152000000002</v>
      </c>
      <c r="U471">
        <v>5.7235339999999999</v>
      </c>
      <c r="AD471" t="s">
        <v>2733</v>
      </c>
      <c r="AE471" t="s">
        <v>2734</v>
      </c>
    </row>
    <row r="472" spans="1:31" x14ac:dyDescent="0.3">
      <c r="A472" s="7">
        <v>46301</v>
      </c>
      <c r="B472" s="8">
        <v>0.16666666666666666</v>
      </c>
      <c r="C472" s="8">
        <v>0.18055555555555555</v>
      </c>
      <c r="D472" s="8">
        <v>0</v>
      </c>
      <c r="E472">
        <v>0.33</v>
      </c>
      <c r="F472">
        <v>62</v>
      </c>
      <c r="G472" t="s">
        <v>917</v>
      </c>
      <c r="O472" t="s">
        <v>3555</v>
      </c>
      <c r="P472" t="s">
        <v>771</v>
      </c>
      <c r="Q472" t="s">
        <v>3556</v>
      </c>
      <c r="R472">
        <v>0</v>
      </c>
      <c r="S472">
        <v>0</v>
      </c>
      <c r="T472">
        <v>45.352257000000002</v>
      </c>
      <c r="U472">
        <v>5.5066280000000001</v>
      </c>
      <c r="AD472" t="s">
        <v>2733</v>
      </c>
      <c r="AE472" t="s">
        <v>2734</v>
      </c>
    </row>
    <row r="473" spans="1:31" x14ac:dyDescent="0.3">
      <c r="A473" s="7">
        <v>46301</v>
      </c>
      <c r="B473" s="8">
        <v>0.16666666666666666</v>
      </c>
      <c r="C473" s="8">
        <v>0.18055555555555555</v>
      </c>
      <c r="D473" s="8">
        <v>0</v>
      </c>
      <c r="E473">
        <v>0.33</v>
      </c>
      <c r="F473">
        <v>202</v>
      </c>
      <c r="G473" t="s">
        <v>5959</v>
      </c>
      <c r="O473" t="s">
        <v>3251</v>
      </c>
      <c r="P473" t="s">
        <v>108</v>
      </c>
      <c r="Q473" t="s">
        <v>3252</v>
      </c>
      <c r="R473">
        <v>0</v>
      </c>
      <c r="S473">
        <v>0</v>
      </c>
      <c r="T473">
        <v>45.184282000000003</v>
      </c>
      <c r="U473">
        <v>5.720561</v>
      </c>
      <c r="AD473" t="s">
        <v>2733</v>
      </c>
      <c r="AE473" t="s">
        <v>2734</v>
      </c>
    </row>
    <row r="474" spans="1:31" x14ac:dyDescent="0.3">
      <c r="A474" s="7">
        <v>46301</v>
      </c>
      <c r="B474" s="8">
        <v>0.33333333333333331</v>
      </c>
      <c r="C474" s="8">
        <v>0.46875</v>
      </c>
      <c r="D474" s="8">
        <v>0</v>
      </c>
      <c r="E474">
        <v>3.25</v>
      </c>
      <c r="F474">
        <v>38</v>
      </c>
      <c r="G474" t="s">
        <v>2803</v>
      </c>
      <c r="O474" t="s">
        <v>857</v>
      </c>
      <c r="P474" t="s">
        <v>819</v>
      </c>
      <c r="Q474" t="s">
        <v>819</v>
      </c>
      <c r="R474">
        <v>0</v>
      </c>
      <c r="S474">
        <v>0</v>
      </c>
      <c r="T474">
        <v>45.185285</v>
      </c>
      <c r="U474">
        <v>5.7161549999999997</v>
      </c>
      <c r="AD474" t="s">
        <v>2733</v>
      </c>
      <c r="AE474" t="s">
        <v>2737</v>
      </c>
    </row>
    <row r="475" spans="1:31" x14ac:dyDescent="0.3">
      <c r="A475" s="7">
        <v>46301</v>
      </c>
      <c r="B475" s="8">
        <v>0.33333333333333331</v>
      </c>
      <c r="C475" s="8">
        <v>0.34722222222222221</v>
      </c>
      <c r="D475" s="8">
        <v>0</v>
      </c>
      <c r="E475">
        <v>0.33</v>
      </c>
      <c r="F475">
        <v>74</v>
      </c>
      <c r="G475" t="s">
        <v>892</v>
      </c>
      <c r="O475" t="s">
        <v>1389</v>
      </c>
      <c r="P475" t="s">
        <v>330</v>
      </c>
      <c r="Q475" t="s">
        <v>330</v>
      </c>
      <c r="R475">
        <v>0</v>
      </c>
      <c r="S475">
        <v>0</v>
      </c>
      <c r="T475">
        <v>45.168810999999998</v>
      </c>
      <c r="U475">
        <v>5.722461</v>
      </c>
      <c r="AD475" t="s">
        <v>2733</v>
      </c>
      <c r="AE475" t="s">
        <v>2737</v>
      </c>
    </row>
    <row r="476" spans="1:31" x14ac:dyDescent="0.3">
      <c r="A476" s="7">
        <v>46301</v>
      </c>
      <c r="B476" s="8">
        <v>0.16666666666666666</v>
      </c>
      <c r="C476" s="8">
        <v>0.18055555555555555</v>
      </c>
      <c r="D476" s="8">
        <v>0</v>
      </c>
      <c r="E476">
        <v>0.33</v>
      </c>
      <c r="F476">
        <v>15</v>
      </c>
      <c r="G476" t="s">
        <v>956</v>
      </c>
      <c r="O476" t="s">
        <v>3247</v>
      </c>
      <c r="P476" t="s">
        <v>566</v>
      </c>
      <c r="Q476" t="s">
        <v>3248</v>
      </c>
      <c r="R476">
        <v>0</v>
      </c>
      <c r="S476">
        <v>0</v>
      </c>
      <c r="T476">
        <v>45.189936000000003</v>
      </c>
      <c r="U476">
        <v>5.7559290000000001</v>
      </c>
      <c r="AD476" t="s">
        <v>2733</v>
      </c>
      <c r="AE476" t="s">
        <v>2734</v>
      </c>
    </row>
    <row r="477" spans="1:31" x14ac:dyDescent="0.3">
      <c r="A477" s="7">
        <v>46301</v>
      </c>
      <c r="B477" s="8">
        <v>0.16666666666666666</v>
      </c>
      <c r="C477" s="8">
        <v>0.18055555555555555</v>
      </c>
      <c r="D477" s="8">
        <v>0</v>
      </c>
      <c r="E477">
        <v>0.33</v>
      </c>
      <c r="F477">
        <v>29</v>
      </c>
      <c r="G477" t="s">
        <v>859</v>
      </c>
      <c r="O477" t="s">
        <v>2749</v>
      </c>
      <c r="P477" t="s">
        <v>360</v>
      </c>
      <c r="Q477" t="s">
        <v>2750</v>
      </c>
      <c r="R477">
        <v>0</v>
      </c>
      <c r="S477">
        <v>0</v>
      </c>
      <c r="T477">
        <v>45.192559000000003</v>
      </c>
      <c r="U477">
        <v>5.7247250000000003</v>
      </c>
      <c r="AD477" t="s">
        <v>2733</v>
      </c>
      <c r="AE477" t="s">
        <v>2734</v>
      </c>
    </row>
    <row r="478" spans="1:31" x14ac:dyDescent="0.3">
      <c r="A478" s="7">
        <v>46301</v>
      </c>
      <c r="B478" s="8">
        <v>0.16666666666666666</v>
      </c>
      <c r="C478" s="8">
        <v>0.18055555555555555</v>
      </c>
      <c r="D478" s="8">
        <v>0</v>
      </c>
      <c r="E478">
        <v>0.33</v>
      </c>
      <c r="F478">
        <v>150</v>
      </c>
      <c r="G478" t="s">
        <v>964</v>
      </c>
      <c r="H478" s="8">
        <v>0.33680555555555558</v>
      </c>
      <c r="I478" s="8">
        <v>0.33958333333333335</v>
      </c>
      <c r="L478">
        <v>7.0000000000000007E-2</v>
      </c>
      <c r="M478">
        <v>7.0000000000000007E-2</v>
      </c>
      <c r="N478">
        <v>-0.27</v>
      </c>
      <c r="O478" t="s">
        <v>3257</v>
      </c>
      <c r="P478" t="s">
        <v>358</v>
      </c>
      <c r="Q478" t="s">
        <v>3258</v>
      </c>
      <c r="R478">
        <v>0</v>
      </c>
      <c r="S478">
        <v>0</v>
      </c>
      <c r="T478">
        <v>45.174598000000003</v>
      </c>
      <c r="U478">
        <v>5.7422800000000001</v>
      </c>
      <c r="AD478" t="s">
        <v>2733</v>
      </c>
      <c r="AE478" t="s">
        <v>2734</v>
      </c>
    </row>
    <row r="479" spans="1:31" x14ac:dyDescent="0.3">
      <c r="A479" s="7">
        <v>46301</v>
      </c>
      <c r="B479" s="8">
        <v>0.29166666666666669</v>
      </c>
      <c r="C479" s="8">
        <v>0.30555555555555558</v>
      </c>
      <c r="D479" s="8">
        <v>0</v>
      </c>
      <c r="E479">
        <v>0.33</v>
      </c>
      <c r="F479">
        <v>12</v>
      </c>
      <c r="G479" t="s">
        <v>952</v>
      </c>
      <c r="O479" t="s">
        <v>3255</v>
      </c>
      <c r="P479" t="s">
        <v>756</v>
      </c>
      <c r="Q479" t="s">
        <v>3256</v>
      </c>
      <c r="R479">
        <v>0</v>
      </c>
      <c r="S479">
        <v>0</v>
      </c>
      <c r="T479">
        <v>45.185825999999999</v>
      </c>
      <c r="U479">
        <v>5.7163009999999996</v>
      </c>
      <c r="AD479" t="s">
        <v>2733</v>
      </c>
      <c r="AE479" t="s">
        <v>2734</v>
      </c>
    </row>
    <row r="480" spans="1:31" x14ac:dyDescent="0.3">
      <c r="A480" s="7">
        <v>46301</v>
      </c>
      <c r="B480" s="8">
        <v>0.16666666666666666</v>
      </c>
      <c r="C480" s="8">
        <v>0.1736111111111111</v>
      </c>
      <c r="D480" s="8">
        <v>0</v>
      </c>
      <c r="E480">
        <v>0.17</v>
      </c>
      <c r="F480">
        <v>80</v>
      </c>
      <c r="G480" t="s">
        <v>2803</v>
      </c>
      <c r="Q480" t="s">
        <v>3216</v>
      </c>
      <c r="R480">
        <v>0</v>
      </c>
      <c r="S480">
        <v>0</v>
      </c>
      <c r="T480">
        <v>45.179605000000002</v>
      </c>
      <c r="U480">
        <v>5.7066030000000003</v>
      </c>
    </row>
    <row r="481" spans="1:31" x14ac:dyDescent="0.3">
      <c r="A481" s="7">
        <v>46301</v>
      </c>
      <c r="B481" s="8">
        <v>0.16666666666666666</v>
      </c>
      <c r="C481" s="8">
        <v>0.18055555555555555</v>
      </c>
      <c r="E481">
        <v>0.33</v>
      </c>
      <c r="F481">
        <v>17</v>
      </c>
      <c r="G481" t="s">
        <v>955</v>
      </c>
      <c r="O481" t="s">
        <v>3411</v>
      </c>
      <c r="P481" t="s">
        <v>741</v>
      </c>
      <c r="Q481" t="s">
        <v>3412</v>
      </c>
      <c r="R481">
        <v>0</v>
      </c>
      <c r="S481">
        <v>0</v>
      </c>
      <c r="T481">
        <v>45.157052</v>
      </c>
      <c r="U481">
        <v>5.7211379999999998</v>
      </c>
      <c r="AD481" t="s">
        <v>2733</v>
      </c>
      <c r="AE481" t="s">
        <v>2734</v>
      </c>
    </row>
    <row r="482" spans="1:31" x14ac:dyDescent="0.3">
      <c r="A482" s="7">
        <v>46301</v>
      </c>
      <c r="B482" s="8">
        <v>0.16666666666666666</v>
      </c>
      <c r="C482" s="8">
        <v>0.18055555555555555</v>
      </c>
      <c r="D482" s="8">
        <v>0</v>
      </c>
      <c r="E482">
        <v>0.33</v>
      </c>
      <c r="F482">
        <v>61</v>
      </c>
      <c r="G482" t="s">
        <v>886</v>
      </c>
      <c r="H482" s="8">
        <v>0.19097222222222221</v>
      </c>
      <c r="I482" s="8">
        <v>0.36180555555555555</v>
      </c>
      <c r="L482">
        <v>4.0999999999999996</v>
      </c>
      <c r="M482">
        <v>4.0999999999999996</v>
      </c>
      <c r="N482">
        <v>3.77</v>
      </c>
      <c r="O482" t="s">
        <v>3260</v>
      </c>
      <c r="P482" t="s">
        <v>775</v>
      </c>
      <c r="Q482" t="s">
        <v>3261</v>
      </c>
      <c r="R482">
        <v>0</v>
      </c>
      <c r="S482">
        <v>0</v>
      </c>
      <c r="T482">
        <v>45.186475999999999</v>
      </c>
      <c r="U482">
        <v>5.7284920000000001</v>
      </c>
      <c r="AD482" t="s">
        <v>2733</v>
      </c>
      <c r="AE482" t="s">
        <v>2734</v>
      </c>
    </row>
    <row r="483" spans="1:31" x14ac:dyDescent="0.3">
      <c r="A483" s="7">
        <v>46301</v>
      </c>
      <c r="B483" s="8">
        <v>0.29166666666666669</v>
      </c>
      <c r="C483" s="8">
        <v>0.2986111111111111</v>
      </c>
      <c r="D483" s="8">
        <v>0</v>
      </c>
      <c r="E483">
        <v>0.17</v>
      </c>
      <c r="F483">
        <v>1000</v>
      </c>
      <c r="G483" t="s">
        <v>2803</v>
      </c>
      <c r="Q483" t="s">
        <v>3367</v>
      </c>
      <c r="R483">
        <v>0</v>
      </c>
      <c r="S483">
        <v>0</v>
      </c>
      <c r="T483">
        <v>45.215843</v>
      </c>
      <c r="U483">
        <v>5.6930630000000004</v>
      </c>
    </row>
    <row r="484" spans="1:31" x14ac:dyDescent="0.3">
      <c r="A484" s="7">
        <v>46301</v>
      </c>
      <c r="B484" s="8">
        <v>0.33333333333333331</v>
      </c>
      <c r="C484" s="8">
        <v>0.38541666666666669</v>
      </c>
      <c r="D484" s="8">
        <v>0</v>
      </c>
      <c r="E484">
        <v>1.25</v>
      </c>
      <c r="F484">
        <v>85</v>
      </c>
      <c r="G484" t="s">
        <v>866</v>
      </c>
      <c r="H484" s="8">
        <v>0.27291666666666664</v>
      </c>
      <c r="I484" s="8">
        <v>0.34097222222222223</v>
      </c>
      <c r="L484">
        <v>1.63</v>
      </c>
      <c r="M484">
        <v>1.63</v>
      </c>
      <c r="N484">
        <v>0.38</v>
      </c>
      <c r="O484" t="s">
        <v>1671</v>
      </c>
      <c r="P484" t="s">
        <v>468</v>
      </c>
      <c r="Q484" t="s">
        <v>468</v>
      </c>
      <c r="R484">
        <v>0</v>
      </c>
      <c r="S484">
        <v>0</v>
      </c>
      <c r="T484">
        <v>45.223424000000001</v>
      </c>
      <c r="U484">
        <v>5.7943249999999997</v>
      </c>
      <c r="AD484" t="s">
        <v>2733</v>
      </c>
      <c r="AE484" t="s">
        <v>2737</v>
      </c>
    </row>
    <row r="485" spans="1:31" x14ac:dyDescent="0.3">
      <c r="A485" s="7">
        <v>46301</v>
      </c>
      <c r="B485" s="8">
        <v>0.16666666666666666</v>
      </c>
      <c r="C485" s="8">
        <v>0.1736111111111111</v>
      </c>
      <c r="D485" s="8">
        <v>0</v>
      </c>
      <c r="E485">
        <v>0.17</v>
      </c>
      <c r="F485">
        <v>301</v>
      </c>
      <c r="G485" t="s">
        <v>2803</v>
      </c>
      <c r="Q485" t="s">
        <v>1799</v>
      </c>
      <c r="R485">
        <v>0</v>
      </c>
      <c r="S485">
        <v>0</v>
      </c>
      <c r="T485">
        <v>45.363452000000002</v>
      </c>
      <c r="U485">
        <v>5.6051859999999998</v>
      </c>
    </row>
    <row r="486" spans="1:31" x14ac:dyDescent="0.3">
      <c r="A486" s="7">
        <v>46301</v>
      </c>
      <c r="B486" s="8">
        <v>0.16666666666666666</v>
      </c>
      <c r="C486" s="8">
        <v>0.18055555555555555</v>
      </c>
      <c r="D486" s="8">
        <v>0</v>
      </c>
      <c r="E486">
        <v>0.33</v>
      </c>
      <c r="F486">
        <v>49</v>
      </c>
      <c r="G486" t="s">
        <v>944</v>
      </c>
      <c r="H486" s="8">
        <v>0.22569444444444445</v>
      </c>
      <c r="I486" s="8">
        <v>0.46041666666666664</v>
      </c>
      <c r="L486">
        <v>5.63</v>
      </c>
      <c r="M486">
        <v>5.63</v>
      </c>
      <c r="N486">
        <v>5.3</v>
      </c>
      <c r="O486" t="s">
        <v>2787</v>
      </c>
      <c r="P486" t="s">
        <v>518</v>
      </c>
      <c r="Q486" t="s">
        <v>2788</v>
      </c>
      <c r="R486">
        <v>0</v>
      </c>
      <c r="S486">
        <v>0</v>
      </c>
      <c r="T486">
        <v>45.168743999999997</v>
      </c>
      <c r="U486">
        <v>5.7258769999999997</v>
      </c>
      <c r="AD486" t="s">
        <v>2733</v>
      </c>
      <c r="AE486" t="s">
        <v>2734</v>
      </c>
    </row>
    <row r="487" spans="1:31" x14ac:dyDescent="0.3">
      <c r="A487" s="7">
        <v>46301</v>
      </c>
      <c r="B487" s="8">
        <v>0.33333333333333331</v>
      </c>
      <c r="C487" s="8">
        <v>0.37847222222222221</v>
      </c>
      <c r="D487" s="8">
        <v>0</v>
      </c>
      <c r="E487">
        <v>1.08</v>
      </c>
      <c r="F487">
        <v>46</v>
      </c>
      <c r="G487" t="s">
        <v>963</v>
      </c>
      <c r="H487" s="8">
        <v>0.2</v>
      </c>
      <c r="I487" s="8">
        <v>0.21319444444444444</v>
      </c>
      <c r="L487">
        <v>0.32</v>
      </c>
      <c r="M487">
        <v>0.32</v>
      </c>
      <c r="N487">
        <v>-0.77</v>
      </c>
      <c r="O487" t="s">
        <v>2504</v>
      </c>
      <c r="P487" t="s">
        <v>104</v>
      </c>
      <c r="Q487" t="s">
        <v>104</v>
      </c>
      <c r="R487">
        <v>0</v>
      </c>
      <c r="S487">
        <v>0</v>
      </c>
      <c r="T487">
        <v>45.178600000000003</v>
      </c>
      <c r="U487">
        <v>5.708291</v>
      </c>
      <c r="AD487" t="s">
        <v>2733</v>
      </c>
      <c r="AE487" t="s">
        <v>2737</v>
      </c>
    </row>
    <row r="488" spans="1:31" x14ac:dyDescent="0.3">
      <c r="A488" s="7">
        <v>46301</v>
      </c>
      <c r="B488" s="8">
        <v>0.16666666666666666</v>
      </c>
      <c r="C488" s="8">
        <v>0.18055555555555555</v>
      </c>
      <c r="D488" s="8">
        <v>0</v>
      </c>
      <c r="E488">
        <v>0.33</v>
      </c>
      <c r="F488">
        <v>68</v>
      </c>
      <c r="G488" t="s">
        <v>948</v>
      </c>
      <c r="H488" s="8">
        <v>0.29583333333333334</v>
      </c>
      <c r="I488" s="8">
        <v>0.31527777777777777</v>
      </c>
      <c r="L488">
        <v>0.47</v>
      </c>
      <c r="M488">
        <v>0.47</v>
      </c>
      <c r="N488">
        <v>0.13</v>
      </c>
      <c r="O488" t="s">
        <v>3271</v>
      </c>
      <c r="P488" t="s">
        <v>233</v>
      </c>
      <c r="Q488" t="s">
        <v>3272</v>
      </c>
      <c r="R488">
        <v>0</v>
      </c>
      <c r="S488">
        <v>0</v>
      </c>
      <c r="T488">
        <v>45.192034</v>
      </c>
      <c r="U488">
        <v>5.73963</v>
      </c>
      <c r="AD488" t="s">
        <v>2733</v>
      </c>
      <c r="AE488" t="s">
        <v>2734</v>
      </c>
    </row>
    <row r="489" spans="1:31" x14ac:dyDescent="0.3">
      <c r="A489" s="7">
        <v>46301</v>
      </c>
      <c r="B489" s="8">
        <v>0.33333333333333331</v>
      </c>
      <c r="C489" s="8">
        <v>0.39583333333333331</v>
      </c>
      <c r="D489" s="8">
        <v>0</v>
      </c>
      <c r="E489">
        <v>1.5</v>
      </c>
      <c r="F489">
        <v>72</v>
      </c>
      <c r="G489" t="s">
        <v>978</v>
      </c>
      <c r="O489" t="s">
        <v>1547</v>
      </c>
      <c r="P489" t="s">
        <v>437</v>
      </c>
      <c r="Q489" t="s">
        <v>437</v>
      </c>
      <c r="R489">
        <v>0</v>
      </c>
      <c r="S489">
        <v>0</v>
      </c>
      <c r="T489">
        <v>45.569980999999999</v>
      </c>
      <c r="U489">
        <v>5.9331420000000001</v>
      </c>
      <c r="AD489" t="s">
        <v>2733</v>
      </c>
      <c r="AE489" t="s">
        <v>2737</v>
      </c>
    </row>
    <row r="490" spans="1:31" x14ac:dyDescent="0.3">
      <c r="A490" s="7">
        <v>46301</v>
      </c>
      <c r="B490" s="8">
        <v>0.3263888888888889</v>
      </c>
      <c r="C490" s="8">
        <v>0.35069444444444442</v>
      </c>
      <c r="D490" s="8">
        <v>0</v>
      </c>
      <c r="E490">
        <v>0.57999999999999996</v>
      </c>
      <c r="F490">
        <v>23</v>
      </c>
      <c r="G490" t="s">
        <v>957</v>
      </c>
      <c r="H490" s="8">
        <v>0.39583333333333331</v>
      </c>
      <c r="I490" s="8">
        <v>0.40347222222222223</v>
      </c>
      <c r="L490">
        <v>0.18</v>
      </c>
      <c r="M490">
        <v>0.18</v>
      </c>
      <c r="N490">
        <v>-0.4</v>
      </c>
      <c r="O490" t="s">
        <v>3273</v>
      </c>
      <c r="P490" t="s">
        <v>548</v>
      </c>
      <c r="Q490" t="s">
        <v>3274</v>
      </c>
      <c r="R490">
        <v>0</v>
      </c>
      <c r="S490">
        <v>0</v>
      </c>
      <c r="T490">
        <v>45.199911999999998</v>
      </c>
      <c r="U490">
        <v>5.7373810000000001</v>
      </c>
      <c r="AD490" t="s">
        <v>2733</v>
      </c>
      <c r="AE490" t="s">
        <v>2734</v>
      </c>
    </row>
    <row r="491" spans="1:31" x14ac:dyDescent="0.3">
      <c r="A491" s="7">
        <v>46301</v>
      </c>
      <c r="B491" s="8">
        <v>0.16666666666666666</v>
      </c>
      <c r="C491" s="8">
        <v>0.18055555555555555</v>
      </c>
      <c r="D491" s="8">
        <v>0</v>
      </c>
      <c r="E491">
        <v>0.33</v>
      </c>
      <c r="F491">
        <v>18</v>
      </c>
      <c r="G491" t="s">
        <v>2826</v>
      </c>
      <c r="H491" s="8">
        <v>0.19236111111111112</v>
      </c>
      <c r="I491" s="8">
        <v>0.20069444444444445</v>
      </c>
      <c r="L491">
        <v>0.2</v>
      </c>
      <c r="M491">
        <v>0.2</v>
      </c>
      <c r="N491">
        <v>-0.13</v>
      </c>
      <c r="O491" t="s">
        <v>3266</v>
      </c>
      <c r="P491" t="s">
        <v>706</v>
      </c>
      <c r="Q491" t="s">
        <v>3267</v>
      </c>
      <c r="R491">
        <v>0</v>
      </c>
      <c r="S491">
        <v>0</v>
      </c>
      <c r="T491">
        <v>45.176924999999997</v>
      </c>
      <c r="U491">
        <v>5.7132199999999997</v>
      </c>
      <c r="AD491" t="s">
        <v>2733</v>
      </c>
      <c r="AE491" t="s">
        <v>2734</v>
      </c>
    </row>
    <row r="492" spans="1:31" x14ac:dyDescent="0.3">
      <c r="A492" s="7">
        <v>46301</v>
      </c>
      <c r="B492" s="8">
        <v>0.16666666666666666</v>
      </c>
      <c r="C492" s="8">
        <v>0.18055555555555555</v>
      </c>
      <c r="D492" s="8">
        <v>0</v>
      </c>
      <c r="E492">
        <v>0.33</v>
      </c>
      <c r="F492">
        <v>12</v>
      </c>
      <c r="G492" t="s">
        <v>952</v>
      </c>
      <c r="O492" t="s">
        <v>3782</v>
      </c>
      <c r="P492" t="s">
        <v>129</v>
      </c>
      <c r="Q492" t="s">
        <v>3783</v>
      </c>
      <c r="R492">
        <v>0</v>
      </c>
      <c r="S492">
        <v>0</v>
      </c>
      <c r="T492">
        <v>45.186948999999998</v>
      </c>
      <c r="U492">
        <v>5.7284750000000004</v>
      </c>
      <c r="AD492" t="s">
        <v>2733</v>
      </c>
      <c r="AE492" t="s">
        <v>2734</v>
      </c>
    </row>
    <row r="493" spans="1:31" x14ac:dyDescent="0.3">
      <c r="A493" s="7">
        <v>46301</v>
      </c>
      <c r="B493" s="8">
        <v>0.33333333333333331</v>
      </c>
      <c r="C493" s="8">
        <v>0.34722222222222221</v>
      </c>
      <c r="D493" s="8">
        <v>0</v>
      </c>
      <c r="E493">
        <v>0.33</v>
      </c>
      <c r="F493">
        <v>91</v>
      </c>
      <c r="G493" t="s">
        <v>971</v>
      </c>
      <c r="H493" s="8">
        <v>0.34166666666666667</v>
      </c>
      <c r="I493" s="8">
        <v>0.3527777777777778</v>
      </c>
      <c r="L493">
        <v>0.27</v>
      </c>
      <c r="M493">
        <v>0.27</v>
      </c>
      <c r="N493">
        <v>-7.0000000000000007E-2</v>
      </c>
      <c r="O493" t="s">
        <v>1262</v>
      </c>
      <c r="P493" t="s">
        <v>337</v>
      </c>
      <c r="Q493" t="s">
        <v>1265</v>
      </c>
      <c r="R493">
        <v>0</v>
      </c>
      <c r="S493">
        <v>0</v>
      </c>
      <c r="T493">
        <v>45.170650999999999</v>
      </c>
      <c r="U493">
        <v>5.758642</v>
      </c>
      <c r="AD493" t="s">
        <v>2733</v>
      </c>
      <c r="AE493" t="s">
        <v>2737</v>
      </c>
    </row>
    <row r="494" spans="1:31" x14ac:dyDescent="0.3">
      <c r="A494" s="7">
        <v>46301</v>
      </c>
      <c r="B494" s="8">
        <v>0.33333333333333331</v>
      </c>
      <c r="C494" s="8">
        <v>0.37847222222222221</v>
      </c>
      <c r="D494" s="8">
        <v>0</v>
      </c>
      <c r="E494">
        <v>1.08</v>
      </c>
      <c r="F494">
        <v>80</v>
      </c>
      <c r="G494" t="s">
        <v>2803</v>
      </c>
      <c r="Q494" t="s">
        <v>821</v>
      </c>
      <c r="R494">
        <v>0</v>
      </c>
      <c r="S494">
        <v>0</v>
      </c>
      <c r="T494">
        <v>45.365777999999999</v>
      </c>
      <c r="U494">
        <v>5.5901800000000001</v>
      </c>
    </row>
    <row r="495" spans="1:31" x14ac:dyDescent="0.3">
      <c r="A495" s="7">
        <v>46301</v>
      </c>
      <c r="B495" s="8">
        <v>0.16666666666666666</v>
      </c>
      <c r="C495" s="8">
        <v>0.18055555555555555</v>
      </c>
      <c r="D495" s="8">
        <v>0</v>
      </c>
      <c r="E495">
        <v>0.33</v>
      </c>
      <c r="F495">
        <v>201</v>
      </c>
      <c r="G495" t="s">
        <v>946</v>
      </c>
      <c r="O495" t="s">
        <v>3282</v>
      </c>
      <c r="P495" t="s">
        <v>797</v>
      </c>
      <c r="Q495" t="s">
        <v>3283</v>
      </c>
      <c r="R495">
        <v>0</v>
      </c>
      <c r="S495">
        <v>0</v>
      </c>
      <c r="T495">
        <v>45.201144999999997</v>
      </c>
      <c r="U495">
        <v>5.706251</v>
      </c>
      <c r="AD495" t="s">
        <v>2733</v>
      </c>
      <c r="AE495" t="s">
        <v>2734</v>
      </c>
    </row>
    <row r="496" spans="1:31" x14ac:dyDescent="0.3">
      <c r="A496" s="7">
        <v>46301</v>
      </c>
      <c r="B496" s="8">
        <v>0.30208333333333331</v>
      </c>
      <c r="C496" s="8">
        <v>0.34375</v>
      </c>
      <c r="D496" s="8">
        <v>0</v>
      </c>
      <c r="E496">
        <v>1</v>
      </c>
      <c r="F496">
        <v>39</v>
      </c>
      <c r="G496" t="s">
        <v>961</v>
      </c>
      <c r="H496" s="8">
        <v>0.28541666666666665</v>
      </c>
      <c r="I496" s="8">
        <v>0.33541666666666664</v>
      </c>
      <c r="L496">
        <v>1.2</v>
      </c>
      <c r="M496">
        <v>1.2</v>
      </c>
      <c r="N496">
        <v>0.2</v>
      </c>
      <c r="O496" t="s">
        <v>1378</v>
      </c>
      <c r="P496" t="s">
        <v>656</v>
      </c>
      <c r="Q496" t="s">
        <v>656</v>
      </c>
      <c r="R496">
        <v>0</v>
      </c>
      <c r="S496">
        <v>0</v>
      </c>
      <c r="T496">
        <v>45.165717999999998</v>
      </c>
      <c r="U496">
        <v>5.7258519999999997</v>
      </c>
      <c r="AD496" t="s">
        <v>2733</v>
      </c>
      <c r="AE496" t="s">
        <v>2737</v>
      </c>
    </row>
    <row r="497" spans="1:31" x14ac:dyDescent="0.3">
      <c r="A497" s="7">
        <v>46301</v>
      </c>
      <c r="B497" s="8">
        <v>0.16666666666666666</v>
      </c>
      <c r="C497" s="8">
        <v>0.18055555555555555</v>
      </c>
      <c r="D497" s="8">
        <v>0</v>
      </c>
      <c r="E497">
        <v>0.33</v>
      </c>
      <c r="F497">
        <v>74</v>
      </c>
      <c r="G497" t="s">
        <v>892</v>
      </c>
      <c r="O497" t="s">
        <v>3296</v>
      </c>
      <c r="P497" t="s">
        <v>330</v>
      </c>
      <c r="Q497" t="s">
        <v>3297</v>
      </c>
      <c r="R497">
        <v>0</v>
      </c>
      <c r="S497">
        <v>0</v>
      </c>
      <c r="T497">
        <v>45.168810999999998</v>
      </c>
      <c r="U497">
        <v>5.722461</v>
      </c>
      <c r="AD497" t="s">
        <v>2733</v>
      </c>
      <c r="AE497" t="s">
        <v>2734</v>
      </c>
    </row>
    <row r="498" spans="1:31" x14ac:dyDescent="0.3">
      <c r="A498" s="7">
        <v>46301</v>
      </c>
      <c r="B498" s="8">
        <v>0.33333333333333331</v>
      </c>
      <c r="C498" s="8">
        <v>0.375</v>
      </c>
      <c r="D498" s="8">
        <v>0</v>
      </c>
      <c r="E498">
        <v>1</v>
      </c>
      <c r="F498">
        <v>43</v>
      </c>
      <c r="G498" t="s">
        <v>849</v>
      </c>
      <c r="H498" s="8">
        <v>0.2902777777777778</v>
      </c>
      <c r="I498" s="8">
        <v>0.38333333333333336</v>
      </c>
      <c r="L498">
        <v>2.23</v>
      </c>
      <c r="M498">
        <v>2.23</v>
      </c>
      <c r="N498">
        <v>1.23</v>
      </c>
      <c r="O498" t="s">
        <v>1151</v>
      </c>
      <c r="P498" t="s">
        <v>263</v>
      </c>
      <c r="Q498" t="s">
        <v>263</v>
      </c>
      <c r="R498">
        <v>0</v>
      </c>
      <c r="S498">
        <v>0</v>
      </c>
      <c r="T498">
        <v>45.245221999999998</v>
      </c>
      <c r="U498">
        <v>5.6715299999999997</v>
      </c>
      <c r="AD498" t="s">
        <v>2733</v>
      </c>
      <c r="AE498" t="s">
        <v>2737</v>
      </c>
    </row>
    <row r="499" spans="1:31" x14ac:dyDescent="0.3">
      <c r="A499" s="7">
        <v>46301</v>
      </c>
      <c r="B499" s="8">
        <v>0.16666666666666666</v>
      </c>
      <c r="C499" s="8">
        <v>0.1736111111111111</v>
      </c>
      <c r="D499" s="8">
        <v>0</v>
      </c>
      <c r="E499">
        <v>0.17</v>
      </c>
      <c r="F499">
        <v>43</v>
      </c>
      <c r="G499" t="s">
        <v>849</v>
      </c>
      <c r="H499" s="8">
        <v>0.2902777777777778</v>
      </c>
      <c r="I499" s="8">
        <v>0.2902777777777778</v>
      </c>
      <c r="O499" t="s">
        <v>3231</v>
      </c>
      <c r="P499" t="s">
        <v>263</v>
      </c>
      <c r="Q499" t="s">
        <v>3232</v>
      </c>
      <c r="R499">
        <v>0</v>
      </c>
      <c r="S499">
        <v>0</v>
      </c>
      <c r="T499">
        <v>45.245221999999998</v>
      </c>
      <c r="U499">
        <v>5.6715299999999997</v>
      </c>
      <c r="AD499" t="s">
        <v>2733</v>
      </c>
      <c r="AE499" t="s">
        <v>2734</v>
      </c>
    </row>
    <row r="500" spans="1:31" x14ac:dyDescent="0.3">
      <c r="A500" s="7">
        <v>46301</v>
      </c>
      <c r="B500" s="8">
        <v>0.16666666666666666</v>
      </c>
      <c r="C500" s="8">
        <v>0.18055555555555555</v>
      </c>
      <c r="D500" s="8">
        <v>0</v>
      </c>
      <c r="E500">
        <v>0.33</v>
      </c>
      <c r="F500">
        <v>76</v>
      </c>
      <c r="G500" t="s">
        <v>863</v>
      </c>
      <c r="H500" s="8">
        <v>0.2013888888888889</v>
      </c>
      <c r="I500" s="8">
        <v>0.20208333333333334</v>
      </c>
      <c r="L500">
        <v>0.02</v>
      </c>
      <c r="M500">
        <v>0.02</v>
      </c>
      <c r="N500">
        <v>-0.32</v>
      </c>
      <c r="O500" t="s">
        <v>873</v>
      </c>
      <c r="P500" t="s">
        <v>214</v>
      </c>
      <c r="Q500" t="s">
        <v>3287</v>
      </c>
      <c r="R500">
        <v>0</v>
      </c>
      <c r="S500">
        <v>0</v>
      </c>
      <c r="T500">
        <v>45.191879999999998</v>
      </c>
      <c r="U500">
        <v>5.7191989999999997</v>
      </c>
      <c r="AD500" t="s">
        <v>2733</v>
      </c>
      <c r="AE500" t="s">
        <v>2734</v>
      </c>
    </row>
    <row r="501" spans="1:31" x14ac:dyDescent="0.3">
      <c r="A501" s="7">
        <v>46301</v>
      </c>
      <c r="B501" s="8">
        <v>0.16666666666666666</v>
      </c>
      <c r="C501" s="8">
        <v>0.18055555555555555</v>
      </c>
      <c r="D501" s="8">
        <v>0</v>
      </c>
      <c r="E501">
        <v>0.33</v>
      </c>
      <c r="F501">
        <v>101</v>
      </c>
      <c r="G501" t="s">
        <v>945</v>
      </c>
      <c r="H501" s="8">
        <v>0.21527777777777779</v>
      </c>
      <c r="I501" s="8">
        <v>0.60277777777777775</v>
      </c>
      <c r="L501">
        <v>9.3000000000000007</v>
      </c>
      <c r="M501">
        <v>9.3000000000000007</v>
      </c>
      <c r="N501">
        <v>8.9700000000000006</v>
      </c>
      <c r="O501" t="s">
        <v>2771</v>
      </c>
      <c r="P501" t="s">
        <v>429</v>
      </c>
      <c r="Q501" t="s">
        <v>2772</v>
      </c>
      <c r="R501">
        <v>0</v>
      </c>
      <c r="S501">
        <v>0</v>
      </c>
      <c r="T501">
        <v>45.169803999999999</v>
      </c>
      <c r="U501">
        <v>5.721832</v>
      </c>
      <c r="AD501" t="s">
        <v>2733</v>
      </c>
      <c r="AE501" t="s">
        <v>2734</v>
      </c>
    </row>
    <row r="502" spans="1:31" x14ac:dyDescent="0.3">
      <c r="A502" s="7">
        <v>46301</v>
      </c>
      <c r="B502" s="8">
        <v>0.33333333333333331</v>
      </c>
      <c r="C502" s="8">
        <v>0.35416666666666669</v>
      </c>
      <c r="D502" s="8">
        <v>0</v>
      </c>
      <c r="E502">
        <v>0.5</v>
      </c>
      <c r="F502">
        <v>101</v>
      </c>
      <c r="G502" t="s">
        <v>945</v>
      </c>
      <c r="O502" t="s">
        <v>1454</v>
      </c>
      <c r="P502" t="s">
        <v>495</v>
      </c>
      <c r="Q502" t="s">
        <v>1456</v>
      </c>
      <c r="R502">
        <v>0</v>
      </c>
      <c r="S502">
        <v>0</v>
      </c>
      <c r="T502">
        <v>45.184829999999998</v>
      </c>
      <c r="U502">
        <v>5.7190070000000004</v>
      </c>
      <c r="AD502" t="s">
        <v>2733</v>
      </c>
      <c r="AE502" t="s">
        <v>2737</v>
      </c>
    </row>
    <row r="503" spans="1:31" x14ac:dyDescent="0.3">
      <c r="A503" s="7">
        <v>46301</v>
      </c>
      <c r="B503" s="8">
        <v>0.25</v>
      </c>
      <c r="C503" s="8">
        <v>0.2638888888888889</v>
      </c>
      <c r="D503" s="8">
        <v>0</v>
      </c>
      <c r="E503">
        <v>0.33</v>
      </c>
      <c r="F503">
        <v>201</v>
      </c>
      <c r="G503" t="s">
        <v>946</v>
      </c>
      <c r="O503" t="s">
        <v>3288</v>
      </c>
      <c r="P503" t="s">
        <v>121</v>
      </c>
      <c r="Q503" t="s">
        <v>3289</v>
      </c>
      <c r="R503">
        <v>0</v>
      </c>
      <c r="S503">
        <v>0</v>
      </c>
      <c r="T503">
        <v>45.184877999999998</v>
      </c>
      <c r="U503">
        <v>5.7209649999999996</v>
      </c>
      <c r="AD503" t="s">
        <v>2733</v>
      </c>
      <c r="AE503" t="s">
        <v>2734</v>
      </c>
    </row>
    <row r="504" spans="1:31" x14ac:dyDescent="0.3">
      <c r="A504" s="7">
        <v>46301</v>
      </c>
      <c r="B504" s="8">
        <v>0.33333333333333331</v>
      </c>
      <c r="C504" s="8">
        <v>0.38541666666666669</v>
      </c>
      <c r="D504" s="8">
        <v>0</v>
      </c>
      <c r="E504">
        <v>1.25</v>
      </c>
      <c r="F504">
        <v>301</v>
      </c>
      <c r="G504" t="s">
        <v>2803</v>
      </c>
      <c r="Q504" t="s">
        <v>459</v>
      </c>
      <c r="R504">
        <v>0</v>
      </c>
      <c r="S504">
        <v>0</v>
      </c>
      <c r="T504">
        <v>45.188403000000001</v>
      </c>
      <c r="U504">
        <v>5.7183289999999998</v>
      </c>
    </row>
    <row r="505" spans="1:31" x14ac:dyDescent="0.3">
      <c r="A505" s="7">
        <v>46301</v>
      </c>
      <c r="B505" s="8">
        <v>0.3611111111111111</v>
      </c>
      <c r="C505" s="8">
        <v>0.37152777777777779</v>
      </c>
      <c r="D505" s="8">
        <v>0</v>
      </c>
      <c r="E505">
        <v>0.25</v>
      </c>
      <c r="F505">
        <v>14</v>
      </c>
      <c r="G505" t="s">
        <v>959</v>
      </c>
      <c r="O505" t="s">
        <v>2248</v>
      </c>
      <c r="P505" t="s">
        <v>588</v>
      </c>
      <c r="Q505" t="s">
        <v>588</v>
      </c>
      <c r="R505">
        <v>0</v>
      </c>
      <c r="S505">
        <v>0</v>
      </c>
      <c r="T505">
        <v>45.207380000000001</v>
      </c>
      <c r="U505">
        <v>5.7814410000000001</v>
      </c>
      <c r="AD505" t="s">
        <v>2733</v>
      </c>
      <c r="AE505" t="s">
        <v>2737</v>
      </c>
    </row>
    <row r="506" spans="1:31" x14ac:dyDescent="0.3">
      <c r="A506" s="7">
        <v>46301</v>
      </c>
      <c r="B506" s="8">
        <v>0.16666666666666666</v>
      </c>
      <c r="C506" s="8">
        <v>0.18055555555555555</v>
      </c>
      <c r="D506" s="8">
        <v>0</v>
      </c>
      <c r="E506">
        <v>0.33</v>
      </c>
      <c r="F506">
        <v>100</v>
      </c>
      <c r="G506" t="s">
        <v>967</v>
      </c>
      <c r="H506" s="8">
        <v>0.22013888888888888</v>
      </c>
      <c r="I506" s="8">
        <v>0.22430555555555556</v>
      </c>
      <c r="L506">
        <v>0.1</v>
      </c>
      <c r="M506">
        <v>0.1</v>
      </c>
      <c r="N506">
        <v>-0.23</v>
      </c>
      <c r="O506" t="s">
        <v>3515</v>
      </c>
      <c r="P506" t="s">
        <v>234</v>
      </c>
      <c r="Q506" t="s">
        <v>3516</v>
      </c>
      <c r="R506">
        <v>0</v>
      </c>
      <c r="S506">
        <v>0</v>
      </c>
      <c r="T506">
        <v>45.182043</v>
      </c>
      <c r="U506">
        <v>5.7257119999999997</v>
      </c>
      <c r="AD506" t="s">
        <v>2733</v>
      </c>
      <c r="AE506" t="s">
        <v>2734</v>
      </c>
    </row>
    <row r="507" spans="1:31" x14ac:dyDescent="0.3">
      <c r="A507" s="7">
        <v>46301</v>
      </c>
      <c r="B507" s="8">
        <v>0.33333333333333331</v>
      </c>
      <c r="C507" s="8">
        <v>0.34722222222222221</v>
      </c>
      <c r="D507" s="8">
        <v>0</v>
      </c>
      <c r="E507">
        <v>0.33</v>
      </c>
      <c r="F507">
        <v>28</v>
      </c>
      <c r="G507" t="s">
        <v>914</v>
      </c>
      <c r="H507" s="8">
        <v>0.25416666666666665</v>
      </c>
      <c r="I507" s="8">
        <v>0.27152777777777776</v>
      </c>
      <c r="L507">
        <v>0.42</v>
      </c>
      <c r="M507">
        <v>0.42</v>
      </c>
      <c r="N507">
        <v>0.08</v>
      </c>
      <c r="O507" t="s">
        <v>1728</v>
      </c>
      <c r="P507" t="s">
        <v>127</v>
      </c>
      <c r="Q507" t="s">
        <v>127</v>
      </c>
      <c r="R507">
        <v>0</v>
      </c>
      <c r="S507">
        <v>0</v>
      </c>
      <c r="T507">
        <v>45.190395000000002</v>
      </c>
      <c r="U507">
        <v>5.7254319999999996</v>
      </c>
      <c r="AD507" t="s">
        <v>2733</v>
      </c>
      <c r="AE507" t="s">
        <v>2737</v>
      </c>
    </row>
    <row r="508" spans="1:31" x14ac:dyDescent="0.3">
      <c r="A508" s="7">
        <v>46301</v>
      </c>
      <c r="B508" s="8">
        <v>0.33333333333333331</v>
      </c>
      <c r="C508" s="8">
        <v>0.4236111111111111</v>
      </c>
      <c r="D508" s="8">
        <v>0</v>
      </c>
      <c r="E508">
        <v>2.17</v>
      </c>
      <c r="F508">
        <v>48</v>
      </c>
      <c r="G508" t="s">
        <v>951</v>
      </c>
      <c r="H508" s="8">
        <v>0.19513888888888889</v>
      </c>
      <c r="I508" s="8">
        <v>0.37569444444444444</v>
      </c>
      <c r="L508">
        <v>4.33</v>
      </c>
      <c r="M508">
        <v>4.33</v>
      </c>
      <c r="N508">
        <v>2.17</v>
      </c>
      <c r="O508" t="s">
        <v>1830</v>
      </c>
      <c r="P508" t="s">
        <v>403</v>
      </c>
      <c r="Q508" t="s">
        <v>403</v>
      </c>
      <c r="R508">
        <v>0</v>
      </c>
      <c r="S508">
        <v>0</v>
      </c>
      <c r="T508">
        <v>45.176518000000002</v>
      </c>
      <c r="U508">
        <v>5.7090420000000002</v>
      </c>
      <c r="AD508" t="s">
        <v>2733</v>
      </c>
      <c r="AE508" t="s">
        <v>2737</v>
      </c>
    </row>
    <row r="509" spans="1:31" x14ac:dyDescent="0.3">
      <c r="A509" s="7">
        <v>46301</v>
      </c>
      <c r="B509" s="8">
        <v>0.33333333333333331</v>
      </c>
      <c r="C509" s="8">
        <v>0.34722222222222221</v>
      </c>
      <c r="D509" s="8">
        <v>0</v>
      </c>
      <c r="E509">
        <v>0.33</v>
      </c>
      <c r="F509">
        <v>101</v>
      </c>
      <c r="G509" t="s">
        <v>945</v>
      </c>
      <c r="H509" s="8">
        <v>0.18680555555555556</v>
      </c>
      <c r="I509" s="8">
        <v>0.19583333333333333</v>
      </c>
      <c r="L509">
        <v>0.22</v>
      </c>
      <c r="M509">
        <v>0.22</v>
      </c>
      <c r="N509">
        <v>-0.12</v>
      </c>
      <c r="O509" t="s">
        <v>2224</v>
      </c>
      <c r="P509" t="s">
        <v>694</v>
      </c>
      <c r="Q509" t="s">
        <v>694</v>
      </c>
      <c r="R509">
        <v>0</v>
      </c>
      <c r="S509">
        <v>0</v>
      </c>
      <c r="T509">
        <v>45.179248000000001</v>
      </c>
      <c r="U509">
        <v>5.7079449999999996</v>
      </c>
      <c r="AD509" t="s">
        <v>2733</v>
      </c>
      <c r="AE509" t="s">
        <v>2737</v>
      </c>
    </row>
    <row r="510" spans="1:31" x14ac:dyDescent="0.3">
      <c r="A510" s="7">
        <v>46301</v>
      </c>
      <c r="B510" s="8">
        <v>0.33333333333333331</v>
      </c>
      <c r="C510" s="8">
        <v>0.51388888888888884</v>
      </c>
      <c r="D510" s="8">
        <v>0</v>
      </c>
      <c r="E510">
        <v>4.33</v>
      </c>
      <c r="F510">
        <v>49</v>
      </c>
      <c r="G510" t="s">
        <v>944</v>
      </c>
      <c r="H510" s="8">
        <v>0.17083333333333334</v>
      </c>
      <c r="I510" s="8">
        <v>0.21319444444444444</v>
      </c>
      <c r="L510">
        <v>1.02</v>
      </c>
      <c r="M510">
        <v>1.02</v>
      </c>
      <c r="N510">
        <v>-3.32</v>
      </c>
      <c r="O510" t="s">
        <v>2699</v>
      </c>
      <c r="P510" t="s">
        <v>454</v>
      </c>
      <c r="Q510" t="s">
        <v>454</v>
      </c>
      <c r="R510">
        <v>0</v>
      </c>
      <c r="S510">
        <v>0</v>
      </c>
      <c r="T510">
        <v>45.182113000000001</v>
      </c>
      <c r="U510">
        <v>5.7311740000000002</v>
      </c>
      <c r="AD510" t="s">
        <v>2733</v>
      </c>
      <c r="AE510" t="s">
        <v>2737</v>
      </c>
    </row>
    <row r="511" spans="1:31" x14ac:dyDescent="0.3">
      <c r="A511" s="7">
        <v>46301</v>
      </c>
      <c r="B511" s="8">
        <v>0.16666666666666666</v>
      </c>
      <c r="C511" s="8">
        <v>0.18055555555555555</v>
      </c>
      <c r="D511" s="8">
        <v>0</v>
      </c>
      <c r="E511">
        <v>0.33</v>
      </c>
      <c r="F511">
        <v>40</v>
      </c>
      <c r="G511" t="s">
        <v>960</v>
      </c>
      <c r="H511" s="8">
        <v>0.32430555555555557</v>
      </c>
      <c r="I511" s="8">
        <v>0.33055555555555555</v>
      </c>
      <c r="L511">
        <v>0.15</v>
      </c>
      <c r="M511">
        <v>0.15</v>
      </c>
      <c r="N511">
        <v>-0.18</v>
      </c>
      <c r="O511" t="s">
        <v>3059</v>
      </c>
      <c r="P511" t="s">
        <v>654</v>
      </c>
      <c r="Q511" t="s">
        <v>3060</v>
      </c>
      <c r="R511">
        <v>0</v>
      </c>
      <c r="S511">
        <v>0</v>
      </c>
      <c r="T511">
        <v>45.218727999999999</v>
      </c>
      <c r="U511">
        <v>5.6931099999999999</v>
      </c>
      <c r="AD511" t="s">
        <v>2733</v>
      </c>
      <c r="AE511" t="s">
        <v>2734</v>
      </c>
    </row>
    <row r="512" spans="1:31" x14ac:dyDescent="0.3">
      <c r="A512" s="7">
        <v>46301</v>
      </c>
      <c r="B512" s="8">
        <v>0.33333333333333331</v>
      </c>
      <c r="C512" s="8">
        <v>0.34722222222222221</v>
      </c>
      <c r="D512" s="8">
        <v>0</v>
      </c>
      <c r="E512">
        <v>0.33</v>
      </c>
      <c r="F512">
        <v>82</v>
      </c>
      <c r="G512" t="s">
        <v>954</v>
      </c>
      <c r="H512" s="8">
        <v>0.22291666666666668</v>
      </c>
      <c r="I512" s="8">
        <v>0.24652777777777779</v>
      </c>
      <c r="L512">
        <v>0.56999999999999995</v>
      </c>
      <c r="M512">
        <v>0.56999999999999995</v>
      </c>
      <c r="N512">
        <v>0.23</v>
      </c>
      <c r="O512" t="s">
        <v>1689</v>
      </c>
      <c r="P512" t="s">
        <v>174</v>
      </c>
      <c r="Q512" t="s">
        <v>174</v>
      </c>
      <c r="R512">
        <v>0</v>
      </c>
      <c r="S512">
        <v>0</v>
      </c>
      <c r="T512">
        <v>45.180501999999997</v>
      </c>
      <c r="U512">
        <v>5.7300690000000003</v>
      </c>
      <c r="AD512" t="s">
        <v>2733</v>
      </c>
      <c r="AE512" t="s">
        <v>2737</v>
      </c>
    </row>
    <row r="513" spans="1:31" x14ac:dyDescent="0.3">
      <c r="A513" s="7">
        <v>46301</v>
      </c>
      <c r="B513" s="8">
        <v>0.25</v>
      </c>
      <c r="C513" s="8">
        <v>0.26041666666666669</v>
      </c>
      <c r="D513" s="8">
        <v>0</v>
      </c>
      <c r="E513">
        <v>0.25</v>
      </c>
      <c r="F513">
        <v>61</v>
      </c>
      <c r="G513" t="s">
        <v>886</v>
      </c>
      <c r="H513" s="8">
        <v>0.21319444444444444</v>
      </c>
      <c r="I513" s="8">
        <v>0.37361111111111112</v>
      </c>
      <c r="L513">
        <v>3.85</v>
      </c>
      <c r="M513">
        <v>3.85</v>
      </c>
      <c r="N513">
        <v>3.6</v>
      </c>
      <c r="O513" t="s">
        <v>3397</v>
      </c>
      <c r="P513" t="s">
        <v>765</v>
      </c>
      <c r="Q513" t="s">
        <v>3398</v>
      </c>
      <c r="R513">
        <v>0</v>
      </c>
      <c r="S513">
        <v>0</v>
      </c>
      <c r="T513">
        <v>45.187506999999997</v>
      </c>
      <c r="U513">
        <v>5.7117440000000004</v>
      </c>
      <c r="AD513" t="s">
        <v>2733</v>
      </c>
      <c r="AE513" t="s">
        <v>2734</v>
      </c>
    </row>
    <row r="514" spans="1:31" x14ac:dyDescent="0.3">
      <c r="A514" s="7">
        <v>46301</v>
      </c>
      <c r="B514" s="8">
        <v>0.16666666666666666</v>
      </c>
      <c r="C514" s="8">
        <v>0.18055555555555555</v>
      </c>
      <c r="D514" s="8">
        <v>0</v>
      </c>
      <c r="E514">
        <v>0.33</v>
      </c>
      <c r="F514">
        <v>230</v>
      </c>
      <c r="G514" t="s">
        <v>974</v>
      </c>
      <c r="O514" t="s">
        <v>6564</v>
      </c>
      <c r="P514" t="s">
        <v>236</v>
      </c>
      <c r="Q514" t="s">
        <v>6565</v>
      </c>
      <c r="R514">
        <v>0</v>
      </c>
      <c r="S514">
        <v>0</v>
      </c>
      <c r="T514">
        <v>45.184652999999997</v>
      </c>
      <c r="U514">
        <v>5.7162660000000001</v>
      </c>
      <c r="AD514" t="s">
        <v>2733</v>
      </c>
      <c r="AE514" t="s">
        <v>2734</v>
      </c>
    </row>
    <row r="515" spans="1:31" x14ac:dyDescent="0.3">
      <c r="A515" s="7">
        <v>46301</v>
      </c>
      <c r="B515" s="8">
        <v>0.16666666666666666</v>
      </c>
      <c r="C515" s="8">
        <v>0.18055555555555555</v>
      </c>
      <c r="D515" s="8">
        <v>0</v>
      </c>
      <c r="E515">
        <v>0.33</v>
      </c>
      <c r="F515">
        <v>48</v>
      </c>
      <c r="G515" t="s">
        <v>951</v>
      </c>
      <c r="H515" s="8">
        <v>0.30486111111111114</v>
      </c>
      <c r="I515" s="8">
        <v>0.37569444444444444</v>
      </c>
      <c r="L515">
        <v>1.7</v>
      </c>
      <c r="M515">
        <v>1.7</v>
      </c>
      <c r="N515">
        <v>1.37</v>
      </c>
      <c r="O515" t="s">
        <v>3302</v>
      </c>
      <c r="P515" t="s">
        <v>403</v>
      </c>
      <c r="Q515" t="s">
        <v>3303</v>
      </c>
      <c r="R515">
        <v>0</v>
      </c>
      <c r="S515">
        <v>0</v>
      </c>
      <c r="T515">
        <v>45.176518000000002</v>
      </c>
      <c r="U515">
        <v>5.7090420000000002</v>
      </c>
      <c r="AD515" t="s">
        <v>2733</v>
      </c>
      <c r="AE515" t="s">
        <v>2734</v>
      </c>
    </row>
    <row r="516" spans="1:31" x14ac:dyDescent="0.3">
      <c r="A516" s="7">
        <v>46301</v>
      </c>
      <c r="B516" s="8">
        <v>0.33333333333333331</v>
      </c>
      <c r="C516" s="8">
        <v>0.37847222222222221</v>
      </c>
      <c r="D516" s="8">
        <v>0</v>
      </c>
      <c r="E516">
        <v>1.08</v>
      </c>
      <c r="F516">
        <v>86</v>
      </c>
      <c r="G516" t="s">
        <v>861</v>
      </c>
      <c r="H516" s="8">
        <v>0.37986111111111109</v>
      </c>
      <c r="I516" s="8">
        <v>0.43333333333333335</v>
      </c>
      <c r="L516">
        <v>1.28</v>
      </c>
      <c r="M516">
        <v>1.28</v>
      </c>
      <c r="N516">
        <v>0.2</v>
      </c>
      <c r="O516" t="s">
        <v>2549</v>
      </c>
      <c r="P516" t="s">
        <v>537</v>
      </c>
      <c r="Q516" t="s">
        <v>3401</v>
      </c>
      <c r="R516">
        <v>0</v>
      </c>
      <c r="S516">
        <v>0</v>
      </c>
      <c r="T516">
        <v>45.196741000000003</v>
      </c>
      <c r="U516">
        <v>5.7375059999999998</v>
      </c>
      <c r="AD516" t="s">
        <v>2733</v>
      </c>
      <c r="AE516" t="s">
        <v>2737</v>
      </c>
    </row>
    <row r="517" spans="1:31" x14ac:dyDescent="0.3">
      <c r="A517" s="7">
        <v>46301</v>
      </c>
      <c r="B517" s="8">
        <v>0.29166666666666669</v>
      </c>
      <c r="C517" s="8">
        <v>0.30208333333333331</v>
      </c>
      <c r="D517" s="8">
        <v>0</v>
      </c>
      <c r="E517">
        <v>0.25</v>
      </c>
      <c r="F517">
        <v>37</v>
      </c>
      <c r="G517" t="s">
        <v>2803</v>
      </c>
      <c r="Q517" t="s">
        <v>820</v>
      </c>
      <c r="R517">
        <v>0</v>
      </c>
      <c r="S517">
        <v>0</v>
      </c>
      <c r="T517">
        <v>48.795366999999999</v>
      </c>
      <c r="U517">
        <v>2.322012</v>
      </c>
    </row>
    <row r="518" spans="1:31" x14ac:dyDescent="0.3">
      <c r="A518" s="7">
        <v>46301</v>
      </c>
      <c r="B518" s="8">
        <v>0.25</v>
      </c>
      <c r="C518" s="8">
        <v>0.26041666666666669</v>
      </c>
      <c r="D518" s="8">
        <v>0</v>
      </c>
      <c r="E518">
        <v>0.25</v>
      </c>
      <c r="F518">
        <v>91</v>
      </c>
      <c r="G518" t="s">
        <v>971</v>
      </c>
      <c r="H518" s="8">
        <v>0.17847222222222223</v>
      </c>
      <c r="I518" s="8">
        <v>0.18402777777777779</v>
      </c>
      <c r="L518">
        <v>0.13</v>
      </c>
      <c r="M518">
        <v>0.13</v>
      </c>
      <c r="N518">
        <v>-0.12</v>
      </c>
      <c r="O518" t="s">
        <v>3403</v>
      </c>
      <c r="P518" t="s">
        <v>159</v>
      </c>
      <c r="Q518" t="s">
        <v>3404</v>
      </c>
      <c r="R518">
        <v>0</v>
      </c>
      <c r="S518">
        <v>0</v>
      </c>
      <c r="T518">
        <v>45.189250000000001</v>
      </c>
      <c r="U518">
        <v>5.7200119999999997</v>
      </c>
      <c r="AD518" t="s">
        <v>2733</v>
      </c>
      <c r="AE518" t="s">
        <v>2734</v>
      </c>
    </row>
    <row r="519" spans="1:31" x14ac:dyDescent="0.3">
      <c r="A519" s="7">
        <v>46301</v>
      </c>
      <c r="B519" s="8">
        <v>0.33333333333333331</v>
      </c>
      <c r="C519" s="8">
        <v>0.4236111111111111</v>
      </c>
      <c r="D519" s="8">
        <v>0</v>
      </c>
      <c r="E519">
        <v>2.17</v>
      </c>
      <c r="F519">
        <v>28</v>
      </c>
      <c r="G519" t="s">
        <v>914</v>
      </c>
      <c r="H519" s="8">
        <v>0.36666666666666664</v>
      </c>
      <c r="I519" s="8">
        <v>0.4513888888888889</v>
      </c>
      <c r="L519">
        <v>2.0299999999999998</v>
      </c>
      <c r="M519">
        <v>2.17</v>
      </c>
      <c r="N519">
        <v>-0.13</v>
      </c>
      <c r="O519" t="s">
        <v>1146</v>
      </c>
      <c r="P519" t="s">
        <v>375</v>
      </c>
      <c r="Q519" t="s">
        <v>375</v>
      </c>
      <c r="R519">
        <v>0</v>
      </c>
      <c r="S519">
        <v>0</v>
      </c>
      <c r="T519">
        <v>45.164785000000002</v>
      </c>
      <c r="U519">
        <v>5.725244</v>
      </c>
      <c r="AD519" t="s">
        <v>2733</v>
      </c>
      <c r="AE519" t="s">
        <v>2737</v>
      </c>
    </row>
    <row r="520" spans="1:31" x14ac:dyDescent="0.3">
      <c r="A520" s="7">
        <v>46301</v>
      </c>
      <c r="B520" s="8">
        <v>0.16666666666666666</v>
      </c>
      <c r="C520" s="8">
        <v>0.18055555555555555</v>
      </c>
      <c r="D520" s="8">
        <v>0</v>
      </c>
      <c r="E520">
        <v>0.33</v>
      </c>
      <c r="F520">
        <v>48</v>
      </c>
      <c r="G520" t="s">
        <v>951</v>
      </c>
      <c r="H520" s="8">
        <v>0.15277777777777779</v>
      </c>
      <c r="I520" s="8">
        <v>0.5</v>
      </c>
      <c r="L520">
        <v>8.33</v>
      </c>
      <c r="M520">
        <v>8.33</v>
      </c>
      <c r="N520">
        <v>8</v>
      </c>
      <c r="O520" t="s">
        <v>2942</v>
      </c>
      <c r="P520" t="s">
        <v>676</v>
      </c>
      <c r="Q520" t="s">
        <v>2943</v>
      </c>
      <c r="R520">
        <v>0</v>
      </c>
      <c r="S520">
        <v>0</v>
      </c>
      <c r="T520">
        <v>45.191566000000002</v>
      </c>
      <c r="U520">
        <v>5.6863279999999996</v>
      </c>
      <c r="AD520" t="s">
        <v>2733</v>
      </c>
      <c r="AE520" t="s">
        <v>2734</v>
      </c>
    </row>
    <row r="521" spans="1:31" x14ac:dyDescent="0.3">
      <c r="A521" s="7">
        <v>46301</v>
      </c>
      <c r="B521" s="8">
        <v>0.33333333333333331</v>
      </c>
      <c r="C521" s="8">
        <v>0.34722222222222221</v>
      </c>
      <c r="D521" s="8">
        <v>0</v>
      </c>
      <c r="E521">
        <v>0.33</v>
      </c>
      <c r="F521">
        <v>100</v>
      </c>
      <c r="G521" t="s">
        <v>967</v>
      </c>
      <c r="H521" s="8">
        <v>0.35694444444444445</v>
      </c>
      <c r="I521" s="8">
        <v>0.35694444444444445</v>
      </c>
      <c r="O521" t="s">
        <v>1299</v>
      </c>
      <c r="P521" t="s">
        <v>113</v>
      </c>
      <c r="Q521" t="s">
        <v>113</v>
      </c>
      <c r="R521">
        <v>0</v>
      </c>
      <c r="S521">
        <v>0</v>
      </c>
      <c r="T521">
        <v>45.182966999999998</v>
      </c>
      <c r="U521">
        <v>5.7194820000000002</v>
      </c>
      <c r="AD521" t="s">
        <v>2733</v>
      </c>
      <c r="AE521" t="s">
        <v>2737</v>
      </c>
    </row>
    <row r="522" spans="1:31" x14ac:dyDescent="0.3">
      <c r="A522" s="7">
        <v>46301</v>
      </c>
      <c r="B522" s="8">
        <v>0.56597222222222221</v>
      </c>
      <c r="C522" s="8">
        <v>0.58333333333333337</v>
      </c>
      <c r="D522" s="8">
        <v>0</v>
      </c>
      <c r="E522">
        <v>0.42</v>
      </c>
      <c r="F522">
        <v>65</v>
      </c>
      <c r="G522" t="s">
        <v>870</v>
      </c>
      <c r="O522" t="s">
        <v>3464</v>
      </c>
      <c r="P522" t="s">
        <v>426</v>
      </c>
      <c r="Q522" t="s">
        <v>3465</v>
      </c>
      <c r="R522">
        <v>0</v>
      </c>
      <c r="S522">
        <v>0</v>
      </c>
      <c r="T522">
        <v>45.188409999999998</v>
      </c>
      <c r="U522">
        <v>5.7258019999999998</v>
      </c>
      <c r="AD522" t="s">
        <v>2733</v>
      </c>
      <c r="AE522" t="s">
        <v>2781</v>
      </c>
    </row>
    <row r="523" spans="1:31" x14ac:dyDescent="0.3">
      <c r="A523" s="7">
        <v>46301</v>
      </c>
      <c r="B523" s="8">
        <v>0.33333333333333331</v>
      </c>
      <c r="C523" s="8">
        <v>0.37847222222222221</v>
      </c>
      <c r="D523" s="8">
        <v>0</v>
      </c>
      <c r="E523">
        <v>1.08</v>
      </c>
      <c r="F523">
        <v>61</v>
      </c>
      <c r="G523" t="s">
        <v>886</v>
      </c>
      <c r="O523" t="s">
        <v>2121</v>
      </c>
      <c r="P523" t="s">
        <v>59</v>
      </c>
      <c r="Q523" t="s">
        <v>59</v>
      </c>
      <c r="R523">
        <v>0</v>
      </c>
      <c r="S523">
        <v>0</v>
      </c>
      <c r="T523">
        <v>45.188529000000003</v>
      </c>
      <c r="U523">
        <v>5.7245239999999997</v>
      </c>
      <c r="AD523" t="s">
        <v>2733</v>
      </c>
      <c r="AE523" t="s">
        <v>2737</v>
      </c>
    </row>
    <row r="524" spans="1:31" x14ac:dyDescent="0.3">
      <c r="A524" s="7">
        <v>46301</v>
      </c>
      <c r="B524" s="8">
        <v>0.33333333333333331</v>
      </c>
      <c r="C524" s="8">
        <v>0.40972222222222221</v>
      </c>
      <c r="D524" s="8">
        <v>0</v>
      </c>
      <c r="E524">
        <v>1.83</v>
      </c>
      <c r="F524">
        <v>64</v>
      </c>
      <c r="G524" t="s">
        <v>953</v>
      </c>
      <c r="H524" s="8">
        <v>0.4</v>
      </c>
      <c r="I524" s="8">
        <v>0.49027777777777776</v>
      </c>
      <c r="L524">
        <v>2.17</v>
      </c>
      <c r="M524">
        <v>2.17</v>
      </c>
      <c r="N524">
        <v>0.33</v>
      </c>
      <c r="O524" t="s">
        <v>2135</v>
      </c>
      <c r="P524" t="s">
        <v>665</v>
      </c>
      <c r="Q524" t="s">
        <v>3402</v>
      </c>
      <c r="R524">
        <v>0</v>
      </c>
      <c r="S524">
        <v>0</v>
      </c>
      <c r="T524">
        <v>45.210118999999999</v>
      </c>
      <c r="U524">
        <v>5.7618400000000003</v>
      </c>
      <c r="AD524" t="s">
        <v>2733</v>
      </c>
      <c r="AE524" t="s">
        <v>2737</v>
      </c>
    </row>
    <row r="525" spans="1:31" x14ac:dyDescent="0.3">
      <c r="A525" s="7">
        <v>46301</v>
      </c>
      <c r="B525" s="8">
        <v>0.16666666666666666</v>
      </c>
      <c r="C525" s="8">
        <v>0.18055555555555555</v>
      </c>
      <c r="D525" s="8">
        <v>0</v>
      </c>
      <c r="E525">
        <v>0.33</v>
      </c>
      <c r="F525">
        <v>91</v>
      </c>
      <c r="G525" t="s">
        <v>971</v>
      </c>
      <c r="H525" s="8">
        <v>0.13125000000000001</v>
      </c>
      <c r="I525" s="8">
        <v>0.13541666666666666</v>
      </c>
      <c r="L525">
        <v>0.1</v>
      </c>
      <c r="M525">
        <v>0.1</v>
      </c>
      <c r="N525">
        <v>-0.23</v>
      </c>
      <c r="O525" t="s">
        <v>3318</v>
      </c>
      <c r="P525" t="s">
        <v>445</v>
      </c>
      <c r="Q525" t="s">
        <v>3319</v>
      </c>
      <c r="R525">
        <v>0</v>
      </c>
      <c r="S525">
        <v>0</v>
      </c>
      <c r="T525">
        <v>45.181372000000003</v>
      </c>
      <c r="U525">
        <v>5.7330990000000002</v>
      </c>
      <c r="AD525" t="s">
        <v>2733</v>
      </c>
      <c r="AE525" t="s">
        <v>2734</v>
      </c>
    </row>
    <row r="526" spans="1:31" x14ac:dyDescent="0.3">
      <c r="A526" s="7">
        <v>46301</v>
      </c>
      <c r="B526" s="8">
        <v>0.16666666666666666</v>
      </c>
      <c r="C526" s="8">
        <v>0.18055555555555555</v>
      </c>
      <c r="D526" s="8">
        <v>0</v>
      </c>
      <c r="E526">
        <v>0.33</v>
      </c>
      <c r="F526">
        <v>12</v>
      </c>
      <c r="G526" t="s">
        <v>952</v>
      </c>
      <c r="O526" t="s">
        <v>3320</v>
      </c>
      <c r="P526" t="s">
        <v>306</v>
      </c>
      <c r="Q526" t="s">
        <v>3321</v>
      </c>
      <c r="R526">
        <v>0</v>
      </c>
      <c r="S526">
        <v>0</v>
      </c>
      <c r="T526">
        <v>45.193513000000003</v>
      </c>
      <c r="U526">
        <v>5.729501</v>
      </c>
      <c r="AD526" t="s">
        <v>2733</v>
      </c>
      <c r="AE526" t="s">
        <v>2734</v>
      </c>
    </row>
    <row r="527" spans="1:31" x14ac:dyDescent="0.3">
      <c r="A527" s="7">
        <v>46301</v>
      </c>
      <c r="B527" s="8">
        <v>0.33333333333333331</v>
      </c>
      <c r="C527" s="8">
        <v>0.375</v>
      </c>
      <c r="D527" s="8">
        <v>0</v>
      </c>
      <c r="E527">
        <v>1</v>
      </c>
      <c r="F527">
        <v>150</v>
      </c>
      <c r="G527" t="s">
        <v>964</v>
      </c>
      <c r="H527" s="8">
        <v>0.25347222222222221</v>
      </c>
      <c r="I527" s="8">
        <v>0.3263888888888889</v>
      </c>
      <c r="L527">
        <v>1.75</v>
      </c>
      <c r="M527">
        <v>1.75</v>
      </c>
      <c r="N527">
        <v>0.75</v>
      </c>
      <c r="O527" t="s">
        <v>1331</v>
      </c>
      <c r="P527" t="s">
        <v>354</v>
      </c>
      <c r="Q527" t="s">
        <v>3585</v>
      </c>
      <c r="R527">
        <v>0</v>
      </c>
      <c r="S527">
        <v>0</v>
      </c>
      <c r="T527">
        <v>45.150100000000002</v>
      </c>
      <c r="U527">
        <v>5.7248400000000004</v>
      </c>
      <c r="AD527" t="s">
        <v>2733</v>
      </c>
      <c r="AE527" t="s">
        <v>2781</v>
      </c>
    </row>
    <row r="528" spans="1:31" x14ac:dyDescent="0.3">
      <c r="A528" s="7">
        <v>46301</v>
      </c>
      <c r="B528" s="8">
        <v>0.29166666666666669</v>
      </c>
      <c r="C528" s="8">
        <v>0.30555555555555558</v>
      </c>
      <c r="D528" s="8">
        <v>0</v>
      </c>
      <c r="E528">
        <v>0.33</v>
      </c>
      <c r="F528">
        <v>43</v>
      </c>
      <c r="G528" t="s">
        <v>849</v>
      </c>
      <c r="O528" t="s">
        <v>884</v>
      </c>
      <c r="P528" t="s">
        <v>669</v>
      </c>
      <c r="Q528" t="s">
        <v>2784</v>
      </c>
      <c r="R528">
        <v>0</v>
      </c>
      <c r="S528">
        <v>0</v>
      </c>
      <c r="T528">
        <v>45.229419</v>
      </c>
      <c r="U528">
        <v>5.6816570000000004</v>
      </c>
      <c r="AD528" t="s">
        <v>2733</v>
      </c>
      <c r="AE528" t="s">
        <v>2734</v>
      </c>
    </row>
    <row r="529" spans="1:31" x14ac:dyDescent="0.3">
      <c r="A529" s="7">
        <v>46301</v>
      </c>
      <c r="B529" s="8">
        <v>0.20833333333333334</v>
      </c>
      <c r="C529" s="8">
        <v>0.25</v>
      </c>
      <c r="D529" s="8">
        <v>0</v>
      </c>
      <c r="E529">
        <v>1</v>
      </c>
      <c r="F529">
        <v>101</v>
      </c>
      <c r="G529" t="s">
        <v>945</v>
      </c>
      <c r="H529" s="8">
        <v>0.51736111111111116</v>
      </c>
      <c r="I529" s="8">
        <v>0.55000000000000004</v>
      </c>
      <c r="L529">
        <v>0.78</v>
      </c>
      <c r="M529">
        <v>0.78</v>
      </c>
      <c r="N529">
        <v>-0.22</v>
      </c>
      <c r="O529" t="s">
        <v>1178</v>
      </c>
      <c r="P529" t="s">
        <v>769</v>
      </c>
      <c r="Q529" t="s">
        <v>1180</v>
      </c>
      <c r="R529">
        <v>0</v>
      </c>
      <c r="S529">
        <v>0</v>
      </c>
      <c r="T529">
        <v>45.192462999999996</v>
      </c>
      <c r="U529">
        <v>5.7160570000000002</v>
      </c>
      <c r="AD529" t="s">
        <v>2733</v>
      </c>
      <c r="AE529" t="s">
        <v>2737</v>
      </c>
    </row>
    <row r="530" spans="1:31" x14ac:dyDescent="0.3">
      <c r="A530" s="7">
        <v>46301</v>
      </c>
      <c r="B530" s="8">
        <v>0.16666666666666666</v>
      </c>
      <c r="C530" s="8">
        <v>0.18055555555555555</v>
      </c>
      <c r="D530" s="8">
        <v>0</v>
      </c>
      <c r="E530">
        <v>0.33</v>
      </c>
      <c r="F530">
        <v>91</v>
      </c>
      <c r="G530" t="s">
        <v>971</v>
      </c>
      <c r="O530" t="s">
        <v>2899</v>
      </c>
      <c r="P530" t="s">
        <v>261</v>
      </c>
      <c r="Q530" t="s">
        <v>6023</v>
      </c>
      <c r="R530">
        <v>0</v>
      </c>
      <c r="S530">
        <v>0</v>
      </c>
      <c r="T530">
        <v>45.188276000000002</v>
      </c>
      <c r="U530">
        <v>5.7171810000000001</v>
      </c>
      <c r="AD530" t="s">
        <v>2733</v>
      </c>
      <c r="AE530" t="s">
        <v>2734</v>
      </c>
    </row>
    <row r="531" spans="1:31" x14ac:dyDescent="0.3">
      <c r="A531" s="7">
        <v>46301</v>
      </c>
      <c r="B531" s="8">
        <v>0.33333333333333331</v>
      </c>
      <c r="C531" s="8">
        <v>0.34722222222222221</v>
      </c>
      <c r="D531" s="8">
        <v>0</v>
      </c>
      <c r="E531">
        <v>0.33</v>
      </c>
      <c r="F531">
        <v>82</v>
      </c>
      <c r="G531" t="s">
        <v>954</v>
      </c>
      <c r="H531" s="8">
        <v>0.3840277777777778</v>
      </c>
      <c r="I531" s="8">
        <v>0.41249999999999998</v>
      </c>
      <c r="L531">
        <v>0.68</v>
      </c>
      <c r="M531">
        <v>0.68</v>
      </c>
      <c r="N531">
        <v>0.35</v>
      </c>
      <c r="O531" t="s">
        <v>2175</v>
      </c>
      <c r="P531" t="s">
        <v>564</v>
      </c>
      <c r="Q531" t="s">
        <v>564</v>
      </c>
      <c r="R531">
        <v>0</v>
      </c>
      <c r="S531">
        <v>0</v>
      </c>
      <c r="T531">
        <v>45.202815999999999</v>
      </c>
      <c r="U531">
        <v>5.7658379999999996</v>
      </c>
      <c r="AD531" t="s">
        <v>2733</v>
      </c>
      <c r="AE531" t="s">
        <v>2737</v>
      </c>
    </row>
    <row r="532" spans="1:31" x14ac:dyDescent="0.3">
      <c r="A532" s="7">
        <v>46301</v>
      </c>
      <c r="B532" s="8">
        <v>0.16666666666666666</v>
      </c>
      <c r="C532" s="8">
        <v>0.18055555555555555</v>
      </c>
      <c r="D532" s="8">
        <v>0</v>
      </c>
      <c r="E532">
        <v>0.33</v>
      </c>
      <c r="F532">
        <v>46</v>
      </c>
      <c r="G532" t="s">
        <v>963</v>
      </c>
      <c r="H532" s="8">
        <v>0.2013888888888889</v>
      </c>
      <c r="I532" s="8">
        <v>0.26666666666666666</v>
      </c>
      <c r="L532">
        <v>1.57</v>
      </c>
      <c r="M532">
        <v>1.57</v>
      </c>
      <c r="N532">
        <v>1.23</v>
      </c>
      <c r="O532" t="s">
        <v>2910</v>
      </c>
      <c r="P532" t="s">
        <v>762</v>
      </c>
      <c r="Q532" t="s">
        <v>6012</v>
      </c>
      <c r="R532">
        <v>0</v>
      </c>
      <c r="S532">
        <v>0</v>
      </c>
      <c r="T532">
        <v>45.180419000000001</v>
      </c>
      <c r="U532">
        <v>5.7115030000000004</v>
      </c>
      <c r="AD532" t="s">
        <v>2733</v>
      </c>
      <c r="AE532" t="s">
        <v>2734</v>
      </c>
    </row>
    <row r="533" spans="1:31" x14ac:dyDescent="0.3">
      <c r="A533" s="7">
        <v>46301</v>
      </c>
      <c r="B533" s="8">
        <v>0.16666666666666666</v>
      </c>
      <c r="C533" s="8">
        <v>0.18055555555555555</v>
      </c>
      <c r="D533" s="8">
        <v>0</v>
      </c>
      <c r="E533">
        <v>0.33</v>
      </c>
      <c r="F533">
        <v>150</v>
      </c>
      <c r="G533" t="s">
        <v>964</v>
      </c>
      <c r="H533" s="8">
        <v>0.39861111111111114</v>
      </c>
      <c r="I533" s="8">
        <v>0.44305555555555554</v>
      </c>
      <c r="L533">
        <v>1.07</v>
      </c>
      <c r="M533">
        <v>1.07</v>
      </c>
      <c r="N533">
        <v>0.73</v>
      </c>
      <c r="O533" t="s">
        <v>3583</v>
      </c>
      <c r="P533" t="s">
        <v>490</v>
      </c>
      <c r="Q533" t="s">
        <v>3584</v>
      </c>
      <c r="R533">
        <v>0</v>
      </c>
      <c r="S533">
        <v>0</v>
      </c>
      <c r="T533">
        <v>45.209547999999998</v>
      </c>
      <c r="U533">
        <v>5.781123</v>
      </c>
      <c r="AD533" t="s">
        <v>2733</v>
      </c>
      <c r="AE533" t="s">
        <v>2734</v>
      </c>
    </row>
    <row r="534" spans="1:31" x14ac:dyDescent="0.3">
      <c r="A534" s="7">
        <v>46301</v>
      </c>
      <c r="B534" s="8">
        <v>0.16666666666666666</v>
      </c>
      <c r="C534" s="8">
        <v>0.18055555555555555</v>
      </c>
      <c r="D534" s="8">
        <v>0</v>
      </c>
      <c r="E534">
        <v>0.33</v>
      </c>
      <c r="F534">
        <v>52</v>
      </c>
      <c r="G534" t="s">
        <v>847</v>
      </c>
      <c r="H534" s="8">
        <v>0.4513888888888889</v>
      </c>
      <c r="I534" s="8">
        <v>0.4548611111111111</v>
      </c>
      <c r="L534">
        <v>0.08</v>
      </c>
      <c r="M534">
        <v>0.08</v>
      </c>
      <c r="N534">
        <v>-0.25</v>
      </c>
      <c r="O534" t="s">
        <v>2747</v>
      </c>
      <c r="P534" t="s">
        <v>1437</v>
      </c>
      <c r="Q534" t="s">
        <v>820</v>
      </c>
      <c r="R534">
        <v>0</v>
      </c>
      <c r="S534">
        <v>0</v>
      </c>
      <c r="T534">
        <v>45.182681000000002</v>
      </c>
      <c r="U534">
        <v>5.7249639999999999</v>
      </c>
      <c r="AD534" t="s">
        <v>2733</v>
      </c>
      <c r="AE534" t="s">
        <v>2734</v>
      </c>
    </row>
    <row r="535" spans="1:31" x14ac:dyDescent="0.3">
      <c r="A535" s="7">
        <v>46301</v>
      </c>
      <c r="B535" s="8">
        <v>0.3923611111111111</v>
      </c>
      <c r="C535" s="8">
        <v>0.40625</v>
      </c>
      <c r="D535" s="8">
        <v>0</v>
      </c>
      <c r="E535">
        <v>0.33</v>
      </c>
      <c r="F535">
        <v>23</v>
      </c>
      <c r="G535" t="s">
        <v>957</v>
      </c>
      <c r="H535" s="8">
        <v>0.39166666666666666</v>
      </c>
      <c r="I535" s="8">
        <v>0.39583333333333331</v>
      </c>
      <c r="L535">
        <v>0.1</v>
      </c>
      <c r="M535">
        <v>0.1</v>
      </c>
      <c r="N535">
        <v>-0.23</v>
      </c>
      <c r="O535" t="s">
        <v>2798</v>
      </c>
      <c r="P535" t="s">
        <v>513</v>
      </c>
      <c r="Q535" t="s">
        <v>2799</v>
      </c>
      <c r="R535">
        <v>0</v>
      </c>
      <c r="S535">
        <v>0</v>
      </c>
      <c r="T535">
        <v>45.199052999999999</v>
      </c>
      <c r="U535">
        <v>5.7376889999999996</v>
      </c>
      <c r="AD535" t="s">
        <v>2733</v>
      </c>
      <c r="AE535" t="s">
        <v>2734</v>
      </c>
    </row>
    <row r="536" spans="1:31" x14ac:dyDescent="0.3">
      <c r="A536" s="7">
        <v>46301</v>
      </c>
      <c r="B536" s="8">
        <v>0.27083333333333331</v>
      </c>
      <c r="C536" s="8">
        <v>0.41666666666666669</v>
      </c>
      <c r="E536">
        <v>3.5</v>
      </c>
      <c r="F536">
        <v>63</v>
      </c>
      <c r="G536" t="s">
        <v>984</v>
      </c>
      <c r="H536" s="8">
        <v>0.34444444444444444</v>
      </c>
      <c r="I536" s="8">
        <v>0.47361111111111109</v>
      </c>
      <c r="L536">
        <v>3.1</v>
      </c>
      <c r="M536">
        <v>3.1</v>
      </c>
      <c r="N536">
        <v>-0.4</v>
      </c>
      <c r="O536" t="s">
        <v>1404</v>
      </c>
      <c r="P536" t="s">
        <v>410</v>
      </c>
      <c r="Q536" t="s">
        <v>6566</v>
      </c>
      <c r="R536">
        <v>0</v>
      </c>
      <c r="S536">
        <v>0</v>
      </c>
      <c r="T536">
        <v>45.565835999999997</v>
      </c>
      <c r="U536">
        <v>5.8936609999999998</v>
      </c>
      <c r="AD536" t="s">
        <v>2733</v>
      </c>
      <c r="AE536" t="s">
        <v>2737</v>
      </c>
    </row>
    <row r="537" spans="1:31" x14ac:dyDescent="0.3">
      <c r="A537" s="7">
        <v>46301</v>
      </c>
      <c r="B537" s="8">
        <v>0.28819444444444442</v>
      </c>
      <c r="C537" s="8">
        <v>0.30208333333333331</v>
      </c>
      <c r="D537" s="8">
        <v>0</v>
      </c>
      <c r="E537">
        <v>0.33</v>
      </c>
      <c r="F537">
        <v>39</v>
      </c>
      <c r="G537" t="s">
        <v>961</v>
      </c>
      <c r="H537" s="8">
        <v>0.28541666666666665</v>
      </c>
      <c r="I537" s="8">
        <v>0.57847222222222228</v>
      </c>
      <c r="L537">
        <v>7.03</v>
      </c>
      <c r="M537">
        <v>7.03</v>
      </c>
      <c r="N537">
        <v>6.7</v>
      </c>
      <c r="O537" t="s">
        <v>3253</v>
      </c>
      <c r="P537" t="s">
        <v>656</v>
      </c>
      <c r="Q537" t="s">
        <v>3254</v>
      </c>
      <c r="R537">
        <v>0</v>
      </c>
      <c r="S537">
        <v>0</v>
      </c>
      <c r="T537">
        <v>45.165717999999998</v>
      </c>
      <c r="U537">
        <v>5.7258519999999997</v>
      </c>
      <c r="AD537" t="s">
        <v>2733</v>
      </c>
      <c r="AE537" t="s">
        <v>2734</v>
      </c>
    </row>
    <row r="538" spans="1:31" x14ac:dyDescent="0.3">
      <c r="A538" s="7">
        <v>46301</v>
      </c>
      <c r="B538" s="8">
        <v>0.27083333333333331</v>
      </c>
      <c r="C538" s="8">
        <v>0.29166666666666669</v>
      </c>
      <c r="D538" s="8">
        <v>0</v>
      </c>
      <c r="E538">
        <v>0.5</v>
      </c>
      <c r="F538">
        <v>64</v>
      </c>
      <c r="G538" t="s">
        <v>953</v>
      </c>
      <c r="H538" s="8">
        <v>0.19722222222222222</v>
      </c>
      <c r="I538" s="8">
        <v>0.31736111111111109</v>
      </c>
      <c r="L538">
        <v>2.88</v>
      </c>
      <c r="M538">
        <v>2.88</v>
      </c>
      <c r="N538">
        <v>2.38</v>
      </c>
      <c r="O538" t="s">
        <v>1619</v>
      </c>
      <c r="P538" t="s">
        <v>704</v>
      </c>
      <c r="Q538" t="s">
        <v>704</v>
      </c>
      <c r="R538">
        <v>0</v>
      </c>
      <c r="S538">
        <v>0</v>
      </c>
      <c r="T538">
        <v>45.190648000000003</v>
      </c>
      <c r="U538">
        <v>5.7227129999999997</v>
      </c>
      <c r="AD538" t="s">
        <v>2733</v>
      </c>
      <c r="AE538" t="s">
        <v>2781</v>
      </c>
    </row>
    <row r="539" spans="1:31" x14ac:dyDescent="0.3">
      <c r="A539" s="7">
        <v>46301</v>
      </c>
      <c r="B539" s="8">
        <v>0.16666666666666666</v>
      </c>
      <c r="C539" s="8">
        <v>0.18055555555555555</v>
      </c>
      <c r="D539" s="8">
        <v>0</v>
      </c>
      <c r="E539">
        <v>0.33</v>
      </c>
      <c r="F539">
        <v>230</v>
      </c>
      <c r="G539" t="s">
        <v>974</v>
      </c>
      <c r="H539" s="8">
        <v>0.1875</v>
      </c>
      <c r="I539" s="8">
        <v>0.24861111111111112</v>
      </c>
      <c r="L539">
        <v>1.47</v>
      </c>
      <c r="M539">
        <v>1.47</v>
      </c>
      <c r="N539">
        <v>1.1299999999999999</v>
      </c>
      <c r="O539" t="s">
        <v>3332</v>
      </c>
      <c r="P539" t="s">
        <v>72</v>
      </c>
      <c r="Q539" t="s">
        <v>3333</v>
      </c>
      <c r="R539">
        <v>0</v>
      </c>
      <c r="S539">
        <v>0</v>
      </c>
      <c r="T539">
        <v>45.188403000000001</v>
      </c>
      <c r="U539">
        <v>5.725015</v>
      </c>
      <c r="AD539" t="s">
        <v>2733</v>
      </c>
      <c r="AE539" t="s">
        <v>2734</v>
      </c>
    </row>
    <row r="540" spans="1:31" x14ac:dyDescent="0.3">
      <c r="A540" s="7">
        <v>46301</v>
      </c>
      <c r="B540" s="8">
        <v>0.16666666666666666</v>
      </c>
      <c r="C540" s="8">
        <v>0.18055555555555555</v>
      </c>
      <c r="D540" s="8">
        <v>0</v>
      </c>
      <c r="E540">
        <v>0.33</v>
      </c>
      <c r="F540">
        <v>72</v>
      </c>
      <c r="G540" t="s">
        <v>978</v>
      </c>
      <c r="H540" s="8">
        <v>0.2361111111111111</v>
      </c>
      <c r="I540" s="8">
        <v>0.30763888888888891</v>
      </c>
      <c r="L540">
        <v>1.72</v>
      </c>
      <c r="M540">
        <v>1.72</v>
      </c>
      <c r="N540">
        <v>1.38</v>
      </c>
      <c r="O540" t="s">
        <v>3469</v>
      </c>
      <c r="P540" t="s">
        <v>442</v>
      </c>
      <c r="Q540" t="s">
        <v>3470</v>
      </c>
      <c r="R540">
        <v>0</v>
      </c>
      <c r="S540">
        <v>0</v>
      </c>
      <c r="T540">
        <v>45.568575000000003</v>
      </c>
      <c r="U540">
        <v>5.9217069999999996</v>
      </c>
      <c r="AD540" t="s">
        <v>2733</v>
      </c>
      <c r="AE540" t="s">
        <v>2734</v>
      </c>
    </row>
    <row r="541" spans="1:31" x14ac:dyDescent="0.3">
      <c r="A541" s="7">
        <v>46301</v>
      </c>
      <c r="B541" s="8">
        <v>0.16666666666666666</v>
      </c>
      <c r="C541" s="8">
        <v>0.25</v>
      </c>
      <c r="D541" s="8">
        <v>0</v>
      </c>
      <c r="E541">
        <v>2</v>
      </c>
      <c r="F541">
        <v>63</v>
      </c>
      <c r="G541" t="s">
        <v>984</v>
      </c>
      <c r="H541" s="8">
        <v>0.2013888888888889</v>
      </c>
      <c r="I541" s="8">
        <v>0.29791666666666666</v>
      </c>
      <c r="L541">
        <v>2.3199999999999998</v>
      </c>
      <c r="M541">
        <v>2.3199999999999998</v>
      </c>
      <c r="N541">
        <v>0.32</v>
      </c>
      <c r="O541" t="s">
        <v>1294</v>
      </c>
      <c r="P541" t="s">
        <v>128</v>
      </c>
      <c r="Q541" t="s">
        <v>3479</v>
      </c>
      <c r="R541">
        <v>0</v>
      </c>
      <c r="S541">
        <v>0</v>
      </c>
      <c r="T541">
        <v>45.191443999999997</v>
      </c>
      <c r="U541">
        <v>5.7273620000000003</v>
      </c>
      <c r="AD541" t="s">
        <v>2733</v>
      </c>
      <c r="AE541" t="s">
        <v>2781</v>
      </c>
    </row>
    <row r="542" spans="1:31" x14ac:dyDescent="0.3">
      <c r="A542" s="7">
        <v>46301</v>
      </c>
      <c r="B542" s="8">
        <v>0.16666666666666666</v>
      </c>
      <c r="C542" s="8">
        <v>0.18055555555555555</v>
      </c>
      <c r="D542" s="8">
        <v>0</v>
      </c>
      <c r="E542">
        <v>0.33</v>
      </c>
      <c r="F542">
        <v>12</v>
      </c>
      <c r="G542" t="s">
        <v>952</v>
      </c>
      <c r="O542" t="s">
        <v>2796</v>
      </c>
      <c r="P542" t="s">
        <v>203</v>
      </c>
      <c r="Q542" t="s">
        <v>2797</v>
      </c>
      <c r="R542">
        <v>0</v>
      </c>
      <c r="S542">
        <v>0</v>
      </c>
      <c r="T542">
        <v>45.187314000000001</v>
      </c>
      <c r="U542">
        <v>5.7119559999999998</v>
      </c>
      <c r="AD542" t="s">
        <v>2733</v>
      </c>
      <c r="AE542" t="s">
        <v>2734</v>
      </c>
    </row>
    <row r="543" spans="1:31" x14ac:dyDescent="0.3">
      <c r="A543" s="7">
        <v>46301</v>
      </c>
      <c r="B543" s="8">
        <v>0.16666666666666666</v>
      </c>
      <c r="C543" s="8">
        <v>0.18055555555555555</v>
      </c>
      <c r="D543" s="8">
        <v>0</v>
      </c>
      <c r="E543">
        <v>0.33</v>
      </c>
      <c r="F543">
        <v>74</v>
      </c>
      <c r="G543" t="s">
        <v>892</v>
      </c>
      <c r="O543" t="s">
        <v>2955</v>
      </c>
      <c r="P543" t="s">
        <v>412</v>
      </c>
      <c r="Q543" t="s">
        <v>5955</v>
      </c>
      <c r="R543">
        <v>0</v>
      </c>
      <c r="S543">
        <v>0</v>
      </c>
      <c r="T543">
        <v>45.190578000000002</v>
      </c>
      <c r="U543">
        <v>5.7182940000000002</v>
      </c>
      <c r="AD543" t="s">
        <v>2733</v>
      </c>
      <c r="AE543" t="s">
        <v>2734</v>
      </c>
    </row>
    <row r="544" spans="1:31" x14ac:dyDescent="0.3">
      <c r="A544" s="7">
        <v>46301</v>
      </c>
      <c r="B544" s="8">
        <v>0.29166666666666669</v>
      </c>
      <c r="C544" s="8">
        <v>0.2986111111111111</v>
      </c>
      <c r="D544" s="8">
        <v>0</v>
      </c>
      <c r="E544">
        <v>0.17</v>
      </c>
      <c r="F544">
        <v>210</v>
      </c>
      <c r="G544" t="s">
        <v>905</v>
      </c>
      <c r="O544" t="s">
        <v>3427</v>
      </c>
      <c r="P544" t="s">
        <v>539</v>
      </c>
      <c r="Q544" t="s">
        <v>3428</v>
      </c>
      <c r="R544">
        <v>0</v>
      </c>
      <c r="S544">
        <v>0</v>
      </c>
      <c r="T544">
        <v>45.182197000000002</v>
      </c>
      <c r="U544">
        <v>5.7385910000000004</v>
      </c>
      <c r="AD544" t="s">
        <v>2733</v>
      </c>
      <c r="AE544" t="s">
        <v>2734</v>
      </c>
    </row>
    <row r="545" spans="1:31" x14ac:dyDescent="0.3">
      <c r="A545" s="7">
        <v>46301</v>
      </c>
      <c r="B545" s="8">
        <v>0.47222222222222221</v>
      </c>
      <c r="C545" s="8">
        <v>0.49305555555555558</v>
      </c>
      <c r="D545" s="8">
        <v>0</v>
      </c>
      <c r="E545">
        <v>0.5</v>
      </c>
      <c r="F545">
        <v>17</v>
      </c>
      <c r="G545" t="s">
        <v>955</v>
      </c>
      <c r="O545" t="s">
        <v>6567</v>
      </c>
      <c r="P545" t="s">
        <v>741</v>
      </c>
      <c r="Q545" t="s">
        <v>6568</v>
      </c>
      <c r="R545">
        <v>0</v>
      </c>
      <c r="S545">
        <v>0</v>
      </c>
      <c r="T545">
        <v>45.156896000000003</v>
      </c>
      <c r="U545">
        <v>5.7218559999999998</v>
      </c>
      <c r="AD545" t="s">
        <v>2733</v>
      </c>
      <c r="AE545" t="s">
        <v>3592</v>
      </c>
    </row>
    <row r="546" spans="1:31" x14ac:dyDescent="0.3">
      <c r="A546" s="7">
        <v>46301</v>
      </c>
      <c r="B546" s="8">
        <v>0.4201388888888889</v>
      </c>
      <c r="C546" s="8">
        <v>0.48958333333333331</v>
      </c>
      <c r="D546" s="8">
        <v>0</v>
      </c>
      <c r="E546">
        <v>1.67</v>
      </c>
      <c r="F546">
        <v>65</v>
      </c>
      <c r="G546" t="s">
        <v>870</v>
      </c>
      <c r="O546" t="s">
        <v>2301</v>
      </c>
      <c r="P546" t="s">
        <v>148</v>
      </c>
      <c r="Q546" t="s">
        <v>148</v>
      </c>
      <c r="R546">
        <v>0</v>
      </c>
      <c r="S546">
        <v>0</v>
      </c>
      <c r="T546">
        <v>45.192273999999998</v>
      </c>
      <c r="U546">
        <v>5.7321200000000001</v>
      </c>
      <c r="AD546" t="s">
        <v>2733</v>
      </c>
      <c r="AE546" t="s">
        <v>2737</v>
      </c>
    </row>
    <row r="547" spans="1:31" x14ac:dyDescent="0.3">
      <c r="A547" s="7">
        <v>46301</v>
      </c>
      <c r="B547" s="8">
        <v>0.27083333333333331</v>
      </c>
      <c r="C547" s="8">
        <v>0.2951388888888889</v>
      </c>
      <c r="D547" s="8">
        <v>0</v>
      </c>
      <c r="E547">
        <v>0.57999999999999996</v>
      </c>
      <c r="F547">
        <v>56</v>
      </c>
      <c r="G547" t="s">
        <v>966</v>
      </c>
      <c r="H547" s="8">
        <v>0.47708333333333336</v>
      </c>
      <c r="I547" s="8">
        <v>0.50208333333333333</v>
      </c>
      <c r="L547">
        <v>0.6</v>
      </c>
      <c r="M547">
        <v>0.57999999999999996</v>
      </c>
      <c r="N547">
        <v>0.02</v>
      </c>
      <c r="O547" t="s">
        <v>1126</v>
      </c>
      <c r="P547" t="s">
        <v>82</v>
      </c>
      <c r="Q547" t="s">
        <v>82</v>
      </c>
      <c r="R547">
        <v>0</v>
      </c>
      <c r="S547">
        <v>0</v>
      </c>
      <c r="T547">
        <v>45.365777999999999</v>
      </c>
      <c r="U547">
        <v>5.5901800000000001</v>
      </c>
      <c r="AD547" t="s">
        <v>2733</v>
      </c>
      <c r="AE547" t="s">
        <v>2737</v>
      </c>
    </row>
    <row r="548" spans="1:31" x14ac:dyDescent="0.3">
      <c r="A548" s="7">
        <v>46301</v>
      </c>
      <c r="B548" s="8">
        <v>0.18055555555555555</v>
      </c>
      <c r="C548" s="8">
        <v>0.18055555555555555</v>
      </c>
      <c r="D548" s="8">
        <v>0</v>
      </c>
      <c r="F548">
        <v>65</v>
      </c>
      <c r="G548" t="s">
        <v>870</v>
      </c>
      <c r="O548" t="s">
        <v>6026</v>
      </c>
      <c r="P548" t="s">
        <v>3487</v>
      </c>
      <c r="Q548" t="s">
        <v>6027</v>
      </c>
      <c r="R548">
        <v>0</v>
      </c>
      <c r="S548">
        <v>0</v>
      </c>
      <c r="T548">
        <v>45.172356999999998</v>
      </c>
      <c r="U548">
        <v>5.7137320000000003</v>
      </c>
      <c r="AD548" t="s">
        <v>2733</v>
      </c>
      <c r="AE548" t="s">
        <v>2734</v>
      </c>
    </row>
    <row r="549" spans="1:31" x14ac:dyDescent="0.3">
      <c r="A549" s="7">
        <v>46301</v>
      </c>
      <c r="B549" s="8">
        <v>0.33333333333333331</v>
      </c>
      <c r="C549" s="8">
        <v>0.34722222222222221</v>
      </c>
      <c r="D549" s="8">
        <v>0</v>
      </c>
      <c r="E549">
        <v>0.33</v>
      </c>
      <c r="F549">
        <v>49</v>
      </c>
      <c r="G549" t="s">
        <v>944</v>
      </c>
      <c r="H549" s="8">
        <v>0.41805555555555557</v>
      </c>
      <c r="I549" s="8">
        <v>0.44930555555555557</v>
      </c>
      <c r="L549">
        <v>0.75</v>
      </c>
      <c r="M549">
        <v>0.75</v>
      </c>
      <c r="N549">
        <v>0.42</v>
      </c>
      <c r="O549" t="s">
        <v>2656</v>
      </c>
      <c r="P549" t="s">
        <v>316</v>
      </c>
      <c r="Q549" t="s">
        <v>316</v>
      </c>
      <c r="R549">
        <v>0</v>
      </c>
      <c r="S549">
        <v>0</v>
      </c>
      <c r="T549">
        <v>45.180484999999997</v>
      </c>
      <c r="U549">
        <v>5.7314889999999998</v>
      </c>
      <c r="AD549" t="s">
        <v>2733</v>
      </c>
      <c r="AE549" t="s">
        <v>2737</v>
      </c>
    </row>
    <row r="550" spans="1:31" x14ac:dyDescent="0.3">
      <c r="A550" s="7">
        <v>46301</v>
      </c>
      <c r="B550" s="8">
        <v>0.18055555555555555</v>
      </c>
      <c r="C550" s="8">
        <v>0.22569444444444445</v>
      </c>
      <c r="D550" s="8">
        <v>0</v>
      </c>
      <c r="E550">
        <v>1.08</v>
      </c>
      <c r="F550">
        <v>66</v>
      </c>
      <c r="G550" t="s">
        <v>900</v>
      </c>
      <c r="H550" s="8">
        <v>0.46319444444444446</v>
      </c>
      <c r="I550" s="8">
        <v>0.58958333333333335</v>
      </c>
      <c r="L550">
        <v>3.03</v>
      </c>
      <c r="M550">
        <v>3.03</v>
      </c>
      <c r="N550">
        <v>1.95</v>
      </c>
      <c r="O550" t="s">
        <v>2684</v>
      </c>
      <c r="P550" t="s">
        <v>698</v>
      </c>
      <c r="Q550" t="s">
        <v>698</v>
      </c>
      <c r="R550">
        <v>0</v>
      </c>
      <c r="S550">
        <v>0</v>
      </c>
      <c r="T550">
        <v>45.220844</v>
      </c>
      <c r="U550">
        <v>5.6904969999999997</v>
      </c>
      <c r="AD550" t="s">
        <v>2733</v>
      </c>
      <c r="AE550" t="s">
        <v>2737</v>
      </c>
    </row>
    <row r="551" spans="1:31" x14ac:dyDescent="0.3">
      <c r="A551" s="7">
        <v>46301</v>
      </c>
      <c r="B551" s="8">
        <v>0.16666666666666666</v>
      </c>
      <c r="C551" s="8">
        <v>0.18055555555555555</v>
      </c>
      <c r="D551" s="8">
        <v>0</v>
      </c>
      <c r="E551">
        <v>0.33</v>
      </c>
      <c r="F551">
        <v>230</v>
      </c>
      <c r="G551" t="s">
        <v>974</v>
      </c>
      <c r="H551" s="8">
        <v>0.18263888888888888</v>
      </c>
      <c r="I551" s="8">
        <v>0.31874999999999998</v>
      </c>
      <c r="L551">
        <v>3.27</v>
      </c>
      <c r="M551">
        <v>3.27</v>
      </c>
      <c r="N551">
        <v>2.93</v>
      </c>
      <c r="O551" t="s">
        <v>2966</v>
      </c>
      <c r="P551" t="s">
        <v>50</v>
      </c>
      <c r="Q551" t="s">
        <v>5958</v>
      </c>
      <c r="R551">
        <v>0</v>
      </c>
      <c r="S551">
        <v>0</v>
      </c>
      <c r="T551">
        <v>45.184576999999997</v>
      </c>
      <c r="U551">
        <v>5.720396</v>
      </c>
      <c r="AD551" t="s">
        <v>2733</v>
      </c>
      <c r="AE551" t="s">
        <v>2734</v>
      </c>
    </row>
    <row r="552" spans="1:31" x14ac:dyDescent="0.3">
      <c r="A552" s="7">
        <v>46301</v>
      </c>
      <c r="B552" s="8">
        <v>0.16666666666666666</v>
      </c>
      <c r="C552" s="8">
        <v>0.18055555555555555</v>
      </c>
      <c r="D552" s="8">
        <v>0</v>
      </c>
      <c r="E552">
        <v>0.33</v>
      </c>
      <c r="F552">
        <v>201</v>
      </c>
      <c r="G552" t="s">
        <v>946</v>
      </c>
      <c r="O552" t="s">
        <v>3343</v>
      </c>
      <c r="P552" t="s">
        <v>312</v>
      </c>
      <c r="Q552" t="s">
        <v>3344</v>
      </c>
      <c r="R552">
        <v>0</v>
      </c>
      <c r="S552">
        <v>0</v>
      </c>
      <c r="T552">
        <v>45.199112</v>
      </c>
      <c r="U552">
        <v>5.7110370000000001</v>
      </c>
      <c r="AD552" t="s">
        <v>2733</v>
      </c>
      <c r="AE552" t="s">
        <v>2734</v>
      </c>
    </row>
    <row r="553" spans="1:31" x14ac:dyDescent="0.3">
      <c r="A553" s="7">
        <v>46301</v>
      </c>
      <c r="B553" s="8">
        <v>0.16666666666666666</v>
      </c>
      <c r="C553" s="8">
        <v>0.18055555555555555</v>
      </c>
      <c r="D553" s="8">
        <v>0</v>
      </c>
      <c r="E553">
        <v>0.33</v>
      </c>
      <c r="F553">
        <v>91</v>
      </c>
      <c r="G553" t="s">
        <v>971</v>
      </c>
      <c r="H553" s="8">
        <v>0.15694444444444444</v>
      </c>
      <c r="I553" s="8">
        <v>0.16527777777777777</v>
      </c>
      <c r="L553">
        <v>0.2</v>
      </c>
      <c r="M553">
        <v>0.2</v>
      </c>
      <c r="N553">
        <v>-0.13</v>
      </c>
      <c r="O553" t="s">
        <v>2765</v>
      </c>
      <c r="P553" t="s">
        <v>662</v>
      </c>
      <c r="Q553" t="s">
        <v>2766</v>
      </c>
      <c r="R553">
        <v>0</v>
      </c>
      <c r="S553">
        <v>0</v>
      </c>
      <c r="T553">
        <v>45.175713999999999</v>
      </c>
      <c r="U553">
        <v>5.753374</v>
      </c>
      <c r="AD553" t="s">
        <v>2733</v>
      </c>
      <c r="AE553" t="s">
        <v>2734</v>
      </c>
    </row>
    <row r="554" spans="1:31" x14ac:dyDescent="0.3">
      <c r="A554" s="7">
        <v>46301</v>
      </c>
      <c r="B554" s="8">
        <v>0.33333333333333331</v>
      </c>
      <c r="C554" s="8">
        <v>0.35416666666666669</v>
      </c>
      <c r="D554" s="8">
        <v>0</v>
      </c>
      <c r="E554">
        <v>0.5</v>
      </c>
      <c r="F554">
        <v>49</v>
      </c>
      <c r="G554" t="s">
        <v>944</v>
      </c>
      <c r="H554" s="8">
        <v>0.17083333333333334</v>
      </c>
      <c r="I554" s="8">
        <v>0.21319444444444444</v>
      </c>
      <c r="L554">
        <v>1.02</v>
      </c>
      <c r="M554">
        <v>1.02</v>
      </c>
      <c r="N554">
        <v>0.52</v>
      </c>
      <c r="O554" t="s">
        <v>1251</v>
      </c>
      <c r="P554" t="s">
        <v>84</v>
      </c>
      <c r="Q554" t="s">
        <v>1253</v>
      </c>
      <c r="R554">
        <v>0</v>
      </c>
      <c r="S554">
        <v>0</v>
      </c>
      <c r="T554">
        <v>45.182246999999997</v>
      </c>
      <c r="U554">
        <v>5.7318619999999996</v>
      </c>
      <c r="AD554" t="s">
        <v>2733</v>
      </c>
      <c r="AE554" t="s">
        <v>2737</v>
      </c>
    </row>
    <row r="555" spans="1:31" x14ac:dyDescent="0.3">
      <c r="A555" s="7">
        <v>46301</v>
      </c>
      <c r="B555" s="8">
        <v>0.33333333333333331</v>
      </c>
      <c r="C555" s="8">
        <v>0.375</v>
      </c>
      <c r="D555" s="8">
        <v>0</v>
      </c>
      <c r="E555">
        <v>1</v>
      </c>
      <c r="F555">
        <v>82</v>
      </c>
      <c r="G555" t="s">
        <v>954</v>
      </c>
      <c r="H555" s="8">
        <v>0.26041666666666669</v>
      </c>
      <c r="I555" s="8">
        <v>0.32291666666666669</v>
      </c>
      <c r="L555">
        <v>1.5</v>
      </c>
      <c r="M555">
        <v>1.5</v>
      </c>
      <c r="N555">
        <v>0.5</v>
      </c>
      <c r="O555" t="s">
        <v>1471</v>
      </c>
      <c r="P555" t="s">
        <v>734</v>
      </c>
      <c r="Q555" t="s">
        <v>734</v>
      </c>
      <c r="R555">
        <v>0</v>
      </c>
      <c r="S555">
        <v>0</v>
      </c>
      <c r="T555">
        <v>45.186678000000001</v>
      </c>
      <c r="U555">
        <v>5.7200300000000004</v>
      </c>
      <c r="AD555" t="s">
        <v>2733</v>
      </c>
      <c r="AE555" t="s">
        <v>2737</v>
      </c>
    </row>
    <row r="556" spans="1:31" x14ac:dyDescent="0.3">
      <c r="A556" s="7">
        <v>46301</v>
      </c>
      <c r="B556" s="8">
        <v>0.25</v>
      </c>
      <c r="C556" s="8">
        <v>0.26041666666666669</v>
      </c>
      <c r="D556" s="8">
        <v>0</v>
      </c>
      <c r="E556">
        <v>0.25</v>
      </c>
      <c r="F556">
        <v>75</v>
      </c>
      <c r="G556" t="s">
        <v>970</v>
      </c>
      <c r="O556" t="s">
        <v>3445</v>
      </c>
      <c r="P556" t="s">
        <v>110</v>
      </c>
      <c r="Q556" t="s">
        <v>3446</v>
      </c>
      <c r="R556">
        <v>0</v>
      </c>
      <c r="S556">
        <v>0</v>
      </c>
      <c r="T556">
        <v>45.186245</v>
      </c>
      <c r="U556">
        <v>5.7213669999999999</v>
      </c>
      <c r="AD556" t="s">
        <v>2733</v>
      </c>
      <c r="AE556" t="s">
        <v>2734</v>
      </c>
    </row>
    <row r="557" spans="1:31" x14ac:dyDescent="0.3">
      <c r="A557" s="7">
        <v>46301</v>
      </c>
      <c r="B557" s="8">
        <v>0.16666666666666666</v>
      </c>
      <c r="C557" s="8">
        <v>0.1736111111111111</v>
      </c>
      <c r="D557" s="8">
        <v>0</v>
      </c>
      <c r="E557">
        <v>0.17</v>
      </c>
      <c r="F557">
        <v>43</v>
      </c>
      <c r="G557" t="s">
        <v>849</v>
      </c>
      <c r="O557" t="s">
        <v>854</v>
      </c>
      <c r="P557" t="s">
        <v>669</v>
      </c>
      <c r="Q557" t="s">
        <v>3306</v>
      </c>
      <c r="R557">
        <v>0</v>
      </c>
      <c r="S557">
        <v>0</v>
      </c>
      <c r="T557">
        <v>45.229419</v>
      </c>
      <c r="U557">
        <v>5.6816570000000004</v>
      </c>
      <c r="AD557" t="s">
        <v>2733</v>
      </c>
      <c r="AE557" t="s">
        <v>2734</v>
      </c>
    </row>
    <row r="558" spans="1:31" x14ac:dyDescent="0.3">
      <c r="A558" s="7">
        <v>46301</v>
      </c>
      <c r="B558" s="8">
        <v>0.16666666666666666</v>
      </c>
      <c r="C558" s="8">
        <v>0.18055555555555555</v>
      </c>
      <c r="D558" s="8">
        <v>0</v>
      </c>
      <c r="E558">
        <v>0.33</v>
      </c>
      <c r="F558">
        <v>44</v>
      </c>
      <c r="G558" t="s">
        <v>865</v>
      </c>
      <c r="H558" s="8">
        <v>0.34027777777777779</v>
      </c>
      <c r="I558" s="8">
        <v>0.34861111111111109</v>
      </c>
      <c r="L558">
        <v>0.2</v>
      </c>
      <c r="M558">
        <v>0.2</v>
      </c>
      <c r="N558">
        <v>-0.13</v>
      </c>
      <c r="O558" t="s">
        <v>887</v>
      </c>
      <c r="P558" t="s">
        <v>829</v>
      </c>
      <c r="Q558" t="s">
        <v>2809</v>
      </c>
      <c r="R558">
        <v>0</v>
      </c>
      <c r="S558">
        <v>0</v>
      </c>
      <c r="T558">
        <v>45.194932000000001</v>
      </c>
      <c r="U558">
        <v>5.6780390000000001</v>
      </c>
      <c r="AD558" t="s">
        <v>2733</v>
      </c>
      <c r="AE558" t="s">
        <v>2734</v>
      </c>
    </row>
    <row r="559" spans="1:31" x14ac:dyDescent="0.3">
      <c r="A559" s="7">
        <v>46301</v>
      </c>
      <c r="B559" s="8">
        <v>0.33333333333333331</v>
      </c>
      <c r="C559" s="8">
        <v>0.46875</v>
      </c>
      <c r="D559" s="8">
        <v>0</v>
      </c>
      <c r="E559">
        <v>3.25</v>
      </c>
      <c r="F559">
        <v>86</v>
      </c>
      <c r="G559" t="s">
        <v>861</v>
      </c>
      <c r="H559" s="8">
        <v>0.49166666666666664</v>
      </c>
      <c r="I559" s="8">
        <v>0.53680555555555554</v>
      </c>
      <c r="L559">
        <v>1.08</v>
      </c>
      <c r="M559">
        <v>1.08</v>
      </c>
      <c r="N559">
        <v>-2.17</v>
      </c>
      <c r="O559" t="s">
        <v>2704</v>
      </c>
      <c r="P559" t="s">
        <v>456</v>
      </c>
      <c r="Q559" t="s">
        <v>456</v>
      </c>
      <c r="R559">
        <v>0</v>
      </c>
      <c r="S559">
        <v>0</v>
      </c>
      <c r="T559">
        <v>45.167710999999997</v>
      </c>
      <c r="U559">
        <v>5.7281950000000004</v>
      </c>
      <c r="AD559" t="s">
        <v>2733</v>
      </c>
      <c r="AE559" t="s">
        <v>2737</v>
      </c>
    </row>
    <row r="560" spans="1:31" x14ac:dyDescent="0.3">
      <c r="A560" s="7">
        <v>46301</v>
      </c>
      <c r="B560" s="8">
        <v>0.16666666666666666</v>
      </c>
      <c r="C560" s="8">
        <v>0.18055555555555555</v>
      </c>
      <c r="D560" s="8">
        <v>0</v>
      </c>
      <c r="E560">
        <v>0.33</v>
      </c>
      <c r="F560">
        <v>61</v>
      </c>
      <c r="G560" t="s">
        <v>886</v>
      </c>
      <c r="H560" s="8">
        <v>0.20555555555555555</v>
      </c>
      <c r="I560" s="8">
        <v>0.33194444444444443</v>
      </c>
      <c r="L560">
        <v>3.03</v>
      </c>
      <c r="M560">
        <v>3.03</v>
      </c>
      <c r="N560">
        <v>2.7</v>
      </c>
      <c r="O560" t="s">
        <v>2820</v>
      </c>
      <c r="P560" t="s">
        <v>215</v>
      </c>
      <c r="Q560" t="s">
        <v>2821</v>
      </c>
      <c r="R560">
        <v>0</v>
      </c>
      <c r="S560">
        <v>0</v>
      </c>
      <c r="T560">
        <v>45.189171999999999</v>
      </c>
      <c r="U560">
        <v>5.7271559999999999</v>
      </c>
      <c r="AD560" t="s">
        <v>2733</v>
      </c>
      <c r="AE560" t="s">
        <v>2734</v>
      </c>
    </row>
    <row r="561" spans="1:31" x14ac:dyDescent="0.3">
      <c r="A561" s="7">
        <v>46301</v>
      </c>
      <c r="B561" s="8">
        <v>0.16666666666666666</v>
      </c>
      <c r="C561" s="8">
        <v>0.18055555555555555</v>
      </c>
      <c r="D561" s="8">
        <v>0</v>
      </c>
      <c r="E561">
        <v>0.33</v>
      </c>
      <c r="F561">
        <v>76</v>
      </c>
      <c r="G561" t="s">
        <v>965</v>
      </c>
      <c r="H561" s="8">
        <v>0.18333333333333332</v>
      </c>
      <c r="I561" s="8">
        <v>0.19583333333333333</v>
      </c>
      <c r="L561">
        <v>0.3</v>
      </c>
      <c r="M561">
        <v>0.3</v>
      </c>
      <c r="N561">
        <v>-0.03</v>
      </c>
      <c r="O561" t="s">
        <v>3356</v>
      </c>
      <c r="P561" t="s">
        <v>766</v>
      </c>
      <c r="Q561" t="s">
        <v>3357</v>
      </c>
      <c r="R561">
        <v>0</v>
      </c>
      <c r="S561">
        <v>0</v>
      </c>
      <c r="T561">
        <v>45.188211000000003</v>
      </c>
      <c r="U561">
        <v>5.721743</v>
      </c>
      <c r="AD561" t="s">
        <v>2733</v>
      </c>
      <c r="AE561" t="s">
        <v>2734</v>
      </c>
    </row>
    <row r="562" spans="1:31" x14ac:dyDescent="0.3">
      <c r="A562" s="7">
        <v>46301</v>
      </c>
      <c r="B562" s="8">
        <v>0.16666666666666666</v>
      </c>
      <c r="C562" s="8">
        <v>0.18055555555555555</v>
      </c>
      <c r="D562" s="8">
        <v>0</v>
      </c>
      <c r="E562">
        <v>0.33</v>
      </c>
      <c r="F562">
        <v>75</v>
      </c>
      <c r="G562" t="s">
        <v>970</v>
      </c>
      <c r="O562" t="s">
        <v>3358</v>
      </c>
      <c r="P562" t="s">
        <v>93</v>
      </c>
      <c r="Q562" t="s">
        <v>3359</v>
      </c>
      <c r="R562">
        <v>0</v>
      </c>
      <c r="S562">
        <v>0</v>
      </c>
      <c r="T562">
        <v>45.177773000000002</v>
      </c>
      <c r="U562">
        <v>5.7280009999999999</v>
      </c>
      <c r="AD562" t="s">
        <v>2733</v>
      </c>
      <c r="AE562" t="s">
        <v>2734</v>
      </c>
    </row>
    <row r="563" spans="1:31" x14ac:dyDescent="0.3">
      <c r="A563" s="7">
        <v>46301</v>
      </c>
      <c r="B563" s="8">
        <v>0.16666666666666666</v>
      </c>
      <c r="C563" s="8">
        <v>0.18055555555555555</v>
      </c>
      <c r="D563" s="8">
        <v>0</v>
      </c>
      <c r="E563">
        <v>0.33</v>
      </c>
      <c r="F563">
        <v>68</v>
      </c>
      <c r="G563" t="s">
        <v>948</v>
      </c>
      <c r="H563" s="8">
        <v>0.31805555555555554</v>
      </c>
      <c r="I563" s="8">
        <v>0.34166666666666667</v>
      </c>
      <c r="L563">
        <v>0.56999999999999995</v>
      </c>
      <c r="M563">
        <v>0.56999999999999995</v>
      </c>
      <c r="N563">
        <v>0.23</v>
      </c>
      <c r="O563" t="s">
        <v>2812</v>
      </c>
      <c r="P563" t="s">
        <v>204</v>
      </c>
      <c r="Q563" t="s">
        <v>2813</v>
      </c>
      <c r="R563">
        <v>0</v>
      </c>
      <c r="S563">
        <v>0</v>
      </c>
      <c r="T563">
        <v>45.190345999999998</v>
      </c>
      <c r="U563">
        <v>5.7332039999999997</v>
      </c>
      <c r="AD563" t="s">
        <v>2733</v>
      </c>
      <c r="AE563" t="s">
        <v>2734</v>
      </c>
    </row>
    <row r="564" spans="1:31" x14ac:dyDescent="0.3">
      <c r="A564" s="7">
        <v>46301</v>
      </c>
      <c r="B564" s="8">
        <v>0.16666666666666666</v>
      </c>
      <c r="C564" s="8">
        <v>0.18055555555555555</v>
      </c>
      <c r="D564" s="8">
        <v>0</v>
      </c>
      <c r="E564">
        <v>0.33</v>
      </c>
      <c r="F564">
        <v>48</v>
      </c>
      <c r="G564" t="s">
        <v>951</v>
      </c>
      <c r="H564" s="8">
        <v>0.21319444444444444</v>
      </c>
      <c r="I564" s="8">
        <v>0.27430555555555558</v>
      </c>
      <c r="L564">
        <v>1.47</v>
      </c>
      <c r="M564">
        <v>1.47</v>
      </c>
      <c r="N564">
        <v>1.1299999999999999</v>
      </c>
      <c r="O564" t="s">
        <v>3480</v>
      </c>
      <c r="P564" t="s">
        <v>499</v>
      </c>
      <c r="Q564" t="s">
        <v>3481</v>
      </c>
      <c r="R564">
        <v>0</v>
      </c>
      <c r="S564">
        <v>0</v>
      </c>
      <c r="T564">
        <v>45.180225999999998</v>
      </c>
      <c r="U564">
        <v>5.7490040000000002</v>
      </c>
      <c r="AD564" t="s">
        <v>2733</v>
      </c>
      <c r="AE564" t="s">
        <v>2734</v>
      </c>
    </row>
    <row r="565" spans="1:31" x14ac:dyDescent="0.3">
      <c r="A565" s="7">
        <v>46301</v>
      </c>
      <c r="B565" s="8">
        <v>0.16666666666666666</v>
      </c>
      <c r="C565" s="8">
        <v>0.18055555555555555</v>
      </c>
      <c r="D565" s="8">
        <v>0</v>
      </c>
      <c r="E565">
        <v>0.33</v>
      </c>
      <c r="F565">
        <v>82</v>
      </c>
      <c r="G565" t="s">
        <v>954</v>
      </c>
      <c r="H565" s="8">
        <v>0.19444444444444445</v>
      </c>
      <c r="I565" s="8">
        <v>0.37152777777777779</v>
      </c>
      <c r="L565">
        <v>4.25</v>
      </c>
      <c r="M565">
        <v>4.25</v>
      </c>
      <c r="N565">
        <v>3.92</v>
      </c>
      <c r="O565" t="s">
        <v>2973</v>
      </c>
      <c r="P565" t="s">
        <v>569</v>
      </c>
      <c r="Q565" t="s">
        <v>2974</v>
      </c>
      <c r="R565">
        <v>0</v>
      </c>
      <c r="S565">
        <v>0</v>
      </c>
      <c r="T565">
        <v>45.182271</v>
      </c>
      <c r="U565">
        <v>5.7200449999999998</v>
      </c>
      <c r="AD565" t="s">
        <v>2733</v>
      </c>
      <c r="AE565" t="s">
        <v>2734</v>
      </c>
    </row>
    <row r="566" spans="1:31" x14ac:dyDescent="0.3">
      <c r="A566" s="7">
        <v>46301</v>
      </c>
      <c r="B566" s="8">
        <v>0.33333333333333331</v>
      </c>
      <c r="C566" s="8">
        <v>0.375</v>
      </c>
      <c r="D566" s="8">
        <v>0</v>
      </c>
      <c r="E566">
        <v>1</v>
      </c>
      <c r="F566">
        <v>1000</v>
      </c>
      <c r="G566" t="s">
        <v>2803</v>
      </c>
      <c r="Q566" t="s">
        <v>426</v>
      </c>
      <c r="R566">
        <v>0</v>
      </c>
      <c r="S566">
        <v>0</v>
      </c>
      <c r="T566">
        <v>45.209110000000003</v>
      </c>
      <c r="U566">
        <v>5.788958</v>
      </c>
    </row>
    <row r="567" spans="1:31" x14ac:dyDescent="0.3">
      <c r="A567" s="7">
        <v>46301</v>
      </c>
      <c r="B567" s="8">
        <v>0.18055555555555555</v>
      </c>
      <c r="C567" s="8">
        <v>0.22916666666666666</v>
      </c>
      <c r="D567" s="8">
        <v>0</v>
      </c>
      <c r="E567">
        <v>1.17</v>
      </c>
      <c r="F567">
        <v>65</v>
      </c>
      <c r="G567" t="s">
        <v>870</v>
      </c>
      <c r="O567" t="s">
        <v>1630</v>
      </c>
      <c r="P567" t="s">
        <v>3487</v>
      </c>
      <c r="Q567" t="s">
        <v>3487</v>
      </c>
      <c r="R567">
        <v>0</v>
      </c>
      <c r="S567">
        <v>0</v>
      </c>
      <c r="T567">
        <v>45.172356999999998</v>
      </c>
      <c r="U567">
        <v>5.7137320000000003</v>
      </c>
      <c r="AD567" t="s">
        <v>2733</v>
      </c>
      <c r="AE567" t="s">
        <v>2737</v>
      </c>
    </row>
    <row r="568" spans="1:31" x14ac:dyDescent="0.3">
      <c r="A568" s="7">
        <v>46301</v>
      </c>
      <c r="B568" s="8">
        <v>0.16666666666666666</v>
      </c>
      <c r="C568" s="8">
        <v>0.18055555555555555</v>
      </c>
      <c r="D568" s="8">
        <v>0</v>
      </c>
      <c r="E568">
        <v>0.33</v>
      </c>
      <c r="F568">
        <v>49</v>
      </c>
      <c r="G568" t="s">
        <v>944</v>
      </c>
      <c r="H568" s="8">
        <v>0.17083333333333334</v>
      </c>
      <c r="I568" s="8">
        <v>0.38958333333333334</v>
      </c>
      <c r="L568">
        <v>5.25</v>
      </c>
      <c r="M568">
        <v>5.25</v>
      </c>
      <c r="N568">
        <v>4.92</v>
      </c>
      <c r="O568" t="s">
        <v>3157</v>
      </c>
      <c r="P568" t="s">
        <v>454</v>
      </c>
      <c r="Q568" t="s">
        <v>3158</v>
      </c>
      <c r="R568">
        <v>0</v>
      </c>
      <c r="S568">
        <v>0</v>
      </c>
      <c r="T568">
        <v>45.182113000000001</v>
      </c>
      <c r="U568">
        <v>5.7311740000000002</v>
      </c>
      <c r="AD568" t="s">
        <v>2733</v>
      </c>
      <c r="AE568" t="s">
        <v>2734</v>
      </c>
    </row>
    <row r="569" spans="1:31" x14ac:dyDescent="0.3">
      <c r="A569" s="7">
        <v>46301</v>
      </c>
      <c r="B569" s="8">
        <v>0.16666666666666666</v>
      </c>
      <c r="C569" s="8">
        <v>0.18055555555555555</v>
      </c>
      <c r="D569" s="8">
        <v>0</v>
      </c>
      <c r="E569">
        <v>0.33</v>
      </c>
      <c r="F569">
        <v>68</v>
      </c>
      <c r="G569" t="s">
        <v>948</v>
      </c>
      <c r="H569" s="8">
        <v>0.34722222222222221</v>
      </c>
      <c r="I569" s="8">
        <v>0.3611111111111111</v>
      </c>
      <c r="L569">
        <v>0.33</v>
      </c>
      <c r="M569">
        <v>0.33</v>
      </c>
      <c r="O569" t="s">
        <v>3361</v>
      </c>
      <c r="P569" t="s">
        <v>188</v>
      </c>
      <c r="Q569" t="s">
        <v>3362</v>
      </c>
      <c r="R569">
        <v>0</v>
      </c>
      <c r="S569">
        <v>0</v>
      </c>
      <c r="T569">
        <v>45.189202999999999</v>
      </c>
      <c r="U569">
        <v>5.7345119999999996</v>
      </c>
      <c r="AD569" t="s">
        <v>2733</v>
      </c>
      <c r="AE569" t="s">
        <v>2734</v>
      </c>
    </row>
    <row r="570" spans="1:31" x14ac:dyDescent="0.3">
      <c r="A570" s="7">
        <v>46301</v>
      </c>
      <c r="B570" s="8">
        <v>0.33333333333333331</v>
      </c>
      <c r="C570" s="8">
        <v>0.34722222222222221</v>
      </c>
      <c r="D570" s="8">
        <v>0</v>
      </c>
      <c r="E570">
        <v>0.33</v>
      </c>
      <c r="F570">
        <v>15</v>
      </c>
      <c r="G570" t="s">
        <v>956</v>
      </c>
      <c r="O570" t="s">
        <v>2165</v>
      </c>
      <c r="P570" t="s">
        <v>566</v>
      </c>
      <c r="Q570" t="s">
        <v>3492</v>
      </c>
      <c r="R570">
        <v>0</v>
      </c>
      <c r="S570">
        <v>0</v>
      </c>
      <c r="T570">
        <v>45.189936000000003</v>
      </c>
      <c r="U570">
        <v>5.7559290000000001</v>
      </c>
      <c r="AD570" t="s">
        <v>2733</v>
      </c>
      <c r="AE570" t="s">
        <v>2737</v>
      </c>
    </row>
    <row r="571" spans="1:31" x14ac:dyDescent="0.3">
      <c r="A571" s="7">
        <v>46301</v>
      </c>
      <c r="B571" s="8">
        <v>0.33333333333333331</v>
      </c>
      <c r="C571" s="8">
        <v>0.37847222222222221</v>
      </c>
      <c r="D571" s="8">
        <v>0</v>
      </c>
      <c r="E571">
        <v>1.08</v>
      </c>
      <c r="F571">
        <v>74</v>
      </c>
      <c r="G571" t="s">
        <v>892</v>
      </c>
      <c r="O571" t="s">
        <v>2668</v>
      </c>
      <c r="P571" t="s">
        <v>332</v>
      </c>
      <c r="Q571" t="s">
        <v>2670</v>
      </c>
      <c r="R571">
        <v>0</v>
      </c>
      <c r="S571">
        <v>0</v>
      </c>
      <c r="T571">
        <v>45.182187999999996</v>
      </c>
      <c r="U571">
        <v>5.7211590000000001</v>
      </c>
      <c r="AD571" t="s">
        <v>2733</v>
      </c>
      <c r="AE571" t="s">
        <v>2737</v>
      </c>
    </row>
    <row r="572" spans="1:31" x14ac:dyDescent="0.3">
      <c r="A572" s="7">
        <v>46301</v>
      </c>
      <c r="B572" s="8">
        <v>0.16666666666666666</v>
      </c>
      <c r="C572" s="8">
        <v>0.1736111111111111</v>
      </c>
      <c r="D572" s="8">
        <v>0</v>
      </c>
      <c r="E572">
        <v>0.17</v>
      </c>
      <c r="F572">
        <v>29</v>
      </c>
      <c r="G572" t="s">
        <v>859</v>
      </c>
      <c r="O572" t="s">
        <v>3326</v>
      </c>
      <c r="P572" t="s">
        <v>61</v>
      </c>
      <c r="Q572" t="s">
        <v>3327</v>
      </c>
      <c r="R572">
        <v>0</v>
      </c>
      <c r="S572">
        <v>0</v>
      </c>
      <c r="T572">
        <v>45.189878</v>
      </c>
      <c r="U572">
        <v>5.7218559999999998</v>
      </c>
      <c r="AD572" t="s">
        <v>2733</v>
      </c>
      <c r="AE572" t="s">
        <v>2734</v>
      </c>
    </row>
    <row r="573" spans="1:31" x14ac:dyDescent="0.3">
      <c r="A573" s="7">
        <v>46301</v>
      </c>
      <c r="B573" s="8">
        <v>0.25</v>
      </c>
      <c r="C573" s="8">
        <v>0.26041666666666669</v>
      </c>
      <c r="D573" s="8">
        <v>0</v>
      </c>
      <c r="E573">
        <v>0.25</v>
      </c>
      <c r="F573">
        <v>76</v>
      </c>
      <c r="G573" t="s">
        <v>863</v>
      </c>
      <c r="H573" s="8">
        <v>0.21111111111111111</v>
      </c>
      <c r="I573" s="8">
        <v>0.21458333333333332</v>
      </c>
      <c r="L573">
        <v>0.08</v>
      </c>
      <c r="M573">
        <v>0.08</v>
      </c>
      <c r="N573">
        <v>-0.17</v>
      </c>
      <c r="O573" t="s">
        <v>3454</v>
      </c>
      <c r="P573" t="s">
        <v>226</v>
      </c>
      <c r="Q573" t="s">
        <v>3455</v>
      </c>
      <c r="R573">
        <v>0</v>
      </c>
      <c r="S573">
        <v>0</v>
      </c>
      <c r="T573">
        <v>45.191845999999998</v>
      </c>
      <c r="U573">
        <v>5.7153299999999998</v>
      </c>
      <c r="AD573" t="s">
        <v>2733</v>
      </c>
      <c r="AE573" t="s">
        <v>2734</v>
      </c>
    </row>
    <row r="574" spans="1:31" x14ac:dyDescent="0.3">
      <c r="A574" s="7">
        <v>46301</v>
      </c>
      <c r="B574" s="8">
        <v>0.33333333333333331</v>
      </c>
      <c r="C574" s="8">
        <v>0.34722222222222221</v>
      </c>
      <c r="D574" s="8">
        <v>0</v>
      </c>
      <c r="E574">
        <v>0.33</v>
      </c>
      <c r="F574">
        <v>15</v>
      </c>
      <c r="G574" t="s">
        <v>956</v>
      </c>
      <c r="H574" s="8">
        <v>0.3</v>
      </c>
      <c r="I574" s="8">
        <v>0.31944444444444442</v>
      </c>
      <c r="L574">
        <v>0.47</v>
      </c>
      <c r="M574">
        <v>0.47</v>
      </c>
      <c r="N574">
        <v>0.13</v>
      </c>
      <c r="O574" t="s">
        <v>2710</v>
      </c>
      <c r="P574" t="s">
        <v>595</v>
      </c>
      <c r="Q574" t="s">
        <v>595</v>
      </c>
      <c r="R574">
        <v>0</v>
      </c>
      <c r="S574">
        <v>0</v>
      </c>
      <c r="T574">
        <v>45.180706999999998</v>
      </c>
      <c r="U574">
        <v>5.7268699999999999</v>
      </c>
      <c r="AD574" t="s">
        <v>2733</v>
      </c>
      <c r="AE574" t="s">
        <v>2737</v>
      </c>
    </row>
    <row r="575" spans="1:31" x14ac:dyDescent="0.3">
      <c r="A575" s="7">
        <v>46301</v>
      </c>
      <c r="B575" s="8">
        <v>0.33333333333333331</v>
      </c>
      <c r="C575" s="8">
        <v>0.37847222222222221</v>
      </c>
      <c r="D575" s="8">
        <v>0</v>
      </c>
      <c r="E575">
        <v>1.08</v>
      </c>
      <c r="F575">
        <v>46</v>
      </c>
      <c r="G575" t="s">
        <v>963</v>
      </c>
      <c r="H575" s="8">
        <v>0.38333333333333336</v>
      </c>
      <c r="I575" s="8">
        <v>0.41180555555555554</v>
      </c>
      <c r="L575">
        <v>0.68</v>
      </c>
      <c r="M575">
        <v>0.68</v>
      </c>
      <c r="N575">
        <v>-0.4</v>
      </c>
      <c r="O575" t="s">
        <v>2124</v>
      </c>
      <c r="P575" t="s">
        <v>560</v>
      </c>
      <c r="Q575" t="s">
        <v>560</v>
      </c>
      <c r="R575">
        <v>0</v>
      </c>
      <c r="S575">
        <v>0</v>
      </c>
      <c r="T575">
        <v>45.146352999999998</v>
      </c>
      <c r="U575">
        <v>5.7164780000000004</v>
      </c>
      <c r="AD575" t="s">
        <v>2733</v>
      </c>
      <c r="AE575" t="s">
        <v>2737</v>
      </c>
    </row>
    <row r="576" spans="1:31" x14ac:dyDescent="0.3">
      <c r="A576" s="7">
        <v>46301</v>
      </c>
      <c r="B576" s="8">
        <v>0.33333333333333331</v>
      </c>
      <c r="C576" s="8">
        <v>0.40972222222222221</v>
      </c>
      <c r="D576" s="8">
        <v>0</v>
      </c>
      <c r="E576">
        <v>1.83</v>
      </c>
      <c r="F576">
        <v>75</v>
      </c>
      <c r="G576" t="s">
        <v>970</v>
      </c>
      <c r="O576" t="s">
        <v>3452</v>
      </c>
      <c r="P576" t="s">
        <v>638</v>
      </c>
      <c r="Q576" t="s">
        <v>3453</v>
      </c>
      <c r="R576">
        <v>0</v>
      </c>
      <c r="S576">
        <v>0</v>
      </c>
      <c r="T576">
        <v>45.177596000000001</v>
      </c>
      <c r="U576">
        <v>5.7290789999999996</v>
      </c>
      <c r="AD576" t="s">
        <v>2733</v>
      </c>
      <c r="AE576" t="s">
        <v>2737</v>
      </c>
    </row>
    <row r="577" spans="1:31" x14ac:dyDescent="0.3">
      <c r="A577" s="7">
        <v>46301</v>
      </c>
      <c r="B577" s="8">
        <v>0.25</v>
      </c>
      <c r="C577" s="8">
        <v>0.26041666666666669</v>
      </c>
      <c r="D577" s="8">
        <v>0</v>
      </c>
      <c r="E577">
        <v>0.25</v>
      </c>
      <c r="F577">
        <v>74</v>
      </c>
      <c r="G577" t="s">
        <v>892</v>
      </c>
      <c r="O577" t="s">
        <v>3458</v>
      </c>
      <c r="P577" t="s">
        <v>177</v>
      </c>
      <c r="Q577" t="s">
        <v>3459</v>
      </c>
      <c r="R577">
        <v>0</v>
      </c>
      <c r="S577">
        <v>0</v>
      </c>
      <c r="T577">
        <v>45.188529000000003</v>
      </c>
      <c r="U577">
        <v>5.7245239999999997</v>
      </c>
      <c r="AD577" t="s">
        <v>2733</v>
      </c>
      <c r="AE577" t="s">
        <v>2734</v>
      </c>
    </row>
    <row r="578" spans="1:31" x14ac:dyDescent="0.3">
      <c r="A578" s="7">
        <v>46301</v>
      </c>
      <c r="B578" s="8">
        <v>0.33333333333333331</v>
      </c>
      <c r="C578" s="8">
        <v>0.34722222222222221</v>
      </c>
      <c r="D578" s="8">
        <v>0</v>
      </c>
      <c r="E578">
        <v>0.33</v>
      </c>
      <c r="F578">
        <v>29</v>
      </c>
      <c r="G578" t="s">
        <v>859</v>
      </c>
      <c r="O578" t="s">
        <v>1380</v>
      </c>
      <c r="P578" t="s">
        <v>61</v>
      </c>
      <c r="Q578" t="s">
        <v>61</v>
      </c>
      <c r="R578">
        <v>0</v>
      </c>
      <c r="S578">
        <v>0</v>
      </c>
      <c r="T578">
        <v>45.189878</v>
      </c>
      <c r="U578">
        <v>5.7218559999999998</v>
      </c>
      <c r="AD578" t="s">
        <v>2733</v>
      </c>
      <c r="AE578" t="s">
        <v>2737</v>
      </c>
    </row>
    <row r="579" spans="1:31" x14ac:dyDescent="0.3">
      <c r="A579" s="7">
        <v>46301</v>
      </c>
      <c r="B579" s="8">
        <v>0.29166666666666669</v>
      </c>
      <c r="C579" s="8">
        <v>0.30555555555555558</v>
      </c>
      <c r="D579" s="8">
        <v>0</v>
      </c>
      <c r="E579">
        <v>0.33</v>
      </c>
      <c r="F579">
        <v>86</v>
      </c>
      <c r="G579" t="s">
        <v>861</v>
      </c>
      <c r="H579" s="8">
        <v>0.32847222222222222</v>
      </c>
      <c r="I579" s="8">
        <v>0.53680555555555554</v>
      </c>
      <c r="L579">
        <v>5</v>
      </c>
      <c r="M579">
        <v>5</v>
      </c>
      <c r="N579">
        <v>4.67</v>
      </c>
      <c r="O579" t="s">
        <v>3374</v>
      </c>
      <c r="P579" t="s">
        <v>456</v>
      </c>
      <c r="Q579" t="s">
        <v>3375</v>
      </c>
      <c r="R579">
        <v>0</v>
      </c>
      <c r="S579">
        <v>0</v>
      </c>
      <c r="T579">
        <v>45.167710999999997</v>
      </c>
      <c r="U579">
        <v>5.7281950000000004</v>
      </c>
      <c r="AD579" t="s">
        <v>2733</v>
      </c>
      <c r="AE579" t="s">
        <v>2734</v>
      </c>
    </row>
    <row r="580" spans="1:31" x14ac:dyDescent="0.3">
      <c r="A580" s="7">
        <v>46301</v>
      </c>
      <c r="B580" s="8">
        <v>0.16666666666666666</v>
      </c>
      <c r="C580" s="8">
        <v>0.18055555555555555</v>
      </c>
      <c r="D580" s="8">
        <v>0</v>
      </c>
      <c r="E580">
        <v>0.33</v>
      </c>
      <c r="F580">
        <v>68</v>
      </c>
      <c r="G580" t="s">
        <v>948</v>
      </c>
      <c r="H580" s="8">
        <v>0.2673611111111111</v>
      </c>
      <c r="I580" s="8">
        <v>0.28888888888888886</v>
      </c>
      <c r="L580">
        <v>0.52</v>
      </c>
      <c r="M580">
        <v>0.52</v>
      </c>
      <c r="N580">
        <v>0.18</v>
      </c>
      <c r="O580" t="s">
        <v>2841</v>
      </c>
      <c r="P580" t="s">
        <v>378</v>
      </c>
      <c r="Q580" t="s">
        <v>2842</v>
      </c>
      <c r="R580">
        <v>0</v>
      </c>
      <c r="S580">
        <v>0</v>
      </c>
      <c r="T580">
        <v>45.188785000000003</v>
      </c>
      <c r="U580">
        <v>5.7198960000000003</v>
      </c>
      <c r="AD580" t="s">
        <v>2733</v>
      </c>
      <c r="AE580" t="s">
        <v>2734</v>
      </c>
    </row>
    <row r="581" spans="1:31" x14ac:dyDescent="0.3">
      <c r="A581" s="7">
        <v>46301</v>
      </c>
      <c r="B581" s="8">
        <v>0.33333333333333331</v>
      </c>
      <c r="C581" s="8">
        <v>0.4513888888888889</v>
      </c>
      <c r="D581" s="8">
        <v>0</v>
      </c>
      <c r="E581">
        <v>2.83</v>
      </c>
      <c r="F581">
        <v>302</v>
      </c>
      <c r="G581" t="s">
        <v>947</v>
      </c>
      <c r="H581" s="8">
        <v>0.15833333333333333</v>
      </c>
      <c r="I581" s="8">
        <v>0.27916666666666667</v>
      </c>
      <c r="L581">
        <v>2.9</v>
      </c>
      <c r="M581">
        <v>2.83</v>
      </c>
      <c r="N581">
        <v>7.0000000000000007E-2</v>
      </c>
      <c r="O581" t="s">
        <v>1225</v>
      </c>
      <c r="P581" t="s">
        <v>3505</v>
      </c>
      <c r="Q581" t="s">
        <v>475</v>
      </c>
      <c r="R581">
        <v>0</v>
      </c>
      <c r="S581">
        <v>0</v>
      </c>
      <c r="T581">
        <v>45.363641999999999</v>
      </c>
      <c r="U581">
        <v>5.590662</v>
      </c>
      <c r="AD581" t="s">
        <v>2733</v>
      </c>
      <c r="AE581" t="s">
        <v>2737</v>
      </c>
    </row>
    <row r="582" spans="1:31" x14ac:dyDescent="0.3">
      <c r="A582" s="7">
        <v>46301</v>
      </c>
      <c r="B582" s="8">
        <v>0.16666666666666666</v>
      </c>
      <c r="C582" s="8">
        <v>0.18055555555555555</v>
      </c>
      <c r="D582" s="8">
        <v>0</v>
      </c>
      <c r="E582">
        <v>0.33</v>
      </c>
      <c r="F582">
        <v>230</v>
      </c>
      <c r="G582" t="s">
        <v>974</v>
      </c>
      <c r="H582" s="8">
        <v>0.41388888888888886</v>
      </c>
      <c r="I582" s="8">
        <v>0.42222222222222222</v>
      </c>
      <c r="L582">
        <v>0.2</v>
      </c>
      <c r="M582">
        <v>0.2</v>
      </c>
      <c r="N582">
        <v>-0.13</v>
      </c>
      <c r="O582" t="s">
        <v>2995</v>
      </c>
      <c r="P582" t="s">
        <v>145</v>
      </c>
      <c r="Q582" t="s">
        <v>5966</v>
      </c>
      <c r="R582">
        <v>0</v>
      </c>
      <c r="S582">
        <v>0</v>
      </c>
      <c r="T582">
        <v>45.170380000000002</v>
      </c>
      <c r="U582">
        <v>5.7395560000000003</v>
      </c>
      <c r="AD582" t="s">
        <v>2733</v>
      </c>
      <c r="AE582" t="s">
        <v>2734</v>
      </c>
    </row>
    <row r="583" spans="1:31" x14ac:dyDescent="0.3">
      <c r="A583" s="7">
        <v>46301</v>
      </c>
      <c r="B583" s="8">
        <v>0.33333333333333331</v>
      </c>
      <c r="C583" s="8">
        <v>0.37847222222222221</v>
      </c>
      <c r="D583" s="8">
        <v>0</v>
      </c>
      <c r="E583">
        <v>1.08</v>
      </c>
      <c r="F583">
        <v>14</v>
      </c>
      <c r="G583" t="s">
        <v>959</v>
      </c>
      <c r="O583" t="s">
        <v>2545</v>
      </c>
      <c r="P583" t="s">
        <v>721</v>
      </c>
      <c r="Q583" t="s">
        <v>3586</v>
      </c>
      <c r="R583">
        <v>0</v>
      </c>
      <c r="S583">
        <v>0</v>
      </c>
      <c r="T583">
        <v>45.221623999999998</v>
      </c>
      <c r="U583">
        <v>5.7843619999999998</v>
      </c>
      <c r="AD583" t="s">
        <v>2733</v>
      </c>
      <c r="AE583" t="s">
        <v>2737</v>
      </c>
    </row>
    <row r="584" spans="1:31" x14ac:dyDescent="0.3">
      <c r="A584" s="7">
        <v>46301</v>
      </c>
      <c r="B584" s="8">
        <v>0.33333333333333331</v>
      </c>
      <c r="C584" s="8">
        <v>0.37847222222222221</v>
      </c>
      <c r="D584" s="8">
        <v>0</v>
      </c>
      <c r="E584">
        <v>1.08</v>
      </c>
      <c r="F584">
        <v>200</v>
      </c>
      <c r="G584" t="s">
        <v>949</v>
      </c>
      <c r="O584" t="s">
        <v>1414</v>
      </c>
      <c r="P584" t="s">
        <v>633</v>
      </c>
      <c r="Q584" t="s">
        <v>633</v>
      </c>
      <c r="R584">
        <v>0</v>
      </c>
      <c r="S584">
        <v>0</v>
      </c>
      <c r="T584">
        <v>45.173938999999997</v>
      </c>
      <c r="U584">
        <v>5.7402990000000003</v>
      </c>
      <c r="AD584" t="s">
        <v>2733</v>
      </c>
      <c r="AE584" t="s">
        <v>2737</v>
      </c>
    </row>
    <row r="585" spans="1:31" x14ac:dyDescent="0.3">
      <c r="A585" s="7">
        <v>46301</v>
      </c>
      <c r="B585" s="8">
        <v>0.16666666666666666</v>
      </c>
      <c r="C585" s="8">
        <v>0.18055555555555555</v>
      </c>
      <c r="D585" s="8">
        <v>0</v>
      </c>
      <c r="E585">
        <v>0.33</v>
      </c>
      <c r="F585">
        <v>18</v>
      </c>
      <c r="G585" t="s">
        <v>2826</v>
      </c>
      <c r="O585" t="s">
        <v>3500</v>
      </c>
      <c r="P585" t="s">
        <v>57</v>
      </c>
      <c r="Q585" t="s">
        <v>3501</v>
      </c>
      <c r="R585">
        <v>0</v>
      </c>
      <c r="S585">
        <v>0</v>
      </c>
      <c r="T585">
        <v>45.187589000000003</v>
      </c>
      <c r="U585">
        <v>5.7230420000000004</v>
      </c>
      <c r="AD585" t="s">
        <v>2733</v>
      </c>
      <c r="AE585" t="s">
        <v>2734</v>
      </c>
    </row>
    <row r="586" spans="1:31" x14ac:dyDescent="0.3">
      <c r="A586" s="7">
        <v>46301</v>
      </c>
      <c r="B586" s="8">
        <v>0.3125</v>
      </c>
      <c r="C586" s="8">
        <v>0.3263888888888889</v>
      </c>
      <c r="D586" s="8">
        <v>0</v>
      </c>
      <c r="E586">
        <v>0.33</v>
      </c>
      <c r="F586">
        <v>23</v>
      </c>
      <c r="G586" t="s">
        <v>957</v>
      </c>
      <c r="H586" s="8">
        <v>0.55208333333333337</v>
      </c>
      <c r="I586" s="8">
        <v>0.55833333333333335</v>
      </c>
      <c r="L586">
        <v>0.15</v>
      </c>
      <c r="M586">
        <v>0.15</v>
      </c>
      <c r="N586">
        <v>-0.18</v>
      </c>
      <c r="O586" t="s">
        <v>3380</v>
      </c>
      <c r="P586" t="s">
        <v>392</v>
      </c>
      <c r="Q586" t="s">
        <v>3381</v>
      </c>
      <c r="R586">
        <v>0</v>
      </c>
      <c r="S586">
        <v>0</v>
      </c>
      <c r="T586">
        <v>45.182749999999999</v>
      </c>
      <c r="U586">
        <v>5.7480070000000003</v>
      </c>
      <c r="AD586" t="s">
        <v>2733</v>
      </c>
      <c r="AE586" t="s">
        <v>2734</v>
      </c>
    </row>
    <row r="587" spans="1:31" x14ac:dyDescent="0.3">
      <c r="A587" s="7">
        <v>46301</v>
      </c>
      <c r="B587" s="8">
        <v>0.33333333333333331</v>
      </c>
      <c r="C587" s="8">
        <v>0.375</v>
      </c>
      <c r="D587" s="8">
        <v>0</v>
      </c>
      <c r="E587">
        <v>1</v>
      </c>
      <c r="F587">
        <v>150</v>
      </c>
      <c r="G587" t="s">
        <v>964</v>
      </c>
      <c r="H587" s="8">
        <v>0.19722222222222222</v>
      </c>
      <c r="I587" s="8">
        <v>0.25277777777777777</v>
      </c>
      <c r="L587">
        <v>1.33</v>
      </c>
      <c r="M587">
        <v>1.33</v>
      </c>
      <c r="N587">
        <v>0.33</v>
      </c>
      <c r="O587" t="s">
        <v>1399</v>
      </c>
      <c r="P587" t="s">
        <v>291</v>
      </c>
      <c r="Q587" t="s">
        <v>291</v>
      </c>
      <c r="R587">
        <v>0</v>
      </c>
      <c r="S587">
        <v>0</v>
      </c>
      <c r="T587">
        <v>45.150571999999997</v>
      </c>
      <c r="U587">
        <v>5.7256600000000004</v>
      </c>
      <c r="AD587" t="s">
        <v>2733</v>
      </c>
      <c r="AE587" t="s">
        <v>2781</v>
      </c>
    </row>
    <row r="588" spans="1:31" x14ac:dyDescent="0.3">
      <c r="A588" s="7">
        <v>46301</v>
      </c>
      <c r="B588" s="8">
        <v>0.33333333333333331</v>
      </c>
      <c r="C588" s="8">
        <v>0.37847222222222221</v>
      </c>
      <c r="D588" s="8">
        <v>0</v>
      </c>
      <c r="E588">
        <v>1.08</v>
      </c>
      <c r="F588">
        <v>40</v>
      </c>
      <c r="G588" t="s">
        <v>960</v>
      </c>
      <c r="H588" s="8">
        <v>0.15208333333333332</v>
      </c>
      <c r="I588" s="8">
        <v>0.16111111111111112</v>
      </c>
      <c r="L588">
        <v>0.22</v>
      </c>
      <c r="M588">
        <v>0.22</v>
      </c>
      <c r="N588">
        <v>-0.87</v>
      </c>
      <c r="O588" t="s">
        <v>2130</v>
      </c>
      <c r="P588" t="s">
        <v>232</v>
      </c>
      <c r="Q588" t="s">
        <v>3511</v>
      </c>
      <c r="R588">
        <v>0</v>
      </c>
      <c r="S588">
        <v>0</v>
      </c>
      <c r="T588">
        <v>45.179060999999997</v>
      </c>
      <c r="U588">
        <v>5.7056240000000003</v>
      </c>
      <c r="AD588" t="s">
        <v>2733</v>
      </c>
      <c r="AE588" t="s">
        <v>2737</v>
      </c>
    </row>
    <row r="589" spans="1:31" x14ac:dyDescent="0.3">
      <c r="A589" s="7">
        <v>46301</v>
      </c>
      <c r="B589" s="8">
        <v>0.33333333333333331</v>
      </c>
      <c r="C589" s="8">
        <v>0.34722222222222221</v>
      </c>
      <c r="D589" s="8">
        <v>0</v>
      </c>
      <c r="E589">
        <v>0.33</v>
      </c>
      <c r="F589">
        <v>15</v>
      </c>
      <c r="G589" t="s">
        <v>956</v>
      </c>
      <c r="H589" s="8">
        <v>0.20833333333333334</v>
      </c>
      <c r="I589" s="8">
        <v>0.24027777777777778</v>
      </c>
      <c r="L589">
        <v>0.77</v>
      </c>
      <c r="M589">
        <v>0.77</v>
      </c>
      <c r="N589">
        <v>0.43</v>
      </c>
      <c r="O589" t="s">
        <v>2631</v>
      </c>
      <c r="P589" t="s">
        <v>297</v>
      </c>
      <c r="Q589" t="s">
        <v>297</v>
      </c>
      <c r="R589">
        <v>0</v>
      </c>
      <c r="S589">
        <v>0</v>
      </c>
      <c r="T589">
        <v>45.178694999999998</v>
      </c>
      <c r="U589">
        <v>5.7423060000000001</v>
      </c>
      <c r="AD589" t="s">
        <v>2733</v>
      </c>
      <c r="AE589" t="s">
        <v>2737</v>
      </c>
    </row>
    <row r="590" spans="1:31" x14ac:dyDescent="0.3">
      <c r="A590" s="7">
        <v>46301</v>
      </c>
      <c r="B590" s="8">
        <v>0.28125</v>
      </c>
      <c r="C590" s="8">
        <v>0.2951388888888889</v>
      </c>
      <c r="D590" s="8">
        <v>0</v>
      </c>
      <c r="E590">
        <v>0.33</v>
      </c>
      <c r="F590">
        <v>66</v>
      </c>
      <c r="G590" t="s">
        <v>900</v>
      </c>
      <c r="H590" s="8">
        <v>2.7083333333333334E-2</v>
      </c>
      <c r="I590" s="8">
        <v>0.44097222222222221</v>
      </c>
      <c r="L590">
        <v>9.93</v>
      </c>
      <c r="M590">
        <v>9.93</v>
      </c>
      <c r="N590">
        <v>9.6</v>
      </c>
      <c r="O590" t="s">
        <v>3493</v>
      </c>
      <c r="P590" t="s">
        <v>295</v>
      </c>
      <c r="Q590" t="s">
        <v>3494</v>
      </c>
      <c r="R590">
        <v>0</v>
      </c>
      <c r="S590">
        <v>0</v>
      </c>
      <c r="T590">
        <v>45.240087000000003</v>
      </c>
      <c r="U590">
        <v>5.6822749999999997</v>
      </c>
      <c r="AD590" t="s">
        <v>2733</v>
      </c>
      <c r="AE590" t="s">
        <v>2734</v>
      </c>
    </row>
    <row r="591" spans="1:31" x14ac:dyDescent="0.3">
      <c r="A591" s="7">
        <v>46301</v>
      </c>
      <c r="B591" s="8">
        <v>0.33333333333333331</v>
      </c>
      <c r="C591" s="8">
        <v>0.3611111111111111</v>
      </c>
      <c r="D591" s="8">
        <v>0</v>
      </c>
      <c r="E591">
        <v>0.67</v>
      </c>
      <c r="F591">
        <v>200</v>
      </c>
      <c r="G591" t="s">
        <v>949</v>
      </c>
      <c r="O591" t="s">
        <v>1164</v>
      </c>
      <c r="P591" t="s">
        <v>333</v>
      </c>
      <c r="Q591" t="s">
        <v>333</v>
      </c>
      <c r="R591">
        <v>0</v>
      </c>
      <c r="S591">
        <v>0</v>
      </c>
      <c r="T591">
        <v>45.177658000000001</v>
      </c>
      <c r="U591">
        <v>5.7674839999999996</v>
      </c>
      <c r="AD591" t="s">
        <v>2733</v>
      </c>
      <c r="AE591" t="s">
        <v>2737</v>
      </c>
    </row>
    <row r="592" spans="1:31" x14ac:dyDescent="0.3">
      <c r="A592" s="7">
        <v>46301</v>
      </c>
      <c r="B592" s="8">
        <v>0.33333333333333331</v>
      </c>
      <c r="C592" s="8">
        <v>0.37847222222222221</v>
      </c>
      <c r="D592" s="8">
        <v>0</v>
      </c>
      <c r="E592">
        <v>1.08</v>
      </c>
      <c r="F592">
        <v>51</v>
      </c>
      <c r="G592" t="s">
        <v>851</v>
      </c>
      <c r="O592" t="s">
        <v>2169</v>
      </c>
      <c r="P592" t="s">
        <v>630</v>
      </c>
      <c r="Q592" t="s">
        <v>2172</v>
      </c>
      <c r="R592">
        <v>0</v>
      </c>
      <c r="S592">
        <v>0</v>
      </c>
      <c r="T592">
        <v>45.188236000000003</v>
      </c>
      <c r="U592">
        <v>5.7539119999999997</v>
      </c>
      <c r="AD592" t="s">
        <v>2733</v>
      </c>
      <c r="AE592" t="s">
        <v>2737</v>
      </c>
    </row>
    <row r="593" spans="1:31" x14ac:dyDescent="0.3">
      <c r="A593" s="7">
        <v>46301</v>
      </c>
      <c r="B593" s="8">
        <v>0.16666666666666666</v>
      </c>
      <c r="C593" s="8">
        <v>0.18055555555555555</v>
      </c>
      <c r="D593" s="8">
        <v>0</v>
      </c>
      <c r="E593">
        <v>0.33</v>
      </c>
      <c r="F593">
        <v>75</v>
      </c>
      <c r="G593" t="s">
        <v>970</v>
      </c>
      <c r="O593" t="s">
        <v>2862</v>
      </c>
      <c r="P593" t="s">
        <v>613</v>
      </c>
      <c r="Q593" t="s">
        <v>2863</v>
      </c>
      <c r="R593">
        <v>0</v>
      </c>
      <c r="S593">
        <v>0</v>
      </c>
      <c r="T593">
        <v>45.180928000000002</v>
      </c>
      <c r="U593">
        <v>5.7068519999999996</v>
      </c>
      <c r="AD593" t="s">
        <v>2733</v>
      </c>
      <c r="AE593" t="s">
        <v>2734</v>
      </c>
    </row>
    <row r="594" spans="1:31" x14ac:dyDescent="0.3">
      <c r="A594" s="7">
        <v>46301</v>
      </c>
      <c r="B594" s="8">
        <v>0.16666666666666666</v>
      </c>
      <c r="C594" s="8">
        <v>0.18055555555555555</v>
      </c>
      <c r="D594" s="8">
        <v>0</v>
      </c>
      <c r="E594">
        <v>0.33</v>
      </c>
      <c r="F594">
        <v>29</v>
      </c>
      <c r="G594" t="s">
        <v>859</v>
      </c>
      <c r="O594" t="s">
        <v>2824</v>
      </c>
      <c r="P594" t="s">
        <v>450</v>
      </c>
      <c r="Q594" t="s">
        <v>2825</v>
      </c>
      <c r="R594">
        <v>0</v>
      </c>
      <c r="S594">
        <v>0</v>
      </c>
      <c r="T594">
        <v>45.187130000000003</v>
      </c>
      <c r="U594">
        <v>5.717994</v>
      </c>
      <c r="AD594" t="s">
        <v>2733</v>
      </c>
      <c r="AE594" t="s">
        <v>2734</v>
      </c>
    </row>
    <row r="595" spans="1:31" x14ac:dyDescent="0.3">
      <c r="A595" s="7">
        <v>46301</v>
      </c>
      <c r="B595" s="8">
        <v>0.45833333333333331</v>
      </c>
      <c r="C595" s="8">
        <v>0.48958333333333331</v>
      </c>
      <c r="D595" s="8">
        <v>0</v>
      </c>
      <c r="E595">
        <v>0.75</v>
      </c>
      <c r="F595">
        <v>23</v>
      </c>
      <c r="G595" t="s">
        <v>957</v>
      </c>
      <c r="O595" t="s">
        <v>1587</v>
      </c>
      <c r="P595" t="s">
        <v>157</v>
      </c>
      <c r="Q595" t="s">
        <v>3588</v>
      </c>
      <c r="R595">
        <v>0</v>
      </c>
      <c r="S595">
        <v>0</v>
      </c>
      <c r="T595">
        <v>45.199010000000001</v>
      </c>
      <c r="U595">
        <v>5.7367730000000003</v>
      </c>
      <c r="AD595" t="s">
        <v>2733</v>
      </c>
      <c r="AE595" t="s">
        <v>2737</v>
      </c>
    </row>
    <row r="596" spans="1:31" x14ac:dyDescent="0.3">
      <c r="A596" s="7">
        <v>46301</v>
      </c>
      <c r="B596" s="8">
        <v>0.33333333333333331</v>
      </c>
      <c r="C596" s="8">
        <v>0.34722222222222221</v>
      </c>
      <c r="D596" s="8">
        <v>0</v>
      </c>
      <c r="E596">
        <v>0.33</v>
      </c>
      <c r="F596">
        <v>145</v>
      </c>
      <c r="G596" t="s">
        <v>6569</v>
      </c>
      <c r="O596" t="s">
        <v>1443</v>
      </c>
      <c r="P596" t="s">
        <v>196</v>
      </c>
      <c r="Q596" t="s">
        <v>1445</v>
      </c>
      <c r="R596">
        <v>0</v>
      </c>
      <c r="S596">
        <v>0</v>
      </c>
      <c r="T596">
        <v>45.224155000000003</v>
      </c>
      <c r="U596">
        <v>5.6907769999999998</v>
      </c>
      <c r="AD596" t="s">
        <v>2733</v>
      </c>
      <c r="AE596" t="s">
        <v>2737</v>
      </c>
    </row>
    <row r="597" spans="1:31" x14ac:dyDescent="0.3">
      <c r="A597" s="7">
        <v>46301</v>
      </c>
      <c r="B597" s="8">
        <v>0.33333333333333331</v>
      </c>
      <c r="C597" s="8">
        <v>0.34722222222222221</v>
      </c>
      <c r="D597" s="8">
        <v>0</v>
      </c>
      <c r="E597">
        <v>0.33</v>
      </c>
      <c r="F597">
        <v>85</v>
      </c>
      <c r="G597" t="s">
        <v>866</v>
      </c>
      <c r="H597" s="8">
        <v>0.18124999999999999</v>
      </c>
      <c r="I597" s="8">
        <v>0.25</v>
      </c>
      <c r="L597">
        <v>1.65</v>
      </c>
      <c r="M597">
        <v>1.65</v>
      </c>
      <c r="N597">
        <v>1.32</v>
      </c>
      <c r="O597" t="s">
        <v>2117</v>
      </c>
      <c r="P597" t="s">
        <v>664</v>
      </c>
      <c r="Q597" t="s">
        <v>3468</v>
      </c>
      <c r="R597">
        <v>0</v>
      </c>
      <c r="S597">
        <v>0</v>
      </c>
      <c r="T597">
        <v>45.239960000000004</v>
      </c>
      <c r="U597">
        <v>5.820354</v>
      </c>
      <c r="AD597" t="s">
        <v>2733</v>
      </c>
      <c r="AE597" t="s">
        <v>2737</v>
      </c>
    </row>
    <row r="598" spans="1:31" x14ac:dyDescent="0.3">
      <c r="A598" s="7">
        <v>46301</v>
      </c>
      <c r="B598" s="8">
        <v>0.33333333333333331</v>
      </c>
      <c r="C598" s="8">
        <v>0.37847222222222221</v>
      </c>
      <c r="D598" s="8">
        <v>0</v>
      </c>
      <c r="E598">
        <v>1.08</v>
      </c>
      <c r="F598">
        <v>20</v>
      </c>
      <c r="G598" t="s">
        <v>950</v>
      </c>
      <c r="O598" t="s">
        <v>1334</v>
      </c>
      <c r="P598" t="s">
        <v>711</v>
      </c>
      <c r="Q598" t="s">
        <v>711</v>
      </c>
      <c r="R598">
        <v>0</v>
      </c>
      <c r="S598">
        <v>0</v>
      </c>
      <c r="T598">
        <v>45.188094</v>
      </c>
      <c r="U598">
        <v>5.7140089999999999</v>
      </c>
      <c r="AD598" t="s">
        <v>2733</v>
      </c>
      <c r="AE598" t="s">
        <v>2737</v>
      </c>
    </row>
    <row r="599" spans="1:31" x14ac:dyDescent="0.3">
      <c r="A599" s="7">
        <v>46301</v>
      </c>
      <c r="B599" s="8">
        <v>0.16666666666666666</v>
      </c>
      <c r="C599" s="8">
        <v>0.18055555555555555</v>
      </c>
      <c r="D599" s="8">
        <v>0</v>
      </c>
      <c r="E599">
        <v>0.33</v>
      </c>
      <c r="F599">
        <v>76</v>
      </c>
      <c r="G599" t="s">
        <v>863</v>
      </c>
      <c r="H599" s="8">
        <v>0.1986111111111111</v>
      </c>
      <c r="I599" s="8">
        <v>0.20069444444444445</v>
      </c>
      <c r="L599">
        <v>0.05</v>
      </c>
      <c r="M599">
        <v>0.05</v>
      </c>
      <c r="N599">
        <v>-0.28000000000000003</v>
      </c>
      <c r="O599" t="s">
        <v>3391</v>
      </c>
      <c r="P599" t="s">
        <v>182</v>
      </c>
      <c r="Q599" t="s">
        <v>3392</v>
      </c>
      <c r="R599">
        <v>0</v>
      </c>
      <c r="S599">
        <v>0</v>
      </c>
      <c r="T599">
        <v>45.192013000000003</v>
      </c>
      <c r="U599">
        <v>5.7196360000000004</v>
      </c>
      <c r="AD599" t="s">
        <v>2733</v>
      </c>
      <c r="AE599" t="s">
        <v>2734</v>
      </c>
    </row>
    <row r="600" spans="1:31" x14ac:dyDescent="0.3">
      <c r="A600" s="7">
        <v>46301</v>
      </c>
      <c r="B600" s="8">
        <v>0.16666666666666666</v>
      </c>
      <c r="C600" s="8">
        <v>0.18055555555555555</v>
      </c>
      <c r="D600" s="8">
        <v>0</v>
      </c>
      <c r="E600">
        <v>0.33</v>
      </c>
      <c r="F600">
        <v>210</v>
      </c>
      <c r="G600" t="s">
        <v>905</v>
      </c>
      <c r="O600" t="s">
        <v>2831</v>
      </c>
      <c r="P600" t="s">
        <v>63</v>
      </c>
      <c r="Q600" t="s">
        <v>6018</v>
      </c>
      <c r="R600">
        <v>0</v>
      </c>
      <c r="S600">
        <v>0</v>
      </c>
      <c r="T600">
        <v>45.185625999999999</v>
      </c>
      <c r="U600">
        <v>5.7211239999999997</v>
      </c>
      <c r="AD600" t="s">
        <v>2733</v>
      </c>
      <c r="AE600" t="s">
        <v>2734</v>
      </c>
    </row>
    <row r="601" spans="1:31" x14ac:dyDescent="0.3">
      <c r="A601" s="7">
        <v>46301</v>
      </c>
      <c r="B601" s="8">
        <v>0.33333333333333331</v>
      </c>
      <c r="C601" s="8">
        <v>0.34722222222222221</v>
      </c>
      <c r="D601" s="8">
        <v>0</v>
      </c>
      <c r="E601">
        <v>0.33</v>
      </c>
      <c r="F601">
        <v>41</v>
      </c>
      <c r="G601" t="s">
        <v>907</v>
      </c>
      <c r="H601" s="8">
        <v>0.43541666666666667</v>
      </c>
      <c r="I601" s="8">
        <v>0.54027777777777775</v>
      </c>
      <c r="L601">
        <v>2.52</v>
      </c>
      <c r="M601">
        <v>2.52</v>
      </c>
      <c r="N601">
        <v>2.1800000000000002</v>
      </c>
      <c r="O601" t="s">
        <v>2477</v>
      </c>
      <c r="P601" t="s">
        <v>447</v>
      </c>
      <c r="Q601" t="s">
        <v>2479</v>
      </c>
      <c r="R601">
        <v>0</v>
      </c>
      <c r="S601">
        <v>0</v>
      </c>
      <c r="T601">
        <v>45.351264</v>
      </c>
      <c r="U601">
        <v>5.6007429999999996</v>
      </c>
      <c r="AD601" t="s">
        <v>2733</v>
      </c>
      <c r="AE601" t="s">
        <v>2737</v>
      </c>
    </row>
    <row r="602" spans="1:31" x14ac:dyDescent="0.3">
      <c r="A602" s="7">
        <v>46301</v>
      </c>
      <c r="B602" s="8">
        <v>0.20833333333333334</v>
      </c>
      <c r="C602" s="8">
        <v>0.22222222222222221</v>
      </c>
      <c r="D602" s="8">
        <v>0</v>
      </c>
      <c r="E602">
        <v>0.33</v>
      </c>
      <c r="F602">
        <v>39</v>
      </c>
      <c r="G602" t="s">
        <v>961</v>
      </c>
      <c r="H602" s="8">
        <v>0.39791666666666664</v>
      </c>
      <c r="I602" s="8">
        <v>0.58680555555555558</v>
      </c>
      <c r="L602">
        <v>4.53</v>
      </c>
      <c r="M602">
        <v>4.53</v>
      </c>
      <c r="N602">
        <v>4.2</v>
      </c>
      <c r="O602" t="s">
        <v>3395</v>
      </c>
      <c r="P602" t="s">
        <v>523</v>
      </c>
      <c r="Q602" t="s">
        <v>3396</v>
      </c>
      <c r="R602">
        <v>0</v>
      </c>
      <c r="S602">
        <v>0</v>
      </c>
      <c r="T602">
        <v>45.165317999999999</v>
      </c>
      <c r="U602">
        <v>5.7205139999999997</v>
      </c>
      <c r="AD602" t="s">
        <v>2733</v>
      </c>
      <c r="AE602" t="s">
        <v>2734</v>
      </c>
    </row>
    <row r="603" spans="1:31" x14ac:dyDescent="0.3">
      <c r="A603" s="7">
        <v>46301</v>
      </c>
      <c r="B603" s="8">
        <v>0.16666666666666666</v>
      </c>
      <c r="C603" s="8">
        <v>0.18055555555555555</v>
      </c>
      <c r="D603" s="8">
        <v>0</v>
      </c>
      <c r="E603">
        <v>0.33</v>
      </c>
      <c r="F603">
        <v>43</v>
      </c>
      <c r="G603" t="s">
        <v>849</v>
      </c>
      <c r="H603" s="8">
        <v>0.40347222222222223</v>
      </c>
      <c r="I603" s="8">
        <v>0.41666666666666669</v>
      </c>
      <c r="L603">
        <v>0.32</v>
      </c>
      <c r="M603">
        <v>0.33</v>
      </c>
      <c r="N603">
        <v>-0.02</v>
      </c>
      <c r="O603" t="s">
        <v>2882</v>
      </c>
      <c r="P603" t="s">
        <v>718</v>
      </c>
      <c r="Q603" t="s">
        <v>2883</v>
      </c>
      <c r="R603">
        <v>0</v>
      </c>
      <c r="S603">
        <v>0</v>
      </c>
      <c r="T603">
        <v>45.244853999999997</v>
      </c>
      <c r="U603">
        <v>5.6734859999999996</v>
      </c>
      <c r="AD603" t="s">
        <v>2733</v>
      </c>
      <c r="AE603" t="s">
        <v>2734</v>
      </c>
    </row>
    <row r="604" spans="1:31" x14ac:dyDescent="0.3">
      <c r="A604" s="7">
        <v>46301</v>
      </c>
      <c r="B604" s="8">
        <v>0.16666666666666666</v>
      </c>
      <c r="C604" s="8">
        <v>0.18055555555555555</v>
      </c>
      <c r="D604" s="8">
        <v>0</v>
      </c>
      <c r="E604">
        <v>0.33</v>
      </c>
      <c r="F604">
        <v>76</v>
      </c>
      <c r="G604" t="s">
        <v>863</v>
      </c>
      <c r="H604" s="8">
        <v>0.2076388888888889</v>
      </c>
      <c r="I604" s="8">
        <v>0.20972222222222223</v>
      </c>
      <c r="L604">
        <v>0.05</v>
      </c>
      <c r="M604">
        <v>0.05</v>
      </c>
      <c r="N604">
        <v>-0.28000000000000003</v>
      </c>
      <c r="O604" t="s">
        <v>2878</v>
      </c>
      <c r="P604" t="s">
        <v>592</v>
      </c>
      <c r="Q604" t="s">
        <v>2879</v>
      </c>
      <c r="R604">
        <v>0</v>
      </c>
      <c r="S604">
        <v>0</v>
      </c>
      <c r="T604">
        <v>45.191043000000001</v>
      </c>
      <c r="U604">
        <v>5.7160380000000002</v>
      </c>
      <c r="AD604" t="s">
        <v>2733</v>
      </c>
      <c r="AE604" t="s">
        <v>2734</v>
      </c>
    </row>
    <row r="605" spans="1:31" x14ac:dyDescent="0.3">
      <c r="A605" s="7">
        <v>46301</v>
      </c>
      <c r="B605" s="8">
        <v>0.19791666666666666</v>
      </c>
      <c r="C605" s="8">
        <v>0.21180555555555555</v>
      </c>
      <c r="D605" s="8">
        <v>0</v>
      </c>
      <c r="E605">
        <v>0.33</v>
      </c>
      <c r="F605">
        <v>14</v>
      </c>
      <c r="G605" t="s">
        <v>959</v>
      </c>
      <c r="O605" t="s">
        <v>2887</v>
      </c>
      <c r="P605" t="s">
        <v>355</v>
      </c>
      <c r="Q605" t="s">
        <v>2888</v>
      </c>
      <c r="R605">
        <v>0</v>
      </c>
      <c r="S605">
        <v>0</v>
      </c>
      <c r="T605">
        <v>45.212302999999999</v>
      </c>
      <c r="U605">
        <v>5.7928930000000003</v>
      </c>
      <c r="AD605" t="s">
        <v>2733</v>
      </c>
      <c r="AE605" t="s">
        <v>2734</v>
      </c>
    </row>
    <row r="606" spans="1:31" x14ac:dyDescent="0.3">
      <c r="A606" s="7">
        <v>46301</v>
      </c>
      <c r="B606" s="8">
        <v>0.29166666666666669</v>
      </c>
      <c r="C606" s="8">
        <v>0.30555555555555558</v>
      </c>
      <c r="D606" s="8">
        <v>0</v>
      </c>
      <c r="E606">
        <v>0.33</v>
      </c>
      <c r="F606">
        <v>46</v>
      </c>
      <c r="G606" t="s">
        <v>963</v>
      </c>
      <c r="H606" s="8">
        <v>0.45069444444444445</v>
      </c>
      <c r="I606" s="8">
        <v>0.46944444444444444</v>
      </c>
      <c r="L606">
        <v>0.45</v>
      </c>
      <c r="M606">
        <v>0.45</v>
      </c>
      <c r="N606">
        <v>0.12</v>
      </c>
      <c r="O606" t="s">
        <v>1254</v>
      </c>
      <c r="P606" t="s">
        <v>376</v>
      </c>
      <c r="Q606" t="s">
        <v>1256</v>
      </c>
      <c r="R606">
        <v>0</v>
      </c>
      <c r="S606">
        <v>0</v>
      </c>
      <c r="T606">
        <v>45.182341999999998</v>
      </c>
      <c r="U606">
        <v>5.7126530000000004</v>
      </c>
      <c r="AD606" t="s">
        <v>2733</v>
      </c>
      <c r="AE606" t="s">
        <v>2737</v>
      </c>
    </row>
    <row r="607" spans="1:31" x14ac:dyDescent="0.3">
      <c r="A607" s="7">
        <v>46301</v>
      </c>
      <c r="B607" s="8">
        <v>0.16666666666666666</v>
      </c>
      <c r="C607" s="8">
        <v>0.18055555555555555</v>
      </c>
      <c r="D607" s="8">
        <v>0</v>
      </c>
      <c r="E607">
        <v>0.33</v>
      </c>
      <c r="F607">
        <v>100</v>
      </c>
      <c r="G607" t="s">
        <v>967</v>
      </c>
      <c r="H607" s="8">
        <v>0.21111111111111111</v>
      </c>
      <c r="I607" s="8">
        <v>0.21736111111111112</v>
      </c>
      <c r="L607">
        <v>0.15</v>
      </c>
      <c r="M607">
        <v>0.15</v>
      </c>
      <c r="N607">
        <v>-0.18</v>
      </c>
      <c r="O607" t="s">
        <v>3490</v>
      </c>
      <c r="P607" t="s">
        <v>155</v>
      </c>
      <c r="Q607" t="s">
        <v>3491</v>
      </c>
      <c r="R607">
        <v>0</v>
      </c>
      <c r="S607">
        <v>0</v>
      </c>
      <c r="T607">
        <v>45.187305000000002</v>
      </c>
      <c r="U607">
        <v>5.7191090000000004</v>
      </c>
      <c r="AD607" t="s">
        <v>2733</v>
      </c>
      <c r="AE607" t="s">
        <v>2734</v>
      </c>
    </row>
    <row r="608" spans="1:31" x14ac:dyDescent="0.3">
      <c r="A608" s="7">
        <v>46301</v>
      </c>
      <c r="B608" s="8">
        <v>0.16666666666666666</v>
      </c>
      <c r="C608" s="8">
        <v>0.18055555555555555</v>
      </c>
      <c r="D608" s="8">
        <v>0</v>
      </c>
      <c r="E608">
        <v>0.33</v>
      </c>
      <c r="F608">
        <v>66</v>
      </c>
      <c r="G608" t="s">
        <v>900</v>
      </c>
      <c r="H608" s="8">
        <v>2.6388888888888889E-2</v>
      </c>
      <c r="I608" s="8">
        <v>0.58958333333333335</v>
      </c>
      <c r="L608">
        <v>13.52</v>
      </c>
      <c r="M608">
        <v>13.52</v>
      </c>
      <c r="N608">
        <v>13.18</v>
      </c>
      <c r="O608" t="s">
        <v>3509</v>
      </c>
      <c r="P608" t="s">
        <v>698</v>
      </c>
      <c r="Q608" t="s">
        <v>3510</v>
      </c>
      <c r="R608">
        <v>0</v>
      </c>
      <c r="S608">
        <v>0</v>
      </c>
      <c r="T608">
        <v>45.220844</v>
      </c>
      <c r="U608">
        <v>5.6904969999999997</v>
      </c>
      <c r="AD608" t="s">
        <v>2733</v>
      </c>
      <c r="AE608" t="s">
        <v>2734</v>
      </c>
    </row>
    <row r="609" spans="1:31" x14ac:dyDescent="0.3">
      <c r="A609" s="7">
        <v>46301</v>
      </c>
      <c r="B609" s="8">
        <v>0.2638888888888889</v>
      </c>
      <c r="C609" s="8">
        <v>0.33333333333333331</v>
      </c>
      <c r="D609" s="8">
        <v>0</v>
      </c>
      <c r="E609">
        <v>1.67</v>
      </c>
      <c r="F609">
        <v>50</v>
      </c>
      <c r="G609" t="s">
        <v>879</v>
      </c>
      <c r="H609" s="8">
        <v>0.33055555555555555</v>
      </c>
      <c r="I609" s="8">
        <v>0.41458333333333336</v>
      </c>
      <c r="L609">
        <v>2.02</v>
      </c>
      <c r="M609">
        <v>2.02</v>
      </c>
      <c r="N609">
        <v>0.35</v>
      </c>
      <c r="O609" t="s">
        <v>1571</v>
      </c>
      <c r="P609" t="s">
        <v>659</v>
      </c>
      <c r="Q609" t="s">
        <v>1573</v>
      </c>
      <c r="R609">
        <v>0</v>
      </c>
      <c r="S609">
        <v>0</v>
      </c>
      <c r="T609">
        <v>45.369183</v>
      </c>
      <c r="U609">
        <v>5.5819970000000003</v>
      </c>
      <c r="AD609" t="s">
        <v>2733</v>
      </c>
      <c r="AE609" t="s">
        <v>2737</v>
      </c>
    </row>
    <row r="610" spans="1:31" x14ac:dyDescent="0.3">
      <c r="A610" s="7">
        <v>46301</v>
      </c>
      <c r="B610" s="8">
        <v>0.16666666666666666</v>
      </c>
      <c r="C610" s="8">
        <v>0.18055555555555555</v>
      </c>
      <c r="D610" s="8">
        <v>0</v>
      </c>
      <c r="E610">
        <v>0.33</v>
      </c>
      <c r="F610">
        <v>61</v>
      </c>
      <c r="G610" t="s">
        <v>886</v>
      </c>
      <c r="H610" s="8">
        <v>0.18541666666666667</v>
      </c>
      <c r="I610" s="8">
        <v>0.46527777777777779</v>
      </c>
      <c r="L610">
        <v>6.72</v>
      </c>
      <c r="M610">
        <v>6.72</v>
      </c>
      <c r="N610">
        <v>6.38</v>
      </c>
      <c r="O610" t="s">
        <v>2897</v>
      </c>
      <c r="P610" t="s">
        <v>399</v>
      </c>
      <c r="Q610" t="s">
        <v>2898</v>
      </c>
      <c r="R610">
        <v>0</v>
      </c>
      <c r="S610">
        <v>0</v>
      </c>
      <c r="T610">
        <v>45.182088999999998</v>
      </c>
      <c r="U610">
        <v>5.7467969999999999</v>
      </c>
      <c r="AD610" t="s">
        <v>2733</v>
      </c>
      <c r="AE610" t="s">
        <v>2734</v>
      </c>
    </row>
    <row r="611" spans="1:31" x14ac:dyDescent="0.3">
      <c r="A611" s="7">
        <v>46301</v>
      </c>
      <c r="B611" s="8">
        <v>0.16666666666666666</v>
      </c>
      <c r="C611" s="8">
        <v>0.18055555555555555</v>
      </c>
      <c r="D611" s="8">
        <v>0</v>
      </c>
      <c r="E611">
        <v>0.33</v>
      </c>
      <c r="F611">
        <v>86</v>
      </c>
      <c r="G611" t="s">
        <v>861</v>
      </c>
      <c r="O611" t="s">
        <v>3202</v>
      </c>
      <c r="P611" t="s">
        <v>181</v>
      </c>
      <c r="Q611" t="s">
        <v>3203</v>
      </c>
      <c r="R611">
        <v>0</v>
      </c>
      <c r="S611">
        <v>0</v>
      </c>
      <c r="T611">
        <v>45.191468999999998</v>
      </c>
      <c r="U611">
        <v>5.7242329999999999</v>
      </c>
      <c r="AD611" t="s">
        <v>2733</v>
      </c>
      <c r="AE611" t="s">
        <v>2734</v>
      </c>
    </row>
    <row r="612" spans="1:31" x14ac:dyDescent="0.3">
      <c r="A612" s="7">
        <v>46301</v>
      </c>
      <c r="B612" s="8">
        <v>0.16666666666666666</v>
      </c>
      <c r="C612" s="8">
        <v>0.18055555555555555</v>
      </c>
      <c r="D612" s="8">
        <v>0</v>
      </c>
      <c r="E612">
        <v>0.33</v>
      </c>
      <c r="F612">
        <v>20</v>
      </c>
      <c r="G612" t="s">
        <v>950</v>
      </c>
      <c r="H612" s="8">
        <v>0.16875000000000001</v>
      </c>
      <c r="I612" s="8">
        <v>0.47152777777777777</v>
      </c>
      <c r="L612">
        <v>7.27</v>
      </c>
      <c r="M612">
        <v>7.27</v>
      </c>
      <c r="N612">
        <v>6.93</v>
      </c>
      <c r="O612" t="s">
        <v>2893</v>
      </c>
      <c r="P612" t="s">
        <v>326</v>
      </c>
      <c r="Q612" t="s">
        <v>2894</v>
      </c>
      <c r="R612">
        <v>0</v>
      </c>
      <c r="S612">
        <v>0</v>
      </c>
      <c r="T612">
        <v>45.194364</v>
      </c>
      <c r="U612">
        <v>5.6996609999999999</v>
      </c>
      <c r="AD612" t="s">
        <v>2733</v>
      </c>
      <c r="AE612" t="s">
        <v>2734</v>
      </c>
    </row>
    <row r="613" spans="1:31" x14ac:dyDescent="0.3">
      <c r="A613" s="7">
        <v>46301</v>
      </c>
      <c r="B613" s="8">
        <v>0.33333333333333331</v>
      </c>
      <c r="C613" s="8">
        <v>0.34722222222222221</v>
      </c>
      <c r="D613" s="8">
        <v>0</v>
      </c>
      <c r="E613">
        <v>0.33</v>
      </c>
      <c r="F613">
        <v>46</v>
      </c>
      <c r="G613" t="s">
        <v>963</v>
      </c>
      <c r="O613" t="s">
        <v>1294</v>
      </c>
      <c r="P613" t="s">
        <v>128</v>
      </c>
      <c r="Q613" t="s">
        <v>6030</v>
      </c>
      <c r="R613">
        <v>0</v>
      </c>
      <c r="S613">
        <v>0</v>
      </c>
      <c r="T613">
        <v>45.191443999999997</v>
      </c>
      <c r="U613">
        <v>5.7273620000000003</v>
      </c>
      <c r="AD613" t="s">
        <v>2733</v>
      </c>
      <c r="AE613" t="s">
        <v>2781</v>
      </c>
    </row>
    <row r="614" spans="1:31" x14ac:dyDescent="0.3">
      <c r="A614" s="7">
        <v>46301</v>
      </c>
      <c r="B614" s="8">
        <v>0.16666666666666666</v>
      </c>
      <c r="C614" s="8">
        <v>0.22916666666666666</v>
      </c>
      <c r="D614" s="8">
        <v>0</v>
      </c>
      <c r="E614">
        <v>1.5</v>
      </c>
      <c r="F614">
        <v>83</v>
      </c>
      <c r="G614" t="s">
        <v>975</v>
      </c>
      <c r="H614" s="8">
        <v>0.18680555555555556</v>
      </c>
      <c r="I614" s="8">
        <v>0.2361111111111111</v>
      </c>
      <c r="L614">
        <v>1.18</v>
      </c>
      <c r="M614">
        <v>1.18</v>
      </c>
      <c r="N614">
        <v>-0.32</v>
      </c>
      <c r="O614" t="s">
        <v>1917</v>
      </c>
      <c r="P614" t="s">
        <v>271</v>
      </c>
      <c r="Q614" t="s">
        <v>3521</v>
      </c>
      <c r="R614">
        <v>0</v>
      </c>
      <c r="S614">
        <v>0</v>
      </c>
      <c r="T614">
        <v>45.350082999999998</v>
      </c>
      <c r="U614">
        <v>5.5047350000000002</v>
      </c>
      <c r="AD614" t="s">
        <v>2733</v>
      </c>
      <c r="AE614" t="s">
        <v>2781</v>
      </c>
    </row>
    <row r="615" spans="1:31" x14ac:dyDescent="0.3">
      <c r="A615" s="7">
        <v>46301</v>
      </c>
      <c r="B615" s="8">
        <v>0.51388888888888884</v>
      </c>
      <c r="C615" s="8">
        <v>0.53819444444444442</v>
      </c>
      <c r="D615" s="8">
        <v>0</v>
      </c>
      <c r="E615">
        <v>0.57999999999999996</v>
      </c>
      <c r="F615">
        <v>65</v>
      </c>
      <c r="G615" t="s">
        <v>870</v>
      </c>
      <c r="O615" t="s">
        <v>1110</v>
      </c>
      <c r="P615" t="s">
        <v>198</v>
      </c>
      <c r="Q615" t="s">
        <v>198</v>
      </c>
      <c r="R615">
        <v>0</v>
      </c>
      <c r="S615">
        <v>0</v>
      </c>
      <c r="T615">
        <v>45.188409999999998</v>
      </c>
      <c r="U615">
        <v>5.7258019999999998</v>
      </c>
      <c r="AD615" t="s">
        <v>2733</v>
      </c>
      <c r="AE615" t="s">
        <v>2737</v>
      </c>
    </row>
    <row r="616" spans="1:31" x14ac:dyDescent="0.3">
      <c r="A616" s="7">
        <v>46301</v>
      </c>
      <c r="B616" s="8">
        <v>0.16666666666666666</v>
      </c>
      <c r="C616" s="8">
        <v>0.18055555555555555</v>
      </c>
      <c r="E616">
        <v>0.33</v>
      </c>
      <c r="F616">
        <v>81</v>
      </c>
      <c r="G616" t="s">
        <v>972</v>
      </c>
      <c r="O616" t="s">
        <v>3411</v>
      </c>
      <c r="P616" t="s">
        <v>741</v>
      </c>
      <c r="Q616" t="s">
        <v>3412</v>
      </c>
      <c r="R616">
        <v>0</v>
      </c>
      <c r="S616">
        <v>0</v>
      </c>
      <c r="T616">
        <v>45.157052</v>
      </c>
      <c r="U616">
        <v>5.7211379999999998</v>
      </c>
      <c r="AD616" t="s">
        <v>2733</v>
      </c>
      <c r="AE616" t="s">
        <v>2734</v>
      </c>
    </row>
    <row r="617" spans="1:31" x14ac:dyDescent="0.3">
      <c r="A617" s="7">
        <v>46301</v>
      </c>
      <c r="B617" s="8">
        <v>0.16666666666666666</v>
      </c>
      <c r="C617" s="8">
        <v>0.18055555555555555</v>
      </c>
      <c r="D617" s="8">
        <v>0</v>
      </c>
      <c r="E617">
        <v>0.33</v>
      </c>
      <c r="F617">
        <v>200</v>
      </c>
      <c r="G617" t="s">
        <v>949</v>
      </c>
      <c r="O617" t="s">
        <v>3593</v>
      </c>
      <c r="P617" t="s">
        <v>402</v>
      </c>
      <c r="Q617" t="s">
        <v>402</v>
      </c>
      <c r="R617">
        <v>0</v>
      </c>
      <c r="S617">
        <v>0</v>
      </c>
      <c r="T617">
        <v>45.145840999999997</v>
      </c>
      <c r="U617">
        <v>5.7421040000000003</v>
      </c>
      <c r="AD617" t="s">
        <v>2733</v>
      </c>
      <c r="AE617" t="s">
        <v>2734</v>
      </c>
    </row>
    <row r="618" spans="1:31" x14ac:dyDescent="0.3">
      <c r="A618" s="7">
        <v>46301</v>
      </c>
      <c r="B618" s="8">
        <v>0.33333333333333331</v>
      </c>
      <c r="C618" s="8">
        <v>0.34722222222222221</v>
      </c>
      <c r="D618" s="8">
        <v>0</v>
      </c>
      <c r="E618">
        <v>0.33</v>
      </c>
      <c r="F618">
        <v>91</v>
      </c>
      <c r="G618" t="s">
        <v>971</v>
      </c>
      <c r="O618" t="s">
        <v>2623</v>
      </c>
      <c r="P618" t="s">
        <v>445</v>
      </c>
      <c r="Q618" t="s">
        <v>2625</v>
      </c>
      <c r="R618">
        <v>0</v>
      </c>
      <c r="S618">
        <v>0</v>
      </c>
      <c r="T618">
        <v>45.181372000000003</v>
      </c>
      <c r="U618">
        <v>5.7330990000000002</v>
      </c>
      <c r="AD618" t="s">
        <v>2733</v>
      </c>
      <c r="AE618" t="s">
        <v>2737</v>
      </c>
    </row>
    <row r="619" spans="1:31" x14ac:dyDescent="0.3">
      <c r="A619" s="7">
        <v>46301</v>
      </c>
      <c r="B619" s="8">
        <v>0.16666666666666666</v>
      </c>
      <c r="C619" s="8">
        <v>0.1736111111111111</v>
      </c>
      <c r="D619" s="8">
        <v>0</v>
      </c>
      <c r="E619">
        <v>0.17</v>
      </c>
      <c r="F619">
        <v>1000</v>
      </c>
      <c r="G619" t="s">
        <v>2803</v>
      </c>
      <c r="Q619" t="s">
        <v>3367</v>
      </c>
      <c r="R619">
        <v>0</v>
      </c>
      <c r="S619">
        <v>0</v>
      </c>
      <c r="T619">
        <v>45.215843</v>
      </c>
      <c r="U619">
        <v>5.6930630000000004</v>
      </c>
    </row>
    <row r="620" spans="1:31" x14ac:dyDescent="0.3">
      <c r="A620" s="7">
        <v>46301</v>
      </c>
      <c r="B620" s="8">
        <v>0.16666666666666666</v>
      </c>
      <c r="C620" s="8">
        <v>0.18055555555555555</v>
      </c>
      <c r="D620" s="8">
        <v>0</v>
      </c>
      <c r="E620">
        <v>0.33</v>
      </c>
      <c r="F620">
        <v>86</v>
      </c>
      <c r="G620" t="s">
        <v>861</v>
      </c>
      <c r="H620" s="8">
        <v>0.20694444444444443</v>
      </c>
      <c r="I620" s="8">
        <v>0.58958333333333335</v>
      </c>
      <c r="L620">
        <v>9.18</v>
      </c>
      <c r="M620">
        <v>9.18</v>
      </c>
      <c r="N620">
        <v>8.85</v>
      </c>
      <c r="O620" t="s">
        <v>2843</v>
      </c>
      <c r="P620" t="s">
        <v>369</v>
      </c>
      <c r="Q620" t="s">
        <v>2844</v>
      </c>
      <c r="R620">
        <v>0</v>
      </c>
      <c r="S620">
        <v>0</v>
      </c>
      <c r="T620">
        <v>45.191803</v>
      </c>
      <c r="U620">
        <v>5.73027</v>
      </c>
      <c r="AD620" t="s">
        <v>2733</v>
      </c>
      <c r="AE620" t="s">
        <v>2734</v>
      </c>
    </row>
    <row r="621" spans="1:31" x14ac:dyDescent="0.3">
      <c r="A621" s="7">
        <v>46301</v>
      </c>
      <c r="B621" s="8">
        <v>0.29166666666666669</v>
      </c>
      <c r="C621" s="8">
        <v>0.2986111111111111</v>
      </c>
      <c r="D621" s="8">
        <v>0</v>
      </c>
      <c r="E621">
        <v>0.17</v>
      </c>
      <c r="F621">
        <v>53</v>
      </c>
      <c r="G621" t="s">
        <v>2803</v>
      </c>
      <c r="Q621" t="s">
        <v>815</v>
      </c>
      <c r="R621">
        <v>0</v>
      </c>
      <c r="S621">
        <v>0</v>
      </c>
      <c r="T621">
        <v>45.191439000000003</v>
      </c>
      <c r="U621">
        <v>5.7271229999999997</v>
      </c>
    </row>
    <row r="622" spans="1:31" x14ac:dyDescent="0.3">
      <c r="A622" s="7">
        <v>46301</v>
      </c>
      <c r="B622" s="8">
        <v>0.33333333333333331</v>
      </c>
      <c r="C622" s="8">
        <v>0.34722222222222221</v>
      </c>
      <c r="D622" s="8">
        <v>0</v>
      </c>
      <c r="E622">
        <v>0.33</v>
      </c>
      <c r="F622">
        <v>46</v>
      </c>
      <c r="G622" t="s">
        <v>963</v>
      </c>
      <c r="H622" s="8">
        <v>0.18541666666666667</v>
      </c>
      <c r="I622" s="8">
        <v>0.2</v>
      </c>
      <c r="L622">
        <v>0.35</v>
      </c>
      <c r="M622">
        <v>0.33</v>
      </c>
      <c r="N622">
        <v>0.02</v>
      </c>
      <c r="O622" t="s">
        <v>2584</v>
      </c>
      <c r="P622" t="s">
        <v>178</v>
      </c>
      <c r="Q622" t="s">
        <v>178</v>
      </c>
      <c r="R622">
        <v>0</v>
      </c>
      <c r="S622">
        <v>0</v>
      </c>
      <c r="T622">
        <v>45.179831</v>
      </c>
      <c r="U622">
        <v>5.7078860000000002</v>
      </c>
      <c r="AD622" t="s">
        <v>2733</v>
      </c>
      <c r="AE622" t="s">
        <v>2737</v>
      </c>
    </row>
    <row r="623" spans="1:31" x14ac:dyDescent="0.3">
      <c r="A623" s="7">
        <v>46301</v>
      </c>
      <c r="B623" s="8">
        <v>0.34375</v>
      </c>
      <c r="C623" s="8">
        <v>0.3576388888888889</v>
      </c>
      <c r="D623" s="8">
        <v>0</v>
      </c>
      <c r="E623">
        <v>0.33</v>
      </c>
      <c r="F623">
        <v>65</v>
      </c>
      <c r="G623" t="s">
        <v>870</v>
      </c>
      <c r="O623" t="s">
        <v>3512</v>
      </c>
      <c r="P623" t="s">
        <v>146</v>
      </c>
      <c r="Q623" t="s">
        <v>3513</v>
      </c>
      <c r="R623">
        <v>0</v>
      </c>
      <c r="S623">
        <v>0</v>
      </c>
      <c r="T623">
        <v>45.192891000000003</v>
      </c>
      <c r="U623">
        <v>5.7288750000000004</v>
      </c>
      <c r="AD623" t="s">
        <v>2733</v>
      </c>
      <c r="AE623" t="s">
        <v>2734</v>
      </c>
    </row>
    <row r="624" spans="1:31" x14ac:dyDescent="0.3">
      <c r="A624" s="7">
        <v>46301</v>
      </c>
      <c r="B624" s="8">
        <v>0.16666666666666666</v>
      </c>
      <c r="C624" s="8">
        <v>0.18055555555555555</v>
      </c>
      <c r="D624" s="8">
        <v>0</v>
      </c>
      <c r="E624">
        <v>0.33</v>
      </c>
      <c r="F624">
        <v>230</v>
      </c>
      <c r="G624" t="s">
        <v>974</v>
      </c>
      <c r="H624" s="8">
        <v>0.37222222222222223</v>
      </c>
      <c r="I624" s="8">
        <v>0.41041666666666665</v>
      </c>
      <c r="L624">
        <v>0.92</v>
      </c>
      <c r="M624">
        <v>0.92</v>
      </c>
      <c r="N624">
        <v>0.57999999999999996</v>
      </c>
      <c r="O624" t="s">
        <v>3061</v>
      </c>
      <c r="P624" t="s">
        <v>283</v>
      </c>
      <c r="Q624" t="s">
        <v>6009</v>
      </c>
      <c r="R624">
        <v>0</v>
      </c>
      <c r="S624">
        <v>0</v>
      </c>
      <c r="T624">
        <v>45.170468999999997</v>
      </c>
      <c r="U624">
        <v>5.7347279999999996</v>
      </c>
      <c r="AD624" t="s">
        <v>2733</v>
      </c>
      <c r="AE624" t="s">
        <v>2734</v>
      </c>
    </row>
    <row r="625" spans="1:31" x14ac:dyDescent="0.3">
      <c r="A625" s="7">
        <v>46301</v>
      </c>
      <c r="B625" s="8">
        <v>0.33333333333333331</v>
      </c>
      <c r="C625" s="8">
        <v>0.34722222222222221</v>
      </c>
      <c r="D625" s="8">
        <v>0</v>
      </c>
      <c r="E625">
        <v>0.33</v>
      </c>
      <c r="F625">
        <v>86</v>
      </c>
      <c r="G625" t="s">
        <v>861</v>
      </c>
      <c r="H625" s="8">
        <v>0.36319444444444443</v>
      </c>
      <c r="I625" s="8">
        <v>0.37986111111111109</v>
      </c>
      <c r="L625">
        <v>0.4</v>
      </c>
      <c r="M625">
        <v>0.4</v>
      </c>
      <c r="N625">
        <v>7.0000000000000007E-2</v>
      </c>
      <c r="O625" t="s">
        <v>2051</v>
      </c>
      <c r="P625" t="s">
        <v>369</v>
      </c>
      <c r="Q625" t="s">
        <v>3589</v>
      </c>
      <c r="R625">
        <v>0</v>
      </c>
      <c r="S625">
        <v>0</v>
      </c>
      <c r="T625">
        <v>45.191803</v>
      </c>
      <c r="U625">
        <v>5.73027</v>
      </c>
      <c r="AD625" t="s">
        <v>2733</v>
      </c>
      <c r="AE625" t="s">
        <v>2737</v>
      </c>
    </row>
    <row r="626" spans="1:31" x14ac:dyDescent="0.3">
      <c r="A626" s="7">
        <v>46301</v>
      </c>
      <c r="B626" s="8">
        <v>0.16666666666666666</v>
      </c>
      <c r="C626" s="8">
        <v>0.1736111111111111</v>
      </c>
      <c r="D626" s="8">
        <v>0</v>
      </c>
      <c r="E626">
        <v>0.17</v>
      </c>
      <c r="F626">
        <v>91</v>
      </c>
      <c r="G626" t="s">
        <v>971</v>
      </c>
      <c r="H626" s="8">
        <v>0.20694444444444443</v>
      </c>
      <c r="I626" s="8">
        <v>0.20902777777777778</v>
      </c>
      <c r="L626">
        <v>0.05</v>
      </c>
      <c r="M626">
        <v>0.05</v>
      </c>
      <c r="N626">
        <v>-0.12</v>
      </c>
      <c r="O626" t="s">
        <v>3488</v>
      </c>
      <c r="P626" t="s">
        <v>97</v>
      </c>
      <c r="Q626" t="s">
        <v>3489</v>
      </c>
      <c r="R626">
        <v>0</v>
      </c>
      <c r="S626">
        <v>0</v>
      </c>
      <c r="T626">
        <v>45.190018000000002</v>
      </c>
      <c r="U626">
        <v>5.728173</v>
      </c>
      <c r="AD626" t="s">
        <v>2733</v>
      </c>
      <c r="AE626" t="s">
        <v>2734</v>
      </c>
    </row>
    <row r="627" spans="1:31" x14ac:dyDescent="0.3">
      <c r="A627" s="7">
        <v>46301</v>
      </c>
      <c r="B627" s="8">
        <v>0.3923611111111111</v>
      </c>
      <c r="C627" s="8">
        <v>0.40625</v>
      </c>
      <c r="D627" s="8">
        <v>0</v>
      </c>
      <c r="E627">
        <v>0.33</v>
      </c>
      <c r="F627">
        <v>39</v>
      </c>
      <c r="G627" t="s">
        <v>961</v>
      </c>
      <c r="H627" s="8">
        <v>0.38819444444444445</v>
      </c>
      <c r="I627" s="8">
        <v>0.3923611111111111</v>
      </c>
      <c r="L627">
        <v>0.1</v>
      </c>
      <c r="M627">
        <v>0.1</v>
      </c>
      <c r="N627">
        <v>-0.23</v>
      </c>
      <c r="O627" t="s">
        <v>2914</v>
      </c>
      <c r="P627" t="s">
        <v>301</v>
      </c>
      <c r="Q627" t="s">
        <v>2915</v>
      </c>
      <c r="R627">
        <v>0</v>
      </c>
      <c r="S627">
        <v>0</v>
      </c>
      <c r="T627">
        <v>45.180677000000003</v>
      </c>
      <c r="U627">
        <v>5.7244840000000003</v>
      </c>
      <c r="AD627" t="s">
        <v>2733</v>
      </c>
      <c r="AE627" t="s">
        <v>2734</v>
      </c>
    </row>
    <row r="628" spans="1:31" x14ac:dyDescent="0.3">
      <c r="A628" s="7">
        <v>46301</v>
      </c>
      <c r="B628" s="8">
        <v>0.36805555555555558</v>
      </c>
      <c r="C628" s="8">
        <v>0.38194444444444442</v>
      </c>
      <c r="D628" s="8">
        <v>0</v>
      </c>
      <c r="E628">
        <v>0.33</v>
      </c>
      <c r="F628">
        <v>39</v>
      </c>
      <c r="G628" t="s">
        <v>961</v>
      </c>
      <c r="H628" s="8">
        <v>0.27430555555555558</v>
      </c>
      <c r="I628" s="8">
        <v>0.57777777777777772</v>
      </c>
      <c r="L628">
        <v>7.28</v>
      </c>
      <c r="M628">
        <v>7.28</v>
      </c>
      <c r="N628">
        <v>6.95</v>
      </c>
      <c r="O628" t="s">
        <v>2912</v>
      </c>
      <c r="P628" t="s">
        <v>514</v>
      </c>
      <c r="Q628" t="s">
        <v>2913</v>
      </c>
      <c r="R628">
        <v>0</v>
      </c>
      <c r="S628">
        <v>0</v>
      </c>
      <c r="T628">
        <v>45.166386000000003</v>
      </c>
      <c r="U628">
        <v>5.7264660000000003</v>
      </c>
      <c r="AD628" t="s">
        <v>2733</v>
      </c>
      <c r="AE628" t="s">
        <v>2734</v>
      </c>
    </row>
    <row r="629" spans="1:31" x14ac:dyDescent="0.3">
      <c r="A629" s="7">
        <v>46301</v>
      </c>
      <c r="B629" s="8">
        <v>0.16666666666666666</v>
      </c>
      <c r="C629" s="8">
        <v>0.18055555555555555</v>
      </c>
      <c r="D629" s="8">
        <v>0</v>
      </c>
      <c r="E629">
        <v>0.33</v>
      </c>
      <c r="F629">
        <v>49</v>
      </c>
      <c r="G629" t="s">
        <v>944</v>
      </c>
      <c r="H629" s="8">
        <v>0.14583333333333334</v>
      </c>
      <c r="I629" s="8">
        <v>0.59166666666666667</v>
      </c>
      <c r="L629">
        <v>10.7</v>
      </c>
      <c r="M629">
        <v>10.7</v>
      </c>
      <c r="N629">
        <v>10.37</v>
      </c>
      <c r="O629" t="s">
        <v>3519</v>
      </c>
      <c r="P629" t="s">
        <v>191</v>
      </c>
      <c r="Q629" t="s">
        <v>3520</v>
      </c>
      <c r="R629">
        <v>0</v>
      </c>
      <c r="S629">
        <v>0</v>
      </c>
      <c r="T629">
        <v>45.180351000000002</v>
      </c>
      <c r="U629">
        <v>5.7075740000000001</v>
      </c>
      <c r="AD629" t="s">
        <v>2733</v>
      </c>
      <c r="AE629" t="s">
        <v>2734</v>
      </c>
    </row>
    <row r="630" spans="1:31" x14ac:dyDescent="0.3">
      <c r="A630" s="7">
        <v>46301</v>
      </c>
      <c r="B630" s="8">
        <v>0.20833333333333334</v>
      </c>
      <c r="C630" s="8">
        <v>0.24652777777777779</v>
      </c>
      <c r="D630" s="8">
        <v>0</v>
      </c>
      <c r="E630">
        <v>0.92</v>
      </c>
      <c r="F630">
        <v>78</v>
      </c>
      <c r="G630" t="s">
        <v>977</v>
      </c>
      <c r="H630" s="8">
        <v>0.32013888888888886</v>
      </c>
      <c r="I630" s="8">
        <v>0.38472222222222224</v>
      </c>
      <c r="L630">
        <v>1.55</v>
      </c>
      <c r="M630">
        <v>1.55</v>
      </c>
      <c r="N630">
        <v>0.63</v>
      </c>
      <c r="O630" t="s">
        <v>2399</v>
      </c>
      <c r="P630" t="s">
        <v>606</v>
      </c>
      <c r="Q630" t="s">
        <v>3594</v>
      </c>
      <c r="R630">
        <v>0</v>
      </c>
      <c r="S630">
        <v>0</v>
      </c>
      <c r="T630">
        <v>45.367356999999998</v>
      </c>
      <c r="U630">
        <v>5.5849169999999999</v>
      </c>
      <c r="AD630" t="s">
        <v>2733</v>
      </c>
      <c r="AE630" t="s">
        <v>2737</v>
      </c>
    </row>
    <row r="631" spans="1:31" x14ac:dyDescent="0.3">
      <c r="A631" s="7">
        <v>46301</v>
      </c>
      <c r="B631" s="8">
        <v>0.33333333333333331</v>
      </c>
      <c r="C631" s="8">
        <v>0.34722222222222221</v>
      </c>
      <c r="D631" s="8">
        <v>0</v>
      </c>
      <c r="E631">
        <v>0.33</v>
      </c>
      <c r="F631">
        <v>76</v>
      </c>
      <c r="G631" t="s">
        <v>863</v>
      </c>
      <c r="H631" s="8">
        <v>0.31388888888888888</v>
      </c>
      <c r="I631" s="8">
        <v>0.3215277777777778</v>
      </c>
      <c r="L631">
        <v>0.18</v>
      </c>
      <c r="M631">
        <v>0.18</v>
      </c>
      <c r="N631">
        <v>-0.15</v>
      </c>
      <c r="O631" t="s">
        <v>2240</v>
      </c>
      <c r="P631" t="s">
        <v>592</v>
      </c>
      <c r="Q631" t="s">
        <v>592</v>
      </c>
      <c r="R631">
        <v>0</v>
      </c>
      <c r="S631">
        <v>0</v>
      </c>
      <c r="T631">
        <v>45.191043000000001</v>
      </c>
      <c r="U631">
        <v>5.7160380000000002</v>
      </c>
      <c r="AD631" t="s">
        <v>2733</v>
      </c>
      <c r="AE631" t="s">
        <v>2737</v>
      </c>
    </row>
    <row r="632" spans="1:31" x14ac:dyDescent="0.3">
      <c r="A632" s="7">
        <v>46301</v>
      </c>
      <c r="B632" s="8">
        <v>0.16666666666666666</v>
      </c>
      <c r="C632" s="8">
        <v>0.18055555555555555</v>
      </c>
      <c r="D632" s="8">
        <v>0</v>
      </c>
      <c r="E632">
        <v>0.33</v>
      </c>
      <c r="F632">
        <v>76</v>
      </c>
      <c r="G632" t="s">
        <v>965</v>
      </c>
      <c r="H632" s="8">
        <v>0.17708333333333334</v>
      </c>
      <c r="I632" s="8">
        <v>0.17777777777777778</v>
      </c>
      <c r="L632">
        <v>0.02</v>
      </c>
      <c r="M632">
        <v>0.02</v>
      </c>
      <c r="N632">
        <v>-0.32</v>
      </c>
      <c r="O632" t="s">
        <v>3418</v>
      </c>
      <c r="P632" t="s">
        <v>449</v>
      </c>
      <c r="Q632" t="s">
        <v>3419</v>
      </c>
      <c r="R632">
        <v>0</v>
      </c>
      <c r="S632">
        <v>0</v>
      </c>
      <c r="T632">
        <v>45.181083999999998</v>
      </c>
      <c r="U632">
        <v>5.7069349999999996</v>
      </c>
      <c r="AD632" t="s">
        <v>2733</v>
      </c>
      <c r="AE632" t="s">
        <v>2734</v>
      </c>
    </row>
    <row r="633" spans="1:31" x14ac:dyDescent="0.3">
      <c r="A633" s="7">
        <v>46301</v>
      </c>
      <c r="B633" s="8">
        <v>0.16666666666666666</v>
      </c>
      <c r="C633" s="8">
        <v>0.18055555555555555</v>
      </c>
      <c r="D633" s="8">
        <v>0</v>
      </c>
      <c r="E633">
        <v>0.33</v>
      </c>
      <c r="F633">
        <v>82</v>
      </c>
      <c r="G633" t="s">
        <v>954</v>
      </c>
      <c r="H633" s="8">
        <v>0.4152777777777778</v>
      </c>
      <c r="I633" s="8">
        <v>0.51111111111111107</v>
      </c>
      <c r="L633">
        <v>2.2999999999999998</v>
      </c>
      <c r="M633">
        <v>2.2999999999999998</v>
      </c>
      <c r="N633">
        <v>1.97</v>
      </c>
      <c r="O633" t="s">
        <v>2858</v>
      </c>
      <c r="P633" t="s">
        <v>691</v>
      </c>
      <c r="Q633" t="s">
        <v>6022</v>
      </c>
      <c r="R633">
        <v>0</v>
      </c>
      <c r="S633">
        <v>0</v>
      </c>
      <c r="T633">
        <v>45.205657000000002</v>
      </c>
      <c r="U633">
        <v>5.7738750000000003</v>
      </c>
      <c r="AD633" t="s">
        <v>2733</v>
      </c>
      <c r="AE633" t="s">
        <v>2734</v>
      </c>
    </row>
    <row r="634" spans="1:31" x14ac:dyDescent="0.3">
      <c r="A634" s="7">
        <v>46301</v>
      </c>
      <c r="B634" s="8">
        <v>0.21527777777777779</v>
      </c>
      <c r="C634" s="8">
        <v>0.23958333333333334</v>
      </c>
      <c r="D634" s="8">
        <v>0</v>
      </c>
      <c r="E634">
        <v>0.57999999999999996</v>
      </c>
      <c r="F634">
        <v>13</v>
      </c>
      <c r="G634" t="s">
        <v>2730</v>
      </c>
      <c r="O634" t="s">
        <v>3503</v>
      </c>
      <c r="P634" t="s">
        <v>608</v>
      </c>
      <c r="Q634" t="s">
        <v>3504</v>
      </c>
      <c r="R634">
        <v>0</v>
      </c>
      <c r="S634">
        <v>0</v>
      </c>
      <c r="T634">
        <v>45.206507999999999</v>
      </c>
      <c r="U634">
        <v>5.662909</v>
      </c>
      <c r="AD634" t="s">
        <v>2733</v>
      </c>
      <c r="AE634" t="s">
        <v>2734</v>
      </c>
    </row>
    <row r="635" spans="1:31" x14ac:dyDescent="0.3">
      <c r="A635" s="7">
        <v>46301</v>
      </c>
      <c r="B635" s="8">
        <v>0.16666666666666666</v>
      </c>
      <c r="C635" s="8">
        <v>0.18055555555555555</v>
      </c>
      <c r="D635" s="8">
        <v>0</v>
      </c>
      <c r="E635">
        <v>0.33</v>
      </c>
      <c r="F635">
        <v>75</v>
      </c>
      <c r="G635" t="s">
        <v>970</v>
      </c>
      <c r="O635" t="s">
        <v>2926</v>
      </c>
      <c r="P635" t="s">
        <v>293</v>
      </c>
      <c r="Q635" t="s">
        <v>2927</v>
      </c>
      <c r="R635">
        <v>0</v>
      </c>
      <c r="S635">
        <v>0</v>
      </c>
      <c r="T635">
        <v>45.105367000000001</v>
      </c>
      <c r="U635">
        <v>5.6648319999999996</v>
      </c>
      <c r="AD635" t="s">
        <v>2733</v>
      </c>
      <c r="AE635" t="s">
        <v>2734</v>
      </c>
    </row>
    <row r="636" spans="1:31" x14ac:dyDescent="0.3">
      <c r="A636" s="7">
        <v>46301</v>
      </c>
      <c r="B636" s="8">
        <v>0.16666666666666666</v>
      </c>
      <c r="C636" s="8">
        <v>0.18055555555555555</v>
      </c>
      <c r="D636" s="8">
        <v>0</v>
      </c>
      <c r="E636">
        <v>0.33</v>
      </c>
      <c r="F636">
        <v>20</v>
      </c>
      <c r="G636" t="s">
        <v>950</v>
      </c>
      <c r="H636" s="8">
        <v>0.21527777777777779</v>
      </c>
      <c r="I636" s="8">
        <v>0.29097222222222224</v>
      </c>
      <c r="L636">
        <v>1.82</v>
      </c>
      <c r="M636">
        <v>1.82</v>
      </c>
      <c r="N636">
        <v>1.48</v>
      </c>
      <c r="O636" t="s">
        <v>2928</v>
      </c>
      <c r="P636" t="s">
        <v>141</v>
      </c>
      <c r="Q636" t="s">
        <v>2929</v>
      </c>
      <c r="R636">
        <v>0</v>
      </c>
      <c r="S636">
        <v>0</v>
      </c>
      <c r="T636">
        <v>45.189855999999999</v>
      </c>
      <c r="U636">
        <v>5.7242749999999996</v>
      </c>
      <c r="AD636" t="s">
        <v>2733</v>
      </c>
      <c r="AE636" t="s">
        <v>2734</v>
      </c>
    </row>
    <row r="637" spans="1:31" x14ac:dyDescent="0.3">
      <c r="A637" s="7">
        <v>46301</v>
      </c>
      <c r="B637" s="8">
        <v>0.19097222222222221</v>
      </c>
      <c r="C637" s="8">
        <v>0.2048611111111111</v>
      </c>
      <c r="D637" s="8">
        <v>0</v>
      </c>
      <c r="E637">
        <v>0.33</v>
      </c>
      <c r="F637">
        <v>13</v>
      </c>
      <c r="G637" t="s">
        <v>2730</v>
      </c>
      <c r="O637" t="s">
        <v>3425</v>
      </c>
      <c r="P637" t="s">
        <v>298</v>
      </c>
      <c r="Q637" t="s">
        <v>3426</v>
      </c>
      <c r="R637">
        <v>0</v>
      </c>
      <c r="S637">
        <v>0</v>
      </c>
      <c r="T637">
        <v>45.186393000000002</v>
      </c>
      <c r="U637">
        <v>5.7280889999999998</v>
      </c>
      <c r="AD637" t="s">
        <v>2733</v>
      </c>
      <c r="AE637" t="s">
        <v>2734</v>
      </c>
    </row>
    <row r="638" spans="1:31" x14ac:dyDescent="0.3">
      <c r="A638" s="7">
        <v>46301</v>
      </c>
      <c r="B638" s="8">
        <v>0.33333333333333331</v>
      </c>
      <c r="C638" s="8">
        <v>0.35416666666666669</v>
      </c>
      <c r="D638" s="8">
        <v>0</v>
      </c>
      <c r="E638">
        <v>0.5</v>
      </c>
      <c r="F638">
        <v>101</v>
      </c>
      <c r="G638" t="s">
        <v>945</v>
      </c>
      <c r="O638" t="s">
        <v>1662</v>
      </c>
      <c r="P638" t="s">
        <v>707</v>
      </c>
      <c r="Q638" t="s">
        <v>707</v>
      </c>
      <c r="R638">
        <v>0</v>
      </c>
      <c r="S638">
        <v>0</v>
      </c>
      <c r="T638">
        <v>45.179850000000002</v>
      </c>
      <c r="U638">
        <v>5.7073270000000003</v>
      </c>
      <c r="AD638" t="s">
        <v>2733</v>
      </c>
      <c r="AE638" t="s">
        <v>2737</v>
      </c>
    </row>
    <row r="639" spans="1:31" x14ac:dyDescent="0.3">
      <c r="A639" s="7">
        <v>46301</v>
      </c>
      <c r="B639" s="8">
        <v>0.16666666666666666</v>
      </c>
      <c r="C639" s="8">
        <v>0.18055555555555555</v>
      </c>
      <c r="D639" s="8">
        <v>0</v>
      </c>
      <c r="E639">
        <v>0.33</v>
      </c>
      <c r="F639">
        <v>49</v>
      </c>
      <c r="G639" t="s">
        <v>944</v>
      </c>
      <c r="H639" s="8">
        <v>0.1701388888888889</v>
      </c>
      <c r="I639" s="8">
        <v>0.41805555555555557</v>
      </c>
      <c r="L639">
        <v>5.95</v>
      </c>
      <c r="M639">
        <v>5.95</v>
      </c>
      <c r="N639">
        <v>5.62</v>
      </c>
      <c r="O639" t="s">
        <v>2932</v>
      </c>
      <c r="P639" t="s">
        <v>88</v>
      </c>
      <c r="Q639" t="s">
        <v>2933</v>
      </c>
      <c r="R639">
        <v>0</v>
      </c>
      <c r="S639">
        <v>0</v>
      </c>
      <c r="T639">
        <v>45.182119</v>
      </c>
      <c r="U639">
        <v>5.7322090000000001</v>
      </c>
      <c r="AD639" t="s">
        <v>2733</v>
      </c>
      <c r="AE639" t="s">
        <v>2734</v>
      </c>
    </row>
    <row r="640" spans="1:31" x14ac:dyDescent="0.3">
      <c r="A640" s="7">
        <v>46301</v>
      </c>
      <c r="B640" s="8">
        <v>0.25</v>
      </c>
      <c r="C640" s="8">
        <v>0.26041666666666669</v>
      </c>
      <c r="D640" s="8">
        <v>0</v>
      </c>
      <c r="E640">
        <v>0.25</v>
      </c>
      <c r="F640">
        <v>68</v>
      </c>
      <c r="G640" t="s">
        <v>948</v>
      </c>
      <c r="H640" s="8">
        <v>0.42986111111111114</v>
      </c>
      <c r="I640" s="8">
        <v>0.44444444444444442</v>
      </c>
      <c r="L640">
        <v>0.35</v>
      </c>
      <c r="M640">
        <v>0.35</v>
      </c>
      <c r="N640">
        <v>0.1</v>
      </c>
      <c r="O640" t="s">
        <v>3496</v>
      </c>
      <c r="P640" t="s">
        <v>666</v>
      </c>
      <c r="Q640" t="s">
        <v>3497</v>
      </c>
      <c r="R640">
        <v>0</v>
      </c>
      <c r="S640">
        <v>0</v>
      </c>
      <c r="T640">
        <v>45.178390999999998</v>
      </c>
      <c r="U640">
        <v>5.7375129999999999</v>
      </c>
      <c r="AD640" t="s">
        <v>2733</v>
      </c>
      <c r="AE640" t="s">
        <v>2734</v>
      </c>
    </row>
    <row r="641" spans="1:31" x14ac:dyDescent="0.3">
      <c r="A641" s="7">
        <v>46301</v>
      </c>
      <c r="B641" s="8">
        <v>0.33333333333333331</v>
      </c>
      <c r="C641" s="8">
        <v>0.375</v>
      </c>
      <c r="D641" s="8">
        <v>0</v>
      </c>
      <c r="E641">
        <v>1</v>
      </c>
      <c r="F641">
        <v>56</v>
      </c>
      <c r="G641" t="s">
        <v>966</v>
      </c>
      <c r="H641" s="8">
        <v>0.18263888888888888</v>
      </c>
      <c r="I641" s="8">
        <v>0.22847222222222222</v>
      </c>
      <c r="L641">
        <v>1.1000000000000001</v>
      </c>
      <c r="M641">
        <v>1</v>
      </c>
      <c r="N641">
        <v>0.1</v>
      </c>
      <c r="O641" t="s">
        <v>1215</v>
      </c>
      <c r="P641" t="s">
        <v>280</v>
      </c>
      <c r="Q641" t="s">
        <v>3502</v>
      </c>
      <c r="R641">
        <v>0</v>
      </c>
      <c r="S641">
        <v>0</v>
      </c>
      <c r="T641">
        <v>45.300490000000003</v>
      </c>
      <c r="U641">
        <v>5.4865740000000001</v>
      </c>
      <c r="AD641" t="s">
        <v>2733</v>
      </c>
      <c r="AE641" t="s">
        <v>2737</v>
      </c>
    </row>
    <row r="642" spans="1:31" x14ac:dyDescent="0.3">
      <c r="A642" s="7">
        <v>46301</v>
      </c>
      <c r="B642" s="8">
        <v>0.16666666666666666</v>
      </c>
      <c r="C642" s="8">
        <v>0.18055555555555555</v>
      </c>
      <c r="D642" s="8">
        <v>0</v>
      </c>
      <c r="E642">
        <v>0.33</v>
      </c>
      <c r="F642">
        <v>20</v>
      </c>
      <c r="G642" t="s">
        <v>950</v>
      </c>
      <c r="H642" s="8">
        <v>0.2298611111111111</v>
      </c>
      <c r="I642" s="8">
        <v>0.24513888888888888</v>
      </c>
      <c r="L642">
        <v>0.37</v>
      </c>
      <c r="M642">
        <v>0.37</v>
      </c>
      <c r="N642">
        <v>0.03</v>
      </c>
      <c r="O642" t="s">
        <v>3423</v>
      </c>
      <c r="P642" t="s">
        <v>132</v>
      </c>
      <c r="Q642" t="s">
        <v>3424</v>
      </c>
      <c r="R642">
        <v>0</v>
      </c>
      <c r="S642">
        <v>0</v>
      </c>
      <c r="T642">
        <v>45.190461999999997</v>
      </c>
      <c r="U642">
        <v>5.723516</v>
      </c>
      <c r="AD642" t="s">
        <v>2733</v>
      </c>
      <c r="AE642" t="s">
        <v>2734</v>
      </c>
    </row>
    <row r="643" spans="1:31" x14ac:dyDescent="0.3">
      <c r="A643" s="7">
        <v>46301</v>
      </c>
      <c r="B643" s="8">
        <v>0.16666666666666666</v>
      </c>
      <c r="C643" s="8">
        <v>0.18055555555555555</v>
      </c>
      <c r="D643" s="8">
        <v>0</v>
      </c>
      <c r="E643">
        <v>0.33</v>
      </c>
      <c r="F643">
        <v>28</v>
      </c>
      <c r="G643" t="s">
        <v>914</v>
      </c>
      <c r="H643" s="8">
        <v>0.46319444444444446</v>
      </c>
      <c r="I643" s="8">
        <v>0.48194444444444445</v>
      </c>
      <c r="L643">
        <v>0.45</v>
      </c>
      <c r="M643">
        <v>0.45</v>
      </c>
      <c r="N643">
        <v>0.12</v>
      </c>
      <c r="O643" t="s">
        <v>3429</v>
      </c>
      <c r="P643" t="s">
        <v>745</v>
      </c>
      <c r="Q643" t="s">
        <v>3430</v>
      </c>
      <c r="R643">
        <v>0</v>
      </c>
      <c r="S643">
        <v>0</v>
      </c>
      <c r="T643">
        <v>45.144418999999999</v>
      </c>
      <c r="U643">
        <v>5.7205839999999997</v>
      </c>
      <c r="AD643" t="s">
        <v>2733</v>
      </c>
      <c r="AE643" t="s">
        <v>2734</v>
      </c>
    </row>
    <row r="644" spans="1:31" x14ac:dyDescent="0.3">
      <c r="A644" s="7">
        <v>46301</v>
      </c>
      <c r="B644" s="8">
        <v>0.16666666666666666</v>
      </c>
      <c r="C644" s="8">
        <v>0.18055555555555555</v>
      </c>
      <c r="D644" s="8">
        <v>0</v>
      </c>
      <c r="E644">
        <v>0.33</v>
      </c>
      <c r="F644">
        <v>101</v>
      </c>
      <c r="G644" t="s">
        <v>945</v>
      </c>
      <c r="H644" s="8">
        <v>0.16180555555555556</v>
      </c>
      <c r="I644" s="8">
        <v>0.51736111111111116</v>
      </c>
      <c r="L644">
        <v>8.5299999999999994</v>
      </c>
      <c r="M644">
        <v>8.5299999999999994</v>
      </c>
      <c r="N644">
        <v>8.1999999999999993</v>
      </c>
      <c r="O644" t="s">
        <v>2935</v>
      </c>
      <c r="P644" t="s">
        <v>769</v>
      </c>
      <c r="Q644" t="s">
        <v>2936</v>
      </c>
      <c r="R644">
        <v>0</v>
      </c>
      <c r="S644">
        <v>0</v>
      </c>
      <c r="T644">
        <v>45.192462999999996</v>
      </c>
      <c r="U644">
        <v>5.7160570000000002</v>
      </c>
      <c r="AD644" t="s">
        <v>2733</v>
      </c>
      <c r="AE644" t="s">
        <v>2734</v>
      </c>
    </row>
    <row r="645" spans="1:31" x14ac:dyDescent="0.3">
      <c r="A645" s="7">
        <v>46301</v>
      </c>
      <c r="B645" s="8">
        <v>0.33333333333333331</v>
      </c>
      <c r="C645" s="8">
        <v>0.3888888888888889</v>
      </c>
      <c r="D645" s="8">
        <v>0</v>
      </c>
      <c r="E645">
        <v>1.33</v>
      </c>
      <c r="F645">
        <v>33</v>
      </c>
      <c r="G645" t="s">
        <v>3006</v>
      </c>
      <c r="H645" s="8">
        <v>0.17083333333333334</v>
      </c>
      <c r="I645" s="8">
        <v>0.20972222222222223</v>
      </c>
      <c r="L645">
        <v>0.93</v>
      </c>
      <c r="M645">
        <v>0.93</v>
      </c>
      <c r="N645">
        <v>-0.4</v>
      </c>
      <c r="O645" t="s">
        <v>2409</v>
      </c>
      <c r="P645" t="s">
        <v>689</v>
      </c>
      <c r="Q645" t="s">
        <v>689</v>
      </c>
      <c r="R645">
        <v>0</v>
      </c>
      <c r="S645">
        <v>0</v>
      </c>
      <c r="T645">
        <v>45.180048999999997</v>
      </c>
      <c r="U645">
        <v>5.7911270000000004</v>
      </c>
      <c r="AD645" t="s">
        <v>2733</v>
      </c>
      <c r="AE645" t="s">
        <v>2737</v>
      </c>
    </row>
    <row r="646" spans="1:31" x14ac:dyDescent="0.3">
      <c r="A646" s="7">
        <v>46301</v>
      </c>
      <c r="B646" s="8">
        <v>0.33333333333333331</v>
      </c>
      <c r="C646" s="8">
        <v>0.37847222222222221</v>
      </c>
      <c r="D646" s="8">
        <v>0</v>
      </c>
      <c r="E646">
        <v>1.08</v>
      </c>
      <c r="F646">
        <v>74</v>
      </c>
      <c r="G646" t="s">
        <v>892</v>
      </c>
      <c r="O646" t="s">
        <v>1275</v>
      </c>
      <c r="P646" t="s">
        <v>209</v>
      </c>
      <c r="Q646" t="s">
        <v>209</v>
      </c>
      <c r="R646">
        <v>0</v>
      </c>
      <c r="S646">
        <v>0</v>
      </c>
      <c r="T646">
        <v>45.194781999999996</v>
      </c>
      <c r="U646">
        <v>5.7142739999999996</v>
      </c>
      <c r="AD646" t="s">
        <v>2733</v>
      </c>
      <c r="AE646" t="s">
        <v>2737</v>
      </c>
    </row>
    <row r="647" spans="1:31" x14ac:dyDescent="0.3">
      <c r="A647" s="7">
        <v>46301</v>
      </c>
      <c r="B647" s="8">
        <v>0.16666666666666666</v>
      </c>
      <c r="C647" s="8">
        <v>0.18055555555555555</v>
      </c>
      <c r="D647" s="8">
        <v>0</v>
      </c>
      <c r="E647">
        <v>0.33</v>
      </c>
      <c r="F647">
        <v>16</v>
      </c>
      <c r="G647" t="s">
        <v>853</v>
      </c>
      <c r="O647" t="s">
        <v>3434</v>
      </c>
      <c r="P647" t="s">
        <v>133</v>
      </c>
      <c r="Q647" t="s">
        <v>3435</v>
      </c>
      <c r="R647">
        <v>0</v>
      </c>
      <c r="S647">
        <v>0</v>
      </c>
      <c r="T647">
        <v>45.189967000000003</v>
      </c>
      <c r="U647">
        <v>5.7054239999999998</v>
      </c>
      <c r="AD647" t="s">
        <v>2733</v>
      </c>
      <c r="AE647" t="s">
        <v>2734</v>
      </c>
    </row>
    <row r="648" spans="1:31" x14ac:dyDescent="0.3">
      <c r="A648" s="7">
        <v>46301</v>
      </c>
      <c r="B648" s="8">
        <v>0.33333333333333331</v>
      </c>
      <c r="C648" s="8">
        <v>0.34722222222222221</v>
      </c>
      <c r="D648" s="8">
        <v>0</v>
      </c>
      <c r="E648">
        <v>0.33</v>
      </c>
      <c r="F648">
        <v>86</v>
      </c>
      <c r="G648" t="s">
        <v>861</v>
      </c>
      <c r="H648" s="8">
        <v>0.22638888888888889</v>
      </c>
      <c r="I648" s="8">
        <v>0.25138888888888888</v>
      </c>
      <c r="L648">
        <v>0.6</v>
      </c>
      <c r="M648">
        <v>0.6</v>
      </c>
      <c r="N648">
        <v>0.27</v>
      </c>
      <c r="O648" t="s">
        <v>868</v>
      </c>
      <c r="P648" t="s">
        <v>826</v>
      </c>
      <c r="Q648" t="s">
        <v>826</v>
      </c>
      <c r="R648">
        <v>0</v>
      </c>
      <c r="S648">
        <v>0</v>
      </c>
      <c r="T648">
        <v>45.185786999999998</v>
      </c>
      <c r="U648">
        <v>5.7279049999999998</v>
      </c>
      <c r="AD648" t="s">
        <v>2733</v>
      </c>
      <c r="AE648" t="s">
        <v>2737</v>
      </c>
    </row>
    <row r="649" spans="1:31" x14ac:dyDescent="0.3">
      <c r="A649" s="7">
        <v>46301</v>
      </c>
      <c r="B649" s="8">
        <v>0.33333333333333331</v>
      </c>
      <c r="C649" s="8">
        <v>0.37847222222222221</v>
      </c>
      <c r="D649" s="8">
        <v>0</v>
      </c>
      <c r="E649">
        <v>1.08</v>
      </c>
      <c r="F649">
        <v>20</v>
      </c>
      <c r="G649" t="s">
        <v>950</v>
      </c>
      <c r="O649" t="s">
        <v>2510</v>
      </c>
      <c r="P649" t="s">
        <v>115</v>
      </c>
      <c r="Q649" t="s">
        <v>115</v>
      </c>
      <c r="R649">
        <v>0</v>
      </c>
      <c r="S649">
        <v>0</v>
      </c>
      <c r="T649">
        <v>45.190648000000003</v>
      </c>
      <c r="U649">
        <v>5.7227129999999997</v>
      </c>
      <c r="AD649" t="s">
        <v>2733</v>
      </c>
      <c r="AE649" t="s">
        <v>2737</v>
      </c>
    </row>
    <row r="650" spans="1:31" x14ac:dyDescent="0.3">
      <c r="A650" s="7">
        <v>46301</v>
      </c>
      <c r="B650" s="8">
        <v>0.16666666666666666</v>
      </c>
      <c r="C650" s="8">
        <v>0.18055555555555555</v>
      </c>
      <c r="D650" s="8">
        <v>0</v>
      </c>
      <c r="E650">
        <v>0.33</v>
      </c>
      <c r="F650">
        <v>20</v>
      </c>
      <c r="G650" t="s">
        <v>950</v>
      </c>
      <c r="H650" s="8">
        <v>0.17708333333333334</v>
      </c>
      <c r="I650" s="8">
        <v>0.40416666666666667</v>
      </c>
      <c r="L650">
        <v>5.45</v>
      </c>
      <c r="M650">
        <v>5.45</v>
      </c>
      <c r="N650">
        <v>5.12</v>
      </c>
      <c r="O650" t="s">
        <v>3437</v>
      </c>
      <c r="P650" t="s">
        <v>411</v>
      </c>
      <c r="Q650" t="s">
        <v>3438</v>
      </c>
      <c r="R650">
        <v>0</v>
      </c>
      <c r="S650">
        <v>0</v>
      </c>
      <c r="T650">
        <v>45.186216000000002</v>
      </c>
      <c r="U650">
        <v>5.7124170000000003</v>
      </c>
      <c r="AD650" t="s">
        <v>2733</v>
      </c>
      <c r="AE650" t="s">
        <v>2734</v>
      </c>
    </row>
    <row r="651" spans="1:31" x14ac:dyDescent="0.3">
      <c r="A651" s="7">
        <v>46301</v>
      </c>
      <c r="B651" s="8">
        <v>0.33333333333333331</v>
      </c>
      <c r="C651" s="8">
        <v>0.34722222222222221</v>
      </c>
      <c r="D651" s="8">
        <v>0</v>
      </c>
      <c r="E651">
        <v>0.33</v>
      </c>
      <c r="F651">
        <v>82</v>
      </c>
      <c r="G651" t="s">
        <v>954</v>
      </c>
      <c r="H651" s="8">
        <v>0.32777777777777778</v>
      </c>
      <c r="I651" s="8">
        <v>0.37222222222222223</v>
      </c>
      <c r="L651">
        <v>1.07</v>
      </c>
      <c r="M651">
        <v>1.07</v>
      </c>
      <c r="N651">
        <v>0.73</v>
      </c>
      <c r="O651" t="s">
        <v>2716</v>
      </c>
      <c r="P651" t="s">
        <v>569</v>
      </c>
      <c r="Q651" t="s">
        <v>569</v>
      </c>
      <c r="R651">
        <v>0</v>
      </c>
      <c r="S651">
        <v>0</v>
      </c>
      <c r="T651">
        <v>45.182271</v>
      </c>
      <c r="U651">
        <v>5.7200449999999998</v>
      </c>
      <c r="AD651" t="s">
        <v>2733</v>
      </c>
      <c r="AE651" t="s">
        <v>2737</v>
      </c>
    </row>
    <row r="652" spans="1:31" x14ac:dyDescent="0.3">
      <c r="A652" s="7">
        <v>46301</v>
      </c>
      <c r="B652" s="8">
        <v>0.33333333333333331</v>
      </c>
      <c r="C652" s="8">
        <v>0.36458333333333331</v>
      </c>
      <c r="D652" s="8">
        <v>0</v>
      </c>
      <c r="E652">
        <v>0.75</v>
      </c>
      <c r="F652">
        <v>72</v>
      </c>
      <c r="G652" t="s">
        <v>978</v>
      </c>
      <c r="O652" t="s">
        <v>2299</v>
      </c>
      <c r="P652" t="s">
        <v>67</v>
      </c>
      <c r="Q652" t="s">
        <v>6570</v>
      </c>
      <c r="R652">
        <v>0</v>
      </c>
      <c r="S652">
        <v>0</v>
      </c>
      <c r="T652">
        <v>45.569451000000001</v>
      </c>
      <c r="U652">
        <v>5.9207679999999998</v>
      </c>
      <c r="AD652" t="s">
        <v>2733</v>
      </c>
      <c r="AE652" t="s">
        <v>2737</v>
      </c>
    </row>
    <row r="653" spans="1:31" x14ac:dyDescent="0.3">
      <c r="A653" s="7">
        <v>46301</v>
      </c>
      <c r="B653" s="8">
        <v>0.16666666666666666</v>
      </c>
      <c r="C653" s="8">
        <v>0.18055555555555555</v>
      </c>
      <c r="D653" s="8">
        <v>0</v>
      </c>
      <c r="E653">
        <v>0.33</v>
      </c>
      <c r="F653">
        <v>20</v>
      </c>
      <c r="G653" t="s">
        <v>950</v>
      </c>
      <c r="H653" s="8">
        <v>0.18680555555555556</v>
      </c>
      <c r="I653" s="8">
        <v>0.52222222222222225</v>
      </c>
      <c r="L653">
        <v>8.0500000000000007</v>
      </c>
      <c r="M653">
        <v>8.0500000000000007</v>
      </c>
      <c r="N653">
        <v>7.72</v>
      </c>
      <c r="O653" t="s">
        <v>2735</v>
      </c>
      <c r="P653" t="s">
        <v>522</v>
      </c>
      <c r="Q653" t="s">
        <v>2736</v>
      </c>
      <c r="R653">
        <v>0</v>
      </c>
      <c r="S653">
        <v>0</v>
      </c>
      <c r="T653">
        <v>45.177925000000002</v>
      </c>
      <c r="U653">
        <v>5.7241710000000001</v>
      </c>
      <c r="AD653" t="s">
        <v>2733</v>
      </c>
      <c r="AE653" t="s">
        <v>2734</v>
      </c>
    </row>
    <row r="654" spans="1:31" x14ac:dyDescent="0.3">
      <c r="A654" s="7">
        <v>46301</v>
      </c>
      <c r="B654" s="8">
        <v>0.16666666666666666</v>
      </c>
      <c r="C654" s="8">
        <v>0.18055555555555555</v>
      </c>
      <c r="D654" s="8">
        <v>0</v>
      </c>
      <c r="E654">
        <v>0.33</v>
      </c>
      <c r="F654">
        <v>12</v>
      </c>
      <c r="G654" t="s">
        <v>952</v>
      </c>
      <c r="O654" t="s">
        <v>2740</v>
      </c>
      <c r="P654" t="s">
        <v>259</v>
      </c>
      <c r="Q654" t="s">
        <v>2741</v>
      </c>
      <c r="R654">
        <v>0</v>
      </c>
      <c r="S654">
        <v>0</v>
      </c>
      <c r="T654">
        <v>45.190952000000003</v>
      </c>
      <c r="U654">
        <v>5.7165330000000001</v>
      </c>
      <c r="AD654" t="s">
        <v>2733</v>
      </c>
      <c r="AE654" t="s">
        <v>2734</v>
      </c>
    </row>
    <row r="655" spans="1:31" x14ac:dyDescent="0.3">
      <c r="A655" s="7">
        <v>46301</v>
      </c>
      <c r="B655" s="8">
        <v>0.33333333333333331</v>
      </c>
      <c r="C655" s="8">
        <v>0.35416666666666669</v>
      </c>
      <c r="D655" s="8">
        <v>0</v>
      </c>
      <c r="E655">
        <v>0.5</v>
      </c>
      <c r="F655">
        <v>46</v>
      </c>
      <c r="G655" t="s">
        <v>963</v>
      </c>
      <c r="H655" s="8">
        <v>0.20694444444444443</v>
      </c>
      <c r="I655" s="8">
        <v>0.21944444444444444</v>
      </c>
      <c r="L655">
        <v>0.3</v>
      </c>
      <c r="M655">
        <v>0.3</v>
      </c>
      <c r="N655">
        <v>-0.2</v>
      </c>
      <c r="O655" t="s">
        <v>1568</v>
      </c>
      <c r="P655" t="s">
        <v>462</v>
      </c>
      <c r="Q655" t="s">
        <v>3506</v>
      </c>
      <c r="R655">
        <v>0</v>
      </c>
      <c r="S655">
        <v>0</v>
      </c>
      <c r="T655">
        <v>45.184040000000003</v>
      </c>
      <c r="U655">
        <v>5.7121500000000003</v>
      </c>
      <c r="AD655" t="s">
        <v>2733</v>
      </c>
      <c r="AE655" t="s">
        <v>2737</v>
      </c>
    </row>
    <row r="656" spans="1:31" x14ac:dyDescent="0.3">
      <c r="A656" s="7">
        <v>46301</v>
      </c>
      <c r="B656" s="8">
        <v>0.16666666666666666</v>
      </c>
      <c r="C656" s="8">
        <v>0.20833333333333334</v>
      </c>
      <c r="D656" s="8">
        <v>0</v>
      </c>
      <c r="E656">
        <v>1</v>
      </c>
      <c r="F656">
        <v>39</v>
      </c>
      <c r="G656" t="s">
        <v>961</v>
      </c>
      <c r="H656" s="8">
        <v>0.19722222222222222</v>
      </c>
      <c r="I656" s="8">
        <v>0.24930555555555556</v>
      </c>
      <c r="L656">
        <v>1.25</v>
      </c>
      <c r="M656">
        <v>1.25</v>
      </c>
      <c r="N656">
        <v>0.25</v>
      </c>
      <c r="O656" t="s">
        <v>1157</v>
      </c>
      <c r="P656" t="s">
        <v>1158</v>
      </c>
      <c r="Q656" t="s">
        <v>1161</v>
      </c>
      <c r="R656">
        <v>0</v>
      </c>
      <c r="S656">
        <v>0</v>
      </c>
      <c r="T656">
        <v>45.148142999999997</v>
      </c>
      <c r="U656">
        <v>5.723122</v>
      </c>
      <c r="AD656" t="s">
        <v>2733</v>
      </c>
      <c r="AE656" t="s">
        <v>2781</v>
      </c>
    </row>
    <row r="657" spans="1:31" x14ac:dyDescent="0.3">
      <c r="A657" s="7">
        <v>46301</v>
      </c>
      <c r="B657" s="8">
        <v>0.33333333333333331</v>
      </c>
      <c r="C657" s="8">
        <v>0.37847222222222221</v>
      </c>
      <c r="D657" s="8">
        <v>0</v>
      </c>
      <c r="E657">
        <v>1.08</v>
      </c>
      <c r="F657">
        <v>33</v>
      </c>
      <c r="G657" t="s">
        <v>3006</v>
      </c>
      <c r="H657" s="8">
        <v>0.25069444444444444</v>
      </c>
      <c r="I657" s="8">
        <v>0.31111111111111112</v>
      </c>
      <c r="L657">
        <v>1.45</v>
      </c>
      <c r="M657">
        <v>1.45</v>
      </c>
      <c r="N657">
        <v>0.37</v>
      </c>
      <c r="O657" t="s">
        <v>2339</v>
      </c>
      <c r="P657" t="s">
        <v>597</v>
      </c>
      <c r="Q657" t="s">
        <v>597</v>
      </c>
      <c r="R657">
        <v>0</v>
      </c>
      <c r="S657">
        <v>0</v>
      </c>
      <c r="T657">
        <v>45.234032999999997</v>
      </c>
      <c r="U657">
        <v>5.8823129999999999</v>
      </c>
      <c r="AD657" t="s">
        <v>2733</v>
      </c>
      <c r="AE657" t="s">
        <v>2737</v>
      </c>
    </row>
    <row r="658" spans="1:31" x14ac:dyDescent="0.3">
      <c r="A658" s="7">
        <v>46301</v>
      </c>
      <c r="B658" s="8">
        <v>0.16666666666666666</v>
      </c>
      <c r="C658" s="8">
        <v>0.18055555555555555</v>
      </c>
      <c r="D658" s="8">
        <v>0</v>
      </c>
      <c r="E658">
        <v>0.33</v>
      </c>
      <c r="F658">
        <v>74</v>
      </c>
      <c r="G658" t="s">
        <v>892</v>
      </c>
      <c r="O658" t="s">
        <v>2745</v>
      </c>
      <c r="P658" t="s">
        <v>498</v>
      </c>
      <c r="Q658" t="s">
        <v>2746</v>
      </c>
      <c r="R658">
        <v>0</v>
      </c>
      <c r="S658">
        <v>0</v>
      </c>
      <c r="T658">
        <v>45.188510000000001</v>
      </c>
      <c r="U658">
        <v>5.6897789999999997</v>
      </c>
      <c r="AD658" t="s">
        <v>2733</v>
      </c>
      <c r="AE658" t="s">
        <v>2734</v>
      </c>
    </row>
    <row r="659" spans="1:31" x14ac:dyDescent="0.3">
      <c r="A659" s="7">
        <v>46301</v>
      </c>
      <c r="B659" s="8">
        <v>0.33333333333333331</v>
      </c>
      <c r="C659" s="8">
        <v>0.37847222222222221</v>
      </c>
      <c r="D659" s="8">
        <v>0</v>
      </c>
      <c r="E659">
        <v>1.08</v>
      </c>
      <c r="F659">
        <v>75</v>
      </c>
      <c r="G659" t="s">
        <v>970</v>
      </c>
      <c r="O659" t="s">
        <v>2278</v>
      </c>
      <c r="P659" t="s">
        <v>293</v>
      </c>
      <c r="Q659" t="s">
        <v>293</v>
      </c>
      <c r="R659">
        <v>0</v>
      </c>
      <c r="S659">
        <v>0</v>
      </c>
      <c r="T659">
        <v>45.105367000000001</v>
      </c>
      <c r="U659">
        <v>5.6648319999999996</v>
      </c>
      <c r="AD659" t="s">
        <v>2733</v>
      </c>
      <c r="AE659" t="s">
        <v>2737</v>
      </c>
    </row>
    <row r="660" spans="1:31" x14ac:dyDescent="0.3">
      <c r="A660" s="7">
        <v>46301</v>
      </c>
      <c r="B660" s="8">
        <v>0.25</v>
      </c>
      <c r="C660" s="8">
        <v>0.2638888888888889</v>
      </c>
      <c r="D660" s="8">
        <v>0</v>
      </c>
      <c r="E660">
        <v>0.33</v>
      </c>
      <c r="F660">
        <v>20</v>
      </c>
      <c r="G660" t="s">
        <v>950</v>
      </c>
      <c r="H660" s="8">
        <v>0.21111111111111111</v>
      </c>
      <c r="I660" s="8">
        <v>0.35138888888888886</v>
      </c>
      <c r="L660">
        <v>3.37</v>
      </c>
      <c r="M660">
        <v>3.37</v>
      </c>
      <c r="N660">
        <v>3.03</v>
      </c>
      <c r="O660" t="s">
        <v>2777</v>
      </c>
      <c r="P660" t="s">
        <v>153</v>
      </c>
      <c r="Q660" t="s">
        <v>2778</v>
      </c>
      <c r="R660">
        <v>0</v>
      </c>
      <c r="S660">
        <v>0</v>
      </c>
      <c r="T660">
        <v>45.190181000000003</v>
      </c>
      <c r="U660">
        <v>5.7254589999999999</v>
      </c>
      <c r="AD660" t="s">
        <v>2733</v>
      </c>
      <c r="AE660" t="s">
        <v>2734</v>
      </c>
    </row>
    <row r="661" spans="1:31" x14ac:dyDescent="0.3">
      <c r="A661" s="7">
        <v>46301</v>
      </c>
      <c r="B661" s="8">
        <v>0.2048611111111111</v>
      </c>
      <c r="C661" s="8">
        <v>0.23958333333333334</v>
      </c>
      <c r="D661" s="8">
        <v>0</v>
      </c>
      <c r="E661">
        <v>0.83</v>
      </c>
      <c r="F661">
        <v>103</v>
      </c>
      <c r="G661" t="s">
        <v>962</v>
      </c>
      <c r="H661" s="8">
        <v>0.23333333333333334</v>
      </c>
      <c r="I661" s="8">
        <v>0.2638888888888889</v>
      </c>
      <c r="L661">
        <v>0.73</v>
      </c>
      <c r="M661">
        <v>0.73</v>
      </c>
      <c r="N661">
        <v>-0.1</v>
      </c>
      <c r="O661" t="s">
        <v>1194</v>
      </c>
      <c r="P661" t="s">
        <v>289</v>
      </c>
      <c r="Q661" t="s">
        <v>289</v>
      </c>
      <c r="R661">
        <v>0</v>
      </c>
      <c r="S661">
        <v>0</v>
      </c>
      <c r="T661">
        <v>45.364960000000004</v>
      </c>
      <c r="U661">
        <v>5.5936700000000004</v>
      </c>
      <c r="AD661" t="s">
        <v>2733</v>
      </c>
      <c r="AE661" t="s">
        <v>2737</v>
      </c>
    </row>
    <row r="662" spans="1:31" x14ac:dyDescent="0.3">
      <c r="A662" s="7">
        <v>46301</v>
      </c>
      <c r="B662" s="8">
        <v>0.35416666666666669</v>
      </c>
      <c r="C662" s="8">
        <v>0.39583333333333331</v>
      </c>
      <c r="D662" s="8">
        <v>0</v>
      </c>
      <c r="E662">
        <v>1</v>
      </c>
      <c r="F662">
        <v>83</v>
      </c>
      <c r="G662" t="s">
        <v>975</v>
      </c>
      <c r="H662" s="8">
        <v>0.33402777777777776</v>
      </c>
      <c r="I662" s="8">
        <v>0.43055555555555558</v>
      </c>
      <c r="L662">
        <v>2.3199999999999998</v>
      </c>
      <c r="M662">
        <v>2.3199999999999998</v>
      </c>
      <c r="N662">
        <v>1.32</v>
      </c>
      <c r="O662" t="s">
        <v>1422</v>
      </c>
      <c r="P662" t="s">
        <v>417</v>
      </c>
      <c r="Q662" t="s">
        <v>417</v>
      </c>
      <c r="R662">
        <v>0</v>
      </c>
      <c r="S662">
        <v>0</v>
      </c>
      <c r="T662">
        <v>45.334488</v>
      </c>
      <c r="U662">
        <v>5.6167160000000003</v>
      </c>
      <c r="AD662" t="s">
        <v>2733</v>
      </c>
      <c r="AE662" t="s">
        <v>2737</v>
      </c>
    </row>
    <row r="663" spans="1:31" x14ac:dyDescent="0.3">
      <c r="A663" s="7">
        <v>46301</v>
      </c>
      <c r="B663" s="8">
        <v>0.33333333333333331</v>
      </c>
      <c r="C663" s="8">
        <v>0.375</v>
      </c>
      <c r="D663" s="8">
        <v>0</v>
      </c>
      <c r="E663">
        <v>1</v>
      </c>
      <c r="F663">
        <v>68</v>
      </c>
      <c r="G663" t="s">
        <v>948</v>
      </c>
      <c r="O663" t="s">
        <v>1266</v>
      </c>
      <c r="P663" t="s">
        <v>379</v>
      </c>
      <c r="Q663" t="s">
        <v>379</v>
      </c>
      <c r="R663">
        <v>0</v>
      </c>
      <c r="S663">
        <v>0</v>
      </c>
      <c r="T663">
        <v>45.162835000000001</v>
      </c>
      <c r="U663">
        <v>5.7206549999999998</v>
      </c>
      <c r="AD663" t="s">
        <v>2733</v>
      </c>
      <c r="AE663" t="s">
        <v>2737</v>
      </c>
    </row>
    <row r="664" spans="1:31" x14ac:dyDescent="0.3">
      <c r="A664" s="7">
        <v>46301</v>
      </c>
      <c r="B664" s="8">
        <v>0.2048611111111111</v>
      </c>
      <c r="C664" s="8">
        <v>0.21527777777777779</v>
      </c>
      <c r="D664" s="8">
        <v>0</v>
      </c>
      <c r="E664">
        <v>0.25</v>
      </c>
      <c r="F664">
        <v>13</v>
      </c>
      <c r="G664" t="s">
        <v>2730</v>
      </c>
      <c r="O664" t="s">
        <v>1717</v>
      </c>
      <c r="P664" t="s">
        <v>298</v>
      </c>
      <c r="Q664" t="s">
        <v>1719</v>
      </c>
      <c r="R664">
        <v>0</v>
      </c>
      <c r="S664">
        <v>0</v>
      </c>
      <c r="T664">
        <v>45.186445999999997</v>
      </c>
      <c r="U664">
        <v>5.7280280000000001</v>
      </c>
      <c r="AD664" t="s">
        <v>2733</v>
      </c>
      <c r="AE664" t="s">
        <v>2737</v>
      </c>
    </row>
    <row r="665" spans="1:31" x14ac:dyDescent="0.3">
      <c r="A665" s="7">
        <v>46301</v>
      </c>
      <c r="B665" s="8">
        <v>0.16666666666666666</v>
      </c>
      <c r="C665" s="8">
        <v>0.18055555555555555</v>
      </c>
      <c r="D665" s="8">
        <v>0</v>
      </c>
      <c r="E665">
        <v>0.33</v>
      </c>
      <c r="F665">
        <v>20</v>
      </c>
      <c r="G665" t="s">
        <v>950</v>
      </c>
      <c r="H665" s="8">
        <v>0.19791666666666666</v>
      </c>
      <c r="I665" s="8">
        <v>0.29652777777777778</v>
      </c>
      <c r="L665">
        <v>2.37</v>
      </c>
      <c r="M665">
        <v>2.37</v>
      </c>
      <c r="N665">
        <v>2.0299999999999998</v>
      </c>
      <c r="O665" t="s">
        <v>2755</v>
      </c>
      <c r="P665" t="s">
        <v>211</v>
      </c>
      <c r="Q665" t="s">
        <v>2756</v>
      </c>
      <c r="R665">
        <v>0</v>
      </c>
      <c r="S665">
        <v>0</v>
      </c>
      <c r="T665">
        <v>45.186630000000001</v>
      </c>
      <c r="U665">
        <v>5.7231329999999998</v>
      </c>
      <c r="AD665" t="s">
        <v>2733</v>
      </c>
      <c r="AE665" t="s">
        <v>2734</v>
      </c>
    </row>
    <row r="666" spans="1:31" x14ac:dyDescent="0.3">
      <c r="A666" s="7">
        <v>46301</v>
      </c>
      <c r="B666" s="8">
        <v>0.16666666666666666</v>
      </c>
      <c r="C666" s="8">
        <v>0.17708333333333334</v>
      </c>
      <c r="D666" s="8">
        <v>0</v>
      </c>
      <c r="E666">
        <v>0.25</v>
      </c>
      <c r="F666">
        <v>37</v>
      </c>
      <c r="G666" t="s">
        <v>2803</v>
      </c>
      <c r="Q666" t="s">
        <v>820</v>
      </c>
      <c r="R666">
        <v>0</v>
      </c>
      <c r="S666">
        <v>0</v>
      </c>
      <c r="T666">
        <v>48.795366999999999</v>
      </c>
      <c r="U666">
        <v>2.322012</v>
      </c>
    </row>
    <row r="667" spans="1:31" x14ac:dyDescent="0.3">
      <c r="A667" s="7">
        <v>46301</v>
      </c>
      <c r="B667" s="8">
        <v>0.16666666666666666</v>
      </c>
      <c r="C667" s="8">
        <v>0.18055555555555555</v>
      </c>
      <c r="D667" s="8">
        <v>0</v>
      </c>
      <c r="E667">
        <v>0.33</v>
      </c>
      <c r="F667">
        <v>100</v>
      </c>
      <c r="G667" t="s">
        <v>967</v>
      </c>
      <c r="H667" s="8">
        <v>0.22916666666666666</v>
      </c>
      <c r="I667" s="8">
        <v>0.23541666666666666</v>
      </c>
      <c r="L667">
        <v>0.15</v>
      </c>
      <c r="M667">
        <v>0.15</v>
      </c>
      <c r="N667">
        <v>-0.18</v>
      </c>
      <c r="O667" t="s">
        <v>2785</v>
      </c>
      <c r="P667" t="s">
        <v>113</v>
      </c>
      <c r="Q667" t="s">
        <v>2786</v>
      </c>
      <c r="R667">
        <v>0</v>
      </c>
      <c r="S667">
        <v>0</v>
      </c>
      <c r="T667">
        <v>45.182966999999998</v>
      </c>
      <c r="U667">
        <v>5.7194820000000002</v>
      </c>
      <c r="AD667" t="s">
        <v>2733</v>
      </c>
      <c r="AE667" t="s">
        <v>2734</v>
      </c>
    </row>
    <row r="668" spans="1:31" x14ac:dyDescent="0.3">
      <c r="A668" t="s">
        <v>3530</v>
      </c>
      <c r="G668">
        <v>665</v>
      </c>
      <c r="S668">
        <v>665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CC67E-AE5B-4C00-B38A-E51350E3ACBE}">
  <sheetPr>
    <tabColor rgb="FF2E7D32"/>
  </sheetPr>
  <dimension ref="A1:AE668"/>
  <sheetViews>
    <sheetView topLeftCell="A38" workbookViewId="0">
      <selection sqref="A1:AF668"/>
    </sheetView>
  </sheetViews>
  <sheetFormatPr baseColWidth="10" defaultRowHeight="14.4" x14ac:dyDescent="0.3"/>
  <sheetData>
    <row r="1" spans="1:31" x14ac:dyDescent="0.3">
      <c r="A1" t="s">
        <v>923</v>
      </c>
      <c r="B1" t="s">
        <v>2722</v>
      </c>
      <c r="C1" t="s">
        <v>2723</v>
      </c>
      <c r="D1" t="s">
        <v>2724</v>
      </c>
      <c r="E1" t="s">
        <v>2725</v>
      </c>
      <c r="F1" t="s">
        <v>2726</v>
      </c>
      <c r="G1" t="s">
        <v>2727</v>
      </c>
      <c r="H1" t="s">
        <v>2722</v>
      </c>
      <c r="I1" t="s">
        <v>2723</v>
      </c>
      <c r="J1" t="s">
        <v>2728</v>
      </c>
      <c r="K1" t="s">
        <v>2729</v>
      </c>
      <c r="L1" t="s">
        <v>2725</v>
      </c>
    </row>
    <row r="2" spans="1:31" x14ac:dyDescent="0.3">
      <c r="A2" t="s">
        <v>5935</v>
      </c>
      <c r="B2" t="s">
        <v>5936</v>
      </c>
      <c r="C2" t="s">
        <v>5937</v>
      </c>
      <c r="D2" t="s">
        <v>838</v>
      </c>
      <c r="E2" t="s">
        <v>5938</v>
      </c>
      <c r="F2" t="s">
        <v>5939</v>
      </c>
      <c r="G2" t="s">
        <v>5940</v>
      </c>
      <c r="H2" t="s">
        <v>1055</v>
      </c>
      <c r="I2" t="s">
        <v>5941</v>
      </c>
      <c r="J2" t="s">
        <v>5942</v>
      </c>
      <c r="K2" t="s">
        <v>5943</v>
      </c>
      <c r="L2" t="s">
        <v>5944</v>
      </c>
      <c r="M2" t="s">
        <v>5945</v>
      </c>
      <c r="N2" t="s">
        <v>5946</v>
      </c>
      <c r="O2" t="s">
        <v>5947</v>
      </c>
      <c r="P2" t="s">
        <v>5948</v>
      </c>
      <c r="Q2" t="s">
        <v>5949</v>
      </c>
      <c r="R2" t="s">
        <v>5950</v>
      </c>
      <c r="S2" t="s">
        <v>3747</v>
      </c>
      <c r="T2" t="s">
        <v>5951</v>
      </c>
      <c r="U2" t="s">
        <v>5952</v>
      </c>
    </row>
    <row r="3" spans="1:31" x14ac:dyDescent="0.3">
      <c r="A3" s="7">
        <v>46301</v>
      </c>
      <c r="B3" s="8">
        <v>0.33333333333333331</v>
      </c>
      <c r="C3" s="8">
        <v>0.46875</v>
      </c>
      <c r="D3" s="8">
        <v>0</v>
      </c>
      <c r="E3">
        <v>3.25</v>
      </c>
      <c r="F3">
        <v>54</v>
      </c>
      <c r="G3" t="s">
        <v>973</v>
      </c>
      <c r="H3" s="8"/>
      <c r="O3" t="s">
        <v>1183</v>
      </c>
      <c r="P3" t="s">
        <v>394</v>
      </c>
      <c r="Q3" t="s">
        <v>394</v>
      </c>
      <c r="R3">
        <v>0</v>
      </c>
      <c r="S3">
        <v>0</v>
      </c>
      <c r="T3">
        <v>45.365690000000001</v>
      </c>
      <c r="U3">
        <v>5.5858990000000004</v>
      </c>
      <c r="AD3" t="s">
        <v>2733</v>
      </c>
      <c r="AE3" t="s">
        <v>2737</v>
      </c>
    </row>
    <row r="4" spans="1:31" x14ac:dyDescent="0.3">
      <c r="A4" s="7">
        <v>46301</v>
      </c>
      <c r="B4" s="8">
        <v>0.33333333333333331</v>
      </c>
      <c r="C4" s="8">
        <v>0.35416666666666669</v>
      </c>
      <c r="D4" s="8">
        <v>0</v>
      </c>
      <c r="E4">
        <v>0.5</v>
      </c>
      <c r="F4">
        <v>68</v>
      </c>
      <c r="G4" t="s">
        <v>948</v>
      </c>
      <c r="H4" s="8">
        <v>0.26666666666666666</v>
      </c>
      <c r="I4" s="8">
        <v>0.27083333333333331</v>
      </c>
      <c r="L4">
        <v>0.1</v>
      </c>
      <c r="M4">
        <v>0.1</v>
      </c>
      <c r="N4">
        <v>-0.4</v>
      </c>
      <c r="O4" t="s">
        <v>1270</v>
      </c>
      <c r="P4" t="s">
        <v>378</v>
      </c>
      <c r="Q4" t="s">
        <v>3514</v>
      </c>
      <c r="R4">
        <v>0</v>
      </c>
      <c r="S4">
        <v>0</v>
      </c>
      <c r="T4">
        <v>45.188785000000003</v>
      </c>
      <c r="U4">
        <v>5.7198960000000003</v>
      </c>
      <c r="AD4" t="s">
        <v>2733</v>
      </c>
      <c r="AE4" t="s">
        <v>2737</v>
      </c>
    </row>
    <row r="5" spans="1:31" x14ac:dyDescent="0.3">
      <c r="A5" s="7">
        <v>46301</v>
      </c>
      <c r="B5" s="8">
        <v>0.16666666666666666</v>
      </c>
      <c r="C5" s="8">
        <v>0.18055555555555555</v>
      </c>
      <c r="D5" s="8">
        <v>0</v>
      </c>
      <c r="E5">
        <v>0.33</v>
      </c>
      <c r="F5">
        <v>29</v>
      </c>
      <c r="G5" t="s">
        <v>859</v>
      </c>
      <c r="H5" s="8"/>
      <c r="O5" t="s">
        <v>2988</v>
      </c>
      <c r="P5" t="s">
        <v>220</v>
      </c>
      <c r="Q5" t="s">
        <v>2989</v>
      </c>
      <c r="R5">
        <v>0</v>
      </c>
      <c r="S5">
        <v>0</v>
      </c>
      <c r="T5">
        <v>45.182158999999999</v>
      </c>
      <c r="U5">
        <v>5.715846</v>
      </c>
      <c r="AD5" t="s">
        <v>2733</v>
      </c>
      <c r="AE5" t="s">
        <v>2734</v>
      </c>
    </row>
    <row r="6" spans="1:31" x14ac:dyDescent="0.3">
      <c r="A6" s="7">
        <v>46301</v>
      </c>
      <c r="B6" s="8">
        <v>0.16666666666666666</v>
      </c>
      <c r="C6" s="8">
        <v>0.18055555555555555</v>
      </c>
      <c r="D6" s="8">
        <v>0</v>
      </c>
      <c r="E6">
        <v>0.33</v>
      </c>
      <c r="F6">
        <v>16</v>
      </c>
      <c r="G6" t="s">
        <v>853</v>
      </c>
      <c r="O6" t="s">
        <v>2924</v>
      </c>
      <c r="P6" t="s">
        <v>229</v>
      </c>
      <c r="Q6" t="s">
        <v>6025</v>
      </c>
      <c r="R6">
        <v>0</v>
      </c>
      <c r="S6">
        <v>0</v>
      </c>
      <c r="T6">
        <v>45.188222000000003</v>
      </c>
      <c r="U6">
        <v>5.7137010000000004</v>
      </c>
      <c r="AD6" t="s">
        <v>2733</v>
      </c>
      <c r="AE6" t="s">
        <v>2734</v>
      </c>
    </row>
    <row r="7" spans="1:31" x14ac:dyDescent="0.3">
      <c r="A7" s="7">
        <v>46301</v>
      </c>
      <c r="B7" s="8">
        <v>0.16666666666666666</v>
      </c>
      <c r="C7" s="8">
        <v>0.18055555555555555</v>
      </c>
      <c r="D7" s="8">
        <v>0</v>
      </c>
      <c r="E7">
        <v>0.33</v>
      </c>
      <c r="F7">
        <v>16</v>
      </c>
      <c r="G7" t="s">
        <v>853</v>
      </c>
      <c r="H7" s="8"/>
      <c r="O7" t="s">
        <v>3249</v>
      </c>
      <c r="P7" t="s">
        <v>98</v>
      </c>
      <c r="Q7" t="s">
        <v>5981</v>
      </c>
      <c r="R7">
        <v>0</v>
      </c>
      <c r="S7">
        <v>0</v>
      </c>
      <c r="T7">
        <v>45.190128999999999</v>
      </c>
      <c r="U7">
        <v>5.7320460000000004</v>
      </c>
      <c r="AD7" t="s">
        <v>2733</v>
      </c>
      <c r="AE7" t="s">
        <v>2734</v>
      </c>
    </row>
    <row r="8" spans="1:31" x14ac:dyDescent="0.3">
      <c r="A8" s="7">
        <v>46301</v>
      </c>
      <c r="B8" s="8">
        <v>0.23958333333333334</v>
      </c>
      <c r="C8" s="8">
        <v>0.25347222222222221</v>
      </c>
      <c r="D8" s="8">
        <v>0</v>
      </c>
      <c r="E8">
        <v>0.33</v>
      </c>
      <c r="F8">
        <v>13</v>
      </c>
      <c r="G8" t="s">
        <v>2730</v>
      </c>
      <c r="H8" s="8"/>
      <c r="I8" s="8"/>
      <c r="O8" t="s">
        <v>2977</v>
      </c>
      <c r="P8" t="s">
        <v>298</v>
      </c>
      <c r="Q8" t="s">
        <v>2978</v>
      </c>
      <c r="R8">
        <v>0</v>
      </c>
      <c r="S8">
        <v>0</v>
      </c>
      <c r="T8">
        <v>45.186909</v>
      </c>
      <c r="U8">
        <v>5.7276030000000002</v>
      </c>
      <c r="AD8" t="s">
        <v>2733</v>
      </c>
      <c r="AE8" t="s">
        <v>2734</v>
      </c>
    </row>
    <row r="9" spans="1:31" x14ac:dyDescent="0.3">
      <c r="A9" s="7">
        <v>46301</v>
      </c>
      <c r="B9" s="8">
        <v>0.16666666666666666</v>
      </c>
      <c r="C9" s="8">
        <v>0.18055555555555555</v>
      </c>
      <c r="D9" s="8">
        <v>0</v>
      </c>
      <c r="E9">
        <v>0.33</v>
      </c>
      <c r="F9">
        <v>33</v>
      </c>
      <c r="G9" t="s">
        <v>3006</v>
      </c>
      <c r="H9" s="8">
        <v>0.16180555555555556</v>
      </c>
      <c r="I9" s="8">
        <v>0.40138888888888891</v>
      </c>
      <c r="L9">
        <v>5.75</v>
      </c>
      <c r="M9">
        <v>5.75</v>
      </c>
      <c r="N9">
        <v>5.42</v>
      </c>
      <c r="O9" t="s">
        <v>1745</v>
      </c>
      <c r="P9" t="s">
        <v>473</v>
      </c>
      <c r="Q9" t="s">
        <v>3527</v>
      </c>
      <c r="R9">
        <v>0</v>
      </c>
      <c r="S9">
        <v>0</v>
      </c>
      <c r="T9">
        <v>45.201889999999999</v>
      </c>
      <c r="U9">
        <v>5.8388479999999996</v>
      </c>
      <c r="AD9" t="s">
        <v>2733</v>
      </c>
      <c r="AE9" t="s">
        <v>2734</v>
      </c>
    </row>
    <row r="10" spans="1:31" x14ac:dyDescent="0.3">
      <c r="A10" s="7">
        <v>46301</v>
      </c>
      <c r="B10" s="8">
        <v>0.33333333333333331</v>
      </c>
      <c r="C10" s="8">
        <v>0.34722222222222221</v>
      </c>
      <c r="D10" s="8">
        <v>0</v>
      </c>
      <c r="E10">
        <v>0.33</v>
      </c>
      <c r="F10">
        <v>28</v>
      </c>
      <c r="G10" t="s">
        <v>914</v>
      </c>
      <c r="H10" s="8">
        <v>0.22916666666666666</v>
      </c>
      <c r="I10" s="8">
        <v>0.24722222222222223</v>
      </c>
      <c r="L10">
        <v>0.43</v>
      </c>
      <c r="M10">
        <v>0.43</v>
      </c>
      <c r="N10">
        <v>0.1</v>
      </c>
      <c r="O10" t="s">
        <v>1706</v>
      </c>
      <c r="P10" t="s">
        <v>525</v>
      </c>
      <c r="Q10" t="s">
        <v>525</v>
      </c>
      <c r="R10">
        <v>0</v>
      </c>
      <c r="S10">
        <v>0</v>
      </c>
      <c r="T10">
        <v>45.166784</v>
      </c>
      <c r="U10">
        <v>5.7270599999999998</v>
      </c>
      <c r="AD10" t="s">
        <v>2733</v>
      </c>
      <c r="AE10" t="s">
        <v>2737</v>
      </c>
    </row>
    <row r="11" spans="1:31" x14ac:dyDescent="0.3">
      <c r="A11" s="7">
        <v>46301</v>
      </c>
      <c r="B11" s="8">
        <v>0.29166666666666669</v>
      </c>
      <c r="C11" s="8">
        <v>0.30208333333333331</v>
      </c>
      <c r="D11" s="8">
        <v>0</v>
      </c>
      <c r="E11">
        <v>0.25</v>
      </c>
      <c r="F11">
        <v>210</v>
      </c>
      <c r="G11" t="s">
        <v>905</v>
      </c>
      <c r="H11" s="8"/>
      <c r="I11" s="8"/>
      <c r="O11" t="s">
        <v>3460</v>
      </c>
      <c r="P11" t="s">
        <v>761</v>
      </c>
      <c r="Q11" t="s">
        <v>3461</v>
      </c>
      <c r="R11">
        <v>0</v>
      </c>
      <c r="S11">
        <v>0</v>
      </c>
      <c r="T11">
        <v>45.183799999999998</v>
      </c>
      <c r="U11">
        <v>5.7220209999999998</v>
      </c>
      <c r="AD11" t="s">
        <v>2733</v>
      </c>
      <c r="AE11" t="s">
        <v>2734</v>
      </c>
    </row>
    <row r="12" spans="1:31" x14ac:dyDescent="0.3">
      <c r="A12" s="7">
        <v>46301</v>
      </c>
      <c r="B12" s="8">
        <v>0.16666666666666666</v>
      </c>
      <c r="C12" s="8">
        <v>0.1736111111111111</v>
      </c>
      <c r="D12" s="8">
        <v>0</v>
      </c>
      <c r="E12">
        <v>0.17</v>
      </c>
      <c r="F12">
        <v>210</v>
      </c>
      <c r="G12" t="s">
        <v>905</v>
      </c>
      <c r="O12" t="s">
        <v>3427</v>
      </c>
      <c r="P12" t="s">
        <v>539</v>
      </c>
      <c r="Q12" t="s">
        <v>3428</v>
      </c>
      <c r="R12">
        <v>0</v>
      </c>
      <c r="S12">
        <v>0</v>
      </c>
      <c r="T12">
        <v>45.182197000000002</v>
      </c>
      <c r="U12">
        <v>5.7385910000000004</v>
      </c>
      <c r="AD12" t="s">
        <v>2733</v>
      </c>
      <c r="AE12" t="s">
        <v>2734</v>
      </c>
    </row>
    <row r="13" spans="1:31" x14ac:dyDescent="0.3">
      <c r="A13" s="7">
        <v>46301</v>
      </c>
      <c r="B13" s="8">
        <v>0.16666666666666666</v>
      </c>
      <c r="C13" s="8">
        <v>0.18055555555555555</v>
      </c>
      <c r="D13" s="8">
        <v>0</v>
      </c>
      <c r="E13">
        <v>0.33</v>
      </c>
      <c r="F13">
        <v>40</v>
      </c>
      <c r="G13" t="s">
        <v>960</v>
      </c>
      <c r="H13" s="8">
        <v>0.41249999999999998</v>
      </c>
      <c r="I13" s="8">
        <v>0.42083333333333334</v>
      </c>
      <c r="L13">
        <v>0.2</v>
      </c>
      <c r="M13">
        <v>0.2</v>
      </c>
      <c r="N13">
        <v>-0.13</v>
      </c>
      <c r="O13" t="s">
        <v>2806</v>
      </c>
      <c r="P13" t="s">
        <v>635</v>
      </c>
      <c r="Q13" t="s">
        <v>2807</v>
      </c>
      <c r="R13">
        <v>0</v>
      </c>
      <c r="S13">
        <v>0</v>
      </c>
      <c r="T13">
        <v>45.206518000000003</v>
      </c>
      <c r="U13">
        <v>5.7103719999999996</v>
      </c>
      <c r="AD13" t="s">
        <v>2733</v>
      </c>
      <c r="AE13" t="s">
        <v>2734</v>
      </c>
    </row>
    <row r="14" spans="1:31" x14ac:dyDescent="0.3">
      <c r="A14" s="7">
        <v>46301</v>
      </c>
      <c r="B14" s="8">
        <v>0.125</v>
      </c>
      <c r="C14" s="8">
        <v>0.1423611111111111</v>
      </c>
      <c r="D14" s="8">
        <v>0</v>
      </c>
      <c r="E14">
        <v>0.42</v>
      </c>
      <c r="F14">
        <v>56</v>
      </c>
      <c r="G14" t="s">
        <v>966</v>
      </c>
      <c r="H14" s="8">
        <v>0.16666666666666666</v>
      </c>
      <c r="I14" s="8">
        <v>0.32847222222222222</v>
      </c>
      <c r="L14">
        <v>3.88</v>
      </c>
      <c r="M14">
        <v>3.88</v>
      </c>
      <c r="N14">
        <v>3.47</v>
      </c>
      <c r="O14" t="s">
        <v>3531</v>
      </c>
      <c r="P14" t="s">
        <v>101</v>
      </c>
      <c r="Q14" t="s">
        <v>3532</v>
      </c>
      <c r="R14">
        <v>0</v>
      </c>
      <c r="S14">
        <v>0</v>
      </c>
      <c r="T14">
        <v>45.365791999999999</v>
      </c>
      <c r="U14">
        <v>5.5928509999999996</v>
      </c>
      <c r="AD14" t="s">
        <v>2733</v>
      </c>
      <c r="AE14" t="s">
        <v>2734</v>
      </c>
    </row>
    <row r="15" spans="1:31" x14ac:dyDescent="0.3">
      <c r="A15" s="7">
        <v>46301</v>
      </c>
      <c r="B15" s="8">
        <v>0.29166666666666669</v>
      </c>
      <c r="C15" s="8">
        <v>0.2986111111111111</v>
      </c>
      <c r="D15" s="8">
        <v>0</v>
      </c>
      <c r="E15">
        <v>0.17</v>
      </c>
      <c r="F15">
        <v>75</v>
      </c>
      <c r="G15" t="s">
        <v>970</v>
      </c>
      <c r="H15" s="8"/>
      <c r="I15" s="8"/>
      <c r="O15" t="s">
        <v>1825</v>
      </c>
      <c r="P15" t="s">
        <v>638</v>
      </c>
      <c r="Q15" t="s">
        <v>1827</v>
      </c>
      <c r="R15">
        <v>0</v>
      </c>
      <c r="S15">
        <v>0</v>
      </c>
      <c r="T15">
        <v>45.177596000000001</v>
      </c>
      <c r="U15">
        <v>5.7290789999999996</v>
      </c>
      <c r="AD15" t="s">
        <v>2733</v>
      </c>
      <c r="AE15" t="s">
        <v>2734</v>
      </c>
    </row>
    <row r="16" spans="1:31" x14ac:dyDescent="0.3">
      <c r="A16" s="7">
        <v>46301</v>
      </c>
      <c r="B16" s="8">
        <v>0.16666666666666666</v>
      </c>
      <c r="C16" s="8">
        <v>0.18055555555555555</v>
      </c>
      <c r="D16" s="8">
        <v>0</v>
      </c>
      <c r="E16">
        <v>0.33</v>
      </c>
      <c r="F16">
        <v>65</v>
      </c>
      <c r="G16" t="s">
        <v>870</v>
      </c>
      <c r="O16" t="s">
        <v>877</v>
      </c>
      <c r="P16" t="s">
        <v>808</v>
      </c>
      <c r="Q16" t="s">
        <v>3449</v>
      </c>
      <c r="R16">
        <v>0</v>
      </c>
      <c r="S16">
        <v>0</v>
      </c>
      <c r="T16">
        <v>45.192346999999998</v>
      </c>
      <c r="U16">
        <v>5.7316079999999996</v>
      </c>
      <c r="AD16" t="s">
        <v>2733</v>
      </c>
      <c r="AE16" t="s">
        <v>2734</v>
      </c>
    </row>
    <row r="17" spans="1:31" x14ac:dyDescent="0.3">
      <c r="A17" s="7">
        <v>46301</v>
      </c>
      <c r="B17" s="8">
        <v>0.25</v>
      </c>
      <c r="C17" s="8">
        <v>0.26041666666666669</v>
      </c>
      <c r="D17" s="8">
        <v>0</v>
      </c>
      <c r="E17">
        <v>0.25</v>
      </c>
      <c r="F17">
        <v>74</v>
      </c>
      <c r="G17" t="s">
        <v>892</v>
      </c>
      <c r="H17" s="8"/>
      <c r="I17" s="8"/>
      <c r="O17" t="s">
        <v>3528</v>
      </c>
      <c r="P17" t="s">
        <v>752</v>
      </c>
      <c r="Q17" t="s">
        <v>3529</v>
      </c>
      <c r="R17">
        <v>0</v>
      </c>
      <c r="S17">
        <v>0</v>
      </c>
      <c r="T17">
        <v>45.185358000000001</v>
      </c>
      <c r="U17">
        <v>5.7231300000000003</v>
      </c>
      <c r="AD17" t="s">
        <v>2733</v>
      </c>
      <c r="AE17" t="s">
        <v>2734</v>
      </c>
    </row>
    <row r="18" spans="1:31" x14ac:dyDescent="0.3">
      <c r="A18" s="7">
        <v>46301</v>
      </c>
      <c r="B18" s="8">
        <v>0.16666666666666666</v>
      </c>
      <c r="C18" s="8">
        <v>0.18055555555555555</v>
      </c>
      <c r="D18" s="8">
        <v>0</v>
      </c>
      <c r="E18">
        <v>0.33</v>
      </c>
      <c r="F18">
        <v>82</v>
      </c>
      <c r="G18" t="s">
        <v>954</v>
      </c>
      <c r="H18" s="8">
        <v>0.22222222222222221</v>
      </c>
      <c r="I18" s="8">
        <v>0.24652777777777779</v>
      </c>
      <c r="L18">
        <v>0.57999999999999996</v>
      </c>
      <c r="M18">
        <v>0.57999999999999996</v>
      </c>
      <c r="N18">
        <v>0.25</v>
      </c>
      <c r="O18" t="s">
        <v>2759</v>
      </c>
      <c r="P18" t="s">
        <v>652</v>
      </c>
      <c r="Q18" t="s">
        <v>2760</v>
      </c>
      <c r="R18">
        <v>0</v>
      </c>
      <c r="S18">
        <v>0</v>
      </c>
      <c r="T18">
        <v>45.180548999999999</v>
      </c>
      <c r="U18">
        <v>5.7303129999999998</v>
      </c>
      <c r="AD18" t="s">
        <v>2733</v>
      </c>
      <c r="AE18" t="s">
        <v>2734</v>
      </c>
    </row>
    <row r="19" spans="1:31" x14ac:dyDescent="0.3">
      <c r="A19" s="7">
        <v>46301</v>
      </c>
      <c r="B19" s="8">
        <v>0.16666666666666666</v>
      </c>
      <c r="C19" s="8">
        <v>0.18055555555555555</v>
      </c>
      <c r="D19" s="8">
        <v>0</v>
      </c>
      <c r="E19">
        <v>0.33</v>
      </c>
      <c r="F19">
        <v>101</v>
      </c>
      <c r="G19" t="s">
        <v>945</v>
      </c>
      <c r="H19" s="8">
        <v>0.17847222222222223</v>
      </c>
      <c r="I19" s="8">
        <v>0.55694444444444446</v>
      </c>
      <c r="L19">
        <v>9.08</v>
      </c>
      <c r="M19">
        <v>9.08</v>
      </c>
      <c r="N19">
        <v>8.75</v>
      </c>
      <c r="O19" t="s">
        <v>2816</v>
      </c>
      <c r="P19" t="s">
        <v>55</v>
      </c>
      <c r="Q19" t="s">
        <v>2817</v>
      </c>
      <c r="R19">
        <v>0</v>
      </c>
      <c r="S19">
        <v>0</v>
      </c>
      <c r="T19">
        <v>45.183793999999999</v>
      </c>
      <c r="U19">
        <v>5.7181090000000001</v>
      </c>
      <c r="AD19" t="s">
        <v>2733</v>
      </c>
      <c r="AE19" t="s">
        <v>2734</v>
      </c>
    </row>
    <row r="20" spans="1:31" x14ac:dyDescent="0.3">
      <c r="A20" s="7">
        <v>46301</v>
      </c>
      <c r="B20" s="8">
        <v>0.29166666666666669</v>
      </c>
      <c r="C20" s="8">
        <v>0.2986111111111111</v>
      </c>
      <c r="D20" s="8">
        <v>0</v>
      </c>
      <c r="E20">
        <v>0.17</v>
      </c>
      <c r="F20">
        <v>29</v>
      </c>
      <c r="G20" t="s">
        <v>859</v>
      </c>
      <c r="H20" s="8"/>
      <c r="I20" s="8"/>
      <c r="O20" t="s">
        <v>2738</v>
      </c>
      <c r="P20" t="s">
        <v>219</v>
      </c>
      <c r="Q20" t="s">
        <v>2739</v>
      </c>
      <c r="R20">
        <v>0</v>
      </c>
      <c r="S20">
        <v>0</v>
      </c>
      <c r="T20">
        <v>45.183280000000003</v>
      </c>
      <c r="U20">
        <v>5.7183830000000002</v>
      </c>
      <c r="AD20" t="s">
        <v>2733</v>
      </c>
      <c r="AE20" t="s">
        <v>2734</v>
      </c>
    </row>
    <row r="21" spans="1:31" x14ac:dyDescent="0.3">
      <c r="A21" s="7">
        <v>46301</v>
      </c>
      <c r="B21" s="8">
        <v>0.33333333333333331</v>
      </c>
      <c r="C21" s="8">
        <v>0.375</v>
      </c>
      <c r="D21" s="8">
        <v>0</v>
      </c>
      <c r="E21">
        <v>1</v>
      </c>
      <c r="F21">
        <v>52</v>
      </c>
      <c r="G21" t="s">
        <v>847</v>
      </c>
      <c r="H21" s="8"/>
      <c r="I21" s="8"/>
      <c r="O21" t="s">
        <v>1198</v>
      </c>
      <c r="P21" t="s">
        <v>335</v>
      </c>
      <c r="Q21" t="s">
        <v>335</v>
      </c>
      <c r="R21">
        <v>0</v>
      </c>
      <c r="S21">
        <v>0</v>
      </c>
      <c r="T21">
        <v>45.172060000000002</v>
      </c>
      <c r="U21">
        <v>5.7222600000000003</v>
      </c>
      <c r="AD21" t="s">
        <v>2733</v>
      </c>
      <c r="AE21" t="s">
        <v>2737</v>
      </c>
    </row>
    <row r="22" spans="1:31" x14ac:dyDescent="0.3">
      <c r="A22" s="7">
        <v>46301</v>
      </c>
      <c r="B22" s="8">
        <v>0.22222222222222221</v>
      </c>
      <c r="C22" s="8">
        <v>0.2638888888888889</v>
      </c>
      <c r="D22" s="8">
        <v>0</v>
      </c>
      <c r="E22">
        <v>1</v>
      </c>
      <c r="F22">
        <v>39</v>
      </c>
      <c r="G22" t="s">
        <v>961</v>
      </c>
      <c r="H22" s="8">
        <v>0.39791666666666664</v>
      </c>
      <c r="I22" s="8">
        <v>0.41944444444444445</v>
      </c>
      <c r="L22">
        <v>0.52</v>
      </c>
      <c r="M22">
        <v>0.52</v>
      </c>
      <c r="N22">
        <v>-0.48</v>
      </c>
      <c r="O22" t="s">
        <v>1700</v>
      </c>
      <c r="P22" t="s">
        <v>523</v>
      </c>
      <c r="Q22" t="s">
        <v>523</v>
      </c>
      <c r="R22">
        <v>0</v>
      </c>
      <c r="S22">
        <v>0</v>
      </c>
      <c r="T22">
        <v>45.165317999999999</v>
      </c>
      <c r="U22">
        <v>5.7205139999999997</v>
      </c>
      <c r="AD22" t="s">
        <v>2733</v>
      </c>
      <c r="AE22" t="s">
        <v>2737</v>
      </c>
    </row>
    <row r="23" spans="1:31" x14ac:dyDescent="0.3">
      <c r="A23" s="7">
        <v>46301</v>
      </c>
      <c r="B23" s="8">
        <v>0.33333333333333331</v>
      </c>
      <c r="C23" s="8">
        <v>0.34722222222222221</v>
      </c>
      <c r="D23" s="8">
        <v>0</v>
      </c>
      <c r="E23">
        <v>0.33</v>
      </c>
      <c r="F23">
        <v>68</v>
      </c>
      <c r="G23" t="s">
        <v>948</v>
      </c>
      <c r="H23" s="8"/>
      <c r="I23" s="8"/>
      <c r="O23" t="s">
        <v>2212</v>
      </c>
      <c r="P23" t="s">
        <v>233</v>
      </c>
      <c r="Q23" t="s">
        <v>233</v>
      </c>
      <c r="R23">
        <v>0</v>
      </c>
      <c r="S23">
        <v>0</v>
      </c>
      <c r="T23">
        <v>45.192034</v>
      </c>
      <c r="U23">
        <v>5.73963</v>
      </c>
      <c r="AD23" t="s">
        <v>2733</v>
      </c>
      <c r="AE23" t="s">
        <v>2737</v>
      </c>
    </row>
    <row r="24" spans="1:31" x14ac:dyDescent="0.3">
      <c r="A24" s="7">
        <v>46301</v>
      </c>
      <c r="B24" s="8">
        <v>0.33333333333333331</v>
      </c>
      <c r="C24" s="8">
        <v>0.4236111111111111</v>
      </c>
      <c r="D24" s="8">
        <v>0</v>
      </c>
      <c r="E24">
        <v>2.17</v>
      </c>
      <c r="F24">
        <v>210</v>
      </c>
      <c r="G24" t="s">
        <v>905</v>
      </c>
      <c r="H24" s="8"/>
      <c r="I24" s="8"/>
      <c r="O24" t="s">
        <v>1846</v>
      </c>
      <c r="P24" t="s">
        <v>539</v>
      </c>
      <c r="Q24" t="s">
        <v>539</v>
      </c>
      <c r="R24">
        <v>0</v>
      </c>
      <c r="S24">
        <v>0</v>
      </c>
      <c r="T24">
        <v>45.182197000000002</v>
      </c>
      <c r="U24">
        <v>5.7385910000000004</v>
      </c>
      <c r="AD24" t="s">
        <v>2733</v>
      </c>
      <c r="AE24" t="s">
        <v>2737</v>
      </c>
    </row>
    <row r="25" spans="1:31" x14ac:dyDescent="0.3">
      <c r="A25" s="7">
        <v>46301</v>
      </c>
      <c r="B25" s="8">
        <v>0.2638888888888889</v>
      </c>
      <c r="C25" s="8">
        <v>0.2986111111111111</v>
      </c>
      <c r="D25" s="8">
        <v>0</v>
      </c>
      <c r="E25">
        <v>0.83</v>
      </c>
      <c r="F25">
        <v>78</v>
      </c>
      <c r="G25" t="s">
        <v>977</v>
      </c>
      <c r="O25" t="s">
        <v>2285</v>
      </c>
      <c r="P25" t="s">
        <v>725</v>
      </c>
      <c r="Q25" t="s">
        <v>725</v>
      </c>
      <c r="R25">
        <v>0</v>
      </c>
      <c r="S25">
        <v>0</v>
      </c>
      <c r="T25">
        <v>45.364230999999997</v>
      </c>
      <c r="U25">
        <v>5.596381</v>
      </c>
      <c r="AD25" t="s">
        <v>2733</v>
      </c>
      <c r="AE25" t="s">
        <v>2737</v>
      </c>
    </row>
    <row r="26" spans="1:31" x14ac:dyDescent="0.3">
      <c r="A26" s="7">
        <v>46301</v>
      </c>
      <c r="B26" s="8">
        <v>0.25</v>
      </c>
      <c r="C26" s="8">
        <v>0.26041666666666669</v>
      </c>
      <c r="D26" s="8">
        <v>0</v>
      </c>
      <c r="E26">
        <v>0.25</v>
      </c>
      <c r="F26">
        <v>82</v>
      </c>
      <c r="G26" t="s">
        <v>954</v>
      </c>
      <c r="H26" s="8">
        <v>0.18680555555555556</v>
      </c>
      <c r="I26" s="8">
        <v>0.29375000000000001</v>
      </c>
      <c r="L26">
        <v>2.57</v>
      </c>
      <c r="M26">
        <v>2.57</v>
      </c>
      <c r="N26">
        <v>2.3199999999999998</v>
      </c>
      <c r="O26" t="s">
        <v>2751</v>
      </c>
      <c r="P26" t="s">
        <v>734</v>
      </c>
      <c r="Q26" t="s">
        <v>2752</v>
      </c>
      <c r="R26">
        <v>0</v>
      </c>
      <c r="S26">
        <v>0</v>
      </c>
      <c r="T26">
        <v>45.186678000000001</v>
      </c>
      <c r="U26">
        <v>5.7200300000000004</v>
      </c>
      <c r="AD26" t="s">
        <v>2733</v>
      </c>
      <c r="AE26" t="s">
        <v>2734</v>
      </c>
    </row>
    <row r="27" spans="1:31" x14ac:dyDescent="0.3">
      <c r="A27" s="7">
        <v>46301</v>
      </c>
      <c r="B27" s="8">
        <v>0.33333333333333331</v>
      </c>
      <c r="C27" s="8">
        <v>0.37847222222222221</v>
      </c>
      <c r="D27" s="8">
        <v>0</v>
      </c>
      <c r="E27">
        <v>1.08</v>
      </c>
      <c r="F27">
        <v>230</v>
      </c>
      <c r="G27" t="s">
        <v>974</v>
      </c>
      <c r="H27" s="8">
        <v>0.50277777777777777</v>
      </c>
      <c r="I27" s="8">
        <v>0.55347222222222225</v>
      </c>
      <c r="L27">
        <v>1.22</v>
      </c>
      <c r="M27">
        <v>1.22</v>
      </c>
      <c r="N27">
        <v>0.13</v>
      </c>
      <c r="O27" t="s">
        <v>1711</v>
      </c>
      <c r="P27" t="s">
        <v>526</v>
      </c>
      <c r="Q27" t="s">
        <v>526</v>
      </c>
      <c r="R27">
        <v>0</v>
      </c>
      <c r="S27">
        <v>0</v>
      </c>
      <c r="T27">
        <v>45.181947000000001</v>
      </c>
      <c r="U27">
        <v>5.7218989999999996</v>
      </c>
      <c r="AD27" t="s">
        <v>2733</v>
      </c>
      <c r="AE27" t="s">
        <v>2737</v>
      </c>
    </row>
    <row r="28" spans="1:31" x14ac:dyDescent="0.3">
      <c r="A28" s="7">
        <v>46301</v>
      </c>
      <c r="B28" s="8">
        <v>0.39583333333333331</v>
      </c>
      <c r="C28" s="8">
        <v>0.4201388888888889</v>
      </c>
      <c r="D28" s="8">
        <v>0</v>
      </c>
      <c r="E28">
        <v>0.57999999999999996</v>
      </c>
      <c r="F28">
        <v>65</v>
      </c>
      <c r="G28" t="s">
        <v>870</v>
      </c>
      <c r="H28" s="8"/>
      <c r="I28" s="8"/>
      <c r="O28" t="s">
        <v>2068</v>
      </c>
      <c r="P28" t="s">
        <v>352</v>
      </c>
      <c r="Q28" t="s">
        <v>2744</v>
      </c>
      <c r="R28">
        <v>0</v>
      </c>
      <c r="S28">
        <v>0</v>
      </c>
      <c r="T28">
        <v>45.191529000000003</v>
      </c>
      <c r="U28">
        <v>5.7310239999999997</v>
      </c>
      <c r="AD28" t="s">
        <v>2733</v>
      </c>
      <c r="AE28" t="s">
        <v>2737</v>
      </c>
    </row>
    <row r="29" spans="1:31" x14ac:dyDescent="0.3">
      <c r="A29" s="7">
        <v>46301</v>
      </c>
      <c r="B29" s="8">
        <v>0.16666666666666666</v>
      </c>
      <c r="C29" s="8">
        <v>0.18055555555555555</v>
      </c>
      <c r="D29" s="8">
        <v>0</v>
      </c>
      <c r="E29">
        <v>0.33</v>
      </c>
      <c r="F29">
        <v>18</v>
      </c>
      <c r="G29" t="s">
        <v>2826</v>
      </c>
      <c r="H29" s="8">
        <v>0.1763888888888889</v>
      </c>
      <c r="I29" s="8">
        <v>0.18194444444444444</v>
      </c>
      <c r="L29">
        <v>0.13</v>
      </c>
      <c r="M29">
        <v>0.13</v>
      </c>
      <c r="N29">
        <v>-0.2</v>
      </c>
      <c r="O29" t="s">
        <v>3535</v>
      </c>
      <c r="P29" t="s">
        <v>467</v>
      </c>
      <c r="Q29" t="s">
        <v>3536</v>
      </c>
      <c r="R29">
        <v>0</v>
      </c>
      <c r="S29">
        <v>0</v>
      </c>
      <c r="T29">
        <v>45.177866999999999</v>
      </c>
      <c r="U29">
        <v>5.6967489999999996</v>
      </c>
      <c r="AD29" t="s">
        <v>2733</v>
      </c>
      <c r="AE29" t="s">
        <v>2734</v>
      </c>
    </row>
    <row r="30" spans="1:31" x14ac:dyDescent="0.3">
      <c r="A30" s="7">
        <v>46301</v>
      </c>
      <c r="B30" s="8">
        <v>0.33333333333333331</v>
      </c>
      <c r="C30" s="8">
        <v>0.375</v>
      </c>
      <c r="D30" s="8">
        <v>0</v>
      </c>
      <c r="E30">
        <v>1</v>
      </c>
      <c r="F30">
        <v>76</v>
      </c>
      <c r="G30" t="s">
        <v>863</v>
      </c>
      <c r="H30" s="8">
        <v>0.33680555555555558</v>
      </c>
      <c r="I30" s="8">
        <v>0.37361111111111112</v>
      </c>
      <c r="L30">
        <v>0.88</v>
      </c>
      <c r="M30">
        <v>0.88</v>
      </c>
      <c r="N30">
        <v>-0.12</v>
      </c>
      <c r="O30" t="s">
        <v>1517</v>
      </c>
      <c r="P30" t="s">
        <v>346</v>
      </c>
      <c r="Q30" t="s">
        <v>5962</v>
      </c>
      <c r="R30">
        <v>0</v>
      </c>
      <c r="S30">
        <v>0</v>
      </c>
      <c r="T30">
        <v>45.182178</v>
      </c>
      <c r="U30">
        <v>5.7269370000000004</v>
      </c>
      <c r="AD30" t="s">
        <v>2733</v>
      </c>
      <c r="AE30" t="s">
        <v>2737</v>
      </c>
    </row>
    <row r="31" spans="1:31" x14ac:dyDescent="0.3">
      <c r="A31" s="7">
        <v>46301</v>
      </c>
      <c r="B31" s="8">
        <v>0.33333333333333331</v>
      </c>
      <c r="C31" s="8">
        <v>0.37847222222222221</v>
      </c>
      <c r="D31" s="8">
        <v>0</v>
      </c>
      <c r="E31">
        <v>1.08</v>
      </c>
      <c r="F31">
        <v>41</v>
      </c>
      <c r="G31" t="s">
        <v>907</v>
      </c>
      <c r="H31" s="8"/>
      <c r="I31" s="8"/>
      <c r="O31" t="s">
        <v>1834</v>
      </c>
      <c r="P31" t="s">
        <v>404</v>
      </c>
      <c r="Q31" t="s">
        <v>1836</v>
      </c>
      <c r="R31">
        <v>0</v>
      </c>
      <c r="S31">
        <v>0</v>
      </c>
      <c r="T31">
        <v>45.369940999999997</v>
      </c>
      <c r="U31">
        <v>5.584085</v>
      </c>
      <c r="AD31" t="s">
        <v>2733</v>
      </c>
      <c r="AE31" t="s">
        <v>2737</v>
      </c>
    </row>
    <row r="32" spans="1:31" x14ac:dyDescent="0.3">
      <c r="A32" s="7">
        <v>46301</v>
      </c>
      <c r="B32" s="8">
        <v>0.40625</v>
      </c>
      <c r="C32" s="8">
        <v>0.45833333333333331</v>
      </c>
      <c r="D32" s="8">
        <v>0</v>
      </c>
      <c r="E32">
        <v>1.25</v>
      </c>
      <c r="F32">
        <v>23</v>
      </c>
      <c r="G32" t="s">
        <v>957</v>
      </c>
      <c r="O32" t="s">
        <v>2626</v>
      </c>
      <c r="P32" t="s">
        <v>292</v>
      </c>
      <c r="Q32" t="s">
        <v>2628</v>
      </c>
      <c r="R32">
        <v>0</v>
      </c>
      <c r="S32">
        <v>0</v>
      </c>
      <c r="T32">
        <v>45.189673999999997</v>
      </c>
      <c r="U32">
        <v>5.721368</v>
      </c>
      <c r="AD32" t="s">
        <v>2733</v>
      </c>
      <c r="AE32" t="s">
        <v>2737</v>
      </c>
    </row>
    <row r="33" spans="1:31" x14ac:dyDescent="0.3">
      <c r="A33" s="7">
        <v>46301</v>
      </c>
      <c r="B33" s="8">
        <v>0.33333333333333331</v>
      </c>
      <c r="C33" s="8">
        <v>0.34722222222222221</v>
      </c>
      <c r="D33" s="8">
        <v>0</v>
      </c>
      <c r="E33">
        <v>0.33</v>
      </c>
      <c r="F33">
        <v>20</v>
      </c>
      <c r="G33" t="s">
        <v>950</v>
      </c>
      <c r="H33" s="8">
        <v>0.38680555555555557</v>
      </c>
      <c r="I33" s="8">
        <v>0.39583333333333331</v>
      </c>
      <c r="L33">
        <v>0.22</v>
      </c>
      <c r="M33">
        <v>0.22</v>
      </c>
      <c r="N33">
        <v>-0.12</v>
      </c>
      <c r="O33" t="s">
        <v>2691</v>
      </c>
      <c r="P33" t="s">
        <v>757</v>
      </c>
      <c r="Q33" t="s">
        <v>757</v>
      </c>
      <c r="R33">
        <v>0</v>
      </c>
      <c r="S33">
        <v>0</v>
      </c>
      <c r="T33">
        <v>45.191066999999997</v>
      </c>
      <c r="U33">
        <v>5.7225849999999996</v>
      </c>
      <c r="AD33" t="s">
        <v>2733</v>
      </c>
      <c r="AE33" t="s">
        <v>2737</v>
      </c>
    </row>
    <row r="34" spans="1:31" x14ac:dyDescent="0.3">
      <c r="A34" s="7">
        <v>46301</v>
      </c>
      <c r="B34" s="8">
        <v>0.33333333333333331</v>
      </c>
      <c r="C34" s="8">
        <v>0.375</v>
      </c>
      <c r="D34" s="8">
        <v>0</v>
      </c>
      <c r="E34">
        <v>1</v>
      </c>
      <c r="F34">
        <v>210</v>
      </c>
      <c r="G34" t="s">
        <v>905</v>
      </c>
      <c r="H34" s="8"/>
      <c r="I34" s="8"/>
      <c r="O34" t="s">
        <v>1515</v>
      </c>
      <c r="P34" t="s">
        <v>761</v>
      </c>
      <c r="Q34" t="s">
        <v>761</v>
      </c>
      <c r="R34">
        <v>0</v>
      </c>
      <c r="S34">
        <v>0</v>
      </c>
      <c r="T34">
        <v>45.183799999999998</v>
      </c>
      <c r="U34">
        <v>5.7220209999999998</v>
      </c>
      <c r="AD34" t="s">
        <v>2733</v>
      </c>
      <c r="AE34" t="s">
        <v>2737</v>
      </c>
    </row>
    <row r="35" spans="1:31" x14ac:dyDescent="0.3">
      <c r="A35" s="7">
        <v>46301</v>
      </c>
      <c r="B35" s="8">
        <v>0.16666666666666666</v>
      </c>
      <c r="C35" s="8">
        <v>0.18055555555555555</v>
      </c>
      <c r="D35" s="8">
        <v>0</v>
      </c>
      <c r="E35">
        <v>0.33</v>
      </c>
      <c r="F35">
        <v>76</v>
      </c>
      <c r="G35" t="s">
        <v>863</v>
      </c>
      <c r="H35" s="8">
        <v>0.18819444444444444</v>
      </c>
      <c r="I35" s="8">
        <v>0.19166666666666668</v>
      </c>
      <c r="L35">
        <v>0.08</v>
      </c>
      <c r="M35">
        <v>0.08</v>
      </c>
      <c r="N35">
        <v>-0.25</v>
      </c>
      <c r="O35" t="s">
        <v>3173</v>
      </c>
      <c r="P35" t="s">
        <v>193</v>
      </c>
      <c r="Q35" t="s">
        <v>5964</v>
      </c>
      <c r="R35">
        <v>0</v>
      </c>
      <c r="S35">
        <v>0</v>
      </c>
      <c r="T35">
        <v>45.189757999999998</v>
      </c>
      <c r="U35">
        <v>5.7167630000000003</v>
      </c>
      <c r="AD35" t="s">
        <v>2733</v>
      </c>
      <c r="AE35" t="s">
        <v>2734</v>
      </c>
    </row>
    <row r="36" spans="1:31" x14ac:dyDescent="0.3">
      <c r="A36" s="7">
        <v>46301</v>
      </c>
      <c r="B36" s="8">
        <v>0.16666666666666666</v>
      </c>
      <c r="C36" s="8">
        <v>0.18055555555555555</v>
      </c>
      <c r="D36" s="8">
        <v>0</v>
      </c>
      <c r="E36">
        <v>0.33</v>
      </c>
      <c r="F36">
        <v>91</v>
      </c>
      <c r="G36" t="s">
        <v>971</v>
      </c>
      <c r="H36" s="8">
        <v>0.19097222222222221</v>
      </c>
      <c r="I36" s="8">
        <v>0.19305555555555556</v>
      </c>
      <c r="L36">
        <v>0.05</v>
      </c>
      <c r="M36">
        <v>0.05</v>
      </c>
      <c r="N36">
        <v>-0.28000000000000003</v>
      </c>
      <c r="O36" t="s">
        <v>3095</v>
      </c>
      <c r="P36" t="s">
        <v>187</v>
      </c>
      <c r="Q36" t="s">
        <v>3096</v>
      </c>
      <c r="R36">
        <v>0</v>
      </c>
      <c r="S36">
        <v>0</v>
      </c>
      <c r="T36">
        <v>45.189857000000003</v>
      </c>
      <c r="U36">
        <v>5.7292610000000002</v>
      </c>
      <c r="AD36" t="s">
        <v>2733</v>
      </c>
      <c r="AE36" t="s">
        <v>2734</v>
      </c>
    </row>
    <row r="37" spans="1:31" x14ac:dyDescent="0.3">
      <c r="A37" s="7">
        <v>46301</v>
      </c>
      <c r="B37" s="8">
        <v>0.33333333333333331</v>
      </c>
      <c r="C37" s="8">
        <v>0.37847222222222221</v>
      </c>
      <c r="D37" s="8">
        <v>0</v>
      </c>
      <c r="E37">
        <v>1.08</v>
      </c>
      <c r="F37">
        <v>41</v>
      </c>
      <c r="G37" t="s">
        <v>907</v>
      </c>
      <c r="H37" s="8">
        <v>0.30972222222222223</v>
      </c>
      <c r="I37" s="8">
        <v>0.37986111111111109</v>
      </c>
      <c r="L37">
        <v>1.68</v>
      </c>
      <c r="M37">
        <v>1.68</v>
      </c>
      <c r="N37">
        <v>0.6</v>
      </c>
      <c r="O37" t="s">
        <v>2347</v>
      </c>
      <c r="P37" t="s">
        <v>583</v>
      </c>
      <c r="Q37" t="s">
        <v>2349</v>
      </c>
      <c r="R37">
        <v>0</v>
      </c>
      <c r="S37">
        <v>0</v>
      </c>
      <c r="T37">
        <v>45.367930000000001</v>
      </c>
      <c r="U37">
        <v>5.585013</v>
      </c>
      <c r="AD37" t="s">
        <v>2733</v>
      </c>
      <c r="AE37" t="s">
        <v>2737</v>
      </c>
    </row>
    <row r="38" spans="1:31" x14ac:dyDescent="0.3">
      <c r="A38" s="7">
        <v>46301</v>
      </c>
      <c r="B38" s="8">
        <v>0.58333333333333337</v>
      </c>
      <c r="C38" s="8">
        <v>0.60069444444444442</v>
      </c>
      <c r="D38" s="8">
        <v>0</v>
      </c>
      <c r="E38">
        <v>0.42</v>
      </c>
      <c r="F38">
        <v>65</v>
      </c>
      <c r="G38" t="s">
        <v>870</v>
      </c>
      <c r="O38" t="s">
        <v>2033</v>
      </c>
      <c r="P38" t="s">
        <v>770</v>
      </c>
      <c r="Q38" t="s">
        <v>2035</v>
      </c>
      <c r="R38">
        <v>0</v>
      </c>
      <c r="S38">
        <v>0</v>
      </c>
      <c r="T38">
        <v>45.181204999999999</v>
      </c>
      <c r="U38">
        <v>5.689368</v>
      </c>
      <c r="AD38" t="s">
        <v>2733</v>
      </c>
      <c r="AE38" t="s">
        <v>2737</v>
      </c>
    </row>
    <row r="39" spans="1:31" x14ac:dyDescent="0.3">
      <c r="A39" s="7">
        <v>46301</v>
      </c>
      <c r="B39" s="8">
        <v>0.16666666666666666</v>
      </c>
      <c r="C39" s="8">
        <v>0.18055555555555555</v>
      </c>
      <c r="D39" s="8">
        <v>0</v>
      </c>
      <c r="E39">
        <v>0.33</v>
      </c>
      <c r="F39">
        <v>46</v>
      </c>
      <c r="G39" t="s">
        <v>963</v>
      </c>
      <c r="H39" s="8">
        <v>0.21388888888888888</v>
      </c>
      <c r="I39" s="8">
        <v>0.26597222222222222</v>
      </c>
      <c r="L39">
        <v>1.25</v>
      </c>
      <c r="M39">
        <v>1.25</v>
      </c>
      <c r="N39">
        <v>0.92</v>
      </c>
      <c r="O39" t="s">
        <v>2967</v>
      </c>
      <c r="P39" t="s">
        <v>104</v>
      </c>
      <c r="Q39" t="s">
        <v>2968</v>
      </c>
      <c r="R39">
        <v>0</v>
      </c>
      <c r="S39">
        <v>0</v>
      </c>
      <c r="T39">
        <v>45.178600000000003</v>
      </c>
      <c r="U39">
        <v>5.708291</v>
      </c>
      <c r="AD39" t="s">
        <v>2733</v>
      </c>
      <c r="AE39" t="s">
        <v>2734</v>
      </c>
    </row>
    <row r="40" spans="1:31" x14ac:dyDescent="0.3">
      <c r="A40" s="7">
        <v>46301</v>
      </c>
      <c r="B40" s="8">
        <v>0.30208333333333331</v>
      </c>
      <c r="C40" s="8">
        <v>0.32291666666666669</v>
      </c>
      <c r="D40" s="8">
        <v>0</v>
      </c>
      <c r="E40">
        <v>0.5</v>
      </c>
      <c r="F40">
        <v>56</v>
      </c>
      <c r="G40" t="s">
        <v>966</v>
      </c>
      <c r="H40" s="8">
        <v>0.43402777777777779</v>
      </c>
      <c r="I40" s="8">
        <v>0.44513888888888886</v>
      </c>
      <c r="L40">
        <v>0.27</v>
      </c>
      <c r="M40">
        <v>0.27</v>
      </c>
      <c r="N40">
        <v>-0.23</v>
      </c>
      <c r="O40" t="s">
        <v>2146</v>
      </c>
      <c r="P40" t="s">
        <v>510</v>
      </c>
      <c r="Q40" t="s">
        <v>510</v>
      </c>
      <c r="R40">
        <v>0</v>
      </c>
      <c r="S40">
        <v>0</v>
      </c>
      <c r="T40">
        <v>45.368639999999999</v>
      </c>
      <c r="U40">
        <v>5.5851119999999996</v>
      </c>
      <c r="AD40" t="s">
        <v>2733</v>
      </c>
      <c r="AE40" t="s">
        <v>2737</v>
      </c>
    </row>
    <row r="41" spans="1:31" x14ac:dyDescent="0.3">
      <c r="A41" s="7">
        <v>46301</v>
      </c>
      <c r="B41" s="8">
        <v>0.33333333333333331</v>
      </c>
      <c r="C41" s="8">
        <v>0.34722222222222221</v>
      </c>
      <c r="D41" s="8">
        <v>0</v>
      </c>
      <c r="E41">
        <v>0.33</v>
      </c>
      <c r="F41">
        <v>16</v>
      </c>
      <c r="G41" t="s">
        <v>853</v>
      </c>
      <c r="O41" t="s">
        <v>2660</v>
      </c>
      <c r="P41" t="s">
        <v>340</v>
      </c>
      <c r="Q41" t="s">
        <v>340</v>
      </c>
      <c r="R41">
        <v>0</v>
      </c>
      <c r="S41">
        <v>0</v>
      </c>
      <c r="T41">
        <v>45.147021000000002</v>
      </c>
      <c r="U41">
        <v>5.7165629999999998</v>
      </c>
      <c r="AD41" t="s">
        <v>2733</v>
      </c>
      <c r="AE41" t="s">
        <v>2781</v>
      </c>
    </row>
    <row r="42" spans="1:31" x14ac:dyDescent="0.3">
      <c r="A42" s="7">
        <v>46301</v>
      </c>
      <c r="B42" s="8">
        <v>0.33333333333333331</v>
      </c>
      <c r="C42" s="8">
        <v>0.37847222222222221</v>
      </c>
      <c r="D42" s="8">
        <v>0</v>
      </c>
      <c r="E42">
        <v>1.08</v>
      </c>
      <c r="F42">
        <v>68</v>
      </c>
      <c r="G42" t="s">
        <v>948</v>
      </c>
      <c r="O42" t="s">
        <v>2345</v>
      </c>
      <c r="P42" t="s">
        <v>577</v>
      </c>
      <c r="Q42" t="s">
        <v>577</v>
      </c>
      <c r="R42">
        <v>0</v>
      </c>
      <c r="S42">
        <v>0</v>
      </c>
      <c r="T42">
        <v>45.180720000000001</v>
      </c>
      <c r="U42">
        <v>5.7387189999999997</v>
      </c>
      <c r="AD42" t="s">
        <v>2733</v>
      </c>
      <c r="AE42" t="s">
        <v>2737</v>
      </c>
    </row>
    <row r="43" spans="1:31" x14ac:dyDescent="0.3">
      <c r="A43" s="7">
        <v>46301</v>
      </c>
      <c r="B43" s="8">
        <v>0.33333333333333331</v>
      </c>
      <c r="C43" s="8">
        <v>0.41666666666666669</v>
      </c>
      <c r="D43" s="8">
        <v>0</v>
      </c>
      <c r="E43">
        <v>2</v>
      </c>
      <c r="F43">
        <v>201</v>
      </c>
      <c r="G43" t="s">
        <v>946</v>
      </c>
      <c r="O43" t="s">
        <v>1320</v>
      </c>
      <c r="P43" t="s">
        <v>120</v>
      </c>
      <c r="Q43" t="s">
        <v>120</v>
      </c>
      <c r="R43">
        <v>0</v>
      </c>
      <c r="S43">
        <v>0</v>
      </c>
      <c r="T43">
        <v>45.187106999999997</v>
      </c>
      <c r="U43">
        <v>5.7297390000000004</v>
      </c>
      <c r="AD43" t="s">
        <v>2733</v>
      </c>
      <c r="AE43" t="s">
        <v>2737</v>
      </c>
    </row>
    <row r="44" spans="1:31" x14ac:dyDescent="0.3">
      <c r="A44" s="7">
        <v>46301</v>
      </c>
      <c r="B44" s="8">
        <v>0.16666666666666666</v>
      </c>
      <c r="C44" s="8">
        <v>0.18055555555555555</v>
      </c>
      <c r="D44" s="8">
        <v>0</v>
      </c>
      <c r="E44">
        <v>0.33</v>
      </c>
      <c r="F44">
        <v>85</v>
      </c>
      <c r="G44" t="s">
        <v>866</v>
      </c>
      <c r="H44" s="8">
        <v>0.12916666666666668</v>
      </c>
      <c r="I44" s="8">
        <v>0.13263888888888889</v>
      </c>
      <c r="L44">
        <v>0.08</v>
      </c>
      <c r="M44">
        <v>0.08</v>
      </c>
      <c r="N44">
        <v>-0.25</v>
      </c>
      <c r="O44" t="s">
        <v>2854</v>
      </c>
      <c r="P44" t="s">
        <v>485</v>
      </c>
      <c r="Q44" t="s">
        <v>2855</v>
      </c>
      <c r="R44">
        <v>0</v>
      </c>
      <c r="S44">
        <v>0</v>
      </c>
      <c r="T44">
        <v>45.216084000000002</v>
      </c>
      <c r="U44">
        <v>5.7850859999999997</v>
      </c>
      <c r="AD44" t="s">
        <v>2733</v>
      </c>
      <c r="AE44" t="s">
        <v>2734</v>
      </c>
    </row>
    <row r="45" spans="1:31" x14ac:dyDescent="0.3">
      <c r="A45" s="7">
        <v>46301</v>
      </c>
      <c r="B45" s="8">
        <v>0.33333333333333331</v>
      </c>
      <c r="C45" s="8">
        <v>0.35416666666666669</v>
      </c>
      <c r="D45" s="8">
        <v>0</v>
      </c>
      <c r="E45">
        <v>0.5</v>
      </c>
      <c r="F45">
        <v>48</v>
      </c>
      <c r="G45" t="s">
        <v>951</v>
      </c>
      <c r="H45" s="8">
        <v>0.15486111111111112</v>
      </c>
      <c r="I45" s="8">
        <v>0.1736111111111111</v>
      </c>
      <c r="L45">
        <v>0.45</v>
      </c>
      <c r="M45">
        <v>0.5</v>
      </c>
      <c r="N45">
        <v>-0.05</v>
      </c>
      <c r="O45" t="s">
        <v>1637</v>
      </c>
      <c r="P45" t="s">
        <v>676</v>
      </c>
      <c r="Q45" t="s">
        <v>676</v>
      </c>
      <c r="R45">
        <v>0</v>
      </c>
      <c r="S45">
        <v>0</v>
      </c>
      <c r="T45">
        <v>45.191566000000002</v>
      </c>
      <c r="U45">
        <v>5.6863279999999996</v>
      </c>
      <c r="AD45" t="s">
        <v>2733</v>
      </c>
      <c r="AE45" t="s">
        <v>2737</v>
      </c>
    </row>
    <row r="46" spans="1:31" x14ac:dyDescent="0.3">
      <c r="A46" s="7">
        <v>46301</v>
      </c>
      <c r="B46" s="8">
        <v>0.22916666666666666</v>
      </c>
      <c r="C46" s="8">
        <v>0.27083333333333331</v>
      </c>
      <c r="D46" s="8">
        <v>0</v>
      </c>
      <c r="E46">
        <v>1</v>
      </c>
      <c r="F46">
        <v>83</v>
      </c>
      <c r="G46" t="s">
        <v>975</v>
      </c>
      <c r="H46" s="8">
        <v>0.44027777777777777</v>
      </c>
      <c r="I46" s="8">
        <v>0.47152777777777777</v>
      </c>
      <c r="L46">
        <v>0.75</v>
      </c>
      <c r="M46">
        <v>0.75</v>
      </c>
      <c r="N46">
        <v>-0.25</v>
      </c>
      <c r="O46" t="s">
        <v>2371</v>
      </c>
      <c r="P46" t="s">
        <v>602</v>
      </c>
      <c r="Q46" t="s">
        <v>602</v>
      </c>
      <c r="R46">
        <v>0</v>
      </c>
      <c r="S46">
        <v>0</v>
      </c>
      <c r="T46">
        <v>45.364722</v>
      </c>
      <c r="U46">
        <v>5.6031880000000003</v>
      </c>
      <c r="AD46" t="s">
        <v>2733</v>
      </c>
      <c r="AE46" t="s">
        <v>2737</v>
      </c>
    </row>
    <row r="47" spans="1:31" x14ac:dyDescent="0.3">
      <c r="A47" s="7">
        <v>46301</v>
      </c>
      <c r="B47" s="8">
        <v>0.33333333333333331</v>
      </c>
      <c r="C47" s="8">
        <v>0.4236111111111111</v>
      </c>
      <c r="D47" s="8">
        <v>0</v>
      </c>
      <c r="E47">
        <v>2.17</v>
      </c>
      <c r="F47">
        <v>88</v>
      </c>
      <c r="G47" t="s">
        <v>894</v>
      </c>
      <c r="O47" t="s">
        <v>1080</v>
      </c>
      <c r="P47" t="s">
        <v>382</v>
      </c>
      <c r="Q47" t="s">
        <v>382</v>
      </c>
      <c r="R47">
        <v>0</v>
      </c>
      <c r="S47">
        <v>0</v>
      </c>
      <c r="T47">
        <v>45.072274</v>
      </c>
      <c r="U47">
        <v>5.771471</v>
      </c>
      <c r="AD47" t="s">
        <v>2733</v>
      </c>
      <c r="AE47" t="s">
        <v>2737</v>
      </c>
    </row>
    <row r="48" spans="1:31" x14ac:dyDescent="0.3">
      <c r="A48" s="7">
        <v>46301</v>
      </c>
      <c r="B48" s="8">
        <v>0.33333333333333331</v>
      </c>
      <c r="C48" s="8">
        <v>0.375</v>
      </c>
      <c r="D48" s="8">
        <v>0</v>
      </c>
      <c r="E48">
        <v>1</v>
      </c>
      <c r="F48">
        <v>150</v>
      </c>
      <c r="G48" t="s">
        <v>964</v>
      </c>
      <c r="H48" s="8">
        <v>0.33958333333333335</v>
      </c>
      <c r="I48" s="8">
        <v>0.3888888888888889</v>
      </c>
      <c r="L48">
        <v>1.18</v>
      </c>
      <c r="M48">
        <v>1.18</v>
      </c>
      <c r="N48">
        <v>0.18</v>
      </c>
      <c r="O48" t="s">
        <v>2027</v>
      </c>
      <c r="P48" t="s">
        <v>358</v>
      </c>
      <c r="Q48" t="s">
        <v>358</v>
      </c>
      <c r="R48">
        <v>0</v>
      </c>
      <c r="S48">
        <v>0</v>
      </c>
      <c r="T48">
        <v>45.174598000000003</v>
      </c>
      <c r="U48">
        <v>5.7422800000000001</v>
      </c>
      <c r="AD48" t="s">
        <v>2733</v>
      </c>
      <c r="AE48" t="s">
        <v>2737</v>
      </c>
    </row>
    <row r="49" spans="1:31" x14ac:dyDescent="0.3">
      <c r="A49" s="7">
        <v>46301</v>
      </c>
      <c r="B49" s="8">
        <v>0.33333333333333331</v>
      </c>
      <c r="C49" s="8">
        <v>0.34722222222222221</v>
      </c>
      <c r="D49" s="8">
        <v>0</v>
      </c>
      <c r="E49">
        <v>0.33</v>
      </c>
      <c r="F49">
        <v>56</v>
      </c>
      <c r="G49" t="s">
        <v>966</v>
      </c>
      <c r="Q49" t="s">
        <v>3537</v>
      </c>
      <c r="R49">
        <v>0</v>
      </c>
      <c r="S49">
        <v>0</v>
      </c>
      <c r="T49">
        <v>45.365228999999999</v>
      </c>
      <c r="U49">
        <v>5.5940120000000002</v>
      </c>
    </row>
    <row r="50" spans="1:31" x14ac:dyDescent="0.3">
      <c r="A50" s="7">
        <v>46301</v>
      </c>
      <c r="B50" s="8">
        <v>0.33333333333333331</v>
      </c>
      <c r="C50" s="8">
        <v>0.4201388888888889</v>
      </c>
      <c r="D50" s="8">
        <v>0</v>
      </c>
      <c r="E50">
        <v>2.08</v>
      </c>
      <c r="F50">
        <v>50</v>
      </c>
      <c r="G50" t="s">
        <v>879</v>
      </c>
      <c r="H50" s="8">
        <v>0.43611111111111112</v>
      </c>
      <c r="I50" s="8">
        <v>0.55347222222222225</v>
      </c>
      <c r="L50">
        <v>2.82</v>
      </c>
      <c r="M50">
        <v>2.82</v>
      </c>
      <c r="N50">
        <v>0.73</v>
      </c>
      <c r="O50" t="s">
        <v>1458</v>
      </c>
      <c r="P50" t="s">
        <v>433</v>
      </c>
      <c r="Q50" t="s">
        <v>433</v>
      </c>
      <c r="R50">
        <v>0</v>
      </c>
      <c r="S50">
        <v>0</v>
      </c>
      <c r="T50">
        <v>45.373724000000003</v>
      </c>
      <c r="U50">
        <v>5.5834440000000001</v>
      </c>
      <c r="AD50" t="s">
        <v>2733</v>
      </c>
      <c r="AE50" t="s">
        <v>2737</v>
      </c>
    </row>
    <row r="51" spans="1:31" x14ac:dyDescent="0.3">
      <c r="A51" s="7">
        <v>46301</v>
      </c>
      <c r="B51" s="8">
        <v>0.16666666666666666</v>
      </c>
      <c r="C51" s="8">
        <v>0.18055555555555555</v>
      </c>
      <c r="D51" s="8">
        <v>0</v>
      </c>
      <c r="E51">
        <v>0.33</v>
      </c>
      <c r="F51">
        <v>20</v>
      </c>
      <c r="G51" t="s">
        <v>950</v>
      </c>
      <c r="H51" s="8">
        <v>0.22500000000000001</v>
      </c>
      <c r="I51" s="8">
        <v>0.38680555555555557</v>
      </c>
      <c r="L51">
        <v>3.88</v>
      </c>
      <c r="M51">
        <v>3.88</v>
      </c>
      <c r="N51">
        <v>3.55</v>
      </c>
      <c r="O51" t="s">
        <v>2997</v>
      </c>
      <c r="P51" t="s">
        <v>115</v>
      </c>
      <c r="Q51" t="s">
        <v>2998</v>
      </c>
      <c r="R51">
        <v>0</v>
      </c>
      <c r="S51">
        <v>0</v>
      </c>
      <c r="T51">
        <v>45.190648000000003</v>
      </c>
      <c r="U51">
        <v>5.7227129999999997</v>
      </c>
      <c r="AD51" t="s">
        <v>2733</v>
      </c>
      <c r="AE51" t="s">
        <v>2734</v>
      </c>
    </row>
    <row r="52" spans="1:31" x14ac:dyDescent="0.3">
      <c r="A52" s="7">
        <v>46301</v>
      </c>
      <c r="B52" s="8">
        <v>0.16666666666666666</v>
      </c>
      <c r="C52" s="8">
        <v>0.18055555555555555</v>
      </c>
      <c r="D52" s="8">
        <v>0</v>
      </c>
      <c r="E52">
        <v>0.33</v>
      </c>
      <c r="F52">
        <v>61</v>
      </c>
      <c r="G52" t="s">
        <v>886</v>
      </c>
      <c r="H52" s="8">
        <v>0.14374999999999999</v>
      </c>
      <c r="I52" s="8">
        <v>0.38263888888888886</v>
      </c>
      <c r="L52">
        <v>5.73</v>
      </c>
      <c r="M52">
        <v>5.73</v>
      </c>
      <c r="N52">
        <v>5.4</v>
      </c>
      <c r="O52" t="s">
        <v>2801</v>
      </c>
      <c r="P52" t="s">
        <v>350</v>
      </c>
      <c r="Q52" t="s">
        <v>2802</v>
      </c>
      <c r="R52">
        <v>0</v>
      </c>
      <c r="S52">
        <v>0</v>
      </c>
      <c r="T52">
        <v>45.190579</v>
      </c>
      <c r="U52">
        <v>5.6970919999999996</v>
      </c>
      <c r="AD52" t="s">
        <v>2733</v>
      </c>
      <c r="AE52" t="s">
        <v>2734</v>
      </c>
    </row>
    <row r="53" spans="1:31" x14ac:dyDescent="0.3">
      <c r="A53" s="7">
        <v>46301</v>
      </c>
      <c r="B53" s="8">
        <v>0.33333333333333331</v>
      </c>
      <c r="C53" s="8">
        <v>0.34722222222222221</v>
      </c>
      <c r="D53" s="8">
        <v>0</v>
      </c>
      <c r="E53">
        <v>0.33</v>
      </c>
      <c r="F53">
        <v>61</v>
      </c>
      <c r="G53" t="s">
        <v>886</v>
      </c>
      <c r="H53" s="8">
        <v>0.19097222222222221</v>
      </c>
      <c r="I53" s="8">
        <v>0.2048611111111111</v>
      </c>
      <c r="L53">
        <v>0.33</v>
      </c>
      <c r="M53">
        <v>0.33</v>
      </c>
      <c r="O53" t="s">
        <v>2413</v>
      </c>
      <c r="P53" t="s">
        <v>775</v>
      </c>
      <c r="Q53" t="s">
        <v>2415</v>
      </c>
      <c r="R53">
        <v>0</v>
      </c>
      <c r="S53">
        <v>0</v>
      </c>
      <c r="T53">
        <v>45.186475999999999</v>
      </c>
      <c r="U53">
        <v>5.7284920000000001</v>
      </c>
      <c r="AD53" t="s">
        <v>2733</v>
      </c>
      <c r="AE53" t="s">
        <v>2737</v>
      </c>
    </row>
    <row r="54" spans="1:31" x14ac:dyDescent="0.3">
      <c r="A54" s="7">
        <v>46301</v>
      </c>
      <c r="B54" s="8">
        <v>0.33333333333333331</v>
      </c>
      <c r="C54" s="8">
        <v>0.35416666666666669</v>
      </c>
      <c r="D54" s="8">
        <v>0</v>
      </c>
      <c r="E54">
        <v>0.5</v>
      </c>
      <c r="F54">
        <v>29</v>
      </c>
      <c r="G54" t="s">
        <v>859</v>
      </c>
      <c r="O54" t="s">
        <v>1412</v>
      </c>
      <c r="P54" t="s">
        <v>220</v>
      </c>
      <c r="Q54" t="s">
        <v>1413</v>
      </c>
      <c r="R54">
        <v>0</v>
      </c>
      <c r="S54">
        <v>0</v>
      </c>
      <c r="T54">
        <v>45.182158999999999</v>
      </c>
      <c r="U54">
        <v>5.715846</v>
      </c>
      <c r="AD54" t="s">
        <v>2733</v>
      </c>
      <c r="AE54" t="s">
        <v>2737</v>
      </c>
    </row>
    <row r="55" spans="1:31" x14ac:dyDescent="0.3">
      <c r="A55" s="7">
        <v>46301</v>
      </c>
      <c r="B55" s="8">
        <v>0.16666666666666666</v>
      </c>
      <c r="C55" s="8">
        <v>0.18055555555555555</v>
      </c>
      <c r="D55" s="8">
        <v>0</v>
      </c>
      <c r="E55">
        <v>0.33</v>
      </c>
      <c r="F55">
        <v>91</v>
      </c>
      <c r="G55" t="s">
        <v>971</v>
      </c>
      <c r="H55" s="8">
        <v>0.20972222222222223</v>
      </c>
      <c r="I55" s="8">
        <v>0.21319444444444444</v>
      </c>
      <c r="L55">
        <v>0.08</v>
      </c>
      <c r="M55">
        <v>0.08</v>
      </c>
      <c r="N55">
        <v>-0.25</v>
      </c>
      <c r="O55" t="s">
        <v>2869</v>
      </c>
      <c r="P55" t="s">
        <v>117</v>
      </c>
      <c r="Q55" t="s">
        <v>2870</v>
      </c>
      <c r="R55">
        <v>0</v>
      </c>
      <c r="S55">
        <v>0</v>
      </c>
      <c r="T55">
        <v>45.190074000000003</v>
      </c>
      <c r="U55">
        <v>5.7279980000000004</v>
      </c>
      <c r="AD55" t="s">
        <v>2733</v>
      </c>
      <c r="AE55" t="s">
        <v>2734</v>
      </c>
    </row>
    <row r="56" spans="1:31" x14ac:dyDescent="0.3">
      <c r="A56" s="7">
        <v>46301</v>
      </c>
      <c r="B56" s="8">
        <v>0.25</v>
      </c>
      <c r="C56" s="8">
        <v>0.2638888888888889</v>
      </c>
      <c r="D56" s="8">
        <v>0</v>
      </c>
      <c r="E56">
        <v>0.33</v>
      </c>
      <c r="F56">
        <v>86</v>
      </c>
      <c r="G56" t="s">
        <v>861</v>
      </c>
      <c r="H56" s="8">
        <v>0.17291666666666666</v>
      </c>
      <c r="I56" s="8">
        <v>0.57291666666666663</v>
      </c>
      <c r="L56">
        <v>9.6</v>
      </c>
      <c r="M56">
        <v>9.6</v>
      </c>
      <c r="N56">
        <v>9.27</v>
      </c>
      <c r="O56" t="s">
        <v>3001</v>
      </c>
      <c r="P56" t="s">
        <v>431</v>
      </c>
      <c r="Q56" t="s">
        <v>3002</v>
      </c>
      <c r="R56">
        <v>0</v>
      </c>
      <c r="S56">
        <v>0</v>
      </c>
      <c r="T56">
        <v>45.148544999999999</v>
      </c>
      <c r="U56">
        <v>5.704593</v>
      </c>
      <c r="AD56" t="s">
        <v>2733</v>
      </c>
      <c r="AE56" t="s">
        <v>2734</v>
      </c>
    </row>
    <row r="57" spans="1:31" x14ac:dyDescent="0.3">
      <c r="A57" s="7">
        <v>46301</v>
      </c>
      <c r="B57" s="8">
        <v>0.16666666666666666</v>
      </c>
      <c r="C57" s="8">
        <v>0.18055555555555555</v>
      </c>
      <c r="D57" s="8">
        <v>0</v>
      </c>
      <c r="E57">
        <v>0.33</v>
      </c>
      <c r="F57">
        <v>49</v>
      </c>
      <c r="G57" t="s">
        <v>944</v>
      </c>
      <c r="H57" s="8">
        <v>0.17083333333333334</v>
      </c>
      <c r="I57" s="8">
        <v>0.41805555555555557</v>
      </c>
      <c r="L57">
        <v>5.93</v>
      </c>
      <c r="M57">
        <v>5.93</v>
      </c>
      <c r="N57">
        <v>5.6</v>
      </c>
      <c r="O57" t="s">
        <v>3275</v>
      </c>
      <c r="P57" t="s">
        <v>84</v>
      </c>
      <c r="Q57" t="s">
        <v>3276</v>
      </c>
      <c r="R57">
        <v>0</v>
      </c>
      <c r="S57">
        <v>0</v>
      </c>
      <c r="T57">
        <v>45.182246999999997</v>
      </c>
      <c r="U57">
        <v>5.7318619999999996</v>
      </c>
      <c r="AD57" t="s">
        <v>2733</v>
      </c>
      <c r="AE57" t="s">
        <v>2734</v>
      </c>
    </row>
    <row r="58" spans="1:31" x14ac:dyDescent="0.3">
      <c r="A58" s="7">
        <v>46301</v>
      </c>
      <c r="B58" s="8">
        <v>0.33333333333333331</v>
      </c>
      <c r="C58" s="8">
        <v>0.34722222222222221</v>
      </c>
      <c r="D58" s="8">
        <v>0</v>
      </c>
      <c r="E58">
        <v>0.33</v>
      </c>
      <c r="F58">
        <v>230</v>
      </c>
      <c r="G58" t="s">
        <v>974</v>
      </c>
      <c r="H58" s="8">
        <v>0.45069444444444445</v>
      </c>
      <c r="I58" s="8">
        <v>0.48749999999999999</v>
      </c>
      <c r="L58">
        <v>0.88</v>
      </c>
      <c r="M58">
        <v>0.88</v>
      </c>
      <c r="N58">
        <v>0.55000000000000004</v>
      </c>
      <c r="O58" t="s">
        <v>2314</v>
      </c>
      <c r="P58" t="s">
        <v>783</v>
      </c>
      <c r="Q58" t="s">
        <v>2800</v>
      </c>
      <c r="R58">
        <v>0</v>
      </c>
      <c r="S58">
        <v>0</v>
      </c>
      <c r="T58">
        <v>45.145482999999999</v>
      </c>
      <c r="U58">
        <v>5.7042999999999999</v>
      </c>
      <c r="AD58" t="s">
        <v>2733</v>
      </c>
      <c r="AE58" t="s">
        <v>2737</v>
      </c>
    </row>
    <row r="59" spans="1:31" x14ac:dyDescent="0.3">
      <c r="A59" s="7">
        <v>46301</v>
      </c>
      <c r="B59" s="8">
        <v>0.16666666666666666</v>
      </c>
      <c r="C59" s="8">
        <v>0.18055555555555555</v>
      </c>
      <c r="D59" s="8">
        <v>0</v>
      </c>
      <c r="E59">
        <v>0.33</v>
      </c>
      <c r="F59">
        <v>52</v>
      </c>
      <c r="G59" t="s">
        <v>847</v>
      </c>
      <c r="O59" t="s">
        <v>2873</v>
      </c>
      <c r="P59" t="s">
        <v>335</v>
      </c>
      <c r="Q59" t="s">
        <v>2874</v>
      </c>
      <c r="R59">
        <v>0</v>
      </c>
      <c r="S59">
        <v>0</v>
      </c>
      <c r="T59">
        <v>45.172060000000002</v>
      </c>
      <c r="U59">
        <v>5.7222600000000003</v>
      </c>
      <c r="AD59" t="s">
        <v>2733</v>
      </c>
      <c r="AE59" t="s">
        <v>2734</v>
      </c>
    </row>
    <row r="60" spans="1:31" x14ac:dyDescent="0.3">
      <c r="A60" s="7">
        <v>46301</v>
      </c>
      <c r="B60" s="8">
        <v>0.33333333333333331</v>
      </c>
      <c r="C60" s="8">
        <v>0.34722222222222221</v>
      </c>
      <c r="D60" s="8">
        <v>0</v>
      </c>
      <c r="E60">
        <v>0.33</v>
      </c>
      <c r="F60">
        <v>53</v>
      </c>
      <c r="G60" t="s">
        <v>2803</v>
      </c>
      <c r="Q60" t="s">
        <v>816</v>
      </c>
      <c r="R60">
        <v>0</v>
      </c>
      <c r="S60">
        <v>0</v>
      </c>
      <c r="T60">
        <v>45.565215999999999</v>
      </c>
      <c r="U60">
        <v>5.9190189999999996</v>
      </c>
    </row>
    <row r="61" spans="1:31" x14ac:dyDescent="0.3">
      <c r="A61" s="7">
        <v>46301</v>
      </c>
      <c r="B61" s="8">
        <v>0.33333333333333331</v>
      </c>
      <c r="C61" s="8">
        <v>0.34722222222222221</v>
      </c>
      <c r="D61" s="8">
        <v>0</v>
      </c>
      <c r="E61">
        <v>0.33</v>
      </c>
      <c r="F61">
        <v>91</v>
      </c>
      <c r="G61" t="s">
        <v>971</v>
      </c>
      <c r="H61" s="8">
        <v>0.23194444444444445</v>
      </c>
      <c r="I61" s="8">
        <v>0.24027777777777778</v>
      </c>
      <c r="L61">
        <v>0.2</v>
      </c>
      <c r="M61">
        <v>0.2</v>
      </c>
      <c r="N61">
        <v>-0.13</v>
      </c>
      <c r="O61" t="s">
        <v>2054</v>
      </c>
      <c r="P61" t="s">
        <v>97</v>
      </c>
      <c r="Q61" t="s">
        <v>97</v>
      </c>
      <c r="R61">
        <v>0</v>
      </c>
      <c r="S61">
        <v>0</v>
      </c>
      <c r="T61">
        <v>45.190018000000002</v>
      </c>
      <c r="U61">
        <v>5.728173</v>
      </c>
      <c r="AD61" t="s">
        <v>2733</v>
      </c>
      <c r="AE61" t="s">
        <v>2737</v>
      </c>
    </row>
    <row r="62" spans="1:31" x14ac:dyDescent="0.3">
      <c r="A62" s="7">
        <v>46301</v>
      </c>
      <c r="B62" s="8">
        <v>0.33333333333333331</v>
      </c>
      <c r="C62" s="8">
        <v>0.34722222222222221</v>
      </c>
      <c r="D62" s="8">
        <v>0</v>
      </c>
      <c r="E62">
        <v>0.33</v>
      </c>
      <c r="F62">
        <v>201</v>
      </c>
      <c r="G62" t="s">
        <v>946</v>
      </c>
      <c r="O62" t="s">
        <v>1804</v>
      </c>
      <c r="P62" t="s">
        <v>710</v>
      </c>
      <c r="Q62" t="s">
        <v>710</v>
      </c>
      <c r="R62">
        <v>0</v>
      </c>
      <c r="S62">
        <v>0</v>
      </c>
      <c r="T62">
        <v>45.203086999999996</v>
      </c>
      <c r="U62">
        <v>5.703754</v>
      </c>
      <c r="AD62" t="s">
        <v>2733</v>
      </c>
      <c r="AE62" t="s">
        <v>2737</v>
      </c>
    </row>
    <row r="63" spans="1:31" x14ac:dyDescent="0.3">
      <c r="A63" s="7">
        <v>46301</v>
      </c>
      <c r="B63" s="8">
        <v>0.3611111111111111</v>
      </c>
      <c r="C63" s="8">
        <v>0.37152777777777779</v>
      </c>
      <c r="D63" s="8">
        <v>0</v>
      </c>
      <c r="E63">
        <v>0.25</v>
      </c>
      <c r="F63">
        <v>29</v>
      </c>
      <c r="G63" t="s">
        <v>859</v>
      </c>
      <c r="H63" s="8"/>
      <c r="I63" s="8"/>
      <c r="O63" t="s">
        <v>6547</v>
      </c>
      <c r="P63" t="s">
        <v>521</v>
      </c>
      <c r="Q63" t="s">
        <v>6548</v>
      </c>
      <c r="R63">
        <v>0</v>
      </c>
      <c r="S63">
        <v>0</v>
      </c>
      <c r="T63">
        <v>45.191065999999999</v>
      </c>
      <c r="U63">
        <v>5.7243019999999998</v>
      </c>
      <c r="AD63" t="s">
        <v>2733</v>
      </c>
      <c r="AE63" t="s">
        <v>2837</v>
      </c>
    </row>
    <row r="64" spans="1:31" x14ac:dyDescent="0.3">
      <c r="A64" s="7">
        <v>46301</v>
      </c>
      <c r="B64" s="8">
        <v>0.33333333333333331</v>
      </c>
      <c r="C64" s="8">
        <v>0.39583333333333331</v>
      </c>
      <c r="D64" s="8">
        <v>0</v>
      </c>
      <c r="E64">
        <v>1.5</v>
      </c>
      <c r="F64">
        <v>29</v>
      </c>
      <c r="G64" t="s">
        <v>859</v>
      </c>
      <c r="O64" t="s">
        <v>2672</v>
      </c>
      <c r="P64" t="s">
        <v>360</v>
      </c>
      <c r="Q64" t="s">
        <v>360</v>
      </c>
      <c r="R64">
        <v>0</v>
      </c>
      <c r="S64">
        <v>0</v>
      </c>
      <c r="T64">
        <v>45.192559000000003</v>
      </c>
      <c r="U64">
        <v>5.7247250000000003</v>
      </c>
      <c r="AD64" t="s">
        <v>2733</v>
      </c>
      <c r="AE64" t="s">
        <v>2737</v>
      </c>
    </row>
    <row r="65" spans="1:31" x14ac:dyDescent="0.3">
      <c r="A65" s="7">
        <v>46301</v>
      </c>
      <c r="B65" s="8">
        <v>0.25347222222222221</v>
      </c>
      <c r="C65" s="8">
        <v>0.2673611111111111</v>
      </c>
      <c r="D65" s="8">
        <v>0</v>
      </c>
      <c r="E65">
        <v>0.33</v>
      </c>
      <c r="F65">
        <v>13</v>
      </c>
      <c r="G65" t="s">
        <v>2730</v>
      </c>
      <c r="O65" t="s">
        <v>3035</v>
      </c>
      <c r="P65" t="s">
        <v>683</v>
      </c>
      <c r="Q65" t="s">
        <v>3036</v>
      </c>
      <c r="R65">
        <v>0</v>
      </c>
      <c r="S65">
        <v>0</v>
      </c>
      <c r="T65">
        <v>45.196936999999998</v>
      </c>
      <c r="U65">
        <v>5.6979059999999997</v>
      </c>
      <c r="AD65" t="s">
        <v>2733</v>
      </c>
      <c r="AE65" t="s">
        <v>2734</v>
      </c>
    </row>
    <row r="66" spans="1:31" x14ac:dyDescent="0.3">
      <c r="A66" s="7">
        <v>46301</v>
      </c>
      <c r="B66" s="8">
        <v>0.16666666666666666</v>
      </c>
      <c r="C66" s="8">
        <v>0.18055555555555555</v>
      </c>
      <c r="D66" s="8">
        <v>0</v>
      </c>
      <c r="E66">
        <v>0.33</v>
      </c>
      <c r="F66">
        <v>76</v>
      </c>
      <c r="G66" t="s">
        <v>965</v>
      </c>
      <c r="H66" s="8">
        <v>0.21180555555555555</v>
      </c>
      <c r="I66" s="8">
        <v>0.21180555555555555</v>
      </c>
      <c r="O66" t="s">
        <v>2907</v>
      </c>
      <c r="P66" t="s">
        <v>585</v>
      </c>
      <c r="Q66" t="s">
        <v>2908</v>
      </c>
      <c r="R66">
        <v>0</v>
      </c>
      <c r="S66">
        <v>0</v>
      </c>
      <c r="T66">
        <v>45.146318999999998</v>
      </c>
      <c r="U66">
        <v>5.7044100000000002</v>
      </c>
      <c r="AD66" t="s">
        <v>2733</v>
      </c>
      <c r="AE66" t="s">
        <v>2734</v>
      </c>
    </row>
    <row r="67" spans="1:31" x14ac:dyDescent="0.3">
      <c r="A67" s="7">
        <v>46301</v>
      </c>
      <c r="B67" s="8">
        <v>0.16666666666666666</v>
      </c>
      <c r="C67" s="8">
        <v>0.18055555555555555</v>
      </c>
      <c r="D67" s="8">
        <v>0</v>
      </c>
      <c r="E67">
        <v>0.33</v>
      </c>
      <c r="F67">
        <v>40</v>
      </c>
      <c r="G67" t="s">
        <v>960</v>
      </c>
      <c r="H67" s="8">
        <v>0.34097222222222223</v>
      </c>
      <c r="I67" s="8">
        <v>0.40902777777777777</v>
      </c>
      <c r="L67">
        <v>1.63</v>
      </c>
      <c r="M67">
        <v>1.63</v>
      </c>
      <c r="N67">
        <v>1.3</v>
      </c>
      <c r="O67" t="s">
        <v>2905</v>
      </c>
      <c r="P67" t="s">
        <v>432</v>
      </c>
      <c r="Q67" t="s">
        <v>2906</v>
      </c>
      <c r="R67">
        <v>0</v>
      </c>
      <c r="S67">
        <v>0</v>
      </c>
      <c r="T67">
        <v>45.212797000000002</v>
      </c>
      <c r="U67">
        <v>5.6987719999999999</v>
      </c>
      <c r="AD67" t="s">
        <v>2733</v>
      </c>
      <c r="AE67" t="s">
        <v>2734</v>
      </c>
    </row>
    <row r="68" spans="1:31" x14ac:dyDescent="0.3">
      <c r="A68" s="7">
        <v>46301</v>
      </c>
      <c r="B68" s="8">
        <v>0.29166666666666669</v>
      </c>
      <c r="C68" s="8">
        <v>0.30208333333333331</v>
      </c>
      <c r="D68" s="8">
        <v>0</v>
      </c>
      <c r="E68">
        <v>0.25</v>
      </c>
      <c r="F68">
        <v>35</v>
      </c>
      <c r="G68" t="s">
        <v>2803</v>
      </c>
      <c r="Q68" t="s">
        <v>812</v>
      </c>
      <c r="R68">
        <v>0</v>
      </c>
      <c r="S68">
        <v>0</v>
      </c>
      <c r="T68">
        <v>45.188929999999999</v>
      </c>
      <c r="U68">
        <v>5.7123470000000003</v>
      </c>
    </row>
    <row r="69" spans="1:31" x14ac:dyDescent="0.3">
      <c r="A69" s="7">
        <v>46301</v>
      </c>
      <c r="B69" s="8">
        <v>0.33333333333333331</v>
      </c>
      <c r="C69" s="8">
        <v>0.37847222222222221</v>
      </c>
      <c r="D69" s="8">
        <v>0</v>
      </c>
      <c r="E69">
        <v>1.08</v>
      </c>
      <c r="F69">
        <v>44</v>
      </c>
      <c r="G69" t="s">
        <v>865</v>
      </c>
      <c r="H69" s="8">
        <v>0.41111111111111109</v>
      </c>
      <c r="I69" s="8">
        <v>0.57708333333333328</v>
      </c>
      <c r="L69">
        <v>3.98</v>
      </c>
      <c r="M69">
        <v>3.98</v>
      </c>
      <c r="N69">
        <v>2.9</v>
      </c>
      <c r="O69" t="s">
        <v>2470</v>
      </c>
      <c r="P69" t="s">
        <v>700</v>
      </c>
      <c r="Q69" t="s">
        <v>2808</v>
      </c>
      <c r="R69">
        <v>0</v>
      </c>
      <c r="S69">
        <v>0</v>
      </c>
      <c r="T69">
        <v>45.203901000000002</v>
      </c>
      <c r="U69">
        <v>5.6643619999999997</v>
      </c>
      <c r="AD69" t="s">
        <v>2733</v>
      </c>
      <c r="AE69" t="s">
        <v>2737</v>
      </c>
    </row>
    <row r="70" spans="1:31" x14ac:dyDescent="0.3">
      <c r="A70" s="7">
        <v>46301</v>
      </c>
      <c r="B70" s="8">
        <v>0.33333333333333331</v>
      </c>
      <c r="C70" s="8">
        <v>0.34722222222222221</v>
      </c>
      <c r="D70" s="8">
        <v>0</v>
      </c>
      <c r="E70">
        <v>0.33</v>
      </c>
      <c r="F70">
        <v>12</v>
      </c>
      <c r="G70" t="s">
        <v>952</v>
      </c>
      <c r="H70" s="8"/>
      <c r="I70" s="8"/>
      <c r="O70" t="s">
        <v>1132</v>
      </c>
      <c r="P70" t="s">
        <v>756</v>
      </c>
      <c r="Q70" t="s">
        <v>756</v>
      </c>
      <c r="R70">
        <v>0</v>
      </c>
      <c r="S70">
        <v>0</v>
      </c>
      <c r="T70">
        <v>45.185825999999999</v>
      </c>
      <c r="U70">
        <v>5.7163009999999996</v>
      </c>
      <c r="AD70" t="s">
        <v>2733</v>
      </c>
      <c r="AE70" t="s">
        <v>2737</v>
      </c>
    </row>
    <row r="71" spans="1:31" x14ac:dyDescent="0.3">
      <c r="A71" s="7">
        <v>46301</v>
      </c>
      <c r="B71" s="8">
        <v>0.19791666666666666</v>
      </c>
      <c r="C71" s="8">
        <v>0.2048611111111111</v>
      </c>
      <c r="D71" s="8">
        <v>0</v>
      </c>
      <c r="E71">
        <v>0.17</v>
      </c>
      <c r="F71">
        <v>103</v>
      </c>
      <c r="G71" t="s">
        <v>962</v>
      </c>
      <c r="H71" s="8"/>
      <c r="I71" s="8"/>
      <c r="O71" t="s">
        <v>3538</v>
      </c>
      <c r="P71" t="s">
        <v>289</v>
      </c>
      <c r="Q71" t="s">
        <v>3539</v>
      </c>
      <c r="R71">
        <v>0</v>
      </c>
      <c r="S71">
        <v>0</v>
      </c>
      <c r="T71">
        <v>45.364960000000004</v>
      </c>
      <c r="U71">
        <v>5.5936700000000004</v>
      </c>
      <c r="AD71" t="s">
        <v>2733</v>
      </c>
      <c r="AE71" t="s">
        <v>2734</v>
      </c>
    </row>
    <row r="72" spans="1:31" x14ac:dyDescent="0.3">
      <c r="A72" s="7">
        <v>46301</v>
      </c>
      <c r="B72" s="8">
        <v>0.16666666666666666</v>
      </c>
      <c r="C72" s="8">
        <v>0.1736111111111111</v>
      </c>
      <c r="D72" s="8">
        <v>0</v>
      </c>
      <c r="E72">
        <v>0.17</v>
      </c>
      <c r="F72">
        <v>53</v>
      </c>
      <c r="G72" t="s">
        <v>2803</v>
      </c>
      <c r="Q72" t="s">
        <v>815</v>
      </c>
      <c r="R72">
        <v>0</v>
      </c>
      <c r="S72">
        <v>0</v>
      </c>
      <c r="T72">
        <v>45.191439000000003</v>
      </c>
      <c r="U72">
        <v>5.7271229999999997</v>
      </c>
    </row>
    <row r="73" spans="1:31" x14ac:dyDescent="0.3">
      <c r="A73" s="7">
        <v>46301</v>
      </c>
      <c r="B73" s="8">
        <v>0.33333333333333331</v>
      </c>
      <c r="C73" s="8">
        <v>0.34722222222222221</v>
      </c>
      <c r="D73" s="8">
        <v>0</v>
      </c>
      <c r="E73">
        <v>0.33</v>
      </c>
      <c r="F73">
        <v>101</v>
      </c>
      <c r="G73" t="s">
        <v>945</v>
      </c>
      <c r="H73" s="8">
        <v>0.19722222222222222</v>
      </c>
      <c r="I73" s="8">
        <v>0.20972222222222223</v>
      </c>
      <c r="L73">
        <v>0.3</v>
      </c>
      <c r="M73">
        <v>0.3</v>
      </c>
      <c r="N73">
        <v>-0.03</v>
      </c>
      <c r="O73" t="s">
        <v>1735</v>
      </c>
      <c r="P73" t="s">
        <v>528</v>
      </c>
      <c r="Q73" t="s">
        <v>528</v>
      </c>
      <c r="R73">
        <v>0</v>
      </c>
      <c r="S73">
        <v>0</v>
      </c>
      <c r="T73">
        <v>45.179605000000002</v>
      </c>
      <c r="U73">
        <v>5.7066030000000003</v>
      </c>
      <c r="AD73" t="s">
        <v>2733</v>
      </c>
      <c r="AE73" t="s">
        <v>2737</v>
      </c>
    </row>
    <row r="74" spans="1:31" x14ac:dyDescent="0.3">
      <c r="A74" s="7">
        <v>46301</v>
      </c>
      <c r="B74" s="8">
        <v>0.33333333333333331</v>
      </c>
      <c r="C74" s="8">
        <v>0.34722222222222221</v>
      </c>
      <c r="D74" s="8">
        <v>0</v>
      </c>
      <c r="E74">
        <v>0.33</v>
      </c>
      <c r="F74">
        <v>86</v>
      </c>
      <c r="G74" t="s">
        <v>861</v>
      </c>
      <c r="H74" s="8">
        <v>0.53749999999999998</v>
      </c>
      <c r="I74" s="8">
        <v>0.55208333333333337</v>
      </c>
      <c r="L74">
        <v>0.35</v>
      </c>
      <c r="M74">
        <v>0.33</v>
      </c>
      <c r="N74">
        <v>0.02</v>
      </c>
      <c r="O74" t="s">
        <v>1970</v>
      </c>
      <c r="P74" t="s">
        <v>353</v>
      </c>
      <c r="Q74" t="s">
        <v>1972</v>
      </c>
      <c r="R74">
        <v>0</v>
      </c>
      <c r="S74">
        <v>0</v>
      </c>
      <c r="T74">
        <v>45.166998999999997</v>
      </c>
      <c r="U74">
        <v>5.7281519999999997</v>
      </c>
      <c r="AD74" t="s">
        <v>2733</v>
      </c>
      <c r="AE74" t="s">
        <v>2737</v>
      </c>
    </row>
    <row r="75" spans="1:31" x14ac:dyDescent="0.3">
      <c r="A75" s="7">
        <v>46301</v>
      </c>
      <c r="B75" s="8">
        <v>0.16666666666666666</v>
      </c>
      <c r="C75" s="8">
        <v>0.18055555555555555</v>
      </c>
      <c r="D75" s="8">
        <v>0</v>
      </c>
      <c r="E75">
        <v>0.33</v>
      </c>
      <c r="F75">
        <v>201</v>
      </c>
      <c r="G75" t="s">
        <v>946</v>
      </c>
      <c r="O75" t="s">
        <v>2922</v>
      </c>
      <c r="P75" t="s">
        <v>349</v>
      </c>
      <c r="Q75" t="s">
        <v>2923</v>
      </c>
      <c r="R75">
        <v>0</v>
      </c>
      <c r="S75">
        <v>0</v>
      </c>
      <c r="T75">
        <v>45.203589000000001</v>
      </c>
      <c r="U75">
        <v>5.7051629999999998</v>
      </c>
      <c r="AD75" t="s">
        <v>2733</v>
      </c>
      <c r="AE75" t="s">
        <v>2734</v>
      </c>
    </row>
    <row r="76" spans="1:31" x14ac:dyDescent="0.3">
      <c r="A76" s="7">
        <v>46301</v>
      </c>
      <c r="B76" s="8">
        <v>0.34722222222222221</v>
      </c>
      <c r="C76" s="8">
        <v>0.3611111111111111</v>
      </c>
      <c r="D76" s="8">
        <v>0</v>
      </c>
      <c r="E76">
        <v>0.33</v>
      </c>
      <c r="F76">
        <v>29</v>
      </c>
      <c r="G76" t="s">
        <v>859</v>
      </c>
      <c r="O76" t="s">
        <v>6549</v>
      </c>
      <c r="P76" t="s">
        <v>166</v>
      </c>
      <c r="Q76" t="s">
        <v>6550</v>
      </c>
      <c r="R76">
        <v>0</v>
      </c>
      <c r="S76">
        <v>0</v>
      </c>
      <c r="T76">
        <v>45.191105</v>
      </c>
      <c r="U76">
        <v>5.7245520000000001</v>
      </c>
      <c r="AD76" t="s">
        <v>2733</v>
      </c>
      <c r="AE76" t="s">
        <v>2877</v>
      </c>
    </row>
    <row r="77" spans="1:31" x14ac:dyDescent="0.3">
      <c r="A77" s="7">
        <v>46301</v>
      </c>
      <c r="B77" s="8">
        <v>0.26041666666666669</v>
      </c>
      <c r="C77" s="8">
        <v>0.28472222222222221</v>
      </c>
      <c r="D77" s="8">
        <v>0</v>
      </c>
      <c r="E77">
        <v>0.57999999999999996</v>
      </c>
      <c r="F77">
        <v>23</v>
      </c>
      <c r="G77" t="s">
        <v>957</v>
      </c>
      <c r="H77" s="8">
        <v>0.36458333333333331</v>
      </c>
      <c r="I77" s="8">
        <v>0.37013888888888891</v>
      </c>
      <c r="L77">
        <v>0.13</v>
      </c>
      <c r="M77">
        <v>0.13</v>
      </c>
      <c r="N77">
        <v>-0.45</v>
      </c>
      <c r="O77" t="s">
        <v>2144</v>
      </c>
      <c r="P77" t="s">
        <v>561</v>
      </c>
      <c r="Q77" t="s">
        <v>561</v>
      </c>
      <c r="R77">
        <v>0</v>
      </c>
      <c r="S77">
        <v>0</v>
      </c>
      <c r="T77">
        <v>45.197319</v>
      </c>
      <c r="U77">
        <v>5.7400260000000003</v>
      </c>
      <c r="AD77" t="s">
        <v>2733</v>
      </c>
      <c r="AE77" t="s">
        <v>2737</v>
      </c>
    </row>
    <row r="78" spans="1:31" x14ac:dyDescent="0.3">
      <c r="A78" s="7">
        <v>46301</v>
      </c>
      <c r="B78" s="8">
        <v>0.31944444444444442</v>
      </c>
      <c r="C78" s="8">
        <v>0.33333333333333331</v>
      </c>
      <c r="D78" s="8">
        <v>0</v>
      </c>
      <c r="E78">
        <v>0.33</v>
      </c>
      <c r="F78">
        <v>13</v>
      </c>
      <c r="G78" t="s">
        <v>2730</v>
      </c>
      <c r="H78" s="8"/>
      <c r="I78" s="8"/>
      <c r="O78" t="s">
        <v>2731</v>
      </c>
      <c r="P78" t="s">
        <v>529</v>
      </c>
      <c r="Q78" t="s">
        <v>2732</v>
      </c>
      <c r="R78">
        <v>0</v>
      </c>
      <c r="S78">
        <v>0</v>
      </c>
      <c r="T78">
        <v>45.177917000000001</v>
      </c>
      <c r="U78">
        <v>5.7286510000000002</v>
      </c>
      <c r="AD78" t="s">
        <v>2733</v>
      </c>
      <c r="AE78" t="s">
        <v>2734</v>
      </c>
    </row>
    <row r="79" spans="1:31" x14ac:dyDescent="0.3">
      <c r="A79" s="7">
        <v>46301</v>
      </c>
      <c r="B79" s="8">
        <v>0.33333333333333331</v>
      </c>
      <c r="C79" s="8">
        <v>0.34722222222222221</v>
      </c>
      <c r="D79" s="8">
        <v>0</v>
      </c>
      <c r="E79">
        <v>0.33</v>
      </c>
      <c r="F79">
        <v>201</v>
      </c>
      <c r="G79" t="s">
        <v>946</v>
      </c>
      <c r="H79" s="8"/>
      <c r="I79" s="8"/>
      <c r="O79" t="s">
        <v>2466</v>
      </c>
      <c r="P79" t="s">
        <v>797</v>
      </c>
      <c r="Q79" t="s">
        <v>2468</v>
      </c>
      <c r="R79">
        <v>0</v>
      </c>
      <c r="S79">
        <v>0</v>
      </c>
      <c r="T79">
        <v>45.201144999999997</v>
      </c>
      <c r="U79">
        <v>5.706251</v>
      </c>
      <c r="AD79" t="s">
        <v>2733</v>
      </c>
      <c r="AE79" t="s">
        <v>2737</v>
      </c>
    </row>
    <row r="80" spans="1:31" x14ac:dyDescent="0.3">
      <c r="A80" s="7">
        <v>46301</v>
      </c>
      <c r="B80" s="8">
        <v>0.33333333333333331</v>
      </c>
      <c r="C80" s="8">
        <v>0.34722222222222221</v>
      </c>
      <c r="D80" s="8">
        <v>0</v>
      </c>
      <c r="E80">
        <v>0.33</v>
      </c>
      <c r="F80">
        <v>37</v>
      </c>
      <c r="G80" t="s">
        <v>2803</v>
      </c>
      <c r="Q80" t="s">
        <v>2838</v>
      </c>
      <c r="R80">
        <v>0</v>
      </c>
      <c r="S80">
        <v>0</v>
      </c>
      <c r="T80">
        <v>45.181372000000003</v>
      </c>
      <c r="U80">
        <v>5.7330990000000002</v>
      </c>
    </row>
    <row r="81" spans="1:31" x14ac:dyDescent="0.3">
      <c r="A81" s="7">
        <v>46301</v>
      </c>
      <c r="B81" s="8">
        <v>0.33333333333333331</v>
      </c>
      <c r="C81" s="8">
        <v>0.37847222222222221</v>
      </c>
      <c r="D81" s="8">
        <v>0</v>
      </c>
      <c r="E81">
        <v>1.08</v>
      </c>
      <c r="F81">
        <v>76</v>
      </c>
      <c r="G81" t="s">
        <v>863</v>
      </c>
      <c r="H81" s="8">
        <v>0.2388888888888889</v>
      </c>
      <c r="I81" s="8">
        <v>0.27916666666666667</v>
      </c>
      <c r="L81">
        <v>0.97</v>
      </c>
      <c r="M81">
        <v>0.97</v>
      </c>
      <c r="N81">
        <v>-0.12</v>
      </c>
      <c r="O81" t="s">
        <v>862</v>
      </c>
      <c r="P81" t="s">
        <v>810</v>
      </c>
      <c r="Q81" t="s">
        <v>810</v>
      </c>
      <c r="R81">
        <v>0</v>
      </c>
      <c r="S81">
        <v>0</v>
      </c>
      <c r="T81">
        <v>45.190103000000001</v>
      </c>
      <c r="U81">
        <v>5.7168659999999996</v>
      </c>
      <c r="AD81" t="s">
        <v>2733</v>
      </c>
      <c r="AE81" t="s">
        <v>2737</v>
      </c>
    </row>
    <row r="82" spans="1:31" x14ac:dyDescent="0.3">
      <c r="A82" s="7">
        <v>46301</v>
      </c>
      <c r="B82" s="8">
        <v>0.33333333333333331</v>
      </c>
      <c r="C82" s="8">
        <v>0.34722222222222221</v>
      </c>
      <c r="D82" s="8">
        <v>0</v>
      </c>
      <c r="E82">
        <v>0.33</v>
      </c>
      <c r="F82">
        <v>48</v>
      </c>
      <c r="G82" t="s">
        <v>951</v>
      </c>
      <c r="H82" s="8">
        <v>0.39930555555555558</v>
      </c>
      <c r="I82" s="8">
        <v>0.43333333333333335</v>
      </c>
      <c r="L82">
        <v>0.82</v>
      </c>
      <c r="M82">
        <v>0.82</v>
      </c>
      <c r="N82">
        <v>0.48</v>
      </c>
      <c r="O82" t="s">
        <v>1336</v>
      </c>
      <c r="P82" t="s">
        <v>493</v>
      </c>
      <c r="Q82" t="s">
        <v>493</v>
      </c>
      <c r="R82">
        <v>0</v>
      </c>
      <c r="S82">
        <v>0</v>
      </c>
      <c r="T82">
        <v>45.220550000000003</v>
      </c>
      <c r="U82">
        <v>5.7636180000000001</v>
      </c>
      <c r="AD82" t="s">
        <v>2733</v>
      </c>
      <c r="AE82" t="s">
        <v>2737</v>
      </c>
    </row>
    <row r="83" spans="1:31" x14ac:dyDescent="0.3">
      <c r="A83" s="7">
        <v>46301</v>
      </c>
      <c r="B83" s="8">
        <v>0.21527777777777779</v>
      </c>
      <c r="C83" s="8">
        <v>0.22916666666666666</v>
      </c>
      <c r="D83" s="8">
        <v>0</v>
      </c>
      <c r="E83">
        <v>0.33</v>
      </c>
      <c r="F83">
        <v>22</v>
      </c>
      <c r="G83" t="s">
        <v>979</v>
      </c>
      <c r="O83" t="s">
        <v>2930</v>
      </c>
      <c r="P83" t="s">
        <v>309</v>
      </c>
      <c r="Q83" t="s">
        <v>2931</v>
      </c>
      <c r="R83">
        <v>0</v>
      </c>
      <c r="S83">
        <v>0</v>
      </c>
      <c r="T83">
        <v>45.200983999999998</v>
      </c>
      <c r="U83">
        <v>5.7100590000000002</v>
      </c>
      <c r="AD83" t="s">
        <v>2733</v>
      </c>
      <c r="AE83" t="s">
        <v>2734</v>
      </c>
    </row>
    <row r="84" spans="1:31" x14ac:dyDescent="0.3">
      <c r="A84" s="7">
        <v>46301</v>
      </c>
      <c r="B84" s="8">
        <v>0.33333333333333331</v>
      </c>
      <c r="C84" s="8">
        <v>0.35416666666666669</v>
      </c>
      <c r="D84" s="8">
        <v>0</v>
      </c>
      <c r="E84">
        <v>0.5</v>
      </c>
      <c r="F84">
        <v>91</v>
      </c>
      <c r="G84" t="s">
        <v>971</v>
      </c>
      <c r="H84" s="8">
        <v>0.30555555555555558</v>
      </c>
      <c r="L84">
        <v>-7.33</v>
      </c>
      <c r="O84" t="s">
        <v>1488</v>
      </c>
      <c r="P84" t="s">
        <v>71</v>
      </c>
      <c r="Q84" t="s">
        <v>71</v>
      </c>
      <c r="R84">
        <v>0</v>
      </c>
      <c r="S84">
        <v>0</v>
      </c>
      <c r="T84">
        <v>45.187721000000003</v>
      </c>
      <c r="U84">
        <v>5.7222999999999997</v>
      </c>
      <c r="AD84" t="s">
        <v>2733</v>
      </c>
      <c r="AE84" t="s">
        <v>2737</v>
      </c>
    </row>
    <row r="85" spans="1:31" x14ac:dyDescent="0.3">
      <c r="A85" s="7">
        <v>46301</v>
      </c>
      <c r="B85" s="8">
        <v>0.33333333333333331</v>
      </c>
      <c r="C85" s="8">
        <v>0.34722222222222221</v>
      </c>
      <c r="D85" s="8">
        <v>0</v>
      </c>
      <c r="E85">
        <v>0.33</v>
      </c>
      <c r="F85">
        <v>100</v>
      </c>
      <c r="G85" t="s">
        <v>967</v>
      </c>
      <c r="H85" s="8">
        <v>0.36388888888888887</v>
      </c>
      <c r="I85" s="8">
        <v>0.40486111111111112</v>
      </c>
      <c r="L85">
        <v>0.98</v>
      </c>
      <c r="M85">
        <v>0.98</v>
      </c>
      <c r="N85">
        <v>0.65</v>
      </c>
      <c r="O85" t="s">
        <v>2073</v>
      </c>
      <c r="P85" t="s">
        <v>155</v>
      </c>
      <c r="Q85" t="s">
        <v>2075</v>
      </c>
      <c r="R85">
        <v>0</v>
      </c>
      <c r="S85">
        <v>0</v>
      </c>
      <c r="T85">
        <v>45.187305000000002</v>
      </c>
      <c r="U85">
        <v>5.7191090000000004</v>
      </c>
      <c r="AD85" t="s">
        <v>2733</v>
      </c>
      <c r="AE85" t="s">
        <v>2737</v>
      </c>
    </row>
    <row r="86" spans="1:31" x14ac:dyDescent="0.3">
      <c r="A86" s="7">
        <v>46301</v>
      </c>
      <c r="B86" s="8">
        <v>0.16666666666666666</v>
      </c>
      <c r="C86" s="8">
        <v>0.18055555555555555</v>
      </c>
      <c r="D86" s="8">
        <v>0</v>
      </c>
      <c r="E86">
        <v>0.33</v>
      </c>
      <c r="F86">
        <v>16</v>
      </c>
      <c r="G86" t="s">
        <v>853</v>
      </c>
      <c r="H86" s="8"/>
      <c r="I86" s="8"/>
      <c r="O86" t="s">
        <v>3025</v>
      </c>
      <c r="P86" t="s">
        <v>94</v>
      </c>
      <c r="Q86" t="s">
        <v>6031</v>
      </c>
      <c r="R86">
        <v>0</v>
      </c>
      <c r="S86">
        <v>0</v>
      </c>
      <c r="T86">
        <v>45.190103999999998</v>
      </c>
      <c r="U86">
        <v>5.7049050000000001</v>
      </c>
      <c r="AD86" t="s">
        <v>2733</v>
      </c>
      <c r="AE86" t="s">
        <v>2734</v>
      </c>
    </row>
    <row r="87" spans="1:31" x14ac:dyDescent="0.3">
      <c r="A87" s="7">
        <v>46301</v>
      </c>
      <c r="B87" s="8">
        <v>0.33333333333333331</v>
      </c>
      <c r="C87" s="8">
        <v>0.34722222222222221</v>
      </c>
      <c r="D87" s="8">
        <v>0</v>
      </c>
      <c r="E87">
        <v>0.33</v>
      </c>
      <c r="F87">
        <v>46</v>
      </c>
      <c r="G87" t="s">
        <v>963</v>
      </c>
      <c r="H87" s="8">
        <v>0.18472222222222223</v>
      </c>
      <c r="I87" s="8">
        <v>0.2</v>
      </c>
      <c r="K87" s="8">
        <v>0.2</v>
      </c>
      <c r="L87">
        <v>0.37</v>
      </c>
      <c r="M87">
        <v>0.37</v>
      </c>
      <c r="N87">
        <v>0.03</v>
      </c>
      <c r="O87" t="s">
        <v>2350</v>
      </c>
      <c r="P87" t="s">
        <v>176</v>
      </c>
      <c r="Q87" t="s">
        <v>176</v>
      </c>
      <c r="R87">
        <v>0</v>
      </c>
      <c r="S87">
        <v>0</v>
      </c>
      <c r="T87">
        <v>45.179839999999999</v>
      </c>
      <c r="U87">
        <v>5.7082069999999998</v>
      </c>
      <c r="AD87" t="s">
        <v>2733</v>
      </c>
      <c r="AE87" t="s">
        <v>2737</v>
      </c>
    </row>
    <row r="88" spans="1:31" x14ac:dyDescent="0.3">
      <c r="A88" s="7">
        <v>46301</v>
      </c>
      <c r="B88" s="8">
        <v>0.2048611111111111</v>
      </c>
      <c r="C88" s="8">
        <v>0.2361111111111111</v>
      </c>
      <c r="D88" s="8">
        <v>0</v>
      </c>
      <c r="E88">
        <v>0.75</v>
      </c>
      <c r="F88">
        <v>23</v>
      </c>
      <c r="G88" t="s">
        <v>957</v>
      </c>
      <c r="H88" s="8">
        <v>0.47291666666666665</v>
      </c>
      <c r="I88" s="8">
        <v>0.47847222222222224</v>
      </c>
      <c r="L88">
        <v>0.13</v>
      </c>
      <c r="M88">
        <v>0.13</v>
      </c>
      <c r="N88">
        <v>-0.62</v>
      </c>
      <c r="O88" t="s">
        <v>2291</v>
      </c>
      <c r="P88" t="s">
        <v>185</v>
      </c>
      <c r="Q88" t="s">
        <v>2293</v>
      </c>
      <c r="R88">
        <v>0</v>
      </c>
      <c r="S88">
        <v>0</v>
      </c>
      <c r="T88">
        <v>45.186712</v>
      </c>
      <c r="U88">
        <v>5.7117839999999998</v>
      </c>
      <c r="AD88" t="s">
        <v>2733</v>
      </c>
      <c r="AE88" t="s">
        <v>2737</v>
      </c>
    </row>
    <row r="89" spans="1:31" x14ac:dyDescent="0.3">
      <c r="A89" s="7">
        <v>46301</v>
      </c>
      <c r="B89" s="8">
        <v>0.25347222222222221</v>
      </c>
      <c r="C89" s="8">
        <v>0.3298611111111111</v>
      </c>
      <c r="D89" s="8">
        <v>0</v>
      </c>
      <c r="E89">
        <v>1.83</v>
      </c>
      <c r="F89">
        <v>14</v>
      </c>
      <c r="G89" t="s">
        <v>959</v>
      </c>
      <c r="H89" s="8"/>
      <c r="I89" s="8"/>
      <c r="O89" t="s">
        <v>1713</v>
      </c>
      <c r="P89" t="s">
        <v>708</v>
      </c>
      <c r="Q89" t="s">
        <v>708</v>
      </c>
      <c r="R89">
        <v>0</v>
      </c>
      <c r="S89">
        <v>0</v>
      </c>
      <c r="T89">
        <v>45.204405999999999</v>
      </c>
      <c r="U89">
        <v>5.7605760000000004</v>
      </c>
      <c r="AD89" t="s">
        <v>2733</v>
      </c>
      <c r="AE89" t="s">
        <v>2737</v>
      </c>
    </row>
    <row r="90" spans="1:31" x14ac:dyDescent="0.3">
      <c r="A90" s="7">
        <v>46301</v>
      </c>
      <c r="B90" s="8">
        <v>0.16666666666666666</v>
      </c>
      <c r="C90" s="8">
        <v>0.18055555555555555</v>
      </c>
      <c r="D90" s="8">
        <v>0</v>
      </c>
      <c r="E90">
        <v>0.33</v>
      </c>
      <c r="F90">
        <v>23</v>
      </c>
      <c r="G90" t="s">
        <v>957</v>
      </c>
      <c r="H90" s="8">
        <v>0.40347222222222223</v>
      </c>
      <c r="I90" s="8">
        <v>0.40833333333333333</v>
      </c>
      <c r="L90">
        <v>0.12</v>
      </c>
      <c r="M90">
        <v>0.12</v>
      </c>
      <c r="N90">
        <v>-0.22</v>
      </c>
      <c r="O90" t="s">
        <v>3378</v>
      </c>
      <c r="P90" t="s">
        <v>207</v>
      </c>
      <c r="Q90" t="s">
        <v>3379</v>
      </c>
      <c r="R90">
        <v>0</v>
      </c>
      <c r="S90">
        <v>0</v>
      </c>
      <c r="T90">
        <v>45.196975999999999</v>
      </c>
      <c r="U90">
        <v>5.7354219999999998</v>
      </c>
      <c r="AD90" t="s">
        <v>2733</v>
      </c>
      <c r="AE90" t="s">
        <v>2734</v>
      </c>
    </row>
    <row r="91" spans="1:31" x14ac:dyDescent="0.3">
      <c r="A91" s="7">
        <v>46301</v>
      </c>
      <c r="B91" s="8">
        <v>0.3576388888888889</v>
      </c>
      <c r="C91" s="8">
        <v>0.3923611111111111</v>
      </c>
      <c r="D91" s="8">
        <v>0</v>
      </c>
      <c r="E91">
        <v>0.83</v>
      </c>
      <c r="F91">
        <v>56</v>
      </c>
      <c r="G91" t="s">
        <v>966</v>
      </c>
      <c r="H91" s="8">
        <v>0.44930555555555557</v>
      </c>
      <c r="I91" s="8">
        <v>0.47430555555555554</v>
      </c>
      <c r="L91">
        <v>0.6</v>
      </c>
      <c r="M91">
        <v>0.6</v>
      </c>
      <c r="N91">
        <v>-0.23</v>
      </c>
      <c r="O91" t="s">
        <v>2662</v>
      </c>
      <c r="P91" t="s">
        <v>328</v>
      </c>
      <c r="Q91" t="s">
        <v>328</v>
      </c>
      <c r="R91">
        <v>0</v>
      </c>
      <c r="S91">
        <v>0</v>
      </c>
      <c r="T91">
        <v>45.363025</v>
      </c>
      <c r="U91">
        <v>5.5821949999999996</v>
      </c>
      <c r="AD91" t="s">
        <v>2733</v>
      </c>
      <c r="AE91" t="s">
        <v>2737</v>
      </c>
    </row>
    <row r="92" spans="1:31" x14ac:dyDescent="0.3">
      <c r="A92" s="7">
        <v>46301</v>
      </c>
      <c r="B92" s="8">
        <v>0.16666666666666666</v>
      </c>
      <c r="C92" s="8">
        <v>0.18055555555555555</v>
      </c>
      <c r="D92" s="8">
        <v>0</v>
      </c>
      <c r="E92">
        <v>0.33</v>
      </c>
      <c r="F92">
        <v>48</v>
      </c>
      <c r="G92" t="s">
        <v>951</v>
      </c>
      <c r="H92" s="8">
        <v>0.27569444444444446</v>
      </c>
      <c r="I92" s="8">
        <v>0.4861111111111111</v>
      </c>
      <c r="L92">
        <v>5.05</v>
      </c>
      <c r="M92">
        <v>5.05</v>
      </c>
      <c r="N92">
        <v>4.72</v>
      </c>
      <c r="O92" t="s">
        <v>3090</v>
      </c>
      <c r="P92" t="s">
        <v>414</v>
      </c>
      <c r="Q92" t="s">
        <v>6032</v>
      </c>
      <c r="R92">
        <v>0</v>
      </c>
      <c r="S92">
        <v>0</v>
      </c>
      <c r="T92">
        <v>45.208905000000001</v>
      </c>
      <c r="U92">
        <v>5.7485759999999999</v>
      </c>
      <c r="AD92" t="s">
        <v>2733</v>
      </c>
      <c r="AE92" t="s">
        <v>2734</v>
      </c>
    </row>
    <row r="93" spans="1:31" x14ac:dyDescent="0.3">
      <c r="A93" s="7">
        <v>46301</v>
      </c>
      <c r="B93" s="8">
        <v>0.25</v>
      </c>
      <c r="C93" s="8">
        <v>0.26041666666666669</v>
      </c>
      <c r="D93" s="8">
        <v>0</v>
      </c>
      <c r="E93">
        <v>0.25</v>
      </c>
      <c r="F93">
        <v>91</v>
      </c>
      <c r="G93" t="s">
        <v>971</v>
      </c>
      <c r="H93" s="8">
        <v>0.17291666666666666</v>
      </c>
      <c r="I93" s="8">
        <v>0.1763888888888889</v>
      </c>
      <c r="L93">
        <v>0.08</v>
      </c>
      <c r="M93">
        <v>0.08</v>
      </c>
      <c r="N93">
        <v>-0.17</v>
      </c>
      <c r="O93" t="s">
        <v>2871</v>
      </c>
      <c r="P93" t="s">
        <v>71</v>
      </c>
      <c r="Q93" t="s">
        <v>2872</v>
      </c>
      <c r="R93">
        <v>0</v>
      </c>
      <c r="S93">
        <v>0</v>
      </c>
      <c r="T93">
        <v>45.187721000000003</v>
      </c>
      <c r="U93">
        <v>5.7222999999999997</v>
      </c>
      <c r="AD93" t="s">
        <v>2733</v>
      </c>
      <c r="AE93" t="s">
        <v>2734</v>
      </c>
    </row>
    <row r="94" spans="1:31" x14ac:dyDescent="0.3">
      <c r="A94" s="7">
        <v>46301</v>
      </c>
      <c r="B94" s="8">
        <v>0.33333333333333331</v>
      </c>
      <c r="C94" s="8">
        <v>0.3611111111111111</v>
      </c>
      <c r="D94" s="8">
        <v>0</v>
      </c>
      <c r="E94">
        <v>0.67</v>
      </c>
      <c r="F94">
        <v>230</v>
      </c>
      <c r="G94" t="s">
        <v>974</v>
      </c>
      <c r="H94" s="8">
        <v>0.32222222222222224</v>
      </c>
      <c r="I94" s="8">
        <v>0.33819444444444446</v>
      </c>
      <c r="L94">
        <v>0.38</v>
      </c>
      <c r="M94">
        <v>0.38</v>
      </c>
      <c r="N94">
        <v>-0.28000000000000003</v>
      </c>
      <c r="O94" t="s">
        <v>1950</v>
      </c>
      <c r="P94" t="s">
        <v>50</v>
      </c>
      <c r="Q94" t="s">
        <v>5968</v>
      </c>
      <c r="R94">
        <v>0</v>
      </c>
      <c r="S94">
        <v>0</v>
      </c>
      <c r="T94">
        <v>45.184576999999997</v>
      </c>
      <c r="U94">
        <v>5.720396</v>
      </c>
      <c r="AD94" t="s">
        <v>2733</v>
      </c>
      <c r="AE94" t="s">
        <v>2737</v>
      </c>
    </row>
    <row r="95" spans="1:31" x14ac:dyDescent="0.3">
      <c r="A95" s="7">
        <v>46301</v>
      </c>
      <c r="B95" s="8">
        <v>0.33333333333333331</v>
      </c>
      <c r="C95" s="8">
        <v>0.37847222222222221</v>
      </c>
      <c r="D95" s="8">
        <v>0</v>
      </c>
      <c r="E95">
        <v>1.08</v>
      </c>
      <c r="F95">
        <v>91</v>
      </c>
      <c r="G95" t="s">
        <v>971</v>
      </c>
      <c r="H95" s="8">
        <v>0.25555555555555554</v>
      </c>
      <c r="I95" s="8">
        <v>0.28472222222222221</v>
      </c>
      <c r="L95">
        <v>0.7</v>
      </c>
      <c r="M95">
        <v>0.7</v>
      </c>
      <c r="N95">
        <v>-0.38</v>
      </c>
      <c r="O95" t="s">
        <v>2252</v>
      </c>
      <c r="P95" t="s">
        <v>131</v>
      </c>
      <c r="Q95" t="s">
        <v>131</v>
      </c>
      <c r="R95">
        <v>0</v>
      </c>
      <c r="S95">
        <v>0</v>
      </c>
      <c r="T95">
        <v>45.190066999999999</v>
      </c>
      <c r="U95">
        <v>5.7276720000000001</v>
      </c>
      <c r="AD95" t="s">
        <v>2733</v>
      </c>
      <c r="AE95" t="s">
        <v>2737</v>
      </c>
    </row>
    <row r="96" spans="1:31" x14ac:dyDescent="0.3">
      <c r="A96" s="7">
        <v>46301</v>
      </c>
      <c r="B96" s="8">
        <v>0.26041666666666669</v>
      </c>
      <c r="C96" s="8">
        <v>0.27430555555555558</v>
      </c>
      <c r="D96" s="8">
        <v>0</v>
      </c>
      <c r="E96">
        <v>0.33</v>
      </c>
      <c r="F96">
        <v>22</v>
      </c>
      <c r="G96" t="s">
        <v>979</v>
      </c>
      <c r="O96" t="s">
        <v>3269</v>
      </c>
      <c r="P96" t="s">
        <v>76</v>
      </c>
      <c r="Q96" t="s">
        <v>3270</v>
      </c>
      <c r="R96">
        <v>0</v>
      </c>
      <c r="S96">
        <v>0</v>
      </c>
      <c r="T96">
        <v>45.183639999999997</v>
      </c>
      <c r="U96">
        <v>5.7215680000000004</v>
      </c>
      <c r="AD96" t="s">
        <v>2733</v>
      </c>
      <c r="AE96" t="s">
        <v>2734</v>
      </c>
    </row>
    <row r="97" spans="1:31" x14ac:dyDescent="0.3">
      <c r="A97" s="7">
        <v>46301</v>
      </c>
      <c r="B97" s="8">
        <v>0.16666666666666666</v>
      </c>
      <c r="C97" s="8">
        <v>0.18055555555555555</v>
      </c>
      <c r="D97" s="8">
        <v>0</v>
      </c>
      <c r="E97">
        <v>0.33</v>
      </c>
      <c r="F97">
        <v>20</v>
      </c>
      <c r="G97" t="s">
        <v>950</v>
      </c>
      <c r="H97" s="8">
        <v>0.18888888888888888</v>
      </c>
      <c r="I97" s="8">
        <v>0.50277777777777777</v>
      </c>
      <c r="L97">
        <v>7.53</v>
      </c>
      <c r="M97">
        <v>7.53</v>
      </c>
      <c r="N97">
        <v>7.2</v>
      </c>
      <c r="O97" t="s">
        <v>3046</v>
      </c>
      <c r="P97" t="s">
        <v>116</v>
      </c>
      <c r="Q97" t="s">
        <v>3047</v>
      </c>
      <c r="R97">
        <v>0</v>
      </c>
      <c r="S97">
        <v>0</v>
      </c>
      <c r="T97">
        <v>45.178801999999997</v>
      </c>
      <c r="U97">
        <v>5.7273579999999997</v>
      </c>
      <c r="AD97" t="s">
        <v>2733</v>
      </c>
      <c r="AE97" t="s">
        <v>2734</v>
      </c>
    </row>
    <row r="98" spans="1:31" x14ac:dyDescent="0.3">
      <c r="A98" s="7">
        <v>46301</v>
      </c>
      <c r="B98" s="8">
        <v>0.16666666666666666</v>
      </c>
      <c r="C98" s="8">
        <v>0.18055555555555555</v>
      </c>
      <c r="D98" s="8">
        <v>0</v>
      </c>
      <c r="E98">
        <v>0.33</v>
      </c>
      <c r="F98">
        <v>86</v>
      </c>
      <c r="G98" t="s">
        <v>861</v>
      </c>
      <c r="H98" s="8">
        <v>0.17986111111111111</v>
      </c>
      <c r="I98" s="8">
        <v>0.47916666666666669</v>
      </c>
      <c r="L98">
        <v>7.18</v>
      </c>
      <c r="M98">
        <v>7.18</v>
      </c>
      <c r="N98">
        <v>6.85</v>
      </c>
      <c r="O98" t="s">
        <v>3581</v>
      </c>
      <c r="P98" t="s">
        <v>172</v>
      </c>
      <c r="Q98" t="s">
        <v>3582</v>
      </c>
      <c r="R98">
        <v>0</v>
      </c>
      <c r="S98">
        <v>0</v>
      </c>
      <c r="T98">
        <v>45.190415999999999</v>
      </c>
      <c r="U98">
        <v>5.717098</v>
      </c>
      <c r="AD98" t="s">
        <v>2733</v>
      </c>
      <c r="AE98" t="s">
        <v>2734</v>
      </c>
    </row>
    <row r="99" spans="1:31" x14ac:dyDescent="0.3">
      <c r="A99" s="7">
        <v>46301</v>
      </c>
      <c r="B99" s="8">
        <v>0.40277777777777779</v>
      </c>
      <c r="C99" s="8">
        <v>0.4375</v>
      </c>
      <c r="D99" s="8">
        <v>0</v>
      </c>
      <c r="E99">
        <v>0.83</v>
      </c>
      <c r="F99">
        <v>56</v>
      </c>
      <c r="G99" t="s">
        <v>966</v>
      </c>
      <c r="H99" s="8">
        <v>0.39444444444444443</v>
      </c>
      <c r="I99" s="8">
        <v>0.42986111111111114</v>
      </c>
      <c r="L99">
        <v>0.85</v>
      </c>
      <c r="M99">
        <v>0.83</v>
      </c>
      <c r="N99">
        <v>0.02</v>
      </c>
      <c r="O99" t="s">
        <v>2438</v>
      </c>
      <c r="P99" t="s">
        <v>791</v>
      </c>
      <c r="Q99" t="s">
        <v>791</v>
      </c>
      <c r="R99">
        <v>0</v>
      </c>
      <c r="S99">
        <v>0</v>
      </c>
      <c r="T99">
        <v>45.376016999999997</v>
      </c>
      <c r="U99">
        <v>5.5822570000000002</v>
      </c>
      <c r="AD99" t="s">
        <v>2733</v>
      </c>
      <c r="AE99" t="s">
        <v>2737</v>
      </c>
    </row>
    <row r="100" spans="1:31" x14ac:dyDescent="0.3">
      <c r="A100" s="7">
        <v>46301</v>
      </c>
      <c r="B100" s="8">
        <v>0.33333333333333331</v>
      </c>
      <c r="C100" s="8">
        <v>0.35416666666666669</v>
      </c>
      <c r="D100" s="8">
        <v>0</v>
      </c>
      <c r="E100">
        <v>0.5</v>
      </c>
      <c r="F100">
        <v>86</v>
      </c>
      <c r="G100" t="s">
        <v>861</v>
      </c>
      <c r="H100" s="8">
        <v>0.56319444444444444</v>
      </c>
      <c r="I100" s="8">
        <v>0.57291666666666663</v>
      </c>
      <c r="L100">
        <v>0.23</v>
      </c>
      <c r="M100">
        <v>0.23</v>
      </c>
      <c r="N100">
        <v>-0.27</v>
      </c>
      <c r="O100" t="s">
        <v>1438</v>
      </c>
      <c r="P100" t="s">
        <v>431</v>
      </c>
      <c r="Q100" t="s">
        <v>431</v>
      </c>
      <c r="R100">
        <v>0</v>
      </c>
      <c r="S100">
        <v>0</v>
      </c>
      <c r="T100">
        <v>45.148544999999999</v>
      </c>
      <c r="U100">
        <v>5.704593</v>
      </c>
      <c r="AD100" t="s">
        <v>2733</v>
      </c>
      <c r="AE100" t="s">
        <v>2737</v>
      </c>
    </row>
    <row r="101" spans="1:31" x14ac:dyDescent="0.3">
      <c r="A101" s="7">
        <v>46301</v>
      </c>
      <c r="B101" s="8">
        <v>0.33333333333333331</v>
      </c>
      <c r="C101" s="8">
        <v>0.34722222222222221</v>
      </c>
      <c r="D101" s="8">
        <v>0</v>
      </c>
      <c r="E101">
        <v>0.33</v>
      </c>
      <c r="F101">
        <v>20</v>
      </c>
      <c r="G101" t="s">
        <v>950</v>
      </c>
      <c r="H101" s="8">
        <v>0.34305555555555556</v>
      </c>
      <c r="I101" s="8">
        <v>0.35138888888888886</v>
      </c>
      <c r="L101">
        <v>0.2</v>
      </c>
      <c r="M101">
        <v>0.2</v>
      </c>
      <c r="N101">
        <v>-0.13</v>
      </c>
      <c r="O101" t="s">
        <v>1373</v>
      </c>
      <c r="P101" t="s">
        <v>153</v>
      </c>
      <c r="Q101" t="s">
        <v>153</v>
      </c>
      <c r="R101">
        <v>0</v>
      </c>
      <c r="S101">
        <v>0</v>
      </c>
      <c r="T101">
        <v>45.190181000000003</v>
      </c>
      <c r="U101">
        <v>5.7254589999999999</v>
      </c>
      <c r="AD101" t="s">
        <v>2733</v>
      </c>
      <c r="AE101" t="s">
        <v>2737</v>
      </c>
    </row>
    <row r="102" spans="1:31" x14ac:dyDescent="0.3">
      <c r="A102" s="7">
        <v>46301</v>
      </c>
      <c r="B102" s="8">
        <v>0.16666666666666666</v>
      </c>
      <c r="C102" s="8">
        <v>0.18055555555555555</v>
      </c>
      <c r="D102" s="8">
        <v>0</v>
      </c>
      <c r="E102">
        <v>0.33</v>
      </c>
      <c r="F102">
        <v>29</v>
      </c>
      <c r="G102" t="s">
        <v>859</v>
      </c>
      <c r="O102" t="s">
        <v>890</v>
      </c>
      <c r="P102" t="s">
        <v>817</v>
      </c>
      <c r="Q102" t="s">
        <v>5970</v>
      </c>
      <c r="R102">
        <v>0</v>
      </c>
      <c r="S102">
        <v>0</v>
      </c>
      <c r="T102">
        <v>45.189878</v>
      </c>
      <c r="U102">
        <v>5.7218559999999998</v>
      </c>
      <c r="AD102" t="s">
        <v>2733</v>
      </c>
      <c r="AE102" t="s">
        <v>2734</v>
      </c>
    </row>
    <row r="103" spans="1:31" x14ac:dyDescent="0.3">
      <c r="A103" s="7">
        <v>46301</v>
      </c>
      <c r="B103" s="8">
        <v>0.16666666666666666</v>
      </c>
      <c r="C103" s="8">
        <v>0.18055555555555555</v>
      </c>
      <c r="D103" s="8">
        <v>0</v>
      </c>
      <c r="E103">
        <v>0.33</v>
      </c>
      <c r="F103">
        <v>303</v>
      </c>
      <c r="G103" t="s">
        <v>5963</v>
      </c>
      <c r="H103" s="8"/>
      <c r="O103" t="s">
        <v>3522</v>
      </c>
      <c r="P103" t="s">
        <v>441</v>
      </c>
      <c r="Q103" t="s">
        <v>3523</v>
      </c>
      <c r="R103">
        <v>0</v>
      </c>
      <c r="S103">
        <v>0</v>
      </c>
      <c r="T103">
        <v>45.157359</v>
      </c>
      <c r="U103">
        <v>5.7146999999999997</v>
      </c>
      <c r="AD103" t="s">
        <v>2733</v>
      </c>
      <c r="AE103" t="s">
        <v>2734</v>
      </c>
    </row>
    <row r="104" spans="1:31" x14ac:dyDescent="0.3">
      <c r="A104" s="7">
        <v>46301</v>
      </c>
      <c r="B104" s="8">
        <v>0.33333333333333331</v>
      </c>
      <c r="C104" s="8">
        <v>0.3611111111111111</v>
      </c>
      <c r="D104" s="8">
        <v>0</v>
      </c>
      <c r="E104">
        <v>0.67</v>
      </c>
      <c r="F104">
        <v>61</v>
      </c>
      <c r="G104" t="s">
        <v>886</v>
      </c>
      <c r="H104" s="8">
        <v>0.42569444444444443</v>
      </c>
      <c r="I104" s="8">
        <v>0.44305555555555554</v>
      </c>
      <c r="L104">
        <v>0.42</v>
      </c>
      <c r="M104">
        <v>0.42</v>
      </c>
      <c r="N104">
        <v>-0.25</v>
      </c>
      <c r="O104" t="s">
        <v>2048</v>
      </c>
      <c r="P104" t="s">
        <v>550</v>
      </c>
      <c r="Q104" t="s">
        <v>2050</v>
      </c>
      <c r="R104">
        <v>0</v>
      </c>
      <c r="S104">
        <v>0</v>
      </c>
      <c r="T104">
        <v>45.174304999999997</v>
      </c>
      <c r="U104">
        <v>5.7383240000000004</v>
      </c>
      <c r="AD104" t="s">
        <v>2733</v>
      </c>
      <c r="AE104" t="s">
        <v>2737</v>
      </c>
    </row>
    <row r="105" spans="1:31" x14ac:dyDescent="0.3">
      <c r="A105" s="7">
        <v>46301</v>
      </c>
      <c r="B105" s="8">
        <v>0.33333333333333331</v>
      </c>
      <c r="C105" s="8">
        <v>0.37847222222222221</v>
      </c>
      <c r="D105" s="8">
        <v>0</v>
      </c>
      <c r="E105">
        <v>1.08</v>
      </c>
      <c r="F105">
        <v>29</v>
      </c>
      <c r="G105" t="s">
        <v>859</v>
      </c>
      <c r="H105" s="8"/>
      <c r="I105" s="8"/>
      <c r="O105" t="s">
        <v>1088</v>
      </c>
      <c r="P105" t="s">
        <v>98</v>
      </c>
      <c r="Q105" t="s">
        <v>98</v>
      </c>
      <c r="R105">
        <v>0</v>
      </c>
      <c r="S105">
        <v>0</v>
      </c>
      <c r="T105">
        <v>45.190128999999999</v>
      </c>
      <c r="U105">
        <v>5.7320460000000004</v>
      </c>
      <c r="AD105" t="s">
        <v>2733</v>
      </c>
      <c r="AE105" t="s">
        <v>2737</v>
      </c>
    </row>
    <row r="106" spans="1:31" x14ac:dyDescent="0.3">
      <c r="A106" s="7">
        <v>46301</v>
      </c>
      <c r="B106" s="8">
        <v>0.27083333333333331</v>
      </c>
      <c r="C106" s="8">
        <v>0.28125</v>
      </c>
      <c r="D106" s="8">
        <v>0</v>
      </c>
      <c r="E106">
        <v>0.25</v>
      </c>
      <c r="F106">
        <v>83</v>
      </c>
      <c r="G106" t="s">
        <v>975</v>
      </c>
      <c r="H106" s="8">
        <v>0.16250000000000001</v>
      </c>
      <c r="I106" s="8">
        <v>0.17777777777777778</v>
      </c>
      <c r="L106">
        <v>0.37</v>
      </c>
      <c r="M106">
        <v>0.37</v>
      </c>
      <c r="N106">
        <v>0.12</v>
      </c>
      <c r="O106" t="s">
        <v>2177</v>
      </c>
      <c r="P106" t="s">
        <v>567</v>
      </c>
      <c r="Q106" t="s">
        <v>567</v>
      </c>
      <c r="R106">
        <v>0</v>
      </c>
      <c r="S106">
        <v>0</v>
      </c>
      <c r="T106">
        <v>45.367097000000001</v>
      </c>
      <c r="U106">
        <v>5.5888359999999997</v>
      </c>
      <c r="AD106" t="s">
        <v>2733</v>
      </c>
      <c r="AE106" t="s">
        <v>2737</v>
      </c>
    </row>
    <row r="107" spans="1:31" x14ac:dyDescent="0.3">
      <c r="A107" s="7">
        <v>46301</v>
      </c>
      <c r="B107" s="8">
        <v>0.33333333333333331</v>
      </c>
      <c r="C107" s="8">
        <v>0.37847222222222221</v>
      </c>
      <c r="D107" s="8">
        <v>0</v>
      </c>
      <c r="E107">
        <v>1.08</v>
      </c>
      <c r="F107">
        <v>15</v>
      </c>
      <c r="G107" t="s">
        <v>956</v>
      </c>
      <c r="H107" s="8"/>
      <c r="I107" s="8"/>
      <c r="O107" t="s">
        <v>1312</v>
      </c>
      <c r="P107" t="s">
        <v>621</v>
      </c>
      <c r="Q107" t="s">
        <v>1315</v>
      </c>
      <c r="R107">
        <v>0</v>
      </c>
      <c r="S107">
        <v>0</v>
      </c>
      <c r="T107">
        <v>45.187759999999997</v>
      </c>
      <c r="U107">
        <v>5.7534210000000003</v>
      </c>
      <c r="AD107" t="s">
        <v>2733</v>
      </c>
      <c r="AE107" t="s">
        <v>2737</v>
      </c>
    </row>
    <row r="108" spans="1:31" x14ac:dyDescent="0.3">
      <c r="A108" s="7">
        <v>46301</v>
      </c>
      <c r="B108" s="8">
        <v>0.16666666666666666</v>
      </c>
      <c r="C108" s="8">
        <v>0.1736111111111111</v>
      </c>
      <c r="D108" s="8">
        <v>0</v>
      </c>
      <c r="E108">
        <v>0.17</v>
      </c>
      <c r="F108">
        <v>62</v>
      </c>
      <c r="G108" t="s">
        <v>917</v>
      </c>
      <c r="H108" s="8"/>
      <c r="I108" s="8"/>
      <c r="O108" t="s">
        <v>3540</v>
      </c>
      <c r="P108" t="s">
        <v>78</v>
      </c>
      <c r="Q108" t="s">
        <v>3541</v>
      </c>
      <c r="R108">
        <v>0</v>
      </c>
      <c r="S108">
        <v>0</v>
      </c>
      <c r="T108">
        <v>45.331159</v>
      </c>
      <c r="U108">
        <v>5.4867889999999999</v>
      </c>
      <c r="AD108" t="s">
        <v>2733</v>
      </c>
      <c r="AE108" t="s">
        <v>2734</v>
      </c>
    </row>
    <row r="109" spans="1:31" x14ac:dyDescent="0.3">
      <c r="A109" s="7">
        <v>46301</v>
      </c>
      <c r="B109" s="8">
        <v>0.33333333333333331</v>
      </c>
      <c r="C109" s="8">
        <v>0.37847222222222221</v>
      </c>
      <c r="D109" s="8">
        <v>0</v>
      </c>
      <c r="E109">
        <v>1.08</v>
      </c>
      <c r="F109">
        <v>72</v>
      </c>
      <c r="G109" t="s">
        <v>978</v>
      </c>
      <c r="H109" s="8">
        <v>0.1736111111111111</v>
      </c>
      <c r="I109" s="8">
        <v>0.22291666666666668</v>
      </c>
      <c r="L109">
        <v>1.18</v>
      </c>
      <c r="M109">
        <v>1.08</v>
      </c>
      <c r="N109">
        <v>0.1</v>
      </c>
      <c r="O109" t="s">
        <v>2237</v>
      </c>
      <c r="P109" t="s">
        <v>782</v>
      </c>
      <c r="Q109" t="s">
        <v>782</v>
      </c>
      <c r="R109">
        <v>0</v>
      </c>
      <c r="S109">
        <v>0</v>
      </c>
      <c r="T109">
        <v>45.555255000000002</v>
      </c>
      <c r="U109">
        <v>5.97471</v>
      </c>
      <c r="AD109" t="s">
        <v>2733</v>
      </c>
      <c r="AE109" t="s">
        <v>2737</v>
      </c>
    </row>
    <row r="110" spans="1:31" x14ac:dyDescent="0.3">
      <c r="A110" s="7">
        <v>46301</v>
      </c>
      <c r="B110" s="8">
        <v>0.25</v>
      </c>
      <c r="C110" s="8">
        <v>0.26041666666666669</v>
      </c>
      <c r="D110" s="8">
        <v>0</v>
      </c>
      <c r="E110">
        <v>0.25</v>
      </c>
      <c r="F110">
        <v>38</v>
      </c>
      <c r="G110" t="s">
        <v>2803</v>
      </c>
      <c r="O110" t="s">
        <v>888</v>
      </c>
      <c r="P110" t="s">
        <v>819</v>
      </c>
      <c r="Q110" t="s">
        <v>2909</v>
      </c>
      <c r="R110">
        <v>0</v>
      </c>
      <c r="S110">
        <v>0</v>
      </c>
      <c r="T110">
        <v>45.185285</v>
      </c>
      <c r="U110">
        <v>5.7161549999999997</v>
      </c>
      <c r="AD110" t="s">
        <v>2733</v>
      </c>
      <c r="AE110" t="s">
        <v>2734</v>
      </c>
    </row>
    <row r="111" spans="1:31" x14ac:dyDescent="0.3">
      <c r="A111" s="7">
        <v>46301</v>
      </c>
      <c r="B111" s="8">
        <v>0.16666666666666666</v>
      </c>
      <c r="C111" s="8">
        <v>0.18055555555555555</v>
      </c>
      <c r="D111" s="8">
        <v>0</v>
      </c>
      <c r="E111">
        <v>0.33</v>
      </c>
      <c r="F111">
        <v>85</v>
      </c>
      <c r="G111" t="s">
        <v>866</v>
      </c>
      <c r="H111" s="8">
        <v>0.11458333333333333</v>
      </c>
      <c r="I111" s="8">
        <v>0.12361111111111112</v>
      </c>
      <c r="L111">
        <v>0.22</v>
      </c>
      <c r="M111">
        <v>0.22</v>
      </c>
      <c r="N111">
        <v>-0.12</v>
      </c>
      <c r="O111" t="s">
        <v>2775</v>
      </c>
      <c r="P111" t="s">
        <v>460</v>
      </c>
      <c r="Q111" t="s">
        <v>2776</v>
      </c>
      <c r="R111">
        <v>0</v>
      </c>
      <c r="S111">
        <v>0</v>
      </c>
      <c r="T111">
        <v>45.209203000000002</v>
      </c>
      <c r="U111">
        <v>5.7626520000000001</v>
      </c>
      <c r="AD111" t="s">
        <v>2733</v>
      </c>
      <c r="AE111" t="s">
        <v>2734</v>
      </c>
    </row>
    <row r="112" spans="1:31" x14ac:dyDescent="0.3">
      <c r="A112" s="7">
        <v>46301</v>
      </c>
      <c r="B112" s="8">
        <v>0.33333333333333331</v>
      </c>
      <c r="C112" s="8">
        <v>0.34722222222222221</v>
      </c>
      <c r="D112" s="8">
        <v>0</v>
      </c>
      <c r="E112">
        <v>0.33</v>
      </c>
      <c r="F112">
        <v>76</v>
      </c>
      <c r="G112" t="s">
        <v>863</v>
      </c>
      <c r="H112" s="8">
        <v>0.27916666666666667</v>
      </c>
      <c r="I112" s="8">
        <v>0.29166666666666669</v>
      </c>
      <c r="L112">
        <v>0.3</v>
      </c>
      <c r="M112">
        <v>0.3</v>
      </c>
      <c r="N112">
        <v>-0.03</v>
      </c>
      <c r="O112" t="s">
        <v>1234</v>
      </c>
      <c r="P112" t="s">
        <v>193</v>
      </c>
      <c r="Q112" t="s">
        <v>5971</v>
      </c>
      <c r="R112">
        <v>0</v>
      </c>
      <c r="S112">
        <v>0</v>
      </c>
      <c r="T112">
        <v>45.189757999999998</v>
      </c>
      <c r="U112">
        <v>5.7167630000000003</v>
      </c>
      <c r="AD112" t="s">
        <v>2733</v>
      </c>
      <c r="AE112" t="s">
        <v>2737</v>
      </c>
    </row>
    <row r="113" spans="1:31" x14ac:dyDescent="0.3">
      <c r="A113" s="7">
        <v>46301</v>
      </c>
      <c r="B113" s="8">
        <v>0.33333333333333331</v>
      </c>
      <c r="C113" s="8">
        <v>0.34722222222222221</v>
      </c>
      <c r="D113" s="8">
        <v>0</v>
      </c>
      <c r="E113">
        <v>0.33</v>
      </c>
      <c r="F113">
        <v>19</v>
      </c>
      <c r="G113" t="s">
        <v>982</v>
      </c>
      <c r="H113" s="8">
        <v>0.2638888888888889</v>
      </c>
      <c r="I113" s="8">
        <v>0.30972222222222223</v>
      </c>
      <c r="L113">
        <v>1.1000000000000001</v>
      </c>
      <c r="M113">
        <v>1.1000000000000001</v>
      </c>
      <c r="N113">
        <v>0.77</v>
      </c>
      <c r="O113" t="s">
        <v>1909</v>
      </c>
      <c r="P113" t="s">
        <v>488</v>
      </c>
      <c r="Q113" t="s">
        <v>1911</v>
      </c>
      <c r="R113">
        <v>0</v>
      </c>
      <c r="S113">
        <v>0</v>
      </c>
      <c r="T113">
        <v>45.081518000000003</v>
      </c>
      <c r="U113">
        <v>5.7728349999999997</v>
      </c>
      <c r="AD113" t="s">
        <v>2733</v>
      </c>
      <c r="AE113" t="s">
        <v>2737</v>
      </c>
    </row>
    <row r="114" spans="1:31" x14ac:dyDescent="0.3">
      <c r="A114" s="7">
        <v>46301</v>
      </c>
      <c r="B114" s="8">
        <v>0.33333333333333331</v>
      </c>
      <c r="C114" s="8">
        <v>0.37847222222222221</v>
      </c>
      <c r="D114" s="8">
        <v>0</v>
      </c>
      <c r="E114">
        <v>1.08</v>
      </c>
      <c r="F114">
        <v>75</v>
      </c>
      <c r="G114" t="s">
        <v>970</v>
      </c>
      <c r="O114" t="s">
        <v>2278</v>
      </c>
      <c r="P114" t="s">
        <v>293</v>
      </c>
      <c r="Q114" t="s">
        <v>293</v>
      </c>
      <c r="R114">
        <v>0</v>
      </c>
      <c r="S114">
        <v>0</v>
      </c>
      <c r="T114">
        <v>45.105367000000001</v>
      </c>
      <c r="U114">
        <v>5.6648319999999996</v>
      </c>
      <c r="AD114" t="s">
        <v>2733</v>
      </c>
      <c r="AE114" t="s">
        <v>2737</v>
      </c>
    </row>
    <row r="115" spans="1:31" x14ac:dyDescent="0.3">
      <c r="A115" s="7">
        <v>46301</v>
      </c>
      <c r="B115" s="8">
        <v>0.16666666666666666</v>
      </c>
      <c r="C115" s="8">
        <v>0.18055555555555555</v>
      </c>
      <c r="D115" s="8">
        <v>0</v>
      </c>
      <c r="E115">
        <v>0.33</v>
      </c>
      <c r="F115">
        <v>201</v>
      </c>
      <c r="G115" t="s">
        <v>946</v>
      </c>
      <c r="H115" s="8"/>
      <c r="I115" s="8"/>
      <c r="O115" t="s">
        <v>3408</v>
      </c>
      <c r="P115" t="s">
        <v>764</v>
      </c>
      <c r="Q115" t="s">
        <v>2005</v>
      </c>
      <c r="R115">
        <v>0</v>
      </c>
      <c r="S115">
        <v>0</v>
      </c>
      <c r="T115">
        <v>45.186610000000002</v>
      </c>
      <c r="U115">
        <v>5.7293820000000002</v>
      </c>
      <c r="AD115" t="s">
        <v>2733</v>
      </c>
      <c r="AE115" t="s">
        <v>2734</v>
      </c>
    </row>
    <row r="116" spans="1:31" x14ac:dyDescent="0.3">
      <c r="A116" s="7">
        <v>46301</v>
      </c>
      <c r="B116" s="8">
        <v>0.33333333333333331</v>
      </c>
      <c r="C116" s="8">
        <v>0.34722222222222221</v>
      </c>
      <c r="D116" s="8">
        <v>0</v>
      </c>
      <c r="E116">
        <v>0.33</v>
      </c>
      <c r="F116">
        <v>230</v>
      </c>
      <c r="G116" t="s">
        <v>974</v>
      </c>
      <c r="H116" s="8">
        <v>0.42222222222222222</v>
      </c>
      <c r="I116" s="8">
        <v>0.43194444444444446</v>
      </c>
      <c r="L116">
        <v>0.23</v>
      </c>
      <c r="M116">
        <v>0.23</v>
      </c>
      <c r="N116">
        <v>-0.1</v>
      </c>
      <c r="O116" t="s">
        <v>1686</v>
      </c>
      <c r="P116" t="s">
        <v>145</v>
      </c>
      <c r="Q116" t="s">
        <v>5972</v>
      </c>
      <c r="R116">
        <v>0</v>
      </c>
      <c r="S116">
        <v>0</v>
      </c>
      <c r="T116">
        <v>45.170380000000002</v>
      </c>
      <c r="U116">
        <v>5.7395560000000003</v>
      </c>
      <c r="AD116" t="s">
        <v>2733</v>
      </c>
      <c r="AE116" t="s">
        <v>2737</v>
      </c>
    </row>
    <row r="117" spans="1:31" x14ac:dyDescent="0.3">
      <c r="A117" s="7">
        <v>46301</v>
      </c>
      <c r="B117" s="8">
        <v>0.33333333333333331</v>
      </c>
      <c r="C117" s="8">
        <v>0.34722222222222221</v>
      </c>
      <c r="D117" s="8">
        <v>0</v>
      </c>
      <c r="E117">
        <v>0.33</v>
      </c>
      <c r="F117">
        <v>29</v>
      </c>
      <c r="G117" t="s">
        <v>859</v>
      </c>
      <c r="H117" s="8"/>
      <c r="I117" s="8"/>
      <c r="O117" t="s">
        <v>2566</v>
      </c>
      <c r="P117" t="s">
        <v>166</v>
      </c>
      <c r="Q117" t="s">
        <v>166</v>
      </c>
      <c r="R117">
        <v>0</v>
      </c>
      <c r="S117">
        <v>0</v>
      </c>
      <c r="T117">
        <v>45.191105</v>
      </c>
      <c r="U117">
        <v>5.7245520000000001</v>
      </c>
      <c r="AD117" t="s">
        <v>2733</v>
      </c>
      <c r="AE117" t="s">
        <v>2737</v>
      </c>
    </row>
    <row r="118" spans="1:31" x14ac:dyDescent="0.3">
      <c r="A118" s="7">
        <v>46301</v>
      </c>
      <c r="B118" s="8">
        <v>0.14583333333333334</v>
      </c>
      <c r="C118" s="8">
        <v>0.15972222222222221</v>
      </c>
      <c r="D118" s="8">
        <v>0</v>
      </c>
      <c r="E118">
        <v>0.33</v>
      </c>
      <c r="F118">
        <v>56</v>
      </c>
      <c r="G118" t="s">
        <v>966</v>
      </c>
      <c r="O118" t="s">
        <v>3542</v>
      </c>
      <c r="P118" t="s">
        <v>224</v>
      </c>
      <c r="Q118" t="s">
        <v>3543</v>
      </c>
      <c r="R118">
        <v>0</v>
      </c>
      <c r="S118">
        <v>0</v>
      </c>
      <c r="T118">
        <v>45.366042</v>
      </c>
      <c r="U118">
        <v>5.5933120000000001</v>
      </c>
      <c r="AD118" t="s">
        <v>2733</v>
      </c>
      <c r="AE118" t="s">
        <v>2734</v>
      </c>
    </row>
    <row r="119" spans="1:31" x14ac:dyDescent="0.3">
      <c r="A119" s="7">
        <v>46301</v>
      </c>
      <c r="B119" s="8">
        <v>0.25347222222222221</v>
      </c>
      <c r="C119" s="8">
        <v>0.2673611111111111</v>
      </c>
      <c r="D119" s="8">
        <v>0</v>
      </c>
      <c r="E119">
        <v>0.33</v>
      </c>
      <c r="F119">
        <v>65</v>
      </c>
      <c r="G119" t="s">
        <v>870</v>
      </c>
      <c r="O119" t="s">
        <v>904</v>
      </c>
      <c r="P119" t="s">
        <v>799</v>
      </c>
      <c r="Q119" t="s">
        <v>3544</v>
      </c>
      <c r="R119">
        <v>0</v>
      </c>
      <c r="S119">
        <v>0</v>
      </c>
      <c r="T119">
        <v>45.189846000000003</v>
      </c>
      <c r="U119">
        <v>5.728904</v>
      </c>
      <c r="AD119" t="s">
        <v>2733</v>
      </c>
      <c r="AE119" t="s">
        <v>2734</v>
      </c>
    </row>
    <row r="120" spans="1:31" x14ac:dyDescent="0.3">
      <c r="A120" s="7">
        <v>46301</v>
      </c>
      <c r="B120" s="8">
        <v>0.33333333333333331</v>
      </c>
      <c r="C120" s="8">
        <v>0.37847222222222221</v>
      </c>
      <c r="D120" s="8">
        <v>0</v>
      </c>
      <c r="E120">
        <v>1.08</v>
      </c>
      <c r="F120">
        <v>46</v>
      </c>
      <c r="G120" t="s">
        <v>963</v>
      </c>
      <c r="H120" s="8">
        <v>0.31944444444444442</v>
      </c>
      <c r="I120" s="8">
        <v>0.35069444444444442</v>
      </c>
      <c r="L120">
        <v>0.75</v>
      </c>
      <c r="M120">
        <v>0.75</v>
      </c>
      <c r="N120">
        <v>-0.33</v>
      </c>
      <c r="O120" t="s">
        <v>2342</v>
      </c>
      <c r="P120" t="s">
        <v>762</v>
      </c>
      <c r="Q120" t="s">
        <v>2344</v>
      </c>
      <c r="R120">
        <v>0</v>
      </c>
      <c r="S120">
        <v>0</v>
      </c>
      <c r="T120">
        <v>45.180419000000001</v>
      </c>
      <c r="U120">
        <v>5.7115030000000004</v>
      </c>
      <c r="AD120" t="s">
        <v>2733</v>
      </c>
      <c r="AE120" t="s">
        <v>2737</v>
      </c>
    </row>
    <row r="121" spans="1:31" x14ac:dyDescent="0.3">
      <c r="A121" s="7">
        <v>46301</v>
      </c>
      <c r="B121" s="8">
        <v>0.33333333333333331</v>
      </c>
      <c r="C121" s="8">
        <v>0.34722222222222221</v>
      </c>
      <c r="D121" s="8">
        <v>0</v>
      </c>
      <c r="E121">
        <v>0.33</v>
      </c>
      <c r="F121">
        <v>12</v>
      </c>
      <c r="G121" t="s">
        <v>952</v>
      </c>
      <c r="O121" t="s">
        <v>1694</v>
      </c>
      <c r="P121" t="s">
        <v>203</v>
      </c>
      <c r="Q121" t="s">
        <v>3545</v>
      </c>
      <c r="R121">
        <v>0</v>
      </c>
      <c r="S121">
        <v>0</v>
      </c>
      <c r="T121">
        <v>45.187314000000001</v>
      </c>
      <c r="U121">
        <v>5.7119559999999998</v>
      </c>
      <c r="AD121" t="s">
        <v>2733</v>
      </c>
      <c r="AE121" t="s">
        <v>2737</v>
      </c>
    </row>
    <row r="122" spans="1:31" x14ac:dyDescent="0.3">
      <c r="A122" s="7">
        <v>46301</v>
      </c>
      <c r="B122" s="8">
        <v>0.16666666666666666</v>
      </c>
      <c r="C122" s="8">
        <v>0.18055555555555555</v>
      </c>
      <c r="D122" s="8">
        <v>0</v>
      </c>
      <c r="E122">
        <v>0.33</v>
      </c>
      <c r="F122">
        <v>201</v>
      </c>
      <c r="G122" t="s">
        <v>946</v>
      </c>
      <c r="H122" s="8"/>
      <c r="I122" s="8"/>
      <c r="O122" t="s">
        <v>2789</v>
      </c>
      <c r="P122" t="s">
        <v>538</v>
      </c>
      <c r="Q122" t="s">
        <v>2790</v>
      </c>
      <c r="R122">
        <v>0</v>
      </c>
      <c r="S122">
        <v>0</v>
      </c>
      <c r="T122">
        <v>45.202514999999998</v>
      </c>
      <c r="U122">
        <v>5.7046400000000004</v>
      </c>
      <c r="AD122" t="s">
        <v>2733</v>
      </c>
      <c r="AE122" t="s">
        <v>2734</v>
      </c>
    </row>
    <row r="123" spans="1:31" x14ac:dyDescent="0.3">
      <c r="A123" s="7">
        <v>46301</v>
      </c>
      <c r="B123" s="8">
        <v>0.29166666666666669</v>
      </c>
      <c r="C123" s="8">
        <v>0.2986111111111111</v>
      </c>
      <c r="D123" s="8">
        <v>0</v>
      </c>
      <c r="E123">
        <v>0.17</v>
      </c>
      <c r="F123">
        <v>38</v>
      </c>
      <c r="G123" t="s">
        <v>2803</v>
      </c>
      <c r="H123" s="8"/>
      <c r="I123" s="8"/>
      <c r="O123" t="s">
        <v>2920</v>
      </c>
      <c r="P123" t="s">
        <v>558</v>
      </c>
      <c r="Q123" t="s">
        <v>2921</v>
      </c>
      <c r="R123">
        <v>0</v>
      </c>
      <c r="S123">
        <v>0</v>
      </c>
      <c r="T123">
        <v>45.193044999999998</v>
      </c>
      <c r="U123">
        <v>5.7306739999999996</v>
      </c>
      <c r="AD123" t="s">
        <v>2733</v>
      </c>
      <c r="AE123" t="s">
        <v>2734</v>
      </c>
    </row>
    <row r="124" spans="1:31" x14ac:dyDescent="0.3">
      <c r="A124" s="7">
        <v>46301</v>
      </c>
      <c r="B124" s="8">
        <v>0.29166666666666669</v>
      </c>
      <c r="C124" s="8">
        <v>0.30555555555555558</v>
      </c>
      <c r="D124" s="8">
        <v>0</v>
      </c>
      <c r="E124">
        <v>0.33</v>
      </c>
      <c r="F124">
        <v>86</v>
      </c>
      <c r="G124" t="s">
        <v>861</v>
      </c>
      <c r="H124" s="8">
        <v>0.32847222222222222</v>
      </c>
      <c r="I124" s="8">
        <v>0.55277777777777781</v>
      </c>
      <c r="L124">
        <v>5.38</v>
      </c>
      <c r="M124">
        <v>5.38</v>
      </c>
      <c r="N124">
        <v>5.05</v>
      </c>
      <c r="O124" t="s">
        <v>3074</v>
      </c>
      <c r="P124" t="s">
        <v>353</v>
      </c>
      <c r="Q124" t="s">
        <v>3075</v>
      </c>
      <c r="R124">
        <v>0</v>
      </c>
      <c r="S124">
        <v>0</v>
      </c>
      <c r="T124">
        <v>45.166998999999997</v>
      </c>
      <c r="U124">
        <v>5.7281519999999997</v>
      </c>
      <c r="AD124" t="s">
        <v>2733</v>
      </c>
      <c r="AE124" t="s">
        <v>2734</v>
      </c>
    </row>
    <row r="125" spans="1:31" x14ac:dyDescent="0.3">
      <c r="A125" s="7">
        <v>46301</v>
      </c>
      <c r="B125" s="8">
        <v>0.16666666666666666</v>
      </c>
      <c r="C125" s="8">
        <v>0.18055555555555555</v>
      </c>
      <c r="D125" s="8">
        <v>0</v>
      </c>
      <c r="E125">
        <v>0.33</v>
      </c>
      <c r="F125">
        <v>40</v>
      </c>
      <c r="G125" t="s">
        <v>960</v>
      </c>
      <c r="H125" s="8">
        <v>0.33402777777777776</v>
      </c>
      <c r="I125" s="8">
        <v>0.33611111111111114</v>
      </c>
      <c r="L125">
        <v>0.05</v>
      </c>
      <c r="M125">
        <v>0.05</v>
      </c>
      <c r="N125">
        <v>-0.28000000000000003</v>
      </c>
      <c r="O125" t="s">
        <v>2990</v>
      </c>
      <c r="P125" t="s">
        <v>464</v>
      </c>
      <c r="Q125" t="s">
        <v>2991</v>
      </c>
      <c r="R125">
        <v>0</v>
      </c>
      <c r="S125">
        <v>0</v>
      </c>
      <c r="T125">
        <v>45.216498000000001</v>
      </c>
      <c r="U125">
        <v>5.6917090000000004</v>
      </c>
      <c r="AD125" t="s">
        <v>2733</v>
      </c>
      <c r="AE125" t="s">
        <v>2734</v>
      </c>
    </row>
    <row r="126" spans="1:31" x14ac:dyDescent="0.3">
      <c r="A126" s="7">
        <v>46301</v>
      </c>
      <c r="B126" s="8">
        <v>0.16666666666666666</v>
      </c>
      <c r="C126" s="8">
        <v>0.18055555555555555</v>
      </c>
      <c r="D126" s="8">
        <v>0</v>
      </c>
      <c r="E126">
        <v>0.33</v>
      </c>
      <c r="F126">
        <v>76</v>
      </c>
      <c r="G126" t="s">
        <v>863</v>
      </c>
      <c r="H126" s="8">
        <v>0.19444444444444445</v>
      </c>
      <c r="I126" s="8">
        <v>0.19722222222222222</v>
      </c>
      <c r="L126">
        <v>7.0000000000000007E-2</v>
      </c>
      <c r="M126">
        <v>7.0000000000000007E-2</v>
      </c>
      <c r="N126">
        <v>-0.27</v>
      </c>
      <c r="O126" t="s">
        <v>3069</v>
      </c>
      <c r="P126" t="s">
        <v>699</v>
      </c>
      <c r="Q126" t="s">
        <v>3070</v>
      </c>
      <c r="R126">
        <v>0</v>
      </c>
      <c r="S126">
        <v>0</v>
      </c>
      <c r="T126">
        <v>45.193389000000003</v>
      </c>
      <c r="U126">
        <v>5.7156229999999999</v>
      </c>
      <c r="AD126" t="s">
        <v>2733</v>
      </c>
      <c r="AE126" t="s">
        <v>2734</v>
      </c>
    </row>
    <row r="127" spans="1:31" x14ac:dyDescent="0.3">
      <c r="A127" s="7">
        <v>46301</v>
      </c>
      <c r="B127" s="8">
        <v>0.33333333333333331</v>
      </c>
      <c r="C127" s="8">
        <v>0.35416666666666669</v>
      </c>
      <c r="D127" s="8">
        <v>0</v>
      </c>
      <c r="E127">
        <v>0.5</v>
      </c>
      <c r="F127">
        <v>16</v>
      </c>
      <c r="G127" t="s">
        <v>853</v>
      </c>
      <c r="H127" s="8"/>
      <c r="O127" t="s">
        <v>1464</v>
      </c>
      <c r="P127" t="s">
        <v>627</v>
      </c>
      <c r="Q127" t="s">
        <v>627</v>
      </c>
      <c r="R127">
        <v>0</v>
      </c>
      <c r="S127">
        <v>0</v>
      </c>
      <c r="T127">
        <v>45.187038000000001</v>
      </c>
      <c r="U127">
        <v>5.719214</v>
      </c>
      <c r="AD127" t="s">
        <v>2733</v>
      </c>
      <c r="AE127" t="s">
        <v>2737</v>
      </c>
    </row>
    <row r="128" spans="1:31" x14ac:dyDescent="0.3">
      <c r="A128" s="7">
        <v>46301</v>
      </c>
      <c r="B128" s="8">
        <v>0.16666666666666666</v>
      </c>
      <c r="C128" s="8">
        <v>0.18055555555555555</v>
      </c>
      <c r="D128" s="8">
        <v>0</v>
      </c>
      <c r="E128">
        <v>0.33</v>
      </c>
      <c r="F128">
        <v>230</v>
      </c>
      <c r="G128" t="s">
        <v>974</v>
      </c>
      <c r="H128" s="8">
        <v>0.1875</v>
      </c>
      <c r="I128" s="8">
        <v>0.24861111111111112</v>
      </c>
      <c r="L128">
        <v>1.47</v>
      </c>
      <c r="M128">
        <v>1.47</v>
      </c>
      <c r="N128">
        <v>1.1299999999999999</v>
      </c>
      <c r="O128" t="s">
        <v>3063</v>
      </c>
      <c r="P128" t="s">
        <v>80</v>
      </c>
      <c r="Q128" t="s">
        <v>5956</v>
      </c>
      <c r="R128">
        <v>0</v>
      </c>
      <c r="S128">
        <v>0</v>
      </c>
      <c r="T128">
        <v>45.188167999999997</v>
      </c>
      <c r="U128">
        <v>5.7248919999999996</v>
      </c>
      <c r="AD128" t="s">
        <v>2733</v>
      </c>
      <c r="AE128" t="s">
        <v>2734</v>
      </c>
    </row>
    <row r="129" spans="1:31" x14ac:dyDescent="0.3">
      <c r="A129" s="7">
        <v>46301</v>
      </c>
      <c r="B129" s="8">
        <v>0.16666666666666666</v>
      </c>
      <c r="C129" s="8">
        <v>0.1736111111111111</v>
      </c>
      <c r="D129" s="8">
        <v>0</v>
      </c>
      <c r="E129">
        <v>0.17</v>
      </c>
      <c r="F129">
        <v>75</v>
      </c>
      <c r="G129" t="s">
        <v>970</v>
      </c>
      <c r="H129" s="8"/>
      <c r="I129" s="8"/>
      <c r="O129" t="s">
        <v>1825</v>
      </c>
      <c r="P129" t="s">
        <v>638</v>
      </c>
      <c r="Q129" t="s">
        <v>1827</v>
      </c>
      <c r="R129">
        <v>0</v>
      </c>
      <c r="S129">
        <v>0</v>
      </c>
      <c r="T129">
        <v>45.177596000000001</v>
      </c>
      <c r="U129">
        <v>5.7290789999999996</v>
      </c>
      <c r="AD129" t="s">
        <v>2733</v>
      </c>
      <c r="AE129" t="s">
        <v>2734</v>
      </c>
    </row>
    <row r="130" spans="1:31" x14ac:dyDescent="0.3">
      <c r="A130" s="7">
        <v>46301</v>
      </c>
      <c r="B130" s="8">
        <v>0.16666666666666666</v>
      </c>
      <c r="C130" s="8">
        <v>0.18055555555555555</v>
      </c>
      <c r="D130" s="8">
        <v>0</v>
      </c>
      <c r="E130">
        <v>0.33</v>
      </c>
      <c r="F130">
        <v>46</v>
      </c>
      <c r="G130" t="s">
        <v>963</v>
      </c>
      <c r="H130" s="8">
        <v>0.16944444444444445</v>
      </c>
      <c r="I130" s="8">
        <v>0.26666666666666666</v>
      </c>
      <c r="L130">
        <v>2.33</v>
      </c>
      <c r="M130">
        <v>2.33</v>
      </c>
      <c r="N130">
        <v>2</v>
      </c>
      <c r="O130" t="s">
        <v>3198</v>
      </c>
      <c r="P130" t="s">
        <v>176</v>
      </c>
      <c r="Q130" t="s">
        <v>3199</v>
      </c>
      <c r="R130">
        <v>0</v>
      </c>
      <c r="S130">
        <v>0</v>
      </c>
      <c r="T130">
        <v>45.179839999999999</v>
      </c>
      <c r="U130">
        <v>5.7082069999999998</v>
      </c>
      <c r="AD130" t="s">
        <v>2733</v>
      </c>
      <c r="AE130" t="s">
        <v>2734</v>
      </c>
    </row>
    <row r="131" spans="1:31" x14ac:dyDescent="0.3">
      <c r="A131" s="7">
        <v>46301</v>
      </c>
      <c r="B131" s="8">
        <v>0.33333333333333331</v>
      </c>
      <c r="C131" s="8">
        <v>0.34722222222222221</v>
      </c>
      <c r="D131" s="8">
        <v>0</v>
      </c>
      <c r="E131">
        <v>0.33</v>
      </c>
      <c r="F131">
        <v>1000</v>
      </c>
      <c r="G131" t="s">
        <v>2803</v>
      </c>
      <c r="H131" s="8"/>
      <c r="I131" s="8"/>
      <c r="Q131" t="s">
        <v>2934</v>
      </c>
      <c r="R131">
        <v>0</v>
      </c>
      <c r="S131">
        <v>0</v>
      </c>
      <c r="T131">
        <v>45.158180999999999</v>
      </c>
      <c r="U131">
        <v>5.7037069999999996</v>
      </c>
    </row>
    <row r="132" spans="1:31" x14ac:dyDescent="0.3">
      <c r="A132" s="7">
        <v>46301</v>
      </c>
      <c r="B132" s="8">
        <v>0.16666666666666666</v>
      </c>
      <c r="C132" s="8">
        <v>0.18055555555555555</v>
      </c>
      <c r="D132" s="8">
        <v>0</v>
      </c>
      <c r="E132">
        <v>0.33</v>
      </c>
      <c r="F132">
        <v>49</v>
      </c>
      <c r="G132" t="s">
        <v>944</v>
      </c>
      <c r="H132" s="8">
        <v>0.4777777777777778</v>
      </c>
      <c r="I132" s="8">
        <v>0.48888888888888887</v>
      </c>
      <c r="L132">
        <v>0.27</v>
      </c>
      <c r="M132">
        <v>0.27</v>
      </c>
      <c r="N132">
        <v>-7.0000000000000007E-2</v>
      </c>
      <c r="O132" t="s">
        <v>2804</v>
      </c>
      <c r="P132" t="s">
        <v>406</v>
      </c>
      <c r="Q132" t="s">
        <v>2805</v>
      </c>
      <c r="R132">
        <v>0</v>
      </c>
      <c r="S132">
        <v>0</v>
      </c>
      <c r="T132">
        <v>45.174978000000003</v>
      </c>
      <c r="U132">
        <v>5.7372079999999999</v>
      </c>
      <c r="AD132" t="s">
        <v>2733</v>
      </c>
      <c r="AE132" t="s">
        <v>2734</v>
      </c>
    </row>
    <row r="133" spans="1:31" x14ac:dyDescent="0.3">
      <c r="A133" s="7">
        <v>46301</v>
      </c>
      <c r="B133" s="8">
        <v>0.16666666666666666</v>
      </c>
      <c r="C133" s="8">
        <v>0.18055555555555555</v>
      </c>
      <c r="D133" s="8">
        <v>0</v>
      </c>
      <c r="E133">
        <v>0.33</v>
      </c>
      <c r="F133">
        <v>49</v>
      </c>
      <c r="G133" t="s">
        <v>944</v>
      </c>
      <c r="H133" s="8">
        <v>0.25069444444444444</v>
      </c>
      <c r="I133" s="8">
        <v>0.46041666666666664</v>
      </c>
      <c r="L133">
        <v>5.03</v>
      </c>
      <c r="M133">
        <v>5.03</v>
      </c>
      <c r="N133">
        <v>4.7</v>
      </c>
      <c r="O133" t="s">
        <v>2757</v>
      </c>
      <c r="P133" t="s">
        <v>384</v>
      </c>
      <c r="Q133" t="s">
        <v>2758</v>
      </c>
      <c r="R133">
        <v>0</v>
      </c>
      <c r="S133">
        <v>0</v>
      </c>
      <c r="T133">
        <v>45.164765000000003</v>
      </c>
      <c r="U133">
        <v>5.7186510000000004</v>
      </c>
      <c r="AD133" t="s">
        <v>2733</v>
      </c>
      <c r="AE133" t="s">
        <v>2734</v>
      </c>
    </row>
    <row r="134" spans="1:31" x14ac:dyDescent="0.3">
      <c r="A134" s="7">
        <v>46301</v>
      </c>
      <c r="B134" s="8">
        <v>0.48958333333333331</v>
      </c>
      <c r="C134" s="8">
        <v>0.51388888888888884</v>
      </c>
      <c r="D134" s="8">
        <v>0</v>
      </c>
      <c r="E134">
        <v>0.57999999999999996</v>
      </c>
      <c r="F134">
        <v>65</v>
      </c>
      <c r="G134" t="s">
        <v>870</v>
      </c>
      <c r="H134" s="8"/>
      <c r="O134" t="s">
        <v>869</v>
      </c>
      <c r="P134" t="s">
        <v>808</v>
      </c>
      <c r="Q134" t="s">
        <v>2994</v>
      </c>
      <c r="R134">
        <v>0</v>
      </c>
      <c r="S134">
        <v>0</v>
      </c>
      <c r="T134">
        <v>45.192346999999998</v>
      </c>
      <c r="U134">
        <v>5.7316079999999996</v>
      </c>
      <c r="AD134" t="s">
        <v>2733</v>
      </c>
      <c r="AE134" t="s">
        <v>2737</v>
      </c>
    </row>
    <row r="135" spans="1:31" x14ac:dyDescent="0.3">
      <c r="A135" s="7">
        <v>46301</v>
      </c>
      <c r="B135" s="8">
        <v>0.16666666666666666</v>
      </c>
      <c r="C135" s="8">
        <v>0.20833333333333334</v>
      </c>
      <c r="D135" s="8">
        <v>0</v>
      </c>
      <c r="E135">
        <v>1</v>
      </c>
      <c r="F135">
        <v>78</v>
      </c>
      <c r="G135" t="s">
        <v>977</v>
      </c>
      <c r="H135" s="8">
        <v>0.2902777777777778</v>
      </c>
      <c r="I135" s="8">
        <v>0.31944444444444442</v>
      </c>
      <c r="L135">
        <v>0.7</v>
      </c>
      <c r="M135">
        <v>0.7</v>
      </c>
      <c r="N135">
        <v>-0.3</v>
      </c>
      <c r="O135" t="s">
        <v>2407</v>
      </c>
      <c r="P135" t="s">
        <v>750</v>
      </c>
      <c r="Q135" t="s">
        <v>750</v>
      </c>
      <c r="R135">
        <v>0</v>
      </c>
      <c r="S135">
        <v>0</v>
      </c>
      <c r="T135">
        <v>45.367497999999998</v>
      </c>
      <c r="U135">
        <v>5.58521</v>
      </c>
      <c r="AD135" t="s">
        <v>2733</v>
      </c>
      <c r="AE135" t="s">
        <v>2737</v>
      </c>
    </row>
    <row r="136" spans="1:31" x14ac:dyDescent="0.3">
      <c r="A136" s="7">
        <v>46301</v>
      </c>
      <c r="B136" s="8">
        <v>0.16666666666666666</v>
      </c>
      <c r="C136" s="8">
        <v>0.1736111111111111</v>
      </c>
      <c r="D136" s="8">
        <v>0</v>
      </c>
      <c r="E136">
        <v>0.17</v>
      </c>
      <c r="F136">
        <v>29</v>
      </c>
      <c r="G136" t="s">
        <v>859</v>
      </c>
      <c r="O136" t="s">
        <v>2738</v>
      </c>
      <c r="P136" t="s">
        <v>219</v>
      </c>
      <c r="Q136" t="s">
        <v>2739</v>
      </c>
      <c r="R136">
        <v>0</v>
      </c>
      <c r="S136">
        <v>0</v>
      </c>
      <c r="T136">
        <v>45.183280000000003</v>
      </c>
      <c r="U136">
        <v>5.7183830000000002</v>
      </c>
      <c r="AD136" t="s">
        <v>2733</v>
      </c>
      <c r="AE136" t="s">
        <v>2734</v>
      </c>
    </row>
    <row r="137" spans="1:31" x14ac:dyDescent="0.3">
      <c r="A137" s="7">
        <v>46301</v>
      </c>
      <c r="B137" s="8">
        <v>0.16666666666666666</v>
      </c>
      <c r="C137" s="8">
        <v>0.18055555555555555</v>
      </c>
      <c r="D137" s="8">
        <v>0</v>
      </c>
      <c r="E137">
        <v>0.33</v>
      </c>
      <c r="F137">
        <v>43</v>
      </c>
      <c r="G137" t="s">
        <v>849</v>
      </c>
      <c r="H137" s="8">
        <v>0.42569444444444443</v>
      </c>
      <c r="I137" s="8">
        <v>0.49513888888888891</v>
      </c>
      <c r="L137">
        <v>1.67</v>
      </c>
      <c r="M137">
        <v>1.67</v>
      </c>
      <c r="N137">
        <v>1.33</v>
      </c>
      <c r="O137" t="s">
        <v>3101</v>
      </c>
      <c r="P137" t="s">
        <v>420</v>
      </c>
      <c r="Q137" t="s">
        <v>3102</v>
      </c>
      <c r="R137">
        <v>0</v>
      </c>
      <c r="S137">
        <v>0</v>
      </c>
      <c r="T137">
        <v>45.208322000000003</v>
      </c>
      <c r="U137">
        <v>5.6714190000000002</v>
      </c>
      <c r="AD137" t="s">
        <v>2733</v>
      </c>
      <c r="AE137" t="s">
        <v>2734</v>
      </c>
    </row>
    <row r="138" spans="1:31" x14ac:dyDescent="0.3">
      <c r="A138" s="7">
        <v>46301</v>
      </c>
      <c r="B138" s="8">
        <v>0.33333333333333331</v>
      </c>
      <c r="C138" s="8">
        <v>0.375</v>
      </c>
      <c r="D138" s="8">
        <v>0</v>
      </c>
      <c r="E138">
        <v>1</v>
      </c>
      <c r="F138">
        <v>40</v>
      </c>
      <c r="G138" t="s">
        <v>960</v>
      </c>
      <c r="H138" s="8">
        <v>0.18472222222222223</v>
      </c>
      <c r="I138" s="8">
        <v>0.21527777777777779</v>
      </c>
      <c r="L138">
        <v>0.73</v>
      </c>
      <c r="M138">
        <v>0.73</v>
      </c>
      <c r="N138">
        <v>-0.27</v>
      </c>
      <c r="O138" t="s">
        <v>1188</v>
      </c>
      <c r="P138" t="s">
        <v>334</v>
      </c>
      <c r="Q138" t="s">
        <v>2946</v>
      </c>
      <c r="R138">
        <v>0</v>
      </c>
      <c r="S138">
        <v>0</v>
      </c>
      <c r="T138">
        <v>45.229664999999997</v>
      </c>
      <c r="U138">
        <v>5.681597</v>
      </c>
      <c r="AD138" t="s">
        <v>2733</v>
      </c>
      <c r="AE138" t="s">
        <v>2737</v>
      </c>
    </row>
    <row r="139" spans="1:31" x14ac:dyDescent="0.3">
      <c r="A139" s="7">
        <v>46301</v>
      </c>
      <c r="B139" s="8">
        <v>0.25</v>
      </c>
      <c r="C139" s="8">
        <v>0.26041666666666669</v>
      </c>
      <c r="D139" s="8">
        <v>0</v>
      </c>
      <c r="E139">
        <v>0.25</v>
      </c>
      <c r="F139">
        <v>85</v>
      </c>
      <c r="G139" t="s">
        <v>866</v>
      </c>
      <c r="H139" s="8">
        <v>0.10416666666666667</v>
      </c>
      <c r="I139" s="8">
        <v>0.10694444444444444</v>
      </c>
      <c r="L139">
        <v>7.0000000000000007E-2</v>
      </c>
      <c r="M139">
        <v>7.0000000000000007E-2</v>
      </c>
      <c r="N139">
        <v>-0.18</v>
      </c>
      <c r="O139" t="s">
        <v>2959</v>
      </c>
      <c r="P139" t="s">
        <v>344</v>
      </c>
      <c r="Q139" t="s">
        <v>2960</v>
      </c>
      <c r="R139">
        <v>0</v>
      </c>
      <c r="S139">
        <v>0</v>
      </c>
      <c r="T139">
        <v>45.204273999999998</v>
      </c>
      <c r="U139">
        <v>5.7592150000000002</v>
      </c>
      <c r="AD139" t="s">
        <v>2733</v>
      </c>
      <c r="AE139" t="s">
        <v>2734</v>
      </c>
    </row>
    <row r="140" spans="1:31" x14ac:dyDescent="0.3">
      <c r="A140" s="7">
        <v>46301</v>
      </c>
      <c r="B140" s="8">
        <v>0.53819444444444442</v>
      </c>
      <c r="C140" s="8">
        <v>0.56597222222222221</v>
      </c>
      <c r="D140" s="8">
        <v>0</v>
      </c>
      <c r="E140">
        <v>0.67</v>
      </c>
      <c r="F140">
        <v>65</v>
      </c>
      <c r="G140" t="s">
        <v>870</v>
      </c>
      <c r="H140" s="8"/>
      <c r="I140" s="8"/>
      <c r="O140" t="s">
        <v>2508</v>
      </c>
      <c r="P140" t="s">
        <v>198</v>
      </c>
      <c r="Q140" t="s">
        <v>2509</v>
      </c>
      <c r="R140">
        <v>0</v>
      </c>
      <c r="S140">
        <v>0</v>
      </c>
      <c r="T140">
        <v>45.188409999999998</v>
      </c>
      <c r="U140">
        <v>5.7258019999999998</v>
      </c>
      <c r="AD140" t="s">
        <v>2733</v>
      </c>
      <c r="AE140" t="s">
        <v>2737</v>
      </c>
    </row>
    <row r="141" spans="1:31" x14ac:dyDescent="0.3">
      <c r="A141" s="7">
        <v>46301</v>
      </c>
      <c r="B141" s="8">
        <v>0.16666666666666666</v>
      </c>
      <c r="C141" s="8">
        <v>0.18055555555555555</v>
      </c>
      <c r="D141" s="8">
        <v>0</v>
      </c>
      <c r="E141">
        <v>0.33</v>
      </c>
      <c r="F141">
        <v>76</v>
      </c>
      <c r="G141" t="s">
        <v>965</v>
      </c>
      <c r="H141" s="8">
        <v>0.17847222222222223</v>
      </c>
      <c r="I141" s="8">
        <v>0.17916666666666667</v>
      </c>
      <c r="L141">
        <v>0.02</v>
      </c>
      <c r="M141">
        <v>0.02</v>
      </c>
      <c r="N141">
        <v>-0.32</v>
      </c>
      <c r="O141" t="s">
        <v>2980</v>
      </c>
      <c r="P141" t="s">
        <v>644</v>
      </c>
      <c r="Q141" t="s">
        <v>2981</v>
      </c>
      <c r="R141">
        <v>0</v>
      </c>
      <c r="S141">
        <v>0</v>
      </c>
      <c r="T141">
        <v>45.183132999999998</v>
      </c>
      <c r="U141">
        <v>5.7067009999999998</v>
      </c>
      <c r="AD141" t="s">
        <v>2733</v>
      </c>
      <c r="AE141" t="s">
        <v>2734</v>
      </c>
    </row>
    <row r="142" spans="1:31" x14ac:dyDescent="0.3">
      <c r="A142" s="7">
        <v>46301</v>
      </c>
      <c r="B142" s="8">
        <v>0.29166666666666669</v>
      </c>
      <c r="C142" s="8">
        <v>0.30555555555555558</v>
      </c>
      <c r="D142" s="8">
        <v>0</v>
      </c>
      <c r="E142">
        <v>0.33</v>
      </c>
      <c r="F142">
        <v>76</v>
      </c>
      <c r="G142" t="s">
        <v>863</v>
      </c>
      <c r="H142" s="8">
        <v>0.20277777777777778</v>
      </c>
      <c r="I142" s="8">
        <v>0.20416666666666666</v>
      </c>
      <c r="L142">
        <v>0.03</v>
      </c>
      <c r="M142">
        <v>0.03</v>
      </c>
      <c r="N142">
        <v>-0.3</v>
      </c>
      <c r="O142" t="s">
        <v>2810</v>
      </c>
      <c r="P142" t="s">
        <v>515</v>
      </c>
      <c r="Q142" t="s">
        <v>2811</v>
      </c>
      <c r="R142">
        <v>0</v>
      </c>
      <c r="S142">
        <v>0</v>
      </c>
      <c r="T142">
        <v>45.19182</v>
      </c>
      <c r="U142">
        <v>5.7187340000000004</v>
      </c>
      <c r="AD142" t="s">
        <v>2733</v>
      </c>
      <c r="AE142" t="s">
        <v>2734</v>
      </c>
    </row>
    <row r="143" spans="1:31" x14ac:dyDescent="0.3">
      <c r="A143" s="7">
        <v>46301</v>
      </c>
      <c r="B143" s="8">
        <v>0.33333333333333331</v>
      </c>
      <c r="C143" s="8">
        <v>0.34722222222222221</v>
      </c>
      <c r="D143" s="8">
        <v>0</v>
      </c>
      <c r="E143">
        <v>0.33</v>
      </c>
      <c r="F143">
        <v>68</v>
      </c>
      <c r="G143" t="s">
        <v>948</v>
      </c>
      <c r="H143" s="8"/>
      <c r="I143" s="8"/>
      <c r="O143" t="s">
        <v>2450</v>
      </c>
      <c r="P143" t="s">
        <v>204</v>
      </c>
      <c r="Q143" t="s">
        <v>3546</v>
      </c>
      <c r="R143">
        <v>0</v>
      </c>
      <c r="S143">
        <v>0</v>
      </c>
      <c r="T143">
        <v>45.190345999999998</v>
      </c>
      <c r="U143">
        <v>5.7332039999999997</v>
      </c>
      <c r="AD143" t="s">
        <v>2733</v>
      </c>
      <c r="AE143" t="s">
        <v>2737</v>
      </c>
    </row>
    <row r="144" spans="1:31" x14ac:dyDescent="0.3">
      <c r="A144" s="7">
        <v>46301</v>
      </c>
      <c r="B144" s="8">
        <v>0.16666666666666666</v>
      </c>
      <c r="C144" s="8">
        <v>0.18055555555555555</v>
      </c>
      <c r="D144" s="8">
        <v>0</v>
      </c>
      <c r="E144">
        <v>0.33</v>
      </c>
      <c r="F144">
        <v>101</v>
      </c>
      <c r="G144" t="s">
        <v>945</v>
      </c>
      <c r="O144" t="s">
        <v>2975</v>
      </c>
      <c r="P144" t="s">
        <v>495</v>
      </c>
      <c r="Q144" t="s">
        <v>2976</v>
      </c>
      <c r="R144">
        <v>0</v>
      </c>
      <c r="S144">
        <v>0</v>
      </c>
      <c r="T144">
        <v>45.184829999999998</v>
      </c>
      <c r="U144">
        <v>5.7190070000000004</v>
      </c>
      <c r="AD144" t="s">
        <v>2733</v>
      </c>
      <c r="AE144" t="s">
        <v>2734</v>
      </c>
    </row>
    <row r="145" spans="1:31" x14ac:dyDescent="0.3">
      <c r="A145" s="7">
        <v>46301</v>
      </c>
      <c r="B145" s="8">
        <v>0.16666666666666666</v>
      </c>
      <c r="C145" s="8">
        <v>0.18055555555555555</v>
      </c>
      <c r="D145" s="8">
        <v>0</v>
      </c>
      <c r="E145">
        <v>0.33</v>
      </c>
      <c r="F145">
        <v>52</v>
      </c>
      <c r="G145" t="s">
        <v>847</v>
      </c>
      <c r="H145" s="8">
        <v>0.16805555555555557</v>
      </c>
      <c r="I145" s="8">
        <v>0.18611111111111112</v>
      </c>
      <c r="L145">
        <v>0.43</v>
      </c>
      <c r="M145">
        <v>0.43</v>
      </c>
      <c r="N145">
        <v>0.1</v>
      </c>
      <c r="O145" t="s">
        <v>2818</v>
      </c>
      <c r="P145" t="s">
        <v>370</v>
      </c>
      <c r="Q145" t="s">
        <v>2819</v>
      </c>
      <c r="R145">
        <v>0</v>
      </c>
      <c r="S145">
        <v>0</v>
      </c>
      <c r="T145">
        <v>45.187213</v>
      </c>
      <c r="U145">
        <v>5.7183970000000004</v>
      </c>
      <c r="AD145" t="s">
        <v>2733</v>
      </c>
      <c r="AE145" t="s">
        <v>2734</v>
      </c>
    </row>
    <row r="146" spans="1:31" x14ac:dyDescent="0.3">
      <c r="A146" s="7">
        <v>46301</v>
      </c>
      <c r="B146" s="8">
        <v>0.16666666666666666</v>
      </c>
      <c r="C146" s="8">
        <v>0.18055555555555555</v>
      </c>
      <c r="D146" s="8">
        <v>0</v>
      </c>
      <c r="E146">
        <v>0.33</v>
      </c>
      <c r="F146">
        <v>101</v>
      </c>
      <c r="G146" t="s">
        <v>945</v>
      </c>
      <c r="H146" s="8">
        <v>0.1763888888888889</v>
      </c>
      <c r="I146" s="8">
        <v>0.55694444444444446</v>
      </c>
      <c r="L146">
        <v>9.1300000000000008</v>
      </c>
      <c r="M146">
        <v>9.1300000000000008</v>
      </c>
      <c r="N146">
        <v>8.8000000000000007</v>
      </c>
      <c r="O146" t="s">
        <v>2822</v>
      </c>
      <c r="P146" t="s">
        <v>206</v>
      </c>
      <c r="Q146" t="s">
        <v>2823</v>
      </c>
      <c r="R146">
        <v>0</v>
      </c>
      <c r="S146">
        <v>0</v>
      </c>
      <c r="T146">
        <v>45.183933000000003</v>
      </c>
      <c r="U146">
        <v>5.7185100000000002</v>
      </c>
      <c r="AD146" t="s">
        <v>2733</v>
      </c>
      <c r="AE146" t="s">
        <v>2734</v>
      </c>
    </row>
    <row r="147" spans="1:31" x14ac:dyDescent="0.3">
      <c r="A147" s="7">
        <v>46301</v>
      </c>
      <c r="B147" s="8">
        <v>0.16666666666666666</v>
      </c>
      <c r="C147" s="8">
        <v>0.18055555555555555</v>
      </c>
      <c r="D147" s="8">
        <v>0</v>
      </c>
      <c r="E147">
        <v>0.33</v>
      </c>
      <c r="F147">
        <v>61</v>
      </c>
      <c r="G147" t="s">
        <v>886</v>
      </c>
      <c r="H147" s="8">
        <v>0.21597222222222223</v>
      </c>
      <c r="I147" s="8">
        <v>0.37361111111111112</v>
      </c>
      <c r="L147">
        <v>3.78</v>
      </c>
      <c r="M147">
        <v>3.78</v>
      </c>
      <c r="N147">
        <v>3.45</v>
      </c>
      <c r="O147" t="s">
        <v>2829</v>
      </c>
      <c r="P147" t="s">
        <v>684</v>
      </c>
      <c r="Q147" t="s">
        <v>2830</v>
      </c>
      <c r="R147">
        <v>0</v>
      </c>
      <c r="S147">
        <v>0</v>
      </c>
      <c r="T147">
        <v>45.189571999999998</v>
      </c>
      <c r="U147">
        <v>5.7128589999999999</v>
      </c>
      <c r="AD147" t="s">
        <v>2733</v>
      </c>
      <c r="AE147" t="s">
        <v>2734</v>
      </c>
    </row>
    <row r="148" spans="1:31" x14ac:dyDescent="0.3">
      <c r="A148" s="7">
        <v>46301</v>
      </c>
      <c r="B148" s="8">
        <v>0.33333333333333331</v>
      </c>
      <c r="C148" s="8">
        <v>0.34722222222222221</v>
      </c>
      <c r="D148" s="8">
        <v>0</v>
      </c>
      <c r="E148">
        <v>0.33</v>
      </c>
      <c r="F148">
        <v>49</v>
      </c>
      <c r="G148" t="s">
        <v>944</v>
      </c>
      <c r="H148" s="8">
        <v>0.2298611111111111</v>
      </c>
      <c r="I148" s="8">
        <v>0.25</v>
      </c>
      <c r="L148">
        <v>0.48</v>
      </c>
      <c r="M148">
        <v>0.48</v>
      </c>
      <c r="N148">
        <v>0.15</v>
      </c>
      <c r="O148" t="s">
        <v>1210</v>
      </c>
      <c r="P148" t="s">
        <v>649</v>
      </c>
      <c r="Q148" t="s">
        <v>1212</v>
      </c>
      <c r="R148">
        <v>0</v>
      </c>
      <c r="S148">
        <v>0</v>
      </c>
      <c r="T148">
        <v>45.162528999999999</v>
      </c>
      <c r="U148">
        <v>5.7170300000000003</v>
      </c>
      <c r="AD148" t="s">
        <v>2733</v>
      </c>
      <c r="AE148" t="s">
        <v>2737</v>
      </c>
    </row>
    <row r="149" spans="1:31" x14ac:dyDescent="0.3">
      <c r="A149" s="7">
        <v>46301</v>
      </c>
      <c r="B149" s="8">
        <v>0.16666666666666666</v>
      </c>
      <c r="C149" s="8">
        <v>0.18055555555555555</v>
      </c>
      <c r="D149" s="8">
        <v>0</v>
      </c>
      <c r="E149">
        <v>0.33</v>
      </c>
      <c r="F149">
        <v>40</v>
      </c>
      <c r="G149" t="s">
        <v>960</v>
      </c>
      <c r="H149" s="8">
        <v>0.26319444444444445</v>
      </c>
      <c r="I149" s="8">
        <v>0.27638888888888891</v>
      </c>
      <c r="L149">
        <v>0.32</v>
      </c>
      <c r="M149">
        <v>0.33</v>
      </c>
      <c r="N149">
        <v>-0.02</v>
      </c>
      <c r="O149" t="s">
        <v>3105</v>
      </c>
      <c r="P149" t="s">
        <v>232</v>
      </c>
      <c r="Q149" t="s">
        <v>3106</v>
      </c>
      <c r="R149">
        <v>0</v>
      </c>
      <c r="S149">
        <v>0</v>
      </c>
      <c r="T149">
        <v>45.179060999999997</v>
      </c>
      <c r="U149">
        <v>5.7056240000000003</v>
      </c>
      <c r="AD149" t="s">
        <v>2733</v>
      </c>
      <c r="AE149" t="s">
        <v>2734</v>
      </c>
    </row>
    <row r="150" spans="1:31" x14ac:dyDescent="0.3">
      <c r="A150" s="7">
        <v>46301</v>
      </c>
      <c r="B150" s="8">
        <v>0.29166666666666669</v>
      </c>
      <c r="C150" s="8">
        <v>0.2986111111111111</v>
      </c>
      <c r="D150" s="8">
        <v>0</v>
      </c>
      <c r="E150">
        <v>0.17</v>
      </c>
      <c r="F150">
        <v>1000</v>
      </c>
      <c r="G150" t="s">
        <v>2803</v>
      </c>
      <c r="H150" s="8"/>
      <c r="I150" s="8"/>
      <c r="Q150" t="s">
        <v>1811</v>
      </c>
      <c r="R150">
        <v>0</v>
      </c>
      <c r="S150">
        <v>0</v>
      </c>
      <c r="T150">
        <v>45.203086999999996</v>
      </c>
      <c r="U150">
        <v>5.703754</v>
      </c>
    </row>
    <row r="151" spans="1:31" x14ac:dyDescent="0.3">
      <c r="A151" s="7">
        <v>46301</v>
      </c>
      <c r="B151" s="8">
        <v>0.44791666666666669</v>
      </c>
      <c r="C151" s="8">
        <v>0.46597222222222223</v>
      </c>
      <c r="D151" s="8">
        <v>0</v>
      </c>
      <c r="E151">
        <v>0.43</v>
      </c>
      <c r="F151">
        <v>56</v>
      </c>
      <c r="G151" t="s">
        <v>966</v>
      </c>
      <c r="H151" s="8">
        <v>0.23819444444444443</v>
      </c>
      <c r="I151" s="8">
        <v>0.25555555555555554</v>
      </c>
      <c r="L151">
        <v>0.42</v>
      </c>
      <c r="M151">
        <v>0.43</v>
      </c>
      <c r="N151">
        <v>-0.02</v>
      </c>
      <c r="O151" t="s">
        <v>2642</v>
      </c>
      <c r="P151" t="s">
        <v>641</v>
      </c>
      <c r="Q151" t="s">
        <v>641</v>
      </c>
      <c r="R151">
        <v>0</v>
      </c>
      <c r="S151">
        <v>0</v>
      </c>
      <c r="T151">
        <v>45.328066</v>
      </c>
      <c r="U151">
        <v>5.566249</v>
      </c>
      <c r="AD151" t="s">
        <v>2733</v>
      </c>
      <c r="AE151" t="s">
        <v>2737</v>
      </c>
    </row>
    <row r="152" spans="1:31" x14ac:dyDescent="0.3">
      <c r="A152" s="7">
        <v>46301</v>
      </c>
      <c r="B152" s="8">
        <v>0.16666666666666666</v>
      </c>
      <c r="C152" s="8">
        <v>0.18055555555555555</v>
      </c>
      <c r="D152" s="8">
        <v>0</v>
      </c>
      <c r="E152">
        <v>0.33</v>
      </c>
      <c r="F152">
        <v>85</v>
      </c>
      <c r="G152" t="s">
        <v>866</v>
      </c>
      <c r="H152" s="8">
        <v>0.10694444444444444</v>
      </c>
      <c r="I152" s="8">
        <v>0.11458333333333333</v>
      </c>
      <c r="L152">
        <v>0.18</v>
      </c>
      <c r="M152">
        <v>0.18</v>
      </c>
      <c r="N152">
        <v>-0.15</v>
      </c>
      <c r="O152" t="s">
        <v>3027</v>
      </c>
      <c r="P152" t="s">
        <v>451</v>
      </c>
      <c r="Q152" t="s">
        <v>3028</v>
      </c>
      <c r="R152">
        <v>0</v>
      </c>
      <c r="S152">
        <v>0</v>
      </c>
      <c r="T152">
        <v>45.207687999999997</v>
      </c>
      <c r="U152">
        <v>5.763395</v>
      </c>
      <c r="AD152" t="s">
        <v>2733</v>
      </c>
      <c r="AE152" t="s">
        <v>2734</v>
      </c>
    </row>
    <row r="153" spans="1:31" x14ac:dyDescent="0.3">
      <c r="A153" s="7">
        <v>46301</v>
      </c>
      <c r="B153" s="8">
        <v>0.16666666666666666</v>
      </c>
      <c r="C153" s="8">
        <v>0.18055555555555555</v>
      </c>
      <c r="D153" s="8">
        <v>0</v>
      </c>
      <c r="E153">
        <v>0.33</v>
      </c>
      <c r="F153">
        <v>100</v>
      </c>
      <c r="G153" t="s">
        <v>967</v>
      </c>
      <c r="O153" t="s">
        <v>3029</v>
      </c>
      <c r="P153" t="s">
        <v>623</v>
      </c>
      <c r="Q153" t="s">
        <v>3030</v>
      </c>
      <c r="R153">
        <v>0</v>
      </c>
      <c r="S153">
        <v>0</v>
      </c>
      <c r="T153">
        <v>45.210430000000002</v>
      </c>
      <c r="U153">
        <v>5.6671319999999996</v>
      </c>
      <c r="AD153" t="s">
        <v>2733</v>
      </c>
      <c r="AE153" t="s">
        <v>2734</v>
      </c>
    </row>
    <row r="154" spans="1:31" x14ac:dyDescent="0.3">
      <c r="A154" s="7">
        <v>46301</v>
      </c>
      <c r="B154" s="8">
        <v>0.33333333333333331</v>
      </c>
      <c r="C154" s="8">
        <v>0.34722222222222221</v>
      </c>
      <c r="D154" s="8">
        <v>0</v>
      </c>
      <c r="E154">
        <v>0.33</v>
      </c>
      <c r="F154">
        <v>74</v>
      </c>
      <c r="G154" t="s">
        <v>892</v>
      </c>
      <c r="H154" s="8"/>
      <c r="I154" s="8"/>
      <c r="O154" t="s">
        <v>1134</v>
      </c>
      <c r="P154" t="s">
        <v>364</v>
      </c>
      <c r="Q154" t="s">
        <v>2971</v>
      </c>
      <c r="R154">
        <v>0</v>
      </c>
      <c r="S154">
        <v>0</v>
      </c>
      <c r="T154">
        <v>45.187527000000003</v>
      </c>
      <c r="U154">
        <v>5.7106579999999996</v>
      </c>
      <c r="AD154" t="s">
        <v>2733</v>
      </c>
      <c r="AE154" t="s">
        <v>2737</v>
      </c>
    </row>
    <row r="155" spans="1:31" x14ac:dyDescent="0.3">
      <c r="A155" s="7">
        <v>46301</v>
      </c>
      <c r="B155" s="8">
        <v>0.33333333333333331</v>
      </c>
      <c r="C155" s="8">
        <v>0.375</v>
      </c>
      <c r="D155" s="8">
        <v>0</v>
      </c>
      <c r="E155">
        <v>1</v>
      </c>
      <c r="F155">
        <v>91</v>
      </c>
      <c r="G155" t="s">
        <v>971</v>
      </c>
      <c r="H155" s="8">
        <v>0.35694444444444445</v>
      </c>
      <c r="I155" s="8">
        <v>0.46597222222222223</v>
      </c>
      <c r="L155">
        <v>2.62</v>
      </c>
      <c r="M155">
        <v>2.62</v>
      </c>
      <c r="N155">
        <v>1.62</v>
      </c>
      <c r="O155" t="s">
        <v>2043</v>
      </c>
      <c r="P155" t="s">
        <v>662</v>
      </c>
      <c r="Q155" t="s">
        <v>662</v>
      </c>
      <c r="R155">
        <v>0</v>
      </c>
      <c r="S155">
        <v>0</v>
      </c>
      <c r="T155">
        <v>45.175713999999999</v>
      </c>
      <c r="U155">
        <v>5.753374</v>
      </c>
      <c r="AD155" t="s">
        <v>2733</v>
      </c>
      <c r="AE155" t="s">
        <v>2737</v>
      </c>
    </row>
    <row r="156" spans="1:31" x14ac:dyDescent="0.3">
      <c r="A156" s="7">
        <v>46301</v>
      </c>
      <c r="B156" s="8">
        <v>0.2013888888888889</v>
      </c>
      <c r="C156" s="8">
        <v>0.2361111111111111</v>
      </c>
      <c r="D156" s="8">
        <v>0</v>
      </c>
      <c r="E156">
        <v>0.83</v>
      </c>
      <c r="F156">
        <v>56</v>
      </c>
      <c r="G156" t="s">
        <v>966</v>
      </c>
      <c r="H156" s="8">
        <v>0.32847222222222222</v>
      </c>
      <c r="I156" s="8">
        <v>0.36666666666666664</v>
      </c>
      <c r="L156">
        <v>0.92</v>
      </c>
      <c r="M156">
        <v>0.92</v>
      </c>
      <c r="N156">
        <v>0.08</v>
      </c>
      <c r="O156" t="s">
        <v>2160</v>
      </c>
      <c r="P156" t="s">
        <v>138</v>
      </c>
      <c r="Q156" t="s">
        <v>138</v>
      </c>
      <c r="R156">
        <v>0</v>
      </c>
      <c r="S156">
        <v>0</v>
      </c>
      <c r="T156">
        <v>45.365924</v>
      </c>
      <c r="U156">
        <v>5.5930960000000001</v>
      </c>
      <c r="AD156" t="s">
        <v>2733</v>
      </c>
      <c r="AE156" t="s">
        <v>2737</v>
      </c>
    </row>
    <row r="157" spans="1:31" x14ac:dyDescent="0.3">
      <c r="A157" s="7">
        <v>46301</v>
      </c>
      <c r="B157" s="8">
        <v>0.19097222222222221</v>
      </c>
      <c r="C157" s="8">
        <v>0.2048611111111111</v>
      </c>
      <c r="D157" s="8">
        <v>0</v>
      </c>
      <c r="E157">
        <v>0.33</v>
      </c>
      <c r="F157">
        <v>23</v>
      </c>
      <c r="G157" t="s">
        <v>957</v>
      </c>
      <c r="H157" s="8">
        <v>0.47847222222222224</v>
      </c>
      <c r="I157" s="8">
        <v>0.48402777777777778</v>
      </c>
      <c r="L157">
        <v>0.13</v>
      </c>
      <c r="M157">
        <v>0.13</v>
      </c>
      <c r="N157">
        <v>-0.2</v>
      </c>
      <c r="O157" t="s">
        <v>5975</v>
      </c>
      <c r="P157" t="s">
        <v>163</v>
      </c>
      <c r="Q157" t="s">
        <v>5976</v>
      </c>
      <c r="R157">
        <v>0</v>
      </c>
      <c r="S157">
        <v>0</v>
      </c>
      <c r="T157">
        <v>45.186844000000001</v>
      </c>
      <c r="U157">
        <v>5.7114979999999997</v>
      </c>
      <c r="AD157" t="s">
        <v>2733</v>
      </c>
      <c r="AE157" t="s">
        <v>2734</v>
      </c>
    </row>
    <row r="158" spans="1:31" x14ac:dyDescent="0.3">
      <c r="A158" s="7">
        <v>46301</v>
      </c>
      <c r="B158" s="8">
        <v>0.34375</v>
      </c>
      <c r="C158" s="8">
        <v>0.3576388888888889</v>
      </c>
      <c r="D158" s="8">
        <v>0</v>
      </c>
      <c r="E158">
        <v>0.33</v>
      </c>
      <c r="F158">
        <v>39</v>
      </c>
      <c r="G158" t="s">
        <v>961</v>
      </c>
      <c r="H158" s="8">
        <v>0.25277777777777777</v>
      </c>
      <c r="I158" s="8">
        <v>0.57847222222222228</v>
      </c>
      <c r="L158">
        <v>7.82</v>
      </c>
      <c r="M158">
        <v>7.82</v>
      </c>
      <c r="N158">
        <v>7.48</v>
      </c>
      <c r="O158" t="s">
        <v>2839</v>
      </c>
      <c r="P158" t="s">
        <v>795</v>
      </c>
      <c r="Q158" t="s">
        <v>2840</v>
      </c>
      <c r="R158">
        <v>0</v>
      </c>
      <c r="S158">
        <v>0</v>
      </c>
      <c r="T158">
        <v>45.165621000000002</v>
      </c>
      <c r="U158">
        <v>5.7235849999999999</v>
      </c>
      <c r="AD158" t="s">
        <v>2733</v>
      </c>
      <c r="AE158" t="s">
        <v>2734</v>
      </c>
    </row>
    <row r="159" spans="1:31" x14ac:dyDescent="0.3">
      <c r="A159" s="7">
        <v>46301</v>
      </c>
      <c r="B159" s="8">
        <v>0.16666666666666666</v>
      </c>
      <c r="C159" s="8">
        <v>0.18055555555555555</v>
      </c>
      <c r="D159" s="8">
        <v>0</v>
      </c>
      <c r="E159">
        <v>0.33</v>
      </c>
      <c r="F159">
        <v>29</v>
      </c>
      <c r="G159" t="s">
        <v>859</v>
      </c>
      <c r="O159" t="s">
        <v>3264</v>
      </c>
      <c r="P159" t="s">
        <v>162</v>
      </c>
      <c r="Q159" t="s">
        <v>5980</v>
      </c>
      <c r="R159">
        <v>0</v>
      </c>
      <c r="S159">
        <v>0</v>
      </c>
      <c r="T159">
        <v>45.189870999999997</v>
      </c>
      <c r="U159">
        <v>5.7183529999999996</v>
      </c>
      <c r="AD159" t="s">
        <v>2733</v>
      </c>
      <c r="AE159" t="s">
        <v>2734</v>
      </c>
    </row>
    <row r="160" spans="1:31" x14ac:dyDescent="0.3">
      <c r="A160" s="7">
        <v>46301</v>
      </c>
      <c r="B160" s="8">
        <v>0.16666666666666666</v>
      </c>
      <c r="C160" s="8">
        <v>0.18055555555555555</v>
      </c>
      <c r="D160" s="8">
        <v>0</v>
      </c>
      <c r="E160">
        <v>0.33</v>
      </c>
      <c r="F160">
        <v>29</v>
      </c>
      <c r="G160" t="s">
        <v>859</v>
      </c>
      <c r="H160" s="8"/>
      <c r="I160" s="8"/>
      <c r="O160" t="s">
        <v>2845</v>
      </c>
      <c r="P160" t="s">
        <v>166</v>
      </c>
      <c r="Q160" t="s">
        <v>2846</v>
      </c>
      <c r="R160">
        <v>0</v>
      </c>
      <c r="S160">
        <v>0</v>
      </c>
      <c r="T160">
        <v>45.191105</v>
      </c>
      <c r="U160">
        <v>5.7245520000000001</v>
      </c>
      <c r="AD160" t="s">
        <v>2733</v>
      </c>
      <c r="AE160" t="s">
        <v>2734</v>
      </c>
    </row>
    <row r="161" spans="1:31" x14ac:dyDescent="0.3">
      <c r="A161" s="7">
        <v>46301</v>
      </c>
      <c r="B161" s="8">
        <v>0.38194444444444442</v>
      </c>
      <c r="C161" s="8">
        <v>0.3923611111111111</v>
      </c>
      <c r="D161" s="8">
        <v>0</v>
      </c>
      <c r="E161">
        <v>0.25</v>
      </c>
      <c r="F161">
        <v>39</v>
      </c>
      <c r="G161" t="s">
        <v>961</v>
      </c>
      <c r="H161" s="8">
        <v>0.52847222222222223</v>
      </c>
      <c r="I161" s="8">
        <v>0.57708333333333328</v>
      </c>
      <c r="L161">
        <v>1.17</v>
      </c>
      <c r="M161">
        <v>1.17</v>
      </c>
      <c r="N161">
        <v>0.92</v>
      </c>
      <c r="O161" t="s">
        <v>1202</v>
      </c>
      <c r="P161" t="s">
        <v>514</v>
      </c>
      <c r="Q161" t="s">
        <v>514</v>
      </c>
      <c r="R161">
        <v>0</v>
      </c>
      <c r="S161">
        <v>0</v>
      </c>
      <c r="T161">
        <v>45.166386000000003</v>
      </c>
      <c r="U161">
        <v>5.7264660000000003</v>
      </c>
      <c r="AD161" t="s">
        <v>2733</v>
      </c>
      <c r="AE161" t="s">
        <v>2737</v>
      </c>
    </row>
    <row r="162" spans="1:31" x14ac:dyDescent="0.3">
      <c r="A162" s="7">
        <v>46301</v>
      </c>
      <c r="B162" s="8">
        <v>0.16666666666666666</v>
      </c>
      <c r="C162" s="8">
        <v>0.18055555555555555</v>
      </c>
      <c r="D162" s="8">
        <v>0</v>
      </c>
      <c r="E162">
        <v>0.33</v>
      </c>
      <c r="F162">
        <v>61</v>
      </c>
      <c r="G162" t="s">
        <v>886</v>
      </c>
      <c r="H162" s="8">
        <v>0.17708333333333334</v>
      </c>
      <c r="I162" s="8">
        <v>0.44374999999999998</v>
      </c>
      <c r="L162">
        <v>6.4</v>
      </c>
      <c r="M162">
        <v>6.4</v>
      </c>
      <c r="N162">
        <v>6.07</v>
      </c>
      <c r="O162" t="s">
        <v>3126</v>
      </c>
      <c r="P162" t="s">
        <v>550</v>
      </c>
      <c r="Q162" t="s">
        <v>3127</v>
      </c>
      <c r="R162">
        <v>0</v>
      </c>
      <c r="S162">
        <v>0</v>
      </c>
      <c r="T162">
        <v>45.174304999999997</v>
      </c>
      <c r="U162">
        <v>5.7383240000000004</v>
      </c>
      <c r="AD162" t="s">
        <v>2733</v>
      </c>
      <c r="AE162" t="s">
        <v>2734</v>
      </c>
    </row>
    <row r="163" spans="1:31" x14ac:dyDescent="0.3">
      <c r="A163" s="7">
        <v>46301</v>
      </c>
      <c r="B163" s="8">
        <v>0.33333333333333331</v>
      </c>
      <c r="C163" s="8">
        <v>0.41666666666666669</v>
      </c>
      <c r="D163" s="8">
        <v>0</v>
      </c>
      <c r="E163">
        <v>2</v>
      </c>
      <c r="F163">
        <v>40</v>
      </c>
      <c r="G163" t="s">
        <v>960</v>
      </c>
      <c r="H163" s="8">
        <v>0.40902777777777777</v>
      </c>
      <c r="I163" s="8">
        <v>0.40902777777777777</v>
      </c>
      <c r="O163" t="s">
        <v>1447</v>
      </c>
      <c r="P163" t="s">
        <v>432</v>
      </c>
      <c r="Q163" t="s">
        <v>432</v>
      </c>
      <c r="R163">
        <v>0</v>
      </c>
      <c r="S163">
        <v>0</v>
      </c>
      <c r="T163">
        <v>45.212797000000002</v>
      </c>
      <c r="U163">
        <v>5.6987719999999999</v>
      </c>
      <c r="AD163" t="s">
        <v>2733</v>
      </c>
      <c r="AE163" t="s">
        <v>2737</v>
      </c>
    </row>
    <row r="164" spans="1:31" x14ac:dyDescent="0.3">
      <c r="A164" s="7">
        <v>46301</v>
      </c>
      <c r="B164" s="8">
        <v>0.16666666666666666</v>
      </c>
      <c r="C164" s="8">
        <v>0.18055555555555555</v>
      </c>
      <c r="D164" s="8">
        <v>0</v>
      </c>
      <c r="E164">
        <v>0.33</v>
      </c>
      <c r="F164">
        <v>29</v>
      </c>
      <c r="G164" t="s">
        <v>859</v>
      </c>
      <c r="H164" s="8"/>
      <c r="O164" t="s">
        <v>2847</v>
      </c>
      <c r="P164" t="s">
        <v>396</v>
      </c>
      <c r="Q164" t="s">
        <v>2848</v>
      </c>
      <c r="R164">
        <v>0</v>
      </c>
      <c r="S164">
        <v>0</v>
      </c>
      <c r="T164">
        <v>45.189906999999998</v>
      </c>
      <c r="U164">
        <v>5.7160770000000003</v>
      </c>
      <c r="AD164" t="s">
        <v>2733</v>
      </c>
      <c r="AE164" t="s">
        <v>2734</v>
      </c>
    </row>
    <row r="165" spans="1:31" x14ac:dyDescent="0.3">
      <c r="A165" s="7">
        <v>46301</v>
      </c>
      <c r="B165" s="8">
        <v>0.16666666666666666</v>
      </c>
      <c r="C165" s="8">
        <v>0.18055555555555555</v>
      </c>
      <c r="D165" s="8">
        <v>0</v>
      </c>
      <c r="E165">
        <v>0.33</v>
      </c>
      <c r="F165">
        <v>16</v>
      </c>
      <c r="G165" t="s">
        <v>853</v>
      </c>
      <c r="H165" s="8"/>
      <c r="I165" s="8"/>
      <c r="O165" t="s">
        <v>3013</v>
      </c>
      <c r="P165" t="s">
        <v>578</v>
      </c>
      <c r="Q165" t="s">
        <v>3014</v>
      </c>
      <c r="R165">
        <v>0</v>
      </c>
      <c r="S165">
        <v>0</v>
      </c>
      <c r="T165">
        <v>45.183777999999997</v>
      </c>
      <c r="U165">
        <v>5.7115169999999997</v>
      </c>
      <c r="AD165" t="s">
        <v>2733</v>
      </c>
      <c r="AE165" t="s">
        <v>2734</v>
      </c>
    </row>
    <row r="166" spans="1:31" x14ac:dyDescent="0.3">
      <c r="A166" s="7">
        <v>46301</v>
      </c>
      <c r="B166" s="8">
        <v>0.16666666666666666</v>
      </c>
      <c r="C166" s="8">
        <v>0.18055555555555555</v>
      </c>
      <c r="D166" s="8">
        <v>0</v>
      </c>
      <c r="E166">
        <v>0.33</v>
      </c>
      <c r="F166">
        <v>230</v>
      </c>
      <c r="G166" t="s">
        <v>974</v>
      </c>
      <c r="H166" s="8">
        <v>0.19513888888888889</v>
      </c>
      <c r="I166" s="8">
        <v>0.24236111111111111</v>
      </c>
      <c r="L166">
        <v>1.1299999999999999</v>
      </c>
      <c r="M166">
        <v>1.1299999999999999</v>
      </c>
      <c r="N166">
        <v>0.8</v>
      </c>
      <c r="O166" t="s">
        <v>3116</v>
      </c>
      <c r="P166" t="s">
        <v>47</v>
      </c>
      <c r="Q166" t="s">
        <v>5967</v>
      </c>
      <c r="R166">
        <v>0</v>
      </c>
      <c r="S166">
        <v>0</v>
      </c>
      <c r="T166">
        <v>45.192289000000002</v>
      </c>
      <c r="U166">
        <v>5.7220880000000003</v>
      </c>
      <c r="AD166" t="s">
        <v>2733</v>
      </c>
      <c r="AE166" t="s">
        <v>2734</v>
      </c>
    </row>
    <row r="167" spans="1:31" x14ac:dyDescent="0.3">
      <c r="A167" s="7">
        <v>46301</v>
      </c>
      <c r="B167" s="8">
        <v>0.16666666666666666</v>
      </c>
      <c r="C167" s="8">
        <v>0.18055555555555555</v>
      </c>
      <c r="D167" s="8">
        <v>0</v>
      </c>
      <c r="E167">
        <v>0.33</v>
      </c>
      <c r="F167">
        <v>82</v>
      </c>
      <c r="G167" t="s">
        <v>954</v>
      </c>
      <c r="H167" s="8">
        <v>0.2</v>
      </c>
      <c r="I167" s="8">
        <v>0.25416666666666665</v>
      </c>
      <c r="L167">
        <v>1.3</v>
      </c>
      <c r="M167">
        <v>1.3</v>
      </c>
      <c r="N167">
        <v>0.97</v>
      </c>
      <c r="O167" t="s">
        <v>3137</v>
      </c>
      <c r="P167" t="s">
        <v>534</v>
      </c>
      <c r="Q167" t="s">
        <v>3138</v>
      </c>
      <c r="R167">
        <v>0</v>
      </c>
      <c r="S167">
        <v>0</v>
      </c>
      <c r="T167">
        <v>45.173667999999999</v>
      </c>
      <c r="U167">
        <v>5.7084409999999997</v>
      </c>
      <c r="AD167" t="s">
        <v>2733</v>
      </c>
      <c r="AE167" t="s">
        <v>2734</v>
      </c>
    </row>
    <row r="168" spans="1:31" x14ac:dyDescent="0.3">
      <c r="A168" s="7">
        <v>46301</v>
      </c>
      <c r="B168" s="8">
        <v>0.16666666666666666</v>
      </c>
      <c r="C168" s="8">
        <v>0.18055555555555555</v>
      </c>
      <c r="D168" s="8">
        <v>0</v>
      </c>
      <c r="E168">
        <v>0.33</v>
      </c>
      <c r="F168">
        <v>54</v>
      </c>
      <c r="G168" t="s">
        <v>973</v>
      </c>
      <c r="O168" t="s">
        <v>3550</v>
      </c>
      <c r="P168" t="s">
        <v>586</v>
      </c>
      <c r="Q168" t="s">
        <v>3551</v>
      </c>
      <c r="R168">
        <v>0</v>
      </c>
      <c r="S168">
        <v>0</v>
      </c>
      <c r="T168">
        <v>45.360757</v>
      </c>
      <c r="U168">
        <v>5.5991109999999997</v>
      </c>
      <c r="AD168" t="s">
        <v>2733</v>
      </c>
      <c r="AE168" t="s">
        <v>2734</v>
      </c>
    </row>
    <row r="169" spans="1:31" x14ac:dyDescent="0.3">
      <c r="A169" s="7">
        <v>46301</v>
      </c>
      <c r="B169" s="8">
        <v>0.16666666666666666</v>
      </c>
      <c r="C169" s="8">
        <v>0.18055555555555555</v>
      </c>
      <c r="D169" s="8">
        <v>0</v>
      </c>
      <c r="E169">
        <v>0.33</v>
      </c>
      <c r="F169">
        <v>28</v>
      </c>
      <c r="G169" t="s">
        <v>914</v>
      </c>
      <c r="H169" s="8">
        <v>0.22847222222222222</v>
      </c>
      <c r="I169" s="8">
        <v>0.50416666666666665</v>
      </c>
      <c r="L169">
        <v>6.62</v>
      </c>
      <c r="M169">
        <v>6.62</v>
      </c>
      <c r="N169">
        <v>6.28</v>
      </c>
      <c r="O169" t="s">
        <v>3442</v>
      </c>
      <c r="P169" t="s">
        <v>375</v>
      </c>
      <c r="Q169" t="s">
        <v>3443</v>
      </c>
      <c r="R169">
        <v>0</v>
      </c>
      <c r="S169">
        <v>0</v>
      </c>
      <c r="T169">
        <v>45.164785000000002</v>
      </c>
      <c r="U169">
        <v>5.725244</v>
      </c>
      <c r="AD169" t="s">
        <v>2733</v>
      </c>
      <c r="AE169" t="s">
        <v>2734</v>
      </c>
    </row>
    <row r="170" spans="1:31" x14ac:dyDescent="0.3">
      <c r="A170" s="7">
        <v>46301</v>
      </c>
      <c r="B170" s="8">
        <v>0.21180555555555555</v>
      </c>
      <c r="C170" s="8">
        <v>0.22569444444444445</v>
      </c>
      <c r="D170" s="8">
        <v>0</v>
      </c>
      <c r="E170">
        <v>0.33</v>
      </c>
      <c r="F170">
        <v>14</v>
      </c>
      <c r="G170" t="s">
        <v>959</v>
      </c>
      <c r="O170" t="s">
        <v>3017</v>
      </c>
      <c r="P170" t="s">
        <v>588</v>
      </c>
      <c r="Q170" t="s">
        <v>3018</v>
      </c>
      <c r="R170">
        <v>0</v>
      </c>
      <c r="S170">
        <v>0</v>
      </c>
      <c r="T170">
        <v>45.207380000000001</v>
      </c>
      <c r="U170">
        <v>5.7814410000000001</v>
      </c>
      <c r="AD170" t="s">
        <v>2733</v>
      </c>
      <c r="AE170" t="s">
        <v>2734</v>
      </c>
    </row>
    <row r="171" spans="1:31" x14ac:dyDescent="0.3">
      <c r="A171" s="7">
        <v>46301</v>
      </c>
      <c r="B171" s="8">
        <v>0.19097222222222221</v>
      </c>
      <c r="C171" s="8">
        <v>0.2048611111111111</v>
      </c>
      <c r="D171" s="8">
        <v>0</v>
      </c>
      <c r="E171">
        <v>0.33</v>
      </c>
      <c r="F171">
        <v>22</v>
      </c>
      <c r="G171" t="s">
        <v>979</v>
      </c>
      <c r="H171" s="8"/>
      <c r="O171" t="s">
        <v>3134</v>
      </c>
      <c r="P171" t="s">
        <v>536</v>
      </c>
      <c r="Q171" t="s">
        <v>3135</v>
      </c>
      <c r="R171">
        <v>0</v>
      </c>
      <c r="S171">
        <v>0</v>
      </c>
      <c r="T171">
        <v>45.183112000000001</v>
      </c>
      <c r="U171">
        <v>5.7278739999999999</v>
      </c>
      <c r="AD171" t="s">
        <v>2733</v>
      </c>
      <c r="AE171" t="s">
        <v>2734</v>
      </c>
    </row>
    <row r="172" spans="1:31" x14ac:dyDescent="0.3">
      <c r="A172" s="7">
        <v>46301</v>
      </c>
      <c r="B172" s="8">
        <v>0.16666666666666666</v>
      </c>
      <c r="C172" s="8">
        <v>0.18055555555555555</v>
      </c>
      <c r="D172" s="8">
        <v>0</v>
      </c>
      <c r="E172">
        <v>0.33</v>
      </c>
      <c r="F172">
        <v>44</v>
      </c>
      <c r="G172" t="s">
        <v>865</v>
      </c>
      <c r="H172" s="8">
        <v>0.25972222222222224</v>
      </c>
      <c r="I172" s="8">
        <v>0.27777777777777779</v>
      </c>
      <c r="L172">
        <v>0.43</v>
      </c>
      <c r="M172">
        <v>0.43</v>
      </c>
      <c r="N172">
        <v>0.1</v>
      </c>
      <c r="O172" t="s">
        <v>2856</v>
      </c>
      <c r="P172" t="s">
        <v>331</v>
      </c>
      <c r="Q172" t="s">
        <v>2857</v>
      </c>
      <c r="R172">
        <v>0</v>
      </c>
      <c r="S172">
        <v>0</v>
      </c>
      <c r="T172">
        <v>45.186152999999997</v>
      </c>
      <c r="U172">
        <v>5.753412</v>
      </c>
      <c r="AD172" t="s">
        <v>2733</v>
      </c>
      <c r="AE172" t="s">
        <v>2734</v>
      </c>
    </row>
    <row r="173" spans="1:31" x14ac:dyDescent="0.3">
      <c r="A173" s="7">
        <v>46301</v>
      </c>
      <c r="B173" s="8">
        <v>0.16666666666666666</v>
      </c>
      <c r="C173" s="8">
        <v>0.18055555555555555</v>
      </c>
      <c r="D173" s="8">
        <v>0</v>
      </c>
      <c r="E173">
        <v>0.33</v>
      </c>
      <c r="F173">
        <v>40</v>
      </c>
      <c r="G173" t="s">
        <v>960</v>
      </c>
      <c r="H173" s="8">
        <v>0.30625000000000002</v>
      </c>
      <c r="I173" s="8">
        <v>0.31527777777777777</v>
      </c>
      <c r="L173">
        <v>0.22</v>
      </c>
      <c r="M173">
        <v>0.22</v>
      </c>
      <c r="N173">
        <v>-0.12</v>
      </c>
      <c r="O173" t="s">
        <v>2814</v>
      </c>
      <c r="P173" t="s">
        <v>334</v>
      </c>
      <c r="Q173" t="s">
        <v>2815</v>
      </c>
      <c r="R173">
        <v>0</v>
      </c>
      <c r="S173">
        <v>0</v>
      </c>
      <c r="T173">
        <v>45.229664999999997</v>
      </c>
      <c r="U173">
        <v>5.681597</v>
      </c>
      <c r="AD173" t="s">
        <v>2733</v>
      </c>
      <c r="AE173" t="s">
        <v>2734</v>
      </c>
    </row>
    <row r="174" spans="1:31" x14ac:dyDescent="0.3">
      <c r="A174" s="7">
        <v>46301</v>
      </c>
      <c r="B174" s="8">
        <v>0.16666666666666666</v>
      </c>
      <c r="C174" s="8">
        <v>0.18055555555555555</v>
      </c>
      <c r="D174" s="8">
        <v>0</v>
      </c>
      <c r="E174">
        <v>0.33</v>
      </c>
      <c r="F174">
        <v>74</v>
      </c>
      <c r="G174" t="s">
        <v>892</v>
      </c>
      <c r="O174" t="s">
        <v>2895</v>
      </c>
      <c r="P174" t="s">
        <v>209</v>
      </c>
      <c r="Q174" t="s">
        <v>2896</v>
      </c>
      <c r="R174">
        <v>0</v>
      </c>
      <c r="S174">
        <v>0</v>
      </c>
      <c r="T174">
        <v>45.194781999999996</v>
      </c>
      <c r="U174">
        <v>5.7142739999999996</v>
      </c>
      <c r="AD174" t="s">
        <v>2733</v>
      </c>
      <c r="AE174" t="s">
        <v>2734</v>
      </c>
    </row>
    <row r="175" spans="1:31" x14ac:dyDescent="0.3">
      <c r="A175" s="7">
        <v>46301</v>
      </c>
      <c r="B175" s="8">
        <v>0.33333333333333331</v>
      </c>
      <c r="C175" s="8">
        <v>0.34722222222222221</v>
      </c>
      <c r="D175" s="8">
        <v>0</v>
      </c>
      <c r="E175">
        <v>0.33</v>
      </c>
      <c r="F175">
        <v>76</v>
      </c>
      <c r="G175" t="s">
        <v>863</v>
      </c>
      <c r="H175" s="8">
        <v>0.32361111111111113</v>
      </c>
      <c r="I175" s="8">
        <v>0.32916666666666666</v>
      </c>
      <c r="L175">
        <v>0.13</v>
      </c>
      <c r="M175">
        <v>0.13</v>
      </c>
      <c r="N175">
        <v>-0.2</v>
      </c>
      <c r="O175" t="s">
        <v>2587</v>
      </c>
      <c r="P175" t="s">
        <v>182</v>
      </c>
      <c r="Q175" t="s">
        <v>182</v>
      </c>
      <c r="R175">
        <v>0</v>
      </c>
      <c r="S175">
        <v>0</v>
      </c>
      <c r="T175">
        <v>45.192013000000003</v>
      </c>
      <c r="U175">
        <v>5.7196360000000004</v>
      </c>
      <c r="AD175" t="s">
        <v>2733</v>
      </c>
      <c r="AE175" t="s">
        <v>2737</v>
      </c>
    </row>
    <row r="176" spans="1:31" x14ac:dyDescent="0.3">
      <c r="A176" s="7">
        <v>46301</v>
      </c>
      <c r="B176" s="8">
        <v>0.22916666666666666</v>
      </c>
      <c r="C176" s="8">
        <v>0.25347222222222221</v>
      </c>
      <c r="D176" s="8">
        <v>0</v>
      </c>
      <c r="E176">
        <v>0.57999999999999996</v>
      </c>
      <c r="F176">
        <v>65</v>
      </c>
      <c r="G176" t="s">
        <v>870</v>
      </c>
      <c r="O176" t="s">
        <v>2359</v>
      </c>
      <c r="P176" t="s">
        <v>601</v>
      </c>
      <c r="Q176" t="s">
        <v>599</v>
      </c>
      <c r="R176">
        <v>0</v>
      </c>
      <c r="S176">
        <v>0</v>
      </c>
      <c r="T176">
        <v>45.188118000000003</v>
      </c>
      <c r="U176">
        <v>5.7287299999999997</v>
      </c>
      <c r="AD176" t="s">
        <v>2733</v>
      </c>
      <c r="AE176" t="s">
        <v>2737</v>
      </c>
    </row>
    <row r="177" spans="1:31" x14ac:dyDescent="0.3">
      <c r="A177" s="7">
        <v>46301</v>
      </c>
      <c r="B177" s="8">
        <v>0.35416666666666669</v>
      </c>
      <c r="C177" s="8">
        <v>0.375</v>
      </c>
      <c r="D177" s="8">
        <v>0</v>
      </c>
      <c r="E177">
        <v>0.5</v>
      </c>
      <c r="F177">
        <v>16</v>
      </c>
      <c r="G177" t="s">
        <v>853</v>
      </c>
      <c r="H177" s="8"/>
      <c r="I177" s="8"/>
      <c r="O177" t="s">
        <v>3548</v>
      </c>
      <c r="P177" t="s">
        <v>627</v>
      </c>
      <c r="Q177" t="s">
        <v>3549</v>
      </c>
      <c r="R177">
        <v>0</v>
      </c>
      <c r="S177">
        <v>0</v>
      </c>
      <c r="T177">
        <v>45.187038000000001</v>
      </c>
      <c r="U177">
        <v>5.719214</v>
      </c>
      <c r="AD177" t="s">
        <v>2733</v>
      </c>
      <c r="AE177" t="s">
        <v>2837</v>
      </c>
    </row>
    <row r="178" spans="1:31" x14ac:dyDescent="0.3">
      <c r="A178" s="7">
        <v>46301</v>
      </c>
      <c r="B178" s="8">
        <v>0.33333333333333331</v>
      </c>
      <c r="C178" s="8">
        <v>0.37847222222222221</v>
      </c>
      <c r="D178" s="8">
        <v>0</v>
      </c>
      <c r="E178">
        <v>1.08</v>
      </c>
      <c r="F178">
        <v>90</v>
      </c>
      <c r="G178" t="s">
        <v>3547</v>
      </c>
      <c r="H178" s="8"/>
      <c r="I178" s="8"/>
      <c r="O178" t="s">
        <v>1877</v>
      </c>
      <c r="P178" t="s">
        <v>540</v>
      </c>
      <c r="Q178" t="s">
        <v>540</v>
      </c>
      <c r="R178">
        <v>0</v>
      </c>
      <c r="S178">
        <v>0</v>
      </c>
      <c r="T178">
        <v>45.275311000000002</v>
      </c>
      <c r="U178">
        <v>5.6492800000000001</v>
      </c>
      <c r="AD178" t="s">
        <v>2733</v>
      </c>
      <c r="AE178" t="s">
        <v>2737</v>
      </c>
    </row>
    <row r="179" spans="1:31" x14ac:dyDescent="0.3">
      <c r="A179" s="7">
        <v>46301</v>
      </c>
      <c r="B179" s="8">
        <v>0.16666666666666666</v>
      </c>
      <c r="C179" s="8">
        <v>0.18055555555555555</v>
      </c>
      <c r="D179" s="8">
        <v>0</v>
      </c>
      <c r="E179">
        <v>0.33</v>
      </c>
      <c r="F179">
        <v>100</v>
      </c>
      <c r="G179" t="s">
        <v>967</v>
      </c>
      <c r="H179" s="8">
        <v>0.26319444444444445</v>
      </c>
      <c r="I179" s="8">
        <v>0.29236111111111113</v>
      </c>
      <c r="L179">
        <v>0.7</v>
      </c>
      <c r="M179">
        <v>0.7</v>
      </c>
      <c r="N179">
        <v>0.37</v>
      </c>
      <c r="O179" t="s">
        <v>2866</v>
      </c>
      <c r="P179" t="s">
        <v>582</v>
      </c>
      <c r="Q179" t="s">
        <v>2867</v>
      </c>
      <c r="R179">
        <v>0</v>
      </c>
      <c r="S179">
        <v>0</v>
      </c>
      <c r="T179">
        <v>45.177649000000002</v>
      </c>
      <c r="U179">
        <v>5.731471</v>
      </c>
      <c r="AD179" t="s">
        <v>2733</v>
      </c>
      <c r="AE179" t="s">
        <v>2734</v>
      </c>
    </row>
    <row r="180" spans="1:31" x14ac:dyDescent="0.3">
      <c r="A180" s="7">
        <v>46301</v>
      </c>
      <c r="B180" s="8">
        <v>0.16666666666666666</v>
      </c>
      <c r="C180" s="8">
        <v>0.18055555555555555</v>
      </c>
      <c r="D180" s="8">
        <v>0</v>
      </c>
      <c r="E180">
        <v>0.33</v>
      </c>
      <c r="F180">
        <v>61</v>
      </c>
      <c r="G180" t="s">
        <v>886</v>
      </c>
      <c r="H180" s="8">
        <v>0.15902777777777777</v>
      </c>
      <c r="I180" s="8">
        <v>0.28819444444444442</v>
      </c>
      <c r="L180">
        <v>3.1</v>
      </c>
      <c r="M180">
        <v>3.1</v>
      </c>
      <c r="N180">
        <v>2.77</v>
      </c>
      <c r="O180" t="s">
        <v>2860</v>
      </c>
      <c r="P180" t="s">
        <v>158</v>
      </c>
      <c r="Q180" t="s">
        <v>2861</v>
      </c>
      <c r="R180">
        <v>0</v>
      </c>
      <c r="S180">
        <v>0</v>
      </c>
      <c r="T180">
        <v>45.179771000000002</v>
      </c>
      <c r="U180">
        <v>5.7104290000000004</v>
      </c>
      <c r="AD180" t="s">
        <v>2733</v>
      </c>
      <c r="AE180" t="s">
        <v>2734</v>
      </c>
    </row>
    <row r="181" spans="1:31" x14ac:dyDescent="0.3">
      <c r="A181" s="7">
        <v>46301</v>
      </c>
      <c r="B181" s="8">
        <v>0.22916666666666666</v>
      </c>
      <c r="C181" s="8">
        <v>0.26041666666666669</v>
      </c>
      <c r="D181" s="8">
        <v>0</v>
      </c>
      <c r="E181">
        <v>0.75</v>
      </c>
      <c r="F181">
        <v>22</v>
      </c>
      <c r="G181" t="s">
        <v>979</v>
      </c>
      <c r="H181" s="8">
        <v>0.27083333333333331</v>
      </c>
      <c r="I181" s="8">
        <v>0.31597222222222221</v>
      </c>
      <c r="L181">
        <v>1.08</v>
      </c>
      <c r="M181">
        <v>1.08</v>
      </c>
      <c r="N181">
        <v>0.33</v>
      </c>
      <c r="O181" t="s">
        <v>2480</v>
      </c>
      <c r="P181" t="s">
        <v>309</v>
      </c>
      <c r="Q181" t="s">
        <v>2868</v>
      </c>
      <c r="R181">
        <v>0</v>
      </c>
      <c r="S181">
        <v>0</v>
      </c>
      <c r="T181">
        <v>45.200983999999998</v>
      </c>
      <c r="U181">
        <v>5.7100590000000002</v>
      </c>
      <c r="AD181" t="s">
        <v>2733</v>
      </c>
      <c r="AE181" t="s">
        <v>2737</v>
      </c>
    </row>
    <row r="182" spans="1:31" x14ac:dyDescent="0.3">
      <c r="A182" s="7">
        <v>46301</v>
      </c>
      <c r="B182" s="8">
        <v>0.29166666666666669</v>
      </c>
      <c r="C182" s="8">
        <v>0.2986111111111111</v>
      </c>
      <c r="D182" s="8">
        <v>0</v>
      </c>
      <c r="E182">
        <v>0.17</v>
      </c>
      <c r="F182">
        <v>29</v>
      </c>
      <c r="G182" t="s">
        <v>859</v>
      </c>
      <c r="H182" s="8"/>
      <c r="O182" t="s">
        <v>2992</v>
      </c>
      <c r="P182" t="s">
        <v>53</v>
      </c>
      <c r="Q182" t="s">
        <v>2993</v>
      </c>
      <c r="R182">
        <v>0</v>
      </c>
      <c r="S182">
        <v>0</v>
      </c>
      <c r="T182">
        <v>45.192563999999997</v>
      </c>
      <c r="U182">
        <v>5.7240770000000003</v>
      </c>
      <c r="AD182" t="s">
        <v>2733</v>
      </c>
      <c r="AE182" t="s">
        <v>2734</v>
      </c>
    </row>
    <row r="183" spans="1:31" x14ac:dyDescent="0.3">
      <c r="A183" s="7">
        <v>46301</v>
      </c>
      <c r="B183" s="8">
        <v>0.33333333333333331</v>
      </c>
      <c r="C183" s="8">
        <v>0.37847222222222221</v>
      </c>
      <c r="D183" s="8">
        <v>0</v>
      </c>
      <c r="E183">
        <v>1.08</v>
      </c>
      <c r="F183">
        <v>41</v>
      </c>
      <c r="G183" t="s">
        <v>907</v>
      </c>
      <c r="H183" s="8">
        <v>0.38263888888888886</v>
      </c>
      <c r="I183" s="8">
        <v>0.42499999999999999</v>
      </c>
      <c r="L183">
        <v>1.02</v>
      </c>
      <c r="M183">
        <v>1.08</v>
      </c>
      <c r="N183">
        <v>-7.0000000000000007E-2</v>
      </c>
      <c r="O183" t="s">
        <v>2194</v>
      </c>
      <c r="P183" t="s">
        <v>571</v>
      </c>
      <c r="Q183" t="s">
        <v>571</v>
      </c>
      <c r="R183">
        <v>0</v>
      </c>
      <c r="S183">
        <v>0</v>
      </c>
      <c r="T183">
        <v>45.363264999999998</v>
      </c>
      <c r="U183">
        <v>5.577299</v>
      </c>
      <c r="AD183" t="s">
        <v>2733</v>
      </c>
      <c r="AE183" t="s">
        <v>2737</v>
      </c>
    </row>
    <row r="184" spans="1:31" x14ac:dyDescent="0.3">
      <c r="A184" s="7">
        <v>46301</v>
      </c>
      <c r="B184" s="8">
        <v>0.16666666666666666</v>
      </c>
      <c r="C184" s="8">
        <v>0.18055555555555555</v>
      </c>
      <c r="D184" s="8">
        <v>0</v>
      </c>
      <c r="E184">
        <v>0.33</v>
      </c>
      <c r="F184">
        <v>16</v>
      </c>
      <c r="G184" t="s">
        <v>853</v>
      </c>
      <c r="H184" s="8"/>
      <c r="I184" s="8"/>
      <c r="O184" t="s">
        <v>2864</v>
      </c>
      <c r="P184" t="s">
        <v>381</v>
      </c>
      <c r="Q184" t="s">
        <v>2865</v>
      </c>
      <c r="R184">
        <v>0</v>
      </c>
      <c r="S184">
        <v>0</v>
      </c>
      <c r="T184">
        <v>45.147682000000003</v>
      </c>
      <c r="U184">
        <v>5.7162199999999999</v>
      </c>
      <c r="AD184" t="s">
        <v>2733</v>
      </c>
      <c r="AE184" t="s">
        <v>2734</v>
      </c>
    </row>
    <row r="185" spans="1:31" x14ac:dyDescent="0.3">
      <c r="A185" s="7">
        <v>46301</v>
      </c>
      <c r="B185" s="8">
        <v>0.33333333333333331</v>
      </c>
      <c r="C185" s="8">
        <v>0.34722222222222221</v>
      </c>
      <c r="D185" s="8">
        <v>0</v>
      </c>
      <c r="E185">
        <v>0.33</v>
      </c>
      <c r="F185">
        <v>16</v>
      </c>
      <c r="G185" t="s">
        <v>853</v>
      </c>
      <c r="H185" s="8"/>
      <c r="O185" t="s">
        <v>1843</v>
      </c>
      <c r="P185" t="s">
        <v>133</v>
      </c>
      <c r="Q185" t="s">
        <v>1845</v>
      </c>
      <c r="R185">
        <v>0</v>
      </c>
      <c r="S185">
        <v>0</v>
      </c>
      <c r="T185">
        <v>45.189967000000003</v>
      </c>
      <c r="U185">
        <v>5.7054239999999998</v>
      </c>
      <c r="AD185" t="s">
        <v>2733</v>
      </c>
      <c r="AE185" t="s">
        <v>2737</v>
      </c>
    </row>
    <row r="186" spans="1:31" x14ac:dyDescent="0.3">
      <c r="A186" s="7">
        <v>46301</v>
      </c>
      <c r="B186" s="8">
        <v>0.16666666666666666</v>
      </c>
      <c r="C186" s="8">
        <v>0.18055555555555555</v>
      </c>
      <c r="D186" s="8">
        <v>0</v>
      </c>
      <c r="E186">
        <v>0.33</v>
      </c>
      <c r="F186">
        <v>49</v>
      </c>
      <c r="G186" t="s">
        <v>944</v>
      </c>
      <c r="H186" s="8">
        <v>0.22916666666666666</v>
      </c>
      <c r="I186" s="8">
        <v>0.46041666666666664</v>
      </c>
      <c r="L186">
        <v>5.55</v>
      </c>
      <c r="M186">
        <v>5.55</v>
      </c>
      <c r="N186">
        <v>5.22</v>
      </c>
      <c r="O186" t="s">
        <v>2773</v>
      </c>
      <c r="P186" t="s">
        <v>649</v>
      </c>
      <c r="Q186" t="s">
        <v>2774</v>
      </c>
      <c r="R186">
        <v>0</v>
      </c>
      <c r="S186">
        <v>0</v>
      </c>
      <c r="T186">
        <v>45.188529000000003</v>
      </c>
      <c r="U186">
        <v>5.7245239999999997</v>
      </c>
      <c r="AD186" t="s">
        <v>2733</v>
      </c>
      <c r="AE186" t="s">
        <v>2734</v>
      </c>
    </row>
    <row r="187" spans="1:31" x14ac:dyDescent="0.3">
      <c r="A187" s="7">
        <v>46301</v>
      </c>
      <c r="B187" s="8">
        <v>0.16666666666666666</v>
      </c>
      <c r="C187" s="8">
        <v>0.18055555555555555</v>
      </c>
      <c r="D187" s="8">
        <v>0</v>
      </c>
      <c r="E187">
        <v>0.33</v>
      </c>
      <c r="F187">
        <v>202</v>
      </c>
      <c r="G187" t="s">
        <v>5959</v>
      </c>
      <c r="O187" t="s">
        <v>1895</v>
      </c>
      <c r="P187" t="s">
        <v>244</v>
      </c>
      <c r="Q187" t="s">
        <v>3048</v>
      </c>
      <c r="R187">
        <v>0</v>
      </c>
      <c r="S187">
        <v>0</v>
      </c>
      <c r="T187">
        <v>45.211889999999997</v>
      </c>
      <c r="U187">
        <v>5.6499290000000002</v>
      </c>
      <c r="AD187" t="s">
        <v>2733</v>
      </c>
      <c r="AE187" t="s">
        <v>2734</v>
      </c>
    </row>
    <row r="188" spans="1:31" x14ac:dyDescent="0.3">
      <c r="A188" s="7">
        <v>46301</v>
      </c>
      <c r="B188" s="8">
        <v>0.33333333333333331</v>
      </c>
      <c r="C188" s="8">
        <v>0.34722222222222221</v>
      </c>
      <c r="D188" s="8">
        <v>0</v>
      </c>
      <c r="E188">
        <v>0.33</v>
      </c>
      <c r="F188">
        <v>49</v>
      </c>
      <c r="G188" t="s">
        <v>944</v>
      </c>
      <c r="H188" s="8">
        <v>0.17083333333333334</v>
      </c>
      <c r="I188" s="8">
        <v>0.21319444444444444</v>
      </c>
      <c r="L188">
        <v>1.02</v>
      </c>
      <c r="M188">
        <v>1.02</v>
      </c>
      <c r="N188">
        <v>0.68</v>
      </c>
      <c r="O188" t="s">
        <v>2364</v>
      </c>
      <c r="P188" t="s">
        <v>88</v>
      </c>
      <c r="Q188" t="s">
        <v>3049</v>
      </c>
      <c r="R188">
        <v>0</v>
      </c>
      <c r="S188">
        <v>0</v>
      </c>
      <c r="T188">
        <v>45.182119</v>
      </c>
      <c r="U188">
        <v>5.7322090000000001</v>
      </c>
      <c r="AD188" t="s">
        <v>2733</v>
      </c>
      <c r="AE188" t="s">
        <v>2737</v>
      </c>
    </row>
    <row r="189" spans="1:31" x14ac:dyDescent="0.3">
      <c r="A189" s="7">
        <v>46301</v>
      </c>
      <c r="B189" s="8">
        <v>0.33333333333333331</v>
      </c>
      <c r="C189" s="8">
        <v>0.34722222222222221</v>
      </c>
      <c r="D189" s="8">
        <v>0</v>
      </c>
      <c r="E189">
        <v>0.33</v>
      </c>
      <c r="F189">
        <v>61</v>
      </c>
      <c r="G189" t="s">
        <v>886</v>
      </c>
      <c r="H189" s="8">
        <v>0.44583333333333336</v>
      </c>
      <c r="I189" s="8">
        <v>0.46527777777777779</v>
      </c>
      <c r="L189">
        <v>0.47</v>
      </c>
      <c r="M189">
        <v>0.47</v>
      </c>
      <c r="N189">
        <v>0.13</v>
      </c>
      <c r="O189" t="s">
        <v>2031</v>
      </c>
      <c r="P189" t="s">
        <v>399</v>
      </c>
      <c r="Q189" t="s">
        <v>399</v>
      </c>
      <c r="R189">
        <v>0</v>
      </c>
      <c r="S189">
        <v>0</v>
      </c>
      <c r="T189">
        <v>45.182088999999998</v>
      </c>
      <c r="U189">
        <v>5.7467969999999999</v>
      </c>
      <c r="AD189" t="s">
        <v>2733</v>
      </c>
      <c r="AE189" t="s">
        <v>2737</v>
      </c>
    </row>
    <row r="190" spans="1:31" x14ac:dyDescent="0.3">
      <c r="A190" s="7">
        <v>46301</v>
      </c>
      <c r="B190" s="8">
        <v>0.16666666666666666</v>
      </c>
      <c r="C190" s="8">
        <v>0.18055555555555555</v>
      </c>
      <c r="D190" s="8">
        <v>0</v>
      </c>
      <c r="E190">
        <v>0.33</v>
      </c>
      <c r="F190">
        <v>48</v>
      </c>
      <c r="G190" t="s">
        <v>951</v>
      </c>
      <c r="H190" s="8">
        <v>0.17777777777777778</v>
      </c>
      <c r="I190" s="8">
        <v>0.3034722222222222</v>
      </c>
      <c r="L190">
        <v>3.02</v>
      </c>
      <c r="M190">
        <v>3.02</v>
      </c>
      <c r="N190">
        <v>2.68</v>
      </c>
      <c r="O190" t="s">
        <v>3003</v>
      </c>
      <c r="P190" t="s">
        <v>729</v>
      </c>
      <c r="Q190" t="s">
        <v>729</v>
      </c>
      <c r="R190">
        <v>0</v>
      </c>
      <c r="S190">
        <v>0</v>
      </c>
      <c r="T190">
        <v>45.178004999999999</v>
      </c>
      <c r="U190">
        <v>5.7065780000000004</v>
      </c>
      <c r="AD190" t="s">
        <v>2733</v>
      </c>
      <c r="AE190" t="s">
        <v>2734</v>
      </c>
    </row>
    <row r="191" spans="1:31" x14ac:dyDescent="0.3">
      <c r="A191" s="7">
        <v>46301</v>
      </c>
      <c r="B191" s="8">
        <v>0.33333333333333331</v>
      </c>
      <c r="C191" s="8">
        <v>0.34722222222222221</v>
      </c>
      <c r="D191" s="8">
        <v>0</v>
      </c>
      <c r="E191">
        <v>0.33</v>
      </c>
      <c r="F191">
        <v>230</v>
      </c>
      <c r="G191" t="s">
        <v>974</v>
      </c>
      <c r="H191" s="8">
        <v>0.20624999999999999</v>
      </c>
      <c r="I191" s="8">
        <v>0.24236111111111111</v>
      </c>
      <c r="L191">
        <v>0.87</v>
      </c>
      <c r="M191">
        <v>0.87</v>
      </c>
      <c r="N191">
        <v>0.53</v>
      </c>
      <c r="O191" t="s">
        <v>2110</v>
      </c>
      <c r="P191" t="s">
        <v>47</v>
      </c>
      <c r="Q191" t="s">
        <v>5993</v>
      </c>
      <c r="R191">
        <v>0</v>
      </c>
      <c r="S191">
        <v>0</v>
      </c>
      <c r="T191">
        <v>45.192289000000002</v>
      </c>
      <c r="U191">
        <v>5.7220880000000003</v>
      </c>
      <c r="AD191" t="s">
        <v>2733</v>
      </c>
      <c r="AE191" t="s">
        <v>2737</v>
      </c>
    </row>
    <row r="192" spans="1:31" x14ac:dyDescent="0.3">
      <c r="A192" s="7">
        <v>46301</v>
      </c>
      <c r="B192" s="8">
        <v>0.29166666666666669</v>
      </c>
      <c r="C192" s="8">
        <v>0.30555555555555558</v>
      </c>
      <c r="D192" s="8">
        <v>0</v>
      </c>
      <c r="E192">
        <v>0.33</v>
      </c>
      <c r="F192">
        <v>61</v>
      </c>
      <c r="G192" t="s">
        <v>886</v>
      </c>
      <c r="H192" s="8">
        <v>0.14791666666666667</v>
      </c>
      <c r="I192" s="8">
        <v>0.5625</v>
      </c>
      <c r="L192">
        <v>9.9499999999999993</v>
      </c>
      <c r="M192">
        <v>9.9499999999999993</v>
      </c>
      <c r="N192">
        <v>9.6199999999999992</v>
      </c>
      <c r="O192" t="s">
        <v>3552</v>
      </c>
      <c r="P192" t="s">
        <v>648</v>
      </c>
      <c r="Q192" t="s">
        <v>3553</v>
      </c>
      <c r="R192">
        <v>0</v>
      </c>
      <c r="S192">
        <v>0</v>
      </c>
      <c r="T192">
        <v>45.176288</v>
      </c>
      <c r="U192">
        <v>5.6971290000000003</v>
      </c>
      <c r="AD192" t="s">
        <v>2733</v>
      </c>
      <c r="AE192" t="s">
        <v>2734</v>
      </c>
    </row>
    <row r="193" spans="1:31" x14ac:dyDescent="0.3">
      <c r="A193" s="7">
        <v>46301</v>
      </c>
      <c r="B193" s="8">
        <v>0.28472222222222221</v>
      </c>
      <c r="C193" s="8">
        <v>0.2986111111111111</v>
      </c>
      <c r="D193" s="8">
        <v>0</v>
      </c>
      <c r="E193">
        <v>0.33</v>
      </c>
      <c r="F193">
        <v>23</v>
      </c>
      <c r="G193" t="s">
        <v>957</v>
      </c>
      <c r="H193" s="8">
        <v>0.40833333333333333</v>
      </c>
      <c r="I193" s="8">
        <v>0.41041666666666665</v>
      </c>
      <c r="L193">
        <v>0.05</v>
      </c>
      <c r="M193">
        <v>0.05</v>
      </c>
      <c r="N193">
        <v>-0.28000000000000003</v>
      </c>
      <c r="O193" t="s">
        <v>2880</v>
      </c>
      <c r="P193" t="s">
        <v>169</v>
      </c>
      <c r="Q193" t="s">
        <v>2881</v>
      </c>
      <c r="R193">
        <v>0</v>
      </c>
      <c r="S193">
        <v>0</v>
      </c>
      <c r="T193">
        <v>45.198368000000002</v>
      </c>
      <c r="U193">
        <v>5.7362279999999997</v>
      </c>
      <c r="AD193" t="s">
        <v>2733</v>
      </c>
      <c r="AE193" t="s">
        <v>2734</v>
      </c>
    </row>
    <row r="194" spans="1:31" x14ac:dyDescent="0.3">
      <c r="A194" s="7">
        <v>46301</v>
      </c>
      <c r="B194" s="8">
        <v>0.16666666666666666</v>
      </c>
      <c r="C194" s="8">
        <v>0.18055555555555555</v>
      </c>
      <c r="D194" s="8">
        <v>0</v>
      </c>
      <c r="E194">
        <v>0.33</v>
      </c>
      <c r="F194">
        <v>28</v>
      </c>
      <c r="G194" t="s">
        <v>914</v>
      </c>
      <c r="H194" s="8">
        <v>0.21180555555555555</v>
      </c>
      <c r="I194" s="8">
        <v>0.27847222222222223</v>
      </c>
      <c r="L194">
        <v>1.6</v>
      </c>
      <c r="M194">
        <v>1.6</v>
      </c>
      <c r="N194">
        <v>1.27</v>
      </c>
      <c r="O194" t="s">
        <v>2891</v>
      </c>
      <c r="P194" t="s">
        <v>194</v>
      </c>
      <c r="Q194" t="s">
        <v>2892</v>
      </c>
      <c r="R194">
        <v>0</v>
      </c>
      <c r="S194">
        <v>0</v>
      </c>
      <c r="T194">
        <v>45.187032000000002</v>
      </c>
      <c r="U194">
        <v>5.7131910000000001</v>
      </c>
      <c r="AD194" t="s">
        <v>2733</v>
      </c>
      <c r="AE194" t="s">
        <v>2734</v>
      </c>
    </row>
    <row r="195" spans="1:31" x14ac:dyDescent="0.3">
      <c r="A195" s="7">
        <v>46301</v>
      </c>
      <c r="B195" s="8">
        <v>0.18402777777777779</v>
      </c>
      <c r="C195" s="8">
        <v>0.19791666666666666</v>
      </c>
      <c r="D195" s="8">
        <v>0</v>
      </c>
      <c r="E195">
        <v>0.33</v>
      </c>
      <c r="F195">
        <v>14</v>
      </c>
      <c r="G195" t="s">
        <v>959</v>
      </c>
      <c r="O195" t="s">
        <v>3191</v>
      </c>
      <c r="P195" t="s">
        <v>708</v>
      </c>
      <c r="Q195" t="s">
        <v>3192</v>
      </c>
      <c r="R195">
        <v>0</v>
      </c>
      <c r="S195">
        <v>0</v>
      </c>
      <c r="T195">
        <v>45.204405999999999</v>
      </c>
      <c r="U195">
        <v>5.7605760000000004</v>
      </c>
      <c r="AD195" t="s">
        <v>2733</v>
      </c>
      <c r="AE195" t="s">
        <v>2734</v>
      </c>
    </row>
    <row r="196" spans="1:31" x14ac:dyDescent="0.3">
      <c r="A196" s="7">
        <v>46301</v>
      </c>
      <c r="B196" s="8">
        <v>0.29166666666666669</v>
      </c>
      <c r="C196" s="8">
        <v>0.30555555555555558</v>
      </c>
      <c r="D196" s="8">
        <v>0</v>
      </c>
      <c r="E196">
        <v>0.33</v>
      </c>
      <c r="F196">
        <v>86</v>
      </c>
      <c r="G196" t="s">
        <v>861</v>
      </c>
      <c r="H196" s="8">
        <v>0.21597222222222223</v>
      </c>
      <c r="I196" s="8">
        <v>0.43333333333333335</v>
      </c>
      <c r="L196">
        <v>5.22</v>
      </c>
      <c r="M196">
        <v>5.22</v>
      </c>
      <c r="N196">
        <v>4.88</v>
      </c>
      <c r="O196" t="s">
        <v>2889</v>
      </c>
      <c r="P196" t="s">
        <v>537</v>
      </c>
      <c r="Q196" t="s">
        <v>2890</v>
      </c>
      <c r="R196">
        <v>0</v>
      </c>
      <c r="S196">
        <v>0</v>
      </c>
      <c r="T196">
        <v>45.196741000000003</v>
      </c>
      <c r="U196">
        <v>5.7375059999999998</v>
      </c>
      <c r="AD196" t="s">
        <v>2733</v>
      </c>
      <c r="AE196" t="s">
        <v>2734</v>
      </c>
    </row>
    <row r="197" spans="1:31" x14ac:dyDescent="0.3">
      <c r="A197" s="7">
        <v>46301</v>
      </c>
      <c r="B197" s="8">
        <v>0.16666666666666666</v>
      </c>
      <c r="C197" s="8">
        <v>0.18055555555555555</v>
      </c>
      <c r="D197" s="8">
        <v>0</v>
      </c>
      <c r="E197">
        <v>0.33</v>
      </c>
      <c r="F197">
        <v>82</v>
      </c>
      <c r="G197" t="s">
        <v>954</v>
      </c>
      <c r="H197" s="8">
        <v>0.16527777777777777</v>
      </c>
      <c r="I197" s="8">
        <v>0.52222222222222225</v>
      </c>
      <c r="L197">
        <v>8.57</v>
      </c>
      <c r="M197">
        <v>8.57</v>
      </c>
      <c r="N197">
        <v>8.23</v>
      </c>
      <c r="O197" t="s">
        <v>2885</v>
      </c>
      <c r="P197" t="s">
        <v>419</v>
      </c>
      <c r="Q197" t="s">
        <v>2886</v>
      </c>
      <c r="R197">
        <v>0</v>
      </c>
      <c r="S197">
        <v>0</v>
      </c>
      <c r="T197">
        <v>45.189998000000003</v>
      </c>
      <c r="U197">
        <v>5.7086240000000004</v>
      </c>
      <c r="AD197" t="s">
        <v>2733</v>
      </c>
      <c r="AE197" t="s">
        <v>2734</v>
      </c>
    </row>
    <row r="198" spans="1:31" x14ac:dyDescent="0.3">
      <c r="A198" s="7">
        <v>46301</v>
      </c>
      <c r="B198" s="8">
        <v>0.33333333333333331</v>
      </c>
      <c r="C198" s="8">
        <v>0.3611111111111111</v>
      </c>
      <c r="D198" s="8">
        <v>0</v>
      </c>
      <c r="E198">
        <v>0.67</v>
      </c>
      <c r="F198">
        <v>40</v>
      </c>
      <c r="G198" t="s">
        <v>960</v>
      </c>
      <c r="H198" s="8">
        <v>0.16388888888888889</v>
      </c>
      <c r="I198" s="8">
        <v>0.17916666666666667</v>
      </c>
      <c r="L198">
        <v>0.37</v>
      </c>
      <c r="M198">
        <v>0.37</v>
      </c>
      <c r="N198">
        <v>-0.3</v>
      </c>
      <c r="O198" t="s">
        <v>1082</v>
      </c>
      <c r="P198" t="s">
        <v>768</v>
      </c>
      <c r="Q198" t="s">
        <v>1085</v>
      </c>
      <c r="R198">
        <v>0</v>
      </c>
      <c r="S198">
        <v>0</v>
      </c>
      <c r="T198">
        <v>45.180636</v>
      </c>
      <c r="U198">
        <v>5.7115109999999998</v>
      </c>
      <c r="AD198" t="s">
        <v>2733</v>
      </c>
      <c r="AE198" t="s">
        <v>2737</v>
      </c>
    </row>
    <row r="199" spans="1:31" x14ac:dyDescent="0.3">
      <c r="A199" s="7">
        <v>46301</v>
      </c>
      <c r="B199" s="8">
        <v>0.33333333333333331</v>
      </c>
      <c r="C199" s="8">
        <v>0.34722222222222221</v>
      </c>
      <c r="D199" s="8">
        <v>0</v>
      </c>
      <c r="E199">
        <v>0.33</v>
      </c>
      <c r="F199">
        <v>123154</v>
      </c>
      <c r="G199" t="s">
        <v>856</v>
      </c>
      <c r="O199" t="s">
        <v>871</v>
      </c>
      <c r="P199" t="s">
        <v>825</v>
      </c>
      <c r="Q199" t="s">
        <v>3008</v>
      </c>
      <c r="R199">
        <v>0</v>
      </c>
      <c r="S199">
        <v>0</v>
      </c>
      <c r="T199">
        <v>45.181339000000001</v>
      </c>
      <c r="U199">
        <v>5.7134910000000003</v>
      </c>
      <c r="AD199" t="s">
        <v>2733</v>
      </c>
      <c r="AE199" t="s">
        <v>2737</v>
      </c>
    </row>
    <row r="200" spans="1:31" x14ac:dyDescent="0.3">
      <c r="A200" s="7">
        <v>46301</v>
      </c>
      <c r="B200" s="8">
        <v>0.25</v>
      </c>
      <c r="C200" s="8">
        <v>0.2638888888888889</v>
      </c>
      <c r="D200" s="8">
        <v>0</v>
      </c>
      <c r="E200">
        <v>0.33</v>
      </c>
      <c r="F200">
        <v>200</v>
      </c>
      <c r="G200" t="s">
        <v>949</v>
      </c>
      <c r="H200" s="8"/>
      <c r="O200" t="s">
        <v>3081</v>
      </c>
      <c r="P200" t="s">
        <v>633</v>
      </c>
      <c r="Q200" t="s">
        <v>3082</v>
      </c>
      <c r="R200">
        <v>0</v>
      </c>
      <c r="S200">
        <v>0</v>
      </c>
      <c r="T200">
        <v>45.173938999999997</v>
      </c>
      <c r="U200">
        <v>5.7402990000000003</v>
      </c>
      <c r="AD200" t="s">
        <v>2733</v>
      </c>
      <c r="AE200" t="s">
        <v>2734</v>
      </c>
    </row>
    <row r="201" spans="1:31" x14ac:dyDescent="0.3">
      <c r="A201" s="7">
        <v>46301</v>
      </c>
      <c r="B201" s="8">
        <v>0.22569444444444445</v>
      </c>
      <c r="C201" s="8">
        <v>0.23958333333333334</v>
      </c>
      <c r="D201" s="8">
        <v>0</v>
      </c>
      <c r="E201">
        <v>0.33</v>
      </c>
      <c r="F201">
        <v>66</v>
      </c>
      <c r="G201" t="s">
        <v>900</v>
      </c>
      <c r="H201" s="8">
        <v>2.6388888888888889E-2</v>
      </c>
      <c r="I201" s="8">
        <v>0.59861111111111109</v>
      </c>
      <c r="J201" s="8"/>
      <c r="K201" s="8"/>
      <c r="L201">
        <v>13.73</v>
      </c>
      <c r="M201">
        <v>13.73</v>
      </c>
      <c r="N201">
        <v>13.4</v>
      </c>
      <c r="O201" t="s">
        <v>3399</v>
      </c>
      <c r="P201" t="s">
        <v>628</v>
      </c>
      <c r="Q201" t="s">
        <v>3400</v>
      </c>
      <c r="R201">
        <v>0</v>
      </c>
      <c r="S201">
        <v>0</v>
      </c>
      <c r="T201">
        <v>45.221049999999998</v>
      </c>
      <c r="U201">
        <v>5.6877610000000001</v>
      </c>
      <c r="AD201" t="s">
        <v>2733</v>
      </c>
      <c r="AE201" t="s">
        <v>2734</v>
      </c>
    </row>
    <row r="202" spans="1:31" x14ac:dyDescent="0.3">
      <c r="A202" s="7">
        <v>46301</v>
      </c>
      <c r="B202" s="8">
        <v>0.16666666666666666</v>
      </c>
      <c r="C202" s="8">
        <v>0.18055555555555555</v>
      </c>
      <c r="D202" s="8">
        <v>0</v>
      </c>
      <c r="E202">
        <v>0.33</v>
      </c>
      <c r="F202">
        <v>85</v>
      </c>
      <c r="G202" t="s">
        <v>866</v>
      </c>
      <c r="H202" s="8">
        <v>0.12777777777777777</v>
      </c>
      <c r="I202" s="8">
        <v>0.12916666666666668</v>
      </c>
      <c r="L202">
        <v>0.03</v>
      </c>
      <c r="M202">
        <v>0.03</v>
      </c>
      <c r="N202">
        <v>-0.3</v>
      </c>
      <c r="O202" t="s">
        <v>2901</v>
      </c>
      <c r="P202" t="s">
        <v>485</v>
      </c>
      <c r="Q202" t="s">
        <v>2902</v>
      </c>
      <c r="R202">
        <v>0</v>
      </c>
      <c r="S202">
        <v>0</v>
      </c>
      <c r="T202">
        <v>45.216084000000002</v>
      </c>
      <c r="U202">
        <v>5.7850859999999997</v>
      </c>
      <c r="AD202" t="s">
        <v>2733</v>
      </c>
      <c r="AE202" t="s">
        <v>2734</v>
      </c>
    </row>
    <row r="203" spans="1:31" x14ac:dyDescent="0.3">
      <c r="A203" s="7">
        <v>46301</v>
      </c>
      <c r="B203" s="8">
        <v>0.16666666666666666</v>
      </c>
      <c r="C203" s="8">
        <v>0.18055555555555555</v>
      </c>
      <c r="D203" s="8">
        <v>0</v>
      </c>
      <c r="E203">
        <v>0.33</v>
      </c>
      <c r="F203">
        <v>20</v>
      </c>
      <c r="G203" t="s">
        <v>950</v>
      </c>
      <c r="H203" s="8">
        <v>0.21805555555555556</v>
      </c>
      <c r="I203" s="8">
        <v>0.27152777777777776</v>
      </c>
      <c r="L203">
        <v>1.28</v>
      </c>
      <c r="M203">
        <v>1.28</v>
      </c>
      <c r="N203">
        <v>0.95</v>
      </c>
      <c r="O203" t="s">
        <v>2903</v>
      </c>
      <c r="P203" t="s">
        <v>123</v>
      </c>
      <c r="Q203" t="s">
        <v>2904</v>
      </c>
      <c r="R203">
        <v>0</v>
      </c>
      <c r="S203">
        <v>0</v>
      </c>
      <c r="T203">
        <v>45.189670999999997</v>
      </c>
      <c r="U203">
        <v>5.7243469999999999</v>
      </c>
      <c r="AD203" t="s">
        <v>2733</v>
      </c>
      <c r="AE203" t="s">
        <v>2734</v>
      </c>
    </row>
    <row r="204" spans="1:31" x14ac:dyDescent="0.3">
      <c r="A204" s="7">
        <v>46301</v>
      </c>
      <c r="B204" s="8">
        <v>0.33333333333333331</v>
      </c>
      <c r="C204" s="8">
        <v>0.44097222222222221</v>
      </c>
      <c r="D204" s="8">
        <v>0</v>
      </c>
      <c r="E204">
        <v>2.58</v>
      </c>
      <c r="F204">
        <v>82</v>
      </c>
      <c r="G204" t="s">
        <v>954</v>
      </c>
      <c r="H204" s="8">
        <v>0.4152777777777778</v>
      </c>
      <c r="I204" s="8">
        <v>0.51111111111111107</v>
      </c>
      <c r="L204">
        <v>2.2999999999999998</v>
      </c>
      <c r="M204">
        <v>2.2999999999999998</v>
      </c>
      <c r="N204">
        <v>-0.28000000000000003</v>
      </c>
      <c r="O204" t="s">
        <v>2206</v>
      </c>
      <c r="P204" t="s">
        <v>691</v>
      </c>
      <c r="Q204" t="s">
        <v>3010</v>
      </c>
      <c r="R204">
        <v>0</v>
      </c>
      <c r="S204">
        <v>0</v>
      </c>
      <c r="T204">
        <v>45.205657000000002</v>
      </c>
      <c r="U204">
        <v>5.7738750000000003</v>
      </c>
      <c r="AD204" t="s">
        <v>2733</v>
      </c>
      <c r="AE204" t="s">
        <v>2737</v>
      </c>
    </row>
    <row r="205" spans="1:31" x14ac:dyDescent="0.3">
      <c r="A205" s="7">
        <v>46301</v>
      </c>
      <c r="B205" s="8">
        <v>0.33333333333333331</v>
      </c>
      <c r="C205" s="8">
        <v>0.45833333333333331</v>
      </c>
      <c r="D205" s="8">
        <v>0</v>
      </c>
      <c r="E205">
        <v>3</v>
      </c>
      <c r="F205">
        <v>19</v>
      </c>
      <c r="G205" t="s">
        <v>982</v>
      </c>
      <c r="H205" s="8">
        <v>0.37222222222222223</v>
      </c>
      <c r="I205" s="8">
        <v>0.44722222222222224</v>
      </c>
      <c r="L205">
        <v>1.8</v>
      </c>
      <c r="M205">
        <v>1.8</v>
      </c>
      <c r="N205">
        <v>-1.2</v>
      </c>
      <c r="O205" t="s">
        <v>1192</v>
      </c>
      <c r="P205" t="s">
        <v>248</v>
      </c>
      <c r="Q205" t="s">
        <v>248</v>
      </c>
      <c r="R205">
        <v>0</v>
      </c>
      <c r="S205">
        <v>0</v>
      </c>
      <c r="T205">
        <v>45.080564000000003</v>
      </c>
      <c r="U205">
        <v>5.7698520000000002</v>
      </c>
      <c r="AD205" t="s">
        <v>2733</v>
      </c>
      <c r="AE205" t="s">
        <v>2737</v>
      </c>
    </row>
    <row r="206" spans="1:31" x14ac:dyDescent="0.3">
      <c r="A206" s="7">
        <v>46301</v>
      </c>
      <c r="B206" s="8">
        <v>0.33333333333333331</v>
      </c>
      <c r="C206" s="8">
        <v>0.34722222222222221</v>
      </c>
      <c r="D206" s="8">
        <v>0</v>
      </c>
      <c r="E206">
        <v>0.33</v>
      </c>
      <c r="F206">
        <v>201</v>
      </c>
      <c r="G206" t="s">
        <v>946</v>
      </c>
      <c r="O206" t="s">
        <v>2003</v>
      </c>
      <c r="P206" t="s">
        <v>764</v>
      </c>
      <c r="Q206" t="s">
        <v>2005</v>
      </c>
      <c r="R206">
        <v>0</v>
      </c>
      <c r="S206">
        <v>0</v>
      </c>
      <c r="T206">
        <v>45.186610000000002</v>
      </c>
      <c r="U206">
        <v>5.7293820000000002</v>
      </c>
      <c r="AD206" t="s">
        <v>2733</v>
      </c>
      <c r="AE206" t="s">
        <v>2737</v>
      </c>
    </row>
    <row r="207" spans="1:31" x14ac:dyDescent="0.3">
      <c r="A207" s="7">
        <v>46301</v>
      </c>
      <c r="B207" s="8">
        <v>0.33333333333333331</v>
      </c>
      <c r="C207" s="8">
        <v>0.34722222222222221</v>
      </c>
      <c r="D207" s="8">
        <v>0</v>
      </c>
      <c r="E207">
        <v>0.33</v>
      </c>
      <c r="F207">
        <v>230</v>
      </c>
      <c r="G207" t="s">
        <v>974</v>
      </c>
      <c r="H207" s="8">
        <v>0.25694444444444442</v>
      </c>
      <c r="I207" s="8">
        <v>0.29236111111111113</v>
      </c>
      <c r="L207">
        <v>0.85</v>
      </c>
      <c r="M207">
        <v>0.85</v>
      </c>
      <c r="N207">
        <v>0.52</v>
      </c>
      <c r="O207" t="s">
        <v>2394</v>
      </c>
      <c r="P207" t="s">
        <v>72</v>
      </c>
      <c r="Q207" t="s">
        <v>72</v>
      </c>
      <c r="R207">
        <v>0</v>
      </c>
      <c r="S207">
        <v>0</v>
      </c>
      <c r="T207">
        <v>45.188403000000001</v>
      </c>
      <c r="U207">
        <v>5.725015</v>
      </c>
      <c r="AD207" t="s">
        <v>2733</v>
      </c>
      <c r="AE207" t="s">
        <v>2737</v>
      </c>
    </row>
    <row r="208" spans="1:31" x14ac:dyDescent="0.3">
      <c r="A208" s="7">
        <v>46301</v>
      </c>
      <c r="B208" s="8">
        <v>0.16666666666666666</v>
      </c>
      <c r="C208" s="8">
        <v>0.18055555555555555</v>
      </c>
      <c r="D208" s="8">
        <v>0</v>
      </c>
      <c r="E208">
        <v>0.33</v>
      </c>
      <c r="F208">
        <v>91</v>
      </c>
      <c r="G208" t="s">
        <v>971</v>
      </c>
      <c r="H208" s="8">
        <v>0.20069444444444445</v>
      </c>
      <c r="I208" s="8">
        <v>0.20694444444444443</v>
      </c>
      <c r="L208">
        <v>0.15</v>
      </c>
      <c r="M208">
        <v>0.15</v>
      </c>
      <c r="N208">
        <v>-0.18</v>
      </c>
      <c r="O208" t="s">
        <v>3170</v>
      </c>
      <c r="P208" t="s">
        <v>131</v>
      </c>
      <c r="Q208" t="s">
        <v>3171</v>
      </c>
      <c r="R208">
        <v>0</v>
      </c>
      <c r="S208">
        <v>0</v>
      </c>
      <c r="T208">
        <v>45.190066999999999</v>
      </c>
      <c r="U208">
        <v>5.7276720000000001</v>
      </c>
      <c r="AD208" t="s">
        <v>2733</v>
      </c>
      <c r="AE208" t="s">
        <v>2734</v>
      </c>
    </row>
    <row r="209" spans="1:31" x14ac:dyDescent="0.3">
      <c r="A209" s="7">
        <v>46301</v>
      </c>
      <c r="B209" s="8">
        <v>0.16666666666666666</v>
      </c>
      <c r="C209" s="8">
        <v>0.18055555555555555</v>
      </c>
      <c r="D209" s="8">
        <v>0</v>
      </c>
      <c r="E209">
        <v>0.33</v>
      </c>
      <c r="F209">
        <v>72</v>
      </c>
      <c r="G209" t="s">
        <v>978</v>
      </c>
      <c r="H209" s="8"/>
      <c r="I209" s="8"/>
      <c r="O209" t="s">
        <v>3065</v>
      </c>
      <c r="P209" t="s">
        <v>437</v>
      </c>
      <c r="Q209" t="s">
        <v>3066</v>
      </c>
      <c r="R209">
        <v>0</v>
      </c>
      <c r="S209">
        <v>0</v>
      </c>
      <c r="T209">
        <v>45.569980999999999</v>
      </c>
      <c r="U209">
        <v>5.9331420000000001</v>
      </c>
      <c r="AD209" t="s">
        <v>2733</v>
      </c>
      <c r="AE209" t="s">
        <v>2734</v>
      </c>
    </row>
    <row r="210" spans="1:31" x14ac:dyDescent="0.3">
      <c r="A210" s="7">
        <v>46301</v>
      </c>
      <c r="B210" s="8">
        <v>0.33333333333333331</v>
      </c>
      <c r="C210" s="8">
        <v>0.38541666666666669</v>
      </c>
      <c r="D210" s="8">
        <v>0</v>
      </c>
      <c r="E210">
        <v>1.25</v>
      </c>
      <c r="F210">
        <v>61</v>
      </c>
      <c r="G210" t="s">
        <v>886</v>
      </c>
      <c r="H210" s="8">
        <v>0.46875</v>
      </c>
      <c r="I210" s="8">
        <v>0.53749999999999998</v>
      </c>
      <c r="L210">
        <v>1.65</v>
      </c>
      <c r="M210">
        <v>1.65</v>
      </c>
      <c r="N210">
        <v>0.4</v>
      </c>
      <c r="O210" t="s">
        <v>1537</v>
      </c>
      <c r="P210" t="s">
        <v>435</v>
      </c>
      <c r="Q210" t="s">
        <v>435</v>
      </c>
      <c r="R210">
        <v>0</v>
      </c>
      <c r="S210">
        <v>0</v>
      </c>
      <c r="T210">
        <v>45.181677999999998</v>
      </c>
      <c r="U210">
        <v>5.7453979999999998</v>
      </c>
      <c r="AD210" t="s">
        <v>2733</v>
      </c>
      <c r="AE210" t="s">
        <v>2737</v>
      </c>
    </row>
    <row r="211" spans="1:31" x14ac:dyDescent="0.3">
      <c r="A211" s="7">
        <v>46301</v>
      </c>
      <c r="B211" s="8">
        <v>0.30902777777777779</v>
      </c>
      <c r="C211" s="8">
        <v>0.35416666666666669</v>
      </c>
      <c r="D211" s="8">
        <v>0</v>
      </c>
      <c r="E211">
        <v>1.08</v>
      </c>
      <c r="F211">
        <v>66</v>
      </c>
      <c r="G211" t="s">
        <v>900</v>
      </c>
      <c r="H211" s="8">
        <v>0.29375000000000001</v>
      </c>
      <c r="I211" s="8">
        <v>0.43472222222222223</v>
      </c>
      <c r="L211">
        <v>3.38</v>
      </c>
      <c r="M211">
        <v>3.38</v>
      </c>
      <c r="N211">
        <v>2.2999999999999998</v>
      </c>
      <c r="O211" t="s">
        <v>1365</v>
      </c>
      <c r="P211" t="s">
        <v>626</v>
      </c>
      <c r="Q211" t="s">
        <v>626</v>
      </c>
      <c r="R211">
        <v>0</v>
      </c>
      <c r="S211">
        <v>0</v>
      </c>
      <c r="T211">
        <v>45.275914999999998</v>
      </c>
      <c r="U211">
        <v>5.6491850000000001</v>
      </c>
      <c r="AD211" t="s">
        <v>2733</v>
      </c>
      <c r="AE211" t="s">
        <v>2737</v>
      </c>
    </row>
    <row r="212" spans="1:31" x14ac:dyDescent="0.3">
      <c r="A212" s="7">
        <v>46301</v>
      </c>
      <c r="B212" s="8">
        <v>0.33333333333333331</v>
      </c>
      <c r="C212" s="8">
        <v>0.37847222222222221</v>
      </c>
      <c r="D212" s="8">
        <v>0</v>
      </c>
      <c r="E212">
        <v>1.08</v>
      </c>
      <c r="F212">
        <v>44</v>
      </c>
      <c r="G212" t="s">
        <v>865</v>
      </c>
      <c r="H212" s="8">
        <v>0.28819444444444442</v>
      </c>
      <c r="I212" s="8">
        <v>0.3</v>
      </c>
      <c r="L212">
        <v>0.28000000000000003</v>
      </c>
      <c r="M212">
        <v>0.28000000000000003</v>
      </c>
      <c r="N212">
        <v>-0.8</v>
      </c>
      <c r="O212" t="s">
        <v>2080</v>
      </c>
      <c r="P212" t="s">
        <v>69</v>
      </c>
      <c r="Q212" t="s">
        <v>3019</v>
      </c>
      <c r="R212">
        <v>0</v>
      </c>
      <c r="S212">
        <v>0</v>
      </c>
      <c r="T212">
        <v>45.181744999999999</v>
      </c>
      <c r="U212">
        <v>5.7172830000000001</v>
      </c>
      <c r="AD212" t="s">
        <v>2733</v>
      </c>
      <c r="AE212" t="s">
        <v>2737</v>
      </c>
    </row>
    <row r="213" spans="1:31" x14ac:dyDescent="0.3">
      <c r="A213" s="7">
        <v>46301</v>
      </c>
      <c r="B213" s="8">
        <v>0.25347222222222221</v>
      </c>
      <c r="C213" s="8">
        <v>0.2638888888888889</v>
      </c>
      <c r="D213" s="8">
        <v>0</v>
      </c>
      <c r="E213">
        <v>0.25</v>
      </c>
      <c r="F213">
        <v>56</v>
      </c>
      <c r="G213" t="s">
        <v>966</v>
      </c>
      <c r="H213" s="8"/>
      <c r="I213" s="8"/>
      <c r="O213" t="s">
        <v>2427</v>
      </c>
      <c r="P213" t="s">
        <v>552</v>
      </c>
      <c r="Q213" t="s">
        <v>552</v>
      </c>
      <c r="R213">
        <v>0</v>
      </c>
      <c r="S213">
        <v>0</v>
      </c>
      <c r="T213">
        <v>45.364766000000003</v>
      </c>
      <c r="U213">
        <v>5.5959459999999996</v>
      </c>
      <c r="AD213" t="s">
        <v>2733</v>
      </c>
      <c r="AE213" t="s">
        <v>2737</v>
      </c>
    </row>
    <row r="214" spans="1:31" x14ac:dyDescent="0.3">
      <c r="A214" s="7">
        <v>46301</v>
      </c>
      <c r="B214" s="8">
        <v>0.16666666666666666</v>
      </c>
      <c r="C214" s="8">
        <v>0.18055555555555555</v>
      </c>
      <c r="D214" s="8">
        <v>0</v>
      </c>
      <c r="E214">
        <v>0.33</v>
      </c>
      <c r="F214">
        <v>61</v>
      </c>
      <c r="G214" t="s">
        <v>886</v>
      </c>
      <c r="H214" s="8">
        <v>0.16805555555555557</v>
      </c>
      <c r="I214" s="8">
        <v>0.42222222222222222</v>
      </c>
      <c r="L214">
        <v>6.1</v>
      </c>
      <c r="M214">
        <v>6.1</v>
      </c>
      <c r="N214">
        <v>5.77</v>
      </c>
      <c r="O214" t="s">
        <v>885</v>
      </c>
      <c r="P214" t="s">
        <v>809</v>
      </c>
      <c r="Q214" t="s">
        <v>3179</v>
      </c>
      <c r="R214">
        <v>0</v>
      </c>
      <c r="S214">
        <v>0</v>
      </c>
      <c r="T214">
        <v>45.176468</v>
      </c>
      <c r="U214">
        <v>5.7269800000000002</v>
      </c>
      <c r="AD214" t="s">
        <v>2733</v>
      </c>
      <c r="AE214" t="s">
        <v>2734</v>
      </c>
    </row>
    <row r="215" spans="1:31" x14ac:dyDescent="0.3">
      <c r="A215" s="7">
        <v>46301</v>
      </c>
      <c r="B215" s="8">
        <v>0.33333333333333331</v>
      </c>
      <c r="C215" s="8">
        <v>0.46875</v>
      </c>
      <c r="D215" s="8">
        <v>0</v>
      </c>
      <c r="E215">
        <v>3.25</v>
      </c>
      <c r="F215">
        <v>14</v>
      </c>
      <c r="G215" t="s">
        <v>959</v>
      </c>
      <c r="O215" t="s">
        <v>1873</v>
      </c>
      <c r="P215" t="s">
        <v>715</v>
      </c>
      <c r="Q215" t="s">
        <v>715</v>
      </c>
      <c r="R215">
        <v>0</v>
      </c>
      <c r="S215">
        <v>0</v>
      </c>
      <c r="T215">
        <v>45.212637000000001</v>
      </c>
      <c r="U215">
        <v>5.7951940000000004</v>
      </c>
      <c r="AD215" t="s">
        <v>2733</v>
      </c>
      <c r="AE215" t="s">
        <v>2737</v>
      </c>
    </row>
    <row r="216" spans="1:31" x14ac:dyDescent="0.3">
      <c r="A216" s="7">
        <v>46301</v>
      </c>
      <c r="B216" s="8">
        <v>0.16666666666666666</v>
      </c>
      <c r="C216" s="8">
        <v>0.18055555555555555</v>
      </c>
      <c r="D216" s="8">
        <v>0</v>
      </c>
      <c r="E216">
        <v>0.33</v>
      </c>
      <c r="F216">
        <v>230</v>
      </c>
      <c r="G216" t="s">
        <v>974</v>
      </c>
      <c r="H216" s="8">
        <v>0.44513888888888886</v>
      </c>
      <c r="I216" s="8">
        <v>0.45069444444444445</v>
      </c>
      <c r="L216">
        <v>0.13</v>
      </c>
      <c r="M216">
        <v>0.13</v>
      </c>
      <c r="N216">
        <v>-0.2</v>
      </c>
      <c r="O216" t="s">
        <v>3175</v>
      </c>
      <c r="P216" t="s">
        <v>783</v>
      </c>
      <c r="Q216" t="s">
        <v>5990</v>
      </c>
      <c r="R216">
        <v>0</v>
      </c>
      <c r="S216">
        <v>0</v>
      </c>
      <c r="T216">
        <v>45.145482999999999</v>
      </c>
      <c r="U216">
        <v>5.7042999999999999</v>
      </c>
      <c r="AD216" t="s">
        <v>2733</v>
      </c>
      <c r="AE216" t="s">
        <v>2734</v>
      </c>
    </row>
    <row r="217" spans="1:31" x14ac:dyDescent="0.3">
      <c r="A217" s="7">
        <v>46301</v>
      </c>
      <c r="B217" s="8">
        <v>0.16666666666666666</v>
      </c>
      <c r="C217" s="8">
        <v>0.18055555555555555</v>
      </c>
      <c r="D217" s="8">
        <v>0</v>
      </c>
      <c r="E217">
        <v>0.33</v>
      </c>
      <c r="F217">
        <v>52</v>
      </c>
      <c r="G217" t="s">
        <v>847</v>
      </c>
      <c r="H217" s="8"/>
      <c r="I217" s="8"/>
      <c r="O217" t="s">
        <v>2918</v>
      </c>
      <c r="P217" t="s">
        <v>398</v>
      </c>
      <c r="Q217" t="s">
        <v>2919</v>
      </c>
      <c r="R217">
        <v>0</v>
      </c>
      <c r="S217">
        <v>0</v>
      </c>
      <c r="T217">
        <v>45.164098000000003</v>
      </c>
      <c r="U217">
        <v>5.7531749999999997</v>
      </c>
      <c r="AD217" t="s">
        <v>2733</v>
      </c>
      <c r="AE217" t="s">
        <v>2734</v>
      </c>
    </row>
    <row r="218" spans="1:31" x14ac:dyDescent="0.3">
      <c r="A218" s="7">
        <v>46301</v>
      </c>
      <c r="B218" s="8">
        <v>0.20833333333333334</v>
      </c>
      <c r="C218" s="8">
        <v>0.22916666666666666</v>
      </c>
      <c r="D218" s="8">
        <v>0</v>
      </c>
      <c r="E218">
        <v>0.5</v>
      </c>
      <c r="F218">
        <v>41</v>
      </c>
      <c r="G218" t="s">
        <v>907</v>
      </c>
      <c r="H218" s="8">
        <v>0.16388888888888889</v>
      </c>
      <c r="I218" s="8">
        <v>0.25069444444444444</v>
      </c>
      <c r="L218">
        <v>2.08</v>
      </c>
      <c r="M218">
        <v>2.08</v>
      </c>
      <c r="N218">
        <v>1.58</v>
      </c>
      <c r="O218" t="s">
        <v>1384</v>
      </c>
      <c r="P218" t="s">
        <v>1066</v>
      </c>
      <c r="Q218" t="s">
        <v>1066</v>
      </c>
      <c r="R218">
        <v>0</v>
      </c>
      <c r="S218">
        <v>0</v>
      </c>
      <c r="T218">
        <v>45.350158999999998</v>
      </c>
      <c r="U218">
        <v>5.57104</v>
      </c>
      <c r="AD218" t="s">
        <v>2733</v>
      </c>
      <c r="AE218" t="s">
        <v>2781</v>
      </c>
    </row>
    <row r="219" spans="1:31" x14ac:dyDescent="0.3">
      <c r="A219" s="7">
        <v>46301</v>
      </c>
      <c r="B219" s="8">
        <v>0.18055555555555555</v>
      </c>
      <c r="C219" s="8">
        <v>0.19097222222222221</v>
      </c>
      <c r="D219" s="8">
        <v>0</v>
      </c>
      <c r="E219">
        <v>0.25</v>
      </c>
      <c r="F219">
        <v>13</v>
      </c>
      <c r="G219" t="s">
        <v>2730</v>
      </c>
      <c r="O219" t="s">
        <v>3209</v>
      </c>
      <c r="P219" t="s">
        <v>298</v>
      </c>
      <c r="Q219" t="s">
        <v>3210</v>
      </c>
      <c r="R219">
        <v>0</v>
      </c>
      <c r="S219">
        <v>0</v>
      </c>
      <c r="T219">
        <v>45.186069000000003</v>
      </c>
      <c r="U219">
        <v>5.7284839999999999</v>
      </c>
      <c r="AD219" t="s">
        <v>2733</v>
      </c>
      <c r="AE219" t="s">
        <v>2737</v>
      </c>
    </row>
    <row r="220" spans="1:31" x14ac:dyDescent="0.3">
      <c r="A220" s="7">
        <v>46301</v>
      </c>
      <c r="B220" s="8">
        <v>0.33333333333333331</v>
      </c>
      <c r="C220" s="8">
        <v>0.3888888888888889</v>
      </c>
      <c r="D220" s="8">
        <v>0</v>
      </c>
      <c r="E220">
        <v>1.33</v>
      </c>
      <c r="F220">
        <v>62</v>
      </c>
      <c r="G220" t="s">
        <v>917</v>
      </c>
      <c r="O220" t="s">
        <v>1775</v>
      </c>
      <c r="P220" t="s">
        <v>771</v>
      </c>
      <c r="Q220" t="s">
        <v>771</v>
      </c>
      <c r="R220">
        <v>0</v>
      </c>
      <c r="S220">
        <v>0</v>
      </c>
      <c r="T220">
        <v>45.352257000000002</v>
      </c>
      <c r="U220">
        <v>5.5066280000000001</v>
      </c>
      <c r="AD220" t="s">
        <v>2733</v>
      </c>
      <c r="AE220" t="s">
        <v>2737</v>
      </c>
    </row>
    <row r="221" spans="1:31" x14ac:dyDescent="0.3">
      <c r="A221" s="7">
        <v>46301</v>
      </c>
      <c r="B221" s="8">
        <v>0.375</v>
      </c>
      <c r="C221" s="8">
        <v>0.39583333333333331</v>
      </c>
      <c r="D221" s="8">
        <v>0</v>
      </c>
      <c r="E221">
        <v>0.5</v>
      </c>
      <c r="F221">
        <v>43</v>
      </c>
      <c r="G221" t="s">
        <v>849</v>
      </c>
      <c r="H221" s="8">
        <v>0.3840277777777778</v>
      </c>
      <c r="I221" s="8">
        <v>0.3840277777777778</v>
      </c>
      <c r="O221" t="s">
        <v>6551</v>
      </c>
      <c r="P221" t="s">
        <v>263</v>
      </c>
      <c r="Q221" t="s">
        <v>6552</v>
      </c>
      <c r="R221">
        <v>0</v>
      </c>
      <c r="S221">
        <v>0</v>
      </c>
      <c r="T221">
        <v>45.245221999999998</v>
      </c>
      <c r="U221">
        <v>5.6715299999999997</v>
      </c>
      <c r="AD221" t="s">
        <v>2733</v>
      </c>
      <c r="AE221" t="s">
        <v>3592</v>
      </c>
    </row>
    <row r="222" spans="1:31" x14ac:dyDescent="0.3">
      <c r="A222" s="7">
        <v>46301</v>
      </c>
      <c r="B222" s="8">
        <v>0.29166666666666669</v>
      </c>
      <c r="C222" s="8">
        <v>0.30555555555555558</v>
      </c>
      <c r="D222" s="8">
        <v>0</v>
      </c>
      <c r="E222">
        <v>0.33</v>
      </c>
      <c r="F222">
        <v>86</v>
      </c>
      <c r="G222" t="s">
        <v>861</v>
      </c>
      <c r="H222" s="8">
        <v>0.17291666666666666</v>
      </c>
      <c r="I222" s="8">
        <v>0.59027777777777779</v>
      </c>
      <c r="L222">
        <v>10.02</v>
      </c>
      <c r="M222">
        <v>10.02</v>
      </c>
      <c r="N222">
        <v>9.68</v>
      </c>
      <c r="O222" t="s">
        <v>3086</v>
      </c>
      <c r="P222" t="s">
        <v>748</v>
      </c>
      <c r="Q222" t="s">
        <v>3087</v>
      </c>
      <c r="R222">
        <v>0</v>
      </c>
      <c r="S222">
        <v>0</v>
      </c>
      <c r="T222">
        <v>45.187277999999999</v>
      </c>
      <c r="U222">
        <v>5.7462960000000001</v>
      </c>
      <c r="AD222" t="s">
        <v>2733</v>
      </c>
      <c r="AE222" t="s">
        <v>2734</v>
      </c>
    </row>
    <row r="223" spans="1:31" x14ac:dyDescent="0.3">
      <c r="A223" s="7">
        <v>46301</v>
      </c>
      <c r="B223" s="8">
        <v>0.33333333333333331</v>
      </c>
      <c r="C223" s="8">
        <v>0.34722222222222221</v>
      </c>
      <c r="D223" s="8">
        <v>0</v>
      </c>
      <c r="E223">
        <v>0.33</v>
      </c>
      <c r="F223">
        <v>68</v>
      </c>
      <c r="G223" t="s">
        <v>948</v>
      </c>
      <c r="H223" s="8"/>
      <c r="I223" s="8"/>
      <c r="O223" t="s">
        <v>2464</v>
      </c>
      <c r="P223" t="s">
        <v>612</v>
      </c>
      <c r="Q223" t="s">
        <v>3085</v>
      </c>
      <c r="R223">
        <v>0</v>
      </c>
      <c r="S223">
        <v>0</v>
      </c>
      <c r="T223">
        <v>45.188958</v>
      </c>
      <c r="U223">
        <v>5.7346690000000002</v>
      </c>
      <c r="AD223" t="s">
        <v>2733</v>
      </c>
      <c r="AE223" t="s">
        <v>2737</v>
      </c>
    </row>
    <row r="224" spans="1:31" x14ac:dyDescent="0.3">
      <c r="A224" s="7">
        <v>46301</v>
      </c>
      <c r="B224" s="8">
        <v>0.16666666666666666</v>
      </c>
      <c r="C224" s="8">
        <v>0.18055555555555555</v>
      </c>
      <c r="D224" s="8">
        <v>0</v>
      </c>
      <c r="E224">
        <v>0.33</v>
      </c>
      <c r="F224">
        <v>15</v>
      </c>
      <c r="G224" t="s">
        <v>956</v>
      </c>
      <c r="H224" s="8">
        <v>0.17777777777777778</v>
      </c>
      <c r="I224" s="8">
        <v>0.37291666666666667</v>
      </c>
      <c r="L224">
        <v>4.68</v>
      </c>
      <c r="M224">
        <v>4.68</v>
      </c>
      <c r="N224">
        <v>4.3499999999999996</v>
      </c>
      <c r="O224" t="s">
        <v>2767</v>
      </c>
      <c r="P224" t="s">
        <v>251</v>
      </c>
      <c r="Q224" t="s">
        <v>2768</v>
      </c>
      <c r="R224">
        <v>0</v>
      </c>
      <c r="S224">
        <v>0</v>
      </c>
      <c r="T224">
        <v>45.179178999999998</v>
      </c>
      <c r="U224">
        <v>5.742216</v>
      </c>
      <c r="AD224" t="s">
        <v>2733</v>
      </c>
      <c r="AE224" t="s">
        <v>2734</v>
      </c>
    </row>
    <row r="225" spans="1:31" x14ac:dyDescent="0.3">
      <c r="A225" s="7">
        <v>46301</v>
      </c>
      <c r="B225" s="8">
        <v>0.33333333333333331</v>
      </c>
      <c r="C225" s="8">
        <v>0.3611111111111111</v>
      </c>
      <c r="D225" s="8">
        <v>0</v>
      </c>
      <c r="E225">
        <v>0.67</v>
      </c>
      <c r="F225">
        <v>200</v>
      </c>
      <c r="G225" t="s">
        <v>949</v>
      </c>
      <c r="O225" t="s">
        <v>1822</v>
      </c>
      <c r="P225" t="s">
        <v>402</v>
      </c>
      <c r="Q225" t="s">
        <v>402</v>
      </c>
      <c r="R225">
        <v>0</v>
      </c>
      <c r="S225">
        <v>0</v>
      </c>
      <c r="T225">
        <v>45.145840999999997</v>
      </c>
      <c r="U225">
        <v>5.7421040000000003</v>
      </c>
      <c r="AD225" t="s">
        <v>2733</v>
      </c>
      <c r="AE225" t="s">
        <v>2737</v>
      </c>
    </row>
    <row r="226" spans="1:31" x14ac:dyDescent="0.3">
      <c r="A226" s="7">
        <v>46301</v>
      </c>
      <c r="B226" s="8">
        <v>0.16666666666666666</v>
      </c>
      <c r="C226" s="8">
        <v>0.18055555555555555</v>
      </c>
      <c r="D226" s="8">
        <v>0</v>
      </c>
      <c r="E226">
        <v>0.33</v>
      </c>
      <c r="F226">
        <v>40</v>
      </c>
      <c r="G226" t="s">
        <v>960</v>
      </c>
      <c r="H226" s="8">
        <v>0.31736111111111109</v>
      </c>
      <c r="I226" s="8">
        <v>0.32291666666666669</v>
      </c>
      <c r="L226">
        <v>0.13</v>
      </c>
      <c r="M226">
        <v>0.13</v>
      </c>
      <c r="N226">
        <v>-0.2</v>
      </c>
      <c r="O226" t="s">
        <v>2937</v>
      </c>
      <c r="P226" t="s">
        <v>594</v>
      </c>
      <c r="Q226" t="s">
        <v>2938</v>
      </c>
      <c r="R226">
        <v>0</v>
      </c>
      <c r="S226">
        <v>0</v>
      </c>
      <c r="T226">
        <v>45.217554999999997</v>
      </c>
      <c r="U226">
        <v>5.6940160000000004</v>
      </c>
      <c r="AD226" t="s">
        <v>2733</v>
      </c>
      <c r="AE226" t="s">
        <v>2734</v>
      </c>
    </row>
    <row r="227" spans="1:31" x14ac:dyDescent="0.3">
      <c r="A227" s="7">
        <v>46301</v>
      </c>
      <c r="B227" s="8">
        <v>0.33333333333333331</v>
      </c>
      <c r="C227" s="8">
        <v>0.41666666666666669</v>
      </c>
      <c r="D227" s="8">
        <v>0</v>
      </c>
      <c r="E227">
        <v>2</v>
      </c>
      <c r="F227">
        <v>11</v>
      </c>
      <c r="G227" t="s">
        <v>895</v>
      </c>
      <c r="R227">
        <v>0</v>
      </c>
      <c r="S227">
        <v>0</v>
      </c>
      <c r="T227">
        <v>45.185983</v>
      </c>
      <c r="U227">
        <v>5.7123100000000004</v>
      </c>
    </row>
    <row r="228" spans="1:31" x14ac:dyDescent="0.3">
      <c r="A228" s="7">
        <v>46301</v>
      </c>
      <c r="B228" s="8">
        <v>0.33333333333333331</v>
      </c>
      <c r="C228" s="8">
        <v>0.37847222222222221</v>
      </c>
      <c r="D228" s="8">
        <v>0</v>
      </c>
      <c r="E228">
        <v>1.08</v>
      </c>
      <c r="F228">
        <v>230</v>
      </c>
      <c r="G228" t="s">
        <v>974</v>
      </c>
      <c r="H228" s="8">
        <v>0.25763888888888886</v>
      </c>
      <c r="I228" s="8">
        <v>0.29236111111111113</v>
      </c>
      <c r="L228">
        <v>0.83</v>
      </c>
      <c r="M228">
        <v>0.83</v>
      </c>
      <c r="N228">
        <v>-0.25</v>
      </c>
      <c r="O228" t="s">
        <v>2486</v>
      </c>
      <c r="P228" t="s">
        <v>80</v>
      </c>
      <c r="Q228" t="s">
        <v>5989</v>
      </c>
      <c r="R228">
        <v>0</v>
      </c>
      <c r="S228">
        <v>0</v>
      </c>
      <c r="T228">
        <v>45.188167999999997</v>
      </c>
      <c r="U228">
        <v>5.7248919999999996</v>
      </c>
      <c r="AD228" t="s">
        <v>2733</v>
      </c>
      <c r="AE228" t="s">
        <v>2737</v>
      </c>
    </row>
    <row r="229" spans="1:31" x14ac:dyDescent="0.3">
      <c r="A229" s="7">
        <v>46301</v>
      </c>
      <c r="B229" s="8">
        <v>0.33333333333333331</v>
      </c>
      <c r="C229" s="8">
        <v>0.37847222222222221</v>
      </c>
      <c r="D229" s="8">
        <v>0</v>
      </c>
      <c r="E229">
        <v>1.08</v>
      </c>
      <c r="F229">
        <v>101</v>
      </c>
      <c r="G229" t="s">
        <v>945</v>
      </c>
      <c r="H229" s="8">
        <v>0.25416666666666665</v>
      </c>
      <c r="I229" s="8">
        <v>0.36180555555555555</v>
      </c>
      <c r="L229">
        <v>2.58</v>
      </c>
      <c r="M229">
        <v>2.58</v>
      </c>
      <c r="N229">
        <v>1.5</v>
      </c>
      <c r="O229" t="s">
        <v>1428</v>
      </c>
      <c r="P229" t="s">
        <v>429</v>
      </c>
      <c r="Q229" t="s">
        <v>429</v>
      </c>
      <c r="R229">
        <v>0</v>
      </c>
      <c r="S229">
        <v>0</v>
      </c>
      <c r="T229">
        <v>45.169803999999999</v>
      </c>
      <c r="U229">
        <v>5.721832</v>
      </c>
      <c r="AD229" t="s">
        <v>2733</v>
      </c>
      <c r="AE229" t="s">
        <v>2737</v>
      </c>
    </row>
    <row r="230" spans="1:31" x14ac:dyDescent="0.3">
      <c r="A230" s="7">
        <v>46301</v>
      </c>
      <c r="B230" s="8">
        <v>0.16666666666666666</v>
      </c>
      <c r="C230" s="8">
        <v>0.18055555555555555</v>
      </c>
      <c r="D230" s="8">
        <v>0</v>
      </c>
      <c r="E230">
        <v>0.33</v>
      </c>
      <c r="F230">
        <v>75</v>
      </c>
      <c r="G230" t="s">
        <v>970</v>
      </c>
      <c r="O230" t="s">
        <v>2947</v>
      </c>
      <c r="P230" t="s">
        <v>75</v>
      </c>
      <c r="Q230" t="s">
        <v>2948</v>
      </c>
      <c r="R230">
        <v>0</v>
      </c>
      <c r="S230">
        <v>0</v>
      </c>
      <c r="T230">
        <v>45.181066000000001</v>
      </c>
      <c r="U230">
        <v>5.7117360000000001</v>
      </c>
      <c r="AD230" t="s">
        <v>2733</v>
      </c>
      <c r="AE230" t="s">
        <v>2734</v>
      </c>
    </row>
    <row r="231" spans="1:31" x14ac:dyDescent="0.3">
      <c r="A231" s="7">
        <v>46301</v>
      </c>
      <c r="B231" s="8">
        <v>0.20833333333333334</v>
      </c>
      <c r="C231" s="8">
        <v>0.3125</v>
      </c>
      <c r="D231" s="8">
        <v>0</v>
      </c>
      <c r="E231">
        <v>2.5</v>
      </c>
      <c r="F231">
        <v>123154</v>
      </c>
      <c r="G231" t="s">
        <v>856</v>
      </c>
      <c r="O231" t="s">
        <v>1946</v>
      </c>
      <c r="P231" t="s">
        <v>685</v>
      </c>
      <c r="Q231" t="s">
        <v>685</v>
      </c>
      <c r="R231">
        <v>0</v>
      </c>
      <c r="S231">
        <v>0</v>
      </c>
      <c r="T231">
        <v>45.210706000000002</v>
      </c>
      <c r="U231">
        <v>5.6662689999999998</v>
      </c>
      <c r="AD231" t="s">
        <v>2733</v>
      </c>
      <c r="AE231" t="s">
        <v>2737</v>
      </c>
    </row>
    <row r="232" spans="1:31" x14ac:dyDescent="0.3">
      <c r="A232" s="7">
        <v>46301</v>
      </c>
      <c r="B232" s="8">
        <v>0.33333333333333331</v>
      </c>
      <c r="C232" s="8">
        <v>0.34722222222222221</v>
      </c>
      <c r="D232" s="8">
        <v>0</v>
      </c>
      <c r="E232">
        <v>0.33</v>
      </c>
      <c r="F232">
        <v>48</v>
      </c>
      <c r="G232" t="s">
        <v>951</v>
      </c>
      <c r="H232" s="8">
        <v>0.17847222222222223</v>
      </c>
      <c r="I232" s="8">
        <v>0.19513888888888889</v>
      </c>
      <c r="L232">
        <v>0.4</v>
      </c>
      <c r="M232">
        <v>0.4</v>
      </c>
      <c r="N232">
        <v>7.0000000000000007E-2</v>
      </c>
      <c r="O232" t="s">
        <v>2088</v>
      </c>
      <c r="P232" t="s">
        <v>729</v>
      </c>
      <c r="Q232" t="s">
        <v>729</v>
      </c>
      <c r="R232">
        <v>0</v>
      </c>
      <c r="S232">
        <v>0</v>
      </c>
      <c r="T232">
        <v>45.178004999999999</v>
      </c>
      <c r="U232">
        <v>5.7065780000000004</v>
      </c>
      <c r="AD232" t="s">
        <v>2733</v>
      </c>
      <c r="AE232" t="s">
        <v>2737</v>
      </c>
    </row>
    <row r="233" spans="1:31" x14ac:dyDescent="0.3">
      <c r="A233" s="7">
        <v>46301</v>
      </c>
      <c r="B233" s="8">
        <v>0.16666666666666666</v>
      </c>
      <c r="C233" s="8">
        <v>0.18055555555555555</v>
      </c>
      <c r="D233" s="8">
        <v>0</v>
      </c>
      <c r="E233">
        <v>0.33</v>
      </c>
      <c r="F233">
        <v>74</v>
      </c>
      <c r="G233" t="s">
        <v>892</v>
      </c>
      <c r="H233" s="8"/>
      <c r="I233" s="8"/>
      <c r="O233" t="s">
        <v>2953</v>
      </c>
      <c r="P233" t="s">
        <v>154</v>
      </c>
      <c r="Q233" t="s">
        <v>2954</v>
      </c>
      <c r="R233">
        <v>0</v>
      </c>
      <c r="S233">
        <v>0</v>
      </c>
      <c r="T233">
        <v>45.185006000000001</v>
      </c>
      <c r="U233">
        <v>5.7226309999999998</v>
      </c>
      <c r="AD233" t="s">
        <v>2733</v>
      </c>
      <c r="AE233" t="s">
        <v>2734</v>
      </c>
    </row>
    <row r="234" spans="1:31" x14ac:dyDescent="0.3">
      <c r="A234" s="7">
        <v>46301</v>
      </c>
      <c r="B234" s="8">
        <v>0.16666666666666666</v>
      </c>
      <c r="C234" s="8">
        <v>0.18055555555555555</v>
      </c>
      <c r="D234" s="8">
        <v>0</v>
      </c>
      <c r="E234">
        <v>0.33</v>
      </c>
      <c r="F234">
        <v>15</v>
      </c>
      <c r="G234" t="s">
        <v>956</v>
      </c>
      <c r="H234" s="8">
        <v>0.40347222222222223</v>
      </c>
      <c r="I234" s="8">
        <v>0.42499999999999999</v>
      </c>
      <c r="L234">
        <v>0.52</v>
      </c>
      <c r="M234">
        <v>0.52</v>
      </c>
      <c r="N234">
        <v>0.18</v>
      </c>
      <c r="O234" t="s">
        <v>2949</v>
      </c>
      <c r="P234" t="s">
        <v>1765</v>
      </c>
      <c r="Q234" t="s">
        <v>2950</v>
      </c>
      <c r="R234">
        <v>0</v>
      </c>
      <c r="S234">
        <v>0</v>
      </c>
      <c r="T234">
        <v>45.183919000000003</v>
      </c>
      <c r="U234">
        <v>5.739331</v>
      </c>
      <c r="AD234" t="s">
        <v>2733</v>
      </c>
      <c r="AE234" t="s">
        <v>2734</v>
      </c>
    </row>
    <row r="235" spans="1:31" x14ac:dyDescent="0.3">
      <c r="A235" s="7">
        <v>46301</v>
      </c>
      <c r="B235" s="8">
        <v>0.33333333333333331</v>
      </c>
      <c r="C235" s="8">
        <v>0.34722222222222221</v>
      </c>
      <c r="D235" s="8">
        <v>0</v>
      </c>
      <c r="E235">
        <v>0.33</v>
      </c>
      <c r="F235">
        <v>230</v>
      </c>
      <c r="G235" t="s">
        <v>974</v>
      </c>
      <c r="H235" s="8">
        <v>0.37222222222222223</v>
      </c>
      <c r="I235" s="8">
        <v>0.42222222222222222</v>
      </c>
      <c r="L235">
        <v>1.2</v>
      </c>
      <c r="M235">
        <v>1.2</v>
      </c>
      <c r="N235">
        <v>0.87</v>
      </c>
      <c r="O235" t="s">
        <v>2148</v>
      </c>
      <c r="P235" t="s">
        <v>283</v>
      </c>
      <c r="Q235" t="s">
        <v>3040</v>
      </c>
      <c r="R235">
        <v>0</v>
      </c>
      <c r="S235">
        <v>0</v>
      </c>
      <c r="T235">
        <v>45.170468999999997</v>
      </c>
      <c r="U235">
        <v>5.7347279999999996</v>
      </c>
      <c r="AD235" t="s">
        <v>2733</v>
      </c>
      <c r="AE235" t="s">
        <v>2737</v>
      </c>
    </row>
    <row r="236" spans="1:31" x14ac:dyDescent="0.3">
      <c r="A236" s="7">
        <v>46301</v>
      </c>
      <c r="B236" s="8">
        <v>0.16666666666666666</v>
      </c>
      <c r="C236" s="8">
        <v>0.18055555555555555</v>
      </c>
      <c r="D236" s="8">
        <v>0</v>
      </c>
      <c r="E236">
        <v>0.33</v>
      </c>
      <c r="F236">
        <v>46</v>
      </c>
      <c r="G236" t="s">
        <v>963</v>
      </c>
      <c r="H236" s="8">
        <v>0.20555555555555555</v>
      </c>
      <c r="I236" s="8">
        <v>0.46944444444444444</v>
      </c>
      <c r="L236">
        <v>6.33</v>
      </c>
      <c r="M236">
        <v>6.33</v>
      </c>
      <c r="N236">
        <v>6</v>
      </c>
      <c r="O236" t="s">
        <v>3389</v>
      </c>
      <c r="P236" t="s">
        <v>376</v>
      </c>
      <c r="Q236" t="s">
        <v>3390</v>
      </c>
      <c r="R236">
        <v>0</v>
      </c>
      <c r="S236">
        <v>0</v>
      </c>
      <c r="T236">
        <v>45.182341999999998</v>
      </c>
      <c r="U236">
        <v>5.7126530000000004</v>
      </c>
      <c r="AD236" t="s">
        <v>2733</v>
      </c>
      <c r="AE236" t="s">
        <v>2734</v>
      </c>
    </row>
    <row r="237" spans="1:31" x14ac:dyDescent="0.3">
      <c r="A237" s="7">
        <v>46301</v>
      </c>
      <c r="B237" s="8">
        <v>0.25</v>
      </c>
      <c r="C237" s="8">
        <v>0.26041666666666669</v>
      </c>
      <c r="D237" s="8">
        <v>0</v>
      </c>
      <c r="E237">
        <v>0.25</v>
      </c>
      <c r="F237">
        <v>201</v>
      </c>
      <c r="G237" t="s">
        <v>946</v>
      </c>
      <c r="H237" s="8"/>
      <c r="O237" t="s">
        <v>3043</v>
      </c>
      <c r="P237" t="s">
        <v>120</v>
      </c>
      <c r="Q237" t="s">
        <v>3044</v>
      </c>
      <c r="R237">
        <v>0</v>
      </c>
      <c r="S237">
        <v>0</v>
      </c>
      <c r="T237">
        <v>45.187106999999997</v>
      </c>
      <c r="U237">
        <v>5.7297390000000004</v>
      </c>
      <c r="AD237" t="s">
        <v>2733</v>
      </c>
      <c r="AE237" t="s">
        <v>2734</v>
      </c>
    </row>
    <row r="238" spans="1:31" x14ac:dyDescent="0.3">
      <c r="A238" s="7">
        <v>46301</v>
      </c>
      <c r="B238" s="8">
        <v>0.16666666666666666</v>
      </c>
      <c r="C238" s="8">
        <v>0.18055555555555555</v>
      </c>
      <c r="D238" s="8">
        <v>0</v>
      </c>
      <c r="E238">
        <v>0.33</v>
      </c>
      <c r="F238">
        <v>76</v>
      </c>
      <c r="G238" t="s">
        <v>863</v>
      </c>
      <c r="H238" s="8">
        <v>0.22291666666666668</v>
      </c>
      <c r="I238" s="8">
        <v>0.2298611111111111</v>
      </c>
      <c r="L238">
        <v>0.17</v>
      </c>
      <c r="M238">
        <v>0.17</v>
      </c>
      <c r="N238">
        <v>-0.17</v>
      </c>
      <c r="O238" t="s">
        <v>3322</v>
      </c>
      <c r="P238" t="s">
        <v>136</v>
      </c>
      <c r="Q238" t="s">
        <v>5957</v>
      </c>
      <c r="R238">
        <v>0</v>
      </c>
      <c r="S238">
        <v>0</v>
      </c>
      <c r="T238">
        <v>45.192925000000002</v>
      </c>
      <c r="U238">
        <v>5.7149380000000001</v>
      </c>
      <c r="AD238" t="s">
        <v>2733</v>
      </c>
      <c r="AE238" t="s">
        <v>2734</v>
      </c>
    </row>
    <row r="239" spans="1:31" x14ac:dyDescent="0.3">
      <c r="A239" s="7">
        <v>46301</v>
      </c>
      <c r="B239" s="8">
        <v>0.16666666666666666</v>
      </c>
      <c r="C239" s="8">
        <v>0.18055555555555555</v>
      </c>
      <c r="D239" s="8">
        <v>0</v>
      </c>
      <c r="E239">
        <v>0.33</v>
      </c>
      <c r="F239">
        <v>65</v>
      </c>
      <c r="G239" t="s">
        <v>870</v>
      </c>
      <c r="O239" t="s">
        <v>3575</v>
      </c>
      <c r="P239" t="s">
        <v>676</v>
      </c>
      <c r="Q239" t="s">
        <v>2943</v>
      </c>
      <c r="R239">
        <v>0</v>
      </c>
      <c r="S239">
        <v>0</v>
      </c>
      <c r="T239">
        <v>45.17962</v>
      </c>
      <c r="U239">
        <v>5.691611</v>
      </c>
      <c r="AD239" t="s">
        <v>2733</v>
      </c>
      <c r="AE239" t="s">
        <v>2734</v>
      </c>
    </row>
    <row r="240" spans="1:31" x14ac:dyDescent="0.3">
      <c r="A240" s="7">
        <v>46301</v>
      </c>
      <c r="B240" s="8">
        <v>0.29166666666666669</v>
      </c>
      <c r="C240" s="8">
        <v>0.30555555555555558</v>
      </c>
      <c r="D240" s="8">
        <v>0</v>
      </c>
      <c r="E240">
        <v>0.33</v>
      </c>
      <c r="F240">
        <v>28</v>
      </c>
      <c r="G240" t="s">
        <v>914</v>
      </c>
      <c r="H240" s="8">
        <v>0.36388888888888887</v>
      </c>
      <c r="I240" s="8">
        <v>0.45347222222222222</v>
      </c>
      <c r="L240">
        <v>2.15</v>
      </c>
      <c r="M240">
        <v>2.15</v>
      </c>
      <c r="N240">
        <v>1.82</v>
      </c>
      <c r="O240" t="s">
        <v>2961</v>
      </c>
      <c r="P240" t="s">
        <v>545</v>
      </c>
      <c r="Q240" t="s">
        <v>2962</v>
      </c>
      <c r="R240">
        <v>0</v>
      </c>
      <c r="S240">
        <v>0</v>
      </c>
      <c r="T240">
        <v>45.167084000000003</v>
      </c>
      <c r="U240">
        <v>5.7247070000000004</v>
      </c>
      <c r="AD240" t="s">
        <v>2733</v>
      </c>
      <c r="AE240" t="s">
        <v>2734</v>
      </c>
    </row>
    <row r="241" spans="1:31" x14ac:dyDescent="0.3">
      <c r="A241" s="7">
        <v>46301</v>
      </c>
      <c r="B241" s="8">
        <v>0.25</v>
      </c>
      <c r="C241" s="8">
        <v>0.26041666666666669</v>
      </c>
      <c r="D241" s="8">
        <v>0</v>
      </c>
      <c r="E241">
        <v>0.25</v>
      </c>
      <c r="F241">
        <v>46</v>
      </c>
      <c r="G241" t="s">
        <v>963</v>
      </c>
      <c r="H241" s="8">
        <v>0.24791666666666667</v>
      </c>
      <c r="I241" s="8">
        <v>0.36666666666666664</v>
      </c>
      <c r="L241">
        <v>2.85</v>
      </c>
      <c r="M241">
        <v>2.85</v>
      </c>
      <c r="N241">
        <v>2.6</v>
      </c>
      <c r="O241" t="s">
        <v>3050</v>
      </c>
      <c r="P241" t="s">
        <v>192</v>
      </c>
      <c r="Q241" t="s">
        <v>3051</v>
      </c>
      <c r="R241">
        <v>0</v>
      </c>
      <c r="S241">
        <v>0</v>
      </c>
      <c r="T241">
        <v>45.188246999999997</v>
      </c>
      <c r="U241">
        <v>5.7174959999999997</v>
      </c>
      <c r="AD241" t="s">
        <v>2733</v>
      </c>
      <c r="AE241" t="s">
        <v>2734</v>
      </c>
    </row>
    <row r="242" spans="1:31" x14ac:dyDescent="0.3">
      <c r="A242" s="7">
        <v>46301</v>
      </c>
      <c r="B242" s="8">
        <v>0.33333333333333331</v>
      </c>
      <c r="C242" s="8">
        <v>0.39583333333333331</v>
      </c>
      <c r="D242" s="8">
        <v>0</v>
      </c>
      <c r="E242">
        <v>1.5</v>
      </c>
      <c r="F242">
        <v>48</v>
      </c>
      <c r="G242" t="s">
        <v>951</v>
      </c>
      <c r="H242" s="8">
        <v>0.21319444444444444</v>
      </c>
      <c r="I242" s="8">
        <v>0.27361111111111114</v>
      </c>
      <c r="L242">
        <v>1.45</v>
      </c>
      <c r="M242">
        <v>1.5</v>
      </c>
      <c r="N242">
        <v>-0.05</v>
      </c>
      <c r="O242" t="s">
        <v>1578</v>
      </c>
      <c r="P242" t="s">
        <v>499</v>
      </c>
      <c r="Q242" t="s">
        <v>3041</v>
      </c>
      <c r="R242">
        <v>0</v>
      </c>
      <c r="S242">
        <v>0</v>
      </c>
      <c r="T242">
        <v>45.180225999999998</v>
      </c>
      <c r="U242">
        <v>5.7490040000000002</v>
      </c>
      <c r="AD242" t="s">
        <v>2733</v>
      </c>
      <c r="AE242" t="s">
        <v>2737</v>
      </c>
    </row>
    <row r="243" spans="1:31" x14ac:dyDescent="0.3">
      <c r="A243" s="7">
        <v>46301</v>
      </c>
      <c r="B243" s="8">
        <v>0.25</v>
      </c>
      <c r="C243" s="8">
        <v>0.26041666666666669</v>
      </c>
      <c r="D243" s="8">
        <v>0</v>
      </c>
      <c r="E243">
        <v>0.25</v>
      </c>
      <c r="F243">
        <v>16</v>
      </c>
      <c r="G243" t="s">
        <v>853</v>
      </c>
      <c r="O243" t="s">
        <v>3053</v>
      </c>
      <c r="P243" t="s">
        <v>231</v>
      </c>
      <c r="Q243" t="s">
        <v>3054</v>
      </c>
      <c r="R243">
        <v>0</v>
      </c>
      <c r="S243">
        <v>0</v>
      </c>
      <c r="T243">
        <v>45.188467000000003</v>
      </c>
      <c r="U243">
        <v>5.7140909999999998</v>
      </c>
      <c r="AD243" t="s">
        <v>2733</v>
      </c>
      <c r="AE243" t="s">
        <v>2734</v>
      </c>
    </row>
    <row r="244" spans="1:31" x14ac:dyDescent="0.3">
      <c r="A244" s="7">
        <v>46301</v>
      </c>
      <c r="B244" s="8">
        <v>0.33333333333333331</v>
      </c>
      <c r="C244" s="8">
        <v>0.375</v>
      </c>
      <c r="D244" s="8">
        <v>0</v>
      </c>
      <c r="E244">
        <v>1</v>
      </c>
      <c r="F244">
        <v>66</v>
      </c>
      <c r="G244" t="s">
        <v>900</v>
      </c>
      <c r="H244" s="8">
        <v>0.20347222222222222</v>
      </c>
      <c r="I244" s="8">
        <v>0.28611111111111109</v>
      </c>
      <c r="L244">
        <v>1.98</v>
      </c>
      <c r="M244">
        <v>1.98</v>
      </c>
      <c r="N244">
        <v>0.98</v>
      </c>
      <c r="O244" t="s">
        <v>2484</v>
      </c>
      <c r="P244" t="s">
        <v>269</v>
      </c>
      <c r="Q244" t="s">
        <v>3554</v>
      </c>
      <c r="R244">
        <v>0</v>
      </c>
      <c r="S244">
        <v>0</v>
      </c>
      <c r="T244">
        <v>45.326168000000003</v>
      </c>
      <c r="U244">
        <v>5.5647219999999997</v>
      </c>
      <c r="AD244" t="s">
        <v>2733</v>
      </c>
      <c r="AE244" t="s">
        <v>2781</v>
      </c>
    </row>
    <row r="245" spans="1:31" x14ac:dyDescent="0.3">
      <c r="A245" s="7">
        <v>46301</v>
      </c>
      <c r="B245" s="8">
        <v>0.16666666666666666</v>
      </c>
      <c r="C245" s="8">
        <v>0.18055555555555555</v>
      </c>
      <c r="D245" s="8">
        <v>0</v>
      </c>
      <c r="E245">
        <v>0.33</v>
      </c>
      <c r="F245">
        <v>50</v>
      </c>
      <c r="G245" t="s">
        <v>879</v>
      </c>
      <c r="O245" t="s">
        <v>878</v>
      </c>
      <c r="P245" t="s">
        <v>830</v>
      </c>
      <c r="Q245" t="s">
        <v>3055</v>
      </c>
      <c r="R245">
        <v>0</v>
      </c>
      <c r="S245">
        <v>0</v>
      </c>
      <c r="T245">
        <v>45.326613000000002</v>
      </c>
      <c r="U245">
        <v>5.5783820000000004</v>
      </c>
      <c r="AD245" t="s">
        <v>2733</v>
      </c>
      <c r="AE245" t="s">
        <v>2734</v>
      </c>
    </row>
    <row r="246" spans="1:31" x14ac:dyDescent="0.3">
      <c r="A246" s="7">
        <v>46301</v>
      </c>
      <c r="B246" s="8">
        <v>0.25</v>
      </c>
      <c r="C246" s="8">
        <v>0.26041666666666669</v>
      </c>
      <c r="D246" s="8">
        <v>0</v>
      </c>
      <c r="E246">
        <v>0.25</v>
      </c>
      <c r="F246">
        <v>210</v>
      </c>
      <c r="G246" t="s">
        <v>905</v>
      </c>
      <c r="H246" s="8"/>
      <c r="I246" s="8"/>
      <c r="O246" t="s">
        <v>3056</v>
      </c>
      <c r="P246" t="s">
        <v>89</v>
      </c>
      <c r="Q246" t="s">
        <v>89</v>
      </c>
      <c r="R246">
        <v>0</v>
      </c>
      <c r="S246">
        <v>0</v>
      </c>
      <c r="T246">
        <v>45.189582999999999</v>
      </c>
      <c r="U246">
        <v>5.7229080000000003</v>
      </c>
      <c r="AD246" t="s">
        <v>2733</v>
      </c>
      <c r="AE246" t="s">
        <v>2734</v>
      </c>
    </row>
    <row r="247" spans="1:31" x14ac:dyDescent="0.3">
      <c r="A247" s="7">
        <v>46301</v>
      </c>
      <c r="B247" s="8">
        <v>0.33333333333333331</v>
      </c>
      <c r="C247" s="8">
        <v>0.3611111111111111</v>
      </c>
      <c r="D247" s="8">
        <v>0</v>
      </c>
      <c r="E247">
        <v>0.67</v>
      </c>
      <c r="F247">
        <v>76</v>
      </c>
      <c r="G247" t="s">
        <v>863</v>
      </c>
      <c r="H247" s="8">
        <v>0.4201388888888889</v>
      </c>
      <c r="I247" s="8">
        <v>0.44722222222222224</v>
      </c>
      <c r="L247">
        <v>0.65</v>
      </c>
      <c r="M247">
        <v>0.67</v>
      </c>
      <c r="N247">
        <v>-0.02</v>
      </c>
      <c r="O247" t="s">
        <v>2325</v>
      </c>
      <c r="P247" t="s">
        <v>699</v>
      </c>
      <c r="Q247" t="s">
        <v>2327</v>
      </c>
      <c r="R247">
        <v>0</v>
      </c>
      <c r="S247">
        <v>0</v>
      </c>
      <c r="T247">
        <v>45.193389000000003</v>
      </c>
      <c r="U247">
        <v>5.7156229999999999</v>
      </c>
      <c r="AD247" t="s">
        <v>2733</v>
      </c>
      <c r="AE247" t="s">
        <v>2737</v>
      </c>
    </row>
    <row r="248" spans="1:31" x14ac:dyDescent="0.3">
      <c r="A248" s="7">
        <v>46301</v>
      </c>
      <c r="B248" s="8">
        <v>0.33333333333333331</v>
      </c>
      <c r="C248" s="8">
        <v>0.34722222222222221</v>
      </c>
      <c r="D248" s="8">
        <v>0</v>
      </c>
      <c r="E248">
        <v>0.33</v>
      </c>
      <c r="F248">
        <v>41</v>
      </c>
      <c r="G248" t="s">
        <v>907</v>
      </c>
      <c r="H248" s="8">
        <v>0.25694444444444442</v>
      </c>
      <c r="I248" s="8">
        <v>0.28194444444444444</v>
      </c>
      <c r="L248">
        <v>0.6</v>
      </c>
      <c r="M248">
        <v>0.6</v>
      </c>
      <c r="N248">
        <v>0.27</v>
      </c>
      <c r="O248" t="s">
        <v>1851</v>
      </c>
      <c r="P248" t="s">
        <v>1852</v>
      </c>
      <c r="Q248" t="s">
        <v>1854</v>
      </c>
      <c r="R248">
        <v>0</v>
      </c>
      <c r="S248">
        <v>0</v>
      </c>
      <c r="T248">
        <v>45.362602000000003</v>
      </c>
      <c r="U248">
        <v>5.5938800000000004</v>
      </c>
      <c r="AD248" t="s">
        <v>2733</v>
      </c>
      <c r="AE248" t="s">
        <v>2737</v>
      </c>
    </row>
    <row r="249" spans="1:31" x14ac:dyDescent="0.3">
      <c r="A249" s="7">
        <v>46301</v>
      </c>
      <c r="B249" s="8">
        <v>0.16666666666666666</v>
      </c>
      <c r="C249" s="8">
        <v>0.18055555555555555</v>
      </c>
      <c r="D249" s="8">
        <v>0</v>
      </c>
      <c r="E249">
        <v>0.33</v>
      </c>
      <c r="F249">
        <v>16</v>
      </c>
      <c r="G249" t="s">
        <v>853</v>
      </c>
      <c r="H249" s="8"/>
      <c r="I249" s="8"/>
      <c r="O249" t="s">
        <v>3340</v>
      </c>
      <c r="P249" t="s">
        <v>253</v>
      </c>
      <c r="Q249" t="s">
        <v>3341</v>
      </c>
      <c r="R249">
        <v>0</v>
      </c>
      <c r="S249">
        <v>0</v>
      </c>
      <c r="T249">
        <v>45.144255000000001</v>
      </c>
      <c r="U249">
        <v>5.7129729999999999</v>
      </c>
      <c r="AD249" t="s">
        <v>2733</v>
      </c>
      <c r="AE249" t="s">
        <v>2734</v>
      </c>
    </row>
    <row r="250" spans="1:31" x14ac:dyDescent="0.3">
      <c r="A250" s="7">
        <v>46301</v>
      </c>
      <c r="B250" s="8">
        <v>0.33333333333333331</v>
      </c>
      <c r="C250" s="8">
        <v>0.36458333333333331</v>
      </c>
      <c r="D250" s="8">
        <v>0</v>
      </c>
      <c r="E250">
        <v>0.75</v>
      </c>
      <c r="F250">
        <v>23</v>
      </c>
      <c r="G250" t="s">
        <v>957</v>
      </c>
      <c r="H250" s="8">
        <v>0.41111111111111109</v>
      </c>
      <c r="I250" s="8">
        <v>0.41736111111111113</v>
      </c>
      <c r="L250">
        <v>0.15</v>
      </c>
      <c r="M250">
        <v>0.15</v>
      </c>
      <c r="N250">
        <v>-0.6</v>
      </c>
      <c r="O250" t="s">
        <v>1522</v>
      </c>
      <c r="P250" t="s">
        <v>207</v>
      </c>
      <c r="Q250" t="s">
        <v>207</v>
      </c>
      <c r="R250">
        <v>0</v>
      </c>
      <c r="S250">
        <v>0</v>
      </c>
      <c r="T250">
        <v>45.196975999999999</v>
      </c>
      <c r="U250">
        <v>5.7354219999999998</v>
      </c>
      <c r="AD250" t="s">
        <v>2733</v>
      </c>
      <c r="AE250" t="s">
        <v>2737</v>
      </c>
    </row>
    <row r="251" spans="1:31" x14ac:dyDescent="0.3">
      <c r="A251" s="7">
        <v>46301</v>
      </c>
      <c r="B251" s="8">
        <v>0.16666666666666666</v>
      </c>
      <c r="C251" s="8">
        <v>0.17708333333333334</v>
      </c>
      <c r="D251" s="8">
        <v>0</v>
      </c>
      <c r="E251">
        <v>0.25</v>
      </c>
      <c r="F251">
        <v>221</v>
      </c>
      <c r="G251" t="s">
        <v>2803</v>
      </c>
      <c r="H251" s="8"/>
      <c r="I251" s="8"/>
      <c r="Q251" t="s">
        <v>832</v>
      </c>
      <c r="R251">
        <v>0</v>
      </c>
      <c r="S251">
        <v>0</v>
      </c>
      <c r="T251">
        <v>45.162475999999998</v>
      </c>
      <c r="U251">
        <v>5.7165179999999998</v>
      </c>
    </row>
    <row r="252" spans="1:31" x14ac:dyDescent="0.3">
      <c r="A252" s="7">
        <v>46301</v>
      </c>
      <c r="B252" s="8">
        <v>0.16666666666666666</v>
      </c>
      <c r="C252" s="8">
        <v>0.18055555555555555</v>
      </c>
      <c r="D252" s="8">
        <v>0</v>
      </c>
      <c r="E252">
        <v>0.33</v>
      </c>
      <c r="F252">
        <v>72</v>
      </c>
      <c r="G252" t="s">
        <v>978</v>
      </c>
      <c r="H252" s="8"/>
      <c r="I252" s="8"/>
      <c r="O252" t="s">
        <v>3130</v>
      </c>
      <c r="P252" t="s">
        <v>245</v>
      </c>
      <c r="Q252" t="s">
        <v>3131</v>
      </c>
      <c r="R252">
        <v>0</v>
      </c>
      <c r="S252">
        <v>0</v>
      </c>
      <c r="T252">
        <v>45.568052999999999</v>
      </c>
      <c r="U252">
        <v>5.9229669999999999</v>
      </c>
      <c r="AD252" t="s">
        <v>2733</v>
      </c>
      <c r="AE252" t="s">
        <v>2734</v>
      </c>
    </row>
    <row r="253" spans="1:31" x14ac:dyDescent="0.3">
      <c r="A253" s="7">
        <v>46301</v>
      </c>
      <c r="B253" s="8">
        <v>0.16666666666666666</v>
      </c>
      <c r="C253" s="8">
        <v>0.18055555555555555</v>
      </c>
      <c r="D253" s="8">
        <v>0</v>
      </c>
      <c r="E253">
        <v>0.33</v>
      </c>
      <c r="F253">
        <v>100</v>
      </c>
      <c r="G253" t="s">
        <v>967</v>
      </c>
      <c r="H253" s="8">
        <v>0.18194444444444444</v>
      </c>
      <c r="I253" s="8">
        <v>0.19236111111111112</v>
      </c>
      <c r="L253">
        <v>0.25</v>
      </c>
      <c r="M253">
        <v>0.25</v>
      </c>
      <c r="N253">
        <v>-0.08</v>
      </c>
      <c r="O253" t="s">
        <v>3123</v>
      </c>
      <c r="P253" t="s">
        <v>620</v>
      </c>
      <c r="Q253" t="s">
        <v>3124</v>
      </c>
      <c r="R253">
        <v>0</v>
      </c>
      <c r="S253">
        <v>0</v>
      </c>
      <c r="T253">
        <v>45.198335</v>
      </c>
      <c r="U253">
        <v>5.6829479999999997</v>
      </c>
      <c r="AD253" t="s">
        <v>2733</v>
      </c>
      <c r="AE253" t="s">
        <v>2734</v>
      </c>
    </row>
    <row r="254" spans="1:31" x14ac:dyDescent="0.3">
      <c r="A254" s="7">
        <v>46301</v>
      </c>
      <c r="B254" s="8">
        <v>0.16666666666666666</v>
      </c>
      <c r="C254" s="8">
        <v>0.1736111111111111</v>
      </c>
      <c r="D254" s="8">
        <v>0</v>
      </c>
      <c r="E254">
        <v>0.17</v>
      </c>
      <c r="F254">
        <v>38</v>
      </c>
      <c r="G254" t="s">
        <v>2803</v>
      </c>
      <c r="H254" s="8"/>
      <c r="I254" s="8"/>
      <c r="O254" t="s">
        <v>2920</v>
      </c>
      <c r="P254" t="s">
        <v>558</v>
      </c>
      <c r="Q254" t="s">
        <v>2921</v>
      </c>
      <c r="R254">
        <v>0</v>
      </c>
      <c r="S254">
        <v>0</v>
      </c>
      <c r="T254">
        <v>45.193044999999998</v>
      </c>
      <c r="U254">
        <v>5.7306739999999996</v>
      </c>
      <c r="AD254" t="s">
        <v>2733</v>
      </c>
      <c r="AE254" t="s">
        <v>2734</v>
      </c>
    </row>
    <row r="255" spans="1:31" x14ac:dyDescent="0.3">
      <c r="A255" s="7">
        <v>46301</v>
      </c>
      <c r="B255" s="8">
        <v>0.16666666666666666</v>
      </c>
      <c r="C255" s="8">
        <v>0.18055555555555555</v>
      </c>
      <c r="D255" s="8">
        <v>0</v>
      </c>
      <c r="E255">
        <v>0.33</v>
      </c>
      <c r="F255">
        <v>20</v>
      </c>
      <c r="G255" t="s">
        <v>950</v>
      </c>
      <c r="H255" s="8">
        <v>0.22430555555555556</v>
      </c>
      <c r="I255" s="8">
        <v>0.39583333333333331</v>
      </c>
      <c r="L255">
        <v>4.12</v>
      </c>
      <c r="M255">
        <v>4.12</v>
      </c>
      <c r="N255">
        <v>3.78</v>
      </c>
      <c r="O255" t="s">
        <v>3365</v>
      </c>
      <c r="P255" t="s">
        <v>757</v>
      </c>
      <c r="Q255" t="s">
        <v>3366</v>
      </c>
      <c r="R255">
        <v>0</v>
      </c>
      <c r="S255">
        <v>0</v>
      </c>
      <c r="T255">
        <v>45.191066999999997</v>
      </c>
      <c r="U255">
        <v>5.7225849999999996</v>
      </c>
      <c r="AD255" t="s">
        <v>2733</v>
      </c>
      <c r="AE255" t="s">
        <v>2734</v>
      </c>
    </row>
    <row r="256" spans="1:31" x14ac:dyDescent="0.3">
      <c r="A256" s="7">
        <v>46301</v>
      </c>
      <c r="B256" s="8">
        <v>0.16666666666666666</v>
      </c>
      <c r="C256" s="8">
        <v>0.18055555555555555</v>
      </c>
      <c r="D256" s="8">
        <v>0</v>
      </c>
      <c r="E256">
        <v>0.33</v>
      </c>
      <c r="F256">
        <v>91</v>
      </c>
      <c r="G256" t="s">
        <v>971</v>
      </c>
      <c r="H256" s="8">
        <v>0.19583333333333333</v>
      </c>
      <c r="I256" s="8">
        <v>0.19791666666666666</v>
      </c>
      <c r="L256">
        <v>0.05</v>
      </c>
      <c r="M256">
        <v>0.05</v>
      </c>
      <c r="N256">
        <v>-0.28000000000000003</v>
      </c>
      <c r="O256" t="s">
        <v>2793</v>
      </c>
      <c r="P256" t="s">
        <v>103</v>
      </c>
      <c r="Q256" t="s">
        <v>2794</v>
      </c>
      <c r="R256">
        <v>0</v>
      </c>
      <c r="S256">
        <v>0</v>
      </c>
      <c r="T256">
        <v>45.189616999999998</v>
      </c>
      <c r="U256">
        <v>5.7280059999999997</v>
      </c>
      <c r="AD256" t="s">
        <v>2733</v>
      </c>
      <c r="AE256" t="s">
        <v>2734</v>
      </c>
    </row>
    <row r="257" spans="1:31" x14ac:dyDescent="0.3">
      <c r="A257" s="7">
        <v>46301</v>
      </c>
      <c r="B257" s="8">
        <v>0.16666666666666666</v>
      </c>
      <c r="C257" s="8">
        <v>0.18055555555555555</v>
      </c>
      <c r="D257" s="8">
        <v>0</v>
      </c>
      <c r="E257">
        <v>0.33</v>
      </c>
      <c r="F257">
        <v>123154</v>
      </c>
      <c r="G257" t="s">
        <v>856</v>
      </c>
      <c r="O257" t="s">
        <v>855</v>
      </c>
      <c r="P257" t="s">
        <v>825</v>
      </c>
      <c r="Q257" t="s">
        <v>6005</v>
      </c>
      <c r="R257">
        <v>0</v>
      </c>
      <c r="S257">
        <v>0</v>
      </c>
      <c r="T257">
        <v>45.181339000000001</v>
      </c>
      <c r="U257">
        <v>5.7134910000000003</v>
      </c>
      <c r="AD257" t="s">
        <v>2733</v>
      </c>
      <c r="AE257" t="s">
        <v>2734</v>
      </c>
    </row>
    <row r="258" spans="1:31" x14ac:dyDescent="0.3">
      <c r="A258" s="7">
        <v>46301</v>
      </c>
      <c r="B258" s="8">
        <v>0.16666666666666666</v>
      </c>
      <c r="C258" s="8">
        <v>0.18055555555555555</v>
      </c>
      <c r="D258" s="8">
        <v>0</v>
      </c>
      <c r="E258">
        <v>0.33</v>
      </c>
      <c r="F258">
        <v>65</v>
      </c>
      <c r="G258" t="s">
        <v>870</v>
      </c>
      <c r="H258" s="8"/>
      <c r="I258" s="8"/>
      <c r="J258" s="8"/>
      <c r="K258" s="8"/>
      <c r="O258" t="s">
        <v>3083</v>
      </c>
      <c r="P258" t="s">
        <v>770</v>
      </c>
      <c r="Q258" t="s">
        <v>3084</v>
      </c>
      <c r="R258">
        <v>0</v>
      </c>
      <c r="S258">
        <v>0</v>
      </c>
      <c r="T258">
        <v>45.181204999999999</v>
      </c>
      <c r="U258">
        <v>5.689368</v>
      </c>
      <c r="AD258" t="s">
        <v>2733</v>
      </c>
      <c r="AE258" t="s">
        <v>2734</v>
      </c>
    </row>
    <row r="259" spans="1:31" x14ac:dyDescent="0.3">
      <c r="A259" s="7">
        <v>46301</v>
      </c>
      <c r="B259" s="8">
        <v>0.16666666666666666</v>
      </c>
      <c r="C259" s="8">
        <v>0.18055555555555555</v>
      </c>
      <c r="D259" s="8">
        <v>0</v>
      </c>
      <c r="E259">
        <v>0.33</v>
      </c>
      <c r="F259">
        <v>13</v>
      </c>
      <c r="G259" t="s">
        <v>2730</v>
      </c>
      <c r="H259" s="8"/>
      <c r="I259" s="8"/>
      <c r="O259" t="s">
        <v>3128</v>
      </c>
      <c r="P259" t="s">
        <v>298</v>
      </c>
      <c r="Q259" t="s">
        <v>3129</v>
      </c>
      <c r="R259">
        <v>0</v>
      </c>
      <c r="S259">
        <v>0</v>
      </c>
      <c r="T259">
        <v>45.186069000000003</v>
      </c>
      <c r="U259">
        <v>5.7284839999999999</v>
      </c>
      <c r="AD259" t="s">
        <v>2733</v>
      </c>
      <c r="AE259" t="s">
        <v>2734</v>
      </c>
    </row>
    <row r="260" spans="1:31" x14ac:dyDescent="0.3">
      <c r="A260" s="7">
        <v>46301</v>
      </c>
      <c r="B260" s="8">
        <v>0.29166666666666669</v>
      </c>
      <c r="C260" s="8">
        <v>0.2986111111111111</v>
      </c>
      <c r="D260" s="8">
        <v>0</v>
      </c>
      <c r="E260">
        <v>0.17</v>
      </c>
      <c r="F260">
        <v>62</v>
      </c>
      <c r="G260" t="s">
        <v>917</v>
      </c>
      <c r="H260" s="8"/>
      <c r="O260" t="s">
        <v>3540</v>
      </c>
      <c r="P260" t="s">
        <v>78</v>
      </c>
      <c r="Q260" t="s">
        <v>3541</v>
      </c>
      <c r="R260">
        <v>0</v>
      </c>
      <c r="S260">
        <v>0</v>
      </c>
      <c r="T260">
        <v>45.331159</v>
      </c>
      <c r="U260">
        <v>5.4867889999999999</v>
      </c>
      <c r="AD260" t="s">
        <v>2733</v>
      </c>
      <c r="AE260" t="s">
        <v>2734</v>
      </c>
    </row>
    <row r="261" spans="1:31" x14ac:dyDescent="0.3">
      <c r="A261" s="7">
        <v>46301</v>
      </c>
      <c r="B261" s="8">
        <v>0.16666666666666666</v>
      </c>
      <c r="C261" s="8">
        <v>0.18055555555555555</v>
      </c>
      <c r="D261" s="8">
        <v>0</v>
      </c>
      <c r="E261">
        <v>0.33</v>
      </c>
      <c r="F261">
        <v>51</v>
      </c>
      <c r="G261" t="s">
        <v>851</v>
      </c>
      <c r="H261" s="8"/>
      <c r="I261" s="8"/>
      <c r="O261" t="s">
        <v>850</v>
      </c>
      <c r="P261" t="s">
        <v>630</v>
      </c>
      <c r="Q261" t="s">
        <v>3213</v>
      </c>
      <c r="R261">
        <v>0</v>
      </c>
      <c r="S261">
        <v>0</v>
      </c>
      <c r="T261">
        <v>45.362712999999999</v>
      </c>
      <c r="U261">
        <v>5.5913490000000001</v>
      </c>
      <c r="AD261" t="s">
        <v>2733</v>
      </c>
      <c r="AE261" t="s">
        <v>2734</v>
      </c>
    </row>
    <row r="262" spans="1:31" x14ac:dyDescent="0.3">
      <c r="A262" s="7">
        <v>46301</v>
      </c>
      <c r="B262" s="8">
        <v>0.33333333333333331</v>
      </c>
      <c r="C262" s="8">
        <v>0.4236111111111111</v>
      </c>
      <c r="D262" s="8">
        <v>0</v>
      </c>
      <c r="E262">
        <v>2.17</v>
      </c>
      <c r="F262">
        <v>18</v>
      </c>
      <c r="G262" t="s">
        <v>2826</v>
      </c>
      <c r="H262" s="8">
        <v>0.34236111111111112</v>
      </c>
      <c r="I262" s="8">
        <v>0.34930555555555554</v>
      </c>
      <c r="L262">
        <v>0.17</v>
      </c>
      <c r="M262">
        <v>0.17</v>
      </c>
      <c r="N262">
        <v>-2</v>
      </c>
      <c r="O262" t="s">
        <v>2461</v>
      </c>
      <c r="P262" t="s">
        <v>73</v>
      </c>
      <c r="Q262" t="s">
        <v>6553</v>
      </c>
      <c r="R262">
        <v>0</v>
      </c>
      <c r="S262">
        <v>0</v>
      </c>
      <c r="T262">
        <v>45.188529000000003</v>
      </c>
      <c r="U262">
        <v>5.7245239999999997</v>
      </c>
      <c r="AD262" t="s">
        <v>2733</v>
      </c>
      <c r="AE262" t="s">
        <v>2737</v>
      </c>
    </row>
    <row r="263" spans="1:31" x14ac:dyDescent="0.3">
      <c r="A263" s="7">
        <v>46301</v>
      </c>
      <c r="B263" s="8">
        <v>0.28472222222222221</v>
      </c>
      <c r="C263" s="8">
        <v>0.2951388888888889</v>
      </c>
      <c r="D263" s="8">
        <v>0</v>
      </c>
      <c r="E263">
        <v>0.25</v>
      </c>
      <c r="F263">
        <v>103</v>
      </c>
      <c r="G263" t="s">
        <v>962</v>
      </c>
      <c r="H263" s="8">
        <v>0.44930555555555557</v>
      </c>
      <c r="I263" s="8">
        <v>0.50208333333333333</v>
      </c>
      <c r="L263">
        <v>1.27</v>
      </c>
      <c r="M263">
        <v>1.27</v>
      </c>
      <c r="N263">
        <v>1.02</v>
      </c>
      <c r="O263" t="s">
        <v>2675</v>
      </c>
      <c r="P263" t="s">
        <v>418</v>
      </c>
      <c r="Q263" t="s">
        <v>2963</v>
      </c>
      <c r="R263">
        <v>0</v>
      </c>
      <c r="S263">
        <v>0</v>
      </c>
      <c r="T263">
        <v>45.288339000000001</v>
      </c>
      <c r="U263">
        <v>5.6399229999999996</v>
      </c>
      <c r="AD263" t="s">
        <v>2733</v>
      </c>
      <c r="AE263" t="s">
        <v>2737</v>
      </c>
    </row>
    <row r="264" spans="1:31" x14ac:dyDescent="0.3">
      <c r="A264" s="7">
        <v>46301</v>
      </c>
      <c r="B264" s="8">
        <v>0.29166666666666669</v>
      </c>
      <c r="C264" s="8">
        <v>0.2986111111111111</v>
      </c>
      <c r="D264" s="8">
        <v>0</v>
      </c>
      <c r="E264">
        <v>0.17</v>
      </c>
      <c r="F264">
        <v>43</v>
      </c>
      <c r="G264" t="s">
        <v>849</v>
      </c>
      <c r="H264" s="8"/>
      <c r="I264" s="8"/>
      <c r="O264" t="s">
        <v>848</v>
      </c>
      <c r="P264" t="s">
        <v>669</v>
      </c>
      <c r="Q264" t="s">
        <v>3071</v>
      </c>
      <c r="R264">
        <v>0</v>
      </c>
      <c r="S264">
        <v>0</v>
      </c>
      <c r="T264">
        <v>45.229419</v>
      </c>
      <c r="U264">
        <v>5.6816570000000004</v>
      </c>
      <c r="AD264" t="s">
        <v>2733</v>
      </c>
      <c r="AE264" t="s">
        <v>2734</v>
      </c>
    </row>
    <row r="265" spans="1:31" x14ac:dyDescent="0.3">
      <c r="A265" s="7">
        <v>46301</v>
      </c>
      <c r="B265" s="8">
        <v>0.33333333333333331</v>
      </c>
      <c r="C265" s="8">
        <v>0.34722222222222221</v>
      </c>
      <c r="D265" s="8">
        <v>0</v>
      </c>
      <c r="E265">
        <v>0.33</v>
      </c>
      <c r="F265">
        <v>41</v>
      </c>
      <c r="G265" t="s">
        <v>907</v>
      </c>
      <c r="H265" s="8">
        <v>0.28611111111111109</v>
      </c>
      <c r="I265" s="8">
        <v>0.30416666666666664</v>
      </c>
      <c r="L265">
        <v>0.43</v>
      </c>
      <c r="M265">
        <v>0.43</v>
      </c>
      <c r="N265">
        <v>0.1</v>
      </c>
      <c r="O265" t="s">
        <v>2390</v>
      </c>
      <c r="P265" t="s">
        <v>422</v>
      </c>
      <c r="Q265" t="s">
        <v>2392</v>
      </c>
      <c r="R265">
        <v>0</v>
      </c>
      <c r="S265">
        <v>0</v>
      </c>
      <c r="T265">
        <v>45.369473999999997</v>
      </c>
      <c r="U265">
        <v>5.5835160000000004</v>
      </c>
      <c r="AD265" t="s">
        <v>2733</v>
      </c>
      <c r="AE265" t="s">
        <v>2737</v>
      </c>
    </row>
    <row r="266" spans="1:31" x14ac:dyDescent="0.3">
      <c r="A266" s="7">
        <v>46301</v>
      </c>
      <c r="B266" s="8">
        <v>0.16666666666666666</v>
      </c>
      <c r="C266" s="8">
        <v>0.18055555555555555</v>
      </c>
      <c r="D266" s="8">
        <v>0</v>
      </c>
      <c r="E266">
        <v>0.33</v>
      </c>
      <c r="F266">
        <v>16</v>
      </c>
      <c r="G266" t="s">
        <v>853</v>
      </c>
      <c r="O266" t="s">
        <v>2982</v>
      </c>
      <c r="P266" t="s">
        <v>575</v>
      </c>
      <c r="Q266" t="s">
        <v>2983</v>
      </c>
      <c r="R266">
        <v>0</v>
      </c>
      <c r="S266">
        <v>0</v>
      </c>
      <c r="T266">
        <v>45.146017000000001</v>
      </c>
      <c r="U266">
        <v>5.7155500000000004</v>
      </c>
      <c r="AD266" t="s">
        <v>2733</v>
      </c>
      <c r="AE266" t="s">
        <v>2734</v>
      </c>
    </row>
    <row r="267" spans="1:31" x14ac:dyDescent="0.3">
      <c r="A267" s="7">
        <v>46301</v>
      </c>
      <c r="B267" s="8">
        <v>0.16666666666666666</v>
      </c>
      <c r="C267" s="8">
        <v>0.18055555555555555</v>
      </c>
      <c r="D267" s="8">
        <v>0</v>
      </c>
      <c r="E267">
        <v>0.33</v>
      </c>
      <c r="F267">
        <v>28</v>
      </c>
      <c r="G267" t="s">
        <v>914</v>
      </c>
      <c r="H267" s="8">
        <v>0.21180555555555555</v>
      </c>
      <c r="I267" s="8">
        <v>0.27847222222222223</v>
      </c>
      <c r="L267">
        <v>1.6</v>
      </c>
      <c r="M267">
        <v>1.6</v>
      </c>
      <c r="N267">
        <v>1.27</v>
      </c>
      <c r="O267" t="s">
        <v>3738</v>
      </c>
      <c r="P267" t="s">
        <v>199</v>
      </c>
      <c r="Q267" t="s">
        <v>3739</v>
      </c>
      <c r="R267">
        <v>0</v>
      </c>
      <c r="S267">
        <v>0</v>
      </c>
      <c r="T267">
        <v>45.187798000000001</v>
      </c>
      <c r="U267">
        <v>5.7135920000000002</v>
      </c>
      <c r="AD267" t="s">
        <v>2733</v>
      </c>
      <c r="AE267" t="s">
        <v>2734</v>
      </c>
    </row>
    <row r="268" spans="1:31" x14ac:dyDescent="0.3">
      <c r="A268" s="7">
        <v>46301</v>
      </c>
      <c r="B268" s="8">
        <v>0.33333333333333331</v>
      </c>
      <c r="C268" s="8">
        <v>0.41666666666666669</v>
      </c>
      <c r="D268" s="8">
        <v>0</v>
      </c>
      <c r="E268">
        <v>2</v>
      </c>
      <c r="F268">
        <v>11</v>
      </c>
      <c r="G268" t="s">
        <v>895</v>
      </c>
      <c r="H268" s="8"/>
      <c r="Q268" t="s">
        <v>814</v>
      </c>
      <c r="R268">
        <v>0</v>
      </c>
      <c r="S268">
        <v>0</v>
      </c>
      <c r="T268">
        <v>45.185983</v>
      </c>
      <c r="U268">
        <v>5.7123100000000004</v>
      </c>
    </row>
    <row r="269" spans="1:31" x14ac:dyDescent="0.3">
      <c r="A269" s="7">
        <v>46301</v>
      </c>
      <c r="B269" s="8">
        <v>0.16666666666666666</v>
      </c>
      <c r="C269" s="8">
        <v>0.18055555555555555</v>
      </c>
      <c r="D269" s="8">
        <v>0</v>
      </c>
      <c r="E269">
        <v>0.33</v>
      </c>
      <c r="F269">
        <v>201</v>
      </c>
      <c r="G269" t="s">
        <v>946</v>
      </c>
      <c r="H269" s="8"/>
      <c r="I269" s="8"/>
      <c r="O269" t="s">
        <v>2986</v>
      </c>
      <c r="P269" t="s">
        <v>492</v>
      </c>
      <c r="Q269" t="s">
        <v>2987</v>
      </c>
      <c r="R269">
        <v>0</v>
      </c>
      <c r="S269">
        <v>0</v>
      </c>
      <c r="T269">
        <v>45.185462000000001</v>
      </c>
      <c r="U269">
        <v>5.7269600000000001</v>
      </c>
      <c r="AD269" t="s">
        <v>2733</v>
      </c>
      <c r="AE269" t="s">
        <v>2734</v>
      </c>
    </row>
    <row r="270" spans="1:31" x14ac:dyDescent="0.3">
      <c r="A270" s="7">
        <v>46301</v>
      </c>
      <c r="B270" s="8">
        <v>0.29166666666666669</v>
      </c>
      <c r="C270" s="8">
        <v>0.30555555555555558</v>
      </c>
      <c r="D270" s="8">
        <v>0</v>
      </c>
      <c r="E270">
        <v>0.33</v>
      </c>
      <c r="F270">
        <v>76</v>
      </c>
      <c r="G270" t="s">
        <v>863</v>
      </c>
      <c r="H270" s="8">
        <v>0.18124999999999999</v>
      </c>
      <c r="I270" s="8">
        <v>0.18819444444444444</v>
      </c>
      <c r="L270">
        <v>0.17</v>
      </c>
      <c r="M270">
        <v>0.17</v>
      </c>
      <c r="N270">
        <v>-0.17</v>
      </c>
      <c r="O270" t="s">
        <v>883</v>
      </c>
      <c r="P270" t="s">
        <v>810</v>
      </c>
      <c r="Q270" t="s">
        <v>5973</v>
      </c>
      <c r="R270">
        <v>0</v>
      </c>
      <c r="S270">
        <v>0</v>
      </c>
      <c r="T270">
        <v>45.190103000000001</v>
      </c>
      <c r="U270">
        <v>5.7168659999999996</v>
      </c>
      <c r="AD270" t="s">
        <v>2733</v>
      </c>
      <c r="AE270" t="s">
        <v>2734</v>
      </c>
    </row>
    <row r="271" spans="1:31" x14ac:dyDescent="0.3">
      <c r="A271" s="7">
        <v>46301</v>
      </c>
      <c r="B271" s="8">
        <v>0.25</v>
      </c>
      <c r="C271" s="8">
        <v>0.26041666666666669</v>
      </c>
      <c r="D271" s="8">
        <v>0</v>
      </c>
      <c r="E271">
        <v>0.25</v>
      </c>
      <c r="F271">
        <v>16</v>
      </c>
      <c r="G271" t="s">
        <v>853</v>
      </c>
      <c r="O271" t="s">
        <v>3078</v>
      </c>
      <c r="P271" t="s">
        <v>627</v>
      </c>
      <c r="Q271" t="s">
        <v>3079</v>
      </c>
      <c r="R271">
        <v>0</v>
      </c>
      <c r="S271">
        <v>0</v>
      </c>
      <c r="T271">
        <v>45.187038000000001</v>
      </c>
      <c r="U271">
        <v>5.719214</v>
      </c>
      <c r="AD271" t="s">
        <v>2733</v>
      </c>
      <c r="AE271" t="s">
        <v>2734</v>
      </c>
    </row>
    <row r="272" spans="1:31" x14ac:dyDescent="0.3">
      <c r="A272" s="7">
        <v>46301</v>
      </c>
      <c r="B272" s="8">
        <v>0.16666666666666666</v>
      </c>
      <c r="C272" s="8">
        <v>0.18055555555555555</v>
      </c>
      <c r="D272" s="8">
        <v>0</v>
      </c>
      <c r="E272">
        <v>0.33</v>
      </c>
      <c r="F272">
        <v>28</v>
      </c>
      <c r="G272" t="s">
        <v>914</v>
      </c>
      <c r="H272" s="8">
        <v>0.19166666666666668</v>
      </c>
      <c r="I272" s="8">
        <v>0.25416666666666665</v>
      </c>
      <c r="L272">
        <v>1.5</v>
      </c>
      <c r="M272">
        <v>1.5</v>
      </c>
      <c r="N272">
        <v>1.17</v>
      </c>
      <c r="O272" t="s">
        <v>2999</v>
      </c>
      <c r="P272" t="s">
        <v>127</v>
      </c>
      <c r="Q272" t="s">
        <v>3000</v>
      </c>
      <c r="R272">
        <v>0</v>
      </c>
      <c r="S272">
        <v>0</v>
      </c>
      <c r="T272">
        <v>45.190395000000002</v>
      </c>
      <c r="U272">
        <v>5.7254319999999996</v>
      </c>
      <c r="AD272" t="s">
        <v>2733</v>
      </c>
      <c r="AE272" t="s">
        <v>2734</v>
      </c>
    </row>
    <row r="273" spans="1:31" x14ac:dyDescent="0.3">
      <c r="A273" s="7">
        <v>46301</v>
      </c>
      <c r="B273" s="8">
        <v>0.33333333333333331</v>
      </c>
      <c r="C273" s="8">
        <v>0.375</v>
      </c>
      <c r="D273" s="8">
        <v>0</v>
      </c>
      <c r="E273">
        <v>1</v>
      </c>
      <c r="F273">
        <v>72</v>
      </c>
      <c r="G273" t="s">
        <v>978</v>
      </c>
      <c r="H273" s="8">
        <v>0.4465277777777778</v>
      </c>
      <c r="I273" s="8">
        <v>0.47638888888888886</v>
      </c>
      <c r="L273">
        <v>0.72</v>
      </c>
      <c r="M273">
        <v>0.72</v>
      </c>
      <c r="N273">
        <v>-0.28000000000000003</v>
      </c>
      <c r="O273" t="s">
        <v>1650</v>
      </c>
      <c r="P273" t="s">
        <v>679</v>
      </c>
      <c r="Q273" t="s">
        <v>679</v>
      </c>
      <c r="R273">
        <v>0</v>
      </c>
      <c r="S273">
        <v>0</v>
      </c>
      <c r="T273">
        <v>45.269807999999998</v>
      </c>
      <c r="U273">
        <v>5.8717550000000003</v>
      </c>
      <c r="AD273" t="s">
        <v>2733</v>
      </c>
      <c r="AE273" t="s">
        <v>2737</v>
      </c>
    </row>
    <row r="274" spans="1:31" x14ac:dyDescent="0.3">
      <c r="A274" s="7">
        <v>46301</v>
      </c>
      <c r="B274" s="8">
        <v>0.39583333333333331</v>
      </c>
      <c r="C274" s="8">
        <v>0.40277777777777779</v>
      </c>
      <c r="D274" s="8">
        <v>0</v>
      </c>
      <c r="E274">
        <v>0.17</v>
      </c>
      <c r="F274">
        <v>83</v>
      </c>
      <c r="G274" t="s">
        <v>975</v>
      </c>
      <c r="H274" s="8">
        <v>0.24722222222222223</v>
      </c>
      <c r="I274" s="8">
        <v>0.26041666666666669</v>
      </c>
      <c r="L274">
        <v>0.32</v>
      </c>
      <c r="M274">
        <v>0.32</v>
      </c>
      <c r="N274">
        <v>0.15</v>
      </c>
      <c r="O274" t="s">
        <v>3139</v>
      </c>
      <c r="P274" t="s">
        <v>387</v>
      </c>
      <c r="Q274" t="s">
        <v>3140</v>
      </c>
      <c r="R274">
        <v>0</v>
      </c>
      <c r="S274">
        <v>0</v>
      </c>
      <c r="T274">
        <v>45.365996000000003</v>
      </c>
      <c r="U274">
        <v>5.5923809999999996</v>
      </c>
      <c r="AD274" t="s">
        <v>2733</v>
      </c>
      <c r="AE274" t="s">
        <v>2734</v>
      </c>
    </row>
    <row r="275" spans="1:31" x14ac:dyDescent="0.3">
      <c r="A275" s="7">
        <v>46301</v>
      </c>
      <c r="B275" s="8">
        <v>0.16666666666666666</v>
      </c>
      <c r="C275" s="8">
        <v>0.18055555555555555</v>
      </c>
      <c r="D275" s="8">
        <v>0</v>
      </c>
      <c r="E275">
        <v>0.33</v>
      </c>
      <c r="F275">
        <v>82</v>
      </c>
      <c r="G275" t="s">
        <v>954</v>
      </c>
      <c r="H275" s="8">
        <v>0.22222222222222221</v>
      </c>
      <c r="I275" s="8">
        <v>0.24652777777777779</v>
      </c>
      <c r="L275">
        <v>0.57999999999999996</v>
      </c>
      <c r="M275">
        <v>0.57999999999999996</v>
      </c>
      <c r="N275">
        <v>0.25</v>
      </c>
      <c r="O275" t="s">
        <v>3238</v>
      </c>
      <c r="P275" t="s">
        <v>174</v>
      </c>
      <c r="Q275" t="s">
        <v>3239</v>
      </c>
      <c r="R275">
        <v>0</v>
      </c>
      <c r="S275">
        <v>0</v>
      </c>
      <c r="T275">
        <v>45.180501999999997</v>
      </c>
      <c r="U275">
        <v>5.7300690000000003</v>
      </c>
      <c r="AD275" t="s">
        <v>2733</v>
      </c>
      <c r="AE275" t="s">
        <v>2734</v>
      </c>
    </row>
    <row r="276" spans="1:31" x14ac:dyDescent="0.3">
      <c r="A276" s="7">
        <v>46301</v>
      </c>
      <c r="B276" s="8">
        <v>0.33333333333333331</v>
      </c>
      <c r="C276" s="8">
        <v>0.35416666666666669</v>
      </c>
      <c r="D276" s="8">
        <v>0</v>
      </c>
      <c r="E276">
        <v>0.5</v>
      </c>
      <c r="F276">
        <v>46</v>
      </c>
      <c r="G276" t="s">
        <v>963</v>
      </c>
      <c r="H276" s="8">
        <v>0.22638888888888889</v>
      </c>
      <c r="I276" s="8">
        <v>0.24791666666666667</v>
      </c>
      <c r="L276">
        <v>0.52</v>
      </c>
      <c r="M276">
        <v>0.5</v>
      </c>
      <c r="N276">
        <v>0.02</v>
      </c>
      <c r="O276" t="s">
        <v>1492</v>
      </c>
      <c r="P276" t="s">
        <v>192</v>
      </c>
      <c r="Q276" t="s">
        <v>192</v>
      </c>
      <c r="R276">
        <v>0</v>
      </c>
      <c r="S276">
        <v>0</v>
      </c>
      <c r="T276">
        <v>45.188246999999997</v>
      </c>
      <c r="U276">
        <v>5.7174959999999997</v>
      </c>
      <c r="AD276" t="s">
        <v>2733</v>
      </c>
      <c r="AE276" t="s">
        <v>2737</v>
      </c>
    </row>
    <row r="277" spans="1:31" x14ac:dyDescent="0.3">
      <c r="A277" s="7">
        <v>46301</v>
      </c>
      <c r="B277" s="8">
        <v>0.33333333333333331</v>
      </c>
      <c r="C277" s="8">
        <v>0.39583333333333331</v>
      </c>
      <c r="D277" s="8">
        <v>0</v>
      </c>
      <c r="E277">
        <v>1.5</v>
      </c>
      <c r="F277">
        <v>72</v>
      </c>
      <c r="G277" t="s">
        <v>978</v>
      </c>
      <c r="H277" s="8">
        <v>0.24236111111111111</v>
      </c>
      <c r="I277" s="8">
        <v>0.26111111111111113</v>
      </c>
      <c r="L277">
        <v>0.45</v>
      </c>
      <c r="M277">
        <v>0.45</v>
      </c>
      <c r="N277">
        <v>-1.05</v>
      </c>
      <c r="O277" t="s">
        <v>2597</v>
      </c>
      <c r="P277" t="s">
        <v>179</v>
      </c>
      <c r="Q277" t="s">
        <v>179</v>
      </c>
      <c r="R277">
        <v>0</v>
      </c>
      <c r="S277">
        <v>0</v>
      </c>
      <c r="T277">
        <v>45.566122999999997</v>
      </c>
      <c r="U277">
        <v>5.9208610000000004</v>
      </c>
      <c r="AD277" t="s">
        <v>2733</v>
      </c>
      <c r="AE277" t="s">
        <v>2737</v>
      </c>
    </row>
    <row r="278" spans="1:31" x14ac:dyDescent="0.3">
      <c r="A278" s="7">
        <v>46301</v>
      </c>
      <c r="B278" s="8">
        <v>0.33333333333333331</v>
      </c>
      <c r="C278" s="8">
        <v>0.34722222222222221</v>
      </c>
      <c r="D278" s="8">
        <v>0</v>
      </c>
      <c r="E278">
        <v>0.33</v>
      </c>
      <c r="F278">
        <v>68</v>
      </c>
      <c r="G278" t="s">
        <v>948</v>
      </c>
      <c r="O278" t="s">
        <v>2456</v>
      </c>
      <c r="P278" t="s">
        <v>188</v>
      </c>
      <c r="Q278" t="s">
        <v>3080</v>
      </c>
      <c r="R278">
        <v>0</v>
      </c>
      <c r="S278">
        <v>0</v>
      </c>
      <c r="T278">
        <v>45.189202999999999</v>
      </c>
      <c r="U278">
        <v>5.7345119999999996</v>
      </c>
      <c r="AD278" t="s">
        <v>2733</v>
      </c>
      <c r="AE278" t="s">
        <v>2737</v>
      </c>
    </row>
    <row r="279" spans="1:31" x14ac:dyDescent="0.3">
      <c r="A279" s="7">
        <v>46301</v>
      </c>
      <c r="B279" s="8">
        <v>0.16666666666666666</v>
      </c>
      <c r="C279" s="8">
        <v>0.19791666666666666</v>
      </c>
      <c r="D279" s="8">
        <v>0</v>
      </c>
      <c r="E279">
        <v>0.75</v>
      </c>
      <c r="F279">
        <v>103</v>
      </c>
      <c r="G279" t="s">
        <v>962</v>
      </c>
      <c r="H279" s="8">
        <v>0.16875000000000001</v>
      </c>
      <c r="I279" s="8">
        <v>0.22916666666666666</v>
      </c>
      <c r="L279">
        <v>1.45</v>
      </c>
      <c r="M279">
        <v>1.45</v>
      </c>
      <c r="N279">
        <v>0.7</v>
      </c>
      <c r="O279" t="s">
        <v>1800</v>
      </c>
      <c r="P279" t="s">
        <v>681</v>
      </c>
      <c r="Q279" t="s">
        <v>1801</v>
      </c>
      <c r="R279">
        <v>0</v>
      </c>
      <c r="S279">
        <v>0</v>
      </c>
      <c r="T279">
        <v>45.363452000000002</v>
      </c>
      <c r="U279">
        <v>5.6051859999999998</v>
      </c>
      <c r="AD279" t="s">
        <v>2733</v>
      </c>
      <c r="AE279" t="s">
        <v>2781</v>
      </c>
    </row>
    <row r="280" spans="1:31" x14ac:dyDescent="0.3">
      <c r="A280" s="7">
        <v>46301</v>
      </c>
      <c r="B280" s="8">
        <v>0.16666666666666666</v>
      </c>
      <c r="C280" s="8">
        <v>0.18055555555555555</v>
      </c>
      <c r="D280" s="8">
        <v>0</v>
      </c>
      <c r="E280">
        <v>0.33</v>
      </c>
      <c r="F280">
        <v>29</v>
      </c>
      <c r="G280" t="s">
        <v>859</v>
      </c>
      <c r="H280" s="8"/>
      <c r="I280" s="8"/>
      <c r="O280" t="s">
        <v>3226</v>
      </c>
      <c r="P280" t="s">
        <v>472</v>
      </c>
      <c r="Q280" t="s">
        <v>3227</v>
      </c>
      <c r="R280">
        <v>0</v>
      </c>
      <c r="S280">
        <v>0</v>
      </c>
      <c r="T280">
        <v>45.187396</v>
      </c>
      <c r="U280">
        <v>5.7178760000000004</v>
      </c>
      <c r="AD280" t="s">
        <v>2733</v>
      </c>
      <c r="AE280" t="s">
        <v>2734</v>
      </c>
    </row>
    <row r="281" spans="1:31" x14ac:dyDescent="0.3">
      <c r="A281" s="7">
        <v>46301</v>
      </c>
      <c r="B281" s="8">
        <v>0.16666666666666666</v>
      </c>
      <c r="C281" s="8">
        <v>0.18055555555555555</v>
      </c>
      <c r="D281" s="8">
        <v>0</v>
      </c>
      <c r="E281">
        <v>0.33</v>
      </c>
      <c r="F281">
        <v>101</v>
      </c>
      <c r="G281" t="s">
        <v>945</v>
      </c>
      <c r="H281" s="8">
        <v>0.15694444444444444</v>
      </c>
      <c r="I281" s="8">
        <v>0.43402777777777779</v>
      </c>
      <c r="L281">
        <v>6.65</v>
      </c>
      <c r="M281">
        <v>6.65</v>
      </c>
      <c r="N281">
        <v>6.32</v>
      </c>
      <c r="O281" t="s">
        <v>2852</v>
      </c>
      <c r="P281" t="s">
        <v>86</v>
      </c>
      <c r="Q281" t="s">
        <v>2853</v>
      </c>
      <c r="R281">
        <v>0</v>
      </c>
      <c r="S281">
        <v>0</v>
      </c>
      <c r="T281">
        <v>45.188529000000003</v>
      </c>
      <c r="U281">
        <v>5.7245239999999997</v>
      </c>
      <c r="AD281" t="s">
        <v>2733</v>
      </c>
      <c r="AE281" t="s">
        <v>2734</v>
      </c>
    </row>
    <row r="282" spans="1:31" x14ac:dyDescent="0.3">
      <c r="A282" s="7">
        <v>46301</v>
      </c>
      <c r="B282" s="8">
        <v>0.33333333333333331</v>
      </c>
      <c r="C282" s="8">
        <v>0.41666666666666669</v>
      </c>
      <c r="D282" s="8">
        <v>0</v>
      </c>
      <c r="E282">
        <v>2</v>
      </c>
      <c r="F282">
        <v>43</v>
      </c>
      <c r="G282" t="s">
        <v>849</v>
      </c>
      <c r="H282" s="8">
        <v>0.17083333333333334</v>
      </c>
      <c r="I282" s="8">
        <v>0.23472222222222222</v>
      </c>
      <c r="L282">
        <v>1.53</v>
      </c>
      <c r="M282">
        <v>1.53</v>
      </c>
      <c r="N282">
        <v>-0.47</v>
      </c>
      <c r="O282" t="s">
        <v>1921</v>
      </c>
      <c r="P282" t="s">
        <v>420</v>
      </c>
      <c r="Q282" t="s">
        <v>1923</v>
      </c>
      <c r="R282">
        <v>0</v>
      </c>
      <c r="S282">
        <v>0</v>
      </c>
      <c r="T282">
        <v>45.208322000000003</v>
      </c>
      <c r="U282">
        <v>5.6714190000000002</v>
      </c>
      <c r="AD282" t="s">
        <v>2733</v>
      </c>
      <c r="AE282" t="s">
        <v>2737</v>
      </c>
    </row>
    <row r="283" spans="1:31" x14ac:dyDescent="0.3">
      <c r="A283" s="7">
        <v>46301</v>
      </c>
      <c r="B283" s="8">
        <v>0.16666666666666666</v>
      </c>
      <c r="C283" s="8">
        <v>0.18055555555555555</v>
      </c>
      <c r="D283" s="8">
        <v>0</v>
      </c>
      <c r="E283">
        <v>0.33</v>
      </c>
      <c r="F283">
        <v>100</v>
      </c>
      <c r="G283" t="s">
        <v>967</v>
      </c>
      <c r="H283" s="8">
        <v>0.19791666666666666</v>
      </c>
      <c r="I283" s="8">
        <v>0.20902777777777778</v>
      </c>
      <c r="L283">
        <v>0.27</v>
      </c>
      <c r="M283">
        <v>0.27</v>
      </c>
      <c r="N283">
        <v>-7.0000000000000007E-2</v>
      </c>
      <c r="O283" t="s">
        <v>3004</v>
      </c>
      <c r="P283" t="s">
        <v>368</v>
      </c>
      <c r="Q283" t="s">
        <v>3005</v>
      </c>
      <c r="R283">
        <v>0</v>
      </c>
      <c r="S283">
        <v>0</v>
      </c>
      <c r="T283">
        <v>45.182288999999997</v>
      </c>
      <c r="U283">
        <v>5.7159700000000004</v>
      </c>
      <c r="AD283" t="s">
        <v>2733</v>
      </c>
      <c r="AE283" t="s">
        <v>2734</v>
      </c>
    </row>
    <row r="284" spans="1:31" x14ac:dyDescent="0.3">
      <c r="A284" s="7">
        <v>46301</v>
      </c>
      <c r="B284" s="8">
        <v>0.48958333333333331</v>
      </c>
      <c r="C284" s="8">
        <v>0.5</v>
      </c>
      <c r="D284" s="8">
        <v>0</v>
      </c>
      <c r="E284">
        <v>0.25</v>
      </c>
      <c r="F284">
        <v>23</v>
      </c>
      <c r="G284" t="s">
        <v>957</v>
      </c>
      <c r="H284" s="8">
        <v>0.37638888888888888</v>
      </c>
      <c r="I284" s="8">
        <v>0.3840277777777778</v>
      </c>
      <c r="J284" s="8"/>
      <c r="L284">
        <v>0.18</v>
      </c>
      <c r="M284">
        <v>0.18</v>
      </c>
      <c r="N284">
        <v>-7.0000000000000007E-2</v>
      </c>
      <c r="O284" t="s">
        <v>1341</v>
      </c>
      <c r="P284" t="s">
        <v>494</v>
      </c>
      <c r="Q284" t="s">
        <v>494</v>
      </c>
      <c r="R284">
        <v>0</v>
      </c>
      <c r="S284">
        <v>0</v>
      </c>
      <c r="T284">
        <v>45.206446999999997</v>
      </c>
      <c r="U284">
        <v>5.7453529999999997</v>
      </c>
      <c r="AD284" t="s">
        <v>2733</v>
      </c>
      <c r="AE284" t="s">
        <v>2737</v>
      </c>
    </row>
    <row r="285" spans="1:31" x14ac:dyDescent="0.3">
      <c r="A285" s="7">
        <v>46301</v>
      </c>
      <c r="B285" s="8">
        <v>0.33333333333333331</v>
      </c>
      <c r="C285" s="8">
        <v>0.34722222222222221</v>
      </c>
      <c r="D285" s="8">
        <v>0</v>
      </c>
      <c r="E285">
        <v>0.33</v>
      </c>
      <c r="F285">
        <v>201</v>
      </c>
      <c r="G285" t="s">
        <v>946</v>
      </c>
      <c r="O285" t="s">
        <v>1962</v>
      </c>
      <c r="P285" t="s">
        <v>492</v>
      </c>
      <c r="Q285" t="s">
        <v>492</v>
      </c>
      <c r="R285">
        <v>0</v>
      </c>
      <c r="S285">
        <v>0</v>
      </c>
      <c r="T285">
        <v>45.199381000000002</v>
      </c>
      <c r="U285">
        <v>5.6893219999999998</v>
      </c>
      <c r="AD285" t="s">
        <v>2733</v>
      </c>
      <c r="AE285" t="s">
        <v>2737</v>
      </c>
    </row>
    <row r="286" spans="1:31" x14ac:dyDescent="0.3">
      <c r="A286" s="7">
        <v>46301</v>
      </c>
      <c r="B286" s="8">
        <v>0.33333333333333331</v>
      </c>
      <c r="C286" s="8">
        <v>0.34722222222222221</v>
      </c>
      <c r="D286" s="8">
        <v>0</v>
      </c>
      <c r="E286">
        <v>0.33</v>
      </c>
      <c r="F286">
        <v>44</v>
      </c>
      <c r="G286" t="s">
        <v>865</v>
      </c>
      <c r="H286" s="8">
        <v>0.34861111111111109</v>
      </c>
      <c r="I286" s="8">
        <v>0.36319444444444443</v>
      </c>
      <c r="L286">
        <v>0.35</v>
      </c>
      <c r="M286">
        <v>0.33</v>
      </c>
      <c r="N286">
        <v>0.02</v>
      </c>
      <c r="O286" t="s">
        <v>864</v>
      </c>
      <c r="P286" t="s">
        <v>829</v>
      </c>
      <c r="Q286" t="s">
        <v>829</v>
      </c>
      <c r="R286">
        <v>0</v>
      </c>
      <c r="S286">
        <v>0</v>
      </c>
      <c r="T286">
        <v>45.194932000000001</v>
      </c>
      <c r="U286">
        <v>5.6780390000000001</v>
      </c>
      <c r="AD286" t="s">
        <v>2733</v>
      </c>
      <c r="AE286" t="s">
        <v>2737</v>
      </c>
    </row>
    <row r="287" spans="1:31" x14ac:dyDescent="0.3">
      <c r="A287" s="7">
        <v>46301</v>
      </c>
      <c r="B287" s="8">
        <v>0.16666666666666666</v>
      </c>
      <c r="C287" s="8">
        <v>0.1736111111111111</v>
      </c>
      <c r="D287" s="8">
        <v>0</v>
      </c>
      <c r="E287">
        <v>0.17</v>
      </c>
      <c r="F287">
        <v>1000</v>
      </c>
      <c r="G287" t="s">
        <v>2803</v>
      </c>
      <c r="H287" s="8"/>
      <c r="I287" s="8"/>
      <c r="Q287" t="s">
        <v>1811</v>
      </c>
      <c r="R287">
        <v>0</v>
      </c>
      <c r="S287">
        <v>0</v>
      </c>
      <c r="T287">
        <v>45.203086999999996</v>
      </c>
      <c r="U287">
        <v>5.703754</v>
      </c>
    </row>
    <row r="288" spans="1:31" x14ac:dyDescent="0.3">
      <c r="A288" s="7">
        <v>46301</v>
      </c>
      <c r="B288" s="8">
        <v>0.16666666666666666</v>
      </c>
      <c r="C288" s="8">
        <v>0.18055555555555555</v>
      </c>
      <c r="D288" s="8">
        <v>0</v>
      </c>
      <c r="E288">
        <v>0.33</v>
      </c>
      <c r="F288">
        <v>101</v>
      </c>
      <c r="G288" t="s">
        <v>945</v>
      </c>
      <c r="H288" s="8">
        <v>0.13750000000000001</v>
      </c>
      <c r="I288" s="8">
        <v>0.41597222222222224</v>
      </c>
      <c r="L288">
        <v>6.68</v>
      </c>
      <c r="M288">
        <v>6.68</v>
      </c>
      <c r="N288">
        <v>6.35</v>
      </c>
      <c r="O288" t="s">
        <v>3011</v>
      </c>
      <c r="P288" t="s">
        <v>694</v>
      </c>
      <c r="Q288" t="s">
        <v>3012</v>
      </c>
      <c r="R288">
        <v>0</v>
      </c>
      <c r="S288">
        <v>0</v>
      </c>
      <c r="T288">
        <v>45.179248000000001</v>
      </c>
      <c r="U288">
        <v>5.7079449999999996</v>
      </c>
      <c r="AD288" t="s">
        <v>2733</v>
      </c>
      <c r="AE288" t="s">
        <v>2734</v>
      </c>
    </row>
    <row r="289" spans="1:31" x14ac:dyDescent="0.3">
      <c r="A289" s="7">
        <v>46301</v>
      </c>
      <c r="B289" s="8">
        <v>0.33333333333333331</v>
      </c>
      <c r="C289" s="8">
        <v>0.38541666666666669</v>
      </c>
      <c r="D289" s="8">
        <v>0</v>
      </c>
      <c r="E289">
        <v>1.25</v>
      </c>
      <c r="F289">
        <v>18</v>
      </c>
      <c r="G289" t="s">
        <v>2826</v>
      </c>
      <c r="H289" s="8">
        <v>0.36319444444444443</v>
      </c>
      <c r="I289" s="8">
        <v>0.38541666666666669</v>
      </c>
      <c r="L289">
        <v>0.53</v>
      </c>
      <c r="M289">
        <v>0.53</v>
      </c>
      <c r="N289">
        <v>-0.72</v>
      </c>
      <c r="O289" t="s">
        <v>1656</v>
      </c>
      <c r="P289" t="s">
        <v>706</v>
      </c>
      <c r="Q289" t="s">
        <v>706</v>
      </c>
      <c r="R289">
        <v>0</v>
      </c>
      <c r="S289">
        <v>0</v>
      </c>
      <c r="T289">
        <v>45.176924999999997</v>
      </c>
      <c r="U289">
        <v>5.7132199999999997</v>
      </c>
      <c r="AD289" t="s">
        <v>2733</v>
      </c>
      <c r="AE289" t="s">
        <v>2737</v>
      </c>
    </row>
    <row r="290" spans="1:31" x14ac:dyDescent="0.3">
      <c r="A290" s="7">
        <v>46301</v>
      </c>
      <c r="B290" s="8">
        <v>0.27777777777777779</v>
      </c>
      <c r="C290" s="8">
        <v>0.28819444444444442</v>
      </c>
      <c r="D290" s="8">
        <v>0</v>
      </c>
      <c r="E290">
        <v>0.25</v>
      </c>
      <c r="F290">
        <v>39</v>
      </c>
      <c r="G290" t="s">
        <v>961</v>
      </c>
      <c r="H290" s="8">
        <v>0.28541666666666665</v>
      </c>
      <c r="I290" s="8">
        <v>0.3347222222222222</v>
      </c>
      <c r="L290">
        <v>1.18</v>
      </c>
      <c r="M290">
        <v>1.18</v>
      </c>
      <c r="N290">
        <v>0.93</v>
      </c>
      <c r="O290" t="s">
        <v>2153</v>
      </c>
      <c r="P290" t="s">
        <v>562</v>
      </c>
      <c r="Q290" t="s">
        <v>562</v>
      </c>
      <c r="R290">
        <v>0</v>
      </c>
      <c r="S290">
        <v>0</v>
      </c>
      <c r="T290">
        <v>45.166173999999998</v>
      </c>
      <c r="U290">
        <v>5.7258250000000004</v>
      </c>
      <c r="AD290" t="s">
        <v>2733</v>
      </c>
      <c r="AE290" t="s">
        <v>2737</v>
      </c>
    </row>
    <row r="291" spans="1:31" x14ac:dyDescent="0.3">
      <c r="A291" s="7">
        <v>46301</v>
      </c>
      <c r="B291" s="8">
        <v>0.16666666666666666</v>
      </c>
      <c r="C291" s="8">
        <v>0.18055555555555555</v>
      </c>
      <c r="D291" s="8">
        <v>0</v>
      </c>
      <c r="E291">
        <v>0.33</v>
      </c>
      <c r="F291">
        <v>230</v>
      </c>
      <c r="G291" t="s">
        <v>974</v>
      </c>
      <c r="H291" s="8">
        <v>0.20069444444444445</v>
      </c>
      <c r="I291" s="8">
        <v>0.30277777777777776</v>
      </c>
      <c r="L291">
        <v>2.4500000000000002</v>
      </c>
      <c r="M291">
        <v>2.4500000000000002</v>
      </c>
      <c r="N291">
        <v>2.12</v>
      </c>
      <c r="O291" t="s">
        <v>3262</v>
      </c>
      <c r="P291" t="s">
        <v>217</v>
      </c>
      <c r="Q291" t="s">
        <v>3263</v>
      </c>
      <c r="R291">
        <v>0</v>
      </c>
      <c r="S291">
        <v>0</v>
      </c>
      <c r="T291">
        <v>45.191251999999999</v>
      </c>
      <c r="U291">
        <v>5.7259229999999999</v>
      </c>
      <c r="AD291" t="s">
        <v>2733</v>
      </c>
      <c r="AE291" t="s">
        <v>2734</v>
      </c>
    </row>
    <row r="292" spans="1:31" x14ac:dyDescent="0.3">
      <c r="A292" s="7">
        <v>46301</v>
      </c>
      <c r="B292" s="8">
        <v>0.27430555555555558</v>
      </c>
      <c r="C292" s="8">
        <v>0.28472222222222221</v>
      </c>
      <c r="D292" s="8">
        <v>0</v>
      </c>
      <c r="E292">
        <v>0.25</v>
      </c>
      <c r="F292">
        <v>22</v>
      </c>
      <c r="G292" t="s">
        <v>979</v>
      </c>
      <c r="H292" s="8">
        <v>0.41388888888888886</v>
      </c>
      <c r="I292" s="8">
        <v>0.44097222222222221</v>
      </c>
      <c r="L292">
        <v>0.65</v>
      </c>
      <c r="M292">
        <v>0.65</v>
      </c>
      <c r="N292">
        <v>0.4</v>
      </c>
      <c r="O292" t="s">
        <v>1115</v>
      </c>
      <c r="P292" t="s">
        <v>76</v>
      </c>
      <c r="Q292" t="s">
        <v>76</v>
      </c>
      <c r="R292">
        <v>0</v>
      </c>
      <c r="S292">
        <v>0</v>
      </c>
      <c r="T292">
        <v>45.183639999999997</v>
      </c>
      <c r="U292">
        <v>5.7215680000000004</v>
      </c>
      <c r="AD292" t="s">
        <v>2733</v>
      </c>
      <c r="AE292" t="s">
        <v>2737</v>
      </c>
    </row>
    <row r="293" spans="1:31" x14ac:dyDescent="0.3">
      <c r="A293" s="7">
        <v>46301</v>
      </c>
      <c r="B293" s="8">
        <v>0.35069444444444442</v>
      </c>
      <c r="C293" s="8">
        <v>0.36458333333333331</v>
      </c>
      <c r="D293" s="8">
        <v>0</v>
      </c>
      <c r="E293">
        <v>0.33</v>
      </c>
      <c r="F293">
        <v>23</v>
      </c>
      <c r="G293" t="s">
        <v>957</v>
      </c>
      <c r="H293" s="8">
        <v>0.37083333333333335</v>
      </c>
      <c r="I293" s="8">
        <v>0.37638888888888888</v>
      </c>
      <c r="L293">
        <v>0.13</v>
      </c>
      <c r="M293">
        <v>0.13</v>
      </c>
      <c r="N293">
        <v>-0.2</v>
      </c>
      <c r="O293" t="s">
        <v>3020</v>
      </c>
      <c r="P293" t="s">
        <v>3021</v>
      </c>
      <c r="Q293" t="s">
        <v>3022</v>
      </c>
      <c r="R293">
        <v>0</v>
      </c>
      <c r="S293">
        <v>0</v>
      </c>
      <c r="T293">
        <v>45.198158999999997</v>
      </c>
      <c r="U293">
        <v>5.7376310000000004</v>
      </c>
      <c r="AD293" t="s">
        <v>2733</v>
      </c>
      <c r="AE293" t="s">
        <v>2734</v>
      </c>
    </row>
    <row r="294" spans="1:31" x14ac:dyDescent="0.3">
      <c r="A294" s="7">
        <v>46301</v>
      </c>
      <c r="B294" s="8">
        <v>0.33333333333333331</v>
      </c>
      <c r="C294" s="8">
        <v>0.36458333333333331</v>
      </c>
      <c r="D294" s="8">
        <v>0</v>
      </c>
      <c r="E294">
        <v>0.75</v>
      </c>
      <c r="F294">
        <v>43</v>
      </c>
      <c r="G294" t="s">
        <v>849</v>
      </c>
      <c r="H294" s="8">
        <v>0.52569444444444446</v>
      </c>
      <c r="I294" s="8">
        <v>0.55277777777777781</v>
      </c>
      <c r="L294">
        <v>0.65</v>
      </c>
      <c r="M294">
        <v>0.65</v>
      </c>
      <c r="N294">
        <v>-0.1</v>
      </c>
      <c r="O294" t="s">
        <v>2104</v>
      </c>
      <c r="P294" t="s">
        <v>201</v>
      </c>
      <c r="Q294" t="s">
        <v>6554</v>
      </c>
      <c r="R294">
        <v>0</v>
      </c>
      <c r="S294">
        <v>0</v>
      </c>
      <c r="T294">
        <v>45.328172000000002</v>
      </c>
      <c r="U294">
        <v>5.5678989999999997</v>
      </c>
      <c r="AD294" t="s">
        <v>2733</v>
      </c>
      <c r="AE294" t="s">
        <v>2737</v>
      </c>
    </row>
    <row r="295" spans="1:31" x14ac:dyDescent="0.3">
      <c r="A295" s="7">
        <v>46301</v>
      </c>
      <c r="B295" s="8">
        <v>0.16666666666666666</v>
      </c>
      <c r="C295" s="8">
        <v>0.18055555555555555</v>
      </c>
      <c r="D295" s="8">
        <v>0</v>
      </c>
      <c r="E295">
        <v>0.33</v>
      </c>
      <c r="F295">
        <v>29</v>
      </c>
      <c r="G295" t="s">
        <v>859</v>
      </c>
      <c r="O295" t="s">
        <v>3387</v>
      </c>
      <c r="P295" t="s">
        <v>168</v>
      </c>
      <c r="Q295" t="s">
        <v>3388</v>
      </c>
      <c r="R295">
        <v>0</v>
      </c>
      <c r="S295">
        <v>0</v>
      </c>
      <c r="T295">
        <v>45.191439000000003</v>
      </c>
      <c r="U295">
        <v>5.7271229999999997</v>
      </c>
      <c r="AD295" t="s">
        <v>2733</v>
      </c>
      <c r="AE295" t="s">
        <v>2734</v>
      </c>
    </row>
    <row r="296" spans="1:31" x14ac:dyDescent="0.3">
      <c r="A296" s="7">
        <v>46301</v>
      </c>
      <c r="B296" s="8">
        <v>0.2673611111111111</v>
      </c>
      <c r="C296" s="8">
        <v>0.33333333333333331</v>
      </c>
      <c r="D296" s="8">
        <v>0</v>
      </c>
      <c r="E296">
        <v>1.58</v>
      </c>
      <c r="F296">
        <v>65</v>
      </c>
      <c r="G296" t="s">
        <v>870</v>
      </c>
      <c r="H296" s="8"/>
      <c r="I296" s="8"/>
      <c r="O296" t="s">
        <v>1608</v>
      </c>
      <c r="P296" t="s">
        <v>107</v>
      </c>
      <c r="Q296" t="s">
        <v>1610</v>
      </c>
      <c r="R296">
        <v>0</v>
      </c>
      <c r="S296">
        <v>0</v>
      </c>
      <c r="T296">
        <v>45.190626999999999</v>
      </c>
      <c r="U296">
        <v>5.7275179999999999</v>
      </c>
      <c r="AD296" t="s">
        <v>2733</v>
      </c>
      <c r="AE296" t="s">
        <v>2737</v>
      </c>
    </row>
    <row r="297" spans="1:31" x14ac:dyDescent="0.3">
      <c r="A297" s="7">
        <v>46301</v>
      </c>
      <c r="B297" s="8">
        <v>0.33333333333333331</v>
      </c>
      <c r="C297" s="8">
        <v>0.37847222222222221</v>
      </c>
      <c r="D297" s="8">
        <v>0</v>
      </c>
      <c r="E297">
        <v>1.08</v>
      </c>
      <c r="F297">
        <v>75</v>
      </c>
      <c r="G297" t="s">
        <v>970</v>
      </c>
      <c r="O297" t="s">
        <v>2475</v>
      </c>
      <c r="P297" t="s">
        <v>613</v>
      </c>
      <c r="Q297" t="s">
        <v>613</v>
      </c>
      <c r="R297">
        <v>0</v>
      </c>
      <c r="S297">
        <v>0</v>
      </c>
      <c r="T297">
        <v>45.180928000000002</v>
      </c>
      <c r="U297">
        <v>5.7068519999999996</v>
      </c>
      <c r="AD297" t="s">
        <v>2733</v>
      </c>
      <c r="AE297" t="s">
        <v>2737</v>
      </c>
    </row>
    <row r="298" spans="1:31" x14ac:dyDescent="0.3">
      <c r="A298" s="7">
        <v>46301</v>
      </c>
      <c r="B298" s="8">
        <v>0.33333333333333331</v>
      </c>
      <c r="C298" s="8">
        <v>0.37847222222222221</v>
      </c>
      <c r="D298" s="8">
        <v>0</v>
      </c>
      <c r="E298">
        <v>1.08</v>
      </c>
      <c r="F298">
        <v>76</v>
      </c>
      <c r="G298" t="s">
        <v>863</v>
      </c>
      <c r="H298" s="8">
        <v>0.29375000000000001</v>
      </c>
      <c r="I298" s="8">
        <v>0.3125</v>
      </c>
      <c r="L298">
        <v>0.45</v>
      </c>
      <c r="M298">
        <v>0.45</v>
      </c>
      <c r="N298">
        <v>-0.63</v>
      </c>
      <c r="O298" t="s">
        <v>2526</v>
      </c>
      <c r="P298" t="s">
        <v>136</v>
      </c>
      <c r="Q298" t="s">
        <v>5999</v>
      </c>
      <c r="R298">
        <v>0</v>
      </c>
      <c r="S298">
        <v>0</v>
      </c>
      <c r="T298">
        <v>45.192925000000002</v>
      </c>
      <c r="U298">
        <v>5.7149380000000001</v>
      </c>
      <c r="AD298" t="s">
        <v>2733</v>
      </c>
      <c r="AE298" t="s">
        <v>2737</v>
      </c>
    </row>
    <row r="299" spans="1:31" x14ac:dyDescent="0.3">
      <c r="A299" s="7">
        <v>46301</v>
      </c>
      <c r="B299" s="8">
        <v>0.33333333333333331</v>
      </c>
      <c r="C299" s="8">
        <v>0.38541666666666669</v>
      </c>
      <c r="D299" s="8">
        <v>0</v>
      </c>
      <c r="E299">
        <v>1.25</v>
      </c>
      <c r="F299">
        <v>85</v>
      </c>
      <c r="G299" t="s">
        <v>866</v>
      </c>
      <c r="H299" s="8">
        <v>0.13263888888888889</v>
      </c>
      <c r="I299" s="8">
        <v>0.18055555555555555</v>
      </c>
      <c r="L299">
        <v>1.1499999999999999</v>
      </c>
      <c r="M299">
        <v>1.25</v>
      </c>
      <c r="N299">
        <v>-0.1</v>
      </c>
      <c r="O299" t="s">
        <v>1660</v>
      </c>
      <c r="P299" t="s">
        <v>469</v>
      </c>
      <c r="Q299" t="s">
        <v>6000</v>
      </c>
      <c r="R299">
        <v>0</v>
      </c>
      <c r="S299">
        <v>0</v>
      </c>
      <c r="T299">
        <v>45.223903999999997</v>
      </c>
      <c r="U299">
        <v>5.7949299999999999</v>
      </c>
      <c r="AD299" t="s">
        <v>2733</v>
      </c>
      <c r="AE299" t="s">
        <v>2737</v>
      </c>
    </row>
    <row r="300" spans="1:31" x14ac:dyDescent="0.3">
      <c r="A300" s="7">
        <v>46301</v>
      </c>
      <c r="B300" s="8">
        <v>0.33333333333333331</v>
      </c>
      <c r="C300" s="8">
        <v>0.34722222222222221</v>
      </c>
      <c r="D300" s="8">
        <v>0</v>
      </c>
      <c r="E300">
        <v>0.33</v>
      </c>
      <c r="F300">
        <v>41</v>
      </c>
      <c r="G300" t="s">
        <v>907</v>
      </c>
      <c r="H300" s="8"/>
      <c r="I300" s="8"/>
      <c r="O300" t="s">
        <v>913</v>
      </c>
      <c r="P300" t="s">
        <v>828</v>
      </c>
      <c r="Q300" t="s">
        <v>3562</v>
      </c>
      <c r="R300">
        <v>0</v>
      </c>
      <c r="S300">
        <v>0</v>
      </c>
      <c r="T300">
        <v>45.351880000000001</v>
      </c>
      <c r="U300">
        <v>5.6053439999999997</v>
      </c>
      <c r="AD300" t="s">
        <v>2733</v>
      </c>
      <c r="AE300" t="s">
        <v>2737</v>
      </c>
    </row>
    <row r="301" spans="1:31" x14ac:dyDescent="0.3">
      <c r="A301" s="7">
        <v>46301</v>
      </c>
      <c r="B301" s="8">
        <v>0.33333333333333331</v>
      </c>
      <c r="C301" s="8">
        <v>0.34722222222222221</v>
      </c>
      <c r="D301" s="8">
        <v>0</v>
      </c>
      <c r="E301">
        <v>0.33</v>
      </c>
      <c r="F301">
        <v>72</v>
      </c>
      <c r="G301" t="s">
        <v>978</v>
      </c>
      <c r="H301" s="8">
        <v>0.30833333333333335</v>
      </c>
      <c r="I301" s="8">
        <v>0.34097222222222223</v>
      </c>
      <c r="L301">
        <v>0.78</v>
      </c>
      <c r="M301">
        <v>0.78</v>
      </c>
      <c r="N301">
        <v>0.45</v>
      </c>
      <c r="O301" t="s">
        <v>1992</v>
      </c>
      <c r="P301" t="s">
        <v>442</v>
      </c>
      <c r="Q301" t="s">
        <v>3563</v>
      </c>
      <c r="R301">
        <v>0</v>
      </c>
      <c r="S301">
        <v>0</v>
      </c>
      <c r="T301">
        <v>45.568575000000003</v>
      </c>
      <c r="U301">
        <v>5.9217069999999996</v>
      </c>
      <c r="AD301" t="s">
        <v>2733</v>
      </c>
      <c r="AE301" t="s">
        <v>2737</v>
      </c>
    </row>
    <row r="302" spans="1:31" x14ac:dyDescent="0.3">
      <c r="A302" s="7">
        <v>46301</v>
      </c>
      <c r="B302" s="8">
        <v>0.16666666666666666</v>
      </c>
      <c r="C302" s="8">
        <v>0.18055555555555555</v>
      </c>
      <c r="D302" s="8">
        <v>0</v>
      </c>
      <c r="E302">
        <v>0.33</v>
      </c>
      <c r="F302">
        <v>48</v>
      </c>
      <c r="G302" t="s">
        <v>951</v>
      </c>
      <c r="H302" s="8">
        <v>0.39930555555555558</v>
      </c>
      <c r="I302" s="8">
        <v>0.39930555555555558</v>
      </c>
      <c r="O302" t="s">
        <v>2782</v>
      </c>
      <c r="P302" t="s">
        <v>493</v>
      </c>
      <c r="Q302" t="s">
        <v>2783</v>
      </c>
      <c r="R302">
        <v>0</v>
      </c>
      <c r="S302">
        <v>0</v>
      </c>
      <c r="T302">
        <v>45.220550000000003</v>
      </c>
      <c r="U302">
        <v>5.7636180000000001</v>
      </c>
      <c r="AD302" t="s">
        <v>2733</v>
      </c>
      <c r="AE302" t="s">
        <v>2734</v>
      </c>
    </row>
    <row r="303" spans="1:31" x14ac:dyDescent="0.3">
      <c r="A303" s="7">
        <v>46301</v>
      </c>
      <c r="B303" s="8">
        <v>0.16666666666666666</v>
      </c>
      <c r="C303" s="8">
        <v>0.18055555555555555</v>
      </c>
      <c r="D303" s="8">
        <v>0</v>
      </c>
      <c r="E303">
        <v>0.33</v>
      </c>
      <c r="F303">
        <v>74</v>
      </c>
      <c r="G303" t="s">
        <v>892</v>
      </c>
      <c r="O303" t="s">
        <v>2761</v>
      </c>
      <c r="P303" t="s">
        <v>576</v>
      </c>
      <c r="Q303" t="s">
        <v>2762</v>
      </c>
      <c r="R303">
        <v>0</v>
      </c>
      <c r="S303">
        <v>0</v>
      </c>
      <c r="T303">
        <v>45.186883000000002</v>
      </c>
      <c r="U303">
        <v>5.7062249999999999</v>
      </c>
      <c r="AD303" t="s">
        <v>2733</v>
      </c>
      <c r="AE303" t="s">
        <v>2734</v>
      </c>
    </row>
    <row r="304" spans="1:31" x14ac:dyDescent="0.3">
      <c r="A304" s="7">
        <v>46301</v>
      </c>
      <c r="B304" s="8">
        <v>0.33333333333333331</v>
      </c>
      <c r="C304" s="8">
        <v>0.34722222222222221</v>
      </c>
      <c r="D304" s="8">
        <v>0</v>
      </c>
      <c r="E304">
        <v>0.33</v>
      </c>
      <c r="F304">
        <v>40</v>
      </c>
      <c r="G304" t="s">
        <v>960</v>
      </c>
      <c r="H304" s="8">
        <v>0.21666666666666667</v>
      </c>
      <c r="I304" s="8">
        <v>0.24930555555555556</v>
      </c>
      <c r="L304">
        <v>0.78</v>
      </c>
      <c r="M304">
        <v>0.78</v>
      </c>
      <c r="N304">
        <v>0.45</v>
      </c>
      <c r="O304" t="s">
        <v>2321</v>
      </c>
      <c r="P304" t="s">
        <v>594</v>
      </c>
      <c r="Q304" t="s">
        <v>594</v>
      </c>
      <c r="R304">
        <v>0</v>
      </c>
      <c r="S304">
        <v>0</v>
      </c>
      <c r="T304">
        <v>45.217554999999997</v>
      </c>
      <c r="U304">
        <v>5.6940160000000004</v>
      </c>
      <c r="AD304" t="s">
        <v>2733</v>
      </c>
      <c r="AE304" t="s">
        <v>2737</v>
      </c>
    </row>
    <row r="305" spans="1:31" x14ac:dyDescent="0.3">
      <c r="A305" s="7">
        <v>46301</v>
      </c>
      <c r="B305" s="8">
        <v>0.33333333333333331</v>
      </c>
      <c r="C305" s="8">
        <v>0.38541666666666669</v>
      </c>
      <c r="D305" s="8">
        <v>0</v>
      </c>
      <c r="E305">
        <v>1.25</v>
      </c>
      <c r="F305">
        <v>40</v>
      </c>
      <c r="G305" t="s">
        <v>960</v>
      </c>
      <c r="H305" s="8">
        <v>0.42083333333333334</v>
      </c>
      <c r="I305" s="8">
        <v>0.45763888888888887</v>
      </c>
      <c r="L305">
        <v>0.88</v>
      </c>
      <c r="M305">
        <v>0.88</v>
      </c>
      <c r="N305">
        <v>-0.37</v>
      </c>
      <c r="O305" t="s">
        <v>1524</v>
      </c>
      <c r="P305" t="s">
        <v>635</v>
      </c>
      <c r="Q305" t="s">
        <v>3187</v>
      </c>
      <c r="R305">
        <v>0</v>
      </c>
      <c r="S305">
        <v>0</v>
      </c>
      <c r="T305">
        <v>45.206518000000003</v>
      </c>
      <c r="U305">
        <v>5.7103719999999996</v>
      </c>
      <c r="AD305" t="s">
        <v>2733</v>
      </c>
      <c r="AE305" t="s">
        <v>2737</v>
      </c>
    </row>
    <row r="306" spans="1:31" x14ac:dyDescent="0.3">
      <c r="A306" s="7">
        <v>46301</v>
      </c>
      <c r="B306" s="8">
        <v>0.16666666666666666</v>
      </c>
      <c r="C306" s="8">
        <v>0.18055555555555555</v>
      </c>
      <c r="D306" s="8">
        <v>0</v>
      </c>
      <c r="E306">
        <v>0.33</v>
      </c>
      <c r="F306">
        <v>65</v>
      </c>
      <c r="G306" t="s">
        <v>870</v>
      </c>
      <c r="H306" s="8"/>
      <c r="I306" s="8"/>
      <c r="O306" t="s">
        <v>3162</v>
      </c>
      <c r="P306" t="s">
        <v>366</v>
      </c>
      <c r="Q306" t="s">
        <v>3163</v>
      </c>
      <c r="R306">
        <v>0</v>
      </c>
      <c r="S306">
        <v>0</v>
      </c>
      <c r="T306">
        <v>45.181280000000001</v>
      </c>
      <c r="U306">
        <v>5.6889940000000001</v>
      </c>
      <c r="AD306" t="s">
        <v>2733</v>
      </c>
      <c r="AE306" t="s">
        <v>2734</v>
      </c>
    </row>
    <row r="307" spans="1:31" x14ac:dyDescent="0.3">
      <c r="A307" s="7">
        <v>46301</v>
      </c>
      <c r="B307" s="8">
        <v>0.16666666666666666</v>
      </c>
      <c r="C307" s="8">
        <v>0.1736111111111111</v>
      </c>
      <c r="D307" s="8">
        <v>0</v>
      </c>
      <c r="E307">
        <v>0.17</v>
      </c>
      <c r="F307">
        <v>29</v>
      </c>
      <c r="G307" t="s">
        <v>859</v>
      </c>
      <c r="O307" t="s">
        <v>2992</v>
      </c>
      <c r="P307" t="s">
        <v>53</v>
      </c>
      <c r="Q307" t="s">
        <v>2993</v>
      </c>
      <c r="R307">
        <v>0</v>
      </c>
      <c r="S307">
        <v>0</v>
      </c>
      <c r="T307">
        <v>45.192563999999997</v>
      </c>
      <c r="U307">
        <v>5.7240770000000003</v>
      </c>
      <c r="AD307" t="s">
        <v>2733</v>
      </c>
      <c r="AE307" t="s">
        <v>2734</v>
      </c>
    </row>
    <row r="308" spans="1:31" x14ac:dyDescent="0.3">
      <c r="A308" s="7">
        <v>46301</v>
      </c>
      <c r="B308" s="8">
        <v>0.16666666666666666</v>
      </c>
      <c r="C308" s="8">
        <v>0.18055555555555555</v>
      </c>
      <c r="D308" s="8">
        <v>0</v>
      </c>
      <c r="E308">
        <v>0.33</v>
      </c>
      <c r="F308">
        <v>14</v>
      </c>
      <c r="G308" t="s">
        <v>959</v>
      </c>
      <c r="O308" t="s">
        <v>3565</v>
      </c>
      <c r="P308" t="s">
        <v>715</v>
      </c>
      <c r="Q308" t="s">
        <v>3566</v>
      </c>
      <c r="R308">
        <v>0</v>
      </c>
      <c r="S308">
        <v>0</v>
      </c>
      <c r="T308">
        <v>45.212637000000001</v>
      </c>
      <c r="U308">
        <v>5.7951940000000004</v>
      </c>
      <c r="AD308" t="s">
        <v>2733</v>
      </c>
      <c r="AE308" t="s">
        <v>2734</v>
      </c>
    </row>
    <row r="309" spans="1:31" x14ac:dyDescent="0.3">
      <c r="A309" s="7">
        <v>46301</v>
      </c>
      <c r="B309" s="8">
        <v>0.16666666666666666</v>
      </c>
      <c r="C309" s="8">
        <v>0.18055555555555555</v>
      </c>
      <c r="D309" s="8">
        <v>0</v>
      </c>
      <c r="E309">
        <v>0.33</v>
      </c>
      <c r="F309">
        <v>72</v>
      </c>
      <c r="G309" t="s">
        <v>978</v>
      </c>
      <c r="H309" s="8">
        <v>0.24027777777777778</v>
      </c>
      <c r="I309" s="8">
        <v>0.36458333333333331</v>
      </c>
      <c r="L309">
        <v>2.98</v>
      </c>
      <c r="M309">
        <v>2.98</v>
      </c>
      <c r="N309">
        <v>2.65</v>
      </c>
      <c r="O309" t="s">
        <v>3233</v>
      </c>
      <c r="P309" t="s">
        <v>604</v>
      </c>
      <c r="Q309" t="s">
        <v>6001</v>
      </c>
      <c r="R309">
        <v>0</v>
      </c>
      <c r="S309">
        <v>0</v>
      </c>
      <c r="T309">
        <v>45.570290999999997</v>
      </c>
      <c r="U309">
        <v>5.9184279999999996</v>
      </c>
      <c r="AD309" t="s">
        <v>2733</v>
      </c>
      <c r="AE309" t="s">
        <v>2734</v>
      </c>
    </row>
    <row r="310" spans="1:31" x14ac:dyDescent="0.3">
      <c r="A310" s="7">
        <v>46301</v>
      </c>
      <c r="B310" s="8">
        <v>0.2951388888888889</v>
      </c>
      <c r="C310" s="8">
        <v>0.30902777777777779</v>
      </c>
      <c r="D310" s="8">
        <v>0</v>
      </c>
      <c r="E310">
        <v>0.33</v>
      </c>
      <c r="F310">
        <v>66</v>
      </c>
      <c r="G310" t="s">
        <v>900</v>
      </c>
      <c r="H310" s="8">
        <v>2.7083333333333334E-2</v>
      </c>
      <c r="I310" s="8">
        <v>0.44097222222222221</v>
      </c>
      <c r="L310">
        <v>9.93</v>
      </c>
      <c r="M310">
        <v>9.93</v>
      </c>
      <c r="N310">
        <v>9.6</v>
      </c>
      <c r="O310" t="s">
        <v>3485</v>
      </c>
      <c r="P310" t="s">
        <v>661</v>
      </c>
      <c r="Q310" t="s">
        <v>3486</v>
      </c>
      <c r="R310">
        <v>0</v>
      </c>
      <c r="S310">
        <v>0</v>
      </c>
      <c r="T310">
        <v>45.242189000000003</v>
      </c>
      <c r="U310">
        <v>5.6828630000000002</v>
      </c>
      <c r="AD310" t="s">
        <v>2733</v>
      </c>
      <c r="AE310" t="s">
        <v>2734</v>
      </c>
    </row>
    <row r="311" spans="1:31" x14ac:dyDescent="0.3">
      <c r="A311" s="7">
        <v>46301</v>
      </c>
      <c r="B311" s="8">
        <v>0.16666666666666666</v>
      </c>
      <c r="C311" s="8">
        <v>0.18055555555555555</v>
      </c>
      <c r="D311" s="8">
        <v>0</v>
      </c>
      <c r="E311">
        <v>0.33</v>
      </c>
      <c r="F311">
        <v>68</v>
      </c>
      <c r="G311" t="s">
        <v>948</v>
      </c>
      <c r="H311" s="8">
        <v>0.42222222222222222</v>
      </c>
      <c r="I311" s="8">
        <v>0.4284722222222222</v>
      </c>
      <c r="J311" s="8"/>
      <c r="K311" s="8"/>
      <c r="L311">
        <v>0.15</v>
      </c>
      <c r="M311">
        <v>0.15</v>
      </c>
      <c r="N311">
        <v>-0.18</v>
      </c>
      <c r="O311" t="s">
        <v>2944</v>
      </c>
      <c r="P311" t="s">
        <v>614</v>
      </c>
      <c r="Q311" t="s">
        <v>2945</v>
      </c>
      <c r="R311">
        <v>0</v>
      </c>
      <c r="S311">
        <v>0</v>
      </c>
      <c r="T311">
        <v>45.178691000000001</v>
      </c>
      <c r="U311">
        <v>5.737673</v>
      </c>
      <c r="AD311" t="s">
        <v>2733</v>
      </c>
      <c r="AE311" t="s">
        <v>2734</v>
      </c>
    </row>
    <row r="312" spans="1:31" x14ac:dyDescent="0.3">
      <c r="A312" s="7">
        <v>46301</v>
      </c>
      <c r="B312" s="8">
        <v>0.33333333333333331</v>
      </c>
      <c r="C312" s="8">
        <v>0.4375</v>
      </c>
      <c r="D312" s="8">
        <v>0</v>
      </c>
      <c r="E312">
        <v>2.5</v>
      </c>
      <c r="F312">
        <v>76</v>
      </c>
      <c r="G312" t="s">
        <v>965</v>
      </c>
      <c r="O312" t="s">
        <v>1349</v>
      </c>
      <c r="P312" t="s">
        <v>655</v>
      </c>
      <c r="Q312" t="s">
        <v>655</v>
      </c>
      <c r="R312">
        <v>0</v>
      </c>
      <c r="S312">
        <v>0</v>
      </c>
      <c r="T312">
        <v>45.051537000000003</v>
      </c>
      <c r="U312">
        <v>5.6675990000000001</v>
      </c>
      <c r="AD312" t="s">
        <v>2733</v>
      </c>
      <c r="AE312" t="s">
        <v>2737</v>
      </c>
    </row>
    <row r="313" spans="1:31" x14ac:dyDescent="0.3">
      <c r="A313" s="7">
        <v>46301</v>
      </c>
      <c r="B313" s="8">
        <v>0.25</v>
      </c>
      <c r="C313" s="8">
        <v>0.26041666666666669</v>
      </c>
      <c r="D313" s="8">
        <v>0</v>
      </c>
      <c r="E313">
        <v>0.25</v>
      </c>
      <c r="F313">
        <v>68</v>
      </c>
      <c r="G313" t="s">
        <v>948</v>
      </c>
      <c r="H313" s="8">
        <v>0.1763888888888889</v>
      </c>
      <c r="I313" s="8">
        <v>0.24652777777777779</v>
      </c>
      <c r="L313">
        <v>1.68</v>
      </c>
      <c r="M313">
        <v>1.68</v>
      </c>
      <c r="N313">
        <v>1.43</v>
      </c>
      <c r="O313" t="s">
        <v>3141</v>
      </c>
      <c r="P313" t="s">
        <v>379</v>
      </c>
      <c r="Q313" t="s">
        <v>3142</v>
      </c>
      <c r="R313">
        <v>0</v>
      </c>
      <c r="S313">
        <v>0</v>
      </c>
      <c r="T313">
        <v>45.162835000000001</v>
      </c>
      <c r="U313">
        <v>5.7206549999999998</v>
      </c>
      <c r="AD313" t="s">
        <v>2733</v>
      </c>
      <c r="AE313" t="s">
        <v>2734</v>
      </c>
    </row>
    <row r="314" spans="1:31" x14ac:dyDescent="0.3">
      <c r="A314" s="7">
        <v>46301</v>
      </c>
      <c r="B314" s="8">
        <v>0.33333333333333331</v>
      </c>
      <c r="C314" s="8">
        <v>0.34722222222222221</v>
      </c>
      <c r="D314" s="8">
        <v>0</v>
      </c>
      <c r="E314">
        <v>0.33</v>
      </c>
      <c r="F314">
        <v>82</v>
      </c>
      <c r="G314" t="s">
        <v>954</v>
      </c>
      <c r="H314" s="8">
        <v>0.22291666666666668</v>
      </c>
      <c r="I314" s="8">
        <v>0.24652777777777779</v>
      </c>
      <c r="L314">
        <v>0.56999999999999995</v>
      </c>
      <c r="M314">
        <v>0.56999999999999995</v>
      </c>
      <c r="N314">
        <v>0.23</v>
      </c>
      <c r="O314" t="s">
        <v>1287</v>
      </c>
      <c r="P314" t="s">
        <v>652</v>
      </c>
      <c r="Q314" t="s">
        <v>652</v>
      </c>
      <c r="R314">
        <v>0</v>
      </c>
      <c r="S314">
        <v>0</v>
      </c>
      <c r="T314">
        <v>45.180548999999999</v>
      </c>
      <c r="U314">
        <v>5.7303129999999998</v>
      </c>
      <c r="AD314" t="s">
        <v>2733</v>
      </c>
      <c r="AE314" t="s">
        <v>2737</v>
      </c>
    </row>
    <row r="315" spans="1:31" x14ac:dyDescent="0.3">
      <c r="A315" s="7">
        <v>46301</v>
      </c>
      <c r="B315" s="8">
        <v>0.29166666666666669</v>
      </c>
      <c r="C315" s="8">
        <v>0.30555555555555558</v>
      </c>
      <c r="D315" s="8">
        <v>0</v>
      </c>
      <c r="E315">
        <v>0.33</v>
      </c>
      <c r="F315">
        <v>200</v>
      </c>
      <c r="G315" t="s">
        <v>949</v>
      </c>
      <c r="O315" t="s">
        <v>3571</v>
      </c>
      <c r="P315" t="s">
        <v>716</v>
      </c>
      <c r="Q315" t="s">
        <v>3572</v>
      </c>
      <c r="R315">
        <v>0</v>
      </c>
      <c r="S315">
        <v>0</v>
      </c>
      <c r="T315">
        <v>45.145412999999998</v>
      </c>
      <c r="U315">
        <v>5.7440559999999996</v>
      </c>
      <c r="AD315" t="s">
        <v>2733</v>
      </c>
      <c r="AE315" t="s">
        <v>2734</v>
      </c>
    </row>
    <row r="316" spans="1:31" x14ac:dyDescent="0.3">
      <c r="A316" s="7">
        <v>46301</v>
      </c>
      <c r="B316" s="8">
        <v>0.45833333333333331</v>
      </c>
      <c r="C316" s="8">
        <v>0.47916666666666669</v>
      </c>
      <c r="D316" s="8">
        <v>0</v>
      </c>
      <c r="E316">
        <v>0.5</v>
      </c>
      <c r="F316">
        <v>19</v>
      </c>
      <c r="G316" t="s">
        <v>982</v>
      </c>
      <c r="H316" s="8">
        <v>0.44722222222222224</v>
      </c>
      <c r="I316" s="8">
        <v>0.46458333333333335</v>
      </c>
      <c r="L316">
        <v>0.42</v>
      </c>
      <c r="M316">
        <v>0.42</v>
      </c>
      <c r="N316">
        <v>-0.08</v>
      </c>
      <c r="O316" t="s">
        <v>6555</v>
      </c>
      <c r="P316" t="s">
        <v>248</v>
      </c>
      <c r="Q316" t="s">
        <v>6556</v>
      </c>
      <c r="R316">
        <v>0</v>
      </c>
      <c r="S316">
        <v>0</v>
      </c>
      <c r="T316">
        <v>45.180267000000001</v>
      </c>
      <c r="U316">
        <v>5.7307370000000004</v>
      </c>
      <c r="AD316" t="s">
        <v>2733</v>
      </c>
      <c r="AE316" t="s">
        <v>3592</v>
      </c>
    </row>
    <row r="317" spans="1:31" x14ac:dyDescent="0.3">
      <c r="A317" s="7">
        <v>46301</v>
      </c>
      <c r="B317" s="8">
        <v>0.2361111111111111</v>
      </c>
      <c r="C317" s="8">
        <v>0.26041666666666669</v>
      </c>
      <c r="D317" s="8">
        <v>0</v>
      </c>
      <c r="E317">
        <v>0.57999999999999996</v>
      </c>
      <c r="F317">
        <v>23</v>
      </c>
      <c r="G317" t="s">
        <v>957</v>
      </c>
      <c r="H317" s="8">
        <v>0.48680555555555555</v>
      </c>
      <c r="I317" s="8">
        <v>0.5</v>
      </c>
      <c r="L317">
        <v>0.32</v>
      </c>
      <c r="M317">
        <v>0.32</v>
      </c>
      <c r="N317">
        <v>-0.27</v>
      </c>
      <c r="O317" t="s">
        <v>2556</v>
      </c>
      <c r="P317" t="s">
        <v>541</v>
      </c>
      <c r="Q317" t="s">
        <v>541</v>
      </c>
      <c r="R317">
        <v>0</v>
      </c>
      <c r="S317">
        <v>0</v>
      </c>
      <c r="T317">
        <v>45.166491999999998</v>
      </c>
      <c r="U317">
        <v>5.7129070000000004</v>
      </c>
      <c r="AD317" t="s">
        <v>2733</v>
      </c>
      <c r="AE317" t="s">
        <v>2737</v>
      </c>
    </row>
    <row r="318" spans="1:31" x14ac:dyDescent="0.3">
      <c r="A318" s="7">
        <v>46301</v>
      </c>
      <c r="B318" s="8">
        <v>0.33333333333333331</v>
      </c>
      <c r="C318" s="8">
        <v>0.34722222222222221</v>
      </c>
      <c r="D318" s="8">
        <v>0</v>
      </c>
      <c r="E318">
        <v>0.33</v>
      </c>
      <c r="F318">
        <v>86</v>
      </c>
      <c r="G318" t="s">
        <v>861</v>
      </c>
      <c r="H318" s="8"/>
      <c r="I318" s="8"/>
      <c r="O318" t="s">
        <v>2592</v>
      </c>
      <c r="P318" t="s">
        <v>181</v>
      </c>
      <c r="Q318" t="s">
        <v>6557</v>
      </c>
      <c r="R318">
        <v>0</v>
      </c>
      <c r="S318">
        <v>0</v>
      </c>
      <c r="T318">
        <v>45.191468999999998</v>
      </c>
      <c r="U318">
        <v>5.7242329999999999</v>
      </c>
      <c r="AD318" t="s">
        <v>2733</v>
      </c>
      <c r="AE318" t="s">
        <v>2737</v>
      </c>
    </row>
    <row r="319" spans="1:31" x14ac:dyDescent="0.3">
      <c r="A319" s="7">
        <v>46301</v>
      </c>
      <c r="B319" s="8">
        <v>0.33333333333333331</v>
      </c>
      <c r="C319" s="8">
        <v>0.35416666666666669</v>
      </c>
      <c r="D319" s="8">
        <v>0</v>
      </c>
      <c r="E319">
        <v>0.5</v>
      </c>
      <c r="F319">
        <v>44</v>
      </c>
      <c r="G319" t="s">
        <v>865</v>
      </c>
      <c r="H319" s="8">
        <v>0.38819444444444445</v>
      </c>
      <c r="I319" s="8">
        <v>0.40208333333333335</v>
      </c>
      <c r="L319">
        <v>0.33</v>
      </c>
      <c r="M319">
        <v>0.33</v>
      </c>
      <c r="N319">
        <v>-0.17</v>
      </c>
      <c r="O319" t="s">
        <v>1627</v>
      </c>
      <c r="P319" t="s">
        <v>463</v>
      </c>
      <c r="Q319" t="s">
        <v>3570</v>
      </c>
      <c r="R319">
        <v>0</v>
      </c>
      <c r="S319">
        <v>0</v>
      </c>
      <c r="T319">
        <v>45.248668000000002</v>
      </c>
      <c r="U319">
        <v>5.6292819999999999</v>
      </c>
      <c r="AD319" t="s">
        <v>2733</v>
      </c>
      <c r="AE319" t="s">
        <v>2737</v>
      </c>
    </row>
    <row r="320" spans="1:31" x14ac:dyDescent="0.3">
      <c r="A320" s="7">
        <v>46301</v>
      </c>
      <c r="B320" s="8">
        <v>0.34375</v>
      </c>
      <c r="C320" s="8">
        <v>0.35416666666666669</v>
      </c>
      <c r="D320" s="8">
        <v>0</v>
      </c>
      <c r="E320">
        <v>0.25</v>
      </c>
      <c r="F320">
        <v>13</v>
      </c>
      <c r="G320" t="s">
        <v>2730</v>
      </c>
      <c r="H320" s="8"/>
      <c r="O320" t="s">
        <v>3207</v>
      </c>
      <c r="P320" t="s">
        <v>298</v>
      </c>
      <c r="Q320" t="s">
        <v>3208</v>
      </c>
      <c r="R320">
        <v>0</v>
      </c>
      <c r="S320">
        <v>0</v>
      </c>
      <c r="T320">
        <v>45.186909</v>
      </c>
      <c r="U320">
        <v>5.7276030000000002</v>
      </c>
      <c r="AD320" t="s">
        <v>2733</v>
      </c>
      <c r="AE320" t="s">
        <v>2737</v>
      </c>
    </row>
    <row r="321" spans="1:31" x14ac:dyDescent="0.3">
      <c r="A321" s="7">
        <v>46301</v>
      </c>
      <c r="B321" s="8">
        <v>0.2986111111111111</v>
      </c>
      <c r="C321" s="8">
        <v>0.30208333333333331</v>
      </c>
      <c r="D321" s="8">
        <v>0</v>
      </c>
      <c r="E321">
        <v>0.08</v>
      </c>
      <c r="F321">
        <v>103</v>
      </c>
      <c r="G321" t="s">
        <v>962</v>
      </c>
      <c r="H321" s="8">
        <v>0.51180555555555551</v>
      </c>
      <c r="I321" s="8">
        <v>0.51666666666666672</v>
      </c>
      <c r="L321">
        <v>0.12</v>
      </c>
      <c r="M321">
        <v>0.12</v>
      </c>
      <c r="N321">
        <v>0.03</v>
      </c>
      <c r="O321" t="s">
        <v>2849</v>
      </c>
      <c r="P321" t="s">
        <v>727</v>
      </c>
      <c r="Q321" t="s">
        <v>2850</v>
      </c>
      <c r="R321">
        <v>0</v>
      </c>
      <c r="S321">
        <v>0</v>
      </c>
      <c r="T321">
        <v>45.228786999999997</v>
      </c>
      <c r="U321">
        <v>5.6833799999999997</v>
      </c>
      <c r="AD321" t="s">
        <v>2733</v>
      </c>
      <c r="AE321" t="s">
        <v>2734</v>
      </c>
    </row>
    <row r="322" spans="1:31" x14ac:dyDescent="0.3">
      <c r="A322" s="7">
        <v>46301</v>
      </c>
      <c r="B322" s="8">
        <v>0.25</v>
      </c>
      <c r="C322" s="8">
        <v>0.26041666666666669</v>
      </c>
      <c r="D322" s="8">
        <v>0</v>
      </c>
      <c r="E322">
        <v>0.25</v>
      </c>
      <c r="F322">
        <v>75</v>
      </c>
      <c r="G322" t="s">
        <v>970</v>
      </c>
      <c r="H322" s="8"/>
      <c r="I322" s="8"/>
      <c r="O322" t="s">
        <v>3150</v>
      </c>
      <c r="P322" t="s">
        <v>118</v>
      </c>
      <c r="Q322" t="s">
        <v>3151</v>
      </c>
      <c r="R322">
        <v>0</v>
      </c>
      <c r="S322">
        <v>0</v>
      </c>
      <c r="T322">
        <v>45.168607999999999</v>
      </c>
      <c r="U322">
        <v>5.7114330000000004</v>
      </c>
      <c r="AD322" t="s">
        <v>2733</v>
      </c>
      <c r="AE322" t="s">
        <v>2734</v>
      </c>
    </row>
    <row r="323" spans="1:31" x14ac:dyDescent="0.3">
      <c r="A323" s="7">
        <v>46301</v>
      </c>
      <c r="B323" s="8">
        <v>0.33333333333333331</v>
      </c>
      <c r="C323" s="8">
        <v>0.375</v>
      </c>
      <c r="D323" s="8">
        <v>0</v>
      </c>
      <c r="E323">
        <v>1</v>
      </c>
      <c r="F323">
        <v>72</v>
      </c>
      <c r="G323" t="s">
        <v>978</v>
      </c>
      <c r="O323" t="s">
        <v>2263</v>
      </c>
      <c r="P323" t="s">
        <v>245</v>
      </c>
      <c r="Q323" t="s">
        <v>3146</v>
      </c>
      <c r="R323">
        <v>0</v>
      </c>
      <c r="S323">
        <v>0</v>
      </c>
      <c r="T323">
        <v>45.568052999999999</v>
      </c>
      <c r="U323">
        <v>5.9229669999999999</v>
      </c>
      <c r="AD323" t="s">
        <v>2733</v>
      </c>
      <c r="AE323" t="s">
        <v>2781</v>
      </c>
    </row>
    <row r="324" spans="1:31" x14ac:dyDescent="0.3">
      <c r="A324" s="7">
        <v>46301</v>
      </c>
      <c r="B324" s="8">
        <v>0.33333333333333331</v>
      </c>
      <c r="C324" s="8">
        <v>0.37847222222222221</v>
      </c>
      <c r="D324" s="8">
        <v>0</v>
      </c>
      <c r="E324">
        <v>1.08</v>
      </c>
      <c r="F324">
        <v>20</v>
      </c>
      <c r="G324" t="s">
        <v>950</v>
      </c>
      <c r="H324" s="8">
        <v>0.42083333333333334</v>
      </c>
      <c r="I324" s="8">
        <v>0.47152777777777777</v>
      </c>
      <c r="L324">
        <v>1.22</v>
      </c>
      <c r="M324">
        <v>1.22</v>
      </c>
      <c r="N324">
        <v>0.13</v>
      </c>
      <c r="O324" t="s">
        <v>1936</v>
      </c>
      <c r="P324" t="s">
        <v>326</v>
      </c>
      <c r="Q324" t="s">
        <v>1938</v>
      </c>
      <c r="R324">
        <v>0</v>
      </c>
      <c r="S324">
        <v>0</v>
      </c>
      <c r="T324">
        <v>45.194364</v>
      </c>
      <c r="U324">
        <v>5.6996609999999999</v>
      </c>
      <c r="AD324" t="s">
        <v>2733</v>
      </c>
      <c r="AE324" t="s">
        <v>2737</v>
      </c>
    </row>
    <row r="325" spans="1:31" x14ac:dyDescent="0.3">
      <c r="A325" s="7">
        <v>46301</v>
      </c>
      <c r="B325" s="8">
        <v>0.2951388888888889</v>
      </c>
      <c r="C325" s="8">
        <v>0.2986111111111111</v>
      </c>
      <c r="D325" s="8">
        <v>0</v>
      </c>
      <c r="E325">
        <v>0.08</v>
      </c>
      <c r="F325">
        <v>103</v>
      </c>
      <c r="G325" t="s">
        <v>962</v>
      </c>
      <c r="H325" s="8">
        <v>0.51180555555555551</v>
      </c>
      <c r="I325" s="8">
        <v>0.51666666666666672</v>
      </c>
      <c r="L325">
        <v>0.12</v>
      </c>
      <c r="M325">
        <v>0.12</v>
      </c>
      <c r="N325">
        <v>0.03</v>
      </c>
      <c r="O325" t="s">
        <v>3304</v>
      </c>
      <c r="P325" t="s">
        <v>728</v>
      </c>
      <c r="Q325" t="s">
        <v>3305</v>
      </c>
      <c r="R325">
        <v>0</v>
      </c>
      <c r="S325">
        <v>0</v>
      </c>
      <c r="T325">
        <v>45.228516999999997</v>
      </c>
      <c r="U325">
        <v>5.6831250000000004</v>
      </c>
      <c r="AD325" t="s">
        <v>2733</v>
      </c>
      <c r="AE325" t="s">
        <v>2734</v>
      </c>
    </row>
    <row r="326" spans="1:31" x14ac:dyDescent="0.3">
      <c r="A326" s="7">
        <v>46301</v>
      </c>
      <c r="B326" s="8">
        <v>0.33333333333333331</v>
      </c>
      <c r="C326" s="8">
        <v>0.34722222222222221</v>
      </c>
      <c r="D326" s="8">
        <v>0</v>
      </c>
      <c r="E326">
        <v>0.33</v>
      </c>
      <c r="F326">
        <v>20</v>
      </c>
      <c r="G326" t="s">
        <v>950</v>
      </c>
      <c r="H326" s="8">
        <v>0.24791666666666667</v>
      </c>
      <c r="I326" s="8">
        <v>0.25694444444444442</v>
      </c>
      <c r="L326">
        <v>0.22</v>
      </c>
      <c r="M326">
        <v>0.22</v>
      </c>
      <c r="N326">
        <v>-0.12</v>
      </c>
      <c r="O326" t="s">
        <v>2538</v>
      </c>
      <c r="P326" t="s">
        <v>141</v>
      </c>
      <c r="Q326" t="s">
        <v>141</v>
      </c>
      <c r="R326">
        <v>0</v>
      </c>
      <c r="S326">
        <v>0</v>
      </c>
      <c r="T326">
        <v>45.189855999999999</v>
      </c>
      <c r="U326">
        <v>5.7242749999999996</v>
      </c>
      <c r="AD326" t="s">
        <v>2733</v>
      </c>
      <c r="AE326" t="s">
        <v>2737</v>
      </c>
    </row>
    <row r="327" spans="1:31" x14ac:dyDescent="0.3">
      <c r="A327" s="7">
        <v>46301</v>
      </c>
      <c r="B327" s="8">
        <v>0.33333333333333331</v>
      </c>
      <c r="C327" s="8">
        <v>0.375</v>
      </c>
      <c r="D327" s="8">
        <v>0</v>
      </c>
      <c r="E327">
        <v>1</v>
      </c>
      <c r="F327">
        <v>43</v>
      </c>
      <c r="G327" t="s">
        <v>849</v>
      </c>
      <c r="H327" s="8">
        <v>0.24513888888888888</v>
      </c>
      <c r="I327" s="8">
        <v>0.28749999999999998</v>
      </c>
      <c r="L327">
        <v>1.02</v>
      </c>
      <c r="M327">
        <v>1</v>
      </c>
      <c r="N327">
        <v>0.02</v>
      </c>
      <c r="O327" t="s">
        <v>1866</v>
      </c>
      <c r="P327" t="s">
        <v>718</v>
      </c>
      <c r="Q327" t="s">
        <v>718</v>
      </c>
      <c r="R327">
        <v>0</v>
      </c>
      <c r="S327">
        <v>0</v>
      </c>
      <c r="T327">
        <v>45.244853999999997</v>
      </c>
      <c r="U327">
        <v>5.6734859999999996</v>
      </c>
      <c r="AD327" t="s">
        <v>2733</v>
      </c>
      <c r="AE327" t="s">
        <v>2737</v>
      </c>
    </row>
    <row r="328" spans="1:31" x14ac:dyDescent="0.3">
      <c r="A328" s="7">
        <v>46301</v>
      </c>
      <c r="B328" s="8">
        <v>0.16666666666666666</v>
      </c>
      <c r="C328" s="8">
        <v>0.18055555555555555</v>
      </c>
      <c r="D328" s="8">
        <v>0</v>
      </c>
      <c r="E328">
        <v>0.33</v>
      </c>
      <c r="F328">
        <v>72</v>
      </c>
      <c r="G328" t="s">
        <v>978</v>
      </c>
      <c r="H328" s="8">
        <v>0.23819444444444443</v>
      </c>
      <c r="I328" s="8">
        <v>0.34652777777777777</v>
      </c>
      <c r="L328">
        <v>2.6</v>
      </c>
      <c r="M328">
        <v>2.6</v>
      </c>
      <c r="N328">
        <v>2.27</v>
      </c>
      <c r="O328" t="s">
        <v>3194</v>
      </c>
      <c r="P328" t="s">
        <v>67</v>
      </c>
      <c r="Q328" t="s">
        <v>3195</v>
      </c>
      <c r="R328">
        <v>0</v>
      </c>
      <c r="S328">
        <v>0</v>
      </c>
      <c r="T328">
        <v>45.569451000000001</v>
      </c>
      <c r="U328">
        <v>5.9207679999999998</v>
      </c>
      <c r="AD328" t="s">
        <v>2733</v>
      </c>
      <c r="AE328" t="s">
        <v>2734</v>
      </c>
    </row>
    <row r="329" spans="1:31" x14ac:dyDescent="0.3">
      <c r="A329" s="7">
        <v>46301</v>
      </c>
      <c r="B329" s="8">
        <v>0.40625</v>
      </c>
      <c r="C329" s="8">
        <v>0.41666666666666669</v>
      </c>
      <c r="D329" s="8">
        <v>0</v>
      </c>
      <c r="E329">
        <v>0.25</v>
      </c>
      <c r="F329">
        <v>39</v>
      </c>
      <c r="G329" t="s">
        <v>961</v>
      </c>
      <c r="H329" s="8">
        <v>0.3888888888888889</v>
      </c>
      <c r="I329" s="8">
        <v>0.39166666666666666</v>
      </c>
      <c r="L329">
        <v>7.0000000000000007E-2</v>
      </c>
      <c r="M329">
        <v>7.0000000000000007E-2</v>
      </c>
      <c r="N329">
        <v>-0.18</v>
      </c>
      <c r="O329" t="s">
        <v>2644</v>
      </c>
      <c r="P329" t="s">
        <v>301</v>
      </c>
      <c r="Q329" t="s">
        <v>301</v>
      </c>
      <c r="R329">
        <v>0</v>
      </c>
      <c r="S329">
        <v>0</v>
      </c>
      <c r="T329">
        <v>45.180677000000003</v>
      </c>
      <c r="U329">
        <v>5.7244840000000003</v>
      </c>
      <c r="AD329" t="s">
        <v>2733</v>
      </c>
      <c r="AE329" t="s">
        <v>2737</v>
      </c>
    </row>
    <row r="330" spans="1:31" x14ac:dyDescent="0.3">
      <c r="A330" s="7">
        <v>46301</v>
      </c>
      <c r="B330" s="8">
        <v>0.16666666666666666</v>
      </c>
      <c r="C330" s="8">
        <v>0.18055555555555555</v>
      </c>
      <c r="D330" s="8">
        <v>0</v>
      </c>
      <c r="E330">
        <v>0.33</v>
      </c>
      <c r="F330">
        <v>46</v>
      </c>
      <c r="G330" t="s">
        <v>963</v>
      </c>
      <c r="H330" s="8">
        <v>0.15277777777777779</v>
      </c>
      <c r="I330" s="8">
        <v>0.41180555555555554</v>
      </c>
      <c r="L330">
        <v>6.22</v>
      </c>
      <c r="M330">
        <v>6.22</v>
      </c>
      <c r="N330">
        <v>5.88</v>
      </c>
      <c r="O330" t="s">
        <v>3315</v>
      </c>
      <c r="P330" t="s">
        <v>560</v>
      </c>
      <c r="Q330" t="s">
        <v>3316</v>
      </c>
      <c r="R330">
        <v>0</v>
      </c>
      <c r="S330">
        <v>0</v>
      </c>
      <c r="T330">
        <v>45.146349000000001</v>
      </c>
      <c r="U330">
        <v>5.7163180000000002</v>
      </c>
      <c r="AD330" t="s">
        <v>2733</v>
      </c>
      <c r="AE330" t="s">
        <v>2734</v>
      </c>
    </row>
    <row r="331" spans="1:31" x14ac:dyDescent="0.3">
      <c r="A331" s="7">
        <v>46301</v>
      </c>
      <c r="B331" s="8">
        <v>0.3125</v>
      </c>
      <c r="C331" s="8">
        <v>0.35416666666666669</v>
      </c>
      <c r="D331" s="8">
        <v>0</v>
      </c>
      <c r="E331">
        <v>1</v>
      </c>
      <c r="F331">
        <v>83</v>
      </c>
      <c r="G331" t="s">
        <v>975</v>
      </c>
      <c r="H331" s="8">
        <v>0.26319444444444445</v>
      </c>
      <c r="I331" s="8">
        <v>0.3263888888888889</v>
      </c>
      <c r="L331">
        <v>1.52</v>
      </c>
      <c r="M331">
        <v>1.52</v>
      </c>
      <c r="N331">
        <v>0.52</v>
      </c>
      <c r="O331" t="s">
        <v>1930</v>
      </c>
      <c r="P331" t="s">
        <v>421</v>
      </c>
      <c r="Q331" t="s">
        <v>1932</v>
      </c>
      <c r="R331">
        <v>0</v>
      </c>
      <c r="S331">
        <v>0</v>
      </c>
      <c r="T331">
        <v>45.362363000000002</v>
      </c>
      <c r="U331">
        <v>5.598376</v>
      </c>
      <c r="AD331" t="s">
        <v>2733</v>
      </c>
      <c r="AE331" t="s">
        <v>2737</v>
      </c>
    </row>
    <row r="332" spans="1:31" x14ac:dyDescent="0.3">
      <c r="A332" s="7">
        <v>46301</v>
      </c>
      <c r="B332" s="8">
        <v>0.33333333333333331</v>
      </c>
      <c r="C332" s="8">
        <v>0.34722222222222221</v>
      </c>
      <c r="D332" s="8">
        <v>0</v>
      </c>
      <c r="E332">
        <v>0.33</v>
      </c>
      <c r="F332">
        <v>12</v>
      </c>
      <c r="G332" t="s">
        <v>952</v>
      </c>
      <c r="O332" t="s">
        <v>2233</v>
      </c>
      <c r="P332" t="s">
        <v>129</v>
      </c>
      <c r="Q332" t="s">
        <v>129</v>
      </c>
      <c r="R332">
        <v>0</v>
      </c>
      <c r="S332">
        <v>0</v>
      </c>
      <c r="T332">
        <v>45.188529000000003</v>
      </c>
      <c r="U332">
        <v>5.7245239999999997</v>
      </c>
      <c r="AD332" t="s">
        <v>2733</v>
      </c>
      <c r="AE332" t="s">
        <v>2737</v>
      </c>
    </row>
    <row r="333" spans="1:31" x14ac:dyDescent="0.3">
      <c r="A333" s="7">
        <v>46301</v>
      </c>
      <c r="B333" s="8">
        <v>0.16666666666666666</v>
      </c>
      <c r="C333" s="8">
        <v>0.18055555555555555</v>
      </c>
      <c r="D333" s="8">
        <v>0</v>
      </c>
      <c r="E333">
        <v>0.33</v>
      </c>
      <c r="F333">
        <v>230</v>
      </c>
      <c r="G333" t="s">
        <v>974</v>
      </c>
      <c r="H333" s="8">
        <v>0.41388888888888886</v>
      </c>
      <c r="I333" s="8">
        <v>0.42222222222222222</v>
      </c>
      <c r="L333">
        <v>0.2</v>
      </c>
      <c r="M333">
        <v>0.2</v>
      </c>
      <c r="N333">
        <v>-0.13</v>
      </c>
      <c r="O333" t="s">
        <v>3307</v>
      </c>
      <c r="P333" t="s">
        <v>2453</v>
      </c>
      <c r="Q333" t="s">
        <v>5988</v>
      </c>
      <c r="R333">
        <v>0</v>
      </c>
      <c r="S333">
        <v>0</v>
      </c>
      <c r="T333">
        <v>45.170372</v>
      </c>
      <c r="U333">
        <v>5.7396019999999996</v>
      </c>
      <c r="AD333" t="s">
        <v>2733</v>
      </c>
      <c r="AE333" t="s">
        <v>2734</v>
      </c>
    </row>
    <row r="334" spans="1:31" x14ac:dyDescent="0.3">
      <c r="A334" s="7">
        <v>46301</v>
      </c>
      <c r="B334" s="8">
        <v>0.25</v>
      </c>
      <c r="C334" s="8">
        <v>0.26041666666666669</v>
      </c>
      <c r="D334" s="8">
        <v>0</v>
      </c>
      <c r="E334">
        <v>0.25</v>
      </c>
      <c r="F334">
        <v>210</v>
      </c>
      <c r="G334" t="s">
        <v>905</v>
      </c>
      <c r="O334" t="s">
        <v>3180</v>
      </c>
      <c r="P334" t="s">
        <v>222</v>
      </c>
      <c r="Q334" t="s">
        <v>3181</v>
      </c>
      <c r="R334">
        <v>0</v>
      </c>
      <c r="S334">
        <v>0</v>
      </c>
      <c r="T334">
        <v>45.189441000000002</v>
      </c>
      <c r="U334">
        <v>5.7262389999999996</v>
      </c>
      <c r="AD334" t="s">
        <v>2733</v>
      </c>
      <c r="AE334" t="s">
        <v>2734</v>
      </c>
    </row>
    <row r="335" spans="1:31" x14ac:dyDescent="0.3">
      <c r="A335" s="7">
        <v>46301</v>
      </c>
      <c r="B335" s="8">
        <v>0.23958333333333334</v>
      </c>
      <c r="C335" s="8">
        <v>0.25</v>
      </c>
      <c r="D335" s="8">
        <v>0</v>
      </c>
      <c r="E335">
        <v>0.25</v>
      </c>
      <c r="F335">
        <v>56</v>
      </c>
      <c r="G335" t="s">
        <v>966</v>
      </c>
      <c r="H335" s="8">
        <v>0.36805555555555558</v>
      </c>
      <c r="I335" s="8">
        <v>0.38750000000000001</v>
      </c>
      <c r="L335">
        <v>0.47</v>
      </c>
      <c r="M335">
        <v>0.47</v>
      </c>
      <c r="N335">
        <v>0.22</v>
      </c>
      <c r="O335" t="s">
        <v>2369</v>
      </c>
      <c r="P335" t="s">
        <v>457</v>
      </c>
      <c r="Q335" t="s">
        <v>2370</v>
      </c>
      <c r="R335">
        <v>0</v>
      </c>
      <c r="S335">
        <v>0</v>
      </c>
      <c r="T335">
        <v>45.365228999999999</v>
      </c>
      <c r="U335">
        <v>5.5940120000000002</v>
      </c>
      <c r="AD335" t="s">
        <v>2733</v>
      </c>
      <c r="AE335" t="s">
        <v>2737</v>
      </c>
    </row>
    <row r="336" spans="1:31" x14ac:dyDescent="0.3">
      <c r="A336" s="7">
        <v>46301</v>
      </c>
      <c r="B336" s="8">
        <v>0.16666666666666666</v>
      </c>
      <c r="C336" s="8">
        <v>0.18055555555555555</v>
      </c>
      <c r="D336" s="8">
        <v>0</v>
      </c>
      <c r="E336">
        <v>0.33</v>
      </c>
      <c r="F336">
        <v>74</v>
      </c>
      <c r="G336" t="s">
        <v>892</v>
      </c>
      <c r="O336" t="s">
        <v>3072</v>
      </c>
      <c r="P336" t="s">
        <v>364</v>
      </c>
      <c r="Q336" t="s">
        <v>3073</v>
      </c>
      <c r="R336">
        <v>0</v>
      </c>
      <c r="S336">
        <v>0</v>
      </c>
      <c r="T336">
        <v>45.187527000000003</v>
      </c>
      <c r="U336">
        <v>5.7106579999999996</v>
      </c>
      <c r="AD336" t="s">
        <v>2733</v>
      </c>
      <c r="AE336" t="s">
        <v>2734</v>
      </c>
    </row>
    <row r="337" spans="1:31" x14ac:dyDescent="0.3">
      <c r="A337" s="7">
        <v>46301</v>
      </c>
      <c r="B337" s="8">
        <v>0.33333333333333331</v>
      </c>
      <c r="C337" s="8">
        <v>0.4236111111111111</v>
      </c>
      <c r="D337" s="8">
        <v>0</v>
      </c>
      <c r="E337">
        <v>2.17</v>
      </c>
      <c r="F337">
        <v>16</v>
      </c>
      <c r="G337" t="s">
        <v>853</v>
      </c>
      <c r="O337" t="s">
        <v>3223</v>
      </c>
      <c r="P337" t="s">
        <v>381</v>
      </c>
      <c r="Q337" t="s">
        <v>381</v>
      </c>
      <c r="R337">
        <v>0</v>
      </c>
      <c r="S337">
        <v>0</v>
      </c>
      <c r="T337">
        <v>45.147682000000003</v>
      </c>
      <c r="U337">
        <v>5.7162199999999999</v>
      </c>
      <c r="AD337" t="s">
        <v>2733</v>
      </c>
      <c r="AE337" t="s">
        <v>2737</v>
      </c>
    </row>
    <row r="338" spans="1:31" x14ac:dyDescent="0.3">
      <c r="A338" s="7">
        <v>46301</v>
      </c>
      <c r="B338" s="8">
        <v>0.16666666666666666</v>
      </c>
      <c r="C338" s="8">
        <v>0.18055555555555555</v>
      </c>
      <c r="D338" s="8">
        <v>0</v>
      </c>
      <c r="E338">
        <v>0.33</v>
      </c>
      <c r="F338">
        <v>40</v>
      </c>
      <c r="G338" t="s">
        <v>960</v>
      </c>
      <c r="H338" s="8">
        <v>0.25694444444444442</v>
      </c>
      <c r="I338" s="8">
        <v>0.28194444444444444</v>
      </c>
      <c r="L338">
        <v>0.6</v>
      </c>
      <c r="M338">
        <v>0.6</v>
      </c>
      <c r="N338">
        <v>0.27</v>
      </c>
      <c r="O338" t="s">
        <v>3803</v>
      </c>
      <c r="P338" t="s">
        <v>768</v>
      </c>
      <c r="Q338" t="s">
        <v>3804</v>
      </c>
      <c r="R338">
        <v>0</v>
      </c>
      <c r="S338">
        <v>0</v>
      </c>
      <c r="T338">
        <v>45.180636</v>
      </c>
      <c r="U338">
        <v>5.7115109999999998</v>
      </c>
      <c r="AD338" t="s">
        <v>2733</v>
      </c>
      <c r="AE338" t="s">
        <v>2734</v>
      </c>
    </row>
    <row r="339" spans="1:31" x14ac:dyDescent="0.3">
      <c r="A339" s="7">
        <v>46301</v>
      </c>
      <c r="B339" s="8">
        <v>0.23958333333333334</v>
      </c>
      <c r="C339" s="8">
        <v>0.28472222222222221</v>
      </c>
      <c r="D339" s="8">
        <v>0</v>
      </c>
      <c r="E339">
        <v>1.08</v>
      </c>
      <c r="F339">
        <v>103</v>
      </c>
      <c r="G339" t="s">
        <v>962</v>
      </c>
      <c r="H339" s="8">
        <v>0.33541666666666664</v>
      </c>
      <c r="I339" s="8">
        <v>0.38750000000000001</v>
      </c>
      <c r="L339">
        <v>1.25</v>
      </c>
      <c r="M339">
        <v>1.25</v>
      </c>
      <c r="N339">
        <v>0.17</v>
      </c>
      <c r="O339" t="s">
        <v>1725</v>
      </c>
      <c r="P339" t="s">
        <v>471</v>
      </c>
      <c r="Q339" t="s">
        <v>471</v>
      </c>
      <c r="R339">
        <v>0</v>
      </c>
      <c r="S339">
        <v>0</v>
      </c>
      <c r="T339">
        <v>45.334660999999997</v>
      </c>
      <c r="U339">
        <v>5.6211659999999997</v>
      </c>
      <c r="AD339" t="s">
        <v>2733</v>
      </c>
      <c r="AE339" t="s">
        <v>2737</v>
      </c>
    </row>
    <row r="340" spans="1:31" x14ac:dyDescent="0.3">
      <c r="A340" s="7">
        <v>46301</v>
      </c>
      <c r="B340" s="8">
        <v>0.33333333333333331</v>
      </c>
      <c r="C340" s="8">
        <v>0.375</v>
      </c>
      <c r="D340" s="8">
        <v>0</v>
      </c>
      <c r="E340">
        <v>1</v>
      </c>
      <c r="F340">
        <v>22</v>
      </c>
      <c r="G340" t="s">
        <v>979</v>
      </c>
      <c r="H340" s="8">
        <v>0.20347222222222222</v>
      </c>
      <c r="I340" s="8">
        <v>0.27083333333333331</v>
      </c>
      <c r="L340">
        <v>1.62</v>
      </c>
      <c r="M340">
        <v>1.62</v>
      </c>
      <c r="N340">
        <v>0.62</v>
      </c>
      <c r="O340" t="s">
        <v>1399</v>
      </c>
      <c r="P340" t="s">
        <v>291</v>
      </c>
      <c r="Q340" t="s">
        <v>3186</v>
      </c>
      <c r="R340">
        <v>0</v>
      </c>
      <c r="S340">
        <v>0</v>
      </c>
      <c r="T340">
        <v>45.150571999999997</v>
      </c>
      <c r="U340">
        <v>5.7256600000000004</v>
      </c>
      <c r="AD340" t="s">
        <v>2733</v>
      </c>
      <c r="AE340" t="s">
        <v>2781</v>
      </c>
    </row>
    <row r="341" spans="1:31" x14ac:dyDescent="0.3">
      <c r="A341" s="7">
        <v>46301</v>
      </c>
      <c r="B341" s="8">
        <v>0.16666666666666666</v>
      </c>
      <c r="C341" s="8">
        <v>0.18055555555555555</v>
      </c>
      <c r="D341" s="8">
        <v>0</v>
      </c>
      <c r="E341">
        <v>0.33</v>
      </c>
      <c r="F341">
        <v>72</v>
      </c>
      <c r="G341" t="s">
        <v>978</v>
      </c>
      <c r="O341" t="s">
        <v>3240</v>
      </c>
      <c r="P341" t="s">
        <v>410</v>
      </c>
      <c r="Q341" t="s">
        <v>3241</v>
      </c>
      <c r="R341">
        <v>0</v>
      </c>
      <c r="S341">
        <v>0</v>
      </c>
      <c r="T341">
        <v>45.565835999999997</v>
      </c>
      <c r="U341">
        <v>5.8936609999999998</v>
      </c>
      <c r="AD341" t="s">
        <v>2733</v>
      </c>
      <c r="AE341" t="s">
        <v>2734</v>
      </c>
    </row>
    <row r="342" spans="1:31" x14ac:dyDescent="0.3">
      <c r="A342" s="7">
        <v>46301</v>
      </c>
      <c r="B342" s="8">
        <v>0.33333333333333331</v>
      </c>
      <c r="C342" s="8">
        <v>0.37847222222222221</v>
      </c>
      <c r="D342" s="8">
        <v>0</v>
      </c>
      <c r="E342">
        <v>1.08</v>
      </c>
      <c r="F342">
        <v>230</v>
      </c>
      <c r="G342" t="s">
        <v>974</v>
      </c>
      <c r="O342" t="s">
        <v>6558</v>
      </c>
      <c r="P342" t="s">
        <v>236</v>
      </c>
      <c r="Q342" t="s">
        <v>6559</v>
      </c>
      <c r="R342">
        <v>0</v>
      </c>
      <c r="S342">
        <v>0</v>
      </c>
      <c r="T342">
        <v>45.184652999999997</v>
      </c>
      <c r="U342">
        <v>5.7162660000000001</v>
      </c>
      <c r="AD342" t="s">
        <v>2733</v>
      </c>
      <c r="AE342" t="s">
        <v>2737</v>
      </c>
    </row>
    <row r="343" spans="1:31" x14ac:dyDescent="0.3">
      <c r="A343" s="7">
        <v>46301</v>
      </c>
      <c r="B343" s="8">
        <v>0.16666666666666666</v>
      </c>
      <c r="C343" s="8">
        <v>0.18055555555555555</v>
      </c>
      <c r="D343" s="8">
        <v>0</v>
      </c>
      <c r="E343">
        <v>0.33</v>
      </c>
      <c r="F343">
        <v>49</v>
      </c>
      <c r="G343" t="s">
        <v>944</v>
      </c>
      <c r="H343" s="8">
        <v>0.13055555555555556</v>
      </c>
      <c r="I343" s="8">
        <v>0.31180555555555556</v>
      </c>
      <c r="L343">
        <v>4.3499999999999996</v>
      </c>
      <c r="M343">
        <v>4.3499999999999996</v>
      </c>
      <c r="N343">
        <v>4.0199999999999996</v>
      </c>
      <c r="O343" t="s">
        <v>2769</v>
      </c>
      <c r="P343" t="s">
        <v>202</v>
      </c>
      <c r="Q343" t="s">
        <v>2770</v>
      </c>
      <c r="R343">
        <v>0</v>
      </c>
      <c r="S343">
        <v>0</v>
      </c>
      <c r="T343">
        <v>45.190215999999999</v>
      </c>
      <c r="U343">
        <v>5.7257730000000002</v>
      </c>
      <c r="AD343" t="s">
        <v>2733</v>
      </c>
      <c r="AE343" t="s">
        <v>2734</v>
      </c>
    </row>
    <row r="344" spans="1:31" x14ac:dyDescent="0.3">
      <c r="A344" s="7">
        <v>46301</v>
      </c>
      <c r="B344" s="8">
        <v>0.16666666666666666</v>
      </c>
      <c r="C344" s="8">
        <v>0.18055555555555555</v>
      </c>
      <c r="D344" s="8">
        <v>0</v>
      </c>
      <c r="E344">
        <v>0.33</v>
      </c>
      <c r="F344">
        <v>74</v>
      </c>
      <c r="G344" t="s">
        <v>892</v>
      </c>
      <c r="O344" t="s">
        <v>3313</v>
      </c>
      <c r="P344" t="s">
        <v>332</v>
      </c>
      <c r="Q344" t="s">
        <v>3314</v>
      </c>
      <c r="R344">
        <v>0</v>
      </c>
      <c r="S344">
        <v>0</v>
      </c>
      <c r="T344">
        <v>45.182187999999996</v>
      </c>
      <c r="U344">
        <v>5.7211590000000001</v>
      </c>
      <c r="AD344" t="s">
        <v>2733</v>
      </c>
      <c r="AE344" t="s">
        <v>2734</v>
      </c>
    </row>
    <row r="345" spans="1:31" x14ac:dyDescent="0.3">
      <c r="A345" s="7">
        <v>46301</v>
      </c>
      <c r="B345" s="8">
        <v>0.33333333333333331</v>
      </c>
      <c r="C345" s="8">
        <v>0.37847222222222221</v>
      </c>
      <c r="D345" s="8">
        <v>0</v>
      </c>
      <c r="E345">
        <v>1.08</v>
      </c>
      <c r="F345">
        <v>52</v>
      </c>
      <c r="G345" t="s">
        <v>847</v>
      </c>
      <c r="H345" s="8">
        <v>0.19375000000000001</v>
      </c>
      <c r="I345" s="8">
        <v>0.21597222222222223</v>
      </c>
      <c r="L345">
        <v>0.53</v>
      </c>
      <c r="M345">
        <v>0.53</v>
      </c>
      <c r="N345">
        <v>-0.55000000000000004</v>
      </c>
      <c r="O345" t="s">
        <v>1435</v>
      </c>
      <c r="P345" t="s">
        <v>1437</v>
      </c>
      <c r="Q345" t="s">
        <v>1437</v>
      </c>
      <c r="R345">
        <v>0</v>
      </c>
      <c r="S345">
        <v>0</v>
      </c>
      <c r="T345">
        <v>45.182681000000002</v>
      </c>
      <c r="U345">
        <v>5.7249639999999999</v>
      </c>
      <c r="AD345" t="s">
        <v>2733</v>
      </c>
      <c r="AE345" t="s">
        <v>2737</v>
      </c>
    </row>
    <row r="346" spans="1:31" x14ac:dyDescent="0.3">
      <c r="A346" s="7">
        <v>46301</v>
      </c>
      <c r="B346" s="8">
        <v>0.36458333333333331</v>
      </c>
      <c r="C346" s="8">
        <v>0.37847222222222221</v>
      </c>
      <c r="D346" s="8">
        <v>0</v>
      </c>
      <c r="E346">
        <v>0.33</v>
      </c>
      <c r="F346">
        <v>23</v>
      </c>
      <c r="G346" t="s">
        <v>957</v>
      </c>
      <c r="H346" s="8">
        <v>0.3840277777777778</v>
      </c>
      <c r="I346" s="8">
        <v>0.39166666666666666</v>
      </c>
      <c r="L346">
        <v>0.18</v>
      </c>
      <c r="M346">
        <v>0.18</v>
      </c>
      <c r="N346">
        <v>-0.15</v>
      </c>
      <c r="O346" t="s">
        <v>3031</v>
      </c>
      <c r="P346" t="s">
        <v>157</v>
      </c>
      <c r="Q346" t="s">
        <v>3032</v>
      </c>
      <c r="R346">
        <v>0</v>
      </c>
      <c r="S346">
        <v>0</v>
      </c>
      <c r="T346">
        <v>45.199010000000001</v>
      </c>
      <c r="U346">
        <v>5.7367730000000003</v>
      </c>
      <c r="AD346" t="s">
        <v>2733</v>
      </c>
      <c r="AE346" t="s">
        <v>2734</v>
      </c>
    </row>
    <row r="347" spans="1:31" x14ac:dyDescent="0.3">
      <c r="A347" s="7">
        <v>46301</v>
      </c>
      <c r="B347" s="8">
        <v>0.16666666666666666</v>
      </c>
      <c r="C347" s="8">
        <v>0.18055555555555555</v>
      </c>
      <c r="D347" s="8">
        <v>0</v>
      </c>
      <c r="E347">
        <v>0.33</v>
      </c>
      <c r="F347">
        <v>61</v>
      </c>
      <c r="G347" t="s">
        <v>886</v>
      </c>
      <c r="H347" s="8">
        <v>0.18263888888888888</v>
      </c>
      <c r="I347" s="8">
        <v>0.53749999999999998</v>
      </c>
      <c r="L347">
        <v>8.52</v>
      </c>
      <c r="M347">
        <v>8.52</v>
      </c>
      <c r="N347">
        <v>8.18</v>
      </c>
      <c r="O347" t="s">
        <v>3242</v>
      </c>
      <c r="P347" t="s">
        <v>435</v>
      </c>
      <c r="Q347" t="s">
        <v>3243</v>
      </c>
      <c r="R347">
        <v>0</v>
      </c>
      <c r="S347">
        <v>0</v>
      </c>
      <c r="T347">
        <v>45.181677999999998</v>
      </c>
      <c r="U347">
        <v>5.7453979999999998</v>
      </c>
      <c r="AD347" t="s">
        <v>2733</v>
      </c>
      <c r="AE347" t="s">
        <v>2734</v>
      </c>
    </row>
    <row r="348" spans="1:31" x14ac:dyDescent="0.3">
      <c r="A348" s="7">
        <v>46301</v>
      </c>
      <c r="B348" s="8">
        <v>0.16666666666666666</v>
      </c>
      <c r="C348" s="8">
        <v>0.1736111111111111</v>
      </c>
      <c r="D348" s="8">
        <v>0</v>
      </c>
      <c r="E348">
        <v>0.17</v>
      </c>
      <c r="F348">
        <v>29</v>
      </c>
      <c r="G348" t="s">
        <v>859</v>
      </c>
      <c r="H348" s="8"/>
      <c r="I348" s="8"/>
      <c r="O348" t="s">
        <v>3196</v>
      </c>
      <c r="P348" t="s">
        <v>521</v>
      </c>
      <c r="Q348" t="s">
        <v>3197</v>
      </c>
      <c r="R348">
        <v>0</v>
      </c>
      <c r="S348">
        <v>0</v>
      </c>
      <c r="T348">
        <v>45.191065999999999</v>
      </c>
      <c r="U348">
        <v>5.7243019999999998</v>
      </c>
      <c r="AD348" t="s">
        <v>2733</v>
      </c>
      <c r="AE348" t="s">
        <v>2734</v>
      </c>
    </row>
    <row r="349" spans="1:31" x14ac:dyDescent="0.3">
      <c r="A349" s="7">
        <v>46301</v>
      </c>
      <c r="B349" s="8">
        <v>0.33333333333333331</v>
      </c>
      <c r="C349" s="8">
        <v>0.3611111111111111</v>
      </c>
      <c r="D349" s="8">
        <v>0</v>
      </c>
      <c r="E349">
        <v>0.67</v>
      </c>
      <c r="F349">
        <v>75</v>
      </c>
      <c r="G349" t="s">
        <v>970</v>
      </c>
      <c r="O349" t="s">
        <v>1900</v>
      </c>
      <c r="P349" t="s">
        <v>93</v>
      </c>
      <c r="Q349" t="s">
        <v>93</v>
      </c>
      <c r="R349">
        <v>0</v>
      </c>
      <c r="S349">
        <v>0</v>
      </c>
      <c r="T349">
        <v>45.177773000000002</v>
      </c>
      <c r="U349">
        <v>5.7280009999999999</v>
      </c>
      <c r="AD349" t="s">
        <v>2733</v>
      </c>
      <c r="AE349" t="s">
        <v>2737</v>
      </c>
    </row>
    <row r="350" spans="1:31" x14ac:dyDescent="0.3">
      <c r="A350" s="7">
        <v>46301</v>
      </c>
      <c r="B350" s="8">
        <v>0.16666666666666666</v>
      </c>
      <c r="C350" s="8">
        <v>0.18055555555555555</v>
      </c>
      <c r="D350" s="8">
        <v>0</v>
      </c>
      <c r="E350">
        <v>0.33</v>
      </c>
      <c r="F350">
        <v>12</v>
      </c>
      <c r="G350" t="s">
        <v>952</v>
      </c>
      <c r="O350" t="s">
        <v>874</v>
      </c>
      <c r="P350" t="s">
        <v>807</v>
      </c>
      <c r="Q350" t="s">
        <v>3094</v>
      </c>
      <c r="R350">
        <v>0</v>
      </c>
      <c r="S350">
        <v>0</v>
      </c>
      <c r="T350">
        <v>45.185158000000001</v>
      </c>
      <c r="U350">
        <v>5.7167779999999997</v>
      </c>
      <c r="AD350" t="s">
        <v>2733</v>
      </c>
      <c r="AE350" t="s">
        <v>2734</v>
      </c>
    </row>
    <row r="351" spans="1:31" x14ac:dyDescent="0.3">
      <c r="A351" s="7">
        <v>46301</v>
      </c>
      <c r="B351" s="8">
        <v>0.16666666666666666</v>
      </c>
      <c r="C351" s="8">
        <v>0.18055555555555555</v>
      </c>
      <c r="D351" s="8">
        <v>0</v>
      </c>
      <c r="E351">
        <v>0.33</v>
      </c>
      <c r="F351">
        <v>20</v>
      </c>
      <c r="G351" t="s">
        <v>950</v>
      </c>
      <c r="H351" s="8">
        <v>0.21319444444444444</v>
      </c>
      <c r="I351" s="8">
        <v>0.25763888888888886</v>
      </c>
      <c r="L351">
        <v>1.07</v>
      </c>
      <c r="M351">
        <v>1.07</v>
      </c>
      <c r="N351">
        <v>0.73</v>
      </c>
      <c r="O351" t="s">
        <v>3092</v>
      </c>
      <c r="P351" t="s">
        <v>105</v>
      </c>
      <c r="Q351" t="s">
        <v>3093</v>
      </c>
      <c r="R351">
        <v>0</v>
      </c>
      <c r="S351">
        <v>0</v>
      </c>
      <c r="T351">
        <v>45.189875000000001</v>
      </c>
      <c r="U351">
        <v>5.7246810000000004</v>
      </c>
      <c r="AD351" t="s">
        <v>2733</v>
      </c>
      <c r="AE351" t="s">
        <v>2734</v>
      </c>
    </row>
    <row r="352" spans="1:31" x14ac:dyDescent="0.3">
      <c r="A352" s="7">
        <v>46301</v>
      </c>
      <c r="B352" s="8">
        <v>0.33333333333333331</v>
      </c>
      <c r="C352" s="8">
        <v>0.34722222222222221</v>
      </c>
      <c r="D352" s="8">
        <v>0</v>
      </c>
      <c r="E352">
        <v>0.33</v>
      </c>
      <c r="F352">
        <v>29</v>
      </c>
      <c r="G352" t="s">
        <v>859</v>
      </c>
      <c r="H352" s="8"/>
      <c r="I352" s="8"/>
      <c r="O352" t="s">
        <v>2529</v>
      </c>
      <c r="P352" t="s">
        <v>521</v>
      </c>
      <c r="Q352" t="s">
        <v>521</v>
      </c>
      <c r="R352">
        <v>0</v>
      </c>
      <c r="S352">
        <v>0</v>
      </c>
      <c r="T352">
        <v>45.191065999999999</v>
      </c>
      <c r="U352">
        <v>5.7243019999999998</v>
      </c>
      <c r="AD352" t="s">
        <v>2733</v>
      </c>
      <c r="AE352" t="s">
        <v>2737</v>
      </c>
    </row>
    <row r="353" spans="1:31" x14ac:dyDescent="0.3">
      <c r="A353" s="7">
        <v>46301</v>
      </c>
      <c r="B353" s="8">
        <v>0.2638888888888889</v>
      </c>
      <c r="C353" s="8">
        <v>0.27777777777777779</v>
      </c>
      <c r="D353" s="8">
        <v>0</v>
      </c>
      <c r="E353">
        <v>0.33</v>
      </c>
      <c r="F353">
        <v>39</v>
      </c>
      <c r="G353" t="s">
        <v>961</v>
      </c>
      <c r="H353" s="8">
        <v>0.28541666666666665</v>
      </c>
      <c r="I353" s="8">
        <v>0.57847222222222228</v>
      </c>
      <c r="L353">
        <v>7.03</v>
      </c>
      <c r="M353">
        <v>7.03</v>
      </c>
      <c r="N353">
        <v>6.7</v>
      </c>
      <c r="O353" t="s">
        <v>2916</v>
      </c>
      <c r="P353" t="s">
        <v>562</v>
      </c>
      <c r="Q353" t="s">
        <v>2917</v>
      </c>
      <c r="R353">
        <v>0</v>
      </c>
      <c r="S353">
        <v>0</v>
      </c>
      <c r="T353">
        <v>45.166173999999998</v>
      </c>
      <c r="U353">
        <v>5.7258250000000004</v>
      </c>
      <c r="AD353" t="s">
        <v>2733</v>
      </c>
      <c r="AE353" t="s">
        <v>2734</v>
      </c>
    </row>
    <row r="354" spans="1:31" x14ac:dyDescent="0.3">
      <c r="A354" s="7">
        <v>46301</v>
      </c>
      <c r="B354" s="8">
        <v>0.16666666666666666</v>
      </c>
      <c r="C354" s="8">
        <v>0.18055555555555555</v>
      </c>
      <c r="D354" s="8">
        <v>0</v>
      </c>
      <c r="E354">
        <v>0.33</v>
      </c>
      <c r="F354">
        <v>44</v>
      </c>
      <c r="G354" t="s">
        <v>865</v>
      </c>
      <c r="H354" s="8">
        <v>0.3263888888888889</v>
      </c>
      <c r="I354" s="8">
        <v>0.3298611111111111</v>
      </c>
      <c r="L354">
        <v>0.08</v>
      </c>
      <c r="M354">
        <v>0.08</v>
      </c>
      <c r="N354">
        <v>-0.25</v>
      </c>
      <c r="O354" t="s">
        <v>3371</v>
      </c>
      <c r="P354" t="s">
        <v>99</v>
      </c>
      <c r="Q354" t="s">
        <v>5991</v>
      </c>
      <c r="R354">
        <v>0</v>
      </c>
      <c r="S354">
        <v>0</v>
      </c>
      <c r="T354">
        <v>45.188929999999999</v>
      </c>
      <c r="U354">
        <v>5.7123470000000003</v>
      </c>
      <c r="AD354" t="s">
        <v>2733</v>
      </c>
      <c r="AE354" t="s">
        <v>2734</v>
      </c>
    </row>
    <row r="355" spans="1:31" x14ac:dyDescent="0.3">
      <c r="A355" s="7">
        <v>46301</v>
      </c>
      <c r="B355" s="8">
        <v>0.33333333333333331</v>
      </c>
      <c r="C355" s="8">
        <v>0.375</v>
      </c>
      <c r="D355" s="8">
        <v>0</v>
      </c>
      <c r="E355">
        <v>1</v>
      </c>
      <c r="F355">
        <v>28</v>
      </c>
      <c r="G355" t="s">
        <v>914</v>
      </c>
      <c r="H355" s="8">
        <v>0.28402777777777777</v>
      </c>
      <c r="I355" s="8">
        <v>0.34652777777777777</v>
      </c>
      <c r="L355">
        <v>1.5</v>
      </c>
      <c r="M355">
        <v>1.5</v>
      </c>
      <c r="N355">
        <v>0.5</v>
      </c>
      <c r="O355" t="s">
        <v>2374</v>
      </c>
      <c r="P355" t="s">
        <v>781</v>
      </c>
      <c r="Q355" t="s">
        <v>781</v>
      </c>
      <c r="R355">
        <v>0</v>
      </c>
      <c r="S355">
        <v>0</v>
      </c>
      <c r="T355">
        <v>45.187779999999997</v>
      </c>
      <c r="U355">
        <v>5.6920270000000004</v>
      </c>
      <c r="AD355" t="s">
        <v>2733</v>
      </c>
      <c r="AE355" t="s">
        <v>2737</v>
      </c>
    </row>
    <row r="356" spans="1:31" x14ac:dyDescent="0.3">
      <c r="A356" s="7">
        <v>46301</v>
      </c>
      <c r="B356" s="8">
        <v>0.33333333333333331</v>
      </c>
      <c r="C356" s="8">
        <v>0.37847222222222221</v>
      </c>
      <c r="D356" s="8">
        <v>0</v>
      </c>
      <c r="E356">
        <v>1.08</v>
      </c>
      <c r="F356">
        <v>52</v>
      </c>
      <c r="G356" t="s">
        <v>847</v>
      </c>
      <c r="H356" s="8">
        <v>0.22708333333333333</v>
      </c>
      <c r="I356" s="8">
        <v>0.44166666666666665</v>
      </c>
      <c r="L356">
        <v>5.15</v>
      </c>
      <c r="M356">
        <v>5.15</v>
      </c>
      <c r="N356">
        <v>4.07</v>
      </c>
      <c r="O356" t="s">
        <v>2007</v>
      </c>
      <c r="P356" t="s">
        <v>398</v>
      </c>
      <c r="Q356" t="s">
        <v>398</v>
      </c>
      <c r="R356">
        <v>0</v>
      </c>
      <c r="S356">
        <v>0</v>
      </c>
      <c r="T356">
        <v>45.164098000000003</v>
      </c>
      <c r="U356">
        <v>5.7531749999999997</v>
      </c>
      <c r="AD356" t="s">
        <v>2733</v>
      </c>
      <c r="AE356" t="s">
        <v>2737</v>
      </c>
    </row>
    <row r="357" spans="1:31" x14ac:dyDescent="0.3">
      <c r="A357" s="7">
        <v>46301</v>
      </c>
      <c r="B357" s="8">
        <v>0.16666666666666666</v>
      </c>
      <c r="C357" s="8">
        <v>0.18055555555555555</v>
      </c>
      <c r="D357" s="8">
        <v>0</v>
      </c>
      <c r="E357">
        <v>0.33</v>
      </c>
      <c r="F357">
        <v>61</v>
      </c>
      <c r="G357" t="s">
        <v>886</v>
      </c>
      <c r="H357" s="8">
        <v>0.17083333333333334</v>
      </c>
      <c r="I357" s="8">
        <v>0.41805555555555557</v>
      </c>
      <c r="L357">
        <v>5.93</v>
      </c>
      <c r="M357">
        <v>5.93</v>
      </c>
      <c r="N357">
        <v>5.6</v>
      </c>
      <c r="O357" t="s">
        <v>3097</v>
      </c>
      <c r="P357" t="s">
        <v>161</v>
      </c>
      <c r="Q357" t="s">
        <v>3098</v>
      </c>
      <c r="R357">
        <v>0</v>
      </c>
      <c r="S357">
        <v>0</v>
      </c>
      <c r="T357">
        <v>45.174452000000002</v>
      </c>
      <c r="U357">
        <v>5.7284119999999996</v>
      </c>
      <c r="AD357" t="s">
        <v>2733</v>
      </c>
      <c r="AE357" t="s">
        <v>2734</v>
      </c>
    </row>
    <row r="358" spans="1:31" x14ac:dyDescent="0.3">
      <c r="A358" s="7">
        <v>46301</v>
      </c>
      <c r="B358" s="8">
        <v>0.18055555555555555</v>
      </c>
      <c r="C358" s="8">
        <v>0.24305555555555555</v>
      </c>
      <c r="D358" s="8">
        <v>0</v>
      </c>
      <c r="E358">
        <v>1.5</v>
      </c>
      <c r="F358">
        <v>50</v>
      </c>
      <c r="G358" t="s">
        <v>879</v>
      </c>
      <c r="H358" s="8">
        <v>0.20624999999999999</v>
      </c>
      <c r="I358" s="8">
        <v>0.28958333333333336</v>
      </c>
      <c r="L358">
        <v>2</v>
      </c>
      <c r="M358">
        <v>2</v>
      </c>
      <c r="N358">
        <v>0.5</v>
      </c>
      <c r="O358" t="s">
        <v>897</v>
      </c>
      <c r="P358" t="s">
        <v>830</v>
      </c>
      <c r="Q358" t="s">
        <v>830</v>
      </c>
      <c r="R358">
        <v>0</v>
      </c>
      <c r="S358">
        <v>0</v>
      </c>
      <c r="T358">
        <v>45.326613000000002</v>
      </c>
      <c r="U358">
        <v>5.5783820000000004</v>
      </c>
      <c r="AD358" t="s">
        <v>2733</v>
      </c>
      <c r="AE358" t="s">
        <v>2781</v>
      </c>
    </row>
    <row r="359" spans="1:31" x14ac:dyDescent="0.3">
      <c r="A359" s="7">
        <v>46301</v>
      </c>
      <c r="B359" s="8">
        <v>0.33333333333333331</v>
      </c>
      <c r="C359" s="8">
        <v>0.37847222222222221</v>
      </c>
      <c r="D359" s="8">
        <v>0</v>
      </c>
      <c r="E359">
        <v>1.08</v>
      </c>
      <c r="F359">
        <v>85</v>
      </c>
      <c r="G359" t="s">
        <v>866</v>
      </c>
      <c r="H359" s="8">
        <v>0.35069444444444442</v>
      </c>
      <c r="I359" s="8">
        <v>0.375</v>
      </c>
      <c r="L359">
        <v>0.57999999999999996</v>
      </c>
      <c r="M359">
        <v>0.57999999999999996</v>
      </c>
      <c r="N359">
        <v>-0.5</v>
      </c>
      <c r="O359" t="s">
        <v>1231</v>
      </c>
      <c r="P359" t="s">
        <v>451</v>
      </c>
      <c r="Q359" t="s">
        <v>451</v>
      </c>
      <c r="R359">
        <v>0</v>
      </c>
      <c r="S359">
        <v>0</v>
      </c>
      <c r="T359">
        <v>45.207687999999997</v>
      </c>
      <c r="U359">
        <v>5.763395</v>
      </c>
      <c r="AD359" t="s">
        <v>2733</v>
      </c>
      <c r="AE359" t="s">
        <v>2737</v>
      </c>
    </row>
    <row r="360" spans="1:31" x14ac:dyDescent="0.3">
      <c r="A360" s="7">
        <v>46301</v>
      </c>
      <c r="B360" s="8">
        <v>0.33333333333333331</v>
      </c>
      <c r="C360" s="8">
        <v>0.3611111111111111</v>
      </c>
      <c r="D360" s="8">
        <v>0</v>
      </c>
      <c r="E360">
        <v>0.67</v>
      </c>
      <c r="F360">
        <v>20</v>
      </c>
      <c r="G360" t="s">
        <v>950</v>
      </c>
      <c r="H360" s="8">
        <v>0.50486111111111109</v>
      </c>
      <c r="I360" s="8">
        <v>0.52222222222222225</v>
      </c>
      <c r="L360">
        <v>0.42</v>
      </c>
      <c r="M360">
        <v>0.42</v>
      </c>
      <c r="N360">
        <v>-0.25</v>
      </c>
      <c r="O360" t="s">
        <v>1692</v>
      </c>
      <c r="P360" t="s">
        <v>522</v>
      </c>
      <c r="Q360" t="s">
        <v>522</v>
      </c>
      <c r="R360">
        <v>0</v>
      </c>
      <c r="S360">
        <v>0</v>
      </c>
      <c r="T360">
        <v>45.177925000000002</v>
      </c>
      <c r="U360">
        <v>5.7241710000000001</v>
      </c>
      <c r="AD360" t="s">
        <v>2733</v>
      </c>
      <c r="AE360" t="s">
        <v>2737</v>
      </c>
    </row>
    <row r="361" spans="1:31" x14ac:dyDescent="0.3">
      <c r="A361" s="7">
        <v>46301</v>
      </c>
      <c r="B361" s="8">
        <v>0.3576388888888889</v>
      </c>
      <c r="C361" s="8">
        <v>0.37152777777777779</v>
      </c>
      <c r="D361" s="8">
        <v>0</v>
      </c>
      <c r="E361">
        <v>0.33</v>
      </c>
      <c r="F361">
        <v>65</v>
      </c>
      <c r="G361" t="s">
        <v>870</v>
      </c>
      <c r="H361" s="8"/>
      <c r="I361" s="8"/>
      <c r="O361" t="s">
        <v>3235</v>
      </c>
      <c r="P361" t="s">
        <v>165</v>
      </c>
      <c r="Q361" t="s">
        <v>3236</v>
      </c>
      <c r="R361">
        <v>0</v>
      </c>
      <c r="S361">
        <v>0</v>
      </c>
      <c r="T361">
        <v>45.192888000000004</v>
      </c>
      <c r="U361">
        <v>5.7291280000000002</v>
      </c>
      <c r="AD361" t="s">
        <v>2733</v>
      </c>
      <c r="AE361" t="s">
        <v>2734</v>
      </c>
    </row>
    <row r="362" spans="1:31" x14ac:dyDescent="0.3">
      <c r="A362" s="7">
        <v>46301</v>
      </c>
      <c r="B362" s="8">
        <v>0.16666666666666666</v>
      </c>
      <c r="C362" s="8">
        <v>0.18055555555555555</v>
      </c>
      <c r="D362" s="8">
        <v>0</v>
      </c>
      <c r="E362">
        <v>0.33</v>
      </c>
      <c r="F362">
        <v>15</v>
      </c>
      <c r="G362" t="s">
        <v>956</v>
      </c>
      <c r="H362" s="8">
        <v>0.3</v>
      </c>
      <c r="I362" s="8">
        <v>0.47986111111111113</v>
      </c>
      <c r="L362">
        <v>4.32</v>
      </c>
      <c r="M362">
        <v>4.32</v>
      </c>
      <c r="N362">
        <v>3.98</v>
      </c>
      <c r="O362" t="s">
        <v>3099</v>
      </c>
      <c r="P362" t="s">
        <v>595</v>
      </c>
      <c r="Q362" t="s">
        <v>3100</v>
      </c>
      <c r="R362">
        <v>0</v>
      </c>
      <c r="S362">
        <v>0</v>
      </c>
      <c r="T362">
        <v>45.180706999999998</v>
      </c>
      <c r="U362">
        <v>5.7268699999999999</v>
      </c>
      <c r="AD362" t="s">
        <v>2733</v>
      </c>
      <c r="AE362" t="s">
        <v>2734</v>
      </c>
    </row>
    <row r="363" spans="1:31" x14ac:dyDescent="0.3">
      <c r="A363" s="7">
        <v>46301</v>
      </c>
      <c r="B363" s="8">
        <v>0.33333333333333331</v>
      </c>
      <c r="C363" s="8">
        <v>0.34722222222222221</v>
      </c>
      <c r="D363" s="8">
        <v>0</v>
      </c>
      <c r="E363">
        <v>0.33</v>
      </c>
      <c r="F363">
        <v>82</v>
      </c>
      <c r="G363" t="s">
        <v>954</v>
      </c>
      <c r="H363" s="8">
        <v>0.20069444444444445</v>
      </c>
      <c r="I363" s="8">
        <v>0.21875</v>
      </c>
      <c r="L363">
        <v>0.43</v>
      </c>
      <c r="M363">
        <v>0.43</v>
      </c>
      <c r="N363">
        <v>0.1</v>
      </c>
      <c r="O363" t="s">
        <v>1772</v>
      </c>
      <c r="P363" t="s">
        <v>534</v>
      </c>
      <c r="Q363" t="s">
        <v>534</v>
      </c>
      <c r="R363">
        <v>0</v>
      </c>
      <c r="S363">
        <v>0</v>
      </c>
      <c r="T363">
        <v>45.173667999999999</v>
      </c>
      <c r="U363">
        <v>5.7084409999999997</v>
      </c>
      <c r="AD363" t="s">
        <v>2733</v>
      </c>
      <c r="AE363" t="s">
        <v>2737</v>
      </c>
    </row>
    <row r="364" spans="1:31" x14ac:dyDescent="0.3">
      <c r="A364" s="7">
        <v>46301</v>
      </c>
      <c r="B364" s="8">
        <v>0.33333333333333331</v>
      </c>
      <c r="C364" s="8">
        <v>0.34722222222222221</v>
      </c>
      <c r="D364" s="8">
        <v>0</v>
      </c>
      <c r="E364">
        <v>0.33</v>
      </c>
      <c r="F364">
        <v>49</v>
      </c>
      <c r="G364" t="s">
        <v>944</v>
      </c>
      <c r="H364" s="8">
        <v>0.14583333333333334</v>
      </c>
      <c r="I364" s="8">
        <v>0.16527777777777777</v>
      </c>
      <c r="L364">
        <v>0.47</v>
      </c>
      <c r="M364">
        <v>0.47</v>
      </c>
      <c r="N364">
        <v>0.13</v>
      </c>
      <c r="O364" t="s">
        <v>2360</v>
      </c>
      <c r="P364" t="s">
        <v>191</v>
      </c>
      <c r="Q364" t="s">
        <v>191</v>
      </c>
      <c r="R364">
        <v>0</v>
      </c>
      <c r="S364">
        <v>0</v>
      </c>
      <c r="T364">
        <v>45.180351000000002</v>
      </c>
      <c r="U364">
        <v>5.7075740000000001</v>
      </c>
      <c r="AD364" t="s">
        <v>2733</v>
      </c>
      <c r="AE364" t="s">
        <v>2737</v>
      </c>
    </row>
    <row r="365" spans="1:31" x14ac:dyDescent="0.3">
      <c r="A365" s="7">
        <v>46301</v>
      </c>
      <c r="B365" s="8">
        <v>0.29166666666666669</v>
      </c>
      <c r="C365" s="8">
        <v>0.2986111111111111</v>
      </c>
      <c r="D365" s="8">
        <v>0</v>
      </c>
      <c r="E365">
        <v>0.17</v>
      </c>
      <c r="F365">
        <v>29</v>
      </c>
      <c r="G365" t="s">
        <v>859</v>
      </c>
      <c r="O365" t="s">
        <v>3196</v>
      </c>
      <c r="P365" t="s">
        <v>521</v>
      </c>
      <c r="Q365" t="s">
        <v>3197</v>
      </c>
      <c r="R365">
        <v>0</v>
      </c>
      <c r="S365">
        <v>0</v>
      </c>
      <c r="T365">
        <v>45.191065999999999</v>
      </c>
      <c r="U365">
        <v>5.7243019999999998</v>
      </c>
      <c r="AD365" t="s">
        <v>2733</v>
      </c>
      <c r="AE365" t="s">
        <v>2734</v>
      </c>
    </row>
    <row r="366" spans="1:31" x14ac:dyDescent="0.3">
      <c r="A366" s="7">
        <v>46301</v>
      </c>
      <c r="B366" s="8">
        <v>0.33333333333333331</v>
      </c>
      <c r="C366" s="8">
        <v>0.34722222222222221</v>
      </c>
      <c r="D366" s="8">
        <v>0</v>
      </c>
      <c r="E366">
        <v>0.33</v>
      </c>
      <c r="F366">
        <v>200</v>
      </c>
      <c r="G366" t="s">
        <v>949</v>
      </c>
      <c r="H366" s="8"/>
      <c r="O366" t="s">
        <v>2563</v>
      </c>
      <c r="P366" t="s">
        <v>716</v>
      </c>
      <c r="Q366" t="s">
        <v>716</v>
      </c>
      <c r="R366">
        <v>0</v>
      </c>
      <c r="S366">
        <v>0</v>
      </c>
      <c r="T366">
        <v>45.145412999999998</v>
      </c>
      <c r="U366">
        <v>5.7440559999999996</v>
      </c>
      <c r="AD366" t="s">
        <v>2733</v>
      </c>
      <c r="AE366" t="s">
        <v>2737</v>
      </c>
    </row>
    <row r="367" spans="1:31" x14ac:dyDescent="0.3">
      <c r="A367" s="7">
        <v>46301</v>
      </c>
      <c r="B367" s="8">
        <v>0.16666666666666666</v>
      </c>
      <c r="C367" s="8">
        <v>0.18055555555555555</v>
      </c>
      <c r="D367" s="8">
        <v>0</v>
      </c>
      <c r="E367">
        <v>0.33</v>
      </c>
      <c r="F367">
        <v>85</v>
      </c>
      <c r="G367" t="s">
        <v>866</v>
      </c>
      <c r="H367" s="8">
        <v>0.43819444444444444</v>
      </c>
      <c r="I367" s="8">
        <v>0.44236111111111109</v>
      </c>
      <c r="L367">
        <v>0.1</v>
      </c>
      <c r="M367">
        <v>0.1</v>
      </c>
      <c r="N367">
        <v>-0.23</v>
      </c>
      <c r="O367" t="s">
        <v>3568</v>
      </c>
      <c r="P367" t="s">
        <v>468</v>
      </c>
      <c r="Q367" t="s">
        <v>3569</v>
      </c>
      <c r="R367">
        <v>0</v>
      </c>
      <c r="S367">
        <v>0</v>
      </c>
      <c r="T367">
        <v>45.223424000000001</v>
      </c>
      <c r="U367">
        <v>5.7943249999999997</v>
      </c>
      <c r="AD367" t="s">
        <v>2733</v>
      </c>
      <c r="AE367" t="s">
        <v>2734</v>
      </c>
    </row>
    <row r="368" spans="1:31" x14ac:dyDescent="0.3">
      <c r="A368" s="7">
        <v>46301</v>
      </c>
      <c r="B368" s="8">
        <v>0.16666666666666666</v>
      </c>
      <c r="C368" s="8">
        <v>0.18055555555555555</v>
      </c>
      <c r="D368" s="8">
        <v>0</v>
      </c>
      <c r="E368">
        <v>0.33</v>
      </c>
      <c r="F368">
        <v>15</v>
      </c>
      <c r="G368" t="s">
        <v>956</v>
      </c>
      <c r="H368" s="8">
        <v>0.20833333333333334</v>
      </c>
      <c r="I368" s="8">
        <v>0.37916666666666665</v>
      </c>
      <c r="L368">
        <v>4.0999999999999996</v>
      </c>
      <c r="M368">
        <v>4.0999999999999996</v>
      </c>
      <c r="N368">
        <v>3.77</v>
      </c>
      <c r="O368" t="s">
        <v>3107</v>
      </c>
      <c r="P368" t="s">
        <v>297</v>
      </c>
      <c r="Q368" t="s">
        <v>3108</v>
      </c>
      <c r="R368">
        <v>0</v>
      </c>
      <c r="S368">
        <v>0</v>
      </c>
      <c r="T368">
        <v>45.178694999999998</v>
      </c>
      <c r="U368">
        <v>5.7423060000000001</v>
      </c>
      <c r="AD368" t="s">
        <v>2733</v>
      </c>
      <c r="AE368" t="s">
        <v>2734</v>
      </c>
    </row>
    <row r="369" spans="1:31" x14ac:dyDescent="0.3">
      <c r="A369" s="7">
        <v>46301</v>
      </c>
      <c r="B369" s="8">
        <v>0.16666666666666666</v>
      </c>
      <c r="C369" s="8">
        <v>0.18055555555555555</v>
      </c>
      <c r="D369" s="8">
        <v>0</v>
      </c>
      <c r="E369">
        <v>0.33</v>
      </c>
      <c r="F369">
        <v>65</v>
      </c>
      <c r="G369" t="s">
        <v>870</v>
      </c>
      <c r="H369" s="8"/>
      <c r="I369" s="8"/>
      <c r="O369" t="s">
        <v>881</v>
      </c>
      <c r="P369" t="s">
        <v>804</v>
      </c>
      <c r="Q369" t="s">
        <v>3246</v>
      </c>
      <c r="R369">
        <v>0</v>
      </c>
      <c r="S369">
        <v>0</v>
      </c>
      <c r="T369">
        <v>45.189255000000003</v>
      </c>
      <c r="U369">
        <v>5.6904019999999997</v>
      </c>
      <c r="AD369" t="s">
        <v>2733</v>
      </c>
      <c r="AE369" t="s">
        <v>2734</v>
      </c>
    </row>
    <row r="370" spans="1:31" x14ac:dyDescent="0.3">
      <c r="A370" s="7">
        <v>46301</v>
      </c>
      <c r="B370" s="8">
        <v>0.23958333333333334</v>
      </c>
      <c r="C370" s="8">
        <v>0.2673611111111111</v>
      </c>
      <c r="D370" s="8">
        <v>0</v>
      </c>
      <c r="E370">
        <v>0.67</v>
      </c>
      <c r="F370">
        <v>66</v>
      </c>
      <c r="G370" t="s">
        <v>900</v>
      </c>
      <c r="H370" s="8">
        <v>0.59861111111111109</v>
      </c>
      <c r="I370" s="8">
        <v>0.59861111111111109</v>
      </c>
      <c r="O370" t="s">
        <v>1382</v>
      </c>
      <c r="P370" t="s">
        <v>628</v>
      </c>
      <c r="Q370" t="s">
        <v>628</v>
      </c>
      <c r="R370">
        <v>0</v>
      </c>
      <c r="S370">
        <v>0</v>
      </c>
      <c r="T370">
        <v>45.221049999999998</v>
      </c>
      <c r="U370">
        <v>5.6877610000000001</v>
      </c>
      <c r="AD370" t="s">
        <v>2733</v>
      </c>
      <c r="AE370" t="s">
        <v>2737</v>
      </c>
    </row>
    <row r="371" spans="1:31" x14ac:dyDescent="0.3">
      <c r="A371" s="7">
        <v>46301</v>
      </c>
      <c r="B371" s="8">
        <v>0.33333333333333331</v>
      </c>
      <c r="C371" s="8">
        <v>0.3611111111111111</v>
      </c>
      <c r="D371" s="8">
        <v>0</v>
      </c>
      <c r="E371">
        <v>0.67</v>
      </c>
      <c r="F371">
        <v>76</v>
      </c>
      <c r="G371" t="s">
        <v>863</v>
      </c>
      <c r="H371" s="8">
        <v>0.38472222222222224</v>
      </c>
      <c r="I371" s="8">
        <v>0.41666666666666669</v>
      </c>
      <c r="L371">
        <v>0.77</v>
      </c>
      <c r="M371">
        <v>0.77</v>
      </c>
      <c r="N371">
        <v>0.1</v>
      </c>
      <c r="O371" t="s">
        <v>2636</v>
      </c>
      <c r="P371" t="s">
        <v>515</v>
      </c>
      <c r="Q371" t="s">
        <v>515</v>
      </c>
      <c r="R371">
        <v>0</v>
      </c>
      <c r="S371">
        <v>0</v>
      </c>
      <c r="T371">
        <v>45.19182</v>
      </c>
      <c r="U371">
        <v>5.7187340000000004</v>
      </c>
      <c r="AD371" t="s">
        <v>2733</v>
      </c>
      <c r="AE371" t="s">
        <v>2737</v>
      </c>
    </row>
    <row r="372" spans="1:31" x14ac:dyDescent="0.3">
      <c r="A372" s="7">
        <v>46301</v>
      </c>
      <c r="B372" s="8">
        <v>0.33333333333333331</v>
      </c>
      <c r="C372" s="8">
        <v>0.3611111111111111</v>
      </c>
      <c r="D372" s="8">
        <v>0</v>
      </c>
      <c r="E372">
        <v>0.67</v>
      </c>
      <c r="F372">
        <v>15</v>
      </c>
      <c r="G372" t="s">
        <v>956</v>
      </c>
      <c r="H372" s="8">
        <v>0.17777777777777778</v>
      </c>
      <c r="I372" s="8">
        <v>0.2013888888888889</v>
      </c>
      <c r="L372">
        <v>0.56999999999999995</v>
      </c>
      <c r="M372">
        <v>0.56999999999999995</v>
      </c>
      <c r="N372">
        <v>-0.1</v>
      </c>
      <c r="O372" t="s">
        <v>1283</v>
      </c>
      <c r="P372" t="s">
        <v>251</v>
      </c>
      <c r="Q372" t="s">
        <v>251</v>
      </c>
      <c r="R372">
        <v>0</v>
      </c>
      <c r="S372">
        <v>0</v>
      </c>
      <c r="T372">
        <v>45.179178999999998</v>
      </c>
      <c r="U372">
        <v>5.742216</v>
      </c>
      <c r="AD372" t="s">
        <v>2733</v>
      </c>
      <c r="AE372" t="s">
        <v>2737</v>
      </c>
    </row>
    <row r="373" spans="1:31" x14ac:dyDescent="0.3">
      <c r="A373" s="7">
        <v>46301</v>
      </c>
      <c r="B373" s="8">
        <v>0.16666666666666666</v>
      </c>
      <c r="C373" s="8">
        <v>0.18055555555555555</v>
      </c>
      <c r="D373" s="8">
        <v>0</v>
      </c>
      <c r="E373">
        <v>0.33</v>
      </c>
      <c r="F373">
        <v>200</v>
      </c>
      <c r="G373" t="s">
        <v>949</v>
      </c>
      <c r="H373" s="8"/>
      <c r="I373" s="8"/>
      <c r="O373" t="s">
        <v>2791</v>
      </c>
      <c r="P373" t="s">
        <v>333</v>
      </c>
      <c r="Q373" t="s">
        <v>2792</v>
      </c>
      <c r="R373">
        <v>0</v>
      </c>
      <c r="S373">
        <v>0</v>
      </c>
      <c r="T373">
        <v>45.177658000000001</v>
      </c>
      <c r="U373">
        <v>5.7674839999999996</v>
      </c>
      <c r="AD373" t="s">
        <v>2733</v>
      </c>
      <c r="AE373" t="s">
        <v>2734</v>
      </c>
    </row>
    <row r="374" spans="1:31" x14ac:dyDescent="0.3">
      <c r="A374" s="7">
        <v>46301</v>
      </c>
      <c r="B374" s="8">
        <v>0.16666666666666666</v>
      </c>
      <c r="C374" s="8">
        <v>0.18055555555555555</v>
      </c>
      <c r="D374" s="8">
        <v>0</v>
      </c>
      <c r="E374">
        <v>0.33</v>
      </c>
      <c r="F374">
        <v>75</v>
      </c>
      <c r="G374" t="s">
        <v>970</v>
      </c>
      <c r="O374" t="s">
        <v>3114</v>
      </c>
      <c r="P374" t="s">
        <v>365</v>
      </c>
      <c r="Q374" t="s">
        <v>3115</v>
      </c>
      <c r="R374">
        <v>0</v>
      </c>
      <c r="S374">
        <v>0</v>
      </c>
      <c r="T374">
        <v>45.188071000000001</v>
      </c>
      <c r="U374">
        <v>5.7254449999999997</v>
      </c>
      <c r="AD374" t="s">
        <v>2733</v>
      </c>
      <c r="AE374" t="s">
        <v>2734</v>
      </c>
    </row>
    <row r="375" spans="1:31" x14ac:dyDescent="0.3">
      <c r="A375" s="7">
        <v>46301</v>
      </c>
      <c r="B375" s="8">
        <v>0.33333333333333331</v>
      </c>
      <c r="C375" s="8">
        <v>0.34722222222222221</v>
      </c>
      <c r="D375" s="8">
        <v>0</v>
      </c>
      <c r="E375">
        <v>0.33</v>
      </c>
      <c r="F375">
        <v>76</v>
      </c>
      <c r="G375" t="s">
        <v>965</v>
      </c>
      <c r="H375" s="8">
        <v>0.19583333333333333</v>
      </c>
      <c r="I375" s="8">
        <v>0.21180555555555555</v>
      </c>
      <c r="L375">
        <v>0.38</v>
      </c>
      <c r="M375">
        <v>0.38</v>
      </c>
      <c r="N375">
        <v>0.05</v>
      </c>
      <c r="O375" t="s">
        <v>2287</v>
      </c>
      <c r="P375" t="s">
        <v>585</v>
      </c>
      <c r="Q375" t="s">
        <v>585</v>
      </c>
      <c r="R375">
        <v>0</v>
      </c>
      <c r="S375">
        <v>0</v>
      </c>
      <c r="T375">
        <v>45.146318999999998</v>
      </c>
      <c r="U375">
        <v>5.7044100000000002</v>
      </c>
      <c r="AD375" t="s">
        <v>2733</v>
      </c>
      <c r="AE375" t="s">
        <v>2737</v>
      </c>
    </row>
    <row r="376" spans="1:31" x14ac:dyDescent="0.3">
      <c r="A376" s="7">
        <v>46301</v>
      </c>
      <c r="B376" s="8">
        <v>0.33333333333333331</v>
      </c>
      <c r="C376" s="8">
        <v>0.375</v>
      </c>
      <c r="D376" s="8">
        <v>0</v>
      </c>
      <c r="E376">
        <v>1</v>
      </c>
      <c r="F376">
        <v>101</v>
      </c>
      <c r="G376" t="s">
        <v>945</v>
      </c>
      <c r="H376" s="8">
        <v>0.43472222222222223</v>
      </c>
      <c r="I376" s="8">
        <v>0.50347222222222221</v>
      </c>
      <c r="L376">
        <v>1.65</v>
      </c>
      <c r="M376">
        <v>1.65</v>
      </c>
      <c r="N376">
        <v>0.65</v>
      </c>
      <c r="O376" t="s">
        <v>1302</v>
      </c>
      <c r="P376" t="s">
        <v>86</v>
      </c>
      <c r="Q376" t="s">
        <v>3524</v>
      </c>
      <c r="R376">
        <v>0</v>
      </c>
      <c r="S376">
        <v>0</v>
      </c>
      <c r="T376">
        <v>45.191657999999997</v>
      </c>
      <c r="U376">
        <v>5.722899</v>
      </c>
      <c r="AD376" t="s">
        <v>2733</v>
      </c>
      <c r="AE376" t="s">
        <v>2737</v>
      </c>
    </row>
    <row r="377" spans="1:31" x14ac:dyDescent="0.3">
      <c r="A377" s="7">
        <v>46301</v>
      </c>
      <c r="B377" s="8">
        <v>0.29166666666666669</v>
      </c>
      <c r="C377" s="8">
        <v>0.2986111111111111</v>
      </c>
      <c r="D377" s="8">
        <v>0</v>
      </c>
      <c r="E377">
        <v>0.17</v>
      </c>
      <c r="F377">
        <v>80</v>
      </c>
      <c r="G377" t="s">
        <v>2803</v>
      </c>
      <c r="H377" s="8"/>
      <c r="I377" s="8"/>
      <c r="Q377" t="s">
        <v>3216</v>
      </c>
      <c r="R377">
        <v>0</v>
      </c>
      <c r="S377">
        <v>0</v>
      </c>
      <c r="T377">
        <v>45.179605000000002</v>
      </c>
      <c r="U377">
        <v>5.7066030000000003</v>
      </c>
    </row>
    <row r="378" spans="1:31" x14ac:dyDescent="0.3">
      <c r="A378" s="7">
        <v>46301</v>
      </c>
      <c r="B378" s="8">
        <v>0.16666666666666666</v>
      </c>
      <c r="C378" s="8">
        <v>0.1736111111111111</v>
      </c>
      <c r="D378" s="8">
        <v>0</v>
      </c>
      <c r="E378">
        <v>0.17</v>
      </c>
      <c r="F378">
        <v>43</v>
      </c>
      <c r="G378" t="s">
        <v>849</v>
      </c>
      <c r="H378" s="8"/>
      <c r="I378" s="8"/>
      <c r="O378" t="s">
        <v>848</v>
      </c>
      <c r="P378" t="s">
        <v>669</v>
      </c>
      <c r="Q378" t="s">
        <v>3071</v>
      </c>
      <c r="R378">
        <v>0</v>
      </c>
      <c r="S378">
        <v>0</v>
      </c>
      <c r="T378">
        <v>45.229419</v>
      </c>
      <c r="U378">
        <v>5.6816570000000004</v>
      </c>
      <c r="AD378" t="s">
        <v>2733</v>
      </c>
      <c r="AE378" t="s">
        <v>2734</v>
      </c>
    </row>
    <row r="379" spans="1:31" x14ac:dyDescent="0.3">
      <c r="A379" s="7">
        <v>46301</v>
      </c>
      <c r="B379" s="8">
        <v>0.16666666666666666</v>
      </c>
      <c r="C379" s="8">
        <v>0.18055555555555555</v>
      </c>
      <c r="D379" s="8">
        <v>0</v>
      </c>
      <c r="E379">
        <v>0.33</v>
      </c>
      <c r="F379">
        <v>46</v>
      </c>
      <c r="G379" t="s">
        <v>963</v>
      </c>
      <c r="H379" s="8">
        <v>0.16597222222222222</v>
      </c>
      <c r="I379" s="8">
        <v>0.51944444444444449</v>
      </c>
      <c r="L379">
        <v>8.48</v>
      </c>
      <c r="M379">
        <v>8.48</v>
      </c>
      <c r="N379">
        <v>8.15</v>
      </c>
      <c r="O379" t="s">
        <v>3382</v>
      </c>
      <c r="P379" t="s">
        <v>712</v>
      </c>
      <c r="Q379" t="s">
        <v>3383</v>
      </c>
      <c r="R379">
        <v>0</v>
      </c>
      <c r="S379">
        <v>0</v>
      </c>
      <c r="T379">
        <v>45.189543999999998</v>
      </c>
      <c r="U379">
        <v>5.6851929999999999</v>
      </c>
      <c r="AD379" t="s">
        <v>2733</v>
      </c>
      <c r="AE379" t="s">
        <v>2734</v>
      </c>
    </row>
    <row r="380" spans="1:31" x14ac:dyDescent="0.3">
      <c r="A380" s="7">
        <v>46301</v>
      </c>
      <c r="B380" s="8">
        <v>0.33333333333333331</v>
      </c>
      <c r="C380" s="8">
        <v>0.37847222222222221</v>
      </c>
      <c r="D380" s="8">
        <v>0</v>
      </c>
      <c r="E380">
        <v>1.08</v>
      </c>
      <c r="F380">
        <v>52</v>
      </c>
      <c r="G380" t="s">
        <v>847</v>
      </c>
      <c r="H380" s="8">
        <v>0.46041666666666664</v>
      </c>
      <c r="I380" s="8"/>
      <c r="J380" s="8">
        <v>0.46875</v>
      </c>
      <c r="L380">
        <v>-11.05</v>
      </c>
      <c r="O380" t="s">
        <v>2599</v>
      </c>
      <c r="P380" t="s">
        <v>370</v>
      </c>
      <c r="Q380" t="s">
        <v>370</v>
      </c>
      <c r="R380">
        <v>0</v>
      </c>
      <c r="S380">
        <v>0</v>
      </c>
      <c r="T380">
        <v>45.187213</v>
      </c>
      <c r="U380">
        <v>5.7183970000000004</v>
      </c>
      <c r="AD380" t="s">
        <v>2733</v>
      </c>
      <c r="AE380" t="s">
        <v>2737</v>
      </c>
    </row>
    <row r="381" spans="1:31" x14ac:dyDescent="0.3">
      <c r="A381" s="7">
        <v>46301</v>
      </c>
      <c r="B381" s="8">
        <v>0.16666666666666666</v>
      </c>
      <c r="C381" s="8">
        <v>0.18055555555555555</v>
      </c>
      <c r="D381" s="8">
        <v>0</v>
      </c>
      <c r="E381">
        <v>0.33</v>
      </c>
      <c r="F381">
        <v>61</v>
      </c>
      <c r="G381" t="s">
        <v>886</v>
      </c>
      <c r="H381" s="8">
        <v>0.16388888888888889</v>
      </c>
      <c r="I381" s="8">
        <v>0.54652777777777772</v>
      </c>
      <c r="L381">
        <v>9.18</v>
      </c>
      <c r="M381">
        <v>9.18</v>
      </c>
      <c r="N381">
        <v>8.85</v>
      </c>
      <c r="O381" t="s">
        <v>3292</v>
      </c>
      <c r="P381" t="s">
        <v>65</v>
      </c>
      <c r="Q381" t="s">
        <v>3293</v>
      </c>
      <c r="R381">
        <v>0</v>
      </c>
      <c r="S381">
        <v>0</v>
      </c>
      <c r="T381">
        <v>45.179937000000002</v>
      </c>
      <c r="U381">
        <v>5.7227009999999998</v>
      </c>
      <c r="AD381" t="s">
        <v>2733</v>
      </c>
      <c r="AE381" t="s">
        <v>2734</v>
      </c>
    </row>
    <row r="382" spans="1:31" x14ac:dyDescent="0.3">
      <c r="A382" s="7">
        <v>46301</v>
      </c>
      <c r="B382" s="8">
        <v>0.16666666666666666</v>
      </c>
      <c r="C382" s="8">
        <v>0.18055555555555555</v>
      </c>
      <c r="D382" s="8">
        <v>0</v>
      </c>
      <c r="E382">
        <v>0.33</v>
      </c>
      <c r="F382">
        <v>46</v>
      </c>
      <c r="G382" t="s">
        <v>963</v>
      </c>
      <c r="H382" s="8">
        <v>0.16944444444444445</v>
      </c>
      <c r="L382">
        <v>-4.07</v>
      </c>
      <c r="O382" t="s">
        <v>3368</v>
      </c>
      <c r="P382" t="s">
        <v>178</v>
      </c>
      <c r="Q382" t="s">
        <v>5996</v>
      </c>
      <c r="R382">
        <v>0</v>
      </c>
      <c r="S382">
        <v>0</v>
      </c>
      <c r="T382">
        <v>45.179831</v>
      </c>
      <c r="U382">
        <v>5.7078860000000002</v>
      </c>
      <c r="AD382" t="s">
        <v>2733</v>
      </c>
      <c r="AE382" t="s">
        <v>2734</v>
      </c>
    </row>
    <row r="383" spans="1:31" x14ac:dyDescent="0.3">
      <c r="A383" s="7">
        <v>46301</v>
      </c>
      <c r="B383" s="8">
        <v>0.33333333333333331</v>
      </c>
      <c r="C383" s="8">
        <v>0.37847222222222221</v>
      </c>
      <c r="D383" s="8">
        <v>0</v>
      </c>
      <c r="E383">
        <v>1.08</v>
      </c>
      <c r="F383">
        <v>201</v>
      </c>
      <c r="G383" t="s">
        <v>946</v>
      </c>
      <c r="O383" t="s">
        <v>1859</v>
      </c>
      <c r="P383" t="s">
        <v>538</v>
      </c>
      <c r="Q383" t="s">
        <v>1860</v>
      </c>
      <c r="R383">
        <v>0</v>
      </c>
      <c r="S383">
        <v>0</v>
      </c>
      <c r="T383">
        <v>45.202514999999998</v>
      </c>
      <c r="U383">
        <v>5.7046400000000004</v>
      </c>
      <c r="AD383" t="s">
        <v>2733</v>
      </c>
      <c r="AE383" t="s">
        <v>2737</v>
      </c>
    </row>
    <row r="384" spans="1:31" x14ac:dyDescent="0.3">
      <c r="A384" s="7">
        <v>46301</v>
      </c>
      <c r="B384" s="8">
        <v>0.33333333333333331</v>
      </c>
      <c r="C384" s="8">
        <v>0.37847222222222221</v>
      </c>
      <c r="D384" s="8">
        <v>0</v>
      </c>
      <c r="E384">
        <v>1.08</v>
      </c>
      <c r="F384">
        <v>61</v>
      </c>
      <c r="G384" t="s">
        <v>886</v>
      </c>
      <c r="H384" s="8">
        <v>0.39583333333333331</v>
      </c>
      <c r="I384" s="8">
        <v>0.41805555555555557</v>
      </c>
      <c r="L384">
        <v>0.53</v>
      </c>
      <c r="M384">
        <v>0.53</v>
      </c>
      <c r="N384">
        <v>-0.55000000000000004</v>
      </c>
      <c r="O384" t="s">
        <v>2561</v>
      </c>
      <c r="P384" t="s">
        <v>161</v>
      </c>
      <c r="Q384" t="s">
        <v>161</v>
      </c>
      <c r="R384">
        <v>0</v>
      </c>
      <c r="S384">
        <v>0</v>
      </c>
      <c r="T384">
        <v>45.174452000000002</v>
      </c>
      <c r="U384">
        <v>5.7284119999999996</v>
      </c>
      <c r="AD384" t="s">
        <v>2733</v>
      </c>
      <c r="AE384" t="s">
        <v>2737</v>
      </c>
    </row>
    <row r="385" spans="1:31" x14ac:dyDescent="0.3">
      <c r="A385" s="7">
        <v>46301</v>
      </c>
      <c r="B385" s="8">
        <v>0.29166666666666669</v>
      </c>
      <c r="C385" s="8">
        <v>0.2986111111111111</v>
      </c>
      <c r="D385" s="8">
        <v>0</v>
      </c>
      <c r="E385">
        <v>0.17</v>
      </c>
      <c r="F385">
        <v>301</v>
      </c>
      <c r="G385" t="s">
        <v>2803</v>
      </c>
      <c r="H385" s="8"/>
      <c r="I385" s="8"/>
      <c r="Q385" t="s">
        <v>1799</v>
      </c>
      <c r="R385">
        <v>0</v>
      </c>
      <c r="S385">
        <v>0</v>
      </c>
      <c r="T385">
        <v>45.363452000000002</v>
      </c>
      <c r="U385">
        <v>5.6051859999999998</v>
      </c>
    </row>
    <row r="386" spans="1:31" x14ac:dyDescent="0.3">
      <c r="A386" s="7">
        <v>46301</v>
      </c>
      <c r="B386" s="8">
        <v>0.16666666666666666</v>
      </c>
      <c r="C386" s="8">
        <v>0.18055555555555555</v>
      </c>
      <c r="D386" s="8">
        <v>0</v>
      </c>
      <c r="E386">
        <v>0.33</v>
      </c>
      <c r="F386">
        <v>101</v>
      </c>
      <c r="G386" t="s">
        <v>945</v>
      </c>
      <c r="O386" t="s">
        <v>2779</v>
      </c>
      <c r="P386" t="s">
        <v>707</v>
      </c>
      <c r="Q386" t="s">
        <v>2780</v>
      </c>
      <c r="R386">
        <v>0</v>
      </c>
      <c r="S386">
        <v>0</v>
      </c>
      <c r="T386">
        <v>45.179850000000002</v>
      </c>
      <c r="U386">
        <v>5.7073270000000003</v>
      </c>
      <c r="AD386" t="s">
        <v>2733</v>
      </c>
      <c r="AE386" t="s">
        <v>2734</v>
      </c>
    </row>
    <row r="387" spans="1:31" x14ac:dyDescent="0.3">
      <c r="A387" s="7">
        <v>46301</v>
      </c>
      <c r="B387" s="8">
        <v>0.33333333333333331</v>
      </c>
      <c r="C387" s="8">
        <v>0.34722222222222221</v>
      </c>
      <c r="D387" s="8">
        <v>0</v>
      </c>
      <c r="E387">
        <v>0.33</v>
      </c>
      <c r="F387">
        <v>91</v>
      </c>
      <c r="G387" t="s">
        <v>971</v>
      </c>
      <c r="H387" s="8">
        <v>0.24027777777777778</v>
      </c>
      <c r="I387" s="8">
        <v>0.25555555555555554</v>
      </c>
      <c r="L387">
        <v>0.37</v>
      </c>
      <c r="M387">
        <v>0.37</v>
      </c>
      <c r="N387">
        <v>0.03</v>
      </c>
      <c r="O387" t="s">
        <v>2057</v>
      </c>
      <c r="P387" t="s">
        <v>117</v>
      </c>
      <c r="Q387" t="s">
        <v>3576</v>
      </c>
      <c r="R387">
        <v>0</v>
      </c>
      <c r="S387">
        <v>0</v>
      </c>
      <c r="T387">
        <v>45.190074000000003</v>
      </c>
      <c r="U387">
        <v>5.7279980000000004</v>
      </c>
      <c r="AD387" t="s">
        <v>2733</v>
      </c>
      <c r="AE387" t="s">
        <v>2737</v>
      </c>
    </row>
    <row r="388" spans="1:31" x14ac:dyDescent="0.3">
      <c r="A388" s="7">
        <v>46301</v>
      </c>
      <c r="B388" s="8">
        <v>0.33333333333333331</v>
      </c>
      <c r="C388" s="8">
        <v>0.3611111111111111</v>
      </c>
      <c r="D388" s="8">
        <v>0</v>
      </c>
      <c r="E388">
        <v>0.67</v>
      </c>
      <c r="F388">
        <v>302</v>
      </c>
      <c r="G388" t="s">
        <v>947</v>
      </c>
      <c r="H388" s="8">
        <v>0.3888888888888889</v>
      </c>
      <c r="I388" s="8">
        <v>0.41111111111111109</v>
      </c>
      <c r="L388">
        <v>0.53</v>
      </c>
      <c r="M388">
        <v>0.53</v>
      </c>
      <c r="N388">
        <v>-0.13</v>
      </c>
      <c r="O388" t="s">
        <v>2318</v>
      </c>
      <c r="P388" t="s">
        <v>696</v>
      </c>
      <c r="Q388" t="s">
        <v>696</v>
      </c>
      <c r="R388">
        <v>0</v>
      </c>
      <c r="S388">
        <v>0</v>
      </c>
      <c r="T388">
        <v>45.371516</v>
      </c>
      <c r="U388">
        <v>5.5878629999999996</v>
      </c>
      <c r="AD388" t="s">
        <v>2733</v>
      </c>
      <c r="AE388" t="s">
        <v>2737</v>
      </c>
    </row>
    <row r="389" spans="1:31" x14ac:dyDescent="0.3">
      <c r="A389" s="7">
        <v>46301</v>
      </c>
      <c r="B389" s="8">
        <v>0.29166666666666669</v>
      </c>
      <c r="C389" s="8">
        <v>0.2986111111111111</v>
      </c>
      <c r="D389" s="8">
        <v>0</v>
      </c>
      <c r="E389">
        <v>0.17</v>
      </c>
      <c r="F389">
        <v>43</v>
      </c>
      <c r="G389" t="s">
        <v>849</v>
      </c>
      <c r="H389" s="8">
        <v>0.3840277777777778</v>
      </c>
      <c r="I389" s="8">
        <v>0.39791666666666664</v>
      </c>
      <c r="L389">
        <v>0.33</v>
      </c>
      <c r="M389">
        <v>0.33</v>
      </c>
      <c r="N389">
        <v>0.17</v>
      </c>
      <c r="O389" t="s">
        <v>3231</v>
      </c>
      <c r="P389" t="s">
        <v>263</v>
      </c>
      <c r="Q389" t="s">
        <v>3232</v>
      </c>
      <c r="R389">
        <v>0</v>
      </c>
      <c r="S389">
        <v>0</v>
      </c>
      <c r="T389">
        <v>45.245221999999998</v>
      </c>
      <c r="U389">
        <v>5.6715299999999997</v>
      </c>
      <c r="AD389" t="s">
        <v>2733</v>
      </c>
      <c r="AE389" t="s">
        <v>2734</v>
      </c>
    </row>
    <row r="390" spans="1:31" x14ac:dyDescent="0.3">
      <c r="A390" s="7">
        <v>46301</v>
      </c>
      <c r="B390" s="8">
        <v>0.29166666666666669</v>
      </c>
      <c r="C390" s="8">
        <v>0.30555555555555558</v>
      </c>
      <c r="D390" s="8">
        <v>0</v>
      </c>
      <c r="E390">
        <v>0.33</v>
      </c>
      <c r="F390">
        <v>86</v>
      </c>
      <c r="G390" t="s">
        <v>861</v>
      </c>
      <c r="H390" s="8">
        <v>0.22638888888888889</v>
      </c>
      <c r="I390" s="8">
        <v>0.48472222222222222</v>
      </c>
      <c r="L390">
        <v>6.2</v>
      </c>
      <c r="M390">
        <v>6.2</v>
      </c>
      <c r="N390">
        <v>5.87</v>
      </c>
      <c r="O390" t="s">
        <v>882</v>
      </c>
      <c r="P390" t="s">
        <v>826</v>
      </c>
      <c r="Q390" t="s">
        <v>3145</v>
      </c>
      <c r="R390">
        <v>0</v>
      </c>
      <c r="S390">
        <v>0</v>
      </c>
      <c r="T390">
        <v>45.185786999999998</v>
      </c>
      <c r="U390">
        <v>5.7279049999999998</v>
      </c>
      <c r="AD390" t="s">
        <v>2733</v>
      </c>
      <c r="AE390" t="s">
        <v>2734</v>
      </c>
    </row>
    <row r="391" spans="1:31" x14ac:dyDescent="0.3">
      <c r="A391" s="7">
        <v>46301</v>
      </c>
      <c r="B391" s="8">
        <v>0.29166666666666669</v>
      </c>
      <c r="C391" s="8">
        <v>0.2986111111111111</v>
      </c>
      <c r="D391" s="8">
        <v>0</v>
      </c>
      <c r="E391">
        <v>0.17</v>
      </c>
      <c r="F391">
        <v>74</v>
      </c>
      <c r="G391" t="s">
        <v>892</v>
      </c>
      <c r="O391" t="s">
        <v>3154</v>
      </c>
      <c r="P391" t="s">
        <v>574</v>
      </c>
      <c r="Q391" t="s">
        <v>3155</v>
      </c>
      <c r="R391">
        <v>0</v>
      </c>
      <c r="S391">
        <v>0</v>
      </c>
      <c r="T391">
        <v>45.184280999999999</v>
      </c>
      <c r="U391">
        <v>5.7216610000000001</v>
      </c>
      <c r="AD391" t="s">
        <v>2733</v>
      </c>
      <c r="AE391" t="s">
        <v>2734</v>
      </c>
    </row>
    <row r="392" spans="1:31" x14ac:dyDescent="0.3">
      <c r="A392" s="7">
        <v>46301</v>
      </c>
      <c r="B392" s="8">
        <v>0.33333333333333331</v>
      </c>
      <c r="C392" s="8">
        <v>0.34722222222222221</v>
      </c>
      <c r="D392" s="8">
        <v>0</v>
      </c>
      <c r="E392">
        <v>0.33</v>
      </c>
      <c r="F392">
        <v>33</v>
      </c>
      <c r="G392" t="s">
        <v>3006</v>
      </c>
      <c r="H392" s="8">
        <v>0.21666666666666667</v>
      </c>
      <c r="I392" s="8">
        <v>0.38611111111111113</v>
      </c>
      <c r="L392">
        <v>4.07</v>
      </c>
      <c r="M392">
        <v>4.07</v>
      </c>
      <c r="N392">
        <v>3.73</v>
      </c>
      <c r="O392" t="s">
        <v>2254</v>
      </c>
      <c r="P392" t="s">
        <v>570</v>
      </c>
      <c r="Q392" t="s">
        <v>2257</v>
      </c>
      <c r="R392">
        <v>0</v>
      </c>
      <c r="S392">
        <v>0</v>
      </c>
      <c r="T392">
        <v>45.214816999999996</v>
      </c>
      <c r="U392">
        <v>5.8582340000000004</v>
      </c>
      <c r="AD392" t="s">
        <v>2733</v>
      </c>
      <c r="AE392" t="s">
        <v>2737</v>
      </c>
    </row>
    <row r="393" spans="1:31" x14ac:dyDescent="0.3">
      <c r="A393" s="7">
        <v>46301</v>
      </c>
      <c r="B393" s="8">
        <v>0.16666666666666666</v>
      </c>
      <c r="C393" s="8">
        <v>0.18055555555555555</v>
      </c>
      <c r="D393" s="8">
        <v>0</v>
      </c>
      <c r="E393">
        <v>0.33</v>
      </c>
      <c r="F393">
        <v>44</v>
      </c>
      <c r="G393" t="s">
        <v>865</v>
      </c>
      <c r="H393" s="8">
        <v>0.57708333333333328</v>
      </c>
      <c r="I393" s="8">
        <v>0.59166666666666667</v>
      </c>
      <c r="L393">
        <v>0.35</v>
      </c>
      <c r="M393">
        <v>0.33</v>
      </c>
      <c r="N393">
        <v>0.02</v>
      </c>
      <c r="O393" t="s">
        <v>3354</v>
      </c>
      <c r="P393" t="s">
        <v>700</v>
      </c>
      <c r="Q393" t="s">
        <v>3355</v>
      </c>
      <c r="R393">
        <v>0</v>
      </c>
      <c r="S393">
        <v>0</v>
      </c>
      <c r="T393">
        <v>45.203901000000002</v>
      </c>
      <c r="U393">
        <v>5.6643619999999997</v>
      </c>
      <c r="AD393" t="s">
        <v>2733</v>
      </c>
      <c r="AE393" t="s">
        <v>2734</v>
      </c>
    </row>
    <row r="394" spans="1:31" x14ac:dyDescent="0.3">
      <c r="A394" s="7">
        <v>46301</v>
      </c>
      <c r="B394" s="8">
        <v>0.37847222222222221</v>
      </c>
      <c r="C394" s="8">
        <v>0.3923611111111111</v>
      </c>
      <c r="D394" s="8">
        <v>0</v>
      </c>
      <c r="E394">
        <v>0.33</v>
      </c>
      <c r="F394">
        <v>23</v>
      </c>
      <c r="G394" t="s">
        <v>957</v>
      </c>
      <c r="H394" s="8">
        <v>0.41736111111111113</v>
      </c>
      <c r="I394" s="8">
        <v>0.4201388888888889</v>
      </c>
      <c r="L394">
        <v>7.0000000000000007E-2</v>
      </c>
      <c r="M394">
        <v>7.0000000000000007E-2</v>
      </c>
      <c r="N394">
        <v>-0.27</v>
      </c>
      <c r="O394" t="s">
        <v>3298</v>
      </c>
      <c r="P394" t="s">
        <v>242</v>
      </c>
      <c r="Q394" t="s">
        <v>3299</v>
      </c>
      <c r="R394">
        <v>0</v>
      </c>
      <c r="S394">
        <v>0</v>
      </c>
      <c r="T394">
        <v>45.199171999999997</v>
      </c>
      <c r="U394">
        <v>5.7368750000000004</v>
      </c>
      <c r="AD394" t="s">
        <v>2733</v>
      </c>
      <c r="AE394" t="s">
        <v>2734</v>
      </c>
    </row>
    <row r="395" spans="1:31" x14ac:dyDescent="0.3">
      <c r="A395" s="7">
        <v>46301</v>
      </c>
      <c r="B395" s="8">
        <v>0.33333333333333331</v>
      </c>
      <c r="C395" s="8">
        <v>0.34722222222222221</v>
      </c>
      <c r="D395" s="8">
        <v>0</v>
      </c>
      <c r="E395">
        <v>0.33</v>
      </c>
      <c r="F395">
        <v>49</v>
      </c>
      <c r="G395" t="s">
        <v>944</v>
      </c>
      <c r="H395" s="8">
        <v>0.4777777777777778</v>
      </c>
      <c r="I395" s="8">
        <v>0.48888888888888887</v>
      </c>
      <c r="L395">
        <v>0.27</v>
      </c>
      <c r="M395">
        <v>0.27</v>
      </c>
      <c r="N395">
        <v>-7.0000000000000007E-2</v>
      </c>
      <c r="O395" t="s">
        <v>1840</v>
      </c>
      <c r="P395" t="s">
        <v>406</v>
      </c>
      <c r="Q395" t="s">
        <v>406</v>
      </c>
      <c r="R395">
        <v>0</v>
      </c>
      <c r="S395">
        <v>0</v>
      </c>
      <c r="T395">
        <v>45.174978000000003</v>
      </c>
      <c r="U395">
        <v>5.7372079999999999</v>
      </c>
      <c r="AD395" t="s">
        <v>2733</v>
      </c>
      <c r="AE395" t="s">
        <v>2737</v>
      </c>
    </row>
    <row r="396" spans="1:31" x14ac:dyDescent="0.3">
      <c r="A396" s="7">
        <v>46301</v>
      </c>
      <c r="B396" s="8">
        <v>0.16666666666666666</v>
      </c>
      <c r="C396" s="8">
        <v>0.18055555555555555</v>
      </c>
      <c r="D396" s="8">
        <v>0</v>
      </c>
      <c r="E396">
        <v>0.33</v>
      </c>
      <c r="F396">
        <v>49</v>
      </c>
      <c r="G396" t="s">
        <v>944</v>
      </c>
      <c r="H396" s="8">
        <v>0.22013888888888888</v>
      </c>
      <c r="I396" s="8">
        <v>0.45</v>
      </c>
      <c r="J396" s="8"/>
      <c r="L396">
        <v>5.52</v>
      </c>
      <c r="M396">
        <v>5.52</v>
      </c>
      <c r="N396">
        <v>5.18</v>
      </c>
      <c r="O396" t="s">
        <v>3152</v>
      </c>
      <c r="P396" t="s">
        <v>316</v>
      </c>
      <c r="Q396" t="s">
        <v>3153</v>
      </c>
      <c r="R396">
        <v>0</v>
      </c>
      <c r="S396">
        <v>0</v>
      </c>
      <c r="T396">
        <v>45.180484999999997</v>
      </c>
      <c r="U396">
        <v>5.7314889999999998</v>
      </c>
      <c r="AD396" t="s">
        <v>2733</v>
      </c>
      <c r="AE396" t="s">
        <v>2734</v>
      </c>
    </row>
    <row r="397" spans="1:31" x14ac:dyDescent="0.3">
      <c r="A397" s="7">
        <v>46301</v>
      </c>
      <c r="B397" s="8">
        <v>0.33333333333333331</v>
      </c>
      <c r="C397" s="8">
        <v>0.38541666666666669</v>
      </c>
      <c r="D397" s="8">
        <v>0</v>
      </c>
      <c r="E397">
        <v>1.25</v>
      </c>
      <c r="F397">
        <v>85</v>
      </c>
      <c r="G397" t="s">
        <v>866</v>
      </c>
      <c r="H397" s="8">
        <v>0.375</v>
      </c>
      <c r="I397" s="8">
        <v>0.43263888888888891</v>
      </c>
      <c r="L397">
        <v>1.38</v>
      </c>
      <c r="M397">
        <v>1.38</v>
      </c>
      <c r="N397">
        <v>0.13</v>
      </c>
      <c r="O397" t="s">
        <v>1408</v>
      </c>
      <c r="P397" t="s">
        <v>460</v>
      </c>
      <c r="Q397" t="s">
        <v>460</v>
      </c>
      <c r="R397">
        <v>0</v>
      </c>
      <c r="S397">
        <v>0</v>
      </c>
      <c r="T397">
        <v>45.209203000000002</v>
      </c>
      <c r="U397">
        <v>5.7626520000000001</v>
      </c>
      <c r="AD397" t="s">
        <v>2733</v>
      </c>
      <c r="AE397" t="s">
        <v>2737</v>
      </c>
    </row>
    <row r="398" spans="1:31" x14ac:dyDescent="0.3">
      <c r="A398" s="7">
        <v>46301</v>
      </c>
      <c r="B398" s="8">
        <v>0.35416666666666669</v>
      </c>
      <c r="C398" s="8">
        <v>0.39583333333333331</v>
      </c>
      <c r="D398" s="8">
        <v>0</v>
      </c>
      <c r="E398">
        <v>1</v>
      </c>
      <c r="F398">
        <v>66</v>
      </c>
      <c r="G398" t="s">
        <v>900</v>
      </c>
      <c r="H398" s="8">
        <v>0.35138888888888886</v>
      </c>
      <c r="I398" s="8">
        <v>0.43472222222222223</v>
      </c>
      <c r="L398">
        <v>2</v>
      </c>
      <c r="M398">
        <v>2</v>
      </c>
      <c r="N398">
        <v>1</v>
      </c>
      <c r="O398" t="s">
        <v>2381</v>
      </c>
      <c r="P398" t="s">
        <v>785</v>
      </c>
      <c r="Q398" t="s">
        <v>3578</v>
      </c>
      <c r="R398">
        <v>0</v>
      </c>
      <c r="S398">
        <v>0</v>
      </c>
      <c r="T398">
        <v>45.232621000000002</v>
      </c>
      <c r="U398">
        <v>5.6794840000000004</v>
      </c>
      <c r="AD398" t="s">
        <v>2733</v>
      </c>
      <c r="AE398" t="s">
        <v>2737</v>
      </c>
    </row>
    <row r="399" spans="1:31" x14ac:dyDescent="0.3">
      <c r="A399" s="7">
        <v>46301</v>
      </c>
      <c r="B399" s="8">
        <v>0.33333333333333331</v>
      </c>
      <c r="C399" s="8">
        <v>0.34722222222222221</v>
      </c>
      <c r="D399" s="8">
        <v>0</v>
      </c>
      <c r="E399">
        <v>0.33</v>
      </c>
      <c r="F399">
        <v>20</v>
      </c>
      <c r="G399" t="s">
        <v>950</v>
      </c>
      <c r="O399" t="s">
        <v>2387</v>
      </c>
      <c r="P399" t="s">
        <v>218</v>
      </c>
      <c r="Q399" t="s">
        <v>3474</v>
      </c>
      <c r="R399">
        <v>0</v>
      </c>
      <c r="S399">
        <v>0</v>
      </c>
      <c r="T399">
        <v>45.189608999999997</v>
      </c>
      <c r="U399">
        <v>5.7291639999999999</v>
      </c>
      <c r="AD399" t="s">
        <v>2733</v>
      </c>
      <c r="AE399" t="s">
        <v>2737</v>
      </c>
    </row>
    <row r="400" spans="1:31" x14ac:dyDescent="0.3">
      <c r="A400" s="7">
        <v>46301</v>
      </c>
      <c r="B400" s="8">
        <v>0.16666666666666666</v>
      </c>
      <c r="C400" s="8">
        <v>0.18055555555555555</v>
      </c>
      <c r="D400" s="8">
        <v>0</v>
      </c>
      <c r="E400">
        <v>0.33</v>
      </c>
      <c r="F400">
        <v>28</v>
      </c>
      <c r="G400" t="s">
        <v>914</v>
      </c>
      <c r="H400" s="8">
        <v>0.22222222222222221</v>
      </c>
      <c r="I400" s="8">
        <v>0.45694444444444443</v>
      </c>
      <c r="L400">
        <v>5.63</v>
      </c>
      <c r="M400">
        <v>5.63</v>
      </c>
      <c r="N400">
        <v>5.3</v>
      </c>
      <c r="O400" t="s">
        <v>3165</v>
      </c>
      <c r="P400" t="s">
        <v>525</v>
      </c>
      <c r="Q400" t="s">
        <v>3166</v>
      </c>
      <c r="R400">
        <v>0</v>
      </c>
      <c r="S400">
        <v>0</v>
      </c>
      <c r="T400">
        <v>45.166784</v>
      </c>
      <c r="U400">
        <v>5.7270599999999998</v>
      </c>
      <c r="AD400" t="s">
        <v>2733</v>
      </c>
      <c r="AE400" t="s">
        <v>2734</v>
      </c>
    </row>
    <row r="401" spans="1:31" x14ac:dyDescent="0.3">
      <c r="A401" s="7">
        <v>46301</v>
      </c>
      <c r="B401" s="8">
        <v>0.16666666666666666</v>
      </c>
      <c r="C401" s="8">
        <v>0.18055555555555555</v>
      </c>
      <c r="D401" s="8">
        <v>0</v>
      </c>
      <c r="E401">
        <v>0.33</v>
      </c>
      <c r="F401">
        <v>46</v>
      </c>
      <c r="G401" t="s">
        <v>963</v>
      </c>
      <c r="H401" s="8">
        <v>0.21597222222222223</v>
      </c>
      <c r="I401" s="8">
        <v>0.35347222222222224</v>
      </c>
      <c r="L401">
        <v>3.3</v>
      </c>
      <c r="M401">
        <v>3.3</v>
      </c>
      <c r="N401">
        <v>2.97</v>
      </c>
      <c r="O401" t="s">
        <v>2969</v>
      </c>
      <c r="P401" t="s">
        <v>462</v>
      </c>
      <c r="Q401" t="s">
        <v>6010</v>
      </c>
      <c r="R401">
        <v>0</v>
      </c>
      <c r="S401">
        <v>0</v>
      </c>
      <c r="T401">
        <v>45.184040000000003</v>
      </c>
      <c r="U401">
        <v>5.7121500000000003</v>
      </c>
      <c r="AD401" t="s">
        <v>2733</v>
      </c>
      <c r="AE401" t="s">
        <v>2734</v>
      </c>
    </row>
    <row r="402" spans="1:31" x14ac:dyDescent="0.3">
      <c r="A402" s="7">
        <v>46301</v>
      </c>
      <c r="B402" s="8">
        <v>0.33333333333333331</v>
      </c>
      <c r="C402" s="8">
        <v>0.3611111111111111</v>
      </c>
      <c r="D402" s="8">
        <v>0</v>
      </c>
      <c r="E402">
        <v>0.67</v>
      </c>
      <c r="F402">
        <v>61</v>
      </c>
      <c r="G402" t="s">
        <v>886</v>
      </c>
      <c r="H402" s="8">
        <v>0.21597222222222223</v>
      </c>
      <c r="I402" s="8">
        <v>0.23680555555555555</v>
      </c>
      <c r="L402">
        <v>0.5</v>
      </c>
      <c r="M402">
        <v>0.5</v>
      </c>
      <c r="N402">
        <v>-0.17</v>
      </c>
      <c r="O402" t="s">
        <v>1927</v>
      </c>
      <c r="P402" t="s">
        <v>684</v>
      </c>
      <c r="Q402" t="s">
        <v>1929</v>
      </c>
      <c r="R402">
        <v>0</v>
      </c>
      <c r="S402">
        <v>0</v>
      </c>
      <c r="T402">
        <v>45.189571999999998</v>
      </c>
      <c r="U402">
        <v>5.7128589999999999</v>
      </c>
      <c r="AD402" t="s">
        <v>2733</v>
      </c>
      <c r="AE402" t="s">
        <v>2737</v>
      </c>
    </row>
    <row r="403" spans="1:31" x14ac:dyDescent="0.3">
      <c r="A403" s="7">
        <v>46301</v>
      </c>
      <c r="B403" s="8">
        <v>0.3576388888888889</v>
      </c>
      <c r="C403" s="8">
        <v>0.36805555555555558</v>
      </c>
      <c r="D403" s="8">
        <v>0</v>
      </c>
      <c r="E403">
        <v>0.25</v>
      </c>
      <c r="F403">
        <v>39</v>
      </c>
      <c r="G403" t="s">
        <v>961</v>
      </c>
      <c r="H403" s="8">
        <v>0.25347222222222221</v>
      </c>
      <c r="I403" s="8">
        <v>0.27152777777777776</v>
      </c>
      <c r="L403">
        <v>0.43</v>
      </c>
      <c r="M403">
        <v>0.43</v>
      </c>
      <c r="N403">
        <v>0.18</v>
      </c>
      <c r="O403" t="s">
        <v>2217</v>
      </c>
      <c r="P403" t="s">
        <v>795</v>
      </c>
      <c r="Q403" t="s">
        <v>795</v>
      </c>
      <c r="R403">
        <v>0</v>
      </c>
      <c r="S403">
        <v>0</v>
      </c>
      <c r="T403">
        <v>45.165621000000002</v>
      </c>
      <c r="U403">
        <v>5.7235849999999999</v>
      </c>
      <c r="AD403" t="s">
        <v>2733</v>
      </c>
      <c r="AE403" t="s">
        <v>2737</v>
      </c>
    </row>
    <row r="404" spans="1:31" x14ac:dyDescent="0.3">
      <c r="A404" s="7">
        <v>46301</v>
      </c>
      <c r="B404" s="8">
        <v>0.2048611111111111</v>
      </c>
      <c r="C404" s="8">
        <v>0.21527777777777779</v>
      </c>
      <c r="D404" s="8">
        <v>0</v>
      </c>
      <c r="E404">
        <v>0.25</v>
      </c>
      <c r="F404">
        <v>22</v>
      </c>
      <c r="G404" t="s">
        <v>979</v>
      </c>
      <c r="H404" s="8">
        <v>0.46250000000000002</v>
      </c>
      <c r="I404" s="8">
        <v>0.55000000000000004</v>
      </c>
      <c r="L404">
        <v>2.1</v>
      </c>
      <c r="M404">
        <v>2.1</v>
      </c>
      <c r="N404">
        <v>1.85</v>
      </c>
      <c r="O404" t="s">
        <v>1786</v>
      </c>
      <c r="P404" t="s">
        <v>536</v>
      </c>
      <c r="Q404" t="s">
        <v>1788</v>
      </c>
      <c r="R404">
        <v>0</v>
      </c>
      <c r="S404">
        <v>0</v>
      </c>
      <c r="T404">
        <v>45.183112000000001</v>
      </c>
      <c r="U404">
        <v>5.7278739999999999</v>
      </c>
      <c r="AD404" t="s">
        <v>2733</v>
      </c>
      <c r="AE404" t="s">
        <v>2737</v>
      </c>
    </row>
    <row r="405" spans="1:31" x14ac:dyDescent="0.3">
      <c r="A405" s="7">
        <v>46301</v>
      </c>
      <c r="B405" s="8">
        <v>0.16666666666666666</v>
      </c>
      <c r="C405" s="8">
        <v>0.18055555555555555</v>
      </c>
      <c r="D405" s="8">
        <v>0</v>
      </c>
      <c r="E405">
        <v>0.33</v>
      </c>
      <c r="F405">
        <v>22</v>
      </c>
      <c r="G405" t="s">
        <v>979</v>
      </c>
      <c r="H405" s="8"/>
      <c r="O405" t="s">
        <v>3278</v>
      </c>
      <c r="P405" t="s">
        <v>309</v>
      </c>
      <c r="Q405" t="s">
        <v>3279</v>
      </c>
      <c r="R405">
        <v>0</v>
      </c>
      <c r="S405">
        <v>0</v>
      </c>
      <c r="T405">
        <v>45.199238000000001</v>
      </c>
      <c r="U405">
        <v>5.7115140000000002</v>
      </c>
      <c r="AD405" t="s">
        <v>2733</v>
      </c>
      <c r="AE405" t="s">
        <v>2734</v>
      </c>
    </row>
    <row r="406" spans="1:31" x14ac:dyDescent="0.3">
      <c r="A406" s="7">
        <v>46301</v>
      </c>
      <c r="B406" s="8">
        <v>0.33333333333333331</v>
      </c>
      <c r="C406" s="8">
        <v>0.34722222222222221</v>
      </c>
      <c r="D406" s="8">
        <v>0</v>
      </c>
      <c r="E406">
        <v>0.33</v>
      </c>
      <c r="F406">
        <v>61</v>
      </c>
      <c r="G406" t="s">
        <v>886</v>
      </c>
      <c r="O406" t="s">
        <v>2352</v>
      </c>
      <c r="P406" t="s">
        <v>158</v>
      </c>
      <c r="Q406" t="s">
        <v>158</v>
      </c>
      <c r="R406">
        <v>0</v>
      </c>
      <c r="S406">
        <v>0</v>
      </c>
      <c r="T406">
        <v>45.179771000000002</v>
      </c>
      <c r="U406">
        <v>5.7104290000000004</v>
      </c>
      <c r="AD406" t="s">
        <v>2733</v>
      </c>
      <c r="AE406" t="s">
        <v>2737</v>
      </c>
    </row>
    <row r="407" spans="1:31" x14ac:dyDescent="0.3">
      <c r="A407" s="7">
        <v>46301</v>
      </c>
      <c r="B407" s="8">
        <v>0.16666666666666666</v>
      </c>
      <c r="C407" s="8">
        <v>0.18055555555555555</v>
      </c>
      <c r="D407" s="8">
        <v>0</v>
      </c>
      <c r="E407">
        <v>0.33</v>
      </c>
      <c r="F407">
        <v>75</v>
      </c>
      <c r="G407" t="s">
        <v>970</v>
      </c>
      <c r="O407" t="s">
        <v>3420</v>
      </c>
      <c r="P407" t="s">
        <v>720</v>
      </c>
      <c r="Q407" t="s">
        <v>3421</v>
      </c>
      <c r="R407">
        <v>0</v>
      </c>
      <c r="S407">
        <v>0</v>
      </c>
      <c r="T407">
        <v>45.177950000000003</v>
      </c>
      <c r="U407">
        <v>5.7124889999999997</v>
      </c>
      <c r="AD407" t="s">
        <v>2733</v>
      </c>
      <c r="AE407" t="s">
        <v>2734</v>
      </c>
    </row>
    <row r="408" spans="1:31" x14ac:dyDescent="0.3">
      <c r="A408" s="7">
        <v>46301</v>
      </c>
      <c r="B408" s="8">
        <v>0.18055555555555555</v>
      </c>
      <c r="C408" s="8">
        <v>0.31944444444444442</v>
      </c>
      <c r="D408" s="8"/>
      <c r="E408">
        <v>3.33</v>
      </c>
      <c r="F408">
        <v>81</v>
      </c>
      <c r="G408" t="s">
        <v>972</v>
      </c>
      <c r="O408" t="s">
        <v>2402</v>
      </c>
      <c r="P408" t="s">
        <v>741</v>
      </c>
      <c r="Q408" t="s">
        <v>741</v>
      </c>
      <c r="R408">
        <v>0</v>
      </c>
      <c r="S408">
        <v>0</v>
      </c>
      <c r="T408">
        <v>45.157052</v>
      </c>
      <c r="U408">
        <v>5.7211379999999998</v>
      </c>
      <c r="AD408" t="s">
        <v>2733</v>
      </c>
      <c r="AE408" t="s">
        <v>2737</v>
      </c>
    </row>
    <row r="409" spans="1:31" x14ac:dyDescent="0.3">
      <c r="A409" s="7">
        <v>46301</v>
      </c>
      <c r="B409" s="8">
        <v>0.33333333333333331</v>
      </c>
      <c r="C409" s="8">
        <v>0.45833333333333331</v>
      </c>
      <c r="D409" s="8">
        <v>0</v>
      </c>
      <c r="E409">
        <v>3</v>
      </c>
      <c r="F409">
        <v>303</v>
      </c>
      <c r="G409" t="s">
        <v>5963</v>
      </c>
      <c r="H409" s="8"/>
      <c r="I409" s="8"/>
      <c r="K409" s="8"/>
      <c r="O409" t="s">
        <v>1555</v>
      </c>
      <c r="P409" t="s">
        <v>441</v>
      </c>
      <c r="Q409" t="s">
        <v>441</v>
      </c>
      <c r="R409">
        <v>0</v>
      </c>
      <c r="S409">
        <v>0</v>
      </c>
      <c r="T409">
        <v>45.157359</v>
      </c>
      <c r="U409">
        <v>5.7146999999999997</v>
      </c>
      <c r="AD409" t="s">
        <v>2733</v>
      </c>
      <c r="AE409" t="s">
        <v>2737</v>
      </c>
    </row>
    <row r="410" spans="1:31" x14ac:dyDescent="0.3">
      <c r="A410" s="7">
        <v>46301</v>
      </c>
      <c r="B410" s="8">
        <v>0.34722222222222221</v>
      </c>
      <c r="C410" s="8">
        <v>0.36805555555555558</v>
      </c>
      <c r="D410" s="8">
        <v>0</v>
      </c>
      <c r="E410">
        <v>0.5</v>
      </c>
      <c r="F410">
        <v>100</v>
      </c>
      <c r="G410" t="s">
        <v>967</v>
      </c>
      <c r="H410" s="8">
        <v>0.33402777777777776</v>
      </c>
      <c r="I410" s="8">
        <v>0.35625000000000001</v>
      </c>
      <c r="L410">
        <v>0.53</v>
      </c>
      <c r="M410">
        <v>0.5</v>
      </c>
      <c r="N410">
        <v>0.03</v>
      </c>
      <c r="O410" t="s">
        <v>6560</v>
      </c>
      <c r="P410" t="s">
        <v>113</v>
      </c>
      <c r="Q410" t="s">
        <v>6561</v>
      </c>
      <c r="R410">
        <v>0</v>
      </c>
      <c r="S410">
        <v>0</v>
      </c>
      <c r="T410">
        <v>45.182966999999998</v>
      </c>
      <c r="U410">
        <v>5.7194820000000002</v>
      </c>
      <c r="AD410" t="s">
        <v>2733</v>
      </c>
      <c r="AE410" t="s">
        <v>3592</v>
      </c>
    </row>
    <row r="411" spans="1:31" x14ac:dyDescent="0.3">
      <c r="A411" s="7">
        <v>46301</v>
      </c>
      <c r="B411" s="8">
        <v>0.33333333333333331</v>
      </c>
      <c r="C411" s="8">
        <v>0.49652777777777779</v>
      </c>
      <c r="D411" s="8">
        <v>0</v>
      </c>
      <c r="E411">
        <v>3.92</v>
      </c>
      <c r="F411">
        <v>44</v>
      </c>
      <c r="G411" t="s">
        <v>865</v>
      </c>
      <c r="H411" s="8">
        <v>0.20694444444444443</v>
      </c>
      <c r="I411" s="8">
        <v>0.25972222222222224</v>
      </c>
      <c r="L411">
        <v>1.27</v>
      </c>
      <c r="M411">
        <v>1.27</v>
      </c>
      <c r="N411">
        <v>-2.65</v>
      </c>
      <c r="O411" t="s">
        <v>1137</v>
      </c>
      <c r="P411" t="s">
        <v>331</v>
      </c>
      <c r="Q411" t="s">
        <v>3268</v>
      </c>
      <c r="R411">
        <v>0</v>
      </c>
      <c r="S411">
        <v>0</v>
      </c>
      <c r="T411">
        <v>46.203426999999998</v>
      </c>
      <c r="U411">
        <v>-1.3673979999999999</v>
      </c>
      <c r="AD411" t="s">
        <v>2733</v>
      </c>
      <c r="AE411" t="s">
        <v>2737</v>
      </c>
    </row>
    <row r="412" spans="1:31" x14ac:dyDescent="0.3">
      <c r="A412" s="7">
        <v>46301</v>
      </c>
      <c r="B412" s="8">
        <v>0.16666666666666666</v>
      </c>
      <c r="C412" s="8">
        <v>0.17708333333333334</v>
      </c>
      <c r="D412" s="8">
        <v>0</v>
      </c>
      <c r="E412">
        <v>0.25</v>
      </c>
      <c r="F412">
        <v>210</v>
      </c>
      <c r="G412" t="s">
        <v>905</v>
      </c>
      <c r="H412" s="8"/>
      <c r="I412" s="8"/>
      <c r="O412" t="s">
        <v>3460</v>
      </c>
      <c r="P412" t="s">
        <v>761</v>
      </c>
      <c r="Q412" t="s">
        <v>3461</v>
      </c>
      <c r="R412">
        <v>0</v>
      </c>
      <c r="S412">
        <v>0</v>
      </c>
      <c r="T412">
        <v>45.183799999999998</v>
      </c>
      <c r="U412">
        <v>5.7220209999999998</v>
      </c>
      <c r="AD412" t="s">
        <v>2733</v>
      </c>
      <c r="AE412" t="s">
        <v>2734</v>
      </c>
    </row>
    <row r="413" spans="1:31" x14ac:dyDescent="0.3">
      <c r="A413" s="7">
        <v>46301</v>
      </c>
      <c r="B413" s="8">
        <v>0.33333333333333331</v>
      </c>
      <c r="C413" s="8">
        <v>0.44444444444444442</v>
      </c>
      <c r="D413" s="8">
        <v>0</v>
      </c>
      <c r="E413">
        <v>2.67</v>
      </c>
      <c r="F413">
        <v>302</v>
      </c>
      <c r="G413" t="s">
        <v>947</v>
      </c>
      <c r="H413" s="8">
        <v>0.28680555555555554</v>
      </c>
      <c r="I413" s="8">
        <v>0.38611111111111113</v>
      </c>
      <c r="L413">
        <v>2.38</v>
      </c>
      <c r="M413">
        <v>2.38</v>
      </c>
      <c r="N413">
        <v>-0.28000000000000003</v>
      </c>
      <c r="O413" t="s">
        <v>1277</v>
      </c>
      <c r="P413" t="s">
        <v>736</v>
      </c>
      <c r="Q413" t="s">
        <v>3579</v>
      </c>
      <c r="R413">
        <v>0</v>
      </c>
      <c r="S413">
        <v>0</v>
      </c>
      <c r="T413">
        <v>45.370556999999998</v>
      </c>
      <c r="U413">
        <v>5.5829800000000001</v>
      </c>
      <c r="AD413" t="s">
        <v>2733</v>
      </c>
      <c r="AE413" t="s">
        <v>2737</v>
      </c>
    </row>
    <row r="414" spans="1:31" x14ac:dyDescent="0.3">
      <c r="A414" s="7">
        <v>46301</v>
      </c>
      <c r="B414" s="8">
        <v>0.33333333333333331</v>
      </c>
      <c r="C414" s="8">
        <v>0.34375</v>
      </c>
      <c r="D414" s="8">
        <v>0</v>
      </c>
      <c r="E414">
        <v>0.25</v>
      </c>
      <c r="F414">
        <v>100</v>
      </c>
      <c r="G414" t="s">
        <v>967</v>
      </c>
      <c r="H414" s="8">
        <v>0.26319444444444445</v>
      </c>
      <c r="I414" s="8">
        <v>0.29236111111111113</v>
      </c>
      <c r="L414">
        <v>0.7</v>
      </c>
      <c r="M414">
        <v>0.7</v>
      </c>
      <c r="N414">
        <v>0.45</v>
      </c>
      <c r="O414" t="s">
        <v>2712</v>
      </c>
      <c r="P414" t="s">
        <v>582</v>
      </c>
      <c r="Q414" t="s">
        <v>582</v>
      </c>
      <c r="R414">
        <v>0</v>
      </c>
      <c r="S414">
        <v>0</v>
      </c>
      <c r="T414">
        <v>45.177649000000002</v>
      </c>
      <c r="U414">
        <v>5.731471</v>
      </c>
      <c r="AD414" t="s">
        <v>2733</v>
      </c>
      <c r="AE414" t="s">
        <v>2737</v>
      </c>
    </row>
    <row r="415" spans="1:31" x14ac:dyDescent="0.3">
      <c r="A415" s="7">
        <v>46301</v>
      </c>
      <c r="B415" s="8">
        <v>0.18055555555555555</v>
      </c>
      <c r="C415" s="8">
        <v>0.31944444444444442</v>
      </c>
      <c r="D415" s="8"/>
      <c r="E415">
        <v>3.33</v>
      </c>
      <c r="F415">
        <v>17</v>
      </c>
      <c r="G415" t="s">
        <v>955</v>
      </c>
      <c r="H415" s="8"/>
      <c r="I415" s="8"/>
      <c r="O415" t="s">
        <v>2402</v>
      </c>
      <c r="P415" t="s">
        <v>741</v>
      </c>
      <c r="Q415" t="s">
        <v>741</v>
      </c>
      <c r="R415">
        <v>0</v>
      </c>
      <c r="S415">
        <v>0</v>
      </c>
      <c r="T415">
        <v>45.157052</v>
      </c>
      <c r="U415">
        <v>5.7211379999999998</v>
      </c>
      <c r="AD415" t="s">
        <v>2733</v>
      </c>
      <c r="AE415" t="s">
        <v>2737</v>
      </c>
    </row>
    <row r="416" spans="1:31" x14ac:dyDescent="0.3">
      <c r="A416" s="7">
        <v>46301</v>
      </c>
      <c r="B416" s="8">
        <v>0.25</v>
      </c>
      <c r="C416" s="8">
        <v>0.26041666666666669</v>
      </c>
      <c r="D416" s="8">
        <v>0</v>
      </c>
      <c r="E416">
        <v>0.25</v>
      </c>
      <c r="F416">
        <v>91</v>
      </c>
      <c r="G416" t="s">
        <v>971</v>
      </c>
      <c r="H416" s="8">
        <v>0.15208333333333332</v>
      </c>
      <c r="I416" s="8">
        <v>0.15555555555555556</v>
      </c>
      <c r="L416">
        <v>0.08</v>
      </c>
      <c r="M416">
        <v>0.08</v>
      </c>
      <c r="N416">
        <v>-0.17</v>
      </c>
      <c r="O416" t="s">
        <v>3277</v>
      </c>
      <c r="P416" t="s">
        <v>337</v>
      </c>
      <c r="Q416" t="s">
        <v>1265</v>
      </c>
      <c r="R416">
        <v>0</v>
      </c>
      <c r="S416">
        <v>0</v>
      </c>
      <c r="T416">
        <v>45.170650999999999</v>
      </c>
      <c r="U416">
        <v>5.758642</v>
      </c>
      <c r="AD416" t="s">
        <v>2733</v>
      </c>
      <c r="AE416" t="s">
        <v>2734</v>
      </c>
    </row>
    <row r="417" spans="1:31" x14ac:dyDescent="0.3">
      <c r="A417" s="7">
        <v>46301</v>
      </c>
      <c r="B417" s="8">
        <v>0.16666666666666666</v>
      </c>
      <c r="C417" s="8">
        <v>0.18055555555555555</v>
      </c>
      <c r="D417" s="8">
        <v>0</v>
      </c>
      <c r="E417">
        <v>0.33</v>
      </c>
      <c r="F417">
        <v>61</v>
      </c>
      <c r="G417" t="s">
        <v>886</v>
      </c>
      <c r="H417" s="8">
        <v>0.2076388888888889</v>
      </c>
      <c r="I417" s="8">
        <v>0.35694444444444445</v>
      </c>
      <c r="L417">
        <v>3.58</v>
      </c>
      <c r="M417">
        <v>3.58</v>
      </c>
      <c r="N417">
        <v>3.25</v>
      </c>
      <c r="O417" t="s">
        <v>3182</v>
      </c>
      <c r="P417" t="s">
        <v>59</v>
      </c>
      <c r="Q417" t="s">
        <v>3183</v>
      </c>
      <c r="R417">
        <v>0</v>
      </c>
      <c r="S417">
        <v>0</v>
      </c>
      <c r="T417">
        <v>45.188529000000003</v>
      </c>
      <c r="U417">
        <v>5.7245239999999997</v>
      </c>
      <c r="AD417" t="s">
        <v>2733</v>
      </c>
      <c r="AE417" t="s">
        <v>2734</v>
      </c>
    </row>
    <row r="418" spans="1:31" x14ac:dyDescent="0.3">
      <c r="A418" s="7">
        <v>46301</v>
      </c>
      <c r="B418" s="8">
        <v>0.18055555555555555</v>
      </c>
      <c r="C418" s="8">
        <v>0.19097222222222221</v>
      </c>
      <c r="D418" s="8">
        <v>0</v>
      </c>
      <c r="E418">
        <v>0.25</v>
      </c>
      <c r="F418">
        <v>22</v>
      </c>
      <c r="G418" t="s">
        <v>979</v>
      </c>
      <c r="H418" s="8">
        <v>0.27083333333333331</v>
      </c>
      <c r="I418" s="8">
        <v>0.39166666666666666</v>
      </c>
      <c r="L418">
        <v>2.9</v>
      </c>
      <c r="M418">
        <v>2.9</v>
      </c>
      <c r="N418">
        <v>2.65</v>
      </c>
      <c r="O418" t="s">
        <v>1781</v>
      </c>
      <c r="P418" t="s">
        <v>309</v>
      </c>
      <c r="Q418" t="s">
        <v>309</v>
      </c>
      <c r="R418">
        <v>0</v>
      </c>
      <c r="S418">
        <v>0</v>
      </c>
      <c r="T418">
        <v>45.199238000000001</v>
      </c>
      <c r="U418">
        <v>5.7115140000000002</v>
      </c>
      <c r="AD418" t="s">
        <v>2733</v>
      </c>
      <c r="AE418" t="s">
        <v>2737</v>
      </c>
    </row>
    <row r="419" spans="1:31" x14ac:dyDescent="0.3">
      <c r="A419" s="7">
        <v>46301</v>
      </c>
      <c r="B419" s="8">
        <v>0.2673611111111111</v>
      </c>
      <c r="C419" s="8">
        <v>0.28125</v>
      </c>
      <c r="D419" s="8">
        <v>0</v>
      </c>
      <c r="E419">
        <v>0.33</v>
      </c>
      <c r="F419">
        <v>66</v>
      </c>
      <c r="G419" t="s">
        <v>900</v>
      </c>
      <c r="H419" s="8">
        <v>2.6388888888888889E-2</v>
      </c>
      <c r="I419" s="8">
        <v>0.46250000000000002</v>
      </c>
      <c r="L419">
        <v>10.47</v>
      </c>
      <c r="M419">
        <v>10.47</v>
      </c>
      <c r="N419">
        <v>10.130000000000001</v>
      </c>
      <c r="O419" t="s">
        <v>3337</v>
      </c>
      <c r="P419" t="s">
        <v>1809</v>
      </c>
      <c r="Q419" t="s">
        <v>3338</v>
      </c>
      <c r="R419">
        <v>0</v>
      </c>
      <c r="S419">
        <v>0</v>
      </c>
      <c r="T419">
        <v>45.215843</v>
      </c>
      <c r="U419">
        <v>5.6930630000000004</v>
      </c>
      <c r="AD419" t="s">
        <v>2733</v>
      </c>
      <c r="AE419" t="s">
        <v>2734</v>
      </c>
    </row>
    <row r="420" spans="1:31" x14ac:dyDescent="0.3">
      <c r="A420" s="7">
        <v>46301</v>
      </c>
      <c r="B420" s="8">
        <v>0.29166666666666669</v>
      </c>
      <c r="C420" s="8">
        <v>0.2986111111111111</v>
      </c>
      <c r="D420" s="8">
        <v>0</v>
      </c>
      <c r="E420">
        <v>0.17</v>
      </c>
      <c r="F420">
        <v>230</v>
      </c>
      <c r="G420" t="s">
        <v>974</v>
      </c>
      <c r="H420" s="8">
        <v>0.18055555555555555</v>
      </c>
      <c r="I420" s="8">
        <v>0.34027777777777779</v>
      </c>
      <c r="L420">
        <v>3.83</v>
      </c>
      <c r="M420">
        <v>3.83</v>
      </c>
      <c r="N420">
        <v>3.67</v>
      </c>
      <c r="O420" t="s">
        <v>3439</v>
      </c>
      <c r="P420" t="s">
        <v>526</v>
      </c>
      <c r="Q420" t="s">
        <v>3440</v>
      </c>
      <c r="R420">
        <v>0</v>
      </c>
      <c r="S420">
        <v>0</v>
      </c>
      <c r="T420">
        <v>45.181947000000001</v>
      </c>
      <c r="U420">
        <v>5.7218989999999996</v>
      </c>
      <c r="AD420" t="s">
        <v>2733</v>
      </c>
      <c r="AE420" t="s">
        <v>2734</v>
      </c>
    </row>
    <row r="421" spans="1:31" x14ac:dyDescent="0.3">
      <c r="A421" s="7">
        <v>46301</v>
      </c>
      <c r="B421" s="8">
        <v>0.33333333333333331</v>
      </c>
      <c r="C421" s="8">
        <v>0.4236111111111111</v>
      </c>
      <c r="D421" s="8">
        <v>0</v>
      </c>
      <c r="E421">
        <v>2.17</v>
      </c>
      <c r="F421">
        <v>29</v>
      </c>
      <c r="G421" t="s">
        <v>859</v>
      </c>
      <c r="O421" t="s">
        <v>1397</v>
      </c>
      <c r="P421" t="s">
        <v>450</v>
      </c>
      <c r="Q421" t="s">
        <v>450</v>
      </c>
      <c r="R421">
        <v>0</v>
      </c>
      <c r="S421">
        <v>0</v>
      </c>
      <c r="T421">
        <v>45.187130000000003</v>
      </c>
      <c r="U421">
        <v>5.717994</v>
      </c>
      <c r="AD421" t="s">
        <v>2733</v>
      </c>
      <c r="AE421" t="s">
        <v>2737</v>
      </c>
    </row>
    <row r="422" spans="1:31" x14ac:dyDescent="0.3">
      <c r="A422" s="7">
        <v>46301</v>
      </c>
      <c r="B422" s="8">
        <v>0.33333333333333331</v>
      </c>
      <c r="C422" s="8">
        <v>0.35416666666666669</v>
      </c>
      <c r="D422" s="8">
        <v>0</v>
      </c>
      <c r="E422">
        <v>0.5</v>
      </c>
      <c r="F422">
        <v>86</v>
      </c>
      <c r="G422" t="s">
        <v>861</v>
      </c>
      <c r="H422" s="8">
        <v>0.19513888888888889</v>
      </c>
      <c r="I422" s="8">
        <v>0.20277777777777778</v>
      </c>
      <c r="L422">
        <v>0.18</v>
      </c>
      <c r="M422">
        <v>0.18</v>
      </c>
      <c r="N422">
        <v>-0.32</v>
      </c>
      <c r="O422" t="s">
        <v>1509</v>
      </c>
      <c r="P422" t="s">
        <v>142</v>
      </c>
      <c r="Q422" t="s">
        <v>6013</v>
      </c>
      <c r="R422">
        <v>0</v>
      </c>
      <c r="S422">
        <v>0</v>
      </c>
      <c r="T422">
        <v>45.188152000000002</v>
      </c>
      <c r="U422">
        <v>5.7235339999999999</v>
      </c>
      <c r="AD422" t="s">
        <v>2733</v>
      </c>
      <c r="AE422" t="s">
        <v>2737</v>
      </c>
    </row>
    <row r="423" spans="1:31" x14ac:dyDescent="0.3">
      <c r="A423" s="7">
        <v>46301</v>
      </c>
      <c r="B423" s="8">
        <v>0.33333333333333331</v>
      </c>
      <c r="C423" s="8">
        <v>0.38541666666666669</v>
      </c>
      <c r="D423" s="8">
        <v>0</v>
      </c>
      <c r="E423">
        <v>1.25</v>
      </c>
      <c r="F423">
        <v>210</v>
      </c>
      <c r="G423" t="s">
        <v>905</v>
      </c>
      <c r="H423" s="8"/>
      <c r="I423" s="8"/>
      <c r="O423" t="s">
        <v>1530</v>
      </c>
      <c r="P423" t="s">
        <v>222</v>
      </c>
      <c r="Q423" t="s">
        <v>222</v>
      </c>
      <c r="R423">
        <v>0</v>
      </c>
      <c r="S423">
        <v>0</v>
      </c>
      <c r="T423">
        <v>45.189441000000002</v>
      </c>
      <c r="U423">
        <v>5.7262389999999996</v>
      </c>
      <c r="AD423" t="s">
        <v>2733</v>
      </c>
      <c r="AE423" t="s">
        <v>2737</v>
      </c>
    </row>
    <row r="424" spans="1:31" x14ac:dyDescent="0.3">
      <c r="A424" s="7">
        <v>46301</v>
      </c>
      <c r="B424" s="8">
        <v>0.33333333333333331</v>
      </c>
      <c r="C424" s="8">
        <v>0.34722222222222221</v>
      </c>
      <c r="D424" s="8">
        <v>0</v>
      </c>
      <c r="E424">
        <v>0.33</v>
      </c>
      <c r="F424">
        <v>29</v>
      </c>
      <c r="G424" t="s">
        <v>859</v>
      </c>
      <c r="O424" t="s">
        <v>1995</v>
      </c>
      <c r="P424" t="s">
        <v>396</v>
      </c>
      <c r="Q424" t="s">
        <v>396</v>
      </c>
      <c r="R424">
        <v>0</v>
      </c>
      <c r="S424">
        <v>0</v>
      </c>
      <c r="T424">
        <v>45.189906999999998</v>
      </c>
      <c r="U424">
        <v>5.7160770000000003</v>
      </c>
      <c r="AD424" t="s">
        <v>2733</v>
      </c>
      <c r="AE424" t="s">
        <v>2737</v>
      </c>
    </row>
    <row r="425" spans="1:31" x14ac:dyDescent="0.3">
      <c r="A425" s="7">
        <v>46301</v>
      </c>
      <c r="B425" s="8">
        <v>0.16666666666666666</v>
      </c>
      <c r="C425" s="8">
        <v>0.18055555555555555</v>
      </c>
      <c r="D425" s="8">
        <v>0</v>
      </c>
      <c r="E425">
        <v>0.33</v>
      </c>
      <c r="F425">
        <v>76</v>
      </c>
      <c r="G425" t="s">
        <v>863</v>
      </c>
      <c r="H425" s="8">
        <v>0.17222222222222222</v>
      </c>
      <c r="I425" s="8">
        <v>0.17708333333333334</v>
      </c>
      <c r="L425">
        <v>0.12</v>
      </c>
      <c r="M425">
        <v>0.12</v>
      </c>
      <c r="N425">
        <v>-0.22</v>
      </c>
      <c r="O425" t="s">
        <v>3409</v>
      </c>
      <c r="P425" t="s">
        <v>346</v>
      </c>
      <c r="Q425" t="s">
        <v>5992</v>
      </c>
      <c r="R425">
        <v>0</v>
      </c>
      <c r="S425">
        <v>0</v>
      </c>
      <c r="T425">
        <v>45.182178</v>
      </c>
      <c r="U425">
        <v>5.7269370000000004</v>
      </c>
      <c r="AD425" t="s">
        <v>2733</v>
      </c>
      <c r="AE425" t="s">
        <v>2734</v>
      </c>
    </row>
    <row r="426" spans="1:31" x14ac:dyDescent="0.3">
      <c r="A426" s="7">
        <v>46301</v>
      </c>
      <c r="B426" s="8">
        <v>0.33333333333333331</v>
      </c>
      <c r="C426" s="8">
        <v>0.34722222222222221</v>
      </c>
      <c r="D426" s="8">
        <v>0</v>
      </c>
      <c r="E426">
        <v>0.33</v>
      </c>
      <c r="F426">
        <v>20</v>
      </c>
      <c r="G426" t="s">
        <v>950</v>
      </c>
      <c r="H426" s="8"/>
      <c r="I426" s="8"/>
      <c r="O426" t="s">
        <v>2514</v>
      </c>
      <c r="P426" t="s">
        <v>123</v>
      </c>
      <c r="Q426" t="s">
        <v>123</v>
      </c>
      <c r="R426">
        <v>0</v>
      </c>
      <c r="S426">
        <v>0</v>
      </c>
      <c r="T426">
        <v>45.189670999999997</v>
      </c>
      <c r="U426">
        <v>5.7243469999999999</v>
      </c>
      <c r="AD426" t="s">
        <v>2733</v>
      </c>
      <c r="AE426" t="s">
        <v>2737</v>
      </c>
    </row>
    <row r="427" spans="1:31" x14ac:dyDescent="0.3">
      <c r="A427" s="7">
        <v>46301</v>
      </c>
      <c r="B427" s="8">
        <v>0.33333333333333331</v>
      </c>
      <c r="C427" s="8">
        <v>0.34722222222222221</v>
      </c>
      <c r="D427" s="8">
        <v>0</v>
      </c>
      <c r="E427">
        <v>0.33</v>
      </c>
      <c r="F427">
        <v>12</v>
      </c>
      <c r="G427" t="s">
        <v>952</v>
      </c>
      <c r="H427" s="8"/>
      <c r="I427" s="8"/>
      <c r="O427" t="s">
        <v>2605</v>
      </c>
      <c r="P427" t="s">
        <v>259</v>
      </c>
      <c r="Q427" t="s">
        <v>3351</v>
      </c>
      <c r="R427">
        <v>0</v>
      </c>
      <c r="S427">
        <v>0</v>
      </c>
      <c r="T427">
        <v>45.190952000000003</v>
      </c>
      <c r="U427">
        <v>5.7165330000000001</v>
      </c>
      <c r="AD427" t="s">
        <v>2733</v>
      </c>
      <c r="AE427" t="s">
        <v>2737</v>
      </c>
    </row>
    <row r="428" spans="1:31" x14ac:dyDescent="0.3">
      <c r="A428" s="7">
        <v>46301</v>
      </c>
      <c r="B428" s="8">
        <v>0.33333333333333331</v>
      </c>
      <c r="C428" s="8">
        <v>0.375</v>
      </c>
      <c r="D428" s="8">
        <v>0</v>
      </c>
      <c r="E428">
        <v>1</v>
      </c>
      <c r="F428">
        <v>210</v>
      </c>
      <c r="G428" t="s">
        <v>905</v>
      </c>
      <c r="O428" t="s">
        <v>1907</v>
      </c>
      <c r="P428" t="s">
        <v>282</v>
      </c>
      <c r="Q428" t="s">
        <v>282</v>
      </c>
      <c r="R428">
        <v>0</v>
      </c>
      <c r="S428">
        <v>0</v>
      </c>
      <c r="T428">
        <v>45.189103000000003</v>
      </c>
      <c r="U428">
        <v>5.7301169999999999</v>
      </c>
      <c r="AD428" t="s">
        <v>2733</v>
      </c>
      <c r="AE428" t="s">
        <v>2781</v>
      </c>
    </row>
    <row r="429" spans="1:31" x14ac:dyDescent="0.3">
      <c r="A429" s="7">
        <v>46301</v>
      </c>
      <c r="B429" s="8">
        <v>0.33333333333333331</v>
      </c>
      <c r="C429" s="8">
        <v>0.34722222222222221</v>
      </c>
      <c r="D429" s="8">
        <v>0</v>
      </c>
      <c r="E429">
        <v>0.33</v>
      </c>
      <c r="F429">
        <v>210</v>
      </c>
      <c r="G429" t="s">
        <v>905</v>
      </c>
      <c r="H429" s="8"/>
      <c r="I429" s="8"/>
      <c r="Q429" t="s">
        <v>95</v>
      </c>
      <c r="R429">
        <v>0</v>
      </c>
      <c r="S429">
        <v>0</v>
      </c>
      <c r="T429">
        <v>45.147320000000001</v>
      </c>
      <c r="U429">
        <v>5.7529560000000002</v>
      </c>
    </row>
    <row r="430" spans="1:31" x14ac:dyDescent="0.3">
      <c r="A430" s="7">
        <v>46301</v>
      </c>
      <c r="B430" s="8">
        <v>0.33333333333333331</v>
      </c>
      <c r="C430" s="8">
        <v>0.34722222222222221</v>
      </c>
      <c r="D430" s="8">
        <v>0</v>
      </c>
      <c r="E430">
        <v>0.33</v>
      </c>
      <c r="F430">
        <v>12</v>
      </c>
      <c r="G430" t="s">
        <v>952</v>
      </c>
      <c r="O430" t="s">
        <v>867</v>
      </c>
      <c r="P430" t="s">
        <v>807</v>
      </c>
      <c r="Q430" t="s">
        <v>3360</v>
      </c>
      <c r="R430">
        <v>0</v>
      </c>
      <c r="S430">
        <v>0</v>
      </c>
      <c r="T430">
        <v>45.185158000000001</v>
      </c>
      <c r="U430">
        <v>5.7167779999999997</v>
      </c>
      <c r="AD430" t="s">
        <v>2733</v>
      </c>
      <c r="AE430" t="s">
        <v>2737</v>
      </c>
    </row>
    <row r="431" spans="1:31" x14ac:dyDescent="0.3">
      <c r="A431" s="7">
        <v>46301</v>
      </c>
      <c r="B431" s="8">
        <v>0.33333333333333331</v>
      </c>
      <c r="C431" s="8">
        <v>0.35416666666666669</v>
      </c>
      <c r="D431" s="8">
        <v>0</v>
      </c>
      <c r="E431">
        <v>0.5</v>
      </c>
      <c r="F431">
        <v>44</v>
      </c>
      <c r="G431" t="s">
        <v>865</v>
      </c>
      <c r="H431" s="8">
        <v>0.31458333333333333</v>
      </c>
      <c r="I431" s="8">
        <v>0.32569444444444445</v>
      </c>
      <c r="L431">
        <v>0.27</v>
      </c>
      <c r="M431">
        <v>0.27</v>
      </c>
      <c r="N431">
        <v>-0.23</v>
      </c>
      <c r="O431" t="s">
        <v>1072</v>
      </c>
      <c r="P431" t="s">
        <v>99</v>
      </c>
      <c r="Q431" t="s">
        <v>3286</v>
      </c>
      <c r="R431">
        <v>0</v>
      </c>
      <c r="S431">
        <v>0</v>
      </c>
      <c r="T431">
        <v>45.188929999999999</v>
      </c>
      <c r="U431">
        <v>5.7123470000000003</v>
      </c>
      <c r="AD431" t="s">
        <v>2733</v>
      </c>
      <c r="AE431" t="s">
        <v>2737</v>
      </c>
    </row>
    <row r="432" spans="1:31" x14ac:dyDescent="0.3">
      <c r="A432" s="7">
        <v>46301</v>
      </c>
      <c r="B432" s="8">
        <v>0.33333333333333331</v>
      </c>
      <c r="C432" s="8">
        <v>0.35416666666666669</v>
      </c>
      <c r="D432" s="8">
        <v>0</v>
      </c>
      <c r="E432">
        <v>0.5</v>
      </c>
      <c r="F432">
        <v>49</v>
      </c>
      <c r="G432" t="s">
        <v>944</v>
      </c>
      <c r="H432" s="8">
        <v>0.46041666666666664</v>
      </c>
      <c r="I432" s="8">
        <v>0.48888888888888887</v>
      </c>
      <c r="L432">
        <v>0.68</v>
      </c>
      <c r="M432">
        <v>0.68</v>
      </c>
      <c r="N432">
        <v>0.18</v>
      </c>
      <c r="O432" t="s">
        <v>1673</v>
      </c>
      <c r="P432" t="s">
        <v>518</v>
      </c>
      <c r="Q432" t="s">
        <v>518</v>
      </c>
      <c r="R432">
        <v>0</v>
      </c>
      <c r="S432">
        <v>0</v>
      </c>
      <c r="T432">
        <v>45.168743999999997</v>
      </c>
      <c r="U432">
        <v>5.7258769999999997</v>
      </c>
      <c r="AD432" t="s">
        <v>2733</v>
      </c>
      <c r="AE432" t="s">
        <v>2737</v>
      </c>
    </row>
    <row r="433" spans="1:31" x14ac:dyDescent="0.3">
      <c r="A433" s="7">
        <v>46301</v>
      </c>
      <c r="B433" s="8">
        <v>0.16666666666666666</v>
      </c>
      <c r="C433" s="8">
        <v>0.18055555555555555</v>
      </c>
      <c r="D433" s="8">
        <v>0</v>
      </c>
      <c r="E433">
        <v>0.33</v>
      </c>
      <c r="F433">
        <v>28</v>
      </c>
      <c r="G433" t="s">
        <v>914</v>
      </c>
      <c r="H433" s="8">
        <v>0.20347222222222222</v>
      </c>
      <c r="I433" s="8">
        <v>0.28402777777777777</v>
      </c>
      <c r="L433">
        <v>1.93</v>
      </c>
      <c r="M433">
        <v>1.93</v>
      </c>
      <c r="N433">
        <v>1.6</v>
      </c>
      <c r="O433" t="s">
        <v>3188</v>
      </c>
      <c r="P433" t="s">
        <v>781</v>
      </c>
      <c r="Q433" t="s">
        <v>3189</v>
      </c>
      <c r="R433">
        <v>0</v>
      </c>
      <c r="S433">
        <v>0</v>
      </c>
      <c r="T433">
        <v>45.187779999999997</v>
      </c>
      <c r="U433">
        <v>5.6920270000000004</v>
      </c>
      <c r="AD433" t="s">
        <v>2733</v>
      </c>
      <c r="AE433" t="s">
        <v>2734</v>
      </c>
    </row>
    <row r="434" spans="1:31" x14ac:dyDescent="0.3">
      <c r="A434" s="7">
        <v>46301</v>
      </c>
      <c r="B434" s="8">
        <v>0.16666666666666666</v>
      </c>
      <c r="C434" s="8">
        <v>0.17708333333333334</v>
      </c>
      <c r="D434" s="8">
        <v>0</v>
      </c>
      <c r="E434">
        <v>0.25</v>
      </c>
      <c r="F434">
        <v>35</v>
      </c>
      <c r="G434" t="s">
        <v>2803</v>
      </c>
      <c r="Q434" t="s">
        <v>812</v>
      </c>
      <c r="R434">
        <v>0</v>
      </c>
      <c r="S434">
        <v>0</v>
      </c>
      <c r="T434">
        <v>45.188929999999999</v>
      </c>
      <c r="U434">
        <v>5.7123470000000003</v>
      </c>
    </row>
    <row r="435" spans="1:31" x14ac:dyDescent="0.3">
      <c r="A435" s="7">
        <v>46301</v>
      </c>
      <c r="B435" s="8">
        <v>0.16666666666666666</v>
      </c>
      <c r="C435" s="8">
        <v>0.18055555555555555</v>
      </c>
      <c r="D435" s="8">
        <v>0</v>
      </c>
      <c r="E435">
        <v>0.33</v>
      </c>
      <c r="F435">
        <v>68</v>
      </c>
      <c r="G435" t="s">
        <v>948</v>
      </c>
      <c r="H435" s="8">
        <v>0.3611111111111111</v>
      </c>
      <c r="I435" s="8">
        <v>0.37638888888888888</v>
      </c>
      <c r="L435">
        <v>0.37</v>
      </c>
      <c r="M435">
        <v>0.37</v>
      </c>
      <c r="N435">
        <v>0.03</v>
      </c>
      <c r="O435" t="s">
        <v>3447</v>
      </c>
      <c r="P435" t="s">
        <v>612</v>
      </c>
      <c r="Q435" t="s">
        <v>3448</v>
      </c>
      <c r="R435">
        <v>0</v>
      </c>
      <c r="S435">
        <v>0</v>
      </c>
      <c r="T435">
        <v>45.188958</v>
      </c>
      <c r="U435">
        <v>5.7346690000000002</v>
      </c>
      <c r="AD435" t="s">
        <v>2733</v>
      </c>
      <c r="AE435" t="s">
        <v>2734</v>
      </c>
    </row>
    <row r="436" spans="1:31" x14ac:dyDescent="0.3">
      <c r="A436" s="7">
        <v>46301</v>
      </c>
      <c r="B436" s="8">
        <v>0.2673611111111111</v>
      </c>
      <c r="C436" s="8">
        <v>0.31944444444444442</v>
      </c>
      <c r="D436" s="8">
        <v>0</v>
      </c>
      <c r="E436">
        <v>1.25</v>
      </c>
      <c r="F436">
        <v>13</v>
      </c>
      <c r="G436" t="s">
        <v>2730</v>
      </c>
      <c r="O436" t="s">
        <v>1905</v>
      </c>
      <c r="P436" t="s">
        <v>683</v>
      </c>
      <c r="Q436" t="s">
        <v>683</v>
      </c>
      <c r="R436">
        <v>0</v>
      </c>
      <c r="S436">
        <v>0</v>
      </c>
      <c r="T436">
        <v>45.196936999999998</v>
      </c>
      <c r="U436">
        <v>5.6979059999999997</v>
      </c>
      <c r="AD436" t="s">
        <v>2733</v>
      </c>
      <c r="AE436" t="s">
        <v>2737</v>
      </c>
    </row>
    <row r="437" spans="1:31" x14ac:dyDescent="0.3">
      <c r="A437" s="7">
        <v>46301</v>
      </c>
      <c r="B437" s="8">
        <v>0.16666666666666666</v>
      </c>
      <c r="C437" s="8">
        <v>0.18055555555555555</v>
      </c>
      <c r="D437" s="8">
        <v>0</v>
      </c>
      <c r="E437">
        <v>0.33</v>
      </c>
      <c r="F437">
        <v>74</v>
      </c>
      <c r="G437" t="s">
        <v>892</v>
      </c>
      <c r="H437" s="8"/>
      <c r="I437" s="8"/>
      <c r="O437" t="s">
        <v>2742</v>
      </c>
      <c r="P437" t="s">
        <v>152</v>
      </c>
      <c r="Q437" t="s">
        <v>6002</v>
      </c>
      <c r="R437">
        <v>0</v>
      </c>
      <c r="S437">
        <v>0</v>
      </c>
      <c r="T437">
        <v>45.184793999999997</v>
      </c>
      <c r="U437">
        <v>5.7218299999999997</v>
      </c>
      <c r="AD437" t="s">
        <v>2733</v>
      </c>
      <c r="AE437" t="s">
        <v>2734</v>
      </c>
    </row>
    <row r="438" spans="1:31" x14ac:dyDescent="0.3">
      <c r="A438" s="7">
        <v>46301</v>
      </c>
      <c r="B438" s="8">
        <v>0.2986111111111111</v>
      </c>
      <c r="C438" s="8">
        <v>0.3125</v>
      </c>
      <c r="D438" s="8">
        <v>0</v>
      </c>
      <c r="E438">
        <v>0.33</v>
      </c>
      <c r="F438">
        <v>23</v>
      </c>
      <c r="G438" t="s">
        <v>957</v>
      </c>
      <c r="H438" s="8">
        <v>0.42777777777777776</v>
      </c>
      <c r="I438" s="8">
        <v>0.46597222222222223</v>
      </c>
      <c r="L438">
        <v>0.92</v>
      </c>
      <c r="M438">
        <v>0.92</v>
      </c>
      <c r="N438">
        <v>0.57999999999999996</v>
      </c>
      <c r="O438" t="s">
        <v>3363</v>
      </c>
      <c r="P438" t="s">
        <v>292</v>
      </c>
      <c r="Q438" t="s">
        <v>3364</v>
      </c>
      <c r="R438">
        <v>0</v>
      </c>
      <c r="S438">
        <v>0</v>
      </c>
      <c r="T438">
        <v>45.189673999999997</v>
      </c>
      <c r="U438">
        <v>5.721368</v>
      </c>
      <c r="AD438" t="s">
        <v>2733</v>
      </c>
      <c r="AE438" t="s">
        <v>2734</v>
      </c>
    </row>
    <row r="439" spans="1:31" x14ac:dyDescent="0.3">
      <c r="A439" s="7">
        <v>46301</v>
      </c>
      <c r="B439" s="8">
        <v>0.29166666666666669</v>
      </c>
      <c r="C439" s="8">
        <v>0.2986111111111111</v>
      </c>
      <c r="D439" s="8">
        <v>0</v>
      </c>
      <c r="E439">
        <v>0.17</v>
      </c>
      <c r="F439">
        <v>43</v>
      </c>
      <c r="G439" t="s">
        <v>849</v>
      </c>
      <c r="H439" s="8"/>
      <c r="I439" s="8"/>
      <c r="O439" t="s">
        <v>854</v>
      </c>
      <c r="P439" t="s">
        <v>669</v>
      </c>
      <c r="Q439" t="s">
        <v>3306</v>
      </c>
      <c r="R439">
        <v>0</v>
      </c>
      <c r="S439">
        <v>0</v>
      </c>
      <c r="T439">
        <v>45.229419</v>
      </c>
      <c r="U439">
        <v>5.6816570000000004</v>
      </c>
      <c r="AD439" t="s">
        <v>2733</v>
      </c>
      <c r="AE439" t="s">
        <v>2734</v>
      </c>
    </row>
    <row r="440" spans="1:31" x14ac:dyDescent="0.3">
      <c r="A440" s="7">
        <v>46301</v>
      </c>
      <c r="B440" s="8">
        <v>0.33333333333333331</v>
      </c>
      <c r="C440" s="8">
        <v>0.34722222222222221</v>
      </c>
      <c r="D440" s="8">
        <v>0</v>
      </c>
      <c r="E440">
        <v>0.33</v>
      </c>
      <c r="F440">
        <v>20</v>
      </c>
      <c r="G440" t="s">
        <v>950</v>
      </c>
      <c r="H440" s="8"/>
      <c r="I440" s="8"/>
      <c r="O440" t="s">
        <v>2115</v>
      </c>
      <c r="P440" t="s">
        <v>132</v>
      </c>
      <c r="Q440" t="s">
        <v>3370</v>
      </c>
      <c r="R440">
        <v>0</v>
      </c>
      <c r="S440">
        <v>0</v>
      </c>
      <c r="T440">
        <v>45.190461999999997</v>
      </c>
      <c r="U440">
        <v>5.723516</v>
      </c>
      <c r="AD440" t="s">
        <v>2733</v>
      </c>
      <c r="AE440" t="s">
        <v>2737</v>
      </c>
    </row>
    <row r="441" spans="1:31" x14ac:dyDescent="0.3">
      <c r="A441" s="7">
        <v>46301</v>
      </c>
      <c r="B441" s="8">
        <v>0.25</v>
      </c>
      <c r="C441" s="8">
        <v>0.26041666666666669</v>
      </c>
      <c r="D441" s="8">
        <v>0</v>
      </c>
      <c r="E441">
        <v>0.25</v>
      </c>
      <c r="F441">
        <v>210</v>
      </c>
      <c r="G441" t="s">
        <v>905</v>
      </c>
      <c r="O441" t="s">
        <v>3309</v>
      </c>
      <c r="P441" t="s">
        <v>95</v>
      </c>
      <c r="Q441" t="s">
        <v>3310</v>
      </c>
      <c r="R441">
        <v>0</v>
      </c>
      <c r="S441">
        <v>0</v>
      </c>
      <c r="T441">
        <v>45.188403000000001</v>
      </c>
      <c r="U441">
        <v>5.7183289999999998</v>
      </c>
      <c r="AD441" t="s">
        <v>2733</v>
      </c>
      <c r="AE441" t="s">
        <v>2734</v>
      </c>
    </row>
    <row r="442" spans="1:31" x14ac:dyDescent="0.3">
      <c r="A442" s="7">
        <v>46301</v>
      </c>
      <c r="B442" s="8">
        <v>0.25</v>
      </c>
      <c r="C442" s="8">
        <v>0.26041666666666669</v>
      </c>
      <c r="D442" s="8">
        <v>0</v>
      </c>
      <c r="E442">
        <v>0.25</v>
      </c>
      <c r="F442">
        <v>29</v>
      </c>
      <c r="G442" t="s">
        <v>859</v>
      </c>
      <c r="O442" t="s">
        <v>3311</v>
      </c>
      <c r="P442" t="s">
        <v>111</v>
      </c>
      <c r="Q442" t="s">
        <v>3312</v>
      </c>
      <c r="R442">
        <v>0</v>
      </c>
      <c r="S442">
        <v>0</v>
      </c>
      <c r="T442">
        <v>45.189194000000001</v>
      </c>
      <c r="U442">
        <v>5.7263739999999999</v>
      </c>
      <c r="AD442" t="s">
        <v>2733</v>
      </c>
      <c r="AE442" t="s">
        <v>2734</v>
      </c>
    </row>
    <row r="443" spans="1:31" x14ac:dyDescent="0.3">
      <c r="A443" s="7">
        <v>46301</v>
      </c>
      <c r="B443" s="8">
        <v>0.33333333333333331</v>
      </c>
      <c r="C443" s="8">
        <v>0.35416666666666669</v>
      </c>
      <c r="D443" s="8">
        <v>0</v>
      </c>
      <c r="E443">
        <v>0.5</v>
      </c>
      <c r="F443">
        <v>49</v>
      </c>
      <c r="G443" t="s">
        <v>944</v>
      </c>
      <c r="H443" s="8">
        <v>0.46041666666666664</v>
      </c>
      <c r="I443" s="8">
        <v>0.47361111111111109</v>
      </c>
      <c r="L443">
        <v>0.32</v>
      </c>
      <c r="M443">
        <v>0.32</v>
      </c>
      <c r="N443">
        <v>-0.18</v>
      </c>
      <c r="O443" t="s">
        <v>1673</v>
      </c>
      <c r="P443" t="s">
        <v>518</v>
      </c>
      <c r="Q443" t="s">
        <v>518</v>
      </c>
      <c r="R443">
        <v>0</v>
      </c>
      <c r="S443">
        <v>0</v>
      </c>
      <c r="T443">
        <v>45.168743999999997</v>
      </c>
      <c r="U443">
        <v>5.7258769999999997</v>
      </c>
      <c r="AD443" t="s">
        <v>2733</v>
      </c>
      <c r="AE443" t="s">
        <v>2737</v>
      </c>
    </row>
    <row r="444" spans="1:31" x14ac:dyDescent="0.3">
      <c r="A444" s="7">
        <v>46301</v>
      </c>
      <c r="B444" s="8">
        <v>0.33333333333333331</v>
      </c>
      <c r="C444" s="8">
        <v>0.35416666666666669</v>
      </c>
      <c r="D444" s="8">
        <v>0</v>
      </c>
      <c r="E444">
        <v>0.5</v>
      </c>
      <c r="F444">
        <v>29</v>
      </c>
      <c r="G444" t="s">
        <v>859</v>
      </c>
      <c r="H444" s="8"/>
      <c r="I444" s="8"/>
      <c r="O444" t="s">
        <v>858</v>
      </c>
      <c r="P444" t="s">
        <v>817</v>
      </c>
      <c r="Q444" t="s">
        <v>817</v>
      </c>
      <c r="R444">
        <v>0</v>
      </c>
      <c r="S444">
        <v>0</v>
      </c>
      <c r="T444">
        <v>45.189878</v>
      </c>
      <c r="U444">
        <v>5.7218559999999998</v>
      </c>
      <c r="AD444" t="s">
        <v>2733</v>
      </c>
      <c r="AE444" t="s">
        <v>2737</v>
      </c>
    </row>
    <row r="445" spans="1:31" x14ac:dyDescent="0.3">
      <c r="A445" s="7">
        <v>46301</v>
      </c>
      <c r="B445" s="8">
        <v>0.33333333333333331</v>
      </c>
      <c r="C445" s="8">
        <v>0.34375</v>
      </c>
      <c r="D445" s="8">
        <v>0</v>
      </c>
      <c r="E445">
        <v>0.25</v>
      </c>
      <c r="F445">
        <v>13</v>
      </c>
      <c r="G445" t="s">
        <v>2730</v>
      </c>
      <c r="O445" t="s">
        <v>1740</v>
      </c>
      <c r="P445" t="s">
        <v>529</v>
      </c>
      <c r="Q445" t="s">
        <v>529</v>
      </c>
      <c r="R445">
        <v>0</v>
      </c>
      <c r="S445">
        <v>0</v>
      </c>
      <c r="T445">
        <v>45.177917000000001</v>
      </c>
      <c r="U445">
        <v>5.7286510000000002</v>
      </c>
      <c r="AD445" t="s">
        <v>2733</v>
      </c>
      <c r="AE445" t="s">
        <v>2737</v>
      </c>
    </row>
    <row r="446" spans="1:31" x14ac:dyDescent="0.3">
      <c r="A446" s="7">
        <v>46301</v>
      </c>
      <c r="B446" s="8">
        <v>0.33333333333333331</v>
      </c>
      <c r="C446" s="8">
        <v>0.4236111111111111</v>
      </c>
      <c r="D446" s="8">
        <v>0</v>
      </c>
      <c r="E446">
        <v>2.17</v>
      </c>
      <c r="F446">
        <v>82</v>
      </c>
      <c r="G446" t="s">
        <v>954</v>
      </c>
      <c r="H446" s="8">
        <v>0.16597222222222222</v>
      </c>
      <c r="I446" s="8">
        <v>0.18402777777777779</v>
      </c>
      <c r="L446">
        <v>0.43</v>
      </c>
      <c r="M446">
        <v>0.43</v>
      </c>
      <c r="N446">
        <v>-1.73</v>
      </c>
      <c r="O446" t="s">
        <v>1914</v>
      </c>
      <c r="P446" t="s">
        <v>419</v>
      </c>
      <c r="Q446" t="s">
        <v>419</v>
      </c>
      <c r="R446">
        <v>0</v>
      </c>
      <c r="S446">
        <v>0</v>
      </c>
      <c r="T446">
        <v>45.189998000000003</v>
      </c>
      <c r="U446">
        <v>5.7086240000000004</v>
      </c>
      <c r="AD446" t="s">
        <v>2733</v>
      </c>
      <c r="AE446" t="s">
        <v>2737</v>
      </c>
    </row>
    <row r="447" spans="1:31" x14ac:dyDescent="0.3">
      <c r="A447" s="7">
        <v>46301</v>
      </c>
      <c r="B447" s="8">
        <v>0.16666666666666666</v>
      </c>
      <c r="C447" s="8">
        <v>0.18055555555555555</v>
      </c>
      <c r="D447" s="8">
        <v>0</v>
      </c>
      <c r="E447">
        <v>0.33</v>
      </c>
      <c r="F447">
        <v>201</v>
      </c>
      <c r="G447" t="s">
        <v>946</v>
      </c>
      <c r="O447" t="s">
        <v>2827</v>
      </c>
      <c r="P447" t="s">
        <v>73</v>
      </c>
      <c r="Q447" t="s">
        <v>2828</v>
      </c>
      <c r="R447">
        <v>0</v>
      </c>
      <c r="S447">
        <v>0</v>
      </c>
      <c r="T447">
        <v>45.178936</v>
      </c>
      <c r="U447">
        <v>5.7098909999999998</v>
      </c>
      <c r="AD447" t="s">
        <v>2733</v>
      </c>
      <c r="AE447" t="s">
        <v>2734</v>
      </c>
    </row>
    <row r="448" spans="1:31" x14ac:dyDescent="0.3">
      <c r="A448" s="7">
        <v>46301</v>
      </c>
      <c r="B448" s="8">
        <v>0.33333333333333331</v>
      </c>
      <c r="C448" s="8">
        <v>0.34722222222222221</v>
      </c>
      <c r="D448" s="8">
        <v>0</v>
      </c>
      <c r="E448">
        <v>0.33</v>
      </c>
      <c r="F448">
        <v>74</v>
      </c>
      <c r="G448" t="s">
        <v>892</v>
      </c>
      <c r="H448" s="8"/>
      <c r="I448" s="8"/>
      <c r="O448" t="s">
        <v>2014</v>
      </c>
      <c r="P448" t="s">
        <v>498</v>
      </c>
      <c r="Q448" t="s">
        <v>2016</v>
      </c>
      <c r="R448">
        <v>0</v>
      </c>
      <c r="S448">
        <v>0</v>
      </c>
      <c r="T448">
        <v>45.188510000000001</v>
      </c>
      <c r="U448">
        <v>5.6897789999999997</v>
      </c>
      <c r="AD448" t="s">
        <v>2733</v>
      </c>
      <c r="AE448" t="s">
        <v>2737</v>
      </c>
    </row>
    <row r="449" spans="1:31" x14ac:dyDescent="0.3">
      <c r="A449" s="7">
        <v>46301</v>
      </c>
      <c r="B449" s="8">
        <v>0.16666666666666666</v>
      </c>
      <c r="C449" s="8">
        <v>0.18055555555555555</v>
      </c>
      <c r="D449" s="8">
        <v>0</v>
      </c>
      <c r="E449">
        <v>0.33</v>
      </c>
      <c r="F449">
        <v>201</v>
      </c>
      <c r="G449" t="s">
        <v>946</v>
      </c>
      <c r="H449" s="8"/>
      <c r="I449" s="8"/>
      <c r="O449" t="s">
        <v>3211</v>
      </c>
      <c r="P449" t="s">
        <v>710</v>
      </c>
      <c r="Q449" t="s">
        <v>3212</v>
      </c>
      <c r="R449">
        <v>0</v>
      </c>
      <c r="S449">
        <v>0</v>
      </c>
      <c r="T449">
        <v>45.213259999999998</v>
      </c>
      <c r="U449">
        <v>5.6872809999999996</v>
      </c>
      <c r="AD449" t="s">
        <v>2733</v>
      </c>
      <c r="AE449" t="s">
        <v>2734</v>
      </c>
    </row>
    <row r="450" spans="1:31" x14ac:dyDescent="0.3">
      <c r="A450" s="7">
        <v>46301</v>
      </c>
      <c r="B450" s="8">
        <v>0.34722222222222221</v>
      </c>
      <c r="C450" s="8">
        <v>0.36805555555555558</v>
      </c>
      <c r="D450" s="8">
        <v>0</v>
      </c>
      <c r="E450">
        <v>0.5</v>
      </c>
      <c r="F450">
        <v>41</v>
      </c>
      <c r="G450" t="s">
        <v>907</v>
      </c>
      <c r="O450" t="s">
        <v>6562</v>
      </c>
      <c r="P450" t="s">
        <v>422</v>
      </c>
      <c r="Q450" t="s">
        <v>6563</v>
      </c>
      <c r="R450">
        <v>0</v>
      </c>
      <c r="S450">
        <v>0</v>
      </c>
      <c r="T450">
        <v>45.369473999999997</v>
      </c>
      <c r="U450">
        <v>5.5835160000000004</v>
      </c>
      <c r="AD450" t="s">
        <v>2733</v>
      </c>
      <c r="AE450" t="s">
        <v>3592</v>
      </c>
    </row>
    <row r="451" spans="1:31" x14ac:dyDescent="0.3">
      <c r="A451" s="7">
        <v>46301</v>
      </c>
      <c r="B451" s="8">
        <v>0.29166666666666669</v>
      </c>
      <c r="C451" s="8">
        <v>0.2986111111111111</v>
      </c>
      <c r="D451" s="8">
        <v>0</v>
      </c>
      <c r="E451">
        <v>0.17</v>
      </c>
      <c r="F451">
        <v>29</v>
      </c>
      <c r="G451" t="s">
        <v>859</v>
      </c>
      <c r="O451" t="s">
        <v>3326</v>
      </c>
      <c r="P451" t="s">
        <v>61</v>
      </c>
      <c r="Q451" t="s">
        <v>3327</v>
      </c>
      <c r="R451">
        <v>0</v>
      </c>
      <c r="S451">
        <v>0</v>
      </c>
      <c r="T451">
        <v>45.189878</v>
      </c>
      <c r="U451">
        <v>5.7218559999999998</v>
      </c>
      <c r="AD451" t="s">
        <v>2733</v>
      </c>
      <c r="AE451" t="s">
        <v>2734</v>
      </c>
    </row>
    <row r="452" spans="1:31" x14ac:dyDescent="0.3">
      <c r="A452" s="7">
        <v>46301</v>
      </c>
      <c r="B452" s="8">
        <v>0.33333333333333331</v>
      </c>
      <c r="C452" s="8">
        <v>0.35416666666666669</v>
      </c>
      <c r="D452" s="8">
        <v>0</v>
      </c>
      <c r="E452">
        <v>0.5</v>
      </c>
      <c r="F452">
        <v>76</v>
      </c>
      <c r="G452" t="s">
        <v>863</v>
      </c>
      <c r="H452" s="8">
        <v>0.21458333333333332</v>
      </c>
      <c r="I452" s="8">
        <v>0.22152777777777777</v>
      </c>
      <c r="L452">
        <v>0.17</v>
      </c>
      <c r="M452">
        <v>0.17</v>
      </c>
      <c r="N452">
        <v>-0.33</v>
      </c>
      <c r="O452" t="s">
        <v>1666</v>
      </c>
      <c r="P452" t="s">
        <v>226</v>
      </c>
      <c r="Q452" t="s">
        <v>226</v>
      </c>
      <c r="R452">
        <v>0</v>
      </c>
      <c r="S452">
        <v>0</v>
      </c>
      <c r="T452">
        <v>45.191845999999998</v>
      </c>
      <c r="U452">
        <v>5.7153299999999998</v>
      </c>
      <c r="AD452" t="s">
        <v>2733</v>
      </c>
      <c r="AE452" t="s">
        <v>2737</v>
      </c>
    </row>
    <row r="453" spans="1:31" x14ac:dyDescent="0.3">
      <c r="A453" s="7">
        <v>46301</v>
      </c>
      <c r="B453" s="8">
        <v>0.16666666666666666</v>
      </c>
      <c r="C453" s="8">
        <v>0.18055555555555555</v>
      </c>
      <c r="D453" s="8">
        <v>0</v>
      </c>
      <c r="E453">
        <v>0.33</v>
      </c>
      <c r="F453">
        <v>86</v>
      </c>
      <c r="G453" t="s">
        <v>861</v>
      </c>
      <c r="H453" s="8">
        <v>0.32083333333333336</v>
      </c>
      <c r="I453" s="8">
        <v>0.55277777777777781</v>
      </c>
      <c r="L453">
        <v>5.57</v>
      </c>
      <c r="M453">
        <v>5.57</v>
      </c>
      <c r="N453">
        <v>5.23</v>
      </c>
      <c r="O453" t="s">
        <v>3214</v>
      </c>
      <c r="P453" t="s">
        <v>693</v>
      </c>
      <c r="Q453" t="s">
        <v>3215</v>
      </c>
      <c r="R453">
        <v>0</v>
      </c>
      <c r="S453">
        <v>0</v>
      </c>
      <c r="T453">
        <v>45.1661</v>
      </c>
      <c r="U453">
        <v>5.7265620000000004</v>
      </c>
      <c r="AD453" t="s">
        <v>2733</v>
      </c>
      <c r="AE453" t="s">
        <v>2734</v>
      </c>
    </row>
    <row r="454" spans="1:31" x14ac:dyDescent="0.3">
      <c r="A454" s="7">
        <v>46301</v>
      </c>
      <c r="B454" s="8">
        <v>0.16666666666666666</v>
      </c>
      <c r="C454" s="8">
        <v>0.18055555555555555</v>
      </c>
      <c r="D454" s="8">
        <v>0</v>
      </c>
      <c r="E454">
        <v>0.33</v>
      </c>
      <c r="F454">
        <v>68</v>
      </c>
      <c r="G454" t="s">
        <v>948</v>
      </c>
      <c r="H454" s="8">
        <v>0.38124999999999998</v>
      </c>
      <c r="I454" s="8">
        <v>0.4201388888888889</v>
      </c>
      <c r="L454">
        <v>0.93</v>
      </c>
      <c r="M454">
        <v>0.93</v>
      </c>
      <c r="N454">
        <v>0.6</v>
      </c>
      <c r="O454" t="s">
        <v>3221</v>
      </c>
      <c r="P454" t="s">
        <v>577</v>
      </c>
      <c r="Q454" t="s">
        <v>3222</v>
      </c>
      <c r="R454">
        <v>0</v>
      </c>
      <c r="S454">
        <v>0</v>
      </c>
      <c r="T454">
        <v>45.180720000000001</v>
      </c>
      <c r="U454">
        <v>5.7387189999999997</v>
      </c>
      <c r="AD454" t="s">
        <v>2733</v>
      </c>
      <c r="AE454" t="s">
        <v>2734</v>
      </c>
    </row>
    <row r="455" spans="1:31" x14ac:dyDescent="0.3">
      <c r="A455" s="7">
        <v>46301</v>
      </c>
      <c r="B455" s="8">
        <v>0.16666666666666666</v>
      </c>
      <c r="C455" s="8">
        <v>0.18055555555555555</v>
      </c>
      <c r="D455" s="8">
        <v>0</v>
      </c>
      <c r="E455">
        <v>0.33</v>
      </c>
      <c r="F455">
        <v>16</v>
      </c>
      <c r="G455" t="s">
        <v>853</v>
      </c>
      <c r="O455" t="s">
        <v>3217</v>
      </c>
      <c r="P455" t="s">
        <v>238</v>
      </c>
      <c r="Q455" t="s">
        <v>3218</v>
      </c>
      <c r="R455">
        <v>0</v>
      </c>
      <c r="S455">
        <v>0</v>
      </c>
      <c r="T455">
        <v>45.184272999999997</v>
      </c>
      <c r="U455">
        <v>5.7117100000000001</v>
      </c>
      <c r="AD455" t="s">
        <v>2733</v>
      </c>
      <c r="AE455" t="s">
        <v>2734</v>
      </c>
    </row>
    <row r="456" spans="1:31" x14ac:dyDescent="0.3">
      <c r="A456" s="7">
        <v>46301</v>
      </c>
      <c r="B456" s="8">
        <v>0.16666666666666666</v>
      </c>
      <c r="C456" s="8">
        <v>0.18055555555555555</v>
      </c>
      <c r="D456" s="8">
        <v>0</v>
      </c>
      <c r="E456">
        <v>0.33</v>
      </c>
      <c r="F456">
        <v>20</v>
      </c>
      <c r="G456" t="s">
        <v>950</v>
      </c>
      <c r="H456" s="8">
        <v>0.17986111111111111</v>
      </c>
      <c r="I456" s="8">
        <v>0.40625</v>
      </c>
      <c r="L456">
        <v>5.43</v>
      </c>
      <c r="M456">
        <v>5.43</v>
      </c>
      <c r="N456">
        <v>5.0999999999999996</v>
      </c>
      <c r="O456" t="s">
        <v>3219</v>
      </c>
      <c r="P456" t="s">
        <v>711</v>
      </c>
      <c r="Q456" t="s">
        <v>3220</v>
      </c>
      <c r="R456">
        <v>0</v>
      </c>
      <c r="S456">
        <v>0</v>
      </c>
      <c r="T456">
        <v>45.188094</v>
      </c>
      <c r="U456">
        <v>5.7140089999999999</v>
      </c>
      <c r="AD456" t="s">
        <v>2733</v>
      </c>
      <c r="AE456" t="s">
        <v>2734</v>
      </c>
    </row>
    <row r="457" spans="1:31" x14ac:dyDescent="0.3">
      <c r="A457" s="7">
        <v>46301</v>
      </c>
      <c r="B457" s="8">
        <v>0.16666666666666666</v>
      </c>
      <c r="C457" s="8">
        <v>0.18055555555555555</v>
      </c>
      <c r="D457" s="8">
        <v>0</v>
      </c>
      <c r="E457">
        <v>0.33</v>
      </c>
      <c r="F457">
        <v>64</v>
      </c>
      <c r="G457" t="s">
        <v>953</v>
      </c>
      <c r="H457" s="8">
        <v>0.15763888888888888</v>
      </c>
      <c r="I457" s="8">
        <v>0.32916666666666666</v>
      </c>
      <c r="L457">
        <v>4.12</v>
      </c>
      <c r="M457">
        <v>4.12</v>
      </c>
      <c r="N457">
        <v>3.78</v>
      </c>
      <c r="O457" t="s">
        <v>2964</v>
      </c>
      <c r="P457" t="s">
        <v>543</v>
      </c>
      <c r="Q457" t="s">
        <v>2962</v>
      </c>
      <c r="R457">
        <v>0</v>
      </c>
      <c r="S457">
        <v>0</v>
      </c>
      <c r="T457">
        <v>45.207791</v>
      </c>
      <c r="U457">
        <v>5.6699460000000004</v>
      </c>
      <c r="AD457" t="s">
        <v>2733</v>
      </c>
      <c r="AE457" t="s">
        <v>2734</v>
      </c>
    </row>
    <row r="458" spans="1:31" x14ac:dyDescent="0.3">
      <c r="A458" s="7">
        <v>46301</v>
      </c>
      <c r="B458" s="8">
        <v>0.25</v>
      </c>
      <c r="C458" s="8">
        <v>0.26041666666666669</v>
      </c>
      <c r="D458" s="8">
        <v>0</v>
      </c>
      <c r="E458">
        <v>0.25</v>
      </c>
      <c r="F458">
        <v>201</v>
      </c>
      <c r="G458" t="s">
        <v>946</v>
      </c>
      <c r="O458" t="s">
        <v>3336</v>
      </c>
      <c r="P458" t="s">
        <v>124</v>
      </c>
      <c r="Q458" t="s">
        <v>124</v>
      </c>
      <c r="R458">
        <v>0</v>
      </c>
      <c r="S458">
        <v>0</v>
      </c>
      <c r="T458">
        <v>45.187106999999997</v>
      </c>
      <c r="U458">
        <v>5.7297390000000004</v>
      </c>
      <c r="AD458" t="s">
        <v>2733</v>
      </c>
      <c r="AE458" t="s">
        <v>2734</v>
      </c>
    </row>
    <row r="459" spans="1:31" x14ac:dyDescent="0.3">
      <c r="A459" s="7">
        <v>46301</v>
      </c>
      <c r="B459" s="8">
        <v>0.28125</v>
      </c>
      <c r="C459" s="8">
        <v>0.3125</v>
      </c>
      <c r="D459" s="8">
        <v>0</v>
      </c>
      <c r="E459">
        <v>0.75</v>
      </c>
      <c r="F459">
        <v>83</v>
      </c>
      <c r="G459" t="s">
        <v>975</v>
      </c>
      <c r="H459" s="8">
        <v>0.47499999999999998</v>
      </c>
      <c r="I459" s="8">
        <v>0.50902777777777775</v>
      </c>
      <c r="L459">
        <v>0.82</v>
      </c>
      <c r="M459">
        <v>0.75</v>
      </c>
      <c r="N459">
        <v>7.0000000000000007E-2</v>
      </c>
      <c r="O459" t="s">
        <v>2491</v>
      </c>
      <c r="P459" t="s">
        <v>520</v>
      </c>
      <c r="Q459" t="s">
        <v>520</v>
      </c>
      <c r="R459">
        <v>0</v>
      </c>
      <c r="S459">
        <v>0</v>
      </c>
      <c r="T459">
        <v>45.364147000000003</v>
      </c>
      <c r="U459">
        <v>5.590687</v>
      </c>
      <c r="AD459" t="s">
        <v>2733</v>
      </c>
      <c r="AE459" t="s">
        <v>2737</v>
      </c>
    </row>
    <row r="460" spans="1:31" x14ac:dyDescent="0.3">
      <c r="A460" s="7">
        <v>46301</v>
      </c>
      <c r="B460" s="8">
        <v>0.33333333333333331</v>
      </c>
      <c r="C460" s="8">
        <v>0.38541666666666669</v>
      </c>
      <c r="D460" s="8">
        <v>0</v>
      </c>
      <c r="E460">
        <v>1.25</v>
      </c>
      <c r="F460">
        <v>210</v>
      </c>
      <c r="G460" t="s">
        <v>905</v>
      </c>
      <c r="O460" t="s">
        <v>1675</v>
      </c>
      <c r="P460" t="s">
        <v>89</v>
      </c>
      <c r="Q460" t="s">
        <v>89</v>
      </c>
      <c r="R460">
        <v>0</v>
      </c>
      <c r="S460">
        <v>0</v>
      </c>
      <c r="T460">
        <v>45.189582999999999</v>
      </c>
      <c r="U460">
        <v>5.7229080000000003</v>
      </c>
      <c r="AD460" t="s">
        <v>2733</v>
      </c>
      <c r="AE460" t="s">
        <v>2737</v>
      </c>
    </row>
    <row r="461" spans="1:31" x14ac:dyDescent="0.3">
      <c r="A461" s="7">
        <v>46301</v>
      </c>
      <c r="B461" s="8">
        <v>0.33333333333333331</v>
      </c>
      <c r="C461" s="8">
        <v>0.46875</v>
      </c>
      <c r="D461" s="8">
        <v>0</v>
      </c>
      <c r="E461">
        <v>3.25</v>
      </c>
      <c r="F461">
        <v>76</v>
      </c>
      <c r="G461" t="s">
        <v>965</v>
      </c>
      <c r="H461" s="8">
        <v>0.30416666666666664</v>
      </c>
      <c r="I461" s="8">
        <v>0.36527777777777776</v>
      </c>
      <c r="L461">
        <v>1.47</v>
      </c>
      <c r="M461">
        <v>1.47</v>
      </c>
      <c r="N461">
        <v>-1.78</v>
      </c>
      <c r="O461" t="s">
        <v>2163</v>
      </c>
      <c r="P461" t="s">
        <v>673</v>
      </c>
      <c r="Q461" t="s">
        <v>3580</v>
      </c>
      <c r="R461">
        <v>0</v>
      </c>
      <c r="S461">
        <v>0</v>
      </c>
      <c r="T461">
        <v>45.056218999999999</v>
      </c>
      <c r="U461">
        <v>5.6753539999999996</v>
      </c>
      <c r="AD461" t="s">
        <v>2733</v>
      </c>
      <c r="AE461" t="s">
        <v>2737</v>
      </c>
    </row>
    <row r="462" spans="1:31" x14ac:dyDescent="0.3">
      <c r="A462" s="7">
        <v>46301</v>
      </c>
      <c r="B462" s="8">
        <v>0.16666666666666666</v>
      </c>
      <c r="C462" s="8">
        <v>0.18055555555555555</v>
      </c>
      <c r="D462" s="8">
        <v>0</v>
      </c>
      <c r="E462">
        <v>0.33</v>
      </c>
      <c r="F462">
        <v>20</v>
      </c>
      <c r="G462" t="s">
        <v>950</v>
      </c>
      <c r="H462" s="8">
        <v>0.19166666666666668</v>
      </c>
      <c r="I462" s="8">
        <v>0.49375000000000002</v>
      </c>
      <c r="L462">
        <v>7.25</v>
      </c>
      <c r="M462">
        <v>7.25</v>
      </c>
      <c r="N462">
        <v>6.92</v>
      </c>
      <c r="O462" t="s">
        <v>3224</v>
      </c>
      <c r="P462" t="s">
        <v>189</v>
      </c>
      <c r="Q462" t="s">
        <v>3225</v>
      </c>
      <c r="R462">
        <v>0</v>
      </c>
      <c r="S462">
        <v>0</v>
      </c>
      <c r="T462">
        <v>45.174804999999999</v>
      </c>
      <c r="U462">
        <v>5.7285779999999997</v>
      </c>
      <c r="AD462" t="s">
        <v>2733</v>
      </c>
      <c r="AE462" t="s">
        <v>2734</v>
      </c>
    </row>
    <row r="463" spans="1:31" x14ac:dyDescent="0.3">
      <c r="A463" s="7">
        <v>46301</v>
      </c>
      <c r="B463" s="8">
        <v>0.16666666666666666</v>
      </c>
      <c r="C463" s="8">
        <v>0.18055555555555555</v>
      </c>
      <c r="D463" s="8">
        <v>0</v>
      </c>
      <c r="E463">
        <v>0.33</v>
      </c>
      <c r="F463">
        <v>91</v>
      </c>
      <c r="G463" t="s">
        <v>971</v>
      </c>
      <c r="H463" s="8">
        <v>0.18541666666666667</v>
      </c>
      <c r="I463" s="8">
        <v>0.18958333333333333</v>
      </c>
      <c r="L463">
        <v>0.1</v>
      </c>
      <c r="M463">
        <v>0.1</v>
      </c>
      <c r="N463">
        <v>-0.23</v>
      </c>
      <c r="O463" t="s">
        <v>3393</v>
      </c>
      <c r="P463" t="s">
        <v>164</v>
      </c>
      <c r="Q463" t="s">
        <v>3394</v>
      </c>
      <c r="R463">
        <v>0</v>
      </c>
      <c r="S463">
        <v>0</v>
      </c>
      <c r="T463">
        <v>45.189188000000001</v>
      </c>
      <c r="U463">
        <v>5.7229489999999998</v>
      </c>
      <c r="AD463" t="s">
        <v>2733</v>
      </c>
      <c r="AE463" t="s">
        <v>2734</v>
      </c>
    </row>
    <row r="464" spans="1:31" x14ac:dyDescent="0.3">
      <c r="A464" s="7">
        <v>46301</v>
      </c>
      <c r="B464" s="8">
        <v>0.16666666666666666</v>
      </c>
      <c r="C464" s="8">
        <v>0.18055555555555555</v>
      </c>
      <c r="D464" s="8">
        <v>0</v>
      </c>
      <c r="E464">
        <v>0.33</v>
      </c>
      <c r="F464">
        <v>101</v>
      </c>
      <c r="G464" t="s">
        <v>945</v>
      </c>
      <c r="H464" s="8">
        <v>0.14027777777777778</v>
      </c>
      <c r="I464" s="8">
        <v>0.42708333333333331</v>
      </c>
      <c r="L464">
        <v>6.88</v>
      </c>
      <c r="M464">
        <v>6.88</v>
      </c>
      <c r="N464">
        <v>6.55</v>
      </c>
      <c r="O464" t="s">
        <v>3228</v>
      </c>
      <c r="P464" t="s">
        <v>528</v>
      </c>
      <c r="Q464" t="s">
        <v>3229</v>
      </c>
      <c r="R464">
        <v>0</v>
      </c>
      <c r="S464">
        <v>0</v>
      </c>
      <c r="T464">
        <v>45.179605000000002</v>
      </c>
      <c r="U464">
        <v>5.7066030000000003</v>
      </c>
      <c r="AD464" t="s">
        <v>2733</v>
      </c>
      <c r="AE464" t="s">
        <v>2734</v>
      </c>
    </row>
    <row r="465" spans="1:31" x14ac:dyDescent="0.3">
      <c r="A465" s="7">
        <v>46301</v>
      </c>
      <c r="B465" s="8">
        <v>0.16666666666666666</v>
      </c>
      <c r="C465" s="8">
        <v>0.18055555555555555</v>
      </c>
      <c r="D465" s="8">
        <v>0</v>
      </c>
      <c r="E465">
        <v>0.33</v>
      </c>
      <c r="F465">
        <v>20</v>
      </c>
      <c r="G465" t="s">
        <v>950</v>
      </c>
      <c r="H465" s="8">
        <v>0.20208333333333334</v>
      </c>
      <c r="I465" s="8">
        <v>0.30694444444444446</v>
      </c>
      <c r="L465">
        <v>2.52</v>
      </c>
      <c r="M465">
        <v>2.52</v>
      </c>
      <c r="N465">
        <v>2.1800000000000002</v>
      </c>
      <c r="O465" t="s">
        <v>3109</v>
      </c>
      <c r="P465" t="s">
        <v>218</v>
      </c>
      <c r="Q465" t="s">
        <v>3110</v>
      </c>
      <c r="R465">
        <v>0</v>
      </c>
      <c r="S465">
        <v>0</v>
      </c>
      <c r="T465">
        <v>45.189608999999997</v>
      </c>
      <c r="U465">
        <v>5.7291639999999999</v>
      </c>
      <c r="AD465" t="s">
        <v>2733</v>
      </c>
      <c r="AE465" t="s">
        <v>2734</v>
      </c>
    </row>
    <row r="466" spans="1:31" x14ac:dyDescent="0.3">
      <c r="A466" s="7">
        <v>46301</v>
      </c>
      <c r="B466" s="8">
        <v>0.16319444444444445</v>
      </c>
      <c r="C466" s="8">
        <v>0.19791666666666666</v>
      </c>
      <c r="D466" s="8">
        <v>0</v>
      </c>
      <c r="E466">
        <v>0.83</v>
      </c>
      <c r="F466">
        <v>56</v>
      </c>
      <c r="G466" t="s">
        <v>966</v>
      </c>
      <c r="H466" s="8">
        <v>0.32847222222222222</v>
      </c>
      <c r="I466" s="8">
        <v>0.3659722222222222</v>
      </c>
      <c r="L466">
        <v>0.9</v>
      </c>
      <c r="M466">
        <v>0.83</v>
      </c>
      <c r="N466">
        <v>7.0000000000000007E-2</v>
      </c>
      <c r="O466" t="s">
        <v>2157</v>
      </c>
      <c r="P466" t="s">
        <v>101</v>
      </c>
      <c r="Q466" t="s">
        <v>2159</v>
      </c>
      <c r="R466">
        <v>0</v>
      </c>
      <c r="S466">
        <v>0</v>
      </c>
      <c r="T466">
        <v>45.365791999999999</v>
      </c>
      <c r="U466">
        <v>5.5928509999999996</v>
      </c>
      <c r="AD466" t="s">
        <v>2733</v>
      </c>
      <c r="AE466" t="s">
        <v>2737</v>
      </c>
    </row>
    <row r="467" spans="1:31" x14ac:dyDescent="0.3">
      <c r="A467" s="7">
        <v>46301</v>
      </c>
      <c r="B467" s="8">
        <v>0.33333333333333331</v>
      </c>
      <c r="C467" s="8">
        <v>0.34722222222222221</v>
      </c>
      <c r="D467" s="8">
        <v>0</v>
      </c>
      <c r="E467">
        <v>0.33</v>
      </c>
      <c r="F467">
        <v>15</v>
      </c>
      <c r="G467" t="s">
        <v>956</v>
      </c>
      <c r="H467" s="8">
        <v>0.40347222222222223</v>
      </c>
      <c r="I467" s="8">
        <v>0.46736111111111112</v>
      </c>
      <c r="L467">
        <v>1.53</v>
      </c>
      <c r="M467">
        <v>1.53</v>
      </c>
      <c r="N467">
        <v>1.2</v>
      </c>
      <c r="O467" t="s">
        <v>1764</v>
      </c>
      <c r="P467" t="s">
        <v>1765</v>
      </c>
      <c r="Q467" t="s">
        <v>3345</v>
      </c>
      <c r="R467">
        <v>0</v>
      </c>
      <c r="S467">
        <v>0</v>
      </c>
      <c r="T467">
        <v>45.183919000000003</v>
      </c>
      <c r="U467">
        <v>5.739331</v>
      </c>
      <c r="AD467" t="s">
        <v>2733</v>
      </c>
      <c r="AE467" t="s">
        <v>2737</v>
      </c>
    </row>
    <row r="468" spans="1:31" x14ac:dyDescent="0.3">
      <c r="A468" s="7">
        <v>46301</v>
      </c>
      <c r="B468" s="8">
        <v>0.33333333333333331</v>
      </c>
      <c r="C468" s="8">
        <v>0.34722222222222221</v>
      </c>
      <c r="D468" s="8">
        <v>0</v>
      </c>
      <c r="E468">
        <v>0.33</v>
      </c>
      <c r="F468">
        <v>16</v>
      </c>
      <c r="G468" t="s">
        <v>853</v>
      </c>
      <c r="H468" s="8"/>
      <c r="I468" s="8"/>
      <c r="O468" t="s">
        <v>2573</v>
      </c>
      <c r="P468" t="s">
        <v>575</v>
      </c>
      <c r="Q468" t="s">
        <v>3346</v>
      </c>
      <c r="R468">
        <v>0</v>
      </c>
      <c r="S468">
        <v>0</v>
      </c>
      <c r="T468">
        <v>45.146017000000001</v>
      </c>
      <c r="U468">
        <v>5.7155500000000004</v>
      </c>
      <c r="AD468" t="s">
        <v>2733</v>
      </c>
      <c r="AE468" t="s">
        <v>2737</v>
      </c>
    </row>
    <row r="469" spans="1:31" x14ac:dyDescent="0.3">
      <c r="A469" s="7">
        <v>46301</v>
      </c>
      <c r="B469" s="8">
        <v>0.16666666666666666</v>
      </c>
      <c r="C469" s="8">
        <v>0.18055555555555555</v>
      </c>
      <c r="D469" s="8">
        <v>0</v>
      </c>
      <c r="E469">
        <v>0.33</v>
      </c>
      <c r="F469">
        <v>48</v>
      </c>
      <c r="G469" t="s">
        <v>951</v>
      </c>
      <c r="H469" s="8">
        <v>0.19791666666666666</v>
      </c>
      <c r="I469" s="8">
        <v>0.38055555555555554</v>
      </c>
      <c r="L469">
        <v>4.38</v>
      </c>
      <c r="M469">
        <v>4.38</v>
      </c>
      <c r="N469">
        <v>4.05</v>
      </c>
      <c r="O469" t="s">
        <v>3244</v>
      </c>
      <c r="P469" t="s">
        <v>758</v>
      </c>
      <c r="Q469" t="s">
        <v>3245</v>
      </c>
      <c r="R469">
        <v>0</v>
      </c>
      <c r="S469">
        <v>0</v>
      </c>
      <c r="T469">
        <v>45.197834</v>
      </c>
      <c r="U469">
        <v>5.7413530000000002</v>
      </c>
      <c r="AD469" t="s">
        <v>2733</v>
      </c>
      <c r="AE469" t="s">
        <v>2734</v>
      </c>
    </row>
    <row r="470" spans="1:31" x14ac:dyDescent="0.3">
      <c r="A470" s="7">
        <v>46301</v>
      </c>
      <c r="B470" s="8">
        <v>0.25</v>
      </c>
      <c r="C470" s="8">
        <v>0.2638888888888889</v>
      </c>
      <c r="D470" s="8">
        <v>0</v>
      </c>
      <c r="E470">
        <v>0.33</v>
      </c>
      <c r="F470">
        <v>86</v>
      </c>
      <c r="G470" t="s">
        <v>861</v>
      </c>
      <c r="H470" s="8">
        <v>0.19513888888888889</v>
      </c>
      <c r="I470" s="8">
        <v>0.43680555555555556</v>
      </c>
      <c r="L470">
        <v>5.8</v>
      </c>
      <c r="M470">
        <v>5.8</v>
      </c>
      <c r="N470">
        <v>5.47</v>
      </c>
      <c r="O470" t="s">
        <v>3406</v>
      </c>
      <c r="P470" t="s">
        <v>142</v>
      </c>
      <c r="Q470" t="s">
        <v>3407</v>
      </c>
      <c r="R470">
        <v>0</v>
      </c>
      <c r="S470">
        <v>0</v>
      </c>
      <c r="T470">
        <v>45.188152000000002</v>
      </c>
      <c r="U470">
        <v>5.7235339999999999</v>
      </c>
      <c r="AD470" t="s">
        <v>2733</v>
      </c>
      <c r="AE470" t="s">
        <v>2734</v>
      </c>
    </row>
    <row r="471" spans="1:31" x14ac:dyDescent="0.3">
      <c r="A471" s="7">
        <v>46301</v>
      </c>
      <c r="B471" s="8">
        <v>0.16666666666666666</v>
      </c>
      <c r="C471" s="8">
        <v>0.18055555555555555</v>
      </c>
      <c r="D471" s="8">
        <v>0</v>
      </c>
      <c r="E471">
        <v>0.33</v>
      </c>
      <c r="F471">
        <v>62</v>
      </c>
      <c r="G471" t="s">
        <v>917</v>
      </c>
      <c r="H471" s="8"/>
      <c r="I471" s="8"/>
      <c r="O471" t="s">
        <v>3555</v>
      </c>
      <c r="P471" t="s">
        <v>771</v>
      </c>
      <c r="Q471" t="s">
        <v>3556</v>
      </c>
      <c r="R471">
        <v>0</v>
      </c>
      <c r="S471">
        <v>0</v>
      </c>
      <c r="T471">
        <v>45.352257000000002</v>
      </c>
      <c r="U471">
        <v>5.5066280000000001</v>
      </c>
      <c r="AD471" t="s">
        <v>2733</v>
      </c>
      <c r="AE471" t="s">
        <v>2734</v>
      </c>
    </row>
    <row r="472" spans="1:31" x14ac:dyDescent="0.3">
      <c r="A472" s="7">
        <v>46301</v>
      </c>
      <c r="B472" s="8">
        <v>0.16666666666666666</v>
      </c>
      <c r="C472" s="8">
        <v>0.18055555555555555</v>
      </c>
      <c r="D472" s="8">
        <v>0</v>
      </c>
      <c r="E472">
        <v>0.33</v>
      </c>
      <c r="F472">
        <v>202</v>
      </c>
      <c r="G472" t="s">
        <v>5959</v>
      </c>
      <c r="H472" s="8"/>
      <c r="I472" s="8"/>
      <c r="O472" t="s">
        <v>3251</v>
      </c>
      <c r="P472" t="s">
        <v>108</v>
      </c>
      <c r="Q472" t="s">
        <v>3252</v>
      </c>
      <c r="R472">
        <v>0</v>
      </c>
      <c r="S472">
        <v>0</v>
      </c>
      <c r="T472">
        <v>45.184282000000003</v>
      </c>
      <c r="U472">
        <v>5.720561</v>
      </c>
      <c r="AD472" t="s">
        <v>2733</v>
      </c>
      <c r="AE472" t="s">
        <v>2734</v>
      </c>
    </row>
    <row r="473" spans="1:31" x14ac:dyDescent="0.3">
      <c r="A473" s="7">
        <v>46301</v>
      </c>
      <c r="B473" s="8">
        <v>0.33333333333333331</v>
      </c>
      <c r="C473" s="8">
        <v>0.46875</v>
      </c>
      <c r="D473" s="8">
        <v>0</v>
      </c>
      <c r="E473">
        <v>3.25</v>
      </c>
      <c r="F473">
        <v>38</v>
      </c>
      <c r="G473" t="s">
        <v>2803</v>
      </c>
      <c r="H473" s="8"/>
      <c r="I473" s="8"/>
      <c r="O473" t="s">
        <v>857</v>
      </c>
      <c r="P473" t="s">
        <v>819</v>
      </c>
      <c r="Q473" t="s">
        <v>819</v>
      </c>
      <c r="R473">
        <v>0</v>
      </c>
      <c r="S473">
        <v>0</v>
      </c>
      <c r="T473">
        <v>45.185285</v>
      </c>
      <c r="U473">
        <v>5.7161549999999997</v>
      </c>
      <c r="AD473" t="s">
        <v>2733</v>
      </c>
      <c r="AE473" t="s">
        <v>2737</v>
      </c>
    </row>
    <row r="474" spans="1:31" x14ac:dyDescent="0.3">
      <c r="A474" s="7">
        <v>46301</v>
      </c>
      <c r="B474" s="8">
        <v>0.33333333333333331</v>
      </c>
      <c r="C474" s="8">
        <v>0.34722222222222221</v>
      </c>
      <c r="D474" s="8">
        <v>0</v>
      </c>
      <c r="E474">
        <v>0.33</v>
      </c>
      <c r="F474">
        <v>74</v>
      </c>
      <c r="G474" t="s">
        <v>892</v>
      </c>
      <c r="H474" s="8"/>
      <c r="I474" s="8"/>
      <c r="O474" t="s">
        <v>1389</v>
      </c>
      <c r="P474" t="s">
        <v>330</v>
      </c>
      <c r="Q474" t="s">
        <v>330</v>
      </c>
      <c r="R474">
        <v>0</v>
      </c>
      <c r="S474">
        <v>0</v>
      </c>
      <c r="T474">
        <v>45.168810999999998</v>
      </c>
      <c r="U474">
        <v>5.722461</v>
      </c>
      <c r="AD474" t="s">
        <v>2733</v>
      </c>
      <c r="AE474" t="s">
        <v>2737</v>
      </c>
    </row>
    <row r="475" spans="1:31" x14ac:dyDescent="0.3">
      <c r="A475" s="7">
        <v>46301</v>
      </c>
      <c r="B475" s="8">
        <v>0.16666666666666666</v>
      </c>
      <c r="C475" s="8">
        <v>0.18055555555555555</v>
      </c>
      <c r="D475" s="8">
        <v>0</v>
      </c>
      <c r="E475">
        <v>0.33</v>
      </c>
      <c r="F475">
        <v>15</v>
      </c>
      <c r="G475" t="s">
        <v>956</v>
      </c>
      <c r="O475" t="s">
        <v>3247</v>
      </c>
      <c r="P475" t="s">
        <v>566</v>
      </c>
      <c r="Q475" t="s">
        <v>3248</v>
      </c>
      <c r="R475">
        <v>0</v>
      </c>
      <c r="S475">
        <v>0</v>
      </c>
      <c r="T475">
        <v>45.189936000000003</v>
      </c>
      <c r="U475">
        <v>5.7559290000000001</v>
      </c>
      <c r="AD475" t="s">
        <v>2733</v>
      </c>
      <c r="AE475" t="s">
        <v>2734</v>
      </c>
    </row>
    <row r="476" spans="1:31" x14ac:dyDescent="0.3">
      <c r="A476" s="7">
        <v>46301</v>
      </c>
      <c r="B476" s="8">
        <v>0.16666666666666666</v>
      </c>
      <c r="C476" s="8">
        <v>0.18055555555555555</v>
      </c>
      <c r="D476" s="8">
        <v>0</v>
      </c>
      <c r="E476">
        <v>0.33</v>
      </c>
      <c r="F476">
        <v>29</v>
      </c>
      <c r="G476" t="s">
        <v>859</v>
      </c>
      <c r="H476" s="8"/>
      <c r="O476" t="s">
        <v>2749</v>
      </c>
      <c r="P476" t="s">
        <v>360</v>
      </c>
      <c r="Q476" t="s">
        <v>2750</v>
      </c>
      <c r="R476">
        <v>0</v>
      </c>
      <c r="S476">
        <v>0</v>
      </c>
      <c r="T476">
        <v>45.192559000000003</v>
      </c>
      <c r="U476">
        <v>5.7247250000000003</v>
      </c>
      <c r="AD476" t="s">
        <v>2733</v>
      </c>
      <c r="AE476" t="s">
        <v>2734</v>
      </c>
    </row>
    <row r="477" spans="1:31" x14ac:dyDescent="0.3">
      <c r="A477" s="7">
        <v>46301</v>
      </c>
      <c r="B477" s="8">
        <v>0.16666666666666666</v>
      </c>
      <c r="C477" s="8">
        <v>0.18055555555555555</v>
      </c>
      <c r="D477" s="8">
        <v>0</v>
      </c>
      <c r="E477">
        <v>0.33</v>
      </c>
      <c r="F477">
        <v>150</v>
      </c>
      <c r="G477" t="s">
        <v>964</v>
      </c>
      <c r="H477" s="8">
        <v>0.33680555555555558</v>
      </c>
      <c r="I477" s="8">
        <v>0.33958333333333335</v>
      </c>
      <c r="L477">
        <v>7.0000000000000007E-2</v>
      </c>
      <c r="M477">
        <v>7.0000000000000007E-2</v>
      </c>
      <c r="N477">
        <v>-0.27</v>
      </c>
      <c r="O477" t="s">
        <v>3257</v>
      </c>
      <c r="P477" t="s">
        <v>358</v>
      </c>
      <c r="Q477" t="s">
        <v>3258</v>
      </c>
      <c r="R477">
        <v>0</v>
      </c>
      <c r="S477">
        <v>0</v>
      </c>
      <c r="T477">
        <v>45.174598000000003</v>
      </c>
      <c r="U477">
        <v>5.7422800000000001</v>
      </c>
      <c r="AD477" t="s">
        <v>2733</v>
      </c>
      <c r="AE477" t="s">
        <v>2734</v>
      </c>
    </row>
    <row r="478" spans="1:31" x14ac:dyDescent="0.3">
      <c r="A478" s="7">
        <v>46301</v>
      </c>
      <c r="B478" s="8">
        <v>0.29166666666666669</v>
      </c>
      <c r="C478" s="8">
        <v>0.30555555555555558</v>
      </c>
      <c r="D478" s="8">
        <v>0</v>
      </c>
      <c r="E478">
        <v>0.33</v>
      </c>
      <c r="F478">
        <v>12</v>
      </c>
      <c r="G478" t="s">
        <v>952</v>
      </c>
      <c r="O478" t="s">
        <v>3255</v>
      </c>
      <c r="P478" t="s">
        <v>756</v>
      </c>
      <c r="Q478" t="s">
        <v>3256</v>
      </c>
      <c r="R478">
        <v>0</v>
      </c>
      <c r="S478">
        <v>0</v>
      </c>
      <c r="T478">
        <v>45.185825999999999</v>
      </c>
      <c r="U478">
        <v>5.7163009999999996</v>
      </c>
      <c r="AD478" t="s">
        <v>2733</v>
      </c>
      <c r="AE478" t="s">
        <v>2734</v>
      </c>
    </row>
    <row r="479" spans="1:31" x14ac:dyDescent="0.3">
      <c r="A479" s="7">
        <v>46301</v>
      </c>
      <c r="B479" s="8">
        <v>0.16666666666666666</v>
      </c>
      <c r="C479" s="8">
        <v>0.1736111111111111</v>
      </c>
      <c r="D479" s="8">
        <v>0</v>
      </c>
      <c r="E479">
        <v>0.17</v>
      </c>
      <c r="F479">
        <v>80</v>
      </c>
      <c r="G479" t="s">
        <v>2803</v>
      </c>
      <c r="H479" s="8"/>
      <c r="I479" s="8"/>
      <c r="Q479" t="s">
        <v>3216</v>
      </c>
      <c r="R479">
        <v>0</v>
      </c>
      <c r="S479">
        <v>0</v>
      </c>
      <c r="T479">
        <v>45.179605000000002</v>
      </c>
      <c r="U479">
        <v>5.7066030000000003</v>
      </c>
    </row>
    <row r="480" spans="1:31" x14ac:dyDescent="0.3">
      <c r="A480" s="7">
        <v>46301</v>
      </c>
      <c r="B480" s="8">
        <v>0.16666666666666666</v>
      </c>
      <c r="C480" s="8">
        <v>0.18055555555555555</v>
      </c>
      <c r="D480" s="8"/>
      <c r="E480">
        <v>0.33</v>
      </c>
      <c r="F480">
        <v>17</v>
      </c>
      <c r="G480" t="s">
        <v>955</v>
      </c>
      <c r="H480" s="8"/>
      <c r="I480" s="8"/>
      <c r="O480" t="s">
        <v>3411</v>
      </c>
      <c r="P480" t="s">
        <v>741</v>
      </c>
      <c r="Q480" t="s">
        <v>3412</v>
      </c>
      <c r="R480">
        <v>0</v>
      </c>
      <c r="S480">
        <v>0</v>
      </c>
      <c r="T480">
        <v>45.157052</v>
      </c>
      <c r="U480">
        <v>5.7211379999999998</v>
      </c>
      <c r="AD480" t="s">
        <v>2733</v>
      </c>
      <c r="AE480" t="s">
        <v>2734</v>
      </c>
    </row>
    <row r="481" spans="1:31" x14ac:dyDescent="0.3">
      <c r="A481" s="7">
        <v>46301</v>
      </c>
      <c r="B481" s="8">
        <v>0.16666666666666666</v>
      </c>
      <c r="C481" s="8">
        <v>0.18055555555555555</v>
      </c>
      <c r="D481" s="8">
        <v>0</v>
      </c>
      <c r="E481">
        <v>0.33</v>
      </c>
      <c r="F481">
        <v>61</v>
      </c>
      <c r="G481" t="s">
        <v>886</v>
      </c>
      <c r="H481" s="8">
        <v>0.19097222222222221</v>
      </c>
      <c r="I481" s="8">
        <v>0.36180555555555555</v>
      </c>
      <c r="L481">
        <v>4.0999999999999996</v>
      </c>
      <c r="M481">
        <v>4.0999999999999996</v>
      </c>
      <c r="N481">
        <v>3.77</v>
      </c>
      <c r="O481" t="s">
        <v>3260</v>
      </c>
      <c r="P481" t="s">
        <v>775</v>
      </c>
      <c r="Q481" t="s">
        <v>3261</v>
      </c>
      <c r="R481">
        <v>0</v>
      </c>
      <c r="S481">
        <v>0</v>
      </c>
      <c r="T481">
        <v>45.186475999999999</v>
      </c>
      <c r="U481">
        <v>5.7284920000000001</v>
      </c>
      <c r="AD481" t="s">
        <v>2733</v>
      </c>
      <c r="AE481" t="s">
        <v>2734</v>
      </c>
    </row>
    <row r="482" spans="1:31" x14ac:dyDescent="0.3">
      <c r="A482" s="7">
        <v>46301</v>
      </c>
      <c r="B482" s="8">
        <v>0.29166666666666669</v>
      </c>
      <c r="C482" s="8">
        <v>0.2986111111111111</v>
      </c>
      <c r="D482" s="8">
        <v>0</v>
      </c>
      <c r="E482">
        <v>0.17</v>
      </c>
      <c r="F482">
        <v>1000</v>
      </c>
      <c r="G482" t="s">
        <v>2803</v>
      </c>
      <c r="Q482" t="s">
        <v>3367</v>
      </c>
      <c r="R482">
        <v>0</v>
      </c>
      <c r="S482">
        <v>0</v>
      </c>
      <c r="T482">
        <v>45.215843</v>
      </c>
      <c r="U482">
        <v>5.6930630000000004</v>
      </c>
    </row>
    <row r="483" spans="1:31" x14ac:dyDescent="0.3">
      <c r="A483" s="7">
        <v>46301</v>
      </c>
      <c r="B483" s="8">
        <v>0.33333333333333331</v>
      </c>
      <c r="C483" s="8">
        <v>0.38541666666666669</v>
      </c>
      <c r="D483" s="8">
        <v>0</v>
      </c>
      <c r="E483">
        <v>1.25</v>
      </c>
      <c r="F483">
        <v>85</v>
      </c>
      <c r="G483" t="s">
        <v>866</v>
      </c>
      <c r="H483" s="8">
        <v>0.27291666666666664</v>
      </c>
      <c r="I483" s="8">
        <v>0.34097222222222223</v>
      </c>
      <c r="L483">
        <v>1.63</v>
      </c>
      <c r="M483">
        <v>1.63</v>
      </c>
      <c r="N483">
        <v>0.38</v>
      </c>
      <c r="O483" t="s">
        <v>1671</v>
      </c>
      <c r="P483" t="s">
        <v>468</v>
      </c>
      <c r="Q483" t="s">
        <v>468</v>
      </c>
      <c r="R483">
        <v>0</v>
      </c>
      <c r="S483">
        <v>0</v>
      </c>
      <c r="T483">
        <v>45.223424000000001</v>
      </c>
      <c r="U483">
        <v>5.7943249999999997</v>
      </c>
      <c r="AD483" t="s">
        <v>2733</v>
      </c>
      <c r="AE483" t="s">
        <v>2737</v>
      </c>
    </row>
    <row r="484" spans="1:31" x14ac:dyDescent="0.3">
      <c r="A484" s="7">
        <v>46301</v>
      </c>
      <c r="B484" s="8">
        <v>0.16666666666666666</v>
      </c>
      <c r="C484" s="8">
        <v>0.1736111111111111</v>
      </c>
      <c r="D484" s="8">
        <v>0</v>
      </c>
      <c r="E484">
        <v>0.17</v>
      </c>
      <c r="F484">
        <v>301</v>
      </c>
      <c r="G484" t="s">
        <v>2803</v>
      </c>
      <c r="Q484" t="s">
        <v>1799</v>
      </c>
      <c r="R484">
        <v>0</v>
      </c>
      <c r="S484">
        <v>0</v>
      </c>
      <c r="T484">
        <v>45.363452000000002</v>
      </c>
      <c r="U484">
        <v>5.6051859999999998</v>
      </c>
    </row>
    <row r="485" spans="1:31" x14ac:dyDescent="0.3">
      <c r="A485" s="7">
        <v>46301</v>
      </c>
      <c r="B485" s="8">
        <v>0.16666666666666666</v>
      </c>
      <c r="C485" s="8">
        <v>0.18055555555555555</v>
      </c>
      <c r="D485" s="8">
        <v>0</v>
      </c>
      <c r="E485">
        <v>0.33</v>
      </c>
      <c r="F485">
        <v>49</v>
      </c>
      <c r="G485" t="s">
        <v>944</v>
      </c>
      <c r="H485" s="8">
        <v>0.22569444444444445</v>
      </c>
      <c r="I485" s="8">
        <v>0.46041666666666664</v>
      </c>
      <c r="L485">
        <v>5.63</v>
      </c>
      <c r="M485">
        <v>5.63</v>
      </c>
      <c r="N485">
        <v>5.3</v>
      </c>
      <c r="O485" t="s">
        <v>2787</v>
      </c>
      <c r="P485" t="s">
        <v>518</v>
      </c>
      <c r="Q485" t="s">
        <v>2788</v>
      </c>
      <c r="R485">
        <v>0</v>
      </c>
      <c r="S485">
        <v>0</v>
      </c>
      <c r="T485">
        <v>45.168743999999997</v>
      </c>
      <c r="U485">
        <v>5.7258769999999997</v>
      </c>
      <c r="AD485" t="s">
        <v>2733</v>
      </c>
      <c r="AE485" t="s">
        <v>2734</v>
      </c>
    </row>
    <row r="486" spans="1:31" x14ac:dyDescent="0.3">
      <c r="A486" s="7">
        <v>46301</v>
      </c>
      <c r="B486" s="8">
        <v>0.33333333333333331</v>
      </c>
      <c r="C486" s="8">
        <v>0.37847222222222221</v>
      </c>
      <c r="D486" s="8">
        <v>0</v>
      </c>
      <c r="E486">
        <v>1.08</v>
      </c>
      <c r="F486">
        <v>46</v>
      </c>
      <c r="G486" t="s">
        <v>963</v>
      </c>
      <c r="H486" s="8">
        <v>0.2</v>
      </c>
      <c r="I486" s="8">
        <v>0.21319444444444444</v>
      </c>
      <c r="L486">
        <v>0.32</v>
      </c>
      <c r="M486">
        <v>0.32</v>
      </c>
      <c r="N486">
        <v>-0.77</v>
      </c>
      <c r="O486" t="s">
        <v>2504</v>
      </c>
      <c r="P486" t="s">
        <v>104</v>
      </c>
      <c r="Q486" t="s">
        <v>104</v>
      </c>
      <c r="R486">
        <v>0</v>
      </c>
      <c r="S486">
        <v>0</v>
      </c>
      <c r="T486">
        <v>45.178600000000003</v>
      </c>
      <c r="U486">
        <v>5.708291</v>
      </c>
      <c r="AD486" t="s">
        <v>2733</v>
      </c>
      <c r="AE486" t="s">
        <v>2737</v>
      </c>
    </row>
    <row r="487" spans="1:31" x14ac:dyDescent="0.3">
      <c r="A487" s="7">
        <v>46301</v>
      </c>
      <c r="B487" s="8">
        <v>0.16666666666666666</v>
      </c>
      <c r="C487" s="8">
        <v>0.18055555555555555</v>
      </c>
      <c r="D487" s="8">
        <v>0</v>
      </c>
      <c r="E487">
        <v>0.33</v>
      </c>
      <c r="F487">
        <v>68</v>
      </c>
      <c r="G487" t="s">
        <v>948</v>
      </c>
      <c r="H487" s="8">
        <v>0.29583333333333334</v>
      </c>
      <c r="I487" s="8">
        <v>0.31527777777777777</v>
      </c>
      <c r="L487">
        <v>0.47</v>
      </c>
      <c r="M487">
        <v>0.47</v>
      </c>
      <c r="N487">
        <v>0.13</v>
      </c>
      <c r="O487" t="s">
        <v>3271</v>
      </c>
      <c r="P487" t="s">
        <v>233</v>
      </c>
      <c r="Q487" t="s">
        <v>3272</v>
      </c>
      <c r="R487">
        <v>0</v>
      </c>
      <c r="S487">
        <v>0</v>
      </c>
      <c r="T487">
        <v>45.192034</v>
      </c>
      <c r="U487">
        <v>5.73963</v>
      </c>
      <c r="AD487" t="s">
        <v>2733</v>
      </c>
      <c r="AE487" t="s">
        <v>2734</v>
      </c>
    </row>
    <row r="488" spans="1:31" x14ac:dyDescent="0.3">
      <c r="A488" s="7">
        <v>46301</v>
      </c>
      <c r="B488" s="8">
        <v>0.33333333333333331</v>
      </c>
      <c r="C488" s="8">
        <v>0.39583333333333331</v>
      </c>
      <c r="D488" s="8">
        <v>0</v>
      </c>
      <c r="E488">
        <v>1.5</v>
      </c>
      <c r="F488">
        <v>72</v>
      </c>
      <c r="G488" t="s">
        <v>978</v>
      </c>
      <c r="O488" t="s">
        <v>1547</v>
      </c>
      <c r="P488" t="s">
        <v>437</v>
      </c>
      <c r="Q488" t="s">
        <v>437</v>
      </c>
      <c r="R488">
        <v>0</v>
      </c>
      <c r="S488">
        <v>0</v>
      </c>
      <c r="T488">
        <v>45.569980999999999</v>
      </c>
      <c r="U488">
        <v>5.9331420000000001</v>
      </c>
      <c r="AD488" t="s">
        <v>2733</v>
      </c>
      <c r="AE488" t="s">
        <v>2737</v>
      </c>
    </row>
    <row r="489" spans="1:31" x14ac:dyDescent="0.3">
      <c r="A489" s="7">
        <v>46301</v>
      </c>
      <c r="B489" s="8">
        <v>0.3263888888888889</v>
      </c>
      <c r="C489" s="8">
        <v>0.35069444444444442</v>
      </c>
      <c r="D489" s="8">
        <v>0</v>
      </c>
      <c r="E489">
        <v>0.57999999999999996</v>
      </c>
      <c r="F489">
        <v>23</v>
      </c>
      <c r="G489" t="s">
        <v>957</v>
      </c>
      <c r="H489" s="8">
        <v>0.39583333333333331</v>
      </c>
      <c r="I489" s="8">
        <v>0.40347222222222223</v>
      </c>
      <c r="L489">
        <v>0.18</v>
      </c>
      <c r="M489">
        <v>0.18</v>
      </c>
      <c r="N489">
        <v>-0.4</v>
      </c>
      <c r="O489" t="s">
        <v>3273</v>
      </c>
      <c r="P489" t="s">
        <v>548</v>
      </c>
      <c r="Q489" t="s">
        <v>3274</v>
      </c>
      <c r="R489">
        <v>0</v>
      </c>
      <c r="S489">
        <v>0</v>
      </c>
      <c r="T489">
        <v>45.199911999999998</v>
      </c>
      <c r="U489">
        <v>5.7373810000000001</v>
      </c>
      <c r="AD489" t="s">
        <v>2733</v>
      </c>
      <c r="AE489" t="s">
        <v>2734</v>
      </c>
    </row>
    <row r="490" spans="1:31" x14ac:dyDescent="0.3">
      <c r="A490" s="7">
        <v>46301</v>
      </c>
      <c r="B490" s="8">
        <v>0.16666666666666666</v>
      </c>
      <c r="C490" s="8">
        <v>0.18055555555555555</v>
      </c>
      <c r="D490" s="8">
        <v>0</v>
      </c>
      <c r="E490">
        <v>0.33</v>
      </c>
      <c r="F490">
        <v>18</v>
      </c>
      <c r="G490" t="s">
        <v>2826</v>
      </c>
      <c r="H490" s="8">
        <v>0.19236111111111112</v>
      </c>
      <c r="I490" s="8">
        <v>0.20069444444444445</v>
      </c>
      <c r="L490">
        <v>0.2</v>
      </c>
      <c r="M490">
        <v>0.2</v>
      </c>
      <c r="N490">
        <v>-0.13</v>
      </c>
      <c r="O490" t="s">
        <v>3266</v>
      </c>
      <c r="P490" t="s">
        <v>706</v>
      </c>
      <c r="Q490" t="s">
        <v>3267</v>
      </c>
      <c r="R490">
        <v>0</v>
      </c>
      <c r="S490">
        <v>0</v>
      </c>
      <c r="T490">
        <v>45.176924999999997</v>
      </c>
      <c r="U490">
        <v>5.7132199999999997</v>
      </c>
      <c r="AD490" t="s">
        <v>2733</v>
      </c>
      <c r="AE490" t="s">
        <v>2734</v>
      </c>
    </row>
    <row r="491" spans="1:31" x14ac:dyDescent="0.3">
      <c r="A491" s="7">
        <v>46301</v>
      </c>
      <c r="B491" s="8">
        <v>0.16666666666666666</v>
      </c>
      <c r="C491" s="8">
        <v>0.18055555555555555</v>
      </c>
      <c r="D491" s="8">
        <v>0</v>
      </c>
      <c r="E491">
        <v>0.33</v>
      </c>
      <c r="F491">
        <v>12</v>
      </c>
      <c r="G491" t="s">
        <v>952</v>
      </c>
      <c r="O491" t="s">
        <v>3782</v>
      </c>
      <c r="P491" t="s">
        <v>129</v>
      </c>
      <c r="Q491" t="s">
        <v>3783</v>
      </c>
      <c r="R491">
        <v>0</v>
      </c>
      <c r="S491">
        <v>0</v>
      </c>
      <c r="T491">
        <v>45.186948999999998</v>
      </c>
      <c r="U491">
        <v>5.7284750000000004</v>
      </c>
      <c r="AD491" t="s">
        <v>2733</v>
      </c>
      <c r="AE491" t="s">
        <v>2734</v>
      </c>
    </row>
    <row r="492" spans="1:31" x14ac:dyDescent="0.3">
      <c r="A492" s="7">
        <v>46301</v>
      </c>
      <c r="B492" s="8">
        <v>0.33333333333333331</v>
      </c>
      <c r="C492" s="8">
        <v>0.34722222222222221</v>
      </c>
      <c r="D492" s="8">
        <v>0</v>
      </c>
      <c r="E492">
        <v>0.33</v>
      </c>
      <c r="F492">
        <v>91</v>
      </c>
      <c r="G492" t="s">
        <v>971</v>
      </c>
      <c r="H492" s="8">
        <v>0.34166666666666667</v>
      </c>
      <c r="I492" s="8">
        <v>0.3527777777777778</v>
      </c>
      <c r="L492">
        <v>0.27</v>
      </c>
      <c r="M492">
        <v>0.27</v>
      </c>
      <c r="N492">
        <v>-7.0000000000000007E-2</v>
      </c>
      <c r="O492" t="s">
        <v>1262</v>
      </c>
      <c r="P492" t="s">
        <v>337</v>
      </c>
      <c r="Q492" t="s">
        <v>1265</v>
      </c>
      <c r="R492">
        <v>0</v>
      </c>
      <c r="S492">
        <v>0</v>
      </c>
      <c r="T492">
        <v>45.170650999999999</v>
      </c>
      <c r="U492">
        <v>5.758642</v>
      </c>
      <c r="AD492" t="s">
        <v>2733</v>
      </c>
      <c r="AE492" t="s">
        <v>2737</v>
      </c>
    </row>
    <row r="493" spans="1:31" x14ac:dyDescent="0.3">
      <c r="A493" s="7">
        <v>46301</v>
      </c>
      <c r="B493" s="8">
        <v>0.33333333333333331</v>
      </c>
      <c r="C493" s="8">
        <v>0.37847222222222221</v>
      </c>
      <c r="D493" s="8">
        <v>0</v>
      </c>
      <c r="E493">
        <v>1.08</v>
      </c>
      <c r="F493">
        <v>80</v>
      </c>
      <c r="G493" t="s">
        <v>2803</v>
      </c>
      <c r="Q493" t="s">
        <v>821</v>
      </c>
      <c r="R493">
        <v>0</v>
      </c>
      <c r="S493">
        <v>0</v>
      </c>
      <c r="T493">
        <v>45.365777999999999</v>
      </c>
      <c r="U493">
        <v>5.5901800000000001</v>
      </c>
    </row>
    <row r="494" spans="1:31" x14ac:dyDescent="0.3">
      <c r="A494" s="7">
        <v>46301</v>
      </c>
      <c r="B494" s="8">
        <v>0.16666666666666666</v>
      </c>
      <c r="C494" s="8">
        <v>0.18055555555555555</v>
      </c>
      <c r="D494" s="8">
        <v>0</v>
      </c>
      <c r="E494">
        <v>0.33</v>
      </c>
      <c r="F494">
        <v>201</v>
      </c>
      <c r="G494" t="s">
        <v>946</v>
      </c>
      <c r="O494" t="s">
        <v>3282</v>
      </c>
      <c r="P494" t="s">
        <v>797</v>
      </c>
      <c r="Q494" t="s">
        <v>3283</v>
      </c>
      <c r="R494">
        <v>0</v>
      </c>
      <c r="S494">
        <v>0</v>
      </c>
      <c r="T494">
        <v>45.201144999999997</v>
      </c>
      <c r="U494">
        <v>5.706251</v>
      </c>
      <c r="AD494" t="s">
        <v>2733</v>
      </c>
      <c r="AE494" t="s">
        <v>2734</v>
      </c>
    </row>
    <row r="495" spans="1:31" x14ac:dyDescent="0.3">
      <c r="A495" s="7">
        <v>46301</v>
      </c>
      <c r="B495" s="8">
        <v>0.30208333333333331</v>
      </c>
      <c r="C495" s="8">
        <v>0.34375</v>
      </c>
      <c r="D495" s="8">
        <v>0</v>
      </c>
      <c r="E495">
        <v>1</v>
      </c>
      <c r="F495">
        <v>39</v>
      </c>
      <c r="G495" t="s">
        <v>961</v>
      </c>
      <c r="H495" s="8">
        <v>0.28541666666666665</v>
      </c>
      <c r="I495" s="8">
        <v>0.33541666666666664</v>
      </c>
      <c r="L495">
        <v>1.2</v>
      </c>
      <c r="M495">
        <v>1.2</v>
      </c>
      <c r="N495">
        <v>0.2</v>
      </c>
      <c r="O495" t="s">
        <v>1378</v>
      </c>
      <c r="P495" t="s">
        <v>656</v>
      </c>
      <c r="Q495" t="s">
        <v>656</v>
      </c>
      <c r="R495">
        <v>0</v>
      </c>
      <c r="S495">
        <v>0</v>
      </c>
      <c r="T495">
        <v>45.165717999999998</v>
      </c>
      <c r="U495">
        <v>5.7258519999999997</v>
      </c>
      <c r="AD495" t="s">
        <v>2733</v>
      </c>
      <c r="AE495" t="s">
        <v>2737</v>
      </c>
    </row>
    <row r="496" spans="1:31" x14ac:dyDescent="0.3">
      <c r="A496" s="7">
        <v>46301</v>
      </c>
      <c r="B496" s="8">
        <v>0.16666666666666666</v>
      </c>
      <c r="C496" s="8">
        <v>0.18055555555555555</v>
      </c>
      <c r="D496" s="8">
        <v>0</v>
      </c>
      <c r="E496">
        <v>0.33</v>
      </c>
      <c r="F496">
        <v>74</v>
      </c>
      <c r="G496" t="s">
        <v>892</v>
      </c>
      <c r="O496" t="s">
        <v>3296</v>
      </c>
      <c r="P496" t="s">
        <v>330</v>
      </c>
      <c r="Q496" t="s">
        <v>3297</v>
      </c>
      <c r="R496">
        <v>0</v>
      </c>
      <c r="S496">
        <v>0</v>
      </c>
      <c r="T496">
        <v>45.168810999999998</v>
      </c>
      <c r="U496">
        <v>5.722461</v>
      </c>
      <c r="AD496" t="s">
        <v>2733</v>
      </c>
      <c r="AE496" t="s">
        <v>2734</v>
      </c>
    </row>
    <row r="497" spans="1:31" x14ac:dyDescent="0.3">
      <c r="A497" s="7">
        <v>46301</v>
      </c>
      <c r="B497" s="8">
        <v>0.33333333333333331</v>
      </c>
      <c r="C497" s="8">
        <v>0.375</v>
      </c>
      <c r="D497" s="8">
        <v>0</v>
      </c>
      <c r="E497">
        <v>1</v>
      </c>
      <c r="F497">
        <v>43</v>
      </c>
      <c r="G497" t="s">
        <v>849</v>
      </c>
      <c r="H497" s="8">
        <v>0.2902777777777778</v>
      </c>
      <c r="I497" s="8">
        <v>0.38333333333333336</v>
      </c>
      <c r="L497">
        <v>2.23</v>
      </c>
      <c r="M497">
        <v>2.23</v>
      </c>
      <c r="N497">
        <v>1.23</v>
      </c>
      <c r="O497" t="s">
        <v>1151</v>
      </c>
      <c r="P497" t="s">
        <v>263</v>
      </c>
      <c r="Q497" t="s">
        <v>263</v>
      </c>
      <c r="R497">
        <v>0</v>
      </c>
      <c r="S497">
        <v>0</v>
      </c>
      <c r="T497">
        <v>45.245221999999998</v>
      </c>
      <c r="U497">
        <v>5.6715299999999997</v>
      </c>
      <c r="AD497" t="s">
        <v>2733</v>
      </c>
      <c r="AE497" t="s">
        <v>2737</v>
      </c>
    </row>
    <row r="498" spans="1:31" x14ac:dyDescent="0.3">
      <c r="A498" s="7">
        <v>46301</v>
      </c>
      <c r="B498" s="8">
        <v>0.16666666666666666</v>
      </c>
      <c r="C498" s="8">
        <v>0.1736111111111111</v>
      </c>
      <c r="D498" s="8">
        <v>0</v>
      </c>
      <c r="E498">
        <v>0.17</v>
      </c>
      <c r="F498">
        <v>43</v>
      </c>
      <c r="G498" t="s">
        <v>849</v>
      </c>
      <c r="H498" s="8">
        <v>0.2902777777777778</v>
      </c>
      <c r="I498" s="8">
        <v>0.2902777777777778</v>
      </c>
      <c r="O498" t="s">
        <v>3231</v>
      </c>
      <c r="P498" t="s">
        <v>263</v>
      </c>
      <c r="Q498" t="s">
        <v>3232</v>
      </c>
      <c r="R498">
        <v>0</v>
      </c>
      <c r="S498">
        <v>0</v>
      </c>
      <c r="T498">
        <v>45.245221999999998</v>
      </c>
      <c r="U498">
        <v>5.6715299999999997</v>
      </c>
      <c r="AD498" t="s">
        <v>2733</v>
      </c>
      <c r="AE498" t="s">
        <v>2734</v>
      </c>
    </row>
    <row r="499" spans="1:31" x14ac:dyDescent="0.3">
      <c r="A499" s="7">
        <v>46301</v>
      </c>
      <c r="B499" s="8">
        <v>0.16666666666666666</v>
      </c>
      <c r="C499" s="8">
        <v>0.18055555555555555</v>
      </c>
      <c r="D499" s="8">
        <v>0</v>
      </c>
      <c r="E499">
        <v>0.33</v>
      </c>
      <c r="F499">
        <v>76</v>
      </c>
      <c r="G499" t="s">
        <v>863</v>
      </c>
      <c r="H499" s="8">
        <v>0.2013888888888889</v>
      </c>
      <c r="I499" s="8">
        <v>0.20208333333333334</v>
      </c>
      <c r="L499">
        <v>0.02</v>
      </c>
      <c r="M499">
        <v>0.02</v>
      </c>
      <c r="N499">
        <v>-0.32</v>
      </c>
      <c r="O499" t="s">
        <v>873</v>
      </c>
      <c r="P499" t="s">
        <v>214</v>
      </c>
      <c r="Q499" t="s">
        <v>3287</v>
      </c>
      <c r="R499">
        <v>0</v>
      </c>
      <c r="S499">
        <v>0</v>
      </c>
      <c r="T499">
        <v>45.191879999999998</v>
      </c>
      <c r="U499">
        <v>5.7191989999999997</v>
      </c>
      <c r="AD499" t="s">
        <v>2733</v>
      </c>
      <c r="AE499" t="s">
        <v>2734</v>
      </c>
    </row>
    <row r="500" spans="1:31" x14ac:dyDescent="0.3">
      <c r="A500" s="7">
        <v>46301</v>
      </c>
      <c r="B500" s="8">
        <v>0.16666666666666666</v>
      </c>
      <c r="C500" s="8">
        <v>0.18055555555555555</v>
      </c>
      <c r="D500" s="8">
        <v>0</v>
      </c>
      <c r="E500">
        <v>0.33</v>
      </c>
      <c r="F500">
        <v>101</v>
      </c>
      <c r="G500" t="s">
        <v>945</v>
      </c>
      <c r="H500" s="8">
        <v>0.21527777777777779</v>
      </c>
      <c r="I500" s="8">
        <v>0.60277777777777775</v>
      </c>
      <c r="L500">
        <v>9.3000000000000007</v>
      </c>
      <c r="M500">
        <v>9.3000000000000007</v>
      </c>
      <c r="N500">
        <v>8.9700000000000006</v>
      </c>
      <c r="O500" t="s">
        <v>2771</v>
      </c>
      <c r="P500" t="s">
        <v>429</v>
      </c>
      <c r="Q500" t="s">
        <v>2772</v>
      </c>
      <c r="R500">
        <v>0</v>
      </c>
      <c r="S500">
        <v>0</v>
      </c>
      <c r="T500">
        <v>45.169803999999999</v>
      </c>
      <c r="U500">
        <v>5.721832</v>
      </c>
      <c r="AD500" t="s">
        <v>2733</v>
      </c>
      <c r="AE500" t="s">
        <v>2734</v>
      </c>
    </row>
    <row r="501" spans="1:31" x14ac:dyDescent="0.3">
      <c r="A501" s="7">
        <v>46301</v>
      </c>
      <c r="B501" s="8">
        <v>0.33333333333333331</v>
      </c>
      <c r="C501" s="8">
        <v>0.35416666666666669</v>
      </c>
      <c r="D501" s="8">
        <v>0</v>
      </c>
      <c r="E501">
        <v>0.5</v>
      </c>
      <c r="F501">
        <v>101</v>
      </c>
      <c r="G501" t="s">
        <v>945</v>
      </c>
      <c r="O501" t="s">
        <v>1454</v>
      </c>
      <c r="P501" t="s">
        <v>495</v>
      </c>
      <c r="Q501" t="s">
        <v>1456</v>
      </c>
      <c r="R501">
        <v>0</v>
      </c>
      <c r="S501">
        <v>0</v>
      </c>
      <c r="T501">
        <v>45.184829999999998</v>
      </c>
      <c r="U501">
        <v>5.7190070000000004</v>
      </c>
      <c r="AD501" t="s">
        <v>2733</v>
      </c>
      <c r="AE501" t="s">
        <v>2737</v>
      </c>
    </row>
    <row r="502" spans="1:31" x14ac:dyDescent="0.3">
      <c r="A502" s="7">
        <v>46301</v>
      </c>
      <c r="B502" s="8">
        <v>0.25</v>
      </c>
      <c r="C502" s="8">
        <v>0.2638888888888889</v>
      </c>
      <c r="D502" s="8">
        <v>0</v>
      </c>
      <c r="E502">
        <v>0.33</v>
      </c>
      <c r="F502">
        <v>201</v>
      </c>
      <c r="G502" t="s">
        <v>946</v>
      </c>
      <c r="O502" t="s">
        <v>3288</v>
      </c>
      <c r="P502" t="s">
        <v>121</v>
      </c>
      <c r="Q502" t="s">
        <v>3289</v>
      </c>
      <c r="R502">
        <v>0</v>
      </c>
      <c r="S502">
        <v>0</v>
      </c>
      <c r="T502">
        <v>45.184877999999998</v>
      </c>
      <c r="U502">
        <v>5.7209649999999996</v>
      </c>
      <c r="AD502" t="s">
        <v>2733</v>
      </c>
      <c r="AE502" t="s">
        <v>2734</v>
      </c>
    </row>
    <row r="503" spans="1:31" x14ac:dyDescent="0.3">
      <c r="A503" s="7">
        <v>46301</v>
      </c>
      <c r="B503" s="8">
        <v>0.33333333333333331</v>
      </c>
      <c r="C503" s="8">
        <v>0.38541666666666669</v>
      </c>
      <c r="D503" s="8">
        <v>0</v>
      </c>
      <c r="E503">
        <v>1.25</v>
      </c>
      <c r="F503">
        <v>301</v>
      </c>
      <c r="G503" t="s">
        <v>2803</v>
      </c>
      <c r="Q503" t="s">
        <v>459</v>
      </c>
      <c r="R503">
        <v>0</v>
      </c>
      <c r="S503">
        <v>0</v>
      </c>
      <c r="T503">
        <v>45.188403000000001</v>
      </c>
      <c r="U503">
        <v>5.7183289999999998</v>
      </c>
    </row>
    <row r="504" spans="1:31" x14ac:dyDescent="0.3">
      <c r="A504" s="7">
        <v>46301</v>
      </c>
      <c r="B504" s="8">
        <v>0.3611111111111111</v>
      </c>
      <c r="C504" s="8">
        <v>0.37152777777777779</v>
      </c>
      <c r="D504" s="8">
        <v>0</v>
      </c>
      <c r="E504">
        <v>0.25</v>
      </c>
      <c r="F504">
        <v>14</v>
      </c>
      <c r="G504" t="s">
        <v>959</v>
      </c>
      <c r="O504" t="s">
        <v>2248</v>
      </c>
      <c r="P504" t="s">
        <v>588</v>
      </c>
      <c r="Q504" t="s">
        <v>588</v>
      </c>
      <c r="R504">
        <v>0</v>
      </c>
      <c r="S504">
        <v>0</v>
      </c>
      <c r="T504">
        <v>45.207380000000001</v>
      </c>
      <c r="U504">
        <v>5.7814410000000001</v>
      </c>
      <c r="AD504" t="s">
        <v>2733</v>
      </c>
      <c r="AE504" t="s">
        <v>2737</v>
      </c>
    </row>
    <row r="505" spans="1:31" x14ac:dyDescent="0.3">
      <c r="A505" s="7">
        <v>46301</v>
      </c>
      <c r="B505" s="8">
        <v>0.16666666666666666</v>
      </c>
      <c r="C505" s="8">
        <v>0.18055555555555555</v>
      </c>
      <c r="D505" s="8">
        <v>0</v>
      </c>
      <c r="E505">
        <v>0.33</v>
      </c>
      <c r="F505">
        <v>100</v>
      </c>
      <c r="G505" t="s">
        <v>967</v>
      </c>
      <c r="H505" s="8">
        <v>0.22013888888888888</v>
      </c>
      <c r="I505" s="8">
        <v>0.22430555555555556</v>
      </c>
      <c r="L505">
        <v>0.1</v>
      </c>
      <c r="M505">
        <v>0.1</v>
      </c>
      <c r="N505">
        <v>-0.23</v>
      </c>
      <c r="O505" t="s">
        <v>3515</v>
      </c>
      <c r="P505" t="s">
        <v>234</v>
      </c>
      <c r="Q505" t="s">
        <v>3516</v>
      </c>
      <c r="R505">
        <v>0</v>
      </c>
      <c r="S505">
        <v>0</v>
      </c>
      <c r="T505">
        <v>45.182043</v>
      </c>
      <c r="U505">
        <v>5.7257119999999997</v>
      </c>
      <c r="AD505" t="s">
        <v>2733</v>
      </c>
      <c r="AE505" t="s">
        <v>2734</v>
      </c>
    </row>
    <row r="506" spans="1:31" x14ac:dyDescent="0.3">
      <c r="A506" s="7">
        <v>46301</v>
      </c>
      <c r="B506" s="8">
        <v>0.33333333333333331</v>
      </c>
      <c r="C506" s="8">
        <v>0.34722222222222221</v>
      </c>
      <c r="D506" s="8">
        <v>0</v>
      </c>
      <c r="E506">
        <v>0.33</v>
      </c>
      <c r="F506">
        <v>28</v>
      </c>
      <c r="G506" t="s">
        <v>914</v>
      </c>
      <c r="H506" s="8">
        <v>0.25416666666666665</v>
      </c>
      <c r="I506" s="8">
        <v>0.27152777777777776</v>
      </c>
      <c r="L506">
        <v>0.42</v>
      </c>
      <c r="M506">
        <v>0.42</v>
      </c>
      <c r="N506">
        <v>0.08</v>
      </c>
      <c r="O506" t="s">
        <v>1728</v>
      </c>
      <c r="P506" t="s">
        <v>127</v>
      </c>
      <c r="Q506" t="s">
        <v>127</v>
      </c>
      <c r="R506">
        <v>0</v>
      </c>
      <c r="S506">
        <v>0</v>
      </c>
      <c r="T506">
        <v>45.190395000000002</v>
      </c>
      <c r="U506">
        <v>5.7254319999999996</v>
      </c>
      <c r="AD506" t="s">
        <v>2733</v>
      </c>
      <c r="AE506" t="s">
        <v>2737</v>
      </c>
    </row>
    <row r="507" spans="1:31" x14ac:dyDescent="0.3">
      <c r="A507" s="7">
        <v>46301</v>
      </c>
      <c r="B507" s="8">
        <v>0.33333333333333331</v>
      </c>
      <c r="C507" s="8">
        <v>0.4236111111111111</v>
      </c>
      <c r="D507" s="8">
        <v>0</v>
      </c>
      <c r="E507">
        <v>2.17</v>
      </c>
      <c r="F507">
        <v>48</v>
      </c>
      <c r="G507" t="s">
        <v>951</v>
      </c>
      <c r="H507" s="8">
        <v>0.19513888888888889</v>
      </c>
      <c r="I507" s="8">
        <v>0.37569444444444444</v>
      </c>
      <c r="L507">
        <v>4.33</v>
      </c>
      <c r="M507">
        <v>4.33</v>
      </c>
      <c r="N507">
        <v>2.17</v>
      </c>
      <c r="O507" t="s">
        <v>1830</v>
      </c>
      <c r="P507" t="s">
        <v>403</v>
      </c>
      <c r="Q507" t="s">
        <v>403</v>
      </c>
      <c r="R507">
        <v>0</v>
      </c>
      <c r="S507">
        <v>0</v>
      </c>
      <c r="T507">
        <v>45.176518000000002</v>
      </c>
      <c r="U507">
        <v>5.7090420000000002</v>
      </c>
      <c r="AD507" t="s">
        <v>2733</v>
      </c>
      <c r="AE507" t="s">
        <v>2737</v>
      </c>
    </row>
    <row r="508" spans="1:31" x14ac:dyDescent="0.3">
      <c r="A508" s="7">
        <v>46301</v>
      </c>
      <c r="B508" s="8">
        <v>0.33333333333333331</v>
      </c>
      <c r="C508" s="8">
        <v>0.34722222222222221</v>
      </c>
      <c r="D508" s="8">
        <v>0</v>
      </c>
      <c r="E508">
        <v>0.33</v>
      </c>
      <c r="F508">
        <v>101</v>
      </c>
      <c r="G508" t="s">
        <v>945</v>
      </c>
      <c r="H508" s="8">
        <v>0.18680555555555556</v>
      </c>
      <c r="I508" s="8">
        <v>0.19583333333333333</v>
      </c>
      <c r="L508">
        <v>0.22</v>
      </c>
      <c r="M508">
        <v>0.22</v>
      </c>
      <c r="N508">
        <v>-0.12</v>
      </c>
      <c r="O508" t="s">
        <v>2224</v>
      </c>
      <c r="P508" t="s">
        <v>694</v>
      </c>
      <c r="Q508" t="s">
        <v>694</v>
      </c>
      <c r="R508">
        <v>0</v>
      </c>
      <c r="S508">
        <v>0</v>
      </c>
      <c r="T508">
        <v>45.179248000000001</v>
      </c>
      <c r="U508">
        <v>5.7079449999999996</v>
      </c>
      <c r="AD508" t="s">
        <v>2733</v>
      </c>
      <c r="AE508" t="s">
        <v>2737</v>
      </c>
    </row>
    <row r="509" spans="1:31" x14ac:dyDescent="0.3">
      <c r="A509" s="7">
        <v>46301</v>
      </c>
      <c r="B509" s="8">
        <v>0.33333333333333331</v>
      </c>
      <c r="C509" s="8">
        <v>0.51388888888888884</v>
      </c>
      <c r="D509" s="8">
        <v>0</v>
      </c>
      <c r="E509">
        <v>4.33</v>
      </c>
      <c r="F509">
        <v>49</v>
      </c>
      <c r="G509" t="s">
        <v>944</v>
      </c>
      <c r="H509" s="8">
        <v>0.17083333333333334</v>
      </c>
      <c r="I509" s="8">
        <v>0.21319444444444444</v>
      </c>
      <c r="L509">
        <v>1.02</v>
      </c>
      <c r="M509">
        <v>1.02</v>
      </c>
      <c r="N509">
        <v>-3.32</v>
      </c>
      <c r="O509" t="s">
        <v>2699</v>
      </c>
      <c r="P509" t="s">
        <v>454</v>
      </c>
      <c r="Q509" t="s">
        <v>454</v>
      </c>
      <c r="R509">
        <v>0</v>
      </c>
      <c r="S509">
        <v>0</v>
      </c>
      <c r="T509">
        <v>45.182113000000001</v>
      </c>
      <c r="U509">
        <v>5.7311740000000002</v>
      </c>
      <c r="AD509" t="s">
        <v>2733</v>
      </c>
      <c r="AE509" t="s">
        <v>2737</v>
      </c>
    </row>
    <row r="510" spans="1:31" x14ac:dyDescent="0.3">
      <c r="A510" s="7">
        <v>46301</v>
      </c>
      <c r="B510" s="8">
        <v>0.16666666666666666</v>
      </c>
      <c r="C510" s="8">
        <v>0.18055555555555555</v>
      </c>
      <c r="D510" s="8">
        <v>0</v>
      </c>
      <c r="E510">
        <v>0.33</v>
      </c>
      <c r="F510">
        <v>40</v>
      </c>
      <c r="G510" t="s">
        <v>960</v>
      </c>
      <c r="H510" s="8">
        <v>0.32430555555555557</v>
      </c>
      <c r="I510" s="8">
        <v>0.33055555555555555</v>
      </c>
      <c r="L510">
        <v>0.15</v>
      </c>
      <c r="M510">
        <v>0.15</v>
      </c>
      <c r="N510">
        <v>-0.18</v>
      </c>
      <c r="O510" t="s">
        <v>3059</v>
      </c>
      <c r="P510" t="s">
        <v>654</v>
      </c>
      <c r="Q510" t="s">
        <v>3060</v>
      </c>
      <c r="R510">
        <v>0</v>
      </c>
      <c r="S510">
        <v>0</v>
      </c>
      <c r="T510">
        <v>45.218727999999999</v>
      </c>
      <c r="U510">
        <v>5.6931099999999999</v>
      </c>
      <c r="AD510" t="s">
        <v>2733</v>
      </c>
      <c r="AE510" t="s">
        <v>2734</v>
      </c>
    </row>
    <row r="511" spans="1:31" x14ac:dyDescent="0.3">
      <c r="A511" s="7">
        <v>46301</v>
      </c>
      <c r="B511" s="8">
        <v>0.33333333333333331</v>
      </c>
      <c r="C511" s="8">
        <v>0.34722222222222221</v>
      </c>
      <c r="D511" s="8">
        <v>0</v>
      </c>
      <c r="E511">
        <v>0.33</v>
      </c>
      <c r="F511">
        <v>82</v>
      </c>
      <c r="G511" t="s">
        <v>954</v>
      </c>
      <c r="H511" s="8">
        <v>0.22291666666666668</v>
      </c>
      <c r="I511" s="8">
        <v>0.24652777777777779</v>
      </c>
      <c r="L511">
        <v>0.56999999999999995</v>
      </c>
      <c r="M511">
        <v>0.56999999999999995</v>
      </c>
      <c r="N511">
        <v>0.23</v>
      </c>
      <c r="O511" t="s">
        <v>1689</v>
      </c>
      <c r="P511" t="s">
        <v>174</v>
      </c>
      <c r="Q511" t="s">
        <v>174</v>
      </c>
      <c r="R511">
        <v>0</v>
      </c>
      <c r="S511">
        <v>0</v>
      </c>
      <c r="T511">
        <v>45.180501999999997</v>
      </c>
      <c r="U511">
        <v>5.7300690000000003</v>
      </c>
      <c r="AD511" t="s">
        <v>2733</v>
      </c>
      <c r="AE511" t="s">
        <v>2737</v>
      </c>
    </row>
    <row r="512" spans="1:31" x14ac:dyDescent="0.3">
      <c r="A512" s="7">
        <v>46301</v>
      </c>
      <c r="B512" s="8">
        <v>0.25</v>
      </c>
      <c r="C512" s="8">
        <v>0.26041666666666669</v>
      </c>
      <c r="D512" s="8">
        <v>0</v>
      </c>
      <c r="E512">
        <v>0.25</v>
      </c>
      <c r="F512">
        <v>61</v>
      </c>
      <c r="G512" t="s">
        <v>886</v>
      </c>
      <c r="H512" s="8">
        <v>0.21319444444444444</v>
      </c>
      <c r="I512" s="8">
        <v>0.37361111111111112</v>
      </c>
      <c r="L512">
        <v>3.85</v>
      </c>
      <c r="M512">
        <v>3.85</v>
      </c>
      <c r="N512">
        <v>3.6</v>
      </c>
      <c r="O512" t="s">
        <v>3397</v>
      </c>
      <c r="P512" t="s">
        <v>765</v>
      </c>
      <c r="Q512" t="s">
        <v>3398</v>
      </c>
      <c r="R512">
        <v>0</v>
      </c>
      <c r="S512">
        <v>0</v>
      </c>
      <c r="T512">
        <v>45.187506999999997</v>
      </c>
      <c r="U512">
        <v>5.7117440000000004</v>
      </c>
      <c r="AD512" t="s">
        <v>2733</v>
      </c>
      <c r="AE512" t="s">
        <v>2734</v>
      </c>
    </row>
    <row r="513" spans="1:31" x14ac:dyDescent="0.3">
      <c r="A513" s="7">
        <v>46301</v>
      </c>
      <c r="B513" s="8">
        <v>0.16666666666666666</v>
      </c>
      <c r="C513" s="8">
        <v>0.18055555555555555</v>
      </c>
      <c r="D513" s="8">
        <v>0</v>
      </c>
      <c r="E513">
        <v>0.33</v>
      </c>
      <c r="F513">
        <v>230</v>
      </c>
      <c r="G513" t="s">
        <v>974</v>
      </c>
      <c r="O513" t="s">
        <v>6564</v>
      </c>
      <c r="P513" t="s">
        <v>236</v>
      </c>
      <c r="Q513" t="s">
        <v>6565</v>
      </c>
      <c r="R513">
        <v>0</v>
      </c>
      <c r="S513">
        <v>0</v>
      </c>
      <c r="T513">
        <v>45.184652999999997</v>
      </c>
      <c r="U513">
        <v>5.7162660000000001</v>
      </c>
      <c r="AD513" t="s">
        <v>2733</v>
      </c>
      <c r="AE513" t="s">
        <v>2734</v>
      </c>
    </row>
    <row r="514" spans="1:31" x14ac:dyDescent="0.3">
      <c r="A514" s="7">
        <v>46301</v>
      </c>
      <c r="B514" s="8">
        <v>0.16666666666666666</v>
      </c>
      <c r="C514" s="8">
        <v>0.18055555555555555</v>
      </c>
      <c r="D514" s="8">
        <v>0</v>
      </c>
      <c r="E514">
        <v>0.33</v>
      </c>
      <c r="F514">
        <v>48</v>
      </c>
      <c r="G514" t="s">
        <v>951</v>
      </c>
      <c r="H514" s="8">
        <v>0.30486111111111114</v>
      </c>
      <c r="I514" s="8">
        <v>0.37569444444444444</v>
      </c>
      <c r="L514">
        <v>1.7</v>
      </c>
      <c r="M514">
        <v>1.7</v>
      </c>
      <c r="N514">
        <v>1.37</v>
      </c>
      <c r="O514" t="s">
        <v>3302</v>
      </c>
      <c r="P514" t="s">
        <v>403</v>
      </c>
      <c r="Q514" t="s">
        <v>3303</v>
      </c>
      <c r="R514">
        <v>0</v>
      </c>
      <c r="S514">
        <v>0</v>
      </c>
      <c r="T514">
        <v>45.176518000000002</v>
      </c>
      <c r="U514">
        <v>5.7090420000000002</v>
      </c>
      <c r="AD514" t="s">
        <v>2733</v>
      </c>
      <c r="AE514" t="s">
        <v>2734</v>
      </c>
    </row>
    <row r="515" spans="1:31" x14ac:dyDescent="0.3">
      <c r="A515" s="7">
        <v>46301</v>
      </c>
      <c r="B515" s="8">
        <v>0.33333333333333331</v>
      </c>
      <c r="C515" s="8">
        <v>0.37847222222222221</v>
      </c>
      <c r="D515" s="8">
        <v>0</v>
      </c>
      <c r="E515">
        <v>1.08</v>
      </c>
      <c r="F515">
        <v>86</v>
      </c>
      <c r="G515" t="s">
        <v>861</v>
      </c>
      <c r="H515" s="8">
        <v>0.37986111111111109</v>
      </c>
      <c r="I515" s="8">
        <v>0.43333333333333335</v>
      </c>
      <c r="L515">
        <v>1.28</v>
      </c>
      <c r="M515">
        <v>1.28</v>
      </c>
      <c r="N515">
        <v>0.2</v>
      </c>
      <c r="O515" t="s">
        <v>2549</v>
      </c>
      <c r="P515" t="s">
        <v>537</v>
      </c>
      <c r="Q515" t="s">
        <v>3401</v>
      </c>
      <c r="R515">
        <v>0</v>
      </c>
      <c r="S515">
        <v>0</v>
      </c>
      <c r="T515">
        <v>45.196741000000003</v>
      </c>
      <c r="U515">
        <v>5.7375059999999998</v>
      </c>
      <c r="AD515" t="s">
        <v>2733</v>
      </c>
      <c r="AE515" t="s">
        <v>2737</v>
      </c>
    </row>
    <row r="516" spans="1:31" x14ac:dyDescent="0.3">
      <c r="A516" s="7">
        <v>46301</v>
      </c>
      <c r="B516" s="8">
        <v>0.29166666666666669</v>
      </c>
      <c r="C516" s="8">
        <v>0.30208333333333331</v>
      </c>
      <c r="D516" s="8">
        <v>0</v>
      </c>
      <c r="E516">
        <v>0.25</v>
      </c>
      <c r="F516">
        <v>37</v>
      </c>
      <c r="G516" t="s">
        <v>2803</v>
      </c>
      <c r="Q516" t="s">
        <v>820</v>
      </c>
      <c r="R516">
        <v>0</v>
      </c>
      <c r="S516">
        <v>0</v>
      </c>
      <c r="T516">
        <v>48.795366999999999</v>
      </c>
      <c r="U516">
        <v>2.322012</v>
      </c>
    </row>
    <row r="517" spans="1:31" x14ac:dyDescent="0.3">
      <c r="A517" s="7">
        <v>46301</v>
      </c>
      <c r="B517" s="8">
        <v>0.25</v>
      </c>
      <c r="C517" s="8">
        <v>0.26041666666666669</v>
      </c>
      <c r="D517" s="8">
        <v>0</v>
      </c>
      <c r="E517">
        <v>0.25</v>
      </c>
      <c r="F517">
        <v>91</v>
      </c>
      <c r="G517" t="s">
        <v>971</v>
      </c>
      <c r="H517" s="8">
        <v>0.17847222222222223</v>
      </c>
      <c r="I517" s="8">
        <v>0.18402777777777779</v>
      </c>
      <c r="L517">
        <v>0.13</v>
      </c>
      <c r="M517">
        <v>0.13</v>
      </c>
      <c r="N517">
        <v>-0.12</v>
      </c>
      <c r="O517" t="s">
        <v>3403</v>
      </c>
      <c r="P517" t="s">
        <v>159</v>
      </c>
      <c r="Q517" t="s">
        <v>3404</v>
      </c>
      <c r="R517">
        <v>0</v>
      </c>
      <c r="S517">
        <v>0</v>
      </c>
      <c r="T517">
        <v>45.189250000000001</v>
      </c>
      <c r="U517">
        <v>5.7200119999999997</v>
      </c>
      <c r="AD517" t="s">
        <v>2733</v>
      </c>
      <c r="AE517" t="s">
        <v>2734</v>
      </c>
    </row>
    <row r="518" spans="1:31" x14ac:dyDescent="0.3">
      <c r="A518" s="7">
        <v>46301</v>
      </c>
      <c r="B518" s="8">
        <v>0.33333333333333331</v>
      </c>
      <c r="C518" s="8">
        <v>0.4236111111111111</v>
      </c>
      <c r="D518" s="8">
        <v>0</v>
      </c>
      <c r="E518">
        <v>2.17</v>
      </c>
      <c r="F518">
        <v>28</v>
      </c>
      <c r="G518" t="s">
        <v>914</v>
      </c>
      <c r="H518" s="8">
        <v>0.36666666666666664</v>
      </c>
      <c r="I518" s="8">
        <v>0.4513888888888889</v>
      </c>
      <c r="L518">
        <v>2.0299999999999998</v>
      </c>
      <c r="M518">
        <v>2.17</v>
      </c>
      <c r="N518">
        <v>-0.13</v>
      </c>
      <c r="O518" t="s">
        <v>1146</v>
      </c>
      <c r="P518" t="s">
        <v>375</v>
      </c>
      <c r="Q518" t="s">
        <v>375</v>
      </c>
      <c r="R518">
        <v>0</v>
      </c>
      <c r="S518">
        <v>0</v>
      </c>
      <c r="T518">
        <v>45.164785000000002</v>
      </c>
      <c r="U518">
        <v>5.725244</v>
      </c>
      <c r="AD518" t="s">
        <v>2733</v>
      </c>
      <c r="AE518" t="s">
        <v>2737</v>
      </c>
    </row>
    <row r="519" spans="1:31" x14ac:dyDescent="0.3">
      <c r="A519" s="7">
        <v>46301</v>
      </c>
      <c r="B519" s="8">
        <v>0.16666666666666666</v>
      </c>
      <c r="C519" s="8">
        <v>0.18055555555555555</v>
      </c>
      <c r="D519" s="8">
        <v>0</v>
      </c>
      <c r="E519">
        <v>0.33</v>
      </c>
      <c r="F519">
        <v>48</v>
      </c>
      <c r="G519" t="s">
        <v>951</v>
      </c>
      <c r="H519" s="8">
        <v>0.15277777777777779</v>
      </c>
      <c r="I519" s="8">
        <v>0.5</v>
      </c>
      <c r="L519">
        <v>8.33</v>
      </c>
      <c r="M519">
        <v>8.33</v>
      </c>
      <c r="N519">
        <v>8</v>
      </c>
      <c r="O519" t="s">
        <v>2942</v>
      </c>
      <c r="P519" t="s">
        <v>676</v>
      </c>
      <c r="Q519" t="s">
        <v>2943</v>
      </c>
      <c r="R519">
        <v>0</v>
      </c>
      <c r="S519">
        <v>0</v>
      </c>
      <c r="T519">
        <v>45.191566000000002</v>
      </c>
      <c r="U519">
        <v>5.6863279999999996</v>
      </c>
      <c r="AD519" t="s">
        <v>2733</v>
      </c>
      <c r="AE519" t="s">
        <v>2734</v>
      </c>
    </row>
    <row r="520" spans="1:31" x14ac:dyDescent="0.3">
      <c r="A520" s="7">
        <v>46301</v>
      </c>
      <c r="B520" s="8">
        <v>0.33333333333333331</v>
      </c>
      <c r="C520" s="8">
        <v>0.34722222222222221</v>
      </c>
      <c r="D520" s="8">
        <v>0</v>
      </c>
      <c r="E520">
        <v>0.33</v>
      </c>
      <c r="F520">
        <v>100</v>
      </c>
      <c r="G520" t="s">
        <v>967</v>
      </c>
      <c r="H520" s="8">
        <v>0.35694444444444445</v>
      </c>
      <c r="I520" s="8">
        <v>0.35694444444444445</v>
      </c>
      <c r="O520" t="s">
        <v>1299</v>
      </c>
      <c r="P520" t="s">
        <v>113</v>
      </c>
      <c r="Q520" t="s">
        <v>113</v>
      </c>
      <c r="R520">
        <v>0</v>
      </c>
      <c r="S520">
        <v>0</v>
      </c>
      <c r="T520">
        <v>45.182966999999998</v>
      </c>
      <c r="U520">
        <v>5.7194820000000002</v>
      </c>
      <c r="AD520" t="s">
        <v>2733</v>
      </c>
      <c r="AE520" t="s">
        <v>2737</v>
      </c>
    </row>
    <row r="521" spans="1:31" x14ac:dyDescent="0.3">
      <c r="A521" s="7">
        <v>46301</v>
      </c>
      <c r="B521" s="8">
        <v>0.56597222222222221</v>
      </c>
      <c r="C521" s="8">
        <v>0.58333333333333337</v>
      </c>
      <c r="D521" s="8">
        <v>0</v>
      </c>
      <c r="E521">
        <v>0.42</v>
      </c>
      <c r="F521">
        <v>65</v>
      </c>
      <c r="G521" t="s">
        <v>870</v>
      </c>
      <c r="O521" t="s">
        <v>3464</v>
      </c>
      <c r="P521" t="s">
        <v>426</v>
      </c>
      <c r="Q521" t="s">
        <v>3465</v>
      </c>
      <c r="R521">
        <v>0</v>
      </c>
      <c r="S521">
        <v>0</v>
      </c>
      <c r="T521">
        <v>45.188409999999998</v>
      </c>
      <c r="U521">
        <v>5.7258019999999998</v>
      </c>
      <c r="AD521" t="s">
        <v>2733</v>
      </c>
      <c r="AE521" t="s">
        <v>2781</v>
      </c>
    </row>
    <row r="522" spans="1:31" x14ac:dyDescent="0.3">
      <c r="A522" s="7">
        <v>46301</v>
      </c>
      <c r="B522" s="8">
        <v>0.33333333333333331</v>
      </c>
      <c r="C522" s="8">
        <v>0.37847222222222221</v>
      </c>
      <c r="D522" s="8">
        <v>0</v>
      </c>
      <c r="E522">
        <v>1.08</v>
      </c>
      <c r="F522">
        <v>61</v>
      </c>
      <c r="G522" t="s">
        <v>886</v>
      </c>
      <c r="O522" t="s">
        <v>2121</v>
      </c>
      <c r="P522" t="s">
        <v>59</v>
      </c>
      <c r="Q522" t="s">
        <v>59</v>
      </c>
      <c r="R522">
        <v>0</v>
      </c>
      <c r="S522">
        <v>0</v>
      </c>
      <c r="T522">
        <v>45.188529000000003</v>
      </c>
      <c r="U522">
        <v>5.7245239999999997</v>
      </c>
      <c r="AD522" t="s">
        <v>2733</v>
      </c>
      <c r="AE522" t="s">
        <v>2737</v>
      </c>
    </row>
    <row r="523" spans="1:31" x14ac:dyDescent="0.3">
      <c r="A523" s="7">
        <v>46301</v>
      </c>
      <c r="B523" s="8">
        <v>0.33333333333333331</v>
      </c>
      <c r="C523" s="8">
        <v>0.40972222222222221</v>
      </c>
      <c r="D523" s="8">
        <v>0</v>
      </c>
      <c r="E523">
        <v>1.83</v>
      </c>
      <c r="F523">
        <v>64</v>
      </c>
      <c r="G523" t="s">
        <v>953</v>
      </c>
      <c r="H523" s="8">
        <v>0.4</v>
      </c>
      <c r="I523" s="8">
        <v>0.49027777777777776</v>
      </c>
      <c r="L523">
        <v>2.17</v>
      </c>
      <c r="M523">
        <v>2.17</v>
      </c>
      <c r="N523">
        <v>0.33</v>
      </c>
      <c r="O523" t="s">
        <v>2135</v>
      </c>
      <c r="P523" t="s">
        <v>665</v>
      </c>
      <c r="Q523" t="s">
        <v>3402</v>
      </c>
      <c r="R523">
        <v>0</v>
      </c>
      <c r="S523">
        <v>0</v>
      </c>
      <c r="T523">
        <v>45.210118999999999</v>
      </c>
      <c r="U523">
        <v>5.7618400000000003</v>
      </c>
      <c r="AD523" t="s">
        <v>2733</v>
      </c>
      <c r="AE523" t="s">
        <v>2737</v>
      </c>
    </row>
    <row r="524" spans="1:31" x14ac:dyDescent="0.3">
      <c r="A524" s="7">
        <v>46301</v>
      </c>
      <c r="B524" s="8">
        <v>0.16666666666666666</v>
      </c>
      <c r="C524" s="8">
        <v>0.18055555555555555</v>
      </c>
      <c r="D524" s="8">
        <v>0</v>
      </c>
      <c r="E524">
        <v>0.33</v>
      </c>
      <c r="F524">
        <v>91</v>
      </c>
      <c r="G524" t="s">
        <v>971</v>
      </c>
      <c r="H524" s="8">
        <v>0.13125000000000001</v>
      </c>
      <c r="I524" s="8">
        <v>0.13541666666666666</v>
      </c>
      <c r="L524">
        <v>0.1</v>
      </c>
      <c r="M524">
        <v>0.1</v>
      </c>
      <c r="N524">
        <v>-0.23</v>
      </c>
      <c r="O524" t="s">
        <v>3318</v>
      </c>
      <c r="P524" t="s">
        <v>445</v>
      </c>
      <c r="Q524" t="s">
        <v>3319</v>
      </c>
      <c r="R524">
        <v>0</v>
      </c>
      <c r="S524">
        <v>0</v>
      </c>
      <c r="T524">
        <v>45.181372000000003</v>
      </c>
      <c r="U524">
        <v>5.7330990000000002</v>
      </c>
      <c r="AD524" t="s">
        <v>2733</v>
      </c>
      <c r="AE524" t="s">
        <v>2734</v>
      </c>
    </row>
    <row r="525" spans="1:31" x14ac:dyDescent="0.3">
      <c r="A525" s="7">
        <v>46301</v>
      </c>
      <c r="B525" s="8">
        <v>0.16666666666666666</v>
      </c>
      <c r="C525" s="8">
        <v>0.18055555555555555</v>
      </c>
      <c r="D525" s="8">
        <v>0</v>
      </c>
      <c r="E525">
        <v>0.33</v>
      </c>
      <c r="F525">
        <v>12</v>
      </c>
      <c r="G525" t="s">
        <v>952</v>
      </c>
      <c r="O525" t="s">
        <v>3320</v>
      </c>
      <c r="P525" t="s">
        <v>306</v>
      </c>
      <c r="Q525" t="s">
        <v>3321</v>
      </c>
      <c r="R525">
        <v>0</v>
      </c>
      <c r="S525">
        <v>0</v>
      </c>
      <c r="T525">
        <v>45.193513000000003</v>
      </c>
      <c r="U525">
        <v>5.729501</v>
      </c>
      <c r="AD525" t="s">
        <v>2733</v>
      </c>
      <c r="AE525" t="s">
        <v>2734</v>
      </c>
    </row>
    <row r="526" spans="1:31" x14ac:dyDescent="0.3">
      <c r="A526" s="7">
        <v>46301</v>
      </c>
      <c r="B526" s="8">
        <v>0.33333333333333331</v>
      </c>
      <c r="C526" s="8">
        <v>0.375</v>
      </c>
      <c r="D526" s="8">
        <v>0</v>
      </c>
      <c r="E526">
        <v>1</v>
      </c>
      <c r="F526">
        <v>150</v>
      </c>
      <c r="G526" t="s">
        <v>964</v>
      </c>
      <c r="H526" s="8">
        <v>0.25347222222222221</v>
      </c>
      <c r="I526" s="8">
        <v>0.3263888888888889</v>
      </c>
      <c r="L526">
        <v>1.75</v>
      </c>
      <c r="M526">
        <v>1.75</v>
      </c>
      <c r="N526">
        <v>0.75</v>
      </c>
      <c r="O526" t="s">
        <v>1331</v>
      </c>
      <c r="P526" t="s">
        <v>354</v>
      </c>
      <c r="Q526" t="s">
        <v>3585</v>
      </c>
      <c r="R526">
        <v>0</v>
      </c>
      <c r="S526">
        <v>0</v>
      </c>
      <c r="T526">
        <v>45.150100000000002</v>
      </c>
      <c r="U526">
        <v>5.7248400000000004</v>
      </c>
      <c r="AD526" t="s">
        <v>2733</v>
      </c>
      <c r="AE526" t="s">
        <v>2781</v>
      </c>
    </row>
    <row r="527" spans="1:31" x14ac:dyDescent="0.3">
      <c r="A527" s="7">
        <v>46301</v>
      </c>
      <c r="B527" s="8">
        <v>0.29166666666666669</v>
      </c>
      <c r="C527" s="8">
        <v>0.30555555555555558</v>
      </c>
      <c r="D527" s="8">
        <v>0</v>
      </c>
      <c r="E527">
        <v>0.33</v>
      </c>
      <c r="F527">
        <v>43</v>
      </c>
      <c r="G527" t="s">
        <v>849</v>
      </c>
      <c r="O527" t="s">
        <v>884</v>
      </c>
      <c r="P527" t="s">
        <v>669</v>
      </c>
      <c r="Q527" t="s">
        <v>2784</v>
      </c>
      <c r="R527">
        <v>0</v>
      </c>
      <c r="S527">
        <v>0</v>
      </c>
      <c r="T527">
        <v>45.229419</v>
      </c>
      <c r="U527">
        <v>5.6816570000000004</v>
      </c>
      <c r="AD527" t="s">
        <v>2733</v>
      </c>
      <c r="AE527" t="s">
        <v>2734</v>
      </c>
    </row>
    <row r="528" spans="1:31" x14ac:dyDescent="0.3">
      <c r="A528" s="7">
        <v>46301</v>
      </c>
      <c r="B528" s="8">
        <v>0.20833333333333334</v>
      </c>
      <c r="C528" s="8">
        <v>0.25</v>
      </c>
      <c r="D528" s="8">
        <v>0</v>
      </c>
      <c r="E528">
        <v>1</v>
      </c>
      <c r="F528">
        <v>101</v>
      </c>
      <c r="G528" t="s">
        <v>945</v>
      </c>
      <c r="H528" s="8">
        <v>0.51736111111111116</v>
      </c>
      <c r="I528" s="8">
        <v>0.55000000000000004</v>
      </c>
      <c r="L528">
        <v>0.78</v>
      </c>
      <c r="M528">
        <v>0.78</v>
      </c>
      <c r="N528">
        <v>-0.22</v>
      </c>
      <c r="O528" t="s">
        <v>1178</v>
      </c>
      <c r="P528" t="s">
        <v>769</v>
      </c>
      <c r="Q528" t="s">
        <v>1180</v>
      </c>
      <c r="R528">
        <v>0</v>
      </c>
      <c r="S528">
        <v>0</v>
      </c>
      <c r="T528">
        <v>45.192462999999996</v>
      </c>
      <c r="U528">
        <v>5.7160570000000002</v>
      </c>
      <c r="AD528" t="s">
        <v>2733</v>
      </c>
      <c r="AE528" t="s">
        <v>2737</v>
      </c>
    </row>
    <row r="529" spans="1:31" x14ac:dyDescent="0.3">
      <c r="A529" s="7">
        <v>46301</v>
      </c>
      <c r="B529" s="8">
        <v>0.16666666666666666</v>
      </c>
      <c r="C529" s="8">
        <v>0.18055555555555555</v>
      </c>
      <c r="D529" s="8">
        <v>0</v>
      </c>
      <c r="E529">
        <v>0.33</v>
      </c>
      <c r="F529">
        <v>91</v>
      </c>
      <c r="G529" t="s">
        <v>971</v>
      </c>
      <c r="O529" t="s">
        <v>2899</v>
      </c>
      <c r="P529" t="s">
        <v>261</v>
      </c>
      <c r="Q529" t="s">
        <v>6023</v>
      </c>
      <c r="R529">
        <v>0</v>
      </c>
      <c r="S529">
        <v>0</v>
      </c>
      <c r="T529">
        <v>45.188276000000002</v>
      </c>
      <c r="U529">
        <v>5.7171810000000001</v>
      </c>
      <c r="AD529" t="s">
        <v>2733</v>
      </c>
      <c r="AE529" t="s">
        <v>2734</v>
      </c>
    </row>
    <row r="530" spans="1:31" x14ac:dyDescent="0.3">
      <c r="A530" s="7">
        <v>46301</v>
      </c>
      <c r="B530" s="8">
        <v>0.33333333333333331</v>
      </c>
      <c r="C530" s="8">
        <v>0.34722222222222221</v>
      </c>
      <c r="D530" s="8">
        <v>0</v>
      </c>
      <c r="E530">
        <v>0.33</v>
      </c>
      <c r="F530">
        <v>82</v>
      </c>
      <c r="G530" t="s">
        <v>954</v>
      </c>
      <c r="H530" s="8">
        <v>0.3840277777777778</v>
      </c>
      <c r="I530" s="8">
        <v>0.41249999999999998</v>
      </c>
      <c r="L530">
        <v>0.68</v>
      </c>
      <c r="M530">
        <v>0.68</v>
      </c>
      <c r="N530">
        <v>0.35</v>
      </c>
      <c r="O530" t="s">
        <v>2175</v>
      </c>
      <c r="P530" t="s">
        <v>564</v>
      </c>
      <c r="Q530" t="s">
        <v>564</v>
      </c>
      <c r="R530">
        <v>0</v>
      </c>
      <c r="S530">
        <v>0</v>
      </c>
      <c r="T530">
        <v>45.202815999999999</v>
      </c>
      <c r="U530">
        <v>5.7658379999999996</v>
      </c>
      <c r="AD530" t="s">
        <v>2733</v>
      </c>
      <c r="AE530" t="s">
        <v>2737</v>
      </c>
    </row>
    <row r="531" spans="1:31" x14ac:dyDescent="0.3">
      <c r="A531" s="7">
        <v>46301</v>
      </c>
      <c r="B531" s="8">
        <v>0.16666666666666666</v>
      </c>
      <c r="C531" s="8">
        <v>0.18055555555555555</v>
      </c>
      <c r="D531" s="8">
        <v>0</v>
      </c>
      <c r="E531">
        <v>0.33</v>
      </c>
      <c r="F531">
        <v>46</v>
      </c>
      <c r="G531" t="s">
        <v>963</v>
      </c>
      <c r="H531" s="8">
        <v>0.2013888888888889</v>
      </c>
      <c r="I531" s="8">
        <v>0.26666666666666666</v>
      </c>
      <c r="L531">
        <v>1.57</v>
      </c>
      <c r="M531">
        <v>1.57</v>
      </c>
      <c r="N531">
        <v>1.23</v>
      </c>
      <c r="O531" t="s">
        <v>2910</v>
      </c>
      <c r="P531" t="s">
        <v>762</v>
      </c>
      <c r="Q531" t="s">
        <v>6012</v>
      </c>
      <c r="R531">
        <v>0</v>
      </c>
      <c r="S531">
        <v>0</v>
      </c>
      <c r="T531">
        <v>45.180419000000001</v>
      </c>
      <c r="U531">
        <v>5.7115030000000004</v>
      </c>
      <c r="AD531" t="s">
        <v>2733</v>
      </c>
      <c r="AE531" t="s">
        <v>2734</v>
      </c>
    </row>
    <row r="532" spans="1:31" x14ac:dyDescent="0.3">
      <c r="A532" s="7">
        <v>46301</v>
      </c>
      <c r="B532" s="8">
        <v>0.16666666666666666</v>
      </c>
      <c r="C532" s="8">
        <v>0.18055555555555555</v>
      </c>
      <c r="D532" s="8">
        <v>0</v>
      </c>
      <c r="E532">
        <v>0.33</v>
      </c>
      <c r="F532">
        <v>150</v>
      </c>
      <c r="G532" t="s">
        <v>964</v>
      </c>
      <c r="H532" s="8">
        <v>0.39861111111111114</v>
      </c>
      <c r="I532" s="8">
        <v>0.44305555555555554</v>
      </c>
      <c r="L532">
        <v>1.07</v>
      </c>
      <c r="M532">
        <v>1.07</v>
      </c>
      <c r="N532">
        <v>0.73</v>
      </c>
      <c r="O532" t="s">
        <v>3583</v>
      </c>
      <c r="P532" t="s">
        <v>490</v>
      </c>
      <c r="Q532" t="s">
        <v>3584</v>
      </c>
      <c r="R532">
        <v>0</v>
      </c>
      <c r="S532">
        <v>0</v>
      </c>
      <c r="T532">
        <v>45.209547999999998</v>
      </c>
      <c r="U532">
        <v>5.781123</v>
      </c>
      <c r="AD532" t="s">
        <v>2733</v>
      </c>
      <c r="AE532" t="s">
        <v>2734</v>
      </c>
    </row>
    <row r="533" spans="1:31" x14ac:dyDescent="0.3">
      <c r="A533" s="7">
        <v>46301</v>
      </c>
      <c r="B533" s="8">
        <v>0.16666666666666666</v>
      </c>
      <c r="C533" s="8">
        <v>0.18055555555555555</v>
      </c>
      <c r="D533" s="8">
        <v>0</v>
      </c>
      <c r="E533">
        <v>0.33</v>
      </c>
      <c r="F533">
        <v>52</v>
      </c>
      <c r="G533" t="s">
        <v>847</v>
      </c>
      <c r="H533" s="8">
        <v>0.4513888888888889</v>
      </c>
      <c r="I533" s="8">
        <v>0.4548611111111111</v>
      </c>
      <c r="L533">
        <v>0.08</v>
      </c>
      <c r="M533">
        <v>0.08</v>
      </c>
      <c r="N533">
        <v>-0.25</v>
      </c>
      <c r="O533" t="s">
        <v>2747</v>
      </c>
      <c r="P533" t="s">
        <v>1437</v>
      </c>
      <c r="Q533" t="s">
        <v>820</v>
      </c>
      <c r="R533">
        <v>0</v>
      </c>
      <c r="S533">
        <v>0</v>
      </c>
      <c r="T533">
        <v>45.182681000000002</v>
      </c>
      <c r="U533">
        <v>5.7249639999999999</v>
      </c>
      <c r="AD533" t="s">
        <v>2733</v>
      </c>
      <c r="AE533" t="s">
        <v>2734</v>
      </c>
    </row>
    <row r="534" spans="1:31" x14ac:dyDescent="0.3">
      <c r="A534" s="7">
        <v>46301</v>
      </c>
      <c r="B534" s="8">
        <v>0.3923611111111111</v>
      </c>
      <c r="C534" s="8">
        <v>0.40625</v>
      </c>
      <c r="D534" s="8">
        <v>0</v>
      </c>
      <c r="E534">
        <v>0.33</v>
      </c>
      <c r="F534">
        <v>23</v>
      </c>
      <c r="G534" t="s">
        <v>957</v>
      </c>
      <c r="H534" s="8">
        <v>0.39166666666666666</v>
      </c>
      <c r="I534" s="8">
        <v>0.39583333333333331</v>
      </c>
      <c r="L534">
        <v>0.1</v>
      </c>
      <c r="M534">
        <v>0.1</v>
      </c>
      <c r="N534">
        <v>-0.23</v>
      </c>
      <c r="O534" t="s">
        <v>2798</v>
      </c>
      <c r="P534" t="s">
        <v>513</v>
      </c>
      <c r="Q534" t="s">
        <v>2799</v>
      </c>
      <c r="R534">
        <v>0</v>
      </c>
      <c r="S534">
        <v>0</v>
      </c>
      <c r="T534">
        <v>45.199052999999999</v>
      </c>
      <c r="U534">
        <v>5.7376889999999996</v>
      </c>
      <c r="AD534" t="s">
        <v>2733</v>
      </c>
      <c r="AE534" t="s">
        <v>2734</v>
      </c>
    </row>
    <row r="535" spans="1:31" x14ac:dyDescent="0.3">
      <c r="A535" s="7">
        <v>46301</v>
      </c>
      <c r="B535" s="8">
        <v>0.27083333333333331</v>
      </c>
      <c r="C535" s="8">
        <v>0.41666666666666669</v>
      </c>
      <c r="E535">
        <v>3.5</v>
      </c>
      <c r="F535">
        <v>63</v>
      </c>
      <c r="G535" t="s">
        <v>984</v>
      </c>
      <c r="H535" s="8">
        <v>0.34444444444444444</v>
      </c>
      <c r="I535" s="8">
        <v>0.47361111111111109</v>
      </c>
      <c r="L535">
        <v>3.1</v>
      </c>
      <c r="M535">
        <v>3.1</v>
      </c>
      <c r="N535">
        <v>-0.4</v>
      </c>
      <c r="O535" t="s">
        <v>1404</v>
      </c>
      <c r="P535" t="s">
        <v>410</v>
      </c>
      <c r="Q535" t="s">
        <v>6566</v>
      </c>
      <c r="R535">
        <v>0</v>
      </c>
      <c r="S535">
        <v>0</v>
      </c>
      <c r="T535">
        <v>45.565835999999997</v>
      </c>
      <c r="U535">
        <v>5.8936609999999998</v>
      </c>
      <c r="AD535" t="s">
        <v>2733</v>
      </c>
      <c r="AE535" t="s">
        <v>2737</v>
      </c>
    </row>
    <row r="536" spans="1:31" x14ac:dyDescent="0.3">
      <c r="A536" s="7">
        <v>46301</v>
      </c>
      <c r="B536" s="8">
        <v>0.28819444444444442</v>
      </c>
      <c r="C536" s="8">
        <v>0.30208333333333331</v>
      </c>
      <c r="D536" s="8">
        <v>0</v>
      </c>
      <c r="E536">
        <v>0.33</v>
      </c>
      <c r="F536">
        <v>39</v>
      </c>
      <c r="G536" t="s">
        <v>961</v>
      </c>
      <c r="H536" s="8">
        <v>0.28541666666666665</v>
      </c>
      <c r="I536" s="8">
        <v>0.57847222222222228</v>
      </c>
      <c r="L536">
        <v>7.03</v>
      </c>
      <c r="M536">
        <v>7.03</v>
      </c>
      <c r="N536">
        <v>6.7</v>
      </c>
      <c r="O536" t="s">
        <v>3253</v>
      </c>
      <c r="P536" t="s">
        <v>656</v>
      </c>
      <c r="Q536" t="s">
        <v>3254</v>
      </c>
      <c r="R536">
        <v>0</v>
      </c>
      <c r="S536">
        <v>0</v>
      </c>
      <c r="T536">
        <v>45.165717999999998</v>
      </c>
      <c r="U536">
        <v>5.7258519999999997</v>
      </c>
      <c r="AD536" t="s">
        <v>2733</v>
      </c>
      <c r="AE536" t="s">
        <v>2734</v>
      </c>
    </row>
    <row r="537" spans="1:31" x14ac:dyDescent="0.3">
      <c r="A537" s="7">
        <v>46301</v>
      </c>
      <c r="B537" s="8">
        <v>0.27083333333333331</v>
      </c>
      <c r="C537" s="8">
        <v>0.29166666666666669</v>
      </c>
      <c r="D537" s="8">
        <v>0</v>
      </c>
      <c r="E537">
        <v>0.5</v>
      </c>
      <c r="F537">
        <v>64</v>
      </c>
      <c r="G537" t="s">
        <v>953</v>
      </c>
      <c r="H537" s="8">
        <v>0.19722222222222222</v>
      </c>
      <c r="I537" s="8">
        <v>0.31736111111111109</v>
      </c>
      <c r="L537">
        <v>2.88</v>
      </c>
      <c r="M537">
        <v>2.88</v>
      </c>
      <c r="N537">
        <v>2.38</v>
      </c>
      <c r="O537" t="s">
        <v>1619</v>
      </c>
      <c r="P537" t="s">
        <v>704</v>
      </c>
      <c r="Q537" t="s">
        <v>704</v>
      </c>
      <c r="R537">
        <v>0</v>
      </c>
      <c r="S537">
        <v>0</v>
      </c>
      <c r="T537">
        <v>45.190648000000003</v>
      </c>
      <c r="U537">
        <v>5.7227129999999997</v>
      </c>
      <c r="AD537" t="s">
        <v>2733</v>
      </c>
      <c r="AE537" t="s">
        <v>2781</v>
      </c>
    </row>
    <row r="538" spans="1:31" x14ac:dyDescent="0.3">
      <c r="A538" s="7">
        <v>46301</v>
      </c>
      <c r="B538" s="8">
        <v>0.16666666666666666</v>
      </c>
      <c r="C538" s="8">
        <v>0.18055555555555555</v>
      </c>
      <c r="D538" s="8">
        <v>0</v>
      </c>
      <c r="E538">
        <v>0.33</v>
      </c>
      <c r="F538">
        <v>230</v>
      </c>
      <c r="G538" t="s">
        <v>974</v>
      </c>
      <c r="H538" s="8">
        <v>0.1875</v>
      </c>
      <c r="I538" s="8">
        <v>0.24861111111111112</v>
      </c>
      <c r="L538">
        <v>1.47</v>
      </c>
      <c r="M538">
        <v>1.47</v>
      </c>
      <c r="N538">
        <v>1.1299999999999999</v>
      </c>
      <c r="O538" t="s">
        <v>3332</v>
      </c>
      <c r="P538" t="s">
        <v>72</v>
      </c>
      <c r="Q538" t="s">
        <v>3333</v>
      </c>
      <c r="R538">
        <v>0</v>
      </c>
      <c r="S538">
        <v>0</v>
      </c>
      <c r="T538">
        <v>45.188403000000001</v>
      </c>
      <c r="U538">
        <v>5.725015</v>
      </c>
      <c r="AD538" t="s">
        <v>2733</v>
      </c>
      <c r="AE538" t="s">
        <v>2734</v>
      </c>
    </row>
    <row r="539" spans="1:31" x14ac:dyDescent="0.3">
      <c r="A539" s="7">
        <v>46301</v>
      </c>
      <c r="B539" s="8">
        <v>0.16666666666666666</v>
      </c>
      <c r="C539" s="8">
        <v>0.18055555555555555</v>
      </c>
      <c r="D539" s="8">
        <v>0</v>
      </c>
      <c r="E539">
        <v>0.33</v>
      </c>
      <c r="F539">
        <v>72</v>
      </c>
      <c r="G539" t="s">
        <v>978</v>
      </c>
      <c r="H539" s="8">
        <v>0.2361111111111111</v>
      </c>
      <c r="I539" s="8">
        <v>0.30763888888888891</v>
      </c>
      <c r="L539">
        <v>1.72</v>
      </c>
      <c r="M539">
        <v>1.72</v>
      </c>
      <c r="N539">
        <v>1.38</v>
      </c>
      <c r="O539" t="s">
        <v>3469</v>
      </c>
      <c r="P539" t="s">
        <v>442</v>
      </c>
      <c r="Q539" t="s">
        <v>3470</v>
      </c>
      <c r="R539">
        <v>0</v>
      </c>
      <c r="S539">
        <v>0</v>
      </c>
      <c r="T539">
        <v>45.568575000000003</v>
      </c>
      <c r="U539">
        <v>5.9217069999999996</v>
      </c>
      <c r="AD539" t="s">
        <v>2733</v>
      </c>
      <c r="AE539" t="s">
        <v>2734</v>
      </c>
    </row>
    <row r="540" spans="1:31" x14ac:dyDescent="0.3">
      <c r="A540" s="7">
        <v>46301</v>
      </c>
      <c r="B540" s="8">
        <v>0.16666666666666666</v>
      </c>
      <c r="C540" s="8">
        <v>0.25</v>
      </c>
      <c r="D540" s="8">
        <v>0</v>
      </c>
      <c r="E540">
        <v>2</v>
      </c>
      <c r="F540">
        <v>63</v>
      </c>
      <c r="G540" t="s">
        <v>984</v>
      </c>
      <c r="H540" s="8">
        <v>0.2013888888888889</v>
      </c>
      <c r="I540" s="8">
        <v>0.29791666666666666</v>
      </c>
      <c r="L540">
        <v>2.3199999999999998</v>
      </c>
      <c r="M540">
        <v>2.3199999999999998</v>
      </c>
      <c r="N540">
        <v>0.32</v>
      </c>
      <c r="O540" t="s">
        <v>1294</v>
      </c>
      <c r="P540" t="s">
        <v>128</v>
      </c>
      <c r="Q540" t="s">
        <v>3479</v>
      </c>
      <c r="R540">
        <v>0</v>
      </c>
      <c r="S540">
        <v>0</v>
      </c>
      <c r="T540">
        <v>45.191443999999997</v>
      </c>
      <c r="U540">
        <v>5.7273620000000003</v>
      </c>
      <c r="AD540" t="s">
        <v>2733</v>
      </c>
      <c r="AE540" t="s">
        <v>2781</v>
      </c>
    </row>
    <row r="541" spans="1:31" x14ac:dyDescent="0.3">
      <c r="A541" s="7">
        <v>46301</v>
      </c>
      <c r="B541" s="8">
        <v>0.16666666666666666</v>
      </c>
      <c r="C541" s="8">
        <v>0.18055555555555555</v>
      </c>
      <c r="D541" s="8">
        <v>0</v>
      </c>
      <c r="E541">
        <v>0.33</v>
      </c>
      <c r="F541">
        <v>12</v>
      </c>
      <c r="G541" t="s">
        <v>952</v>
      </c>
      <c r="O541" t="s">
        <v>2796</v>
      </c>
      <c r="P541" t="s">
        <v>203</v>
      </c>
      <c r="Q541" t="s">
        <v>2797</v>
      </c>
      <c r="R541">
        <v>0</v>
      </c>
      <c r="S541">
        <v>0</v>
      </c>
      <c r="T541">
        <v>45.187314000000001</v>
      </c>
      <c r="U541">
        <v>5.7119559999999998</v>
      </c>
      <c r="AD541" t="s">
        <v>2733</v>
      </c>
      <c r="AE541" t="s">
        <v>2734</v>
      </c>
    </row>
    <row r="542" spans="1:31" x14ac:dyDescent="0.3">
      <c r="A542" s="7">
        <v>46301</v>
      </c>
      <c r="B542" s="8">
        <v>0.16666666666666666</v>
      </c>
      <c r="C542" s="8">
        <v>0.18055555555555555</v>
      </c>
      <c r="D542" s="8">
        <v>0</v>
      </c>
      <c r="E542">
        <v>0.33</v>
      </c>
      <c r="F542">
        <v>74</v>
      </c>
      <c r="G542" t="s">
        <v>892</v>
      </c>
      <c r="O542" t="s">
        <v>2955</v>
      </c>
      <c r="P542" t="s">
        <v>412</v>
      </c>
      <c r="Q542" t="s">
        <v>5955</v>
      </c>
      <c r="R542">
        <v>0</v>
      </c>
      <c r="S542">
        <v>0</v>
      </c>
      <c r="T542">
        <v>45.190578000000002</v>
      </c>
      <c r="U542">
        <v>5.7182940000000002</v>
      </c>
      <c r="AD542" t="s">
        <v>2733</v>
      </c>
      <c r="AE542" t="s">
        <v>2734</v>
      </c>
    </row>
    <row r="543" spans="1:31" x14ac:dyDescent="0.3">
      <c r="A543" s="7">
        <v>46301</v>
      </c>
      <c r="B543" s="8">
        <v>0.29166666666666669</v>
      </c>
      <c r="C543" s="8">
        <v>0.2986111111111111</v>
      </c>
      <c r="D543" s="8">
        <v>0</v>
      </c>
      <c r="E543">
        <v>0.17</v>
      </c>
      <c r="F543">
        <v>210</v>
      </c>
      <c r="G543" t="s">
        <v>905</v>
      </c>
      <c r="O543" t="s">
        <v>3427</v>
      </c>
      <c r="P543" t="s">
        <v>539</v>
      </c>
      <c r="Q543" t="s">
        <v>3428</v>
      </c>
      <c r="R543">
        <v>0</v>
      </c>
      <c r="S543">
        <v>0</v>
      </c>
      <c r="T543">
        <v>45.182197000000002</v>
      </c>
      <c r="U543">
        <v>5.7385910000000004</v>
      </c>
      <c r="AD543" t="s">
        <v>2733</v>
      </c>
      <c r="AE543" t="s">
        <v>2734</v>
      </c>
    </row>
    <row r="544" spans="1:31" x14ac:dyDescent="0.3">
      <c r="A544" s="7">
        <v>46301</v>
      </c>
      <c r="B544" s="8">
        <v>0.47222222222222221</v>
      </c>
      <c r="C544" s="8">
        <v>0.49305555555555558</v>
      </c>
      <c r="D544" s="8">
        <v>0</v>
      </c>
      <c r="E544">
        <v>0.5</v>
      </c>
      <c r="F544">
        <v>17</v>
      </c>
      <c r="G544" t="s">
        <v>955</v>
      </c>
      <c r="O544" t="s">
        <v>6567</v>
      </c>
      <c r="P544" t="s">
        <v>741</v>
      </c>
      <c r="Q544" t="s">
        <v>6568</v>
      </c>
      <c r="R544">
        <v>0</v>
      </c>
      <c r="S544">
        <v>0</v>
      </c>
      <c r="T544">
        <v>45.156896000000003</v>
      </c>
      <c r="U544">
        <v>5.7218559999999998</v>
      </c>
      <c r="AD544" t="s">
        <v>2733</v>
      </c>
      <c r="AE544" t="s">
        <v>3592</v>
      </c>
    </row>
    <row r="545" spans="1:31" x14ac:dyDescent="0.3">
      <c r="A545" s="7">
        <v>46301</v>
      </c>
      <c r="B545" s="8">
        <v>0.4201388888888889</v>
      </c>
      <c r="C545" s="8">
        <v>0.48958333333333331</v>
      </c>
      <c r="D545" s="8">
        <v>0</v>
      </c>
      <c r="E545">
        <v>1.67</v>
      </c>
      <c r="F545">
        <v>65</v>
      </c>
      <c r="G545" t="s">
        <v>870</v>
      </c>
      <c r="O545" t="s">
        <v>2301</v>
      </c>
      <c r="P545" t="s">
        <v>148</v>
      </c>
      <c r="Q545" t="s">
        <v>148</v>
      </c>
      <c r="R545">
        <v>0</v>
      </c>
      <c r="S545">
        <v>0</v>
      </c>
      <c r="T545">
        <v>45.192273999999998</v>
      </c>
      <c r="U545">
        <v>5.7321200000000001</v>
      </c>
      <c r="AD545" t="s">
        <v>2733</v>
      </c>
      <c r="AE545" t="s">
        <v>2737</v>
      </c>
    </row>
    <row r="546" spans="1:31" x14ac:dyDescent="0.3">
      <c r="A546" s="7">
        <v>46301</v>
      </c>
      <c r="B546" s="8">
        <v>0.27083333333333331</v>
      </c>
      <c r="C546" s="8">
        <v>0.2951388888888889</v>
      </c>
      <c r="D546" s="8">
        <v>0</v>
      </c>
      <c r="E546">
        <v>0.57999999999999996</v>
      </c>
      <c r="F546">
        <v>56</v>
      </c>
      <c r="G546" t="s">
        <v>966</v>
      </c>
      <c r="H546" s="8">
        <v>0.47708333333333336</v>
      </c>
      <c r="I546" s="8">
        <v>0.50208333333333333</v>
      </c>
      <c r="L546">
        <v>0.6</v>
      </c>
      <c r="M546">
        <v>0.57999999999999996</v>
      </c>
      <c r="N546">
        <v>0.02</v>
      </c>
      <c r="O546" t="s">
        <v>1126</v>
      </c>
      <c r="P546" t="s">
        <v>82</v>
      </c>
      <c r="Q546" t="s">
        <v>82</v>
      </c>
      <c r="R546">
        <v>0</v>
      </c>
      <c r="S546">
        <v>0</v>
      </c>
      <c r="T546">
        <v>45.365777999999999</v>
      </c>
      <c r="U546">
        <v>5.5901800000000001</v>
      </c>
      <c r="AD546" t="s">
        <v>2733</v>
      </c>
      <c r="AE546" t="s">
        <v>2737</v>
      </c>
    </row>
    <row r="547" spans="1:31" x14ac:dyDescent="0.3">
      <c r="A547" s="7">
        <v>46301</v>
      </c>
      <c r="B547" s="8">
        <v>0.18055555555555555</v>
      </c>
      <c r="C547" s="8">
        <v>0.18055555555555555</v>
      </c>
      <c r="D547" s="8">
        <v>0</v>
      </c>
      <c r="F547">
        <v>65</v>
      </c>
      <c r="G547" t="s">
        <v>870</v>
      </c>
      <c r="O547" t="s">
        <v>6026</v>
      </c>
      <c r="P547" t="s">
        <v>3487</v>
      </c>
      <c r="Q547" t="s">
        <v>6027</v>
      </c>
      <c r="R547">
        <v>0</v>
      </c>
      <c r="S547">
        <v>0</v>
      </c>
      <c r="T547">
        <v>45.172356999999998</v>
      </c>
      <c r="U547">
        <v>5.7137320000000003</v>
      </c>
      <c r="AD547" t="s">
        <v>2733</v>
      </c>
      <c r="AE547" t="s">
        <v>2734</v>
      </c>
    </row>
    <row r="548" spans="1:31" x14ac:dyDescent="0.3">
      <c r="A548" s="7">
        <v>46301</v>
      </c>
      <c r="B548" s="8">
        <v>0.33333333333333331</v>
      </c>
      <c r="C548" s="8">
        <v>0.34722222222222221</v>
      </c>
      <c r="D548" s="8">
        <v>0</v>
      </c>
      <c r="E548">
        <v>0.33</v>
      </c>
      <c r="F548">
        <v>49</v>
      </c>
      <c r="G548" t="s">
        <v>944</v>
      </c>
      <c r="H548" s="8">
        <v>0.41805555555555557</v>
      </c>
      <c r="I548" s="8">
        <v>0.44930555555555557</v>
      </c>
      <c r="L548">
        <v>0.75</v>
      </c>
      <c r="M548">
        <v>0.75</v>
      </c>
      <c r="N548">
        <v>0.42</v>
      </c>
      <c r="O548" t="s">
        <v>2656</v>
      </c>
      <c r="P548" t="s">
        <v>316</v>
      </c>
      <c r="Q548" t="s">
        <v>316</v>
      </c>
      <c r="R548">
        <v>0</v>
      </c>
      <c r="S548">
        <v>0</v>
      </c>
      <c r="T548">
        <v>45.180484999999997</v>
      </c>
      <c r="U548">
        <v>5.7314889999999998</v>
      </c>
      <c r="AD548" t="s">
        <v>2733</v>
      </c>
      <c r="AE548" t="s">
        <v>2737</v>
      </c>
    </row>
    <row r="549" spans="1:31" x14ac:dyDescent="0.3">
      <c r="A549" s="7">
        <v>46301</v>
      </c>
      <c r="B549" s="8">
        <v>0.18055555555555555</v>
      </c>
      <c r="C549" s="8">
        <v>0.22569444444444445</v>
      </c>
      <c r="D549" s="8">
        <v>0</v>
      </c>
      <c r="E549">
        <v>1.08</v>
      </c>
      <c r="F549">
        <v>66</v>
      </c>
      <c r="G549" t="s">
        <v>900</v>
      </c>
      <c r="H549" s="8">
        <v>0.46319444444444446</v>
      </c>
      <c r="I549" s="8">
        <v>0.58958333333333335</v>
      </c>
      <c r="L549">
        <v>3.03</v>
      </c>
      <c r="M549">
        <v>3.03</v>
      </c>
      <c r="N549">
        <v>1.95</v>
      </c>
      <c r="O549" t="s">
        <v>2684</v>
      </c>
      <c r="P549" t="s">
        <v>698</v>
      </c>
      <c r="Q549" t="s">
        <v>698</v>
      </c>
      <c r="R549">
        <v>0</v>
      </c>
      <c r="S549">
        <v>0</v>
      </c>
      <c r="T549">
        <v>45.220844</v>
      </c>
      <c r="U549">
        <v>5.6904969999999997</v>
      </c>
      <c r="AD549" t="s">
        <v>2733</v>
      </c>
      <c r="AE549" t="s">
        <v>2737</v>
      </c>
    </row>
    <row r="550" spans="1:31" x14ac:dyDescent="0.3">
      <c r="A550" s="7">
        <v>46301</v>
      </c>
      <c r="B550" s="8">
        <v>0.16666666666666666</v>
      </c>
      <c r="C550" s="8">
        <v>0.18055555555555555</v>
      </c>
      <c r="D550" s="8">
        <v>0</v>
      </c>
      <c r="E550">
        <v>0.33</v>
      </c>
      <c r="F550">
        <v>230</v>
      </c>
      <c r="G550" t="s">
        <v>974</v>
      </c>
      <c r="H550" s="8">
        <v>0.18263888888888888</v>
      </c>
      <c r="I550" s="8">
        <v>0.31874999999999998</v>
      </c>
      <c r="L550">
        <v>3.27</v>
      </c>
      <c r="M550">
        <v>3.27</v>
      </c>
      <c r="N550">
        <v>2.93</v>
      </c>
      <c r="O550" t="s">
        <v>2966</v>
      </c>
      <c r="P550" t="s">
        <v>50</v>
      </c>
      <c r="Q550" t="s">
        <v>5958</v>
      </c>
      <c r="R550">
        <v>0</v>
      </c>
      <c r="S550">
        <v>0</v>
      </c>
      <c r="T550">
        <v>45.184576999999997</v>
      </c>
      <c r="U550">
        <v>5.720396</v>
      </c>
      <c r="AD550" t="s">
        <v>2733</v>
      </c>
      <c r="AE550" t="s">
        <v>2734</v>
      </c>
    </row>
    <row r="551" spans="1:31" x14ac:dyDescent="0.3">
      <c r="A551" s="7">
        <v>46301</v>
      </c>
      <c r="B551" s="8">
        <v>0.16666666666666666</v>
      </c>
      <c r="C551" s="8">
        <v>0.18055555555555555</v>
      </c>
      <c r="D551" s="8">
        <v>0</v>
      </c>
      <c r="E551">
        <v>0.33</v>
      </c>
      <c r="F551">
        <v>201</v>
      </c>
      <c r="G551" t="s">
        <v>946</v>
      </c>
      <c r="O551" t="s">
        <v>3343</v>
      </c>
      <c r="P551" t="s">
        <v>312</v>
      </c>
      <c r="Q551" t="s">
        <v>3344</v>
      </c>
      <c r="R551">
        <v>0</v>
      </c>
      <c r="S551">
        <v>0</v>
      </c>
      <c r="T551">
        <v>45.199112</v>
      </c>
      <c r="U551">
        <v>5.7110370000000001</v>
      </c>
      <c r="AD551" t="s">
        <v>2733</v>
      </c>
      <c r="AE551" t="s">
        <v>2734</v>
      </c>
    </row>
    <row r="552" spans="1:31" x14ac:dyDescent="0.3">
      <c r="A552" s="7">
        <v>46301</v>
      </c>
      <c r="B552" s="8">
        <v>0.16666666666666666</v>
      </c>
      <c r="C552" s="8">
        <v>0.18055555555555555</v>
      </c>
      <c r="D552" s="8">
        <v>0</v>
      </c>
      <c r="E552">
        <v>0.33</v>
      </c>
      <c r="F552">
        <v>91</v>
      </c>
      <c r="G552" t="s">
        <v>971</v>
      </c>
      <c r="H552" s="8">
        <v>0.15694444444444444</v>
      </c>
      <c r="I552" s="8">
        <v>0.16527777777777777</v>
      </c>
      <c r="L552">
        <v>0.2</v>
      </c>
      <c r="M552">
        <v>0.2</v>
      </c>
      <c r="N552">
        <v>-0.13</v>
      </c>
      <c r="O552" t="s">
        <v>2765</v>
      </c>
      <c r="P552" t="s">
        <v>662</v>
      </c>
      <c r="Q552" t="s">
        <v>2766</v>
      </c>
      <c r="R552">
        <v>0</v>
      </c>
      <c r="S552">
        <v>0</v>
      </c>
      <c r="T552">
        <v>45.175713999999999</v>
      </c>
      <c r="U552">
        <v>5.753374</v>
      </c>
      <c r="AD552" t="s">
        <v>2733</v>
      </c>
      <c r="AE552" t="s">
        <v>2734</v>
      </c>
    </row>
    <row r="553" spans="1:31" x14ac:dyDescent="0.3">
      <c r="A553" s="7">
        <v>46301</v>
      </c>
      <c r="B553" s="8">
        <v>0.33333333333333331</v>
      </c>
      <c r="C553" s="8">
        <v>0.35416666666666669</v>
      </c>
      <c r="D553" s="8">
        <v>0</v>
      </c>
      <c r="E553">
        <v>0.5</v>
      </c>
      <c r="F553">
        <v>49</v>
      </c>
      <c r="G553" t="s">
        <v>944</v>
      </c>
      <c r="H553" s="8">
        <v>0.17083333333333334</v>
      </c>
      <c r="I553" s="8">
        <v>0.21319444444444444</v>
      </c>
      <c r="L553">
        <v>1.02</v>
      </c>
      <c r="M553">
        <v>1.02</v>
      </c>
      <c r="N553">
        <v>0.52</v>
      </c>
      <c r="O553" t="s">
        <v>1251</v>
      </c>
      <c r="P553" t="s">
        <v>84</v>
      </c>
      <c r="Q553" t="s">
        <v>1253</v>
      </c>
      <c r="R553">
        <v>0</v>
      </c>
      <c r="S553">
        <v>0</v>
      </c>
      <c r="T553">
        <v>45.182246999999997</v>
      </c>
      <c r="U553">
        <v>5.7318619999999996</v>
      </c>
      <c r="AD553" t="s">
        <v>2733</v>
      </c>
      <c r="AE553" t="s">
        <v>2737</v>
      </c>
    </row>
    <row r="554" spans="1:31" x14ac:dyDescent="0.3">
      <c r="A554" s="7">
        <v>46301</v>
      </c>
      <c r="B554" s="8">
        <v>0.33333333333333331</v>
      </c>
      <c r="C554" s="8">
        <v>0.375</v>
      </c>
      <c r="D554" s="8">
        <v>0</v>
      </c>
      <c r="E554">
        <v>1</v>
      </c>
      <c r="F554">
        <v>82</v>
      </c>
      <c r="G554" t="s">
        <v>954</v>
      </c>
      <c r="H554" s="8">
        <v>0.26041666666666669</v>
      </c>
      <c r="I554" s="8">
        <v>0.32291666666666669</v>
      </c>
      <c r="L554">
        <v>1.5</v>
      </c>
      <c r="M554">
        <v>1.5</v>
      </c>
      <c r="N554">
        <v>0.5</v>
      </c>
      <c r="O554" t="s">
        <v>1471</v>
      </c>
      <c r="P554" t="s">
        <v>734</v>
      </c>
      <c r="Q554" t="s">
        <v>734</v>
      </c>
      <c r="R554">
        <v>0</v>
      </c>
      <c r="S554">
        <v>0</v>
      </c>
      <c r="T554">
        <v>45.186678000000001</v>
      </c>
      <c r="U554">
        <v>5.7200300000000004</v>
      </c>
      <c r="AD554" t="s">
        <v>2733</v>
      </c>
      <c r="AE554" t="s">
        <v>2737</v>
      </c>
    </row>
    <row r="555" spans="1:31" x14ac:dyDescent="0.3">
      <c r="A555" s="7">
        <v>46301</v>
      </c>
      <c r="B555" s="8">
        <v>0.25</v>
      </c>
      <c r="C555" s="8">
        <v>0.26041666666666669</v>
      </c>
      <c r="D555" s="8">
        <v>0</v>
      </c>
      <c r="E555">
        <v>0.25</v>
      </c>
      <c r="F555">
        <v>75</v>
      </c>
      <c r="G555" t="s">
        <v>970</v>
      </c>
      <c r="O555" t="s">
        <v>3445</v>
      </c>
      <c r="P555" t="s">
        <v>110</v>
      </c>
      <c r="Q555" t="s">
        <v>3446</v>
      </c>
      <c r="R555">
        <v>0</v>
      </c>
      <c r="S555">
        <v>0</v>
      </c>
      <c r="T555">
        <v>45.186245</v>
      </c>
      <c r="U555">
        <v>5.7213669999999999</v>
      </c>
      <c r="AD555" t="s">
        <v>2733</v>
      </c>
      <c r="AE555" t="s">
        <v>2734</v>
      </c>
    </row>
    <row r="556" spans="1:31" x14ac:dyDescent="0.3">
      <c r="A556" s="7">
        <v>46301</v>
      </c>
      <c r="B556" s="8">
        <v>0.16666666666666666</v>
      </c>
      <c r="C556" s="8">
        <v>0.1736111111111111</v>
      </c>
      <c r="D556" s="8">
        <v>0</v>
      </c>
      <c r="E556">
        <v>0.17</v>
      </c>
      <c r="F556">
        <v>43</v>
      </c>
      <c r="G556" t="s">
        <v>849</v>
      </c>
      <c r="O556" t="s">
        <v>854</v>
      </c>
      <c r="P556" t="s">
        <v>669</v>
      </c>
      <c r="Q556" t="s">
        <v>3306</v>
      </c>
      <c r="R556">
        <v>0</v>
      </c>
      <c r="S556">
        <v>0</v>
      </c>
      <c r="T556">
        <v>45.229419</v>
      </c>
      <c r="U556">
        <v>5.6816570000000004</v>
      </c>
      <c r="AD556" t="s">
        <v>2733</v>
      </c>
      <c r="AE556" t="s">
        <v>2734</v>
      </c>
    </row>
    <row r="557" spans="1:31" x14ac:dyDescent="0.3">
      <c r="A557" s="7">
        <v>46301</v>
      </c>
      <c r="B557" s="8">
        <v>0.16666666666666666</v>
      </c>
      <c r="C557" s="8">
        <v>0.18055555555555555</v>
      </c>
      <c r="D557" s="8">
        <v>0</v>
      </c>
      <c r="E557">
        <v>0.33</v>
      </c>
      <c r="F557">
        <v>44</v>
      </c>
      <c r="G557" t="s">
        <v>865</v>
      </c>
      <c r="H557" s="8">
        <v>0.34027777777777779</v>
      </c>
      <c r="I557" s="8">
        <v>0.34861111111111109</v>
      </c>
      <c r="L557">
        <v>0.2</v>
      </c>
      <c r="M557">
        <v>0.2</v>
      </c>
      <c r="N557">
        <v>-0.13</v>
      </c>
      <c r="O557" t="s">
        <v>887</v>
      </c>
      <c r="P557" t="s">
        <v>829</v>
      </c>
      <c r="Q557" t="s">
        <v>2809</v>
      </c>
      <c r="R557">
        <v>0</v>
      </c>
      <c r="S557">
        <v>0</v>
      </c>
      <c r="T557">
        <v>45.194932000000001</v>
      </c>
      <c r="U557">
        <v>5.6780390000000001</v>
      </c>
      <c r="AD557" t="s">
        <v>2733</v>
      </c>
      <c r="AE557" t="s">
        <v>2734</v>
      </c>
    </row>
    <row r="558" spans="1:31" x14ac:dyDescent="0.3">
      <c r="A558" s="7">
        <v>46301</v>
      </c>
      <c r="B558" s="8">
        <v>0.33333333333333331</v>
      </c>
      <c r="C558" s="8">
        <v>0.46875</v>
      </c>
      <c r="D558" s="8">
        <v>0</v>
      </c>
      <c r="E558">
        <v>3.25</v>
      </c>
      <c r="F558">
        <v>86</v>
      </c>
      <c r="G558" t="s">
        <v>861</v>
      </c>
      <c r="H558" s="8">
        <v>0.49166666666666664</v>
      </c>
      <c r="I558" s="8">
        <v>0.53680555555555554</v>
      </c>
      <c r="L558">
        <v>1.08</v>
      </c>
      <c r="M558">
        <v>1.08</v>
      </c>
      <c r="N558">
        <v>-2.17</v>
      </c>
      <c r="O558" t="s">
        <v>2704</v>
      </c>
      <c r="P558" t="s">
        <v>456</v>
      </c>
      <c r="Q558" t="s">
        <v>456</v>
      </c>
      <c r="R558">
        <v>0</v>
      </c>
      <c r="S558">
        <v>0</v>
      </c>
      <c r="T558">
        <v>45.167710999999997</v>
      </c>
      <c r="U558">
        <v>5.7281950000000004</v>
      </c>
      <c r="AD558" t="s">
        <v>2733</v>
      </c>
      <c r="AE558" t="s">
        <v>2737</v>
      </c>
    </row>
    <row r="559" spans="1:31" x14ac:dyDescent="0.3">
      <c r="A559" s="7">
        <v>46301</v>
      </c>
      <c r="B559" s="8">
        <v>0.16666666666666666</v>
      </c>
      <c r="C559" s="8">
        <v>0.18055555555555555</v>
      </c>
      <c r="D559" s="8">
        <v>0</v>
      </c>
      <c r="E559">
        <v>0.33</v>
      </c>
      <c r="F559">
        <v>61</v>
      </c>
      <c r="G559" t="s">
        <v>886</v>
      </c>
      <c r="H559" s="8">
        <v>0.20555555555555555</v>
      </c>
      <c r="I559" s="8">
        <v>0.33194444444444443</v>
      </c>
      <c r="L559">
        <v>3.03</v>
      </c>
      <c r="M559">
        <v>3.03</v>
      </c>
      <c r="N559">
        <v>2.7</v>
      </c>
      <c r="O559" t="s">
        <v>2820</v>
      </c>
      <c r="P559" t="s">
        <v>215</v>
      </c>
      <c r="Q559" t="s">
        <v>2821</v>
      </c>
      <c r="R559">
        <v>0</v>
      </c>
      <c r="S559">
        <v>0</v>
      </c>
      <c r="T559">
        <v>45.189171999999999</v>
      </c>
      <c r="U559">
        <v>5.7271559999999999</v>
      </c>
      <c r="AD559" t="s">
        <v>2733</v>
      </c>
      <c r="AE559" t="s">
        <v>2734</v>
      </c>
    </row>
    <row r="560" spans="1:31" x14ac:dyDescent="0.3">
      <c r="A560" s="7">
        <v>46301</v>
      </c>
      <c r="B560" s="8">
        <v>0.16666666666666666</v>
      </c>
      <c r="C560" s="8">
        <v>0.18055555555555555</v>
      </c>
      <c r="D560" s="8">
        <v>0</v>
      </c>
      <c r="E560">
        <v>0.33</v>
      </c>
      <c r="F560">
        <v>76</v>
      </c>
      <c r="G560" t="s">
        <v>965</v>
      </c>
      <c r="H560" s="8">
        <v>0.18333333333333332</v>
      </c>
      <c r="I560" s="8">
        <v>0.19583333333333333</v>
      </c>
      <c r="L560">
        <v>0.3</v>
      </c>
      <c r="M560">
        <v>0.3</v>
      </c>
      <c r="N560">
        <v>-0.03</v>
      </c>
      <c r="O560" t="s">
        <v>3356</v>
      </c>
      <c r="P560" t="s">
        <v>766</v>
      </c>
      <c r="Q560" t="s">
        <v>3357</v>
      </c>
      <c r="R560">
        <v>0</v>
      </c>
      <c r="S560">
        <v>0</v>
      </c>
      <c r="T560">
        <v>45.188211000000003</v>
      </c>
      <c r="U560">
        <v>5.721743</v>
      </c>
      <c r="AD560" t="s">
        <v>2733</v>
      </c>
      <c r="AE560" t="s">
        <v>2734</v>
      </c>
    </row>
    <row r="561" spans="1:31" x14ac:dyDescent="0.3">
      <c r="A561" s="7">
        <v>46301</v>
      </c>
      <c r="B561" s="8">
        <v>0.16666666666666666</v>
      </c>
      <c r="C561" s="8">
        <v>0.18055555555555555</v>
      </c>
      <c r="D561" s="8">
        <v>0</v>
      </c>
      <c r="E561">
        <v>0.33</v>
      </c>
      <c r="F561">
        <v>75</v>
      </c>
      <c r="G561" t="s">
        <v>970</v>
      </c>
      <c r="O561" t="s">
        <v>3358</v>
      </c>
      <c r="P561" t="s">
        <v>93</v>
      </c>
      <c r="Q561" t="s">
        <v>3359</v>
      </c>
      <c r="R561">
        <v>0</v>
      </c>
      <c r="S561">
        <v>0</v>
      </c>
      <c r="T561">
        <v>45.177773000000002</v>
      </c>
      <c r="U561">
        <v>5.7280009999999999</v>
      </c>
      <c r="AD561" t="s">
        <v>2733</v>
      </c>
      <c r="AE561" t="s">
        <v>2734</v>
      </c>
    </row>
    <row r="562" spans="1:31" x14ac:dyDescent="0.3">
      <c r="A562" s="7">
        <v>46301</v>
      </c>
      <c r="B562" s="8">
        <v>0.16666666666666666</v>
      </c>
      <c r="C562" s="8">
        <v>0.18055555555555555</v>
      </c>
      <c r="D562" s="8">
        <v>0</v>
      </c>
      <c r="E562">
        <v>0.33</v>
      </c>
      <c r="F562">
        <v>68</v>
      </c>
      <c r="G562" t="s">
        <v>948</v>
      </c>
      <c r="H562" s="8">
        <v>0.31805555555555554</v>
      </c>
      <c r="I562" s="8">
        <v>0.34166666666666667</v>
      </c>
      <c r="L562">
        <v>0.56999999999999995</v>
      </c>
      <c r="M562">
        <v>0.56999999999999995</v>
      </c>
      <c r="N562">
        <v>0.23</v>
      </c>
      <c r="O562" t="s">
        <v>2812</v>
      </c>
      <c r="P562" t="s">
        <v>204</v>
      </c>
      <c r="Q562" t="s">
        <v>2813</v>
      </c>
      <c r="R562">
        <v>0</v>
      </c>
      <c r="S562">
        <v>0</v>
      </c>
      <c r="T562">
        <v>45.190345999999998</v>
      </c>
      <c r="U562">
        <v>5.7332039999999997</v>
      </c>
      <c r="AD562" t="s">
        <v>2733</v>
      </c>
      <c r="AE562" t="s">
        <v>2734</v>
      </c>
    </row>
    <row r="563" spans="1:31" x14ac:dyDescent="0.3">
      <c r="A563" s="7">
        <v>46301</v>
      </c>
      <c r="B563" s="8">
        <v>0.16666666666666666</v>
      </c>
      <c r="C563" s="8">
        <v>0.18055555555555555</v>
      </c>
      <c r="D563" s="8">
        <v>0</v>
      </c>
      <c r="E563">
        <v>0.33</v>
      </c>
      <c r="F563">
        <v>48</v>
      </c>
      <c r="G563" t="s">
        <v>951</v>
      </c>
      <c r="H563" s="8">
        <v>0.21319444444444444</v>
      </c>
      <c r="I563" s="8">
        <v>0.27430555555555558</v>
      </c>
      <c r="L563">
        <v>1.47</v>
      </c>
      <c r="M563">
        <v>1.47</v>
      </c>
      <c r="N563">
        <v>1.1299999999999999</v>
      </c>
      <c r="O563" t="s">
        <v>3480</v>
      </c>
      <c r="P563" t="s">
        <v>499</v>
      </c>
      <c r="Q563" t="s">
        <v>3481</v>
      </c>
      <c r="R563">
        <v>0</v>
      </c>
      <c r="S563">
        <v>0</v>
      </c>
      <c r="T563">
        <v>45.180225999999998</v>
      </c>
      <c r="U563">
        <v>5.7490040000000002</v>
      </c>
      <c r="AD563" t="s">
        <v>2733</v>
      </c>
      <c r="AE563" t="s">
        <v>2734</v>
      </c>
    </row>
    <row r="564" spans="1:31" x14ac:dyDescent="0.3">
      <c r="A564" s="7">
        <v>46301</v>
      </c>
      <c r="B564" s="8">
        <v>0.16666666666666666</v>
      </c>
      <c r="C564" s="8">
        <v>0.18055555555555555</v>
      </c>
      <c r="D564" s="8">
        <v>0</v>
      </c>
      <c r="E564">
        <v>0.33</v>
      </c>
      <c r="F564">
        <v>82</v>
      </c>
      <c r="G564" t="s">
        <v>954</v>
      </c>
      <c r="H564" s="8">
        <v>0.19444444444444445</v>
      </c>
      <c r="I564" s="8">
        <v>0.37152777777777779</v>
      </c>
      <c r="L564">
        <v>4.25</v>
      </c>
      <c r="M564">
        <v>4.25</v>
      </c>
      <c r="N564">
        <v>3.92</v>
      </c>
      <c r="O564" t="s">
        <v>2973</v>
      </c>
      <c r="P564" t="s">
        <v>569</v>
      </c>
      <c r="Q564" t="s">
        <v>2974</v>
      </c>
      <c r="R564">
        <v>0</v>
      </c>
      <c r="S564">
        <v>0</v>
      </c>
      <c r="T564">
        <v>45.182271</v>
      </c>
      <c r="U564">
        <v>5.7200449999999998</v>
      </c>
      <c r="AD564" t="s">
        <v>2733</v>
      </c>
      <c r="AE564" t="s">
        <v>2734</v>
      </c>
    </row>
    <row r="565" spans="1:31" x14ac:dyDescent="0.3">
      <c r="A565" s="7">
        <v>46301</v>
      </c>
      <c r="B565" s="8">
        <v>0.33333333333333331</v>
      </c>
      <c r="C565" s="8">
        <v>0.375</v>
      </c>
      <c r="D565" s="8">
        <v>0</v>
      </c>
      <c r="E565">
        <v>1</v>
      </c>
      <c r="F565">
        <v>1000</v>
      </c>
      <c r="G565" t="s">
        <v>2803</v>
      </c>
      <c r="Q565" t="s">
        <v>426</v>
      </c>
      <c r="R565">
        <v>0</v>
      </c>
      <c r="S565">
        <v>0</v>
      </c>
      <c r="T565">
        <v>45.209110000000003</v>
      </c>
      <c r="U565">
        <v>5.788958</v>
      </c>
    </row>
    <row r="566" spans="1:31" x14ac:dyDescent="0.3">
      <c r="A566" s="7">
        <v>46301</v>
      </c>
      <c r="B566" s="8">
        <v>0.18055555555555555</v>
      </c>
      <c r="C566" s="8">
        <v>0.22916666666666666</v>
      </c>
      <c r="D566" s="8">
        <v>0</v>
      </c>
      <c r="E566">
        <v>1.17</v>
      </c>
      <c r="F566">
        <v>65</v>
      </c>
      <c r="G566" t="s">
        <v>870</v>
      </c>
      <c r="O566" t="s">
        <v>1630</v>
      </c>
      <c r="P566" t="s">
        <v>3487</v>
      </c>
      <c r="Q566" t="s">
        <v>3487</v>
      </c>
      <c r="R566">
        <v>0</v>
      </c>
      <c r="S566">
        <v>0</v>
      </c>
      <c r="T566">
        <v>45.172356999999998</v>
      </c>
      <c r="U566">
        <v>5.7137320000000003</v>
      </c>
      <c r="AD566" t="s">
        <v>2733</v>
      </c>
      <c r="AE566" t="s">
        <v>2737</v>
      </c>
    </row>
    <row r="567" spans="1:31" x14ac:dyDescent="0.3">
      <c r="A567" s="7">
        <v>46301</v>
      </c>
      <c r="B567" s="8">
        <v>0.16666666666666666</v>
      </c>
      <c r="C567" s="8">
        <v>0.18055555555555555</v>
      </c>
      <c r="D567" s="8">
        <v>0</v>
      </c>
      <c r="E567">
        <v>0.33</v>
      </c>
      <c r="F567">
        <v>49</v>
      </c>
      <c r="G567" t="s">
        <v>944</v>
      </c>
      <c r="H567" s="8">
        <v>0.17083333333333334</v>
      </c>
      <c r="I567" s="8">
        <v>0.38958333333333334</v>
      </c>
      <c r="L567">
        <v>5.25</v>
      </c>
      <c r="M567">
        <v>5.25</v>
      </c>
      <c r="N567">
        <v>4.92</v>
      </c>
      <c r="O567" t="s">
        <v>3157</v>
      </c>
      <c r="P567" t="s">
        <v>454</v>
      </c>
      <c r="Q567" t="s">
        <v>3158</v>
      </c>
      <c r="R567">
        <v>0</v>
      </c>
      <c r="S567">
        <v>0</v>
      </c>
      <c r="T567">
        <v>45.182113000000001</v>
      </c>
      <c r="U567">
        <v>5.7311740000000002</v>
      </c>
      <c r="AD567" t="s">
        <v>2733</v>
      </c>
      <c r="AE567" t="s">
        <v>2734</v>
      </c>
    </row>
    <row r="568" spans="1:31" x14ac:dyDescent="0.3">
      <c r="A568" s="7">
        <v>46301</v>
      </c>
      <c r="B568" s="8">
        <v>0.16666666666666666</v>
      </c>
      <c r="C568" s="8">
        <v>0.18055555555555555</v>
      </c>
      <c r="D568" s="8">
        <v>0</v>
      </c>
      <c r="E568">
        <v>0.33</v>
      </c>
      <c r="F568">
        <v>68</v>
      </c>
      <c r="G568" t="s">
        <v>948</v>
      </c>
      <c r="H568" s="8">
        <v>0.34722222222222221</v>
      </c>
      <c r="I568" s="8">
        <v>0.3611111111111111</v>
      </c>
      <c r="L568">
        <v>0.33</v>
      </c>
      <c r="M568">
        <v>0.33</v>
      </c>
      <c r="O568" t="s">
        <v>3361</v>
      </c>
      <c r="P568" t="s">
        <v>188</v>
      </c>
      <c r="Q568" t="s">
        <v>3362</v>
      </c>
      <c r="R568">
        <v>0</v>
      </c>
      <c r="S568">
        <v>0</v>
      </c>
      <c r="T568">
        <v>45.189202999999999</v>
      </c>
      <c r="U568">
        <v>5.7345119999999996</v>
      </c>
      <c r="AD568" t="s">
        <v>2733</v>
      </c>
      <c r="AE568" t="s">
        <v>2734</v>
      </c>
    </row>
    <row r="569" spans="1:31" x14ac:dyDescent="0.3">
      <c r="A569" s="7">
        <v>46301</v>
      </c>
      <c r="B569" s="8">
        <v>0.33333333333333331</v>
      </c>
      <c r="C569" s="8">
        <v>0.34722222222222221</v>
      </c>
      <c r="D569" s="8">
        <v>0</v>
      </c>
      <c r="E569">
        <v>0.33</v>
      </c>
      <c r="F569">
        <v>15</v>
      </c>
      <c r="G569" t="s">
        <v>956</v>
      </c>
      <c r="O569" t="s">
        <v>2165</v>
      </c>
      <c r="P569" t="s">
        <v>566</v>
      </c>
      <c r="Q569" t="s">
        <v>3492</v>
      </c>
      <c r="R569">
        <v>0</v>
      </c>
      <c r="S569">
        <v>0</v>
      </c>
      <c r="T569">
        <v>45.189936000000003</v>
      </c>
      <c r="U569">
        <v>5.7559290000000001</v>
      </c>
      <c r="AD569" t="s">
        <v>2733</v>
      </c>
      <c r="AE569" t="s">
        <v>2737</v>
      </c>
    </row>
    <row r="570" spans="1:31" x14ac:dyDescent="0.3">
      <c r="A570" s="7">
        <v>46301</v>
      </c>
      <c r="B570" s="8">
        <v>0.33333333333333331</v>
      </c>
      <c r="C570" s="8">
        <v>0.37847222222222221</v>
      </c>
      <c r="D570" s="8">
        <v>0</v>
      </c>
      <c r="E570">
        <v>1.08</v>
      </c>
      <c r="F570">
        <v>74</v>
      </c>
      <c r="G570" t="s">
        <v>892</v>
      </c>
      <c r="O570" t="s">
        <v>2668</v>
      </c>
      <c r="P570" t="s">
        <v>332</v>
      </c>
      <c r="Q570" t="s">
        <v>2670</v>
      </c>
      <c r="R570">
        <v>0</v>
      </c>
      <c r="S570">
        <v>0</v>
      </c>
      <c r="T570">
        <v>45.182187999999996</v>
      </c>
      <c r="U570">
        <v>5.7211590000000001</v>
      </c>
      <c r="AD570" t="s">
        <v>2733</v>
      </c>
      <c r="AE570" t="s">
        <v>2737</v>
      </c>
    </row>
    <row r="571" spans="1:31" x14ac:dyDescent="0.3">
      <c r="A571" s="7">
        <v>46301</v>
      </c>
      <c r="B571" s="8">
        <v>0.16666666666666666</v>
      </c>
      <c r="C571" s="8">
        <v>0.1736111111111111</v>
      </c>
      <c r="D571" s="8">
        <v>0</v>
      </c>
      <c r="E571">
        <v>0.17</v>
      </c>
      <c r="F571">
        <v>29</v>
      </c>
      <c r="G571" t="s">
        <v>859</v>
      </c>
      <c r="O571" t="s">
        <v>3326</v>
      </c>
      <c r="P571" t="s">
        <v>61</v>
      </c>
      <c r="Q571" t="s">
        <v>3327</v>
      </c>
      <c r="R571">
        <v>0</v>
      </c>
      <c r="S571">
        <v>0</v>
      </c>
      <c r="T571">
        <v>45.189878</v>
      </c>
      <c r="U571">
        <v>5.7218559999999998</v>
      </c>
      <c r="AD571" t="s">
        <v>2733</v>
      </c>
      <c r="AE571" t="s">
        <v>2734</v>
      </c>
    </row>
    <row r="572" spans="1:31" x14ac:dyDescent="0.3">
      <c r="A572" s="7">
        <v>46301</v>
      </c>
      <c r="B572" s="8">
        <v>0.25</v>
      </c>
      <c r="C572" s="8">
        <v>0.26041666666666669</v>
      </c>
      <c r="D572" s="8">
        <v>0</v>
      </c>
      <c r="E572">
        <v>0.25</v>
      </c>
      <c r="F572">
        <v>76</v>
      </c>
      <c r="G572" t="s">
        <v>863</v>
      </c>
      <c r="H572" s="8">
        <v>0.21111111111111111</v>
      </c>
      <c r="I572" s="8">
        <v>0.21458333333333332</v>
      </c>
      <c r="L572">
        <v>0.08</v>
      </c>
      <c r="M572">
        <v>0.08</v>
      </c>
      <c r="N572">
        <v>-0.17</v>
      </c>
      <c r="O572" t="s">
        <v>3454</v>
      </c>
      <c r="P572" t="s">
        <v>226</v>
      </c>
      <c r="Q572" t="s">
        <v>3455</v>
      </c>
      <c r="R572">
        <v>0</v>
      </c>
      <c r="S572">
        <v>0</v>
      </c>
      <c r="T572">
        <v>45.191845999999998</v>
      </c>
      <c r="U572">
        <v>5.7153299999999998</v>
      </c>
      <c r="AD572" t="s">
        <v>2733</v>
      </c>
      <c r="AE572" t="s">
        <v>2734</v>
      </c>
    </row>
    <row r="573" spans="1:31" x14ac:dyDescent="0.3">
      <c r="A573" s="7">
        <v>46301</v>
      </c>
      <c r="B573" s="8">
        <v>0.33333333333333331</v>
      </c>
      <c r="C573" s="8">
        <v>0.34722222222222221</v>
      </c>
      <c r="D573" s="8">
        <v>0</v>
      </c>
      <c r="E573">
        <v>0.33</v>
      </c>
      <c r="F573">
        <v>15</v>
      </c>
      <c r="G573" t="s">
        <v>956</v>
      </c>
      <c r="H573" s="8">
        <v>0.3</v>
      </c>
      <c r="I573" s="8">
        <v>0.31944444444444442</v>
      </c>
      <c r="L573">
        <v>0.47</v>
      </c>
      <c r="M573">
        <v>0.47</v>
      </c>
      <c r="N573">
        <v>0.13</v>
      </c>
      <c r="O573" t="s">
        <v>2710</v>
      </c>
      <c r="P573" t="s">
        <v>595</v>
      </c>
      <c r="Q573" t="s">
        <v>595</v>
      </c>
      <c r="R573">
        <v>0</v>
      </c>
      <c r="S573">
        <v>0</v>
      </c>
      <c r="T573">
        <v>45.180706999999998</v>
      </c>
      <c r="U573">
        <v>5.7268699999999999</v>
      </c>
      <c r="AD573" t="s">
        <v>2733</v>
      </c>
      <c r="AE573" t="s">
        <v>2737</v>
      </c>
    </row>
    <row r="574" spans="1:31" x14ac:dyDescent="0.3">
      <c r="A574" s="7">
        <v>46301</v>
      </c>
      <c r="B574" s="8">
        <v>0.33333333333333331</v>
      </c>
      <c r="C574" s="8">
        <v>0.37847222222222221</v>
      </c>
      <c r="D574" s="8">
        <v>0</v>
      </c>
      <c r="E574">
        <v>1.08</v>
      </c>
      <c r="F574">
        <v>46</v>
      </c>
      <c r="G574" t="s">
        <v>963</v>
      </c>
      <c r="H574" s="8">
        <v>0.38333333333333336</v>
      </c>
      <c r="I574" s="8">
        <v>0.41180555555555554</v>
      </c>
      <c r="L574">
        <v>0.68</v>
      </c>
      <c r="M574">
        <v>0.68</v>
      </c>
      <c r="N574">
        <v>-0.4</v>
      </c>
      <c r="O574" t="s">
        <v>2124</v>
      </c>
      <c r="P574" t="s">
        <v>560</v>
      </c>
      <c r="Q574" t="s">
        <v>560</v>
      </c>
      <c r="R574">
        <v>0</v>
      </c>
      <c r="S574">
        <v>0</v>
      </c>
      <c r="T574">
        <v>45.146352999999998</v>
      </c>
      <c r="U574">
        <v>5.7164780000000004</v>
      </c>
      <c r="AD574" t="s">
        <v>2733</v>
      </c>
      <c r="AE574" t="s">
        <v>2737</v>
      </c>
    </row>
    <row r="575" spans="1:31" x14ac:dyDescent="0.3">
      <c r="A575" s="7">
        <v>46301</v>
      </c>
      <c r="B575" s="8">
        <v>0.33333333333333331</v>
      </c>
      <c r="C575" s="8">
        <v>0.40972222222222221</v>
      </c>
      <c r="D575" s="8">
        <v>0</v>
      </c>
      <c r="E575">
        <v>1.83</v>
      </c>
      <c r="F575">
        <v>75</v>
      </c>
      <c r="G575" t="s">
        <v>970</v>
      </c>
      <c r="O575" t="s">
        <v>3452</v>
      </c>
      <c r="P575" t="s">
        <v>638</v>
      </c>
      <c r="Q575" t="s">
        <v>3453</v>
      </c>
      <c r="R575">
        <v>0</v>
      </c>
      <c r="S575">
        <v>0</v>
      </c>
      <c r="T575">
        <v>45.177596000000001</v>
      </c>
      <c r="U575">
        <v>5.7290789999999996</v>
      </c>
      <c r="AD575" t="s">
        <v>2733</v>
      </c>
      <c r="AE575" t="s">
        <v>2737</v>
      </c>
    </row>
    <row r="576" spans="1:31" x14ac:dyDescent="0.3">
      <c r="A576" s="7">
        <v>46301</v>
      </c>
      <c r="B576" s="8">
        <v>0.25</v>
      </c>
      <c r="C576" s="8">
        <v>0.26041666666666669</v>
      </c>
      <c r="D576" s="8">
        <v>0</v>
      </c>
      <c r="E576">
        <v>0.25</v>
      </c>
      <c r="F576">
        <v>74</v>
      </c>
      <c r="G576" t="s">
        <v>892</v>
      </c>
      <c r="O576" t="s">
        <v>3458</v>
      </c>
      <c r="P576" t="s">
        <v>177</v>
      </c>
      <c r="Q576" t="s">
        <v>3459</v>
      </c>
      <c r="R576">
        <v>0</v>
      </c>
      <c r="S576">
        <v>0</v>
      </c>
      <c r="T576">
        <v>45.188529000000003</v>
      </c>
      <c r="U576">
        <v>5.7245239999999997</v>
      </c>
      <c r="AD576" t="s">
        <v>2733</v>
      </c>
      <c r="AE576" t="s">
        <v>2734</v>
      </c>
    </row>
    <row r="577" spans="1:31" x14ac:dyDescent="0.3">
      <c r="A577" s="7">
        <v>46301</v>
      </c>
      <c r="B577" s="8">
        <v>0.33333333333333331</v>
      </c>
      <c r="C577" s="8">
        <v>0.34722222222222221</v>
      </c>
      <c r="D577" s="8">
        <v>0</v>
      </c>
      <c r="E577">
        <v>0.33</v>
      </c>
      <c r="F577">
        <v>29</v>
      </c>
      <c r="G577" t="s">
        <v>859</v>
      </c>
      <c r="O577" t="s">
        <v>1380</v>
      </c>
      <c r="P577" t="s">
        <v>61</v>
      </c>
      <c r="Q577" t="s">
        <v>61</v>
      </c>
      <c r="R577">
        <v>0</v>
      </c>
      <c r="S577">
        <v>0</v>
      </c>
      <c r="T577">
        <v>45.189878</v>
      </c>
      <c r="U577">
        <v>5.7218559999999998</v>
      </c>
      <c r="AD577" t="s">
        <v>2733</v>
      </c>
      <c r="AE577" t="s">
        <v>2737</v>
      </c>
    </row>
    <row r="578" spans="1:31" x14ac:dyDescent="0.3">
      <c r="A578" s="7">
        <v>46301</v>
      </c>
      <c r="B578" s="8">
        <v>0.29166666666666669</v>
      </c>
      <c r="C578" s="8">
        <v>0.30555555555555558</v>
      </c>
      <c r="D578" s="8">
        <v>0</v>
      </c>
      <c r="E578">
        <v>0.33</v>
      </c>
      <c r="F578">
        <v>86</v>
      </c>
      <c r="G578" t="s">
        <v>861</v>
      </c>
      <c r="H578" s="8">
        <v>0.32847222222222222</v>
      </c>
      <c r="I578" s="8">
        <v>0.53680555555555554</v>
      </c>
      <c r="L578">
        <v>5</v>
      </c>
      <c r="M578">
        <v>5</v>
      </c>
      <c r="N578">
        <v>4.67</v>
      </c>
      <c r="O578" t="s">
        <v>3374</v>
      </c>
      <c r="P578" t="s">
        <v>456</v>
      </c>
      <c r="Q578" t="s">
        <v>3375</v>
      </c>
      <c r="R578">
        <v>0</v>
      </c>
      <c r="S578">
        <v>0</v>
      </c>
      <c r="T578">
        <v>45.167710999999997</v>
      </c>
      <c r="U578">
        <v>5.7281950000000004</v>
      </c>
      <c r="AD578" t="s">
        <v>2733</v>
      </c>
      <c r="AE578" t="s">
        <v>2734</v>
      </c>
    </row>
    <row r="579" spans="1:31" x14ac:dyDescent="0.3">
      <c r="A579" s="7">
        <v>46301</v>
      </c>
      <c r="B579" s="8">
        <v>0.16666666666666666</v>
      </c>
      <c r="C579" s="8">
        <v>0.18055555555555555</v>
      </c>
      <c r="D579" s="8">
        <v>0</v>
      </c>
      <c r="E579">
        <v>0.33</v>
      </c>
      <c r="F579">
        <v>68</v>
      </c>
      <c r="G579" t="s">
        <v>948</v>
      </c>
      <c r="H579" s="8">
        <v>0.2673611111111111</v>
      </c>
      <c r="I579" s="8">
        <v>0.28888888888888886</v>
      </c>
      <c r="L579">
        <v>0.52</v>
      </c>
      <c r="M579">
        <v>0.52</v>
      </c>
      <c r="N579">
        <v>0.18</v>
      </c>
      <c r="O579" t="s">
        <v>2841</v>
      </c>
      <c r="P579" t="s">
        <v>378</v>
      </c>
      <c r="Q579" t="s">
        <v>2842</v>
      </c>
      <c r="R579">
        <v>0</v>
      </c>
      <c r="S579">
        <v>0</v>
      </c>
      <c r="T579">
        <v>45.188785000000003</v>
      </c>
      <c r="U579">
        <v>5.7198960000000003</v>
      </c>
      <c r="AD579" t="s">
        <v>2733</v>
      </c>
      <c r="AE579" t="s">
        <v>2734</v>
      </c>
    </row>
    <row r="580" spans="1:31" x14ac:dyDescent="0.3">
      <c r="A580" s="7">
        <v>46301</v>
      </c>
      <c r="B580" s="8">
        <v>0.33333333333333331</v>
      </c>
      <c r="C580" s="8">
        <v>0.4513888888888889</v>
      </c>
      <c r="D580" s="8">
        <v>0</v>
      </c>
      <c r="E580">
        <v>2.83</v>
      </c>
      <c r="F580">
        <v>302</v>
      </c>
      <c r="G580" t="s">
        <v>947</v>
      </c>
      <c r="H580" s="8">
        <v>0.15833333333333333</v>
      </c>
      <c r="I580" s="8">
        <v>0.27916666666666667</v>
      </c>
      <c r="L580">
        <v>2.9</v>
      </c>
      <c r="M580">
        <v>2.83</v>
      </c>
      <c r="N580">
        <v>7.0000000000000007E-2</v>
      </c>
      <c r="O580" t="s">
        <v>1225</v>
      </c>
      <c r="P580" t="s">
        <v>3505</v>
      </c>
      <c r="Q580" t="s">
        <v>475</v>
      </c>
      <c r="R580">
        <v>0</v>
      </c>
      <c r="S580">
        <v>0</v>
      </c>
      <c r="T580">
        <v>45.363641999999999</v>
      </c>
      <c r="U580">
        <v>5.590662</v>
      </c>
      <c r="AD580" t="s">
        <v>2733</v>
      </c>
      <c r="AE580" t="s">
        <v>2737</v>
      </c>
    </row>
    <row r="581" spans="1:31" x14ac:dyDescent="0.3">
      <c r="A581" s="7">
        <v>46301</v>
      </c>
      <c r="B581" s="8">
        <v>0.16666666666666666</v>
      </c>
      <c r="C581" s="8">
        <v>0.18055555555555555</v>
      </c>
      <c r="D581" s="8">
        <v>0</v>
      </c>
      <c r="E581">
        <v>0.33</v>
      </c>
      <c r="F581">
        <v>230</v>
      </c>
      <c r="G581" t="s">
        <v>974</v>
      </c>
      <c r="H581" s="8">
        <v>0.41388888888888886</v>
      </c>
      <c r="I581" s="8">
        <v>0.42222222222222222</v>
      </c>
      <c r="L581">
        <v>0.2</v>
      </c>
      <c r="M581">
        <v>0.2</v>
      </c>
      <c r="N581">
        <v>-0.13</v>
      </c>
      <c r="O581" t="s">
        <v>2995</v>
      </c>
      <c r="P581" t="s">
        <v>145</v>
      </c>
      <c r="Q581" t="s">
        <v>5966</v>
      </c>
      <c r="R581">
        <v>0</v>
      </c>
      <c r="S581">
        <v>0</v>
      </c>
      <c r="T581">
        <v>45.170380000000002</v>
      </c>
      <c r="U581">
        <v>5.7395560000000003</v>
      </c>
      <c r="AD581" t="s">
        <v>2733</v>
      </c>
      <c r="AE581" t="s">
        <v>2734</v>
      </c>
    </row>
    <row r="582" spans="1:31" x14ac:dyDescent="0.3">
      <c r="A582" s="7">
        <v>46301</v>
      </c>
      <c r="B582" s="8">
        <v>0.33333333333333331</v>
      </c>
      <c r="C582" s="8">
        <v>0.37847222222222221</v>
      </c>
      <c r="D582" s="8">
        <v>0</v>
      </c>
      <c r="E582">
        <v>1.08</v>
      </c>
      <c r="F582">
        <v>14</v>
      </c>
      <c r="G582" t="s">
        <v>959</v>
      </c>
      <c r="O582" t="s">
        <v>2545</v>
      </c>
      <c r="P582" t="s">
        <v>721</v>
      </c>
      <c r="Q582" t="s">
        <v>3586</v>
      </c>
      <c r="R582">
        <v>0</v>
      </c>
      <c r="S582">
        <v>0</v>
      </c>
      <c r="T582">
        <v>45.221623999999998</v>
      </c>
      <c r="U582">
        <v>5.7843619999999998</v>
      </c>
      <c r="AD582" t="s">
        <v>2733</v>
      </c>
      <c r="AE582" t="s">
        <v>2737</v>
      </c>
    </row>
    <row r="583" spans="1:31" x14ac:dyDescent="0.3">
      <c r="A583" s="7">
        <v>46301</v>
      </c>
      <c r="B583" s="8">
        <v>0.33333333333333331</v>
      </c>
      <c r="C583" s="8">
        <v>0.37847222222222221</v>
      </c>
      <c r="D583" s="8">
        <v>0</v>
      </c>
      <c r="E583">
        <v>1.08</v>
      </c>
      <c r="F583">
        <v>200</v>
      </c>
      <c r="G583" t="s">
        <v>949</v>
      </c>
      <c r="O583" t="s">
        <v>1414</v>
      </c>
      <c r="P583" t="s">
        <v>633</v>
      </c>
      <c r="Q583" t="s">
        <v>633</v>
      </c>
      <c r="R583">
        <v>0</v>
      </c>
      <c r="S583">
        <v>0</v>
      </c>
      <c r="T583">
        <v>45.173938999999997</v>
      </c>
      <c r="U583">
        <v>5.7402990000000003</v>
      </c>
      <c r="AD583" t="s">
        <v>2733</v>
      </c>
      <c r="AE583" t="s">
        <v>2737</v>
      </c>
    </row>
    <row r="584" spans="1:31" x14ac:dyDescent="0.3">
      <c r="A584" s="7">
        <v>46301</v>
      </c>
      <c r="B584" s="8">
        <v>0.16666666666666666</v>
      </c>
      <c r="C584" s="8">
        <v>0.18055555555555555</v>
      </c>
      <c r="D584" s="8">
        <v>0</v>
      </c>
      <c r="E584">
        <v>0.33</v>
      </c>
      <c r="F584">
        <v>18</v>
      </c>
      <c r="G584" t="s">
        <v>2826</v>
      </c>
      <c r="O584" t="s">
        <v>3500</v>
      </c>
      <c r="P584" t="s">
        <v>57</v>
      </c>
      <c r="Q584" t="s">
        <v>3501</v>
      </c>
      <c r="R584">
        <v>0</v>
      </c>
      <c r="S584">
        <v>0</v>
      </c>
      <c r="T584">
        <v>45.187589000000003</v>
      </c>
      <c r="U584">
        <v>5.7230420000000004</v>
      </c>
      <c r="AD584" t="s">
        <v>2733</v>
      </c>
      <c r="AE584" t="s">
        <v>2734</v>
      </c>
    </row>
    <row r="585" spans="1:31" x14ac:dyDescent="0.3">
      <c r="A585" s="7">
        <v>46301</v>
      </c>
      <c r="B585" s="8">
        <v>0.3125</v>
      </c>
      <c r="C585" s="8">
        <v>0.3263888888888889</v>
      </c>
      <c r="D585" s="8">
        <v>0</v>
      </c>
      <c r="E585">
        <v>0.33</v>
      </c>
      <c r="F585">
        <v>23</v>
      </c>
      <c r="G585" t="s">
        <v>957</v>
      </c>
      <c r="H585" s="8">
        <v>0.55208333333333337</v>
      </c>
      <c r="I585" s="8">
        <v>0.55833333333333335</v>
      </c>
      <c r="L585">
        <v>0.15</v>
      </c>
      <c r="M585">
        <v>0.15</v>
      </c>
      <c r="N585">
        <v>-0.18</v>
      </c>
      <c r="O585" t="s">
        <v>3380</v>
      </c>
      <c r="P585" t="s">
        <v>392</v>
      </c>
      <c r="Q585" t="s">
        <v>3381</v>
      </c>
      <c r="R585">
        <v>0</v>
      </c>
      <c r="S585">
        <v>0</v>
      </c>
      <c r="T585">
        <v>45.182749999999999</v>
      </c>
      <c r="U585">
        <v>5.7480070000000003</v>
      </c>
      <c r="AD585" t="s">
        <v>2733</v>
      </c>
      <c r="AE585" t="s">
        <v>2734</v>
      </c>
    </row>
    <row r="586" spans="1:31" x14ac:dyDescent="0.3">
      <c r="A586" s="7">
        <v>46301</v>
      </c>
      <c r="B586" s="8">
        <v>0.33333333333333331</v>
      </c>
      <c r="C586" s="8">
        <v>0.375</v>
      </c>
      <c r="D586" s="8">
        <v>0</v>
      </c>
      <c r="E586">
        <v>1</v>
      </c>
      <c r="F586">
        <v>150</v>
      </c>
      <c r="G586" t="s">
        <v>964</v>
      </c>
      <c r="H586" s="8">
        <v>0.19722222222222222</v>
      </c>
      <c r="I586" s="8">
        <v>0.25277777777777777</v>
      </c>
      <c r="L586">
        <v>1.33</v>
      </c>
      <c r="M586">
        <v>1.33</v>
      </c>
      <c r="N586">
        <v>0.33</v>
      </c>
      <c r="O586" t="s">
        <v>1399</v>
      </c>
      <c r="P586" t="s">
        <v>291</v>
      </c>
      <c r="Q586" t="s">
        <v>291</v>
      </c>
      <c r="R586">
        <v>0</v>
      </c>
      <c r="S586">
        <v>0</v>
      </c>
      <c r="T586">
        <v>45.150571999999997</v>
      </c>
      <c r="U586">
        <v>5.7256600000000004</v>
      </c>
      <c r="AD586" t="s">
        <v>2733</v>
      </c>
      <c r="AE586" t="s">
        <v>2781</v>
      </c>
    </row>
    <row r="587" spans="1:31" x14ac:dyDescent="0.3">
      <c r="A587" s="7">
        <v>46301</v>
      </c>
      <c r="B587" s="8">
        <v>0.33333333333333331</v>
      </c>
      <c r="C587" s="8">
        <v>0.37847222222222221</v>
      </c>
      <c r="D587" s="8">
        <v>0</v>
      </c>
      <c r="E587">
        <v>1.08</v>
      </c>
      <c r="F587">
        <v>40</v>
      </c>
      <c r="G587" t="s">
        <v>960</v>
      </c>
      <c r="H587" s="8">
        <v>0.15208333333333332</v>
      </c>
      <c r="I587" s="8">
        <v>0.16111111111111112</v>
      </c>
      <c r="L587">
        <v>0.22</v>
      </c>
      <c r="M587">
        <v>0.22</v>
      </c>
      <c r="N587">
        <v>-0.87</v>
      </c>
      <c r="O587" t="s">
        <v>2130</v>
      </c>
      <c r="P587" t="s">
        <v>232</v>
      </c>
      <c r="Q587" t="s">
        <v>3511</v>
      </c>
      <c r="R587">
        <v>0</v>
      </c>
      <c r="S587">
        <v>0</v>
      </c>
      <c r="T587">
        <v>45.179060999999997</v>
      </c>
      <c r="U587">
        <v>5.7056240000000003</v>
      </c>
      <c r="AD587" t="s">
        <v>2733</v>
      </c>
      <c r="AE587" t="s">
        <v>2737</v>
      </c>
    </row>
    <row r="588" spans="1:31" x14ac:dyDescent="0.3">
      <c r="A588" s="7">
        <v>46301</v>
      </c>
      <c r="B588" s="8">
        <v>0.33333333333333331</v>
      </c>
      <c r="C588" s="8">
        <v>0.34722222222222221</v>
      </c>
      <c r="D588" s="8">
        <v>0</v>
      </c>
      <c r="E588">
        <v>0.33</v>
      </c>
      <c r="F588">
        <v>15</v>
      </c>
      <c r="G588" t="s">
        <v>956</v>
      </c>
      <c r="H588" s="8">
        <v>0.20833333333333334</v>
      </c>
      <c r="I588" s="8">
        <v>0.24027777777777778</v>
      </c>
      <c r="L588">
        <v>0.77</v>
      </c>
      <c r="M588">
        <v>0.77</v>
      </c>
      <c r="N588">
        <v>0.43</v>
      </c>
      <c r="O588" t="s">
        <v>2631</v>
      </c>
      <c r="P588" t="s">
        <v>297</v>
      </c>
      <c r="Q588" t="s">
        <v>297</v>
      </c>
      <c r="R588">
        <v>0</v>
      </c>
      <c r="S588">
        <v>0</v>
      </c>
      <c r="T588">
        <v>45.178694999999998</v>
      </c>
      <c r="U588">
        <v>5.7423060000000001</v>
      </c>
      <c r="AD588" t="s">
        <v>2733</v>
      </c>
      <c r="AE588" t="s">
        <v>2737</v>
      </c>
    </row>
    <row r="589" spans="1:31" x14ac:dyDescent="0.3">
      <c r="A589" s="7">
        <v>46301</v>
      </c>
      <c r="B589" s="8">
        <v>0.28125</v>
      </c>
      <c r="C589" s="8">
        <v>0.2951388888888889</v>
      </c>
      <c r="D589" s="8">
        <v>0</v>
      </c>
      <c r="E589">
        <v>0.33</v>
      </c>
      <c r="F589">
        <v>66</v>
      </c>
      <c r="G589" t="s">
        <v>900</v>
      </c>
      <c r="H589" s="8">
        <v>2.7083333333333334E-2</v>
      </c>
      <c r="I589" s="8">
        <v>0.44097222222222221</v>
      </c>
      <c r="L589">
        <v>9.93</v>
      </c>
      <c r="M589">
        <v>9.93</v>
      </c>
      <c r="N589">
        <v>9.6</v>
      </c>
      <c r="O589" t="s">
        <v>3493</v>
      </c>
      <c r="P589" t="s">
        <v>295</v>
      </c>
      <c r="Q589" t="s">
        <v>3494</v>
      </c>
      <c r="R589">
        <v>0</v>
      </c>
      <c r="S589">
        <v>0</v>
      </c>
      <c r="T589">
        <v>45.240087000000003</v>
      </c>
      <c r="U589">
        <v>5.6822749999999997</v>
      </c>
      <c r="AD589" t="s">
        <v>2733</v>
      </c>
      <c r="AE589" t="s">
        <v>2734</v>
      </c>
    </row>
    <row r="590" spans="1:31" x14ac:dyDescent="0.3">
      <c r="A590" s="7">
        <v>46301</v>
      </c>
      <c r="B590" s="8">
        <v>0.33333333333333331</v>
      </c>
      <c r="C590" s="8">
        <v>0.3611111111111111</v>
      </c>
      <c r="D590" s="8">
        <v>0</v>
      </c>
      <c r="E590">
        <v>0.67</v>
      </c>
      <c r="F590">
        <v>200</v>
      </c>
      <c r="G590" t="s">
        <v>949</v>
      </c>
      <c r="O590" t="s">
        <v>1164</v>
      </c>
      <c r="P590" t="s">
        <v>333</v>
      </c>
      <c r="Q590" t="s">
        <v>333</v>
      </c>
      <c r="R590">
        <v>0</v>
      </c>
      <c r="S590">
        <v>0</v>
      </c>
      <c r="T590">
        <v>45.177658000000001</v>
      </c>
      <c r="U590">
        <v>5.7674839999999996</v>
      </c>
      <c r="AD590" t="s">
        <v>2733</v>
      </c>
      <c r="AE590" t="s">
        <v>2737</v>
      </c>
    </row>
    <row r="591" spans="1:31" x14ac:dyDescent="0.3">
      <c r="A591" s="7">
        <v>46301</v>
      </c>
      <c r="B591" s="8">
        <v>0.33333333333333331</v>
      </c>
      <c r="C591" s="8">
        <v>0.37847222222222221</v>
      </c>
      <c r="D591" s="8">
        <v>0</v>
      </c>
      <c r="E591">
        <v>1.08</v>
      </c>
      <c r="F591">
        <v>51</v>
      </c>
      <c r="G591" t="s">
        <v>851</v>
      </c>
      <c r="O591" t="s">
        <v>2169</v>
      </c>
      <c r="P591" t="s">
        <v>630</v>
      </c>
      <c r="Q591" t="s">
        <v>2172</v>
      </c>
      <c r="R591">
        <v>0</v>
      </c>
      <c r="S591">
        <v>0</v>
      </c>
      <c r="T591">
        <v>45.188236000000003</v>
      </c>
      <c r="U591">
        <v>5.7539119999999997</v>
      </c>
      <c r="AD591" t="s">
        <v>2733</v>
      </c>
      <c r="AE591" t="s">
        <v>2737</v>
      </c>
    </row>
    <row r="592" spans="1:31" x14ac:dyDescent="0.3">
      <c r="A592" s="7">
        <v>46301</v>
      </c>
      <c r="B592" s="8">
        <v>0.16666666666666666</v>
      </c>
      <c r="C592" s="8">
        <v>0.18055555555555555</v>
      </c>
      <c r="D592" s="8">
        <v>0</v>
      </c>
      <c r="E592">
        <v>0.33</v>
      </c>
      <c r="F592">
        <v>75</v>
      </c>
      <c r="G592" t="s">
        <v>970</v>
      </c>
      <c r="O592" t="s">
        <v>2862</v>
      </c>
      <c r="P592" t="s">
        <v>613</v>
      </c>
      <c r="Q592" t="s">
        <v>2863</v>
      </c>
      <c r="R592">
        <v>0</v>
      </c>
      <c r="S592">
        <v>0</v>
      </c>
      <c r="T592">
        <v>45.180928000000002</v>
      </c>
      <c r="U592">
        <v>5.7068519999999996</v>
      </c>
      <c r="AD592" t="s">
        <v>2733</v>
      </c>
      <c r="AE592" t="s">
        <v>2734</v>
      </c>
    </row>
    <row r="593" spans="1:31" x14ac:dyDescent="0.3">
      <c r="A593" s="7">
        <v>46301</v>
      </c>
      <c r="B593" s="8">
        <v>0.16666666666666666</v>
      </c>
      <c r="C593" s="8">
        <v>0.18055555555555555</v>
      </c>
      <c r="D593" s="8">
        <v>0</v>
      </c>
      <c r="E593">
        <v>0.33</v>
      </c>
      <c r="F593">
        <v>29</v>
      </c>
      <c r="G593" t="s">
        <v>859</v>
      </c>
      <c r="O593" t="s">
        <v>2824</v>
      </c>
      <c r="P593" t="s">
        <v>450</v>
      </c>
      <c r="Q593" t="s">
        <v>2825</v>
      </c>
      <c r="R593">
        <v>0</v>
      </c>
      <c r="S593">
        <v>0</v>
      </c>
      <c r="T593">
        <v>45.187130000000003</v>
      </c>
      <c r="U593">
        <v>5.717994</v>
      </c>
      <c r="AD593" t="s">
        <v>2733</v>
      </c>
      <c r="AE593" t="s">
        <v>2734</v>
      </c>
    </row>
    <row r="594" spans="1:31" x14ac:dyDescent="0.3">
      <c r="A594" s="7">
        <v>46301</v>
      </c>
      <c r="B594" s="8">
        <v>0.45833333333333331</v>
      </c>
      <c r="C594" s="8">
        <v>0.48958333333333331</v>
      </c>
      <c r="D594" s="8">
        <v>0</v>
      </c>
      <c r="E594">
        <v>0.75</v>
      </c>
      <c r="F594">
        <v>23</v>
      </c>
      <c r="G594" t="s">
        <v>957</v>
      </c>
      <c r="O594" t="s">
        <v>1587</v>
      </c>
      <c r="P594" t="s">
        <v>157</v>
      </c>
      <c r="Q594" t="s">
        <v>3588</v>
      </c>
      <c r="R594">
        <v>0</v>
      </c>
      <c r="S594">
        <v>0</v>
      </c>
      <c r="T594">
        <v>45.199010000000001</v>
      </c>
      <c r="U594">
        <v>5.7367730000000003</v>
      </c>
      <c r="AD594" t="s">
        <v>2733</v>
      </c>
      <c r="AE594" t="s">
        <v>2737</v>
      </c>
    </row>
    <row r="595" spans="1:31" x14ac:dyDescent="0.3">
      <c r="A595" s="7">
        <v>46301</v>
      </c>
      <c r="B595" s="8">
        <v>0.33333333333333331</v>
      </c>
      <c r="C595" s="8">
        <v>0.34722222222222221</v>
      </c>
      <c r="D595" s="8">
        <v>0</v>
      </c>
      <c r="E595">
        <v>0.33</v>
      </c>
      <c r="F595">
        <v>145</v>
      </c>
      <c r="G595" t="s">
        <v>6569</v>
      </c>
      <c r="O595" t="s">
        <v>1443</v>
      </c>
      <c r="P595" t="s">
        <v>196</v>
      </c>
      <c r="Q595" t="s">
        <v>1445</v>
      </c>
      <c r="R595">
        <v>0</v>
      </c>
      <c r="S595">
        <v>0</v>
      </c>
      <c r="T595">
        <v>45.224155000000003</v>
      </c>
      <c r="U595">
        <v>5.6907769999999998</v>
      </c>
      <c r="AD595" t="s">
        <v>2733</v>
      </c>
      <c r="AE595" t="s">
        <v>2737</v>
      </c>
    </row>
    <row r="596" spans="1:31" x14ac:dyDescent="0.3">
      <c r="A596" s="7">
        <v>46301</v>
      </c>
      <c r="B596" s="8">
        <v>0.33333333333333331</v>
      </c>
      <c r="C596" s="8">
        <v>0.34722222222222221</v>
      </c>
      <c r="D596" s="8">
        <v>0</v>
      </c>
      <c r="E596">
        <v>0.33</v>
      </c>
      <c r="F596">
        <v>85</v>
      </c>
      <c r="G596" t="s">
        <v>866</v>
      </c>
      <c r="H596" s="8">
        <v>0.18124999999999999</v>
      </c>
      <c r="I596" s="8">
        <v>0.25</v>
      </c>
      <c r="L596">
        <v>1.65</v>
      </c>
      <c r="M596">
        <v>1.65</v>
      </c>
      <c r="N596">
        <v>1.32</v>
      </c>
      <c r="O596" t="s">
        <v>2117</v>
      </c>
      <c r="P596" t="s">
        <v>664</v>
      </c>
      <c r="Q596" t="s">
        <v>3468</v>
      </c>
      <c r="R596">
        <v>0</v>
      </c>
      <c r="S596">
        <v>0</v>
      </c>
      <c r="T596">
        <v>45.239960000000004</v>
      </c>
      <c r="U596">
        <v>5.820354</v>
      </c>
      <c r="AD596" t="s">
        <v>2733</v>
      </c>
      <c r="AE596" t="s">
        <v>2737</v>
      </c>
    </row>
    <row r="597" spans="1:31" x14ac:dyDescent="0.3">
      <c r="A597" s="7">
        <v>46301</v>
      </c>
      <c r="B597" s="8">
        <v>0.33333333333333331</v>
      </c>
      <c r="C597" s="8">
        <v>0.37847222222222221</v>
      </c>
      <c r="D597" s="8">
        <v>0</v>
      </c>
      <c r="E597">
        <v>1.08</v>
      </c>
      <c r="F597">
        <v>20</v>
      </c>
      <c r="G597" t="s">
        <v>950</v>
      </c>
      <c r="O597" t="s">
        <v>1334</v>
      </c>
      <c r="P597" t="s">
        <v>711</v>
      </c>
      <c r="Q597" t="s">
        <v>711</v>
      </c>
      <c r="R597">
        <v>0</v>
      </c>
      <c r="S597">
        <v>0</v>
      </c>
      <c r="T597">
        <v>45.188094</v>
      </c>
      <c r="U597">
        <v>5.7140089999999999</v>
      </c>
      <c r="AD597" t="s">
        <v>2733</v>
      </c>
      <c r="AE597" t="s">
        <v>2737</v>
      </c>
    </row>
    <row r="598" spans="1:31" x14ac:dyDescent="0.3">
      <c r="A598" s="7">
        <v>46301</v>
      </c>
      <c r="B598" s="8">
        <v>0.16666666666666666</v>
      </c>
      <c r="C598" s="8">
        <v>0.18055555555555555</v>
      </c>
      <c r="D598" s="8">
        <v>0</v>
      </c>
      <c r="E598">
        <v>0.33</v>
      </c>
      <c r="F598">
        <v>76</v>
      </c>
      <c r="G598" t="s">
        <v>863</v>
      </c>
      <c r="H598" s="8">
        <v>0.1986111111111111</v>
      </c>
      <c r="I598" s="8">
        <v>0.20069444444444445</v>
      </c>
      <c r="L598">
        <v>0.05</v>
      </c>
      <c r="M598">
        <v>0.05</v>
      </c>
      <c r="N598">
        <v>-0.28000000000000003</v>
      </c>
      <c r="O598" t="s">
        <v>3391</v>
      </c>
      <c r="P598" t="s">
        <v>182</v>
      </c>
      <c r="Q598" t="s">
        <v>3392</v>
      </c>
      <c r="R598">
        <v>0</v>
      </c>
      <c r="S598">
        <v>0</v>
      </c>
      <c r="T598">
        <v>45.192013000000003</v>
      </c>
      <c r="U598">
        <v>5.7196360000000004</v>
      </c>
      <c r="AD598" t="s">
        <v>2733</v>
      </c>
      <c r="AE598" t="s">
        <v>2734</v>
      </c>
    </row>
    <row r="599" spans="1:31" x14ac:dyDescent="0.3">
      <c r="A599" s="7">
        <v>46301</v>
      </c>
      <c r="B599" s="8">
        <v>0.16666666666666666</v>
      </c>
      <c r="C599" s="8">
        <v>0.18055555555555555</v>
      </c>
      <c r="D599" s="8">
        <v>0</v>
      </c>
      <c r="E599">
        <v>0.33</v>
      </c>
      <c r="F599">
        <v>210</v>
      </c>
      <c r="G599" t="s">
        <v>905</v>
      </c>
      <c r="O599" t="s">
        <v>2831</v>
      </c>
      <c r="P599" t="s">
        <v>63</v>
      </c>
      <c r="Q599" t="s">
        <v>6018</v>
      </c>
      <c r="R599">
        <v>0</v>
      </c>
      <c r="S599">
        <v>0</v>
      </c>
      <c r="T599">
        <v>45.185625999999999</v>
      </c>
      <c r="U599">
        <v>5.7211239999999997</v>
      </c>
      <c r="AD599" t="s">
        <v>2733</v>
      </c>
      <c r="AE599" t="s">
        <v>2734</v>
      </c>
    </row>
    <row r="600" spans="1:31" x14ac:dyDescent="0.3">
      <c r="A600" s="7">
        <v>46301</v>
      </c>
      <c r="B600" s="8">
        <v>0.33333333333333331</v>
      </c>
      <c r="C600" s="8">
        <v>0.34722222222222221</v>
      </c>
      <c r="D600" s="8">
        <v>0</v>
      </c>
      <c r="E600">
        <v>0.33</v>
      </c>
      <c r="F600">
        <v>41</v>
      </c>
      <c r="G600" t="s">
        <v>907</v>
      </c>
      <c r="H600" s="8">
        <v>0.43541666666666667</v>
      </c>
      <c r="I600" s="8">
        <v>0.54027777777777775</v>
      </c>
      <c r="L600">
        <v>2.52</v>
      </c>
      <c r="M600">
        <v>2.52</v>
      </c>
      <c r="N600">
        <v>2.1800000000000002</v>
      </c>
      <c r="O600" t="s">
        <v>2477</v>
      </c>
      <c r="P600" t="s">
        <v>447</v>
      </c>
      <c r="Q600" t="s">
        <v>2479</v>
      </c>
      <c r="R600">
        <v>0</v>
      </c>
      <c r="S600">
        <v>0</v>
      </c>
      <c r="T600">
        <v>45.351264</v>
      </c>
      <c r="U600">
        <v>5.6007429999999996</v>
      </c>
      <c r="AD600" t="s">
        <v>2733</v>
      </c>
      <c r="AE600" t="s">
        <v>2737</v>
      </c>
    </row>
    <row r="601" spans="1:31" x14ac:dyDescent="0.3">
      <c r="A601" s="7">
        <v>46301</v>
      </c>
      <c r="B601" s="8">
        <v>0.20833333333333334</v>
      </c>
      <c r="C601" s="8">
        <v>0.22222222222222221</v>
      </c>
      <c r="D601" s="8">
        <v>0</v>
      </c>
      <c r="E601">
        <v>0.33</v>
      </c>
      <c r="F601">
        <v>39</v>
      </c>
      <c r="G601" t="s">
        <v>961</v>
      </c>
      <c r="H601" s="8">
        <v>0.39791666666666664</v>
      </c>
      <c r="I601" s="8">
        <v>0.58680555555555558</v>
      </c>
      <c r="L601">
        <v>4.53</v>
      </c>
      <c r="M601">
        <v>4.53</v>
      </c>
      <c r="N601">
        <v>4.2</v>
      </c>
      <c r="O601" t="s">
        <v>3395</v>
      </c>
      <c r="P601" t="s">
        <v>523</v>
      </c>
      <c r="Q601" t="s">
        <v>3396</v>
      </c>
      <c r="R601">
        <v>0</v>
      </c>
      <c r="S601">
        <v>0</v>
      </c>
      <c r="T601">
        <v>45.165317999999999</v>
      </c>
      <c r="U601">
        <v>5.7205139999999997</v>
      </c>
      <c r="AD601" t="s">
        <v>2733</v>
      </c>
      <c r="AE601" t="s">
        <v>2734</v>
      </c>
    </row>
    <row r="602" spans="1:31" x14ac:dyDescent="0.3">
      <c r="A602" s="7">
        <v>46301</v>
      </c>
      <c r="B602" s="8">
        <v>0.16666666666666666</v>
      </c>
      <c r="C602" s="8">
        <v>0.18055555555555555</v>
      </c>
      <c r="D602" s="8">
        <v>0</v>
      </c>
      <c r="E602">
        <v>0.33</v>
      </c>
      <c r="F602">
        <v>43</v>
      </c>
      <c r="G602" t="s">
        <v>849</v>
      </c>
      <c r="H602" s="8">
        <v>0.40347222222222223</v>
      </c>
      <c r="I602" s="8">
        <v>0.41666666666666669</v>
      </c>
      <c r="L602">
        <v>0.32</v>
      </c>
      <c r="M602">
        <v>0.33</v>
      </c>
      <c r="N602">
        <v>-0.02</v>
      </c>
      <c r="O602" t="s">
        <v>2882</v>
      </c>
      <c r="P602" t="s">
        <v>718</v>
      </c>
      <c r="Q602" t="s">
        <v>2883</v>
      </c>
      <c r="R602">
        <v>0</v>
      </c>
      <c r="S602">
        <v>0</v>
      </c>
      <c r="T602">
        <v>45.244853999999997</v>
      </c>
      <c r="U602">
        <v>5.6734859999999996</v>
      </c>
      <c r="AD602" t="s">
        <v>2733</v>
      </c>
      <c r="AE602" t="s">
        <v>2734</v>
      </c>
    </row>
    <row r="603" spans="1:31" x14ac:dyDescent="0.3">
      <c r="A603" s="7">
        <v>46301</v>
      </c>
      <c r="B603" s="8">
        <v>0.16666666666666666</v>
      </c>
      <c r="C603" s="8">
        <v>0.18055555555555555</v>
      </c>
      <c r="D603" s="8">
        <v>0</v>
      </c>
      <c r="E603">
        <v>0.33</v>
      </c>
      <c r="F603">
        <v>76</v>
      </c>
      <c r="G603" t="s">
        <v>863</v>
      </c>
      <c r="H603" s="8">
        <v>0.2076388888888889</v>
      </c>
      <c r="I603" s="8">
        <v>0.20972222222222223</v>
      </c>
      <c r="L603">
        <v>0.05</v>
      </c>
      <c r="M603">
        <v>0.05</v>
      </c>
      <c r="N603">
        <v>-0.28000000000000003</v>
      </c>
      <c r="O603" t="s">
        <v>2878</v>
      </c>
      <c r="P603" t="s">
        <v>592</v>
      </c>
      <c r="Q603" t="s">
        <v>2879</v>
      </c>
      <c r="R603">
        <v>0</v>
      </c>
      <c r="S603">
        <v>0</v>
      </c>
      <c r="T603">
        <v>45.191043000000001</v>
      </c>
      <c r="U603">
        <v>5.7160380000000002</v>
      </c>
      <c r="AD603" t="s">
        <v>2733</v>
      </c>
      <c r="AE603" t="s">
        <v>2734</v>
      </c>
    </row>
    <row r="604" spans="1:31" x14ac:dyDescent="0.3">
      <c r="A604" s="7">
        <v>46301</v>
      </c>
      <c r="B604" s="8">
        <v>0.19791666666666666</v>
      </c>
      <c r="C604" s="8">
        <v>0.21180555555555555</v>
      </c>
      <c r="D604" s="8">
        <v>0</v>
      </c>
      <c r="E604">
        <v>0.33</v>
      </c>
      <c r="F604">
        <v>14</v>
      </c>
      <c r="G604" t="s">
        <v>959</v>
      </c>
      <c r="O604" t="s">
        <v>2887</v>
      </c>
      <c r="P604" t="s">
        <v>355</v>
      </c>
      <c r="Q604" t="s">
        <v>2888</v>
      </c>
      <c r="R604">
        <v>0</v>
      </c>
      <c r="S604">
        <v>0</v>
      </c>
      <c r="T604">
        <v>45.212302999999999</v>
      </c>
      <c r="U604">
        <v>5.7928930000000003</v>
      </c>
      <c r="AD604" t="s">
        <v>2733</v>
      </c>
      <c r="AE604" t="s">
        <v>2734</v>
      </c>
    </row>
    <row r="605" spans="1:31" x14ac:dyDescent="0.3">
      <c r="A605" s="7">
        <v>46301</v>
      </c>
      <c r="B605" s="8">
        <v>0.29166666666666669</v>
      </c>
      <c r="C605" s="8">
        <v>0.30555555555555558</v>
      </c>
      <c r="D605" s="8">
        <v>0</v>
      </c>
      <c r="E605">
        <v>0.33</v>
      </c>
      <c r="F605">
        <v>46</v>
      </c>
      <c r="G605" t="s">
        <v>963</v>
      </c>
      <c r="H605" s="8">
        <v>0.45069444444444445</v>
      </c>
      <c r="I605" s="8">
        <v>0.46944444444444444</v>
      </c>
      <c r="L605">
        <v>0.45</v>
      </c>
      <c r="M605">
        <v>0.45</v>
      </c>
      <c r="N605">
        <v>0.12</v>
      </c>
      <c r="O605" t="s">
        <v>1254</v>
      </c>
      <c r="P605" t="s">
        <v>376</v>
      </c>
      <c r="Q605" t="s">
        <v>1256</v>
      </c>
      <c r="R605">
        <v>0</v>
      </c>
      <c r="S605">
        <v>0</v>
      </c>
      <c r="T605">
        <v>45.182341999999998</v>
      </c>
      <c r="U605">
        <v>5.7126530000000004</v>
      </c>
      <c r="AD605" t="s">
        <v>2733</v>
      </c>
      <c r="AE605" t="s">
        <v>2737</v>
      </c>
    </row>
    <row r="606" spans="1:31" x14ac:dyDescent="0.3">
      <c r="A606" s="7">
        <v>46301</v>
      </c>
      <c r="B606" s="8">
        <v>0.16666666666666666</v>
      </c>
      <c r="C606" s="8">
        <v>0.18055555555555555</v>
      </c>
      <c r="D606" s="8">
        <v>0</v>
      </c>
      <c r="E606">
        <v>0.33</v>
      </c>
      <c r="F606">
        <v>100</v>
      </c>
      <c r="G606" t="s">
        <v>967</v>
      </c>
      <c r="H606" s="8">
        <v>0.21111111111111111</v>
      </c>
      <c r="I606" s="8">
        <v>0.21736111111111112</v>
      </c>
      <c r="L606">
        <v>0.15</v>
      </c>
      <c r="M606">
        <v>0.15</v>
      </c>
      <c r="N606">
        <v>-0.18</v>
      </c>
      <c r="O606" t="s">
        <v>3490</v>
      </c>
      <c r="P606" t="s">
        <v>155</v>
      </c>
      <c r="Q606" t="s">
        <v>3491</v>
      </c>
      <c r="R606">
        <v>0</v>
      </c>
      <c r="S606">
        <v>0</v>
      </c>
      <c r="T606">
        <v>45.187305000000002</v>
      </c>
      <c r="U606">
        <v>5.7191090000000004</v>
      </c>
      <c r="AD606" t="s">
        <v>2733</v>
      </c>
      <c r="AE606" t="s">
        <v>2734</v>
      </c>
    </row>
    <row r="607" spans="1:31" x14ac:dyDescent="0.3">
      <c r="A607" s="7">
        <v>46301</v>
      </c>
      <c r="B607" s="8">
        <v>0.16666666666666666</v>
      </c>
      <c r="C607" s="8">
        <v>0.18055555555555555</v>
      </c>
      <c r="D607" s="8">
        <v>0</v>
      </c>
      <c r="E607">
        <v>0.33</v>
      </c>
      <c r="F607">
        <v>66</v>
      </c>
      <c r="G607" t="s">
        <v>900</v>
      </c>
      <c r="H607" s="8">
        <v>2.6388888888888889E-2</v>
      </c>
      <c r="I607" s="8">
        <v>0.58958333333333335</v>
      </c>
      <c r="L607">
        <v>13.52</v>
      </c>
      <c r="M607">
        <v>13.52</v>
      </c>
      <c r="N607">
        <v>13.18</v>
      </c>
      <c r="O607" t="s">
        <v>3509</v>
      </c>
      <c r="P607" t="s">
        <v>698</v>
      </c>
      <c r="Q607" t="s">
        <v>3510</v>
      </c>
      <c r="R607">
        <v>0</v>
      </c>
      <c r="S607">
        <v>0</v>
      </c>
      <c r="T607">
        <v>45.220844</v>
      </c>
      <c r="U607">
        <v>5.6904969999999997</v>
      </c>
      <c r="AD607" t="s">
        <v>2733</v>
      </c>
      <c r="AE607" t="s">
        <v>2734</v>
      </c>
    </row>
    <row r="608" spans="1:31" x14ac:dyDescent="0.3">
      <c r="A608" s="7">
        <v>46301</v>
      </c>
      <c r="B608" s="8">
        <v>0.2638888888888889</v>
      </c>
      <c r="C608" s="8">
        <v>0.33333333333333331</v>
      </c>
      <c r="D608" s="8">
        <v>0</v>
      </c>
      <c r="E608">
        <v>1.67</v>
      </c>
      <c r="F608">
        <v>50</v>
      </c>
      <c r="G608" t="s">
        <v>879</v>
      </c>
      <c r="H608" s="8">
        <v>0.33055555555555555</v>
      </c>
      <c r="I608" s="8">
        <v>0.41458333333333336</v>
      </c>
      <c r="L608">
        <v>2.02</v>
      </c>
      <c r="M608">
        <v>2.02</v>
      </c>
      <c r="N608">
        <v>0.35</v>
      </c>
      <c r="O608" t="s">
        <v>1571</v>
      </c>
      <c r="P608" t="s">
        <v>659</v>
      </c>
      <c r="Q608" t="s">
        <v>1573</v>
      </c>
      <c r="R608">
        <v>0</v>
      </c>
      <c r="S608">
        <v>0</v>
      </c>
      <c r="T608">
        <v>45.369183</v>
      </c>
      <c r="U608">
        <v>5.5819970000000003</v>
      </c>
      <c r="AD608" t="s">
        <v>2733</v>
      </c>
      <c r="AE608" t="s">
        <v>2737</v>
      </c>
    </row>
    <row r="609" spans="1:31" x14ac:dyDescent="0.3">
      <c r="A609" s="7">
        <v>46301</v>
      </c>
      <c r="B609" s="8">
        <v>0.16666666666666666</v>
      </c>
      <c r="C609" s="8">
        <v>0.18055555555555555</v>
      </c>
      <c r="D609" s="8">
        <v>0</v>
      </c>
      <c r="E609">
        <v>0.33</v>
      </c>
      <c r="F609">
        <v>61</v>
      </c>
      <c r="G609" t="s">
        <v>886</v>
      </c>
      <c r="H609" s="8">
        <v>0.18541666666666667</v>
      </c>
      <c r="I609" s="8">
        <v>0.46527777777777779</v>
      </c>
      <c r="L609">
        <v>6.72</v>
      </c>
      <c r="M609">
        <v>6.72</v>
      </c>
      <c r="N609">
        <v>6.38</v>
      </c>
      <c r="O609" t="s">
        <v>2897</v>
      </c>
      <c r="P609" t="s">
        <v>399</v>
      </c>
      <c r="Q609" t="s">
        <v>2898</v>
      </c>
      <c r="R609">
        <v>0</v>
      </c>
      <c r="S609">
        <v>0</v>
      </c>
      <c r="T609">
        <v>45.182088999999998</v>
      </c>
      <c r="U609">
        <v>5.7467969999999999</v>
      </c>
      <c r="AD609" t="s">
        <v>2733</v>
      </c>
      <c r="AE609" t="s">
        <v>2734</v>
      </c>
    </row>
    <row r="610" spans="1:31" x14ac:dyDescent="0.3">
      <c r="A610" s="7">
        <v>46301</v>
      </c>
      <c r="B610" s="8">
        <v>0.16666666666666666</v>
      </c>
      <c r="C610" s="8">
        <v>0.18055555555555555</v>
      </c>
      <c r="D610" s="8">
        <v>0</v>
      </c>
      <c r="E610">
        <v>0.33</v>
      </c>
      <c r="F610">
        <v>86</v>
      </c>
      <c r="G610" t="s">
        <v>861</v>
      </c>
      <c r="O610" t="s">
        <v>3202</v>
      </c>
      <c r="P610" t="s">
        <v>181</v>
      </c>
      <c r="Q610" t="s">
        <v>3203</v>
      </c>
      <c r="R610">
        <v>0</v>
      </c>
      <c r="S610">
        <v>0</v>
      </c>
      <c r="T610">
        <v>45.191468999999998</v>
      </c>
      <c r="U610">
        <v>5.7242329999999999</v>
      </c>
      <c r="AD610" t="s">
        <v>2733</v>
      </c>
      <c r="AE610" t="s">
        <v>2734</v>
      </c>
    </row>
    <row r="611" spans="1:31" x14ac:dyDescent="0.3">
      <c r="A611" s="7">
        <v>46301</v>
      </c>
      <c r="B611" s="8">
        <v>0.16666666666666666</v>
      </c>
      <c r="C611" s="8">
        <v>0.18055555555555555</v>
      </c>
      <c r="D611" s="8">
        <v>0</v>
      </c>
      <c r="E611">
        <v>0.33</v>
      </c>
      <c r="F611">
        <v>20</v>
      </c>
      <c r="G611" t="s">
        <v>950</v>
      </c>
      <c r="H611" s="8">
        <v>0.16875000000000001</v>
      </c>
      <c r="I611" s="8">
        <v>0.47152777777777777</v>
      </c>
      <c r="L611">
        <v>7.27</v>
      </c>
      <c r="M611">
        <v>7.27</v>
      </c>
      <c r="N611">
        <v>6.93</v>
      </c>
      <c r="O611" t="s">
        <v>2893</v>
      </c>
      <c r="P611" t="s">
        <v>326</v>
      </c>
      <c r="Q611" t="s">
        <v>2894</v>
      </c>
      <c r="R611">
        <v>0</v>
      </c>
      <c r="S611">
        <v>0</v>
      </c>
      <c r="T611">
        <v>45.194364</v>
      </c>
      <c r="U611">
        <v>5.6996609999999999</v>
      </c>
      <c r="AD611" t="s">
        <v>2733</v>
      </c>
      <c r="AE611" t="s">
        <v>2734</v>
      </c>
    </row>
    <row r="612" spans="1:31" x14ac:dyDescent="0.3">
      <c r="A612" s="7">
        <v>46301</v>
      </c>
      <c r="B612" s="8">
        <v>0.33333333333333331</v>
      </c>
      <c r="C612" s="8">
        <v>0.34722222222222221</v>
      </c>
      <c r="D612" s="8">
        <v>0</v>
      </c>
      <c r="E612">
        <v>0.33</v>
      </c>
      <c r="F612">
        <v>46</v>
      </c>
      <c r="G612" t="s">
        <v>963</v>
      </c>
      <c r="O612" t="s">
        <v>1294</v>
      </c>
      <c r="P612" t="s">
        <v>128</v>
      </c>
      <c r="Q612" t="s">
        <v>6030</v>
      </c>
      <c r="R612">
        <v>0</v>
      </c>
      <c r="S612">
        <v>0</v>
      </c>
      <c r="T612">
        <v>45.191443999999997</v>
      </c>
      <c r="U612">
        <v>5.7273620000000003</v>
      </c>
      <c r="AD612" t="s">
        <v>2733</v>
      </c>
      <c r="AE612" t="s">
        <v>2781</v>
      </c>
    </row>
    <row r="613" spans="1:31" x14ac:dyDescent="0.3">
      <c r="A613" s="7">
        <v>46301</v>
      </c>
      <c r="B613" s="8">
        <v>0.16666666666666666</v>
      </c>
      <c r="C613" s="8">
        <v>0.22916666666666666</v>
      </c>
      <c r="D613" s="8">
        <v>0</v>
      </c>
      <c r="E613">
        <v>1.5</v>
      </c>
      <c r="F613">
        <v>83</v>
      </c>
      <c r="G613" t="s">
        <v>975</v>
      </c>
      <c r="H613" s="8">
        <v>0.18680555555555556</v>
      </c>
      <c r="I613" s="8">
        <v>0.2361111111111111</v>
      </c>
      <c r="L613">
        <v>1.18</v>
      </c>
      <c r="M613">
        <v>1.18</v>
      </c>
      <c r="N613">
        <v>-0.32</v>
      </c>
      <c r="O613" t="s">
        <v>1917</v>
      </c>
      <c r="P613" t="s">
        <v>271</v>
      </c>
      <c r="Q613" t="s">
        <v>3521</v>
      </c>
      <c r="R613">
        <v>0</v>
      </c>
      <c r="S613">
        <v>0</v>
      </c>
      <c r="T613">
        <v>45.350082999999998</v>
      </c>
      <c r="U613">
        <v>5.5047350000000002</v>
      </c>
      <c r="AD613" t="s">
        <v>2733</v>
      </c>
      <c r="AE613" t="s">
        <v>2781</v>
      </c>
    </row>
    <row r="614" spans="1:31" x14ac:dyDescent="0.3">
      <c r="A614" s="7">
        <v>46301</v>
      </c>
      <c r="B614" s="8">
        <v>0.51388888888888884</v>
      </c>
      <c r="C614" s="8">
        <v>0.53819444444444442</v>
      </c>
      <c r="D614" s="8">
        <v>0</v>
      </c>
      <c r="E614">
        <v>0.57999999999999996</v>
      </c>
      <c r="F614">
        <v>65</v>
      </c>
      <c r="G614" t="s">
        <v>870</v>
      </c>
      <c r="O614" t="s">
        <v>1110</v>
      </c>
      <c r="P614" t="s">
        <v>198</v>
      </c>
      <c r="Q614" t="s">
        <v>198</v>
      </c>
      <c r="R614">
        <v>0</v>
      </c>
      <c r="S614">
        <v>0</v>
      </c>
      <c r="T614">
        <v>45.188409999999998</v>
      </c>
      <c r="U614">
        <v>5.7258019999999998</v>
      </c>
      <c r="AD614" t="s">
        <v>2733</v>
      </c>
      <c r="AE614" t="s">
        <v>2737</v>
      </c>
    </row>
    <row r="615" spans="1:31" x14ac:dyDescent="0.3">
      <c r="A615" s="7">
        <v>46301</v>
      </c>
      <c r="B615" s="8">
        <v>0.16666666666666666</v>
      </c>
      <c r="C615" s="8">
        <v>0.18055555555555555</v>
      </c>
      <c r="E615">
        <v>0.33</v>
      </c>
      <c r="F615">
        <v>81</v>
      </c>
      <c r="G615" t="s">
        <v>972</v>
      </c>
      <c r="O615" t="s">
        <v>3411</v>
      </c>
      <c r="P615" t="s">
        <v>741</v>
      </c>
      <c r="Q615" t="s">
        <v>3412</v>
      </c>
      <c r="R615">
        <v>0</v>
      </c>
      <c r="S615">
        <v>0</v>
      </c>
      <c r="T615">
        <v>45.157052</v>
      </c>
      <c r="U615">
        <v>5.7211379999999998</v>
      </c>
      <c r="AD615" t="s">
        <v>2733</v>
      </c>
      <c r="AE615" t="s">
        <v>2734</v>
      </c>
    </row>
    <row r="616" spans="1:31" x14ac:dyDescent="0.3">
      <c r="A616" s="7">
        <v>46301</v>
      </c>
      <c r="B616" s="8">
        <v>0.16666666666666666</v>
      </c>
      <c r="C616" s="8">
        <v>0.18055555555555555</v>
      </c>
      <c r="D616" s="8">
        <v>0</v>
      </c>
      <c r="E616">
        <v>0.33</v>
      </c>
      <c r="F616">
        <v>200</v>
      </c>
      <c r="G616" t="s">
        <v>949</v>
      </c>
      <c r="O616" t="s">
        <v>3593</v>
      </c>
      <c r="P616" t="s">
        <v>402</v>
      </c>
      <c r="Q616" t="s">
        <v>402</v>
      </c>
      <c r="R616">
        <v>0</v>
      </c>
      <c r="S616">
        <v>0</v>
      </c>
      <c r="T616">
        <v>45.145840999999997</v>
      </c>
      <c r="U616">
        <v>5.7421040000000003</v>
      </c>
      <c r="AD616" t="s">
        <v>2733</v>
      </c>
      <c r="AE616" t="s">
        <v>2734</v>
      </c>
    </row>
    <row r="617" spans="1:31" x14ac:dyDescent="0.3">
      <c r="A617" s="7">
        <v>46301</v>
      </c>
      <c r="B617" s="8">
        <v>0.33333333333333331</v>
      </c>
      <c r="C617" s="8">
        <v>0.34722222222222221</v>
      </c>
      <c r="D617" s="8">
        <v>0</v>
      </c>
      <c r="E617">
        <v>0.33</v>
      </c>
      <c r="F617">
        <v>91</v>
      </c>
      <c r="G617" t="s">
        <v>971</v>
      </c>
      <c r="O617" t="s">
        <v>2623</v>
      </c>
      <c r="P617" t="s">
        <v>445</v>
      </c>
      <c r="Q617" t="s">
        <v>2625</v>
      </c>
      <c r="R617">
        <v>0</v>
      </c>
      <c r="S617">
        <v>0</v>
      </c>
      <c r="T617">
        <v>45.181372000000003</v>
      </c>
      <c r="U617">
        <v>5.7330990000000002</v>
      </c>
      <c r="AD617" t="s">
        <v>2733</v>
      </c>
      <c r="AE617" t="s">
        <v>2737</v>
      </c>
    </row>
    <row r="618" spans="1:31" x14ac:dyDescent="0.3">
      <c r="A618" s="7">
        <v>46301</v>
      </c>
      <c r="B618" s="8">
        <v>0.16666666666666666</v>
      </c>
      <c r="C618" s="8">
        <v>0.1736111111111111</v>
      </c>
      <c r="D618" s="8">
        <v>0</v>
      </c>
      <c r="E618">
        <v>0.17</v>
      </c>
      <c r="F618">
        <v>1000</v>
      </c>
      <c r="G618" t="s">
        <v>2803</v>
      </c>
      <c r="Q618" t="s">
        <v>3367</v>
      </c>
      <c r="R618">
        <v>0</v>
      </c>
      <c r="S618">
        <v>0</v>
      </c>
      <c r="T618">
        <v>45.215843</v>
      </c>
      <c r="U618">
        <v>5.6930630000000004</v>
      </c>
    </row>
    <row r="619" spans="1:31" x14ac:dyDescent="0.3">
      <c r="A619" s="7">
        <v>46301</v>
      </c>
      <c r="B619" s="8">
        <v>0.16666666666666666</v>
      </c>
      <c r="C619" s="8">
        <v>0.18055555555555555</v>
      </c>
      <c r="D619" s="8">
        <v>0</v>
      </c>
      <c r="E619">
        <v>0.33</v>
      </c>
      <c r="F619">
        <v>86</v>
      </c>
      <c r="G619" t="s">
        <v>861</v>
      </c>
      <c r="H619" s="8">
        <v>0.20694444444444443</v>
      </c>
      <c r="I619" s="8">
        <v>0.58958333333333335</v>
      </c>
      <c r="L619">
        <v>9.18</v>
      </c>
      <c r="M619">
        <v>9.18</v>
      </c>
      <c r="N619">
        <v>8.85</v>
      </c>
      <c r="O619" t="s">
        <v>2843</v>
      </c>
      <c r="P619" t="s">
        <v>369</v>
      </c>
      <c r="Q619" t="s">
        <v>2844</v>
      </c>
      <c r="R619">
        <v>0</v>
      </c>
      <c r="S619">
        <v>0</v>
      </c>
      <c r="T619">
        <v>45.191803</v>
      </c>
      <c r="U619">
        <v>5.73027</v>
      </c>
      <c r="AD619" t="s">
        <v>2733</v>
      </c>
      <c r="AE619" t="s">
        <v>2734</v>
      </c>
    </row>
    <row r="620" spans="1:31" x14ac:dyDescent="0.3">
      <c r="A620" s="7">
        <v>46301</v>
      </c>
      <c r="B620" s="8">
        <v>0.29166666666666669</v>
      </c>
      <c r="C620" s="8">
        <v>0.2986111111111111</v>
      </c>
      <c r="D620" s="8">
        <v>0</v>
      </c>
      <c r="E620">
        <v>0.17</v>
      </c>
      <c r="F620">
        <v>53</v>
      </c>
      <c r="G620" t="s">
        <v>2803</v>
      </c>
      <c r="Q620" t="s">
        <v>815</v>
      </c>
      <c r="R620">
        <v>0</v>
      </c>
      <c r="S620">
        <v>0</v>
      </c>
      <c r="T620">
        <v>45.191439000000003</v>
      </c>
      <c r="U620">
        <v>5.7271229999999997</v>
      </c>
    </row>
    <row r="621" spans="1:31" x14ac:dyDescent="0.3">
      <c r="A621" s="7">
        <v>46301</v>
      </c>
      <c r="B621" s="8">
        <v>0.33333333333333331</v>
      </c>
      <c r="C621" s="8">
        <v>0.34722222222222221</v>
      </c>
      <c r="D621" s="8">
        <v>0</v>
      </c>
      <c r="E621">
        <v>0.33</v>
      </c>
      <c r="F621">
        <v>46</v>
      </c>
      <c r="G621" t="s">
        <v>963</v>
      </c>
      <c r="H621" s="8">
        <v>0.18541666666666667</v>
      </c>
      <c r="I621" s="8">
        <v>0.2</v>
      </c>
      <c r="L621">
        <v>0.35</v>
      </c>
      <c r="M621">
        <v>0.33</v>
      </c>
      <c r="N621">
        <v>0.02</v>
      </c>
      <c r="O621" t="s">
        <v>2584</v>
      </c>
      <c r="P621" t="s">
        <v>178</v>
      </c>
      <c r="Q621" t="s">
        <v>178</v>
      </c>
      <c r="R621">
        <v>0</v>
      </c>
      <c r="S621">
        <v>0</v>
      </c>
      <c r="T621">
        <v>45.179831</v>
      </c>
      <c r="U621">
        <v>5.7078860000000002</v>
      </c>
      <c r="AD621" t="s">
        <v>2733</v>
      </c>
      <c r="AE621" t="s">
        <v>2737</v>
      </c>
    </row>
    <row r="622" spans="1:31" x14ac:dyDescent="0.3">
      <c r="A622" s="7">
        <v>46301</v>
      </c>
      <c r="B622" s="8">
        <v>0.34375</v>
      </c>
      <c r="C622" s="8">
        <v>0.3576388888888889</v>
      </c>
      <c r="D622" s="8">
        <v>0</v>
      </c>
      <c r="E622">
        <v>0.33</v>
      </c>
      <c r="F622">
        <v>65</v>
      </c>
      <c r="G622" t="s">
        <v>870</v>
      </c>
      <c r="O622" t="s">
        <v>3512</v>
      </c>
      <c r="P622" t="s">
        <v>146</v>
      </c>
      <c r="Q622" t="s">
        <v>3513</v>
      </c>
      <c r="R622">
        <v>0</v>
      </c>
      <c r="S622">
        <v>0</v>
      </c>
      <c r="T622">
        <v>45.192891000000003</v>
      </c>
      <c r="U622">
        <v>5.7288750000000004</v>
      </c>
      <c r="AD622" t="s">
        <v>2733</v>
      </c>
      <c r="AE622" t="s">
        <v>2734</v>
      </c>
    </row>
    <row r="623" spans="1:31" x14ac:dyDescent="0.3">
      <c r="A623" s="7">
        <v>46301</v>
      </c>
      <c r="B623" s="8">
        <v>0.16666666666666666</v>
      </c>
      <c r="C623" s="8">
        <v>0.18055555555555555</v>
      </c>
      <c r="D623" s="8">
        <v>0</v>
      </c>
      <c r="E623">
        <v>0.33</v>
      </c>
      <c r="F623">
        <v>230</v>
      </c>
      <c r="G623" t="s">
        <v>974</v>
      </c>
      <c r="H623" s="8">
        <v>0.37222222222222223</v>
      </c>
      <c r="I623" s="8">
        <v>0.41041666666666665</v>
      </c>
      <c r="L623">
        <v>0.92</v>
      </c>
      <c r="M623">
        <v>0.92</v>
      </c>
      <c r="N623">
        <v>0.57999999999999996</v>
      </c>
      <c r="O623" t="s">
        <v>3061</v>
      </c>
      <c r="P623" t="s">
        <v>283</v>
      </c>
      <c r="Q623" t="s">
        <v>6009</v>
      </c>
      <c r="R623">
        <v>0</v>
      </c>
      <c r="S623">
        <v>0</v>
      </c>
      <c r="T623">
        <v>45.170468999999997</v>
      </c>
      <c r="U623">
        <v>5.7347279999999996</v>
      </c>
      <c r="AD623" t="s">
        <v>2733</v>
      </c>
      <c r="AE623" t="s">
        <v>2734</v>
      </c>
    </row>
    <row r="624" spans="1:31" x14ac:dyDescent="0.3">
      <c r="A624" s="7">
        <v>46301</v>
      </c>
      <c r="B624" s="8">
        <v>0.33333333333333331</v>
      </c>
      <c r="C624" s="8">
        <v>0.34722222222222221</v>
      </c>
      <c r="D624" s="8">
        <v>0</v>
      </c>
      <c r="E624">
        <v>0.33</v>
      </c>
      <c r="F624">
        <v>86</v>
      </c>
      <c r="G624" t="s">
        <v>861</v>
      </c>
      <c r="H624" s="8">
        <v>0.36319444444444443</v>
      </c>
      <c r="I624" s="8">
        <v>0.37986111111111109</v>
      </c>
      <c r="L624">
        <v>0.4</v>
      </c>
      <c r="M624">
        <v>0.4</v>
      </c>
      <c r="N624">
        <v>7.0000000000000007E-2</v>
      </c>
      <c r="O624" t="s">
        <v>2051</v>
      </c>
      <c r="P624" t="s">
        <v>369</v>
      </c>
      <c r="Q624" t="s">
        <v>3589</v>
      </c>
      <c r="R624">
        <v>0</v>
      </c>
      <c r="S624">
        <v>0</v>
      </c>
      <c r="T624">
        <v>45.191803</v>
      </c>
      <c r="U624">
        <v>5.73027</v>
      </c>
      <c r="AD624" t="s">
        <v>2733</v>
      </c>
      <c r="AE624" t="s">
        <v>2737</v>
      </c>
    </row>
    <row r="625" spans="1:31" x14ac:dyDescent="0.3">
      <c r="A625" s="7">
        <v>46301</v>
      </c>
      <c r="B625" s="8">
        <v>0.16666666666666666</v>
      </c>
      <c r="C625" s="8">
        <v>0.1736111111111111</v>
      </c>
      <c r="D625" s="8">
        <v>0</v>
      </c>
      <c r="E625">
        <v>0.17</v>
      </c>
      <c r="F625">
        <v>91</v>
      </c>
      <c r="G625" t="s">
        <v>971</v>
      </c>
      <c r="H625" s="8">
        <v>0.20694444444444443</v>
      </c>
      <c r="I625" s="8">
        <v>0.20902777777777778</v>
      </c>
      <c r="L625">
        <v>0.05</v>
      </c>
      <c r="M625">
        <v>0.05</v>
      </c>
      <c r="N625">
        <v>-0.12</v>
      </c>
      <c r="O625" t="s">
        <v>3488</v>
      </c>
      <c r="P625" t="s">
        <v>97</v>
      </c>
      <c r="Q625" t="s">
        <v>3489</v>
      </c>
      <c r="R625">
        <v>0</v>
      </c>
      <c r="S625">
        <v>0</v>
      </c>
      <c r="T625">
        <v>45.190018000000002</v>
      </c>
      <c r="U625">
        <v>5.728173</v>
      </c>
      <c r="AD625" t="s">
        <v>2733</v>
      </c>
      <c r="AE625" t="s">
        <v>2734</v>
      </c>
    </row>
    <row r="626" spans="1:31" x14ac:dyDescent="0.3">
      <c r="A626" s="7">
        <v>46301</v>
      </c>
      <c r="B626" s="8">
        <v>0.3923611111111111</v>
      </c>
      <c r="C626" s="8">
        <v>0.40625</v>
      </c>
      <c r="D626" s="8">
        <v>0</v>
      </c>
      <c r="E626">
        <v>0.33</v>
      </c>
      <c r="F626">
        <v>39</v>
      </c>
      <c r="G626" t="s">
        <v>961</v>
      </c>
      <c r="H626" s="8">
        <v>0.38819444444444445</v>
      </c>
      <c r="I626" s="8">
        <v>0.3923611111111111</v>
      </c>
      <c r="L626">
        <v>0.1</v>
      </c>
      <c r="M626">
        <v>0.1</v>
      </c>
      <c r="N626">
        <v>-0.23</v>
      </c>
      <c r="O626" t="s">
        <v>2914</v>
      </c>
      <c r="P626" t="s">
        <v>301</v>
      </c>
      <c r="Q626" t="s">
        <v>2915</v>
      </c>
      <c r="R626">
        <v>0</v>
      </c>
      <c r="S626">
        <v>0</v>
      </c>
      <c r="T626">
        <v>45.180677000000003</v>
      </c>
      <c r="U626">
        <v>5.7244840000000003</v>
      </c>
      <c r="AD626" t="s">
        <v>2733</v>
      </c>
      <c r="AE626" t="s">
        <v>2734</v>
      </c>
    </row>
    <row r="627" spans="1:31" x14ac:dyDescent="0.3">
      <c r="A627" s="7">
        <v>46301</v>
      </c>
      <c r="B627" s="8">
        <v>0.36805555555555558</v>
      </c>
      <c r="C627" s="8">
        <v>0.38194444444444442</v>
      </c>
      <c r="D627" s="8">
        <v>0</v>
      </c>
      <c r="E627">
        <v>0.33</v>
      </c>
      <c r="F627">
        <v>39</v>
      </c>
      <c r="G627" t="s">
        <v>961</v>
      </c>
      <c r="H627" s="8">
        <v>0.27430555555555558</v>
      </c>
      <c r="I627" s="8">
        <v>0.57777777777777772</v>
      </c>
      <c r="L627">
        <v>7.28</v>
      </c>
      <c r="M627">
        <v>7.28</v>
      </c>
      <c r="N627">
        <v>6.95</v>
      </c>
      <c r="O627" t="s">
        <v>2912</v>
      </c>
      <c r="P627" t="s">
        <v>514</v>
      </c>
      <c r="Q627" t="s">
        <v>2913</v>
      </c>
      <c r="R627">
        <v>0</v>
      </c>
      <c r="S627">
        <v>0</v>
      </c>
      <c r="T627">
        <v>45.166386000000003</v>
      </c>
      <c r="U627">
        <v>5.7264660000000003</v>
      </c>
      <c r="AD627" t="s">
        <v>2733</v>
      </c>
      <c r="AE627" t="s">
        <v>2734</v>
      </c>
    </row>
    <row r="628" spans="1:31" x14ac:dyDescent="0.3">
      <c r="A628" s="7">
        <v>46301</v>
      </c>
      <c r="B628" s="8">
        <v>0.16666666666666666</v>
      </c>
      <c r="C628" s="8">
        <v>0.18055555555555555</v>
      </c>
      <c r="D628" s="8">
        <v>0</v>
      </c>
      <c r="E628">
        <v>0.33</v>
      </c>
      <c r="F628">
        <v>49</v>
      </c>
      <c r="G628" t="s">
        <v>944</v>
      </c>
      <c r="H628" s="8">
        <v>0.14583333333333334</v>
      </c>
      <c r="I628" s="8">
        <v>0.59166666666666667</v>
      </c>
      <c r="L628">
        <v>10.7</v>
      </c>
      <c r="M628">
        <v>10.7</v>
      </c>
      <c r="N628">
        <v>10.37</v>
      </c>
      <c r="O628" t="s">
        <v>3519</v>
      </c>
      <c r="P628" t="s">
        <v>191</v>
      </c>
      <c r="Q628" t="s">
        <v>3520</v>
      </c>
      <c r="R628">
        <v>0</v>
      </c>
      <c r="S628">
        <v>0</v>
      </c>
      <c r="T628">
        <v>45.180351000000002</v>
      </c>
      <c r="U628">
        <v>5.7075740000000001</v>
      </c>
      <c r="AD628" t="s">
        <v>2733</v>
      </c>
      <c r="AE628" t="s">
        <v>2734</v>
      </c>
    </row>
    <row r="629" spans="1:31" x14ac:dyDescent="0.3">
      <c r="A629" s="7">
        <v>46301</v>
      </c>
      <c r="B629" s="8">
        <v>0.20833333333333334</v>
      </c>
      <c r="C629" s="8">
        <v>0.24652777777777779</v>
      </c>
      <c r="D629" s="8">
        <v>0</v>
      </c>
      <c r="E629">
        <v>0.92</v>
      </c>
      <c r="F629">
        <v>78</v>
      </c>
      <c r="G629" t="s">
        <v>977</v>
      </c>
      <c r="H629" s="8">
        <v>0.32013888888888886</v>
      </c>
      <c r="I629" s="8">
        <v>0.38472222222222224</v>
      </c>
      <c r="L629">
        <v>1.55</v>
      </c>
      <c r="M629">
        <v>1.55</v>
      </c>
      <c r="N629">
        <v>0.63</v>
      </c>
      <c r="O629" t="s">
        <v>2399</v>
      </c>
      <c r="P629" t="s">
        <v>606</v>
      </c>
      <c r="Q629" t="s">
        <v>3594</v>
      </c>
      <c r="R629">
        <v>0</v>
      </c>
      <c r="S629">
        <v>0</v>
      </c>
      <c r="T629">
        <v>45.367356999999998</v>
      </c>
      <c r="U629">
        <v>5.5849169999999999</v>
      </c>
      <c r="AD629" t="s">
        <v>2733</v>
      </c>
      <c r="AE629" t="s">
        <v>2737</v>
      </c>
    </row>
    <row r="630" spans="1:31" x14ac:dyDescent="0.3">
      <c r="A630" s="7">
        <v>46301</v>
      </c>
      <c r="B630" s="8">
        <v>0.33333333333333331</v>
      </c>
      <c r="C630" s="8">
        <v>0.34722222222222221</v>
      </c>
      <c r="D630" s="8">
        <v>0</v>
      </c>
      <c r="E630">
        <v>0.33</v>
      </c>
      <c r="F630">
        <v>76</v>
      </c>
      <c r="G630" t="s">
        <v>863</v>
      </c>
      <c r="H630" s="8">
        <v>0.31388888888888888</v>
      </c>
      <c r="I630" s="8">
        <v>0.3215277777777778</v>
      </c>
      <c r="L630">
        <v>0.18</v>
      </c>
      <c r="M630">
        <v>0.18</v>
      </c>
      <c r="N630">
        <v>-0.15</v>
      </c>
      <c r="O630" t="s">
        <v>2240</v>
      </c>
      <c r="P630" t="s">
        <v>592</v>
      </c>
      <c r="Q630" t="s">
        <v>592</v>
      </c>
      <c r="R630">
        <v>0</v>
      </c>
      <c r="S630">
        <v>0</v>
      </c>
      <c r="T630">
        <v>45.191043000000001</v>
      </c>
      <c r="U630">
        <v>5.7160380000000002</v>
      </c>
      <c r="AD630" t="s">
        <v>2733</v>
      </c>
      <c r="AE630" t="s">
        <v>2737</v>
      </c>
    </row>
    <row r="631" spans="1:31" x14ac:dyDescent="0.3">
      <c r="A631" s="7">
        <v>46301</v>
      </c>
      <c r="B631" s="8">
        <v>0.16666666666666666</v>
      </c>
      <c r="C631" s="8">
        <v>0.18055555555555555</v>
      </c>
      <c r="D631" s="8">
        <v>0</v>
      </c>
      <c r="E631">
        <v>0.33</v>
      </c>
      <c r="F631">
        <v>76</v>
      </c>
      <c r="G631" t="s">
        <v>965</v>
      </c>
      <c r="H631" s="8">
        <v>0.17708333333333334</v>
      </c>
      <c r="I631" s="8">
        <v>0.17777777777777778</v>
      </c>
      <c r="L631">
        <v>0.02</v>
      </c>
      <c r="M631">
        <v>0.02</v>
      </c>
      <c r="N631">
        <v>-0.32</v>
      </c>
      <c r="O631" t="s">
        <v>3418</v>
      </c>
      <c r="P631" t="s">
        <v>449</v>
      </c>
      <c r="Q631" t="s">
        <v>3419</v>
      </c>
      <c r="R631">
        <v>0</v>
      </c>
      <c r="S631">
        <v>0</v>
      </c>
      <c r="T631">
        <v>45.181083999999998</v>
      </c>
      <c r="U631">
        <v>5.7069349999999996</v>
      </c>
      <c r="AD631" t="s">
        <v>2733</v>
      </c>
      <c r="AE631" t="s">
        <v>2734</v>
      </c>
    </row>
    <row r="632" spans="1:31" x14ac:dyDescent="0.3">
      <c r="A632" s="7">
        <v>46301</v>
      </c>
      <c r="B632" s="8">
        <v>0.16666666666666666</v>
      </c>
      <c r="C632" s="8">
        <v>0.18055555555555555</v>
      </c>
      <c r="D632" s="8">
        <v>0</v>
      </c>
      <c r="E632">
        <v>0.33</v>
      </c>
      <c r="F632">
        <v>82</v>
      </c>
      <c r="G632" t="s">
        <v>954</v>
      </c>
      <c r="H632" s="8">
        <v>0.4152777777777778</v>
      </c>
      <c r="I632" s="8">
        <v>0.51111111111111107</v>
      </c>
      <c r="L632">
        <v>2.2999999999999998</v>
      </c>
      <c r="M632">
        <v>2.2999999999999998</v>
      </c>
      <c r="N632">
        <v>1.97</v>
      </c>
      <c r="O632" t="s">
        <v>2858</v>
      </c>
      <c r="P632" t="s">
        <v>691</v>
      </c>
      <c r="Q632" t="s">
        <v>6022</v>
      </c>
      <c r="R632">
        <v>0</v>
      </c>
      <c r="S632">
        <v>0</v>
      </c>
      <c r="T632">
        <v>45.205657000000002</v>
      </c>
      <c r="U632">
        <v>5.7738750000000003</v>
      </c>
      <c r="AD632" t="s">
        <v>2733</v>
      </c>
      <c r="AE632" t="s">
        <v>2734</v>
      </c>
    </row>
    <row r="633" spans="1:31" x14ac:dyDescent="0.3">
      <c r="A633" s="7">
        <v>46301</v>
      </c>
      <c r="B633" s="8">
        <v>0.21527777777777779</v>
      </c>
      <c r="C633" s="8">
        <v>0.23958333333333334</v>
      </c>
      <c r="D633" s="8">
        <v>0</v>
      </c>
      <c r="E633">
        <v>0.57999999999999996</v>
      </c>
      <c r="F633">
        <v>13</v>
      </c>
      <c r="G633" t="s">
        <v>2730</v>
      </c>
      <c r="O633" t="s">
        <v>3503</v>
      </c>
      <c r="P633" t="s">
        <v>608</v>
      </c>
      <c r="Q633" t="s">
        <v>3504</v>
      </c>
      <c r="R633">
        <v>0</v>
      </c>
      <c r="S633">
        <v>0</v>
      </c>
      <c r="T633">
        <v>45.206507999999999</v>
      </c>
      <c r="U633">
        <v>5.662909</v>
      </c>
      <c r="AD633" t="s">
        <v>2733</v>
      </c>
      <c r="AE633" t="s">
        <v>2734</v>
      </c>
    </row>
    <row r="634" spans="1:31" x14ac:dyDescent="0.3">
      <c r="A634" s="7">
        <v>46301</v>
      </c>
      <c r="B634" s="8">
        <v>0.16666666666666666</v>
      </c>
      <c r="C634" s="8">
        <v>0.18055555555555555</v>
      </c>
      <c r="D634" s="8">
        <v>0</v>
      </c>
      <c r="E634">
        <v>0.33</v>
      </c>
      <c r="F634">
        <v>75</v>
      </c>
      <c r="G634" t="s">
        <v>970</v>
      </c>
      <c r="O634" t="s">
        <v>2926</v>
      </c>
      <c r="P634" t="s">
        <v>293</v>
      </c>
      <c r="Q634" t="s">
        <v>2927</v>
      </c>
      <c r="R634">
        <v>0</v>
      </c>
      <c r="S634">
        <v>0</v>
      </c>
      <c r="T634">
        <v>45.105367000000001</v>
      </c>
      <c r="U634">
        <v>5.6648319999999996</v>
      </c>
      <c r="AD634" t="s">
        <v>2733</v>
      </c>
      <c r="AE634" t="s">
        <v>2734</v>
      </c>
    </row>
    <row r="635" spans="1:31" x14ac:dyDescent="0.3">
      <c r="A635" s="7">
        <v>46301</v>
      </c>
      <c r="B635" s="8">
        <v>0.16666666666666666</v>
      </c>
      <c r="C635" s="8">
        <v>0.18055555555555555</v>
      </c>
      <c r="D635" s="8">
        <v>0</v>
      </c>
      <c r="E635">
        <v>0.33</v>
      </c>
      <c r="F635">
        <v>20</v>
      </c>
      <c r="G635" t="s">
        <v>950</v>
      </c>
      <c r="H635" s="8">
        <v>0.21527777777777779</v>
      </c>
      <c r="I635" s="8">
        <v>0.29097222222222224</v>
      </c>
      <c r="L635">
        <v>1.82</v>
      </c>
      <c r="M635">
        <v>1.82</v>
      </c>
      <c r="N635">
        <v>1.48</v>
      </c>
      <c r="O635" t="s">
        <v>2928</v>
      </c>
      <c r="P635" t="s">
        <v>141</v>
      </c>
      <c r="Q635" t="s">
        <v>2929</v>
      </c>
      <c r="R635">
        <v>0</v>
      </c>
      <c r="S635">
        <v>0</v>
      </c>
      <c r="T635">
        <v>45.189855999999999</v>
      </c>
      <c r="U635">
        <v>5.7242749999999996</v>
      </c>
      <c r="AD635" t="s">
        <v>2733</v>
      </c>
      <c r="AE635" t="s">
        <v>2734</v>
      </c>
    </row>
    <row r="636" spans="1:31" x14ac:dyDescent="0.3">
      <c r="A636" s="7">
        <v>46301</v>
      </c>
      <c r="B636" s="8">
        <v>0.19097222222222221</v>
      </c>
      <c r="C636" s="8">
        <v>0.2048611111111111</v>
      </c>
      <c r="D636" s="8">
        <v>0</v>
      </c>
      <c r="E636">
        <v>0.33</v>
      </c>
      <c r="F636">
        <v>13</v>
      </c>
      <c r="G636" t="s">
        <v>2730</v>
      </c>
      <c r="O636" t="s">
        <v>3425</v>
      </c>
      <c r="P636" t="s">
        <v>298</v>
      </c>
      <c r="Q636" t="s">
        <v>3426</v>
      </c>
      <c r="R636">
        <v>0</v>
      </c>
      <c r="S636">
        <v>0</v>
      </c>
      <c r="T636">
        <v>45.186393000000002</v>
      </c>
      <c r="U636">
        <v>5.7280889999999998</v>
      </c>
      <c r="AD636" t="s">
        <v>2733</v>
      </c>
      <c r="AE636" t="s">
        <v>2734</v>
      </c>
    </row>
    <row r="637" spans="1:31" x14ac:dyDescent="0.3">
      <c r="A637" s="7">
        <v>46301</v>
      </c>
      <c r="B637" s="8">
        <v>0.33333333333333331</v>
      </c>
      <c r="C637" s="8">
        <v>0.35416666666666669</v>
      </c>
      <c r="D637" s="8">
        <v>0</v>
      </c>
      <c r="E637">
        <v>0.5</v>
      </c>
      <c r="F637">
        <v>101</v>
      </c>
      <c r="G637" t="s">
        <v>945</v>
      </c>
      <c r="O637" t="s">
        <v>1662</v>
      </c>
      <c r="P637" t="s">
        <v>707</v>
      </c>
      <c r="Q637" t="s">
        <v>707</v>
      </c>
      <c r="R637">
        <v>0</v>
      </c>
      <c r="S637">
        <v>0</v>
      </c>
      <c r="T637">
        <v>45.179850000000002</v>
      </c>
      <c r="U637">
        <v>5.7073270000000003</v>
      </c>
      <c r="AD637" t="s">
        <v>2733</v>
      </c>
      <c r="AE637" t="s">
        <v>2737</v>
      </c>
    </row>
    <row r="638" spans="1:31" x14ac:dyDescent="0.3">
      <c r="A638" s="7">
        <v>46301</v>
      </c>
      <c r="B638" s="8">
        <v>0.16666666666666666</v>
      </c>
      <c r="C638" s="8">
        <v>0.18055555555555555</v>
      </c>
      <c r="D638" s="8">
        <v>0</v>
      </c>
      <c r="E638">
        <v>0.33</v>
      </c>
      <c r="F638">
        <v>49</v>
      </c>
      <c r="G638" t="s">
        <v>944</v>
      </c>
      <c r="H638" s="8">
        <v>0.1701388888888889</v>
      </c>
      <c r="I638" s="8">
        <v>0.41805555555555557</v>
      </c>
      <c r="L638">
        <v>5.95</v>
      </c>
      <c r="M638">
        <v>5.95</v>
      </c>
      <c r="N638">
        <v>5.62</v>
      </c>
      <c r="O638" t="s">
        <v>2932</v>
      </c>
      <c r="P638" t="s">
        <v>88</v>
      </c>
      <c r="Q638" t="s">
        <v>2933</v>
      </c>
      <c r="R638">
        <v>0</v>
      </c>
      <c r="S638">
        <v>0</v>
      </c>
      <c r="T638">
        <v>45.182119</v>
      </c>
      <c r="U638">
        <v>5.7322090000000001</v>
      </c>
      <c r="AD638" t="s">
        <v>2733</v>
      </c>
      <c r="AE638" t="s">
        <v>2734</v>
      </c>
    </row>
    <row r="639" spans="1:31" x14ac:dyDescent="0.3">
      <c r="A639" s="7">
        <v>46301</v>
      </c>
      <c r="B639" s="8">
        <v>0.25</v>
      </c>
      <c r="C639" s="8">
        <v>0.26041666666666669</v>
      </c>
      <c r="D639" s="8">
        <v>0</v>
      </c>
      <c r="E639">
        <v>0.25</v>
      </c>
      <c r="F639">
        <v>68</v>
      </c>
      <c r="G639" t="s">
        <v>948</v>
      </c>
      <c r="H639" s="8">
        <v>0.42986111111111114</v>
      </c>
      <c r="I639" s="8">
        <v>0.44444444444444442</v>
      </c>
      <c r="L639">
        <v>0.35</v>
      </c>
      <c r="M639">
        <v>0.35</v>
      </c>
      <c r="N639">
        <v>0.1</v>
      </c>
      <c r="O639" t="s">
        <v>3496</v>
      </c>
      <c r="P639" t="s">
        <v>666</v>
      </c>
      <c r="Q639" t="s">
        <v>3497</v>
      </c>
      <c r="R639">
        <v>0</v>
      </c>
      <c r="S639">
        <v>0</v>
      </c>
      <c r="T639">
        <v>45.178390999999998</v>
      </c>
      <c r="U639">
        <v>5.7375129999999999</v>
      </c>
      <c r="AD639" t="s">
        <v>2733</v>
      </c>
      <c r="AE639" t="s">
        <v>2734</v>
      </c>
    </row>
    <row r="640" spans="1:31" x14ac:dyDescent="0.3">
      <c r="A640" s="7">
        <v>46301</v>
      </c>
      <c r="B640" s="8">
        <v>0.33333333333333331</v>
      </c>
      <c r="C640" s="8">
        <v>0.375</v>
      </c>
      <c r="D640" s="8">
        <v>0</v>
      </c>
      <c r="E640">
        <v>1</v>
      </c>
      <c r="F640">
        <v>56</v>
      </c>
      <c r="G640" t="s">
        <v>966</v>
      </c>
      <c r="H640" s="8">
        <v>0.18263888888888888</v>
      </c>
      <c r="I640" s="8">
        <v>0.22847222222222222</v>
      </c>
      <c r="L640">
        <v>1.1000000000000001</v>
      </c>
      <c r="M640">
        <v>1</v>
      </c>
      <c r="N640">
        <v>0.1</v>
      </c>
      <c r="O640" t="s">
        <v>1215</v>
      </c>
      <c r="P640" t="s">
        <v>280</v>
      </c>
      <c r="Q640" t="s">
        <v>3502</v>
      </c>
      <c r="R640">
        <v>0</v>
      </c>
      <c r="S640">
        <v>0</v>
      </c>
      <c r="T640">
        <v>45.300490000000003</v>
      </c>
      <c r="U640">
        <v>5.4865740000000001</v>
      </c>
      <c r="AD640" t="s">
        <v>2733</v>
      </c>
      <c r="AE640" t="s">
        <v>2737</v>
      </c>
    </row>
    <row r="641" spans="1:31" x14ac:dyDescent="0.3">
      <c r="A641" s="7">
        <v>46301</v>
      </c>
      <c r="B641" s="8">
        <v>0.16666666666666666</v>
      </c>
      <c r="C641" s="8">
        <v>0.18055555555555555</v>
      </c>
      <c r="D641" s="8">
        <v>0</v>
      </c>
      <c r="E641">
        <v>0.33</v>
      </c>
      <c r="F641">
        <v>20</v>
      </c>
      <c r="G641" t="s">
        <v>950</v>
      </c>
      <c r="H641" s="8">
        <v>0.2298611111111111</v>
      </c>
      <c r="I641" s="8">
        <v>0.24513888888888888</v>
      </c>
      <c r="L641">
        <v>0.37</v>
      </c>
      <c r="M641">
        <v>0.37</v>
      </c>
      <c r="N641">
        <v>0.03</v>
      </c>
      <c r="O641" t="s">
        <v>3423</v>
      </c>
      <c r="P641" t="s">
        <v>132</v>
      </c>
      <c r="Q641" t="s">
        <v>3424</v>
      </c>
      <c r="R641">
        <v>0</v>
      </c>
      <c r="S641">
        <v>0</v>
      </c>
      <c r="T641">
        <v>45.190461999999997</v>
      </c>
      <c r="U641">
        <v>5.723516</v>
      </c>
      <c r="AD641" t="s">
        <v>2733</v>
      </c>
      <c r="AE641" t="s">
        <v>2734</v>
      </c>
    </row>
    <row r="642" spans="1:31" x14ac:dyDescent="0.3">
      <c r="A642" s="7">
        <v>46301</v>
      </c>
      <c r="B642" s="8">
        <v>0.16666666666666666</v>
      </c>
      <c r="C642" s="8">
        <v>0.18055555555555555</v>
      </c>
      <c r="D642" s="8">
        <v>0</v>
      </c>
      <c r="E642">
        <v>0.33</v>
      </c>
      <c r="F642">
        <v>28</v>
      </c>
      <c r="G642" t="s">
        <v>914</v>
      </c>
      <c r="H642" s="8">
        <v>0.46319444444444446</v>
      </c>
      <c r="I642" s="8">
        <v>0.48194444444444445</v>
      </c>
      <c r="L642">
        <v>0.45</v>
      </c>
      <c r="M642">
        <v>0.45</v>
      </c>
      <c r="N642">
        <v>0.12</v>
      </c>
      <c r="O642" t="s">
        <v>3429</v>
      </c>
      <c r="P642" t="s">
        <v>745</v>
      </c>
      <c r="Q642" t="s">
        <v>3430</v>
      </c>
      <c r="R642">
        <v>0</v>
      </c>
      <c r="S642">
        <v>0</v>
      </c>
      <c r="T642">
        <v>45.144418999999999</v>
      </c>
      <c r="U642">
        <v>5.7205839999999997</v>
      </c>
      <c r="AD642" t="s">
        <v>2733</v>
      </c>
      <c r="AE642" t="s">
        <v>2734</v>
      </c>
    </row>
    <row r="643" spans="1:31" x14ac:dyDescent="0.3">
      <c r="A643" s="7">
        <v>46301</v>
      </c>
      <c r="B643" s="8">
        <v>0.16666666666666666</v>
      </c>
      <c r="C643" s="8">
        <v>0.18055555555555555</v>
      </c>
      <c r="D643" s="8">
        <v>0</v>
      </c>
      <c r="E643">
        <v>0.33</v>
      </c>
      <c r="F643">
        <v>101</v>
      </c>
      <c r="G643" t="s">
        <v>945</v>
      </c>
      <c r="H643" s="8">
        <v>0.16180555555555556</v>
      </c>
      <c r="I643" s="8">
        <v>0.51736111111111116</v>
      </c>
      <c r="L643">
        <v>8.5299999999999994</v>
      </c>
      <c r="M643">
        <v>8.5299999999999994</v>
      </c>
      <c r="N643">
        <v>8.1999999999999993</v>
      </c>
      <c r="O643" t="s">
        <v>2935</v>
      </c>
      <c r="P643" t="s">
        <v>769</v>
      </c>
      <c r="Q643" t="s">
        <v>2936</v>
      </c>
      <c r="R643">
        <v>0</v>
      </c>
      <c r="S643">
        <v>0</v>
      </c>
      <c r="T643">
        <v>45.192462999999996</v>
      </c>
      <c r="U643">
        <v>5.7160570000000002</v>
      </c>
      <c r="AD643" t="s">
        <v>2733</v>
      </c>
      <c r="AE643" t="s">
        <v>2734</v>
      </c>
    </row>
    <row r="644" spans="1:31" x14ac:dyDescent="0.3">
      <c r="A644" s="7">
        <v>46301</v>
      </c>
      <c r="B644" s="8">
        <v>0.33333333333333331</v>
      </c>
      <c r="C644" s="8">
        <v>0.3888888888888889</v>
      </c>
      <c r="D644" s="8">
        <v>0</v>
      </c>
      <c r="E644">
        <v>1.33</v>
      </c>
      <c r="F644">
        <v>33</v>
      </c>
      <c r="G644" t="s">
        <v>3006</v>
      </c>
      <c r="H644" s="8">
        <v>0.17083333333333334</v>
      </c>
      <c r="I644" s="8">
        <v>0.20972222222222223</v>
      </c>
      <c r="L644">
        <v>0.93</v>
      </c>
      <c r="M644">
        <v>0.93</v>
      </c>
      <c r="N644">
        <v>-0.4</v>
      </c>
      <c r="O644" t="s">
        <v>2409</v>
      </c>
      <c r="P644" t="s">
        <v>689</v>
      </c>
      <c r="Q644" t="s">
        <v>689</v>
      </c>
      <c r="R644">
        <v>0</v>
      </c>
      <c r="S644">
        <v>0</v>
      </c>
      <c r="T644">
        <v>45.180048999999997</v>
      </c>
      <c r="U644">
        <v>5.7911270000000004</v>
      </c>
      <c r="AD644" t="s">
        <v>2733</v>
      </c>
      <c r="AE644" t="s">
        <v>2737</v>
      </c>
    </row>
    <row r="645" spans="1:31" x14ac:dyDescent="0.3">
      <c r="A645" s="7">
        <v>46301</v>
      </c>
      <c r="B645" s="8">
        <v>0.33333333333333331</v>
      </c>
      <c r="C645" s="8">
        <v>0.37847222222222221</v>
      </c>
      <c r="D645" s="8">
        <v>0</v>
      </c>
      <c r="E645">
        <v>1.08</v>
      </c>
      <c r="F645">
        <v>74</v>
      </c>
      <c r="G645" t="s">
        <v>892</v>
      </c>
      <c r="O645" t="s">
        <v>1275</v>
      </c>
      <c r="P645" t="s">
        <v>209</v>
      </c>
      <c r="Q645" t="s">
        <v>209</v>
      </c>
      <c r="R645">
        <v>0</v>
      </c>
      <c r="S645">
        <v>0</v>
      </c>
      <c r="T645">
        <v>45.194781999999996</v>
      </c>
      <c r="U645">
        <v>5.7142739999999996</v>
      </c>
      <c r="AD645" t="s">
        <v>2733</v>
      </c>
      <c r="AE645" t="s">
        <v>2737</v>
      </c>
    </row>
    <row r="646" spans="1:31" x14ac:dyDescent="0.3">
      <c r="A646" s="7">
        <v>46301</v>
      </c>
      <c r="B646" s="8">
        <v>0.16666666666666666</v>
      </c>
      <c r="C646" s="8">
        <v>0.18055555555555555</v>
      </c>
      <c r="D646" s="8">
        <v>0</v>
      </c>
      <c r="E646">
        <v>0.33</v>
      </c>
      <c r="F646">
        <v>16</v>
      </c>
      <c r="G646" t="s">
        <v>853</v>
      </c>
      <c r="O646" t="s">
        <v>3434</v>
      </c>
      <c r="P646" t="s">
        <v>133</v>
      </c>
      <c r="Q646" t="s">
        <v>3435</v>
      </c>
      <c r="R646">
        <v>0</v>
      </c>
      <c r="S646">
        <v>0</v>
      </c>
      <c r="T646">
        <v>45.189967000000003</v>
      </c>
      <c r="U646">
        <v>5.7054239999999998</v>
      </c>
      <c r="AD646" t="s">
        <v>2733</v>
      </c>
      <c r="AE646" t="s">
        <v>2734</v>
      </c>
    </row>
    <row r="647" spans="1:31" x14ac:dyDescent="0.3">
      <c r="A647" s="7">
        <v>46301</v>
      </c>
      <c r="B647" s="8">
        <v>0.33333333333333331</v>
      </c>
      <c r="C647" s="8">
        <v>0.34722222222222221</v>
      </c>
      <c r="D647" s="8">
        <v>0</v>
      </c>
      <c r="E647">
        <v>0.33</v>
      </c>
      <c r="F647">
        <v>86</v>
      </c>
      <c r="G647" t="s">
        <v>861</v>
      </c>
      <c r="H647" s="8">
        <v>0.22638888888888889</v>
      </c>
      <c r="I647" s="8">
        <v>0.25138888888888888</v>
      </c>
      <c r="L647">
        <v>0.6</v>
      </c>
      <c r="M647">
        <v>0.6</v>
      </c>
      <c r="N647">
        <v>0.27</v>
      </c>
      <c r="O647" t="s">
        <v>868</v>
      </c>
      <c r="P647" t="s">
        <v>826</v>
      </c>
      <c r="Q647" t="s">
        <v>826</v>
      </c>
      <c r="R647">
        <v>0</v>
      </c>
      <c r="S647">
        <v>0</v>
      </c>
      <c r="T647">
        <v>45.185786999999998</v>
      </c>
      <c r="U647">
        <v>5.7279049999999998</v>
      </c>
      <c r="AD647" t="s">
        <v>2733</v>
      </c>
      <c r="AE647" t="s">
        <v>2737</v>
      </c>
    </row>
    <row r="648" spans="1:31" x14ac:dyDescent="0.3">
      <c r="A648" s="7">
        <v>46301</v>
      </c>
      <c r="B648" s="8">
        <v>0.33333333333333331</v>
      </c>
      <c r="C648" s="8">
        <v>0.37847222222222221</v>
      </c>
      <c r="D648" s="8">
        <v>0</v>
      </c>
      <c r="E648">
        <v>1.08</v>
      </c>
      <c r="F648">
        <v>20</v>
      </c>
      <c r="G648" t="s">
        <v>950</v>
      </c>
      <c r="O648" t="s">
        <v>2510</v>
      </c>
      <c r="P648" t="s">
        <v>115</v>
      </c>
      <c r="Q648" t="s">
        <v>115</v>
      </c>
      <c r="R648">
        <v>0</v>
      </c>
      <c r="S648">
        <v>0</v>
      </c>
      <c r="T648">
        <v>45.190648000000003</v>
      </c>
      <c r="U648">
        <v>5.7227129999999997</v>
      </c>
      <c r="AD648" t="s">
        <v>2733</v>
      </c>
      <c r="AE648" t="s">
        <v>2737</v>
      </c>
    </row>
    <row r="649" spans="1:31" x14ac:dyDescent="0.3">
      <c r="A649" s="7">
        <v>46301</v>
      </c>
      <c r="B649" s="8">
        <v>0.16666666666666666</v>
      </c>
      <c r="C649" s="8">
        <v>0.18055555555555555</v>
      </c>
      <c r="D649" s="8">
        <v>0</v>
      </c>
      <c r="E649">
        <v>0.33</v>
      </c>
      <c r="F649">
        <v>20</v>
      </c>
      <c r="G649" t="s">
        <v>950</v>
      </c>
      <c r="H649" s="8">
        <v>0.17708333333333334</v>
      </c>
      <c r="I649" s="8">
        <v>0.40416666666666667</v>
      </c>
      <c r="L649">
        <v>5.45</v>
      </c>
      <c r="M649">
        <v>5.45</v>
      </c>
      <c r="N649">
        <v>5.12</v>
      </c>
      <c r="O649" t="s">
        <v>3437</v>
      </c>
      <c r="P649" t="s">
        <v>411</v>
      </c>
      <c r="Q649" t="s">
        <v>3438</v>
      </c>
      <c r="R649">
        <v>0</v>
      </c>
      <c r="S649">
        <v>0</v>
      </c>
      <c r="T649">
        <v>45.186216000000002</v>
      </c>
      <c r="U649">
        <v>5.7124170000000003</v>
      </c>
      <c r="AD649" t="s">
        <v>2733</v>
      </c>
      <c r="AE649" t="s">
        <v>2734</v>
      </c>
    </row>
    <row r="650" spans="1:31" x14ac:dyDescent="0.3">
      <c r="A650" s="7">
        <v>46301</v>
      </c>
      <c r="B650" s="8">
        <v>0.33333333333333331</v>
      </c>
      <c r="C650" s="8">
        <v>0.34722222222222221</v>
      </c>
      <c r="D650" s="8">
        <v>0</v>
      </c>
      <c r="E650">
        <v>0.33</v>
      </c>
      <c r="F650">
        <v>82</v>
      </c>
      <c r="G650" t="s">
        <v>954</v>
      </c>
      <c r="H650" s="8">
        <v>0.32777777777777778</v>
      </c>
      <c r="I650" s="8">
        <v>0.37222222222222223</v>
      </c>
      <c r="L650">
        <v>1.07</v>
      </c>
      <c r="M650">
        <v>1.07</v>
      </c>
      <c r="N650">
        <v>0.73</v>
      </c>
      <c r="O650" t="s">
        <v>2716</v>
      </c>
      <c r="P650" t="s">
        <v>569</v>
      </c>
      <c r="Q650" t="s">
        <v>569</v>
      </c>
      <c r="R650">
        <v>0</v>
      </c>
      <c r="S650">
        <v>0</v>
      </c>
      <c r="T650">
        <v>45.182271</v>
      </c>
      <c r="U650">
        <v>5.7200449999999998</v>
      </c>
      <c r="AD650" t="s">
        <v>2733</v>
      </c>
      <c r="AE650" t="s">
        <v>2737</v>
      </c>
    </row>
    <row r="651" spans="1:31" x14ac:dyDescent="0.3">
      <c r="A651" s="7">
        <v>46301</v>
      </c>
      <c r="B651" s="8">
        <v>0.33333333333333331</v>
      </c>
      <c r="C651" s="8">
        <v>0.36458333333333331</v>
      </c>
      <c r="D651" s="8">
        <v>0</v>
      </c>
      <c r="E651">
        <v>0.75</v>
      </c>
      <c r="F651">
        <v>72</v>
      </c>
      <c r="G651" t="s">
        <v>978</v>
      </c>
      <c r="O651" t="s">
        <v>2299</v>
      </c>
      <c r="P651" t="s">
        <v>67</v>
      </c>
      <c r="Q651" t="s">
        <v>6570</v>
      </c>
      <c r="R651">
        <v>0</v>
      </c>
      <c r="S651">
        <v>0</v>
      </c>
      <c r="T651">
        <v>45.569451000000001</v>
      </c>
      <c r="U651">
        <v>5.9207679999999998</v>
      </c>
      <c r="AD651" t="s">
        <v>2733</v>
      </c>
      <c r="AE651" t="s">
        <v>2737</v>
      </c>
    </row>
    <row r="652" spans="1:31" x14ac:dyDescent="0.3">
      <c r="A652" s="7">
        <v>46301</v>
      </c>
      <c r="B652" s="8">
        <v>0.16666666666666666</v>
      </c>
      <c r="C652" s="8">
        <v>0.18055555555555555</v>
      </c>
      <c r="D652" s="8">
        <v>0</v>
      </c>
      <c r="E652">
        <v>0.33</v>
      </c>
      <c r="F652">
        <v>20</v>
      </c>
      <c r="G652" t="s">
        <v>950</v>
      </c>
      <c r="H652" s="8">
        <v>0.18680555555555556</v>
      </c>
      <c r="I652" s="8">
        <v>0.52222222222222225</v>
      </c>
      <c r="L652">
        <v>8.0500000000000007</v>
      </c>
      <c r="M652">
        <v>8.0500000000000007</v>
      </c>
      <c r="N652">
        <v>7.72</v>
      </c>
      <c r="O652" t="s">
        <v>2735</v>
      </c>
      <c r="P652" t="s">
        <v>522</v>
      </c>
      <c r="Q652" t="s">
        <v>2736</v>
      </c>
      <c r="R652">
        <v>0</v>
      </c>
      <c r="S652">
        <v>0</v>
      </c>
      <c r="T652">
        <v>45.177925000000002</v>
      </c>
      <c r="U652">
        <v>5.7241710000000001</v>
      </c>
      <c r="AD652" t="s">
        <v>2733</v>
      </c>
      <c r="AE652" t="s">
        <v>2734</v>
      </c>
    </row>
    <row r="653" spans="1:31" x14ac:dyDescent="0.3">
      <c r="A653" s="7">
        <v>46301</v>
      </c>
      <c r="B653" s="8">
        <v>0.16666666666666666</v>
      </c>
      <c r="C653" s="8">
        <v>0.18055555555555555</v>
      </c>
      <c r="D653" s="8">
        <v>0</v>
      </c>
      <c r="E653">
        <v>0.33</v>
      </c>
      <c r="F653">
        <v>12</v>
      </c>
      <c r="G653" t="s">
        <v>952</v>
      </c>
      <c r="O653" t="s">
        <v>2740</v>
      </c>
      <c r="P653" t="s">
        <v>259</v>
      </c>
      <c r="Q653" t="s">
        <v>2741</v>
      </c>
      <c r="R653">
        <v>0</v>
      </c>
      <c r="S653">
        <v>0</v>
      </c>
      <c r="T653">
        <v>45.190952000000003</v>
      </c>
      <c r="U653">
        <v>5.7165330000000001</v>
      </c>
      <c r="AD653" t="s">
        <v>2733</v>
      </c>
      <c r="AE653" t="s">
        <v>2734</v>
      </c>
    </row>
    <row r="654" spans="1:31" x14ac:dyDescent="0.3">
      <c r="A654" s="7">
        <v>46301</v>
      </c>
      <c r="B654" s="8">
        <v>0.33333333333333331</v>
      </c>
      <c r="C654" s="8">
        <v>0.35416666666666669</v>
      </c>
      <c r="D654" s="8">
        <v>0</v>
      </c>
      <c r="E654">
        <v>0.5</v>
      </c>
      <c r="F654">
        <v>46</v>
      </c>
      <c r="G654" t="s">
        <v>963</v>
      </c>
      <c r="H654" s="8">
        <v>0.20694444444444443</v>
      </c>
      <c r="I654" s="8">
        <v>0.21944444444444444</v>
      </c>
      <c r="L654">
        <v>0.3</v>
      </c>
      <c r="M654">
        <v>0.3</v>
      </c>
      <c r="N654">
        <v>-0.2</v>
      </c>
      <c r="O654" t="s">
        <v>1568</v>
      </c>
      <c r="P654" t="s">
        <v>462</v>
      </c>
      <c r="Q654" t="s">
        <v>3506</v>
      </c>
      <c r="R654">
        <v>0</v>
      </c>
      <c r="S654">
        <v>0</v>
      </c>
      <c r="T654">
        <v>45.184040000000003</v>
      </c>
      <c r="U654">
        <v>5.7121500000000003</v>
      </c>
      <c r="AD654" t="s">
        <v>2733</v>
      </c>
      <c r="AE654" t="s">
        <v>2737</v>
      </c>
    </row>
    <row r="655" spans="1:31" x14ac:dyDescent="0.3">
      <c r="A655" s="7">
        <v>46301</v>
      </c>
      <c r="B655" s="8">
        <v>0.16666666666666666</v>
      </c>
      <c r="C655" s="8">
        <v>0.20833333333333334</v>
      </c>
      <c r="D655" s="8">
        <v>0</v>
      </c>
      <c r="E655">
        <v>1</v>
      </c>
      <c r="F655">
        <v>39</v>
      </c>
      <c r="G655" t="s">
        <v>961</v>
      </c>
      <c r="H655" s="8">
        <v>0.19722222222222222</v>
      </c>
      <c r="I655" s="8">
        <v>0.24930555555555556</v>
      </c>
      <c r="L655">
        <v>1.25</v>
      </c>
      <c r="M655">
        <v>1.25</v>
      </c>
      <c r="N655">
        <v>0.25</v>
      </c>
      <c r="O655" t="s">
        <v>1157</v>
      </c>
      <c r="P655" t="s">
        <v>1158</v>
      </c>
      <c r="Q655" t="s">
        <v>1161</v>
      </c>
      <c r="R655">
        <v>0</v>
      </c>
      <c r="S655">
        <v>0</v>
      </c>
      <c r="T655">
        <v>45.148142999999997</v>
      </c>
      <c r="U655">
        <v>5.723122</v>
      </c>
      <c r="AD655" t="s">
        <v>2733</v>
      </c>
      <c r="AE655" t="s">
        <v>2781</v>
      </c>
    </row>
    <row r="656" spans="1:31" x14ac:dyDescent="0.3">
      <c r="A656" s="7">
        <v>46301</v>
      </c>
      <c r="B656" s="8">
        <v>0.33333333333333331</v>
      </c>
      <c r="C656" s="8">
        <v>0.37847222222222221</v>
      </c>
      <c r="D656" s="8">
        <v>0</v>
      </c>
      <c r="E656">
        <v>1.08</v>
      </c>
      <c r="F656">
        <v>33</v>
      </c>
      <c r="G656" t="s">
        <v>3006</v>
      </c>
      <c r="H656" s="8">
        <v>0.25069444444444444</v>
      </c>
      <c r="I656" s="8">
        <v>0.31111111111111112</v>
      </c>
      <c r="L656">
        <v>1.45</v>
      </c>
      <c r="M656">
        <v>1.45</v>
      </c>
      <c r="N656">
        <v>0.37</v>
      </c>
      <c r="O656" t="s">
        <v>2339</v>
      </c>
      <c r="P656" t="s">
        <v>597</v>
      </c>
      <c r="Q656" t="s">
        <v>597</v>
      </c>
      <c r="R656">
        <v>0</v>
      </c>
      <c r="S656">
        <v>0</v>
      </c>
      <c r="T656">
        <v>45.234032999999997</v>
      </c>
      <c r="U656">
        <v>5.8823129999999999</v>
      </c>
      <c r="AD656" t="s">
        <v>2733</v>
      </c>
      <c r="AE656" t="s">
        <v>2737</v>
      </c>
    </row>
    <row r="657" spans="1:31" x14ac:dyDescent="0.3">
      <c r="A657" s="7">
        <v>46301</v>
      </c>
      <c r="B657" s="8">
        <v>0.16666666666666666</v>
      </c>
      <c r="C657" s="8">
        <v>0.18055555555555555</v>
      </c>
      <c r="D657" s="8">
        <v>0</v>
      </c>
      <c r="E657">
        <v>0.33</v>
      </c>
      <c r="F657">
        <v>74</v>
      </c>
      <c r="G657" t="s">
        <v>892</v>
      </c>
      <c r="O657" t="s">
        <v>2745</v>
      </c>
      <c r="P657" t="s">
        <v>498</v>
      </c>
      <c r="Q657" t="s">
        <v>2746</v>
      </c>
      <c r="R657">
        <v>0</v>
      </c>
      <c r="S657">
        <v>0</v>
      </c>
      <c r="T657">
        <v>45.188510000000001</v>
      </c>
      <c r="U657">
        <v>5.6897789999999997</v>
      </c>
      <c r="AD657" t="s">
        <v>2733</v>
      </c>
      <c r="AE657" t="s">
        <v>2734</v>
      </c>
    </row>
    <row r="658" spans="1:31" x14ac:dyDescent="0.3">
      <c r="A658" s="7">
        <v>46301</v>
      </c>
      <c r="B658" s="8">
        <v>0.33333333333333331</v>
      </c>
      <c r="C658" s="8">
        <v>0.37847222222222221</v>
      </c>
      <c r="D658" s="8">
        <v>0</v>
      </c>
      <c r="E658">
        <v>1.08</v>
      </c>
      <c r="F658">
        <v>75</v>
      </c>
      <c r="G658" t="s">
        <v>970</v>
      </c>
      <c r="O658" t="s">
        <v>2278</v>
      </c>
      <c r="P658" t="s">
        <v>293</v>
      </c>
      <c r="Q658" t="s">
        <v>293</v>
      </c>
      <c r="R658">
        <v>0</v>
      </c>
      <c r="S658">
        <v>0</v>
      </c>
      <c r="T658">
        <v>45.105367000000001</v>
      </c>
      <c r="U658">
        <v>5.6648319999999996</v>
      </c>
      <c r="AD658" t="s">
        <v>2733</v>
      </c>
      <c r="AE658" t="s">
        <v>2737</v>
      </c>
    </row>
    <row r="659" spans="1:31" x14ac:dyDescent="0.3">
      <c r="A659" s="7">
        <v>46301</v>
      </c>
      <c r="B659" s="8">
        <v>0.25</v>
      </c>
      <c r="C659" s="8">
        <v>0.2638888888888889</v>
      </c>
      <c r="D659" s="8">
        <v>0</v>
      </c>
      <c r="E659">
        <v>0.33</v>
      </c>
      <c r="F659">
        <v>20</v>
      </c>
      <c r="G659" t="s">
        <v>950</v>
      </c>
      <c r="H659" s="8">
        <v>0.21111111111111111</v>
      </c>
      <c r="I659" s="8">
        <v>0.35138888888888886</v>
      </c>
      <c r="L659">
        <v>3.37</v>
      </c>
      <c r="M659">
        <v>3.37</v>
      </c>
      <c r="N659">
        <v>3.03</v>
      </c>
      <c r="O659" t="s">
        <v>2777</v>
      </c>
      <c r="P659" t="s">
        <v>153</v>
      </c>
      <c r="Q659" t="s">
        <v>2778</v>
      </c>
      <c r="R659">
        <v>0</v>
      </c>
      <c r="S659">
        <v>0</v>
      </c>
      <c r="T659">
        <v>45.190181000000003</v>
      </c>
      <c r="U659">
        <v>5.7254589999999999</v>
      </c>
      <c r="AD659" t="s">
        <v>2733</v>
      </c>
      <c r="AE659" t="s">
        <v>2734</v>
      </c>
    </row>
    <row r="660" spans="1:31" x14ac:dyDescent="0.3">
      <c r="A660" s="7">
        <v>46301</v>
      </c>
      <c r="B660" s="8">
        <v>0.2048611111111111</v>
      </c>
      <c r="C660" s="8">
        <v>0.23958333333333334</v>
      </c>
      <c r="D660" s="8">
        <v>0</v>
      </c>
      <c r="E660">
        <v>0.83</v>
      </c>
      <c r="F660">
        <v>103</v>
      </c>
      <c r="G660" t="s">
        <v>962</v>
      </c>
      <c r="H660" s="8">
        <v>0.23333333333333334</v>
      </c>
      <c r="I660" s="8">
        <v>0.2638888888888889</v>
      </c>
      <c r="L660">
        <v>0.73</v>
      </c>
      <c r="M660">
        <v>0.73</v>
      </c>
      <c r="N660">
        <v>-0.1</v>
      </c>
      <c r="O660" t="s">
        <v>1194</v>
      </c>
      <c r="P660" t="s">
        <v>289</v>
      </c>
      <c r="Q660" t="s">
        <v>289</v>
      </c>
      <c r="R660">
        <v>0</v>
      </c>
      <c r="S660">
        <v>0</v>
      </c>
      <c r="T660">
        <v>45.364960000000004</v>
      </c>
      <c r="U660">
        <v>5.5936700000000004</v>
      </c>
      <c r="AD660" t="s">
        <v>2733</v>
      </c>
      <c r="AE660" t="s">
        <v>2737</v>
      </c>
    </row>
    <row r="661" spans="1:31" x14ac:dyDescent="0.3">
      <c r="A661" s="7">
        <v>46301</v>
      </c>
      <c r="B661" s="8">
        <v>0.35416666666666669</v>
      </c>
      <c r="C661" s="8">
        <v>0.39583333333333331</v>
      </c>
      <c r="D661" s="8">
        <v>0</v>
      </c>
      <c r="E661">
        <v>1</v>
      </c>
      <c r="F661">
        <v>83</v>
      </c>
      <c r="G661" t="s">
        <v>975</v>
      </c>
      <c r="H661" s="8">
        <v>0.33402777777777776</v>
      </c>
      <c r="I661" s="8">
        <v>0.43055555555555558</v>
      </c>
      <c r="L661">
        <v>2.3199999999999998</v>
      </c>
      <c r="M661">
        <v>2.3199999999999998</v>
      </c>
      <c r="N661">
        <v>1.32</v>
      </c>
      <c r="O661" t="s">
        <v>1422</v>
      </c>
      <c r="P661" t="s">
        <v>417</v>
      </c>
      <c r="Q661" t="s">
        <v>417</v>
      </c>
      <c r="R661">
        <v>0</v>
      </c>
      <c r="S661">
        <v>0</v>
      </c>
      <c r="T661">
        <v>45.334488</v>
      </c>
      <c r="U661">
        <v>5.6167160000000003</v>
      </c>
      <c r="AD661" t="s">
        <v>2733</v>
      </c>
      <c r="AE661" t="s">
        <v>2737</v>
      </c>
    </row>
    <row r="662" spans="1:31" x14ac:dyDescent="0.3">
      <c r="A662" s="7">
        <v>46301</v>
      </c>
      <c r="B662" s="8">
        <v>0.33333333333333331</v>
      </c>
      <c r="C662" s="8">
        <v>0.375</v>
      </c>
      <c r="D662" s="8">
        <v>0</v>
      </c>
      <c r="E662">
        <v>1</v>
      </c>
      <c r="F662">
        <v>68</v>
      </c>
      <c r="G662" t="s">
        <v>948</v>
      </c>
      <c r="O662" t="s">
        <v>1266</v>
      </c>
      <c r="P662" t="s">
        <v>379</v>
      </c>
      <c r="Q662" t="s">
        <v>379</v>
      </c>
      <c r="R662">
        <v>0</v>
      </c>
      <c r="S662">
        <v>0</v>
      </c>
      <c r="T662">
        <v>45.162835000000001</v>
      </c>
      <c r="U662">
        <v>5.7206549999999998</v>
      </c>
      <c r="AD662" t="s">
        <v>2733</v>
      </c>
      <c r="AE662" t="s">
        <v>2737</v>
      </c>
    </row>
    <row r="663" spans="1:31" x14ac:dyDescent="0.3">
      <c r="A663" s="7">
        <v>46301</v>
      </c>
      <c r="B663" s="8">
        <v>0.2048611111111111</v>
      </c>
      <c r="C663" s="8">
        <v>0.21527777777777779</v>
      </c>
      <c r="D663" s="8">
        <v>0</v>
      </c>
      <c r="E663">
        <v>0.25</v>
      </c>
      <c r="F663">
        <v>13</v>
      </c>
      <c r="G663" t="s">
        <v>2730</v>
      </c>
      <c r="O663" t="s">
        <v>1717</v>
      </c>
      <c r="P663" t="s">
        <v>298</v>
      </c>
      <c r="Q663" t="s">
        <v>1719</v>
      </c>
      <c r="R663">
        <v>0</v>
      </c>
      <c r="S663">
        <v>0</v>
      </c>
      <c r="T663">
        <v>45.186445999999997</v>
      </c>
      <c r="U663">
        <v>5.7280280000000001</v>
      </c>
      <c r="AD663" t="s">
        <v>2733</v>
      </c>
      <c r="AE663" t="s">
        <v>2737</v>
      </c>
    </row>
    <row r="664" spans="1:31" x14ac:dyDescent="0.3">
      <c r="A664" s="7">
        <v>46301</v>
      </c>
      <c r="B664" s="8">
        <v>0.16666666666666666</v>
      </c>
      <c r="C664" s="8">
        <v>0.18055555555555555</v>
      </c>
      <c r="D664" s="8">
        <v>0</v>
      </c>
      <c r="E664">
        <v>0.33</v>
      </c>
      <c r="F664">
        <v>20</v>
      </c>
      <c r="G664" t="s">
        <v>950</v>
      </c>
      <c r="H664" s="8">
        <v>0.19791666666666666</v>
      </c>
      <c r="I664" s="8">
        <v>0.29652777777777778</v>
      </c>
      <c r="L664">
        <v>2.37</v>
      </c>
      <c r="M664">
        <v>2.37</v>
      </c>
      <c r="N664">
        <v>2.0299999999999998</v>
      </c>
      <c r="O664" t="s">
        <v>2755</v>
      </c>
      <c r="P664" t="s">
        <v>211</v>
      </c>
      <c r="Q664" t="s">
        <v>2756</v>
      </c>
      <c r="R664">
        <v>0</v>
      </c>
      <c r="S664">
        <v>0</v>
      </c>
      <c r="T664">
        <v>45.186630000000001</v>
      </c>
      <c r="U664">
        <v>5.7231329999999998</v>
      </c>
      <c r="AD664" t="s">
        <v>2733</v>
      </c>
      <c r="AE664" t="s">
        <v>2734</v>
      </c>
    </row>
    <row r="665" spans="1:31" x14ac:dyDescent="0.3">
      <c r="A665" s="7">
        <v>46301</v>
      </c>
      <c r="B665" s="8">
        <v>0.16666666666666666</v>
      </c>
      <c r="C665" s="8">
        <v>0.2638888888888889</v>
      </c>
      <c r="D665" s="8">
        <v>0</v>
      </c>
      <c r="E665">
        <v>2.33</v>
      </c>
      <c r="F665">
        <v>302</v>
      </c>
      <c r="G665" t="s">
        <v>947</v>
      </c>
      <c r="O665" t="s">
        <v>1704</v>
      </c>
      <c r="P665" t="s">
        <v>465</v>
      </c>
      <c r="Q665" t="s">
        <v>465</v>
      </c>
      <c r="R665">
        <v>0</v>
      </c>
      <c r="S665">
        <v>0</v>
      </c>
      <c r="T665">
        <v>45.36835</v>
      </c>
      <c r="U665">
        <v>5.5815599999999996</v>
      </c>
      <c r="AD665" t="s">
        <v>2733</v>
      </c>
      <c r="AE665" t="s">
        <v>2737</v>
      </c>
    </row>
    <row r="666" spans="1:31" x14ac:dyDescent="0.3">
      <c r="A666" s="7">
        <v>46301</v>
      </c>
      <c r="B666" s="8">
        <v>0.16666666666666666</v>
      </c>
      <c r="C666" s="8">
        <v>0.17708333333333334</v>
      </c>
      <c r="D666" s="8">
        <v>0</v>
      </c>
      <c r="E666">
        <v>0.25</v>
      </c>
      <c r="F666">
        <v>37</v>
      </c>
      <c r="G666" t="s">
        <v>2803</v>
      </c>
      <c r="Q666" t="s">
        <v>820</v>
      </c>
      <c r="R666">
        <v>0</v>
      </c>
      <c r="S666">
        <v>0</v>
      </c>
      <c r="T666">
        <v>48.795366999999999</v>
      </c>
      <c r="U666">
        <v>2.322012</v>
      </c>
    </row>
    <row r="667" spans="1:31" x14ac:dyDescent="0.3">
      <c r="A667" s="7">
        <v>46301</v>
      </c>
      <c r="B667" s="8">
        <v>0.16666666666666666</v>
      </c>
      <c r="C667" s="8">
        <v>0.18055555555555555</v>
      </c>
      <c r="D667" s="8">
        <v>0</v>
      </c>
      <c r="E667">
        <v>0.33</v>
      </c>
      <c r="F667">
        <v>100</v>
      </c>
      <c r="G667" t="s">
        <v>967</v>
      </c>
      <c r="H667" s="8">
        <v>0.22916666666666666</v>
      </c>
      <c r="I667" s="8">
        <v>0.23541666666666666</v>
      </c>
      <c r="L667">
        <v>0.15</v>
      </c>
      <c r="M667">
        <v>0.15</v>
      </c>
      <c r="N667">
        <v>-0.18</v>
      </c>
      <c r="O667" t="s">
        <v>2785</v>
      </c>
      <c r="P667" t="s">
        <v>113</v>
      </c>
      <c r="Q667" t="s">
        <v>2786</v>
      </c>
      <c r="R667">
        <v>0</v>
      </c>
      <c r="S667">
        <v>0</v>
      </c>
      <c r="T667">
        <v>45.182966999999998</v>
      </c>
      <c r="U667">
        <v>5.7194820000000002</v>
      </c>
      <c r="AD667" t="s">
        <v>2733</v>
      </c>
      <c r="AE667" t="s">
        <v>2734</v>
      </c>
    </row>
    <row r="668" spans="1:31" x14ac:dyDescent="0.3">
      <c r="A668" t="s">
        <v>3530</v>
      </c>
      <c r="G668">
        <v>665</v>
      </c>
      <c r="S668">
        <v>665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Data"/>
  <dimension ref="A1:X4995"/>
  <sheetViews>
    <sheetView workbookViewId="0">
      <pane ySplit="1" topLeftCell="A2" activePane="bottomLeft" state="frozen"/>
      <selection pane="bottomLeft"/>
    </sheetView>
  </sheetViews>
  <sheetFormatPr baseColWidth="10" defaultColWidth="8.88671875" defaultRowHeight="14.4" x14ac:dyDescent="0.3"/>
  <cols>
    <col min="1" max="1" width="11" style="5" customWidth="1"/>
    <col min="2" max="2" width="9" customWidth="1"/>
    <col min="3" max="3" width="24" customWidth="1"/>
    <col min="4" max="4" width="15" customWidth="1"/>
    <col min="5" max="5" width="28" customWidth="1"/>
    <col min="6" max="6" width="34" customWidth="1"/>
    <col min="7" max="7" width="11" customWidth="1"/>
    <col min="8" max="8" width="13" customWidth="1"/>
    <col min="9" max="10" width="9" style="91" customWidth="1"/>
    <col min="11" max="11" width="10" style="92" customWidth="1"/>
    <col min="12" max="13" width="10" style="91" customWidth="1"/>
    <col min="14" max="14" width="10" style="92" customWidth="1"/>
    <col min="15" max="15" width="9" customWidth="1"/>
    <col min="16" max="17" width="11" customWidth="1"/>
    <col min="18" max="18" width="16" style="93" customWidth="1"/>
    <col min="19" max="19" width="9" customWidth="1"/>
    <col min="20" max="21" width="12" customWidth="1"/>
    <col min="22" max="22" width="10" customWidth="1"/>
    <col min="23" max="23" width="16" customWidth="1"/>
  </cols>
  <sheetData>
    <row r="1" spans="1:24" x14ac:dyDescent="0.3">
      <c r="A1" s="94" t="s">
        <v>923</v>
      </c>
      <c r="B1" s="95" t="s">
        <v>3745</v>
      </c>
      <c r="C1" s="95" t="s">
        <v>4</v>
      </c>
      <c r="D1" s="95" t="s">
        <v>838</v>
      </c>
      <c r="E1" s="95" t="s">
        <v>40</v>
      </c>
      <c r="F1" s="95" t="s">
        <v>3746</v>
      </c>
      <c r="G1" s="95" t="s">
        <v>3747</v>
      </c>
      <c r="H1" s="95" t="s">
        <v>3748</v>
      </c>
      <c r="I1" s="94" t="s">
        <v>3749</v>
      </c>
      <c r="J1" s="94" t="s">
        <v>3750</v>
      </c>
      <c r="K1" s="94" t="s">
        <v>3751</v>
      </c>
      <c r="L1" s="94" t="s">
        <v>3752</v>
      </c>
      <c r="M1" s="94" t="s">
        <v>3753</v>
      </c>
      <c r="N1" s="94" t="s">
        <v>3754</v>
      </c>
      <c r="O1" s="95" t="s">
        <v>3755</v>
      </c>
      <c r="P1" s="95" t="s">
        <v>991</v>
      </c>
      <c r="Q1" s="95" t="s">
        <v>992</v>
      </c>
      <c r="R1" s="94" t="s">
        <v>3756</v>
      </c>
      <c r="S1" s="95" t="s">
        <v>930</v>
      </c>
      <c r="T1" s="96" t="s">
        <v>1008</v>
      </c>
      <c r="U1" s="96" t="s">
        <v>3757</v>
      </c>
      <c r="V1" s="96" t="s">
        <v>3758</v>
      </c>
      <c r="W1" s="97"/>
      <c r="X1" s="97"/>
    </row>
    <row r="2" spans="1:24" x14ac:dyDescent="0.3">
      <c r="A2" s="11">
        <v>46288</v>
      </c>
      <c r="B2" s="89" t="s">
        <v>3811</v>
      </c>
      <c r="C2" s="12" t="s">
        <v>975</v>
      </c>
      <c r="D2" s="12" t="s">
        <v>2689</v>
      </c>
      <c r="E2" s="12" t="s">
        <v>387</v>
      </c>
      <c r="F2" s="12" t="s">
        <v>387</v>
      </c>
      <c r="G2" s="12" t="s">
        <v>2733</v>
      </c>
      <c r="H2" s="12" t="s">
        <v>2737</v>
      </c>
      <c r="I2" s="90">
        <v>0.27430555555555558</v>
      </c>
      <c r="J2" s="90">
        <v>0.30902777777777779</v>
      </c>
      <c r="K2" s="13">
        <v>0.83</v>
      </c>
      <c r="L2" s="90"/>
      <c r="M2" s="90"/>
      <c r="N2" s="13"/>
      <c r="O2" s="12">
        <v>0</v>
      </c>
      <c r="P2" s="12">
        <v>45.365996000000003</v>
      </c>
      <c r="Q2" s="12">
        <v>5.5923809999999996</v>
      </c>
      <c r="R2" s="14">
        <v>46290.417847222219</v>
      </c>
      <c r="S2" s="12">
        <v>1</v>
      </c>
      <c r="T2">
        <v>20260564</v>
      </c>
      <c r="U2" t="s">
        <v>838</v>
      </c>
      <c r="V2">
        <v>20260564</v>
      </c>
    </row>
    <row r="3" spans="1:24" x14ac:dyDescent="0.3">
      <c r="A3" s="11">
        <v>46288</v>
      </c>
      <c r="B3" s="89" t="s">
        <v>3812</v>
      </c>
      <c r="C3" s="12" t="s">
        <v>977</v>
      </c>
      <c r="D3" s="12" t="s">
        <v>3595</v>
      </c>
      <c r="E3" s="12" t="s">
        <v>453</v>
      </c>
      <c r="F3" s="12" t="s">
        <v>3596</v>
      </c>
      <c r="G3" s="12" t="s">
        <v>2733</v>
      </c>
      <c r="H3" s="12" t="s">
        <v>2734</v>
      </c>
      <c r="I3" s="90">
        <v>0.36805555555555558</v>
      </c>
      <c r="J3" s="90">
        <v>0.375</v>
      </c>
      <c r="K3" s="13">
        <v>0.17</v>
      </c>
      <c r="L3" s="90"/>
      <c r="M3" s="90"/>
      <c r="N3" s="13"/>
      <c r="O3" s="12">
        <v>0</v>
      </c>
      <c r="P3" s="12">
        <v>45.366508000000003</v>
      </c>
      <c r="Q3" s="12">
        <v>5.57925</v>
      </c>
      <c r="R3" s="14">
        <v>46290.417847222219</v>
      </c>
      <c r="S3" s="12">
        <v>1</v>
      </c>
      <c r="T3">
        <v>20260570</v>
      </c>
      <c r="U3" t="s">
        <v>40</v>
      </c>
      <c r="V3">
        <v>20260570</v>
      </c>
    </row>
    <row r="4" spans="1:24" x14ac:dyDescent="0.3">
      <c r="A4" s="11">
        <v>46288</v>
      </c>
      <c r="B4" s="89" t="s">
        <v>3813</v>
      </c>
      <c r="C4" s="12" t="s">
        <v>847</v>
      </c>
      <c r="D4" s="12" t="s">
        <v>1198</v>
      </c>
      <c r="E4" s="12" t="s">
        <v>335</v>
      </c>
      <c r="F4" s="12" t="s">
        <v>335</v>
      </c>
      <c r="G4" s="12" t="s">
        <v>2733</v>
      </c>
      <c r="H4" s="12" t="s">
        <v>2737</v>
      </c>
      <c r="I4" s="90">
        <v>0.33333333333333331</v>
      </c>
      <c r="J4" s="90">
        <v>0.4375</v>
      </c>
      <c r="K4" s="13">
        <v>2.5</v>
      </c>
      <c r="L4" s="90">
        <v>0.51597222222222228</v>
      </c>
      <c r="M4" s="90">
        <v>0.51597222222222228</v>
      </c>
      <c r="N4" s="13">
        <v>0</v>
      </c>
      <c r="O4" s="12">
        <v>1</v>
      </c>
      <c r="P4" s="12">
        <v>45.172060000000002</v>
      </c>
      <c r="Q4" s="12">
        <v>5.7222600000000003</v>
      </c>
      <c r="R4" s="14">
        <v>46290.417847222219</v>
      </c>
      <c r="S4" s="12">
        <v>1</v>
      </c>
      <c r="T4">
        <v>20260036</v>
      </c>
      <c r="U4" t="s">
        <v>838</v>
      </c>
      <c r="V4">
        <v>20260036</v>
      </c>
    </row>
    <row r="5" spans="1:24" x14ac:dyDescent="0.3">
      <c r="A5" s="11">
        <v>46288</v>
      </c>
      <c r="B5" s="89" t="s">
        <v>3814</v>
      </c>
      <c r="C5" s="12" t="s">
        <v>948</v>
      </c>
      <c r="D5" s="12" t="s">
        <v>2212</v>
      </c>
      <c r="E5" s="12" t="s">
        <v>233</v>
      </c>
      <c r="F5" s="12" t="s">
        <v>233</v>
      </c>
      <c r="G5" s="12" t="s">
        <v>2733</v>
      </c>
      <c r="H5" s="12" t="s">
        <v>2737</v>
      </c>
      <c r="I5" s="90">
        <v>0.33333333333333331</v>
      </c>
      <c r="J5" s="90">
        <v>0.34722222222222221</v>
      </c>
      <c r="K5" s="13">
        <v>0.33</v>
      </c>
      <c r="L5" s="90">
        <v>0.48680555555555549</v>
      </c>
      <c r="M5" s="90">
        <v>0.48680555555555549</v>
      </c>
      <c r="N5" s="13">
        <v>0</v>
      </c>
      <c r="O5" s="12">
        <v>1</v>
      </c>
      <c r="P5" s="12">
        <v>45.192034</v>
      </c>
      <c r="Q5" s="12">
        <v>5.73963</v>
      </c>
      <c r="R5" s="14">
        <v>46290.417847222219</v>
      </c>
      <c r="S5" s="12">
        <v>1</v>
      </c>
      <c r="T5">
        <v>20260379</v>
      </c>
      <c r="U5" t="s">
        <v>838</v>
      </c>
      <c r="V5">
        <v>20260379</v>
      </c>
    </row>
    <row r="6" spans="1:24" x14ac:dyDescent="0.3">
      <c r="A6" s="11">
        <v>46288</v>
      </c>
      <c r="B6" s="89" t="s">
        <v>3815</v>
      </c>
      <c r="C6" s="12" t="s">
        <v>905</v>
      </c>
      <c r="D6" s="12" t="s">
        <v>1846</v>
      </c>
      <c r="E6" s="12" t="s">
        <v>539</v>
      </c>
      <c r="F6" s="12" t="s">
        <v>539</v>
      </c>
      <c r="G6" s="12" t="s">
        <v>2733</v>
      </c>
      <c r="H6" s="12" t="s">
        <v>2737</v>
      </c>
      <c r="I6" s="90">
        <v>0.33333333333333331</v>
      </c>
      <c r="J6" s="90">
        <v>0.3611111111111111</v>
      </c>
      <c r="K6" s="13">
        <v>0.67</v>
      </c>
      <c r="L6" s="90"/>
      <c r="M6" s="90"/>
      <c r="N6" s="13"/>
      <c r="O6" s="12">
        <v>0</v>
      </c>
      <c r="P6" s="12">
        <v>45.182197000000002</v>
      </c>
      <c r="Q6" s="12">
        <v>5.7385910000000004</v>
      </c>
      <c r="R6" s="14">
        <v>46290.417847222219</v>
      </c>
      <c r="S6" s="12">
        <v>1</v>
      </c>
      <c r="T6">
        <v>20260259</v>
      </c>
      <c r="U6" t="s">
        <v>838</v>
      </c>
      <c r="V6">
        <v>20260259</v>
      </c>
    </row>
    <row r="7" spans="1:24" x14ac:dyDescent="0.3">
      <c r="A7" s="11">
        <v>46288</v>
      </c>
      <c r="B7" s="89" t="s">
        <v>3816</v>
      </c>
      <c r="C7" s="12" t="s">
        <v>957</v>
      </c>
      <c r="D7" s="12" t="s">
        <v>2268</v>
      </c>
      <c r="E7" s="12" t="s">
        <v>163</v>
      </c>
      <c r="F7" s="12" t="s">
        <v>3441</v>
      </c>
      <c r="G7" s="12" t="s">
        <v>2733</v>
      </c>
      <c r="H7" s="12" t="s">
        <v>2737</v>
      </c>
      <c r="I7" s="90">
        <v>0.4201388888888889</v>
      </c>
      <c r="J7" s="90">
        <v>0.4513888888888889</v>
      </c>
      <c r="K7" s="13">
        <v>0.75</v>
      </c>
      <c r="L7" s="90"/>
      <c r="M7" s="90"/>
      <c r="N7" s="13"/>
      <c r="O7" s="12">
        <v>0</v>
      </c>
      <c r="P7" s="12">
        <v>45.186844000000001</v>
      </c>
      <c r="Q7" s="12">
        <v>5.7114979999999997</v>
      </c>
      <c r="R7" s="14">
        <v>46290.417847222219</v>
      </c>
      <c r="S7" s="12">
        <v>1</v>
      </c>
      <c r="T7">
        <v>20260398</v>
      </c>
      <c r="U7" t="s">
        <v>838</v>
      </c>
      <c r="V7">
        <v>20260398</v>
      </c>
    </row>
    <row r="8" spans="1:24" x14ac:dyDescent="0.3">
      <c r="A8" s="11">
        <v>46288</v>
      </c>
      <c r="B8" s="89" t="s">
        <v>3817</v>
      </c>
      <c r="C8" s="12" t="s">
        <v>974</v>
      </c>
      <c r="D8" s="12" t="s">
        <v>1711</v>
      </c>
      <c r="E8" s="12" t="s">
        <v>526</v>
      </c>
      <c r="F8" s="12" t="s">
        <v>526</v>
      </c>
      <c r="G8" s="12" t="s">
        <v>2733</v>
      </c>
      <c r="H8" s="12" t="s">
        <v>2737</v>
      </c>
      <c r="I8" s="90">
        <v>0.33333333333333331</v>
      </c>
      <c r="J8" s="90">
        <v>0.34722222222222221</v>
      </c>
      <c r="K8" s="13">
        <v>0.33</v>
      </c>
      <c r="L8" s="90"/>
      <c r="M8" s="90"/>
      <c r="N8" s="13"/>
      <c r="O8" s="12">
        <v>0</v>
      </c>
      <c r="P8" s="12">
        <v>45.181947000000001</v>
      </c>
      <c r="Q8" s="12">
        <v>5.7218989999999996</v>
      </c>
      <c r="R8" s="14">
        <v>46290.417847222219</v>
      </c>
      <c r="S8" s="12">
        <v>1</v>
      </c>
      <c r="T8">
        <v>20260219</v>
      </c>
      <c r="U8" t="s">
        <v>838</v>
      </c>
      <c r="V8">
        <v>20260219</v>
      </c>
    </row>
    <row r="9" spans="1:24" x14ac:dyDescent="0.3">
      <c r="A9" s="11">
        <v>46288</v>
      </c>
      <c r="B9" s="89" t="s">
        <v>3818</v>
      </c>
      <c r="C9" s="12" t="s">
        <v>870</v>
      </c>
      <c r="D9" s="12" t="s">
        <v>2068</v>
      </c>
      <c r="E9" s="12" t="s">
        <v>352</v>
      </c>
      <c r="F9" s="12" t="s">
        <v>2744</v>
      </c>
      <c r="G9" s="12" t="s">
        <v>2733</v>
      </c>
      <c r="H9" s="12" t="s">
        <v>2737</v>
      </c>
      <c r="I9" s="90">
        <v>0.25694444444444442</v>
      </c>
      <c r="J9" s="90">
        <v>0.2673611111111111</v>
      </c>
      <c r="K9" s="13">
        <v>0.25</v>
      </c>
      <c r="L9" s="90">
        <v>0.24374999999999999</v>
      </c>
      <c r="M9" s="90">
        <v>0.24652777777777779</v>
      </c>
      <c r="N9" s="13">
        <v>7.0000000000000007E-2</v>
      </c>
      <c r="O9" s="12">
        <v>1</v>
      </c>
      <c r="P9" s="12">
        <v>45.191529000000003</v>
      </c>
      <c r="Q9" s="12">
        <v>5.7310239999999997</v>
      </c>
      <c r="R9" s="14">
        <v>46290.417847222219</v>
      </c>
      <c r="S9" s="12">
        <v>1</v>
      </c>
      <c r="T9">
        <v>20260331</v>
      </c>
      <c r="U9" t="s">
        <v>838</v>
      </c>
      <c r="V9">
        <v>20260331</v>
      </c>
    </row>
    <row r="10" spans="1:24" x14ac:dyDescent="0.3">
      <c r="A10" s="11">
        <v>46288</v>
      </c>
      <c r="B10" s="89" t="s">
        <v>3819</v>
      </c>
      <c r="C10" s="12" t="s">
        <v>973</v>
      </c>
      <c r="D10" s="12" t="s">
        <v>1814</v>
      </c>
      <c r="E10" s="12" t="s">
        <v>400</v>
      </c>
      <c r="F10" s="12" t="s">
        <v>400</v>
      </c>
      <c r="G10" s="12" t="s">
        <v>2733</v>
      </c>
      <c r="H10" s="12" t="s">
        <v>2737</v>
      </c>
      <c r="I10" s="90">
        <v>0.24652777777777779</v>
      </c>
      <c r="J10" s="90">
        <v>0.28125</v>
      </c>
      <c r="K10" s="13">
        <v>0.83</v>
      </c>
      <c r="L10" s="90"/>
      <c r="M10" s="90"/>
      <c r="N10" s="13"/>
      <c r="O10" s="12">
        <v>0</v>
      </c>
      <c r="P10" s="12">
        <v>45.375911000000002</v>
      </c>
      <c r="Q10" s="12">
        <v>5.5841149999999997</v>
      </c>
      <c r="R10" s="14">
        <v>46290.417847222219</v>
      </c>
      <c r="S10" s="12">
        <v>1</v>
      </c>
      <c r="T10">
        <v>20260250</v>
      </c>
      <c r="U10" t="s">
        <v>838</v>
      </c>
      <c r="V10">
        <v>20260250</v>
      </c>
    </row>
    <row r="11" spans="1:24" x14ac:dyDescent="0.3">
      <c r="A11" s="11">
        <v>46288</v>
      </c>
      <c r="B11" s="89" t="s">
        <v>3815</v>
      </c>
      <c r="C11" s="12" t="s">
        <v>905</v>
      </c>
      <c r="D11" s="12" t="s">
        <v>1515</v>
      </c>
      <c r="E11" s="12" t="s">
        <v>761</v>
      </c>
      <c r="F11" s="12" t="s">
        <v>761</v>
      </c>
      <c r="G11" s="12" t="s">
        <v>2733</v>
      </c>
      <c r="H11" s="12" t="s">
        <v>2737</v>
      </c>
      <c r="I11" s="90">
        <v>0.33333333333333331</v>
      </c>
      <c r="J11" s="90">
        <v>0.375</v>
      </c>
      <c r="K11" s="13">
        <v>1</v>
      </c>
      <c r="L11" s="90"/>
      <c r="M11" s="90"/>
      <c r="N11" s="13"/>
      <c r="O11" s="12">
        <v>0</v>
      </c>
      <c r="P11" s="12">
        <v>45.183799999999998</v>
      </c>
      <c r="Q11" s="12">
        <v>5.7220209999999998</v>
      </c>
      <c r="R11" s="14">
        <v>46290.417847222219</v>
      </c>
      <c r="S11" s="12">
        <v>1</v>
      </c>
      <c r="T11">
        <v>20260148</v>
      </c>
      <c r="U11" t="s">
        <v>838</v>
      </c>
      <c r="V11">
        <v>20260148</v>
      </c>
    </row>
    <row r="12" spans="1:24" x14ac:dyDescent="0.3">
      <c r="A12" s="11">
        <v>46288</v>
      </c>
      <c r="B12" s="89" t="s">
        <v>3820</v>
      </c>
      <c r="C12" s="12" t="s">
        <v>961</v>
      </c>
      <c r="D12" s="12" t="s">
        <v>1157</v>
      </c>
      <c r="E12" s="12" t="s">
        <v>278</v>
      </c>
      <c r="F12" s="12" t="s">
        <v>1161</v>
      </c>
      <c r="G12" s="12" t="s">
        <v>2733</v>
      </c>
      <c r="H12" s="12" t="s">
        <v>2781</v>
      </c>
      <c r="I12" s="90">
        <v>0.16666666666666671</v>
      </c>
      <c r="J12" s="90">
        <v>0.20833333333333329</v>
      </c>
      <c r="K12" s="13">
        <v>1</v>
      </c>
      <c r="L12" s="90">
        <v>0.18888888888888891</v>
      </c>
      <c r="M12" s="90">
        <v>0.24652777777777779</v>
      </c>
      <c r="N12" s="13">
        <v>1.38</v>
      </c>
      <c r="O12" s="12">
        <v>1</v>
      </c>
      <c r="P12" s="12">
        <v>45.148142999999997</v>
      </c>
      <c r="Q12" s="12">
        <v>5.723122</v>
      </c>
      <c r="R12" s="14">
        <v>46290.417847222219</v>
      </c>
      <c r="S12" s="12">
        <v>1</v>
      </c>
      <c r="T12">
        <v>20260602</v>
      </c>
      <c r="U12" t="s">
        <v>838</v>
      </c>
      <c r="V12">
        <v>20260602</v>
      </c>
    </row>
    <row r="13" spans="1:24" x14ac:dyDescent="0.3">
      <c r="A13" s="11">
        <v>46288</v>
      </c>
      <c r="B13" s="89" t="s">
        <v>3821</v>
      </c>
      <c r="C13" s="12" t="s">
        <v>879</v>
      </c>
      <c r="D13" s="12" t="s">
        <v>3597</v>
      </c>
      <c r="E13" s="12" t="s">
        <v>659</v>
      </c>
      <c r="F13" s="12" t="s">
        <v>3598</v>
      </c>
      <c r="G13" s="12" t="s">
        <v>2733</v>
      </c>
      <c r="H13" s="12" t="s">
        <v>2734</v>
      </c>
      <c r="I13" s="90">
        <v>0.3576388888888889</v>
      </c>
      <c r="J13" s="90">
        <v>0.36458333333333331</v>
      </c>
      <c r="K13" s="13">
        <v>0.17</v>
      </c>
      <c r="L13" s="90">
        <v>0.25486111111111109</v>
      </c>
      <c r="M13" s="90">
        <v>0.26180555555555562</v>
      </c>
      <c r="N13" s="13">
        <v>0.17</v>
      </c>
      <c r="O13" s="12">
        <v>1</v>
      </c>
      <c r="P13" s="12">
        <v>45.369183</v>
      </c>
      <c r="Q13" s="12">
        <v>5.5819970000000003</v>
      </c>
      <c r="R13" s="14">
        <v>46290.417847222219</v>
      </c>
      <c r="S13" s="12">
        <v>1</v>
      </c>
      <c r="T13">
        <v>20260166</v>
      </c>
      <c r="U13" t="s">
        <v>40</v>
      </c>
      <c r="V13">
        <v>20260166</v>
      </c>
    </row>
    <row r="14" spans="1:24" x14ac:dyDescent="0.3">
      <c r="A14" s="11">
        <v>46288</v>
      </c>
      <c r="B14" s="89" t="s">
        <v>3822</v>
      </c>
      <c r="C14" s="12" t="s">
        <v>944</v>
      </c>
      <c r="D14" s="12" t="s">
        <v>2693</v>
      </c>
      <c r="E14" s="12" t="s">
        <v>384</v>
      </c>
      <c r="F14" s="12" t="s">
        <v>384</v>
      </c>
      <c r="G14" s="12" t="s">
        <v>2733</v>
      </c>
      <c r="H14" s="12" t="s">
        <v>2737</v>
      </c>
      <c r="I14" s="90">
        <v>0.33333333333333331</v>
      </c>
      <c r="J14" s="90">
        <v>0.37847222222222221</v>
      </c>
      <c r="K14" s="13">
        <v>1.08</v>
      </c>
      <c r="L14" s="90"/>
      <c r="M14" s="90"/>
      <c r="N14" s="13"/>
      <c r="O14" s="12">
        <v>0</v>
      </c>
      <c r="P14" s="12">
        <v>45.164765000000003</v>
      </c>
      <c r="Q14" s="12">
        <v>5.7186510000000004</v>
      </c>
      <c r="R14" s="14">
        <v>46290.417847222219</v>
      </c>
      <c r="S14" s="12">
        <v>1</v>
      </c>
      <c r="T14">
        <v>20260566</v>
      </c>
      <c r="U14" t="s">
        <v>838</v>
      </c>
      <c r="V14">
        <v>20260566</v>
      </c>
    </row>
    <row r="15" spans="1:24" x14ac:dyDescent="0.3">
      <c r="A15" s="11">
        <v>46288</v>
      </c>
      <c r="B15" s="89" t="s">
        <v>3823</v>
      </c>
      <c r="C15" s="12" t="s">
        <v>968</v>
      </c>
      <c r="D15" s="12" t="s">
        <v>1717</v>
      </c>
      <c r="E15" s="12" t="s">
        <v>298</v>
      </c>
      <c r="F15" s="12" t="s">
        <v>1719</v>
      </c>
      <c r="G15" s="12" t="s">
        <v>2733</v>
      </c>
      <c r="H15" s="12" t="s">
        <v>2737</v>
      </c>
      <c r="I15" s="90">
        <v>0.21180555555555561</v>
      </c>
      <c r="J15" s="90">
        <v>0.22222222222222221</v>
      </c>
      <c r="K15" s="13">
        <v>0.25</v>
      </c>
      <c r="L15" s="90"/>
      <c r="M15" s="90"/>
      <c r="N15" s="13"/>
      <c r="O15" s="12">
        <v>0</v>
      </c>
      <c r="P15" s="12">
        <v>45.186445999999997</v>
      </c>
      <c r="Q15" s="12">
        <v>5.7280280000000001</v>
      </c>
      <c r="R15" s="14">
        <v>46290.417847222219</v>
      </c>
      <c r="S15" s="12">
        <v>1</v>
      </c>
      <c r="T15">
        <v>20260221</v>
      </c>
      <c r="U15" t="s">
        <v>838</v>
      </c>
      <c r="V15">
        <v>20260221</v>
      </c>
    </row>
    <row r="16" spans="1:24" x14ac:dyDescent="0.3">
      <c r="A16" s="11">
        <v>46288</v>
      </c>
      <c r="B16" s="89" t="s">
        <v>3824</v>
      </c>
      <c r="C16" s="12" t="s">
        <v>876</v>
      </c>
      <c r="D16" s="12" t="s">
        <v>2330</v>
      </c>
      <c r="E16" s="12" t="s">
        <v>108</v>
      </c>
      <c r="F16" s="12" t="s">
        <v>3825</v>
      </c>
      <c r="G16" s="12" t="s">
        <v>2733</v>
      </c>
      <c r="H16" s="12" t="s">
        <v>2737</v>
      </c>
      <c r="I16" s="90">
        <v>0.33333333333333331</v>
      </c>
      <c r="J16" s="90">
        <v>0.34722222222222221</v>
      </c>
      <c r="K16" s="13">
        <v>0.33</v>
      </c>
      <c r="L16" s="90"/>
      <c r="M16" s="90"/>
      <c r="N16" s="13"/>
      <c r="O16" s="12">
        <v>0</v>
      </c>
      <c r="P16" s="12">
        <v>45.184282000000003</v>
      </c>
      <c r="Q16" s="12">
        <v>5.720561</v>
      </c>
      <c r="R16" s="14">
        <v>46290.417847222219</v>
      </c>
      <c r="S16" s="12">
        <v>1</v>
      </c>
      <c r="T16">
        <v>20260420</v>
      </c>
      <c r="U16" t="s">
        <v>838</v>
      </c>
      <c r="V16">
        <v>20260420</v>
      </c>
    </row>
    <row r="17" spans="1:22" x14ac:dyDescent="0.3">
      <c r="A17" s="11">
        <v>46288</v>
      </c>
      <c r="B17" s="89" t="s">
        <v>3826</v>
      </c>
      <c r="C17" s="12" t="s">
        <v>886</v>
      </c>
      <c r="D17" s="12" t="s">
        <v>2094</v>
      </c>
      <c r="E17" s="12" t="s">
        <v>371</v>
      </c>
      <c r="F17" s="12" t="s">
        <v>2095</v>
      </c>
      <c r="G17" s="12" t="s">
        <v>2733</v>
      </c>
      <c r="H17" s="12" t="s">
        <v>2737</v>
      </c>
      <c r="I17" s="90">
        <v>0.33333333333333331</v>
      </c>
      <c r="J17" s="90">
        <v>0.34722222222222221</v>
      </c>
      <c r="K17" s="13">
        <v>0.33</v>
      </c>
      <c r="L17" s="90"/>
      <c r="M17" s="90"/>
      <c r="N17" s="13"/>
      <c r="O17" s="12">
        <v>0</v>
      </c>
      <c r="P17" s="12">
        <v>45.176468</v>
      </c>
      <c r="Q17" s="12">
        <v>5.7269800000000002</v>
      </c>
      <c r="R17" s="14">
        <v>46290.417847222219</v>
      </c>
      <c r="S17" s="12">
        <v>1</v>
      </c>
      <c r="T17">
        <v>20260339</v>
      </c>
      <c r="U17" t="s">
        <v>838</v>
      </c>
      <c r="V17">
        <v>20260339</v>
      </c>
    </row>
    <row r="18" spans="1:22" x14ac:dyDescent="0.3">
      <c r="A18" s="11">
        <v>46288</v>
      </c>
      <c r="B18" s="89" t="s">
        <v>3827</v>
      </c>
      <c r="C18" s="12" t="s">
        <v>967</v>
      </c>
      <c r="D18" s="12" t="s">
        <v>1677</v>
      </c>
      <c r="E18" s="12" t="s">
        <v>234</v>
      </c>
      <c r="F18" s="12" t="s">
        <v>234</v>
      </c>
      <c r="G18" s="12" t="s">
        <v>2733</v>
      </c>
      <c r="H18" s="12" t="s">
        <v>2737</v>
      </c>
      <c r="I18" s="90">
        <v>0.33333333333333331</v>
      </c>
      <c r="J18" s="90">
        <v>0.35416666666666669</v>
      </c>
      <c r="K18" s="13">
        <v>0.5</v>
      </c>
      <c r="L18" s="90">
        <v>0.2472222222222222</v>
      </c>
      <c r="M18" s="90">
        <v>0.26111111111111113</v>
      </c>
      <c r="N18" s="13">
        <v>0.33</v>
      </c>
      <c r="O18" s="12">
        <v>1</v>
      </c>
      <c r="P18" s="12">
        <v>45.182043</v>
      </c>
      <c r="Q18" s="12">
        <v>5.7257119999999997</v>
      </c>
      <c r="R18" s="14">
        <v>46290.417847222219</v>
      </c>
      <c r="S18" s="12">
        <v>1</v>
      </c>
      <c r="T18">
        <v>20260206</v>
      </c>
      <c r="U18" t="s">
        <v>838</v>
      </c>
      <c r="V18">
        <v>20260206</v>
      </c>
    </row>
    <row r="19" spans="1:22" x14ac:dyDescent="0.3">
      <c r="A19" s="11">
        <v>46288</v>
      </c>
      <c r="B19" s="89" t="s">
        <v>3828</v>
      </c>
      <c r="C19" s="12" t="s">
        <v>976</v>
      </c>
      <c r="D19" s="12" t="s">
        <v>3204</v>
      </c>
      <c r="E19" s="12" t="s">
        <v>430</v>
      </c>
      <c r="F19" s="12" t="s">
        <v>3205</v>
      </c>
      <c r="G19" s="12" t="s">
        <v>2733</v>
      </c>
      <c r="H19" s="12" t="s">
        <v>2734</v>
      </c>
      <c r="I19" s="90">
        <v>0.16666666666666671</v>
      </c>
      <c r="J19" s="90">
        <v>0.18055555555555561</v>
      </c>
      <c r="K19" s="13">
        <v>0.33</v>
      </c>
      <c r="L19" s="90">
        <v>0.1791666666666667</v>
      </c>
      <c r="M19" s="90">
        <v>0.1854166666666667</v>
      </c>
      <c r="N19" s="13">
        <v>0.15</v>
      </c>
      <c r="O19" s="12">
        <v>1</v>
      </c>
      <c r="P19" s="12">
        <v>45.179054999999998</v>
      </c>
      <c r="Q19" s="12">
        <v>5.6940229999999996</v>
      </c>
      <c r="R19" s="14">
        <v>46290.417847222219</v>
      </c>
      <c r="S19" s="12">
        <v>1</v>
      </c>
      <c r="T19">
        <v>20260567</v>
      </c>
      <c r="U19" t="s">
        <v>40</v>
      </c>
      <c r="V19">
        <v>20260567</v>
      </c>
    </row>
    <row r="20" spans="1:22" x14ac:dyDescent="0.3">
      <c r="A20" s="11">
        <v>46288</v>
      </c>
      <c r="B20" s="89" t="s">
        <v>3814</v>
      </c>
      <c r="C20" s="12" t="s">
        <v>948</v>
      </c>
      <c r="D20" s="12" t="s">
        <v>2345</v>
      </c>
      <c r="E20" s="12" t="s">
        <v>577</v>
      </c>
      <c r="F20" s="12" t="s">
        <v>577</v>
      </c>
      <c r="G20" s="12" t="s">
        <v>2733</v>
      </c>
      <c r="H20" s="12" t="s">
        <v>2737</v>
      </c>
      <c r="I20" s="90">
        <v>0.33333333333333331</v>
      </c>
      <c r="J20" s="90">
        <v>0.34722222222222221</v>
      </c>
      <c r="K20" s="13">
        <v>0.33</v>
      </c>
      <c r="L20" s="90">
        <v>0.48541666666666672</v>
      </c>
      <c r="M20" s="90">
        <v>0.48541666666666672</v>
      </c>
      <c r="N20" s="13">
        <v>0</v>
      </c>
      <c r="O20" s="12">
        <v>1</v>
      </c>
      <c r="P20" s="12">
        <v>45.180720000000001</v>
      </c>
      <c r="Q20" s="12">
        <v>5.7387189999999997</v>
      </c>
      <c r="R20" s="14">
        <v>46290.417847222219</v>
      </c>
      <c r="S20" s="12">
        <v>1</v>
      </c>
      <c r="T20">
        <v>20260425</v>
      </c>
      <c r="U20" t="s">
        <v>838</v>
      </c>
      <c r="V20">
        <v>20260425</v>
      </c>
    </row>
    <row r="21" spans="1:22" x14ac:dyDescent="0.3">
      <c r="A21" s="11">
        <v>46288</v>
      </c>
      <c r="B21" s="89" t="s">
        <v>3829</v>
      </c>
      <c r="C21" s="12" t="s">
        <v>946</v>
      </c>
      <c r="D21" s="12" t="s">
        <v>1320</v>
      </c>
      <c r="E21" s="12" t="s">
        <v>120</v>
      </c>
      <c r="F21" s="12" t="s">
        <v>120</v>
      </c>
      <c r="G21" s="12" t="s">
        <v>2733</v>
      </c>
      <c r="H21" s="12" t="s">
        <v>2737</v>
      </c>
      <c r="I21" s="90">
        <v>0.33333333333333331</v>
      </c>
      <c r="J21" s="90">
        <v>0.35416666666666669</v>
      </c>
      <c r="K21" s="13">
        <v>0.5</v>
      </c>
      <c r="L21" s="90"/>
      <c r="M21" s="90"/>
      <c r="N21" s="13"/>
      <c r="O21" s="12">
        <v>0</v>
      </c>
      <c r="P21" s="12">
        <v>45.187106999999997</v>
      </c>
      <c r="Q21" s="12">
        <v>5.7297390000000004</v>
      </c>
      <c r="R21" s="14">
        <v>46290.417847222219</v>
      </c>
      <c r="S21" s="12">
        <v>0</v>
      </c>
      <c r="T21">
        <v>20260077</v>
      </c>
      <c r="U21" t="s">
        <v>838</v>
      </c>
      <c r="V21">
        <v>20260077</v>
      </c>
    </row>
    <row r="22" spans="1:22" x14ac:dyDescent="0.3">
      <c r="A22" s="11">
        <v>46288</v>
      </c>
      <c r="B22" s="89" t="s">
        <v>3830</v>
      </c>
      <c r="C22" s="12" t="s">
        <v>951</v>
      </c>
      <c r="D22" s="12" t="s">
        <v>2782</v>
      </c>
      <c r="E22" s="12" t="s">
        <v>493</v>
      </c>
      <c r="F22" s="12" t="s">
        <v>2783</v>
      </c>
      <c r="G22" s="12" t="s">
        <v>2733</v>
      </c>
      <c r="H22" s="12" t="s">
        <v>2734</v>
      </c>
      <c r="I22" s="90">
        <v>0.16666666666666671</v>
      </c>
      <c r="J22" s="90">
        <v>0.18055555555555561</v>
      </c>
      <c r="K22" s="13">
        <v>0.33</v>
      </c>
      <c r="L22" s="90"/>
      <c r="M22" s="90"/>
      <c r="N22" s="13"/>
      <c r="O22" s="12">
        <v>0</v>
      </c>
      <c r="P22" s="12">
        <v>45.220550000000003</v>
      </c>
      <c r="Q22" s="12">
        <v>5.7636180000000001</v>
      </c>
      <c r="R22" s="14">
        <v>46290.417847222219</v>
      </c>
      <c r="S22" s="12">
        <v>1</v>
      </c>
      <c r="T22">
        <v>20260085</v>
      </c>
      <c r="U22" t="s">
        <v>40</v>
      </c>
      <c r="V22">
        <v>20260085</v>
      </c>
    </row>
    <row r="23" spans="1:22" x14ac:dyDescent="0.3">
      <c r="A23" s="11">
        <v>46288</v>
      </c>
      <c r="B23" s="89" t="s">
        <v>3830</v>
      </c>
      <c r="C23" s="12" t="s">
        <v>951</v>
      </c>
      <c r="D23" s="12" t="s">
        <v>1637</v>
      </c>
      <c r="E23" s="12" t="s">
        <v>676</v>
      </c>
      <c r="F23" s="12" t="s">
        <v>676</v>
      </c>
      <c r="G23" s="12" t="s">
        <v>2733</v>
      </c>
      <c r="H23" s="12" t="s">
        <v>2737</v>
      </c>
      <c r="I23" s="90">
        <v>0.33333333333333331</v>
      </c>
      <c r="J23" s="90">
        <v>0.35416666666666669</v>
      </c>
      <c r="K23" s="13">
        <v>0.5</v>
      </c>
      <c r="L23" s="90"/>
      <c r="M23" s="90"/>
      <c r="N23" s="13"/>
      <c r="O23" s="12">
        <v>0</v>
      </c>
      <c r="P23" s="12">
        <v>45.191566000000002</v>
      </c>
      <c r="Q23" s="12">
        <v>5.6863279999999996</v>
      </c>
      <c r="R23" s="14">
        <v>46290.417847222219</v>
      </c>
      <c r="S23" s="12">
        <v>1</v>
      </c>
      <c r="T23">
        <v>20260191</v>
      </c>
      <c r="U23" t="s">
        <v>838</v>
      </c>
      <c r="V23">
        <v>20260191</v>
      </c>
    </row>
    <row r="24" spans="1:22" x14ac:dyDescent="0.3">
      <c r="A24" s="11">
        <v>46288</v>
      </c>
      <c r="B24" s="89" t="s">
        <v>3812</v>
      </c>
      <c r="C24" s="12" t="s">
        <v>977</v>
      </c>
      <c r="D24" s="12" t="s">
        <v>1242</v>
      </c>
      <c r="E24" s="12" t="s">
        <v>453</v>
      </c>
      <c r="F24" s="12" t="s">
        <v>453</v>
      </c>
      <c r="G24" s="12" t="s">
        <v>2733</v>
      </c>
      <c r="H24" s="12" t="s">
        <v>2737</v>
      </c>
      <c r="I24" s="90">
        <v>0.375</v>
      </c>
      <c r="J24" s="90">
        <v>0.44791666666666669</v>
      </c>
      <c r="K24" s="13">
        <v>1.75</v>
      </c>
      <c r="L24" s="90"/>
      <c r="M24" s="90"/>
      <c r="N24" s="13"/>
      <c r="O24" s="12">
        <v>0</v>
      </c>
      <c r="P24" s="12">
        <v>45.366508000000003</v>
      </c>
      <c r="Q24" s="12">
        <v>5.57925</v>
      </c>
      <c r="R24" s="14">
        <v>46290.417847222219</v>
      </c>
      <c r="S24" s="12">
        <v>1</v>
      </c>
      <c r="T24">
        <v>20260570</v>
      </c>
      <c r="U24" t="s">
        <v>838</v>
      </c>
      <c r="V24">
        <v>20260570</v>
      </c>
    </row>
    <row r="25" spans="1:22" x14ac:dyDescent="0.3">
      <c r="A25" s="11">
        <v>46288</v>
      </c>
      <c r="B25" s="89" t="s">
        <v>3831</v>
      </c>
      <c r="C25" s="12" t="s">
        <v>892</v>
      </c>
      <c r="D25" s="12" t="s">
        <v>896</v>
      </c>
      <c r="E25" s="12" t="s">
        <v>802</v>
      </c>
      <c r="F25" s="12" t="s">
        <v>802</v>
      </c>
      <c r="G25" s="12" t="s">
        <v>2733</v>
      </c>
      <c r="H25" s="12" t="s">
        <v>2737</v>
      </c>
      <c r="I25" s="90">
        <v>0.33333333333333331</v>
      </c>
      <c r="J25" s="90">
        <v>0.375</v>
      </c>
      <c r="K25" s="13">
        <v>1</v>
      </c>
      <c r="L25" s="90"/>
      <c r="M25" s="90"/>
      <c r="N25" s="13"/>
      <c r="O25" s="12">
        <v>0</v>
      </c>
      <c r="P25" s="12">
        <v>45.162475999999998</v>
      </c>
      <c r="Q25" s="12">
        <v>5.7165179999999998</v>
      </c>
      <c r="R25" s="14">
        <v>46290.417847222219</v>
      </c>
      <c r="S25" s="12">
        <v>1</v>
      </c>
      <c r="V25" t="s">
        <v>3832</v>
      </c>
    </row>
    <row r="26" spans="1:22" x14ac:dyDescent="0.3">
      <c r="A26" s="11">
        <v>46288</v>
      </c>
      <c r="B26" s="89" t="s">
        <v>3833</v>
      </c>
      <c r="C26" s="12" t="s">
        <v>978</v>
      </c>
      <c r="D26" s="12" t="s">
        <v>1404</v>
      </c>
      <c r="E26" s="12" t="s">
        <v>410</v>
      </c>
      <c r="F26" s="12" t="s">
        <v>2795</v>
      </c>
      <c r="G26" s="12" t="s">
        <v>2733</v>
      </c>
      <c r="H26" s="12" t="s">
        <v>2737</v>
      </c>
      <c r="I26" s="90">
        <v>0.33333333333333331</v>
      </c>
      <c r="J26" s="90">
        <v>0.37847222222222221</v>
      </c>
      <c r="K26" s="13">
        <v>1.08</v>
      </c>
      <c r="L26" s="90"/>
      <c r="M26" s="90"/>
      <c r="N26" s="13"/>
      <c r="O26" s="12">
        <v>0</v>
      </c>
      <c r="P26" s="12">
        <v>45.565835999999997</v>
      </c>
      <c r="Q26" s="12">
        <v>5.8936609999999998</v>
      </c>
      <c r="R26" s="14">
        <v>46290.417847222219</v>
      </c>
      <c r="S26" s="12">
        <v>1</v>
      </c>
      <c r="T26">
        <v>20260107</v>
      </c>
      <c r="U26" t="s">
        <v>838</v>
      </c>
      <c r="V26">
        <v>20260107</v>
      </c>
    </row>
    <row r="27" spans="1:22" x14ac:dyDescent="0.3">
      <c r="A27" s="11">
        <v>46288</v>
      </c>
      <c r="B27" s="89" t="s">
        <v>3834</v>
      </c>
      <c r="C27" s="12" t="s">
        <v>964</v>
      </c>
      <c r="D27" s="12" t="s">
        <v>2027</v>
      </c>
      <c r="E27" s="12" t="s">
        <v>358</v>
      </c>
      <c r="F27" s="12" t="s">
        <v>358</v>
      </c>
      <c r="G27" s="12" t="s">
        <v>2733</v>
      </c>
      <c r="H27" s="12" t="s">
        <v>2737</v>
      </c>
      <c r="I27" s="90">
        <v>0.33333333333333331</v>
      </c>
      <c r="J27" s="90">
        <v>0.375</v>
      </c>
      <c r="K27" s="13">
        <v>1</v>
      </c>
      <c r="L27" s="90">
        <v>0.39097222222222222</v>
      </c>
      <c r="M27" s="90">
        <v>0.49930555555555561</v>
      </c>
      <c r="N27" s="13">
        <v>2.6</v>
      </c>
      <c r="O27" s="12">
        <v>1</v>
      </c>
      <c r="P27" s="12">
        <v>45.174598000000003</v>
      </c>
      <c r="Q27" s="12">
        <v>5.7422800000000001</v>
      </c>
      <c r="R27" s="14">
        <v>46290.417847222219</v>
      </c>
      <c r="S27" s="12">
        <v>1</v>
      </c>
      <c r="T27">
        <v>20260583</v>
      </c>
      <c r="U27" t="s">
        <v>838</v>
      </c>
      <c r="V27">
        <v>20260583</v>
      </c>
    </row>
    <row r="28" spans="1:22" x14ac:dyDescent="0.3">
      <c r="A28" s="11">
        <v>46288</v>
      </c>
      <c r="B28" s="89" t="s">
        <v>3821</v>
      </c>
      <c r="C28" s="12" t="s">
        <v>879</v>
      </c>
      <c r="D28" s="12" t="s">
        <v>1458</v>
      </c>
      <c r="E28" s="12" t="s">
        <v>433</v>
      </c>
      <c r="F28" s="12" t="s">
        <v>433</v>
      </c>
      <c r="G28" s="12" t="s">
        <v>2733</v>
      </c>
      <c r="H28" s="12" t="s">
        <v>2737</v>
      </c>
      <c r="I28" s="90">
        <v>0.27083333333333331</v>
      </c>
      <c r="J28" s="90">
        <v>0.3576388888888889</v>
      </c>
      <c r="K28" s="13">
        <v>2.08</v>
      </c>
      <c r="L28" s="90">
        <v>0.47083333333333333</v>
      </c>
      <c r="M28" s="90">
        <v>0.55069444444444449</v>
      </c>
      <c r="N28" s="13">
        <v>1.92</v>
      </c>
      <c r="O28" s="12">
        <v>1</v>
      </c>
      <c r="P28" s="12">
        <v>45.373724000000003</v>
      </c>
      <c r="Q28" s="12">
        <v>5.5834440000000001</v>
      </c>
      <c r="R28" s="14">
        <v>46290.417847222219</v>
      </c>
      <c r="S28" s="12">
        <v>1</v>
      </c>
      <c r="T28">
        <v>20260127</v>
      </c>
      <c r="U28" t="s">
        <v>838</v>
      </c>
      <c r="V28">
        <v>20260127</v>
      </c>
    </row>
    <row r="29" spans="1:22" x14ac:dyDescent="0.3">
      <c r="A29" s="11">
        <v>46288</v>
      </c>
      <c r="B29" s="89" t="s">
        <v>3826</v>
      </c>
      <c r="C29" s="12" t="s">
        <v>886</v>
      </c>
      <c r="D29" s="12" t="s">
        <v>2413</v>
      </c>
      <c r="E29" s="12" t="s">
        <v>775</v>
      </c>
      <c r="F29" s="12" t="s">
        <v>2415</v>
      </c>
      <c r="G29" s="12" t="s">
        <v>2733</v>
      </c>
      <c r="H29" s="12" t="s">
        <v>2737</v>
      </c>
      <c r="I29" s="90">
        <v>0.33333333333333331</v>
      </c>
      <c r="J29" s="90">
        <v>0.34722222222222221</v>
      </c>
      <c r="K29" s="13">
        <v>0.33</v>
      </c>
      <c r="L29" s="90"/>
      <c r="M29" s="90"/>
      <c r="N29" s="13"/>
      <c r="O29" s="12">
        <v>0</v>
      </c>
      <c r="P29" s="12">
        <v>45.186475999999999</v>
      </c>
      <c r="Q29" s="12">
        <v>5.7284920000000001</v>
      </c>
      <c r="R29" s="14">
        <v>46290.417847222219</v>
      </c>
      <c r="S29" s="12">
        <v>1</v>
      </c>
      <c r="T29">
        <v>20260446</v>
      </c>
      <c r="U29" t="s">
        <v>838</v>
      </c>
      <c r="V29">
        <v>20260446</v>
      </c>
    </row>
    <row r="30" spans="1:22" x14ac:dyDescent="0.3">
      <c r="A30" s="11">
        <v>46288</v>
      </c>
      <c r="B30" s="89" t="s">
        <v>3835</v>
      </c>
      <c r="C30" s="12" t="s">
        <v>859</v>
      </c>
      <c r="D30" s="12" t="s">
        <v>1412</v>
      </c>
      <c r="E30" s="12" t="s">
        <v>220</v>
      </c>
      <c r="F30" s="12" t="s">
        <v>1413</v>
      </c>
      <c r="G30" s="12" t="s">
        <v>2733</v>
      </c>
      <c r="H30" s="12" t="s">
        <v>2737</v>
      </c>
      <c r="I30" s="90">
        <v>0.33333333333333331</v>
      </c>
      <c r="J30" s="90">
        <v>0.35416666666666669</v>
      </c>
      <c r="K30" s="13">
        <v>0.5</v>
      </c>
      <c r="L30" s="90"/>
      <c r="M30" s="90"/>
      <c r="N30" s="13"/>
      <c r="O30" s="12">
        <v>0</v>
      </c>
      <c r="P30" s="12">
        <v>45.182158999999999</v>
      </c>
      <c r="Q30" s="12">
        <v>5.715846</v>
      </c>
      <c r="R30" s="14">
        <v>46290.417847222219</v>
      </c>
      <c r="S30" s="12">
        <v>1</v>
      </c>
      <c r="T30">
        <v>20260110</v>
      </c>
      <c r="U30" t="s">
        <v>838</v>
      </c>
      <c r="V30">
        <v>20260110</v>
      </c>
    </row>
    <row r="31" spans="1:22" x14ac:dyDescent="0.3">
      <c r="A31" s="11">
        <v>46288</v>
      </c>
      <c r="B31" s="89" t="s">
        <v>3836</v>
      </c>
      <c r="C31" s="12" t="s">
        <v>954</v>
      </c>
      <c r="D31" s="12" t="s">
        <v>2175</v>
      </c>
      <c r="E31" s="12" t="s">
        <v>564</v>
      </c>
      <c r="F31" s="12" t="s">
        <v>564</v>
      </c>
      <c r="G31" s="12" t="s">
        <v>2733</v>
      </c>
      <c r="H31" s="12" t="s">
        <v>2737</v>
      </c>
      <c r="I31" s="90">
        <v>0.33333333333333331</v>
      </c>
      <c r="J31" s="90">
        <v>0.37847222222222221</v>
      </c>
      <c r="K31" s="13">
        <v>1.08</v>
      </c>
      <c r="L31" s="90"/>
      <c r="M31" s="90"/>
      <c r="N31" s="13"/>
      <c r="O31" s="12">
        <v>0</v>
      </c>
      <c r="P31" s="12">
        <v>45.202815999999999</v>
      </c>
      <c r="Q31" s="12">
        <v>5.7658379999999996</v>
      </c>
      <c r="R31" s="14">
        <v>46290.417847222219</v>
      </c>
      <c r="S31" s="12">
        <v>1</v>
      </c>
      <c r="T31">
        <v>20260368</v>
      </c>
      <c r="U31" t="s">
        <v>838</v>
      </c>
      <c r="V31">
        <v>20260368</v>
      </c>
    </row>
    <row r="32" spans="1:22" x14ac:dyDescent="0.3">
      <c r="A32" s="11">
        <v>46288</v>
      </c>
      <c r="B32" s="89" t="s">
        <v>3817</v>
      </c>
      <c r="C32" s="12" t="s">
        <v>974</v>
      </c>
      <c r="D32" s="12" t="s">
        <v>2314</v>
      </c>
      <c r="E32" s="12" t="s">
        <v>783</v>
      </c>
      <c r="F32" s="12" t="s">
        <v>3837</v>
      </c>
      <c r="G32" s="12" t="s">
        <v>2733</v>
      </c>
      <c r="H32" s="12" t="s">
        <v>2737</v>
      </c>
      <c r="I32" s="90">
        <v>0.33333333333333331</v>
      </c>
      <c r="J32" s="90">
        <v>0.37847222222222221</v>
      </c>
      <c r="K32" s="13">
        <v>1.08</v>
      </c>
      <c r="L32" s="90"/>
      <c r="M32" s="90"/>
      <c r="N32" s="13"/>
      <c r="O32" s="12">
        <v>0</v>
      </c>
      <c r="P32" s="12">
        <v>45.145482999999999</v>
      </c>
      <c r="Q32" s="12">
        <v>5.7042999999999999</v>
      </c>
      <c r="R32" s="14">
        <v>46290.417847222219</v>
      </c>
      <c r="S32" s="12">
        <v>1</v>
      </c>
      <c r="T32">
        <v>20260416</v>
      </c>
      <c r="U32" t="s">
        <v>838</v>
      </c>
      <c r="V32">
        <v>20260416</v>
      </c>
    </row>
    <row r="33" spans="1:22" x14ac:dyDescent="0.3">
      <c r="A33" s="11">
        <v>46288</v>
      </c>
      <c r="B33" s="89" t="s">
        <v>3835</v>
      </c>
      <c r="C33" s="12" t="s">
        <v>859</v>
      </c>
      <c r="D33" s="12" t="s">
        <v>3599</v>
      </c>
      <c r="E33" s="12" t="s">
        <v>162</v>
      </c>
      <c r="F33" s="12" t="s">
        <v>3600</v>
      </c>
      <c r="G33" s="12" t="s">
        <v>2733</v>
      </c>
      <c r="H33" s="12" t="s">
        <v>2837</v>
      </c>
      <c r="I33" s="90">
        <v>0.37847222222222221</v>
      </c>
      <c r="J33" s="90">
        <v>0.3888888888888889</v>
      </c>
      <c r="K33" s="13">
        <v>0.25</v>
      </c>
      <c r="L33" s="90"/>
      <c r="M33" s="90"/>
      <c r="N33" s="13"/>
      <c r="O33" s="12">
        <v>0</v>
      </c>
      <c r="P33" s="12">
        <v>45.189870999999997</v>
      </c>
      <c r="Q33" s="12">
        <v>5.7183529999999996</v>
      </c>
      <c r="R33" s="14">
        <v>46290.417847222219</v>
      </c>
      <c r="S33" s="12">
        <v>1</v>
      </c>
      <c r="T33">
        <v>20260043</v>
      </c>
      <c r="U33" t="s">
        <v>40</v>
      </c>
      <c r="V33">
        <v>20260043</v>
      </c>
    </row>
    <row r="34" spans="1:22" x14ac:dyDescent="0.3">
      <c r="A34" s="11">
        <v>46288</v>
      </c>
      <c r="B34" s="89" t="s">
        <v>3838</v>
      </c>
      <c r="C34" s="12" t="s">
        <v>846</v>
      </c>
      <c r="D34" s="12"/>
      <c r="E34" s="12" t="s">
        <v>816</v>
      </c>
      <c r="F34" s="12" t="s">
        <v>816</v>
      </c>
      <c r="G34" s="12"/>
      <c r="H34" s="12"/>
      <c r="I34" s="90">
        <v>0.33333333333333331</v>
      </c>
      <c r="J34" s="90">
        <v>0.34722222222222221</v>
      </c>
      <c r="K34" s="13">
        <v>0.33</v>
      </c>
      <c r="L34" s="90"/>
      <c r="M34" s="90"/>
      <c r="N34" s="13"/>
      <c r="O34" s="12">
        <v>0</v>
      </c>
      <c r="P34" s="12">
        <v>45.565215999999999</v>
      </c>
      <c r="Q34" s="12">
        <v>5.9190189999999996</v>
      </c>
      <c r="R34" s="14">
        <v>46290.417847222219</v>
      </c>
      <c r="S34" s="12">
        <v>0</v>
      </c>
      <c r="V34" t="s">
        <v>3761</v>
      </c>
    </row>
    <row r="35" spans="1:22" x14ac:dyDescent="0.3">
      <c r="A35" s="11">
        <v>46288</v>
      </c>
      <c r="B35" s="89" t="s">
        <v>3829</v>
      </c>
      <c r="C35" s="12" t="s">
        <v>946</v>
      </c>
      <c r="D35" s="12" t="s">
        <v>1804</v>
      </c>
      <c r="E35" s="12" t="s">
        <v>710</v>
      </c>
      <c r="F35" s="12" t="s">
        <v>710</v>
      </c>
      <c r="G35" s="12" t="s">
        <v>2733</v>
      </c>
      <c r="H35" s="12" t="s">
        <v>2737</v>
      </c>
      <c r="I35" s="90">
        <v>0.33333333333333331</v>
      </c>
      <c r="J35" s="90">
        <v>0.37847222222222221</v>
      </c>
      <c r="K35" s="13">
        <v>1.08</v>
      </c>
      <c r="L35" s="90"/>
      <c r="M35" s="90"/>
      <c r="N35" s="13"/>
      <c r="O35" s="12">
        <v>0</v>
      </c>
      <c r="P35" s="12">
        <v>45.203086999999996</v>
      </c>
      <c r="Q35" s="12">
        <v>5.703754</v>
      </c>
      <c r="R35" s="14">
        <v>46290.417847222219</v>
      </c>
      <c r="S35" s="12">
        <v>0</v>
      </c>
      <c r="T35">
        <v>20260247</v>
      </c>
      <c r="U35" t="s">
        <v>838</v>
      </c>
      <c r="V35">
        <v>20260247</v>
      </c>
    </row>
    <row r="36" spans="1:22" x14ac:dyDescent="0.3">
      <c r="A36" s="11">
        <v>46288</v>
      </c>
      <c r="B36" s="89" t="s">
        <v>3831</v>
      </c>
      <c r="C36" s="12" t="s">
        <v>892</v>
      </c>
      <c r="D36" s="12" t="s">
        <v>2014</v>
      </c>
      <c r="E36" s="12" t="s">
        <v>498</v>
      </c>
      <c r="F36" s="12" t="s">
        <v>2016</v>
      </c>
      <c r="G36" s="12" t="s">
        <v>2733</v>
      </c>
      <c r="H36" s="12" t="s">
        <v>2737</v>
      </c>
      <c r="I36" s="90">
        <v>0.33333333333333331</v>
      </c>
      <c r="J36" s="90">
        <v>0.37847222222222221</v>
      </c>
      <c r="K36" s="13">
        <v>1.08</v>
      </c>
      <c r="L36" s="90"/>
      <c r="M36" s="90"/>
      <c r="N36" s="13"/>
      <c r="O36" s="12">
        <v>0</v>
      </c>
      <c r="P36" s="12">
        <v>45.188510000000001</v>
      </c>
      <c r="Q36" s="12">
        <v>5.6897789999999997</v>
      </c>
      <c r="R36" s="14">
        <v>46290.417847222219</v>
      </c>
      <c r="S36" s="12">
        <v>1</v>
      </c>
      <c r="T36">
        <v>20260311</v>
      </c>
      <c r="U36" t="s">
        <v>838</v>
      </c>
      <c r="V36">
        <v>20260311</v>
      </c>
    </row>
    <row r="37" spans="1:22" x14ac:dyDescent="0.3">
      <c r="A37" s="11">
        <v>46288</v>
      </c>
      <c r="B37" s="89" t="s">
        <v>3839</v>
      </c>
      <c r="C37" s="12" t="s">
        <v>966</v>
      </c>
      <c r="D37" s="12" t="s">
        <v>2198</v>
      </c>
      <c r="E37" s="12" t="s">
        <v>690</v>
      </c>
      <c r="F37" s="12" t="s">
        <v>2201</v>
      </c>
      <c r="G37" s="12" t="s">
        <v>2733</v>
      </c>
      <c r="H37" s="12" t="s">
        <v>2737</v>
      </c>
      <c r="I37" s="90">
        <v>0.2673611111111111</v>
      </c>
      <c r="J37" s="90">
        <v>0.30208333333333331</v>
      </c>
      <c r="K37" s="13">
        <v>0.83</v>
      </c>
      <c r="L37" s="90">
        <v>0.31319444444444439</v>
      </c>
      <c r="M37" s="90">
        <v>0.34791666666666671</v>
      </c>
      <c r="N37" s="13">
        <v>0.83</v>
      </c>
      <c r="O37" s="12">
        <v>1</v>
      </c>
      <c r="P37" s="12">
        <v>45.363495</v>
      </c>
      <c r="Q37" s="12">
        <v>5.5875139999999996</v>
      </c>
      <c r="R37" s="14">
        <v>46290.417847222219</v>
      </c>
      <c r="S37" s="12">
        <v>1</v>
      </c>
      <c r="T37">
        <v>20260376</v>
      </c>
      <c r="U37" t="s">
        <v>838</v>
      </c>
      <c r="V37">
        <v>20260376</v>
      </c>
    </row>
    <row r="38" spans="1:22" x14ac:dyDescent="0.3">
      <c r="A38" s="11">
        <v>46288</v>
      </c>
      <c r="B38" s="89" t="s">
        <v>3840</v>
      </c>
      <c r="C38" s="12" t="s">
        <v>959</v>
      </c>
      <c r="D38" s="12" t="s">
        <v>3565</v>
      </c>
      <c r="E38" s="12" t="s">
        <v>715</v>
      </c>
      <c r="F38" s="12" t="s">
        <v>3566</v>
      </c>
      <c r="G38" s="12" t="s">
        <v>2733</v>
      </c>
      <c r="H38" s="12" t="s">
        <v>2734</v>
      </c>
      <c r="I38" s="90">
        <v>0.16666666666666671</v>
      </c>
      <c r="J38" s="90">
        <v>0.18055555555555561</v>
      </c>
      <c r="K38" s="13">
        <v>0.33</v>
      </c>
      <c r="L38" s="90">
        <v>0.53541666666666665</v>
      </c>
      <c r="M38" s="90">
        <v>0.53611111111111109</v>
      </c>
      <c r="N38" s="13">
        <v>0.02</v>
      </c>
      <c r="O38" s="12">
        <v>1</v>
      </c>
      <c r="P38" s="12">
        <v>45.212637000000001</v>
      </c>
      <c r="Q38" s="12">
        <v>5.7951940000000004</v>
      </c>
      <c r="R38" s="14">
        <v>46290.417847222219</v>
      </c>
      <c r="S38" s="12">
        <v>1</v>
      </c>
      <c r="T38">
        <v>20260267</v>
      </c>
      <c r="U38" t="s">
        <v>40</v>
      </c>
      <c r="V38">
        <v>20260267</v>
      </c>
    </row>
    <row r="39" spans="1:22" x14ac:dyDescent="0.3">
      <c r="A39" s="11">
        <v>46288</v>
      </c>
      <c r="B39" s="89" t="s">
        <v>3841</v>
      </c>
      <c r="C39" s="12" t="s">
        <v>971</v>
      </c>
      <c r="D39" s="12" t="s">
        <v>2054</v>
      </c>
      <c r="E39" s="12" t="s">
        <v>97</v>
      </c>
      <c r="F39" s="12" t="s">
        <v>97</v>
      </c>
      <c r="G39" s="12" t="s">
        <v>2733</v>
      </c>
      <c r="H39" s="12" t="s">
        <v>2737</v>
      </c>
      <c r="I39" s="90">
        <v>0.33333333333333331</v>
      </c>
      <c r="J39" s="90">
        <v>0.36458333333333331</v>
      </c>
      <c r="K39" s="13">
        <v>0.75</v>
      </c>
      <c r="L39" s="90"/>
      <c r="M39" s="90"/>
      <c r="N39" s="13"/>
      <c r="O39" s="12">
        <v>0</v>
      </c>
      <c r="P39" s="12">
        <v>45.190018000000002</v>
      </c>
      <c r="Q39" s="12">
        <v>5.728173</v>
      </c>
      <c r="R39" s="14">
        <v>46290.417847222219</v>
      </c>
      <c r="S39" s="12">
        <v>1</v>
      </c>
      <c r="T39">
        <v>20260325</v>
      </c>
      <c r="U39" t="s">
        <v>838</v>
      </c>
      <c r="V39">
        <v>20260325</v>
      </c>
    </row>
    <row r="40" spans="1:22" x14ac:dyDescent="0.3">
      <c r="A40" s="11">
        <v>46288</v>
      </c>
      <c r="B40" s="89" t="s">
        <v>3842</v>
      </c>
      <c r="C40" s="12" t="s">
        <v>865</v>
      </c>
      <c r="D40" s="12" t="s">
        <v>2470</v>
      </c>
      <c r="E40" s="12" t="s">
        <v>700</v>
      </c>
      <c r="F40" s="12" t="s">
        <v>3843</v>
      </c>
      <c r="G40" s="12" t="s">
        <v>2733</v>
      </c>
      <c r="H40" s="12" t="s">
        <v>2737</v>
      </c>
      <c r="I40" s="90">
        <v>0.33333333333333331</v>
      </c>
      <c r="J40" s="90">
        <v>0.37847222222222221</v>
      </c>
      <c r="K40" s="13">
        <v>1.08</v>
      </c>
      <c r="L40" s="90">
        <v>0.46666666666666667</v>
      </c>
      <c r="M40" s="90">
        <v>0.46666666666666667</v>
      </c>
      <c r="N40" s="13">
        <v>0</v>
      </c>
      <c r="O40" s="12">
        <v>1</v>
      </c>
      <c r="P40" s="12">
        <v>45.203901000000002</v>
      </c>
      <c r="Q40" s="12">
        <v>5.6643619999999997</v>
      </c>
      <c r="R40" s="14">
        <v>46290.417847222219</v>
      </c>
      <c r="S40" s="12">
        <v>1</v>
      </c>
      <c r="T40">
        <v>20260464</v>
      </c>
      <c r="U40" t="s">
        <v>838</v>
      </c>
      <c r="V40">
        <v>20260464</v>
      </c>
    </row>
    <row r="41" spans="1:22" x14ac:dyDescent="0.3">
      <c r="A41" s="11">
        <v>46288</v>
      </c>
      <c r="B41" s="89" t="s">
        <v>3844</v>
      </c>
      <c r="C41" s="12" t="s">
        <v>952</v>
      </c>
      <c r="D41" s="12" t="s">
        <v>1132</v>
      </c>
      <c r="E41" s="12" t="s">
        <v>756</v>
      </c>
      <c r="F41" s="12" t="s">
        <v>756</v>
      </c>
      <c r="G41" s="12" t="s">
        <v>2733</v>
      </c>
      <c r="H41" s="12" t="s">
        <v>2737</v>
      </c>
      <c r="I41" s="90">
        <v>0.33333333333333331</v>
      </c>
      <c r="J41" s="90">
        <v>0.34722222222222221</v>
      </c>
      <c r="K41" s="13">
        <v>0.33</v>
      </c>
      <c r="L41" s="90">
        <v>0.45624999999999999</v>
      </c>
      <c r="M41" s="90">
        <v>0.45624999999999999</v>
      </c>
      <c r="N41" s="13">
        <v>0</v>
      </c>
      <c r="O41" s="12">
        <v>1</v>
      </c>
      <c r="P41" s="12">
        <v>45.185825999999999</v>
      </c>
      <c r="Q41" s="12">
        <v>5.7163009999999996</v>
      </c>
      <c r="R41" s="14">
        <v>46290.417847222219</v>
      </c>
      <c r="S41" s="12">
        <v>1</v>
      </c>
      <c r="T41">
        <v>20260482</v>
      </c>
      <c r="U41" t="s">
        <v>838</v>
      </c>
      <c r="V41">
        <v>20260482</v>
      </c>
    </row>
    <row r="42" spans="1:22" x14ac:dyDescent="0.3">
      <c r="A42" s="11">
        <v>46288</v>
      </c>
      <c r="B42" s="89" t="s">
        <v>3820</v>
      </c>
      <c r="C42" s="12" t="s">
        <v>961</v>
      </c>
      <c r="D42" s="12" t="s">
        <v>1700</v>
      </c>
      <c r="E42" s="12" t="s">
        <v>523</v>
      </c>
      <c r="F42" s="12" t="s">
        <v>523</v>
      </c>
      <c r="G42" s="12" t="s">
        <v>2733</v>
      </c>
      <c r="H42" s="12" t="s">
        <v>2737</v>
      </c>
      <c r="I42" s="90">
        <v>0.20833333333333329</v>
      </c>
      <c r="J42" s="90">
        <v>0.21875</v>
      </c>
      <c r="K42" s="13">
        <v>0.25</v>
      </c>
      <c r="L42" s="90">
        <v>0.42222222222222222</v>
      </c>
      <c r="M42" s="90">
        <v>0.46250000000000002</v>
      </c>
      <c r="N42" s="13">
        <v>0.97</v>
      </c>
      <c r="O42" s="12">
        <v>1</v>
      </c>
      <c r="P42" s="12">
        <v>45.165317999999999</v>
      </c>
      <c r="Q42" s="12">
        <v>5.7205139999999997</v>
      </c>
      <c r="R42" s="14">
        <v>46290.417847222219</v>
      </c>
      <c r="S42" s="12">
        <v>1</v>
      </c>
      <c r="T42">
        <v>20260215</v>
      </c>
      <c r="U42" t="s">
        <v>838</v>
      </c>
      <c r="V42">
        <v>20260215</v>
      </c>
    </row>
    <row r="43" spans="1:22" x14ac:dyDescent="0.3">
      <c r="A43" s="11">
        <v>46288</v>
      </c>
      <c r="B43" s="89" t="s">
        <v>3845</v>
      </c>
      <c r="C43" s="12" t="s">
        <v>950</v>
      </c>
      <c r="D43" s="12" t="s">
        <v>2691</v>
      </c>
      <c r="E43" s="12" t="s">
        <v>757</v>
      </c>
      <c r="F43" s="12" t="s">
        <v>757</v>
      </c>
      <c r="G43" s="12" t="s">
        <v>2733</v>
      </c>
      <c r="H43" s="12" t="s">
        <v>2737</v>
      </c>
      <c r="I43" s="90">
        <v>0.33333333333333331</v>
      </c>
      <c r="J43" s="90">
        <v>0.34722222222222221</v>
      </c>
      <c r="K43" s="13">
        <v>0.33</v>
      </c>
      <c r="L43" s="90">
        <v>0.49166666666666659</v>
      </c>
      <c r="M43" s="90">
        <v>0.49166666666666659</v>
      </c>
      <c r="N43" s="13">
        <v>0</v>
      </c>
      <c r="O43" s="12">
        <v>1</v>
      </c>
      <c r="P43" s="12">
        <v>45.191066999999997</v>
      </c>
      <c r="Q43" s="12">
        <v>5.7225849999999996</v>
      </c>
      <c r="R43" s="14">
        <v>46290.417847222219</v>
      </c>
      <c r="S43" s="12">
        <v>1</v>
      </c>
      <c r="T43">
        <v>20260565</v>
      </c>
      <c r="U43" t="s">
        <v>838</v>
      </c>
      <c r="V43">
        <v>20260565</v>
      </c>
    </row>
    <row r="44" spans="1:22" x14ac:dyDescent="0.3">
      <c r="A44" s="11">
        <v>46288</v>
      </c>
      <c r="B44" s="89" t="s">
        <v>3846</v>
      </c>
      <c r="C44" s="12" t="s">
        <v>965</v>
      </c>
      <c r="D44" s="12" t="s">
        <v>3349</v>
      </c>
      <c r="E44" s="12" t="s">
        <v>673</v>
      </c>
      <c r="F44" s="12" t="s">
        <v>3350</v>
      </c>
      <c r="G44" s="12" t="s">
        <v>2733</v>
      </c>
      <c r="H44" s="12" t="s">
        <v>2734</v>
      </c>
      <c r="I44" s="90">
        <v>0.16666666666666671</v>
      </c>
      <c r="J44" s="90">
        <v>0.18055555555555561</v>
      </c>
      <c r="K44" s="13">
        <v>0.33</v>
      </c>
      <c r="L44" s="90">
        <v>0.2166666666666667</v>
      </c>
      <c r="M44" s="90">
        <v>0.21805555555555561</v>
      </c>
      <c r="N44" s="13">
        <v>0.03</v>
      </c>
      <c r="O44" s="12">
        <v>1</v>
      </c>
      <c r="P44" s="12">
        <v>45.056218999999999</v>
      </c>
      <c r="Q44" s="12">
        <v>5.6753539999999996</v>
      </c>
      <c r="R44" s="14">
        <v>46290.417847222219</v>
      </c>
      <c r="S44" s="12">
        <v>1</v>
      </c>
      <c r="T44">
        <v>20260364</v>
      </c>
      <c r="U44" t="s">
        <v>40</v>
      </c>
      <c r="V44">
        <v>20260364</v>
      </c>
    </row>
    <row r="45" spans="1:22" x14ac:dyDescent="0.3">
      <c r="A45" s="11">
        <v>46288</v>
      </c>
      <c r="B45" s="89" t="s">
        <v>3847</v>
      </c>
      <c r="C45" s="12" t="s">
        <v>900</v>
      </c>
      <c r="D45" s="12" t="s">
        <v>1382</v>
      </c>
      <c r="E45" s="12" t="s">
        <v>628</v>
      </c>
      <c r="F45" s="12" t="s">
        <v>628</v>
      </c>
      <c r="G45" s="12" t="s">
        <v>2733</v>
      </c>
      <c r="H45" s="12" t="s">
        <v>2737</v>
      </c>
      <c r="I45" s="90">
        <v>0.18055555555555561</v>
      </c>
      <c r="J45" s="90">
        <v>0.20833333333333329</v>
      </c>
      <c r="K45" s="13">
        <v>0.67</v>
      </c>
      <c r="L45" s="90"/>
      <c r="M45" s="90"/>
      <c r="N45" s="13"/>
      <c r="O45" s="12">
        <v>0</v>
      </c>
      <c r="P45" s="12">
        <v>45.221049999999998</v>
      </c>
      <c r="Q45" s="12">
        <v>5.6877610000000001</v>
      </c>
      <c r="R45" s="14">
        <v>46290.417847222219</v>
      </c>
      <c r="S45" s="12">
        <v>1</v>
      </c>
      <c r="T45">
        <v>20260100</v>
      </c>
      <c r="U45" t="s">
        <v>838</v>
      </c>
      <c r="V45">
        <v>20260100</v>
      </c>
    </row>
    <row r="46" spans="1:22" x14ac:dyDescent="0.3">
      <c r="A46" s="11">
        <v>46288</v>
      </c>
      <c r="B46" s="89" t="s">
        <v>3848</v>
      </c>
      <c r="C46" s="12" t="s">
        <v>945</v>
      </c>
      <c r="D46" s="12" t="s">
        <v>1735</v>
      </c>
      <c r="E46" s="12" t="s">
        <v>528</v>
      </c>
      <c r="F46" s="12" t="s">
        <v>528</v>
      </c>
      <c r="G46" s="12" t="s">
        <v>2733</v>
      </c>
      <c r="H46" s="12" t="s">
        <v>2737</v>
      </c>
      <c r="I46" s="90">
        <v>0.33333333333333331</v>
      </c>
      <c r="J46" s="90">
        <v>0.37847222222222221</v>
      </c>
      <c r="K46" s="13">
        <v>1.08</v>
      </c>
      <c r="L46" s="90"/>
      <c r="M46" s="90"/>
      <c r="N46" s="13"/>
      <c r="O46" s="12">
        <v>0</v>
      </c>
      <c r="P46" s="12">
        <v>45.179605000000002</v>
      </c>
      <c r="Q46" s="12">
        <v>5.7066030000000003</v>
      </c>
      <c r="R46" s="14">
        <v>46290.417847222219</v>
      </c>
      <c r="S46" s="12">
        <v>1</v>
      </c>
      <c r="T46">
        <v>20260226</v>
      </c>
      <c r="U46" t="s">
        <v>838</v>
      </c>
      <c r="V46">
        <v>20260226</v>
      </c>
    </row>
    <row r="47" spans="1:22" x14ac:dyDescent="0.3">
      <c r="A47" s="11">
        <v>46288</v>
      </c>
      <c r="B47" s="89" t="s">
        <v>3849</v>
      </c>
      <c r="C47" s="12" t="s">
        <v>861</v>
      </c>
      <c r="D47" s="12" t="s">
        <v>1970</v>
      </c>
      <c r="E47" s="12" t="s">
        <v>353</v>
      </c>
      <c r="F47" s="12" t="s">
        <v>353</v>
      </c>
      <c r="G47" s="12" t="s">
        <v>2733</v>
      </c>
      <c r="H47" s="12" t="s">
        <v>2737</v>
      </c>
      <c r="I47" s="90">
        <v>0.33333333333333331</v>
      </c>
      <c r="J47" s="90">
        <v>0.34722222222222221</v>
      </c>
      <c r="K47" s="13">
        <v>0.33</v>
      </c>
      <c r="L47" s="90">
        <v>0.5180555555555556</v>
      </c>
      <c r="M47" s="90">
        <v>0.52847222222222223</v>
      </c>
      <c r="N47" s="13">
        <v>0.25</v>
      </c>
      <c r="O47" s="12">
        <v>1</v>
      </c>
      <c r="P47" s="12">
        <v>45.166998999999997</v>
      </c>
      <c r="Q47" s="12">
        <v>5.7281519999999997</v>
      </c>
      <c r="R47" s="14">
        <v>46290.417847222219</v>
      </c>
      <c r="S47" s="12">
        <v>1</v>
      </c>
      <c r="T47">
        <v>20260299</v>
      </c>
      <c r="U47" t="s">
        <v>838</v>
      </c>
      <c r="V47">
        <v>20260299</v>
      </c>
    </row>
    <row r="48" spans="1:22" x14ac:dyDescent="0.3">
      <c r="A48" s="11">
        <v>46288</v>
      </c>
      <c r="B48" s="89" t="s">
        <v>3850</v>
      </c>
      <c r="C48" s="12" t="s">
        <v>985</v>
      </c>
      <c r="D48" s="12"/>
      <c r="E48" s="12"/>
      <c r="F48" s="12"/>
      <c r="G48" s="12"/>
      <c r="H48" s="12"/>
      <c r="I48" s="90">
        <v>0.41666666666666669</v>
      </c>
      <c r="J48" s="90">
        <v>0.5</v>
      </c>
      <c r="K48" s="13">
        <v>2</v>
      </c>
      <c r="L48" s="90"/>
      <c r="M48" s="90"/>
      <c r="N48" s="13"/>
      <c r="O48" s="12">
        <v>0</v>
      </c>
      <c r="P48" s="12">
        <v>45.185983</v>
      </c>
      <c r="Q48" s="12">
        <v>5.7123100000000004</v>
      </c>
      <c r="R48" s="14">
        <v>46290.417847222219</v>
      </c>
      <c r="S48" s="12">
        <v>0</v>
      </c>
      <c r="V48" t="s">
        <v>3851</v>
      </c>
    </row>
    <row r="49" spans="1:22" x14ac:dyDescent="0.3">
      <c r="A49" s="11">
        <v>46288</v>
      </c>
      <c r="B49" s="89" t="s">
        <v>3829</v>
      </c>
      <c r="C49" s="12" t="s">
        <v>946</v>
      </c>
      <c r="D49" s="12" t="s">
        <v>2466</v>
      </c>
      <c r="E49" s="12" t="s">
        <v>797</v>
      </c>
      <c r="F49" s="12" t="s">
        <v>797</v>
      </c>
      <c r="G49" s="12" t="s">
        <v>2733</v>
      </c>
      <c r="H49" s="12" t="s">
        <v>2737</v>
      </c>
      <c r="I49" s="90">
        <v>0.33333333333333331</v>
      </c>
      <c r="J49" s="90">
        <v>0.34722222222222221</v>
      </c>
      <c r="K49" s="13">
        <v>0.33</v>
      </c>
      <c r="L49" s="90"/>
      <c r="M49" s="90"/>
      <c r="N49" s="13"/>
      <c r="O49" s="12">
        <v>0</v>
      </c>
      <c r="P49" s="12">
        <v>45.201144999999997</v>
      </c>
      <c r="Q49" s="12">
        <v>5.706251</v>
      </c>
      <c r="R49" s="14">
        <v>46290.417847222219</v>
      </c>
      <c r="S49" s="12">
        <v>0</v>
      </c>
      <c r="T49">
        <v>20260463</v>
      </c>
      <c r="U49" t="s">
        <v>838</v>
      </c>
      <c r="V49">
        <v>20260463</v>
      </c>
    </row>
    <row r="50" spans="1:22" x14ac:dyDescent="0.3">
      <c r="A50" s="11">
        <v>46288</v>
      </c>
      <c r="B50" s="89" t="s">
        <v>3816</v>
      </c>
      <c r="C50" s="12" t="s">
        <v>957</v>
      </c>
      <c r="D50" s="12" t="s">
        <v>3601</v>
      </c>
      <c r="E50" s="12" t="s">
        <v>343</v>
      </c>
      <c r="F50" s="12" t="s">
        <v>3602</v>
      </c>
      <c r="G50" s="12" t="s">
        <v>2733</v>
      </c>
      <c r="H50" s="12" t="s">
        <v>2734</v>
      </c>
      <c r="I50" s="90">
        <v>0.16666666666666671</v>
      </c>
      <c r="J50" s="90">
        <v>0.18055555555555561</v>
      </c>
      <c r="K50" s="13">
        <v>0.33</v>
      </c>
      <c r="L50" s="90">
        <v>0.2097222222222222</v>
      </c>
      <c r="M50" s="90">
        <v>0.21319444444444441</v>
      </c>
      <c r="N50" s="13">
        <v>0.08</v>
      </c>
      <c r="O50" s="12">
        <v>1</v>
      </c>
      <c r="P50" s="12">
        <v>45.193292999999997</v>
      </c>
      <c r="Q50" s="12">
        <v>5.7448579999999998</v>
      </c>
      <c r="R50" s="14">
        <v>46290.417847222219</v>
      </c>
      <c r="S50" s="12">
        <v>1</v>
      </c>
      <c r="T50">
        <v>20260119</v>
      </c>
      <c r="U50" t="s">
        <v>3760</v>
      </c>
      <c r="V50">
        <v>20260119</v>
      </c>
    </row>
    <row r="51" spans="1:22" x14ac:dyDescent="0.3">
      <c r="A51" s="11">
        <v>46288</v>
      </c>
      <c r="B51" s="89" t="s">
        <v>3834</v>
      </c>
      <c r="C51" s="12" t="s">
        <v>964</v>
      </c>
      <c r="D51" s="12" t="s">
        <v>3076</v>
      </c>
      <c r="E51" s="12" t="s">
        <v>291</v>
      </c>
      <c r="F51" s="12" t="s">
        <v>3077</v>
      </c>
      <c r="G51" s="12" t="s">
        <v>2733</v>
      </c>
      <c r="H51" s="12" t="s">
        <v>2734</v>
      </c>
      <c r="I51" s="90">
        <v>0.16666666666666671</v>
      </c>
      <c r="J51" s="90">
        <v>0.18055555555555561</v>
      </c>
      <c r="K51" s="13">
        <v>0.33</v>
      </c>
      <c r="L51" s="90">
        <v>0.28194444444444439</v>
      </c>
      <c r="M51" s="90">
        <v>0.28263888888888888</v>
      </c>
      <c r="N51" s="13">
        <v>0.02</v>
      </c>
      <c r="O51" s="12">
        <v>1</v>
      </c>
      <c r="P51" s="12">
        <v>45.150571999999997</v>
      </c>
      <c r="Q51" s="12">
        <v>5.7256600000000004</v>
      </c>
      <c r="R51" s="14">
        <v>46290.417847222219</v>
      </c>
      <c r="S51" s="12">
        <v>1</v>
      </c>
      <c r="T51">
        <v>20260106</v>
      </c>
      <c r="U51" t="s">
        <v>40</v>
      </c>
      <c r="V51">
        <v>20260106</v>
      </c>
    </row>
    <row r="52" spans="1:22" x14ac:dyDescent="0.3">
      <c r="A52" s="11">
        <v>46288</v>
      </c>
      <c r="B52" s="89" t="s">
        <v>3812</v>
      </c>
      <c r="C52" s="12" t="s">
        <v>977</v>
      </c>
      <c r="D52" s="12" t="s">
        <v>3603</v>
      </c>
      <c r="E52" s="12" t="s">
        <v>446</v>
      </c>
      <c r="F52" s="12" t="s">
        <v>3604</v>
      </c>
      <c r="G52" s="12" t="s">
        <v>2733</v>
      </c>
      <c r="H52" s="12" t="s">
        <v>2734</v>
      </c>
      <c r="I52" s="90">
        <v>0.19097222222222221</v>
      </c>
      <c r="J52" s="90">
        <v>0.19791666666666671</v>
      </c>
      <c r="K52" s="13">
        <v>0.17</v>
      </c>
      <c r="L52" s="90">
        <v>0.20069444444444451</v>
      </c>
      <c r="M52" s="90">
        <v>0.20347222222222219</v>
      </c>
      <c r="N52" s="13">
        <v>7.0000000000000007E-2</v>
      </c>
      <c r="O52" s="12">
        <v>1</v>
      </c>
      <c r="P52" s="12">
        <v>45.365698000000002</v>
      </c>
      <c r="Q52" s="12">
        <v>5.5939180000000004</v>
      </c>
      <c r="R52" s="14">
        <v>46290.417847222219</v>
      </c>
      <c r="S52" s="12">
        <v>1</v>
      </c>
      <c r="T52">
        <v>20260568</v>
      </c>
      <c r="U52" t="s">
        <v>40</v>
      </c>
      <c r="V52">
        <v>20260568</v>
      </c>
    </row>
    <row r="53" spans="1:22" x14ac:dyDescent="0.3">
      <c r="A53" s="11">
        <v>46288</v>
      </c>
      <c r="B53" s="89" t="s">
        <v>3852</v>
      </c>
      <c r="C53" s="12" t="s">
        <v>958</v>
      </c>
      <c r="D53" s="12"/>
      <c r="E53" s="12" t="s">
        <v>2838</v>
      </c>
      <c r="F53" s="12" t="s">
        <v>2838</v>
      </c>
      <c r="G53" s="12"/>
      <c r="H53" s="12"/>
      <c r="I53" s="90">
        <v>0.33333333333333331</v>
      </c>
      <c r="J53" s="90">
        <v>0.34722222222222221</v>
      </c>
      <c r="K53" s="13">
        <v>0.33</v>
      </c>
      <c r="L53" s="90"/>
      <c r="M53" s="90"/>
      <c r="N53" s="13"/>
      <c r="O53" s="12">
        <v>0</v>
      </c>
      <c r="P53" s="12">
        <v>45.181372000000003</v>
      </c>
      <c r="Q53" s="12">
        <v>5.7330990000000002</v>
      </c>
      <c r="R53" s="14">
        <v>46290.417847222219</v>
      </c>
      <c r="S53" s="12">
        <v>1</v>
      </c>
      <c r="T53">
        <v>20260540</v>
      </c>
      <c r="U53" t="s">
        <v>3760</v>
      </c>
      <c r="V53">
        <v>20260540</v>
      </c>
    </row>
    <row r="54" spans="1:22" x14ac:dyDescent="0.3">
      <c r="A54" s="11">
        <v>46288</v>
      </c>
      <c r="B54" s="89" t="s">
        <v>3846</v>
      </c>
      <c r="C54" s="12" t="s">
        <v>863</v>
      </c>
      <c r="D54" s="12" t="s">
        <v>862</v>
      </c>
      <c r="E54" s="12" t="s">
        <v>810</v>
      </c>
      <c r="F54" s="12" t="s">
        <v>810</v>
      </c>
      <c r="G54" s="12" t="s">
        <v>2733</v>
      </c>
      <c r="H54" s="12" t="s">
        <v>2737</v>
      </c>
      <c r="I54" s="90">
        <v>0.33333333333333331</v>
      </c>
      <c r="J54" s="90">
        <v>0.34722222222222221</v>
      </c>
      <c r="K54" s="13">
        <v>0.33</v>
      </c>
      <c r="L54" s="90"/>
      <c r="M54" s="90"/>
      <c r="N54" s="13"/>
      <c r="O54" s="12">
        <v>0</v>
      </c>
      <c r="P54" s="12">
        <v>45.190103000000001</v>
      </c>
      <c r="Q54" s="12">
        <v>5.7168659999999996</v>
      </c>
      <c r="R54" s="14">
        <v>46290.417847222219</v>
      </c>
      <c r="S54" s="12">
        <v>1</v>
      </c>
      <c r="V54" t="s">
        <v>3764</v>
      </c>
    </row>
    <row r="55" spans="1:22" x14ac:dyDescent="0.3">
      <c r="A55" s="11">
        <v>46288</v>
      </c>
      <c r="B55" s="89" t="s">
        <v>3818</v>
      </c>
      <c r="C55" s="12" t="s">
        <v>870</v>
      </c>
      <c r="D55" s="12" t="s">
        <v>2033</v>
      </c>
      <c r="E55" s="12" t="s">
        <v>770</v>
      </c>
      <c r="F55" s="12" t="s">
        <v>2035</v>
      </c>
      <c r="G55" s="12" t="s">
        <v>2733</v>
      </c>
      <c r="H55" s="12" t="s">
        <v>2737</v>
      </c>
      <c r="I55" s="90">
        <v>0.36458333333333331</v>
      </c>
      <c r="J55" s="90">
        <v>0.38194444444444442</v>
      </c>
      <c r="K55" s="13">
        <v>0.42</v>
      </c>
      <c r="L55" s="90">
        <v>0.42708333333333331</v>
      </c>
      <c r="M55" s="90">
        <v>0.43819444444444439</v>
      </c>
      <c r="N55" s="13">
        <v>0.27</v>
      </c>
      <c r="O55" s="12">
        <v>1</v>
      </c>
      <c r="P55" s="12">
        <v>45.181204999999999</v>
      </c>
      <c r="Q55" s="12">
        <v>5.689368</v>
      </c>
      <c r="R55" s="14">
        <v>46290.417847222219</v>
      </c>
      <c r="S55" s="12">
        <v>1</v>
      </c>
      <c r="T55">
        <v>20260599</v>
      </c>
      <c r="U55" t="s">
        <v>838</v>
      </c>
      <c r="V55">
        <v>20260599</v>
      </c>
    </row>
    <row r="56" spans="1:22" x14ac:dyDescent="0.3">
      <c r="A56" s="11">
        <v>46288</v>
      </c>
      <c r="B56" s="89" t="s">
        <v>3830</v>
      </c>
      <c r="C56" s="12" t="s">
        <v>951</v>
      </c>
      <c r="D56" s="12" t="s">
        <v>1336</v>
      </c>
      <c r="E56" s="12" t="s">
        <v>493</v>
      </c>
      <c r="F56" s="12" t="s">
        <v>493</v>
      </c>
      <c r="G56" s="12" t="s">
        <v>2733</v>
      </c>
      <c r="H56" s="12" t="s">
        <v>2737</v>
      </c>
      <c r="I56" s="90">
        <v>0.33333333333333331</v>
      </c>
      <c r="J56" s="90">
        <v>0.34722222222222221</v>
      </c>
      <c r="K56" s="13">
        <v>0.33</v>
      </c>
      <c r="L56" s="90"/>
      <c r="M56" s="90"/>
      <c r="N56" s="13"/>
      <c r="O56" s="12">
        <v>0</v>
      </c>
      <c r="P56" s="12">
        <v>45.220550000000003</v>
      </c>
      <c r="Q56" s="12">
        <v>5.7636180000000001</v>
      </c>
      <c r="R56" s="14">
        <v>46290.417847222219</v>
      </c>
      <c r="S56" s="12">
        <v>1</v>
      </c>
      <c r="T56">
        <v>20260085</v>
      </c>
      <c r="U56" t="s">
        <v>838</v>
      </c>
      <c r="V56">
        <v>20260085</v>
      </c>
    </row>
    <row r="57" spans="1:22" x14ac:dyDescent="0.3">
      <c r="A57" s="11">
        <v>46288</v>
      </c>
      <c r="B57" s="89" t="s">
        <v>3823</v>
      </c>
      <c r="C57" s="12" t="s">
        <v>968</v>
      </c>
      <c r="D57" s="12" t="s">
        <v>1740</v>
      </c>
      <c r="E57" s="12" t="s">
        <v>529</v>
      </c>
      <c r="F57" s="12" t="s">
        <v>529</v>
      </c>
      <c r="G57" s="12" t="s">
        <v>2733</v>
      </c>
      <c r="H57" s="12" t="s">
        <v>2737</v>
      </c>
      <c r="I57" s="90">
        <v>0.2326388888888889</v>
      </c>
      <c r="J57" s="90">
        <v>0.24305555555555561</v>
      </c>
      <c r="K57" s="13">
        <v>0.25</v>
      </c>
      <c r="L57" s="90"/>
      <c r="M57" s="90"/>
      <c r="N57" s="13"/>
      <c r="O57" s="12">
        <v>0</v>
      </c>
      <c r="P57" s="12">
        <v>45.177917000000001</v>
      </c>
      <c r="Q57" s="12">
        <v>5.7286510000000002</v>
      </c>
      <c r="R57" s="14">
        <v>46290.417847222219</v>
      </c>
      <c r="S57" s="12">
        <v>1</v>
      </c>
      <c r="T57">
        <v>20260228</v>
      </c>
      <c r="U57" t="s">
        <v>838</v>
      </c>
      <c r="V57">
        <v>20260228</v>
      </c>
    </row>
    <row r="58" spans="1:22" x14ac:dyDescent="0.3">
      <c r="A58" s="11">
        <v>46288</v>
      </c>
      <c r="B58" s="89" t="s">
        <v>3827</v>
      </c>
      <c r="C58" s="12" t="s">
        <v>967</v>
      </c>
      <c r="D58" s="12" t="s">
        <v>2073</v>
      </c>
      <c r="E58" s="12" t="s">
        <v>155</v>
      </c>
      <c r="F58" s="12" t="s">
        <v>155</v>
      </c>
      <c r="G58" s="12" t="s">
        <v>2733</v>
      </c>
      <c r="H58" s="12" t="s">
        <v>2737</v>
      </c>
      <c r="I58" s="90">
        <v>0.33333333333333331</v>
      </c>
      <c r="J58" s="90">
        <v>0.34722222222222221</v>
      </c>
      <c r="K58" s="13">
        <v>0.33</v>
      </c>
      <c r="L58" s="90">
        <v>0.21736111111111109</v>
      </c>
      <c r="M58" s="90">
        <v>0.22638888888888889</v>
      </c>
      <c r="N58" s="13">
        <v>0.22</v>
      </c>
      <c r="O58" s="12">
        <v>1</v>
      </c>
      <c r="P58" s="12">
        <v>45.187305000000002</v>
      </c>
      <c r="Q58" s="12">
        <v>5.7191090000000004</v>
      </c>
      <c r="R58" s="14">
        <v>46290.417847222219</v>
      </c>
      <c r="S58" s="12">
        <v>1</v>
      </c>
      <c r="T58">
        <v>20260333</v>
      </c>
      <c r="U58" t="s">
        <v>838</v>
      </c>
      <c r="V58">
        <v>20260333</v>
      </c>
    </row>
    <row r="59" spans="1:22" x14ac:dyDescent="0.3">
      <c r="A59" s="11">
        <v>46288</v>
      </c>
      <c r="B59" s="89" t="s">
        <v>3826</v>
      </c>
      <c r="C59" s="12" t="s">
        <v>886</v>
      </c>
      <c r="D59" s="12" t="s">
        <v>898</v>
      </c>
      <c r="E59" s="12" t="s">
        <v>813</v>
      </c>
      <c r="F59" s="12" t="s">
        <v>2851</v>
      </c>
      <c r="G59" s="12" t="s">
        <v>2733</v>
      </c>
      <c r="H59" s="12" t="s">
        <v>2781</v>
      </c>
      <c r="I59" s="90">
        <v>0.33333333333333331</v>
      </c>
      <c r="J59" s="90">
        <v>0.375</v>
      </c>
      <c r="K59" s="13">
        <v>1</v>
      </c>
      <c r="L59" s="90"/>
      <c r="M59" s="90"/>
      <c r="N59" s="13"/>
      <c r="O59" s="12">
        <v>0</v>
      </c>
      <c r="P59" s="12">
        <v>45.149633000000001</v>
      </c>
      <c r="Q59" s="12">
        <v>5.7260520000000001</v>
      </c>
      <c r="R59" s="14">
        <v>46290.417847222219</v>
      </c>
      <c r="S59" s="12">
        <v>1</v>
      </c>
      <c r="V59" t="s">
        <v>3853</v>
      </c>
    </row>
    <row r="60" spans="1:22" x14ac:dyDescent="0.3">
      <c r="A60" s="11">
        <v>46288</v>
      </c>
      <c r="B60" s="89" t="s">
        <v>3854</v>
      </c>
      <c r="C60" s="12" t="s">
        <v>963</v>
      </c>
      <c r="D60" s="12" t="s">
        <v>2350</v>
      </c>
      <c r="E60" s="12" t="s">
        <v>176</v>
      </c>
      <c r="F60" s="12" t="s">
        <v>176</v>
      </c>
      <c r="G60" s="12" t="s">
        <v>2733</v>
      </c>
      <c r="H60" s="12" t="s">
        <v>2737</v>
      </c>
      <c r="I60" s="90">
        <v>0.33333333333333331</v>
      </c>
      <c r="J60" s="90">
        <v>0.34722222222222221</v>
      </c>
      <c r="K60" s="13">
        <v>0.33</v>
      </c>
      <c r="L60" s="90"/>
      <c r="M60" s="90"/>
      <c r="N60" s="13"/>
      <c r="O60" s="12">
        <v>0</v>
      </c>
      <c r="P60" s="12">
        <v>45.179839999999999</v>
      </c>
      <c r="Q60" s="12">
        <v>5.7082069999999998</v>
      </c>
      <c r="R60" s="14">
        <v>46290.417847222219</v>
      </c>
      <c r="S60" s="12">
        <v>1</v>
      </c>
      <c r="T60">
        <v>20260427</v>
      </c>
      <c r="U60" t="s">
        <v>838</v>
      </c>
      <c r="V60">
        <v>20260427</v>
      </c>
    </row>
    <row r="61" spans="1:22" x14ac:dyDescent="0.3">
      <c r="A61" s="11">
        <v>46288</v>
      </c>
      <c r="B61" s="89" t="s">
        <v>3855</v>
      </c>
      <c r="C61" s="12" t="s">
        <v>984</v>
      </c>
      <c r="D61" s="12" t="s">
        <v>3605</v>
      </c>
      <c r="E61" s="12" t="s">
        <v>523</v>
      </c>
      <c r="F61" s="12"/>
      <c r="G61" s="12" t="s">
        <v>2733</v>
      </c>
      <c r="H61" s="12" t="s">
        <v>2877</v>
      </c>
      <c r="I61" s="90">
        <v>0.39583333333333331</v>
      </c>
      <c r="J61" s="90">
        <v>0.45833333333333331</v>
      </c>
      <c r="K61" s="13">
        <v>1.5</v>
      </c>
      <c r="L61" s="90">
        <v>0.29930555555555549</v>
      </c>
      <c r="M61" s="90">
        <v>0.3576388888888889</v>
      </c>
      <c r="N61" s="13">
        <v>1.4</v>
      </c>
      <c r="O61" s="12">
        <v>1</v>
      </c>
      <c r="P61" s="12">
        <v>45.165317999999999</v>
      </c>
      <c r="Q61" s="12">
        <v>5.7205139999999997</v>
      </c>
      <c r="R61" s="14">
        <v>46290.417847222219</v>
      </c>
      <c r="S61" s="12">
        <v>1</v>
      </c>
      <c r="T61">
        <v>20260215</v>
      </c>
      <c r="U61" t="s">
        <v>40</v>
      </c>
      <c r="V61">
        <v>20260215</v>
      </c>
    </row>
    <row r="62" spans="1:22" x14ac:dyDescent="0.3">
      <c r="A62" s="11">
        <v>46288</v>
      </c>
      <c r="B62" s="89" t="s">
        <v>3856</v>
      </c>
      <c r="C62" s="12" t="s">
        <v>979</v>
      </c>
      <c r="D62" s="12" t="s">
        <v>2480</v>
      </c>
      <c r="E62" s="12" t="s">
        <v>309</v>
      </c>
      <c r="F62" s="12" t="s">
        <v>3857</v>
      </c>
      <c r="G62" s="12" t="s">
        <v>2733</v>
      </c>
      <c r="H62" s="12" t="s">
        <v>2737</v>
      </c>
      <c r="I62" s="90">
        <v>0.25</v>
      </c>
      <c r="J62" s="90">
        <v>0.29166666666666669</v>
      </c>
      <c r="K62" s="13">
        <v>1</v>
      </c>
      <c r="L62" s="90">
        <v>0.30069444444444438</v>
      </c>
      <c r="M62" s="90">
        <v>0.34097222222222218</v>
      </c>
      <c r="N62" s="13">
        <v>0.97</v>
      </c>
      <c r="O62" s="12">
        <v>1</v>
      </c>
      <c r="P62" s="12">
        <v>45.200983999999998</v>
      </c>
      <c r="Q62" s="12">
        <v>5.7100590000000002</v>
      </c>
      <c r="R62" s="14">
        <v>46290.417847222219</v>
      </c>
      <c r="S62" s="12">
        <v>1</v>
      </c>
      <c r="T62">
        <v>20260467</v>
      </c>
      <c r="U62" t="s">
        <v>838</v>
      </c>
      <c r="V62">
        <v>20260467</v>
      </c>
    </row>
    <row r="63" spans="1:22" x14ac:dyDescent="0.3">
      <c r="A63" s="11">
        <v>46288</v>
      </c>
      <c r="B63" s="89" t="s">
        <v>3835</v>
      </c>
      <c r="C63" s="12" t="s">
        <v>859</v>
      </c>
      <c r="D63" s="12" t="s">
        <v>2192</v>
      </c>
      <c r="E63" s="12" t="s">
        <v>472</v>
      </c>
      <c r="F63" s="12" t="s">
        <v>472</v>
      </c>
      <c r="G63" s="12" t="s">
        <v>2733</v>
      </c>
      <c r="H63" s="12" t="s">
        <v>2737</v>
      </c>
      <c r="I63" s="90">
        <v>0.33333333333333331</v>
      </c>
      <c r="J63" s="90">
        <v>0.37847222222222221</v>
      </c>
      <c r="K63" s="13">
        <v>1.08</v>
      </c>
      <c r="L63" s="90"/>
      <c r="M63" s="90"/>
      <c r="N63" s="13"/>
      <c r="O63" s="12">
        <v>0</v>
      </c>
      <c r="P63" s="12">
        <v>45.187396</v>
      </c>
      <c r="Q63" s="12">
        <v>5.7178760000000004</v>
      </c>
      <c r="R63" s="14">
        <v>46290.417847222219</v>
      </c>
      <c r="S63" s="12">
        <v>1</v>
      </c>
      <c r="T63">
        <v>20260374</v>
      </c>
      <c r="U63" t="s">
        <v>838</v>
      </c>
      <c r="V63">
        <v>20260374</v>
      </c>
    </row>
    <row r="64" spans="1:22" x14ac:dyDescent="0.3">
      <c r="A64" s="11">
        <v>46288</v>
      </c>
      <c r="B64" s="89" t="s">
        <v>3841</v>
      </c>
      <c r="C64" s="12" t="s">
        <v>971</v>
      </c>
      <c r="D64" s="12" t="s">
        <v>2252</v>
      </c>
      <c r="E64" s="12" t="s">
        <v>131</v>
      </c>
      <c r="F64" s="12" t="s">
        <v>131</v>
      </c>
      <c r="G64" s="12" t="s">
        <v>2733</v>
      </c>
      <c r="H64" s="12" t="s">
        <v>2737</v>
      </c>
      <c r="I64" s="90">
        <v>0.33333333333333331</v>
      </c>
      <c r="J64" s="90">
        <v>0.34722222222222221</v>
      </c>
      <c r="K64" s="13">
        <v>0.33</v>
      </c>
      <c r="L64" s="90"/>
      <c r="M64" s="90"/>
      <c r="N64" s="13"/>
      <c r="O64" s="12">
        <v>0</v>
      </c>
      <c r="P64" s="12">
        <v>45.190066999999999</v>
      </c>
      <c r="Q64" s="12">
        <v>5.7276720000000001</v>
      </c>
      <c r="R64" s="14">
        <v>46290.417847222219</v>
      </c>
      <c r="S64" s="12">
        <v>1</v>
      </c>
      <c r="T64">
        <v>20260394</v>
      </c>
      <c r="U64" t="s">
        <v>838</v>
      </c>
      <c r="V64">
        <v>20260394</v>
      </c>
    </row>
    <row r="65" spans="1:22" x14ac:dyDescent="0.3">
      <c r="A65" s="11">
        <v>46288</v>
      </c>
      <c r="B65" s="89" t="s">
        <v>3848</v>
      </c>
      <c r="C65" s="12" t="s">
        <v>945</v>
      </c>
      <c r="D65" s="12" t="s">
        <v>1697</v>
      </c>
      <c r="E65" s="12" t="s">
        <v>55</v>
      </c>
      <c r="F65" s="12" t="s">
        <v>1699</v>
      </c>
      <c r="G65" s="12" t="s">
        <v>2733</v>
      </c>
      <c r="H65" s="12" t="s">
        <v>2737</v>
      </c>
      <c r="I65" s="90">
        <v>0.33333333333333331</v>
      </c>
      <c r="J65" s="90">
        <v>0.36458333333333331</v>
      </c>
      <c r="K65" s="13">
        <v>0.75</v>
      </c>
      <c r="L65" s="90"/>
      <c r="M65" s="90"/>
      <c r="N65" s="13"/>
      <c r="O65" s="12">
        <v>0</v>
      </c>
      <c r="P65" s="12">
        <v>45.183793999999999</v>
      </c>
      <c r="Q65" s="12">
        <v>5.7181090000000001</v>
      </c>
      <c r="R65" s="14">
        <v>46290.417847222219</v>
      </c>
      <c r="S65" s="12">
        <v>1</v>
      </c>
      <c r="T65">
        <v>20260214</v>
      </c>
      <c r="U65" t="s">
        <v>838</v>
      </c>
      <c r="V65">
        <v>20260214</v>
      </c>
    </row>
    <row r="66" spans="1:22" x14ac:dyDescent="0.3">
      <c r="A66" s="11">
        <v>46288</v>
      </c>
      <c r="B66" s="89" t="s">
        <v>3812</v>
      </c>
      <c r="C66" s="12" t="s">
        <v>977</v>
      </c>
      <c r="D66" s="12" t="s">
        <v>2060</v>
      </c>
      <c r="E66" s="12" t="s">
        <v>674</v>
      </c>
      <c r="F66" s="12" t="s">
        <v>674</v>
      </c>
      <c r="G66" s="12" t="s">
        <v>2733</v>
      </c>
      <c r="H66" s="12" t="s">
        <v>2737</v>
      </c>
      <c r="I66" s="90">
        <v>0.1736111111111111</v>
      </c>
      <c r="J66" s="90">
        <v>0.18402777777777779</v>
      </c>
      <c r="K66" s="13">
        <v>0.25</v>
      </c>
      <c r="L66" s="90">
        <v>0.21527777777777779</v>
      </c>
      <c r="M66" s="90">
        <v>0.24652777777777779</v>
      </c>
      <c r="N66" s="13">
        <v>0.75</v>
      </c>
      <c r="O66" s="12">
        <v>1</v>
      </c>
      <c r="P66" s="12">
        <v>45.366857000000003</v>
      </c>
      <c r="Q66" s="12">
        <v>5.5830529999999996</v>
      </c>
      <c r="R66" s="14">
        <v>46290.417847222219</v>
      </c>
      <c r="S66" s="12">
        <v>1</v>
      </c>
      <c r="T66">
        <v>20260327</v>
      </c>
      <c r="U66" t="s">
        <v>838</v>
      </c>
      <c r="V66">
        <v>20260327</v>
      </c>
    </row>
    <row r="67" spans="1:22" x14ac:dyDescent="0.3">
      <c r="A67" s="11">
        <v>46288</v>
      </c>
      <c r="B67" s="89" t="s">
        <v>3840</v>
      </c>
      <c r="C67" s="12" t="s">
        <v>959</v>
      </c>
      <c r="D67" s="12" t="s">
        <v>1392</v>
      </c>
      <c r="E67" s="12" t="s">
        <v>428</v>
      </c>
      <c r="F67" s="12" t="s">
        <v>428</v>
      </c>
      <c r="G67" s="12" t="s">
        <v>2733</v>
      </c>
      <c r="H67" s="12" t="s">
        <v>2737</v>
      </c>
      <c r="I67" s="90">
        <v>0.22222222222222221</v>
      </c>
      <c r="J67" s="90">
        <v>0.25694444444444442</v>
      </c>
      <c r="K67" s="13">
        <v>0.83</v>
      </c>
      <c r="L67" s="90"/>
      <c r="M67" s="90"/>
      <c r="N67" s="13"/>
      <c r="O67" s="12">
        <v>0</v>
      </c>
      <c r="P67" s="12">
        <v>45.187860999999998</v>
      </c>
      <c r="Q67" s="12">
        <v>5.7515039999999997</v>
      </c>
      <c r="R67" s="14">
        <v>46290.417847222219</v>
      </c>
      <c r="S67" s="12">
        <v>1</v>
      </c>
      <c r="T67">
        <v>20260103</v>
      </c>
      <c r="U67" t="s">
        <v>838</v>
      </c>
      <c r="V67">
        <v>20260103</v>
      </c>
    </row>
    <row r="68" spans="1:22" x14ac:dyDescent="0.3">
      <c r="A68" s="11">
        <v>46288</v>
      </c>
      <c r="B68" s="89" t="s">
        <v>3849</v>
      </c>
      <c r="C68" s="12" t="s">
        <v>861</v>
      </c>
      <c r="D68" s="12" t="s">
        <v>1438</v>
      </c>
      <c r="E68" s="12" t="s">
        <v>431</v>
      </c>
      <c r="F68" s="12" t="s">
        <v>431</v>
      </c>
      <c r="G68" s="12" t="s">
        <v>2733</v>
      </c>
      <c r="H68" s="12" t="s">
        <v>2737</v>
      </c>
      <c r="I68" s="90">
        <v>0.33333333333333331</v>
      </c>
      <c r="J68" s="90">
        <v>0.35416666666666669</v>
      </c>
      <c r="K68" s="13">
        <v>0.5</v>
      </c>
      <c r="L68" s="90">
        <v>0.53263888888888888</v>
      </c>
      <c r="M68" s="90">
        <v>0.18333333333333329</v>
      </c>
      <c r="N68" s="13">
        <v>15.62</v>
      </c>
      <c r="O68" s="12">
        <v>1</v>
      </c>
      <c r="P68" s="12">
        <v>45.148544999999999</v>
      </c>
      <c r="Q68" s="12">
        <v>5.704593</v>
      </c>
      <c r="R68" s="14">
        <v>46290.417847222219</v>
      </c>
      <c r="S68" s="12">
        <v>1</v>
      </c>
      <c r="T68">
        <v>20260122</v>
      </c>
      <c r="U68" t="s">
        <v>838</v>
      </c>
      <c r="V68">
        <v>20260122</v>
      </c>
    </row>
    <row r="69" spans="1:22" x14ac:dyDescent="0.3">
      <c r="A69" s="11">
        <v>46288</v>
      </c>
      <c r="B69" s="89" t="s">
        <v>3845</v>
      </c>
      <c r="C69" s="12" t="s">
        <v>950</v>
      </c>
      <c r="D69" s="12" t="s">
        <v>1373</v>
      </c>
      <c r="E69" s="12" t="s">
        <v>153</v>
      </c>
      <c r="F69" s="12" t="s">
        <v>153</v>
      </c>
      <c r="G69" s="12" t="s">
        <v>2733</v>
      </c>
      <c r="H69" s="12" t="s">
        <v>2737</v>
      </c>
      <c r="I69" s="90">
        <v>0.33333333333333331</v>
      </c>
      <c r="J69" s="90">
        <v>0.37847222222222221</v>
      </c>
      <c r="K69" s="13">
        <v>1.08</v>
      </c>
      <c r="L69" s="90">
        <v>0.49166666666666659</v>
      </c>
      <c r="M69" s="90"/>
      <c r="N69" s="13"/>
      <c r="O69" s="12">
        <v>0</v>
      </c>
      <c r="P69" s="12">
        <v>45.190181000000003</v>
      </c>
      <c r="Q69" s="12">
        <v>5.7254589999999999</v>
      </c>
      <c r="R69" s="14">
        <v>46290.417847222219</v>
      </c>
      <c r="S69" s="12">
        <v>1</v>
      </c>
      <c r="T69">
        <v>20260097</v>
      </c>
      <c r="U69" t="s">
        <v>838</v>
      </c>
      <c r="V69">
        <v>20260097</v>
      </c>
    </row>
    <row r="70" spans="1:22" x14ac:dyDescent="0.3">
      <c r="A70" s="11">
        <v>46288</v>
      </c>
      <c r="B70" s="89" t="s">
        <v>3824</v>
      </c>
      <c r="C70" s="12" t="s">
        <v>876</v>
      </c>
      <c r="D70" s="12" t="s">
        <v>3606</v>
      </c>
      <c r="E70" s="12" t="s">
        <v>617</v>
      </c>
      <c r="F70" s="12" t="s">
        <v>3607</v>
      </c>
      <c r="G70" s="12" t="s">
        <v>2733</v>
      </c>
      <c r="H70" s="12" t="s">
        <v>2734</v>
      </c>
      <c r="I70" s="90">
        <v>0.125</v>
      </c>
      <c r="J70" s="90">
        <v>0.26041666666666669</v>
      </c>
      <c r="K70" s="13">
        <v>3.25</v>
      </c>
      <c r="L70" s="90"/>
      <c r="M70" s="90"/>
      <c r="N70" s="13"/>
      <c r="O70" s="12">
        <v>0</v>
      </c>
      <c r="P70" s="12">
        <v>45.211889999999997</v>
      </c>
      <c r="Q70" s="12">
        <v>5.6499290000000002</v>
      </c>
      <c r="R70" s="14">
        <v>46290.417847222219</v>
      </c>
      <c r="S70" s="12">
        <v>1</v>
      </c>
      <c r="T70">
        <v>20260031</v>
      </c>
      <c r="U70" t="s">
        <v>40</v>
      </c>
      <c r="V70">
        <v>20260031</v>
      </c>
    </row>
    <row r="71" spans="1:22" x14ac:dyDescent="0.3">
      <c r="A71" s="11">
        <v>46288</v>
      </c>
      <c r="B71" s="89" t="s">
        <v>3858</v>
      </c>
      <c r="C71" s="12" t="s">
        <v>953</v>
      </c>
      <c r="D71" s="12" t="s">
        <v>1933</v>
      </c>
      <c r="E71" s="12" t="s">
        <v>543</v>
      </c>
      <c r="F71" s="12" t="s">
        <v>543</v>
      </c>
      <c r="G71" s="12" t="s">
        <v>2733</v>
      </c>
      <c r="H71" s="12" t="s">
        <v>2737</v>
      </c>
      <c r="I71" s="90">
        <v>0.33333333333333331</v>
      </c>
      <c r="J71" s="90">
        <v>0.375</v>
      </c>
      <c r="K71" s="13">
        <v>1</v>
      </c>
      <c r="L71" s="90"/>
      <c r="M71" s="90"/>
      <c r="N71" s="13"/>
      <c r="O71" s="12">
        <v>0</v>
      </c>
      <c r="P71" s="12">
        <v>45.207791</v>
      </c>
      <c r="Q71" s="12">
        <v>5.6699460000000004</v>
      </c>
      <c r="R71" s="14">
        <v>46290.417847222219</v>
      </c>
      <c r="S71" s="12">
        <v>1</v>
      </c>
      <c r="T71">
        <v>20260287</v>
      </c>
      <c r="U71" t="s">
        <v>838</v>
      </c>
      <c r="V71">
        <v>20260287</v>
      </c>
    </row>
    <row r="72" spans="1:22" x14ac:dyDescent="0.3">
      <c r="A72" s="11">
        <v>46288</v>
      </c>
      <c r="B72" s="89" t="s">
        <v>3826</v>
      </c>
      <c r="C72" s="12" t="s">
        <v>886</v>
      </c>
      <c r="D72" s="12" t="s">
        <v>2048</v>
      </c>
      <c r="E72" s="12" t="s">
        <v>550</v>
      </c>
      <c r="F72" s="12" t="s">
        <v>550</v>
      </c>
      <c r="G72" s="12" t="s">
        <v>2733</v>
      </c>
      <c r="H72" s="12" t="s">
        <v>2737</v>
      </c>
      <c r="I72" s="90">
        <v>0.33333333333333331</v>
      </c>
      <c r="J72" s="90">
        <v>0.4236111111111111</v>
      </c>
      <c r="K72" s="13">
        <v>2.17</v>
      </c>
      <c r="L72" s="90">
        <v>0.54513888888888884</v>
      </c>
      <c r="M72" s="90">
        <v>0.54513888888888884</v>
      </c>
      <c r="N72" s="13">
        <v>0</v>
      </c>
      <c r="O72" s="12">
        <v>1</v>
      </c>
      <c r="P72" s="12">
        <v>45.174304999999997</v>
      </c>
      <c r="Q72" s="12">
        <v>5.7383240000000004</v>
      </c>
      <c r="R72" s="14">
        <v>46290.417847222219</v>
      </c>
      <c r="S72" s="12">
        <v>1</v>
      </c>
      <c r="T72">
        <v>20260323</v>
      </c>
      <c r="U72" t="s">
        <v>838</v>
      </c>
      <c r="V72">
        <v>20260323</v>
      </c>
    </row>
    <row r="73" spans="1:22" x14ac:dyDescent="0.3">
      <c r="A73" s="11">
        <v>46288</v>
      </c>
      <c r="B73" s="89" t="s">
        <v>3846</v>
      </c>
      <c r="C73" s="12" t="s">
        <v>965</v>
      </c>
      <c r="D73" s="12" t="s">
        <v>2907</v>
      </c>
      <c r="E73" s="12" t="s">
        <v>585</v>
      </c>
      <c r="F73" s="12" t="s">
        <v>2908</v>
      </c>
      <c r="G73" s="12" t="s">
        <v>2733</v>
      </c>
      <c r="H73" s="12" t="s">
        <v>2734</v>
      </c>
      <c r="I73" s="90">
        <v>0.16666666666666671</v>
      </c>
      <c r="J73" s="90">
        <v>0.18055555555555561</v>
      </c>
      <c r="K73" s="13">
        <v>0.33</v>
      </c>
      <c r="L73" s="90">
        <v>0.19444444444444439</v>
      </c>
      <c r="M73" s="90">
        <v>0.19444444444444439</v>
      </c>
      <c r="N73" s="13">
        <v>0</v>
      </c>
      <c r="O73" s="12">
        <v>1</v>
      </c>
      <c r="P73" s="12">
        <v>45.146318999999998</v>
      </c>
      <c r="Q73" s="12">
        <v>5.7044100000000002</v>
      </c>
      <c r="R73" s="14">
        <v>46290.417847222219</v>
      </c>
      <c r="S73" s="12">
        <v>1</v>
      </c>
      <c r="T73">
        <v>20260404</v>
      </c>
      <c r="U73" t="s">
        <v>40</v>
      </c>
      <c r="V73">
        <v>20260404</v>
      </c>
    </row>
    <row r="74" spans="1:22" x14ac:dyDescent="0.3">
      <c r="A74" s="11">
        <v>46288</v>
      </c>
      <c r="B74" s="89" t="s">
        <v>3859</v>
      </c>
      <c r="C74" s="12" t="s">
        <v>956</v>
      </c>
      <c r="D74" s="12" t="s">
        <v>1312</v>
      </c>
      <c r="E74" s="12" t="s">
        <v>621</v>
      </c>
      <c r="F74" s="12" t="s">
        <v>1315</v>
      </c>
      <c r="G74" s="12" t="s">
        <v>2733</v>
      </c>
      <c r="H74" s="12" t="s">
        <v>2737</v>
      </c>
      <c r="I74" s="90">
        <v>0.33333333333333331</v>
      </c>
      <c r="J74" s="90">
        <v>0.34722222222222221</v>
      </c>
      <c r="K74" s="13">
        <v>0.33</v>
      </c>
      <c r="L74" s="90"/>
      <c r="M74" s="90"/>
      <c r="N74" s="13"/>
      <c r="O74" s="12">
        <v>0</v>
      </c>
      <c r="P74" s="12">
        <v>45.187759999999997</v>
      </c>
      <c r="Q74" s="12">
        <v>5.7534210000000003</v>
      </c>
      <c r="R74" s="14">
        <v>46290.417847222219</v>
      </c>
      <c r="S74" s="12">
        <v>1</v>
      </c>
      <c r="T74">
        <v>20260075</v>
      </c>
      <c r="U74" t="s">
        <v>838</v>
      </c>
      <c r="V74">
        <v>20260075</v>
      </c>
    </row>
    <row r="75" spans="1:22" x14ac:dyDescent="0.3">
      <c r="A75" s="11">
        <v>46288</v>
      </c>
      <c r="B75" s="89" t="s">
        <v>3824</v>
      </c>
      <c r="C75" s="12" t="s">
        <v>876</v>
      </c>
      <c r="D75" s="12" t="s">
        <v>1889</v>
      </c>
      <c r="E75" s="12" t="s">
        <v>481</v>
      </c>
      <c r="F75" s="12" t="s">
        <v>1892</v>
      </c>
      <c r="G75" s="12" t="s">
        <v>2733</v>
      </c>
      <c r="H75" s="12" t="s">
        <v>2737</v>
      </c>
      <c r="I75" s="90">
        <v>0.33333333333333331</v>
      </c>
      <c r="J75" s="90">
        <v>0.34722222222222221</v>
      </c>
      <c r="K75" s="13">
        <v>0.33</v>
      </c>
      <c r="L75" s="90"/>
      <c r="M75" s="90"/>
      <c r="N75" s="13"/>
      <c r="O75" s="12">
        <v>0</v>
      </c>
      <c r="P75" s="12">
        <v>45.211889999999997</v>
      </c>
      <c r="Q75" s="12">
        <v>5.6499290000000002</v>
      </c>
      <c r="R75" s="14">
        <v>46290.417847222219</v>
      </c>
      <c r="S75" s="12">
        <v>1</v>
      </c>
      <c r="T75">
        <v>20260273</v>
      </c>
      <c r="U75" t="s">
        <v>838</v>
      </c>
      <c r="V75">
        <v>20260273</v>
      </c>
    </row>
    <row r="76" spans="1:22" x14ac:dyDescent="0.3">
      <c r="A76" s="11">
        <v>46288</v>
      </c>
      <c r="B76" s="89" t="s">
        <v>3812</v>
      </c>
      <c r="C76" s="12" t="s">
        <v>977</v>
      </c>
      <c r="D76" s="12" t="s">
        <v>3608</v>
      </c>
      <c r="E76" s="12" t="s">
        <v>451</v>
      </c>
      <c r="F76" s="12" t="s">
        <v>3609</v>
      </c>
      <c r="G76" s="12" t="s">
        <v>2733</v>
      </c>
      <c r="H76" s="12" t="s">
        <v>2734</v>
      </c>
      <c r="I76" s="90">
        <v>0.20833333333333329</v>
      </c>
      <c r="J76" s="90">
        <v>0.22222222222222221</v>
      </c>
      <c r="K76" s="13">
        <v>0.33</v>
      </c>
      <c r="L76" s="90">
        <v>0.33333333333333331</v>
      </c>
      <c r="M76" s="90">
        <v>0.33750000000000002</v>
      </c>
      <c r="N76" s="13">
        <v>0.1</v>
      </c>
      <c r="O76" s="12">
        <v>1</v>
      </c>
      <c r="P76" s="12">
        <v>45.367581000000001</v>
      </c>
      <c r="Q76" s="12">
        <v>5.5800349999999996</v>
      </c>
      <c r="R76" s="14">
        <v>46290.417847222219</v>
      </c>
      <c r="S76" s="12">
        <v>1</v>
      </c>
      <c r="T76">
        <v>20260104</v>
      </c>
      <c r="U76" t="s">
        <v>40</v>
      </c>
      <c r="V76">
        <v>20260104</v>
      </c>
    </row>
    <row r="77" spans="1:22" x14ac:dyDescent="0.3">
      <c r="A77" s="11">
        <v>46288</v>
      </c>
      <c r="B77" s="89" t="s">
        <v>3830</v>
      </c>
      <c r="C77" s="12" t="s">
        <v>951</v>
      </c>
      <c r="D77" s="12" t="s">
        <v>2045</v>
      </c>
      <c r="E77" s="12" t="s">
        <v>668</v>
      </c>
      <c r="F77" s="12" t="s">
        <v>668</v>
      </c>
      <c r="G77" s="12" t="s">
        <v>2733</v>
      </c>
      <c r="H77" s="12" t="s">
        <v>2737</v>
      </c>
      <c r="I77" s="90">
        <v>0.33333333333333331</v>
      </c>
      <c r="J77" s="90">
        <v>0.375</v>
      </c>
      <c r="K77" s="13">
        <v>1</v>
      </c>
      <c r="L77" s="90"/>
      <c r="M77" s="90"/>
      <c r="N77" s="13"/>
      <c r="O77" s="12">
        <v>0</v>
      </c>
      <c r="P77" s="12">
        <v>45.164425000000001</v>
      </c>
      <c r="Q77" s="12">
        <v>5.6912079999999996</v>
      </c>
      <c r="R77" s="14">
        <v>46290.417847222219</v>
      </c>
      <c r="S77" s="12">
        <v>1</v>
      </c>
      <c r="T77">
        <v>20260322</v>
      </c>
      <c r="U77" t="s">
        <v>838</v>
      </c>
      <c r="V77">
        <v>20260322</v>
      </c>
    </row>
    <row r="78" spans="1:22" x14ac:dyDescent="0.3">
      <c r="A78" s="11">
        <v>46288</v>
      </c>
      <c r="B78" s="89" t="s">
        <v>3860</v>
      </c>
      <c r="C78" s="12" t="s">
        <v>982</v>
      </c>
      <c r="D78" s="12" t="s">
        <v>1909</v>
      </c>
      <c r="E78" s="12" t="s">
        <v>488</v>
      </c>
      <c r="F78" s="12" t="s">
        <v>1911</v>
      </c>
      <c r="G78" s="12" t="s">
        <v>2733</v>
      </c>
      <c r="H78" s="12" t="s">
        <v>2737</v>
      </c>
      <c r="I78" s="90">
        <v>0.33333333333333331</v>
      </c>
      <c r="J78" s="90">
        <v>0.34722222222222221</v>
      </c>
      <c r="K78" s="13">
        <v>0.33</v>
      </c>
      <c r="L78" s="90"/>
      <c r="M78" s="90"/>
      <c r="N78" s="13"/>
      <c r="O78" s="12">
        <v>0</v>
      </c>
      <c r="P78" s="12">
        <v>45.081518000000003</v>
      </c>
      <c r="Q78" s="12">
        <v>5.7728349999999997</v>
      </c>
      <c r="R78" s="14">
        <v>46290.417847222219</v>
      </c>
      <c r="S78" s="12">
        <v>1</v>
      </c>
      <c r="T78">
        <v>20260280</v>
      </c>
      <c r="U78" t="s">
        <v>838</v>
      </c>
      <c r="V78">
        <v>20260280</v>
      </c>
    </row>
    <row r="79" spans="1:22" x14ac:dyDescent="0.3">
      <c r="A79" s="11">
        <v>46288</v>
      </c>
      <c r="B79" s="89" t="s">
        <v>3841</v>
      </c>
      <c r="C79" s="12" t="s">
        <v>971</v>
      </c>
      <c r="D79" s="12" t="s">
        <v>1488</v>
      </c>
      <c r="E79" s="12" t="s">
        <v>71</v>
      </c>
      <c r="F79" s="12" t="s">
        <v>71</v>
      </c>
      <c r="G79" s="12" t="s">
        <v>2733</v>
      </c>
      <c r="H79" s="12" t="s">
        <v>2737</v>
      </c>
      <c r="I79" s="90">
        <v>0.33333333333333331</v>
      </c>
      <c r="J79" s="90">
        <v>0.35416666666666669</v>
      </c>
      <c r="K79" s="13">
        <v>0.5</v>
      </c>
      <c r="L79" s="90"/>
      <c r="M79" s="90"/>
      <c r="N79" s="13"/>
      <c r="O79" s="12">
        <v>0</v>
      </c>
      <c r="P79" s="12">
        <v>45.187721000000003</v>
      </c>
      <c r="Q79" s="12">
        <v>5.7222999999999997</v>
      </c>
      <c r="R79" s="14">
        <v>46290.417847222219</v>
      </c>
      <c r="S79" s="12">
        <v>1</v>
      </c>
      <c r="T79">
        <v>20260138</v>
      </c>
      <c r="U79" t="s">
        <v>838</v>
      </c>
      <c r="V79">
        <v>20260138</v>
      </c>
    </row>
    <row r="80" spans="1:22" x14ac:dyDescent="0.3">
      <c r="A80" s="11">
        <v>46288</v>
      </c>
      <c r="B80" s="89" t="s">
        <v>3845</v>
      </c>
      <c r="C80" s="12" t="s">
        <v>950</v>
      </c>
      <c r="D80" s="12" t="s">
        <v>1708</v>
      </c>
      <c r="E80" s="12" t="s">
        <v>411</v>
      </c>
      <c r="F80" s="12" t="s">
        <v>411</v>
      </c>
      <c r="G80" s="12" t="s">
        <v>2733</v>
      </c>
      <c r="H80" s="12" t="s">
        <v>2737</v>
      </c>
      <c r="I80" s="90">
        <v>0.33333333333333331</v>
      </c>
      <c r="J80" s="90">
        <v>0.34722222222222221</v>
      </c>
      <c r="K80" s="13">
        <v>0.33</v>
      </c>
      <c r="L80" s="90">
        <v>0.49236111111111108</v>
      </c>
      <c r="M80" s="90">
        <v>0.49236111111111108</v>
      </c>
      <c r="N80" s="13">
        <v>0</v>
      </c>
      <c r="O80" s="12">
        <v>1</v>
      </c>
      <c r="P80" s="12">
        <v>45.186216000000002</v>
      </c>
      <c r="Q80" s="12">
        <v>5.7124170000000003</v>
      </c>
      <c r="R80" s="14">
        <v>46290.417847222219</v>
      </c>
      <c r="S80" s="12">
        <v>1</v>
      </c>
      <c r="T80">
        <v>20260218</v>
      </c>
      <c r="U80" t="s">
        <v>838</v>
      </c>
      <c r="V80">
        <v>20260218</v>
      </c>
    </row>
    <row r="81" spans="1:22" x14ac:dyDescent="0.3">
      <c r="A81" s="11">
        <v>46288</v>
      </c>
      <c r="B81" s="89" t="s">
        <v>3835</v>
      </c>
      <c r="C81" s="12" t="s">
        <v>859</v>
      </c>
      <c r="D81" s="12" t="s">
        <v>2566</v>
      </c>
      <c r="E81" s="12" t="s">
        <v>166</v>
      </c>
      <c r="F81" s="12" t="s">
        <v>166</v>
      </c>
      <c r="G81" s="12" t="s">
        <v>2733</v>
      </c>
      <c r="H81" s="12" t="s">
        <v>2737</v>
      </c>
      <c r="I81" s="90">
        <v>0.33333333333333331</v>
      </c>
      <c r="J81" s="90">
        <v>0.34722222222222221</v>
      </c>
      <c r="K81" s="13">
        <v>0.33</v>
      </c>
      <c r="L81" s="90"/>
      <c r="M81" s="90"/>
      <c r="N81" s="13"/>
      <c r="O81" s="12">
        <v>0</v>
      </c>
      <c r="P81" s="12">
        <v>45.191105</v>
      </c>
      <c r="Q81" s="12">
        <v>5.7245520000000001</v>
      </c>
      <c r="R81" s="14">
        <v>46290.417847222219</v>
      </c>
      <c r="S81" s="12">
        <v>1</v>
      </c>
      <c r="T81">
        <v>20260515</v>
      </c>
      <c r="U81" t="s">
        <v>838</v>
      </c>
      <c r="V81">
        <v>20260515</v>
      </c>
    </row>
    <row r="82" spans="1:22" x14ac:dyDescent="0.3">
      <c r="A82" s="11">
        <v>46288</v>
      </c>
      <c r="B82" s="89" t="s">
        <v>3854</v>
      </c>
      <c r="C82" s="12" t="s">
        <v>963</v>
      </c>
      <c r="D82" s="12" t="s">
        <v>2342</v>
      </c>
      <c r="E82" s="12" t="s">
        <v>762</v>
      </c>
      <c r="F82" s="12" t="s">
        <v>2344</v>
      </c>
      <c r="G82" s="12" t="s">
        <v>2733</v>
      </c>
      <c r="H82" s="12" t="s">
        <v>2737</v>
      </c>
      <c r="I82" s="90">
        <v>0.33333333333333331</v>
      </c>
      <c r="J82" s="90">
        <v>0.34722222222222221</v>
      </c>
      <c r="K82" s="13">
        <v>0.33</v>
      </c>
      <c r="L82" s="90"/>
      <c r="M82" s="90"/>
      <c r="N82" s="13"/>
      <c r="O82" s="12">
        <v>0</v>
      </c>
      <c r="P82" s="12">
        <v>45.180419000000001</v>
      </c>
      <c r="Q82" s="12">
        <v>5.7115030000000004</v>
      </c>
      <c r="R82" s="14">
        <v>46290.417847222219</v>
      </c>
      <c r="S82" s="12">
        <v>1</v>
      </c>
      <c r="T82">
        <v>20260424</v>
      </c>
      <c r="U82" t="s">
        <v>838</v>
      </c>
      <c r="V82">
        <v>20260424</v>
      </c>
    </row>
    <row r="83" spans="1:22" x14ac:dyDescent="0.3">
      <c r="A83" s="11">
        <v>46288</v>
      </c>
      <c r="B83" s="89" t="s">
        <v>3861</v>
      </c>
      <c r="C83" s="12" t="s">
        <v>970</v>
      </c>
      <c r="D83" s="12" t="s">
        <v>2926</v>
      </c>
      <c r="E83" s="12" t="s">
        <v>293</v>
      </c>
      <c r="F83" s="12" t="s">
        <v>2927</v>
      </c>
      <c r="G83" s="12" t="s">
        <v>2733</v>
      </c>
      <c r="H83" s="12" t="s">
        <v>2734</v>
      </c>
      <c r="I83" s="90">
        <v>0.16666666666666671</v>
      </c>
      <c r="J83" s="90">
        <v>0.18055555555555561</v>
      </c>
      <c r="K83" s="13">
        <v>0.33</v>
      </c>
      <c r="L83" s="90">
        <v>0.4777777777777778</v>
      </c>
      <c r="M83" s="90">
        <v>0.4777777777777778</v>
      </c>
      <c r="N83" s="13">
        <v>0</v>
      </c>
      <c r="O83" s="12">
        <v>1</v>
      </c>
      <c r="P83" s="12">
        <v>45.105367000000001</v>
      </c>
      <c r="Q83" s="12">
        <v>5.6648319999999996</v>
      </c>
      <c r="R83" s="14">
        <v>46290.417847222219</v>
      </c>
      <c r="S83" s="12">
        <v>1</v>
      </c>
      <c r="T83">
        <v>20260400</v>
      </c>
      <c r="U83" t="s">
        <v>40</v>
      </c>
      <c r="V83">
        <v>20260400</v>
      </c>
    </row>
    <row r="84" spans="1:22" x14ac:dyDescent="0.3">
      <c r="A84" s="11">
        <v>46288</v>
      </c>
      <c r="B84" s="89" t="s">
        <v>3812</v>
      </c>
      <c r="C84" s="12" t="s">
        <v>977</v>
      </c>
      <c r="D84" s="12" t="s">
        <v>3610</v>
      </c>
      <c r="E84" s="12" t="s">
        <v>362</v>
      </c>
      <c r="F84" s="12" t="s">
        <v>3611</v>
      </c>
      <c r="G84" s="12" t="s">
        <v>2733</v>
      </c>
      <c r="H84" s="12" t="s">
        <v>2734</v>
      </c>
      <c r="I84" s="90">
        <v>0.16666666666666671</v>
      </c>
      <c r="J84" s="90">
        <v>0.1736111111111111</v>
      </c>
      <c r="K84" s="13">
        <v>0.17</v>
      </c>
      <c r="L84" s="90">
        <v>0.42430555555555549</v>
      </c>
      <c r="M84" s="90">
        <v>0.42499999999999999</v>
      </c>
      <c r="N84" s="13">
        <v>0.02</v>
      </c>
      <c r="O84" s="12">
        <v>1</v>
      </c>
      <c r="P84" s="12">
        <v>45.362712999999999</v>
      </c>
      <c r="Q84" s="12">
        <v>5.5913490000000001</v>
      </c>
      <c r="R84" s="14">
        <v>46290.417847222219</v>
      </c>
      <c r="S84" s="12">
        <v>1</v>
      </c>
      <c r="T84">
        <v>20260314</v>
      </c>
      <c r="U84" t="s">
        <v>3760</v>
      </c>
      <c r="V84">
        <v>20260314</v>
      </c>
    </row>
    <row r="85" spans="1:22" x14ac:dyDescent="0.3">
      <c r="A85" s="11">
        <v>46288</v>
      </c>
      <c r="B85" s="89" t="s">
        <v>3836</v>
      </c>
      <c r="C85" s="12" t="s">
        <v>954</v>
      </c>
      <c r="D85" s="12" t="s">
        <v>3612</v>
      </c>
      <c r="E85" s="12" t="s">
        <v>564</v>
      </c>
      <c r="F85" s="12" t="s">
        <v>3613</v>
      </c>
      <c r="G85" s="12" t="s">
        <v>2733</v>
      </c>
      <c r="H85" s="12" t="s">
        <v>2734</v>
      </c>
      <c r="I85" s="90">
        <v>0.29166666666666669</v>
      </c>
      <c r="J85" s="90">
        <v>0.2986111111111111</v>
      </c>
      <c r="K85" s="13">
        <v>0.17</v>
      </c>
      <c r="L85" s="90"/>
      <c r="M85" s="90"/>
      <c r="N85" s="13"/>
      <c r="O85" s="12">
        <v>0</v>
      </c>
      <c r="P85" s="12">
        <v>45.202815999999999</v>
      </c>
      <c r="Q85" s="12">
        <v>5.7658379999999996</v>
      </c>
      <c r="R85" s="14">
        <v>46290.417847222219</v>
      </c>
      <c r="S85" s="12">
        <v>1</v>
      </c>
      <c r="T85">
        <v>20260368</v>
      </c>
      <c r="U85" t="s">
        <v>40</v>
      </c>
      <c r="V85">
        <v>20260368</v>
      </c>
    </row>
    <row r="86" spans="1:22" x14ac:dyDescent="0.3">
      <c r="A86" s="11">
        <v>46288</v>
      </c>
      <c r="B86" s="89" t="s">
        <v>3862</v>
      </c>
      <c r="C86" s="12" t="s">
        <v>853</v>
      </c>
      <c r="D86" s="12" t="s">
        <v>1464</v>
      </c>
      <c r="E86" s="12" t="s">
        <v>627</v>
      </c>
      <c r="F86" s="12" t="s">
        <v>627</v>
      </c>
      <c r="G86" s="12" t="s">
        <v>2733</v>
      </c>
      <c r="H86" s="12" t="s">
        <v>2737</v>
      </c>
      <c r="I86" s="90">
        <v>0.33333333333333331</v>
      </c>
      <c r="J86" s="90">
        <v>0.38541666666666669</v>
      </c>
      <c r="K86" s="13">
        <v>1.25</v>
      </c>
      <c r="L86" s="90">
        <v>0.44027777777777782</v>
      </c>
      <c r="M86" s="90">
        <v>0.44027777777777782</v>
      </c>
      <c r="N86" s="13">
        <v>0</v>
      </c>
      <c r="O86" s="12">
        <v>1</v>
      </c>
      <c r="P86" s="12">
        <v>45.187038000000001</v>
      </c>
      <c r="Q86" s="12">
        <v>5.719214</v>
      </c>
      <c r="R86" s="14">
        <v>46290.417847222219</v>
      </c>
      <c r="S86" s="12">
        <v>1</v>
      </c>
      <c r="T86">
        <v>20260129</v>
      </c>
      <c r="U86" t="s">
        <v>838</v>
      </c>
      <c r="V86">
        <v>20260129</v>
      </c>
    </row>
    <row r="87" spans="1:22" x14ac:dyDescent="0.3">
      <c r="A87" s="11">
        <v>46288</v>
      </c>
      <c r="B87" s="89" t="s">
        <v>3862</v>
      </c>
      <c r="C87" s="12" t="s">
        <v>853</v>
      </c>
      <c r="D87" s="12" t="s">
        <v>1504</v>
      </c>
      <c r="E87" s="12" t="s">
        <v>231</v>
      </c>
      <c r="F87" s="12" t="s">
        <v>231</v>
      </c>
      <c r="G87" s="12" t="s">
        <v>2733</v>
      </c>
      <c r="H87" s="12" t="s">
        <v>2737</v>
      </c>
      <c r="I87" s="90">
        <v>0.33333333333333331</v>
      </c>
      <c r="J87" s="90">
        <v>0.38541666666666669</v>
      </c>
      <c r="K87" s="13">
        <v>1.25</v>
      </c>
      <c r="L87" s="90">
        <v>0.44027777777777782</v>
      </c>
      <c r="M87" s="90"/>
      <c r="N87" s="13"/>
      <c r="O87" s="12">
        <v>0</v>
      </c>
      <c r="P87" s="12">
        <v>45.188467000000003</v>
      </c>
      <c r="Q87" s="12">
        <v>5.7140909999999998</v>
      </c>
      <c r="R87" s="14">
        <v>46290.417847222219</v>
      </c>
      <c r="S87" s="12">
        <v>1</v>
      </c>
      <c r="T87">
        <v>20260145</v>
      </c>
      <c r="U87" t="s">
        <v>838</v>
      </c>
      <c r="V87">
        <v>20260145</v>
      </c>
    </row>
    <row r="88" spans="1:22" x14ac:dyDescent="0.3">
      <c r="A88" s="11">
        <v>46288</v>
      </c>
      <c r="B88" s="89" t="s">
        <v>3816</v>
      </c>
      <c r="C88" s="12" t="s">
        <v>957</v>
      </c>
      <c r="D88" s="12" t="s">
        <v>2291</v>
      </c>
      <c r="E88" s="12" t="s">
        <v>185</v>
      </c>
      <c r="F88" s="12" t="s">
        <v>2293</v>
      </c>
      <c r="G88" s="12" t="s">
        <v>2733</v>
      </c>
      <c r="H88" s="12" t="s">
        <v>2737</v>
      </c>
      <c r="I88" s="90">
        <v>0.29166666666666669</v>
      </c>
      <c r="J88" s="90">
        <v>0.3576388888888889</v>
      </c>
      <c r="K88" s="13">
        <v>1.58</v>
      </c>
      <c r="L88" s="90"/>
      <c r="M88" s="90"/>
      <c r="N88" s="13"/>
      <c r="O88" s="12">
        <v>0</v>
      </c>
      <c r="P88" s="12">
        <v>45.186712</v>
      </c>
      <c r="Q88" s="12">
        <v>5.7117839999999998</v>
      </c>
      <c r="R88" s="14">
        <v>46290.417847222219</v>
      </c>
      <c r="S88" s="12">
        <v>1</v>
      </c>
      <c r="T88">
        <v>20260405</v>
      </c>
      <c r="U88" t="s">
        <v>838</v>
      </c>
      <c r="V88">
        <v>20260405</v>
      </c>
    </row>
    <row r="89" spans="1:22" x14ac:dyDescent="0.3">
      <c r="A89" s="11">
        <v>46288</v>
      </c>
      <c r="B89" s="89" t="s">
        <v>3840</v>
      </c>
      <c r="C89" s="12" t="s">
        <v>959</v>
      </c>
      <c r="D89" s="12" t="s">
        <v>1713</v>
      </c>
      <c r="E89" s="12" t="s">
        <v>708</v>
      </c>
      <c r="F89" s="12" t="s">
        <v>708</v>
      </c>
      <c r="G89" s="12" t="s">
        <v>2733</v>
      </c>
      <c r="H89" s="12" t="s">
        <v>2737</v>
      </c>
      <c r="I89" s="90">
        <v>0.25694444444444442</v>
      </c>
      <c r="J89" s="90">
        <v>0.33333333333333331</v>
      </c>
      <c r="K89" s="13">
        <v>1.83</v>
      </c>
      <c r="L89" s="90"/>
      <c r="M89" s="90"/>
      <c r="N89" s="13"/>
      <c r="O89" s="12">
        <v>0</v>
      </c>
      <c r="P89" s="12">
        <v>45.204405999999999</v>
      </c>
      <c r="Q89" s="12">
        <v>5.7605760000000004</v>
      </c>
      <c r="R89" s="14">
        <v>46290.417847222219</v>
      </c>
      <c r="S89" s="12">
        <v>1</v>
      </c>
      <c r="T89">
        <v>20260220</v>
      </c>
      <c r="U89" t="s">
        <v>838</v>
      </c>
      <c r="V89">
        <v>20260220</v>
      </c>
    </row>
    <row r="90" spans="1:22" x14ac:dyDescent="0.3">
      <c r="A90" s="11">
        <v>46288</v>
      </c>
      <c r="B90" s="89" t="s">
        <v>3767</v>
      </c>
      <c r="C90" s="12" t="s">
        <v>846</v>
      </c>
      <c r="D90" s="12"/>
      <c r="E90" s="12" t="s">
        <v>2934</v>
      </c>
      <c r="F90" s="12" t="s">
        <v>2934</v>
      </c>
      <c r="G90" s="12"/>
      <c r="H90" s="12"/>
      <c r="I90" s="90">
        <v>0.33333333333333331</v>
      </c>
      <c r="J90" s="90">
        <v>0.34722222222222221</v>
      </c>
      <c r="K90" s="13">
        <v>0.33</v>
      </c>
      <c r="L90" s="90"/>
      <c r="M90" s="90"/>
      <c r="N90" s="13"/>
      <c r="O90" s="12">
        <v>0</v>
      </c>
      <c r="P90" s="12">
        <v>45.158180999999999</v>
      </c>
      <c r="Q90" s="12">
        <v>5.7037069999999996</v>
      </c>
      <c r="R90" s="14">
        <v>46290.417847222219</v>
      </c>
      <c r="S90" s="12">
        <v>0</v>
      </c>
      <c r="T90">
        <v>20260331</v>
      </c>
      <c r="U90" t="s">
        <v>3760</v>
      </c>
      <c r="V90">
        <v>20260331</v>
      </c>
    </row>
    <row r="91" spans="1:22" x14ac:dyDescent="0.3">
      <c r="A91" s="11">
        <v>46288</v>
      </c>
      <c r="B91" s="89" t="s">
        <v>3863</v>
      </c>
      <c r="C91" s="12" t="s">
        <v>981</v>
      </c>
      <c r="D91" s="12" t="s">
        <v>2409</v>
      </c>
      <c r="E91" s="12" t="s">
        <v>689</v>
      </c>
      <c r="F91" s="12" t="s">
        <v>689</v>
      </c>
      <c r="G91" s="12" t="s">
        <v>2733</v>
      </c>
      <c r="H91" s="12" t="s">
        <v>2737</v>
      </c>
      <c r="I91" s="90">
        <v>0.33333333333333331</v>
      </c>
      <c r="J91" s="90">
        <v>0.3888888888888889</v>
      </c>
      <c r="K91" s="13">
        <v>1.33</v>
      </c>
      <c r="L91" s="90"/>
      <c r="M91" s="90"/>
      <c r="N91" s="13"/>
      <c r="O91" s="12">
        <v>0</v>
      </c>
      <c r="P91" s="12">
        <v>45.180048999999997</v>
      </c>
      <c r="Q91" s="12">
        <v>5.7911270000000004</v>
      </c>
      <c r="R91" s="14">
        <v>46290.417847222219</v>
      </c>
      <c r="S91" s="12">
        <v>1</v>
      </c>
      <c r="T91">
        <v>20260445</v>
      </c>
      <c r="U91" t="s">
        <v>838</v>
      </c>
      <c r="V91">
        <v>20260445</v>
      </c>
    </row>
    <row r="92" spans="1:22" x14ac:dyDescent="0.3">
      <c r="A92" s="11">
        <v>46288</v>
      </c>
      <c r="B92" s="89" t="s">
        <v>3811</v>
      </c>
      <c r="C92" s="12" t="s">
        <v>975</v>
      </c>
      <c r="D92" s="12" t="s">
        <v>3614</v>
      </c>
      <c r="E92" s="12" t="s">
        <v>520</v>
      </c>
      <c r="F92" s="12" t="s">
        <v>3615</v>
      </c>
      <c r="G92" s="12" t="s">
        <v>2733</v>
      </c>
      <c r="H92" s="12" t="s">
        <v>2734</v>
      </c>
      <c r="I92" s="90">
        <v>0.19791666666666671</v>
      </c>
      <c r="J92" s="90">
        <v>0.20833333333333329</v>
      </c>
      <c r="K92" s="13">
        <v>0.25</v>
      </c>
      <c r="L92" s="90"/>
      <c r="M92" s="90"/>
      <c r="N92" s="13"/>
      <c r="O92" s="12">
        <v>0</v>
      </c>
      <c r="P92" s="12">
        <v>45.364147000000003</v>
      </c>
      <c r="Q92" s="12">
        <v>5.590687</v>
      </c>
      <c r="R92" s="14">
        <v>46290.417847222219</v>
      </c>
      <c r="S92" s="12">
        <v>1</v>
      </c>
      <c r="T92">
        <v>20260476</v>
      </c>
      <c r="U92" t="s">
        <v>40</v>
      </c>
      <c r="V92">
        <v>20260476</v>
      </c>
    </row>
    <row r="93" spans="1:22" x14ac:dyDescent="0.3">
      <c r="A93" s="11">
        <v>46288</v>
      </c>
      <c r="B93" s="89" t="s">
        <v>3864</v>
      </c>
      <c r="C93" s="12" t="s">
        <v>960</v>
      </c>
      <c r="D93" s="12" t="s">
        <v>1188</v>
      </c>
      <c r="E93" s="12" t="s">
        <v>334</v>
      </c>
      <c r="F93" s="12" t="s">
        <v>2946</v>
      </c>
      <c r="G93" s="12" t="s">
        <v>2733</v>
      </c>
      <c r="H93" s="12" t="s">
        <v>2737</v>
      </c>
      <c r="I93" s="90">
        <v>0.33333333333333331</v>
      </c>
      <c r="J93" s="90">
        <v>0.375</v>
      </c>
      <c r="K93" s="13">
        <v>1</v>
      </c>
      <c r="L93" s="90">
        <v>0.47013888888888888</v>
      </c>
      <c r="M93" s="90"/>
      <c r="N93" s="13"/>
      <c r="O93" s="12">
        <v>0</v>
      </c>
      <c r="P93" s="12">
        <v>45.229664999999997</v>
      </c>
      <c r="Q93" s="12">
        <v>5.681597</v>
      </c>
      <c r="R93" s="14">
        <v>46290.417847222219</v>
      </c>
      <c r="S93" s="12">
        <v>1</v>
      </c>
      <c r="T93">
        <v>20260032</v>
      </c>
      <c r="U93" t="s">
        <v>838</v>
      </c>
      <c r="V93">
        <v>20260032</v>
      </c>
    </row>
    <row r="94" spans="1:22" x14ac:dyDescent="0.3">
      <c r="A94" s="11">
        <v>46288</v>
      </c>
      <c r="B94" s="89" t="s">
        <v>3815</v>
      </c>
      <c r="C94" s="12" t="s">
        <v>905</v>
      </c>
      <c r="D94" s="12" t="s">
        <v>1576</v>
      </c>
      <c r="E94" s="12" t="s">
        <v>516</v>
      </c>
      <c r="F94" s="12" t="s">
        <v>516</v>
      </c>
      <c r="G94" s="12" t="s">
        <v>2733</v>
      </c>
      <c r="H94" s="12" t="s">
        <v>2737</v>
      </c>
      <c r="I94" s="90">
        <v>0.33333333333333331</v>
      </c>
      <c r="J94" s="90">
        <v>0.4375</v>
      </c>
      <c r="K94" s="13">
        <v>2.5</v>
      </c>
      <c r="L94" s="90"/>
      <c r="M94" s="90"/>
      <c r="N94" s="13"/>
      <c r="O94" s="12">
        <v>0</v>
      </c>
      <c r="P94" s="12">
        <v>45.239739999999998</v>
      </c>
      <c r="Q94" s="12">
        <v>5.8900969999999999</v>
      </c>
      <c r="R94" s="14">
        <v>46290.417847222219</v>
      </c>
      <c r="S94" s="12">
        <v>1</v>
      </c>
      <c r="T94">
        <v>20260168</v>
      </c>
      <c r="U94" t="s">
        <v>838</v>
      </c>
      <c r="V94">
        <v>20260168</v>
      </c>
    </row>
    <row r="95" spans="1:22" x14ac:dyDescent="0.3">
      <c r="A95" s="11">
        <v>46288</v>
      </c>
      <c r="B95" s="89" t="s">
        <v>3858</v>
      </c>
      <c r="C95" s="12" t="s">
        <v>953</v>
      </c>
      <c r="D95" s="12" t="s">
        <v>2964</v>
      </c>
      <c r="E95" s="12" t="s">
        <v>543</v>
      </c>
      <c r="F95" s="12" t="s">
        <v>2965</v>
      </c>
      <c r="G95" s="12" t="s">
        <v>2733</v>
      </c>
      <c r="H95" s="12" t="s">
        <v>2734</v>
      </c>
      <c r="I95" s="90">
        <v>0.16666666666666671</v>
      </c>
      <c r="J95" s="90">
        <v>0.18055555555555561</v>
      </c>
      <c r="K95" s="13">
        <v>0.33</v>
      </c>
      <c r="L95" s="90"/>
      <c r="M95" s="90"/>
      <c r="N95" s="13"/>
      <c r="O95" s="12">
        <v>0</v>
      </c>
      <c r="P95" s="12">
        <v>45.207791</v>
      </c>
      <c r="Q95" s="12">
        <v>5.6699460000000004</v>
      </c>
      <c r="R95" s="14">
        <v>46290.417847222219</v>
      </c>
      <c r="S95" s="12">
        <v>1</v>
      </c>
      <c r="T95">
        <v>20260287</v>
      </c>
      <c r="U95" t="s">
        <v>40</v>
      </c>
      <c r="V95">
        <v>20260287</v>
      </c>
    </row>
    <row r="96" spans="1:22" x14ac:dyDescent="0.3">
      <c r="A96" s="11">
        <v>46288</v>
      </c>
      <c r="B96" s="89" t="s">
        <v>3865</v>
      </c>
      <c r="C96" s="12" t="s">
        <v>962</v>
      </c>
      <c r="D96" s="12" t="s">
        <v>2675</v>
      </c>
      <c r="E96" s="12" t="s">
        <v>418</v>
      </c>
      <c r="F96" s="12" t="s">
        <v>2963</v>
      </c>
      <c r="G96" s="12" t="s">
        <v>2733</v>
      </c>
      <c r="H96" s="12" t="s">
        <v>2737</v>
      </c>
      <c r="I96" s="90">
        <v>0.35416666666666669</v>
      </c>
      <c r="J96" s="90">
        <v>0.36458333333333331</v>
      </c>
      <c r="K96" s="13">
        <v>0.25</v>
      </c>
      <c r="L96" s="90">
        <v>0.40208333333333329</v>
      </c>
      <c r="M96" s="90">
        <v>0.4201388888888889</v>
      </c>
      <c r="N96" s="13">
        <v>0.43</v>
      </c>
      <c r="O96" s="12">
        <v>1</v>
      </c>
      <c r="P96" s="12">
        <v>45.288339000000001</v>
      </c>
      <c r="Q96" s="12">
        <v>5.6399229999999996</v>
      </c>
      <c r="R96" s="14">
        <v>46290.417847222219</v>
      </c>
      <c r="S96" s="12">
        <v>1</v>
      </c>
      <c r="T96">
        <v>20260560</v>
      </c>
      <c r="U96" t="s">
        <v>838</v>
      </c>
      <c r="V96">
        <v>20260560</v>
      </c>
    </row>
    <row r="97" spans="1:22" x14ac:dyDescent="0.3">
      <c r="A97" s="11">
        <v>46288</v>
      </c>
      <c r="B97" s="89" t="s">
        <v>3863</v>
      </c>
      <c r="C97" s="12" t="s">
        <v>981</v>
      </c>
      <c r="D97" s="12" t="s">
        <v>2969</v>
      </c>
      <c r="E97" s="12" t="s">
        <v>462</v>
      </c>
      <c r="F97" s="12" t="s">
        <v>2970</v>
      </c>
      <c r="G97" s="12" t="s">
        <v>2733</v>
      </c>
      <c r="H97" s="12" t="s">
        <v>2734</v>
      </c>
      <c r="I97" s="90">
        <v>0.25</v>
      </c>
      <c r="J97" s="90">
        <v>0.26041666666666669</v>
      </c>
      <c r="K97" s="13">
        <v>0.25</v>
      </c>
      <c r="L97" s="90"/>
      <c r="M97" s="90"/>
      <c r="N97" s="13"/>
      <c r="O97" s="12">
        <v>0</v>
      </c>
      <c r="P97" s="12">
        <v>45.184040000000003</v>
      </c>
      <c r="Q97" s="12">
        <v>5.7121500000000003</v>
      </c>
      <c r="R97" s="14">
        <v>46290.417847222219</v>
      </c>
      <c r="S97" s="12">
        <v>1</v>
      </c>
      <c r="T97">
        <v>20260165</v>
      </c>
      <c r="U97" t="s">
        <v>40</v>
      </c>
      <c r="V97">
        <v>20260165</v>
      </c>
    </row>
    <row r="98" spans="1:22" x14ac:dyDescent="0.3">
      <c r="A98" s="11">
        <v>46288</v>
      </c>
      <c r="B98" s="89" t="s">
        <v>3818</v>
      </c>
      <c r="C98" s="12" t="s">
        <v>870</v>
      </c>
      <c r="D98" s="12" t="s">
        <v>3162</v>
      </c>
      <c r="E98" s="12" t="s">
        <v>366</v>
      </c>
      <c r="F98" s="12" t="s">
        <v>3163</v>
      </c>
      <c r="G98" s="12" t="s">
        <v>2733</v>
      </c>
      <c r="H98" s="12" t="s">
        <v>2734</v>
      </c>
      <c r="I98" s="90">
        <v>0.19444444444444439</v>
      </c>
      <c r="J98" s="90">
        <v>0.20833333333333329</v>
      </c>
      <c r="K98" s="13">
        <v>0.33</v>
      </c>
      <c r="L98" s="90">
        <v>0.43819444444444439</v>
      </c>
      <c r="M98" s="90">
        <v>0.43819444444444439</v>
      </c>
      <c r="N98" s="13">
        <v>0</v>
      </c>
      <c r="O98" s="12">
        <v>1</v>
      </c>
      <c r="P98" s="12">
        <v>45.181280000000001</v>
      </c>
      <c r="Q98" s="12">
        <v>5.6889940000000001</v>
      </c>
      <c r="R98" s="14">
        <v>46290.417847222219</v>
      </c>
      <c r="S98" s="12">
        <v>1</v>
      </c>
      <c r="T98">
        <v>20260174</v>
      </c>
      <c r="U98" t="s">
        <v>40</v>
      </c>
      <c r="V98">
        <v>20260174</v>
      </c>
    </row>
    <row r="99" spans="1:22" x14ac:dyDescent="0.3">
      <c r="A99" s="11">
        <v>46288</v>
      </c>
      <c r="B99" s="89" t="s">
        <v>3866</v>
      </c>
      <c r="C99" s="12" t="s">
        <v>949</v>
      </c>
      <c r="D99" s="12" t="s">
        <v>1117</v>
      </c>
      <c r="E99" s="12" t="s">
        <v>388</v>
      </c>
      <c r="F99" s="12" t="s">
        <v>2972</v>
      </c>
      <c r="G99" s="12" t="s">
        <v>2733</v>
      </c>
      <c r="H99" s="12" t="s">
        <v>2737</v>
      </c>
      <c r="I99" s="90">
        <v>0.33333333333333331</v>
      </c>
      <c r="J99" s="90">
        <v>0.4236111111111111</v>
      </c>
      <c r="K99" s="13">
        <v>2.17</v>
      </c>
      <c r="L99" s="90">
        <v>0.52638888888888891</v>
      </c>
      <c r="M99" s="90"/>
      <c r="N99" s="13"/>
      <c r="O99" s="12">
        <v>0</v>
      </c>
      <c r="P99" s="12">
        <v>45.362834999999997</v>
      </c>
      <c r="Q99" s="12">
        <v>5.5878829999999997</v>
      </c>
      <c r="R99" s="14">
        <v>46290.417847222219</v>
      </c>
      <c r="S99" s="12">
        <v>1</v>
      </c>
      <c r="T99">
        <v>20200002</v>
      </c>
      <c r="U99" t="s">
        <v>838</v>
      </c>
      <c r="V99">
        <v>20200002</v>
      </c>
    </row>
    <row r="100" spans="1:22" x14ac:dyDescent="0.3">
      <c r="A100" s="11">
        <v>46288</v>
      </c>
      <c r="B100" s="89" t="s">
        <v>3831</v>
      </c>
      <c r="C100" s="12" t="s">
        <v>892</v>
      </c>
      <c r="D100" s="12" t="s">
        <v>1134</v>
      </c>
      <c r="E100" s="12" t="s">
        <v>364</v>
      </c>
      <c r="F100" s="12" t="s">
        <v>2971</v>
      </c>
      <c r="G100" s="12" t="s">
        <v>2733</v>
      </c>
      <c r="H100" s="12" t="s">
        <v>2737</v>
      </c>
      <c r="I100" s="90">
        <v>0.33333333333333331</v>
      </c>
      <c r="J100" s="90">
        <v>0.34722222222222221</v>
      </c>
      <c r="K100" s="13">
        <v>0.33</v>
      </c>
      <c r="L100" s="90"/>
      <c r="M100" s="90"/>
      <c r="N100" s="13"/>
      <c r="O100" s="12">
        <v>0</v>
      </c>
      <c r="P100" s="12">
        <v>45.187527000000003</v>
      </c>
      <c r="Q100" s="12">
        <v>5.7106579999999996</v>
      </c>
      <c r="R100" s="14">
        <v>46290.417847222219</v>
      </c>
      <c r="S100" s="12">
        <v>1</v>
      </c>
      <c r="T100">
        <v>20260019</v>
      </c>
      <c r="U100" t="s">
        <v>838</v>
      </c>
      <c r="V100">
        <v>20260019</v>
      </c>
    </row>
    <row r="101" spans="1:22" x14ac:dyDescent="0.3">
      <c r="A101" s="11">
        <v>46288</v>
      </c>
      <c r="B101" s="89" t="s">
        <v>3867</v>
      </c>
      <c r="C101" s="12" t="s">
        <v>914</v>
      </c>
      <c r="D101" s="12" t="s">
        <v>1941</v>
      </c>
      <c r="E101" s="12" t="s">
        <v>545</v>
      </c>
      <c r="F101" s="12" t="s">
        <v>543</v>
      </c>
      <c r="G101" s="12" t="s">
        <v>2733</v>
      </c>
      <c r="H101" s="12" t="s">
        <v>2737</v>
      </c>
      <c r="I101" s="90">
        <v>0.33333333333333331</v>
      </c>
      <c r="J101" s="90">
        <v>0.34722222222222221</v>
      </c>
      <c r="K101" s="13">
        <v>0.33</v>
      </c>
      <c r="L101" s="90"/>
      <c r="M101" s="90"/>
      <c r="N101" s="13"/>
      <c r="O101" s="12">
        <v>0</v>
      </c>
      <c r="P101" s="12">
        <v>45.167084000000003</v>
      </c>
      <c r="Q101" s="12">
        <v>5.7247070000000004</v>
      </c>
      <c r="R101" s="14">
        <v>46290.417847222219</v>
      </c>
      <c r="S101" s="12">
        <v>1</v>
      </c>
      <c r="T101">
        <v>20260289</v>
      </c>
      <c r="U101" t="s">
        <v>838</v>
      </c>
      <c r="V101">
        <v>20260289</v>
      </c>
    </row>
    <row r="102" spans="1:22" x14ac:dyDescent="0.3">
      <c r="A102" s="11">
        <v>46288</v>
      </c>
      <c r="B102" s="89" t="s">
        <v>3841</v>
      </c>
      <c r="C102" s="12" t="s">
        <v>971</v>
      </c>
      <c r="D102" s="12" t="s">
        <v>2043</v>
      </c>
      <c r="E102" s="12" t="s">
        <v>662</v>
      </c>
      <c r="F102" s="12" t="s">
        <v>662</v>
      </c>
      <c r="G102" s="12" t="s">
        <v>2733</v>
      </c>
      <c r="H102" s="12" t="s">
        <v>2737</v>
      </c>
      <c r="I102" s="90">
        <v>0.33333333333333331</v>
      </c>
      <c r="J102" s="90">
        <v>0.46875</v>
      </c>
      <c r="K102" s="13">
        <v>3.25</v>
      </c>
      <c r="L102" s="90"/>
      <c r="M102" s="90"/>
      <c r="N102" s="13"/>
      <c r="O102" s="12">
        <v>0</v>
      </c>
      <c r="P102" s="12">
        <v>45.175713999999999</v>
      </c>
      <c r="Q102" s="12">
        <v>5.753374</v>
      </c>
      <c r="R102" s="14">
        <v>46290.417847222219</v>
      </c>
      <c r="S102" s="12">
        <v>1</v>
      </c>
      <c r="T102">
        <v>20260321</v>
      </c>
      <c r="U102" t="s">
        <v>838</v>
      </c>
      <c r="V102">
        <v>20260321</v>
      </c>
    </row>
    <row r="103" spans="1:22" x14ac:dyDescent="0.3">
      <c r="A103" s="11">
        <v>46288</v>
      </c>
      <c r="B103" s="89" t="s">
        <v>3811</v>
      </c>
      <c r="C103" s="12" t="s">
        <v>975</v>
      </c>
      <c r="D103" s="12" t="s">
        <v>3616</v>
      </c>
      <c r="E103" s="12" t="s">
        <v>421</v>
      </c>
      <c r="F103" s="12" t="s">
        <v>3617</v>
      </c>
      <c r="G103" s="12" t="s">
        <v>2733</v>
      </c>
      <c r="H103" s="12" t="s">
        <v>2734</v>
      </c>
      <c r="I103" s="90">
        <v>0.25347222222222221</v>
      </c>
      <c r="J103" s="90">
        <v>0.26041666666666669</v>
      </c>
      <c r="K103" s="13">
        <v>0.17</v>
      </c>
      <c r="L103" s="90"/>
      <c r="M103" s="90"/>
      <c r="N103" s="13"/>
      <c r="O103" s="12">
        <v>0</v>
      </c>
      <c r="P103" s="12">
        <v>45.362363000000002</v>
      </c>
      <c r="Q103" s="12">
        <v>5.598376</v>
      </c>
      <c r="R103" s="14">
        <v>46290.417847222219</v>
      </c>
      <c r="S103" s="12">
        <v>1</v>
      </c>
      <c r="T103">
        <v>20260286</v>
      </c>
      <c r="U103" t="s">
        <v>40</v>
      </c>
      <c r="V103">
        <v>20260286</v>
      </c>
    </row>
    <row r="104" spans="1:22" x14ac:dyDescent="0.3">
      <c r="A104" s="11">
        <v>46288</v>
      </c>
      <c r="B104" s="89" t="s">
        <v>3845</v>
      </c>
      <c r="C104" s="12" t="s">
        <v>950</v>
      </c>
      <c r="D104" s="12" t="s">
        <v>2499</v>
      </c>
      <c r="E104" s="12" t="s">
        <v>105</v>
      </c>
      <c r="F104" s="12" t="s">
        <v>105</v>
      </c>
      <c r="G104" s="12" t="s">
        <v>2733</v>
      </c>
      <c r="H104" s="12" t="s">
        <v>2737</v>
      </c>
      <c r="I104" s="90">
        <v>0.33333333333333331</v>
      </c>
      <c r="J104" s="90">
        <v>0.34722222222222221</v>
      </c>
      <c r="K104" s="13">
        <v>0.33</v>
      </c>
      <c r="L104" s="90"/>
      <c r="M104" s="90"/>
      <c r="N104" s="13"/>
      <c r="O104" s="12">
        <v>0</v>
      </c>
      <c r="P104" s="12">
        <v>45.189875000000001</v>
      </c>
      <c r="Q104" s="12">
        <v>5.7246810000000004</v>
      </c>
      <c r="R104" s="14">
        <v>46290.417847222219</v>
      </c>
      <c r="S104" s="12">
        <v>1</v>
      </c>
      <c r="T104">
        <v>20260488</v>
      </c>
      <c r="U104" t="s">
        <v>838</v>
      </c>
      <c r="V104">
        <v>20260488</v>
      </c>
    </row>
    <row r="105" spans="1:22" x14ac:dyDescent="0.3">
      <c r="A105" s="11">
        <v>46288</v>
      </c>
      <c r="B105" s="89" t="s">
        <v>3846</v>
      </c>
      <c r="C105" s="12" t="s">
        <v>863</v>
      </c>
      <c r="D105" s="12" t="s">
        <v>2587</v>
      </c>
      <c r="E105" s="12" t="s">
        <v>182</v>
      </c>
      <c r="F105" s="12" t="s">
        <v>182</v>
      </c>
      <c r="G105" s="12" t="s">
        <v>2733</v>
      </c>
      <c r="H105" s="12" t="s">
        <v>2737</v>
      </c>
      <c r="I105" s="90">
        <v>0.33333333333333331</v>
      </c>
      <c r="J105" s="90">
        <v>0.37847222222222221</v>
      </c>
      <c r="K105" s="13">
        <v>1.08</v>
      </c>
      <c r="L105" s="90"/>
      <c r="M105" s="90"/>
      <c r="N105" s="13"/>
      <c r="O105" s="12">
        <v>0</v>
      </c>
      <c r="P105" s="12">
        <v>45.192013000000003</v>
      </c>
      <c r="Q105" s="12">
        <v>5.7196360000000004</v>
      </c>
      <c r="R105" s="14">
        <v>46290.417847222219</v>
      </c>
      <c r="S105" s="12">
        <v>1</v>
      </c>
      <c r="T105">
        <v>20260523</v>
      </c>
      <c r="U105" t="s">
        <v>838</v>
      </c>
      <c r="V105">
        <v>20260523</v>
      </c>
    </row>
    <row r="106" spans="1:22" x14ac:dyDescent="0.3">
      <c r="A106" s="11">
        <v>46288</v>
      </c>
      <c r="B106" s="89" t="s">
        <v>3860</v>
      </c>
      <c r="C106" s="12" t="s">
        <v>982</v>
      </c>
      <c r="D106" s="12" t="s">
        <v>3284</v>
      </c>
      <c r="E106" s="12" t="s">
        <v>488</v>
      </c>
      <c r="F106" s="12" t="s">
        <v>3285</v>
      </c>
      <c r="G106" s="12" t="s">
        <v>2733</v>
      </c>
      <c r="H106" s="12" t="s">
        <v>2734</v>
      </c>
      <c r="I106" s="90">
        <v>0.16666666666666671</v>
      </c>
      <c r="J106" s="90">
        <v>0.18055555555555561</v>
      </c>
      <c r="K106" s="13">
        <v>0.33</v>
      </c>
      <c r="L106" s="90"/>
      <c r="M106" s="90"/>
      <c r="N106" s="13"/>
      <c r="O106" s="12">
        <v>0</v>
      </c>
      <c r="P106" s="12">
        <v>45.081518000000003</v>
      </c>
      <c r="Q106" s="12">
        <v>5.7728349999999997</v>
      </c>
      <c r="R106" s="14">
        <v>46290.417847222219</v>
      </c>
      <c r="S106" s="12">
        <v>1</v>
      </c>
      <c r="T106">
        <v>20260280</v>
      </c>
      <c r="U106" t="s">
        <v>40</v>
      </c>
      <c r="V106">
        <v>20260280</v>
      </c>
    </row>
    <row r="107" spans="1:22" x14ac:dyDescent="0.3">
      <c r="A107" s="11">
        <v>46288</v>
      </c>
      <c r="B107" s="89" t="s">
        <v>3868</v>
      </c>
      <c r="C107" s="12" t="s">
        <v>983</v>
      </c>
      <c r="D107" s="12" t="s">
        <v>3007</v>
      </c>
      <c r="E107" s="12" t="s">
        <v>473</v>
      </c>
      <c r="F107" s="12" t="s">
        <v>473</v>
      </c>
      <c r="G107" s="12" t="s">
        <v>2733</v>
      </c>
      <c r="H107" s="12" t="s">
        <v>2737</v>
      </c>
      <c r="I107" s="90">
        <v>0.33333333333333331</v>
      </c>
      <c r="J107" s="90">
        <v>0.37847222222222221</v>
      </c>
      <c r="K107" s="13">
        <v>1.08</v>
      </c>
      <c r="L107" s="90"/>
      <c r="M107" s="90"/>
      <c r="N107" s="13"/>
      <c r="O107" s="12">
        <v>0</v>
      </c>
      <c r="P107" s="12">
        <v>45.201889999999999</v>
      </c>
      <c r="Q107" s="12">
        <v>5.8388479999999996</v>
      </c>
      <c r="R107" s="14">
        <v>46290.417847222219</v>
      </c>
      <c r="S107" s="12">
        <v>1</v>
      </c>
      <c r="T107">
        <v>20260229</v>
      </c>
      <c r="U107" t="s">
        <v>40</v>
      </c>
      <c r="V107">
        <v>20260229</v>
      </c>
    </row>
    <row r="108" spans="1:22" x14ac:dyDescent="0.3">
      <c r="A108" s="11">
        <v>46288</v>
      </c>
      <c r="B108" s="89" t="s">
        <v>3818</v>
      </c>
      <c r="C108" s="12" t="s">
        <v>870</v>
      </c>
      <c r="D108" s="12" t="s">
        <v>869</v>
      </c>
      <c r="E108" s="12" t="s">
        <v>808</v>
      </c>
      <c r="F108" s="12" t="s">
        <v>2994</v>
      </c>
      <c r="G108" s="12" t="s">
        <v>2733</v>
      </c>
      <c r="H108" s="12" t="s">
        <v>2737</v>
      </c>
      <c r="I108" s="90">
        <v>0.27777777777777779</v>
      </c>
      <c r="J108" s="90">
        <v>0.28819444444444442</v>
      </c>
      <c r="K108" s="13">
        <v>0.25</v>
      </c>
      <c r="L108" s="90">
        <v>0.24652777777777779</v>
      </c>
      <c r="M108" s="90">
        <v>0.25138888888888888</v>
      </c>
      <c r="N108" s="13">
        <v>0.12</v>
      </c>
      <c r="O108" s="12">
        <v>1</v>
      </c>
      <c r="P108" s="12">
        <v>45.192346999999998</v>
      </c>
      <c r="Q108" s="12">
        <v>5.7316079999999996</v>
      </c>
      <c r="R108" s="14">
        <v>46290.417847222219</v>
      </c>
      <c r="S108" s="12">
        <v>1</v>
      </c>
      <c r="V108" t="s">
        <v>3769</v>
      </c>
    </row>
    <row r="109" spans="1:22" x14ac:dyDescent="0.3">
      <c r="A109" s="11">
        <v>46288</v>
      </c>
      <c r="B109" s="89" t="s">
        <v>3828</v>
      </c>
      <c r="C109" s="12" t="s">
        <v>976</v>
      </c>
      <c r="D109" s="12" t="s">
        <v>2695</v>
      </c>
      <c r="E109" s="12" t="s">
        <v>430</v>
      </c>
      <c r="F109" s="12" t="s">
        <v>430</v>
      </c>
      <c r="G109" s="12" t="s">
        <v>2733</v>
      </c>
      <c r="H109" s="12" t="s">
        <v>2737</v>
      </c>
      <c r="I109" s="90">
        <v>0.33333333333333331</v>
      </c>
      <c r="J109" s="90">
        <v>0.34722222222222221</v>
      </c>
      <c r="K109" s="13">
        <v>0.33</v>
      </c>
      <c r="L109" s="90">
        <v>0.37152777777777779</v>
      </c>
      <c r="M109" s="90">
        <v>0.38680555555555562</v>
      </c>
      <c r="N109" s="13">
        <v>0.37</v>
      </c>
      <c r="O109" s="12">
        <v>1</v>
      </c>
      <c r="P109" s="12">
        <v>45.179054999999998</v>
      </c>
      <c r="Q109" s="12">
        <v>5.6940229999999996</v>
      </c>
      <c r="R109" s="14">
        <v>46290.417847222219</v>
      </c>
      <c r="S109" s="12">
        <v>1</v>
      </c>
      <c r="T109">
        <v>20260567</v>
      </c>
      <c r="U109" t="s">
        <v>838</v>
      </c>
      <c r="V109">
        <v>20260567</v>
      </c>
    </row>
    <row r="110" spans="1:22" x14ac:dyDescent="0.3">
      <c r="A110" s="11">
        <v>46288</v>
      </c>
      <c r="B110" s="89" t="s">
        <v>3818</v>
      </c>
      <c r="C110" s="12" t="s">
        <v>870</v>
      </c>
      <c r="D110" s="12" t="s">
        <v>2508</v>
      </c>
      <c r="E110" s="12" t="s">
        <v>198</v>
      </c>
      <c r="F110" s="12" t="s">
        <v>2509</v>
      </c>
      <c r="G110" s="12" t="s">
        <v>2733</v>
      </c>
      <c r="H110" s="12" t="s">
        <v>2737</v>
      </c>
      <c r="I110" s="90">
        <v>0.30902777777777779</v>
      </c>
      <c r="J110" s="90">
        <v>0.33680555555555558</v>
      </c>
      <c r="K110" s="13">
        <v>0.67</v>
      </c>
      <c r="L110" s="90">
        <v>0.26111111111111113</v>
      </c>
      <c r="M110" s="90">
        <v>0.3298611111111111</v>
      </c>
      <c r="N110" s="13">
        <v>1.65</v>
      </c>
      <c r="O110" s="12">
        <v>1</v>
      </c>
      <c r="P110" s="12">
        <v>45.188409999999998</v>
      </c>
      <c r="Q110" s="12">
        <v>5.7258019999999998</v>
      </c>
      <c r="R110" s="14">
        <v>46290.417847222219</v>
      </c>
      <c r="S110" s="12">
        <v>1</v>
      </c>
      <c r="T110">
        <v>20260493</v>
      </c>
      <c r="U110" t="s">
        <v>838</v>
      </c>
      <c r="V110">
        <v>20260493</v>
      </c>
    </row>
    <row r="111" spans="1:22" x14ac:dyDescent="0.3">
      <c r="A111" s="11">
        <v>46288</v>
      </c>
      <c r="B111" s="89" t="s">
        <v>3869</v>
      </c>
      <c r="C111" s="12" t="s">
        <v>907</v>
      </c>
      <c r="D111" s="12" t="s">
        <v>2194</v>
      </c>
      <c r="E111" s="12" t="s">
        <v>571</v>
      </c>
      <c r="F111" s="12" t="s">
        <v>571</v>
      </c>
      <c r="G111" s="12" t="s">
        <v>2733</v>
      </c>
      <c r="H111" s="12" t="s">
        <v>2737</v>
      </c>
      <c r="I111" s="90">
        <v>0.33333333333333331</v>
      </c>
      <c r="J111" s="90">
        <v>0.37847222222222221</v>
      </c>
      <c r="K111" s="13">
        <v>1.08</v>
      </c>
      <c r="L111" s="90">
        <v>0.43125000000000002</v>
      </c>
      <c r="M111" s="90">
        <v>0.47291666666666671</v>
      </c>
      <c r="N111" s="13">
        <v>1</v>
      </c>
      <c r="O111" s="12">
        <v>1</v>
      </c>
      <c r="P111" s="12">
        <v>45.363264999999998</v>
      </c>
      <c r="Q111" s="12">
        <v>5.577299</v>
      </c>
      <c r="R111" s="14">
        <v>46290.417847222219</v>
      </c>
      <c r="S111" s="12">
        <v>1</v>
      </c>
      <c r="T111">
        <v>20260375</v>
      </c>
      <c r="U111" t="s">
        <v>838</v>
      </c>
      <c r="V111">
        <v>20260375</v>
      </c>
    </row>
    <row r="112" spans="1:22" x14ac:dyDescent="0.3">
      <c r="A112" s="11">
        <v>46288</v>
      </c>
      <c r="B112" s="89" t="s">
        <v>3862</v>
      </c>
      <c r="C112" s="12" t="s">
        <v>853</v>
      </c>
      <c r="D112" s="12" t="s">
        <v>1843</v>
      </c>
      <c r="E112" s="12" t="s">
        <v>133</v>
      </c>
      <c r="F112" s="12" t="s">
        <v>1845</v>
      </c>
      <c r="G112" s="12" t="s">
        <v>2733</v>
      </c>
      <c r="H112" s="12" t="s">
        <v>2737</v>
      </c>
      <c r="I112" s="90">
        <v>0.33333333333333331</v>
      </c>
      <c r="J112" s="90">
        <v>0.34722222222222221</v>
      </c>
      <c r="K112" s="13">
        <v>0.33</v>
      </c>
      <c r="L112" s="90"/>
      <c r="M112" s="90"/>
      <c r="N112" s="13"/>
      <c r="O112" s="12">
        <v>0</v>
      </c>
      <c r="P112" s="12">
        <v>45.189967000000003</v>
      </c>
      <c r="Q112" s="12">
        <v>5.7054239999999998</v>
      </c>
      <c r="R112" s="14">
        <v>46290.417847222219</v>
      </c>
      <c r="S112" s="12">
        <v>1</v>
      </c>
      <c r="T112">
        <v>20260258</v>
      </c>
      <c r="U112" t="s">
        <v>838</v>
      </c>
      <c r="V112">
        <v>20260258</v>
      </c>
    </row>
    <row r="113" spans="1:22" x14ac:dyDescent="0.3">
      <c r="A113" s="11">
        <v>46288</v>
      </c>
      <c r="B113" s="89" t="s">
        <v>3870</v>
      </c>
      <c r="C113" s="12" t="s">
        <v>947</v>
      </c>
      <c r="D113" s="12" t="s">
        <v>1285</v>
      </c>
      <c r="E113" s="12" t="s">
        <v>254</v>
      </c>
      <c r="F113" s="12" t="s">
        <v>254</v>
      </c>
      <c r="G113" s="12" t="s">
        <v>2733</v>
      </c>
      <c r="H113" s="12" t="s">
        <v>2737</v>
      </c>
      <c r="I113" s="90">
        <v>0.33333333333333331</v>
      </c>
      <c r="J113" s="90">
        <v>0.34722222222222221</v>
      </c>
      <c r="K113" s="13">
        <v>0.33</v>
      </c>
      <c r="L113" s="90"/>
      <c r="M113" s="90"/>
      <c r="N113" s="13"/>
      <c r="O113" s="12">
        <v>0</v>
      </c>
      <c r="P113" s="12">
        <v>45.359994</v>
      </c>
      <c r="Q113" s="12">
        <v>5.5964039999999997</v>
      </c>
      <c r="R113" s="14">
        <v>46290.417847222219</v>
      </c>
      <c r="S113" s="12">
        <v>1</v>
      </c>
      <c r="T113">
        <v>20260064</v>
      </c>
      <c r="U113" t="s">
        <v>838</v>
      </c>
      <c r="V113">
        <v>20260064</v>
      </c>
    </row>
    <row r="114" spans="1:22" x14ac:dyDescent="0.3">
      <c r="A114" s="11">
        <v>46288</v>
      </c>
      <c r="B114" s="89" t="s">
        <v>3816</v>
      </c>
      <c r="C114" s="12" t="s">
        <v>957</v>
      </c>
      <c r="D114" s="12" t="s">
        <v>2626</v>
      </c>
      <c r="E114" s="12" t="s">
        <v>292</v>
      </c>
      <c r="F114" s="12" t="s">
        <v>2628</v>
      </c>
      <c r="G114" s="12" t="s">
        <v>2733</v>
      </c>
      <c r="H114" s="12" t="s">
        <v>2737</v>
      </c>
      <c r="I114" s="90">
        <v>0.40972222222222221</v>
      </c>
      <c r="J114" s="90">
        <v>0.4201388888888889</v>
      </c>
      <c r="K114" s="13">
        <v>0.25</v>
      </c>
      <c r="L114" s="90"/>
      <c r="M114" s="90"/>
      <c r="N114" s="13"/>
      <c r="O114" s="12">
        <v>0</v>
      </c>
      <c r="P114" s="12">
        <v>45.189673999999997</v>
      </c>
      <c r="Q114" s="12">
        <v>5.721368</v>
      </c>
      <c r="R114" s="14">
        <v>46290.417847222219</v>
      </c>
      <c r="S114" s="12">
        <v>1</v>
      </c>
      <c r="T114">
        <v>20260541</v>
      </c>
      <c r="U114" t="s">
        <v>838</v>
      </c>
      <c r="V114">
        <v>20260541</v>
      </c>
    </row>
    <row r="115" spans="1:22" x14ac:dyDescent="0.3">
      <c r="A115" s="11">
        <v>46288</v>
      </c>
      <c r="B115" s="89" t="s">
        <v>3849</v>
      </c>
      <c r="C115" s="12" t="s">
        <v>861</v>
      </c>
      <c r="D115" s="12" t="s">
        <v>3001</v>
      </c>
      <c r="E115" s="12" t="s">
        <v>431</v>
      </c>
      <c r="F115" s="12" t="s">
        <v>3002</v>
      </c>
      <c r="G115" s="12" t="s">
        <v>2733</v>
      </c>
      <c r="H115" s="12" t="s">
        <v>2734</v>
      </c>
      <c r="I115" s="90">
        <v>0.25</v>
      </c>
      <c r="J115" s="90">
        <v>0.2638888888888889</v>
      </c>
      <c r="K115" s="13">
        <v>0.33</v>
      </c>
      <c r="L115" s="90">
        <v>0.2097222222222222</v>
      </c>
      <c r="M115" s="90">
        <v>0.2097222222222222</v>
      </c>
      <c r="N115" s="13">
        <v>0</v>
      </c>
      <c r="O115" s="12">
        <v>1</v>
      </c>
      <c r="P115" s="12">
        <v>45.148544999999999</v>
      </c>
      <c r="Q115" s="12">
        <v>5.704593</v>
      </c>
      <c r="R115" s="14">
        <v>46290.417847222219</v>
      </c>
      <c r="S115" s="12">
        <v>1</v>
      </c>
      <c r="T115">
        <v>20260122</v>
      </c>
      <c r="U115" t="s">
        <v>40</v>
      </c>
      <c r="V115">
        <v>20260122</v>
      </c>
    </row>
    <row r="116" spans="1:22" x14ac:dyDescent="0.3">
      <c r="A116" s="11">
        <v>46288</v>
      </c>
      <c r="B116" s="89" t="s">
        <v>3862</v>
      </c>
      <c r="C116" s="12" t="s">
        <v>853</v>
      </c>
      <c r="D116" s="12" t="s">
        <v>3618</v>
      </c>
      <c r="E116" s="12" t="s">
        <v>578</v>
      </c>
      <c r="F116" s="12" t="s">
        <v>3619</v>
      </c>
      <c r="G116" s="12" t="s">
        <v>2733</v>
      </c>
      <c r="H116" s="12" t="s">
        <v>2737</v>
      </c>
      <c r="I116" s="90">
        <v>0.33333333333333331</v>
      </c>
      <c r="J116" s="90">
        <v>0.37847222222222221</v>
      </c>
      <c r="K116" s="13">
        <v>1.08</v>
      </c>
      <c r="L116" s="90"/>
      <c r="M116" s="90"/>
      <c r="N116" s="13"/>
      <c r="O116" s="12">
        <v>0</v>
      </c>
      <c r="P116" s="12">
        <v>45.183777999999997</v>
      </c>
      <c r="Q116" s="12">
        <v>5.7115169999999997</v>
      </c>
      <c r="R116" s="14">
        <v>46290.417847222219</v>
      </c>
      <c r="S116" s="12">
        <v>1</v>
      </c>
      <c r="T116">
        <v>20260008</v>
      </c>
      <c r="U116" t="s">
        <v>3760</v>
      </c>
      <c r="V116">
        <v>20260008</v>
      </c>
    </row>
    <row r="117" spans="1:22" x14ac:dyDescent="0.3">
      <c r="A117" s="11">
        <v>46288</v>
      </c>
      <c r="B117" s="89" t="s">
        <v>3824</v>
      </c>
      <c r="C117" s="12" t="s">
        <v>876</v>
      </c>
      <c r="D117" s="12" t="s">
        <v>3620</v>
      </c>
      <c r="E117" s="12" t="s">
        <v>616</v>
      </c>
      <c r="F117" s="12" t="s">
        <v>3621</v>
      </c>
      <c r="G117" s="12" t="s">
        <v>2733</v>
      </c>
      <c r="H117" s="12" t="s">
        <v>2734</v>
      </c>
      <c r="I117" s="90">
        <v>0.29166666666666669</v>
      </c>
      <c r="J117" s="90">
        <v>0.30208333333333331</v>
      </c>
      <c r="K117" s="13">
        <v>0.25</v>
      </c>
      <c r="L117" s="90"/>
      <c r="M117" s="90"/>
      <c r="N117" s="13"/>
      <c r="O117" s="12">
        <v>0</v>
      </c>
      <c r="P117" s="12">
        <v>45.211889999999997</v>
      </c>
      <c r="Q117" s="12">
        <v>5.6499290000000002</v>
      </c>
      <c r="R117" s="14">
        <v>46290.417847222219</v>
      </c>
      <c r="S117" s="12">
        <v>1</v>
      </c>
      <c r="T117">
        <v>20260026</v>
      </c>
      <c r="U117" t="s">
        <v>40</v>
      </c>
      <c r="V117">
        <v>20260026</v>
      </c>
    </row>
    <row r="118" spans="1:22" x14ac:dyDescent="0.3">
      <c r="A118" s="11">
        <v>46288</v>
      </c>
      <c r="B118" s="89" t="s">
        <v>3846</v>
      </c>
      <c r="C118" s="12" t="s">
        <v>965</v>
      </c>
      <c r="D118" s="12" t="s">
        <v>2242</v>
      </c>
      <c r="E118" s="12" t="s">
        <v>590</v>
      </c>
      <c r="F118" s="12" t="s">
        <v>590</v>
      </c>
      <c r="G118" s="12" t="s">
        <v>2733</v>
      </c>
      <c r="H118" s="12" t="s">
        <v>2737</v>
      </c>
      <c r="I118" s="90">
        <v>0.33333333333333331</v>
      </c>
      <c r="J118" s="90">
        <v>0.4236111111111111</v>
      </c>
      <c r="K118" s="13">
        <v>2.17</v>
      </c>
      <c r="L118" s="90">
        <v>0.3125</v>
      </c>
      <c r="M118" s="90">
        <v>0.37083333333333329</v>
      </c>
      <c r="N118" s="13">
        <v>1.4</v>
      </c>
      <c r="O118" s="12">
        <v>1</v>
      </c>
      <c r="P118" s="12">
        <v>45.053021999999999</v>
      </c>
      <c r="Q118" s="12">
        <v>5.6729060000000002</v>
      </c>
      <c r="R118" s="14">
        <v>46290.417847222219</v>
      </c>
      <c r="S118" s="12">
        <v>1</v>
      </c>
      <c r="T118">
        <v>20260390</v>
      </c>
      <c r="U118" t="s">
        <v>838</v>
      </c>
      <c r="V118">
        <v>20260390</v>
      </c>
    </row>
    <row r="119" spans="1:22" x14ac:dyDescent="0.3">
      <c r="A119" s="11">
        <v>46288</v>
      </c>
      <c r="B119" s="89" t="s">
        <v>3865</v>
      </c>
      <c r="C119" s="12" t="s">
        <v>962</v>
      </c>
      <c r="D119" s="12" t="s">
        <v>1800</v>
      </c>
      <c r="E119" s="12" t="s">
        <v>681</v>
      </c>
      <c r="F119" s="12" t="s">
        <v>1801</v>
      </c>
      <c r="G119" s="12" t="s">
        <v>2733</v>
      </c>
      <c r="H119" s="12" t="s">
        <v>2781</v>
      </c>
      <c r="I119" s="90">
        <v>0.22569444444444439</v>
      </c>
      <c r="J119" s="90">
        <v>0.25694444444444442</v>
      </c>
      <c r="K119" s="13">
        <v>0.75</v>
      </c>
      <c r="L119" s="90">
        <v>0.17499999999999999</v>
      </c>
      <c r="M119" s="90">
        <v>0.21805555555555561</v>
      </c>
      <c r="N119" s="13">
        <v>1.03</v>
      </c>
      <c r="O119" s="12">
        <v>1</v>
      </c>
      <c r="P119" s="12">
        <v>45.363452000000002</v>
      </c>
      <c r="Q119" s="12">
        <v>5.6051859999999998</v>
      </c>
      <c r="R119" s="14">
        <v>46290.417847222219</v>
      </c>
      <c r="S119" s="12">
        <v>1</v>
      </c>
      <c r="T119">
        <v>20260582</v>
      </c>
      <c r="U119" t="s">
        <v>838</v>
      </c>
      <c r="V119">
        <v>20260582</v>
      </c>
    </row>
    <row r="120" spans="1:22" x14ac:dyDescent="0.3">
      <c r="A120" s="11">
        <v>46288</v>
      </c>
      <c r="B120" s="89" t="s">
        <v>3840</v>
      </c>
      <c r="C120" s="12" t="s">
        <v>959</v>
      </c>
      <c r="D120" s="12" t="s">
        <v>3017</v>
      </c>
      <c r="E120" s="12" t="s">
        <v>588</v>
      </c>
      <c r="F120" s="12" t="s">
        <v>3018</v>
      </c>
      <c r="G120" s="12" t="s">
        <v>2733</v>
      </c>
      <c r="H120" s="12" t="s">
        <v>2734</v>
      </c>
      <c r="I120" s="90">
        <v>0.18055555555555561</v>
      </c>
      <c r="J120" s="90">
        <v>0.19444444444444439</v>
      </c>
      <c r="K120" s="13">
        <v>0.33</v>
      </c>
      <c r="L120" s="90"/>
      <c r="M120" s="90"/>
      <c r="N120" s="13"/>
      <c r="O120" s="12">
        <v>0</v>
      </c>
      <c r="P120" s="12">
        <v>45.207380000000001</v>
      </c>
      <c r="Q120" s="12">
        <v>5.7814410000000001</v>
      </c>
      <c r="R120" s="14">
        <v>46290.417847222219</v>
      </c>
      <c r="S120" s="12">
        <v>1</v>
      </c>
      <c r="T120">
        <v>20260393</v>
      </c>
      <c r="U120" t="s">
        <v>40</v>
      </c>
      <c r="V120">
        <v>20260393</v>
      </c>
    </row>
    <row r="121" spans="1:22" x14ac:dyDescent="0.3">
      <c r="A121" s="11">
        <v>46288</v>
      </c>
      <c r="B121" s="89" t="s">
        <v>3864</v>
      </c>
      <c r="C121" s="12" t="s">
        <v>960</v>
      </c>
      <c r="D121" s="12" t="s">
        <v>1082</v>
      </c>
      <c r="E121" s="12" t="s">
        <v>768</v>
      </c>
      <c r="F121" s="12" t="s">
        <v>1085</v>
      </c>
      <c r="G121" s="12" t="s">
        <v>2733</v>
      </c>
      <c r="H121" s="12" t="s">
        <v>2737</v>
      </c>
      <c r="I121" s="90">
        <v>0.33333333333333331</v>
      </c>
      <c r="J121" s="90">
        <v>0.3611111111111111</v>
      </c>
      <c r="K121" s="13">
        <v>0.67</v>
      </c>
      <c r="L121" s="90"/>
      <c r="M121" s="90"/>
      <c r="N121" s="13"/>
      <c r="O121" s="12">
        <v>0</v>
      </c>
      <c r="P121" s="12">
        <v>45.180636</v>
      </c>
      <c r="Q121" s="12">
        <v>5.7115109999999998</v>
      </c>
      <c r="R121" s="14">
        <v>46290.417847222219</v>
      </c>
      <c r="S121" s="12">
        <v>1</v>
      </c>
      <c r="T121">
        <v>20260009</v>
      </c>
      <c r="U121" t="s">
        <v>838</v>
      </c>
      <c r="V121">
        <v>20260009</v>
      </c>
    </row>
    <row r="122" spans="1:22" x14ac:dyDescent="0.3">
      <c r="A122" s="11">
        <v>46288</v>
      </c>
      <c r="B122" s="89" t="s">
        <v>3770</v>
      </c>
      <c r="C122" s="12" t="s">
        <v>856</v>
      </c>
      <c r="D122" s="12" t="s">
        <v>871</v>
      </c>
      <c r="E122" s="12" t="s">
        <v>825</v>
      </c>
      <c r="F122" s="12" t="s">
        <v>3871</v>
      </c>
      <c r="G122" s="12" t="s">
        <v>2733</v>
      </c>
      <c r="H122" s="12" t="s">
        <v>2737</v>
      </c>
      <c r="I122" s="90">
        <v>0.33333333333333331</v>
      </c>
      <c r="J122" s="90">
        <v>0.34722222222222221</v>
      </c>
      <c r="K122" s="13">
        <v>0.33</v>
      </c>
      <c r="L122" s="90"/>
      <c r="M122" s="90"/>
      <c r="N122" s="13"/>
      <c r="O122" s="12">
        <v>0</v>
      </c>
      <c r="P122" s="12">
        <v>45.181339000000001</v>
      </c>
      <c r="Q122" s="12">
        <v>5.7134910000000003</v>
      </c>
      <c r="R122" s="14">
        <v>46290.417847222219</v>
      </c>
      <c r="S122" s="12">
        <v>1</v>
      </c>
      <c r="V122" t="s">
        <v>3771</v>
      </c>
    </row>
    <row r="123" spans="1:22" x14ac:dyDescent="0.3">
      <c r="A123" s="11">
        <v>46288</v>
      </c>
      <c r="B123" s="89" t="s">
        <v>3872</v>
      </c>
      <c r="C123" s="12" t="s">
        <v>866</v>
      </c>
      <c r="D123" s="12" t="s">
        <v>3568</v>
      </c>
      <c r="E123" s="12" t="s">
        <v>468</v>
      </c>
      <c r="F123" s="12" t="s">
        <v>3569</v>
      </c>
      <c r="G123" s="12" t="s">
        <v>2733</v>
      </c>
      <c r="H123" s="12" t="s">
        <v>2734</v>
      </c>
      <c r="I123" s="90">
        <v>0.16666666666666671</v>
      </c>
      <c r="J123" s="90">
        <v>0.18055555555555561</v>
      </c>
      <c r="K123" s="13">
        <v>0.33</v>
      </c>
      <c r="L123" s="90">
        <v>0.34097222222222218</v>
      </c>
      <c r="M123" s="90">
        <v>0.34444444444444439</v>
      </c>
      <c r="N123" s="13">
        <v>0.08</v>
      </c>
      <c r="O123" s="12">
        <v>1</v>
      </c>
      <c r="P123" s="12">
        <v>45.223424000000001</v>
      </c>
      <c r="Q123" s="12">
        <v>5.7943249999999997</v>
      </c>
      <c r="R123" s="14">
        <v>46290.417847222219</v>
      </c>
      <c r="S123" s="12">
        <v>1</v>
      </c>
      <c r="T123">
        <v>20260202</v>
      </c>
      <c r="U123" t="s">
        <v>40</v>
      </c>
      <c r="V123">
        <v>20260202</v>
      </c>
    </row>
    <row r="124" spans="1:22" x14ac:dyDescent="0.3">
      <c r="A124" s="11">
        <v>46288</v>
      </c>
      <c r="B124" s="89" t="s">
        <v>3864</v>
      </c>
      <c r="C124" s="12" t="s">
        <v>960</v>
      </c>
      <c r="D124" s="12" t="s">
        <v>1635</v>
      </c>
      <c r="E124" s="12" t="s">
        <v>464</v>
      </c>
      <c r="F124" s="12" t="s">
        <v>464</v>
      </c>
      <c r="G124" s="12" t="s">
        <v>2733</v>
      </c>
      <c r="H124" s="12" t="s">
        <v>2737</v>
      </c>
      <c r="I124" s="90">
        <v>0.33333333333333331</v>
      </c>
      <c r="J124" s="90">
        <v>0.38541666666666669</v>
      </c>
      <c r="K124" s="13">
        <v>1.25</v>
      </c>
      <c r="L124" s="90"/>
      <c r="M124" s="90"/>
      <c r="N124" s="13"/>
      <c r="O124" s="12">
        <v>0</v>
      </c>
      <c r="P124" s="12">
        <v>45.216498000000001</v>
      </c>
      <c r="Q124" s="12">
        <v>5.6917090000000004</v>
      </c>
      <c r="R124" s="14">
        <v>46290.417847222219</v>
      </c>
      <c r="S124" s="12">
        <v>1</v>
      </c>
      <c r="T124">
        <v>20260190</v>
      </c>
      <c r="U124" t="s">
        <v>838</v>
      </c>
      <c r="V124">
        <v>20260190</v>
      </c>
    </row>
    <row r="125" spans="1:22" x14ac:dyDescent="0.3">
      <c r="A125" s="11">
        <v>46288</v>
      </c>
      <c r="B125" s="89" t="s">
        <v>3850</v>
      </c>
      <c r="C125" s="12" t="s">
        <v>985</v>
      </c>
      <c r="D125" s="12"/>
      <c r="E125" s="12"/>
      <c r="F125" s="12"/>
      <c r="G125" s="12"/>
      <c r="H125" s="12"/>
      <c r="I125" s="90">
        <v>0.41666666666666669</v>
      </c>
      <c r="J125" s="90">
        <v>0.5</v>
      </c>
      <c r="K125" s="13">
        <v>2</v>
      </c>
      <c r="L125" s="90"/>
      <c r="M125" s="90"/>
      <c r="N125" s="13"/>
      <c r="O125" s="12">
        <v>0</v>
      </c>
      <c r="P125" s="12">
        <v>45.185983</v>
      </c>
      <c r="Q125" s="12">
        <v>5.7123100000000004</v>
      </c>
      <c r="R125" s="14">
        <v>46290.417847222219</v>
      </c>
      <c r="S125" s="12">
        <v>0</v>
      </c>
      <c r="V125" t="s">
        <v>3851</v>
      </c>
    </row>
    <row r="126" spans="1:22" x14ac:dyDescent="0.3">
      <c r="A126" s="11">
        <v>46288</v>
      </c>
      <c r="B126" s="89" t="s">
        <v>3767</v>
      </c>
      <c r="C126" s="12" t="s">
        <v>846</v>
      </c>
      <c r="D126" s="12" t="s">
        <v>3015</v>
      </c>
      <c r="E126" s="12" t="s">
        <v>637</v>
      </c>
      <c r="F126" s="12" t="s">
        <v>3016</v>
      </c>
      <c r="G126" s="12" t="s">
        <v>2733</v>
      </c>
      <c r="H126" s="12" t="s">
        <v>2737</v>
      </c>
      <c r="I126" s="90">
        <v>0.33333333333333331</v>
      </c>
      <c r="J126" s="90">
        <v>0.34722222222222221</v>
      </c>
      <c r="K126" s="13">
        <v>0.33</v>
      </c>
      <c r="L126" s="90"/>
      <c r="M126" s="90"/>
      <c r="N126" s="13"/>
      <c r="O126" s="12">
        <v>0</v>
      </c>
      <c r="P126" s="12">
        <v>45.215721000000002</v>
      </c>
      <c r="Q126" s="12">
        <v>5.6931180000000001</v>
      </c>
      <c r="R126" s="14">
        <v>46290.417847222219</v>
      </c>
      <c r="S126" s="12">
        <v>0</v>
      </c>
      <c r="T126">
        <v>20260248</v>
      </c>
      <c r="U126" t="s">
        <v>3760</v>
      </c>
      <c r="V126">
        <v>20260248</v>
      </c>
    </row>
    <row r="127" spans="1:22" x14ac:dyDescent="0.3">
      <c r="A127" s="11">
        <v>46288</v>
      </c>
      <c r="B127" s="89" t="s">
        <v>3836</v>
      </c>
      <c r="C127" s="12" t="s">
        <v>954</v>
      </c>
      <c r="D127" s="12" t="s">
        <v>2206</v>
      </c>
      <c r="E127" s="12" t="s">
        <v>691</v>
      </c>
      <c r="F127" s="12" t="s">
        <v>3010</v>
      </c>
      <c r="G127" s="12" t="s">
        <v>2733</v>
      </c>
      <c r="H127" s="12" t="s">
        <v>2737</v>
      </c>
      <c r="I127" s="90">
        <v>0.33333333333333331</v>
      </c>
      <c r="J127" s="90">
        <v>0.34722222222222221</v>
      </c>
      <c r="K127" s="13">
        <v>0.33</v>
      </c>
      <c r="L127" s="90"/>
      <c r="M127" s="90"/>
      <c r="N127" s="13"/>
      <c r="O127" s="12">
        <v>0</v>
      </c>
      <c r="P127" s="12">
        <v>45.205657000000002</v>
      </c>
      <c r="Q127" s="12">
        <v>5.7738750000000003</v>
      </c>
      <c r="R127" s="14">
        <v>46290.417847222219</v>
      </c>
      <c r="S127" s="12">
        <v>1</v>
      </c>
      <c r="T127">
        <v>20260378</v>
      </c>
      <c r="U127" t="s">
        <v>838</v>
      </c>
      <c r="V127">
        <v>20260378</v>
      </c>
    </row>
    <row r="128" spans="1:22" x14ac:dyDescent="0.3">
      <c r="A128" s="11">
        <v>46288</v>
      </c>
      <c r="B128" s="89" t="s">
        <v>3839</v>
      </c>
      <c r="C128" s="12" t="s">
        <v>966</v>
      </c>
      <c r="D128" s="12" t="s">
        <v>2642</v>
      </c>
      <c r="E128" s="12" t="s">
        <v>641</v>
      </c>
      <c r="F128" s="12" t="s">
        <v>641</v>
      </c>
      <c r="G128" s="12" t="s">
        <v>2733</v>
      </c>
      <c r="H128" s="12" t="s">
        <v>2737</v>
      </c>
      <c r="I128" s="90">
        <v>0.3125</v>
      </c>
      <c r="J128" s="90">
        <v>0.33333333333333331</v>
      </c>
      <c r="K128" s="13">
        <v>0.5</v>
      </c>
      <c r="L128" s="90">
        <v>0.37777777777777782</v>
      </c>
      <c r="M128" s="90">
        <v>0.45347222222222222</v>
      </c>
      <c r="N128" s="13">
        <v>1.82</v>
      </c>
      <c r="O128" s="12">
        <v>1</v>
      </c>
      <c r="P128" s="12">
        <v>45.328066</v>
      </c>
      <c r="Q128" s="12">
        <v>5.566249</v>
      </c>
      <c r="R128" s="14">
        <v>46290.417847222219</v>
      </c>
      <c r="S128" s="12">
        <v>1</v>
      </c>
      <c r="T128">
        <v>20260546</v>
      </c>
      <c r="U128" t="s">
        <v>838</v>
      </c>
      <c r="V128">
        <v>20260546</v>
      </c>
    </row>
    <row r="129" spans="1:22" x14ac:dyDescent="0.3">
      <c r="A129" s="11">
        <v>46288</v>
      </c>
      <c r="B129" s="89" t="s">
        <v>3826</v>
      </c>
      <c r="C129" s="12" t="s">
        <v>886</v>
      </c>
      <c r="D129" s="12" t="s">
        <v>1537</v>
      </c>
      <c r="E129" s="12" t="s">
        <v>435</v>
      </c>
      <c r="F129" s="12" t="s">
        <v>435</v>
      </c>
      <c r="G129" s="12" t="s">
        <v>2733</v>
      </c>
      <c r="H129" s="12" t="s">
        <v>2737</v>
      </c>
      <c r="I129" s="90">
        <v>0.33333333333333331</v>
      </c>
      <c r="J129" s="90">
        <v>0.35416666666666669</v>
      </c>
      <c r="K129" s="13">
        <v>0.5</v>
      </c>
      <c r="L129" s="90">
        <v>0.5493055555555556</v>
      </c>
      <c r="M129" s="90">
        <v>0.5493055555555556</v>
      </c>
      <c r="N129" s="13">
        <v>0</v>
      </c>
      <c r="O129" s="12">
        <v>1</v>
      </c>
      <c r="P129" s="12">
        <v>45.181677999999998</v>
      </c>
      <c r="Q129" s="12">
        <v>5.7453979999999998</v>
      </c>
      <c r="R129" s="14">
        <v>46290.417847222219</v>
      </c>
      <c r="S129" s="12">
        <v>1</v>
      </c>
      <c r="T129">
        <v>20260156</v>
      </c>
      <c r="U129" t="s">
        <v>838</v>
      </c>
      <c r="V129">
        <v>20260156</v>
      </c>
    </row>
    <row r="130" spans="1:22" x14ac:dyDescent="0.3">
      <c r="A130" s="11">
        <v>46288</v>
      </c>
      <c r="B130" s="89" t="s">
        <v>3827</v>
      </c>
      <c r="C130" s="12" t="s">
        <v>967</v>
      </c>
      <c r="D130" s="12" t="s">
        <v>3029</v>
      </c>
      <c r="E130" s="12" t="s">
        <v>623</v>
      </c>
      <c r="F130" s="12" t="s">
        <v>3030</v>
      </c>
      <c r="G130" s="12" t="s">
        <v>2733</v>
      </c>
      <c r="H130" s="12" t="s">
        <v>2734</v>
      </c>
      <c r="I130" s="90">
        <v>0.16666666666666671</v>
      </c>
      <c r="J130" s="90">
        <v>0.18055555555555561</v>
      </c>
      <c r="K130" s="13">
        <v>0.33</v>
      </c>
      <c r="L130" s="90">
        <v>0.1791666666666667</v>
      </c>
      <c r="M130" s="90">
        <v>0.1847222222222222</v>
      </c>
      <c r="N130" s="13">
        <v>0.13</v>
      </c>
      <c r="O130" s="12">
        <v>1</v>
      </c>
      <c r="P130" s="12">
        <v>45.210430000000002</v>
      </c>
      <c r="Q130" s="12">
        <v>5.6671319999999996</v>
      </c>
      <c r="R130" s="14">
        <v>46290.417847222219</v>
      </c>
      <c r="S130" s="12">
        <v>1</v>
      </c>
      <c r="T130">
        <v>20260092</v>
      </c>
      <c r="U130" t="s">
        <v>40</v>
      </c>
      <c r="V130">
        <v>20260092</v>
      </c>
    </row>
    <row r="131" spans="1:22" x14ac:dyDescent="0.3">
      <c r="A131" s="11">
        <v>46288</v>
      </c>
      <c r="B131" s="89" t="s">
        <v>3842</v>
      </c>
      <c r="C131" s="12" t="s">
        <v>865</v>
      </c>
      <c r="D131" s="12" t="s">
        <v>2080</v>
      </c>
      <c r="E131" s="12" t="s">
        <v>69</v>
      </c>
      <c r="F131" s="12" t="s">
        <v>69</v>
      </c>
      <c r="G131" s="12" t="s">
        <v>2733</v>
      </c>
      <c r="H131" s="12" t="s">
        <v>2737</v>
      </c>
      <c r="I131" s="90">
        <v>0.33333333333333331</v>
      </c>
      <c r="J131" s="90">
        <v>0.34722222222222221</v>
      </c>
      <c r="K131" s="13">
        <v>0.33</v>
      </c>
      <c r="L131" s="90"/>
      <c r="M131" s="90"/>
      <c r="N131" s="13"/>
      <c r="O131" s="12">
        <v>0</v>
      </c>
      <c r="P131" s="12">
        <v>45.181744999999999</v>
      </c>
      <c r="Q131" s="12">
        <v>5.7172830000000001</v>
      </c>
      <c r="R131" s="14">
        <v>46290.417847222219</v>
      </c>
      <c r="S131" s="12">
        <v>1</v>
      </c>
      <c r="T131">
        <v>20260335</v>
      </c>
      <c r="U131" t="s">
        <v>838</v>
      </c>
      <c r="V131">
        <v>20260335</v>
      </c>
    </row>
    <row r="132" spans="1:22" x14ac:dyDescent="0.3">
      <c r="A132" s="11">
        <v>46288</v>
      </c>
      <c r="B132" s="89" t="s">
        <v>3861</v>
      </c>
      <c r="C132" s="12" t="s">
        <v>970</v>
      </c>
      <c r="D132" s="12" t="s">
        <v>1886</v>
      </c>
      <c r="E132" s="12" t="s">
        <v>365</v>
      </c>
      <c r="F132" s="12" t="s">
        <v>365</v>
      </c>
      <c r="G132" s="12" t="s">
        <v>2733</v>
      </c>
      <c r="H132" s="12" t="s">
        <v>2737</v>
      </c>
      <c r="I132" s="90">
        <v>0.33333333333333331</v>
      </c>
      <c r="J132" s="90">
        <v>0.34722222222222221</v>
      </c>
      <c r="K132" s="13">
        <v>0.33</v>
      </c>
      <c r="L132" s="90">
        <v>0.47638888888888892</v>
      </c>
      <c r="M132" s="90">
        <v>0.47638888888888892</v>
      </c>
      <c r="N132" s="13">
        <v>0</v>
      </c>
      <c r="O132" s="12">
        <v>1</v>
      </c>
      <c r="P132" s="12">
        <v>45.188071000000001</v>
      </c>
      <c r="Q132" s="12">
        <v>5.7254449999999997</v>
      </c>
      <c r="R132" s="14">
        <v>46290.417847222219</v>
      </c>
      <c r="S132" s="12">
        <v>1</v>
      </c>
      <c r="T132">
        <v>20260272</v>
      </c>
      <c r="U132" t="s">
        <v>838</v>
      </c>
      <c r="V132">
        <v>20260272</v>
      </c>
    </row>
    <row r="133" spans="1:22" x14ac:dyDescent="0.3">
      <c r="A133" s="11">
        <v>46288</v>
      </c>
      <c r="B133" s="89" t="s">
        <v>3868</v>
      </c>
      <c r="C133" s="12" t="s">
        <v>983</v>
      </c>
      <c r="D133" s="12" t="s">
        <v>1560</v>
      </c>
      <c r="E133" s="12" t="s">
        <v>461</v>
      </c>
      <c r="F133" s="12" t="s">
        <v>461</v>
      </c>
      <c r="G133" s="12" t="s">
        <v>2733</v>
      </c>
      <c r="H133" s="12" t="s">
        <v>2737</v>
      </c>
      <c r="I133" s="90">
        <v>0.33333333333333331</v>
      </c>
      <c r="J133" s="90">
        <v>0.35416666666666669</v>
      </c>
      <c r="K133" s="13">
        <v>0.5</v>
      </c>
      <c r="L133" s="90"/>
      <c r="M133" s="90"/>
      <c r="N133" s="13"/>
      <c r="O133" s="12">
        <v>0</v>
      </c>
      <c r="P133" s="12">
        <v>45.183819</v>
      </c>
      <c r="Q133" s="12">
        <v>5.8002149999999997</v>
      </c>
      <c r="R133" s="14">
        <v>46290.417847222219</v>
      </c>
      <c r="S133" s="12">
        <v>1</v>
      </c>
      <c r="T133">
        <v>20260162</v>
      </c>
      <c r="U133" t="s">
        <v>838</v>
      </c>
      <c r="V133">
        <v>20260162</v>
      </c>
    </row>
    <row r="134" spans="1:22" x14ac:dyDescent="0.3">
      <c r="A134" s="11">
        <v>46288</v>
      </c>
      <c r="B134" s="89" t="s">
        <v>3860</v>
      </c>
      <c r="C134" s="12" t="s">
        <v>982</v>
      </c>
      <c r="D134" s="12" t="s">
        <v>2182</v>
      </c>
      <c r="E134" s="12" t="s">
        <v>743</v>
      </c>
      <c r="F134" s="12" t="s">
        <v>743</v>
      </c>
      <c r="G134" s="12" t="s">
        <v>2733</v>
      </c>
      <c r="H134" s="12" t="s">
        <v>2737</v>
      </c>
      <c r="I134" s="90">
        <v>0.33333333333333331</v>
      </c>
      <c r="J134" s="90">
        <v>0.34722222222222221</v>
      </c>
      <c r="K134" s="13">
        <v>0.33</v>
      </c>
      <c r="L134" s="90"/>
      <c r="M134" s="90"/>
      <c r="N134" s="13"/>
      <c r="O134" s="12">
        <v>0</v>
      </c>
      <c r="P134" s="12">
        <v>45.079898999999997</v>
      </c>
      <c r="Q134" s="12">
        <v>5.7352629999999998</v>
      </c>
      <c r="R134" s="14">
        <v>46290.417847222219</v>
      </c>
      <c r="S134" s="12">
        <v>1</v>
      </c>
      <c r="T134">
        <v>20260371</v>
      </c>
      <c r="U134" t="s">
        <v>838</v>
      </c>
      <c r="V134">
        <v>20260371</v>
      </c>
    </row>
    <row r="135" spans="1:22" x14ac:dyDescent="0.3">
      <c r="A135" s="11">
        <v>46288</v>
      </c>
      <c r="B135" s="89" t="s">
        <v>3840</v>
      </c>
      <c r="C135" s="12" t="s">
        <v>959</v>
      </c>
      <c r="D135" s="12" t="s">
        <v>1873</v>
      </c>
      <c r="E135" s="12" t="s">
        <v>715</v>
      </c>
      <c r="F135" s="12" t="s">
        <v>715</v>
      </c>
      <c r="G135" s="12" t="s">
        <v>2733</v>
      </c>
      <c r="H135" s="12" t="s">
        <v>2737</v>
      </c>
      <c r="I135" s="90">
        <v>0.33333333333333331</v>
      </c>
      <c r="J135" s="90">
        <v>0.375</v>
      </c>
      <c r="K135" s="13">
        <v>1</v>
      </c>
      <c r="L135" s="90">
        <v>0.53472222222222221</v>
      </c>
      <c r="M135" s="90">
        <v>0.53472222222222221</v>
      </c>
      <c r="N135" s="13">
        <v>0</v>
      </c>
      <c r="O135" s="12">
        <v>1</v>
      </c>
      <c r="P135" s="12">
        <v>45.212637000000001</v>
      </c>
      <c r="Q135" s="12">
        <v>5.7951940000000004</v>
      </c>
      <c r="R135" s="14">
        <v>46290.417847222219</v>
      </c>
      <c r="S135" s="12">
        <v>1</v>
      </c>
      <c r="T135">
        <v>20260267</v>
      </c>
      <c r="U135" t="s">
        <v>838</v>
      </c>
      <c r="V135">
        <v>20260267</v>
      </c>
    </row>
    <row r="136" spans="1:22" x14ac:dyDescent="0.3">
      <c r="A136" s="11">
        <v>46288</v>
      </c>
      <c r="B136" s="89" t="s">
        <v>3818</v>
      </c>
      <c r="C136" s="12" t="s">
        <v>870</v>
      </c>
      <c r="D136" s="12" t="s">
        <v>2359</v>
      </c>
      <c r="E136" s="12" t="s">
        <v>601</v>
      </c>
      <c r="F136" s="12" t="s">
        <v>599</v>
      </c>
      <c r="G136" s="12" t="s">
        <v>2733</v>
      </c>
      <c r="H136" s="12" t="s">
        <v>2737</v>
      </c>
      <c r="I136" s="90">
        <v>0.21875</v>
      </c>
      <c r="J136" s="90">
        <v>0.22916666666666671</v>
      </c>
      <c r="K136" s="13">
        <v>0.25</v>
      </c>
      <c r="L136" s="90">
        <v>0.24027777777777781</v>
      </c>
      <c r="M136" s="90">
        <v>0.24236111111111111</v>
      </c>
      <c r="N136" s="13">
        <v>0.05</v>
      </c>
      <c r="O136" s="12">
        <v>1</v>
      </c>
      <c r="P136" s="12">
        <v>45.188118000000003</v>
      </c>
      <c r="Q136" s="12">
        <v>5.7287299999999997</v>
      </c>
      <c r="R136" s="14">
        <v>46290.417847222219</v>
      </c>
      <c r="S136" s="12">
        <v>1</v>
      </c>
      <c r="T136">
        <v>20260430</v>
      </c>
      <c r="U136" t="s">
        <v>838</v>
      </c>
      <c r="V136">
        <v>20260430</v>
      </c>
    </row>
    <row r="137" spans="1:22" x14ac:dyDescent="0.3">
      <c r="A137" s="11">
        <v>46288</v>
      </c>
      <c r="B137" s="89" t="s">
        <v>3863</v>
      </c>
      <c r="C137" s="12" t="s">
        <v>981</v>
      </c>
      <c r="D137" s="12" t="s">
        <v>3334</v>
      </c>
      <c r="E137" s="12" t="s">
        <v>689</v>
      </c>
      <c r="F137" s="12" t="s">
        <v>3335</v>
      </c>
      <c r="G137" s="12" t="s">
        <v>2733</v>
      </c>
      <c r="H137" s="12" t="s">
        <v>2734</v>
      </c>
      <c r="I137" s="90">
        <v>0.16666666666666671</v>
      </c>
      <c r="J137" s="90">
        <v>0.18055555555555561</v>
      </c>
      <c r="K137" s="13">
        <v>0.33</v>
      </c>
      <c r="L137" s="90"/>
      <c r="M137" s="90"/>
      <c r="N137" s="13"/>
      <c r="O137" s="12">
        <v>0</v>
      </c>
      <c r="P137" s="12">
        <v>45.180048999999997</v>
      </c>
      <c r="Q137" s="12">
        <v>5.7911270000000004</v>
      </c>
      <c r="R137" s="14">
        <v>46290.417847222219</v>
      </c>
      <c r="S137" s="12">
        <v>1</v>
      </c>
      <c r="T137">
        <v>20260445</v>
      </c>
      <c r="U137" t="s">
        <v>40</v>
      </c>
      <c r="V137">
        <v>20260445</v>
      </c>
    </row>
    <row r="138" spans="1:22" x14ac:dyDescent="0.3">
      <c r="A138" s="11">
        <v>46288</v>
      </c>
      <c r="B138" s="89" t="s">
        <v>3812</v>
      </c>
      <c r="C138" s="12" t="s">
        <v>977</v>
      </c>
      <c r="D138" s="12" t="s">
        <v>3622</v>
      </c>
      <c r="E138" s="12" t="s">
        <v>750</v>
      </c>
      <c r="F138" s="12" t="s">
        <v>3623</v>
      </c>
      <c r="G138" s="12" t="s">
        <v>2733</v>
      </c>
      <c r="H138" s="12" t="s">
        <v>2734</v>
      </c>
      <c r="I138" s="90">
        <v>0.16666666666666671</v>
      </c>
      <c r="J138" s="90">
        <v>0.1736111111111111</v>
      </c>
      <c r="K138" s="13">
        <v>0.17</v>
      </c>
      <c r="L138" s="90">
        <v>0.33958333333333329</v>
      </c>
      <c r="M138" s="90">
        <v>0.34097222222222218</v>
      </c>
      <c r="N138" s="13">
        <v>0.03</v>
      </c>
      <c r="O138" s="12">
        <v>1</v>
      </c>
      <c r="P138" s="12">
        <v>45.367497999999998</v>
      </c>
      <c r="Q138" s="12">
        <v>5.58521</v>
      </c>
      <c r="R138" s="14">
        <v>46290.417847222219</v>
      </c>
      <c r="S138" s="12">
        <v>1</v>
      </c>
      <c r="T138">
        <v>20260444</v>
      </c>
      <c r="U138" t="s">
        <v>40</v>
      </c>
      <c r="V138">
        <v>20260444</v>
      </c>
    </row>
    <row r="139" spans="1:22" x14ac:dyDescent="0.3">
      <c r="A139" s="11">
        <v>46288</v>
      </c>
      <c r="B139" s="89" t="s">
        <v>3873</v>
      </c>
      <c r="C139" s="12" t="s">
        <v>911</v>
      </c>
      <c r="D139" s="12" t="s">
        <v>3624</v>
      </c>
      <c r="E139" s="12" t="s">
        <v>572</v>
      </c>
      <c r="F139" s="12" t="s">
        <v>3625</v>
      </c>
      <c r="G139" s="12" t="s">
        <v>2733</v>
      </c>
      <c r="H139" s="12" t="s">
        <v>2734</v>
      </c>
      <c r="I139" s="90">
        <v>0.375</v>
      </c>
      <c r="J139" s="90">
        <v>0.38194444444444442</v>
      </c>
      <c r="K139" s="13">
        <v>0.17</v>
      </c>
      <c r="L139" s="90"/>
      <c r="M139" s="90"/>
      <c r="N139" s="13"/>
      <c r="O139" s="12">
        <v>0</v>
      </c>
      <c r="P139" s="12">
        <v>45.371513</v>
      </c>
      <c r="Q139" s="12">
        <v>5.5861590000000003</v>
      </c>
      <c r="R139" s="14">
        <v>46290.417847222219</v>
      </c>
      <c r="S139" s="12">
        <v>1</v>
      </c>
      <c r="T139">
        <v>20260377</v>
      </c>
      <c r="U139" t="s">
        <v>40</v>
      </c>
      <c r="V139">
        <v>20260377</v>
      </c>
    </row>
    <row r="140" spans="1:22" x14ac:dyDescent="0.3">
      <c r="A140" s="11">
        <v>46288</v>
      </c>
      <c r="B140" s="89" t="s">
        <v>3820</v>
      </c>
      <c r="C140" s="12" t="s">
        <v>961</v>
      </c>
      <c r="D140" s="12" t="s">
        <v>1202</v>
      </c>
      <c r="E140" s="12" t="s">
        <v>514</v>
      </c>
      <c r="F140" s="12" t="s">
        <v>514</v>
      </c>
      <c r="G140" s="12" t="s">
        <v>2733</v>
      </c>
      <c r="H140" s="12" t="s">
        <v>2737</v>
      </c>
      <c r="I140" s="90">
        <v>0.28125</v>
      </c>
      <c r="J140" s="90">
        <v>0.29166666666666669</v>
      </c>
      <c r="K140" s="13">
        <v>0.25</v>
      </c>
      <c r="L140" s="90">
        <v>0.32777777777777778</v>
      </c>
      <c r="M140" s="90">
        <v>0.35694444444444451</v>
      </c>
      <c r="N140" s="13">
        <v>0.7</v>
      </c>
      <c r="O140" s="12">
        <v>1</v>
      </c>
      <c r="P140" s="12">
        <v>45.166386000000003</v>
      </c>
      <c r="Q140" s="12">
        <v>5.7264660000000003</v>
      </c>
      <c r="R140" s="14">
        <v>46290.417847222219</v>
      </c>
      <c r="S140" s="12">
        <v>1</v>
      </c>
      <c r="T140">
        <v>20260578</v>
      </c>
      <c r="U140" t="s">
        <v>838</v>
      </c>
      <c r="V140">
        <v>20260578</v>
      </c>
    </row>
    <row r="141" spans="1:22" x14ac:dyDescent="0.3">
      <c r="A141" s="11">
        <v>46288</v>
      </c>
      <c r="B141" s="89" t="s">
        <v>3869</v>
      </c>
      <c r="C141" s="12" t="s">
        <v>907</v>
      </c>
      <c r="D141" s="12" t="s">
        <v>1384</v>
      </c>
      <c r="E141" s="12" t="s">
        <v>287</v>
      </c>
      <c r="F141" s="12" t="s">
        <v>287</v>
      </c>
      <c r="G141" s="12" t="s">
        <v>2733</v>
      </c>
      <c r="H141" s="12" t="s">
        <v>2781</v>
      </c>
      <c r="I141" s="90">
        <v>0.20833333333333329</v>
      </c>
      <c r="J141" s="90">
        <v>0.22916666666666671</v>
      </c>
      <c r="K141" s="13">
        <v>0.5</v>
      </c>
      <c r="L141" s="90">
        <v>0.1652777777777778</v>
      </c>
      <c r="M141" s="90">
        <v>0.24583333333333329</v>
      </c>
      <c r="N141" s="13">
        <v>1.93</v>
      </c>
      <c r="O141" s="12">
        <v>1</v>
      </c>
      <c r="P141" s="12">
        <v>45.350158999999998</v>
      </c>
      <c r="Q141" s="12">
        <v>5.57104</v>
      </c>
      <c r="R141" s="14">
        <v>46290.417847222219</v>
      </c>
      <c r="S141" s="12">
        <v>1</v>
      </c>
      <c r="T141">
        <v>20260101</v>
      </c>
      <c r="U141" t="s">
        <v>838</v>
      </c>
      <c r="V141">
        <v>20260101</v>
      </c>
    </row>
    <row r="142" spans="1:22" x14ac:dyDescent="0.3">
      <c r="A142" s="11">
        <v>46288</v>
      </c>
      <c r="B142" s="89" t="s">
        <v>3869</v>
      </c>
      <c r="C142" s="12" t="s">
        <v>907</v>
      </c>
      <c r="D142" s="12" t="s">
        <v>3626</v>
      </c>
      <c r="E142" s="12" t="s">
        <v>422</v>
      </c>
      <c r="F142" s="12" t="s">
        <v>3627</v>
      </c>
      <c r="G142" s="12" t="s">
        <v>2733</v>
      </c>
      <c r="H142" s="12" t="s">
        <v>2734</v>
      </c>
      <c r="I142" s="90">
        <v>0.16666666666666671</v>
      </c>
      <c r="J142" s="90">
        <v>0.1736111111111111</v>
      </c>
      <c r="K142" s="13">
        <v>0.17</v>
      </c>
      <c r="L142" s="90">
        <v>0.50972222222222219</v>
      </c>
      <c r="M142" s="90">
        <v>0.52986111111111112</v>
      </c>
      <c r="N142" s="13">
        <v>0.48</v>
      </c>
      <c r="O142" s="12">
        <v>1</v>
      </c>
      <c r="P142" s="12">
        <v>45.369473999999997</v>
      </c>
      <c r="Q142" s="12">
        <v>5.5835160000000004</v>
      </c>
      <c r="R142" s="14">
        <v>46290.417847222219</v>
      </c>
      <c r="S142" s="12">
        <v>1</v>
      </c>
      <c r="T142">
        <v>20260440</v>
      </c>
      <c r="U142" t="s">
        <v>40</v>
      </c>
      <c r="V142">
        <v>20260440</v>
      </c>
    </row>
    <row r="143" spans="1:22" x14ac:dyDescent="0.3">
      <c r="A143" s="11">
        <v>46288</v>
      </c>
      <c r="B143" s="89" t="s">
        <v>3864</v>
      </c>
      <c r="C143" s="12" t="s">
        <v>960</v>
      </c>
      <c r="D143" s="12" t="s">
        <v>1447</v>
      </c>
      <c r="E143" s="12" t="s">
        <v>432</v>
      </c>
      <c r="F143" s="12" t="s">
        <v>432</v>
      </c>
      <c r="G143" s="12" t="s">
        <v>2733</v>
      </c>
      <c r="H143" s="12" t="s">
        <v>2737</v>
      </c>
      <c r="I143" s="90">
        <v>0.33333333333333331</v>
      </c>
      <c r="J143" s="90">
        <v>0.35416666666666669</v>
      </c>
      <c r="K143" s="13">
        <v>0.5</v>
      </c>
      <c r="L143" s="90"/>
      <c r="M143" s="90"/>
      <c r="N143" s="13"/>
      <c r="O143" s="12">
        <v>0</v>
      </c>
      <c r="P143" s="12">
        <v>45.212797000000002</v>
      </c>
      <c r="Q143" s="12">
        <v>5.6987719999999999</v>
      </c>
      <c r="R143" s="14">
        <v>46290.417847222219</v>
      </c>
      <c r="S143" s="12">
        <v>1</v>
      </c>
      <c r="T143">
        <v>20260124</v>
      </c>
      <c r="U143" t="s">
        <v>838</v>
      </c>
      <c r="V143">
        <v>20260124</v>
      </c>
    </row>
    <row r="144" spans="1:22" x14ac:dyDescent="0.3">
      <c r="A144" s="11">
        <v>46288</v>
      </c>
      <c r="B144" s="89" t="s">
        <v>3866</v>
      </c>
      <c r="C144" s="12" t="s">
        <v>949</v>
      </c>
      <c r="D144" s="12" t="s">
        <v>1822</v>
      </c>
      <c r="E144" s="12" t="s">
        <v>402</v>
      </c>
      <c r="F144" s="12" t="s">
        <v>402</v>
      </c>
      <c r="G144" s="12" t="s">
        <v>2733</v>
      </c>
      <c r="H144" s="12" t="s">
        <v>2737</v>
      </c>
      <c r="I144" s="90">
        <v>0.33333333333333331</v>
      </c>
      <c r="J144" s="90">
        <v>0.3611111111111111</v>
      </c>
      <c r="K144" s="13">
        <v>0.67</v>
      </c>
      <c r="L144" s="90"/>
      <c r="M144" s="90"/>
      <c r="N144" s="13"/>
      <c r="O144" s="12">
        <v>0</v>
      </c>
      <c r="P144" s="12">
        <v>45.145840999999997</v>
      </c>
      <c r="Q144" s="12">
        <v>5.7421040000000003</v>
      </c>
      <c r="R144" s="14">
        <v>46290.417847222219</v>
      </c>
      <c r="S144" s="12">
        <v>1</v>
      </c>
      <c r="T144">
        <v>20260252</v>
      </c>
      <c r="U144" t="s">
        <v>838</v>
      </c>
      <c r="V144">
        <v>20260252</v>
      </c>
    </row>
    <row r="145" spans="1:22" x14ac:dyDescent="0.3">
      <c r="A145" s="11">
        <v>46288</v>
      </c>
      <c r="B145" s="89" t="s">
        <v>3866</v>
      </c>
      <c r="C145" s="12" t="s">
        <v>949</v>
      </c>
      <c r="D145" s="12" t="s">
        <v>3571</v>
      </c>
      <c r="E145" s="12" t="s">
        <v>716</v>
      </c>
      <c r="F145" s="12" t="s">
        <v>3572</v>
      </c>
      <c r="G145" s="12" t="s">
        <v>2733</v>
      </c>
      <c r="H145" s="12" t="s">
        <v>2734</v>
      </c>
      <c r="I145" s="90">
        <v>0.29166666666666669</v>
      </c>
      <c r="J145" s="90">
        <v>0.30555555555555558</v>
      </c>
      <c r="K145" s="13">
        <v>0.33</v>
      </c>
      <c r="L145" s="90">
        <v>0.52638888888888891</v>
      </c>
      <c r="M145" s="90">
        <v>0.52638888888888891</v>
      </c>
      <c r="N145" s="13">
        <v>0</v>
      </c>
      <c r="O145" s="12">
        <v>1</v>
      </c>
      <c r="P145" s="12">
        <v>45.145412999999998</v>
      </c>
      <c r="Q145" s="12">
        <v>5.7440559999999996</v>
      </c>
      <c r="R145" s="14">
        <v>46290.417847222219</v>
      </c>
      <c r="S145" s="12">
        <v>1</v>
      </c>
      <c r="T145">
        <v>20260514</v>
      </c>
      <c r="U145" t="s">
        <v>40</v>
      </c>
      <c r="V145">
        <v>20260514</v>
      </c>
    </row>
    <row r="146" spans="1:22" x14ac:dyDescent="0.3">
      <c r="A146" s="11">
        <v>46288</v>
      </c>
      <c r="B146" s="89" t="s">
        <v>3873</v>
      </c>
      <c r="C146" s="12" t="s">
        <v>911</v>
      </c>
      <c r="D146" s="12" t="s">
        <v>2204</v>
      </c>
      <c r="E146" s="12" t="s">
        <v>572</v>
      </c>
      <c r="F146" s="12" t="s">
        <v>572</v>
      </c>
      <c r="G146" s="12" t="s">
        <v>2733</v>
      </c>
      <c r="H146" s="12" t="s">
        <v>2737</v>
      </c>
      <c r="I146" s="90">
        <v>0.33333333333333331</v>
      </c>
      <c r="J146" s="90">
        <v>0.34722222222222221</v>
      </c>
      <c r="K146" s="13">
        <v>0.33</v>
      </c>
      <c r="L146" s="90"/>
      <c r="M146" s="90"/>
      <c r="N146" s="13"/>
      <c r="O146" s="12">
        <v>0</v>
      </c>
      <c r="P146" s="12">
        <v>45.371513</v>
      </c>
      <c r="Q146" s="12">
        <v>5.5861590000000003</v>
      </c>
      <c r="R146" s="14">
        <v>46290.417847222219</v>
      </c>
      <c r="S146" s="12">
        <v>1</v>
      </c>
      <c r="T146">
        <v>20260377</v>
      </c>
      <c r="U146" t="s">
        <v>838</v>
      </c>
      <c r="V146">
        <v>20260377</v>
      </c>
    </row>
    <row r="147" spans="1:22" x14ac:dyDescent="0.3">
      <c r="A147" s="11">
        <v>46288</v>
      </c>
      <c r="B147" s="89" t="s">
        <v>3824</v>
      </c>
      <c r="C147" s="12" t="s">
        <v>876</v>
      </c>
      <c r="D147" s="12" t="s">
        <v>875</v>
      </c>
      <c r="E147" s="12" t="s">
        <v>827</v>
      </c>
      <c r="F147" s="12" t="s">
        <v>3628</v>
      </c>
      <c r="G147" s="12" t="s">
        <v>2733</v>
      </c>
      <c r="H147" s="12" t="s">
        <v>2734</v>
      </c>
      <c r="I147" s="90">
        <v>0.16666666666666671</v>
      </c>
      <c r="J147" s="90">
        <v>0.17708333333333329</v>
      </c>
      <c r="K147" s="13">
        <v>0.25</v>
      </c>
      <c r="L147" s="90"/>
      <c r="M147" s="90"/>
      <c r="N147" s="13"/>
      <c r="O147" s="12">
        <v>0</v>
      </c>
      <c r="P147" s="12">
        <v>45.211889999999997</v>
      </c>
      <c r="Q147" s="12">
        <v>5.6499290000000002</v>
      </c>
      <c r="R147" s="14">
        <v>46290.417847222219</v>
      </c>
      <c r="S147" s="12">
        <v>1</v>
      </c>
      <c r="V147" t="s">
        <v>3874</v>
      </c>
    </row>
    <row r="148" spans="1:22" x14ac:dyDescent="0.3">
      <c r="A148" s="11">
        <v>46288</v>
      </c>
      <c r="B148" s="89" t="s">
        <v>3870</v>
      </c>
      <c r="C148" s="12" t="s">
        <v>947</v>
      </c>
      <c r="D148" s="12" t="s">
        <v>3629</v>
      </c>
      <c r="E148" s="12" t="s">
        <v>736</v>
      </c>
      <c r="F148" s="12" t="s">
        <v>3630</v>
      </c>
      <c r="G148" s="12" t="s">
        <v>2733</v>
      </c>
      <c r="H148" s="12" t="s">
        <v>2734</v>
      </c>
      <c r="I148" s="90">
        <v>0.16666666666666671</v>
      </c>
      <c r="J148" s="90">
        <v>0.18055555555555561</v>
      </c>
      <c r="K148" s="13">
        <v>0.33</v>
      </c>
      <c r="L148" s="90"/>
      <c r="M148" s="90"/>
      <c r="N148" s="13"/>
      <c r="O148" s="12">
        <v>0</v>
      </c>
      <c r="P148" s="12">
        <v>45.370556999999998</v>
      </c>
      <c r="Q148" s="12">
        <v>5.5829800000000001</v>
      </c>
      <c r="R148" s="14">
        <v>46290.417847222219</v>
      </c>
      <c r="S148" s="12">
        <v>1</v>
      </c>
      <c r="T148">
        <v>20260060</v>
      </c>
      <c r="U148" t="s">
        <v>40</v>
      </c>
      <c r="V148">
        <v>20260060</v>
      </c>
    </row>
    <row r="149" spans="1:22" x14ac:dyDescent="0.3">
      <c r="A149" s="11">
        <v>46288</v>
      </c>
      <c r="B149" s="89" t="s">
        <v>3835</v>
      </c>
      <c r="C149" s="12" t="s">
        <v>859</v>
      </c>
      <c r="D149" s="12" t="s">
        <v>3631</v>
      </c>
      <c r="E149" s="12" t="s">
        <v>472</v>
      </c>
      <c r="F149" s="12" t="s">
        <v>3632</v>
      </c>
      <c r="G149" s="12" t="s">
        <v>2733</v>
      </c>
      <c r="H149" s="12" t="s">
        <v>3633</v>
      </c>
      <c r="I149" s="90">
        <v>0.33333333333333331</v>
      </c>
      <c r="J149" s="90">
        <v>0.34027777777777779</v>
      </c>
      <c r="K149" s="13">
        <v>0.17</v>
      </c>
      <c r="L149" s="90"/>
      <c r="M149" s="90"/>
      <c r="N149" s="13"/>
      <c r="O149" s="12">
        <v>0</v>
      </c>
      <c r="P149" s="12">
        <v>45.187396</v>
      </c>
      <c r="Q149" s="12">
        <v>5.7178760000000004</v>
      </c>
      <c r="R149" s="14">
        <v>46290.417847222219</v>
      </c>
      <c r="S149" s="12">
        <v>1</v>
      </c>
      <c r="T149">
        <v>20260374</v>
      </c>
      <c r="U149" t="s">
        <v>40</v>
      </c>
      <c r="V149">
        <v>20260374</v>
      </c>
    </row>
    <row r="150" spans="1:22" x14ac:dyDescent="0.3">
      <c r="A150" s="11">
        <v>46288</v>
      </c>
      <c r="B150" s="89" t="s">
        <v>3830</v>
      </c>
      <c r="C150" s="12" t="s">
        <v>951</v>
      </c>
      <c r="D150" s="12" t="s">
        <v>1578</v>
      </c>
      <c r="E150" s="12" t="s">
        <v>499</v>
      </c>
      <c r="F150" s="12" t="s">
        <v>3041</v>
      </c>
      <c r="G150" s="12" t="s">
        <v>2733</v>
      </c>
      <c r="H150" s="12" t="s">
        <v>2737</v>
      </c>
      <c r="I150" s="90">
        <v>0.33333333333333331</v>
      </c>
      <c r="J150" s="90">
        <v>0.39583333333333331</v>
      </c>
      <c r="K150" s="13">
        <v>1.5</v>
      </c>
      <c r="L150" s="90"/>
      <c r="M150" s="90"/>
      <c r="N150" s="13"/>
      <c r="O150" s="12">
        <v>0</v>
      </c>
      <c r="P150" s="12">
        <v>45.180225999999998</v>
      </c>
      <c r="Q150" s="12">
        <v>5.7490040000000002</v>
      </c>
      <c r="R150" s="14">
        <v>46290.417847222219</v>
      </c>
      <c r="S150" s="12">
        <v>1</v>
      </c>
      <c r="T150">
        <v>20260169</v>
      </c>
      <c r="U150" t="s">
        <v>838</v>
      </c>
      <c r="V150">
        <v>20260169</v>
      </c>
    </row>
    <row r="151" spans="1:22" x14ac:dyDescent="0.3">
      <c r="A151" s="11">
        <v>46288</v>
      </c>
      <c r="B151" s="89" t="s">
        <v>3834</v>
      </c>
      <c r="C151" s="12" t="s">
        <v>964</v>
      </c>
      <c r="D151" s="12" t="s">
        <v>1348</v>
      </c>
      <c r="E151" s="12" t="s">
        <v>753</v>
      </c>
      <c r="F151" s="12" t="s">
        <v>3042</v>
      </c>
      <c r="G151" s="12" t="s">
        <v>2733</v>
      </c>
      <c r="H151" s="12" t="s">
        <v>2737</v>
      </c>
      <c r="I151" s="90">
        <v>0.33333333333333331</v>
      </c>
      <c r="J151" s="90">
        <v>0.375</v>
      </c>
      <c r="K151" s="13">
        <v>1</v>
      </c>
      <c r="L151" s="90">
        <v>0.33819444444444452</v>
      </c>
      <c r="M151" s="90">
        <v>0.37986111111111109</v>
      </c>
      <c r="N151" s="13">
        <v>1</v>
      </c>
      <c r="O151" s="12">
        <v>1</v>
      </c>
      <c r="P151" s="12">
        <v>45.150100000000002</v>
      </c>
      <c r="Q151" s="12">
        <v>5.7248400000000004</v>
      </c>
      <c r="R151" s="14">
        <v>46290.417847222219</v>
      </c>
      <c r="S151" s="12">
        <v>1</v>
      </c>
      <c r="T151">
        <v>20260473</v>
      </c>
      <c r="U151" t="s">
        <v>838</v>
      </c>
      <c r="V151">
        <v>20260473</v>
      </c>
    </row>
    <row r="152" spans="1:22" x14ac:dyDescent="0.3">
      <c r="A152" s="11">
        <v>46288</v>
      </c>
      <c r="B152" s="89" t="s">
        <v>3817</v>
      </c>
      <c r="C152" s="12" t="s">
        <v>974</v>
      </c>
      <c r="D152" s="12" t="s">
        <v>2148</v>
      </c>
      <c r="E152" s="12" t="s">
        <v>283</v>
      </c>
      <c r="F152" s="12" t="s">
        <v>3040</v>
      </c>
      <c r="G152" s="12" t="s">
        <v>2733</v>
      </c>
      <c r="H152" s="12" t="s">
        <v>2737</v>
      </c>
      <c r="I152" s="90">
        <v>0.33333333333333331</v>
      </c>
      <c r="J152" s="90">
        <v>0.40972222222222221</v>
      </c>
      <c r="K152" s="13">
        <v>1.83</v>
      </c>
      <c r="L152" s="90"/>
      <c r="M152" s="90"/>
      <c r="N152" s="13"/>
      <c r="O152" s="12">
        <v>0</v>
      </c>
      <c r="P152" s="12">
        <v>45.170468999999997</v>
      </c>
      <c r="Q152" s="12">
        <v>5.7347279999999996</v>
      </c>
      <c r="R152" s="14">
        <v>46290.417847222219</v>
      </c>
      <c r="S152" s="12">
        <v>1</v>
      </c>
      <c r="T152">
        <v>20260359</v>
      </c>
      <c r="U152" t="s">
        <v>838</v>
      </c>
      <c r="V152">
        <v>20260359</v>
      </c>
    </row>
    <row r="153" spans="1:22" x14ac:dyDescent="0.3">
      <c r="A153" s="11">
        <v>46288</v>
      </c>
      <c r="B153" s="89" t="s">
        <v>3822</v>
      </c>
      <c r="C153" s="12" t="s">
        <v>944</v>
      </c>
      <c r="D153" s="12" t="s">
        <v>2364</v>
      </c>
      <c r="E153" s="12" t="s">
        <v>88</v>
      </c>
      <c r="F153" s="12" t="s">
        <v>3049</v>
      </c>
      <c r="G153" s="12" t="s">
        <v>2733</v>
      </c>
      <c r="H153" s="12" t="s">
        <v>2737</v>
      </c>
      <c r="I153" s="90">
        <v>0.33333333333333331</v>
      </c>
      <c r="J153" s="90">
        <v>0.34722222222222221</v>
      </c>
      <c r="K153" s="13">
        <v>0.33</v>
      </c>
      <c r="L153" s="90"/>
      <c r="M153" s="90"/>
      <c r="N153" s="13"/>
      <c r="O153" s="12">
        <v>0</v>
      </c>
      <c r="P153" s="12">
        <v>45.182119</v>
      </c>
      <c r="Q153" s="12">
        <v>5.7322090000000001</v>
      </c>
      <c r="R153" s="14">
        <v>46290.417847222219</v>
      </c>
      <c r="S153" s="12">
        <v>1</v>
      </c>
      <c r="T153">
        <v>20260432</v>
      </c>
      <c r="U153" t="s">
        <v>838</v>
      </c>
      <c r="V153">
        <v>20260432</v>
      </c>
    </row>
    <row r="154" spans="1:22" x14ac:dyDescent="0.3">
      <c r="A154" s="11">
        <v>46288</v>
      </c>
      <c r="B154" s="89" t="s">
        <v>3830</v>
      </c>
      <c r="C154" s="12" t="s">
        <v>951</v>
      </c>
      <c r="D154" s="12" t="s">
        <v>2011</v>
      </c>
      <c r="E154" s="12" t="s">
        <v>758</v>
      </c>
      <c r="F154" s="12" t="s">
        <v>3045</v>
      </c>
      <c r="G154" s="12" t="s">
        <v>2733</v>
      </c>
      <c r="H154" s="12" t="s">
        <v>2737</v>
      </c>
      <c r="I154" s="90">
        <v>0.33333333333333331</v>
      </c>
      <c r="J154" s="90">
        <v>0.34722222222222221</v>
      </c>
      <c r="K154" s="13">
        <v>0.33</v>
      </c>
      <c r="L154" s="90"/>
      <c r="M154" s="90"/>
      <c r="N154" s="13"/>
      <c r="O154" s="12">
        <v>0</v>
      </c>
      <c r="P154" s="12">
        <v>45.197834</v>
      </c>
      <c r="Q154" s="12">
        <v>5.7413530000000002</v>
      </c>
      <c r="R154" s="14">
        <v>46290.417847222219</v>
      </c>
      <c r="S154" s="12">
        <v>1</v>
      </c>
      <c r="T154">
        <v>20260310</v>
      </c>
      <c r="U154" t="s">
        <v>838</v>
      </c>
      <c r="V154">
        <v>20260310</v>
      </c>
    </row>
    <row r="155" spans="1:22" x14ac:dyDescent="0.3">
      <c r="A155" s="11">
        <v>46288</v>
      </c>
      <c r="B155" s="89" t="s">
        <v>3814</v>
      </c>
      <c r="C155" s="12" t="s">
        <v>948</v>
      </c>
      <c r="D155" s="12" t="s">
        <v>1174</v>
      </c>
      <c r="E155" s="12" t="s">
        <v>614</v>
      </c>
      <c r="F155" s="12" t="s">
        <v>614</v>
      </c>
      <c r="G155" s="12" t="s">
        <v>2733</v>
      </c>
      <c r="H155" s="12" t="s">
        <v>2737</v>
      </c>
      <c r="I155" s="90">
        <v>0.33333333333333331</v>
      </c>
      <c r="J155" s="90">
        <v>0.3611111111111111</v>
      </c>
      <c r="K155" s="13">
        <v>0.67</v>
      </c>
      <c r="L155" s="90">
        <v>0.48541666666666672</v>
      </c>
      <c r="M155" s="90">
        <v>0.50694444444444442</v>
      </c>
      <c r="N155" s="13">
        <v>0.52</v>
      </c>
      <c r="O155" s="12">
        <v>1</v>
      </c>
      <c r="P155" s="12">
        <v>45.178691000000001</v>
      </c>
      <c r="Q155" s="12">
        <v>5.737673</v>
      </c>
      <c r="R155" s="14">
        <v>46290.417847222219</v>
      </c>
      <c r="S155" s="12">
        <v>1</v>
      </c>
      <c r="T155">
        <v>20260028</v>
      </c>
      <c r="U155" t="s">
        <v>838</v>
      </c>
      <c r="V155">
        <v>20260028</v>
      </c>
    </row>
    <row r="156" spans="1:22" x14ac:dyDescent="0.3">
      <c r="A156" s="11">
        <v>46288</v>
      </c>
      <c r="B156" s="89" t="s">
        <v>3875</v>
      </c>
      <c r="C156" s="12" t="s">
        <v>846</v>
      </c>
      <c r="D156" s="12"/>
      <c r="E156" s="12" t="s">
        <v>809</v>
      </c>
      <c r="F156" s="12" t="s">
        <v>809</v>
      </c>
      <c r="G156" s="12"/>
      <c r="H156" s="12"/>
      <c r="I156" s="90">
        <v>0.33333333333333331</v>
      </c>
      <c r="J156" s="90">
        <v>0.34722222222222221</v>
      </c>
      <c r="K156" s="13">
        <v>0.33</v>
      </c>
      <c r="L156" s="90"/>
      <c r="M156" s="90"/>
      <c r="N156" s="13"/>
      <c r="O156" s="12">
        <v>0</v>
      </c>
      <c r="P156" s="12">
        <v>45.178801999999997</v>
      </c>
      <c r="Q156" s="12">
        <v>5.7273579999999997</v>
      </c>
      <c r="R156" s="14">
        <v>46290.417847222219</v>
      </c>
      <c r="S156" s="12">
        <v>0</v>
      </c>
      <c r="V156" t="s">
        <v>3876</v>
      </c>
    </row>
    <row r="157" spans="1:22" x14ac:dyDescent="0.3">
      <c r="A157" s="11">
        <v>46288</v>
      </c>
      <c r="B157" s="89" t="s">
        <v>3824</v>
      </c>
      <c r="C157" s="12" t="s">
        <v>876</v>
      </c>
      <c r="D157" s="12" t="s">
        <v>1895</v>
      </c>
      <c r="E157" s="12" t="s">
        <v>244</v>
      </c>
      <c r="F157" s="12" t="s">
        <v>3048</v>
      </c>
      <c r="G157" s="12" t="s">
        <v>2733</v>
      </c>
      <c r="H157" s="12" t="s">
        <v>2734</v>
      </c>
      <c r="I157" s="90">
        <v>0.16666666666666671</v>
      </c>
      <c r="J157" s="90">
        <v>0.18055555555555561</v>
      </c>
      <c r="K157" s="13">
        <v>0.33</v>
      </c>
      <c r="L157" s="90"/>
      <c r="M157" s="90"/>
      <c r="N157" s="13"/>
      <c r="O157" s="12">
        <v>0</v>
      </c>
      <c r="P157" s="12">
        <v>45.211889999999997</v>
      </c>
      <c r="Q157" s="12">
        <v>5.6499290000000002</v>
      </c>
      <c r="R157" s="14">
        <v>46290.417847222219</v>
      </c>
      <c r="S157" s="12">
        <v>1</v>
      </c>
      <c r="T157">
        <v>20260275</v>
      </c>
      <c r="U157" t="s">
        <v>838</v>
      </c>
      <c r="V157">
        <v>20260275</v>
      </c>
    </row>
    <row r="158" spans="1:22" x14ac:dyDescent="0.3">
      <c r="A158" s="11">
        <v>46288</v>
      </c>
      <c r="B158" s="89" t="s">
        <v>3818</v>
      </c>
      <c r="C158" s="12" t="s">
        <v>870</v>
      </c>
      <c r="D158" s="12" t="s">
        <v>903</v>
      </c>
      <c r="E158" s="12" t="s">
        <v>799</v>
      </c>
      <c r="F158" s="12" t="s">
        <v>3052</v>
      </c>
      <c r="G158" s="12" t="s">
        <v>2733</v>
      </c>
      <c r="H158" s="12" t="s">
        <v>2737</v>
      </c>
      <c r="I158" s="90">
        <v>0.22916666666666671</v>
      </c>
      <c r="J158" s="90">
        <v>0.23958333333333329</v>
      </c>
      <c r="K158" s="13">
        <v>0.25</v>
      </c>
      <c r="L158" s="90">
        <v>0.23541666666666669</v>
      </c>
      <c r="M158" s="90">
        <v>0.23958333333333329</v>
      </c>
      <c r="N158" s="13">
        <v>0.1</v>
      </c>
      <c r="O158" s="12">
        <v>1</v>
      </c>
      <c r="P158" s="12">
        <v>45.189846000000003</v>
      </c>
      <c r="Q158" s="12">
        <v>5.728904</v>
      </c>
      <c r="R158" s="14">
        <v>46290.417847222219</v>
      </c>
      <c r="S158" s="12">
        <v>1</v>
      </c>
      <c r="V158" t="s">
        <v>3877</v>
      </c>
    </row>
    <row r="159" spans="1:22" x14ac:dyDescent="0.3">
      <c r="A159" s="11">
        <v>46288</v>
      </c>
      <c r="B159" s="89" t="s">
        <v>3817</v>
      </c>
      <c r="C159" s="12" t="s">
        <v>974</v>
      </c>
      <c r="D159" s="12" t="s">
        <v>2394</v>
      </c>
      <c r="E159" s="12" t="s">
        <v>72</v>
      </c>
      <c r="F159" s="12" t="s">
        <v>72</v>
      </c>
      <c r="G159" s="12" t="s">
        <v>2733</v>
      </c>
      <c r="H159" s="12" t="s">
        <v>2737</v>
      </c>
      <c r="I159" s="90">
        <v>0.33333333333333331</v>
      </c>
      <c r="J159" s="90">
        <v>0.34722222222222221</v>
      </c>
      <c r="K159" s="13">
        <v>0.33</v>
      </c>
      <c r="L159" s="90"/>
      <c r="M159" s="90"/>
      <c r="N159" s="13"/>
      <c r="O159" s="12">
        <v>0</v>
      </c>
      <c r="P159" s="12">
        <v>45.188403000000001</v>
      </c>
      <c r="Q159" s="12">
        <v>5.725015</v>
      </c>
      <c r="R159" s="14">
        <v>46290.417847222219</v>
      </c>
      <c r="S159" s="12">
        <v>1</v>
      </c>
      <c r="T159">
        <v>20260441</v>
      </c>
      <c r="U159" t="s">
        <v>838</v>
      </c>
      <c r="V159">
        <v>20260441</v>
      </c>
    </row>
    <row r="160" spans="1:22" x14ac:dyDescent="0.3">
      <c r="A160" s="11">
        <v>46288</v>
      </c>
      <c r="B160" s="89" t="s">
        <v>3841</v>
      </c>
      <c r="C160" s="12" t="s">
        <v>971</v>
      </c>
      <c r="D160" s="12" t="s">
        <v>1213</v>
      </c>
      <c r="E160" s="12" t="s">
        <v>159</v>
      </c>
      <c r="F160" s="12" t="s">
        <v>159</v>
      </c>
      <c r="G160" s="12" t="s">
        <v>2733</v>
      </c>
      <c r="H160" s="12" t="s">
        <v>2737</v>
      </c>
      <c r="I160" s="90">
        <v>0.33333333333333331</v>
      </c>
      <c r="J160" s="90">
        <v>0.34722222222222221</v>
      </c>
      <c r="K160" s="13">
        <v>0.33</v>
      </c>
      <c r="L160" s="90"/>
      <c r="M160" s="90"/>
      <c r="N160" s="13"/>
      <c r="O160" s="12">
        <v>0</v>
      </c>
      <c r="P160" s="12">
        <v>45.189250000000001</v>
      </c>
      <c r="Q160" s="12">
        <v>5.7200119999999997</v>
      </c>
      <c r="R160" s="14">
        <v>46290.417847222219</v>
      </c>
      <c r="S160" s="12">
        <v>1</v>
      </c>
      <c r="T160">
        <v>20260040</v>
      </c>
      <c r="U160" t="s">
        <v>838</v>
      </c>
      <c r="V160">
        <v>20260040</v>
      </c>
    </row>
    <row r="161" spans="1:22" x14ac:dyDescent="0.3">
      <c r="A161" s="11">
        <v>46288</v>
      </c>
      <c r="B161" s="89" t="s">
        <v>3816</v>
      </c>
      <c r="C161" s="12" t="s">
        <v>957</v>
      </c>
      <c r="D161" s="12" t="s">
        <v>2144</v>
      </c>
      <c r="E161" s="12" t="s">
        <v>561</v>
      </c>
      <c r="F161" s="12" t="s">
        <v>561</v>
      </c>
      <c r="G161" s="12" t="s">
        <v>2733</v>
      </c>
      <c r="H161" s="12" t="s">
        <v>2737</v>
      </c>
      <c r="I161" s="90">
        <v>0.39930555555555558</v>
      </c>
      <c r="J161" s="90">
        <v>0.40972222222222221</v>
      </c>
      <c r="K161" s="13">
        <v>0.25</v>
      </c>
      <c r="L161" s="90"/>
      <c r="M161" s="90"/>
      <c r="N161" s="13"/>
      <c r="O161" s="12">
        <v>0</v>
      </c>
      <c r="P161" s="12">
        <v>45.197319</v>
      </c>
      <c r="Q161" s="12">
        <v>5.7400260000000003</v>
      </c>
      <c r="R161" s="14">
        <v>46290.417847222219</v>
      </c>
      <c r="S161" s="12">
        <v>1</v>
      </c>
      <c r="T161">
        <v>20260356</v>
      </c>
      <c r="U161" t="s">
        <v>838</v>
      </c>
      <c r="V161">
        <v>20260356</v>
      </c>
    </row>
    <row r="162" spans="1:22" x14ac:dyDescent="0.3">
      <c r="A162" s="11">
        <v>46288</v>
      </c>
      <c r="B162" s="89" t="s">
        <v>3846</v>
      </c>
      <c r="C162" s="12" t="s">
        <v>863</v>
      </c>
      <c r="D162" s="12" t="s">
        <v>2325</v>
      </c>
      <c r="E162" s="12" t="s">
        <v>699</v>
      </c>
      <c r="F162" s="12" t="s">
        <v>3878</v>
      </c>
      <c r="G162" s="12" t="s">
        <v>2733</v>
      </c>
      <c r="H162" s="12" t="s">
        <v>2737</v>
      </c>
      <c r="I162" s="90">
        <v>0.33333333333333331</v>
      </c>
      <c r="J162" s="90">
        <v>0.4236111111111111</v>
      </c>
      <c r="K162" s="13">
        <v>2.17</v>
      </c>
      <c r="L162" s="90"/>
      <c r="M162" s="90"/>
      <c r="N162" s="13"/>
      <c r="O162" s="12">
        <v>0</v>
      </c>
      <c r="P162" s="12">
        <v>45.193389000000003</v>
      </c>
      <c r="Q162" s="12">
        <v>5.7156229999999999</v>
      </c>
      <c r="R162" s="14">
        <v>46290.417847222219</v>
      </c>
      <c r="S162" s="12">
        <v>1</v>
      </c>
      <c r="T162">
        <v>20260419</v>
      </c>
      <c r="U162" t="s">
        <v>838</v>
      </c>
      <c r="V162">
        <v>20260419</v>
      </c>
    </row>
    <row r="163" spans="1:22" x14ac:dyDescent="0.3">
      <c r="A163" s="11">
        <v>46288</v>
      </c>
      <c r="B163" s="89" t="s">
        <v>3846</v>
      </c>
      <c r="C163" s="12" t="s">
        <v>965</v>
      </c>
      <c r="D163" s="12" t="s">
        <v>3103</v>
      </c>
      <c r="E163" s="12" t="s">
        <v>739</v>
      </c>
      <c r="F163" s="12" t="s">
        <v>3104</v>
      </c>
      <c r="G163" s="12" t="s">
        <v>2733</v>
      </c>
      <c r="H163" s="12" t="s">
        <v>2734</v>
      </c>
      <c r="I163" s="90">
        <v>0.16666666666666671</v>
      </c>
      <c r="J163" s="90">
        <v>0.18055555555555561</v>
      </c>
      <c r="K163" s="13">
        <v>0.33</v>
      </c>
      <c r="L163" s="90">
        <v>0.21388888888888891</v>
      </c>
      <c r="M163" s="90">
        <v>0.21527777777777779</v>
      </c>
      <c r="N163" s="13">
        <v>0.03</v>
      </c>
      <c r="O163" s="12">
        <v>1</v>
      </c>
      <c r="P163" s="12">
        <v>45.053516999999999</v>
      </c>
      <c r="Q163" s="12">
        <v>5.6782599999999999</v>
      </c>
      <c r="R163" s="14">
        <v>46290.417847222219</v>
      </c>
      <c r="S163" s="12">
        <v>1</v>
      </c>
      <c r="T163">
        <v>20260313</v>
      </c>
      <c r="U163" t="s">
        <v>40</v>
      </c>
      <c r="V163">
        <v>20260313</v>
      </c>
    </row>
    <row r="164" spans="1:22" x14ac:dyDescent="0.3">
      <c r="A164" s="11">
        <v>46288</v>
      </c>
      <c r="B164" s="89" t="s">
        <v>3869</v>
      </c>
      <c r="C164" s="12" t="s">
        <v>907</v>
      </c>
      <c r="D164" s="12" t="s">
        <v>1851</v>
      </c>
      <c r="E164" s="12" t="s">
        <v>320</v>
      </c>
      <c r="F164" s="12" t="s">
        <v>1854</v>
      </c>
      <c r="G164" s="12" t="s">
        <v>2733</v>
      </c>
      <c r="H164" s="12" t="s">
        <v>2737</v>
      </c>
      <c r="I164" s="90">
        <v>0.33333333333333331</v>
      </c>
      <c r="J164" s="90">
        <v>0.34722222222222221</v>
      </c>
      <c r="K164" s="13">
        <v>0.33</v>
      </c>
      <c r="L164" s="90">
        <v>0.25416666666666671</v>
      </c>
      <c r="M164" s="90">
        <v>0.27986111111111112</v>
      </c>
      <c r="N164" s="13">
        <v>0.62</v>
      </c>
      <c r="O164" s="12">
        <v>1</v>
      </c>
      <c r="P164" s="12">
        <v>45.362602000000003</v>
      </c>
      <c r="Q164" s="12">
        <v>5.5938800000000004</v>
      </c>
      <c r="R164" s="14">
        <v>46290.417847222219</v>
      </c>
      <c r="S164" s="12">
        <v>1</v>
      </c>
      <c r="T164">
        <v>20260261</v>
      </c>
      <c r="U164" t="s">
        <v>838</v>
      </c>
      <c r="V164">
        <v>20260261</v>
      </c>
    </row>
    <row r="165" spans="1:22" x14ac:dyDescent="0.3">
      <c r="A165" s="11">
        <v>46288</v>
      </c>
      <c r="B165" s="89" t="s">
        <v>3872</v>
      </c>
      <c r="C165" s="12" t="s">
        <v>866</v>
      </c>
      <c r="D165" s="12" t="s">
        <v>1467</v>
      </c>
      <c r="E165" s="12" t="s">
        <v>344</v>
      </c>
      <c r="F165" s="12" t="s">
        <v>3879</v>
      </c>
      <c r="G165" s="12" t="s">
        <v>2733</v>
      </c>
      <c r="H165" s="12" t="s">
        <v>2737</v>
      </c>
      <c r="I165" s="90">
        <v>0.33333333333333331</v>
      </c>
      <c r="J165" s="90">
        <v>0.35416666666666669</v>
      </c>
      <c r="K165" s="13">
        <v>0.5</v>
      </c>
      <c r="L165" s="90">
        <v>8.3333333333333329E-2</v>
      </c>
      <c r="M165" s="90">
        <v>9.375E-2</v>
      </c>
      <c r="N165" s="13">
        <v>0.25</v>
      </c>
      <c r="O165" s="12">
        <v>1</v>
      </c>
      <c r="P165" s="12">
        <v>45.204273999999998</v>
      </c>
      <c r="Q165" s="12">
        <v>5.7592150000000002</v>
      </c>
      <c r="R165" s="14">
        <v>46290.417847222219</v>
      </c>
      <c r="S165" s="12">
        <v>1</v>
      </c>
      <c r="T165">
        <v>20260130</v>
      </c>
      <c r="U165" t="s">
        <v>838</v>
      </c>
      <c r="V165">
        <v>20260130</v>
      </c>
    </row>
    <row r="166" spans="1:22" x14ac:dyDescent="0.3">
      <c r="A166" s="11">
        <v>46288</v>
      </c>
      <c r="B166" s="89" t="s">
        <v>3840</v>
      </c>
      <c r="C166" s="12" t="s">
        <v>959</v>
      </c>
      <c r="D166" s="12" t="s">
        <v>1998</v>
      </c>
      <c r="E166" s="12" t="s">
        <v>355</v>
      </c>
      <c r="F166" s="12" t="s">
        <v>355</v>
      </c>
      <c r="G166" s="12" t="s">
        <v>2733</v>
      </c>
      <c r="H166" s="12" t="s">
        <v>2737</v>
      </c>
      <c r="I166" s="90">
        <v>0.36458333333333331</v>
      </c>
      <c r="J166" s="90">
        <v>0.375</v>
      </c>
      <c r="K166" s="13">
        <v>0.25</v>
      </c>
      <c r="L166" s="90"/>
      <c r="M166" s="90"/>
      <c r="N166" s="13"/>
      <c r="O166" s="12">
        <v>0</v>
      </c>
      <c r="P166" s="12">
        <v>45.212302999999999</v>
      </c>
      <c r="Q166" s="12">
        <v>5.7928930000000003</v>
      </c>
      <c r="R166" s="14">
        <v>46290.417847222219</v>
      </c>
      <c r="S166" s="12">
        <v>1</v>
      </c>
      <c r="T166">
        <v>20260307</v>
      </c>
      <c r="U166" t="s">
        <v>838</v>
      </c>
      <c r="V166">
        <v>20260307</v>
      </c>
    </row>
    <row r="167" spans="1:22" x14ac:dyDescent="0.3">
      <c r="A167" s="11">
        <v>46288</v>
      </c>
      <c r="B167" s="89" t="s">
        <v>3815</v>
      </c>
      <c r="C167" s="12" t="s">
        <v>905</v>
      </c>
      <c r="D167" s="12"/>
      <c r="E167" s="12" t="s">
        <v>800</v>
      </c>
      <c r="F167" s="12" t="s">
        <v>800</v>
      </c>
      <c r="G167" s="12"/>
      <c r="H167" s="12"/>
      <c r="I167" s="90">
        <v>0.33333333333333331</v>
      </c>
      <c r="J167" s="90">
        <v>0.34722222222222221</v>
      </c>
      <c r="K167" s="13">
        <v>0.33</v>
      </c>
      <c r="L167" s="90"/>
      <c r="M167" s="90"/>
      <c r="N167" s="13"/>
      <c r="O167" s="12">
        <v>0</v>
      </c>
      <c r="P167" s="12">
        <v>45.177917000000001</v>
      </c>
      <c r="Q167" s="12">
        <v>5.7286510000000002</v>
      </c>
      <c r="R167" s="14">
        <v>46290.417847222219</v>
      </c>
      <c r="S167" s="12">
        <v>1</v>
      </c>
      <c r="V167" t="s">
        <v>3880</v>
      </c>
    </row>
    <row r="168" spans="1:22" x14ac:dyDescent="0.3">
      <c r="A168" s="11">
        <v>46288</v>
      </c>
      <c r="B168" s="89" t="s">
        <v>3881</v>
      </c>
      <c r="C168" s="12" t="s">
        <v>894</v>
      </c>
      <c r="D168" s="12" t="s">
        <v>3057</v>
      </c>
      <c r="E168" s="12" t="s">
        <v>642</v>
      </c>
      <c r="F168" s="12" t="s">
        <v>3058</v>
      </c>
      <c r="G168" s="12" t="s">
        <v>2733</v>
      </c>
      <c r="H168" s="12" t="s">
        <v>2734</v>
      </c>
      <c r="I168" s="90">
        <v>0.16666666666666671</v>
      </c>
      <c r="J168" s="90">
        <v>0.17708333333333329</v>
      </c>
      <c r="K168" s="13">
        <v>0.25</v>
      </c>
      <c r="L168" s="90"/>
      <c r="M168" s="90"/>
      <c r="N168" s="13"/>
      <c r="O168" s="12">
        <v>0</v>
      </c>
      <c r="P168" s="12">
        <v>45.070188999999999</v>
      </c>
      <c r="Q168" s="12">
        <v>5.7319789999999999</v>
      </c>
      <c r="R168" s="14">
        <v>46290.417847222219</v>
      </c>
      <c r="S168" s="12">
        <v>1</v>
      </c>
      <c r="T168">
        <v>20250002</v>
      </c>
      <c r="U168" t="s">
        <v>40</v>
      </c>
      <c r="V168">
        <v>20250002</v>
      </c>
    </row>
    <row r="169" spans="1:22" x14ac:dyDescent="0.3">
      <c r="A169" s="11">
        <v>46288</v>
      </c>
      <c r="B169" s="89" t="s">
        <v>3868</v>
      </c>
      <c r="C169" s="12" t="s">
        <v>983</v>
      </c>
      <c r="D169" s="12" t="s">
        <v>3067</v>
      </c>
      <c r="E169" s="12" t="s">
        <v>461</v>
      </c>
      <c r="F169" s="12" t="s">
        <v>3068</v>
      </c>
      <c r="G169" s="12" t="s">
        <v>2733</v>
      </c>
      <c r="H169" s="12" t="s">
        <v>2734</v>
      </c>
      <c r="I169" s="90">
        <v>0.16666666666666671</v>
      </c>
      <c r="J169" s="90">
        <v>0.18055555555555561</v>
      </c>
      <c r="K169" s="13">
        <v>0.33</v>
      </c>
      <c r="L169" s="90"/>
      <c r="M169" s="90"/>
      <c r="N169" s="13"/>
      <c r="O169" s="12">
        <v>0</v>
      </c>
      <c r="P169" s="12">
        <v>45.183819</v>
      </c>
      <c r="Q169" s="12">
        <v>5.8002149999999997</v>
      </c>
      <c r="R169" s="14">
        <v>46290.417847222219</v>
      </c>
      <c r="S169" s="12">
        <v>1</v>
      </c>
      <c r="T169">
        <v>20260162</v>
      </c>
      <c r="U169" t="s">
        <v>40</v>
      </c>
      <c r="V169">
        <v>20260162</v>
      </c>
    </row>
    <row r="170" spans="1:22" x14ac:dyDescent="0.3">
      <c r="A170" s="11">
        <v>46288</v>
      </c>
      <c r="B170" s="89" t="s">
        <v>3811</v>
      </c>
      <c r="C170" s="12" t="s">
        <v>975</v>
      </c>
      <c r="D170" s="12" t="s">
        <v>2680</v>
      </c>
      <c r="E170" s="12" t="s">
        <v>619</v>
      </c>
      <c r="F170" s="12" t="s">
        <v>619</v>
      </c>
      <c r="G170" s="12" t="s">
        <v>2733</v>
      </c>
      <c r="H170" s="12" t="s">
        <v>2737</v>
      </c>
      <c r="I170" s="90">
        <v>0.35069444444444442</v>
      </c>
      <c r="J170" s="90">
        <v>0.3611111111111111</v>
      </c>
      <c r="K170" s="13">
        <v>0.25</v>
      </c>
      <c r="L170" s="90"/>
      <c r="M170" s="90"/>
      <c r="N170" s="13"/>
      <c r="O170" s="12">
        <v>0</v>
      </c>
      <c r="P170" s="12">
        <v>45.350074999999997</v>
      </c>
      <c r="Q170" s="12">
        <v>5.5982919999999998</v>
      </c>
      <c r="R170" s="14">
        <v>46290.417847222219</v>
      </c>
      <c r="S170" s="12">
        <v>1</v>
      </c>
      <c r="T170">
        <v>20260562</v>
      </c>
      <c r="U170" t="s">
        <v>838</v>
      </c>
      <c r="V170">
        <v>20260562</v>
      </c>
    </row>
    <row r="171" spans="1:22" x14ac:dyDescent="0.3">
      <c r="A171" s="11">
        <v>46288</v>
      </c>
      <c r="B171" s="89" t="s">
        <v>3846</v>
      </c>
      <c r="C171" s="12" t="s">
        <v>965</v>
      </c>
      <c r="D171" s="12" t="s">
        <v>1527</v>
      </c>
      <c r="E171" s="12" t="s">
        <v>439</v>
      </c>
      <c r="F171" s="12" t="s">
        <v>439</v>
      </c>
      <c r="G171" s="12" t="s">
        <v>2733</v>
      </c>
      <c r="H171" s="12" t="s">
        <v>2737</v>
      </c>
      <c r="I171" s="90">
        <v>0.33333333333333331</v>
      </c>
      <c r="J171" s="90">
        <v>0.4236111111111111</v>
      </c>
      <c r="K171" s="13">
        <v>2.17</v>
      </c>
      <c r="L171" s="90">
        <v>0.39513888888888887</v>
      </c>
      <c r="M171" s="90"/>
      <c r="N171" s="13"/>
      <c r="O171" s="12">
        <v>0</v>
      </c>
      <c r="P171" s="12">
        <v>45.051479</v>
      </c>
      <c r="Q171" s="12">
        <v>5.6679339999999998</v>
      </c>
      <c r="R171" s="14">
        <v>46290.417847222219</v>
      </c>
      <c r="S171" s="12">
        <v>1</v>
      </c>
      <c r="T171">
        <v>20260588</v>
      </c>
      <c r="U171" t="s">
        <v>838</v>
      </c>
      <c r="V171">
        <v>20260588</v>
      </c>
    </row>
    <row r="172" spans="1:22" x14ac:dyDescent="0.3">
      <c r="A172" s="11">
        <v>46288</v>
      </c>
      <c r="B172" s="89" t="s">
        <v>3818</v>
      </c>
      <c r="C172" s="12" t="s">
        <v>870</v>
      </c>
      <c r="D172" s="12" t="s">
        <v>3575</v>
      </c>
      <c r="E172" s="12" t="s">
        <v>676</v>
      </c>
      <c r="F172" s="12" t="s">
        <v>2943</v>
      </c>
      <c r="G172" s="12" t="s">
        <v>2733</v>
      </c>
      <c r="H172" s="12" t="s">
        <v>2734</v>
      </c>
      <c r="I172" s="90">
        <v>0.16666666666666671</v>
      </c>
      <c r="J172" s="90">
        <v>0.18055555555555561</v>
      </c>
      <c r="K172" s="13">
        <v>0.33</v>
      </c>
      <c r="L172" s="90"/>
      <c r="M172" s="90"/>
      <c r="N172" s="13"/>
      <c r="O172" s="12">
        <v>0</v>
      </c>
      <c r="P172" s="12">
        <v>45.17962</v>
      </c>
      <c r="Q172" s="12">
        <v>5.691611</v>
      </c>
      <c r="R172" s="14">
        <v>46290.417847222219</v>
      </c>
      <c r="S172" s="12">
        <v>1</v>
      </c>
      <c r="T172">
        <v>20260192</v>
      </c>
      <c r="U172" t="s">
        <v>40</v>
      </c>
      <c r="V172">
        <v>20260192</v>
      </c>
    </row>
    <row r="173" spans="1:22" x14ac:dyDescent="0.3">
      <c r="A173" s="11">
        <v>46288</v>
      </c>
      <c r="B173" s="89" t="s">
        <v>3861</v>
      </c>
      <c r="C173" s="12" t="s">
        <v>970</v>
      </c>
      <c r="D173" s="12" t="s">
        <v>1912</v>
      </c>
      <c r="E173" s="12" t="s">
        <v>720</v>
      </c>
      <c r="F173" s="12" t="s">
        <v>720</v>
      </c>
      <c r="G173" s="12" t="s">
        <v>2733</v>
      </c>
      <c r="H173" s="12" t="s">
        <v>2737</v>
      </c>
      <c r="I173" s="90">
        <v>0.33333333333333331</v>
      </c>
      <c r="J173" s="90">
        <v>0.34722222222222221</v>
      </c>
      <c r="K173" s="13">
        <v>0.33</v>
      </c>
      <c r="L173" s="90">
        <v>0.47638888888888892</v>
      </c>
      <c r="M173" s="90"/>
      <c r="N173" s="13"/>
      <c r="O173" s="12">
        <v>0</v>
      </c>
      <c r="P173" s="12">
        <v>45.177950000000003</v>
      </c>
      <c r="Q173" s="12">
        <v>5.7124889999999997</v>
      </c>
      <c r="R173" s="14">
        <v>46290.417847222219</v>
      </c>
      <c r="S173" s="12">
        <v>1</v>
      </c>
      <c r="T173">
        <v>20260281</v>
      </c>
      <c r="U173" t="s">
        <v>838</v>
      </c>
      <c r="V173">
        <v>20260281</v>
      </c>
    </row>
    <row r="174" spans="1:22" x14ac:dyDescent="0.3">
      <c r="A174" s="11">
        <v>46288</v>
      </c>
      <c r="B174" s="89" t="s">
        <v>3821</v>
      </c>
      <c r="C174" s="12" t="s">
        <v>879</v>
      </c>
      <c r="D174" s="12" t="s">
        <v>2198</v>
      </c>
      <c r="E174" s="12" t="s">
        <v>690</v>
      </c>
      <c r="F174" s="12" t="s">
        <v>2201</v>
      </c>
      <c r="G174" s="12" t="s">
        <v>2733</v>
      </c>
      <c r="H174" s="12" t="s">
        <v>2737</v>
      </c>
      <c r="I174" s="90">
        <v>0.17708333333333329</v>
      </c>
      <c r="J174" s="90">
        <v>0.25694444444444442</v>
      </c>
      <c r="K174" s="13">
        <v>1.92</v>
      </c>
      <c r="L174" s="90">
        <v>0.31319444444444439</v>
      </c>
      <c r="M174" s="90">
        <v>0.40416666666666667</v>
      </c>
      <c r="N174" s="13">
        <v>2.1800000000000002</v>
      </c>
      <c r="O174" s="12">
        <v>1</v>
      </c>
      <c r="P174" s="12">
        <v>45.363495</v>
      </c>
      <c r="Q174" s="12">
        <v>5.5875139999999996</v>
      </c>
      <c r="R174" s="14">
        <v>46290.417847222219</v>
      </c>
      <c r="S174" s="12">
        <v>1</v>
      </c>
      <c r="T174">
        <v>20260376</v>
      </c>
      <c r="U174" t="s">
        <v>838</v>
      </c>
      <c r="V174">
        <v>20260376</v>
      </c>
    </row>
    <row r="175" spans="1:22" x14ac:dyDescent="0.3">
      <c r="A175" s="11">
        <v>46288</v>
      </c>
      <c r="B175" s="89" t="s">
        <v>3821</v>
      </c>
      <c r="C175" s="12" t="s">
        <v>879</v>
      </c>
      <c r="D175" s="12" t="s">
        <v>3634</v>
      </c>
      <c r="E175" s="12" t="s">
        <v>433</v>
      </c>
      <c r="F175" s="12" t="s">
        <v>3635</v>
      </c>
      <c r="G175" s="12" t="s">
        <v>2733</v>
      </c>
      <c r="H175" s="12" t="s">
        <v>2734</v>
      </c>
      <c r="I175" s="90">
        <v>0.25694444444444442</v>
      </c>
      <c r="J175" s="90">
        <v>0.27083333333333331</v>
      </c>
      <c r="K175" s="13">
        <v>0.33</v>
      </c>
      <c r="L175" s="90">
        <v>0.55069444444444449</v>
      </c>
      <c r="M175" s="90">
        <v>0.58819444444444446</v>
      </c>
      <c r="N175" s="13">
        <v>0.9</v>
      </c>
      <c r="O175" s="12">
        <v>1</v>
      </c>
      <c r="P175" s="12">
        <v>45.373724000000003</v>
      </c>
      <c r="Q175" s="12">
        <v>5.5834440000000001</v>
      </c>
      <c r="R175" s="14">
        <v>46290.417847222219</v>
      </c>
      <c r="S175" s="12">
        <v>1</v>
      </c>
      <c r="T175">
        <v>20260127</v>
      </c>
      <c r="U175" t="s">
        <v>40</v>
      </c>
      <c r="V175">
        <v>20260127</v>
      </c>
    </row>
    <row r="176" spans="1:22" x14ac:dyDescent="0.3">
      <c r="A176" s="11">
        <v>46288</v>
      </c>
      <c r="B176" s="89" t="s">
        <v>3826</v>
      </c>
      <c r="C176" s="12" t="s">
        <v>886</v>
      </c>
      <c r="D176" s="12" t="s">
        <v>2640</v>
      </c>
      <c r="E176" s="12" t="s">
        <v>648</v>
      </c>
      <c r="F176" s="12" t="s">
        <v>648</v>
      </c>
      <c r="G176" s="12" t="s">
        <v>2733</v>
      </c>
      <c r="H176" s="12" t="s">
        <v>2737</v>
      </c>
      <c r="I176" s="90">
        <v>0.33333333333333331</v>
      </c>
      <c r="J176" s="90">
        <v>0.52083333333333337</v>
      </c>
      <c r="K176" s="13">
        <v>4.5</v>
      </c>
      <c r="L176" s="90">
        <v>0.54513888888888884</v>
      </c>
      <c r="M176" s="90">
        <v>0.54513888888888884</v>
      </c>
      <c r="N176" s="13">
        <v>0</v>
      </c>
      <c r="O176" s="12">
        <v>1</v>
      </c>
      <c r="P176" s="12">
        <v>45.176288</v>
      </c>
      <c r="Q176" s="12">
        <v>5.6971290000000003</v>
      </c>
      <c r="R176" s="14">
        <v>46290.417847222219</v>
      </c>
      <c r="S176" s="12">
        <v>1</v>
      </c>
      <c r="T176">
        <v>20260545</v>
      </c>
      <c r="U176" t="s">
        <v>838</v>
      </c>
      <c r="V176">
        <v>20260545</v>
      </c>
    </row>
    <row r="177" spans="1:22" x14ac:dyDescent="0.3">
      <c r="A177" s="11">
        <v>46288</v>
      </c>
      <c r="B177" s="89" t="s">
        <v>3868</v>
      </c>
      <c r="C177" s="12" t="s">
        <v>983</v>
      </c>
      <c r="D177" s="12" t="s">
        <v>3347</v>
      </c>
      <c r="E177" s="12" t="s">
        <v>658</v>
      </c>
      <c r="F177" s="12" t="s">
        <v>3348</v>
      </c>
      <c r="G177" s="12" t="s">
        <v>2733</v>
      </c>
      <c r="H177" s="12" t="s">
        <v>2734</v>
      </c>
      <c r="I177" s="90">
        <v>0.16666666666666671</v>
      </c>
      <c r="J177" s="90">
        <v>0.18055555555555561</v>
      </c>
      <c r="K177" s="13">
        <v>0.33</v>
      </c>
      <c r="L177" s="90"/>
      <c r="M177" s="90"/>
      <c r="N177" s="13"/>
      <c r="O177" s="12">
        <v>0</v>
      </c>
      <c r="P177" s="12">
        <v>45.187114999999999</v>
      </c>
      <c r="Q177" s="12">
        <v>5.8087179999999998</v>
      </c>
      <c r="R177" s="14">
        <v>46290.417847222219</v>
      </c>
      <c r="S177" s="12">
        <v>1</v>
      </c>
      <c r="T177">
        <v>20260163</v>
      </c>
      <c r="U177" t="s">
        <v>40</v>
      </c>
      <c r="V177">
        <v>20260163</v>
      </c>
    </row>
    <row r="178" spans="1:22" x14ac:dyDescent="0.3">
      <c r="A178" s="11">
        <v>46288</v>
      </c>
      <c r="B178" s="89" t="s">
        <v>3869</v>
      </c>
      <c r="C178" s="12" t="s">
        <v>907</v>
      </c>
      <c r="D178" s="12" t="s">
        <v>2390</v>
      </c>
      <c r="E178" s="12" t="s">
        <v>422</v>
      </c>
      <c r="F178" s="12" t="s">
        <v>422</v>
      </c>
      <c r="G178" s="12" t="s">
        <v>2733</v>
      </c>
      <c r="H178" s="12" t="s">
        <v>2737</v>
      </c>
      <c r="I178" s="90">
        <v>0.33333333333333331</v>
      </c>
      <c r="J178" s="90">
        <v>0.34722222222222221</v>
      </c>
      <c r="K178" s="13">
        <v>0.33</v>
      </c>
      <c r="L178" s="90">
        <v>0.49861111111111112</v>
      </c>
      <c r="M178" s="90">
        <v>0.50972222222222219</v>
      </c>
      <c r="N178" s="13">
        <v>0.27</v>
      </c>
      <c r="O178" s="12">
        <v>1</v>
      </c>
      <c r="P178" s="12">
        <v>45.369473999999997</v>
      </c>
      <c r="Q178" s="12">
        <v>5.5835160000000004</v>
      </c>
      <c r="R178" s="14">
        <v>46290.417847222219</v>
      </c>
      <c r="S178" s="12">
        <v>1</v>
      </c>
      <c r="T178">
        <v>20260440</v>
      </c>
      <c r="U178" t="s">
        <v>838</v>
      </c>
      <c r="V178">
        <v>20260440</v>
      </c>
    </row>
    <row r="179" spans="1:22" x14ac:dyDescent="0.3">
      <c r="A179" s="11">
        <v>46288</v>
      </c>
      <c r="B179" s="89" t="s">
        <v>3846</v>
      </c>
      <c r="C179" s="12" t="s">
        <v>965</v>
      </c>
      <c r="D179" s="12" t="s">
        <v>2189</v>
      </c>
      <c r="E179" s="12" t="s">
        <v>449</v>
      </c>
      <c r="F179" s="12" t="s">
        <v>449</v>
      </c>
      <c r="G179" s="12" t="s">
        <v>2733</v>
      </c>
      <c r="H179" s="12" t="s">
        <v>2737</v>
      </c>
      <c r="I179" s="90">
        <v>0.33333333333333331</v>
      </c>
      <c r="J179" s="90">
        <v>0.34722222222222221</v>
      </c>
      <c r="K179" s="13">
        <v>0.33</v>
      </c>
      <c r="L179" s="90">
        <v>0.50486111111111109</v>
      </c>
      <c r="M179" s="90"/>
      <c r="N179" s="13"/>
      <c r="O179" s="12">
        <v>0</v>
      </c>
      <c r="P179" s="12">
        <v>45.181083999999998</v>
      </c>
      <c r="Q179" s="12">
        <v>5.7069349999999996</v>
      </c>
      <c r="R179" s="14">
        <v>46290.417847222219</v>
      </c>
      <c r="S179" s="12">
        <v>1</v>
      </c>
      <c r="T179">
        <v>20260373</v>
      </c>
      <c r="U179" t="s">
        <v>838</v>
      </c>
      <c r="V179">
        <v>20260373</v>
      </c>
    </row>
    <row r="180" spans="1:22" x14ac:dyDescent="0.3">
      <c r="A180" s="11">
        <v>46288</v>
      </c>
      <c r="B180" s="89" t="s">
        <v>3818</v>
      </c>
      <c r="C180" s="12" t="s">
        <v>870</v>
      </c>
      <c r="D180" s="12" t="s">
        <v>1641</v>
      </c>
      <c r="E180" s="12" t="s">
        <v>676</v>
      </c>
      <c r="F180" s="12" t="s">
        <v>676</v>
      </c>
      <c r="G180" s="12" t="s">
        <v>2733</v>
      </c>
      <c r="H180" s="12" t="s">
        <v>2737</v>
      </c>
      <c r="I180" s="90">
        <v>0.35416666666666669</v>
      </c>
      <c r="J180" s="90">
        <v>0.36458333333333331</v>
      </c>
      <c r="K180" s="13">
        <v>0.25</v>
      </c>
      <c r="L180" s="90">
        <v>0.44513888888888892</v>
      </c>
      <c r="M180" s="90">
        <v>0.49375000000000002</v>
      </c>
      <c r="N180" s="13">
        <v>1.17</v>
      </c>
      <c r="O180" s="12">
        <v>1</v>
      </c>
      <c r="P180" s="12">
        <v>45.17962</v>
      </c>
      <c r="Q180" s="12">
        <v>5.691611</v>
      </c>
      <c r="R180" s="14">
        <v>46290.417847222219</v>
      </c>
      <c r="S180" s="12">
        <v>1</v>
      </c>
      <c r="T180">
        <v>20260192</v>
      </c>
      <c r="U180" t="s">
        <v>838</v>
      </c>
      <c r="V180">
        <v>20260192</v>
      </c>
    </row>
    <row r="181" spans="1:22" x14ac:dyDescent="0.3">
      <c r="A181" s="11">
        <v>46288</v>
      </c>
      <c r="B181" s="89" t="s">
        <v>3814</v>
      </c>
      <c r="C181" s="12" t="s">
        <v>948</v>
      </c>
      <c r="D181" s="12" t="s">
        <v>2464</v>
      </c>
      <c r="E181" s="12" t="s">
        <v>612</v>
      </c>
      <c r="F181" s="12" t="s">
        <v>3085</v>
      </c>
      <c r="G181" s="12" t="s">
        <v>2733</v>
      </c>
      <c r="H181" s="12" t="s">
        <v>2737</v>
      </c>
      <c r="I181" s="90">
        <v>0.33333333333333331</v>
      </c>
      <c r="J181" s="90">
        <v>0.34722222222222221</v>
      </c>
      <c r="K181" s="13">
        <v>0.33</v>
      </c>
      <c r="L181" s="90"/>
      <c r="M181" s="90"/>
      <c r="N181" s="13"/>
      <c r="O181" s="12">
        <v>0</v>
      </c>
      <c r="P181" s="12">
        <v>45.188958</v>
      </c>
      <c r="Q181" s="12">
        <v>5.7346690000000002</v>
      </c>
      <c r="R181" s="14">
        <v>46290.417847222219</v>
      </c>
      <c r="S181" s="12">
        <v>1</v>
      </c>
      <c r="T181">
        <v>20260462</v>
      </c>
      <c r="U181" t="s">
        <v>838</v>
      </c>
      <c r="V181">
        <v>20260462</v>
      </c>
    </row>
    <row r="182" spans="1:22" x14ac:dyDescent="0.3">
      <c r="A182" s="11">
        <v>46288</v>
      </c>
      <c r="B182" s="89" t="s">
        <v>3815</v>
      </c>
      <c r="C182" s="12" t="s">
        <v>905</v>
      </c>
      <c r="D182" s="12" t="s">
        <v>1732</v>
      </c>
      <c r="E182" s="12" t="s">
        <v>305</v>
      </c>
      <c r="F182" s="12" t="s">
        <v>1734</v>
      </c>
      <c r="G182" s="12" t="s">
        <v>2733</v>
      </c>
      <c r="H182" s="12" t="s">
        <v>2737</v>
      </c>
      <c r="I182" s="90">
        <v>0.33333333333333331</v>
      </c>
      <c r="J182" s="90">
        <v>0.34722222222222221</v>
      </c>
      <c r="K182" s="13">
        <v>0.33</v>
      </c>
      <c r="L182" s="90"/>
      <c r="M182" s="90"/>
      <c r="N182" s="13"/>
      <c r="O182" s="12">
        <v>0</v>
      </c>
      <c r="P182" s="12">
        <v>45.270997000000001</v>
      </c>
      <c r="Q182" s="12">
        <v>5.8666859999999996</v>
      </c>
      <c r="R182" s="14">
        <v>46290.417847222219</v>
      </c>
      <c r="S182" s="12">
        <v>1</v>
      </c>
      <c r="T182">
        <v>20260225</v>
      </c>
      <c r="U182" t="s">
        <v>838</v>
      </c>
      <c r="V182">
        <v>20260225</v>
      </c>
    </row>
    <row r="183" spans="1:22" x14ac:dyDescent="0.3">
      <c r="A183" s="11">
        <v>46288</v>
      </c>
      <c r="B183" s="89" t="s">
        <v>3863</v>
      </c>
      <c r="C183" s="12" t="s">
        <v>981</v>
      </c>
      <c r="D183" s="12" t="s">
        <v>3636</v>
      </c>
      <c r="E183" s="12" t="s">
        <v>631</v>
      </c>
      <c r="F183" s="12" t="s">
        <v>3637</v>
      </c>
      <c r="G183" s="12" t="s">
        <v>2733</v>
      </c>
      <c r="H183" s="12" t="s">
        <v>2734</v>
      </c>
      <c r="I183" s="90">
        <v>0.16666666666666671</v>
      </c>
      <c r="J183" s="90">
        <v>0.18055555555555561</v>
      </c>
      <c r="K183" s="13">
        <v>0.33</v>
      </c>
      <c r="L183" s="90"/>
      <c r="M183" s="90"/>
      <c r="N183" s="13"/>
      <c r="O183" s="12">
        <v>0</v>
      </c>
      <c r="P183" s="12">
        <v>45.181795999999999</v>
      </c>
      <c r="Q183" s="12">
        <v>5.7959810000000003</v>
      </c>
      <c r="R183" s="14">
        <v>46290.417847222219</v>
      </c>
      <c r="S183" s="12">
        <v>1</v>
      </c>
      <c r="T183">
        <v>20260561</v>
      </c>
      <c r="U183" t="s">
        <v>40</v>
      </c>
      <c r="V183">
        <v>20260561</v>
      </c>
    </row>
    <row r="184" spans="1:22" x14ac:dyDescent="0.3">
      <c r="A184" s="11">
        <v>46288</v>
      </c>
      <c r="B184" s="89" t="s">
        <v>3827</v>
      </c>
      <c r="C184" s="12" t="s">
        <v>967</v>
      </c>
      <c r="D184" s="12" t="s">
        <v>1590</v>
      </c>
      <c r="E184" s="12" t="s">
        <v>477</v>
      </c>
      <c r="F184" s="12" t="s">
        <v>1593</v>
      </c>
      <c r="G184" s="12" t="s">
        <v>2733</v>
      </c>
      <c r="H184" s="12" t="s">
        <v>2737</v>
      </c>
      <c r="I184" s="90">
        <v>0.33333333333333331</v>
      </c>
      <c r="J184" s="90">
        <v>0.35416666666666669</v>
      </c>
      <c r="K184" s="13">
        <v>0.5</v>
      </c>
      <c r="L184" s="90">
        <v>0.33819444444444452</v>
      </c>
      <c r="M184" s="90"/>
      <c r="N184" s="13"/>
      <c r="O184" s="12">
        <v>0</v>
      </c>
      <c r="P184" s="12">
        <v>45.158681999999999</v>
      </c>
      <c r="Q184" s="12">
        <v>5.7574820000000004</v>
      </c>
      <c r="R184" s="14">
        <v>46290.417847222219</v>
      </c>
      <c r="S184" s="12">
        <v>1</v>
      </c>
      <c r="T184">
        <v>20260173</v>
      </c>
      <c r="U184" t="s">
        <v>838</v>
      </c>
      <c r="V184">
        <v>20260173</v>
      </c>
    </row>
    <row r="185" spans="1:22" x14ac:dyDescent="0.3">
      <c r="A185" s="11">
        <v>46288</v>
      </c>
      <c r="B185" s="89" t="s">
        <v>3818</v>
      </c>
      <c r="C185" s="12" t="s">
        <v>870</v>
      </c>
      <c r="D185" s="12" t="s">
        <v>3083</v>
      </c>
      <c r="E185" s="12" t="s">
        <v>770</v>
      </c>
      <c r="F185" s="12" t="s">
        <v>3084</v>
      </c>
      <c r="G185" s="12" t="s">
        <v>2733</v>
      </c>
      <c r="H185" s="12" t="s">
        <v>2734</v>
      </c>
      <c r="I185" s="90">
        <v>0.16666666666666671</v>
      </c>
      <c r="J185" s="90">
        <v>0.18055555555555561</v>
      </c>
      <c r="K185" s="13">
        <v>0.33</v>
      </c>
      <c r="L185" s="90">
        <v>0.43819444444444439</v>
      </c>
      <c r="M185" s="90">
        <v>0.43819444444444439</v>
      </c>
      <c r="N185" s="13">
        <v>0</v>
      </c>
      <c r="O185" s="12">
        <v>1</v>
      </c>
      <c r="P185" s="12">
        <v>45.181204999999999</v>
      </c>
      <c r="Q185" s="12">
        <v>5.689368</v>
      </c>
      <c r="R185" s="14">
        <v>46290.417847222219</v>
      </c>
      <c r="S185" s="12">
        <v>1</v>
      </c>
      <c r="T185">
        <v>20260599</v>
      </c>
      <c r="U185" t="s">
        <v>40</v>
      </c>
      <c r="V185">
        <v>20260599</v>
      </c>
    </row>
    <row r="186" spans="1:22" x14ac:dyDescent="0.3">
      <c r="A186" s="11">
        <v>46288</v>
      </c>
      <c r="B186" s="89" t="s">
        <v>3836</v>
      </c>
      <c r="C186" s="12" t="s">
        <v>954</v>
      </c>
      <c r="D186" s="12" t="s">
        <v>3638</v>
      </c>
      <c r="E186" s="12" t="s">
        <v>564</v>
      </c>
      <c r="F186" s="12" t="s">
        <v>3639</v>
      </c>
      <c r="G186" s="12" t="s">
        <v>2733</v>
      </c>
      <c r="H186" s="12" t="s">
        <v>3386</v>
      </c>
      <c r="I186" s="90">
        <v>0.37847222222222221</v>
      </c>
      <c r="J186" s="90">
        <v>0.39930555555555558</v>
      </c>
      <c r="K186" s="13">
        <v>0.5</v>
      </c>
      <c r="L186" s="90"/>
      <c r="M186" s="90"/>
      <c r="N186" s="13"/>
      <c r="O186" s="12">
        <v>0</v>
      </c>
      <c r="P186" s="12">
        <v>45.202815999999999</v>
      </c>
      <c r="Q186" s="12">
        <v>5.7658379999999996</v>
      </c>
      <c r="R186" s="14">
        <v>46290.417847222219</v>
      </c>
      <c r="S186" s="12">
        <v>1</v>
      </c>
      <c r="T186">
        <v>20260368</v>
      </c>
      <c r="U186" t="s">
        <v>40</v>
      </c>
      <c r="V186">
        <v>20260368</v>
      </c>
    </row>
    <row r="187" spans="1:22" x14ac:dyDescent="0.3">
      <c r="A187" s="11">
        <v>46288</v>
      </c>
      <c r="B187" s="89" t="s">
        <v>3814</v>
      </c>
      <c r="C187" s="12" t="s">
        <v>948</v>
      </c>
      <c r="D187" s="12" t="s">
        <v>2456</v>
      </c>
      <c r="E187" s="12" t="s">
        <v>188</v>
      </c>
      <c r="F187" s="12" t="s">
        <v>3080</v>
      </c>
      <c r="G187" s="12" t="s">
        <v>2733</v>
      </c>
      <c r="H187" s="12" t="s">
        <v>2737</v>
      </c>
      <c r="I187" s="90">
        <v>0.33333333333333331</v>
      </c>
      <c r="J187" s="90">
        <v>0.34722222222222221</v>
      </c>
      <c r="K187" s="13">
        <v>0.33</v>
      </c>
      <c r="L187" s="90">
        <v>0.4861111111111111</v>
      </c>
      <c r="M187" s="90">
        <v>0.4861111111111111</v>
      </c>
      <c r="N187" s="13">
        <v>0</v>
      </c>
      <c r="O187" s="12">
        <v>1</v>
      </c>
      <c r="P187" s="12">
        <v>45.189202999999999</v>
      </c>
      <c r="Q187" s="12">
        <v>5.7345119999999996</v>
      </c>
      <c r="R187" s="14">
        <v>46290.417847222219</v>
      </c>
      <c r="S187" s="12">
        <v>1</v>
      </c>
      <c r="T187">
        <v>20260459</v>
      </c>
      <c r="U187" t="s">
        <v>838</v>
      </c>
      <c r="V187">
        <v>20260459</v>
      </c>
    </row>
    <row r="188" spans="1:22" x14ac:dyDescent="0.3">
      <c r="A188" s="11">
        <v>46288</v>
      </c>
      <c r="B188" s="89" t="s">
        <v>3868</v>
      </c>
      <c r="C188" s="12" t="s">
        <v>983</v>
      </c>
      <c r="D188" s="12" t="s">
        <v>3525</v>
      </c>
      <c r="E188" s="12" t="s">
        <v>663</v>
      </c>
      <c r="F188" s="12" t="s">
        <v>3526</v>
      </c>
      <c r="G188" s="12" t="s">
        <v>2733</v>
      </c>
      <c r="H188" s="12" t="s">
        <v>2734</v>
      </c>
      <c r="I188" s="90">
        <v>0.16666666666666671</v>
      </c>
      <c r="J188" s="90">
        <v>0.18055555555555561</v>
      </c>
      <c r="K188" s="13">
        <v>0.33</v>
      </c>
      <c r="L188" s="90"/>
      <c r="M188" s="90"/>
      <c r="N188" s="13"/>
      <c r="O188" s="12">
        <v>0</v>
      </c>
      <c r="P188" s="12">
        <v>45.183</v>
      </c>
      <c r="Q188" s="12">
        <v>5.790133</v>
      </c>
      <c r="R188" s="14">
        <v>46290.417847222219</v>
      </c>
      <c r="S188" s="12">
        <v>1</v>
      </c>
      <c r="T188">
        <v>20260344</v>
      </c>
      <c r="U188" t="s">
        <v>40</v>
      </c>
      <c r="V188">
        <v>20260344</v>
      </c>
    </row>
    <row r="189" spans="1:22" x14ac:dyDescent="0.3">
      <c r="A189" s="11">
        <v>46288</v>
      </c>
      <c r="B189" s="89" t="s">
        <v>3882</v>
      </c>
      <c r="C189" s="12" t="s">
        <v>917</v>
      </c>
      <c r="D189" s="12" t="s">
        <v>1151</v>
      </c>
      <c r="E189" s="12" t="s">
        <v>263</v>
      </c>
      <c r="F189" s="12" t="s">
        <v>3640</v>
      </c>
      <c r="G189" s="12" t="s">
        <v>2733</v>
      </c>
      <c r="H189" s="12" t="s">
        <v>2737</v>
      </c>
      <c r="I189" s="90">
        <v>0.26041666666666669</v>
      </c>
      <c r="J189" s="90">
        <v>0.30208333333333331</v>
      </c>
      <c r="K189" s="13">
        <v>1</v>
      </c>
      <c r="L189" s="90">
        <v>0.35486111111111113</v>
      </c>
      <c r="M189" s="90">
        <v>0.38472222222222219</v>
      </c>
      <c r="N189" s="13">
        <v>1.55</v>
      </c>
      <c r="O189" s="12">
        <v>1</v>
      </c>
      <c r="P189" s="12">
        <v>45.245221999999998</v>
      </c>
      <c r="Q189" s="12">
        <v>5.6715299999999997</v>
      </c>
      <c r="R189" s="14">
        <v>46290.417847222219</v>
      </c>
      <c r="S189" s="12">
        <v>1</v>
      </c>
      <c r="T189">
        <v>20260584</v>
      </c>
      <c r="U189" t="s">
        <v>838</v>
      </c>
      <c r="V189">
        <v>20260584</v>
      </c>
    </row>
    <row r="190" spans="1:22" x14ac:dyDescent="0.3">
      <c r="A190" s="11">
        <v>46288</v>
      </c>
      <c r="B190" s="89" t="s">
        <v>3883</v>
      </c>
      <c r="C190" s="12" t="s">
        <v>849</v>
      </c>
      <c r="D190" s="12" t="s">
        <v>1921</v>
      </c>
      <c r="E190" s="12" t="s">
        <v>420</v>
      </c>
      <c r="F190" s="12" t="s">
        <v>420</v>
      </c>
      <c r="G190" s="12" t="s">
        <v>2733</v>
      </c>
      <c r="H190" s="12" t="s">
        <v>2737</v>
      </c>
      <c r="I190" s="90">
        <v>0.33333333333333331</v>
      </c>
      <c r="J190" s="90">
        <v>0.41666666666666669</v>
      </c>
      <c r="K190" s="13">
        <v>2</v>
      </c>
      <c r="L190" s="90"/>
      <c r="M190" s="90"/>
      <c r="N190" s="13"/>
      <c r="O190" s="12">
        <v>0</v>
      </c>
      <c r="P190" s="12">
        <v>45.208322000000003</v>
      </c>
      <c r="Q190" s="12">
        <v>5.6714190000000002</v>
      </c>
      <c r="R190" s="14">
        <v>46290.417847222219</v>
      </c>
      <c r="S190" s="12">
        <v>1</v>
      </c>
      <c r="T190">
        <v>20260284</v>
      </c>
      <c r="U190" t="s">
        <v>838</v>
      </c>
      <c r="V190">
        <v>20260284</v>
      </c>
    </row>
    <row r="191" spans="1:22" x14ac:dyDescent="0.3">
      <c r="A191" s="11">
        <v>46288</v>
      </c>
      <c r="B191" s="89" t="s">
        <v>3845</v>
      </c>
      <c r="C191" s="12" t="s">
        <v>950</v>
      </c>
      <c r="D191" s="12" t="s">
        <v>1462</v>
      </c>
      <c r="E191" s="12" t="s">
        <v>189</v>
      </c>
      <c r="F191" s="12" t="s">
        <v>189</v>
      </c>
      <c r="G191" s="12" t="s">
        <v>2733</v>
      </c>
      <c r="H191" s="12" t="s">
        <v>2737</v>
      </c>
      <c r="I191" s="90">
        <v>0.33333333333333331</v>
      </c>
      <c r="J191" s="90">
        <v>0.34722222222222221</v>
      </c>
      <c r="K191" s="13">
        <v>0.33</v>
      </c>
      <c r="L191" s="90"/>
      <c r="M191" s="90"/>
      <c r="N191" s="13"/>
      <c r="O191" s="12">
        <v>0</v>
      </c>
      <c r="P191" s="12">
        <v>45.174804999999999</v>
      </c>
      <c r="Q191" s="12">
        <v>5.7285779999999997</v>
      </c>
      <c r="R191" s="14">
        <v>46290.417847222219</v>
      </c>
      <c r="S191" s="12">
        <v>1</v>
      </c>
      <c r="T191">
        <v>20260128</v>
      </c>
      <c r="U191" t="s">
        <v>838</v>
      </c>
      <c r="V191">
        <v>20260128</v>
      </c>
    </row>
    <row r="192" spans="1:22" x14ac:dyDescent="0.3">
      <c r="A192" s="11">
        <v>46288</v>
      </c>
      <c r="B192" s="89" t="s">
        <v>3817</v>
      </c>
      <c r="C192" s="12" t="s">
        <v>974</v>
      </c>
      <c r="D192" s="12" t="s">
        <v>1950</v>
      </c>
      <c r="E192" s="12" t="s">
        <v>50</v>
      </c>
      <c r="F192" s="12" t="s">
        <v>50</v>
      </c>
      <c r="G192" s="12" t="s">
        <v>2733</v>
      </c>
      <c r="H192" s="12" t="s">
        <v>2737</v>
      </c>
      <c r="I192" s="90">
        <v>0.33333333333333331</v>
      </c>
      <c r="J192" s="90">
        <v>0.42708333333333331</v>
      </c>
      <c r="K192" s="13">
        <v>2.25</v>
      </c>
      <c r="L192" s="90"/>
      <c r="M192" s="90"/>
      <c r="N192" s="13"/>
      <c r="O192" s="12">
        <v>0</v>
      </c>
      <c r="P192" s="12">
        <v>45.184576999999997</v>
      </c>
      <c r="Q192" s="12">
        <v>5.720396</v>
      </c>
      <c r="R192" s="14">
        <v>46290.417847222219</v>
      </c>
      <c r="S192" s="12">
        <v>1</v>
      </c>
      <c r="T192">
        <v>20260293</v>
      </c>
      <c r="U192" t="s">
        <v>838</v>
      </c>
      <c r="V192">
        <v>20260293</v>
      </c>
    </row>
    <row r="193" spans="1:22" x14ac:dyDescent="0.3">
      <c r="A193" s="11">
        <v>46288</v>
      </c>
      <c r="B193" s="89" t="s">
        <v>3830</v>
      </c>
      <c r="C193" s="12" t="s">
        <v>951</v>
      </c>
      <c r="D193" s="12" t="s">
        <v>3090</v>
      </c>
      <c r="E193" s="12" t="s">
        <v>414</v>
      </c>
      <c r="F193" s="12" t="s">
        <v>3091</v>
      </c>
      <c r="G193" s="12" t="s">
        <v>2733</v>
      </c>
      <c r="H193" s="12" t="s">
        <v>2734</v>
      </c>
      <c r="I193" s="90">
        <v>0.25</v>
      </c>
      <c r="J193" s="90">
        <v>0.26041666666666669</v>
      </c>
      <c r="K193" s="13">
        <v>0.25</v>
      </c>
      <c r="L193" s="90"/>
      <c r="M193" s="90"/>
      <c r="N193" s="13"/>
      <c r="O193" s="12">
        <v>0</v>
      </c>
      <c r="P193" s="12">
        <v>45.208905000000001</v>
      </c>
      <c r="Q193" s="12">
        <v>5.7485759999999999</v>
      </c>
      <c r="R193" s="14">
        <v>46290.417847222219</v>
      </c>
      <c r="S193" s="12">
        <v>1</v>
      </c>
      <c r="T193">
        <v>20260114</v>
      </c>
      <c r="U193" t="s">
        <v>40</v>
      </c>
      <c r="V193">
        <v>20260114</v>
      </c>
    </row>
    <row r="194" spans="1:22" x14ac:dyDescent="0.3">
      <c r="A194" s="11">
        <v>46288</v>
      </c>
      <c r="B194" s="89" t="s">
        <v>3842</v>
      </c>
      <c r="C194" s="12" t="s">
        <v>865</v>
      </c>
      <c r="D194" s="12" t="s">
        <v>864</v>
      </c>
      <c r="E194" s="12" t="s">
        <v>829</v>
      </c>
      <c r="F194" s="12" t="s">
        <v>829</v>
      </c>
      <c r="G194" s="12" t="s">
        <v>2733</v>
      </c>
      <c r="H194" s="12" t="s">
        <v>2737</v>
      </c>
      <c r="I194" s="90">
        <v>0.33333333333333331</v>
      </c>
      <c r="J194" s="90">
        <v>0.34722222222222221</v>
      </c>
      <c r="K194" s="13">
        <v>0.33</v>
      </c>
      <c r="L194" s="90"/>
      <c r="M194" s="90"/>
      <c r="N194" s="13"/>
      <c r="O194" s="12">
        <v>0</v>
      </c>
      <c r="P194" s="12">
        <v>45.194932000000001</v>
      </c>
      <c r="Q194" s="12">
        <v>5.6780390000000001</v>
      </c>
      <c r="R194" s="14">
        <v>46290.417847222219</v>
      </c>
      <c r="S194" s="12">
        <v>1</v>
      </c>
      <c r="V194" t="s">
        <v>3775</v>
      </c>
    </row>
    <row r="195" spans="1:22" x14ac:dyDescent="0.3">
      <c r="A195" s="11">
        <v>46288</v>
      </c>
      <c r="B195" s="89" t="s">
        <v>3828</v>
      </c>
      <c r="C195" s="12" t="s">
        <v>976</v>
      </c>
      <c r="D195" s="12" t="s">
        <v>1656</v>
      </c>
      <c r="E195" s="12" t="s">
        <v>706</v>
      </c>
      <c r="F195" s="12" t="s">
        <v>706</v>
      </c>
      <c r="G195" s="12" t="s">
        <v>2733</v>
      </c>
      <c r="H195" s="12" t="s">
        <v>2737</v>
      </c>
      <c r="I195" s="90">
        <v>0.33333333333333331</v>
      </c>
      <c r="J195" s="90">
        <v>0.35416666666666669</v>
      </c>
      <c r="K195" s="13">
        <v>0.5</v>
      </c>
      <c r="L195" s="90">
        <v>0.30069444444444438</v>
      </c>
      <c r="M195" s="90">
        <v>0.32083333333333341</v>
      </c>
      <c r="N195" s="13">
        <v>0.48</v>
      </c>
      <c r="O195" s="12">
        <v>1</v>
      </c>
      <c r="P195" s="12">
        <v>45.176924999999997</v>
      </c>
      <c r="Q195" s="12">
        <v>5.7132199999999997</v>
      </c>
      <c r="R195" s="14">
        <v>46290.417847222219</v>
      </c>
      <c r="S195" s="12">
        <v>1</v>
      </c>
      <c r="T195">
        <v>20260197</v>
      </c>
      <c r="U195" t="s">
        <v>838</v>
      </c>
      <c r="V195">
        <v>20260197</v>
      </c>
    </row>
    <row r="196" spans="1:22" x14ac:dyDescent="0.3">
      <c r="A196" s="11">
        <v>46288</v>
      </c>
      <c r="B196" s="89" t="s">
        <v>3817</v>
      </c>
      <c r="C196" s="12" t="s">
        <v>974</v>
      </c>
      <c r="D196" s="12" t="s">
        <v>2617</v>
      </c>
      <c r="E196" s="12" t="s">
        <v>274</v>
      </c>
      <c r="F196" s="12" t="s">
        <v>274</v>
      </c>
      <c r="G196" s="12" t="s">
        <v>2733</v>
      </c>
      <c r="H196" s="12" t="s">
        <v>2781</v>
      </c>
      <c r="I196" s="90">
        <v>0.20833333333333329</v>
      </c>
      <c r="J196" s="90">
        <v>0.25</v>
      </c>
      <c r="K196" s="13">
        <v>1</v>
      </c>
      <c r="L196" s="90"/>
      <c r="M196" s="90"/>
      <c r="N196" s="13"/>
      <c r="O196" s="12">
        <v>0</v>
      </c>
      <c r="P196" s="12">
        <v>45.188096000000002</v>
      </c>
      <c r="Q196" s="12">
        <v>5.730429</v>
      </c>
      <c r="R196" s="14">
        <v>46290.417847222219</v>
      </c>
      <c r="S196" s="12">
        <v>1</v>
      </c>
      <c r="T196">
        <v>20260538</v>
      </c>
      <c r="U196" t="s">
        <v>838</v>
      </c>
      <c r="V196">
        <v>20260538</v>
      </c>
    </row>
    <row r="197" spans="1:22" x14ac:dyDescent="0.3">
      <c r="A197" s="11">
        <v>46288</v>
      </c>
      <c r="B197" s="89" t="s">
        <v>3839</v>
      </c>
      <c r="C197" s="12" t="s">
        <v>966</v>
      </c>
      <c r="D197" s="12" t="s">
        <v>3641</v>
      </c>
      <c r="E197" s="12" t="s">
        <v>532</v>
      </c>
      <c r="F197" s="12" t="s">
        <v>3642</v>
      </c>
      <c r="G197" s="12" t="s">
        <v>2733</v>
      </c>
      <c r="H197" s="12" t="s">
        <v>2734</v>
      </c>
      <c r="I197" s="90">
        <v>0.47569444444444442</v>
      </c>
      <c r="J197" s="90">
        <v>0.4826388888888889</v>
      </c>
      <c r="K197" s="13">
        <v>0.17</v>
      </c>
      <c r="L197" s="90">
        <v>0.17222222222222219</v>
      </c>
      <c r="M197" s="90">
        <v>0.1756944444444444</v>
      </c>
      <c r="N197" s="13">
        <v>0.08</v>
      </c>
      <c r="O197" s="12">
        <v>1</v>
      </c>
      <c r="P197" s="12">
        <v>45.366531999999999</v>
      </c>
      <c r="Q197" s="12">
        <v>5.5952270000000004</v>
      </c>
      <c r="R197" s="14">
        <v>46290.417847222219</v>
      </c>
      <c r="S197" s="12">
        <v>1</v>
      </c>
      <c r="T197">
        <v>20260506</v>
      </c>
      <c r="U197" t="s">
        <v>3760</v>
      </c>
      <c r="V197">
        <v>20260506</v>
      </c>
    </row>
    <row r="198" spans="1:22" x14ac:dyDescent="0.3">
      <c r="A198" s="11">
        <v>46288</v>
      </c>
      <c r="B198" s="89" t="s">
        <v>3883</v>
      </c>
      <c r="C198" s="12" t="s">
        <v>849</v>
      </c>
      <c r="D198" s="12" t="s">
        <v>3101</v>
      </c>
      <c r="E198" s="12" t="s">
        <v>420</v>
      </c>
      <c r="F198" s="12" t="s">
        <v>3102</v>
      </c>
      <c r="G198" s="12" t="s">
        <v>2733</v>
      </c>
      <c r="H198" s="12" t="s">
        <v>2734</v>
      </c>
      <c r="I198" s="90">
        <v>0.16666666666666671</v>
      </c>
      <c r="J198" s="90">
        <v>0.1736111111111111</v>
      </c>
      <c r="K198" s="13">
        <v>0.17</v>
      </c>
      <c r="L198" s="90"/>
      <c r="M198" s="90"/>
      <c r="N198" s="13"/>
      <c r="O198" s="12">
        <v>0</v>
      </c>
      <c r="P198" s="12">
        <v>45.208322000000003</v>
      </c>
      <c r="Q198" s="12">
        <v>5.6714190000000002</v>
      </c>
      <c r="R198" s="14">
        <v>46290.417847222219</v>
      </c>
      <c r="S198" s="12">
        <v>1</v>
      </c>
      <c r="T198">
        <v>20260284</v>
      </c>
      <c r="U198" t="s">
        <v>40</v>
      </c>
      <c r="V198">
        <v>20260284</v>
      </c>
    </row>
    <row r="199" spans="1:22" x14ac:dyDescent="0.3">
      <c r="A199" s="11">
        <v>46288</v>
      </c>
      <c r="B199" s="89" t="s">
        <v>3869</v>
      </c>
      <c r="C199" s="12" t="s">
        <v>907</v>
      </c>
      <c r="D199" s="12" t="s">
        <v>3643</v>
      </c>
      <c r="E199" s="12" t="s">
        <v>731</v>
      </c>
      <c r="F199" s="12" t="s">
        <v>3644</v>
      </c>
      <c r="G199" s="12" t="s">
        <v>2733</v>
      </c>
      <c r="H199" s="12" t="s">
        <v>2734</v>
      </c>
      <c r="I199" s="90">
        <v>0.25</v>
      </c>
      <c r="J199" s="90">
        <v>0.26041666666666669</v>
      </c>
      <c r="K199" s="13">
        <v>0.25</v>
      </c>
      <c r="L199" s="90">
        <v>0.49444444444444452</v>
      </c>
      <c r="M199" s="90">
        <v>0.49722222222222218</v>
      </c>
      <c r="N199" s="13">
        <v>7.0000000000000007E-2</v>
      </c>
      <c r="O199" s="12">
        <v>1</v>
      </c>
      <c r="P199" s="12">
        <v>45.370404999999998</v>
      </c>
      <c r="Q199" s="12">
        <v>5.583806</v>
      </c>
      <c r="R199" s="14">
        <v>46290.417847222219</v>
      </c>
      <c r="S199" s="12">
        <v>1</v>
      </c>
      <c r="T199">
        <v>20260061</v>
      </c>
      <c r="U199" t="s">
        <v>40</v>
      </c>
      <c r="V199">
        <v>20260061</v>
      </c>
    </row>
    <row r="200" spans="1:22" x14ac:dyDescent="0.3">
      <c r="A200" s="11">
        <v>46288</v>
      </c>
      <c r="B200" s="89" t="s">
        <v>3861</v>
      </c>
      <c r="C200" s="12" t="s">
        <v>970</v>
      </c>
      <c r="D200" s="12" t="s">
        <v>2475</v>
      </c>
      <c r="E200" s="12" t="s">
        <v>613</v>
      </c>
      <c r="F200" s="12" t="s">
        <v>613</v>
      </c>
      <c r="G200" s="12" t="s">
        <v>2733</v>
      </c>
      <c r="H200" s="12" t="s">
        <v>2737</v>
      </c>
      <c r="I200" s="90">
        <v>0.33333333333333331</v>
      </c>
      <c r="J200" s="90">
        <v>0.34722222222222221</v>
      </c>
      <c r="K200" s="13">
        <v>0.33</v>
      </c>
      <c r="L200" s="90"/>
      <c r="M200" s="90"/>
      <c r="N200" s="13"/>
      <c r="O200" s="12">
        <v>0</v>
      </c>
      <c r="P200" s="12">
        <v>45.180928000000002</v>
      </c>
      <c r="Q200" s="12">
        <v>5.7068519999999996</v>
      </c>
      <c r="R200" s="14">
        <v>46290.417847222219</v>
      </c>
      <c r="S200" s="12">
        <v>1</v>
      </c>
      <c r="T200">
        <v>20260465</v>
      </c>
      <c r="U200" t="s">
        <v>838</v>
      </c>
      <c r="V200">
        <v>20260465</v>
      </c>
    </row>
    <row r="201" spans="1:22" x14ac:dyDescent="0.3">
      <c r="A201" s="11">
        <v>46288</v>
      </c>
      <c r="B201" s="89" t="s">
        <v>3860</v>
      </c>
      <c r="C201" s="12" t="s">
        <v>982</v>
      </c>
      <c r="D201" s="12" t="s">
        <v>3413</v>
      </c>
      <c r="E201" s="12" t="s">
        <v>3414</v>
      </c>
      <c r="F201" s="12" t="s">
        <v>3415</v>
      </c>
      <c r="G201" s="12" t="s">
        <v>2733</v>
      </c>
      <c r="H201" s="12" t="s">
        <v>2734</v>
      </c>
      <c r="I201" s="90">
        <v>0.16666666666666671</v>
      </c>
      <c r="J201" s="90">
        <v>0.18055555555555561</v>
      </c>
      <c r="K201" s="13">
        <v>0.33</v>
      </c>
      <c r="L201" s="90"/>
      <c r="M201" s="90"/>
      <c r="N201" s="13"/>
      <c r="O201" s="12">
        <v>0</v>
      </c>
      <c r="P201" s="12">
        <v>45.085959000000003</v>
      </c>
      <c r="Q201" s="12">
        <v>5.7746789999999999</v>
      </c>
      <c r="R201" s="14">
        <v>46290.417847222219</v>
      </c>
      <c r="S201" s="12">
        <v>1</v>
      </c>
      <c r="T201">
        <v>20250001</v>
      </c>
      <c r="U201" t="s">
        <v>40</v>
      </c>
      <c r="V201">
        <v>20250001</v>
      </c>
    </row>
    <row r="202" spans="1:22" x14ac:dyDescent="0.3">
      <c r="A202" s="11">
        <v>46288</v>
      </c>
      <c r="B202" s="89" t="s">
        <v>3814</v>
      </c>
      <c r="C202" s="12" t="s">
        <v>948</v>
      </c>
      <c r="D202" s="12" t="s">
        <v>1176</v>
      </c>
      <c r="E202" s="12" t="s">
        <v>666</v>
      </c>
      <c r="F202" s="12" t="s">
        <v>666</v>
      </c>
      <c r="G202" s="12" t="s">
        <v>2733</v>
      </c>
      <c r="H202" s="12" t="s">
        <v>2737</v>
      </c>
      <c r="I202" s="90">
        <v>0.33333333333333331</v>
      </c>
      <c r="J202" s="90">
        <v>0.3888888888888889</v>
      </c>
      <c r="K202" s="13">
        <v>1.33</v>
      </c>
      <c r="L202" s="90"/>
      <c r="M202" s="90"/>
      <c r="N202" s="13"/>
      <c r="O202" s="12">
        <v>0</v>
      </c>
      <c r="P202" s="12">
        <v>45.178390999999998</v>
      </c>
      <c r="Q202" s="12">
        <v>5.7375129999999999</v>
      </c>
      <c r="R202" s="14">
        <v>46290.417847222219</v>
      </c>
      <c r="S202" s="12">
        <v>1</v>
      </c>
      <c r="T202">
        <v>20260029</v>
      </c>
      <c r="U202" t="s">
        <v>838</v>
      </c>
      <c r="V202">
        <v>20260029</v>
      </c>
    </row>
    <row r="203" spans="1:22" x14ac:dyDescent="0.3">
      <c r="A203" s="11">
        <v>46288</v>
      </c>
      <c r="B203" s="89" t="s">
        <v>3820</v>
      </c>
      <c r="C203" s="12" t="s">
        <v>961</v>
      </c>
      <c r="D203" s="12" t="s">
        <v>2153</v>
      </c>
      <c r="E203" s="12" t="s">
        <v>562</v>
      </c>
      <c r="F203" s="12" t="s">
        <v>562</v>
      </c>
      <c r="G203" s="12" t="s">
        <v>2733</v>
      </c>
      <c r="H203" s="12" t="s">
        <v>2737</v>
      </c>
      <c r="I203" s="90">
        <v>0.21875</v>
      </c>
      <c r="J203" s="90">
        <v>0.22916666666666671</v>
      </c>
      <c r="K203" s="13">
        <v>0.25</v>
      </c>
      <c r="L203" s="90">
        <v>0.28055555555555561</v>
      </c>
      <c r="M203" s="90">
        <v>0.32500000000000001</v>
      </c>
      <c r="N203" s="13">
        <v>1.07</v>
      </c>
      <c r="O203" s="12">
        <v>1</v>
      </c>
      <c r="P203" s="12">
        <v>45.166173999999998</v>
      </c>
      <c r="Q203" s="12">
        <v>5.7258250000000004</v>
      </c>
      <c r="R203" s="14">
        <v>46290.417847222219</v>
      </c>
      <c r="S203" s="12">
        <v>1</v>
      </c>
      <c r="T203">
        <v>20260360</v>
      </c>
      <c r="U203" t="s">
        <v>838</v>
      </c>
      <c r="V203">
        <v>20260360</v>
      </c>
    </row>
    <row r="204" spans="1:22" x14ac:dyDescent="0.3">
      <c r="A204" s="11">
        <v>46288</v>
      </c>
      <c r="B204" s="89" t="s">
        <v>3816</v>
      </c>
      <c r="C204" s="12" t="s">
        <v>957</v>
      </c>
      <c r="D204" s="12" t="s">
        <v>2126</v>
      </c>
      <c r="E204" s="12" t="s">
        <v>513</v>
      </c>
      <c r="F204" s="12" t="s">
        <v>513</v>
      </c>
      <c r="G204" s="12" t="s">
        <v>2733</v>
      </c>
      <c r="H204" s="12" t="s">
        <v>2737</v>
      </c>
      <c r="I204" s="90">
        <v>0.25</v>
      </c>
      <c r="J204" s="90">
        <v>0.29166666666666669</v>
      </c>
      <c r="K204" s="13">
        <v>1</v>
      </c>
      <c r="L204" s="90"/>
      <c r="M204" s="90"/>
      <c r="N204" s="13"/>
      <c r="O204" s="12">
        <v>0</v>
      </c>
      <c r="P204" s="12">
        <v>45.199052999999999</v>
      </c>
      <c r="Q204" s="12">
        <v>5.7376889999999996</v>
      </c>
      <c r="R204" s="14">
        <v>46290.417847222219</v>
      </c>
      <c r="S204" s="12">
        <v>1</v>
      </c>
      <c r="T204">
        <v>20260350</v>
      </c>
      <c r="U204" t="s">
        <v>838</v>
      </c>
      <c r="V204">
        <v>20260350</v>
      </c>
    </row>
    <row r="205" spans="1:22" x14ac:dyDescent="0.3">
      <c r="A205" s="11">
        <v>46288</v>
      </c>
      <c r="B205" s="89" t="s">
        <v>3833</v>
      </c>
      <c r="C205" s="12" t="s">
        <v>978</v>
      </c>
      <c r="D205" s="12" t="s">
        <v>1967</v>
      </c>
      <c r="E205" s="12" t="s">
        <v>660</v>
      </c>
      <c r="F205" s="12" t="s">
        <v>660</v>
      </c>
      <c r="G205" s="12" t="s">
        <v>2733</v>
      </c>
      <c r="H205" s="12" t="s">
        <v>2737</v>
      </c>
      <c r="I205" s="90">
        <v>0.33333333333333331</v>
      </c>
      <c r="J205" s="90">
        <v>0.3611111111111111</v>
      </c>
      <c r="K205" s="13">
        <v>0.67</v>
      </c>
      <c r="L205" s="90"/>
      <c r="M205" s="90"/>
      <c r="N205" s="13"/>
      <c r="O205" s="12">
        <v>0</v>
      </c>
      <c r="P205" s="12">
        <v>45.337651999999999</v>
      </c>
      <c r="Q205" s="12">
        <v>5.9775479999999996</v>
      </c>
      <c r="R205" s="14">
        <v>46290.417847222219</v>
      </c>
      <c r="S205" s="12">
        <v>1</v>
      </c>
      <c r="T205">
        <v>20260298</v>
      </c>
      <c r="U205" t="s">
        <v>838</v>
      </c>
      <c r="V205">
        <v>20260298</v>
      </c>
    </row>
    <row r="206" spans="1:22" x14ac:dyDescent="0.3">
      <c r="A206" s="11">
        <v>46288</v>
      </c>
      <c r="B206" s="89" t="s">
        <v>3833</v>
      </c>
      <c r="C206" s="12" t="s">
        <v>978</v>
      </c>
      <c r="D206" s="12" t="s">
        <v>3130</v>
      </c>
      <c r="E206" s="12" t="s">
        <v>245</v>
      </c>
      <c r="F206" s="12" t="s">
        <v>3131</v>
      </c>
      <c r="G206" s="12" t="s">
        <v>2733</v>
      </c>
      <c r="H206" s="12" t="s">
        <v>2734</v>
      </c>
      <c r="I206" s="90">
        <v>0.16666666666666671</v>
      </c>
      <c r="J206" s="90">
        <v>0.18055555555555561</v>
      </c>
      <c r="K206" s="13">
        <v>0.33</v>
      </c>
      <c r="L206" s="90"/>
      <c r="M206" s="90"/>
      <c r="N206" s="13"/>
      <c r="O206" s="12">
        <v>0</v>
      </c>
      <c r="P206" s="12">
        <v>45.568052999999999</v>
      </c>
      <c r="Q206" s="12">
        <v>5.9229669999999999</v>
      </c>
      <c r="R206" s="14">
        <v>46290.417847222219</v>
      </c>
      <c r="S206" s="12">
        <v>1</v>
      </c>
      <c r="T206">
        <v>20260397</v>
      </c>
      <c r="U206" t="s">
        <v>40</v>
      </c>
      <c r="V206">
        <v>20260397</v>
      </c>
    </row>
    <row r="207" spans="1:22" x14ac:dyDescent="0.3">
      <c r="A207" s="11">
        <v>46288</v>
      </c>
      <c r="B207" s="89" t="s">
        <v>3884</v>
      </c>
      <c r="C207" s="12" t="s">
        <v>895</v>
      </c>
      <c r="D207" s="12" t="s">
        <v>1522</v>
      </c>
      <c r="E207" s="12" t="s">
        <v>207</v>
      </c>
      <c r="F207" s="12" t="s">
        <v>3259</v>
      </c>
      <c r="G207" s="12" t="s">
        <v>2733</v>
      </c>
      <c r="H207" s="12" t="s">
        <v>2737</v>
      </c>
      <c r="I207" s="90">
        <v>0</v>
      </c>
      <c r="J207" s="90">
        <v>7.6388888888888895E-2</v>
      </c>
      <c r="K207" s="13">
        <v>1.83</v>
      </c>
      <c r="L207" s="90"/>
      <c r="M207" s="90"/>
      <c r="N207" s="13"/>
      <c r="O207" s="12">
        <v>0</v>
      </c>
      <c r="P207" s="12">
        <v>45.196975999999999</v>
      </c>
      <c r="Q207" s="12">
        <v>5.7354219999999998</v>
      </c>
      <c r="R207" s="14">
        <v>46290.417847222219</v>
      </c>
      <c r="S207" s="12">
        <v>0</v>
      </c>
      <c r="T207">
        <v>20260150</v>
      </c>
      <c r="U207" t="s">
        <v>838</v>
      </c>
      <c r="V207">
        <v>20260150</v>
      </c>
    </row>
    <row r="208" spans="1:22" x14ac:dyDescent="0.3">
      <c r="A208" s="11">
        <v>46288</v>
      </c>
      <c r="B208" s="89" t="s">
        <v>3828</v>
      </c>
      <c r="C208" s="12" t="s">
        <v>976</v>
      </c>
      <c r="D208" s="12" t="s">
        <v>1622</v>
      </c>
      <c r="E208" s="12" t="s">
        <v>467</v>
      </c>
      <c r="F208" s="12" t="s">
        <v>3136</v>
      </c>
      <c r="G208" s="12" t="s">
        <v>2733</v>
      </c>
      <c r="H208" s="12" t="s">
        <v>2737</v>
      </c>
      <c r="I208" s="90">
        <v>0.33333333333333331</v>
      </c>
      <c r="J208" s="90">
        <v>0.3611111111111111</v>
      </c>
      <c r="K208" s="13">
        <v>0.67</v>
      </c>
      <c r="L208" s="90">
        <v>0.33611111111111108</v>
      </c>
      <c r="M208" s="90">
        <v>0.36666666666666659</v>
      </c>
      <c r="N208" s="13">
        <v>0.73</v>
      </c>
      <c r="O208" s="12">
        <v>1</v>
      </c>
      <c r="P208" s="12">
        <v>45.177866999999999</v>
      </c>
      <c r="Q208" s="12">
        <v>5.6967489999999996</v>
      </c>
      <c r="R208" s="14">
        <v>46290.417847222219</v>
      </c>
      <c r="S208" s="12">
        <v>1</v>
      </c>
      <c r="T208">
        <v>20260184</v>
      </c>
      <c r="U208" t="s">
        <v>838</v>
      </c>
      <c r="V208">
        <v>20260184</v>
      </c>
    </row>
    <row r="209" spans="1:22" x14ac:dyDescent="0.3">
      <c r="A209" s="11">
        <v>46288</v>
      </c>
      <c r="B209" s="89" t="s">
        <v>3849</v>
      </c>
      <c r="C209" s="12" t="s">
        <v>861</v>
      </c>
      <c r="D209" s="12" t="s">
        <v>2228</v>
      </c>
      <c r="E209" s="12" t="s">
        <v>693</v>
      </c>
      <c r="F209" s="12" t="s">
        <v>693</v>
      </c>
      <c r="G209" s="12" t="s">
        <v>2733</v>
      </c>
      <c r="H209" s="12" t="s">
        <v>2737</v>
      </c>
      <c r="I209" s="90">
        <v>0.33333333333333331</v>
      </c>
      <c r="J209" s="90">
        <v>0.37847222222222221</v>
      </c>
      <c r="K209" s="13">
        <v>1.08</v>
      </c>
      <c r="L209" s="90">
        <v>0.43819444444444439</v>
      </c>
      <c r="M209" s="90">
        <v>0.50694444444444442</v>
      </c>
      <c r="N209" s="13">
        <v>1.65</v>
      </c>
      <c r="O209" s="12">
        <v>1</v>
      </c>
      <c r="P209" s="12">
        <v>45.1661</v>
      </c>
      <c r="Q209" s="12">
        <v>5.7265620000000004</v>
      </c>
      <c r="R209" s="14">
        <v>46290.417847222219</v>
      </c>
      <c r="S209" s="12">
        <v>1</v>
      </c>
      <c r="T209">
        <v>20260384</v>
      </c>
      <c r="U209" t="s">
        <v>838</v>
      </c>
      <c r="V209">
        <v>20260384</v>
      </c>
    </row>
    <row r="210" spans="1:22" x14ac:dyDescent="0.3">
      <c r="A210" s="11">
        <v>46288</v>
      </c>
      <c r="B210" s="89" t="s">
        <v>3883</v>
      </c>
      <c r="C210" s="12" t="s">
        <v>849</v>
      </c>
      <c r="D210" s="12" t="s">
        <v>3101</v>
      </c>
      <c r="E210" s="12" t="s">
        <v>420</v>
      </c>
      <c r="F210" s="12" t="s">
        <v>3102</v>
      </c>
      <c r="G210" s="12" t="s">
        <v>2733</v>
      </c>
      <c r="H210" s="12" t="s">
        <v>2734</v>
      </c>
      <c r="I210" s="90">
        <v>0.29166666666666669</v>
      </c>
      <c r="J210" s="90">
        <v>0.2986111111111111</v>
      </c>
      <c r="K210" s="13">
        <v>0.17</v>
      </c>
      <c r="L210" s="90"/>
      <c r="M210" s="90"/>
      <c r="N210" s="13"/>
      <c r="O210" s="12">
        <v>0</v>
      </c>
      <c r="P210" s="12">
        <v>45.208322000000003</v>
      </c>
      <c r="Q210" s="12">
        <v>5.6714190000000002</v>
      </c>
      <c r="R210" s="14">
        <v>46290.417847222219</v>
      </c>
      <c r="S210" s="12">
        <v>1</v>
      </c>
      <c r="T210">
        <v>20260284</v>
      </c>
      <c r="U210" t="s">
        <v>40</v>
      </c>
      <c r="V210">
        <v>20260284</v>
      </c>
    </row>
    <row r="211" spans="1:22" x14ac:dyDescent="0.3">
      <c r="A211" s="11">
        <v>46288</v>
      </c>
      <c r="B211" s="89" t="s">
        <v>3834</v>
      </c>
      <c r="C211" s="12" t="s">
        <v>964</v>
      </c>
      <c r="D211" s="12" t="s">
        <v>3583</v>
      </c>
      <c r="E211" s="12" t="s">
        <v>490</v>
      </c>
      <c r="F211" s="12" t="s">
        <v>3584</v>
      </c>
      <c r="G211" s="12" t="s">
        <v>2733</v>
      </c>
      <c r="H211" s="12" t="s">
        <v>2734</v>
      </c>
      <c r="I211" s="90">
        <v>0.16666666666666671</v>
      </c>
      <c r="J211" s="90">
        <v>0.18055555555555561</v>
      </c>
      <c r="K211" s="13">
        <v>0.33</v>
      </c>
      <c r="L211" s="90">
        <v>0.45833333333333331</v>
      </c>
      <c r="M211" s="90">
        <v>0.46250000000000002</v>
      </c>
      <c r="N211" s="13">
        <v>0.1</v>
      </c>
      <c r="O211" s="12">
        <v>1</v>
      </c>
      <c r="P211" s="12">
        <v>45.209547999999998</v>
      </c>
      <c r="Q211" s="12">
        <v>5.781123</v>
      </c>
      <c r="R211" s="14">
        <v>46290.417847222219</v>
      </c>
      <c r="S211" s="12">
        <v>1</v>
      </c>
      <c r="T211">
        <v>20260586</v>
      </c>
      <c r="U211" t="s">
        <v>40</v>
      </c>
      <c r="V211">
        <v>20260586</v>
      </c>
    </row>
    <row r="212" spans="1:22" x14ac:dyDescent="0.3">
      <c r="A212" s="11">
        <v>46288</v>
      </c>
      <c r="B212" s="89" t="s">
        <v>3836</v>
      </c>
      <c r="C212" s="12" t="s">
        <v>954</v>
      </c>
      <c r="D212" s="12" t="s">
        <v>1287</v>
      </c>
      <c r="E212" s="12" t="s">
        <v>652</v>
      </c>
      <c r="F212" s="12" t="s">
        <v>652</v>
      </c>
      <c r="G212" s="12" t="s">
        <v>2733</v>
      </c>
      <c r="H212" s="12" t="s">
        <v>2737</v>
      </c>
      <c r="I212" s="90">
        <v>0.33333333333333331</v>
      </c>
      <c r="J212" s="90">
        <v>0.34722222222222221</v>
      </c>
      <c r="K212" s="13">
        <v>0.33</v>
      </c>
      <c r="L212" s="90"/>
      <c r="M212" s="90"/>
      <c r="N212" s="13"/>
      <c r="O212" s="12">
        <v>0</v>
      </c>
      <c r="P212" s="12">
        <v>45.180548999999999</v>
      </c>
      <c r="Q212" s="12">
        <v>5.7303129999999998</v>
      </c>
      <c r="R212" s="14">
        <v>46290.417847222219</v>
      </c>
      <c r="S212" s="12">
        <v>1</v>
      </c>
      <c r="T212">
        <v>20260065</v>
      </c>
      <c r="U212" t="s">
        <v>838</v>
      </c>
      <c r="V212">
        <v>20260065</v>
      </c>
    </row>
    <row r="213" spans="1:22" x14ac:dyDescent="0.3">
      <c r="A213" s="11">
        <v>46288</v>
      </c>
      <c r="B213" s="89" t="s">
        <v>3849</v>
      </c>
      <c r="C213" s="12" t="s">
        <v>861</v>
      </c>
      <c r="D213" s="12" t="s">
        <v>1857</v>
      </c>
      <c r="E213" s="12" t="s">
        <v>748</v>
      </c>
      <c r="F213" s="12" t="s">
        <v>748</v>
      </c>
      <c r="G213" s="12" t="s">
        <v>2733</v>
      </c>
      <c r="H213" s="12" t="s">
        <v>2737</v>
      </c>
      <c r="I213" s="90">
        <v>0.33333333333333331</v>
      </c>
      <c r="J213" s="90">
        <v>0.34722222222222221</v>
      </c>
      <c r="K213" s="13">
        <v>0.33</v>
      </c>
      <c r="L213" s="90">
        <v>0.1895833333333333</v>
      </c>
      <c r="M213" s="90">
        <v>0.20902777777777781</v>
      </c>
      <c r="N213" s="13">
        <v>0.47</v>
      </c>
      <c r="O213" s="12">
        <v>1</v>
      </c>
      <c r="P213" s="12">
        <v>45.187277999999999</v>
      </c>
      <c r="Q213" s="12">
        <v>5.7462960000000001</v>
      </c>
      <c r="R213" s="14">
        <v>46290.417847222219</v>
      </c>
      <c r="S213" s="12">
        <v>1</v>
      </c>
      <c r="T213">
        <v>20260262</v>
      </c>
      <c r="U213" t="s">
        <v>838</v>
      </c>
      <c r="V213">
        <v>20260262</v>
      </c>
    </row>
    <row r="214" spans="1:22" x14ac:dyDescent="0.3">
      <c r="A214" s="11">
        <v>46288</v>
      </c>
      <c r="B214" s="89" t="s">
        <v>3817</v>
      </c>
      <c r="C214" s="12" t="s">
        <v>974</v>
      </c>
      <c r="D214" s="12" t="s">
        <v>1686</v>
      </c>
      <c r="E214" s="12" t="s">
        <v>145</v>
      </c>
      <c r="F214" s="12" t="s">
        <v>145</v>
      </c>
      <c r="G214" s="12" t="s">
        <v>2733</v>
      </c>
      <c r="H214" s="12" t="s">
        <v>2737</v>
      </c>
      <c r="I214" s="90">
        <v>0.33333333333333331</v>
      </c>
      <c r="J214" s="90">
        <v>0.34722222222222221</v>
      </c>
      <c r="K214" s="13">
        <v>0.33</v>
      </c>
      <c r="L214" s="90"/>
      <c r="M214" s="90"/>
      <c r="N214" s="13"/>
      <c r="O214" s="12">
        <v>0</v>
      </c>
      <c r="P214" s="12">
        <v>45.170380000000002</v>
      </c>
      <c r="Q214" s="12">
        <v>5.7395560000000003</v>
      </c>
      <c r="R214" s="14">
        <v>46290.417847222219</v>
      </c>
      <c r="S214" s="12">
        <v>1</v>
      </c>
      <c r="T214">
        <v>20260210</v>
      </c>
      <c r="U214" t="s">
        <v>838</v>
      </c>
      <c r="V214">
        <v>20260210</v>
      </c>
    </row>
    <row r="215" spans="1:22" x14ac:dyDescent="0.3">
      <c r="A215" s="11">
        <v>46288</v>
      </c>
      <c r="B215" s="89" t="s">
        <v>3865</v>
      </c>
      <c r="C215" s="12" t="s">
        <v>962</v>
      </c>
      <c r="D215" s="12" t="s">
        <v>3645</v>
      </c>
      <c r="E215" s="12" t="s">
        <v>794</v>
      </c>
      <c r="F215" s="12" t="s">
        <v>3646</v>
      </c>
      <c r="G215" s="12" t="s">
        <v>2733</v>
      </c>
      <c r="H215" s="12" t="s">
        <v>2734</v>
      </c>
      <c r="I215" s="90">
        <v>0.79166666666666663</v>
      </c>
      <c r="J215" s="90">
        <v>0.79861111111111116</v>
      </c>
      <c r="K215" s="13">
        <v>0.17</v>
      </c>
      <c r="L215" s="90">
        <v>0.2638888888888889</v>
      </c>
      <c r="M215" s="90">
        <v>0.26666666666666672</v>
      </c>
      <c r="N215" s="13">
        <v>7.0000000000000007E-2</v>
      </c>
      <c r="O215" s="12">
        <v>1</v>
      </c>
      <c r="P215" s="12">
        <v>45.363542000000002</v>
      </c>
      <c r="Q215" s="12">
        <v>5.5916610000000002</v>
      </c>
      <c r="R215" s="14">
        <v>46290.417847222219</v>
      </c>
      <c r="S215" s="12">
        <v>1</v>
      </c>
      <c r="T215">
        <v>20260456</v>
      </c>
      <c r="U215" t="s">
        <v>40</v>
      </c>
      <c r="V215">
        <v>20260456</v>
      </c>
    </row>
    <row r="216" spans="1:22" x14ac:dyDescent="0.3">
      <c r="A216" s="11">
        <v>46288</v>
      </c>
      <c r="B216" s="89" t="s">
        <v>3846</v>
      </c>
      <c r="C216" s="12" t="s">
        <v>863</v>
      </c>
      <c r="D216" s="12" t="s">
        <v>1234</v>
      </c>
      <c r="E216" s="12" t="s">
        <v>193</v>
      </c>
      <c r="F216" s="12" t="s">
        <v>193</v>
      </c>
      <c r="G216" s="12" t="s">
        <v>2733</v>
      </c>
      <c r="H216" s="12" t="s">
        <v>2737</v>
      </c>
      <c r="I216" s="90">
        <v>0.33333333333333331</v>
      </c>
      <c r="J216" s="90">
        <v>0.34722222222222221</v>
      </c>
      <c r="K216" s="13">
        <v>0.33</v>
      </c>
      <c r="L216" s="90"/>
      <c r="M216" s="90"/>
      <c r="N216" s="13"/>
      <c r="O216" s="12">
        <v>0</v>
      </c>
      <c r="P216" s="12">
        <v>45.189757999999998</v>
      </c>
      <c r="Q216" s="12">
        <v>5.7167630000000003</v>
      </c>
      <c r="R216" s="14">
        <v>46290.417847222219</v>
      </c>
      <c r="S216" s="12">
        <v>1</v>
      </c>
      <c r="T216">
        <v>20260047</v>
      </c>
      <c r="U216" t="s">
        <v>838</v>
      </c>
      <c r="V216">
        <v>20260047</v>
      </c>
    </row>
    <row r="217" spans="1:22" x14ac:dyDescent="0.3">
      <c r="A217" s="11">
        <v>46288</v>
      </c>
      <c r="B217" s="89" t="s">
        <v>3846</v>
      </c>
      <c r="C217" s="12" t="s">
        <v>965</v>
      </c>
      <c r="D217" s="12" t="s">
        <v>3647</v>
      </c>
      <c r="E217" s="12" t="s">
        <v>702</v>
      </c>
      <c r="F217" s="12" t="s">
        <v>3648</v>
      </c>
      <c r="G217" s="12" t="s">
        <v>2733</v>
      </c>
      <c r="H217" s="12" t="s">
        <v>2734</v>
      </c>
      <c r="I217" s="90">
        <v>0.16666666666666671</v>
      </c>
      <c r="J217" s="90">
        <v>0.18055555555555561</v>
      </c>
      <c r="K217" s="13">
        <v>0.33</v>
      </c>
      <c r="L217" s="90">
        <v>0.20277777777777781</v>
      </c>
      <c r="M217" s="90">
        <v>0.2048611111111111</v>
      </c>
      <c r="N217" s="13">
        <v>0.05</v>
      </c>
      <c r="O217" s="12">
        <v>1</v>
      </c>
      <c r="P217" s="12">
        <v>45.120533999999999</v>
      </c>
      <c r="Q217" s="12">
        <v>5.6923830000000004</v>
      </c>
      <c r="R217" s="14">
        <v>46290.417847222219</v>
      </c>
      <c r="S217" s="12">
        <v>1</v>
      </c>
      <c r="T217">
        <v>20260497</v>
      </c>
      <c r="U217" t="s">
        <v>40</v>
      </c>
      <c r="V217">
        <v>20260497</v>
      </c>
    </row>
    <row r="218" spans="1:22" x14ac:dyDescent="0.3">
      <c r="A218" s="11">
        <v>46288</v>
      </c>
      <c r="B218" s="89" t="s">
        <v>3811</v>
      </c>
      <c r="C218" s="12" t="s">
        <v>975</v>
      </c>
      <c r="D218" s="12" t="s">
        <v>2568</v>
      </c>
      <c r="E218" s="12" t="s">
        <v>554</v>
      </c>
      <c r="F218" s="12" t="s">
        <v>2570</v>
      </c>
      <c r="G218" s="12" t="s">
        <v>2733</v>
      </c>
      <c r="H218" s="12" t="s">
        <v>2737</v>
      </c>
      <c r="I218" s="90">
        <v>0.30902777777777779</v>
      </c>
      <c r="J218" s="90">
        <v>0.35069444444444442</v>
      </c>
      <c r="K218" s="13">
        <v>1</v>
      </c>
      <c r="L218" s="90"/>
      <c r="M218" s="90"/>
      <c r="N218" s="13"/>
      <c r="O218" s="12">
        <v>0</v>
      </c>
      <c r="P218" s="12">
        <v>45.368160000000003</v>
      </c>
      <c r="Q218" s="12">
        <v>5.5875260000000004</v>
      </c>
      <c r="R218" s="14">
        <v>46290.417847222219</v>
      </c>
      <c r="S218" s="12">
        <v>1</v>
      </c>
      <c r="T218">
        <v>20260516</v>
      </c>
      <c r="U218" t="s">
        <v>838</v>
      </c>
      <c r="V218">
        <v>20260516</v>
      </c>
    </row>
    <row r="219" spans="1:22" x14ac:dyDescent="0.3">
      <c r="A219" s="11">
        <v>46288</v>
      </c>
      <c r="B219" s="89" t="s">
        <v>3815</v>
      </c>
      <c r="C219" s="12" t="s">
        <v>905</v>
      </c>
      <c r="D219" s="12" t="s">
        <v>2038</v>
      </c>
      <c r="E219" s="12" t="s">
        <v>63</v>
      </c>
      <c r="F219" s="12" t="s">
        <v>2832</v>
      </c>
      <c r="G219" s="12" t="s">
        <v>2733</v>
      </c>
      <c r="H219" s="12" t="s">
        <v>2737</v>
      </c>
      <c r="I219" s="90">
        <v>0.33333333333333331</v>
      </c>
      <c r="J219" s="90">
        <v>0.34722222222222221</v>
      </c>
      <c r="K219" s="13">
        <v>0.33</v>
      </c>
      <c r="L219" s="90"/>
      <c r="M219" s="90"/>
      <c r="N219" s="13"/>
      <c r="O219" s="12">
        <v>0</v>
      </c>
      <c r="P219" s="12">
        <v>45.185625999999999</v>
      </c>
      <c r="Q219" s="12">
        <v>5.7211239999999997</v>
      </c>
      <c r="R219" s="14">
        <v>46290.417847222219</v>
      </c>
      <c r="S219" s="12">
        <v>1</v>
      </c>
      <c r="T219">
        <v>20260319</v>
      </c>
      <c r="U219" t="s">
        <v>838</v>
      </c>
      <c r="V219">
        <v>20260319</v>
      </c>
    </row>
    <row r="220" spans="1:22" x14ac:dyDescent="0.3">
      <c r="A220" s="11">
        <v>46288</v>
      </c>
      <c r="B220" s="89" t="s">
        <v>3847</v>
      </c>
      <c r="C220" s="12" t="s">
        <v>900</v>
      </c>
      <c r="D220" s="12" t="s">
        <v>3009</v>
      </c>
      <c r="E220" s="12" t="s">
        <v>637</v>
      </c>
      <c r="F220" s="12" t="s">
        <v>637</v>
      </c>
      <c r="G220" s="12" t="s">
        <v>2733</v>
      </c>
      <c r="H220" s="12" t="s">
        <v>2737</v>
      </c>
      <c r="I220" s="90">
        <v>0.16666666666666671</v>
      </c>
      <c r="J220" s="90">
        <v>0.18055555555555561</v>
      </c>
      <c r="K220" s="13">
        <v>0.33</v>
      </c>
      <c r="L220" s="90"/>
      <c r="M220" s="90"/>
      <c r="N220" s="13"/>
      <c r="O220" s="12">
        <v>0</v>
      </c>
      <c r="P220" s="12">
        <v>45.215843</v>
      </c>
      <c r="Q220" s="12">
        <v>5.6930630000000004</v>
      </c>
      <c r="R220" s="14">
        <v>46290.417847222219</v>
      </c>
      <c r="S220" s="12">
        <v>1</v>
      </c>
      <c r="T220">
        <v>20260248</v>
      </c>
      <c r="U220" t="s">
        <v>3760</v>
      </c>
      <c r="V220">
        <v>20260248</v>
      </c>
    </row>
    <row r="221" spans="1:22" x14ac:dyDescent="0.3">
      <c r="A221" s="11">
        <v>46288</v>
      </c>
      <c r="B221" s="89" t="s">
        <v>3869</v>
      </c>
      <c r="C221" s="12" t="s">
        <v>907</v>
      </c>
      <c r="D221" s="12" t="s">
        <v>3649</v>
      </c>
      <c r="E221" s="12" t="s">
        <v>404</v>
      </c>
      <c r="F221" s="12" t="s">
        <v>3650</v>
      </c>
      <c r="G221" s="12" t="s">
        <v>2733</v>
      </c>
      <c r="H221" s="12" t="s">
        <v>2734</v>
      </c>
      <c r="I221" s="90">
        <v>0.16666666666666671</v>
      </c>
      <c r="J221" s="90">
        <v>0.1736111111111111</v>
      </c>
      <c r="K221" s="13">
        <v>0.17</v>
      </c>
      <c r="L221" s="90">
        <v>0.49722222222222218</v>
      </c>
      <c r="M221" s="90">
        <v>0.49791666666666667</v>
      </c>
      <c r="N221" s="13">
        <v>0.02</v>
      </c>
      <c r="O221" s="12">
        <v>1</v>
      </c>
      <c r="P221" s="12">
        <v>45.369940999999997</v>
      </c>
      <c r="Q221" s="12">
        <v>5.584085</v>
      </c>
      <c r="R221" s="14">
        <v>46290.417847222219</v>
      </c>
      <c r="S221" s="12">
        <v>1</v>
      </c>
      <c r="T221">
        <v>20260255</v>
      </c>
      <c r="U221" t="s">
        <v>40</v>
      </c>
      <c r="V221">
        <v>20260255</v>
      </c>
    </row>
    <row r="222" spans="1:22" x14ac:dyDescent="0.3">
      <c r="A222" s="11">
        <v>46288</v>
      </c>
      <c r="B222" s="89" t="s">
        <v>3848</v>
      </c>
      <c r="C222" s="12" t="s">
        <v>945</v>
      </c>
      <c r="D222" s="12" t="s">
        <v>2003</v>
      </c>
      <c r="E222" s="12" t="s">
        <v>764</v>
      </c>
      <c r="F222" s="12" t="s">
        <v>2005</v>
      </c>
      <c r="G222" s="12" t="s">
        <v>2733</v>
      </c>
      <c r="H222" s="12" t="s">
        <v>2737</v>
      </c>
      <c r="I222" s="90">
        <v>0.33333333333333331</v>
      </c>
      <c r="J222" s="90">
        <v>0.34722222222222221</v>
      </c>
      <c r="K222" s="13">
        <v>0.33</v>
      </c>
      <c r="L222" s="90"/>
      <c r="M222" s="90"/>
      <c r="N222" s="13"/>
      <c r="O222" s="12">
        <v>0</v>
      </c>
      <c r="P222" s="12">
        <v>45.186610000000002</v>
      </c>
      <c r="Q222" s="12">
        <v>5.7293820000000002</v>
      </c>
      <c r="R222" s="14">
        <v>46290.417847222219</v>
      </c>
      <c r="S222" s="12">
        <v>1</v>
      </c>
      <c r="T222">
        <v>20260308</v>
      </c>
      <c r="U222" t="s">
        <v>838</v>
      </c>
      <c r="V222">
        <v>20260308</v>
      </c>
    </row>
    <row r="223" spans="1:22" x14ac:dyDescent="0.3">
      <c r="A223" s="11">
        <v>46288</v>
      </c>
      <c r="B223" s="89" t="s">
        <v>3862</v>
      </c>
      <c r="C223" s="12" t="s">
        <v>853</v>
      </c>
      <c r="D223" s="12" t="s">
        <v>3618</v>
      </c>
      <c r="E223" s="12" t="s">
        <v>578</v>
      </c>
      <c r="F223" s="12" t="s">
        <v>3619</v>
      </c>
      <c r="G223" s="12" t="s">
        <v>2733</v>
      </c>
      <c r="H223" s="12" t="s">
        <v>2737</v>
      </c>
      <c r="I223" s="90">
        <v>0.33333333333333331</v>
      </c>
      <c r="J223" s="90">
        <v>0.37847222222222221</v>
      </c>
      <c r="K223" s="13">
        <v>1.08</v>
      </c>
      <c r="L223" s="90"/>
      <c r="M223" s="90"/>
      <c r="N223" s="13"/>
      <c r="O223" s="12">
        <v>0</v>
      </c>
      <c r="P223" s="12">
        <v>45.183777999999997</v>
      </c>
      <c r="Q223" s="12">
        <v>5.7115169999999997</v>
      </c>
      <c r="R223" s="14">
        <v>46290.417847222219</v>
      </c>
      <c r="S223" s="12">
        <v>1</v>
      </c>
      <c r="T223">
        <v>20260008</v>
      </c>
      <c r="U223" t="s">
        <v>3760</v>
      </c>
      <c r="V223">
        <v>20260008</v>
      </c>
    </row>
    <row r="224" spans="1:22" x14ac:dyDescent="0.3">
      <c r="A224" s="11">
        <v>46288</v>
      </c>
      <c r="B224" s="89" t="s">
        <v>3845</v>
      </c>
      <c r="C224" s="12" t="s">
        <v>950</v>
      </c>
      <c r="D224" s="12" t="s">
        <v>3160</v>
      </c>
      <c r="E224" s="12" t="s">
        <v>116</v>
      </c>
      <c r="F224" s="12" t="s">
        <v>3161</v>
      </c>
      <c r="G224" s="12" t="s">
        <v>2733</v>
      </c>
      <c r="H224" s="12" t="s">
        <v>2737</v>
      </c>
      <c r="I224" s="90">
        <v>0.33333333333333331</v>
      </c>
      <c r="J224" s="90">
        <v>0.37847222222222221</v>
      </c>
      <c r="K224" s="13">
        <v>1.08</v>
      </c>
      <c r="L224" s="90"/>
      <c r="M224" s="90"/>
      <c r="N224" s="13"/>
      <c r="O224" s="12">
        <v>0</v>
      </c>
      <c r="P224" s="12">
        <v>45.178801999999997</v>
      </c>
      <c r="Q224" s="12">
        <v>5.7273579999999997</v>
      </c>
      <c r="R224" s="14">
        <v>46290.417847222219</v>
      </c>
      <c r="S224" s="12">
        <v>1</v>
      </c>
      <c r="T224">
        <v>20170001</v>
      </c>
      <c r="U224" t="s">
        <v>3760</v>
      </c>
      <c r="V224">
        <v>20170001</v>
      </c>
    </row>
    <row r="225" spans="1:22" x14ac:dyDescent="0.3">
      <c r="A225" s="11">
        <v>46288</v>
      </c>
      <c r="B225" s="89" t="s">
        <v>3829</v>
      </c>
      <c r="C225" s="12" t="s">
        <v>946</v>
      </c>
      <c r="D225" s="12" t="s">
        <v>1962</v>
      </c>
      <c r="E225" s="12" t="s">
        <v>492</v>
      </c>
      <c r="F225" s="12" t="s">
        <v>492</v>
      </c>
      <c r="G225" s="12" t="s">
        <v>2733</v>
      </c>
      <c r="H225" s="12" t="s">
        <v>2737</v>
      </c>
      <c r="I225" s="90">
        <v>0.33333333333333331</v>
      </c>
      <c r="J225" s="90">
        <v>0.34722222222222221</v>
      </c>
      <c r="K225" s="13">
        <v>0.33</v>
      </c>
      <c r="L225" s="90"/>
      <c r="M225" s="90"/>
      <c r="N225" s="13"/>
      <c r="O225" s="12">
        <v>0</v>
      </c>
      <c r="P225" s="12">
        <v>45.199381000000002</v>
      </c>
      <c r="Q225" s="12">
        <v>5.6893219999999998</v>
      </c>
      <c r="R225" s="14">
        <v>46290.417847222219</v>
      </c>
      <c r="S225" s="12">
        <v>0</v>
      </c>
      <c r="T225">
        <v>20260297</v>
      </c>
      <c r="U225" t="s">
        <v>838</v>
      </c>
      <c r="V225">
        <v>20260297</v>
      </c>
    </row>
    <row r="226" spans="1:22" x14ac:dyDescent="0.3">
      <c r="A226" s="11">
        <v>46288</v>
      </c>
      <c r="B226" s="89" t="s">
        <v>3833</v>
      </c>
      <c r="C226" s="12" t="s">
        <v>978</v>
      </c>
      <c r="D226" s="12" t="s">
        <v>2263</v>
      </c>
      <c r="E226" s="12" t="s">
        <v>245</v>
      </c>
      <c r="F226" s="12" t="s">
        <v>3146</v>
      </c>
      <c r="G226" s="12" t="s">
        <v>2733</v>
      </c>
      <c r="H226" s="12" t="s">
        <v>2781</v>
      </c>
      <c r="I226" s="90">
        <v>0.33333333333333331</v>
      </c>
      <c r="J226" s="90">
        <v>0.375</v>
      </c>
      <c r="K226" s="13">
        <v>1</v>
      </c>
      <c r="L226" s="90"/>
      <c r="M226" s="90"/>
      <c r="N226" s="13"/>
      <c r="O226" s="12">
        <v>0</v>
      </c>
      <c r="P226" s="12">
        <v>45.568052999999999</v>
      </c>
      <c r="Q226" s="12">
        <v>5.9229669999999999</v>
      </c>
      <c r="R226" s="14">
        <v>46290.417847222219</v>
      </c>
      <c r="S226" s="12">
        <v>1</v>
      </c>
      <c r="T226">
        <v>20260397</v>
      </c>
      <c r="U226" t="s">
        <v>838</v>
      </c>
      <c r="V226">
        <v>20260397</v>
      </c>
    </row>
    <row r="227" spans="1:22" x14ac:dyDescent="0.3">
      <c r="A227" s="11">
        <v>46288</v>
      </c>
      <c r="B227" s="89" t="s">
        <v>3816</v>
      </c>
      <c r="C227" s="12" t="s">
        <v>957</v>
      </c>
      <c r="D227" s="12" t="s">
        <v>2516</v>
      </c>
      <c r="E227" s="12" t="s">
        <v>3021</v>
      </c>
      <c r="F227" s="12" t="s">
        <v>3167</v>
      </c>
      <c r="G227" s="12" t="s">
        <v>2733</v>
      </c>
      <c r="H227" s="12" t="s">
        <v>2737</v>
      </c>
      <c r="I227" s="90">
        <v>0.18055555555555561</v>
      </c>
      <c r="J227" s="90">
        <v>0.19097222222222221</v>
      </c>
      <c r="K227" s="13">
        <v>0.25</v>
      </c>
      <c r="L227" s="90"/>
      <c r="M227" s="90"/>
      <c r="N227" s="13"/>
      <c r="O227" s="12">
        <v>0</v>
      </c>
      <c r="P227" s="12">
        <v>45.198158999999997</v>
      </c>
      <c r="Q227" s="12">
        <v>5.7376310000000004</v>
      </c>
      <c r="R227" s="14">
        <v>46290.417847222219</v>
      </c>
      <c r="S227" s="12">
        <v>1</v>
      </c>
      <c r="T227">
        <v>20260496</v>
      </c>
      <c r="U227" t="s">
        <v>838</v>
      </c>
      <c r="V227">
        <v>20260496</v>
      </c>
    </row>
    <row r="228" spans="1:22" x14ac:dyDescent="0.3">
      <c r="A228" s="11">
        <v>46288</v>
      </c>
      <c r="B228" s="89" t="s">
        <v>3845</v>
      </c>
      <c r="C228" s="12" t="s">
        <v>950</v>
      </c>
      <c r="D228" s="12" t="s">
        <v>1936</v>
      </c>
      <c r="E228" s="12" t="s">
        <v>326</v>
      </c>
      <c r="F228" s="12" t="s">
        <v>1938</v>
      </c>
      <c r="G228" s="12" t="s">
        <v>2733</v>
      </c>
      <c r="H228" s="12" t="s">
        <v>2737</v>
      </c>
      <c r="I228" s="90">
        <v>0.33333333333333331</v>
      </c>
      <c r="J228" s="90">
        <v>0.37847222222222221</v>
      </c>
      <c r="K228" s="13">
        <v>1.08</v>
      </c>
      <c r="L228" s="90"/>
      <c r="M228" s="90"/>
      <c r="N228" s="13"/>
      <c r="O228" s="12">
        <v>0</v>
      </c>
      <c r="P228" s="12">
        <v>45.194364</v>
      </c>
      <c r="Q228" s="12">
        <v>5.6996609999999999</v>
      </c>
      <c r="R228" s="14">
        <v>46290.417847222219</v>
      </c>
      <c r="S228" s="12">
        <v>1</v>
      </c>
      <c r="T228">
        <v>20260288</v>
      </c>
      <c r="U228" t="s">
        <v>838</v>
      </c>
      <c r="V228">
        <v>20260288</v>
      </c>
    </row>
    <row r="229" spans="1:22" x14ac:dyDescent="0.3">
      <c r="A229" s="11">
        <v>46288</v>
      </c>
      <c r="B229" s="89" t="s">
        <v>3845</v>
      </c>
      <c r="C229" s="12" t="s">
        <v>950</v>
      </c>
      <c r="D229" s="12" t="s">
        <v>2538</v>
      </c>
      <c r="E229" s="12" t="s">
        <v>141</v>
      </c>
      <c r="F229" s="12" t="s">
        <v>141</v>
      </c>
      <c r="G229" s="12" t="s">
        <v>2733</v>
      </c>
      <c r="H229" s="12" t="s">
        <v>2737</v>
      </c>
      <c r="I229" s="90">
        <v>0.33333333333333331</v>
      </c>
      <c r="J229" s="90">
        <v>0.34722222222222221</v>
      </c>
      <c r="K229" s="13">
        <v>0.33</v>
      </c>
      <c r="L229" s="90"/>
      <c r="M229" s="90"/>
      <c r="N229" s="13"/>
      <c r="O229" s="12">
        <v>0</v>
      </c>
      <c r="P229" s="12">
        <v>45.189855999999999</v>
      </c>
      <c r="Q229" s="12">
        <v>5.7242749999999996</v>
      </c>
      <c r="R229" s="14">
        <v>46290.417847222219</v>
      </c>
      <c r="S229" s="12">
        <v>1</v>
      </c>
      <c r="T229">
        <v>20260505</v>
      </c>
      <c r="U229" t="s">
        <v>838</v>
      </c>
      <c r="V229">
        <v>20260505</v>
      </c>
    </row>
    <row r="230" spans="1:22" x14ac:dyDescent="0.3">
      <c r="A230" s="11">
        <v>46288</v>
      </c>
      <c r="B230" s="89" t="s">
        <v>3883</v>
      </c>
      <c r="C230" s="12" t="s">
        <v>849</v>
      </c>
      <c r="D230" s="12" t="s">
        <v>1866</v>
      </c>
      <c r="E230" s="12" t="s">
        <v>718</v>
      </c>
      <c r="F230" s="12" t="s">
        <v>718</v>
      </c>
      <c r="G230" s="12" t="s">
        <v>2733</v>
      </c>
      <c r="H230" s="12" t="s">
        <v>2737</v>
      </c>
      <c r="I230" s="90">
        <v>0.33333333333333331</v>
      </c>
      <c r="J230" s="90">
        <v>0.375</v>
      </c>
      <c r="K230" s="13">
        <v>1</v>
      </c>
      <c r="L230" s="90"/>
      <c r="M230" s="90"/>
      <c r="N230" s="13"/>
      <c r="O230" s="12">
        <v>0</v>
      </c>
      <c r="P230" s="12">
        <v>45.244853999999997</v>
      </c>
      <c r="Q230" s="12">
        <v>5.6734859999999996</v>
      </c>
      <c r="R230" s="14">
        <v>46290.417847222219</v>
      </c>
      <c r="S230" s="12">
        <v>1</v>
      </c>
      <c r="T230">
        <v>20260265</v>
      </c>
      <c r="U230" t="s">
        <v>838</v>
      </c>
      <c r="V230">
        <v>20260265</v>
      </c>
    </row>
    <row r="231" spans="1:22" x14ac:dyDescent="0.3">
      <c r="A231" s="11">
        <v>46288</v>
      </c>
      <c r="B231" s="89" t="s">
        <v>3856</v>
      </c>
      <c r="C231" s="12" t="s">
        <v>979</v>
      </c>
      <c r="D231" s="12" t="s">
        <v>1115</v>
      </c>
      <c r="E231" s="12" t="s">
        <v>76</v>
      </c>
      <c r="F231" s="12" t="s">
        <v>76</v>
      </c>
      <c r="G231" s="12" t="s">
        <v>2733</v>
      </c>
      <c r="H231" s="12" t="s">
        <v>2737</v>
      </c>
      <c r="I231" s="90">
        <v>0.29166666666666669</v>
      </c>
      <c r="J231" s="90">
        <v>0.30208333333333331</v>
      </c>
      <c r="K231" s="13">
        <v>0.25</v>
      </c>
      <c r="L231" s="90">
        <v>0.43472222222222218</v>
      </c>
      <c r="M231" s="90">
        <v>0.46597222222222218</v>
      </c>
      <c r="N231" s="13">
        <v>0.75</v>
      </c>
      <c r="O231" s="12">
        <v>1</v>
      </c>
      <c r="P231" s="12">
        <v>45.183639999999997</v>
      </c>
      <c r="Q231" s="12">
        <v>5.7215680000000004</v>
      </c>
      <c r="R231" s="14">
        <v>46290.417847222219</v>
      </c>
      <c r="S231" s="12">
        <v>1</v>
      </c>
      <c r="T231">
        <v>20260480</v>
      </c>
      <c r="U231" t="s">
        <v>838</v>
      </c>
      <c r="V231">
        <v>20260480</v>
      </c>
    </row>
    <row r="232" spans="1:22" x14ac:dyDescent="0.3">
      <c r="A232" s="11">
        <v>46288</v>
      </c>
      <c r="B232" s="89" t="s">
        <v>3834</v>
      </c>
      <c r="C232" s="12" t="s">
        <v>964</v>
      </c>
      <c r="D232" s="12" t="s">
        <v>1680</v>
      </c>
      <c r="E232" s="12" t="s">
        <v>490</v>
      </c>
      <c r="F232" s="12" t="s">
        <v>490</v>
      </c>
      <c r="G232" s="12" t="s">
        <v>2733</v>
      </c>
      <c r="H232" s="12" t="s">
        <v>2737</v>
      </c>
      <c r="I232" s="90">
        <v>0.33333333333333331</v>
      </c>
      <c r="J232" s="90">
        <v>0.34722222222222221</v>
      </c>
      <c r="K232" s="13">
        <v>0.33</v>
      </c>
      <c r="L232" s="90">
        <v>0.45833333333333331</v>
      </c>
      <c r="M232" s="90">
        <v>0.4909722222222222</v>
      </c>
      <c r="N232" s="13">
        <v>0.78</v>
      </c>
      <c r="O232" s="12">
        <v>1</v>
      </c>
      <c r="P232" s="12">
        <v>45.209547999999998</v>
      </c>
      <c r="Q232" s="12">
        <v>5.781123</v>
      </c>
      <c r="R232" s="14">
        <v>46290.417847222219</v>
      </c>
      <c r="S232" s="12">
        <v>1</v>
      </c>
      <c r="T232">
        <v>20260586</v>
      </c>
      <c r="U232" t="s">
        <v>838</v>
      </c>
      <c r="V232">
        <v>20260586</v>
      </c>
    </row>
    <row r="233" spans="1:22" x14ac:dyDescent="0.3">
      <c r="A233" s="11">
        <v>46288</v>
      </c>
      <c r="B233" s="89" t="s">
        <v>3833</v>
      </c>
      <c r="C233" s="12" t="s">
        <v>978</v>
      </c>
      <c r="D233" s="12" t="s">
        <v>1219</v>
      </c>
      <c r="E233" s="12" t="s">
        <v>443</v>
      </c>
      <c r="F233" s="12" t="s">
        <v>3172</v>
      </c>
      <c r="G233" s="12" t="s">
        <v>2733</v>
      </c>
      <c r="H233" s="12" t="s">
        <v>2737</v>
      </c>
      <c r="I233" s="90">
        <v>0.33333333333333331</v>
      </c>
      <c r="J233" s="90">
        <v>0.35416666666666669</v>
      </c>
      <c r="K233" s="13">
        <v>0.5</v>
      </c>
      <c r="L233" s="90"/>
      <c r="M233" s="90"/>
      <c r="N233" s="13"/>
      <c r="O233" s="12">
        <v>0</v>
      </c>
      <c r="P233" s="12">
        <v>45.239241</v>
      </c>
      <c r="Q233" s="12">
        <v>5.8890510000000003</v>
      </c>
      <c r="R233" s="14">
        <v>46290.417847222219</v>
      </c>
      <c r="S233" s="12">
        <v>1</v>
      </c>
      <c r="T233">
        <v>20260042</v>
      </c>
      <c r="U233" t="s">
        <v>838</v>
      </c>
      <c r="V233">
        <v>20260042</v>
      </c>
    </row>
    <row r="234" spans="1:22" x14ac:dyDescent="0.3">
      <c r="A234" s="11">
        <v>46288</v>
      </c>
      <c r="B234" s="89" t="s">
        <v>3818</v>
      </c>
      <c r="C234" s="12" t="s">
        <v>870</v>
      </c>
      <c r="D234" s="12" t="s">
        <v>1608</v>
      </c>
      <c r="E234" s="12" t="s">
        <v>107</v>
      </c>
      <c r="F234" s="12" t="s">
        <v>1610</v>
      </c>
      <c r="G234" s="12" t="s">
        <v>2733</v>
      </c>
      <c r="H234" s="12" t="s">
        <v>2737</v>
      </c>
      <c r="I234" s="90">
        <v>0.23958333333333329</v>
      </c>
      <c r="J234" s="90">
        <v>0.25694444444444442</v>
      </c>
      <c r="K234" s="13">
        <v>0.42</v>
      </c>
      <c r="L234" s="90">
        <v>0.25347222222222221</v>
      </c>
      <c r="M234" s="90">
        <v>0.25833333333333341</v>
      </c>
      <c r="N234" s="13">
        <v>0.12</v>
      </c>
      <c r="O234" s="12">
        <v>1</v>
      </c>
      <c r="P234" s="12">
        <v>45.190626999999999</v>
      </c>
      <c r="Q234" s="12">
        <v>5.7275179999999999</v>
      </c>
      <c r="R234" s="14">
        <v>46290.417847222219</v>
      </c>
      <c r="S234" s="12">
        <v>1</v>
      </c>
      <c r="T234">
        <v>20260179</v>
      </c>
      <c r="U234" t="s">
        <v>838</v>
      </c>
      <c r="V234">
        <v>20260179</v>
      </c>
    </row>
    <row r="235" spans="1:22" x14ac:dyDescent="0.3">
      <c r="A235" s="11">
        <v>46288</v>
      </c>
      <c r="B235" s="89" t="s">
        <v>3865</v>
      </c>
      <c r="C235" s="12" t="s">
        <v>962</v>
      </c>
      <c r="D235" s="12" t="s">
        <v>2186</v>
      </c>
      <c r="E235" s="12" t="s">
        <v>772</v>
      </c>
      <c r="F235" s="12" t="s">
        <v>2188</v>
      </c>
      <c r="G235" s="12" t="s">
        <v>2733</v>
      </c>
      <c r="H235" s="12" t="s">
        <v>2737</v>
      </c>
      <c r="I235" s="90">
        <v>0.31597222222222221</v>
      </c>
      <c r="J235" s="90">
        <v>0.34722222222222221</v>
      </c>
      <c r="K235" s="13">
        <v>0.75</v>
      </c>
      <c r="L235" s="90">
        <v>0.42291666666666672</v>
      </c>
      <c r="M235" s="90">
        <v>0.47499999999999998</v>
      </c>
      <c r="N235" s="13">
        <v>1.25</v>
      </c>
      <c r="O235" s="12">
        <v>1</v>
      </c>
      <c r="P235" s="12">
        <v>45.277130999999997</v>
      </c>
      <c r="Q235" s="12">
        <v>5.6476220000000001</v>
      </c>
      <c r="R235" s="14">
        <v>46290.417847222219</v>
      </c>
      <c r="S235" s="12">
        <v>1</v>
      </c>
      <c r="T235">
        <v>20260372</v>
      </c>
      <c r="U235" t="s">
        <v>838</v>
      </c>
      <c r="V235">
        <v>20260372</v>
      </c>
    </row>
    <row r="236" spans="1:22" x14ac:dyDescent="0.3">
      <c r="A236" s="11">
        <v>46288</v>
      </c>
      <c r="B236" s="89" t="s">
        <v>3817</v>
      </c>
      <c r="C236" s="12" t="s">
        <v>974</v>
      </c>
      <c r="D236" s="12" t="s">
        <v>3175</v>
      </c>
      <c r="E236" s="12" t="s">
        <v>783</v>
      </c>
      <c r="F236" s="12" t="s">
        <v>3176</v>
      </c>
      <c r="G236" s="12" t="s">
        <v>2733</v>
      </c>
      <c r="H236" s="12" t="s">
        <v>2734</v>
      </c>
      <c r="I236" s="90">
        <v>0.16666666666666671</v>
      </c>
      <c r="J236" s="90">
        <v>0.1736111111111111</v>
      </c>
      <c r="K236" s="13">
        <v>0.17</v>
      </c>
      <c r="L236" s="90"/>
      <c r="M236" s="90"/>
      <c r="N236" s="13"/>
      <c r="O236" s="12">
        <v>0</v>
      </c>
      <c r="P236" s="12">
        <v>45.145482999999999</v>
      </c>
      <c r="Q236" s="12">
        <v>5.7042999999999999</v>
      </c>
      <c r="R236" s="14">
        <v>46290.417847222219</v>
      </c>
      <c r="S236" s="12">
        <v>1</v>
      </c>
      <c r="T236">
        <v>20260416</v>
      </c>
      <c r="U236" t="s">
        <v>40</v>
      </c>
      <c r="V236">
        <v>20260416</v>
      </c>
    </row>
    <row r="237" spans="1:22" x14ac:dyDescent="0.3">
      <c r="A237" s="11">
        <v>46288</v>
      </c>
      <c r="B237" s="89" t="s">
        <v>3860</v>
      </c>
      <c r="C237" s="12" t="s">
        <v>982</v>
      </c>
      <c r="D237" s="12" t="s">
        <v>3184</v>
      </c>
      <c r="E237" s="12" t="s">
        <v>248</v>
      </c>
      <c r="F237" s="12" t="s">
        <v>3185</v>
      </c>
      <c r="G237" s="12" t="s">
        <v>2733</v>
      </c>
      <c r="H237" s="12" t="s">
        <v>2734</v>
      </c>
      <c r="I237" s="90">
        <v>0.16666666666666671</v>
      </c>
      <c r="J237" s="90">
        <v>0.18055555555555561</v>
      </c>
      <c r="K237" s="13">
        <v>0.33</v>
      </c>
      <c r="L237" s="90"/>
      <c r="M237" s="90"/>
      <c r="N237" s="13"/>
      <c r="O237" s="12">
        <v>0</v>
      </c>
      <c r="P237" s="12">
        <v>45.080564000000003</v>
      </c>
      <c r="Q237" s="12">
        <v>5.7698520000000002</v>
      </c>
      <c r="R237" s="14">
        <v>46290.417847222219</v>
      </c>
      <c r="S237" s="12">
        <v>1</v>
      </c>
      <c r="T237">
        <v>20260033</v>
      </c>
      <c r="U237" t="s">
        <v>40</v>
      </c>
      <c r="V237">
        <v>20260033</v>
      </c>
    </row>
    <row r="238" spans="1:22" x14ac:dyDescent="0.3">
      <c r="A238" s="11">
        <v>46288</v>
      </c>
      <c r="B238" s="89" t="s">
        <v>3870</v>
      </c>
      <c r="C238" s="12" t="s">
        <v>947</v>
      </c>
      <c r="D238" s="12" t="s">
        <v>3651</v>
      </c>
      <c r="E238" s="12" t="s">
        <v>3505</v>
      </c>
      <c r="F238" s="12" t="s">
        <v>3652</v>
      </c>
      <c r="G238" s="12" t="s">
        <v>2733</v>
      </c>
      <c r="H238" s="12" t="s">
        <v>2734</v>
      </c>
      <c r="I238" s="90">
        <v>0.16666666666666671</v>
      </c>
      <c r="J238" s="90">
        <v>0.18055555555555561</v>
      </c>
      <c r="K238" s="13">
        <v>0.33</v>
      </c>
      <c r="L238" s="90"/>
      <c r="M238" s="90"/>
      <c r="N238" s="13"/>
      <c r="O238" s="12">
        <v>0</v>
      </c>
      <c r="P238" s="12">
        <v>45.363641999999999</v>
      </c>
      <c r="Q238" s="12">
        <v>5.590662</v>
      </c>
      <c r="R238" s="14">
        <v>46290.417847222219</v>
      </c>
      <c r="S238" s="12">
        <v>1</v>
      </c>
      <c r="T238">
        <v>20260044</v>
      </c>
      <c r="U238" t="s">
        <v>40</v>
      </c>
      <c r="V238">
        <v>20260044</v>
      </c>
    </row>
    <row r="239" spans="1:22" x14ac:dyDescent="0.3">
      <c r="A239" s="11">
        <v>46288</v>
      </c>
      <c r="B239" s="89" t="s">
        <v>3826</v>
      </c>
      <c r="C239" s="12" t="s">
        <v>886</v>
      </c>
      <c r="D239" s="12" t="s">
        <v>1370</v>
      </c>
      <c r="E239" s="12" t="s">
        <v>285</v>
      </c>
      <c r="F239" s="12" t="s">
        <v>1372</v>
      </c>
      <c r="G239" s="12" t="s">
        <v>2733</v>
      </c>
      <c r="H239" s="12" t="s">
        <v>2737</v>
      </c>
      <c r="I239" s="90">
        <v>0.33333333333333331</v>
      </c>
      <c r="J239" s="90">
        <v>0.375</v>
      </c>
      <c r="K239" s="13">
        <v>1</v>
      </c>
      <c r="L239" s="90">
        <v>0.54722222222222228</v>
      </c>
      <c r="M239" s="90">
        <v>0.56666666666666665</v>
      </c>
      <c r="N239" s="13">
        <v>0.47</v>
      </c>
      <c r="O239" s="12">
        <v>1</v>
      </c>
      <c r="P239" s="12">
        <v>45.149633000000001</v>
      </c>
      <c r="Q239" s="12">
        <v>5.7260520000000001</v>
      </c>
      <c r="R239" s="14">
        <v>46290.417847222219</v>
      </c>
      <c r="S239" s="12">
        <v>1</v>
      </c>
      <c r="T239">
        <v>20260096</v>
      </c>
      <c r="U239" t="s">
        <v>838</v>
      </c>
      <c r="V239">
        <v>20260096</v>
      </c>
    </row>
    <row r="240" spans="1:22" x14ac:dyDescent="0.3">
      <c r="A240" s="11">
        <v>46288</v>
      </c>
      <c r="B240" s="89" t="s">
        <v>3864</v>
      </c>
      <c r="C240" s="12" t="s">
        <v>960</v>
      </c>
      <c r="D240" s="12" t="s">
        <v>2321</v>
      </c>
      <c r="E240" s="12" t="s">
        <v>594</v>
      </c>
      <c r="F240" s="12" t="s">
        <v>594</v>
      </c>
      <c r="G240" s="12" t="s">
        <v>2733</v>
      </c>
      <c r="H240" s="12" t="s">
        <v>2737</v>
      </c>
      <c r="I240" s="90">
        <v>0.33333333333333331</v>
      </c>
      <c r="J240" s="90">
        <v>0.44097222222222221</v>
      </c>
      <c r="K240" s="13">
        <v>2.58</v>
      </c>
      <c r="L240" s="90"/>
      <c r="M240" s="90"/>
      <c r="N240" s="13"/>
      <c r="O240" s="12">
        <v>0</v>
      </c>
      <c r="P240" s="12">
        <v>45.217554999999997</v>
      </c>
      <c r="Q240" s="12">
        <v>5.6940160000000004</v>
      </c>
      <c r="R240" s="14">
        <v>46290.417847222219</v>
      </c>
      <c r="S240" s="12">
        <v>1</v>
      </c>
      <c r="T240">
        <v>20260418</v>
      </c>
      <c r="U240" t="s">
        <v>838</v>
      </c>
      <c r="V240">
        <v>20260418</v>
      </c>
    </row>
    <row r="241" spans="1:22" x14ac:dyDescent="0.3">
      <c r="A241" s="11">
        <v>46288</v>
      </c>
      <c r="B241" s="89" t="s">
        <v>3864</v>
      </c>
      <c r="C241" s="12" t="s">
        <v>960</v>
      </c>
      <c r="D241" s="12" t="s">
        <v>1524</v>
      </c>
      <c r="E241" s="12" t="s">
        <v>635</v>
      </c>
      <c r="F241" s="12" t="s">
        <v>3187</v>
      </c>
      <c r="G241" s="12" t="s">
        <v>2733</v>
      </c>
      <c r="H241" s="12" t="s">
        <v>2737</v>
      </c>
      <c r="I241" s="90">
        <v>0.33333333333333331</v>
      </c>
      <c r="J241" s="90">
        <v>0.35416666666666669</v>
      </c>
      <c r="K241" s="13">
        <v>0.5</v>
      </c>
      <c r="L241" s="90"/>
      <c r="M241" s="90"/>
      <c r="N241" s="13"/>
      <c r="O241" s="12">
        <v>0</v>
      </c>
      <c r="P241" s="12">
        <v>45.206518000000003</v>
      </c>
      <c r="Q241" s="12">
        <v>5.7103719999999996</v>
      </c>
      <c r="R241" s="14">
        <v>46290.417847222219</v>
      </c>
      <c r="S241" s="12">
        <v>1</v>
      </c>
      <c r="T241">
        <v>20260151</v>
      </c>
      <c r="U241" t="s">
        <v>838</v>
      </c>
      <c r="V241">
        <v>20260151</v>
      </c>
    </row>
    <row r="242" spans="1:22" x14ac:dyDescent="0.3">
      <c r="A242" s="11">
        <v>46288</v>
      </c>
      <c r="B242" s="89" t="s">
        <v>3831</v>
      </c>
      <c r="C242" s="12" t="s">
        <v>892</v>
      </c>
      <c r="D242" s="12" t="s">
        <v>1769</v>
      </c>
      <c r="E242" s="12" t="s">
        <v>412</v>
      </c>
      <c r="F242" s="12" t="s">
        <v>1771</v>
      </c>
      <c r="G242" s="12" t="s">
        <v>2733</v>
      </c>
      <c r="H242" s="12" t="s">
        <v>2737</v>
      </c>
      <c r="I242" s="90">
        <v>0.33333333333333331</v>
      </c>
      <c r="J242" s="90">
        <v>0.34722222222222221</v>
      </c>
      <c r="K242" s="13">
        <v>0.33</v>
      </c>
      <c r="L242" s="90"/>
      <c r="M242" s="90"/>
      <c r="N242" s="13"/>
      <c r="O242" s="12">
        <v>0</v>
      </c>
      <c r="P242" s="12">
        <v>45.190578000000002</v>
      </c>
      <c r="Q242" s="12">
        <v>5.7182940000000002</v>
      </c>
      <c r="R242" s="14">
        <v>46290.417847222219</v>
      </c>
      <c r="S242" s="12">
        <v>1</v>
      </c>
      <c r="T242">
        <v>20260237</v>
      </c>
      <c r="U242" t="s">
        <v>838</v>
      </c>
      <c r="V242">
        <v>20260237</v>
      </c>
    </row>
    <row r="243" spans="1:22" x14ac:dyDescent="0.3">
      <c r="A243" s="11">
        <v>46288</v>
      </c>
      <c r="B243" s="89" t="s">
        <v>3822</v>
      </c>
      <c r="C243" s="12" t="s">
        <v>944</v>
      </c>
      <c r="D243" s="12" t="s">
        <v>1289</v>
      </c>
      <c r="E243" s="12" t="s">
        <v>202</v>
      </c>
      <c r="F243" s="12" t="s">
        <v>202</v>
      </c>
      <c r="G243" s="12" t="s">
        <v>2733</v>
      </c>
      <c r="H243" s="12" t="s">
        <v>2737</v>
      </c>
      <c r="I243" s="90">
        <v>0.33333333333333331</v>
      </c>
      <c r="J243" s="90">
        <v>0.37847222222222221</v>
      </c>
      <c r="K243" s="13">
        <v>1.08</v>
      </c>
      <c r="L243" s="90"/>
      <c r="M243" s="90"/>
      <c r="N243" s="13"/>
      <c r="O243" s="12">
        <v>0</v>
      </c>
      <c r="P243" s="12">
        <v>45.190215999999999</v>
      </c>
      <c r="Q243" s="12">
        <v>5.7257730000000002</v>
      </c>
      <c r="R243" s="14">
        <v>46290.417847222219</v>
      </c>
      <c r="S243" s="12">
        <v>1</v>
      </c>
      <c r="T243">
        <v>20260067</v>
      </c>
      <c r="U243" t="s">
        <v>838</v>
      </c>
      <c r="V243">
        <v>20260067</v>
      </c>
    </row>
    <row r="244" spans="1:22" x14ac:dyDescent="0.3">
      <c r="A244" s="11">
        <v>46288</v>
      </c>
      <c r="B244" s="89" t="s">
        <v>3829</v>
      </c>
      <c r="C244" s="12" t="s">
        <v>946</v>
      </c>
      <c r="D244" s="12" t="s">
        <v>2040</v>
      </c>
      <c r="E244" s="12" t="s">
        <v>121</v>
      </c>
      <c r="F244" s="12" t="s">
        <v>121</v>
      </c>
      <c r="G244" s="12" t="s">
        <v>2733</v>
      </c>
      <c r="H244" s="12" t="s">
        <v>2737</v>
      </c>
      <c r="I244" s="90">
        <v>0.33333333333333331</v>
      </c>
      <c r="J244" s="90">
        <v>0.34722222222222221</v>
      </c>
      <c r="K244" s="13">
        <v>0.33</v>
      </c>
      <c r="L244" s="90"/>
      <c r="M244" s="90"/>
      <c r="N244" s="13"/>
      <c r="O244" s="12">
        <v>0</v>
      </c>
      <c r="P244" s="12">
        <v>45.184877999999998</v>
      </c>
      <c r="Q244" s="12">
        <v>5.7209649999999996</v>
      </c>
      <c r="R244" s="14">
        <v>46290.417847222219</v>
      </c>
      <c r="S244" s="12">
        <v>0</v>
      </c>
      <c r="T244">
        <v>20260320</v>
      </c>
      <c r="U244" t="s">
        <v>838</v>
      </c>
      <c r="V244">
        <v>20260320</v>
      </c>
    </row>
    <row r="245" spans="1:22" x14ac:dyDescent="0.3">
      <c r="A245" s="11">
        <v>46288</v>
      </c>
      <c r="B245" s="89" t="s">
        <v>3858</v>
      </c>
      <c r="C245" s="12" t="s">
        <v>953</v>
      </c>
      <c r="D245" s="12" t="s">
        <v>1247</v>
      </c>
      <c r="E245" s="12" t="s">
        <v>339</v>
      </c>
      <c r="F245" s="12" t="s">
        <v>1248</v>
      </c>
      <c r="G245" s="12" t="s">
        <v>2733</v>
      </c>
      <c r="H245" s="12" t="s">
        <v>2781</v>
      </c>
      <c r="I245" s="90">
        <v>0.33333333333333331</v>
      </c>
      <c r="J245" s="90">
        <v>0.375</v>
      </c>
      <c r="K245" s="13">
        <v>1</v>
      </c>
      <c r="L245" s="90"/>
      <c r="M245" s="90"/>
      <c r="N245" s="13"/>
      <c r="O245" s="12">
        <v>0</v>
      </c>
      <c r="P245" s="12">
        <v>45.180453999999997</v>
      </c>
      <c r="Q245" s="12">
        <v>5.6989720000000004</v>
      </c>
      <c r="R245" s="14">
        <v>46290.417847222219</v>
      </c>
      <c r="S245" s="12">
        <v>1</v>
      </c>
      <c r="T245">
        <v>20260051</v>
      </c>
      <c r="U245" t="s">
        <v>838</v>
      </c>
      <c r="V245">
        <v>20260051</v>
      </c>
    </row>
    <row r="246" spans="1:22" x14ac:dyDescent="0.3">
      <c r="A246" s="11">
        <v>46288</v>
      </c>
      <c r="B246" s="89" t="s">
        <v>3856</v>
      </c>
      <c r="C246" s="12" t="s">
        <v>979</v>
      </c>
      <c r="D246" s="12" t="s">
        <v>1399</v>
      </c>
      <c r="E246" s="12" t="s">
        <v>291</v>
      </c>
      <c r="F246" s="12" t="s">
        <v>3186</v>
      </c>
      <c r="G246" s="12" t="s">
        <v>2733</v>
      </c>
      <c r="H246" s="12" t="s">
        <v>2781</v>
      </c>
      <c r="I246" s="90">
        <v>0.33333333333333331</v>
      </c>
      <c r="J246" s="90">
        <v>0.375</v>
      </c>
      <c r="K246" s="13">
        <v>1</v>
      </c>
      <c r="L246" s="90">
        <v>0.17499999999999999</v>
      </c>
      <c r="M246" s="90">
        <v>0.28819444444444442</v>
      </c>
      <c r="N246" s="13">
        <v>2.72</v>
      </c>
      <c r="O246" s="12">
        <v>1</v>
      </c>
      <c r="P246" s="12">
        <v>45.150571999999997</v>
      </c>
      <c r="Q246" s="12">
        <v>5.7256600000000004</v>
      </c>
      <c r="R246" s="14">
        <v>46290.417847222219</v>
      </c>
      <c r="S246" s="12">
        <v>1</v>
      </c>
      <c r="T246">
        <v>20260106</v>
      </c>
      <c r="U246" t="s">
        <v>838</v>
      </c>
      <c r="V246">
        <v>20260106</v>
      </c>
    </row>
    <row r="247" spans="1:22" x14ac:dyDescent="0.3">
      <c r="A247" s="11">
        <v>46288</v>
      </c>
      <c r="B247" s="89" t="s">
        <v>3811</v>
      </c>
      <c r="C247" s="12" t="s">
        <v>975</v>
      </c>
      <c r="D247" s="12" t="s">
        <v>2371</v>
      </c>
      <c r="E247" s="12" t="s">
        <v>602</v>
      </c>
      <c r="F247" s="12" t="s">
        <v>602</v>
      </c>
      <c r="G247" s="12" t="s">
        <v>2733</v>
      </c>
      <c r="H247" s="12" t="s">
        <v>2737</v>
      </c>
      <c r="I247" s="90">
        <v>0.1875</v>
      </c>
      <c r="J247" s="90">
        <v>0.19791666666666671</v>
      </c>
      <c r="K247" s="13">
        <v>0.25</v>
      </c>
      <c r="L247" s="90"/>
      <c r="M247" s="90"/>
      <c r="N247" s="13"/>
      <c r="O247" s="12">
        <v>0</v>
      </c>
      <c r="P247" s="12">
        <v>45.364722</v>
      </c>
      <c r="Q247" s="12">
        <v>5.6031880000000003</v>
      </c>
      <c r="R247" s="14">
        <v>46290.417847222219</v>
      </c>
      <c r="S247" s="12">
        <v>1</v>
      </c>
      <c r="T247">
        <v>20260434</v>
      </c>
      <c r="U247" t="s">
        <v>838</v>
      </c>
      <c r="V247">
        <v>20260434</v>
      </c>
    </row>
    <row r="248" spans="1:22" x14ac:dyDescent="0.3">
      <c r="A248" s="11">
        <v>46288</v>
      </c>
      <c r="B248" s="89" t="s">
        <v>3823</v>
      </c>
      <c r="C248" s="12" t="s">
        <v>968</v>
      </c>
      <c r="D248" s="12" t="s">
        <v>2416</v>
      </c>
      <c r="E248" s="12" t="s">
        <v>608</v>
      </c>
      <c r="F248" s="12" t="s">
        <v>608</v>
      </c>
      <c r="G248" s="12" t="s">
        <v>2733</v>
      </c>
      <c r="H248" s="12" t="s">
        <v>2737</v>
      </c>
      <c r="I248" s="90">
        <v>0.18055555555555561</v>
      </c>
      <c r="J248" s="90">
        <v>0.19097222222222221</v>
      </c>
      <c r="K248" s="13">
        <v>0.25</v>
      </c>
      <c r="L248" s="90"/>
      <c r="M248" s="90"/>
      <c r="N248" s="13"/>
      <c r="O248" s="12">
        <v>0</v>
      </c>
      <c r="P248" s="12">
        <v>45.206507999999999</v>
      </c>
      <c r="Q248" s="12">
        <v>5.662909</v>
      </c>
      <c r="R248" s="14">
        <v>46290.417847222219</v>
      </c>
      <c r="S248" s="12">
        <v>1</v>
      </c>
      <c r="T248">
        <v>20260447</v>
      </c>
      <c r="U248" t="s">
        <v>838</v>
      </c>
      <c r="V248">
        <v>20260447</v>
      </c>
    </row>
    <row r="249" spans="1:22" x14ac:dyDescent="0.3">
      <c r="A249" s="11">
        <v>46288</v>
      </c>
      <c r="B249" s="89" t="s">
        <v>3817</v>
      </c>
      <c r="C249" s="12" t="s">
        <v>974</v>
      </c>
      <c r="D249" s="12" t="s">
        <v>3175</v>
      </c>
      <c r="E249" s="12" t="s">
        <v>783</v>
      </c>
      <c r="F249" s="12" t="s">
        <v>3176</v>
      </c>
      <c r="G249" s="12" t="s">
        <v>2733</v>
      </c>
      <c r="H249" s="12" t="s">
        <v>2734</v>
      </c>
      <c r="I249" s="90">
        <v>0.29166666666666669</v>
      </c>
      <c r="J249" s="90">
        <v>0.2986111111111111</v>
      </c>
      <c r="K249" s="13">
        <v>0.17</v>
      </c>
      <c r="L249" s="90"/>
      <c r="M249" s="90"/>
      <c r="N249" s="13"/>
      <c r="O249" s="12">
        <v>0</v>
      </c>
      <c r="P249" s="12">
        <v>45.145482999999999</v>
      </c>
      <c r="Q249" s="12">
        <v>5.7042999999999999</v>
      </c>
      <c r="R249" s="14">
        <v>46290.417847222219</v>
      </c>
      <c r="S249" s="12">
        <v>1</v>
      </c>
      <c r="T249">
        <v>20260416</v>
      </c>
      <c r="U249" t="s">
        <v>40</v>
      </c>
      <c r="V249">
        <v>20260416</v>
      </c>
    </row>
    <row r="250" spans="1:22" x14ac:dyDescent="0.3">
      <c r="A250" s="11">
        <v>46288</v>
      </c>
      <c r="B250" s="89" t="s">
        <v>3812</v>
      </c>
      <c r="C250" s="12" t="s">
        <v>977</v>
      </c>
      <c r="D250" s="12" t="s">
        <v>1394</v>
      </c>
      <c r="E250" s="12" t="s">
        <v>451</v>
      </c>
      <c r="F250" s="12" t="s">
        <v>3190</v>
      </c>
      <c r="G250" s="12" t="s">
        <v>2733</v>
      </c>
      <c r="H250" s="12" t="s">
        <v>2737</v>
      </c>
      <c r="I250" s="90">
        <v>0.22222222222222221</v>
      </c>
      <c r="J250" s="90">
        <v>0.36805555555555558</v>
      </c>
      <c r="K250" s="13">
        <v>3.5</v>
      </c>
      <c r="L250" s="90">
        <v>0.31527777777777782</v>
      </c>
      <c r="M250" s="90">
        <v>0.33333333333333331</v>
      </c>
      <c r="N250" s="13">
        <v>0.43</v>
      </c>
      <c r="O250" s="12">
        <v>1</v>
      </c>
      <c r="P250" s="12">
        <v>45.367581000000001</v>
      </c>
      <c r="Q250" s="12">
        <v>5.5800349999999996</v>
      </c>
      <c r="R250" s="14">
        <v>46290.417847222219</v>
      </c>
      <c r="S250" s="12">
        <v>1</v>
      </c>
      <c r="T250">
        <v>20260104</v>
      </c>
      <c r="U250" t="s">
        <v>838</v>
      </c>
      <c r="V250">
        <v>20260104</v>
      </c>
    </row>
    <row r="251" spans="1:22" x14ac:dyDescent="0.3">
      <c r="A251" s="11">
        <v>46288</v>
      </c>
      <c r="B251" s="89" t="s">
        <v>3883</v>
      </c>
      <c r="C251" s="12" t="s">
        <v>849</v>
      </c>
      <c r="D251" s="12" t="s">
        <v>1779</v>
      </c>
      <c r="E251" s="12" t="s">
        <v>535</v>
      </c>
      <c r="F251" s="12" t="s">
        <v>535</v>
      </c>
      <c r="G251" s="12" t="s">
        <v>2733</v>
      </c>
      <c r="H251" s="12" t="s">
        <v>2737</v>
      </c>
      <c r="I251" s="90">
        <v>0.33333333333333331</v>
      </c>
      <c r="J251" s="90">
        <v>0.39583333333333331</v>
      </c>
      <c r="K251" s="13">
        <v>1.5</v>
      </c>
      <c r="L251" s="90"/>
      <c r="M251" s="90"/>
      <c r="N251" s="13"/>
      <c r="O251" s="12">
        <v>0</v>
      </c>
      <c r="P251" s="12">
        <v>45.292670000000001</v>
      </c>
      <c r="Q251" s="12">
        <v>5.639176</v>
      </c>
      <c r="R251" s="14">
        <v>46290.417847222219</v>
      </c>
      <c r="S251" s="12">
        <v>1</v>
      </c>
      <c r="T251">
        <v>20260240</v>
      </c>
      <c r="U251" t="s">
        <v>838</v>
      </c>
      <c r="V251">
        <v>20260240</v>
      </c>
    </row>
    <row r="252" spans="1:22" x14ac:dyDescent="0.3">
      <c r="A252" s="11">
        <v>46288</v>
      </c>
      <c r="B252" s="89" t="s">
        <v>3839</v>
      </c>
      <c r="C252" s="12" t="s">
        <v>966</v>
      </c>
      <c r="D252" s="12" t="s">
        <v>2283</v>
      </c>
      <c r="E252" s="12" t="s">
        <v>224</v>
      </c>
      <c r="F252" s="12" t="s">
        <v>3193</v>
      </c>
      <c r="G252" s="12" t="s">
        <v>2733</v>
      </c>
      <c r="H252" s="12" t="s">
        <v>2737</v>
      </c>
      <c r="I252" s="90">
        <v>0.16666666666666671</v>
      </c>
      <c r="J252" s="90">
        <v>0.18055555555555561</v>
      </c>
      <c r="K252" s="13">
        <v>0.33</v>
      </c>
      <c r="L252" s="90">
        <v>0.23472222222222219</v>
      </c>
      <c r="M252" s="90">
        <v>0.2388888888888889</v>
      </c>
      <c r="N252" s="13">
        <v>0.1</v>
      </c>
      <c r="O252" s="12">
        <v>1</v>
      </c>
      <c r="P252" s="12">
        <v>45.366042</v>
      </c>
      <c r="Q252" s="12">
        <v>5.5933120000000001</v>
      </c>
      <c r="R252" s="14">
        <v>46290.417847222219</v>
      </c>
      <c r="S252" s="12">
        <v>1</v>
      </c>
      <c r="T252">
        <v>20260402</v>
      </c>
      <c r="U252" t="s">
        <v>838</v>
      </c>
      <c r="V252">
        <v>20260402</v>
      </c>
    </row>
    <row r="253" spans="1:22" x14ac:dyDescent="0.3">
      <c r="A253" s="11">
        <v>46288</v>
      </c>
      <c r="B253" s="89" t="s">
        <v>3833</v>
      </c>
      <c r="C253" s="12" t="s">
        <v>978</v>
      </c>
      <c r="D253" s="12" t="s">
        <v>3194</v>
      </c>
      <c r="E253" s="12" t="s">
        <v>67</v>
      </c>
      <c r="F253" s="12" t="s">
        <v>3195</v>
      </c>
      <c r="G253" s="12" t="s">
        <v>2733</v>
      </c>
      <c r="H253" s="12" t="s">
        <v>2734</v>
      </c>
      <c r="I253" s="90">
        <v>0.16666666666666671</v>
      </c>
      <c r="J253" s="90">
        <v>0.18055555555555561</v>
      </c>
      <c r="K253" s="13">
        <v>0.33</v>
      </c>
      <c r="L253" s="90"/>
      <c r="M253" s="90"/>
      <c r="N253" s="13"/>
      <c r="O253" s="12">
        <v>0</v>
      </c>
      <c r="P253" s="12">
        <v>45.569451000000001</v>
      </c>
      <c r="Q253" s="12">
        <v>5.9207679999999998</v>
      </c>
      <c r="R253" s="14">
        <v>46290.417847222219</v>
      </c>
      <c r="S253" s="12">
        <v>1</v>
      </c>
      <c r="T253">
        <v>20260409</v>
      </c>
      <c r="U253" t="s">
        <v>40</v>
      </c>
      <c r="V253">
        <v>20260409</v>
      </c>
    </row>
    <row r="254" spans="1:22" x14ac:dyDescent="0.3">
      <c r="A254" s="11">
        <v>46288</v>
      </c>
      <c r="B254" s="89" t="s">
        <v>3870</v>
      </c>
      <c r="C254" s="12" t="s">
        <v>947</v>
      </c>
      <c r="D254" s="12" t="s">
        <v>3653</v>
      </c>
      <c r="E254" s="12" t="s">
        <v>696</v>
      </c>
      <c r="F254" s="12" t="s">
        <v>3654</v>
      </c>
      <c r="G254" s="12" t="s">
        <v>2733</v>
      </c>
      <c r="H254" s="12" t="s">
        <v>2734</v>
      </c>
      <c r="I254" s="90">
        <v>0.16666666666666671</v>
      </c>
      <c r="J254" s="90">
        <v>0.18055555555555561</v>
      </c>
      <c r="K254" s="13">
        <v>0.33</v>
      </c>
      <c r="L254" s="90"/>
      <c r="M254" s="90"/>
      <c r="N254" s="13"/>
      <c r="O254" s="12">
        <v>0</v>
      </c>
      <c r="P254" s="12">
        <v>45.371516</v>
      </c>
      <c r="Q254" s="12">
        <v>5.5878629999999996</v>
      </c>
      <c r="R254" s="14">
        <v>46290.417847222219</v>
      </c>
      <c r="S254" s="12">
        <v>1</v>
      </c>
      <c r="T254">
        <v>20260417</v>
      </c>
      <c r="U254" t="s">
        <v>40</v>
      </c>
      <c r="V254">
        <v>20260417</v>
      </c>
    </row>
    <row r="255" spans="1:22" x14ac:dyDescent="0.3">
      <c r="A255" s="11">
        <v>46288</v>
      </c>
      <c r="B255" s="89" t="s">
        <v>3861</v>
      </c>
      <c r="C255" s="12" t="s">
        <v>970</v>
      </c>
      <c r="D255" s="12" t="s">
        <v>1900</v>
      </c>
      <c r="E255" s="12" t="s">
        <v>93</v>
      </c>
      <c r="F255" s="12" t="s">
        <v>93</v>
      </c>
      <c r="G255" s="12" t="s">
        <v>2733</v>
      </c>
      <c r="H255" s="12" t="s">
        <v>2737</v>
      </c>
      <c r="I255" s="90">
        <v>0.33333333333333331</v>
      </c>
      <c r="J255" s="90">
        <v>0.3611111111111111</v>
      </c>
      <c r="K255" s="13">
        <v>0.67</v>
      </c>
      <c r="L255" s="90"/>
      <c r="M255" s="90"/>
      <c r="N255" s="13"/>
      <c r="O255" s="12">
        <v>0</v>
      </c>
      <c r="P255" s="12">
        <v>45.177773000000002</v>
      </c>
      <c r="Q255" s="12">
        <v>5.7280009999999999</v>
      </c>
      <c r="R255" s="14">
        <v>46290.417847222219</v>
      </c>
      <c r="S255" s="12">
        <v>1</v>
      </c>
      <c r="T255">
        <v>20260277</v>
      </c>
      <c r="U255" t="s">
        <v>838</v>
      </c>
      <c r="V255">
        <v>20260277</v>
      </c>
    </row>
    <row r="256" spans="1:22" x14ac:dyDescent="0.3">
      <c r="A256" s="11">
        <v>46288</v>
      </c>
      <c r="B256" s="89" t="s">
        <v>3835</v>
      </c>
      <c r="C256" s="12" t="s">
        <v>859</v>
      </c>
      <c r="D256" s="12" t="s">
        <v>2529</v>
      </c>
      <c r="E256" s="12" t="s">
        <v>521</v>
      </c>
      <c r="F256" s="12" t="s">
        <v>521</v>
      </c>
      <c r="G256" s="12" t="s">
        <v>2733</v>
      </c>
      <c r="H256" s="12" t="s">
        <v>2737</v>
      </c>
      <c r="I256" s="90">
        <v>0.33333333333333331</v>
      </c>
      <c r="J256" s="90">
        <v>0.34722222222222221</v>
      </c>
      <c r="K256" s="13">
        <v>0.33</v>
      </c>
      <c r="L256" s="90"/>
      <c r="M256" s="90"/>
      <c r="N256" s="13"/>
      <c r="O256" s="12">
        <v>0</v>
      </c>
      <c r="P256" s="12">
        <v>45.191065999999999</v>
      </c>
      <c r="Q256" s="12">
        <v>5.7243019999999998</v>
      </c>
      <c r="R256" s="14">
        <v>46290.417847222219</v>
      </c>
      <c r="S256" s="12">
        <v>1</v>
      </c>
      <c r="T256">
        <v>20260502</v>
      </c>
      <c r="U256" t="s">
        <v>838</v>
      </c>
      <c r="V256">
        <v>20260502</v>
      </c>
    </row>
    <row r="257" spans="1:22" x14ac:dyDescent="0.3">
      <c r="A257" s="11">
        <v>46288</v>
      </c>
      <c r="B257" s="89" t="s">
        <v>3823</v>
      </c>
      <c r="C257" s="12" t="s">
        <v>968</v>
      </c>
      <c r="D257" s="12" t="s">
        <v>3207</v>
      </c>
      <c r="E257" s="12" t="s">
        <v>298</v>
      </c>
      <c r="F257" s="12" t="s">
        <v>3885</v>
      </c>
      <c r="G257" s="12" t="s">
        <v>2733</v>
      </c>
      <c r="H257" s="12" t="s">
        <v>2737</v>
      </c>
      <c r="I257" s="90">
        <v>0.22222222222222221</v>
      </c>
      <c r="J257" s="90">
        <v>0.2326388888888889</v>
      </c>
      <c r="K257" s="13">
        <v>0.25</v>
      </c>
      <c r="L257" s="90"/>
      <c r="M257" s="90"/>
      <c r="N257" s="13"/>
      <c r="O257" s="12">
        <v>0</v>
      </c>
      <c r="P257" s="12">
        <v>45.186909</v>
      </c>
      <c r="Q257" s="12">
        <v>5.7276030000000002</v>
      </c>
      <c r="R257" s="14">
        <v>46290.417847222219</v>
      </c>
      <c r="S257" s="12">
        <v>1</v>
      </c>
      <c r="T257">
        <v>20260221</v>
      </c>
      <c r="U257" t="s">
        <v>40</v>
      </c>
      <c r="V257">
        <v>20260221</v>
      </c>
    </row>
    <row r="258" spans="1:22" x14ac:dyDescent="0.3">
      <c r="A258" s="11">
        <v>46288</v>
      </c>
      <c r="B258" s="89" t="s">
        <v>3816</v>
      </c>
      <c r="C258" s="12" t="s">
        <v>957</v>
      </c>
      <c r="D258" s="12" t="s">
        <v>1094</v>
      </c>
      <c r="E258" s="12" t="s">
        <v>242</v>
      </c>
      <c r="F258" s="12" t="s">
        <v>242</v>
      </c>
      <c r="G258" s="12" t="s">
        <v>2733</v>
      </c>
      <c r="H258" s="12" t="s">
        <v>2737</v>
      </c>
      <c r="I258" s="90">
        <v>0.19097222222222221</v>
      </c>
      <c r="J258" s="90">
        <v>0.23958333333333329</v>
      </c>
      <c r="K258" s="13">
        <v>1.17</v>
      </c>
      <c r="L258" s="90"/>
      <c r="M258" s="90"/>
      <c r="N258" s="13"/>
      <c r="O258" s="12">
        <v>0</v>
      </c>
      <c r="P258" s="12">
        <v>45.199171999999997</v>
      </c>
      <c r="Q258" s="12">
        <v>5.7368750000000004</v>
      </c>
      <c r="R258" s="14">
        <v>46290.417847222219</v>
      </c>
      <c r="S258" s="12">
        <v>1</v>
      </c>
      <c r="T258">
        <v>20260011</v>
      </c>
      <c r="U258" t="s">
        <v>838</v>
      </c>
      <c r="V258">
        <v>20260011</v>
      </c>
    </row>
    <row r="259" spans="1:22" x14ac:dyDescent="0.3">
      <c r="A259" s="11">
        <v>46288</v>
      </c>
      <c r="B259" s="89" t="s">
        <v>3845</v>
      </c>
      <c r="C259" s="12" t="s">
        <v>950</v>
      </c>
      <c r="D259" s="12" t="s">
        <v>1692</v>
      </c>
      <c r="E259" s="12" t="s">
        <v>522</v>
      </c>
      <c r="F259" s="12" t="s">
        <v>522</v>
      </c>
      <c r="G259" s="12" t="s">
        <v>2733</v>
      </c>
      <c r="H259" s="12" t="s">
        <v>2737</v>
      </c>
      <c r="I259" s="90">
        <v>0.33333333333333331</v>
      </c>
      <c r="J259" s="90">
        <v>0.4236111111111111</v>
      </c>
      <c r="K259" s="13">
        <v>2.17</v>
      </c>
      <c r="L259" s="90"/>
      <c r="M259" s="90"/>
      <c r="N259" s="13"/>
      <c r="O259" s="12">
        <v>0</v>
      </c>
      <c r="P259" s="12">
        <v>45.177925000000002</v>
      </c>
      <c r="Q259" s="12">
        <v>5.7241710000000001</v>
      </c>
      <c r="R259" s="14">
        <v>46290.417847222219</v>
      </c>
      <c r="S259" s="12">
        <v>1</v>
      </c>
      <c r="T259">
        <v>20260212</v>
      </c>
      <c r="U259" t="s">
        <v>838</v>
      </c>
      <c r="V259">
        <v>20260212</v>
      </c>
    </row>
    <row r="260" spans="1:22" x14ac:dyDescent="0.3">
      <c r="A260" s="11">
        <v>46288</v>
      </c>
      <c r="B260" s="89" t="s">
        <v>3883</v>
      </c>
      <c r="C260" s="12" t="s">
        <v>849</v>
      </c>
      <c r="D260" s="12" t="s">
        <v>2071</v>
      </c>
      <c r="E260" s="12" t="s">
        <v>687</v>
      </c>
      <c r="F260" s="12" t="s">
        <v>687</v>
      </c>
      <c r="G260" s="12" t="s">
        <v>2733</v>
      </c>
      <c r="H260" s="12" t="s">
        <v>2737</v>
      </c>
      <c r="I260" s="90">
        <v>0.33333333333333331</v>
      </c>
      <c r="J260" s="90">
        <v>0.40625</v>
      </c>
      <c r="K260" s="13">
        <v>1.75</v>
      </c>
      <c r="L260" s="90"/>
      <c r="M260" s="90"/>
      <c r="N260" s="13"/>
      <c r="O260" s="12">
        <v>0</v>
      </c>
      <c r="P260" s="12">
        <v>45.290377999999997</v>
      </c>
      <c r="Q260" s="12">
        <v>5.6393180000000003</v>
      </c>
      <c r="R260" s="14">
        <v>46290.417847222219</v>
      </c>
      <c r="S260" s="12">
        <v>1</v>
      </c>
      <c r="T260">
        <v>20260332</v>
      </c>
      <c r="U260" t="s">
        <v>838</v>
      </c>
      <c r="V260">
        <v>20260332</v>
      </c>
    </row>
    <row r="261" spans="1:22" x14ac:dyDescent="0.3">
      <c r="A261" s="11">
        <v>46288</v>
      </c>
      <c r="B261" s="89" t="s">
        <v>3823</v>
      </c>
      <c r="C261" s="12" t="s">
        <v>968</v>
      </c>
      <c r="D261" s="12" t="s">
        <v>3209</v>
      </c>
      <c r="E261" s="12" t="s">
        <v>298</v>
      </c>
      <c r="F261" s="12" t="s">
        <v>3210</v>
      </c>
      <c r="G261" s="12" t="s">
        <v>2733</v>
      </c>
      <c r="H261" s="12" t="s">
        <v>2737</v>
      </c>
      <c r="I261" s="90">
        <v>0.2013888888888889</v>
      </c>
      <c r="J261" s="90">
        <v>0.21180555555555561</v>
      </c>
      <c r="K261" s="13">
        <v>0.25</v>
      </c>
      <c r="L261" s="90"/>
      <c r="M261" s="90"/>
      <c r="N261" s="13"/>
      <c r="O261" s="12">
        <v>0</v>
      </c>
      <c r="P261" s="12">
        <v>45.186069000000003</v>
      </c>
      <c r="Q261" s="12">
        <v>5.7284839999999999</v>
      </c>
      <c r="R261" s="14">
        <v>46290.417847222219</v>
      </c>
      <c r="S261" s="12">
        <v>1</v>
      </c>
      <c r="T261">
        <v>20260221</v>
      </c>
      <c r="U261" t="s">
        <v>40</v>
      </c>
      <c r="V261">
        <v>20260221</v>
      </c>
    </row>
    <row r="262" spans="1:22" x14ac:dyDescent="0.3">
      <c r="A262" s="11">
        <v>46288</v>
      </c>
      <c r="B262" s="89" t="s">
        <v>3836</v>
      </c>
      <c r="C262" s="12" t="s">
        <v>954</v>
      </c>
      <c r="D262" s="12" t="s">
        <v>1772</v>
      </c>
      <c r="E262" s="12" t="s">
        <v>534</v>
      </c>
      <c r="F262" s="12" t="s">
        <v>534</v>
      </c>
      <c r="G262" s="12" t="s">
        <v>2733</v>
      </c>
      <c r="H262" s="12" t="s">
        <v>2737</v>
      </c>
      <c r="I262" s="90">
        <v>0.33333333333333331</v>
      </c>
      <c r="J262" s="90">
        <v>0.34722222222222221</v>
      </c>
      <c r="K262" s="13">
        <v>0.33</v>
      </c>
      <c r="L262" s="90"/>
      <c r="M262" s="90"/>
      <c r="N262" s="13"/>
      <c r="O262" s="12">
        <v>0</v>
      </c>
      <c r="P262" s="12">
        <v>45.173667999999999</v>
      </c>
      <c r="Q262" s="12">
        <v>5.7084409999999997</v>
      </c>
      <c r="R262" s="14">
        <v>46290.417847222219</v>
      </c>
      <c r="S262" s="12">
        <v>1</v>
      </c>
      <c r="T262">
        <v>20260238</v>
      </c>
      <c r="U262" t="s">
        <v>838</v>
      </c>
      <c r="V262">
        <v>20260238</v>
      </c>
    </row>
    <row r="263" spans="1:22" x14ac:dyDescent="0.3">
      <c r="A263" s="11">
        <v>46288</v>
      </c>
      <c r="B263" s="89" t="s">
        <v>3822</v>
      </c>
      <c r="C263" s="12" t="s">
        <v>944</v>
      </c>
      <c r="D263" s="12" t="s">
        <v>2360</v>
      </c>
      <c r="E263" s="12" t="s">
        <v>191</v>
      </c>
      <c r="F263" s="12" t="s">
        <v>191</v>
      </c>
      <c r="G263" s="12" t="s">
        <v>2733</v>
      </c>
      <c r="H263" s="12" t="s">
        <v>2737</v>
      </c>
      <c r="I263" s="90">
        <v>0.33333333333333331</v>
      </c>
      <c r="J263" s="90">
        <v>0.34722222222222221</v>
      </c>
      <c r="K263" s="13">
        <v>0.33</v>
      </c>
      <c r="L263" s="90"/>
      <c r="M263" s="90"/>
      <c r="N263" s="13"/>
      <c r="O263" s="12">
        <v>0</v>
      </c>
      <c r="P263" s="12">
        <v>45.180351000000002</v>
      </c>
      <c r="Q263" s="12">
        <v>5.7075740000000001</v>
      </c>
      <c r="R263" s="14">
        <v>46290.417847222219</v>
      </c>
      <c r="S263" s="12">
        <v>1</v>
      </c>
      <c r="T263">
        <v>20260431</v>
      </c>
      <c r="U263" t="s">
        <v>838</v>
      </c>
      <c r="V263">
        <v>20260431</v>
      </c>
    </row>
    <row r="264" spans="1:22" x14ac:dyDescent="0.3">
      <c r="A264" s="11">
        <v>46288</v>
      </c>
      <c r="B264" s="89" t="s">
        <v>3866</v>
      </c>
      <c r="C264" s="12" t="s">
        <v>949</v>
      </c>
      <c r="D264" s="12" t="s">
        <v>2563</v>
      </c>
      <c r="E264" s="12" t="s">
        <v>716</v>
      </c>
      <c r="F264" s="12" t="s">
        <v>716</v>
      </c>
      <c r="G264" s="12" t="s">
        <v>2733</v>
      </c>
      <c r="H264" s="12" t="s">
        <v>2737</v>
      </c>
      <c r="I264" s="90">
        <v>0.33333333333333331</v>
      </c>
      <c r="J264" s="90">
        <v>0.3611111111111111</v>
      </c>
      <c r="K264" s="13">
        <v>0.67</v>
      </c>
      <c r="L264" s="90"/>
      <c r="M264" s="90"/>
      <c r="N264" s="13"/>
      <c r="O264" s="12">
        <v>0</v>
      </c>
      <c r="P264" s="12">
        <v>45.145412999999998</v>
      </c>
      <c r="Q264" s="12">
        <v>5.7440559999999996</v>
      </c>
      <c r="R264" s="14">
        <v>46290.417847222219</v>
      </c>
      <c r="S264" s="12">
        <v>1</v>
      </c>
      <c r="T264">
        <v>20260514</v>
      </c>
      <c r="U264" t="s">
        <v>838</v>
      </c>
      <c r="V264">
        <v>20260514</v>
      </c>
    </row>
    <row r="265" spans="1:22" x14ac:dyDescent="0.3">
      <c r="A265" s="11">
        <v>46288</v>
      </c>
      <c r="B265" s="89" t="s">
        <v>3829</v>
      </c>
      <c r="C265" s="12" t="s">
        <v>946</v>
      </c>
      <c r="D265" s="12" t="s">
        <v>2654</v>
      </c>
      <c r="E265" s="12" t="s">
        <v>312</v>
      </c>
      <c r="F265" s="12" t="s">
        <v>312</v>
      </c>
      <c r="G265" s="12" t="s">
        <v>2733</v>
      </c>
      <c r="H265" s="12" t="s">
        <v>2737</v>
      </c>
      <c r="I265" s="90">
        <v>0.33333333333333331</v>
      </c>
      <c r="J265" s="90">
        <v>0.37847222222222221</v>
      </c>
      <c r="K265" s="13">
        <v>1.08</v>
      </c>
      <c r="L265" s="90"/>
      <c r="M265" s="90"/>
      <c r="N265" s="13"/>
      <c r="O265" s="12">
        <v>0</v>
      </c>
      <c r="P265" s="12">
        <v>45.199112</v>
      </c>
      <c r="Q265" s="12">
        <v>5.7110370000000001</v>
      </c>
      <c r="R265" s="14">
        <v>46290.417847222219</v>
      </c>
      <c r="S265" s="12">
        <v>0</v>
      </c>
      <c r="T265">
        <v>20260551</v>
      </c>
      <c r="U265" t="s">
        <v>838</v>
      </c>
      <c r="V265">
        <v>20260551</v>
      </c>
    </row>
    <row r="266" spans="1:22" x14ac:dyDescent="0.3">
      <c r="A266" s="11">
        <v>46288</v>
      </c>
      <c r="B266" s="89" t="s">
        <v>3819</v>
      </c>
      <c r="C266" s="12" t="s">
        <v>973</v>
      </c>
      <c r="D266" s="12" t="s">
        <v>2554</v>
      </c>
      <c r="E266" s="12" t="s">
        <v>143</v>
      </c>
      <c r="F266" s="12" t="s">
        <v>143</v>
      </c>
      <c r="G266" s="12" t="s">
        <v>2733</v>
      </c>
      <c r="H266" s="12" t="s">
        <v>2737</v>
      </c>
      <c r="I266" s="90">
        <v>0.16666666666666671</v>
      </c>
      <c r="J266" s="90">
        <v>0.22569444444444439</v>
      </c>
      <c r="K266" s="13">
        <v>1.42</v>
      </c>
      <c r="L266" s="90"/>
      <c r="M266" s="90"/>
      <c r="N266" s="13"/>
      <c r="O266" s="12">
        <v>0</v>
      </c>
      <c r="P266" s="12">
        <v>45.365471999999997</v>
      </c>
      <c r="Q266" s="12">
        <v>5.587637</v>
      </c>
      <c r="R266" s="14">
        <v>46290.417847222219</v>
      </c>
      <c r="S266" s="12">
        <v>1</v>
      </c>
      <c r="T266">
        <v>20260510</v>
      </c>
      <c r="U266" t="s">
        <v>838</v>
      </c>
      <c r="V266">
        <v>20260510</v>
      </c>
    </row>
    <row r="267" spans="1:22" x14ac:dyDescent="0.3">
      <c r="A267" s="11">
        <v>46288</v>
      </c>
      <c r="B267" s="89" t="s">
        <v>3846</v>
      </c>
      <c r="C267" s="12" t="s">
        <v>863</v>
      </c>
      <c r="D267" s="12" t="s">
        <v>2636</v>
      </c>
      <c r="E267" s="12" t="s">
        <v>515</v>
      </c>
      <c r="F267" s="12" t="s">
        <v>515</v>
      </c>
      <c r="G267" s="12" t="s">
        <v>2733</v>
      </c>
      <c r="H267" s="12" t="s">
        <v>2737</v>
      </c>
      <c r="I267" s="90">
        <v>0.33333333333333331</v>
      </c>
      <c r="J267" s="90">
        <v>0.3611111111111111</v>
      </c>
      <c r="K267" s="13">
        <v>0.67</v>
      </c>
      <c r="L267" s="90"/>
      <c r="M267" s="90"/>
      <c r="N267" s="13"/>
      <c r="O267" s="12">
        <v>0</v>
      </c>
      <c r="P267" s="12">
        <v>45.19182</v>
      </c>
      <c r="Q267" s="12">
        <v>5.7187340000000004</v>
      </c>
      <c r="R267" s="14">
        <v>46290.417847222219</v>
      </c>
      <c r="S267" s="12">
        <v>1</v>
      </c>
      <c r="T267">
        <v>20260544</v>
      </c>
      <c r="U267" t="s">
        <v>838</v>
      </c>
      <c r="V267">
        <v>20260544</v>
      </c>
    </row>
    <row r="268" spans="1:22" x14ac:dyDescent="0.3">
      <c r="A268" s="11">
        <v>46288</v>
      </c>
      <c r="B268" s="89" t="s">
        <v>3813</v>
      </c>
      <c r="C268" s="12" t="s">
        <v>847</v>
      </c>
      <c r="D268" s="12" t="s">
        <v>2007</v>
      </c>
      <c r="E268" s="12" t="s">
        <v>398</v>
      </c>
      <c r="F268" s="12" t="s">
        <v>398</v>
      </c>
      <c r="G268" s="12" t="s">
        <v>2733</v>
      </c>
      <c r="H268" s="12" t="s">
        <v>2737</v>
      </c>
      <c r="I268" s="90">
        <v>0.33333333333333331</v>
      </c>
      <c r="J268" s="90">
        <v>0.47222222222222221</v>
      </c>
      <c r="K268" s="13">
        <v>3.33</v>
      </c>
      <c r="L268" s="90">
        <v>0.59513888888888888</v>
      </c>
      <c r="M268" s="90"/>
      <c r="N268" s="13"/>
      <c r="O268" s="12">
        <v>0</v>
      </c>
      <c r="P268" s="12">
        <v>45.164098000000003</v>
      </c>
      <c r="Q268" s="12">
        <v>5.7531749999999997</v>
      </c>
      <c r="R268" s="14">
        <v>46290.417847222219</v>
      </c>
      <c r="S268" s="12">
        <v>1</v>
      </c>
      <c r="T268">
        <v>20260309</v>
      </c>
      <c r="U268" t="s">
        <v>838</v>
      </c>
      <c r="V268">
        <v>20260309</v>
      </c>
    </row>
    <row r="269" spans="1:22" x14ac:dyDescent="0.3">
      <c r="A269" s="11">
        <v>46288</v>
      </c>
      <c r="B269" s="89" t="s">
        <v>3859</v>
      </c>
      <c r="C269" s="12" t="s">
        <v>956</v>
      </c>
      <c r="D269" s="12" t="s">
        <v>1283</v>
      </c>
      <c r="E269" s="12" t="s">
        <v>251</v>
      </c>
      <c r="F269" s="12" t="s">
        <v>251</v>
      </c>
      <c r="G269" s="12" t="s">
        <v>2733</v>
      </c>
      <c r="H269" s="12" t="s">
        <v>2737</v>
      </c>
      <c r="I269" s="90">
        <v>0.33333333333333331</v>
      </c>
      <c r="J269" s="90">
        <v>0.41319444444444442</v>
      </c>
      <c r="K269" s="13">
        <v>1.92</v>
      </c>
      <c r="L269" s="90"/>
      <c r="M269" s="90"/>
      <c r="N269" s="13"/>
      <c r="O269" s="12">
        <v>0</v>
      </c>
      <c r="P269" s="12">
        <v>45.179178999999998</v>
      </c>
      <c r="Q269" s="12">
        <v>5.742216</v>
      </c>
      <c r="R269" s="14">
        <v>46290.417847222219</v>
      </c>
      <c r="S269" s="12">
        <v>1</v>
      </c>
      <c r="T269">
        <v>20260062</v>
      </c>
      <c r="U269" t="s">
        <v>838</v>
      </c>
      <c r="V269">
        <v>20260062</v>
      </c>
    </row>
    <row r="270" spans="1:22" x14ac:dyDescent="0.3">
      <c r="A270" s="11">
        <v>46288</v>
      </c>
      <c r="B270" s="89" t="s">
        <v>3817</v>
      </c>
      <c r="C270" s="12" t="s">
        <v>974</v>
      </c>
      <c r="D270" s="12" t="s">
        <v>2486</v>
      </c>
      <c r="E270" s="12" t="s">
        <v>80</v>
      </c>
      <c r="F270" s="12" t="s">
        <v>80</v>
      </c>
      <c r="G270" s="12" t="s">
        <v>2733</v>
      </c>
      <c r="H270" s="12" t="s">
        <v>2737</v>
      </c>
      <c r="I270" s="90">
        <v>0.33333333333333331</v>
      </c>
      <c r="J270" s="90">
        <v>0.34722222222222221</v>
      </c>
      <c r="K270" s="13">
        <v>0.33</v>
      </c>
      <c r="L270" s="90"/>
      <c r="M270" s="90"/>
      <c r="N270" s="13"/>
      <c r="O270" s="12">
        <v>0</v>
      </c>
      <c r="P270" s="12">
        <v>45.188167999999997</v>
      </c>
      <c r="Q270" s="12">
        <v>5.7248919999999996</v>
      </c>
      <c r="R270" s="14">
        <v>46290.417847222219</v>
      </c>
      <c r="S270" s="12">
        <v>1</v>
      </c>
      <c r="T270">
        <v>20260470</v>
      </c>
      <c r="U270" t="s">
        <v>838</v>
      </c>
      <c r="V270">
        <v>20260470</v>
      </c>
    </row>
    <row r="271" spans="1:22" x14ac:dyDescent="0.3">
      <c r="A271" s="11">
        <v>46288</v>
      </c>
      <c r="B271" s="89" t="s">
        <v>3831</v>
      </c>
      <c r="C271" s="12" t="s">
        <v>892</v>
      </c>
      <c r="D271" s="12" t="s">
        <v>1307</v>
      </c>
      <c r="E271" s="12" t="s">
        <v>576</v>
      </c>
      <c r="F271" s="12" t="s">
        <v>576</v>
      </c>
      <c r="G271" s="12" t="s">
        <v>2733</v>
      </c>
      <c r="H271" s="12" t="s">
        <v>2737</v>
      </c>
      <c r="I271" s="90">
        <v>0.33333333333333331</v>
      </c>
      <c r="J271" s="90">
        <v>0.38541666666666669</v>
      </c>
      <c r="K271" s="13">
        <v>1.25</v>
      </c>
      <c r="L271" s="90"/>
      <c r="M271" s="90"/>
      <c r="N271" s="13"/>
      <c r="O271" s="12">
        <v>0</v>
      </c>
      <c r="P271" s="12">
        <v>45.186883000000002</v>
      </c>
      <c r="Q271" s="12">
        <v>5.7062249999999999</v>
      </c>
      <c r="R271" s="14">
        <v>46290.417847222219</v>
      </c>
      <c r="S271" s="12">
        <v>1</v>
      </c>
      <c r="T271">
        <v>20260073</v>
      </c>
      <c r="U271" t="s">
        <v>838</v>
      </c>
      <c r="V271">
        <v>20260073</v>
      </c>
    </row>
    <row r="272" spans="1:22" x14ac:dyDescent="0.3">
      <c r="A272" s="11">
        <v>46288</v>
      </c>
      <c r="B272" s="89" t="s">
        <v>3860</v>
      </c>
      <c r="C272" s="12" t="s">
        <v>982</v>
      </c>
      <c r="D272" s="12" t="s">
        <v>2335</v>
      </c>
      <c r="E272" s="12" t="s">
        <v>688</v>
      </c>
      <c r="F272" s="12" t="s">
        <v>688</v>
      </c>
      <c r="G272" s="12" t="s">
        <v>2733</v>
      </c>
      <c r="H272" s="12" t="s">
        <v>2737</v>
      </c>
      <c r="I272" s="90">
        <v>0.33333333333333331</v>
      </c>
      <c r="J272" s="90">
        <v>0.37847222222222221</v>
      </c>
      <c r="K272" s="13">
        <v>1.08</v>
      </c>
      <c r="L272" s="90"/>
      <c r="M272" s="90"/>
      <c r="N272" s="13"/>
      <c r="O272" s="12">
        <v>0</v>
      </c>
      <c r="P272" s="12">
        <v>45.080235999999999</v>
      </c>
      <c r="Q272" s="12">
        <v>5.7363559999999998</v>
      </c>
      <c r="R272" s="14">
        <v>46290.417847222219</v>
      </c>
      <c r="S272" s="12">
        <v>1</v>
      </c>
      <c r="T272">
        <v>20260422</v>
      </c>
      <c r="U272" t="s">
        <v>838</v>
      </c>
      <c r="V272">
        <v>20260422</v>
      </c>
    </row>
    <row r="273" spans="1:22" x14ac:dyDescent="0.3">
      <c r="A273" s="11">
        <v>46288</v>
      </c>
      <c r="B273" s="89" t="s">
        <v>3862</v>
      </c>
      <c r="C273" s="12" t="s">
        <v>853</v>
      </c>
      <c r="D273" s="12" t="s">
        <v>3223</v>
      </c>
      <c r="E273" s="12" t="s">
        <v>381</v>
      </c>
      <c r="F273" s="12" t="s">
        <v>381</v>
      </c>
      <c r="G273" s="12" t="s">
        <v>2733</v>
      </c>
      <c r="H273" s="12" t="s">
        <v>2737</v>
      </c>
      <c r="I273" s="90">
        <v>0.33333333333333331</v>
      </c>
      <c r="J273" s="90">
        <v>0.34722222222222221</v>
      </c>
      <c r="K273" s="13">
        <v>0.33</v>
      </c>
      <c r="L273" s="90"/>
      <c r="M273" s="90"/>
      <c r="N273" s="13"/>
      <c r="O273" s="12">
        <v>0</v>
      </c>
      <c r="P273" s="12">
        <v>45.147682000000003</v>
      </c>
      <c r="Q273" s="12">
        <v>5.7162199999999999</v>
      </c>
      <c r="R273" s="14">
        <v>46290.417847222219</v>
      </c>
      <c r="S273" s="12">
        <v>1</v>
      </c>
      <c r="T273">
        <v>20260535</v>
      </c>
      <c r="U273" t="s">
        <v>3760</v>
      </c>
      <c r="V273">
        <v>20260535</v>
      </c>
    </row>
    <row r="274" spans="1:22" x14ac:dyDescent="0.3">
      <c r="A274" s="11">
        <v>46288</v>
      </c>
      <c r="B274" s="89" t="s">
        <v>3846</v>
      </c>
      <c r="C274" s="12" t="s">
        <v>965</v>
      </c>
      <c r="D274" s="12" t="s">
        <v>3498</v>
      </c>
      <c r="E274" s="12" t="s">
        <v>590</v>
      </c>
      <c r="F274" s="12" t="s">
        <v>3499</v>
      </c>
      <c r="G274" s="12" t="s">
        <v>2733</v>
      </c>
      <c r="H274" s="12" t="s">
        <v>2734</v>
      </c>
      <c r="I274" s="90">
        <v>0.16666666666666671</v>
      </c>
      <c r="J274" s="90">
        <v>0.18055555555555561</v>
      </c>
      <c r="K274" s="13">
        <v>0.33</v>
      </c>
      <c r="L274" s="90">
        <v>0.21944444444444439</v>
      </c>
      <c r="M274" s="90">
        <v>0.22013888888888891</v>
      </c>
      <c r="N274" s="13">
        <v>0.02</v>
      </c>
      <c r="O274" s="12">
        <v>1</v>
      </c>
      <c r="P274" s="12">
        <v>45.053021999999999</v>
      </c>
      <c r="Q274" s="12">
        <v>5.6729060000000002</v>
      </c>
      <c r="R274" s="14">
        <v>46290.417847222219</v>
      </c>
      <c r="S274" s="12">
        <v>1</v>
      </c>
      <c r="T274">
        <v>20260390</v>
      </c>
      <c r="U274" t="s">
        <v>40</v>
      </c>
      <c r="V274">
        <v>20260390</v>
      </c>
    </row>
    <row r="275" spans="1:22" x14ac:dyDescent="0.3">
      <c r="A275" s="11">
        <v>46288</v>
      </c>
      <c r="B275" s="89" t="s">
        <v>3866</v>
      </c>
      <c r="C275" s="12" t="s">
        <v>949</v>
      </c>
      <c r="D275" s="12" t="s">
        <v>1119</v>
      </c>
      <c r="E275" s="12" t="s">
        <v>388</v>
      </c>
      <c r="F275" s="12" t="s">
        <v>1120</v>
      </c>
      <c r="G275" s="12" t="s">
        <v>2733</v>
      </c>
      <c r="H275" s="12" t="s">
        <v>2737</v>
      </c>
      <c r="I275" s="90">
        <v>0.33333333333333331</v>
      </c>
      <c r="J275" s="90">
        <v>0.37847222222222221</v>
      </c>
      <c r="K275" s="13">
        <v>1.08</v>
      </c>
      <c r="L275" s="90"/>
      <c r="M275" s="90"/>
      <c r="N275" s="13"/>
      <c r="O275" s="12">
        <v>0</v>
      </c>
      <c r="P275" s="12">
        <v>45.362188000000003</v>
      </c>
      <c r="Q275" s="12">
        <v>5.5878930000000002</v>
      </c>
      <c r="R275" s="14">
        <v>46290.417847222219</v>
      </c>
      <c r="S275" s="12">
        <v>1</v>
      </c>
      <c r="T275">
        <v>20260016</v>
      </c>
      <c r="U275" t="s">
        <v>838</v>
      </c>
      <c r="V275">
        <v>20260016</v>
      </c>
    </row>
    <row r="276" spans="1:22" x14ac:dyDescent="0.3">
      <c r="A276" s="11">
        <v>46288</v>
      </c>
      <c r="B276" s="89" t="s">
        <v>3813</v>
      </c>
      <c r="C276" s="12" t="s">
        <v>847</v>
      </c>
      <c r="D276" s="12" t="s">
        <v>2599</v>
      </c>
      <c r="E276" s="12" t="s">
        <v>370</v>
      </c>
      <c r="F276" s="12" t="s">
        <v>370</v>
      </c>
      <c r="G276" s="12" t="s">
        <v>2733</v>
      </c>
      <c r="H276" s="12" t="s">
        <v>2737</v>
      </c>
      <c r="I276" s="90">
        <v>0.33333333333333331</v>
      </c>
      <c r="J276" s="90">
        <v>0.34722222222222221</v>
      </c>
      <c r="K276" s="13">
        <v>0.33</v>
      </c>
      <c r="L276" s="90"/>
      <c r="M276" s="90"/>
      <c r="N276" s="13"/>
      <c r="O276" s="12">
        <v>0</v>
      </c>
      <c r="P276" s="12">
        <v>45.187213</v>
      </c>
      <c r="Q276" s="12">
        <v>5.7183970000000004</v>
      </c>
      <c r="R276" s="14">
        <v>46290.417847222219</v>
      </c>
      <c r="S276" s="12">
        <v>1</v>
      </c>
      <c r="T276">
        <v>20260528</v>
      </c>
      <c r="U276" t="s">
        <v>838</v>
      </c>
      <c r="V276">
        <v>20260528</v>
      </c>
    </row>
    <row r="277" spans="1:22" x14ac:dyDescent="0.3">
      <c r="A277" s="11">
        <v>46288</v>
      </c>
      <c r="B277" s="89" t="s">
        <v>3833</v>
      </c>
      <c r="C277" s="12" t="s">
        <v>978</v>
      </c>
      <c r="D277" s="12" t="s">
        <v>1058</v>
      </c>
      <c r="E277" s="12" t="s">
        <v>636</v>
      </c>
      <c r="F277" s="12" t="s">
        <v>3655</v>
      </c>
      <c r="G277" s="12" t="s">
        <v>2733</v>
      </c>
      <c r="H277" s="12" t="s">
        <v>2737</v>
      </c>
      <c r="I277" s="90">
        <v>0.33333333333333331</v>
      </c>
      <c r="J277" s="90">
        <v>0.36458333333333331</v>
      </c>
      <c r="K277" s="13">
        <v>0.75</v>
      </c>
      <c r="L277" s="90"/>
      <c r="M277" s="90"/>
      <c r="N277" s="13"/>
      <c r="O277" s="12">
        <v>0</v>
      </c>
      <c r="P277" s="12">
        <v>45.574862000000003</v>
      </c>
      <c r="Q277" s="12">
        <v>5.9122279999999998</v>
      </c>
      <c r="R277" s="14">
        <v>46290.417847222219</v>
      </c>
      <c r="S277" s="12">
        <v>1</v>
      </c>
      <c r="T277">
        <v>20260003</v>
      </c>
      <c r="U277" t="s">
        <v>838</v>
      </c>
      <c r="V277">
        <v>20260003</v>
      </c>
    </row>
    <row r="278" spans="1:22" x14ac:dyDescent="0.3">
      <c r="A278" s="11">
        <v>46288</v>
      </c>
      <c r="B278" s="89" t="s">
        <v>3847</v>
      </c>
      <c r="C278" s="12" t="s">
        <v>900</v>
      </c>
      <c r="D278" s="12" t="s">
        <v>1581</v>
      </c>
      <c r="E278" s="12" t="s">
        <v>462</v>
      </c>
      <c r="F278" s="12" t="s">
        <v>462</v>
      </c>
      <c r="G278" s="12" t="s">
        <v>2733</v>
      </c>
      <c r="H278" s="12" t="s">
        <v>2737</v>
      </c>
      <c r="I278" s="90">
        <v>0.22222222222222221</v>
      </c>
      <c r="J278" s="90">
        <v>0.3576388888888889</v>
      </c>
      <c r="K278" s="13">
        <v>3.25</v>
      </c>
      <c r="L278" s="90"/>
      <c r="M278" s="90"/>
      <c r="N278" s="13"/>
      <c r="O278" s="12">
        <v>0</v>
      </c>
      <c r="P278" s="12">
        <v>45.250494000000003</v>
      </c>
      <c r="Q278" s="12">
        <v>5.6624429999999997</v>
      </c>
      <c r="R278" s="14">
        <v>46290.417847222219</v>
      </c>
      <c r="S278" s="12">
        <v>1</v>
      </c>
      <c r="T278">
        <v>20260170</v>
      </c>
      <c r="U278" t="s">
        <v>838</v>
      </c>
      <c r="V278">
        <v>20260170</v>
      </c>
    </row>
    <row r="279" spans="1:22" x14ac:dyDescent="0.3">
      <c r="A279" s="11">
        <v>46288</v>
      </c>
      <c r="B279" s="89" t="s">
        <v>3829</v>
      </c>
      <c r="C279" s="12" t="s">
        <v>946</v>
      </c>
      <c r="D279" s="12" t="s">
        <v>1859</v>
      </c>
      <c r="E279" s="12" t="s">
        <v>538</v>
      </c>
      <c r="F279" s="12" t="s">
        <v>538</v>
      </c>
      <c r="G279" s="12" t="s">
        <v>2733</v>
      </c>
      <c r="H279" s="12" t="s">
        <v>2737</v>
      </c>
      <c r="I279" s="90">
        <v>0.33333333333333331</v>
      </c>
      <c r="J279" s="90">
        <v>0.34722222222222221</v>
      </c>
      <c r="K279" s="13">
        <v>0.33</v>
      </c>
      <c r="L279" s="90"/>
      <c r="M279" s="90"/>
      <c r="N279" s="13"/>
      <c r="O279" s="12">
        <v>0</v>
      </c>
      <c r="P279" s="12">
        <v>45.202514999999998</v>
      </c>
      <c r="Q279" s="12">
        <v>5.7046400000000004</v>
      </c>
      <c r="R279" s="14">
        <v>46290.417847222219</v>
      </c>
      <c r="S279" s="12">
        <v>0</v>
      </c>
      <c r="T279">
        <v>20260263</v>
      </c>
      <c r="U279" t="s">
        <v>838</v>
      </c>
      <c r="V279">
        <v>20260263</v>
      </c>
    </row>
    <row r="280" spans="1:22" x14ac:dyDescent="0.3">
      <c r="A280" s="11">
        <v>46288</v>
      </c>
      <c r="B280" s="89" t="s">
        <v>3870</v>
      </c>
      <c r="C280" s="12" t="s">
        <v>947</v>
      </c>
      <c r="D280" s="12" t="s">
        <v>1647</v>
      </c>
      <c r="E280" s="12" t="s">
        <v>579</v>
      </c>
      <c r="F280" s="12" t="s">
        <v>1649</v>
      </c>
      <c r="G280" s="12" t="s">
        <v>2733</v>
      </c>
      <c r="H280" s="12" t="s">
        <v>2737</v>
      </c>
      <c r="I280" s="90">
        <v>0.33333333333333331</v>
      </c>
      <c r="J280" s="90">
        <v>0.37847222222222221</v>
      </c>
      <c r="K280" s="13">
        <v>1.08</v>
      </c>
      <c r="L280" s="90"/>
      <c r="M280" s="90"/>
      <c r="N280" s="13"/>
      <c r="O280" s="12">
        <v>0</v>
      </c>
      <c r="P280" s="12">
        <v>45.366652999999999</v>
      </c>
      <c r="Q280" s="12">
        <v>5.5856519999999996</v>
      </c>
      <c r="R280" s="14">
        <v>46290.417847222219</v>
      </c>
      <c r="S280" s="12">
        <v>1</v>
      </c>
      <c r="T280">
        <v>20260579</v>
      </c>
      <c r="U280" t="s">
        <v>838</v>
      </c>
      <c r="V280">
        <v>20260579</v>
      </c>
    </row>
    <row r="281" spans="1:22" x14ac:dyDescent="0.3">
      <c r="A281" s="11">
        <v>46288</v>
      </c>
      <c r="B281" s="89" t="s">
        <v>3824</v>
      </c>
      <c r="C281" s="12" t="s">
        <v>876</v>
      </c>
      <c r="D281" s="12" t="s">
        <v>1883</v>
      </c>
      <c r="E281" s="12" t="s">
        <v>322</v>
      </c>
      <c r="F281" s="12" t="s">
        <v>3886</v>
      </c>
      <c r="G281" s="12" t="s">
        <v>2733</v>
      </c>
      <c r="H281" s="12" t="s">
        <v>2737</v>
      </c>
      <c r="I281" s="90">
        <v>0.33333333333333331</v>
      </c>
      <c r="J281" s="90">
        <v>0.34722222222222221</v>
      </c>
      <c r="K281" s="13">
        <v>0.33</v>
      </c>
      <c r="L281" s="90"/>
      <c r="M281" s="90"/>
      <c r="N281" s="13"/>
      <c r="O281" s="12">
        <v>0</v>
      </c>
      <c r="P281" s="12">
        <v>45.211889999999997</v>
      </c>
      <c r="Q281" s="12">
        <v>5.6499290000000002</v>
      </c>
      <c r="R281" s="14">
        <v>46290.417847222219</v>
      </c>
      <c r="S281" s="12">
        <v>1</v>
      </c>
      <c r="T281">
        <v>20260271</v>
      </c>
      <c r="U281" t="s">
        <v>838</v>
      </c>
      <c r="V281">
        <v>20260271</v>
      </c>
    </row>
    <row r="282" spans="1:22" x14ac:dyDescent="0.3">
      <c r="A282" s="11">
        <v>46288</v>
      </c>
      <c r="B282" s="89" t="s">
        <v>3846</v>
      </c>
      <c r="C282" s="12" t="s">
        <v>965</v>
      </c>
      <c r="D282" s="12" t="s">
        <v>2287</v>
      </c>
      <c r="E282" s="12" t="s">
        <v>585</v>
      </c>
      <c r="F282" s="12" t="s">
        <v>585</v>
      </c>
      <c r="G282" s="12" t="s">
        <v>2733</v>
      </c>
      <c r="H282" s="12" t="s">
        <v>2737</v>
      </c>
      <c r="I282" s="90">
        <v>0.33333333333333331</v>
      </c>
      <c r="J282" s="90">
        <v>0.34722222222222221</v>
      </c>
      <c r="K282" s="13">
        <v>0.33</v>
      </c>
      <c r="L282" s="90">
        <v>0.19444444444444439</v>
      </c>
      <c r="M282" s="90">
        <v>0.19444444444444439</v>
      </c>
      <c r="N282" s="13">
        <v>0</v>
      </c>
      <c r="O282" s="12">
        <v>1</v>
      </c>
      <c r="P282" s="12">
        <v>45.146318999999998</v>
      </c>
      <c r="Q282" s="12">
        <v>5.7044100000000002</v>
      </c>
      <c r="R282" s="14">
        <v>46290.417847222219</v>
      </c>
      <c r="S282" s="12">
        <v>1</v>
      </c>
      <c r="T282">
        <v>20260404</v>
      </c>
      <c r="U282" t="s">
        <v>838</v>
      </c>
      <c r="V282">
        <v>20260404</v>
      </c>
    </row>
    <row r="283" spans="1:22" x14ac:dyDescent="0.3">
      <c r="A283" s="11">
        <v>46288</v>
      </c>
      <c r="B283" s="89" t="s">
        <v>3816</v>
      </c>
      <c r="C283" s="12" t="s">
        <v>957</v>
      </c>
      <c r="D283" s="12" t="s">
        <v>3656</v>
      </c>
      <c r="E283" s="12" t="s">
        <v>242</v>
      </c>
      <c r="F283" s="12" t="s">
        <v>3657</v>
      </c>
      <c r="G283" s="12" t="s">
        <v>2733</v>
      </c>
      <c r="H283" s="12" t="s">
        <v>2877</v>
      </c>
      <c r="I283" s="90">
        <v>0.37847222222222221</v>
      </c>
      <c r="J283" s="90">
        <v>0.3923611111111111</v>
      </c>
      <c r="K283" s="13">
        <v>0.33</v>
      </c>
      <c r="L283" s="90"/>
      <c r="M283" s="90"/>
      <c r="N283" s="13"/>
      <c r="O283" s="12">
        <v>0</v>
      </c>
      <c r="P283" s="12">
        <v>45.199171999999997</v>
      </c>
      <c r="Q283" s="12">
        <v>5.7368750000000004</v>
      </c>
      <c r="R283" s="14">
        <v>46290.417847222219</v>
      </c>
      <c r="S283" s="12">
        <v>1</v>
      </c>
      <c r="T283">
        <v>20260011</v>
      </c>
      <c r="U283" t="s">
        <v>40</v>
      </c>
      <c r="V283">
        <v>20260011</v>
      </c>
    </row>
    <row r="284" spans="1:22" x14ac:dyDescent="0.3">
      <c r="A284" s="11">
        <v>46288</v>
      </c>
      <c r="B284" s="89" t="s">
        <v>3833</v>
      </c>
      <c r="C284" s="12" t="s">
        <v>978</v>
      </c>
      <c r="D284" s="12" t="s">
        <v>3240</v>
      </c>
      <c r="E284" s="12" t="s">
        <v>410</v>
      </c>
      <c r="F284" s="12" t="s">
        <v>3241</v>
      </c>
      <c r="G284" s="12" t="s">
        <v>2733</v>
      </c>
      <c r="H284" s="12" t="s">
        <v>2734</v>
      </c>
      <c r="I284" s="90">
        <v>0.16666666666666671</v>
      </c>
      <c r="J284" s="90">
        <v>0.18055555555555561</v>
      </c>
      <c r="K284" s="13">
        <v>0.33</v>
      </c>
      <c r="L284" s="90"/>
      <c r="M284" s="90"/>
      <c r="N284" s="13"/>
      <c r="O284" s="12">
        <v>0</v>
      </c>
      <c r="P284" s="12">
        <v>45.565835999999997</v>
      </c>
      <c r="Q284" s="12">
        <v>5.8936609999999998</v>
      </c>
      <c r="R284" s="14">
        <v>46290.417847222219</v>
      </c>
      <c r="S284" s="12">
        <v>1</v>
      </c>
      <c r="T284">
        <v>20260107</v>
      </c>
      <c r="U284" t="s">
        <v>40</v>
      </c>
      <c r="V284">
        <v>20260107</v>
      </c>
    </row>
    <row r="285" spans="1:22" x14ac:dyDescent="0.3">
      <c r="A285" s="11">
        <v>46288</v>
      </c>
      <c r="B285" s="89" t="s">
        <v>3812</v>
      </c>
      <c r="C285" s="12" t="s">
        <v>977</v>
      </c>
      <c r="D285" s="12" t="s">
        <v>3610</v>
      </c>
      <c r="E285" s="12" t="s">
        <v>362</v>
      </c>
      <c r="F285" s="12" t="s">
        <v>3611</v>
      </c>
      <c r="G285" s="12" t="s">
        <v>2733</v>
      </c>
      <c r="H285" s="12" t="s">
        <v>2734</v>
      </c>
      <c r="I285" s="90">
        <v>0.29166666666666669</v>
      </c>
      <c r="J285" s="90">
        <v>0.2986111111111111</v>
      </c>
      <c r="K285" s="13">
        <v>0.17</v>
      </c>
      <c r="L285" s="90">
        <v>0.42430555555555549</v>
      </c>
      <c r="M285" s="90">
        <v>0.42499999999999999</v>
      </c>
      <c r="N285" s="13">
        <v>0.02</v>
      </c>
      <c r="O285" s="12">
        <v>1</v>
      </c>
      <c r="P285" s="12">
        <v>45.362712999999999</v>
      </c>
      <c r="Q285" s="12">
        <v>5.5913490000000001</v>
      </c>
      <c r="R285" s="14">
        <v>46290.417847222219</v>
      </c>
      <c r="S285" s="12">
        <v>1</v>
      </c>
      <c r="T285">
        <v>20260314</v>
      </c>
      <c r="U285" t="s">
        <v>3760</v>
      </c>
      <c r="V285">
        <v>20260314</v>
      </c>
    </row>
    <row r="286" spans="1:22" x14ac:dyDescent="0.3">
      <c r="A286" s="11">
        <v>46288</v>
      </c>
      <c r="B286" s="89" t="s">
        <v>3868</v>
      </c>
      <c r="C286" s="12" t="s">
        <v>983</v>
      </c>
      <c r="D286" s="12" t="s">
        <v>2220</v>
      </c>
      <c r="E286" s="12" t="s">
        <v>749</v>
      </c>
      <c r="F286" s="12" t="s">
        <v>749</v>
      </c>
      <c r="G286" s="12" t="s">
        <v>2733</v>
      </c>
      <c r="H286" s="12" t="s">
        <v>2737</v>
      </c>
      <c r="I286" s="90">
        <v>0.33333333333333331</v>
      </c>
      <c r="J286" s="90">
        <v>0.34722222222222221</v>
      </c>
      <c r="K286" s="13">
        <v>0.33</v>
      </c>
      <c r="L286" s="90"/>
      <c r="M286" s="90"/>
      <c r="N286" s="13"/>
      <c r="O286" s="12">
        <v>0</v>
      </c>
      <c r="P286" s="12">
        <v>45.141494000000002</v>
      </c>
      <c r="Q286" s="12">
        <v>5.8285429999999998</v>
      </c>
      <c r="R286" s="14">
        <v>46290.417847222219</v>
      </c>
      <c r="S286" s="12">
        <v>1</v>
      </c>
      <c r="T286">
        <v>20260381</v>
      </c>
      <c r="U286" t="s">
        <v>838</v>
      </c>
      <c r="V286">
        <v>20260381</v>
      </c>
    </row>
    <row r="287" spans="1:22" x14ac:dyDescent="0.3">
      <c r="A287" s="11">
        <v>46288</v>
      </c>
      <c r="B287" s="89" t="s">
        <v>3824</v>
      </c>
      <c r="C287" s="12" t="s">
        <v>876</v>
      </c>
      <c r="D287" s="12" t="s">
        <v>1897</v>
      </c>
      <c r="E287" s="12" t="s">
        <v>321</v>
      </c>
      <c r="F287" s="12" t="s">
        <v>3887</v>
      </c>
      <c r="G287" s="12" t="s">
        <v>2733</v>
      </c>
      <c r="H287" s="12" t="s">
        <v>2737</v>
      </c>
      <c r="I287" s="90">
        <v>0.33333333333333331</v>
      </c>
      <c r="J287" s="90">
        <v>0.34722222222222221</v>
      </c>
      <c r="K287" s="13">
        <v>0.33</v>
      </c>
      <c r="L287" s="90"/>
      <c r="M287" s="90"/>
      <c r="N287" s="13"/>
      <c r="O287" s="12">
        <v>0</v>
      </c>
      <c r="P287" s="12">
        <v>45.211889999999997</v>
      </c>
      <c r="Q287" s="12">
        <v>5.6499290000000002</v>
      </c>
      <c r="R287" s="14">
        <v>46290.417847222219</v>
      </c>
      <c r="S287" s="12">
        <v>1</v>
      </c>
      <c r="T287">
        <v>20260276</v>
      </c>
      <c r="U287" t="s">
        <v>838</v>
      </c>
      <c r="V287">
        <v>20260276</v>
      </c>
    </row>
    <row r="288" spans="1:22" x14ac:dyDescent="0.3">
      <c r="A288" s="11">
        <v>46288</v>
      </c>
      <c r="B288" s="89" t="s">
        <v>3833</v>
      </c>
      <c r="C288" s="12" t="s">
        <v>978</v>
      </c>
      <c r="D288" s="12" t="s">
        <v>3233</v>
      </c>
      <c r="E288" s="12" t="s">
        <v>604</v>
      </c>
      <c r="F288" s="12" t="s">
        <v>3234</v>
      </c>
      <c r="G288" s="12" t="s">
        <v>2733</v>
      </c>
      <c r="H288" s="12" t="s">
        <v>2734</v>
      </c>
      <c r="I288" s="90">
        <v>0.16666666666666671</v>
      </c>
      <c r="J288" s="90">
        <v>0.1736111111111111</v>
      </c>
      <c r="K288" s="13">
        <v>0.17</v>
      </c>
      <c r="L288" s="90"/>
      <c r="M288" s="90"/>
      <c r="N288" s="13"/>
      <c r="O288" s="12">
        <v>0</v>
      </c>
      <c r="P288" s="12">
        <v>45.570290999999997</v>
      </c>
      <c r="Q288" s="12">
        <v>5.9184279999999996</v>
      </c>
      <c r="R288" s="14">
        <v>46290.417847222219</v>
      </c>
      <c r="S288" s="12">
        <v>1</v>
      </c>
      <c r="T288">
        <v>20260436</v>
      </c>
      <c r="U288" t="s">
        <v>40</v>
      </c>
      <c r="V288">
        <v>20260436</v>
      </c>
    </row>
    <row r="289" spans="1:22" x14ac:dyDescent="0.3">
      <c r="A289" s="11">
        <v>46288</v>
      </c>
      <c r="B289" s="89" t="s">
        <v>3815</v>
      </c>
      <c r="C289" s="12" t="s">
        <v>905</v>
      </c>
      <c r="D289" s="12" t="s">
        <v>1478</v>
      </c>
      <c r="E289" s="12" t="s">
        <v>212</v>
      </c>
      <c r="F289" s="12" t="s">
        <v>3237</v>
      </c>
      <c r="G289" s="12" t="s">
        <v>2733</v>
      </c>
      <c r="H289" s="12" t="s">
        <v>2737</v>
      </c>
      <c r="I289" s="90">
        <v>0.33333333333333331</v>
      </c>
      <c r="J289" s="90">
        <v>0.35416666666666669</v>
      </c>
      <c r="K289" s="13">
        <v>0.5</v>
      </c>
      <c r="L289" s="90"/>
      <c r="M289" s="90"/>
      <c r="N289" s="13"/>
      <c r="O289" s="12">
        <v>0</v>
      </c>
      <c r="P289" s="12">
        <v>45.188997000000001</v>
      </c>
      <c r="Q289" s="12">
        <v>5.7185949999999997</v>
      </c>
      <c r="R289" s="14">
        <v>46290.417847222219</v>
      </c>
      <c r="S289" s="12">
        <v>1</v>
      </c>
      <c r="T289">
        <v>20260133</v>
      </c>
      <c r="U289" t="s">
        <v>838</v>
      </c>
      <c r="V289">
        <v>20260133</v>
      </c>
    </row>
    <row r="290" spans="1:22" x14ac:dyDescent="0.3">
      <c r="A290" s="11">
        <v>46288</v>
      </c>
      <c r="B290" s="89" t="s">
        <v>3856</v>
      </c>
      <c r="C290" s="12" t="s">
        <v>979</v>
      </c>
      <c r="D290" s="12" t="s">
        <v>3076</v>
      </c>
      <c r="E290" s="12" t="s">
        <v>291</v>
      </c>
      <c r="F290" s="12" t="s">
        <v>3077</v>
      </c>
      <c r="G290" s="12" t="s">
        <v>2733</v>
      </c>
      <c r="H290" s="12" t="s">
        <v>2734</v>
      </c>
      <c r="I290" s="90">
        <v>0.16666666666666671</v>
      </c>
      <c r="J290" s="90">
        <v>0.18055555555555561</v>
      </c>
      <c r="K290" s="13">
        <v>0.33</v>
      </c>
      <c r="L290" s="90"/>
      <c r="M290" s="90"/>
      <c r="N290" s="13"/>
      <c r="O290" s="12">
        <v>0</v>
      </c>
      <c r="P290" s="12">
        <v>45.150571999999997</v>
      </c>
      <c r="Q290" s="12">
        <v>5.7256600000000004</v>
      </c>
      <c r="R290" s="14">
        <v>46290.417847222219</v>
      </c>
      <c r="S290" s="12">
        <v>1</v>
      </c>
      <c r="T290">
        <v>20260106</v>
      </c>
      <c r="U290" t="s">
        <v>40</v>
      </c>
      <c r="V290">
        <v>20260106</v>
      </c>
    </row>
    <row r="291" spans="1:22" x14ac:dyDescent="0.3">
      <c r="A291" s="11">
        <v>46288</v>
      </c>
      <c r="B291" s="89" t="s">
        <v>3822</v>
      </c>
      <c r="C291" s="12" t="s">
        <v>944</v>
      </c>
      <c r="D291" s="12" t="s">
        <v>1840</v>
      </c>
      <c r="E291" s="12" t="s">
        <v>406</v>
      </c>
      <c r="F291" s="12" t="s">
        <v>406</v>
      </c>
      <c r="G291" s="12" t="s">
        <v>2733</v>
      </c>
      <c r="H291" s="12" t="s">
        <v>2737</v>
      </c>
      <c r="I291" s="90">
        <v>0.33333333333333331</v>
      </c>
      <c r="J291" s="90">
        <v>0.37847222222222221</v>
      </c>
      <c r="K291" s="13">
        <v>1.08</v>
      </c>
      <c r="L291" s="90"/>
      <c r="M291" s="90"/>
      <c r="N291" s="13"/>
      <c r="O291" s="12">
        <v>0</v>
      </c>
      <c r="P291" s="12">
        <v>45.174978000000003</v>
      </c>
      <c r="Q291" s="12">
        <v>5.7372079999999999</v>
      </c>
      <c r="R291" s="14">
        <v>46290.417847222219</v>
      </c>
      <c r="S291" s="12">
        <v>1</v>
      </c>
      <c r="T291">
        <v>20260257</v>
      </c>
      <c r="U291" t="s">
        <v>838</v>
      </c>
      <c r="V291">
        <v>20260257</v>
      </c>
    </row>
    <row r="292" spans="1:22" x14ac:dyDescent="0.3">
      <c r="A292" s="11">
        <v>46288</v>
      </c>
      <c r="B292" s="89" t="s">
        <v>3824</v>
      </c>
      <c r="C292" s="12" t="s">
        <v>876</v>
      </c>
      <c r="D292" s="12" t="s">
        <v>875</v>
      </c>
      <c r="E292" s="12" t="s">
        <v>827</v>
      </c>
      <c r="F292" s="12" t="s">
        <v>3628</v>
      </c>
      <c r="G292" s="12" t="s">
        <v>2733</v>
      </c>
      <c r="H292" s="12" t="s">
        <v>2734</v>
      </c>
      <c r="I292" s="90">
        <v>0.29166666666666669</v>
      </c>
      <c r="J292" s="90">
        <v>0.30208333333333331</v>
      </c>
      <c r="K292" s="13">
        <v>0.25</v>
      </c>
      <c r="L292" s="90"/>
      <c r="M292" s="90"/>
      <c r="N292" s="13"/>
      <c r="O292" s="12">
        <v>0</v>
      </c>
      <c r="P292" s="12">
        <v>45.211889999999997</v>
      </c>
      <c r="Q292" s="12">
        <v>5.6499290000000002</v>
      </c>
      <c r="R292" s="14">
        <v>46290.417847222219</v>
      </c>
      <c r="S292" s="12">
        <v>1</v>
      </c>
      <c r="V292" t="s">
        <v>3874</v>
      </c>
    </row>
    <row r="293" spans="1:22" x14ac:dyDescent="0.3">
      <c r="A293" s="11">
        <v>46288</v>
      </c>
      <c r="B293" s="89" t="s">
        <v>3826</v>
      </c>
      <c r="C293" s="12" t="s">
        <v>886</v>
      </c>
      <c r="D293" s="12" t="s">
        <v>1927</v>
      </c>
      <c r="E293" s="12" t="s">
        <v>684</v>
      </c>
      <c r="F293" s="12" t="s">
        <v>684</v>
      </c>
      <c r="G293" s="12" t="s">
        <v>2733</v>
      </c>
      <c r="H293" s="12" t="s">
        <v>2737</v>
      </c>
      <c r="I293" s="90">
        <v>0.33333333333333331</v>
      </c>
      <c r="J293" s="90">
        <v>0.3611111111111111</v>
      </c>
      <c r="K293" s="13">
        <v>0.67</v>
      </c>
      <c r="L293" s="90"/>
      <c r="M293" s="90"/>
      <c r="N293" s="13"/>
      <c r="O293" s="12">
        <v>0</v>
      </c>
      <c r="P293" s="12">
        <v>45.189571999999998</v>
      </c>
      <c r="Q293" s="12">
        <v>5.7128589999999999</v>
      </c>
      <c r="R293" s="14">
        <v>46290.417847222219</v>
      </c>
      <c r="S293" s="12">
        <v>1</v>
      </c>
      <c r="T293">
        <v>20260285</v>
      </c>
      <c r="U293" t="s">
        <v>838</v>
      </c>
      <c r="V293">
        <v>20260285</v>
      </c>
    </row>
    <row r="294" spans="1:22" x14ac:dyDescent="0.3">
      <c r="A294" s="11">
        <v>46288</v>
      </c>
      <c r="B294" s="89" t="s">
        <v>3872</v>
      </c>
      <c r="C294" s="12" t="s">
        <v>866</v>
      </c>
      <c r="D294" s="12" t="s">
        <v>1979</v>
      </c>
      <c r="E294" s="12" t="s">
        <v>504</v>
      </c>
      <c r="F294" s="12" t="s">
        <v>504</v>
      </c>
      <c r="G294" s="12" t="s">
        <v>2733</v>
      </c>
      <c r="H294" s="12" t="s">
        <v>2737</v>
      </c>
      <c r="I294" s="90">
        <v>0.33333333333333331</v>
      </c>
      <c r="J294" s="90">
        <v>0.37847222222222221</v>
      </c>
      <c r="K294" s="13">
        <v>1.08</v>
      </c>
      <c r="L294" s="90">
        <v>0.43888888888888888</v>
      </c>
      <c r="M294" s="90">
        <v>0.47916666666666669</v>
      </c>
      <c r="N294" s="13">
        <v>0.97</v>
      </c>
      <c r="O294" s="12">
        <v>1</v>
      </c>
      <c r="P294" s="12">
        <v>45.237414999999999</v>
      </c>
      <c r="Q294" s="12">
        <v>5.8513719999999996</v>
      </c>
      <c r="R294" s="14">
        <v>46290.417847222219</v>
      </c>
      <c r="S294" s="12">
        <v>1</v>
      </c>
      <c r="T294">
        <v>20260301</v>
      </c>
      <c r="U294" t="s">
        <v>838</v>
      </c>
      <c r="V294">
        <v>20260301</v>
      </c>
    </row>
    <row r="295" spans="1:22" x14ac:dyDescent="0.3">
      <c r="A295" s="11">
        <v>46288</v>
      </c>
      <c r="B295" s="89" t="s">
        <v>3872</v>
      </c>
      <c r="C295" s="12" t="s">
        <v>866</v>
      </c>
      <c r="D295" s="12" t="s">
        <v>1231</v>
      </c>
      <c r="E295" s="12" t="s">
        <v>451</v>
      </c>
      <c r="F295" s="12" t="s">
        <v>451</v>
      </c>
      <c r="G295" s="12" t="s">
        <v>2733</v>
      </c>
      <c r="H295" s="12" t="s">
        <v>2737</v>
      </c>
      <c r="I295" s="90">
        <v>0.33333333333333331</v>
      </c>
      <c r="J295" s="90">
        <v>0.34722222222222221</v>
      </c>
      <c r="K295" s="13">
        <v>0.33</v>
      </c>
      <c r="L295" s="90">
        <v>0.35138888888888892</v>
      </c>
      <c r="M295" s="90">
        <v>0.36944444444444452</v>
      </c>
      <c r="N295" s="13">
        <v>0.43</v>
      </c>
      <c r="O295" s="12">
        <v>1</v>
      </c>
      <c r="P295" s="12">
        <v>45.207687999999997</v>
      </c>
      <c r="Q295" s="12">
        <v>5.763395</v>
      </c>
      <c r="R295" s="14">
        <v>46290.417847222219</v>
      </c>
      <c r="S295" s="12">
        <v>1</v>
      </c>
      <c r="T295">
        <v>20260046</v>
      </c>
      <c r="U295" t="s">
        <v>838</v>
      </c>
      <c r="V295">
        <v>20260046</v>
      </c>
    </row>
    <row r="296" spans="1:22" x14ac:dyDescent="0.3">
      <c r="A296" s="11">
        <v>46288</v>
      </c>
      <c r="B296" s="89" t="s">
        <v>3833</v>
      </c>
      <c r="C296" s="12" t="s">
        <v>978</v>
      </c>
      <c r="D296" s="12" t="s">
        <v>3233</v>
      </c>
      <c r="E296" s="12" t="s">
        <v>604</v>
      </c>
      <c r="F296" s="12" t="s">
        <v>3234</v>
      </c>
      <c r="G296" s="12" t="s">
        <v>2733</v>
      </c>
      <c r="H296" s="12" t="s">
        <v>2734</v>
      </c>
      <c r="I296" s="90">
        <v>0.29166666666666669</v>
      </c>
      <c r="J296" s="90">
        <v>0.2986111111111111</v>
      </c>
      <c r="K296" s="13">
        <v>0.17</v>
      </c>
      <c r="L296" s="90"/>
      <c r="M296" s="90"/>
      <c r="N296" s="13"/>
      <c r="O296" s="12">
        <v>0</v>
      </c>
      <c r="P296" s="12">
        <v>45.570290999999997</v>
      </c>
      <c r="Q296" s="12">
        <v>5.9184279999999996</v>
      </c>
      <c r="R296" s="14">
        <v>46290.417847222219</v>
      </c>
      <c r="S296" s="12">
        <v>1</v>
      </c>
      <c r="T296">
        <v>20260436</v>
      </c>
      <c r="U296" t="s">
        <v>40</v>
      </c>
      <c r="V296">
        <v>20260436</v>
      </c>
    </row>
    <row r="297" spans="1:22" x14ac:dyDescent="0.3">
      <c r="A297" s="11">
        <v>46288</v>
      </c>
      <c r="B297" s="89" t="s">
        <v>3865</v>
      </c>
      <c r="C297" s="12" t="s">
        <v>962</v>
      </c>
      <c r="D297" s="12" t="s">
        <v>1794</v>
      </c>
      <c r="E297" s="12" t="s">
        <v>681</v>
      </c>
      <c r="F297" s="12" t="s">
        <v>3405</v>
      </c>
      <c r="G297" s="12" t="s">
        <v>2733</v>
      </c>
      <c r="H297" s="12" t="s">
        <v>2737</v>
      </c>
      <c r="I297" s="90">
        <v>0.16666666666666671</v>
      </c>
      <c r="J297" s="90">
        <v>0.22569444444444439</v>
      </c>
      <c r="K297" s="13">
        <v>1.42</v>
      </c>
      <c r="L297" s="90">
        <v>0.31874999999999998</v>
      </c>
      <c r="M297" s="90">
        <v>0.40208333333333329</v>
      </c>
      <c r="N297" s="13">
        <v>2</v>
      </c>
      <c r="O297" s="12">
        <v>1</v>
      </c>
      <c r="P297" s="12">
        <v>45.373235000000001</v>
      </c>
      <c r="Q297" s="12">
        <v>5.5791789999999999</v>
      </c>
      <c r="R297" s="14">
        <v>46290.417847222219</v>
      </c>
      <c r="S297" s="12">
        <v>1</v>
      </c>
      <c r="T297">
        <v>20260244</v>
      </c>
      <c r="U297" t="s">
        <v>838</v>
      </c>
      <c r="V297">
        <v>20260244</v>
      </c>
    </row>
    <row r="298" spans="1:22" x14ac:dyDescent="0.3">
      <c r="A298" s="11">
        <v>46288</v>
      </c>
      <c r="B298" s="89" t="s">
        <v>3819</v>
      </c>
      <c r="C298" s="12" t="s">
        <v>973</v>
      </c>
      <c r="D298" s="12" t="s">
        <v>2285</v>
      </c>
      <c r="E298" s="12" t="s">
        <v>725</v>
      </c>
      <c r="F298" s="12" t="s">
        <v>725</v>
      </c>
      <c r="G298" s="12" t="s">
        <v>2733</v>
      </c>
      <c r="H298" s="12" t="s">
        <v>2737</v>
      </c>
      <c r="I298" s="90">
        <v>0.2361111111111111</v>
      </c>
      <c r="J298" s="90">
        <v>0.24652777777777779</v>
      </c>
      <c r="K298" s="13">
        <v>0.25</v>
      </c>
      <c r="L298" s="90"/>
      <c r="M298" s="90"/>
      <c r="N298" s="13"/>
      <c r="O298" s="12">
        <v>0</v>
      </c>
      <c r="P298" s="12">
        <v>45.364230999999997</v>
      </c>
      <c r="Q298" s="12">
        <v>5.596381</v>
      </c>
      <c r="R298" s="14">
        <v>46290.417847222219</v>
      </c>
      <c r="S298" s="12">
        <v>1</v>
      </c>
      <c r="T298">
        <v>20260403</v>
      </c>
      <c r="U298" t="s">
        <v>838</v>
      </c>
      <c r="V298">
        <v>20260403</v>
      </c>
    </row>
    <row r="299" spans="1:22" x14ac:dyDescent="0.3">
      <c r="A299" s="11">
        <v>46288</v>
      </c>
      <c r="B299" s="89" t="s">
        <v>3826</v>
      </c>
      <c r="C299" s="12" t="s">
        <v>886</v>
      </c>
      <c r="D299" s="12" t="s">
        <v>2352</v>
      </c>
      <c r="E299" s="12" t="s">
        <v>158</v>
      </c>
      <c r="F299" s="12" t="s">
        <v>158</v>
      </c>
      <c r="G299" s="12" t="s">
        <v>2733</v>
      </c>
      <c r="H299" s="12" t="s">
        <v>2737</v>
      </c>
      <c r="I299" s="90">
        <v>0.33333333333333331</v>
      </c>
      <c r="J299" s="90">
        <v>0.34722222222222221</v>
      </c>
      <c r="K299" s="13">
        <v>0.33</v>
      </c>
      <c r="L299" s="90"/>
      <c r="M299" s="90"/>
      <c r="N299" s="13"/>
      <c r="O299" s="12">
        <v>0</v>
      </c>
      <c r="P299" s="12">
        <v>45.179771000000002</v>
      </c>
      <c r="Q299" s="12">
        <v>5.7104290000000004</v>
      </c>
      <c r="R299" s="14">
        <v>46290.417847222219</v>
      </c>
      <c r="S299" s="12">
        <v>1</v>
      </c>
      <c r="T299">
        <v>20260428</v>
      </c>
      <c r="U299" t="s">
        <v>838</v>
      </c>
      <c r="V299">
        <v>20260428</v>
      </c>
    </row>
    <row r="300" spans="1:22" x14ac:dyDescent="0.3">
      <c r="A300" s="11">
        <v>46288</v>
      </c>
      <c r="B300" s="89" t="s">
        <v>3842</v>
      </c>
      <c r="C300" s="12" t="s">
        <v>865</v>
      </c>
      <c r="D300" s="12" t="s">
        <v>1137</v>
      </c>
      <c r="E300" s="12" t="s">
        <v>331</v>
      </c>
      <c r="F300" s="12" t="s">
        <v>3268</v>
      </c>
      <c r="G300" s="12" t="s">
        <v>2733</v>
      </c>
      <c r="H300" s="12" t="s">
        <v>2737</v>
      </c>
      <c r="I300" s="90">
        <v>0.33333333333333331</v>
      </c>
      <c r="J300" s="90">
        <v>0.43402777777777779</v>
      </c>
      <c r="K300" s="13">
        <v>2.42</v>
      </c>
      <c r="L300" s="90"/>
      <c r="M300" s="90"/>
      <c r="N300" s="13"/>
      <c r="O300" s="12">
        <v>0</v>
      </c>
      <c r="P300" s="12">
        <v>46.203426999999998</v>
      </c>
      <c r="Q300" s="12">
        <v>-1.3673979999999999</v>
      </c>
      <c r="R300" s="14">
        <v>46290.417847222219</v>
      </c>
      <c r="S300" s="12">
        <v>1</v>
      </c>
      <c r="T300">
        <v>20260020</v>
      </c>
      <c r="U300" t="s">
        <v>838</v>
      </c>
      <c r="V300">
        <v>20260020</v>
      </c>
    </row>
    <row r="301" spans="1:22" x14ac:dyDescent="0.3">
      <c r="A301" s="11">
        <v>46288</v>
      </c>
      <c r="B301" s="89" t="s">
        <v>3818</v>
      </c>
      <c r="C301" s="12" t="s">
        <v>870</v>
      </c>
      <c r="D301" s="12" t="s">
        <v>1594</v>
      </c>
      <c r="E301" s="12" t="s">
        <v>366</v>
      </c>
      <c r="F301" s="12" t="s">
        <v>3888</v>
      </c>
      <c r="G301" s="12" t="s">
        <v>2733</v>
      </c>
      <c r="H301" s="12" t="s">
        <v>2737</v>
      </c>
      <c r="I301" s="90">
        <v>0.38194444444444442</v>
      </c>
      <c r="J301" s="90">
        <v>0.3923611111111111</v>
      </c>
      <c r="K301" s="13">
        <v>0.25</v>
      </c>
      <c r="L301" s="90">
        <v>0.40972222222222221</v>
      </c>
      <c r="M301" s="90">
        <v>0.42638888888888887</v>
      </c>
      <c r="N301" s="13">
        <v>0.4</v>
      </c>
      <c r="O301" s="12">
        <v>1</v>
      </c>
      <c r="P301" s="12">
        <v>45.181280000000001</v>
      </c>
      <c r="Q301" s="12">
        <v>5.6889940000000001</v>
      </c>
      <c r="R301" s="14">
        <v>46290.417847222219</v>
      </c>
      <c r="S301" s="12">
        <v>1</v>
      </c>
      <c r="T301">
        <v>20260174</v>
      </c>
      <c r="U301" t="s">
        <v>838</v>
      </c>
      <c r="V301">
        <v>20260174</v>
      </c>
    </row>
    <row r="302" spans="1:22" x14ac:dyDescent="0.3">
      <c r="A302" s="11">
        <v>46288</v>
      </c>
      <c r="B302" s="89" t="s">
        <v>3815</v>
      </c>
      <c r="C302" s="12" t="s">
        <v>905</v>
      </c>
      <c r="D302" s="12" t="s">
        <v>1530</v>
      </c>
      <c r="E302" s="12" t="s">
        <v>222</v>
      </c>
      <c r="F302" s="12" t="s">
        <v>222</v>
      </c>
      <c r="G302" s="12" t="s">
        <v>2733</v>
      </c>
      <c r="H302" s="12" t="s">
        <v>2737</v>
      </c>
      <c r="I302" s="90">
        <v>0.33333333333333331</v>
      </c>
      <c r="J302" s="90">
        <v>0.35416666666666669</v>
      </c>
      <c r="K302" s="13">
        <v>0.5</v>
      </c>
      <c r="L302" s="90"/>
      <c r="M302" s="90"/>
      <c r="N302" s="13"/>
      <c r="O302" s="12">
        <v>0</v>
      </c>
      <c r="P302" s="12">
        <v>45.189441000000002</v>
      </c>
      <c r="Q302" s="12">
        <v>5.7262389999999996</v>
      </c>
      <c r="R302" s="14">
        <v>46290.417847222219</v>
      </c>
      <c r="S302" s="12">
        <v>1</v>
      </c>
      <c r="T302">
        <v>20260153</v>
      </c>
      <c r="U302" t="s">
        <v>838</v>
      </c>
      <c r="V302">
        <v>20260153</v>
      </c>
    </row>
    <row r="303" spans="1:22" x14ac:dyDescent="0.3">
      <c r="A303" s="11">
        <v>46288</v>
      </c>
      <c r="B303" s="89" t="s">
        <v>3835</v>
      </c>
      <c r="C303" s="12" t="s">
        <v>859</v>
      </c>
      <c r="D303" s="12" t="s">
        <v>1995</v>
      </c>
      <c r="E303" s="12" t="s">
        <v>396</v>
      </c>
      <c r="F303" s="12" t="s">
        <v>396</v>
      </c>
      <c r="G303" s="12" t="s">
        <v>2733</v>
      </c>
      <c r="H303" s="12" t="s">
        <v>2737</v>
      </c>
      <c r="I303" s="90">
        <v>0.33333333333333331</v>
      </c>
      <c r="J303" s="90">
        <v>0.37847222222222221</v>
      </c>
      <c r="K303" s="13">
        <v>1.08</v>
      </c>
      <c r="L303" s="90"/>
      <c r="M303" s="90"/>
      <c r="N303" s="13"/>
      <c r="O303" s="12">
        <v>0</v>
      </c>
      <c r="P303" s="12">
        <v>45.189906999999998</v>
      </c>
      <c r="Q303" s="12">
        <v>5.7160770000000003</v>
      </c>
      <c r="R303" s="14">
        <v>46290.417847222219</v>
      </c>
      <c r="S303" s="12">
        <v>1</v>
      </c>
      <c r="T303">
        <v>20260305</v>
      </c>
      <c r="U303" t="s">
        <v>838</v>
      </c>
      <c r="V303">
        <v>20260305</v>
      </c>
    </row>
    <row r="304" spans="1:22" x14ac:dyDescent="0.3">
      <c r="A304" s="11">
        <v>46288</v>
      </c>
      <c r="B304" s="89" t="s">
        <v>3864</v>
      </c>
      <c r="C304" s="12" t="s">
        <v>960</v>
      </c>
      <c r="D304" s="12" t="s">
        <v>1322</v>
      </c>
      <c r="E304" s="12" t="s">
        <v>654</v>
      </c>
      <c r="F304" s="12" t="s">
        <v>654</v>
      </c>
      <c r="G304" s="12" t="s">
        <v>2733</v>
      </c>
      <c r="H304" s="12" t="s">
        <v>2737</v>
      </c>
      <c r="I304" s="90">
        <v>0.33333333333333331</v>
      </c>
      <c r="J304" s="90">
        <v>0.34722222222222221</v>
      </c>
      <c r="K304" s="13">
        <v>0.33</v>
      </c>
      <c r="L304" s="90"/>
      <c r="M304" s="90"/>
      <c r="N304" s="13"/>
      <c r="O304" s="12">
        <v>0</v>
      </c>
      <c r="P304" s="12">
        <v>45.218727999999999</v>
      </c>
      <c r="Q304" s="12">
        <v>5.6931099999999999</v>
      </c>
      <c r="R304" s="14">
        <v>46290.417847222219</v>
      </c>
      <c r="S304" s="12">
        <v>1</v>
      </c>
      <c r="T304">
        <v>20260078</v>
      </c>
      <c r="U304" t="s">
        <v>838</v>
      </c>
      <c r="V304">
        <v>20260078</v>
      </c>
    </row>
    <row r="305" spans="1:22" x14ac:dyDescent="0.3">
      <c r="A305" s="11">
        <v>46288</v>
      </c>
      <c r="B305" s="89" t="s">
        <v>3845</v>
      </c>
      <c r="C305" s="12" t="s">
        <v>950</v>
      </c>
      <c r="D305" s="12" t="s">
        <v>2514</v>
      </c>
      <c r="E305" s="12" t="s">
        <v>123</v>
      </c>
      <c r="F305" s="12" t="s">
        <v>123</v>
      </c>
      <c r="G305" s="12" t="s">
        <v>2733</v>
      </c>
      <c r="H305" s="12" t="s">
        <v>2737</v>
      </c>
      <c r="I305" s="90">
        <v>0.33333333333333331</v>
      </c>
      <c r="J305" s="90">
        <v>0.34722222222222221</v>
      </c>
      <c r="K305" s="13">
        <v>0.33</v>
      </c>
      <c r="L305" s="90"/>
      <c r="M305" s="90"/>
      <c r="N305" s="13"/>
      <c r="O305" s="12">
        <v>0</v>
      </c>
      <c r="P305" s="12">
        <v>45.189670999999997</v>
      </c>
      <c r="Q305" s="12">
        <v>5.7243469999999999</v>
      </c>
      <c r="R305" s="14">
        <v>46290.417847222219</v>
      </c>
      <c r="S305" s="12">
        <v>1</v>
      </c>
      <c r="T305">
        <v>20260495</v>
      </c>
      <c r="U305" t="s">
        <v>838</v>
      </c>
      <c r="V305">
        <v>20260495</v>
      </c>
    </row>
    <row r="306" spans="1:22" x14ac:dyDescent="0.3">
      <c r="A306" s="11">
        <v>46288</v>
      </c>
      <c r="B306" s="89" t="s">
        <v>3831</v>
      </c>
      <c r="C306" s="12" t="s">
        <v>892</v>
      </c>
      <c r="D306" s="12" t="s">
        <v>3658</v>
      </c>
      <c r="E306" s="12" t="s">
        <v>332</v>
      </c>
      <c r="F306" s="12" t="s">
        <v>3659</v>
      </c>
      <c r="G306" s="12" t="s">
        <v>2733</v>
      </c>
      <c r="H306" s="12" t="s">
        <v>2877</v>
      </c>
      <c r="I306" s="90">
        <v>0.34722222222222221</v>
      </c>
      <c r="J306" s="90">
        <v>0.3611111111111111</v>
      </c>
      <c r="K306" s="13">
        <v>0.33</v>
      </c>
      <c r="L306" s="90"/>
      <c r="M306" s="90"/>
      <c r="N306" s="13"/>
      <c r="O306" s="12">
        <v>0</v>
      </c>
      <c r="P306" s="12">
        <v>45.182187999999996</v>
      </c>
      <c r="Q306" s="12">
        <v>5.7211590000000001</v>
      </c>
      <c r="R306" s="14">
        <v>46290.417847222219</v>
      </c>
      <c r="S306" s="12">
        <v>1</v>
      </c>
      <c r="T306">
        <v>20260557</v>
      </c>
      <c r="U306" t="s">
        <v>40</v>
      </c>
      <c r="V306">
        <v>20260557</v>
      </c>
    </row>
    <row r="307" spans="1:22" x14ac:dyDescent="0.3">
      <c r="A307" s="11">
        <v>46288</v>
      </c>
      <c r="B307" s="89" t="s">
        <v>3815</v>
      </c>
      <c r="C307" s="12" t="s">
        <v>905</v>
      </c>
      <c r="D307" s="12"/>
      <c r="E307" s="12" t="s">
        <v>95</v>
      </c>
      <c r="F307" s="12" t="s">
        <v>95</v>
      </c>
      <c r="G307" s="12"/>
      <c r="H307" s="12"/>
      <c r="I307" s="90">
        <v>0.33333333333333331</v>
      </c>
      <c r="J307" s="90">
        <v>0.34722222222222221</v>
      </c>
      <c r="K307" s="13">
        <v>0.33</v>
      </c>
      <c r="L307" s="90"/>
      <c r="M307" s="90"/>
      <c r="N307" s="13"/>
      <c r="O307" s="12">
        <v>0</v>
      </c>
      <c r="P307" s="12">
        <v>45.147320000000001</v>
      </c>
      <c r="Q307" s="12">
        <v>5.7529560000000002</v>
      </c>
      <c r="R307" s="14">
        <v>46290.417847222219</v>
      </c>
      <c r="S307" s="12">
        <v>1</v>
      </c>
      <c r="T307">
        <v>20260135</v>
      </c>
      <c r="U307" t="s">
        <v>3760</v>
      </c>
      <c r="V307">
        <v>20260135</v>
      </c>
    </row>
    <row r="308" spans="1:22" x14ac:dyDescent="0.3">
      <c r="A308" s="11">
        <v>46288</v>
      </c>
      <c r="B308" s="89" t="s">
        <v>3842</v>
      </c>
      <c r="C308" s="12" t="s">
        <v>865</v>
      </c>
      <c r="D308" s="12" t="s">
        <v>1072</v>
      </c>
      <c r="E308" s="12" t="s">
        <v>99</v>
      </c>
      <c r="F308" s="12" t="s">
        <v>3286</v>
      </c>
      <c r="G308" s="12" t="s">
        <v>2733</v>
      </c>
      <c r="H308" s="12" t="s">
        <v>2737</v>
      </c>
      <c r="I308" s="90">
        <v>0.33333333333333331</v>
      </c>
      <c r="J308" s="90">
        <v>0.35416666666666669</v>
      </c>
      <c r="K308" s="13">
        <v>0.5</v>
      </c>
      <c r="L308" s="90"/>
      <c r="M308" s="90"/>
      <c r="N308" s="13"/>
      <c r="O308" s="12">
        <v>0</v>
      </c>
      <c r="P308" s="12">
        <v>45.188929999999999</v>
      </c>
      <c r="Q308" s="12">
        <v>5.7123470000000003</v>
      </c>
      <c r="R308" s="14">
        <v>46290.417847222219</v>
      </c>
      <c r="S308" s="12">
        <v>1</v>
      </c>
      <c r="T308">
        <v>20260007</v>
      </c>
      <c r="U308" t="s">
        <v>838</v>
      </c>
      <c r="V308">
        <v>20260007</v>
      </c>
    </row>
    <row r="309" spans="1:22" x14ac:dyDescent="0.3">
      <c r="A309" s="11">
        <v>46288</v>
      </c>
      <c r="B309" s="89" t="s">
        <v>3822</v>
      </c>
      <c r="C309" s="12" t="s">
        <v>944</v>
      </c>
      <c r="D309" s="12" t="s">
        <v>1673</v>
      </c>
      <c r="E309" s="12" t="s">
        <v>518</v>
      </c>
      <c r="F309" s="12" t="s">
        <v>518</v>
      </c>
      <c r="G309" s="12" t="s">
        <v>2733</v>
      </c>
      <c r="H309" s="12" t="s">
        <v>2737</v>
      </c>
      <c r="I309" s="90">
        <v>0.33333333333333331</v>
      </c>
      <c r="J309" s="90">
        <v>0.35416666666666669</v>
      </c>
      <c r="K309" s="13">
        <v>0.5</v>
      </c>
      <c r="L309" s="90"/>
      <c r="M309" s="90"/>
      <c r="N309" s="13"/>
      <c r="O309" s="12">
        <v>0</v>
      </c>
      <c r="P309" s="12">
        <v>45.168743999999997</v>
      </c>
      <c r="Q309" s="12">
        <v>5.7258769999999997</v>
      </c>
      <c r="R309" s="14">
        <v>46290.417847222219</v>
      </c>
      <c r="S309" s="12">
        <v>1</v>
      </c>
      <c r="T309">
        <v>20260204</v>
      </c>
      <c r="U309" t="s">
        <v>838</v>
      </c>
      <c r="V309">
        <v>20260204</v>
      </c>
    </row>
    <row r="310" spans="1:22" x14ac:dyDescent="0.3">
      <c r="A310" s="11">
        <v>46288</v>
      </c>
      <c r="B310" s="89" t="s">
        <v>3872</v>
      </c>
      <c r="C310" s="12" t="s">
        <v>866</v>
      </c>
      <c r="D310" s="12" t="s">
        <v>1408</v>
      </c>
      <c r="E310" s="12" t="s">
        <v>460</v>
      </c>
      <c r="F310" s="12" t="s">
        <v>460</v>
      </c>
      <c r="G310" s="12" t="s">
        <v>2733</v>
      </c>
      <c r="H310" s="12" t="s">
        <v>2737</v>
      </c>
      <c r="I310" s="90">
        <v>0.33333333333333331</v>
      </c>
      <c r="J310" s="90">
        <v>0.35416666666666669</v>
      </c>
      <c r="K310" s="13">
        <v>0.5</v>
      </c>
      <c r="L310" s="90">
        <v>0.36944444444444452</v>
      </c>
      <c r="M310" s="90">
        <v>0.39305555555555549</v>
      </c>
      <c r="N310" s="13">
        <v>0.56999999999999995</v>
      </c>
      <c r="O310" s="12">
        <v>1</v>
      </c>
      <c r="P310" s="12">
        <v>45.209203000000002</v>
      </c>
      <c r="Q310" s="12">
        <v>5.7626520000000001</v>
      </c>
      <c r="R310" s="14">
        <v>46290.417847222219</v>
      </c>
      <c r="S310" s="12">
        <v>1</v>
      </c>
      <c r="T310">
        <v>20260577</v>
      </c>
      <c r="U310" t="s">
        <v>838</v>
      </c>
      <c r="V310">
        <v>20260577</v>
      </c>
    </row>
    <row r="311" spans="1:22" x14ac:dyDescent="0.3">
      <c r="A311" s="11">
        <v>46288</v>
      </c>
      <c r="B311" s="89" t="s">
        <v>3839</v>
      </c>
      <c r="C311" s="12" t="s">
        <v>966</v>
      </c>
      <c r="D311" s="12" t="s">
        <v>2260</v>
      </c>
      <c r="E311" s="12" t="s">
        <v>646</v>
      </c>
      <c r="F311" s="12" t="s">
        <v>646</v>
      </c>
      <c r="G311" s="12" t="s">
        <v>2733</v>
      </c>
      <c r="H311" s="12" t="s">
        <v>2734</v>
      </c>
      <c r="I311" s="90">
        <v>0.2013888888888889</v>
      </c>
      <c r="J311" s="90">
        <v>0.21527777777777779</v>
      </c>
      <c r="K311" s="13">
        <v>0.33</v>
      </c>
      <c r="L311" s="90">
        <v>0.46180555555555558</v>
      </c>
      <c r="M311" s="90">
        <v>0.47916666666666669</v>
      </c>
      <c r="N311" s="13">
        <v>0.42</v>
      </c>
      <c r="O311" s="12">
        <v>1</v>
      </c>
      <c r="P311" s="12">
        <v>45.358806999999999</v>
      </c>
      <c r="Q311" s="12">
        <v>5.5821249999999996</v>
      </c>
      <c r="R311" s="14">
        <v>46290.417847222219</v>
      </c>
      <c r="S311" s="12">
        <v>1</v>
      </c>
      <c r="T311">
        <v>20260396</v>
      </c>
      <c r="U311" t="s">
        <v>838</v>
      </c>
      <c r="V311">
        <v>20260396</v>
      </c>
    </row>
    <row r="312" spans="1:22" x14ac:dyDescent="0.3">
      <c r="A312" s="11">
        <v>46288</v>
      </c>
      <c r="B312" s="89" t="s">
        <v>3872</v>
      </c>
      <c r="C312" s="12" t="s">
        <v>866</v>
      </c>
      <c r="D312" s="12" t="s">
        <v>1660</v>
      </c>
      <c r="E312" s="12" t="s">
        <v>469</v>
      </c>
      <c r="F312" s="12" t="s">
        <v>821</v>
      </c>
      <c r="G312" s="12" t="s">
        <v>2733</v>
      </c>
      <c r="H312" s="12" t="s">
        <v>2737</v>
      </c>
      <c r="I312" s="90">
        <v>0.33333333333333331</v>
      </c>
      <c r="J312" s="90">
        <v>0.35416666666666669</v>
      </c>
      <c r="K312" s="13">
        <v>0.5</v>
      </c>
      <c r="L312" s="90">
        <v>9.7222222222222224E-2</v>
      </c>
      <c r="M312" s="90">
        <v>0.1020833333333333</v>
      </c>
      <c r="N312" s="13">
        <v>0.12</v>
      </c>
      <c r="O312" s="12">
        <v>1</v>
      </c>
      <c r="P312" s="12">
        <v>45.223903999999997</v>
      </c>
      <c r="Q312" s="12">
        <v>5.7949299999999999</v>
      </c>
      <c r="R312" s="14">
        <v>46290.417847222219</v>
      </c>
      <c r="S312" s="12">
        <v>1</v>
      </c>
      <c r="T312">
        <v>20260198</v>
      </c>
      <c r="U312" t="s">
        <v>838</v>
      </c>
      <c r="V312">
        <v>20260198</v>
      </c>
    </row>
    <row r="313" spans="1:22" x14ac:dyDescent="0.3">
      <c r="A313" s="11">
        <v>46288</v>
      </c>
      <c r="B313" s="89" t="s">
        <v>3870</v>
      </c>
      <c r="C313" s="12" t="s">
        <v>947</v>
      </c>
      <c r="D313" s="12" t="s">
        <v>2318</v>
      </c>
      <c r="E313" s="12" t="s">
        <v>696</v>
      </c>
      <c r="F313" s="12" t="s">
        <v>696</v>
      </c>
      <c r="G313" s="12" t="s">
        <v>2733</v>
      </c>
      <c r="H313" s="12" t="s">
        <v>2737</v>
      </c>
      <c r="I313" s="90">
        <v>0.33333333333333331</v>
      </c>
      <c r="J313" s="90">
        <v>0.3611111111111111</v>
      </c>
      <c r="K313" s="13">
        <v>0.67</v>
      </c>
      <c r="L313" s="90"/>
      <c r="M313" s="90"/>
      <c r="N313" s="13"/>
      <c r="O313" s="12">
        <v>0</v>
      </c>
      <c r="P313" s="12">
        <v>45.371516</v>
      </c>
      <c r="Q313" s="12">
        <v>5.5878629999999996</v>
      </c>
      <c r="R313" s="14">
        <v>46290.417847222219</v>
      </c>
      <c r="S313" s="12">
        <v>1</v>
      </c>
      <c r="T313">
        <v>20260417</v>
      </c>
      <c r="U313" t="s">
        <v>838</v>
      </c>
      <c r="V313">
        <v>20260417</v>
      </c>
    </row>
    <row r="314" spans="1:22" x14ac:dyDescent="0.3">
      <c r="A314" s="11">
        <v>46288</v>
      </c>
      <c r="B314" s="89" t="s">
        <v>3822</v>
      </c>
      <c r="C314" s="12" t="s">
        <v>944</v>
      </c>
      <c r="D314" s="12" t="s">
        <v>2699</v>
      </c>
      <c r="E314" s="12" t="s">
        <v>454</v>
      </c>
      <c r="F314" s="12" t="s">
        <v>454</v>
      </c>
      <c r="G314" s="12" t="s">
        <v>2733</v>
      </c>
      <c r="H314" s="12" t="s">
        <v>2737</v>
      </c>
      <c r="I314" s="90">
        <v>0.33333333333333331</v>
      </c>
      <c r="J314" s="90">
        <v>0.3888888888888889</v>
      </c>
      <c r="K314" s="13">
        <v>1.33</v>
      </c>
      <c r="L314" s="90"/>
      <c r="M314" s="90"/>
      <c r="N314" s="13"/>
      <c r="O314" s="12">
        <v>0</v>
      </c>
      <c r="P314" s="12">
        <v>45.182113000000001</v>
      </c>
      <c r="Q314" s="12">
        <v>5.7311740000000002</v>
      </c>
      <c r="R314" s="14">
        <v>46290.417847222219</v>
      </c>
      <c r="S314" s="12">
        <v>1</v>
      </c>
      <c r="T314">
        <v>20260571</v>
      </c>
      <c r="U314" t="s">
        <v>838</v>
      </c>
      <c r="V314">
        <v>20260571</v>
      </c>
    </row>
    <row r="315" spans="1:22" x14ac:dyDescent="0.3">
      <c r="A315" s="11">
        <v>46288</v>
      </c>
      <c r="B315" s="89" t="s">
        <v>3840</v>
      </c>
      <c r="C315" s="12" t="s">
        <v>959</v>
      </c>
      <c r="D315" s="12" t="s">
        <v>3660</v>
      </c>
      <c r="E315" s="12" t="s">
        <v>721</v>
      </c>
      <c r="F315" s="12" t="s">
        <v>3661</v>
      </c>
      <c r="G315" s="12" t="s">
        <v>2733</v>
      </c>
      <c r="H315" s="12" t="s">
        <v>2734</v>
      </c>
      <c r="I315" s="90">
        <v>0.16666666666666671</v>
      </c>
      <c r="J315" s="90">
        <v>0.18055555555555561</v>
      </c>
      <c r="K315" s="13">
        <v>0.33</v>
      </c>
      <c r="L315" s="90"/>
      <c r="M315" s="90"/>
      <c r="N315" s="13"/>
      <c r="O315" s="12">
        <v>0</v>
      </c>
      <c r="P315" s="12">
        <v>45.221623999999998</v>
      </c>
      <c r="Q315" s="12">
        <v>5.7843619999999998</v>
      </c>
      <c r="R315" s="14">
        <v>46290.417847222219</v>
      </c>
      <c r="S315" s="12">
        <v>1</v>
      </c>
      <c r="T315">
        <v>20260508</v>
      </c>
      <c r="U315" t="s">
        <v>40</v>
      </c>
      <c r="V315">
        <v>20260508</v>
      </c>
    </row>
    <row r="316" spans="1:22" x14ac:dyDescent="0.3">
      <c r="A316" s="11">
        <v>46288</v>
      </c>
      <c r="B316" s="89" t="s">
        <v>3826</v>
      </c>
      <c r="C316" s="12" t="s">
        <v>886</v>
      </c>
      <c r="D316" s="12" t="s">
        <v>2231</v>
      </c>
      <c r="E316" s="12" t="s">
        <v>215</v>
      </c>
      <c r="F316" s="12" t="s">
        <v>215</v>
      </c>
      <c r="G316" s="12" t="s">
        <v>2733</v>
      </c>
      <c r="H316" s="12" t="s">
        <v>2737</v>
      </c>
      <c r="I316" s="90">
        <v>0.33333333333333331</v>
      </c>
      <c r="J316" s="90">
        <v>0.34722222222222221</v>
      </c>
      <c r="K316" s="13">
        <v>0.33</v>
      </c>
      <c r="L316" s="90"/>
      <c r="M316" s="90"/>
      <c r="N316" s="13"/>
      <c r="O316" s="12">
        <v>0</v>
      </c>
      <c r="P316" s="12">
        <v>45.189171999999999</v>
      </c>
      <c r="Q316" s="12">
        <v>5.7271559999999999</v>
      </c>
      <c r="R316" s="14">
        <v>46290.417847222219</v>
      </c>
      <c r="S316" s="12">
        <v>1</v>
      </c>
      <c r="T316">
        <v>20260385</v>
      </c>
      <c r="U316" t="s">
        <v>838</v>
      </c>
      <c r="V316">
        <v>20260385</v>
      </c>
    </row>
    <row r="317" spans="1:22" x14ac:dyDescent="0.3">
      <c r="A317" s="11">
        <v>46288</v>
      </c>
      <c r="B317" s="89" t="s">
        <v>3845</v>
      </c>
      <c r="C317" s="12" t="s">
        <v>950</v>
      </c>
      <c r="D317" s="12" t="s">
        <v>1653</v>
      </c>
      <c r="E317" s="12" t="s">
        <v>767</v>
      </c>
      <c r="F317" s="12" t="s">
        <v>1655</v>
      </c>
      <c r="G317" s="12" t="s">
        <v>2733</v>
      </c>
      <c r="H317" s="12" t="s">
        <v>2737</v>
      </c>
      <c r="I317" s="90">
        <v>0.33333333333333331</v>
      </c>
      <c r="J317" s="90">
        <v>0.35416666666666669</v>
      </c>
      <c r="K317" s="13">
        <v>0.5</v>
      </c>
      <c r="L317" s="90"/>
      <c r="M317" s="90"/>
      <c r="N317" s="13"/>
      <c r="O317" s="12">
        <v>0</v>
      </c>
      <c r="P317" s="12">
        <v>45.188974999999999</v>
      </c>
      <c r="Q317" s="12">
        <v>5.726712</v>
      </c>
      <c r="R317" s="14">
        <v>46290.417847222219</v>
      </c>
      <c r="S317" s="12">
        <v>1</v>
      </c>
      <c r="T317">
        <v>20260196</v>
      </c>
      <c r="U317" t="s">
        <v>838</v>
      </c>
      <c r="V317">
        <v>20260196</v>
      </c>
    </row>
    <row r="318" spans="1:22" x14ac:dyDescent="0.3">
      <c r="A318" s="11">
        <v>46288</v>
      </c>
      <c r="B318" s="89" t="s">
        <v>3856</v>
      </c>
      <c r="C318" s="12" t="s">
        <v>979</v>
      </c>
      <c r="D318" s="12" t="s">
        <v>1786</v>
      </c>
      <c r="E318" s="12" t="s">
        <v>536</v>
      </c>
      <c r="F318" s="12" t="s">
        <v>1788</v>
      </c>
      <c r="G318" s="12" t="s">
        <v>2733</v>
      </c>
      <c r="H318" s="12" t="s">
        <v>2737</v>
      </c>
      <c r="I318" s="90">
        <v>0.20833333333333329</v>
      </c>
      <c r="J318" s="90">
        <v>0.21875</v>
      </c>
      <c r="K318" s="13">
        <v>0.25</v>
      </c>
      <c r="L318" s="90">
        <v>0.46875</v>
      </c>
      <c r="M318" s="90">
        <v>0.52083333333333337</v>
      </c>
      <c r="N318" s="13">
        <v>1.25</v>
      </c>
      <c r="O318" s="12">
        <v>1</v>
      </c>
      <c r="P318" s="12">
        <v>45.183112000000001</v>
      </c>
      <c r="Q318" s="12">
        <v>5.7278739999999999</v>
      </c>
      <c r="R318" s="14">
        <v>46290.417847222219</v>
      </c>
      <c r="S318" s="12">
        <v>1</v>
      </c>
      <c r="T318">
        <v>20260242</v>
      </c>
      <c r="U318" t="s">
        <v>838</v>
      </c>
      <c r="V318">
        <v>20260242</v>
      </c>
    </row>
    <row r="319" spans="1:22" x14ac:dyDescent="0.3">
      <c r="A319" s="11">
        <v>46288</v>
      </c>
      <c r="B319" s="89" t="s">
        <v>3822</v>
      </c>
      <c r="C319" s="12" t="s">
        <v>944</v>
      </c>
      <c r="D319" s="12" t="s">
        <v>1673</v>
      </c>
      <c r="E319" s="12" t="s">
        <v>518</v>
      </c>
      <c r="F319" s="12" t="s">
        <v>518</v>
      </c>
      <c r="G319" s="12" t="s">
        <v>2733</v>
      </c>
      <c r="H319" s="12" t="s">
        <v>2737</v>
      </c>
      <c r="I319" s="90">
        <v>0.33333333333333331</v>
      </c>
      <c r="J319" s="90">
        <v>0.35416666666666669</v>
      </c>
      <c r="K319" s="13">
        <v>0.5</v>
      </c>
      <c r="L319" s="90"/>
      <c r="M319" s="90"/>
      <c r="N319" s="13"/>
      <c r="O319" s="12">
        <v>0</v>
      </c>
      <c r="P319" s="12">
        <v>45.168743999999997</v>
      </c>
      <c r="Q319" s="12">
        <v>5.7258769999999997</v>
      </c>
      <c r="R319" s="14">
        <v>46290.417847222219</v>
      </c>
      <c r="S319" s="12">
        <v>1</v>
      </c>
      <c r="T319">
        <v>20260204</v>
      </c>
      <c r="U319" t="s">
        <v>838</v>
      </c>
      <c r="V319">
        <v>20260204</v>
      </c>
    </row>
    <row r="320" spans="1:22" x14ac:dyDescent="0.3">
      <c r="A320" s="11">
        <v>46288</v>
      </c>
      <c r="B320" s="89" t="s">
        <v>3835</v>
      </c>
      <c r="C320" s="12" t="s">
        <v>859</v>
      </c>
      <c r="D320" s="12" t="s">
        <v>858</v>
      </c>
      <c r="E320" s="12" t="s">
        <v>817</v>
      </c>
      <c r="F320" s="12" t="s">
        <v>817</v>
      </c>
      <c r="G320" s="12" t="s">
        <v>2733</v>
      </c>
      <c r="H320" s="12" t="s">
        <v>2737</v>
      </c>
      <c r="I320" s="90">
        <v>0.33333333333333331</v>
      </c>
      <c r="J320" s="90">
        <v>0.41666666666666669</v>
      </c>
      <c r="K320" s="13">
        <v>2</v>
      </c>
      <c r="L320" s="90"/>
      <c r="M320" s="90"/>
      <c r="N320" s="13"/>
      <c r="O320" s="12">
        <v>0</v>
      </c>
      <c r="P320" s="12">
        <v>45.189878</v>
      </c>
      <c r="Q320" s="12">
        <v>5.7218559999999998</v>
      </c>
      <c r="R320" s="14">
        <v>46290.417847222219</v>
      </c>
      <c r="S320" s="12">
        <v>1</v>
      </c>
      <c r="V320" t="s">
        <v>3792</v>
      </c>
    </row>
    <row r="321" spans="1:22" x14ac:dyDescent="0.3">
      <c r="A321" s="11">
        <v>46288</v>
      </c>
      <c r="B321" s="89" t="s">
        <v>3767</v>
      </c>
      <c r="C321" s="12" t="s">
        <v>846</v>
      </c>
      <c r="D321" s="12" t="s">
        <v>3015</v>
      </c>
      <c r="E321" s="12" t="s">
        <v>637</v>
      </c>
      <c r="F321" s="12" t="s">
        <v>3016</v>
      </c>
      <c r="G321" s="12" t="s">
        <v>2733</v>
      </c>
      <c r="H321" s="12" t="s">
        <v>2737</v>
      </c>
      <c r="I321" s="90">
        <v>0.33333333333333331</v>
      </c>
      <c r="J321" s="90">
        <v>0.34722222222222221</v>
      </c>
      <c r="K321" s="13">
        <v>0.33</v>
      </c>
      <c r="L321" s="90"/>
      <c r="M321" s="90"/>
      <c r="N321" s="13"/>
      <c r="O321" s="12">
        <v>0</v>
      </c>
      <c r="P321" s="12">
        <v>45.215721000000002</v>
      </c>
      <c r="Q321" s="12">
        <v>5.6931180000000001</v>
      </c>
      <c r="R321" s="14">
        <v>46290.417847222219</v>
      </c>
      <c r="S321" s="12">
        <v>0</v>
      </c>
      <c r="T321">
        <v>20260248</v>
      </c>
      <c r="U321" t="s">
        <v>3760</v>
      </c>
      <c r="V321">
        <v>20260248</v>
      </c>
    </row>
    <row r="322" spans="1:22" x14ac:dyDescent="0.3">
      <c r="A322" s="11">
        <v>46288</v>
      </c>
      <c r="B322" s="89" t="s">
        <v>3867</v>
      </c>
      <c r="C322" s="12" t="s">
        <v>914</v>
      </c>
      <c r="D322" s="12" t="s">
        <v>1848</v>
      </c>
      <c r="E322" s="12" t="s">
        <v>745</v>
      </c>
      <c r="F322" s="12" t="s">
        <v>745</v>
      </c>
      <c r="G322" s="12" t="s">
        <v>2733</v>
      </c>
      <c r="H322" s="12" t="s">
        <v>2737</v>
      </c>
      <c r="I322" s="90">
        <v>0.33333333333333331</v>
      </c>
      <c r="J322" s="90">
        <v>0.4236111111111111</v>
      </c>
      <c r="K322" s="13">
        <v>2.17</v>
      </c>
      <c r="L322" s="90">
        <v>0.4236111111111111</v>
      </c>
      <c r="M322" s="90">
        <v>0.50486111111111109</v>
      </c>
      <c r="N322" s="13">
        <v>1.95</v>
      </c>
      <c r="O322" s="12">
        <v>1</v>
      </c>
      <c r="P322" s="12">
        <v>45.144418999999999</v>
      </c>
      <c r="Q322" s="12">
        <v>5.7205839999999997</v>
      </c>
      <c r="R322" s="14">
        <v>46290.417847222219</v>
      </c>
      <c r="S322" s="12">
        <v>1</v>
      </c>
      <c r="T322">
        <v>20260260</v>
      </c>
      <c r="U322" t="s">
        <v>838</v>
      </c>
      <c r="V322">
        <v>20260260</v>
      </c>
    </row>
    <row r="323" spans="1:22" x14ac:dyDescent="0.3">
      <c r="A323" s="11">
        <v>46288</v>
      </c>
      <c r="B323" s="89" t="s">
        <v>3836</v>
      </c>
      <c r="C323" s="12" t="s">
        <v>954</v>
      </c>
      <c r="D323" s="12" t="s">
        <v>1914</v>
      </c>
      <c r="E323" s="12" t="s">
        <v>419</v>
      </c>
      <c r="F323" s="12" t="s">
        <v>419</v>
      </c>
      <c r="G323" s="12" t="s">
        <v>2733</v>
      </c>
      <c r="H323" s="12" t="s">
        <v>2737</v>
      </c>
      <c r="I323" s="90">
        <v>0.33333333333333331</v>
      </c>
      <c r="J323" s="90">
        <v>0.3611111111111111</v>
      </c>
      <c r="K323" s="13">
        <v>0.67</v>
      </c>
      <c r="L323" s="90"/>
      <c r="M323" s="90"/>
      <c r="N323" s="13"/>
      <c r="O323" s="12">
        <v>0</v>
      </c>
      <c r="P323" s="12">
        <v>45.189998000000003</v>
      </c>
      <c r="Q323" s="12">
        <v>5.7086240000000004</v>
      </c>
      <c r="R323" s="14">
        <v>46290.417847222219</v>
      </c>
      <c r="S323" s="12">
        <v>1</v>
      </c>
      <c r="T323">
        <v>20260282</v>
      </c>
      <c r="U323" t="s">
        <v>838</v>
      </c>
      <c r="V323">
        <v>20260282</v>
      </c>
    </row>
    <row r="324" spans="1:22" x14ac:dyDescent="0.3">
      <c r="A324" s="11">
        <v>46288</v>
      </c>
      <c r="B324" s="89" t="s">
        <v>3811</v>
      </c>
      <c r="C324" s="12" t="s">
        <v>975</v>
      </c>
      <c r="D324" s="12" t="s">
        <v>3662</v>
      </c>
      <c r="E324" s="12" t="s">
        <v>567</v>
      </c>
      <c r="F324" s="12" t="s">
        <v>3663</v>
      </c>
      <c r="G324" s="12" t="s">
        <v>2733</v>
      </c>
      <c r="H324" s="12" t="s">
        <v>2734</v>
      </c>
      <c r="I324" s="90">
        <v>0.2048611111111111</v>
      </c>
      <c r="J324" s="90">
        <v>0.21180555555555561</v>
      </c>
      <c r="K324" s="13">
        <v>0.17</v>
      </c>
      <c r="L324" s="90"/>
      <c r="M324" s="90"/>
      <c r="N324" s="13"/>
      <c r="O324" s="12">
        <v>0</v>
      </c>
      <c r="P324" s="12">
        <v>45.367097000000001</v>
      </c>
      <c r="Q324" s="12">
        <v>5.5888359999999997</v>
      </c>
      <c r="R324" s="14">
        <v>46290.417847222219</v>
      </c>
      <c r="S324" s="12">
        <v>1</v>
      </c>
      <c r="T324">
        <v>20260369</v>
      </c>
      <c r="U324" t="s">
        <v>40</v>
      </c>
      <c r="V324">
        <v>20260369</v>
      </c>
    </row>
    <row r="325" spans="1:22" x14ac:dyDescent="0.3">
      <c r="A325" s="11">
        <v>46288</v>
      </c>
      <c r="B325" s="89" t="s">
        <v>3835</v>
      </c>
      <c r="C325" s="12" t="s">
        <v>859</v>
      </c>
      <c r="D325" s="12" t="s">
        <v>1397</v>
      </c>
      <c r="E325" s="12" t="s">
        <v>450</v>
      </c>
      <c r="F325" s="12" t="s">
        <v>450</v>
      </c>
      <c r="G325" s="12" t="s">
        <v>2733</v>
      </c>
      <c r="H325" s="12" t="s">
        <v>2737</v>
      </c>
      <c r="I325" s="90">
        <v>0.33333333333333331</v>
      </c>
      <c r="J325" s="90">
        <v>0.34722222222222221</v>
      </c>
      <c r="K325" s="13">
        <v>0.33</v>
      </c>
      <c r="L325" s="90"/>
      <c r="M325" s="90"/>
      <c r="N325" s="13"/>
      <c r="O325" s="12">
        <v>0</v>
      </c>
      <c r="P325" s="12">
        <v>45.187130000000003</v>
      </c>
      <c r="Q325" s="12">
        <v>5.717994</v>
      </c>
      <c r="R325" s="14">
        <v>46290.417847222219</v>
      </c>
      <c r="S325" s="12">
        <v>1</v>
      </c>
      <c r="T325">
        <v>20260569</v>
      </c>
      <c r="U325" t="s">
        <v>838</v>
      </c>
      <c r="V325">
        <v>20260569</v>
      </c>
    </row>
    <row r="326" spans="1:22" x14ac:dyDescent="0.3">
      <c r="A326" s="11">
        <v>46288</v>
      </c>
      <c r="B326" s="89" t="s">
        <v>3848</v>
      </c>
      <c r="C326" s="12" t="s">
        <v>945</v>
      </c>
      <c r="D326" s="12" t="s">
        <v>1428</v>
      </c>
      <c r="E326" s="12" t="s">
        <v>429</v>
      </c>
      <c r="F326" s="12" t="s">
        <v>429</v>
      </c>
      <c r="G326" s="12" t="s">
        <v>2733</v>
      </c>
      <c r="H326" s="12" t="s">
        <v>2737</v>
      </c>
      <c r="I326" s="90">
        <v>0.33333333333333331</v>
      </c>
      <c r="J326" s="90">
        <v>0.37847222222222221</v>
      </c>
      <c r="K326" s="13">
        <v>1.08</v>
      </c>
      <c r="L326" s="90"/>
      <c r="M326" s="90"/>
      <c r="N326" s="13"/>
      <c r="O326" s="12">
        <v>0</v>
      </c>
      <c r="P326" s="12">
        <v>45.169803999999999</v>
      </c>
      <c r="Q326" s="12">
        <v>5.721832</v>
      </c>
      <c r="R326" s="14">
        <v>46290.417847222219</v>
      </c>
      <c r="S326" s="12">
        <v>1</v>
      </c>
      <c r="T326">
        <v>20260118</v>
      </c>
      <c r="U326" t="s">
        <v>838</v>
      </c>
      <c r="V326">
        <v>20260118</v>
      </c>
    </row>
    <row r="327" spans="1:22" x14ac:dyDescent="0.3">
      <c r="A327" s="11">
        <v>46288</v>
      </c>
      <c r="B327" s="89" t="s">
        <v>3816</v>
      </c>
      <c r="C327" s="12" t="s">
        <v>957</v>
      </c>
      <c r="D327" s="12" t="s">
        <v>2556</v>
      </c>
      <c r="E327" s="12" t="s">
        <v>541</v>
      </c>
      <c r="F327" s="12" t="s">
        <v>541</v>
      </c>
      <c r="G327" s="12" t="s">
        <v>2733</v>
      </c>
      <c r="H327" s="12" t="s">
        <v>2737</v>
      </c>
      <c r="I327" s="90">
        <v>0.3576388888888889</v>
      </c>
      <c r="J327" s="90">
        <v>0.39930555555555558</v>
      </c>
      <c r="K327" s="13">
        <v>1</v>
      </c>
      <c r="L327" s="90"/>
      <c r="M327" s="90"/>
      <c r="N327" s="13"/>
      <c r="O327" s="12">
        <v>0</v>
      </c>
      <c r="P327" s="12">
        <v>45.166491999999998</v>
      </c>
      <c r="Q327" s="12">
        <v>5.7129070000000004</v>
      </c>
      <c r="R327" s="14">
        <v>46290.417847222219</v>
      </c>
      <c r="S327" s="12">
        <v>1</v>
      </c>
      <c r="T327">
        <v>20260511</v>
      </c>
      <c r="U327" t="s">
        <v>838</v>
      </c>
      <c r="V327">
        <v>20260511</v>
      </c>
    </row>
    <row r="328" spans="1:22" x14ac:dyDescent="0.3">
      <c r="A328" s="11">
        <v>46288</v>
      </c>
      <c r="B328" s="89" t="s">
        <v>3865</v>
      </c>
      <c r="C328" s="12" t="s">
        <v>962</v>
      </c>
      <c r="D328" s="12" t="s">
        <v>3664</v>
      </c>
      <c r="E328" s="12" t="s">
        <v>593</v>
      </c>
      <c r="F328" s="12" t="s">
        <v>3665</v>
      </c>
      <c r="G328" s="12" t="s">
        <v>2733</v>
      </c>
      <c r="H328" s="12" t="s">
        <v>2734</v>
      </c>
      <c r="I328" s="90">
        <v>0.2673611111111111</v>
      </c>
      <c r="J328" s="90">
        <v>0.28125</v>
      </c>
      <c r="K328" s="13">
        <v>0.33</v>
      </c>
      <c r="L328" s="90">
        <v>0.31319444444444439</v>
      </c>
      <c r="M328" s="90">
        <v>0.31527777777777782</v>
      </c>
      <c r="N328" s="13">
        <v>0.05</v>
      </c>
      <c r="O328" s="12">
        <v>1</v>
      </c>
      <c r="P328" s="12">
        <v>45.367407</v>
      </c>
      <c r="Q328" s="12">
        <v>5.5861530000000004</v>
      </c>
      <c r="R328" s="14">
        <v>46290.417847222219</v>
      </c>
      <c r="S328" s="12">
        <v>1</v>
      </c>
      <c r="T328">
        <v>20260401</v>
      </c>
      <c r="U328" t="s">
        <v>40</v>
      </c>
      <c r="V328">
        <v>20260401</v>
      </c>
    </row>
    <row r="329" spans="1:22" x14ac:dyDescent="0.3">
      <c r="A329" s="11">
        <v>46288</v>
      </c>
      <c r="B329" s="89" t="s">
        <v>3821</v>
      </c>
      <c r="C329" s="12" t="s">
        <v>879</v>
      </c>
      <c r="D329" s="12" t="s">
        <v>1143</v>
      </c>
      <c r="E329" s="12" t="s">
        <v>547</v>
      </c>
      <c r="F329" s="12" t="s">
        <v>547</v>
      </c>
      <c r="G329" s="12" t="s">
        <v>2733</v>
      </c>
      <c r="H329" s="12" t="s">
        <v>2737</v>
      </c>
      <c r="I329" s="90">
        <v>0.37152777777777779</v>
      </c>
      <c r="J329" s="90">
        <v>0.41666666666666669</v>
      </c>
      <c r="K329" s="13">
        <v>1.08</v>
      </c>
      <c r="L329" s="90">
        <v>0.40625</v>
      </c>
      <c r="M329" s="90">
        <v>0.45555555555555549</v>
      </c>
      <c r="N329" s="13">
        <v>1.18</v>
      </c>
      <c r="O329" s="12">
        <v>1</v>
      </c>
      <c r="P329" s="12">
        <v>45.366303000000002</v>
      </c>
      <c r="Q329" s="12">
        <v>5.5898110000000001</v>
      </c>
      <c r="R329" s="14">
        <v>46290.417847222219</v>
      </c>
      <c r="S329" s="12">
        <v>1</v>
      </c>
      <c r="T329">
        <v>20260294</v>
      </c>
      <c r="U329" t="s">
        <v>838</v>
      </c>
      <c r="V329">
        <v>20260294</v>
      </c>
    </row>
    <row r="330" spans="1:22" x14ac:dyDescent="0.3">
      <c r="A330" s="11">
        <v>46288</v>
      </c>
      <c r="B330" s="89" t="s">
        <v>3828</v>
      </c>
      <c r="C330" s="12" t="s">
        <v>976</v>
      </c>
      <c r="D330" s="12" t="s">
        <v>3535</v>
      </c>
      <c r="E330" s="12" t="s">
        <v>467</v>
      </c>
      <c r="F330" s="12" t="s">
        <v>3536</v>
      </c>
      <c r="G330" s="12" t="s">
        <v>2733</v>
      </c>
      <c r="H330" s="12" t="s">
        <v>2734</v>
      </c>
      <c r="I330" s="90">
        <v>0.16666666666666671</v>
      </c>
      <c r="J330" s="90">
        <v>0.18055555555555561</v>
      </c>
      <c r="K330" s="13">
        <v>0.33</v>
      </c>
      <c r="L330" s="90">
        <v>0.1875</v>
      </c>
      <c r="M330" s="90">
        <v>0.19236111111111109</v>
      </c>
      <c r="N330" s="13">
        <v>0.12</v>
      </c>
      <c r="O330" s="12">
        <v>1</v>
      </c>
      <c r="P330" s="12">
        <v>45.177866999999999</v>
      </c>
      <c r="Q330" s="12">
        <v>5.6967489999999996</v>
      </c>
      <c r="R330" s="14">
        <v>46290.417847222219</v>
      </c>
      <c r="S330" s="12">
        <v>1</v>
      </c>
      <c r="T330">
        <v>20260184</v>
      </c>
      <c r="U330" t="s">
        <v>40</v>
      </c>
      <c r="V330">
        <v>20260184</v>
      </c>
    </row>
    <row r="331" spans="1:22" x14ac:dyDescent="0.3">
      <c r="A331" s="11">
        <v>46288</v>
      </c>
      <c r="B331" s="89" t="s">
        <v>3839</v>
      </c>
      <c r="C331" s="12" t="s">
        <v>966</v>
      </c>
      <c r="D331" s="12" t="s">
        <v>2146</v>
      </c>
      <c r="E331" s="12" t="s">
        <v>510</v>
      </c>
      <c r="F331" s="12" t="s">
        <v>510</v>
      </c>
      <c r="G331" s="12" t="s">
        <v>2733</v>
      </c>
      <c r="H331" s="12" t="s">
        <v>2737</v>
      </c>
      <c r="I331" s="90">
        <v>0.4375</v>
      </c>
      <c r="J331" s="90">
        <v>0.45833333333333331</v>
      </c>
      <c r="K331" s="13">
        <v>0.5</v>
      </c>
      <c r="L331" s="90">
        <v>0.48333333333333328</v>
      </c>
      <c r="M331" s="90">
        <v>0.49652777777777779</v>
      </c>
      <c r="N331" s="13">
        <v>0.32</v>
      </c>
      <c r="O331" s="12">
        <v>1</v>
      </c>
      <c r="P331" s="12">
        <v>45.368639999999999</v>
      </c>
      <c r="Q331" s="12">
        <v>5.5851119999999996</v>
      </c>
      <c r="R331" s="14">
        <v>46290.417847222219</v>
      </c>
      <c r="S331" s="12">
        <v>1</v>
      </c>
      <c r="T331">
        <v>20260358</v>
      </c>
      <c r="U331" t="s">
        <v>838</v>
      </c>
      <c r="V331">
        <v>20260358</v>
      </c>
    </row>
    <row r="332" spans="1:22" x14ac:dyDescent="0.3">
      <c r="A332" s="11">
        <v>46288</v>
      </c>
      <c r="B332" s="89" t="s">
        <v>3858</v>
      </c>
      <c r="C332" s="12" t="s">
        <v>953</v>
      </c>
      <c r="D332" s="12" t="s">
        <v>3023</v>
      </c>
      <c r="E332" s="12" t="s">
        <v>665</v>
      </c>
      <c r="F332" s="12" t="s">
        <v>3024</v>
      </c>
      <c r="G332" s="12" t="s">
        <v>2733</v>
      </c>
      <c r="H332" s="12" t="s">
        <v>2734</v>
      </c>
      <c r="I332" s="90">
        <v>0.16666666666666671</v>
      </c>
      <c r="J332" s="90">
        <v>0.18055555555555561</v>
      </c>
      <c r="K332" s="13">
        <v>0.33</v>
      </c>
      <c r="L332" s="90"/>
      <c r="M332" s="90"/>
      <c r="N332" s="13"/>
      <c r="O332" s="12">
        <v>0</v>
      </c>
      <c r="P332" s="12">
        <v>45.210031999999998</v>
      </c>
      <c r="Q332" s="12">
        <v>5.7610710000000003</v>
      </c>
      <c r="R332" s="14">
        <v>46290.417847222219</v>
      </c>
      <c r="S332" s="12">
        <v>1</v>
      </c>
      <c r="T332">
        <v>20260353</v>
      </c>
      <c r="U332" t="s">
        <v>40</v>
      </c>
      <c r="V332">
        <v>20260353</v>
      </c>
    </row>
    <row r="333" spans="1:22" x14ac:dyDescent="0.3">
      <c r="A333" s="11">
        <v>46288</v>
      </c>
      <c r="B333" s="89" t="s">
        <v>3815</v>
      </c>
      <c r="C333" s="12" t="s">
        <v>905</v>
      </c>
      <c r="D333" s="12" t="s">
        <v>1675</v>
      </c>
      <c r="E333" s="12" t="s">
        <v>89</v>
      </c>
      <c r="F333" s="12" t="s">
        <v>89</v>
      </c>
      <c r="G333" s="12" t="s">
        <v>2733</v>
      </c>
      <c r="H333" s="12" t="s">
        <v>2737</v>
      </c>
      <c r="I333" s="90">
        <v>0.33333333333333331</v>
      </c>
      <c r="J333" s="90">
        <v>0.35416666666666669</v>
      </c>
      <c r="K333" s="13">
        <v>0.5</v>
      </c>
      <c r="L333" s="90"/>
      <c r="M333" s="90"/>
      <c r="N333" s="13"/>
      <c r="O333" s="12">
        <v>0</v>
      </c>
      <c r="P333" s="12">
        <v>45.189582999999999</v>
      </c>
      <c r="Q333" s="12">
        <v>5.7229080000000003</v>
      </c>
      <c r="R333" s="14">
        <v>46290.417847222219</v>
      </c>
      <c r="S333" s="12">
        <v>1</v>
      </c>
      <c r="T333">
        <v>20260205</v>
      </c>
      <c r="U333" t="s">
        <v>838</v>
      </c>
      <c r="V333">
        <v>20260205</v>
      </c>
    </row>
    <row r="334" spans="1:22" x14ac:dyDescent="0.3">
      <c r="A334" s="11">
        <v>46288</v>
      </c>
      <c r="B334" s="89" t="s">
        <v>3824</v>
      </c>
      <c r="C334" s="12" t="s">
        <v>876</v>
      </c>
      <c r="D334" s="12" t="s">
        <v>1875</v>
      </c>
      <c r="E334" s="12" t="s">
        <v>483</v>
      </c>
      <c r="F334" s="12" t="s">
        <v>483</v>
      </c>
      <c r="G334" s="12" t="s">
        <v>2733</v>
      </c>
      <c r="H334" s="12" t="s">
        <v>2737</v>
      </c>
      <c r="I334" s="90">
        <v>0.33333333333333331</v>
      </c>
      <c r="J334" s="90">
        <v>0.42708333333333331</v>
      </c>
      <c r="K334" s="13">
        <v>2.25</v>
      </c>
      <c r="L334" s="90"/>
      <c r="M334" s="90"/>
      <c r="N334" s="13"/>
      <c r="O334" s="12">
        <v>0</v>
      </c>
      <c r="P334" s="12">
        <v>45.211889999999997</v>
      </c>
      <c r="Q334" s="12">
        <v>5.6499290000000002</v>
      </c>
      <c r="R334" s="14">
        <v>46290.417847222219</v>
      </c>
      <c r="S334" s="12">
        <v>1</v>
      </c>
      <c r="T334">
        <v>20260268</v>
      </c>
      <c r="U334" t="s">
        <v>838</v>
      </c>
      <c r="V334">
        <v>20260268</v>
      </c>
    </row>
    <row r="335" spans="1:22" x14ac:dyDescent="0.3">
      <c r="A335" s="11">
        <v>46288</v>
      </c>
      <c r="B335" s="89" t="s">
        <v>3836</v>
      </c>
      <c r="C335" s="12" t="s">
        <v>954</v>
      </c>
      <c r="D335" s="12" t="s">
        <v>3666</v>
      </c>
      <c r="E335" s="12" t="s">
        <v>691</v>
      </c>
      <c r="F335" s="12" t="s">
        <v>3667</v>
      </c>
      <c r="G335" s="12" t="s">
        <v>2733</v>
      </c>
      <c r="H335" s="12" t="s">
        <v>2941</v>
      </c>
      <c r="I335" s="90">
        <v>0.34722222222222221</v>
      </c>
      <c r="J335" s="90">
        <v>0.3611111111111111</v>
      </c>
      <c r="K335" s="13">
        <v>0.33</v>
      </c>
      <c r="L335" s="90"/>
      <c r="M335" s="90"/>
      <c r="N335" s="13"/>
      <c r="O335" s="12">
        <v>0</v>
      </c>
      <c r="P335" s="12">
        <v>45.205657000000002</v>
      </c>
      <c r="Q335" s="12">
        <v>5.7738750000000003</v>
      </c>
      <c r="R335" s="14">
        <v>46290.417847222219</v>
      </c>
      <c r="S335" s="12">
        <v>1</v>
      </c>
      <c r="T335">
        <v>20260378</v>
      </c>
      <c r="U335" t="s">
        <v>40</v>
      </c>
      <c r="V335">
        <v>20260378</v>
      </c>
    </row>
    <row r="336" spans="1:22" x14ac:dyDescent="0.3">
      <c r="A336" s="11">
        <v>46288</v>
      </c>
      <c r="B336" s="89" t="s">
        <v>3826</v>
      </c>
      <c r="C336" s="12" t="s">
        <v>886</v>
      </c>
      <c r="D336" s="12" t="s">
        <v>3552</v>
      </c>
      <c r="E336" s="12" t="s">
        <v>648</v>
      </c>
      <c r="F336" s="12" t="s">
        <v>3553</v>
      </c>
      <c r="G336" s="12" t="s">
        <v>2733</v>
      </c>
      <c r="H336" s="12" t="s">
        <v>2734</v>
      </c>
      <c r="I336" s="90">
        <v>0.29166666666666669</v>
      </c>
      <c r="J336" s="90">
        <v>0.30555555555555558</v>
      </c>
      <c r="K336" s="13">
        <v>0.33</v>
      </c>
      <c r="L336" s="90">
        <v>0.54513888888888884</v>
      </c>
      <c r="M336" s="90">
        <v>0.54583333333333328</v>
      </c>
      <c r="N336" s="13">
        <v>0.02</v>
      </c>
      <c r="O336" s="12">
        <v>1</v>
      </c>
      <c r="P336" s="12">
        <v>45.176288</v>
      </c>
      <c r="Q336" s="12">
        <v>5.6971290000000003</v>
      </c>
      <c r="R336" s="14">
        <v>46290.417847222219</v>
      </c>
      <c r="S336" s="12">
        <v>1</v>
      </c>
      <c r="T336">
        <v>20260545</v>
      </c>
      <c r="U336" t="s">
        <v>40</v>
      </c>
      <c r="V336">
        <v>20260545</v>
      </c>
    </row>
    <row r="337" spans="1:22" x14ac:dyDescent="0.3">
      <c r="A337" s="11">
        <v>46288</v>
      </c>
      <c r="B337" s="89" t="s">
        <v>3839</v>
      </c>
      <c r="C337" s="12" t="s">
        <v>966</v>
      </c>
      <c r="D337" s="12" t="s">
        <v>3668</v>
      </c>
      <c r="E337" s="12" t="s">
        <v>787</v>
      </c>
      <c r="F337" s="12" t="s">
        <v>3669</v>
      </c>
      <c r="G337" s="12" t="s">
        <v>2733</v>
      </c>
      <c r="H337" s="12" t="s">
        <v>2734</v>
      </c>
      <c r="I337" s="90">
        <v>0.46180555555555558</v>
      </c>
      <c r="J337" s="90">
        <v>0.46875</v>
      </c>
      <c r="K337" s="13">
        <v>0.17</v>
      </c>
      <c r="L337" s="90"/>
      <c r="M337" s="90"/>
      <c r="N337" s="13"/>
      <c r="O337" s="12">
        <v>0</v>
      </c>
      <c r="P337" s="12">
        <v>45.367986999999999</v>
      </c>
      <c r="Q337" s="12">
        <v>5.584276</v>
      </c>
      <c r="R337" s="14">
        <v>46290.417847222219</v>
      </c>
      <c r="S337" s="12">
        <v>1</v>
      </c>
      <c r="T337">
        <v>20260449</v>
      </c>
      <c r="U337" t="s">
        <v>40</v>
      </c>
      <c r="V337">
        <v>20260449</v>
      </c>
    </row>
    <row r="338" spans="1:22" x14ac:dyDescent="0.3">
      <c r="A338" s="11">
        <v>46288</v>
      </c>
      <c r="B338" s="89" t="s">
        <v>3840</v>
      </c>
      <c r="C338" s="12" t="s">
        <v>959</v>
      </c>
      <c r="D338" s="12" t="s">
        <v>3670</v>
      </c>
      <c r="E338" s="12" t="s">
        <v>500</v>
      </c>
      <c r="F338" s="12" t="s">
        <v>3671</v>
      </c>
      <c r="G338" s="12" t="s">
        <v>2733</v>
      </c>
      <c r="H338" s="12" t="s">
        <v>2734</v>
      </c>
      <c r="I338" s="90">
        <v>0.25</v>
      </c>
      <c r="J338" s="90">
        <v>0.26041666666666669</v>
      </c>
      <c r="K338" s="13">
        <v>0.25</v>
      </c>
      <c r="L338" s="90"/>
      <c r="M338" s="90"/>
      <c r="N338" s="13"/>
      <c r="O338" s="12">
        <v>0</v>
      </c>
      <c r="P338" s="12">
        <v>45.209110000000003</v>
      </c>
      <c r="Q338" s="12">
        <v>5.788958</v>
      </c>
      <c r="R338" s="14">
        <v>46290.417847222219</v>
      </c>
      <c r="S338" s="12">
        <v>1</v>
      </c>
      <c r="T338">
        <v>20260177</v>
      </c>
      <c r="U338" t="s">
        <v>40</v>
      </c>
      <c r="V338">
        <v>20260177</v>
      </c>
    </row>
    <row r="339" spans="1:22" x14ac:dyDescent="0.3">
      <c r="A339" s="11">
        <v>46288</v>
      </c>
      <c r="B339" s="89" t="s">
        <v>3835</v>
      </c>
      <c r="C339" s="12" t="s">
        <v>859</v>
      </c>
      <c r="D339" s="12" t="s">
        <v>2672</v>
      </c>
      <c r="E339" s="12" t="s">
        <v>360</v>
      </c>
      <c r="F339" s="12" t="s">
        <v>360</v>
      </c>
      <c r="G339" s="12" t="s">
        <v>2733</v>
      </c>
      <c r="H339" s="12" t="s">
        <v>2737</v>
      </c>
      <c r="I339" s="90">
        <v>0.33333333333333331</v>
      </c>
      <c r="J339" s="90">
        <v>0.35416666666666669</v>
      </c>
      <c r="K339" s="13">
        <v>0.5</v>
      </c>
      <c r="L339" s="90"/>
      <c r="M339" s="90"/>
      <c r="N339" s="13"/>
      <c r="O339" s="12">
        <v>0</v>
      </c>
      <c r="P339" s="12">
        <v>45.192559000000003</v>
      </c>
      <c r="Q339" s="12">
        <v>5.7247250000000003</v>
      </c>
      <c r="R339" s="14">
        <v>46290.417847222219</v>
      </c>
      <c r="S339" s="12">
        <v>1</v>
      </c>
      <c r="T339">
        <v>20260558</v>
      </c>
      <c r="U339" t="s">
        <v>838</v>
      </c>
      <c r="V339">
        <v>20260558</v>
      </c>
    </row>
    <row r="340" spans="1:22" x14ac:dyDescent="0.3">
      <c r="A340" s="11">
        <v>46288</v>
      </c>
      <c r="B340" s="89" t="s">
        <v>3844</v>
      </c>
      <c r="C340" s="12" t="s">
        <v>952</v>
      </c>
      <c r="D340" s="12" t="s">
        <v>2605</v>
      </c>
      <c r="E340" s="12" t="s">
        <v>259</v>
      </c>
      <c r="F340" s="12" t="s">
        <v>3351</v>
      </c>
      <c r="G340" s="12" t="s">
        <v>2733</v>
      </c>
      <c r="H340" s="12" t="s">
        <v>2737</v>
      </c>
      <c r="I340" s="90">
        <v>0.33333333333333331</v>
      </c>
      <c r="J340" s="90">
        <v>0.34722222222222221</v>
      </c>
      <c r="K340" s="13">
        <v>0.33</v>
      </c>
      <c r="L340" s="90">
        <v>0.45624999999999999</v>
      </c>
      <c r="M340" s="90"/>
      <c r="N340" s="13"/>
      <c r="O340" s="12">
        <v>0</v>
      </c>
      <c r="P340" s="12">
        <v>45.190952000000003</v>
      </c>
      <c r="Q340" s="12">
        <v>5.7165330000000001</v>
      </c>
      <c r="R340" s="14">
        <v>46290.417847222219</v>
      </c>
      <c r="S340" s="12">
        <v>1</v>
      </c>
      <c r="T340">
        <v>20260532</v>
      </c>
      <c r="U340" t="s">
        <v>838</v>
      </c>
      <c r="V340">
        <v>20260532</v>
      </c>
    </row>
    <row r="341" spans="1:22" x14ac:dyDescent="0.3">
      <c r="A341" s="11">
        <v>46288</v>
      </c>
      <c r="B341" s="89" t="s">
        <v>3868</v>
      </c>
      <c r="C341" s="12" t="s">
        <v>983</v>
      </c>
      <c r="D341" s="12" t="s">
        <v>1564</v>
      </c>
      <c r="E341" s="12" t="s">
        <v>658</v>
      </c>
      <c r="F341" s="12" t="s">
        <v>658</v>
      </c>
      <c r="G341" s="12" t="s">
        <v>2733</v>
      </c>
      <c r="H341" s="12" t="s">
        <v>2737</v>
      </c>
      <c r="I341" s="90">
        <v>0.33333333333333331</v>
      </c>
      <c r="J341" s="90">
        <v>0.35416666666666669</v>
      </c>
      <c r="K341" s="13">
        <v>0.5</v>
      </c>
      <c r="L341" s="90"/>
      <c r="M341" s="90"/>
      <c r="N341" s="13"/>
      <c r="O341" s="12">
        <v>0</v>
      </c>
      <c r="P341" s="12">
        <v>45.187114999999999</v>
      </c>
      <c r="Q341" s="12">
        <v>5.8087179999999998</v>
      </c>
      <c r="R341" s="14">
        <v>46290.417847222219</v>
      </c>
      <c r="S341" s="12">
        <v>1</v>
      </c>
      <c r="T341">
        <v>20260163</v>
      </c>
      <c r="U341" t="s">
        <v>838</v>
      </c>
      <c r="V341">
        <v>20260163</v>
      </c>
    </row>
    <row r="342" spans="1:22" x14ac:dyDescent="0.3">
      <c r="A342" s="11">
        <v>46288</v>
      </c>
      <c r="B342" s="89" t="s">
        <v>3889</v>
      </c>
      <c r="C342" s="12" t="s">
        <v>972</v>
      </c>
      <c r="D342" s="12" t="s">
        <v>2402</v>
      </c>
      <c r="E342" s="12" t="s">
        <v>741</v>
      </c>
      <c r="F342" s="12" t="s">
        <v>741</v>
      </c>
      <c r="G342" s="12" t="s">
        <v>2733</v>
      </c>
      <c r="H342" s="12" t="s">
        <v>2737</v>
      </c>
      <c r="I342" s="90">
        <v>0.18055555555555561</v>
      </c>
      <c r="J342" s="90">
        <v>0.31944444444444442</v>
      </c>
      <c r="K342" s="13">
        <v>3.33</v>
      </c>
      <c r="L342" s="90"/>
      <c r="M342" s="90"/>
      <c r="N342" s="13"/>
      <c r="O342" s="12">
        <v>0</v>
      </c>
      <c r="P342" s="12">
        <v>45.157052</v>
      </c>
      <c r="Q342" s="12">
        <v>5.7211379999999998</v>
      </c>
      <c r="R342" s="14">
        <v>46290.417847222219</v>
      </c>
      <c r="S342" s="12">
        <v>1</v>
      </c>
      <c r="T342">
        <v>20260443</v>
      </c>
      <c r="U342" t="s">
        <v>838</v>
      </c>
      <c r="V342">
        <v>20260443</v>
      </c>
    </row>
    <row r="343" spans="1:22" x14ac:dyDescent="0.3">
      <c r="A343" s="11">
        <v>46288</v>
      </c>
      <c r="B343" s="89" t="s">
        <v>3812</v>
      </c>
      <c r="C343" s="12" t="s">
        <v>977</v>
      </c>
      <c r="D343" s="12" t="s">
        <v>3622</v>
      </c>
      <c r="E343" s="12" t="s">
        <v>750</v>
      </c>
      <c r="F343" s="12" t="s">
        <v>3623</v>
      </c>
      <c r="G343" s="12" t="s">
        <v>2733</v>
      </c>
      <c r="H343" s="12" t="s">
        <v>2734</v>
      </c>
      <c r="I343" s="90">
        <v>0.29166666666666669</v>
      </c>
      <c r="J343" s="90">
        <v>0.2986111111111111</v>
      </c>
      <c r="K343" s="13">
        <v>0.17</v>
      </c>
      <c r="L343" s="90"/>
      <c r="M343" s="90"/>
      <c r="N343" s="13"/>
      <c r="O343" s="12">
        <v>0</v>
      </c>
      <c r="P343" s="12">
        <v>45.367497999999998</v>
      </c>
      <c r="Q343" s="12">
        <v>5.58521</v>
      </c>
      <c r="R343" s="14">
        <v>46290.417847222219</v>
      </c>
      <c r="S343" s="12">
        <v>1</v>
      </c>
      <c r="T343">
        <v>20260444</v>
      </c>
      <c r="U343" t="s">
        <v>40</v>
      </c>
      <c r="V343">
        <v>20260444</v>
      </c>
    </row>
    <row r="344" spans="1:22" x14ac:dyDescent="0.3">
      <c r="A344" s="11">
        <v>46288</v>
      </c>
      <c r="B344" s="89" t="s">
        <v>3833</v>
      </c>
      <c r="C344" s="12" t="s">
        <v>978</v>
      </c>
      <c r="D344" s="12" t="s">
        <v>2443</v>
      </c>
      <c r="E344" s="12" t="s">
        <v>793</v>
      </c>
      <c r="F344" s="12" t="s">
        <v>793</v>
      </c>
      <c r="G344" s="12" t="s">
        <v>2733</v>
      </c>
      <c r="H344" s="12" t="s">
        <v>2737</v>
      </c>
      <c r="I344" s="90">
        <v>0.33333333333333331</v>
      </c>
      <c r="J344" s="90">
        <v>0.34722222222222221</v>
      </c>
      <c r="K344" s="13">
        <v>0.33</v>
      </c>
      <c r="L344" s="90"/>
      <c r="M344" s="90"/>
      <c r="N344" s="13"/>
      <c r="O344" s="12">
        <v>0</v>
      </c>
      <c r="P344" s="12">
        <v>45.322298000000004</v>
      </c>
      <c r="Q344" s="12">
        <v>5.9295109999999998</v>
      </c>
      <c r="R344" s="14">
        <v>46290.417847222219</v>
      </c>
      <c r="S344" s="12">
        <v>1</v>
      </c>
      <c r="T344">
        <v>20260455</v>
      </c>
      <c r="U344" t="s">
        <v>838</v>
      </c>
      <c r="V344">
        <v>20260455</v>
      </c>
    </row>
    <row r="345" spans="1:22" x14ac:dyDescent="0.3">
      <c r="A345" s="11">
        <v>46288</v>
      </c>
      <c r="B345" s="89" t="s">
        <v>3849</v>
      </c>
      <c r="C345" s="12" t="s">
        <v>861</v>
      </c>
      <c r="D345" s="12" t="s">
        <v>860</v>
      </c>
      <c r="E345" s="12" t="s">
        <v>811</v>
      </c>
      <c r="F345" s="12" t="s">
        <v>811</v>
      </c>
      <c r="G345" s="12" t="s">
        <v>2733</v>
      </c>
      <c r="H345" s="12" t="s">
        <v>2737</v>
      </c>
      <c r="I345" s="90">
        <v>0.33333333333333331</v>
      </c>
      <c r="J345" s="90">
        <v>0.34722222222222221</v>
      </c>
      <c r="K345" s="13">
        <v>0.33</v>
      </c>
      <c r="L345" s="90">
        <v>0.2166666666666667</v>
      </c>
      <c r="M345" s="90">
        <v>0.22569444444444439</v>
      </c>
      <c r="N345" s="13">
        <v>0.22</v>
      </c>
      <c r="O345" s="12">
        <v>1</v>
      </c>
      <c r="P345" s="12">
        <v>45.184420000000003</v>
      </c>
      <c r="Q345" s="12">
        <v>5.7195400000000003</v>
      </c>
      <c r="R345" s="14">
        <v>46290.417847222219</v>
      </c>
      <c r="S345" s="12">
        <v>1</v>
      </c>
      <c r="V345" t="s">
        <v>3797</v>
      </c>
    </row>
    <row r="346" spans="1:22" x14ac:dyDescent="0.3">
      <c r="A346" s="11">
        <v>46288</v>
      </c>
      <c r="B346" s="89" t="s">
        <v>3875</v>
      </c>
      <c r="C346" s="12" t="s">
        <v>846</v>
      </c>
      <c r="D346" s="12"/>
      <c r="E346" s="12" t="s">
        <v>3890</v>
      </c>
      <c r="F346" s="12" t="s">
        <v>3890</v>
      </c>
      <c r="G346" s="12"/>
      <c r="H346" s="12"/>
      <c r="I346" s="90">
        <v>0.33333333333333331</v>
      </c>
      <c r="J346" s="90">
        <v>0.34722222222222221</v>
      </c>
      <c r="K346" s="13">
        <v>0.33</v>
      </c>
      <c r="L346" s="90"/>
      <c r="M346" s="90"/>
      <c r="N346" s="13"/>
      <c r="O346" s="12">
        <v>0</v>
      </c>
      <c r="P346" s="12">
        <v>45.079898999999997</v>
      </c>
      <c r="Q346" s="12">
        <v>5.7352629999999998</v>
      </c>
      <c r="R346" s="14">
        <v>46290.417847222219</v>
      </c>
      <c r="S346" s="12">
        <v>0</v>
      </c>
      <c r="T346">
        <v>20260370</v>
      </c>
      <c r="U346" t="s">
        <v>3760</v>
      </c>
      <c r="V346">
        <v>20260370</v>
      </c>
    </row>
    <row r="347" spans="1:22" x14ac:dyDescent="0.3">
      <c r="A347" s="11">
        <v>46288</v>
      </c>
      <c r="B347" s="89" t="s">
        <v>3891</v>
      </c>
      <c r="C347" s="12" t="s">
        <v>955</v>
      </c>
      <c r="D347" s="12" t="s">
        <v>2402</v>
      </c>
      <c r="E347" s="12" t="s">
        <v>741</v>
      </c>
      <c r="F347" s="12" t="s">
        <v>741</v>
      </c>
      <c r="G347" s="12" t="s">
        <v>2733</v>
      </c>
      <c r="H347" s="12" t="s">
        <v>2737</v>
      </c>
      <c r="I347" s="90">
        <v>0.18055555555555561</v>
      </c>
      <c r="J347" s="90">
        <v>0.31944444444444442</v>
      </c>
      <c r="K347" s="13">
        <v>3.33</v>
      </c>
      <c r="L347" s="90"/>
      <c r="M347" s="90"/>
      <c r="N347" s="13"/>
      <c r="O347" s="12">
        <v>0</v>
      </c>
      <c r="P347" s="12">
        <v>45.157052</v>
      </c>
      <c r="Q347" s="12">
        <v>5.7211379999999998</v>
      </c>
      <c r="R347" s="14">
        <v>46290.417847222219</v>
      </c>
      <c r="S347" s="12">
        <v>1</v>
      </c>
      <c r="T347">
        <v>20260443</v>
      </c>
      <c r="U347" t="s">
        <v>838</v>
      </c>
      <c r="V347">
        <v>20260443</v>
      </c>
    </row>
    <row r="348" spans="1:22" x14ac:dyDescent="0.3">
      <c r="A348" s="11">
        <v>46288</v>
      </c>
      <c r="B348" s="89" t="s">
        <v>3844</v>
      </c>
      <c r="C348" s="12" t="s">
        <v>952</v>
      </c>
      <c r="D348" s="12" t="s">
        <v>867</v>
      </c>
      <c r="E348" s="12" t="s">
        <v>807</v>
      </c>
      <c r="F348" s="12" t="s">
        <v>3360</v>
      </c>
      <c r="G348" s="12" t="s">
        <v>2733</v>
      </c>
      <c r="H348" s="12" t="s">
        <v>2737</v>
      </c>
      <c r="I348" s="90">
        <v>0.33333333333333331</v>
      </c>
      <c r="J348" s="90">
        <v>0.34722222222222221</v>
      </c>
      <c r="K348" s="13">
        <v>0.33</v>
      </c>
      <c r="L348" s="90"/>
      <c r="M348" s="90"/>
      <c r="N348" s="13"/>
      <c r="O348" s="12">
        <v>0</v>
      </c>
      <c r="P348" s="12">
        <v>45.185158000000001</v>
      </c>
      <c r="Q348" s="12">
        <v>5.7167779999999997</v>
      </c>
      <c r="R348" s="14">
        <v>46290.417847222219</v>
      </c>
      <c r="S348" s="12">
        <v>1</v>
      </c>
      <c r="V348" t="s">
        <v>3807</v>
      </c>
    </row>
    <row r="349" spans="1:22" x14ac:dyDescent="0.3">
      <c r="A349" s="11">
        <v>46288</v>
      </c>
      <c r="B349" s="89" t="s">
        <v>3842</v>
      </c>
      <c r="C349" s="12" t="s">
        <v>865</v>
      </c>
      <c r="D349" s="12" t="s">
        <v>3354</v>
      </c>
      <c r="E349" s="12" t="s">
        <v>700</v>
      </c>
      <c r="F349" s="12" t="s">
        <v>3355</v>
      </c>
      <c r="G349" s="12" t="s">
        <v>2733</v>
      </c>
      <c r="H349" s="12" t="s">
        <v>2734</v>
      </c>
      <c r="I349" s="90">
        <v>0.16666666666666671</v>
      </c>
      <c r="J349" s="90">
        <v>0.18055555555555561</v>
      </c>
      <c r="K349" s="13">
        <v>0.33</v>
      </c>
      <c r="L349" s="90">
        <v>0.46597222222222218</v>
      </c>
      <c r="M349" s="90"/>
      <c r="N349" s="13"/>
      <c r="O349" s="12">
        <v>0</v>
      </c>
      <c r="P349" s="12">
        <v>45.203901000000002</v>
      </c>
      <c r="Q349" s="12">
        <v>5.6643619999999997</v>
      </c>
      <c r="R349" s="14">
        <v>46290.417847222219</v>
      </c>
      <c r="S349" s="12">
        <v>1</v>
      </c>
      <c r="T349">
        <v>20260464</v>
      </c>
      <c r="U349" t="s">
        <v>40</v>
      </c>
      <c r="V349">
        <v>20260464</v>
      </c>
    </row>
    <row r="350" spans="1:22" x14ac:dyDescent="0.3">
      <c r="A350" s="11">
        <v>46288</v>
      </c>
      <c r="B350" s="89" t="s">
        <v>3869</v>
      </c>
      <c r="C350" s="12" t="s">
        <v>907</v>
      </c>
      <c r="D350" s="12" t="s">
        <v>3626</v>
      </c>
      <c r="E350" s="12" t="s">
        <v>422</v>
      </c>
      <c r="F350" s="12" t="s">
        <v>3627</v>
      </c>
      <c r="G350" s="12" t="s">
        <v>2733</v>
      </c>
      <c r="H350" s="12" t="s">
        <v>2734</v>
      </c>
      <c r="I350" s="90">
        <v>0.29166666666666669</v>
      </c>
      <c r="J350" s="90">
        <v>0.2986111111111111</v>
      </c>
      <c r="K350" s="13">
        <v>0.17</v>
      </c>
      <c r="L350" s="90"/>
      <c r="M350" s="90"/>
      <c r="N350" s="13"/>
      <c r="O350" s="12">
        <v>0</v>
      </c>
      <c r="P350" s="12">
        <v>45.369473999999997</v>
      </c>
      <c r="Q350" s="12">
        <v>5.5835160000000004</v>
      </c>
      <c r="R350" s="14">
        <v>46290.417847222219</v>
      </c>
      <c r="S350" s="12">
        <v>1</v>
      </c>
      <c r="T350">
        <v>20260440</v>
      </c>
      <c r="U350" t="s">
        <v>40</v>
      </c>
      <c r="V350">
        <v>20260440</v>
      </c>
    </row>
    <row r="351" spans="1:22" x14ac:dyDescent="0.3">
      <c r="A351" s="11">
        <v>46288</v>
      </c>
      <c r="B351" s="89" t="s">
        <v>3859</v>
      </c>
      <c r="C351" s="12" t="s">
        <v>956</v>
      </c>
      <c r="D351" s="12" t="s">
        <v>1764</v>
      </c>
      <c r="E351" s="12" t="s">
        <v>308</v>
      </c>
      <c r="F351" s="12" t="s">
        <v>3345</v>
      </c>
      <c r="G351" s="12" t="s">
        <v>2733</v>
      </c>
      <c r="H351" s="12" t="s">
        <v>2737</v>
      </c>
      <c r="I351" s="90">
        <v>0.33333333333333331</v>
      </c>
      <c r="J351" s="90">
        <v>0.34722222222222221</v>
      </c>
      <c r="K351" s="13">
        <v>0.33</v>
      </c>
      <c r="L351" s="90"/>
      <c r="M351" s="90"/>
      <c r="N351" s="13"/>
      <c r="O351" s="12">
        <v>0</v>
      </c>
      <c r="P351" s="12">
        <v>45.183919000000003</v>
      </c>
      <c r="Q351" s="12">
        <v>5.739331</v>
      </c>
      <c r="R351" s="14">
        <v>46290.417847222219</v>
      </c>
      <c r="S351" s="12">
        <v>1</v>
      </c>
      <c r="T351">
        <v>20260236</v>
      </c>
      <c r="U351" t="s">
        <v>838</v>
      </c>
      <c r="V351">
        <v>20260236</v>
      </c>
    </row>
    <row r="352" spans="1:22" x14ac:dyDescent="0.3">
      <c r="A352" s="11">
        <v>46288</v>
      </c>
      <c r="B352" s="89" t="s">
        <v>3862</v>
      </c>
      <c r="C352" s="12" t="s">
        <v>853</v>
      </c>
      <c r="D352" s="12" t="s">
        <v>2573</v>
      </c>
      <c r="E352" s="12" t="s">
        <v>575</v>
      </c>
      <c r="F352" s="12" t="s">
        <v>3892</v>
      </c>
      <c r="G352" s="12" t="s">
        <v>2733</v>
      </c>
      <c r="H352" s="12" t="s">
        <v>2737</v>
      </c>
      <c r="I352" s="90">
        <v>0.33333333333333331</v>
      </c>
      <c r="J352" s="90">
        <v>0.34722222222222221</v>
      </c>
      <c r="K352" s="13">
        <v>0.33</v>
      </c>
      <c r="L352" s="90"/>
      <c r="M352" s="90"/>
      <c r="N352" s="13"/>
      <c r="O352" s="12">
        <v>0</v>
      </c>
      <c r="P352" s="12">
        <v>45.146017000000001</v>
      </c>
      <c r="Q352" s="12">
        <v>5.7155500000000004</v>
      </c>
      <c r="R352" s="14">
        <v>46290.417847222219</v>
      </c>
      <c r="S352" s="12">
        <v>1</v>
      </c>
      <c r="T352">
        <v>20260518</v>
      </c>
      <c r="U352" t="s">
        <v>838</v>
      </c>
      <c r="V352">
        <v>20260518</v>
      </c>
    </row>
    <row r="353" spans="1:22" x14ac:dyDescent="0.3">
      <c r="A353" s="11">
        <v>46288</v>
      </c>
      <c r="B353" s="89" t="s">
        <v>3820</v>
      </c>
      <c r="C353" s="12" t="s">
        <v>961</v>
      </c>
      <c r="D353" s="12" t="s">
        <v>2644</v>
      </c>
      <c r="E353" s="12" t="s">
        <v>301</v>
      </c>
      <c r="F353" s="12" t="s">
        <v>301</v>
      </c>
      <c r="G353" s="12" t="s">
        <v>2733</v>
      </c>
      <c r="H353" s="12" t="s">
        <v>2737</v>
      </c>
      <c r="I353" s="90">
        <v>0.29166666666666669</v>
      </c>
      <c r="J353" s="90">
        <v>0.33333333333333331</v>
      </c>
      <c r="K353" s="13">
        <v>1</v>
      </c>
      <c r="L353" s="90">
        <v>0.46250000000000002</v>
      </c>
      <c r="M353" s="90">
        <v>0.49305555555555558</v>
      </c>
      <c r="N353" s="13">
        <v>0.73</v>
      </c>
      <c r="O353" s="12">
        <v>1</v>
      </c>
      <c r="P353" s="12">
        <v>45.180677000000003</v>
      </c>
      <c r="Q353" s="12">
        <v>5.7244840000000003</v>
      </c>
      <c r="R353" s="14">
        <v>46290.417847222219</v>
      </c>
      <c r="S353" s="12">
        <v>1</v>
      </c>
      <c r="T353">
        <v>20260547</v>
      </c>
      <c r="U353" t="s">
        <v>838</v>
      </c>
      <c r="V353">
        <v>20260547</v>
      </c>
    </row>
    <row r="354" spans="1:22" x14ac:dyDescent="0.3">
      <c r="A354" s="11">
        <v>46288</v>
      </c>
      <c r="B354" s="89" t="s">
        <v>3847</v>
      </c>
      <c r="C354" s="12" t="s">
        <v>900</v>
      </c>
      <c r="D354" s="12" t="s">
        <v>1987</v>
      </c>
      <c r="E354" s="12" t="s">
        <v>661</v>
      </c>
      <c r="F354" s="12" t="s">
        <v>1989</v>
      </c>
      <c r="G354" s="12" t="s">
        <v>2733</v>
      </c>
      <c r="H354" s="12" t="s">
        <v>2737</v>
      </c>
      <c r="I354" s="90">
        <v>0.20833333333333329</v>
      </c>
      <c r="J354" s="90">
        <v>0.22222222222222221</v>
      </c>
      <c r="K354" s="13">
        <v>0.33</v>
      </c>
      <c r="L354" s="90"/>
      <c r="M354" s="90"/>
      <c r="N354" s="13"/>
      <c r="O354" s="12">
        <v>0</v>
      </c>
      <c r="P354" s="12">
        <v>45.242189000000003</v>
      </c>
      <c r="Q354" s="12">
        <v>5.6828630000000002</v>
      </c>
      <c r="R354" s="14">
        <v>46290.417847222219</v>
      </c>
      <c r="S354" s="12">
        <v>1</v>
      </c>
      <c r="T354">
        <v>20260303</v>
      </c>
      <c r="U354" t="s">
        <v>838</v>
      </c>
      <c r="V354">
        <v>20260303</v>
      </c>
    </row>
    <row r="355" spans="1:22" x14ac:dyDescent="0.3">
      <c r="A355" s="11">
        <v>46288</v>
      </c>
      <c r="B355" s="89" t="s">
        <v>3893</v>
      </c>
      <c r="C355" s="12" t="s">
        <v>846</v>
      </c>
      <c r="D355" s="12" t="s">
        <v>857</v>
      </c>
      <c r="E355" s="12" t="s">
        <v>819</v>
      </c>
      <c r="F355" s="12" t="s">
        <v>819</v>
      </c>
      <c r="G355" s="12" t="s">
        <v>2733</v>
      </c>
      <c r="H355" s="12" t="s">
        <v>2737</v>
      </c>
      <c r="I355" s="90">
        <v>0.33333333333333331</v>
      </c>
      <c r="J355" s="90">
        <v>0.375</v>
      </c>
      <c r="K355" s="13">
        <v>1</v>
      </c>
      <c r="L355" s="90"/>
      <c r="M355" s="90"/>
      <c r="N355" s="13"/>
      <c r="O355" s="12">
        <v>0</v>
      </c>
      <c r="P355" s="12">
        <v>45.185285</v>
      </c>
      <c r="Q355" s="12">
        <v>5.7161549999999997</v>
      </c>
      <c r="R355" s="14">
        <v>46290.417847222219</v>
      </c>
      <c r="S355" s="12">
        <v>0</v>
      </c>
      <c r="V355" t="s">
        <v>3798</v>
      </c>
    </row>
    <row r="356" spans="1:22" x14ac:dyDescent="0.3">
      <c r="A356" s="11">
        <v>46288</v>
      </c>
      <c r="B356" s="89" t="s">
        <v>3839</v>
      </c>
      <c r="C356" s="12" t="s">
        <v>966</v>
      </c>
      <c r="D356" s="12" t="s">
        <v>2427</v>
      </c>
      <c r="E356" s="12" t="s">
        <v>552</v>
      </c>
      <c r="F356" s="12" t="s">
        <v>552</v>
      </c>
      <c r="G356" s="12" t="s">
        <v>2733</v>
      </c>
      <c r="H356" s="12" t="s">
        <v>2737</v>
      </c>
      <c r="I356" s="90">
        <v>0.19791666666666671</v>
      </c>
      <c r="J356" s="90">
        <v>0.20833333333333329</v>
      </c>
      <c r="K356" s="13">
        <v>0.25</v>
      </c>
      <c r="L356" s="90">
        <v>0.35208333333333341</v>
      </c>
      <c r="M356" s="90">
        <v>0.36180555555555549</v>
      </c>
      <c r="N356" s="13">
        <v>0.23</v>
      </c>
      <c r="O356" s="12">
        <v>1</v>
      </c>
      <c r="P356" s="12">
        <v>45.364766000000003</v>
      </c>
      <c r="Q356" s="12">
        <v>5.5959459999999996</v>
      </c>
      <c r="R356" s="14">
        <v>46290.417847222219</v>
      </c>
      <c r="S356" s="12">
        <v>1</v>
      </c>
      <c r="T356">
        <v>20260450</v>
      </c>
      <c r="U356" t="s">
        <v>838</v>
      </c>
      <c r="V356">
        <v>20260450</v>
      </c>
    </row>
    <row r="357" spans="1:22" x14ac:dyDescent="0.3">
      <c r="A357" s="11">
        <v>46288</v>
      </c>
      <c r="B357" s="89" t="s">
        <v>3845</v>
      </c>
      <c r="C357" s="12" t="s">
        <v>950</v>
      </c>
      <c r="D357" s="12" t="s">
        <v>2115</v>
      </c>
      <c r="E357" s="12" t="s">
        <v>132</v>
      </c>
      <c r="F357" s="12" t="s">
        <v>3370</v>
      </c>
      <c r="G357" s="12" t="s">
        <v>2733</v>
      </c>
      <c r="H357" s="12" t="s">
        <v>2737</v>
      </c>
      <c r="I357" s="90">
        <v>0.33333333333333331</v>
      </c>
      <c r="J357" s="90">
        <v>0.34722222222222221</v>
      </c>
      <c r="K357" s="13">
        <v>0.33</v>
      </c>
      <c r="L357" s="90"/>
      <c r="M357" s="90"/>
      <c r="N357" s="13"/>
      <c r="O357" s="12">
        <v>0</v>
      </c>
      <c r="P357" s="12">
        <v>45.190461999999997</v>
      </c>
      <c r="Q357" s="12">
        <v>5.723516</v>
      </c>
      <c r="R357" s="14">
        <v>46290.417847222219</v>
      </c>
      <c r="S357" s="12">
        <v>1</v>
      </c>
      <c r="T357">
        <v>20260346</v>
      </c>
      <c r="U357" t="s">
        <v>838</v>
      </c>
      <c r="V357">
        <v>20260346</v>
      </c>
    </row>
    <row r="358" spans="1:22" x14ac:dyDescent="0.3">
      <c r="A358" s="11">
        <v>46288</v>
      </c>
      <c r="B358" s="89" t="s">
        <v>3841</v>
      </c>
      <c r="C358" s="12" t="s">
        <v>971</v>
      </c>
      <c r="D358" s="12" t="s">
        <v>2244</v>
      </c>
      <c r="E358" s="12" t="s">
        <v>103</v>
      </c>
      <c r="F358" s="12" t="s">
        <v>103</v>
      </c>
      <c r="G358" s="12" t="s">
        <v>2733</v>
      </c>
      <c r="H358" s="12" t="s">
        <v>2737</v>
      </c>
      <c r="I358" s="90">
        <v>0.33333333333333331</v>
      </c>
      <c r="J358" s="90">
        <v>0.37847222222222221</v>
      </c>
      <c r="K358" s="13">
        <v>1.08</v>
      </c>
      <c r="L358" s="90"/>
      <c r="M358" s="90"/>
      <c r="N358" s="13"/>
      <c r="O358" s="12">
        <v>0</v>
      </c>
      <c r="P358" s="12">
        <v>45.189616999999998</v>
      </c>
      <c r="Q358" s="12">
        <v>5.7280059999999997</v>
      </c>
      <c r="R358" s="14">
        <v>46290.417847222219</v>
      </c>
      <c r="S358" s="12">
        <v>1</v>
      </c>
      <c r="T358">
        <v>20260391</v>
      </c>
      <c r="U358" t="s">
        <v>838</v>
      </c>
      <c r="V358">
        <v>20260391</v>
      </c>
    </row>
    <row r="359" spans="1:22" x14ac:dyDescent="0.3">
      <c r="A359" s="11">
        <v>46288</v>
      </c>
      <c r="B359" s="89" t="s">
        <v>3854</v>
      </c>
      <c r="C359" s="12" t="s">
        <v>963</v>
      </c>
      <c r="D359" s="12" t="s">
        <v>2504</v>
      </c>
      <c r="E359" s="12" t="s">
        <v>104</v>
      </c>
      <c r="F359" s="12" t="s">
        <v>104</v>
      </c>
      <c r="G359" s="12" t="s">
        <v>2733</v>
      </c>
      <c r="H359" s="12" t="s">
        <v>2737</v>
      </c>
      <c r="I359" s="90">
        <v>0.33333333333333331</v>
      </c>
      <c r="J359" s="90">
        <v>0.34722222222222221</v>
      </c>
      <c r="K359" s="13">
        <v>0.33</v>
      </c>
      <c r="L359" s="90"/>
      <c r="M359" s="90"/>
      <c r="N359" s="13"/>
      <c r="O359" s="12">
        <v>0</v>
      </c>
      <c r="P359" s="12">
        <v>45.178600000000003</v>
      </c>
      <c r="Q359" s="12">
        <v>5.708291</v>
      </c>
      <c r="R359" s="14">
        <v>46290.417847222219</v>
      </c>
      <c r="S359" s="12">
        <v>1</v>
      </c>
      <c r="T359">
        <v>20260490</v>
      </c>
      <c r="U359" t="s">
        <v>838</v>
      </c>
      <c r="V359">
        <v>20260490</v>
      </c>
    </row>
    <row r="360" spans="1:22" x14ac:dyDescent="0.3">
      <c r="A360" s="11">
        <v>46288</v>
      </c>
      <c r="B360" s="89" t="s">
        <v>3872</v>
      </c>
      <c r="C360" s="12" t="s">
        <v>866</v>
      </c>
      <c r="D360" s="12" t="s">
        <v>2649</v>
      </c>
      <c r="E360" s="12" t="s">
        <v>384</v>
      </c>
      <c r="F360" s="12" t="s">
        <v>384</v>
      </c>
      <c r="G360" s="12" t="s">
        <v>2733</v>
      </c>
      <c r="H360" s="12" t="s">
        <v>2737</v>
      </c>
      <c r="I360" s="90">
        <v>0.33333333333333331</v>
      </c>
      <c r="J360" s="90">
        <v>0.34722222222222221</v>
      </c>
      <c r="K360" s="13">
        <v>0.33</v>
      </c>
      <c r="L360" s="90">
        <v>0.27916666666666667</v>
      </c>
      <c r="M360" s="90">
        <v>0.30694444444444452</v>
      </c>
      <c r="N360" s="13">
        <v>0.67</v>
      </c>
      <c r="O360" s="12">
        <v>1</v>
      </c>
      <c r="P360" s="12">
        <v>45.237121999999999</v>
      </c>
      <c r="Q360" s="12">
        <v>5.850041</v>
      </c>
      <c r="R360" s="14">
        <v>46290.417847222219</v>
      </c>
      <c r="S360" s="12">
        <v>1</v>
      </c>
      <c r="T360">
        <v>20260549</v>
      </c>
      <c r="U360" t="s">
        <v>838</v>
      </c>
      <c r="V360">
        <v>20260549</v>
      </c>
    </row>
    <row r="361" spans="1:22" x14ac:dyDescent="0.3">
      <c r="A361" s="11">
        <v>46288</v>
      </c>
      <c r="B361" s="89" t="s">
        <v>3841</v>
      </c>
      <c r="C361" s="12" t="s">
        <v>971</v>
      </c>
      <c r="D361" s="12" t="s">
        <v>1262</v>
      </c>
      <c r="E361" s="12" t="s">
        <v>337</v>
      </c>
      <c r="F361" s="12" t="s">
        <v>1265</v>
      </c>
      <c r="G361" s="12" t="s">
        <v>2733</v>
      </c>
      <c r="H361" s="12" t="s">
        <v>2737</v>
      </c>
      <c r="I361" s="90">
        <v>0.33333333333333331</v>
      </c>
      <c r="J361" s="90">
        <v>0.34722222222222221</v>
      </c>
      <c r="K361" s="13">
        <v>0.33</v>
      </c>
      <c r="L361" s="90"/>
      <c r="M361" s="90"/>
      <c r="N361" s="13"/>
      <c r="O361" s="12">
        <v>0</v>
      </c>
      <c r="P361" s="12">
        <v>45.170650999999999</v>
      </c>
      <c r="Q361" s="12">
        <v>5.758642</v>
      </c>
      <c r="R361" s="14">
        <v>46290.417847222219</v>
      </c>
      <c r="S361" s="12">
        <v>1</v>
      </c>
      <c r="T361">
        <v>20260056</v>
      </c>
      <c r="U361" t="s">
        <v>838</v>
      </c>
      <c r="V361">
        <v>20260056</v>
      </c>
    </row>
    <row r="362" spans="1:22" x14ac:dyDescent="0.3">
      <c r="A362" s="11">
        <v>46288</v>
      </c>
      <c r="B362" s="89" t="s">
        <v>3872</v>
      </c>
      <c r="C362" s="12" t="s">
        <v>866</v>
      </c>
      <c r="D362" s="12"/>
      <c r="E362" s="12" t="s">
        <v>821</v>
      </c>
      <c r="F362" s="12" t="s">
        <v>821</v>
      </c>
      <c r="G362" s="12"/>
      <c r="H362" s="12"/>
      <c r="I362" s="90">
        <v>0.33333333333333331</v>
      </c>
      <c r="J362" s="90">
        <v>0.34722222222222221</v>
      </c>
      <c r="K362" s="13">
        <v>0.33</v>
      </c>
      <c r="L362" s="90"/>
      <c r="M362" s="90"/>
      <c r="N362" s="13"/>
      <c r="O362" s="12">
        <v>0</v>
      </c>
      <c r="P362" s="12">
        <v>45.365777999999999</v>
      </c>
      <c r="Q362" s="12">
        <v>5.5901800000000001</v>
      </c>
      <c r="R362" s="14">
        <v>46290.417847222219</v>
      </c>
      <c r="S362" s="12">
        <v>1</v>
      </c>
      <c r="V362" t="s">
        <v>3800</v>
      </c>
    </row>
    <row r="363" spans="1:22" x14ac:dyDescent="0.3">
      <c r="A363" s="11">
        <v>46288</v>
      </c>
      <c r="B363" s="89" t="s">
        <v>3813</v>
      </c>
      <c r="C363" s="12" t="s">
        <v>847</v>
      </c>
      <c r="D363" s="12" t="s">
        <v>1435</v>
      </c>
      <c r="E363" s="12" t="s">
        <v>1437</v>
      </c>
      <c r="F363" s="12" t="s">
        <v>3373</v>
      </c>
      <c r="G363" s="12" t="s">
        <v>2733</v>
      </c>
      <c r="H363" s="12" t="s">
        <v>2737</v>
      </c>
      <c r="I363" s="90">
        <v>0.33333333333333331</v>
      </c>
      <c r="J363" s="90">
        <v>0.34722222222222221</v>
      </c>
      <c r="K363" s="13">
        <v>0.33</v>
      </c>
      <c r="L363" s="90"/>
      <c r="M363" s="90"/>
      <c r="N363" s="13"/>
      <c r="O363" s="12">
        <v>0</v>
      </c>
      <c r="P363" s="12">
        <v>45.182681000000002</v>
      </c>
      <c r="Q363" s="12">
        <v>5.7249639999999999</v>
      </c>
      <c r="R363" s="14">
        <v>46290.417847222219</v>
      </c>
      <c r="S363" s="12">
        <v>1</v>
      </c>
      <c r="T363">
        <v>20260121</v>
      </c>
      <c r="U363" t="s">
        <v>838</v>
      </c>
      <c r="V363">
        <v>20260121</v>
      </c>
    </row>
    <row r="364" spans="1:22" x14ac:dyDescent="0.3">
      <c r="A364" s="11">
        <v>46288</v>
      </c>
      <c r="B364" s="89" t="s">
        <v>3884</v>
      </c>
      <c r="C364" s="12" t="s">
        <v>895</v>
      </c>
      <c r="D364" s="12"/>
      <c r="E364" s="12"/>
      <c r="F364" s="12"/>
      <c r="G364" s="12"/>
      <c r="H364" s="12"/>
      <c r="I364" s="90">
        <v>0.33333333333333331</v>
      </c>
      <c r="J364" s="90">
        <v>0.35069444444444442</v>
      </c>
      <c r="K364" s="13">
        <v>0.42</v>
      </c>
      <c r="L364" s="90"/>
      <c r="M364" s="90"/>
      <c r="N364" s="13"/>
      <c r="O364" s="12">
        <v>0</v>
      </c>
      <c r="P364" s="12">
        <v>45.185983</v>
      </c>
      <c r="Q364" s="12">
        <v>5.7123100000000004</v>
      </c>
      <c r="R364" s="14">
        <v>46290.417847222219</v>
      </c>
      <c r="S364" s="12">
        <v>0</v>
      </c>
      <c r="V364" t="s">
        <v>3851</v>
      </c>
    </row>
    <row r="365" spans="1:22" x14ac:dyDescent="0.3">
      <c r="A365" s="11">
        <v>46288</v>
      </c>
      <c r="B365" s="89" t="s">
        <v>3811</v>
      </c>
      <c r="C365" s="12" t="s">
        <v>975</v>
      </c>
      <c r="D365" s="12" t="s">
        <v>3672</v>
      </c>
      <c r="E365" s="12" t="s">
        <v>554</v>
      </c>
      <c r="F365" s="12" t="s">
        <v>3673</v>
      </c>
      <c r="G365" s="12" t="s">
        <v>2733</v>
      </c>
      <c r="H365" s="12" t="s">
        <v>2734</v>
      </c>
      <c r="I365" s="90">
        <v>0.46875</v>
      </c>
      <c r="J365" s="90">
        <v>0.4826388888888889</v>
      </c>
      <c r="K365" s="13">
        <v>0.33</v>
      </c>
      <c r="L365" s="90"/>
      <c r="M365" s="90"/>
      <c r="N365" s="13"/>
      <c r="O365" s="12">
        <v>0</v>
      </c>
      <c r="P365" s="12">
        <v>45.368160000000003</v>
      </c>
      <c r="Q365" s="12">
        <v>5.5875260000000004</v>
      </c>
      <c r="R365" s="14">
        <v>46290.417847222219</v>
      </c>
      <c r="S365" s="12">
        <v>1</v>
      </c>
      <c r="T365">
        <v>20260516</v>
      </c>
      <c r="U365" t="s">
        <v>40</v>
      </c>
      <c r="V365">
        <v>20260516</v>
      </c>
    </row>
    <row r="366" spans="1:22" x14ac:dyDescent="0.3">
      <c r="A366" s="11">
        <v>46288</v>
      </c>
      <c r="B366" s="89" t="s">
        <v>3819</v>
      </c>
      <c r="C366" s="12" t="s">
        <v>973</v>
      </c>
      <c r="D366" s="12" t="s">
        <v>1704</v>
      </c>
      <c r="E366" s="12" t="s">
        <v>465</v>
      </c>
      <c r="F366" s="12" t="s">
        <v>465</v>
      </c>
      <c r="G366" s="12" t="s">
        <v>2733</v>
      </c>
      <c r="H366" s="12" t="s">
        <v>2737</v>
      </c>
      <c r="I366" s="90">
        <v>0.22569444444444439</v>
      </c>
      <c r="J366" s="90">
        <v>0.2361111111111111</v>
      </c>
      <c r="K366" s="13">
        <v>0.25</v>
      </c>
      <c r="L366" s="90"/>
      <c r="M366" s="90"/>
      <c r="N366" s="13"/>
      <c r="O366" s="12">
        <v>0</v>
      </c>
      <c r="P366" s="12">
        <v>45.36835</v>
      </c>
      <c r="Q366" s="12">
        <v>5.5815599999999996</v>
      </c>
      <c r="R366" s="14">
        <v>46290.417847222219</v>
      </c>
      <c r="S366" s="12">
        <v>1</v>
      </c>
      <c r="T366">
        <v>20260216</v>
      </c>
      <c r="U366" t="s">
        <v>838</v>
      </c>
      <c r="V366">
        <v>20260216</v>
      </c>
    </row>
    <row r="367" spans="1:22" x14ac:dyDescent="0.3">
      <c r="A367" s="11">
        <v>46288</v>
      </c>
      <c r="B367" s="89" t="s">
        <v>3846</v>
      </c>
      <c r="C367" s="12" t="s">
        <v>965</v>
      </c>
      <c r="D367" s="12" t="s">
        <v>1871</v>
      </c>
      <c r="E367" s="12" t="s">
        <v>480</v>
      </c>
      <c r="F367" s="12" t="s">
        <v>480</v>
      </c>
      <c r="G367" s="12" t="s">
        <v>2733</v>
      </c>
      <c r="H367" s="12" t="s">
        <v>2737</v>
      </c>
      <c r="I367" s="90">
        <v>0.33333333333333331</v>
      </c>
      <c r="J367" s="90">
        <v>0.47222222222222221</v>
      </c>
      <c r="K367" s="13">
        <v>3.33</v>
      </c>
      <c r="L367" s="90"/>
      <c r="M367" s="90"/>
      <c r="N367" s="13"/>
      <c r="O367" s="12">
        <v>0</v>
      </c>
      <c r="P367" s="12">
        <v>45.057284000000003</v>
      </c>
      <c r="Q367" s="12">
        <v>5.6685739999999996</v>
      </c>
      <c r="R367" s="14">
        <v>46290.417847222219</v>
      </c>
      <c r="S367" s="12">
        <v>1</v>
      </c>
      <c r="T367">
        <v>20260266</v>
      </c>
      <c r="U367" t="s">
        <v>838</v>
      </c>
      <c r="V367">
        <v>20260266</v>
      </c>
    </row>
    <row r="368" spans="1:22" x14ac:dyDescent="0.3">
      <c r="A368" s="11">
        <v>46288</v>
      </c>
      <c r="B368" s="89" t="s">
        <v>3883</v>
      </c>
      <c r="C368" s="12" t="s">
        <v>849</v>
      </c>
      <c r="D368" s="12" t="s">
        <v>1151</v>
      </c>
      <c r="E368" s="12" t="s">
        <v>263</v>
      </c>
      <c r="F368" s="12" t="s">
        <v>263</v>
      </c>
      <c r="G368" s="12" t="s">
        <v>2733</v>
      </c>
      <c r="H368" s="12" t="s">
        <v>2737</v>
      </c>
      <c r="I368" s="90">
        <v>0.33333333333333331</v>
      </c>
      <c r="J368" s="90">
        <v>0.375</v>
      </c>
      <c r="K368" s="13">
        <v>1</v>
      </c>
      <c r="L368" s="90"/>
      <c r="M368" s="90"/>
      <c r="N368" s="13"/>
      <c r="O368" s="12">
        <v>0</v>
      </c>
      <c r="P368" s="12">
        <v>45.245221999999998</v>
      </c>
      <c r="Q368" s="12">
        <v>5.6715299999999997</v>
      </c>
      <c r="R368" s="14">
        <v>46290.417847222219</v>
      </c>
      <c r="S368" s="12">
        <v>1</v>
      </c>
      <c r="T368">
        <v>20260584</v>
      </c>
      <c r="U368" t="s">
        <v>838</v>
      </c>
      <c r="V368">
        <v>20260584</v>
      </c>
    </row>
    <row r="369" spans="1:22" x14ac:dyDescent="0.3">
      <c r="A369" s="11">
        <v>46288</v>
      </c>
      <c r="B369" s="89" t="s">
        <v>3866</v>
      </c>
      <c r="C369" s="12" t="s">
        <v>949</v>
      </c>
      <c r="D369" s="12" t="s">
        <v>1106</v>
      </c>
      <c r="E369" s="12" t="s">
        <v>391</v>
      </c>
      <c r="F369" s="12" t="s">
        <v>1109</v>
      </c>
      <c r="G369" s="12" t="s">
        <v>2733</v>
      </c>
      <c r="H369" s="12" t="s">
        <v>2737</v>
      </c>
      <c r="I369" s="90">
        <v>0.33333333333333331</v>
      </c>
      <c r="J369" s="90">
        <v>0.34722222222222221</v>
      </c>
      <c r="K369" s="13">
        <v>0.33</v>
      </c>
      <c r="L369" s="90"/>
      <c r="M369" s="90"/>
      <c r="N369" s="13"/>
      <c r="O369" s="12">
        <v>0</v>
      </c>
      <c r="P369" s="12">
        <v>45.362188000000003</v>
      </c>
      <c r="Q369" s="12">
        <v>5.5878930000000002</v>
      </c>
      <c r="R369" s="14">
        <v>46290.417847222219</v>
      </c>
      <c r="S369" s="12">
        <v>1</v>
      </c>
      <c r="T369">
        <v>20200001</v>
      </c>
      <c r="U369" t="s">
        <v>838</v>
      </c>
      <c r="V369">
        <v>20200001</v>
      </c>
    </row>
    <row r="370" spans="1:22" x14ac:dyDescent="0.3">
      <c r="A370" s="11">
        <v>46288</v>
      </c>
      <c r="B370" s="89" t="s">
        <v>3827</v>
      </c>
      <c r="C370" s="12" t="s">
        <v>967</v>
      </c>
      <c r="D370" s="12" t="s">
        <v>1358</v>
      </c>
      <c r="E370" s="12" t="s">
        <v>623</v>
      </c>
      <c r="F370" s="12" t="s">
        <v>623</v>
      </c>
      <c r="G370" s="12" t="s">
        <v>2733</v>
      </c>
      <c r="H370" s="12" t="s">
        <v>2737</v>
      </c>
      <c r="I370" s="90">
        <v>0.33333333333333331</v>
      </c>
      <c r="J370" s="90">
        <v>0.4513888888888889</v>
      </c>
      <c r="K370" s="13">
        <v>2.83</v>
      </c>
      <c r="L370" s="90">
        <v>0.35208333333333341</v>
      </c>
      <c r="M370" s="90">
        <v>0.40347222222222218</v>
      </c>
      <c r="N370" s="13">
        <v>1.23</v>
      </c>
      <c r="O370" s="12">
        <v>1</v>
      </c>
      <c r="P370" s="12">
        <v>45.210430000000002</v>
      </c>
      <c r="Q370" s="12">
        <v>5.6671319999999996</v>
      </c>
      <c r="R370" s="14">
        <v>46290.417847222219</v>
      </c>
      <c r="S370" s="12">
        <v>1</v>
      </c>
      <c r="T370">
        <v>20260092</v>
      </c>
      <c r="U370" t="s">
        <v>838</v>
      </c>
      <c r="V370">
        <v>20260092</v>
      </c>
    </row>
    <row r="371" spans="1:22" x14ac:dyDescent="0.3">
      <c r="A371" s="11">
        <v>46288</v>
      </c>
      <c r="B371" s="89" t="s">
        <v>3846</v>
      </c>
      <c r="C371" s="12" t="s">
        <v>863</v>
      </c>
      <c r="D371" s="12" t="s">
        <v>1667</v>
      </c>
      <c r="E371" s="12" t="s">
        <v>139</v>
      </c>
      <c r="F371" s="12" t="s">
        <v>139</v>
      </c>
      <c r="G371" s="12" t="s">
        <v>2733</v>
      </c>
      <c r="H371" s="12" t="s">
        <v>2737</v>
      </c>
      <c r="I371" s="90">
        <v>0.33333333333333331</v>
      </c>
      <c r="J371" s="90">
        <v>0.35416666666666669</v>
      </c>
      <c r="K371" s="13">
        <v>0.5</v>
      </c>
      <c r="L371" s="90"/>
      <c r="M371" s="90"/>
      <c r="N371" s="13"/>
      <c r="O371" s="12">
        <v>0</v>
      </c>
      <c r="P371" s="12">
        <v>45.193545999999998</v>
      </c>
      <c r="Q371" s="12">
        <v>5.7151550000000002</v>
      </c>
      <c r="R371" s="14">
        <v>46290.417847222219</v>
      </c>
      <c r="S371" s="12">
        <v>1</v>
      </c>
      <c r="T371">
        <v>20260201</v>
      </c>
      <c r="U371" t="s">
        <v>838</v>
      </c>
      <c r="V371">
        <v>20260201</v>
      </c>
    </row>
    <row r="372" spans="1:22" x14ac:dyDescent="0.3">
      <c r="A372" s="11">
        <v>46288</v>
      </c>
      <c r="B372" s="89" t="s">
        <v>3894</v>
      </c>
      <c r="C372" s="12" t="s">
        <v>846</v>
      </c>
      <c r="D372" s="12"/>
      <c r="E372" s="12" t="s">
        <v>459</v>
      </c>
      <c r="F372" s="12" t="s">
        <v>459</v>
      </c>
      <c r="G372" s="12"/>
      <c r="H372" s="12"/>
      <c r="I372" s="90">
        <v>0.33333333333333331</v>
      </c>
      <c r="J372" s="90">
        <v>0.35416666666666669</v>
      </c>
      <c r="K372" s="13">
        <v>0.5</v>
      </c>
      <c r="L372" s="90"/>
      <c r="M372" s="90"/>
      <c r="N372" s="13"/>
      <c r="O372" s="12">
        <v>0</v>
      </c>
      <c r="P372" s="12">
        <v>45.188403000000001</v>
      </c>
      <c r="Q372" s="12">
        <v>5.7183289999999998</v>
      </c>
      <c r="R372" s="14">
        <v>46290.417847222219</v>
      </c>
      <c r="S372" s="12">
        <v>0</v>
      </c>
      <c r="T372">
        <v>20260577</v>
      </c>
      <c r="U372" t="s">
        <v>3760</v>
      </c>
      <c r="V372">
        <v>20260577</v>
      </c>
    </row>
    <row r="373" spans="1:22" x14ac:dyDescent="0.3">
      <c r="A373" s="11">
        <v>46288</v>
      </c>
      <c r="B373" s="89" t="s">
        <v>3872</v>
      </c>
      <c r="C373" s="12" t="s">
        <v>866</v>
      </c>
      <c r="D373" s="12" t="s">
        <v>1244</v>
      </c>
      <c r="E373" s="12" t="s">
        <v>249</v>
      </c>
      <c r="F373" s="12" t="s">
        <v>249</v>
      </c>
      <c r="G373" s="12" t="s">
        <v>2733</v>
      </c>
      <c r="H373" s="12" t="s">
        <v>2737</v>
      </c>
      <c r="I373" s="90">
        <v>0.33333333333333331</v>
      </c>
      <c r="J373" s="90">
        <v>0.375</v>
      </c>
      <c r="K373" s="13">
        <v>1</v>
      </c>
      <c r="L373" s="90">
        <v>0.40138888888888891</v>
      </c>
      <c r="M373" s="90">
        <v>0.43125000000000002</v>
      </c>
      <c r="N373" s="13">
        <v>0.72</v>
      </c>
      <c r="O373" s="12">
        <v>1</v>
      </c>
      <c r="P373" s="12">
        <v>45.234296000000001</v>
      </c>
      <c r="Q373" s="12">
        <v>5.817666</v>
      </c>
      <c r="R373" s="14">
        <v>46290.417847222219</v>
      </c>
      <c r="S373" s="12">
        <v>1</v>
      </c>
      <c r="T373">
        <v>20260050</v>
      </c>
      <c r="U373" t="s">
        <v>838</v>
      </c>
      <c r="V373">
        <v>20260050</v>
      </c>
    </row>
    <row r="374" spans="1:22" x14ac:dyDescent="0.3">
      <c r="A374" s="11">
        <v>46288</v>
      </c>
      <c r="B374" s="89" t="s">
        <v>3813</v>
      </c>
      <c r="C374" s="12" t="s">
        <v>847</v>
      </c>
      <c r="D374" s="12" t="s">
        <v>1435</v>
      </c>
      <c r="E374" s="12" t="s">
        <v>1437</v>
      </c>
      <c r="F374" s="12" t="s">
        <v>3373</v>
      </c>
      <c r="G374" s="12" t="s">
        <v>2733</v>
      </c>
      <c r="H374" s="12" t="s">
        <v>2737</v>
      </c>
      <c r="I374" s="90">
        <v>0.33333333333333331</v>
      </c>
      <c r="J374" s="90">
        <v>0.34722222222222221</v>
      </c>
      <c r="K374" s="13">
        <v>0.33</v>
      </c>
      <c r="L374" s="90"/>
      <c r="M374" s="90"/>
      <c r="N374" s="13"/>
      <c r="O374" s="12">
        <v>0</v>
      </c>
      <c r="P374" s="12">
        <v>45.182681000000002</v>
      </c>
      <c r="Q374" s="12">
        <v>5.7249639999999999</v>
      </c>
      <c r="R374" s="14">
        <v>46290.417847222219</v>
      </c>
      <c r="S374" s="12">
        <v>1</v>
      </c>
      <c r="T374">
        <v>20260121</v>
      </c>
      <c r="U374" t="s">
        <v>838</v>
      </c>
      <c r="V374">
        <v>20260121</v>
      </c>
    </row>
    <row r="375" spans="1:22" x14ac:dyDescent="0.3">
      <c r="A375" s="11">
        <v>46288</v>
      </c>
      <c r="B375" s="89" t="s">
        <v>3867</v>
      </c>
      <c r="C375" s="12" t="s">
        <v>914</v>
      </c>
      <c r="D375" s="12" t="s">
        <v>1728</v>
      </c>
      <c r="E375" s="12" t="s">
        <v>127</v>
      </c>
      <c r="F375" s="12" t="s">
        <v>127</v>
      </c>
      <c r="G375" s="12" t="s">
        <v>2733</v>
      </c>
      <c r="H375" s="12" t="s">
        <v>2737</v>
      </c>
      <c r="I375" s="90">
        <v>0.33333333333333331</v>
      </c>
      <c r="J375" s="90">
        <v>0.37847222222222221</v>
      </c>
      <c r="K375" s="13">
        <v>1.08</v>
      </c>
      <c r="L375" s="90">
        <v>0.34166666666666667</v>
      </c>
      <c r="M375" s="90">
        <v>0.36388888888888887</v>
      </c>
      <c r="N375" s="13">
        <v>0.53</v>
      </c>
      <c r="O375" s="12">
        <v>1</v>
      </c>
      <c r="P375" s="12">
        <v>45.190395000000002</v>
      </c>
      <c r="Q375" s="12">
        <v>5.7254319999999996</v>
      </c>
      <c r="R375" s="14">
        <v>46290.417847222219</v>
      </c>
      <c r="S375" s="12">
        <v>1</v>
      </c>
      <c r="T375">
        <v>20260224</v>
      </c>
      <c r="U375" t="s">
        <v>838</v>
      </c>
      <c r="V375">
        <v>20260224</v>
      </c>
    </row>
    <row r="376" spans="1:22" x14ac:dyDescent="0.3">
      <c r="A376" s="11">
        <v>46288</v>
      </c>
      <c r="B376" s="89" t="s">
        <v>3848</v>
      </c>
      <c r="C376" s="12" t="s">
        <v>945</v>
      </c>
      <c r="D376" s="12" t="s">
        <v>2224</v>
      </c>
      <c r="E376" s="12" t="s">
        <v>694</v>
      </c>
      <c r="F376" s="12" t="s">
        <v>694</v>
      </c>
      <c r="G376" s="12" t="s">
        <v>2733</v>
      </c>
      <c r="H376" s="12" t="s">
        <v>2737</v>
      </c>
      <c r="I376" s="90">
        <v>0.33333333333333331</v>
      </c>
      <c r="J376" s="90">
        <v>0.37847222222222221</v>
      </c>
      <c r="K376" s="13">
        <v>1.08</v>
      </c>
      <c r="L376" s="90"/>
      <c r="M376" s="90"/>
      <c r="N376" s="13"/>
      <c r="O376" s="12">
        <v>0</v>
      </c>
      <c r="P376" s="12">
        <v>45.179248000000001</v>
      </c>
      <c r="Q376" s="12">
        <v>5.7079449999999996</v>
      </c>
      <c r="R376" s="14">
        <v>46290.417847222219</v>
      </c>
      <c r="S376" s="12">
        <v>1</v>
      </c>
      <c r="T376">
        <v>20260382</v>
      </c>
      <c r="U376" t="s">
        <v>838</v>
      </c>
      <c r="V376">
        <v>20260382</v>
      </c>
    </row>
    <row r="377" spans="1:22" x14ac:dyDescent="0.3">
      <c r="A377" s="11">
        <v>46288</v>
      </c>
      <c r="B377" s="89" t="s">
        <v>3836</v>
      </c>
      <c r="C377" s="12" t="s">
        <v>954</v>
      </c>
      <c r="D377" s="12" t="s">
        <v>1689</v>
      </c>
      <c r="E377" s="12" t="s">
        <v>174</v>
      </c>
      <c r="F377" s="12" t="s">
        <v>174</v>
      </c>
      <c r="G377" s="12" t="s">
        <v>2733</v>
      </c>
      <c r="H377" s="12" t="s">
        <v>2737</v>
      </c>
      <c r="I377" s="90">
        <v>0.33333333333333331</v>
      </c>
      <c r="J377" s="90">
        <v>0.37847222222222221</v>
      </c>
      <c r="K377" s="13">
        <v>1.08</v>
      </c>
      <c r="L377" s="90"/>
      <c r="M377" s="90"/>
      <c r="N377" s="13"/>
      <c r="O377" s="12">
        <v>0</v>
      </c>
      <c r="P377" s="12">
        <v>45.180501999999997</v>
      </c>
      <c r="Q377" s="12">
        <v>5.7300690000000003</v>
      </c>
      <c r="R377" s="14">
        <v>46290.417847222219</v>
      </c>
      <c r="S377" s="12">
        <v>1</v>
      </c>
      <c r="T377">
        <v>20260211</v>
      </c>
      <c r="U377" t="s">
        <v>838</v>
      </c>
      <c r="V377">
        <v>20260211</v>
      </c>
    </row>
    <row r="378" spans="1:22" x14ac:dyDescent="0.3">
      <c r="A378" s="11">
        <v>46288</v>
      </c>
      <c r="B378" s="89" t="s">
        <v>3882</v>
      </c>
      <c r="C378" s="12" t="s">
        <v>917</v>
      </c>
      <c r="D378" s="12" t="s">
        <v>3674</v>
      </c>
      <c r="E378" s="12" t="s">
        <v>366</v>
      </c>
      <c r="F378" s="12" t="s">
        <v>3675</v>
      </c>
      <c r="G378" s="12" t="s">
        <v>2733</v>
      </c>
      <c r="H378" s="12" t="s">
        <v>2941</v>
      </c>
      <c r="I378" s="90">
        <v>0.25</v>
      </c>
      <c r="J378" s="90">
        <v>0.26041666666666669</v>
      </c>
      <c r="K378" s="13">
        <v>0.25</v>
      </c>
      <c r="L378" s="90">
        <v>0.29236111111111113</v>
      </c>
      <c r="M378" s="90">
        <v>0.31874999999999998</v>
      </c>
      <c r="N378" s="13">
        <v>0.63</v>
      </c>
      <c r="O378" s="12">
        <v>1</v>
      </c>
      <c r="P378" s="12">
        <v>45.181280000000001</v>
      </c>
      <c r="Q378" s="12">
        <v>5.6889940000000001</v>
      </c>
      <c r="R378" s="14">
        <v>46290.417847222219</v>
      </c>
      <c r="S378" s="12">
        <v>1</v>
      </c>
      <c r="T378">
        <v>20260174</v>
      </c>
      <c r="U378" t="s">
        <v>40</v>
      </c>
      <c r="V378">
        <v>20260174</v>
      </c>
    </row>
    <row r="379" spans="1:22" x14ac:dyDescent="0.3">
      <c r="A379" s="11">
        <v>46288</v>
      </c>
      <c r="B379" s="89" t="s">
        <v>3862</v>
      </c>
      <c r="C379" s="12" t="s">
        <v>853</v>
      </c>
      <c r="D379" s="12" t="s">
        <v>872</v>
      </c>
      <c r="E379" s="12" t="s">
        <v>806</v>
      </c>
      <c r="F379" s="12" t="s">
        <v>806</v>
      </c>
      <c r="G379" s="12" t="s">
        <v>2733</v>
      </c>
      <c r="H379" s="12" t="s">
        <v>2737</v>
      </c>
      <c r="I379" s="90">
        <v>0.33333333333333331</v>
      </c>
      <c r="J379" s="90">
        <v>0.34722222222222221</v>
      </c>
      <c r="K379" s="13">
        <v>0.33</v>
      </c>
      <c r="L379" s="90"/>
      <c r="M379" s="90"/>
      <c r="N379" s="13"/>
      <c r="O379" s="12">
        <v>0</v>
      </c>
      <c r="P379" s="12">
        <v>45.184745999999997</v>
      </c>
      <c r="Q379" s="12">
        <v>5.7144760000000003</v>
      </c>
      <c r="R379" s="14">
        <v>46290.417847222219</v>
      </c>
      <c r="S379" s="12">
        <v>1</v>
      </c>
      <c r="V379" t="s">
        <v>3801</v>
      </c>
    </row>
    <row r="380" spans="1:22" x14ac:dyDescent="0.3">
      <c r="A380" s="11">
        <v>46288</v>
      </c>
      <c r="B380" s="89" t="s">
        <v>3816</v>
      </c>
      <c r="C380" s="12" t="s">
        <v>957</v>
      </c>
      <c r="D380" s="12" t="s">
        <v>1341</v>
      </c>
      <c r="E380" s="12" t="s">
        <v>494</v>
      </c>
      <c r="F380" s="12" t="s">
        <v>494</v>
      </c>
      <c r="G380" s="12" t="s">
        <v>2733</v>
      </c>
      <c r="H380" s="12" t="s">
        <v>2737</v>
      </c>
      <c r="I380" s="90">
        <v>0.23958333333333329</v>
      </c>
      <c r="J380" s="90">
        <v>0.25</v>
      </c>
      <c r="K380" s="13">
        <v>0.25</v>
      </c>
      <c r="L380" s="90"/>
      <c r="M380" s="90"/>
      <c r="N380" s="13"/>
      <c r="O380" s="12">
        <v>0</v>
      </c>
      <c r="P380" s="12">
        <v>45.206446999999997</v>
      </c>
      <c r="Q380" s="12">
        <v>5.7453529999999997</v>
      </c>
      <c r="R380" s="14">
        <v>46290.417847222219</v>
      </c>
      <c r="S380" s="12">
        <v>1</v>
      </c>
      <c r="T380">
        <v>20260087</v>
      </c>
      <c r="U380" t="s">
        <v>838</v>
      </c>
      <c r="V380">
        <v>20260087</v>
      </c>
    </row>
    <row r="381" spans="1:22" x14ac:dyDescent="0.3">
      <c r="A381" s="11">
        <v>46288</v>
      </c>
      <c r="B381" s="89" t="s">
        <v>3866</v>
      </c>
      <c r="C381" s="12" t="s">
        <v>949</v>
      </c>
      <c r="D381" s="12" t="s">
        <v>3593</v>
      </c>
      <c r="E381" s="12" t="s">
        <v>402</v>
      </c>
      <c r="F381" s="12" t="s">
        <v>402</v>
      </c>
      <c r="G381" s="12" t="s">
        <v>2733</v>
      </c>
      <c r="H381" s="12" t="s">
        <v>2734</v>
      </c>
      <c r="I381" s="90">
        <v>0.16666666666666671</v>
      </c>
      <c r="J381" s="90">
        <v>0.18055555555555561</v>
      </c>
      <c r="K381" s="13">
        <v>0.33</v>
      </c>
      <c r="L381" s="90">
        <v>0.52638888888888891</v>
      </c>
      <c r="M381" s="90">
        <v>0.52638888888888891</v>
      </c>
      <c r="N381" s="13">
        <v>0</v>
      </c>
      <c r="O381" s="12">
        <v>1</v>
      </c>
      <c r="P381" s="12">
        <v>45.145840999999997</v>
      </c>
      <c r="Q381" s="12">
        <v>5.7421040000000003</v>
      </c>
      <c r="R381" s="14">
        <v>46290.417847222219</v>
      </c>
      <c r="S381" s="12">
        <v>1</v>
      </c>
      <c r="T381">
        <v>20260252</v>
      </c>
      <c r="U381" t="s">
        <v>40</v>
      </c>
      <c r="V381">
        <v>20260252</v>
      </c>
    </row>
    <row r="382" spans="1:22" x14ac:dyDescent="0.3">
      <c r="A382" s="11">
        <v>46288</v>
      </c>
      <c r="B382" s="89" t="s">
        <v>3812</v>
      </c>
      <c r="C382" s="12" t="s">
        <v>977</v>
      </c>
      <c r="D382" s="12" t="s">
        <v>2697</v>
      </c>
      <c r="E382" s="12" t="s">
        <v>446</v>
      </c>
      <c r="F382" s="12" t="s">
        <v>446</v>
      </c>
      <c r="G382" s="12" t="s">
        <v>2733</v>
      </c>
      <c r="H382" s="12" t="s">
        <v>2737</v>
      </c>
      <c r="I382" s="90">
        <v>0.19791666666666671</v>
      </c>
      <c r="J382" s="90">
        <v>0.20833333333333329</v>
      </c>
      <c r="K382" s="13">
        <v>0.25</v>
      </c>
      <c r="L382" s="90">
        <v>0.1958333333333333</v>
      </c>
      <c r="M382" s="90">
        <v>0.21111111111111111</v>
      </c>
      <c r="N382" s="13">
        <v>0.37</v>
      </c>
      <c r="O382" s="12">
        <v>1</v>
      </c>
      <c r="P382" s="12">
        <v>45.365698000000002</v>
      </c>
      <c r="Q382" s="12">
        <v>5.5939180000000004</v>
      </c>
      <c r="R382" s="14">
        <v>46290.417847222219</v>
      </c>
      <c r="S382" s="12">
        <v>1</v>
      </c>
      <c r="T382">
        <v>20260568</v>
      </c>
      <c r="U382" t="s">
        <v>838</v>
      </c>
      <c r="V382">
        <v>20260568</v>
      </c>
    </row>
    <row r="383" spans="1:22" x14ac:dyDescent="0.3">
      <c r="A383" s="11">
        <v>46288</v>
      </c>
      <c r="B383" s="89" t="s">
        <v>3867</v>
      </c>
      <c r="C383" s="12" t="s">
        <v>914</v>
      </c>
      <c r="D383" s="12" t="s">
        <v>1146</v>
      </c>
      <c r="E383" s="12" t="s">
        <v>375</v>
      </c>
      <c r="F383" s="12" t="s">
        <v>375</v>
      </c>
      <c r="G383" s="12" t="s">
        <v>2733</v>
      </c>
      <c r="H383" s="12" t="s">
        <v>2737</v>
      </c>
      <c r="I383" s="90">
        <v>0.33333333333333331</v>
      </c>
      <c r="J383" s="90">
        <v>0.3611111111111111</v>
      </c>
      <c r="K383" s="13">
        <v>0.67</v>
      </c>
      <c r="L383" s="90">
        <v>0.24652777777777779</v>
      </c>
      <c r="M383" s="90">
        <v>0.26874999999999999</v>
      </c>
      <c r="N383" s="13">
        <v>0.53</v>
      </c>
      <c r="O383" s="12">
        <v>1</v>
      </c>
      <c r="P383" s="12">
        <v>45.164785000000002</v>
      </c>
      <c r="Q383" s="12">
        <v>5.725244</v>
      </c>
      <c r="R383" s="14">
        <v>46290.417847222219</v>
      </c>
      <c r="S383" s="12">
        <v>1</v>
      </c>
      <c r="T383">
        <v>20260022</v>
      </c>
      <c r="U383" t="s">
        <v>838</v>
      </c>
      <c r="V383">
        <v>20260022</v>
      </c>
    </row>
    <row r="384" spans="1:22" x14ac:dyDescent="0.3">
      <c r="A384" s="11">
        <v>46288</v>
      </c>
      <c r="B384" s="89" t="s">
        <v>3865</v>
      </c>
      <c r="C384" s="12" t="s">
        <v>962</v>
      </c>
      <c r="D384" s="12" t="s">
        <v>2447</v>
      </c>
      <c r="E384" s="12" t="s">
        <v>794</v>
      </c>
      <c r="F384" s="12" t="s">
        <v>2449</v>
      </c>
      <c r="G384" s="12" t="s">
        <v>2733</v>
      </c>
      <c r="H384" s="12" t="s">
        <v>2737</v>
      </c>
      <c r="I384" s="90">
        <v>0.25694444444444442</v>
      </c>
      <c r="J384" s="90">
        <v>0.2673611111111111</v>
      </c>
      <c r="K384" s="13">
        <v>0.25</v>
      </c>
      <c r="L384" s="90">
        <v>0.24513888888888891</v>
      </c>
      <c r="M384" s="90">
        <v>0.2638888888888889</v>
      </c>
      <c r="N384" s="13">
        <v>0.45</v>
      </c>
      <c r="O384" s="12">
        <v>1</v>
      </c>
      <c r="P384" s="12">
        <v>45.363542000000002</v>
      </c>
      <c r="Q384" s="12">
        <v>5.5916610000000002</v>
      </c>
      <c r="R384" s="14">
        <v>46290.417847222219</v>
      </c>
      <c r="S384" s="12">
        <v>1</v>
      </c>
      <c r="T384">
        <v>20260456</v>
      </c>
      <c r="U384" t="s">
        <v>838</v>
      </c>
      <c r="V384">
        <v>20260456</v>
      </c>
    </row>
    <row r="385" spans="1:22" x14ac:dyDescent="0.3">
      <c r="A385" s="11">
        <v>46288</v>
      </c>
      <c r="B385" s="89" t="s">
        <v>3827</v>
      </c>
      <c r="C385" s="12" t="s">
        <v>967</v>
      </c>
      <c r="D385" s="12" t="s">
        <v>1299</v>
      </c>
      <c r="E385" s="12" t="s">
        <v>113</v>
      </c>
      <c r="F385" s="12" t="s">
        <v>113</v>
      </c>
      <c r="G385" s="12" t="s">
        <v>2733</v>
      </c>
      <c r="H385" s="12" t="s">
        <v>2737</v>
      </c>
      <c r="I385" s="90">
        <v>0.33333333333333331</v>
      </c>
      <c r="J385" s="90">
        <v>0.34722222222222221</v>
      </c>
      <c r="K385" s="13">
        <v>0.33</v>
      </c>
      <c r="L385" s="90">
        <v>0.22847222222222219</v>
      </c>
      <c r="M385" s="90">
        <v>0.23958333333333329</v>
      </c>
      <c r="N385" s="13">
        <v>0.27</v>
      </c>
      <c r="O385" s="12">
        <v>1</v>
      </c>
      <c r="P385" s="12">
        <v>45.182966999999998</v>
      </c>
      <c r="Q385" s="12">
        <v>5.7194820000000002</v>
      </c>
      <c r="R385" s="14">
        <v>46290.417847222219</v>
      </c>
      <c r="S385" s="12">
        <v>1</v>
      </c>
      <c r="T385">
        <v>20260071</v>
      </c>
      <c r="U385" t="s">
        <v>838</v>
      </c>
      <c r="V385">
        <v>20260071</v>
      </c>
    </row>
    <row r="386" spans="1:22" x14ac:dyDescent="0.3">
      <c r="A386" s="11">
        <v>46288</v>
      </c>
      <c r="B386" s="89" t="s">
        <v>3826</v>
      </c>
      <c r="C386" s="12" t="s">
        <v>886</v>
      </c>
      <c r="D386" s="12" t="s">
        <v>2121</v>
      </c>
      <c r="E386" s="12" t="s">
        <v>59</v>
      </c>
      <c r="F386" s="12" t="s">
        <v>59</v>
      </c>
      <c r="G386" s="12" t="s">
        <v>2733</v>
      </c>
      <c r="H386" s="12" t="s">
        <v>2737</v>
      </c>
      <c r="I386" s="90">
        <v>0.33333333333333331</v>
      </c>
      <c r="J386" s="90">
        <v>0.34722222222222221</v>
      </c>
      <c r="K386" s="13">
        <v>0.33</v>
      </c>
      <c r="L386" s="90"/>
      <c r="M386" s="90"/>
      <c r="N386" s="13"/>
      <c r="O386" s="12">
        <v>0</v>
      </c>
      <c r="P386" s="12">
        <v>45.188529000000003</v>
      </c>
      <c r="Q386" s="12">
        <v>5.7245239999999997</v>
      </c>
      <c r="R386" s="14">
        <v>46290.417847222219</v>
      </c>
      <c r="S386" s="12">
        <v>1</v>
      </c>
      <c r="T386">
        <v>20260348</v>
      </c>
      <c r="U386" t="s">
        <v>838</v>
      </c>
      <c r="V386">
        <v>20260348</v>
      </c>
    </row>
    <row r="387" spans="1:22" x14ac:dyDescent="0.3">
      <c r="A387" s="11">
        <v>46288</v>
      </c>
      <c r="B387" s="89" t="s">
        <v>3849</v>
      </c>
      <c r="C387" s="12" t="s">
        <v>861</v>
      </c>
      <c r="D387" s="12" t="s">
        <v>2549</v>
      </c>
      <c r="E387" s="12" t="s">
        <v>537</v>
      </c>
      <c r="F387" s="12" t="s">
        <v>3895</v>
      </c>
      <c r="G387" s="12" t="s">
        <v>2733</v>
      </c>
      <c r="H387" s="12" t="s">
        <v>2737</v>
      </c>
      <c r="I387" s="90">
        <v>0.33333333333333331</v>
      </c>
      <c r="J387" s="90">
        <v>0.37847222222222221</v>
      </c>
      <c r="K387" s="13">
        <v>1.08</v>
      </c>
      <c r="L387" s="90">
        <v>0.38333333333333341</v>
      </c>
      <c r="M387" s="90">
        <v>0.40694444444444439</v>
      </c>
      <c r="N387" s="13">
        <v>0.56999999999999995</v>
      </c>
      <c r="O387" s="12">
        <v>1</v>
      </c>
      <c r="P387" s="12">
        <v>45.196741000000003</v>
      </c>
      <c r="Q387" s="12">
        <v>5.7375059999999998</v>
      </c>
      <c r="R387" s="14">
        <v>46290.417847222219</v>
      </c>
      <c r="S387" s="12">
        <v>1</v>
      </c>
      <c r="T387">
        <v>20260509</v>
      </c>
      <c r="U387" t="s">
        <v>838</v>
      </c>
      <c r="V387">
        <v>20260509</v>
      </c>
    </row>
    <row r="388" spans="1:22" x14ac:dyDescent="0.3">
      <c r="A388" s="11">
        <v>46288</v>
      </c>
      <c r="B388" s="89" t="s">
        <v>3858</v>
      </c>
      <c r="C388" s="12" t="s">
        <v>953</v>
      </c>
      <c r="D388" s="12" t="s">
        <v>2135</v>
      </c>
      <c r="E388" s="12" t="s">
        <v>665</v>
      </c>
      <c r="F388" s="12" t="s">
        <v>3896</v>
      </c>
      <c r="G388" s="12" t="s">
        <v>2733</v>
      </c>
      <c r="H388" s="12" t="s">
        <v>2737</v>
      </c>
      <c r="I388" s="90">
        <v>0.33333333333333331</v>
      </c>
      <c r="J388" s="90">
        <v>0.40972222222222221</v>
      </c>
      <c r="K388" s="13">
        <v>1.83</v>
      </c>
      <c r="L388" s="90"/>
      <c r="M388" s="90"/>
      <c r="N388" s="13"/>
      <c r="O388" s="12">
        <v>0</v>
      </c>
      <c r="P388" s="12">
        <v>45.210118999999999</v>
      </c>
      <c r="Q388" s="12">
        <v>5.7618400000000003</v>
      </c>
      <c r="R388" s="14">
        <v>46290.417847222219</v>
      </c>
      <c r="S388" s="12">
        <v>1</v>
      </c>
      <c r="T388">
        <v>20260353</v>
      </c>
      <c r="U388" t="s">
        <v>838</v>
      </c>
      <c r="V388">
        <v>20260353</v>
      </c>
    </row>
    <row r="389" spans="1:22" x14ac:dyDescent="0.3">
      <c r="A389" s="11">
        <v>46288</v>
      </c>
      <c r="B389" s="89" t="s">
        <v>3831</v>
      </c>
      <c r="C389" s="12" t="s">
        <v>892</v>
      </c>
      <c r="D389" s="12" t="s">
        <v>1389</v>
      </c>
      <c r="E389" s="12" t="s">
        <v>330</v>
      </c>
      <c r="F389" s="12" t="s">
        <v>330</v>
      </c>
      <c r="G389" s="12" t="s">
        <v>2733</v>
      </c>
      <c r="H389" s="12" t="s">
        <v>2737</v>
      </c>
      <c r="I389" s="90">
        <v>0.33333333333333331</v>
      </c>
      <c r="J389" s="90">
        <v>0.34722222222222221</v>
      </c>
      <c r="K389" s="13">
        <v>0.33</v>
      </c>
      <c r="L389" s="90"/>
      <c r="M389" s="90"/>
      <c r="N389" s="13"/>
      <c r="O389" s="12">
        <v>0</v>
      </c>
      <c r="P389" s="12">
        <v>45.168810999999998</v>
      </c>
      <c r="Q389" s="12">
        <v>5.722461</v>
      </c>
      <c r="R389" s="14">
        <v>46290.417847222219</v>
      </c>
      <c r="S389" s="12">
        <v>1</v>
      </c>
      <c r="T389">
        <v>20260102</v>
      </c>
      <c r="U389" t="s">
        <v>838</v>
      </c>
      <c r="V389">
        <v>20260102</v>
      </c>
    </row>
    <row r="390" spans="1:22" x14ac:dyDescent="0.3">
      <c r="A390" s="11">
        <v>46288</v>
      </c>
      <c r="B390" s="89" t="s">
        <v>3868</v>
      </c>
      <c r="C390" s="12" t="s">
        <v>983</v>
      </c>
      <c r="D390" s="12" t="s">
        <v>2107</v>
      </c>
      <c r="E390" s="12" t="s">
        <v>663</v>
      </c>
      <c r="F390" s="12" t="s">
        <v>663</v>
      </c>
      <c r="G390" s="12" t="s">
        <v>2733</v>
      </c>
      <c r="H390" s="12" t="s">
        <v>2737</v>
      </c>
      <c r="I390" s="90">
        <v>0.33333333333333331</v>
      </c>
      <c r="J390" s="90">
        <v>0.37847222222222221</v>
      </c>
      <c r="K390" s="13">
        <v>1.08</v>
      </c>
      <c r="L390" s="90"/>
      <c r="M390" s="90"/>
      <c r="N390" s="13"/>
      <c r="O390" s="12">
        <v>0</v>
      </c>
      <c r="P390" s="12">
        <v>45.183</v>
      </c>
      <c r="Q390" s="12">
        <v>5.790133</v>
      </c>
      <c r="R390" s="14">
        <v>46290.417847222219</v>
      </c>
      <c r="S390" s="12">
        <v>1</v>
      </c>
      <c r="T390">
        <v>20260344</v>
      </c>
      <c r="U390" t="s">
        <v>838</v>
      </c>
      <c r="V390">
        <v>20260344</v>
      </c>
    </row>
    <row r="391" spans="1:22" x14ac:dyDescent="0.3">
      <c r="A391" s="11">
        <v>46288</v>
      </c>
      <c r="B391" s="89" t="s">
        <v>3824</v>
      </c>
      <c r="C391" s="12" t="s">
        <v>876</v>
      </c>
      <c r="D391" s="12" t="s">
        <v>3620</v>
      </c>
      <c r="E391" s="12" t="s">
        <v>616</v>
      </c>
      <c r="F391" s="12" t="s">
        <v>3621</v>
      </c>
      <c r="G391" s="12" t="s">
        <v>2733</v>
      </c>
      <c r="H391" s="12" t="s">
        <v>2734</v>
      </c>
      <c r="I391" s="90">
        <v>0.16666666666666671</v>
      </c>
      <c r="J391" s="90">
        <v>0.17708333333333329</v>
      </c>
      <c r="K391" s="13">
        <v>0.25</v>
      </c>
      <c r="L391" s="90"/>
      <c r="M391" s="90"/>
      <c r="N391" s="13"/>
      <c r="O391" s="12">
        <v>0</v>
      </c>
      <c r="P391" s="12">
        <v>45.211889999999997</v>
      </c>
      <c r="Q391" s="12">
        <v>5.6499290000000002</v>
      </c>
      <c r="R391" s="14">
        <v>46290.417847222219</v>
      </c>
      <c r="S391" s="12">
        <v>1</v>
      </c>
      <c r="T391">
        <v>20260026</v>
      </c>
      <c r="U391" t="s">
        <v>40</v>
      </c>
      <c r="V391">
        <v>20260026</v>
      </c>
    </row>
    <row r="392" spans="1:22" x14ac:dyDescent="0.3">
      <c r="A392" s="11">
        <v>46288</v>
      </c>
      <c r="B392" s="89" t="s">
        <v>3872</v>
      </c>
      <c r="C392" s="12" t="s">
        <v>866</v>
      </c>
      <c r="D392" s="12" t="s">
        <v>1975</v>
      </c>
      <c r="E392" s="12" t="s">
        <v>502</v>
      </c>
      <c r="F392" s="12" t="s">
        <v>502</v>
      </c>
      <c r="G392" s="12" t="s">
        <v>2733</v>
      </c>
      <c r="H392" s="12" t="s">
        <v>2737</v>
      </c>
      <c r="I392" s="90">
        <v>0.33333333333333331</v>
      </c>
      <c r="J392" s="90">
        <v>0.37847222222222221</v>
      </c>
      <c r="K392" s="13">
        <v>1.08</v>
      </c>
      <c r="L392" s="90">
        <v>0.30694444444444452</v>
      </c>
      <c r="M392" s="90">
        <v>0.33402777777777781</v>
      </c>
      <c r="N392" s="13">
        <v>0.65</v>
      </c>
      <c r="O392" s="12">
        <v>1</v>
      </c>
      <c r="P392" s="12">
        <v>45.237761999999996</v>
      </c>
      <c r="Q392" s="12">
        <v>5.8515170000000003</v>
      </c>
      <c r="R392" s="14">
        <v>46290.417847222219</v>
      </c>
      <c r="S392" s="12">
        <v>1</v>
      </c>
      <c r="T392">
        <v>20260300</v>
      </c>
      <c r="U392" t="s">
        <v>838</v>
      </c>
      <c r="V392">
        <v>20260300</v>
      </c>
    </row>
    <row r="393" spans="1:22" x14ac:dyDescent="0.3">
      <c r="A393" s="11">
        <v>46288</v>
      </c>
      <c r="B393" s="89" t="s">
        <v>3841</v>
      </c>
      <c r="C393" s="12" t="s">
        <v>971</v>
      </c>
      <c r="D393" s="12" t="s">
        <v>2057</v>
      </c>
      <c r="E393" s="12" t="s">
        <v>117</v>
      </c>
      <c r="F393" s="12" t="s">
        <v>3576</v>
      </c>
      <c r="G393" s="12" t="s">
        <v>2733</v>
      </c>
      <c r="H393" s="12" t="s">
        <v>2737</v>
      </c>
      <c r="I393" s="90">
        <v>0.33333333333333331</v>
      </c>
      <c r="J393" s="90">
        <v>0.36458333333333331</v>
      </c>
      <c r="K393" s="13">
        <v>0.75</v>
      </c>
      <c r="L393" s="90"/>
      <c r="M393" s="90"/>
      <c r="N393" s="13"/>
      <c r="O393" s="12">
        <v>0</v>
      </c>
      <c r="P393" s="12">
        <v>45.190074000000003</v>
      </c>
      <c r="Q393" s="12">
        <v>5.7279980000000004</v>
      </c>
      <c r="R393" s="14">
        <v>46290.417847222219</v>
      </c>
      <c r="S393" s="12">
        <v>1</v>
      </c>
      <c r="T393">
        <v>20260326</v>
      </c>
      <c r="U393" t="s">
        <v>838</v>
      </c>
      <c r="V393">
        <v>20260326</v>
      </c>
    </row>
    <row r="394" spans="1:22" x14ac:dyDescent="0.3">
      <c r="A394" s="11">
        <v>46288</v>
      </c>
      <c r="B394" s="89" t="s">
        <v>3839</v>
      </c>
      <c r="C394" s="12" t="s">
        <v>966</v>
      </c>
      <c r="D394" s="12" t="s">
        <v>2951</v>
      </c>
      <c r="E394" s="12" t="s">
        <v>552</v>
      </c>
      <c r="F394" s="12" t="s">
        <v>2952</v>
      </c>
      <c r="G394" s="12" t="s">
        <v>2733</v>
      </c>
      <c r="H394" s="12" t="s">
        <v>2734</v>
      </c>
      <c r="I394" s="90">
        <v>0.1847222222222222</v>
      </c>
      <c r="J394" s="90">
        <v>0.19791666666666671</v>
      </c>
      <c r="K394" s="13">
        <v>0.32</v>
      </c>
      <c r="L394" s="90">
        <v>0.35208333333333341</v>
      </c>
      <c r="M394" s="90">
        <v>0.36180555555555549</v>
      </c>
      <c r="N394" s="13">
        <v>0.23</v>
      </c>
      <c r="O394" s="12">
        <v>1</v>
      </c>
      <c r="P394" s="12">
        <v>45.364766000000003</v>
      </c>
      <c r="Q394" s="12">
        <v>5.5959459999999996</v>
      </c>
      <c r="R394" s="14">
        <v>46290.417847222219</v>
      </c>
      <c r="S394" s="12">
        <v>1</v>
      </c>
      <c r="T394">
        <v>20260450</v>
      </c>
      <c r="U394" t="s">
        <v>40</v>
      </c>
      <c r="V394">
        <v>20260450</v>
      </c>
    </row>
    <row r="395" spans="1:22" x14ac:dyDescent="0.3">
      <c r="A395" s="11">
        <v>46288</v>
      </c>
      <c r="B395" s="89" t="s">
        <v>3821</v>
      </c>
      <c r="C395" s="12" t="s">
        <v>879</v>
      </c>
      <c r="D395" s="12" t="s">
        <v>1354</v>
      </c>
      <c r="E395" s="12" t="s">
        <v>624</v>
      </c>
      <c r="F395" s="12" t="s">
        <v>1357</v>
      </c>
      <c r="G395" s="12" t="s">
        <v>2733</v>
      </c>
      <c r="H395" s="12" t="s">
        <v>2737</v>
      </c>
      <c r="I395" s="90">
        <v>0.16666666666666671</v>
      </c>
      <c r="J395" s="90">
        <v>0.17708333333333329</v>
      </c>
      <c r="K395" s="13">
        <v>0.25</v>
      </c>
      <c r="L395" s="90">
        <v>0.2097222222222222</v>
      </c>
      <c r="M395" s="90">
        <v>0.22222222222222221</v>
      </c>
      <c r="N395" s="13">
        <v>0.3</v>
      </c>
      <c r="O395" s="12">
        <v>1</v>
      </c>
      <c r="P395" s="12">
        <v>44.844379000000004</v>
      </c>
      <c r="Q395" s="12">
        <v>-0.63601799999999997</v>
      </c>
      <c r="R395" s="14">
        <v>46290.417847222219</v>
      </c>
      <c r="S395" s="12">
        <v>1</v>
      </c>
      <c r="T395">
        <v>20260091</v>
      </c>
      <c r="U395" t="s">
        <v>838</v>
      </c>
      <c r="V395">
        <v>20260091</v>
      </c>
    </row>
    <row r="396" spans="1:22" x14ac:dyDescent="0.3">
      <c r="A396" s="11">
        <v>46288</v>
      </c>
      <c r="B396" s="89" t="s">
        <v>3812</v>
      </c>
      <c r="C396" s="12" t="s">
        <v>977</v>
      </c>
      <c r="D396" s="12" t="s">
        <v>3676</v>
      </c>
      <c r="E396" s="12" t="s">
        <v>674</v>
      </c>
      <c r="F396" s="12" t="s">
        <v>3677</v>
      </c>
      <c r="G396" s="12" t="s">
        <v>2733</v>
      </c>
      <c r="H396" s="12" t="s">
        <v>2734</v>
      </c>
      <c r="I396" s="90">
        <v>0.16666666666666671</v>
      </c>
      <c r="J396" s="90">
        <v>0.1736111111111111</v>
      </c>
      <c r="K396" s="13">
        <v>0.17</v>
      </c>
      <c r="L396" s="90">
        <v>0.2326388888888889</v>
      </c>
      <c r="M396" s="90">
        <v>0.23958333333333329</v>
      </c>
      <c r="N396" s="13">
        <v>0.17</v>
      </c>
      <c r="O396" s="12">
        <v>1</v>
      </c>
      <c r="P396" s="12">
        <v>45.366857000000003</v>
      </c>
      <c r="Q396" s="12">
        <v>5.5830529999999996</v>
      </c>
      <c r="R396" s="14">
        <v>46290.417847222219</v>
      </c>
      <c r="S396" s="12">
        <v>1</v>
      </c>
      <c r="T396">
        <v>20260327</v>
      </c>
      <c r="U396" t="s">
        <v>40</v>
      </c>
      <c r="V396">
        <v>20260327</v>
      </c>
    </row>
    <row r="397" spans="1:22" x14ac:dyDescent="0.3">
      <c r="A397" s="11">
        <v>46288</v>
      </c>
      <c r="B397" s="89" t="s">
        <v>3862</v>
      </c>
      <c r="C397" s="12" t="s">
        <v>853</v>
      </c>
      <c r="D397" s="12"/>
      <c r="E397" s="12" t="s">
        <v>578</v>
      </c>
      <c r="F397" s="12" t="s">
        <v>578</v>
      </c>
      <c r="G397" s="12"/>
      <c r="H397" s="12"/>
      <c r="I397" s="90">
        <v>0.33333333333333331</v>
      </c>
      <c r="J397" s="90">
        <v>0.36458333333333331</v>
      </c>
      <c r="K397" s="13">
        <v>0.75</v>
      </c>
      <c r="L397" s="90"/>
      <c r="M397" s="90"/>
      <c r="N397" s="13"/>
      <c r="O397" s="12">
        <v>0</v>
      </c>
      <c r="P397" s="12">
        <v>45.183777999999997</v>
      </c>
      <c r="Q397" s="12">
        <v>5.7115169999999997</v>
      </c>
      <c r="R397" s="14">
        <v>46290.417847222219</v>
      </c>
      <c r="S397" s="12">
        <v>1</v>
      </c>
      <c r="T397">
        <v>20260008</v>
      </c>
      <c r="U397" t="s">
        <v>3760</v>
      </c>
      <c r="V397">
        <v>20260008</v>
      </c>
    </row>
    <row r="398" spans="1:22" x14ac:dyDescent="0.3">
      <c r="A398" s="11">
        <v>46288</v>
      </c>
      <c r="B398" s="89" t="s">
        <v>3846</v>
      </c>
      <c r="C398" s="12" t="s">
        <v>863</v>
      </c>
      <c r="D398" s="12" t="s">
        <v>2526</v>
      </c>
      <c r="E398" s="12" t="s">
        <v>136</v>
      </c>
      <c r="F398" s="12" t="s">
        <v>136</v>
      </c>
      <c r="G398" s="12" t="s">
        <v>2733</v>
      </c>
      <c r="H398" s="12" t="s">
        <v>2737</v>
      </c>
      <c r="I398" s="90">
        <v>0.33333333333333331</v>
      </c>
      <c r="J398" s="90">
        <v>0.34722222222222221</v>
      </c>
      <c r="K398" s="13">
        <v>0.33</v>
      </c>
      <c r="L398" s="90"/>
      <c r="M398" s="90"/>
      <c r="N398" s="13"/>
      <c r="O398" s="12">
        <v>0</v>
      </c>
      <c r="P398" s="12">
        <v>45.192925000000002</v>
      </c>
      <c r="Q398" s="12">
        <v>5.7149380000000001</v>
      </c>
      <c r="R398" s="14">
        <v>46290.417847222219</v>
      </c>
      <c r="S398" s="12">
        <v>1</v>
      </c>
      <c r="T398">
        <v>20260501</v>
      </c>
      <c r="U398" t="s">
        <v>838</v>
      </c>
      <c r="V398">
        <v>20260501</v>
      </c>
    </row>
    <row r="399" spans="1:22" x14ac:dyDescent="0.3">
      <c r="A399" s="11">
        <v>46288</v>
      </c>
      <c r="B399" s="89" t="s">
        <v>3846</v>
      </c>
      <c r="C399" s="12" t="s">
        <v>965</v>
      </c>
      <c r="D399" s="12" t="s">
        <v>2957</v>
      </c>
      <c r="E399" s="12" t="s">
        <v>480</v>
      </c>
      <c r="F399" s="12" t="s">
        <v>2958</v>
      </c>
      <c r="G399" s="12" t="s">
        <v>2733</v>
      </c>
      <c r="H399" s="12" t="s">
        <v>2734</v>
      </c>
      <c r="I399" s="90">
        <v>0.16666666666666671</v>
      </c>
      <c r="J399" s="90">
        <v>0.18055555555555561</v>
      </c>
      <c r="K399" s="13">
        <v>0.33</v>
      </c>
      <c r="L399" s="90">
        <v>0.27986111111111112</v>
      </c>
      <c r="M399" s="90">
        <v>0.31041666666666667</v>
      </c>
      <c r="N399" s="13">
        <v>0.73</v>
      </c>
      <c r="O399" s="12">
        <v>1</v>
      </c>
      <c r="P399" s="12">
        <v>45.057284000000003</v>
      </c>
      <c r="Q399" s="12">
        <v>5.6685739999999996</v>
      </c>
      <c r="R399" s="14">
        <v>46290.417847222219</v>
      </c>
      <c r="S399" s="12">
        <v>1</v>
      </c>
      <c r="T399">
        <v>20260266</v>
      </c>
      <c r="U399" t="s">
        <v>40</v>
      </c>
      <c r="V399">
        <v>20260266</v>
      </c>
    </row>
    <row r="400" spans="1:22" x14ac:dyDescent="0.3">
      <c r="A400" s="11">
        <v>46288</v>
      </c>
      <c r="B400" s="89" t="s">
        <v>3872</v>
      </c>
      <c r="C400" s="12" t="s">
        <v>866</v>
      </c>
      <c r="D400" s="12" t="s">
        <v>3433</v>
      </c>
      <c r="E400" s="12" t="s">
        <v>304</v>
      </c>
      <c r="F400" s="12" t="s">
        <v>304</v>
      </c>
      <c r="G400" s="12" t="s">
        <v>2733</v>
      </c>
      <c r="H400" s="12" t="s">
        <v>2781</v>
      </c>
      <c r="I400" s="90">
        <v>0.33333333333333331</v>
      </c>
      <c r="J400" s="90">
        <v>0.375</v>
      </c>
      <c r="K400" s="13">
        <v>1</v>
      </c>
      <c r="L400" s="90">
        <v>0.17430555555555549</v>
      </c>
      <c r="M400" s="90">
        <v>0.27361111111111108</v>
      </c>
      <c r="N400" s="13">
        <v>2.38</v>
      </c>
      <c r="O400" s="12">
        <v>1</v>
      </c>
      <c r="P400" s="12">
        <v>45.242142000000001</v>
      </c>
      <c r="Q400" s="12">
        <v>5.824065</v>
      </c>
      <c r="R400" s="14">
        <v>46290.417847222219</v>
      </c>
      <c r="S400" s="12">
        <v>1</v>
      </c>
      <c r="T400">
        <v>20260180</v>
      </c>
      <c r="U400" t="s">
        <v>3760</v>
      </c>
      <c r="V400">
        <v>20260180</v>
      </c>
    </row>
    <row r="401" spans="1:22" x14ac:dyDescent="0.3">
      <c r="A401" s="11">
        <v>46288</v>
      </c>
      <c r="B401" s="89" t="s">
        <v>3845</v>
      </c>
      <c r="C401" s="12" t="s">
        <v>950</v>
      </c>
      <c r="D401" s="12" t="s">
        <v>1099</v>
      </c>
      <c r="E401" s="12" t="s">
        <v>759</v>
      </c>
      <c r="F401" s="12" t="s">
        <v>3422</v>
      </c>
      <c r="G401" s="12" t="s">
        <v>2733</v>
      </c>
      <c r="H401" s="12" t="s">
        <v>2737</v>
      </c>
      <c r="I401" s="90">
        <v>0.33333333333333331</v>
      </c>
      <c r="J401" s="90">
        <v>0.37847222222222221</v>
      </c>
      <c r="K401" s="13">
        <v>1.08</v>
      </c>
      <c r="L401" s="90"/>
      <c r="M401" s="90"/>
      <c r="N401" s="13"/>
      <c r="O401" s="12">
        <v>0</v>
      </c>
      <c r="P401" s="12">
        <v>45.189272000000003</v>
      </c>
      <c r="Q401" s="12">
        <v>5.7290140000000003</v>
      </c>
      <c r="R401" s="14">
        <v>46290.417847222219</v>
      </c>
      <c r="S401" s="12">
        <v>1</v>
      </c>
      <c r="T401">
        <v>20260013</v>
      </c>
      <c r="U401" t="s">
        <v>838</v>
      </c>
      <c r="V401">
        <v>20260013</v>
      </c>
    </row>
    <row r="402" spans="1:22" x14ac:dyDescent="0.3">
      <c r="A402" s="11">
        <v>46288</v>
      </c>
      <c r="B402" s="89" t="s">
        <v>3870</v>
      </c>
      <c r="C402" s="12" t="s">
        <v>947</v>
      </c>
      <c r="D402" s="12" t="s">
        <v>2579</v>
      </c>
      <c r="E402" s="12" t="s">
        <v>581</v>
      </c>
      <c r="F402" s="12" t="s">
        <v>2581</v>
      </c>
      <c r="G402" s="12" t="s">
        <v>2733</v>
      </c>
      <c r="H402" s="12" t="s">
        <v>2737</v>
      </c>
      <c r="I402" s="90">
        <v>0.33333333333333331</v>
      </c>
      <c r="J402" s="90">
        <v>0.37847222222222221</v>
      </c>
      <c r="K402" s="13">
        <v>1.08</v>
      </c>
      <c r="L402" s="90"/>
      <c r="M402" s="90"/>
      <c r="N402" s="13"/>
      <c r="O402" s="12">
        <v>0</v>
      </c>
      <c r="P402" s="12">
        <v>45.366701999999997</v>
      </c>
      <c r="Q402" s="12">
        <v>5.586354</v>
      </c>
      <c r="R402" s="14">
        <v>46290.417847222219</v>
      </c>
      <c r="S402" s="12">
        <v>1</v>
      </c>
      <c r="T402">
        <v>20260520</v>
      </c>
      <c r="U402" t="s">
        <v>838</v>
      </c>
      <c r="V402">
        <v>20260520</v>
      </c>
    </row>
    <row r="403" spans="1:22" x14ac:dyDescent="0.3">
      <c r="A403" s="11">
        <v>46288</v>
      </c>
      <c r="B403" s="89" t="s">
        <v>3862</v>
      </c>
      <c r="C403" s="12" t="s">
        <v>853</v>
      </c>
      <c r="D403" s="12" t="s">
        <v>1837</v>
      </c>
      <c r="E403" s="12" t="s">
        <v>94</v>
      </c>
      <c r="F403" s="12" t="s">
        <v>1839</v>
      </c>
      <c r="G403" s="12" t="s">
        <v>2733</v>
      </c>
      <c r="H403" s="12" t="s">
        <v>2737</v>
      </c>
      <c r="I403" s="90">
        <v>0.33333333333333331</v>
      </c>
      <c r="J403" s="90">
        <v>0.34722222222222221</v>
      </c>
      <c r="K403" s="13">
        <v>0.33</v>
      </c>
      <c r="L403" s="90"/>
      <c r="M403" s="90"/>
      <c r="N403" s="13"/>
      <c r="O403" s="12">
        <v>0</v>
      </c>
      <c r="P403" s="12">
        <v>45.190103999999998</v>
      </c>
      <c r="Q403" s="12">
        <v>5.7049050000000001</v>
      </c>
      <c r="R403" s="14">
        <v>46290.417847222219</v>
      </c>
      <c r="S403" s="12">
        <v>1</v>
      </c>
      <c r="T403">
        <v>20260256</v>
      </c>
      <c r="U403" t="s">
        <v>838</v>
      </c>
      <c r="V403">
        <v>20260256</v>
      </c>
    </row>
    <row r="404" spans="1:22" x14ac:dyDescent="0.3">
      <c r="A404" s="11">
        <v>46288</v>
      </c>
      <c r="B404" s="89" t="s">
        <v>3847</v>
      </c>
      <c r="C404" s="12" t="s">
        <v>900</v>
      </c>
      <c r="D404" s="12" t="s">
        <v>899</v>
      </c>
      <c r="E404" s="12" t="s">
        <v>831</v>
      </c>
      <c r="F404" s="12" t="s">
        <v>3436</v>
      </c>
      <c r="G404" s="12" t="s">
        <v>2733</v>
      </c>
      <c r="H404" s="12" t="s">
        <v>2737</v>
      </c>
      <c r="I404" s="90">
        <v>0.3576388888888889</v>
      </c>
      <c r="J404" s="90">
        <v>0.40277777777777779</v>
      </c>
      <c r="K404" s="13">
        <v>1.08</v>
      </c>
      <c r="L404" s="90"/>
      <c r="M404" s="90"/>
      <c r="N404" s="13"/>
      <c r="O404" s="12">
        <v>0</v>
      </c>
      <c r="P404" s="12">
        <v>45.250692000000001</v>
      </c>
      <c r="Q404" s="12">
        <v>5.6621560000000004</v>
      </c>
      <c r="R404" s="14">
        <v>46290.417847222219</v>
      </c>
      <c r="S404" s="12">
        <v>1</v>
      </c>
      <c r="V404" t="s">
        <v>3897</v>
      </c>
    </row>
    <row r="405" spans="1:22" x14ac:dyDescent="0.3">
      <c r="A405" s="11">
        <v>46288</v>
      </c>
      <c r="B405" s="89" t="s">
        <v>3831</v>
      </c>
      <c r="C405" s="12" t="s">
        <v>892</v>
      </c>
      <c r="D405" s="12" t="s">
        <v>1606</v>
      </c>
      <c r="E405" s="12" t="s">
        <v>752</v>
      </c>
      <c r="F405" s="12" t="s">
        <v>752</v>
      </c>
      <c r="G405" s="12" t="s">
        <v>2733</v>
      </c>
      <c r="H405" s="12" t="s">
        <v>2737</v>
      </c>
      <c r="I405" s="90">
        <v>0.33333333333333331</v>
      </c>
      <c r="J405" s="90">
        <v>0.35416666666666669</v>
      </c>
      <c r="K405" s="13">
        <v>0.5</v>
      </c>
      <c r="L405" s="90"/>
      <c r="M405" s="90"/>
      <c r="N405" s="13"/>
      <c r="O405" s="12">
        <v>0</v>
      </c>
      <c r="P405" s="12">
        <v>45.185358000000001</v>
      </c>
      <c r="Q405" s="12">
        <v>5.7231300000000003</v>
      </c>
      <c r="R405" s="14">
        <v>46290.417847222219</v>
      </c>
      <c r="S405" s="12">
        <v>1</v>
      </c>
      <c r="T405">
        <v>20260178</v>
      </c>
      <c r="U405" t="s">
        <v>838</v>
      </c>
      <c r="V405">
        <v>20260178</v>
      </c>
    </row>
    <row r="406" spans="1:22" x14ac:dyDescent="0.3">
      <c r="A406" s="11">
        <v>46288</v>
      </c>
      <c r="B406" s="89" t="s">
        <v>3820</v>
      </c>
      <c r="C406" s="12" t="s">
        <v>961</v>
      </c>
      <c r="D406" s="12" t="s">
        <v>1378</v>
      </c>
      <c r="E406" s="12" t="s">
        <v>656</v>
      </c>
      <c r="F406" s="12" t="s">
        <v>656</v>
      </c>
      <c r="G406" s="12" t="s">
        <v>2733</v>
      </c>
      <c r="H406" s="12" t="s">
        <v>2737</v>
      </c>
      <c r="I406" s="90">
        <v>0.22916666666666671</v>
      </c>
      <c r="J406" s="90">
        <v>0.23958333333333329</v>
      </c>
      <c r="K406" s="13">
        <v>0.25</v>
      </c>
      <c r="L406" s="90">
        <v>0.28055555555555561</v>
      </c>
      <c r="M406" s="90">
        <v>0.32569444444444451</v>
      </c>
      <c r="N406" s="13">
        <v>1.08</v>
      </c>
      <c r="O406" s="12">
        <v>1</v>
      </c>
      <c r="P406" s="12">
        <v>45.165717999999998</v>
      </c>
      <c r="Q406" s="12">
        <v>5.7258519999999997</v>
      </c>
      <c r="R406" s="14">
        <v>46290.417847222219</v>
      </c>
      <c r="S406" s="12">
        <v>1</v>
      </c>
      <c r="T406">
        <v>20260098</v>
      </c>
      <c r="U406" t="s">
        <v>838</v>
      </c>
      <c r="V406">
        <v>20260098</v>
      </c>
    </row>
    <row r="407" spans="1:22" x14ac:dyDescent="0.3">
      <c r="A407" s="11">
        <v>46288</v>
      </c>
      <c r="B407" s="89" t="s">
        <v>3767</v>
      </c>
      <c r="C407" s="12" t="s">
        <v>846</v>
      </c>
      <c r="D407" s="12" t="s">
        <v>3431</v>
      </c>
      <c r="E407" s="12" t="s">
        <v>260</v>
      </c>
      <c r="F407" s="12" t="s">
        <v>3432</v>
      </c>
      <c r="G407" s="12" t="s">
        <v>2733</v>
      </c>
      <c r="H407" s="12" t="s">
        <v>2734</v>
      </c>
      <c r="I407" s="90">
        <v>0.25</v>
      </c>
      <c r="J407" s="90">
        <v>0.26041666666666669</v>
      </c>
      <c r="K407" s="13">
        <v>0.25</v>
      </c>
      <c r="L407" s="90"/>
      <c r="M407" s="90"/>
      <c r="N407" s="13"/>
      <c r="O407" s="12">
        <v>0</v>
      </c>
      <c r="P407" s="12">
        <v>45.180492000000001</v>
      </c>
      <c r="Q407" s="12">
        <v>5.6945860000000001</v>
      </c>
      <c r="R407" s="14">
        <v>46290.417847222219</v>
      </c>
      <c r="S407" s="12">
        <v>0</v>
      </c>
      <c r="T407">
        <v>20260109</v>
      </c>
      <c r="U407" t="s">
        <v>3760</v>
      </c>
      <c r="V407">
        <v>20260109</v>
      </c>
    </row>
    <row r="408" spans="1:22" x14ac:dyDescent="0.3">
      <c r="A408" s="11">
        <v>46288</v>
      </c>
      <c r="B408" s="89" t="s">
        <v>3822</v>
      </c>
      <c r="C408" s="12" t="s">
        <v>944</v>
      </c>
      <c r="D408" s="12" t="s">
        <v>2656</v>
      </c>
      <c r="E408" s="12" t="s">
        <v>316</v>
      </c>
      <c r="F408" s="12" t="s">
        <v>316</v>
      </c>
      <c r="G408" s="12" t="s">
        <v>2733</v>
      </c>
      <c r="H408" s="12" t="s">
        <v>2737</v>
      </c>
      <c r="I408" s="90">
        <v>0.33333333333333331</v>
      </c>
      <c r="J408" s="90">
        <v>0.34722222222222221</v>
      </c>
      <c r="K408" s="13">
        <v>0.33</v>
      </c>
      <c r="L408" s="90"/>
      <c r="M408" s="90"/>
      <c r="N408" s="13"/>
      <c r="O408" s="12">
        <v>0</v>
      </c>
      <c r="P408" s="12">
        <v>45.180484999999997</v>
      </c>
      <c r="Q408" s="12">
        <v>5.7314889999999998</v>
      </c>
      <c r="R408" s="14">
        <v>46290.417847222219</v>
      </c>
      <c r="S408" s="12">
        <v>1</v>
      </c>
      <c r="T408">
        <v>20260552</v>
      </c>
      <c r="U408" t="s">
        <v>838</v>
      </c>
      <c r="V408">
        <v>20260552</v>
      </c>
    </row>
    <row r="409" spans="1:22" x14ac:dyDescent="0.3">
      <c r="A409" s="11">
        <v>46288</v>
      </c>
      <c r="B409" s="89" t="s">
        <v>3834</v>
      </c>
      <c r="C409" s="12" t="s">
        <v>964</v>
      </c>
      <c r="D409" s="12" t="s">
        <v>1399</v>
      </c>
      <c r="E409" s="12" t="s">
        <v>291</v>
      </c>
      <c r="F409" s="12" t="s">
        <v>291</v>
      </c>
      <c r="G409" s="12" t="s">
        <v>2733</v>
      </c>
      <c r="H409" s="12" t="s">
        <v>2781</v>
      </c>
      <c r="I409" s="90">
        <v>0.33333333333333331</v>
      </c>
      <c r="J409" s="90">
        <v>0.375</v>
      </c>
      <c r="K409" s="13">
        <v>1</v>
      </c>
      <c r="L409" s="90">
        <v>0.1756944444444444</v>
      </c>
      <c r="M409" s="90">
        <v>0.28194444444444439</v>
      </c>
      <c r="N409" s="13">
        <v>2.5499999999999998</v>
      </c>
      <c r="O409" s="12">
        <v>1</v>
      </c>
      <c r="P409" s="12">
        <v>45.150571999999997</v>
      </c>
      <c r="Q409" s="12">
        <v>5.7256600000000004</v>
      </c>
      <c r="R409" s="14">
        <v>46290.417847222219</v>
      </c>
      <c r="S409" s="12">
        <v>1</v>
      </c>
      <c r="T409">
        <v>20260106</v>
      </c>
      <c r="U409" t="s">
        <v>838</v>
      </c>
      <c r="V409">
        <v>20260106</v>
      </c>
    </row>
    <row r="410" spans="1:22" x14ac:dyDescent="0.3">
      <c r="A410" s="11">
        <v>46288</v>
      </c>
      <c r="B410" s="89" t="s">
        <v>3820</v>
      </c>
      <c r="C410" s="12" t="s">
        <v>961</v>
      </c>
      <c r="D410" s="12" t="s">
        <v>2217</v>
      </c>
      <c r="E410" s="12" t="s">
        <v>795</v>
      </c>
      <c r="F410" s="12" t="s">
        <v>795</v>
      </c>
      <c r="G410" s="12" t="s">
        <v>2733</v>
      </c>
      <c r="H410" s="12" t="s">
        <v>2737</v>
      </c>
      <c r="I410" s="90">
        <v>0.23958333333333329</v>
      </c>
      <c r="J410" s="90">
        <v>0.28125</v>
      </c>
      <c r="K410" s="13">
        <v>1</v>
      </c>
      <c r="L410" s="90">
        <v>0.25208333333333333</v>
      </c>
      <c r="M410" s="90">
        <v>0.27291666666666659</v>
      </c>
      <c r="N410" s="13">
        <v>0.5</v>
      </c>
      <c r="O410" s="12">
        <v>1</v>
      </c>
      <c r="P410" s="12">
        <v>45.165621000000002</v>
      </c>
      <c r="Q410" s="12">
        <v>5.7235849999999999</v>
      </c>
      <c r="R410" s="14">
        <v>46290.417847222219</v>
      </c>
      <c r="S410" s="12">
        <v>1</v>
      </c>
      <c r="T410">
        <v>20260380</v>
      </c>
      <c r="U410" t="s">
        <v>838</v>
      </c>
      <c r="V410">
        <v>20260380</v>
      </c>
    </row>
    <row r="411" spans="1:22" x14ac:dyDescent="0.3">
      <c r="A411" s="11">
        <v>46288</v>
      </c>
      <c r="B411" s="89" t="s">
        <v>3839</v>
      </c>
      <c r="C411" s="12" t="s">
        <v>966</v>
      </c>
      <c r="D411" s="12" t="s">
        <v>1452</v>
      </c>
      <c r="E411" s="12" t="s">
        <v>733</v>
      </c>
      <c r="F411" s="12" t="s">
        <v>3444</v>
      </c>
      <c r="G411" s="12" t="s">
        <v>2733</v>
      </c>
      <c r="H411" s="12" t="s">
        <v>2737</v>
      </c>
      <c r="I411" s="90">
        <v>0.22569444444444439</v>
      </c>
      <c r="J411" s="90">
        <v>0.26041666666666669</v>
      </c>
      <c r="K411" s="13">
        <v>0.83</v>
      </c>
      <c r="L411" s="90">
        <v>0.50624999999999998</v>
      </c>
      <c r="M411" s="90">
        <v>0.54374999999999996</v>
      </c>
      <c r="N411" s="13">
        <v>0.9</v>
      </c>
      <c r="O411" s="12">
        <v>1</v>
      </c>
      <c r="P411" s="12">
        <v>45.364479000000003</v>
      </c>
      <c r="Q411" s="12">
        <v>5.6000740000000002</v>
      </c>
      <c r="R411" s="14">
        <v>46290.417847222219</v>
      </c>
      <c r="S411" s="12">
        <v>1</v>
      </c>
      <c r="T411">
        <v>20260125</v>
      </c>
      <c r="U411" t="s">
        <v>838</v>
      </c>
      <c r="V411">
        <v>20260125</v>
      </c>
    </row>
    <row r="412" spans="1:22" x14ac:dyDescent="0.3">
      <c r="A412" s="11">
        <v>46288</v>
      </c>
      <c r="B412" s="89" t="s">
        <v>3827</v>
      </c>
      <c r="C412" s="12" t="s">
        <v>967</v>
      </c>
      <c r="D412" s="12" t="s">
        <v>1259</v>
      </c>
      <c r="E412" s="12" t="s">
        <v>620</v>
      </c>
      <c r="F412" s="12" t="s">
        <v>620</v>
      </c>
      <c r="G412" s="12" t="s">
        <v>2733</v>
      </c>
      <c r="H412" s="12" t="s">
        <v>2737</v>
      </c>
      <c r="I412" s="90">
        <v>0.33333333333333331</v>
      </c>
      <c r="J412" s="90">
        <v>0.3923611111111111</v>
      </c>
      <c r="K412" s="13">
        <v>1.42</v>
      </c>
      <c r="L412" s="90">
        <v>0.41041666666666671</v>
      </c>
      <c r="M412" s="90">
        <v>0.45624999999999999</v>
      </c>
      <c r="N412" s="13">
        <v>1.1000000000000001</v>
      </c>
      <c r="O412" s="12">
        <v>1</v>
      </c>
      <c r="P412" s="12">
        <v>45.198335</v>
      </c>
      <c r="Q412" s="12">
        <v>5.6829479999999997</v>
      </c>
      <c r="R412" s="14">
        <v>46290.417847222219</v>
      </c>
      <c r="S412" s="12">
        <v>1</v>
      </c>
      <c r="T412">
        <v>20260055</v>
      </c>
      <c r="U412" t="s">
        <v>838</v>
      </c>
      <c r="V412">
        <v>20260055</v>
      </c>
    </row>
    <row r="413" spans="1:22" x14ac:dyDescent="0.3">
      <c r="A413" s="11">
        <v>46288</v>
      </c>
      <c r="B413" s="89" t="s">
        <v>3836</v>
      </c>
      <c r="C413" s="12" t="s">
        <v>954</v>
      </c>
      <c r="D413" s="12" t="s">
        <v>1471</v>
      </c>
      <c r="E413" s="12" t="s">
        <v>734</v>
      </c>
      <c r="F413" s="12" t="s">
        <v>734</v>
      </c>
      <c r="G413" s="12" t="s">
        <v>2733</v>
      </c>
      <c r="H413" s="12" t="s">
        <v>2737</v>
      </c>
      <c r="I413" s="90">
        <v>0.33333333333333331</v>
      </c>
      <c r="J413" s="90">
        <v>0.375</v>
      </c>
      <c r="K413" s="13">
        <v>1</v>
      </c>
      <c r="L413" s="90"/>
      <c r="M413" s="90"/>
      <c r="N413" s="13"/>
      <c r="O413" s="12">
        <v>0</v>
      </c>
      <c r="P413" s="12">
        <v>45.186678000000001</v>
      </c>
      <c r="Q413" s="12">
        <v>5.7200300000000004</v>
      </c>
      <c r="R413" s="14">
        <v>46290.417847222219</v>
      </c>
      <c r="S413" s="12">
        <v>1</v>
      </c>
      <c r="T413">
        <v>20260131</v>
      </c>
      <c r="U413" t="s">
        <v>838</v>
      </c>
      <c r="V413">
        <v>20260131</v>
      </c>
    </row>
    <row r="414" spans="1:22" x14ac:dyDescent="0.3">
      <c r="A414" s="11">
        <v>46288</v>
      </c>
      <c r="B414" s="89" t="s">
        <v>3833</v>
      </c>
      <c r="C414" s="12" t="s">
        <v>978</v>
      </c>
      <c r="D414" s="12" t="s">
        <v>2614</v>
      </c>
      <c r="E414" s="12" t="s">
        <v>255</v>
      </c>
      <c r="F414" s="12" t="s">
        <v>255</v>
      </c>
      <c r="G414" s="12" t="s">
        <v>2733</v>
      </c>
      <c r="H414" s="12" t="s">
        <v>2737</v>
      </c>
      <c r="I414" s="90">
        <v>0.33333333333333331</v>
      </c>
      <c r="J414" s="90">
        <v>0.37847222222222221</v>
      </c>
      <c r="K414" s="13">
        <v>1.08</v>
      </c>
      <c r="L414" s="90"/>
      <c r="M414" s="90"/>
      <c r="N414" s="13"/>
      <c r="O414" s="12">
        <v>0</v>
      </c>
      <c r="P414" s="12">
        <v>45.557760999999999</v>
      </c>
      <c r="Q414" s="12">
        <v>5.914536</v>
      </c>
      <c r="R414" s="14">
        <v>46290.417847222219</v>
      </c>
      <c r="S414" s="12">
        <v>1</v>
      </c>
      <c r="T414">
        <v>20260537</v>
      </c>
      <c r="U414" t="s">
        <v>838</v>
      </c>
      <c r="V414">
        <v>20260537</v>
      </c>
    </row>
    <row r="415" spans="1:22" x14ac:dyDescent="0.3">
      <c r="A415" s="11">
        <v>46288</v>
      </c>
      <c r="B415" s="89" t="s">
        <v>3830</v>
      </c>
      <c r="C415" s="12" t="s">
        <v>951</v>
      </c>
      <c r="D415" s="12" t="s">
        <v>1830</v>
      </c>
      <c r="E415" s="12" t="s">
        <v>403</v>
      </c>
      <c r="F415" s="12" t="s">
        <v>403</v>
      </c>
      <c r="G415" s="12" t="s">
        <v>2733</v>
      </c>
      <c r="H415" s="12" t="s">
        <v>2737</v>
      </c>
      <c r="I415" s="90">
        <v>0.33333333333333331</v>
      </c>
      <c r="J415" s="90">
        <v>0.3611111111111111</v>
      </c>
      <c r="K415" s="13">
        <v>0.67</v>
      </c>
      <c r="L415" s="90"/>
      <c r="M415" s="90"/>
      <c r="N415" s="13"/>
      <c r="O415" s="12">
        <v>0</v>
      </c>
      <c r="P415" s="12">
        <v>45.176518000000002</v>
      </c>
      <c r="Q415" s="12">
        <v>5.7090420000000002</v>
      </c>
      <c r="R415" s="14">
        <v>46290.417847222219</v>
      </c>
      <c r="S415" s="12">
        <v>1</v>
      </c>
      <c r="T415">
        <v>20260254</v>
      </c>
      <c r="U415" t="s">
        <v>838</v>
      </c>
      <c r="V415">
        <v>20260254</v>
      </c>
    </row>
    <row r="416" spans="1:22" x14ac:dyDescent="0.3">
      <c r="A416" s="11">
        <v>46288</v>
      </c>
      <c r="B416" s="89" t="s">
        <v>3811</v>
      </c>
      <c r="C416" s="12" t="s">
        <v>975</v>
      </c>
      <c r="D416" s="12" t="s">
        <v>3139</v>
      </c>
      <c r="E416" s="12" t="s">
        <v>387</v>
      </c>
      <c r="F416" s="12" t="s">
        <v>3140</v>
      </c>
      <c r="G416" s="12" t="s">
        <v>2733</v>
      </c>
      <c r="H416" s="12" t="s">
        <v>2734</v>
      </c>
      <c r="I416" s="90">
        <v>0.26041666666666669</v>
      </c>
      <c r="J416" s="90">
        <v>0.27430555555555558</v>
      </c>
      <c r="K416" s="13">
        <v>0.33</v>
      </c>
      <c r="L416" s="90"/>
      <c r="M416" s="90"/>
      <c r="N416" s="13"/>
      <c r="O416" s="12">
        <v>0</v>
      </c>
      <c r="P416" s="12">
        <v>45.365996000000003</v>
      </c>
      <c r="Q416" s="12">
        <v>5.5923809999999996</v>
      </c>
      <c r="R416" s="14">
        <v>46290.417847222219</v>
      </c>
      <c r="S416" s="12">
        <v>1</v>
      </c>
      <c r="T416">
        <v>20260564</v>
      </c>
      <c r="U416" t="s">
        <v>40</v>
      </c>
      <c r="V416">
        <v>20260564</v>
      </c>
    </row>
    <row r="417" spans="1:22" x14ac:dyDescent="0.3">
      <c r="A417" s="11">
        <v>46288</v>
      </c>
      <c r="B417" s="89" t="s">
        <v>3827</v>
      </c>
      <c r="C417" s="12" t="s">
        <v>967</v>
      </c>
      <c r="D417" s="12" t="s">
        <v>2712</v>
      </c>
      <c r="E417" s="12" t="s">
        <v>582</v>
      </c>
      <c r="F417" s="12" t="s">
        <v>582</v>
      </c>
      <c r="G417" s="12" t="s">
        <v>2733</v>
      </c>
      <c r="H417" s="12" t="s">
        <v>2737</v>
      </c>
      <c r="I417" s="90">
        <v>0.33333333333333331</v>
      </c>
      <c r="J417" s="90">
        <v>0.34375</v>
      </c>
      <c r="K417" s="13">
        <v>0.25</v>
      </c>
      <c r="L417" s="90">
        <v>0.26874999999999999</v>
      </c>
      <c r="M417" s="90">
        <v>0.30416666666666659</v>
      </c>
      <c r="N417" s="13">
        <v>0.85</v>
      </c>
      <c r="O417" s="12">
        <v>1</v>
      </c>
      <c r="P417" s="12">
        <v>45.177649000000002</v>
      </c>
      <c r="Q417" s="12">
        <v>5.731471</v>
      </c>
      <c r="R417" s="14">
        <v>46290.417847222219</v>
      </c>
      <c r="S417" s="12">
        <v>1</v>
      </c>
      <c r="T417">
        <v>20260576</v>
      </c>
      <c r="U417" t="s">
        <v>838</v>
      </c>
      <c r="V417">
        <v>20260576</v>
      </c>
    </row>
    <row r="418" spans="1:22" x14ac:dyDescent="0.3">
      <c r="A418" s="11">
        <v>46288</v>
      </c>
      <c r="B418" s="89" t="s">
        <v>3767</v>
      </c>
      <c r="C418" s="12" t="s">
        <v>846</v>
      </c>
      <c r="D418" s="12"/>
      <c r="E418" s="12" t="s">
        <v>426</v>
      </c>
      <c r="F418" s="12" t="s">
        <v>426</v>
      </c>
      <c r="G418" s="12"/>
      <c r="H418" s="12"/>
      <c r="I418" s="90">
        <v>0.33333333333333331</v>
      </c>
      <c r="J418" s="90">
        <v>0.375</v>
      </c>
      <c r="K418" s="13">
        <v>1</v>
      </c>
      <c r="L418" s="90"/>
      <c r="M418" s="90"/>
      <c r="N418" s="13"/>
      <c r="O418" s="12">
        <v>0</v>
      </c>
      <c r="P418" s="12">
        <v>45.209110000000003</v>
      </c>
      <c r="Q418" s="12">
        <v>5.788958</v>
      </c>
      <c r="R418" s="14">
        <v>46290.417847222219</v>
      </c>
      <c r="S418" s="12">
        <v>0</v>
      </c>
      <c r="T418">
        <v>20260176</v>
      </c>
      <c r="U418" t="s">
        <v>3760</v>
      </c>
      <c r="V418">
        <v>20260176</v>
      </c>
    </row>
    <row r="419" spans="1:22" x14ac:dyDescent="0.3">
      <c r="A419" s="11">
        <v>46288</v>
      </c>
      <c r="B419" s="89" t="s">
        <v>3831</v>
      </c>
      <c r="C419" s="12" t="s">
        <v>892</v>
      </c>
      <c r="D419" s="12" t="s">
        <v>2668</v>
      </c>
      <c r="E419" s="12" t="s">
        <v>332</v>
      </c>
      <c r="F419" s="12" t="s">
        <v>3898</v>
      </c>
      <c r="G419" s="12" t="s">
        <v>2733</v>
      </c>
      <c r="H419" s="12" t="s">
        <v>2737</v>
      </c>
      <c r="I419" s="90">
        <v>0.33333333333333331</v>
      </c>
      <c r="J419" s="90">
        <v>0.34722222222222221</v>
      </c>
      <c r="K419" s="13">
        <v>0.33</v>
      </c>
      <c r="L419" s="90"/>
      <c r="M419" s="90"/>
      <c r="N419" s="13"/>
      <c r="O419" s="12">
        <v>0</v>
      </c>
      <c r="P419" s="12">
        <v>45.182187999999996</v>
      </c>
      <c r="Q419" s="12">
        <v>5.7211590000000001</v>
      </c>
      <c r="R419" s="14">
        <v>46290.417847222219</v>
      </c>
      <c r="S419" s="12">
        <v>1</v>
      </c>
      <c r="T419">
        <v>20260557</v>
      </c>
      <c r="U419" t="s">
        <v>838</v>
      </c>
      <c r="V419">
        <v>20260557</v>
      </c>
    </row>
    <row r="420" spans="1:22" x14ac:dyDescent="0.3">
      <c r="A420" s="11">
        <v>46288</v>
      </c>
      <c r="B420" s="89" t="s">
        <v>3835</v>
      </c>
      <c r="C420" s="12" t="s">
        <v>859</v>
      </c>
      <c r="D420" s="12" t="s">
        <v>1223</v>
      </c>
      <c r="E420" s="12" t="s">
        <v>162</v>
      </c>
      <c r="F420" s="12" t="s">
        <v>162</v>
      </c>
      <c r="G420" s="12" t="s">
        <v>2733</v>
      </c>
      <c r="H420" s="12" t="s">
        <v>2737</v>
      </c>
      <c r="I420" s="90">
        <v>0.33333333333333331</v>
      </c>
      <c r="J420" s="90">
        <v>0.37847222222222221</v>
      </c>
      <c r="K420" s="13">
        <v>1.08</v>
      </c>
      <c r="L420" s="90"/>
      <c r="M420" s="90"/>
      <c r="N420" s="13"/>
      <c r="O420" s="12">
        <v>0</v>
      </c>
      <c r="P420" s="12">
        <v>45.189870999999997</v>
      </c>
      <c r="Q420" s="12">
        <v>5.7183529999999996</v>
      </c>
      <c r="R420" s="14">
        <v>46290.417847222219</v>
      </c>
      <c r="S420" s="12">
        <v>1</v>
      </c>
      <c r="T420">
        <v>20260043</v>
      </c>
      <c r="U420" t="s">
        <v>838</v>
      </c>
      <c r="V420">
        <v>20260043</v>
      </c>
    </row>
    <row r="421" spans="1:22" x14ac:dyDescent="0.3">
      <c r="A421" s="11">
        <v>46288</v>
      </c>
      <c r="B421" s="89" t="s">
        <v>3856</v>
      </c>
      <c r="C421" s="12" t="s">
        <v>979</v>
      </c>
      <c r="D421" s="12" t="s">
        <v>1781</v>
      </c>
      <c r="E421" s="12" t="s">
        <v>309</v>
      </c>
      <c r="F421" s="12" t="s">
        <v>309</v>
      </c>
      <c r="G421" s="12" t="s">
        <v>2733</v>
      </c>
      <c r="H421" s="12" t="s">
        <v>2737</v>
      </c>
      <c r="I421" s="90">
        <v>0.16666666666666671</v>
      </c>
      <c r="J421" s="90">
        <v>0.20833333333333329</v>
      </c>
      <c r="K421" s="13">
        <v>1</v>
      </c>
      <c r="L421" s="90">
        <v>0.30069444444444438</v>
      </c>
      <c r="M421" s="90">
        <v>0.41736111111111113</v>
      </c>
      <c r="N421" s="13">
        <v>2.8</v>
      </c>
      <c r="O421" s="12">
        <v>1</v>
      </c>
      <c r="P421" s="12">
        <v>45.199238000000001</v>
      </c>
      <c r="Q421" s="12">
        <v>5.7115140000000002</v>
      </c>
      <c r="R421" s="14">
        <v>46290.417847222219</v>
      </c>
      <c r="S421" s="12">
        <v>1</v>
      </c>
      <c r="T421">
        <v>20260241</v>
      </c>
      <c r="U421" t="s">
        <v>838</v>
      </c>
      <c r="V421">
        <v>20260241</v>
      </c>
    </row>
    <row r="422" spans="1:22" x14ac:dyDescent="0.3">
      <c r="A422" s="11">
        <v>46288</v>
      </c>
      <c r="B422" s="89" t="s">
        <v>3859</v>
      </c>
      <c r="C422" s="12" t="s">
        <v>956</v>
      </c>
      <c r="D422" s="12" t="s">
        <v>2710</v>
      </c>
      <c r="E422" s="12" t="s">
        <v>595</v>
      </c>
      <c r="F422" s="12" t="s">
        <v>595</v>
      </c>
      <c r="G422" s="12" t="s">
        <v>2733</v>
      </c>
      <c r="H422" s="12" t="s">
        <v>2737</v>
      </c>
      <c r="I422" s="90">
        <v>0.33333333333333331</v>
      </c>
      <c r="J422" s="90">
        <v>0.37847222222222221</v>
      </c>
      <c r="K422" s="13">
        <v>1.08</v>
      </c>
      <c r="L422" s="90"/>
      <c r="M422" s="90"/>
      <c r="N422" s="13"/>
      <c r="O422" s="12">
        <v>0</v>
      </c>
      <c r="P422" s="12">
        <v>45.180706999999998</v>
      </c>
      <c r="Q422" s="12">
        <v>5.7268699999999999</v>
      </c>
      <c r="R422" s="14">
        <v>46290.417847222219</v>
      </c>
      <c r="S422" s="12">
        <v>1</v>
      </c>
      <c r="T422">
        <v>20260574</v>
      </c>
      <c r="U422" t="s">
        <v>838</v>
      </c>
      <c r="V422">
        <v>20260574</v>
      </c>
    </row>
    <row r="423" spans="1:22" x14ac:dyDescent="0.3">
      <c r="A423" s="11">
        <v>46288</v>
      </c>
      <c r="B423" s="89" t="s">
        <v>3818</v>
      </c>
      <c r="C423" s="12" t="s">
        <v>870</v>
      </c>
      <c r="D423" s="12" t="s">
        <v>3464</v>
      </c>
      <c r="E423" s="12" t="s">
        <v>426</v>
      </c>
      <c r="F423" s="12" t="s">
        <v>3465</v>
      </c>
      <c r="G423" s="12" t="s">
        <v>2733</v>
      </c>
      <c r="H423" s="12" t="s">
        <v>2781</v>
      </c>
      <c r="I423" s="90">
        <v>0.33680555555555558</v>
      </c>
      <c r="J423" s="90">
        <v>0.35416666666666669</v>
      </c>
      <c r="K423" s="13">
        <v>0.42</v>
      </c>
      <c r="L423" s="90">
        <v>0.26111111111111113</v>
      </c>
      <c r="M423" s="90">
        <v>0.3298611111111111</v>
      </c>
      <c r="N423" s="13">
        <v>1.65</v>
      </c>
      <c r="O423" s="12">
        <v>1</v>
      </c>
      <c r="P423" s="12">
        <v>45.188409999999998</v>
      </c>
      <c r="Q423" s="12">
        <v>5.7258019999999998</v>
      </c>
      <c r="R423" s="14">
        <v>46290.417847222219</v>
      </c>
      <c r="S423" s="12">
        <v>1</v>
      </c>
      <c r="T423">
        <v>20260176</v>
      </c>
      <c r="U423" t="s">
        <v>3760</v>
      </c>
      <c r="V423">
        <v>20260176</v>
      </c>
    </row>
    <row r="424" spans="1:22" x14ac:dyDescent="0.3">
      <c r="A424" s="11">
        <v>46288</v>
      </c>
      <c r="B424" s="89" t="s">
        <v>3854</v>
      </c>
      <c r="C424" s="12" t="s">
        <v>963</v>
      </c>
      <c r="D424" s="12" t="s">
        <v>2124</v>
      </c>
      <c r="E424" s="12" t="s">
        <v>560</v>
      </c>
      <c r="F424" s="12" t="s">
        <v>560</v>
      </c>
      <c r="G424" s="12" t="s">
        <v>2733</v>
      </c>
      <c r="H424" s="12" t="s">
        <v>2737</v>
      </c>
      <c r="I424" s="90">
        <v>0.33333333333333331</v>
      </c>
      <c r="J424" s="90">
        <v>0.34722222222222221</v>
      </c>
      <c r="K424" s="13">
        <v>0.33</v>
      </c>
      <c r="L424" s="90"/>
      <c r="M424" s="90"/>
      <c r="N424" s="13"/>
      <c r="O424" s="12">
        <v>0</v>
      </c>
      <c r="P424" s="12">
        <v>45.146352999999998</v>
      </c>
      <c r="Q424" s="12">
        <v>5.7164780000000004</v>
      </c>
      <c r="R424" s="14">
        <v>46290.417847222219</v>
      </c>
      <c r="S424" s="12">
        <v>1</v>
      </c>
      <c r="T424">
        <v>20260349</v>
      </c>
      <c r="U424" t="s">
        <v>838</v>
      </c>
      <c r="V424">
        <v>20260349</v>
      </c>
    </row>
    <row r="425" spans="1:22" x14ac:dyDescent="0.3">
      <c r="A425" s="11">
        <v>46288</v>
      </c>
      <c r="B425" s="89" t="s">
        <v>3861</v>
      </c>
      <c r="C425" s="12" t="s">
        <v>970</v>
      </c>
      <c r="D425" s="12" t="s">
        <v>3452</v>
      </c>
      <c r="E425" s="12" t="s">
        <v>638</v>
      </c>
      <c r="F425" s="12" t="s">
        <v>3453</v>
      </c>
      <c r="G425" s="12" t="s">
        <v>2733</v>
      </c>
      <c r="H425" s="12" t="s">
        <v>2737</v>
      </c>
      <c r="I425" s="90">
        <v>0.33333333333333331</v>
      </c>
      <c r="J425" s="90">
        <v>0.40972222222222221</v>
      </c>
      <c r="K425" s="13">
        <v>1.83</v>
      </c>
      <c r="L425" s="90"/>
      <c r="M425" s="90"/>
      <c r="N425" s="13"/>
      <c r="O425" s="12">
        <v>0</v>
      </c>
      <c r="P425" s="12">
        <v>45.177596000000001</v>
      </c>
      <c r="Q425" s="12">
        <v>5.7290789999999996</v>
      </c>
      <c r="R425" s="14">
        <v>46290.417847222219</v>
      </c>
      <c r="S425" s="12">
        <v>1</v>
      </c>
      <c r="T425">
        <v>20260253</v>
      </c>
      <c r="U425" t="s">
        <v>40</v>
      </c>
      <c r="V425">
        <v>20260253</v>
      </c>
    </row>
    <row r="426" spans="1:22" x14ac:dyDescent="0.3">
      <c r="A426" s="11">
        <v>46288</v>
      </c>
      <c r="B426" s="89" t="s">
        <v>3862</v>
      </c>
      <c r="C426" s="12" t="s">
        <v>853</v>
      </c>
      <c r="D426" s="12" t="s">
        <v>1500</v>
      </c>
      <c r="E426" s="12" t="s">
        <v>229</v>
      </c>
      <c r="F426" s="12" t="s">
        <v>229</v>
      </c>
      <c r="G426" s="12" t="s">
        <v>2733</v>
      </c>
      <c r="H426" s="12" t="s">
        <v>2737</v>
      </c>
      <c r="I426" s="90">
        <v>0.33333333333333331</v>
      </c>
      <c r="J426" s="90">
        <v>0.37847222222222221</v>
      </c>
      <c r="K426" s="13">
        <v>1.08</v>
      </c>
      <c r="L426" s="90"/>
      <c r="M426" s="90"/>
      <c r="N426" s="13"/>
      <c r="O426" s="12">
        <v>0</v>
      </c>
      <c r="P426" s="12">
        <v>45.188222000000003</v>
      </c>
      <c r="Q426" s="12">
        <v>5.7137010000000004</v>
      </c>
      <c r="R426" s="14">
        <v>46290.417847222219</v>
      </c>
      <c r="S426" s="12">
        <v>1</v>
      </c>
      <c r="T426">
        <v>20260143</v>
      </c>
      <c r="U426" t="s">
        <v>838</v>
      </c>
      <c r="V426">
        <v>20260143</v>
      </c>
    </row>
    <row r="427" spans="1:22" x14ac:dyDescent="0.3">
      <c r="A427" s="11">
        <v>46288</v>
      </c>
      <c r="B427" s="89" t="s">
        <v>3835</v>
      </c>
      <c r="C427" s="12" t="s">
        <v>859</v>
      </c>
      <c r="D427" s="12" t="s">
        <v>1380</v>
      </c>
      <c r="E427" s="12" t="s">
        <v>61</v>
      </c>
      <c r="F427" s="12" t="s">
        <v>61</v>
      </c>
      <c r="G427" s="12" t="s">
        <v>2733</v>
      </c>
      <c r="H427" s="12" t="s">
        <v>2737</v>
      </c>
      <c r="I427" s="90">
        <v>0.33333333333333331</v>
      </c>
      <c r="J427" s="90">
        <v>0.37847222222222221</v>
      </c>
      <c r="K427" s="13">
        <v>1.08</v>
      </c>
      <c r="L427" s="90"/>
      <c r="M427" s="90"/>
      <c r="N427" s="13"/>
      <c r="O427" s="12">
        <v>0</v>
      </c>
      <c r="P427" s="12">
        <v>45.189878</v>
      </c>
      <c r="Q427" s="12">
        <v>5.7218559999999998</v>
      </c>
      <c r="R427" s="14">
        <v>46290.417847222219</v>
      </c>
      <c r="S427" s="12">
        <v>1</v>
      </c>
      <c r="T427">
        <v>20260477</v>
      </c>
      <c r="U427" t="s">
        <v>838</v>
      </c>
      <c r="V427">
        <v>20260477</v>
      </c>
    </row>
    <row r="428" spans="1:22" x14ac:dyDescent="0.3">
      <c r="A428" s="11">
        <v>46288</v>
      </c>
      <c r="B428" s="89" t="s">
        <v>3872</v>
      </c>
      <c r="C428" s="12" t="s">
        <v>866</v>
      </c>
      <c r="D428" s="12" t="s">
        <v>3466</v>
      </c>
      <c r="E428" s="12" t="s">
        <v>469</v>
      </c>
      <c r="F428" s="12" t="s">
        <v>3467</v>
      </c>
      <c r="G428" s="12" t="s">
        <v>2733</v>
      </c>
      <c r="H428" s="12" t="s">
        <v>2734</v>
      </c>
      <c r="I428" s="90">
        <v>0.16666666666666671</v>
      </c>
      <c r="J428" s="90">
        <v>0.18055555555555561</v>
      </c>
      <c r="K428" s="13">
        <v>0.33</v>
      </c>
      <c r="L428" s="90">
        <v>0.34097222222222218</v>
      </c>
      <c r="M428" s="90">
        <v>0.34097222222222218</v>
      </c>
      <c r="N428" s="13">
        <v>0</v>
      </c>
      <c r="O428" s="12">
        <v>1</v>
      </c>
      <c r="P428" s="12">
        <v>45.223903999999997</v>
      </c>
      <c r="Q428" s="12">
        <v>5.7949299999999999</v>
      </c>
      <c r="R428" s="14">
        <v>46290.417847222219</v>
      </c>
      <c r="S428" s="12">
        <v>1</v>
      </c>
      <c r="T428">
        <v>20260198</v>
      </c>
      <c r="U428" t="s">
        <v>40</v>
      </c>
      <c r="V428">
        <v>20260198</v>
      </c>
    </row>
    <row r="429" spans="1:22" x14ac:dyDescent="0.3">
      <c r="A429" s="11">
        <v>46288</v>
      </c>
      <c r="B429" s="89" t="s">
        <v>3872</v>
      </c>
      <c r="C429" s="12" t="s">
        <v>866</v>
      </c>
      <c r="D429" s="12" t="s">
        <v>2434</v>
      </c>
      <c r="E429" s="12" t="s">
        <v>790</v>
      </c>
      <c r="F429" s="12" t="s">
        <v>790</v>
      </c>
      <c r="G429" s="12" t="s">
        <v>2733</v>
      </c>
      <c r="H429" s="12" t="s">
        <v>2737</v>
      </c>
      <c r="I429" s="90">
        <v>0.33333333333333331</v>
      </c>
      <c r="J429" s="90">
        <v>0.40277777777777779</v>
      </c>
      <c r="K429" s="13">
        <v>1.67</v>
      </c>
      <c r="L429" s="90">
        <v>0.13263888888888889</v>
      </c>
      <c r="M429" s="90">
        <v>0.17291666666666669</v>
      </c>
      <c r="N429" s="13">
        <v>0.97</v>
      </c>
      <c r="O429" s="12">
        <v>1</v>
      </c>
      <c r="P429" s="12">
        <v>45.247734999999999</v>
      </c>
      <c r="Q429" s="12">
        <v>5.8348599999999999</v>
      </c>
      <c r="R429" s="14">
        <v>46290.417847222219</v>
      </c>
      <c r="S429" s="12">
        <v>1</v>
      </c>
      <c r="T429">
        <v>20260452</v>
      </c>
      <c r="U429" t="s">
        <v>838</v>
      </c>
      <c r="V429">
        <v>20260452</v>
      </c>
    </row>
    <row r="430" spans="1:22" x14ac:dyDescent="0.3">
      <c r="A430" s="11">
        <v>46288</v>
      </c>
      <c r="B430" s="89" t="s">
        <v>3869</v>
      </c>
      <c r="C430" s="12" t="s">
        <v>907</v>
      </c>
      <c r="D430" s="12" t="s">
        <v>3649</v>
      </c>
      <c r="E430" s="12" t="s">
        <v>404</v>
      </c>
      <c r="F430" s="12" t="s">
        <v>3650</v>
      </c>
      <c r="G430" s="12" t="s">
        <v>2733</v>
      </c>
      <c r="H430" s="12" t="s">
        <v>2734</v>
      </c>
      <c r="I430" s="90">
        <v>0.29166666666666669</v>
      </c>
      <c r="J430" s="90">
        <v>0.2986111111111111</v>
      </c>
      <c r="K430" s="13">
        <v>0.17</v>
      </c>
      <c r="L430" s="90"/>
      <c r="M430" s="90"/>
      <c r="N430" s="13"/>
      <c r="O430" s="12">
        <v>0</v>
      </c>
      <c r="P430" s="12">
        <v>45.369940999999997</v>
      </c>
      <c r="Q430" s="12">
        <v>5.584085</v>
      </c>
      <c r="R430" s="14">
        <v>46290.417847222219</v>
      </c>
      <c r="S430" s="12">
        <v>1</v>
      </c>
      <c r="T430">
        <v>20260255</v>
      </c>
      <c r="U430" t="s">
        <v>40</v>
      </c>
      <c r="V430">
        <v>20260255</v>
      </c>
    </row>
    <row r="431" spans="1:22" x14ac:dyDescent="0.3">
      <c r="A431" s="11">
        <v>46288</v>
      </c>
      <c r="B431" s="89" t="s">
        <v>3830</v>
      </c>
      <c r="C431" s="12" t="s">
        <v>951</v>
      </c>
      <c r="D431" s="12" t="s">
        <v>1344</v>
      </c>
      <c r="E431" s="12" t="s">
        <v>622</v>
      </c>
      <c r="F431" s="12" t="s">
        <v>622</v>
      </c>
      <c r="G431" s="12" t="s">
        <v>2733</v>
      </c>
      <c r="H431" s="12" t="s">
        <v>2737</v>
      </c>
      <c r="I431" s="90">
        <v>0.25</v>
      </c>
      <c r="J431" s="90">
        <v>0.27083333333333331</v>
      </c>
      <c r="K431" s="13">
        <v>0.5</v>
      </c>
      <c r="L431" s="90"/>
      <c r="M431" s="90"/>
      <c r="N431" s="13"/>
      <c r="O431" s="12">
        <v>0</v>
      </c>
      <c r="P431" s="12">
        <v>45.221131999999997</v>
      </c>
      <c r="Q431" s="12">
        <v>5.7674770000000004</v>
      </c>
      <c r="R431" s="14">
        <v>46290.417847222219</v>
      </c>
      <c r="S431" s="12">
        <v>1</v>
      </c>
      <c r="T431">
        <v>20260088</v>
      </c>
      <c r="U431" t="s">
        <v>838</v>
      </c>
      <c r="V431">
        <v>20260088</v>
      </c>
    </row>
    <row r="432" spans="1:22" x14ac:dyDescent="0.3">
      <c r="A432" s="11">
        <v>46288</v>
      </c>
      <c r="B432" s="89" t="s">
        <v>3866</v>
      </c>
      <c r="C432" s="12" t="s">
        <v>949</v>
      </c>
      <c r="D432" s="12" t="s">
        <v>1414</v>
      </c>
      <c r="E432" s="12" t="s">
        <v>633</v>
      </c>
      <c r="F432" s="12" t="s">
        <v>633</v>
      </c>
      <c r="G432" s="12" t="s">
        <v>2733</v>
      </c>
      <c r="H432" s="12" t="s">
        <v>2737</v>
      </c>
      <c r="I432" s="90">
        <v>0.33333333333333331</v>
      </c>
      <c r="J432" s="90">
        <v>0.34722222222222221</v>
      </c>
      <c r="K432" s="13">
        <v>0.33</v>
      </c>
      <c r="L432" s="90"/>
      <c r="M432" s="90"/>
      <c r="N432" s="13"/>
      <c r="O432" s="12">
        <v>0</v>
      </c>
      <c r="P432" s="12">
        <v>45.173938999999997</v>
      </c>
      <c r="Q432" s="12">
        <v>5.7402990000000003</v>
      </c>
      <c r="R432" s="14">
        <v>46290.417847222219</v>
      </c>
      <c r="S432" s="12">
        <v>1</v>
      </c>
      <c r="T432">
        <v>20260112</v>
      </c>
      <c r="U432" t="s">
        <v>838</v>
      </c>
      <c r="V432">
        <v>20260112</v>
      </c>
    </row>
    <row r="433" spans="1:22" x14ac:dyDescent="0.3">
      <c r="A433" s="11">
        <v>46288</v>
      </c>
      <c r="B433" s="89" t="s">
        <v>3823</v>
      </c>
      <c r="C433" s="12" t="s">
        <v>968</v>
      </c>
      <c r="D433" s="12" t="s">
        <v>1905</v>
      </c>
      <c r="E433" s="12" t="s">
        <v>683</v>
      </c>
      <c r="F433" s="12" t="s">
        <v>683</v>
      </c>
      <c r="G433" s="12" t="s">
        <v>2733</v>
      </c>
      <c r="H433" s="12" t="s">
        <v>2737</v>
      </c>
      <c r="I433" s="90">
        <v>0.19097222222222221</v>
      </c>
      <c r="J433" s="90">
        <v>0.2013888888888889</v>
      </c>
      <c r="K433" s="13">
        <v>0.25</v>
      </c>
      <c r="L433" s="90"/>
      <c r="M433" s="90"/>
      <c r="N433" s="13"/>
      <c r="O433" s="12">
        <v>0</v>
      </c>
      <c r="P433" s="12">
        <v>45.196936999999998</v>
      </c>
      <c r="Q433" s="12">
        <v>5.6979059999999997</v>
      </c>
      <c r="R433" s="14">
        <v>46290.417847222219</v>
      </c>
      <c r="S433" s="12">
        <v>1</v>
      </c>
      <c r="T433">
        <v>20260278</v>
      </c>
      <c r="U433" t="s">
        <v>838</v>
      </c>
      <c r="V433">
        <v>20260278</v>
      </c>
    </row>
    <row r="434" spans="1:22" x14ac:dyDescent="0.3">
      <c r="A434" s="11">
        <v>46288</v>
      </c>
      <c r="B434" s="89" t="s">
        <v>3859</v>
      </c>
      <c r="C434" s="12" t="s">
        <v>956</v>
      </c>
      <c r="D434" s="12" t="s">
        <v>2631</v>
      </c>
      <c r="E434" s="12" t="s">
        <v>297</v>
      </c>
      <c r="F434" s="12" t="s">
        <v>297</v>
      </c>
      <c r="G434" s="12" t="s">
        <v>2733</v>
      </c>
      <c r="H434" s="12" t="s">
        <v>2737</v>
      </c>
      <c r="I434" s="90">
        <v>0.33333333333333331</v>
      </c>
      <c r="J434" s="90">
        <v>0.34722222222222221</v>
      </c>
      <c r="K434" s="13">
        <v>0.33</v>
      </c>
      <c r="L434" s="90"/>
      <c r="M434" s="90"/>
      <c r="N434" s="13"/>
      <c r="O434" s="12">
        <v>0</v>
      </c>
      <c r="P434" s="12">
        <v>45.178694999999998</v>
      </c>
      <c r="Q434" s="12">
        <v>5.7423060000000001</v>
      </c>
      <c r="R434" s="14">
        <v>46290.417847222219</v>
      </c>
      <c r="S434" s="12">
        <v>1</v>
      </c>
      <c r="T434">
        <v>20260542</v>
      </c>
      <c r="U434" t="s">
        <v>838</v>
      </c>
      <c r="V434">
        <v>20260542</v>
      </c>
    </row>
    <row r="435" spans="1:22" x14ac:dyDescent="0.3">
      <c r="A435" s="11">
        <v>46288</v>
      </c>
      <c r="B435" s="89" t="s">
        <v>3833</v>
      </c>
      <c r="C435" s="12" t="s">
        <v>978</v>
      </c>
      <c r="D435" s="12" t="s">
        <v>3469</v>
      </c>
      <c r="E435" s="12" t="s">
        <v>442</v>
      </c>
      <c r="F435" s="12" t="s">
        <v>3470</v>
      </c>
      <c r="G435" s="12" t="s">
        <v>2733</v>
      </c>
      <c r="H435" s="12" t="s">
        <v>2734</v>
      </c>
      <c r="I435" s="90">
        <v>0.16666666666666671</v>
      </c>
      <c r="J435" s="90">
        <v>0.18055555555555561</v>
      </c>
      <c r="K435" s="13">
        <v>0.33</v>
      </c>
      <c r="L435" s="90"/>
      <c r="M435" s="90"/>
      <c r="N435" s="13"/>
      <c r="O435" s="12">
        <v>0</v>
      </c>
      <c r="P435" s="12">
        <v>45.568575000000003</v>
      </c>
      <c r="Q435" s="12">
        <v>5.9217069999999996</v>
      </c>
      <c r="R435" s="14">
        <v>46290.417847222219</v>
      </c>
      <c r="S435" s="12">
        <v>1</v>
      </c>
      <c r="T435">
        <v>20260304</v>
      </c>
      <c r="U435" t="s">
        <v>40</v>
      </c>
      <c r="V435">
        <v>20260304</v>
      </c>
    </row>
    <row r="436" spans="1:22" x14ac:dyDescent="0.3">
      <c r="A436" s="11">
        <v>46288</v>
      </c>
      <c r="B436" s="89" t="s">
        <v>3824</v>
      </c>
      <c r="C436" s="12" t="s">
        <v>876</v>
      </c>
      <c r="D436" s="12" t="s">
        <v>1187</v>
      </c>
      <c r="E436" s="12" t="s">
        <v>617</v>
      </c>
      <c r="F436" s="12" t="s">
        <v>617</v>
      </c>
      <c r="G436" s="12" t="s">
        <v>2733</v>
      </c>
      <c r="H436" s="12" t="s">
        <v>2737</v>
      </c>
      <c r="I436" s="90">
        <v>0.33333333333333331</v>
      </c>
      <c r="J436" s="90">
        <v>0.34722222222222221</v>
      </c>
      <c r="K436" s="13">
        <v>0.33</v>
      </c>
      <c r="L436" s="90"/>
      <c r="M436" s="90"/>
      <c r="N436" s="13"/>
      <c r="O436" s="12">
        <v>0</v>
      </c>
      <c r="P436" s="12">
        <v>45.211889999999997</v>
      </c>
      <c r="Q436" s="12">
        <v>5.6499290000000002</v>
      </c>
      <c r="R436" s="14">
        <v>46290.417847222219</v>
      </c>
      <c r="S436" s="12">
        <v>1</v>
      </c>
      <c r="T436">
        <v>20260031</v>
      </c>
      <c r="U436" t="s">
        <v>838</v>
      </c>
      <c r="V436">
        <v>20260031</v>
      </c>
    </row>
    <row r="437" spans="1:22" x14ac:dyDescent="0.3">
      <c r="A437" s="11">
        <v>46288</v>
      </c>
      <c r="B437" s="89" t="s">
        <v>3866</v>
      </c>
      <c r="C437" s="12" t="s">
        <v>949</v>
      </c>
      <c r="D437" s="12" t="s">
        <v>1164</v>
      </c>
      <c r="E437" s="12" t="s">
        <v>333</v>
      </c>
      <c r="F437" s="12" t="s">
        <v>333</v>
      </c>
      <c r="G437" s="12" t="s">
        <v>2733</v>
      </c>
      <c r="H437" s="12" t="s">
        <v>2737</v>
      </c>
      <c r="I437" s="90">
        <v>0.33333333333333331</v>
      </c>
      <c r="J437" s="90">
        <v>0.3611111111111111</v>
      </c>
      <c r="K437" s="13">
        <v>0.67</v>
      </c>
      <c r="L437" s="90"/>
      <c r="M437" s="90"/>
      <c r="N437" s="13"/>
      <c r="O437" s="12">
        <v>0</v>
      </c>
      <c r="P437" s="12">
        <v>45.177658000000001</v>
      </c>
      <c r="Q437" s="12">
        <v>5.7674839999999996</v>
      </c>
      <c r="R437" s="14">
        <v>46290.417847222219</v>
      </c>
      <c r="S437" s="12">
        <v>1</v>
      </c>
      <c r="T437">
        <v>20260025</v>
      </c>
      <c r="U437" t="s">
        <v>838</v>
      </c>
      <c r="V437">
        <v>20260025</v>
      </c>
    </row>
    <row r="438" spans="1:22" x14ac:dyDescent="0.3">
      <c r="A438" s="11">
        <v>46288</v>
      </c>
      <c r="B438" s="89" t="s">
        <v>3872</v>
      </c>
      <c r="C438" s="12" t="s">
        <v>866</v>
      </c>
      <c r="D438" s="12" t="s">
        <v>1671</v>
      </c>
      <c r="E438" s="12" t="s">
        <v>468</v>
      </c>
      <c r="F438" s="12" t="s">
        <v>468</v>
      </c>
      <c r="G438" s="12" t="s">
        <v>2733</v>
      </c>
      <c r="H438" s="12" t="s">
        <v>2737</v>
      </c>
      <c r="I438" s="90">
        <v>0.33333333333333331</v>
      </c>
      <c r="J438" s="90">
        <v>0.35416666666666669</v>
      </c>
      <c r="K438" s="13">
        <v>0.5</v>
      </c>
      <c r="L438" s="90">
        <v>0.1027777777777778</v>
      </c>
      <c r="M438" s="90">
        <v>0.1111111111111111</v>
      </c>
      <c r="N438" s="13">
        <v>0.2</v>
      </c>
      <c r="O438" s="12">
        <v>1</v>
      </c>
      <c r="P438" s="12">
        <v>45.223424000000001</v>
      </c>
      <c r="Q438" s="12">
        <v>5.7943249999999997</v>
      </c>
      <c r="R438" s="14">
        <v>46290.417847222219</v>
      </c>
      <c r="S438" s="12">
        <v>1</v>
      </c>
      <c r="T438">
        <v>20260202</v>
      </c>
      <c r="U438" t="s">
        <v>838</v>
      </c>
      <c r="V438">
        <v>20260202</v>
      </c>
    </row>
    <row r="439" spans="1:22" x14ac:dyDescent="0.3">
      <c r="A439" s="11">
        <v>46288</v>
      </c>
      <c r="B439" s="89" t="s">
        <v>3873</v>
      </c>
      <c r="C439" s="12" t="s">
        <v>911</v>
      </c>
      <c r="D439" s="12" t="s">
        <v>3624</v>
      </c>
      <c r="E439" s="12" t="s">
        <v>572</v>
      </c>
      <c r="F439" s="12" t="s">
        <v>3625</v>
      </c>
      <c r="G439" s="12" t="s">
        <v>2733</v>
      </c>
      <c r="H439" s="12" t="s">
        <v>2734</v>
      </c>
      <c r="I439" s="90">
        <v>0.29166666666666669</v>
      </c>
      <c r="J439" s="90">
        <v>0.2986111111111111</v>
      </c>
      <c r="K439" s="13">
        <v>0.17</v>
      </c>
      <c r="L439" s="90"/>
      <c r="M439" s="90"/>
      <c r="N439" s="13"/>
      <c r="O439" s="12">
        <v>0</v>
      </c>
      <c r="P439" s="12">
        <v>45.371513</v>
      </c>
      <c r="Q439" s="12">
        <v>5.5861590000000003</v>
      </c>
      <c r="R439" s="14">
        <v>46290.417847222219</v>
      </c>
      <c r="S439" s="12">
        <v>1</v>
      </c>
      <c r="T439">
        <v>20260377</v>
      </c>
      <c r="U439" t="s">
        <v>40</v>
      </c>
      <c r="V439">
        <v>20260377</v>
      </c>
    </row>
    <row r="440" spans="1:22" x14ac:dyDescent="0.3">
      <c r="A440" s="11">
        <v>46288</v>
      </c>
      <c r="B440" s="89" t="s">
        <v>3882</v>
      </c>
      <c r="C440" s="12" t="s">
        <v>917</v>
      </c>
      <c r="D440" s="12" t="s">
        <v>1862</v>
      </c>
      <c r="E440" s="12" t="s">
        <v>478</v>
      </c>
      <c r="F440" s="12" t="s">
        <v>3899</v>
      </c>
      <c r="G440" s="12" t="s">
        <v>2733</v>
      </c>
      <c r="H440" s="12" t="s">
        <v>2737</v>
      </c>
      <c r="I440" s="90">
        <v>0.33333333333333331</v>
      </c>
      <c r="J440" s="90">
        <v>0.36458333333333331</v>
      </c>
      <c r="K440" s="13">
        <v>0.75</v>
      </c>
      <c r="L440" s="90"/>
      <c r="M440" s="90"/>
      <c r="N440" s="13"/>
      <c r="O440" s="12">
        <v>0</v>
      </c>
      <c r="P440" s="12">
        <v>45.349625000000003</v>
      </c>
      <c r="Q440" s="12">
        <v>5.5005740000000003</v>
      </c>
      <c r="R440" s="14">
        <v>46290.417847222219</v>
      </c>
      <c r="S440" s="12">
        <v>1</v>
      </c>
      <c r="T440">
        <v>20260264</v>
      </c>
      <c r="U440" t="s">
        <v>838</v>
      </c>
      <c r="V440">
        <v>20260264</v>
      </c>
    </row>
    <row r="441" spans="1:22" x14ac:dyDescent="0.3">
      <c r="A441" s="11">
        <v>46288</v>
      </c>
      <c r="B441" s="89" t="s">
        <v>3872</v>
      </c>
      <c r="C441" s="12" t="s">
        <v>866</v>
      </c>
      <c r="D441" s="12" t="s">
        <v>2117</v>
      </c>
      <c r="E441" s="12" t="s">
        <v>664</v>
      </c>
      <c r="F441" s="12" t="s">
        <v>3468</v>
      </c>
      <c r="G441" s="12" t="s">
        <v>2733</v>
      </c>
      <c r="H441" s="12" t="s">
        <v>2737</v>
      </c>
      <c r="I441" s="90">
        <v>0.33333333333333331</v>
      </c>
      <c r="J441" s="90">
        <v>0.34722222222222221</v>
      </c>
      <c r="K441" s="13">
        <v>0.33</v>
      </c>
      <c r="L441" s="90">
        <v>0.1131944444444444</v>
      </c>
      <c r="M441" s="90">
        <v>0.13055555555555559</v>
      </c>
      <c r="N441" s="13">
        <v>0.42</v>
      </c>
      <c r="O441" s="12">
        <v>1</v>
      </c>
      <c r="P441" s="12">
        <v>45.239960000000004</v>
      </c>
      <c r="Q441" s="12">
        <v>5.820354</v>
      </c>
      <c r="R441" s="14">
        <v>46290.417847222219</v>
      </c>
      <c r="S441" s="12">
        <v>1</v>
      </c>
      <c r="T441">
        <v>20260347</v>
      </c>
      <c r="U441" t="s">
        <v>838</v>
      </c>
      <c r="V441">
        <v>20260347</v>
      </c>
    </row>
    <row r="442" spans="1:22" x14ac:dyDescent="0.3">
      <c r="A442" s="11">
        <v>46288</v>
      </c>
      <c r="B442" s="89" t="s">
        <v>3818</v>
      </c>
      <c r="C442" s="12" t="s">
        <v>870</v>
      </c>
      <c r="D442" s="12" t="s">
        <v>2301</v>
      </c>
      <c r="E442" s="12" t="s">
        <v>148</v>
      </c>
      <c r="F442" s="12" t="s">
        <v>148</v>
      </c>
      <c r="G442" s="12" t="s">
        <v>2733</v>
      </c>
      <c r="H442" s="12" t="s">
        <v>2737</v>
      </c>
      <c r="I442" s="90">
        <v>0.2673611111111111</v>
      </c>
      <c r="J442" s="90">
        <v>0.27777777777777779</v>
      </c>
      <c r="K442" s="13">
        <v>0.25</v>
      </c>
      <c r="L442" s="90">
        <v>0.24652777777777779</v>
      </c>
      <c r="M442" s="90">
        <v>0.25138888888888888</v>
      </c>
      <c r="N442" s="13">
        <v>0.12</v>
      </c>
      <c r="O442" s="12">
        <v>1</v>
      </c>
      <c r="P442" s="12">
        <v>45.192273999999998</v>
      </c>
      <c r="Q442" s="12">
        <v>5.7321200000000001</v>
      </c>
      <c r="R442" s="14">
        <v>46290.417847222219</v>
      </c>
      <c r="S442" s="12">
        <v>1</v>
      </c>
      <c r="T442">
        <v>20260410</v>
      </c>
      <c r="U442" t="s">
        <v>838</v>
      </c>
      <c r="V442">
        <v>20260410</v>
      </c>
    </row>
    <row r="443" spans="1:22" x14ac:dyDescent="0.3">
      <c r="A443" s="11">
        <v>46288</v>
      </c>
      <c r="B443" s="89" t="s">
        <v>3845</v>
      </c>
      <c r="C443" s="12" t="s">
        <v>950</v>
      </c>
      <c r="D443" s="12" t="s">
        <v>2387</v>
      </c>
      <c r="E443" s="12" t="s">
        <v>218</v>
      </c>
      <c r="F443" s="12" t="s">
        <v>3474</v>
      </c>
      <c r="G443" s="12" t="s">
        <v>2733</v>
      </c>
      <c r="H443" s="12" t="s">
        <v>2737</v>
      </c>
      <c r="I443" s="90">
        <v>0.33333333333333331</v>
      </c>
      <c r="J443" s="90">
        <v>0.34722222222222221</v>
      </c>
      <c r="K443" s="13">
        <v>0.33</v>
      </c>
      <c r="L443" s="90"/>
      <c r="M443" s="90"/>
      <c r="N443" s="13"/>
      <c r="O443" s="12">
        <v>0</v>
      </c>
      <c r="P443" s="12">
        <v>45.189608999999997</v>
      </c>
      <c r="Q443" s="12">
        <v>5.7291639999999999</v>
      </c>
      <c r="R443" s="14">
        <v>46290.417847222219</v>
      </c>
      <c r="S443" s="12">
        <v>1</v>
      </c>
      <c r="T443">
        <v>20260439</v>
      </c>
      <c r="U443" t="s">
        <v>838</v>
      </c>
      <c r="V443">
        <v>20260439</v>
      </c>
    </row>
    <row r="444" spans="1:22" x14ac:dyDescent="0.3">
      <c r="A444" s="11">
        <v>46288</v>
      </c>
      <c r="B444" s="89" t="s">
        <v>3855</v>
      </c>
      <c r="C444" s="12" t="s">
        <v>984</v>
      </c>
      <c r="D444" s="12" t="s">
        <v>1294</v>
      </c>
      <c r="E444" s="12" t="s">
        <v>128</v>
      </c>
      <c r="F444" s="12" t="s">
        <v>3479</v>
      </c>
      <c r="G444" s="12" t="s">
        <v>2733</v>
      </c>
      <c r="H444" s="12" t="s">
        <v>2781</v>
      </c>
      <c r="I444" s="90">
        <v>0.16666666666666671</v>
      </c>
      <c r="J444" s="90">
        <v>0.27083333333333331</v>
      </c>
      <c r="K444" s="13">
        <v>2.5</v>
      </c>
      <c r="L444" s="90">
        <v>0.18680555555555561</v>
      </c>
      <c r="M444" s="90">
        <v>0.28541666666666671</v>
      </c>
      <c r="N444" s="13">
        <v>2.37</v>
      </c>
      <c r="O444" s="12">
        <v>1</v>
      </c>
      <c r="P444" s="12">
        <v>45.191443999999997</v>
      </c>
      <c r="Q444" s="12">
        <v>5.7273620000000003</v>
      </c>
      <c r="R444" s="14">
        <v>46290.417847222219</v>
      </c>
      <c r="S444" s="12">
        <v>1</v>
      </c>
      <c r="T444">
        <v>20260069</v>
      </c>
      <c r="U444" t="s">
        <v>838</v>
      </c>
      <c r="V444">
        <v>20260069</v>
      </c>
    </row>
    <row r="445" spans="1:22" x14ac:dyDescent="0.3">
      <c r="A445" s="11">
        <v>46288</v>
      </c>
      <c r="B445" s="89" t="s">
        <v>3824</v>
      </c>
      <c r="C445" s="12" t="s">
        <v>876</v>
      </c>
      <c r="D445" s="12" t="s">
        <v>1167</v>
      </c>
      <c r="E445" s="12" t="s">
        <v>616</v>
      </c>
      <c r="F445" s="12" t="s">
        <v>616</v>
      </c>
      <c r="G445" s="12" t="s">
        <v>2733</v>
      </c>
      <c r="H445" s="12" t="s">
        <v>2737</v>
      </c>
      <c r="I445" s="90">
        <v>0.33333333333333331</v>
      </c>
      <c r="J445" s="90">
        <v>0.4236111111111111</v>
      </c>
      <c r="K445" s="13">
        <v>2.17</v>
      </c>
      <c r="L445" s="90"/>
      <c r="M445" s="90"/>
      <c r="N445" s="13"/>
      <c r="O445" s="12">
        <v>0</v>
      </c>
      <c r="P445" s="12">
        <v>45.211889999999997</v>
      </c>
      <c r="Q445" s="12">
        <v>5.6499290000000002</v>
      </c>
      <c r="R445" s="14">
        <v>46290.417847222219</v>
      </c>
      <c r="S445" s="12">
        <v>1</v>
      </c>
      <c r="T445">
        <v>20260026</v>
      </c>
      <c r="U445" t="s">
        <v>838</v>
      </c>
      <c r="V445">
        <v>20260026</v>
      </c>
    </row>
    <row r="446" spans="1:22" x14ac:dyDescent="0.3">
      <c r="A446" s="11">
        <v>46288</v>
      </c>
      <c r="B446" s="89" t="s">
        <v>3824</v>
      </c>
      <c r="C446" s="12" t="s">
        <v>876</v>
      </c>
      <c r="D446" s="12" t="s">
        <v>901</v>
      </c>
      <c r="E446" s="12" t="s">
        <v>827</v>
      </c>
      <c r="F446" s="12" t="s">
        <v>827</v>
      </c>
      <c r="G446" s="12" t="s">
        <v>2733</v>
      </c>
      <c r="H446" s="12" t="s">
        <v>2737</v>
      </c>
      <c r="I446" s="90">
        <v>0.33333333333333331</v>
      </c>
      <c r="J446" s="90">
        <v>0.3611111111111111</v>
      </c>
      <c r="K446" s="13">
        <v>0.67</v>
      </c>
      <c r="L446" s="90"/>
      <c r="M446" s="90"/>
      <c r="N446" s="13"/>
      <c r="O446" s="12">
        <v>0</v>
      </c>
      <c r="P446" s="12">
        <v>45.211889999999997</v>
      </c>
      <c r="Q446" s="12">
        <v>5.6499290000000002</v>
      </c>
      <c r="R446" s="14">
        <v>46290.417847222219</v>
      </c>
      <c r="S446" s="12">
        <v>1</v>
      </c>
      <c r="V446" t="s">
        <v>3900</v>
      </c>
    </row>
    <row r="447" spans="1:22" x14ac:dyDescent="0.3">
      <c r="A447" s="11">
        <v>46288</v>
      </c>
      <c r="B447" s="89" t="s">
        <v>3840</v>
      </c>
      <c r="C447" s="12" t="s">
        <v>959</v>
      </c>
      <c r="D447" s="12" t="s">
        <v>1604</v>
      </c>
      <c r="E447" s="12" t="s">
        <v>500</v>
      </c>
      <c r="F447" s="12" t="s">
        <v>500</v>
      </c>
      <c r="G447" s="12" t="s">
        <v>2733</v>
      </c>
      <c r="H447" s="12" t="s">
        <v>2737</v>
      </c>
      <c r="I447" s="90">
        <v>0.33333333333333331</v>
      </c>
      <c r="J447" s="90">
        <v>0.38541666666666669</v>
      </c>
      <c r="K447" s="13">
        <v>1.25</v>
      </c>
      <c r="L447" s="90">
        <v>0.53472222222222221</v>
      </c>
      <c r="M447" s="90"/>
      <c r="N447" s="13"/>
      <c r="O447" s="12">
        <v>0</v>
      </c>
      <c r="P447" s="12">
        <v>45.209110000000003</v>
      </c>
      <c r="Q447" s="12">
        <v>5.788958</v>
      </c>
      <c r="R447" s="14">
        <v>46290.417847222219</v>
      </c>
      <c r="S447" s="12">
        <v>1</v>
      </c>
      <c r="T447">
        <v>20260177</v>
      </c>
      <c r="U447" t="s">
        <v>838</v>
      </c>
      <c r="V447">
        <v>20260177</v>
      </c>
    </row>
    <row r="448" spans="1:22" x14ac:dyDescent="0.3">
      <c r="A448" s="11">
        <v>46288</v>
      </c>
      <c r="B448" s="89" t="s">
        <v>3822</v>
      </c>
      <c r="C448" s="12" t="s">
        <v>944</v>
      </c>
      <c r="D448" s="12" t="s">
        <v>1251</v>
      </c>
      <c r="E448" s="12" t="s">
        <v>84</v>
      </c>
      <c r="F448" s="12" t="s">
        <v>1253</v>
      </c>
      <c r="G448" s="12" t="s">
        <v>2733</v>
      </c>
      <c r="H448" s="12" t="s">
        <v>2737</v>
      </c>
      <c r="I448" s="90">
        <v>0.33333333333333331</v>
      </c>
      <c r="J448" s="90">
        <v>0.38541666666666669</v>
      </c>
      <c r="K448" s="13">
        <v>1.25</v>
      </c>
      <c r="L448" s="90"/>
      <c r="M448" s="90"/>
      <c r="N448" s="13"/>
      <c r="O448" s="12">
        <v>0</v>
      </c>
      <c r="P448" s="12">
        <v>45.182246999999997</v>
      </c>
      <c r="Q448" s="12">
        <v>5.7318619999999996</v>
      </c>
      <c r="R448" s="14">
        <v>46290.417847222219</v>
      </c>
      <c r="S448" s="12">
        <v>1</v>
      </c>
      <c r="T448">
        <v>20260052</v>
      </c>
      <c r="U448" t="s">
        <v>838</v>
      </c>
      <c r="V448">
        <v>20260052</v>
      </c>
    </row>
    <row r="449" spans="1:22" x14ac:dyDescent="0.3">
      <c r="A449" s="11">
        <v>46288</v>
      </c>
      <c r="B449" s="89" t="s">
        <v>3840</v>
      </c>
      <c r="C449" s="12" t="s">
        <v>959</v>
      </c>
      <c r="D449" s="12" t="s">
        <v>2248</v>
      </c>
      <c r="E449" s="12" t="s">
        <v>588</v>
      </c>
      <c r="F449" s="12" t="s">
        <v>588</v>
      </c>
      <c r="G449" s="12" t="s">
        <v>2733</v>
      </c>
      <c r="H449" s="12" t="s">
        <v>2737</v>
      </c>
      <c r="I449" s="90">
        <v>0.375</v>
      </c>
      <c r="J449" s="90">
        <v>0.39583333333333331</v>
      </c>
      <c r="K449" s="13">
        <v>0.5</v>
      </c>
      <c r="L449" s="90"/>
      <c r="M449" s="90"/>
      <c r="N449" s="13"/>
      <c r="O449" s="12">
        <v>0</v>
      </c>
      <c r="P449" s="12">
        <v>45.207380000000001</v>
      </c>
      <c r="Q449" s="12">
        <v>5.7814410000000001</v>
      </c>
      <c r="R449" s="14">
        <v>46290.417847222219</v>
      </c>
      <c r="S449" s="12">
        <v>1</v>
      </c>
      <c r="T449">
        <v>20260393</v>
      </c>
      <c r="U449" t="s">
        <v>838</v>
      </c>
      <c r="V449">
        <v>20260393</v>
      </c>
    </row>
    <row r="450" spans="1:22" x14ac:dyDescent="0.3">
      <c r="A450" s="11">
        <v>46288</v>
      </c>
      <c r="B450" s="89" t="s">
        <v>3849</v>
      </c>
      <c r="C450" s="12" t="s">
        <v>861</v>
      </c>
      <c r="D450" s="12" t="s">
        <v>2704</v>
      </c>
      <c r="E450" s="12" t="s">
        <v>456</v>
      </c>
      <c r="F450" s="12" t="s">
        <v>456</v>
      </c>
      <c r="G450" s="12" t="s">
        <v>2733</v>
      </c>
      <c r="H450" s="12" t="s">
        <v>2737</v>
      </c>
      <c r="I450" s="90">
        <v>0.33333333333333331</v>
      </c>
      <c r="J450" s="90">
        <v>0.375</v>
      </c>
      <c r="K450" s="13">
        <v>1</v>
      </c>
      <c r="L450" s="90">
        <v>0.2326388888888889</v>
      </c>
      <c r="M450" s="90">
        <v>0.25486111111111109</v>
      </c>
      <c r="N450" s="13">
        <v>0.53</v>
      </c>
      <c r="O450" s="12">
        <v>1</v>
      </c>
      <c r="P450" s="12">
        <v>45.167710999999997</v>
      </c>
      <c r="Q450" s="12">
        <v>5.7281950000000004</v>
      </c>
      <c r="R450" s="14">
        <v>46290.417847222219</v>
      </c>
      <c r="S450" s="12">
        <v>1</v>
      </c>
      <c r="T450">
        <v>20260572</v>
      </c>
      <c r="U450" t="s">
        <v>838</v>
      </c>
      <c r="V450">
        <v>20260572</v>
      </c>
    </row>
    <row r="451" spans="1:22" x14ac:dyDescent="0.3">
      <c r="A451" s="11">
        <v>46288</v>
      </c>
      <c r="B451" s="89" t="s">
        <v>3848</v>
      </c>
      <c r="C451" s="12" t="s">
        <v>945</v>
      </c>
      <c r="D451" s="12" t="s">
        <v>1893</v>
      </c>
      <c r="E451" s="12" t="s">
        <v>91</v>
      </c>
      <c r="F451" s="12" t="s">
        <v>93</v>
      </c>
      <c r="G451" s="12" t="s">
        <v>2733</v>
      </c>
      <c r="H451" s="12" t="s">
        <v>2737</v>
      </c>
      <c r="I451" s="90">
        <v>0.33333333333333331</v>
      </c>
      <c r="J451" s="90">
        <v>0.4236111111111111</v>
      </c>
      <c r="K451" s="13">
        <v>2.17</v>
      </c>
      <c r="L451" s="90"/>
      <c r="M451" s="90"/>
      <c r="N451" s="13"/>
      <c r="O451" s="12">
        <v>0</v>
      </c>
      <c r="P451" s="12">
        <v>45.189203999999997</v>
      </c>
      <c r="Q451" s="12">
        <v>5.6898710000000001</v>
      </c>
      <c r="R451" s="14">
        <v>46290.417847222219</v>
      </c>
      <c r="S451" s="12">
        <v>1</v>
      </c>
      <c r="T451">
        <v>20260274</v>
      </c>
      <c r="U451" t="s">
        <v>838</v>
      </c>
      <c r="V451">
        <v>20260274</v>
      </c>
    </row>
    <row r="452" spans="1:22" x14ac:dyDescent="0.3">
      <c r="A452" s="11">
        <v>46288</v>
      </c>
      <c r="B452" s="89" t="s">
        <v>3901</v>
      </c>
      <c r="C452" s="12" t="s">
        <v>969</v>
      </c>
      <c r="D452" s="12" t="s">
        <v>1555</v>
      </c>
      <c r="E452" s="12" t="s">
        <v>441</v>
      </c>
      <c r="F452" s="12" t="s">
        <v>441</v>
      </c>
      <c r="G452" s="12" t="s">
        <v>2733</v>
      </c>
      <c r="H452" s="12" t="s">
        <v>2737</v>
      </c>
      <c r="I452" s="90">
        <v>0.33333333333333331</v>
      </c>
      <c r="J452" s="90">
        <v>0.47916666666666669</v>
      </c>
      <c r="K452" s="13">
        <v>3.5</v>
      </c>
      <c r="L452" s="90"/>
      <c r="M452" s="90"/>
      <c r="N452" s="13"/>
      <c r="O452" s="12">
        <v>0</v>
      </c>
      <c r="P452" s="12">
        <v>45.157359</v>
      </c>
      <c r="Q452" s="12">
        <v>5.7146999999999997</v>
      </c>
      <c r="R452" s="14">
        <v>46290.417847222219</v>
      </c>
      <c r="S452" s="12">
        <v>1</v>
      </c>
      <c r="T452">
        <v>20260161</v>
      </c>
      <c r="U452" t="s">
        <v>838</v>
      </c>
      <c r="V452">
        <v>20260161</v>
      </c>
    </row>
    <row r="453" spans="1:22" x14ac:dyDescent="0.3">
      <c r="A453" s="11">
        <v>46288</v>
      </c>
      <c r="B453" s="89" t="s">
        <v>3854</v>
      </c>
      <c r="C453" s="12" t="s">
        <v>963</v>
      </c>
      <c r="D453" s="12" t="s">
        <v>2584</v>
      </c>
      <c r="E453" s="12" t="s">
        <v>178</v>
      </c>
      <c r="F453" s="12" t="s">
        <v>178</v>
      </c>
      <c r="G453" s="12" t="s">
        <v>2733</v>
      </c>
      <c r="H453" s="12" t="s">
        <v>2737</v>
      </c>
      <c r="I453" s="90">
        <v>0.33333333333333331</v>
      </c>
      <c r="J453" s="90">
        <v>0.37847222222222221</v>
      </c>
      <c r="K453" s="13">
        <v>1.08</v>
      </c>
      <c r="L453" s="90"/>
      <c r="M453" s="90"/>
      <c r="N453" s="13"/>
      <c r="O453" s="12">
        <v>0</v>
      </c>
      <c r="P453" s="12">
        <v>45.179831</v>
      </c>
      <c r="Q453" s="12">
        <v>5.7078860000000002</v>
      </c>
      <c r="R453" s="14">
        <v>46290.417847222219</v>
      </c>
      <c r="S453" s="12">
        <v>1</v>
      </c>
      <c r="T453">
        <v>20260522</v>
      </c>
      <c r="U453" t="s">
        <v>838</v>
      </c>
      <c r="V453">
        <v>20260522</v>
      </c>
    </row>
    <row r="454" spans="1:22" x14ac:dyDescent="0.3">
      <c r="A454" s="11">
        <v>46288</v>
      </c>
      <c r="B454" s="89" t="s">
        <v>3818</v>
      </c>
      <c r="C454" s="12" t="s">
        <v>870</v>
      </c>
      <c r="D454" s="12" t="s">
        <v>902</v>
      </c>
      <c r="E454" s="12" t="s">
        <v>804</v>
      </c>
      <c r="F454" s="12" t="s">
        <v>804</v>
      </c>
      <c r="G454" s="12" t="s">
        <v>2733</v>
      </c>
      <c r="H454" s="12" t="s">
        <v>2737</v>
      </c>
      <c r="I454" s="90">
        <v>0.3923611111111111</v>
      </c>
      <c r="J454" s="90">
        <v>0.42708333333333331</v>
      </c>
      <c r="K454" s="13">
        <v>0.83</v>
      </c>
      <c r="L454" s="90">
        <v>0.35208333333333341</v>
      </c>
      <c r="M454" s="90">
        <v>0.40694444444444439</v>
      </c>
      <c r="N454" s="13">
        <v>1.32</v>
      </c>
      <c r="O454" s="12">
        <v>1</v>
      </c>
      <c r="P454" s="12">
        <v>45.189255000000003</v>
      </c>
      <c r="Q454" s="12">
        <v>5.6904019999999997</v>
      </c>
      <c r="R454" s="14">
        <v>46290.417847222219</v>
      </c>
      <c r="S454" s="12">
        <v>1</v>
      </c>
      <c r="V454" t="s">
        <v>3902</v>
      </c>
    </row>
    <row r="455" spans="1:22" x14ac:dyDescent="0.3">
      <c r="A455" s="11">
        <v>46288</v>
      </c>
      <c r="B455" s="89" t="s">
        <v>3818</v>
      </c>
      <c r="C455" s="12" t="s">
        <v>870</v>
      </c>
      <c r="D455" s="12" t="s">
        <v>1630</v>
      </c>
      <c r="E455" s="12" t="s">
        <v>3487</v>
      </c>
      <c r="F455" s="12" t="s">
        <v>3487</v>
      </c>
      <c r="G455" s="12" t="s">
        <v>2733</v>
      </c>
      <c r="H455" s="12" t="s">
        <v>2737</v>
      </c>
      <c r="I455" s="90">
        <v>0.20833333333333329</v>
      </c>
      <c r="J455" s="90">
        <v>0.21875</v>
      </c>
      <c r="K455" s="13">
        <v>0.25</v>
      </c>
      <c r="L455" s="90">
        <v>0.52152777777777781</v>
      </c>
      <c r="M455" s="90">
        <v>0.53055555555555556</v>
      </c>
      <c r="N455" s="13">
        <v>0.22</v>
      </c>
      <c r="O455" s="12">
        <v>1</v>
      </c>
      <c r="P455" s="12">
        <v>45.206525999999997</v>
      </c>
      <c r="Q455" s="12">
        <v>5.3994530000000003</v>
      </c>
      <c r="R455" s="14">
        <v>46290.417847222219</v>
      </c>
      <c r="S455" s="12">
        <v>1</v>
      </c>
      <c r="T455">
        <v>20260188</v>
      </c>
      <c r="U455" t="s">
        <v>838</v>
      </c>
      <c r="V455">
        <v>20260188</v>
      </c>
    </row>
    <row r="456" spans="1:22" x14ac:dyDescent="0.3">
      <c r="A456" s="11">
        <v>46288</v>
      </c>
      <c r="B456" s="89" t="s">
        <v>3841</v>
      </c>
      <c r="C456" s="12" t="s">
        <v>971</v>
      </c>
      <c r="D456" s="12" t="s">
        <v>1495</v>
      </c>
      <c r="E456" s="12" t="s">
        <v>261</v>
      </c>
      <c r="F456" s="12" t="s">
        <v>261</v>
      </c>
      <c r="G456" s="12" t="s">
        <v>2733</v>
      </c>
      <c r="H456" s="12" t="s">
        <v>2737</v>
      </c>
      <c r="I456" s="90">
        <v>0.33333333333333331</v>
      </c>
      <c r="J456" s="90">
        <v>0.35416666666666669</v>
      </c>
      <c r="K456" s="13">
        <v>0.5</v>
      </c>
      <c r="L456" s="90"/>
      <c r="M456" s="90"/>
      <c r="N456" s="13"/>
      <c r="O456" s="12">
        <v>0</v>
      </c>
      <c r="P456" s="12">
        <v>45.188276000000002</v>
      </c>
      <c r="Q456" s="12">
        <v>5.7171810000000001</v>
      </c>
      <c r="R456" s="14">
        <v>46290.417847222219</v>
      </c>
      <c r="S456" s="12">
        <v>1</v>
      </c>
      <c r="T456">
        <v>20260140</v>
      </c>
      <c r="U456" t="s">
        <v>838</v>
      </c>
      <c r="V456">
        <v>20260140</v>
      </c>
    </row>
    <row r="457" spans="1:22" x14ac:dyDescent="0.3">
      <c r="A457" s="11">
        <v>46288</v>
      </c>
      <c r="B457" s="89" t="s">
        <v>3812</v>
      </c>
      <c r="C457" s="12" t="s">
        <v>977</v>
      </c>
      <c r="D457" s="12" t="s">
        <v>3622</v>
      </c>
      <c r="E457" s="12" t="s">
        <v>750</v>
      </c>
      <c r="F457" s="12" t="s">
        <v>3623</v>
      </c>
      <c r="G457" s="12" t="s">
        <v>2733</v>
      </c>
      <c r="H457" s="12" t="s">
        <v>2734</v>
      </c>
      <c r="I457" s="90">
        <v>0.18402777777777779</v>
      </c>
      <c r="J457" s="90">
        <v>0.19097222222222221</v>
      </c>
      <c r="K457" s="13">
        <v>0.17</v>
      </c>
      <c r="L457" s="90">
        <v>0.33888888888888891</v>
      </c>
      <c r="M457" s="90">
        <v>0.33958333333333329</v>
      </c>
      <c r="N457" s="13">
        <v>0.02</v>
      </c>
      <c r="O457" s="12">
        <v>1</v>
      </c>
      <c r="P457" s="12">
        <v>45.367497999999998</v>
      </c>
      <c r="Q457" s="12">
        <v>5.58521</v>
      </c>
      <c r="R457" s="14">
        <v>46290.417847222219</v>
      </c>
      <c r="S457" s="12">
        <v>1</v>
      </c>
      <c r="T457">
        <v>20260444</v>
      </c>
      <c r="U457" t="s">
        <v>40</v>
      </c>
      <c r="V457">
        <v>20260444</v>
      </c>
    </row>
    <row r="458" spans="1:22" x14ac:dyDescent="0.3">
      <c r="A458" s="11">
        <v>46288</v>
      </c>
      <c r="B458" s="89" t="s">
        <v>3859</v>
      </c>
      <c r="C458" s="12" t="s">
        <v>956</v>
      </c>
      <c r="D458" s="12" t="s">
        <v>2165</v>
      </c>
      <c r="E458" s="12" t="s">
        <v>566</v>
      </c>
      <c r="F458" s="12" t="s">
        <v>3492</v>
      </c>
      <c r="G458" s="12" t="s">
        <v>2733</v>
      </c>
      <c r="H458" s="12" t="s">
        <v>2737</v>
      </c>
      <c r="I458" s="90">
        <v>0.33333333333333331</v>
      </c>
      <c r="J458" s="90">
        <v>0.37847222222222221</v>
      </c>
      <c r="K458" s="13">
        <v>1.08</v>
      </c>
      <c r="L458" s="90"/>
      <c r="M458" s="90"/>
      <c r="N458" s="13"/>
      <c r="O458" s="12">
        <v>0</v>
      </c>
      <c r="P458" s="12">
        <v>45.189936000000003</v>
      </c>
      <c r="Q458" s="12">
        <v>5.7559290000000001</v>
      </c>
      <c r="R458" s="14">
        <v>46290.417847222219</v>
      </c>
      <c r="S458" s="12">
        <v>1</v>
      </c>
      <c r="T458">
        <v>20260365</v>
      </c>
      <c r="U458" t="s">
        <v>838</v>
      </c>
      <c r="V458">
        <v>20260365</v>
      </c>
    </row>
    <row r="459" spans="1:22" x14ac:dyDescent="0.3">
      <c r="A459" s="11">
        <v>46288</v>
      </c>
      <c r="B459" s="89" t="s">
        <v>3834</v>
      </c>
      <c r="C459" s="12" t="s">
        <v>964</v>
      </c>
      <c r="D459" s="12" t="s">
        <v>2357</v>
      </c>
      <c r="E459" s="12" t="s">
        <v>780</v>
      </c>
      <c r="F459" s="12" t="s">
        <v>3678</v>
      </c>
      <c r="G459" s="12" t="s">
        <v>2733</v>
      </c>
      <c r="H459" s="12" t="s">
        <v>2781</v>
      </c>
      <c r="I459" s="90">
        <v>0.33333333333333331</v>
      </c>
      <c r="J459" s="90">
        <v>0.375</v>
      </c>
      <c r="K459" s="13">
        <v>1</v>
      </c>
      <c r="L459" s="90">
        <v>0.28333333333333333</v>
      </c>
      <c r="M459" s="90">
        <v>0.33819444444444452</v>
      </c>
      <c r="N459" s="13">
        <v>1.32</v>
      </c>
      <c r="O459" s="12">
        <v>1</v>
      </c>
      <c r="P459" s="12">
        <v>45.150100000000002</v>
      </c>
      <c r="Q459" s="12">
        <v>5.7248400000000004</v>
      </c>
      <c r="R459" s="14">
        <v>46290.417847222219</v>
      </c>
      <c r="S459" s="12">
        <v>1</v>
      </c>
      <c r="T459">
        <v>20260429</v>
      </c>
      <c r="U459" t="s">
        <v>838</v>
      </c>
      <c r="V459">
        <v>20260429</v>
      </c>
    </row>
    <row r="460" spans="1:22" x14ac:dyDescent="0.3">
      <c r="A460" s="11">
        <v>46288</v>
      </c>
      <c r="B460" s="89" t="s">
        <v>3833</v>
      </c>
      <c r="C460" s="12" t="s">
        <v>978</v>
      </c>
      <c r="D460" s="12" t="s">
        <v>2376</v>
      </c>
      <c r="E460" s="12" t="s">
        <v>604</v>
      </c>
      <c r="F460" s="12" t="s">
        <v>3482</v>
      </c>
      <c r="G460" s="12" t="s">
        <v>2733</v>
      </c>
      <c r="H460" s="12" t="s">
        <v>2737</v>
      </c>
      <c r="I460" s="90">
        <v>0.33333333333333331</v>
      </c>
      <c r="J460" s="90">
        <v>0.4236111111111111</v>
      </c>
      <c r="K460" s="13">
        <v>2.17</v>
      </c>
      <c r="L460" s="90"/>
      <c r="M460" s="90"/>
      <c r="N460" s="13"/>
      <c r="O460" s="12">
        <v>0</v>
      </c>
      <c r="P460" s="12">
        <v>45.570290999999997</v>
      </c>
      <c r="Q460" s="12">
        <v>5.9184279999999996</v>
      </c>
      <c r="R460" s="14">
        <v>46290.417847222219</v>
      </c>
      <c r="S460" s="12">
        <v>1</v>
      </c>
      <c r="T460">
        <v>20260436</v>
      </c>
      <c r="U460" t="s">
        <v>838</v>
      </c>
      <c r="V460">
        <v>20260436</v>
      </c>
    </row>
    <row r="461" spans="1:22" x14ac:dyDescent="0.3">
      <c r="A461" s="11">
        <v>46288</v>
      </c>
      <c r="B461" s="89" t="s">
        <v>3821</v>
      </c>
      <c r="C461" s="12" t="s">
        <v>879</v>
      </c>
      <c r="D461" s="12" t="s">
        <v>3679</v>
      </c>
      <c r="E461" s="12" t="s">
        <v>547</v>
      </c>
      <c r="F461" s="12" t="s">
        <v>3680</v>
      </c>
      <c r="G461" s="12" t="s">
        <v>2733</v>
      </c>
      <c r="H461" s="12" t="s">
        <v>2734</v>
      </c>
      <c r="I461" s="90">
        <v>0.36458333333333331</v>
      </c>
      <c r="J461" s="90">
        <v>0.37152777777777779</v>
      </c>
      <c r="K461" s="13">
        <v>0.17</v>
      </c>
      <c r="L461" s="90">
        <v>0.45555555555555549</v>
      </c>
      <c r="M461" s="90">
        <v>0.46597222222222218</v>
      </c>
      <c r="N461" s="13">
        <v>0.25</v>
      </c>
      <c r="O461" s="12">
        <v>1</v>
      </c>
      <c r="P461" s="12">
        <v>45.366303000000002</v>
      </c>
      <c r="Q461" s="12">
        <v>5.5898110000000001</v>
      </c>
      <c r="R461" s="14">
        <v>46290.417847222219</v>
      </c>
      <c r="S461" s="12">
        <v>1</v>
      </c>
      <c r="T461">
        <v>20260294</v>
      </c>
      <c r="U461" t="s">
        <v>40</v>
      </c>
      <c r="V461">
        <v>20260294</v>
      </c>
    </row>
    <row r="462" spans="1:22" x14ac:dyDescent="0.3">
      <c r="A462" s="11">
        <v>46288</v>
      </c>
      <c r="B462" s="89" t="s">
        <v>3860</v>
      </c>
      <c r="C462" s="12" t="s">
        <v>982</v>
      </c>
      <c r="D462" s="12" t="s">
        <v>1069</v>
      </c>
      <c r="E462" s="12" t="s">
        <v>3414</v>
      </c>
      <c r="F462" s="12" t="s">
        <v>639</v>
      </c>
      <c r="G462" s="12" t="s">
        <v>2733</v>
      </c>
      <c r="H462" s="12" t="s">
        <v>2737</v>
      </c>
      <c r="I462" s="90">
        <v>0.33333333333333331</v>
      </c>
      <c r="J462" s="90">
        <v>0.4375</v>
      </c>
      <c r="K462" s="13">
        <v>2.5</v>
      </c>
      <c r="L462" s="90"/>
      <c r="M462" s="90"/>
      <c r="N462" s="13"/>
      <c r="O462" s="12">
        <v>0</v>
      </c>
      <c r="P462" s="12">
        <v>45.085959000000003</v>
      </c>
      <c r="Q462" s="12">
        <v>5.7746789999999999</v>
      </c>
      <c r="R462" s="14">
        <v>46290.417847222219</v>
      </c>
      <c r="S462" s="12">
        <v>1</v>
      </c>
      <c r="T462">
        <v>20250001</v>
      </c>
      <c r="U462" t="s">
        <v>838</v>
      </c>
      <c r="V462">
        <v>20250001</v>
      </c>
    </row>
    <row r="463" spans="1:22" x14ac:dyDescent="0.3">
      <c r="A463" s="11">
        <v>46288</v>
      </c>
      <c r="B463" s="89" t="s">
        <v>3824</v>
      </c>
      <c r="C463" s="12" t="s">
        <v>876</v>
      </c>
      <c r="D463" s="12" t="s">
        <v>2420</v>
      </c>
      <c r="E463" s="12" t="s">
        <v>788</v>
      </c>
      <c r="F463" s="12" t="s">
        <v>788</v>
      </c>
      <c r="G463" s="12" t="s">
        <v>2733</v>
      </c>
      <c r="H463" s="12" t="s">
        <v>2737</v>
      </c>
      <c r="I463" s="90">
        <v>0.33333333333333331</v>
      </c>
      <c r="J463" s="90">
        <v>0.3611111111111111</v>
      </c>
      <c r="K463" s="13">
        <v>0.67</v>
      </c>
      <c r="L463" s="90"/>
      <c r="M463" s="90"/>
      <c r="N463" s="13"/>
      <c r="O463" s="12">
        <v>0</v>
      </c>
      <c r="P463" s="12">
        <v>45.212082000000002</v>
      </c>
      <c r="Q463" s="12">
        <v>5.7464320000000004</v>
      </c>
      <c r="R463" s="14">
        <v>46290.417847222219</v>
      </c>
      <c r="S463" s="12">
        <v>1</v>
      </c>
      <c r="T463">
        <v>20260448</v>
      </c>
      <c r="U463" t="s">
        <v>838</v>
      </c>
      <c r="V463">
        <v>20260448</v>
      </c>
    </row>
    <row r="464" spans="1:22" x14ac:dyDescent="0.3">
      <c r="A464" s="11">
        <v>46288</v>
      </c>
      <c r="B464" s="89" t="s">
        <v>3870</v>
      </c>
      <c r="C464" s="12" t="s">
        <v>947</v>
      </c>
      <c r="D464" s="12" t="s">
        <v>1225</v>
      </c>
      <c r="E464" s="12" t="s">
        <v>3505</v>
      </c>
      <c r="F464" s="12" t="s">
        <v>475</v>
      </c>
      <c r="G464" s="12" t="s">
        <v>2733</v>
      </c>
      <c r="H464" s="12" t="s">
        <v>2737</v>
      </c>
      <c r="I464" s="90">
        <v>0.33333333333333331</v>
      </c>
      <c r="J464" s="90">
        <v>0.3888888888888889</v>
      </c>
      <c r="K464" s="13">
        <v>1.33</v>
      </c>
      <c r="L464" s="90"/>
      <c r="M464" s="90"/>
      <c r="N464" s="13"/>
      <c r="O464" s="12">
        <v>0</v>
      </c>
      <c r="P464" s="12">
        <v>45.363641999999999</v>
      </c>
      <c r="Q464" s="12">
        <v>5.590662</v>
      </c>
      <c r="R464" s="14">
        <v>46290.417847222219</v>
      </c>
      <c r="S464" s="12">
        <v>1</v>
      </c>
      <c r="T464">
        <v>20260044</v>
      </c>
      <c r="U464" t="s">
        <v>838</v>
      </c>
      <c r="V464">
        <v>20260044</v>
      </c>
    </row>
    <row r="465" spans="1:22" x14ac:dyDescent="0.3">
      <c r="A465" s="11">
        <v>46288</v>
      </c>
      <c r="B465" s="89" t="s">
        <v>3841</v>
      </c>
      <c r="C465" s="12" t="s">
        <v>971</v>
      </c>
      <c r="D465" s="12" t="s">
        <v>2064</v>
      </c>
      <c r="E465" s="12" t="s">
        <v>187</v>
      </c>
      <c r="F465" s="12" t="s">
        <v>187</v>
      </c>
      <c r="G465" s="12" t="s">
        <v>2733</v>
      </c>
      <c r="H465" s="12" t="s">
        <v>2737</v>
      </c>
      <c r="I465" s="90">
        <v>0.33333333333333331</v>
      </c>
      <c r="J465" s="90">
        <v>0.37847222222222221</v>
      </c>
      <c r="K465" s="13">
        <v>1.08</v>
      </c>
      <c r="L465" s="90"/>
      <c r="M465" s="90"/>
      <c r="N465" s="13"/>
      <c r="O465" s="12">
        <v>0</v>
      </c>
      <c r="P465" s="12">
        <v>45.189857000000003</v>
      </c>
      <c r="Q465" s="12">
        <v>5.7292610000000002</v>
      </c>
      <c r="R465" s="14">
        <v>46290.417847222219</v>
      </c>
      <c r="S465" s="12">
        <v>1</v>
      </c>
      <c r="T465">
        <v>20260328</v>
      </c>
      <c r="U465" t="s">
        <v>838</v>
      </c>
      <c r="V465">
        <v>20260328</v>
      </c>
    </row>
    <row r="466" spans="1:22" x14ac:dyDescent="0.3">
      <c r="A466" s="11">
        <v>46288</v>
      </c>
      <c r="B466" s="89" t="s">
        <v>3875</v>
      </c>
      <c r="C466" s="12" t="s">
        <v>846</v>
      </c>
      <c r="D466" s="12"/>
      <c r="E466" s="12" t="s">
        <v>809</v>
      </c>
      <c r="F466" s="12" t="s">
        <v>809</v>
      </c>
      <c r="G466" s="12"/>
      <c r="H466" s="12"/>
      <c r="I466" s="90">
        <v>0.33333333333333331</v>
      </c>
      <c r="J466" s="90">
        <v>0.34722222222222221</v>
      </c>
      <c r="K466" s="13">
        <v>0.33</v>
      </c>
      <c r="L466" s="90"/>
      <c r="M466" s="90"/>
      <c r="N466" s="13"/>
      <c r="O466" s="12">
        <v>0</v>
      </c>
      <c r="P466" s="12">
        <v>45.176468</v>
      </c>
      <c r="Q466" s="12">
        <v>5.7269800000000002</v>
      </c>
      <c r="R466" s="14">
        <v>46290.417847222219</v>
      </c>
      <c r="S466" s="12">
        <v>0</v>
      </c>
      <c r="V466" t="s">
        <v>3876</v>
      </c>
    </row>
    <row r="467" spans="1:22" x14ac:dyDescent="0.3">
      <c r="A467" s="11">
        <v>46288</v>
      </c>
      <c r="B467" s="89" t="s">
        <v>3848</v>
      </c>
      <c r="C467" s="12" t="s">
        <v>945</v>
      </c>
      <c r="D467" s="12" t="s">
        <v>1662</v>
      </c>
      <c r="E467" s="12" t="s">
        <v>707</v>
      </c>
      <c r="F467" s="12" t="s">
        <v>707</v>
      </c>
      <c r="G467" s="12" t="s">
        <v>2733</v>
      </c>
      <c r="H467" s="12" t="s">
        <v>2737</v>
      </c>
      <c r="I467" s="90">
        <v>0.33333333333333331</v>
      </c>
      <c r="J467" s="90">
        <v>0.35416666666666669</v>
      </c>
      <c r="K467" s="13">
        <v>0.5</v>
      </c>
      <c r="L467" s="90"/>
      <c r="M467" s="90"/>
      <c r="N467" s="13"/>
      <c r="O467" s="12">
        <v>0</v>
      </c>
      <c r="P467" s="12">
        <v>45.179850000000002</v>
      </c>
      <c r="Q467" s="12">
        <v>5.7073270000000003</v>
      </c>
      <c r="R467" s="14">
        <v>46290.417847222219</v>
      </c>
      <c r="S467" s="12">
        <v>1</v>
      </c>
      <c r="T467">
        <v>20260199</v>
      </c>
      <c r="U467" t="s">
        <v>838</v>
      </c>
      <c r="V467">
        <v>20260199</v>
      </c>
    </row>
    <row r="468" spans="1:22" x14ac:dyDescent="0.3">
      <c r="A468" s="11">
        <v>46288</v>
      </c>
      <c r="B468" s="89" t="s">
        <v>3831</v>
      </c>
      <c r="C468" s="12" t="s">
        <v>892</v>
      </c>
      <c r="D468" s="12" t="s">
        <v>1275</v>
      </c>
      <c r="E468" s="12" t="s">
        <v>209</v>
      </c>
      <c r="F468" s="12" t="s">
        <v>209</v>
      </c>
      <c r="G468" s="12" t="s">
        <v>2733</v>
      </c>
      <c r="H468" s="12" t="s">
        <v>2737</v>
      </c>
      <c r="I468" s="90">
        <v>0.33333333333333331</v>
      </c>
      <c r="J468" s="90">
        <v>0.34722222222222221</v>
      </c>
      <c r="K468" s="13">
        <v>0.33</v>
      </c>
      <c r="L468" s="90"/>
      <c r="M468" s="90"/>
      <c r="N468" s="13"/>
      <c r="O468" s="12">
        <v>0</v>
      </c>
      <c r="P468" s="12">
        <v>45.194781999999996</v>
      </c>
      <c r="Q468" s="12">
        <v>5.7142739999999996</v>
      </c>
      <c r="R468" s="14">
        <v>46290.417847222219</v>
      </c>
      <c r="S468" s="12">
        <v>1</v>
      </c>
      <c r="T468">
        <v>20260059</v>
      </c>
      <c r="U468" t="s">
        <v>838</v>
      </c>
      <c r="V468">
        <v>20260059</v>
      </c>
    </row>
    <row r="469" spans="1:22" x14ac:dyDescent="0.3">
      <c r="A469" s="11">
        <v>46288</v>
      </c>
      <c r="B469" s="89" t="s">
        <v>3864</v>
      </c>
      <c r="C469" s="12" t="s">
        <v>960</v>
      </c>
      <c r="D469" s="12" t="s">
        <v>2130</v>
      </c>
      <c r="E469" s="12" t="s">
        <v>232</v>
      </c>
      <c r="F469" s="12" t="s">
        <v>3511</v>
      </c>
      <c r="G469" s="12" t="s">
        <v>2733</v>
      </c>
      <c r="H469" s="12" t="s">
        <v>2737</v>
      </c>
      <c r="I469" s="90">
        <v>0.33333333333333331</v>
      </c>
      <c r="J469" s="90">
        <v>0.34722222222222221</v>
      </c>
      <c r="K469" s="13">
        <v>0.33</v>
      </c>
      <c r="L469" s="90"/>
      <c r="M469" s="90"/>
      <c r="N469" s="13"/>
      <c r="O469" s="12">
        <v>0</v>
      </c>
      <c r="P469" s="12">
        <v>45.179060999999997</v>
      </c>
      <c r="Q469" s="12">
        <v>5.7056240000000003</v>
      </c>
      <c r="R469" s="14">
        <v>46290.417847222219</v>
      </c>
      <c r="S469" s="12">
        <v>1</v>
      </c>
      <c r="T469">
        <v>20260352</v>
      </c>
      <c r="U469" t="s">
        <v>838</v>
      </c>
      <c r="V469">
        <v>20260352</v>
      </c>
    </row>
    <row r="470" spans="1:22" x14ac:dyDescent="0.3">
      <c r="A470" s="11">
        <v>46288</v>
      </c>
      <c r="B470" s="89" t="s">
        <v>3855</v>
      </c>
      <c r="C470" s="12" t="s">
        <v>984</v>
      </c>
      <c r="D470" s="12" t="s">
        <v>1438</v>
      </c>
      <c r="E470" s="12" t="s">
        <v>431</v>
      </c>
      <c r="F470" s="12" t="s">
        <v>3681</v>
      </c>
      <c r="G470" s="12" t="s">
        <v>2733</v>
      </c>
      <c r="H470" s="12" t="s">
        <v>2737</v>
      </c>
      <c r="I470" s="90">
        <v>0.28125</v>
      </c>
      <c r="J470" s="90">
        <v>0.375</v>
      </c>
      <c r="K470" s="13">
        <v>2.25</v>
      </c>
      <c r="L470" s="90">
        <v>0.39374999999999999</v>
      </c>
      <c r="M470" s="90">
        <v>0.47430555555555548</v>
      </c>
      <c r="N470" s="13">
        <v>1.93</v>
      </c>
      <c r="O470" s="12">
        <v>1</v>
      </c>
      <c r="P470" s="12">
        <v>45.148544999999999</v>
      </c>
      <c r="Q470" s="12">
        <v>5.704593</v>
      </c>
      <c r="R470" s="14">
        <v>46290.417847222219</v>
      </c>
      <c r="S470" s="12">
        <v>1</v>
      </c>
      <c r="T470">
        <v>20260122</v>
      </c>
      <c r="U470" t="s">
        <v>838</v>
      </c>
      <c r="V470">
        <v>20260122</v>
      </c>
    </row>
    <row r="471" spans="1:22" x14ac:dyDescent="0.3">
      <c r="A471" s="11">
        <v>46288</v>
      </c>
      <c r="B471" s="89" t="s">
        <v>3849</v>
      </c>
      <c r="C471" s="12" t="s">
        <v>861</v>
      </c>
      <c r="D471" s="12" t="s">
        <v>868</v>
      </c>
      <c r="E471" s="12" t="s">
        <v>826</v>
      </c>
      <c r="F471" s="12" t="s">
        <v>826</v>
      </c>
      <c r="G471" s="12" t="s">
        <v>2733</v>
      </c>
      <c r="H471" s="12" t="s">
        <v>2737</v>
      </c>
      <c r="I471" s="90">
        <v>0.33333333333333331</v>
      </c>
      <c r="J471" s="90">
        <v>0.37847222222222221</v>
      </c>
      <c r="K471" s="13">
        <v>1.08</v>
      </c>
      <c r="L471" s="90">
        <v>0.31111111111111112</v>
      </c>
      <c r="M471" s="90">
        <v>0.38263888888888892</v>
      </c>
      <c r="N471" s="13">
        <v>1.72</v>
      </c>
      <c r="O471" s="12">
        <v>1</v>
      </c>
      <c r="P471" s="12">
        <v>45.185786999999998</v>
      </c>
      <c r="Q471" s="12">
        <v>5.7279049999999998</v>
      </c>
      <c r="R471" s="14">
        <v>46290.417847222219</v>
      </c>
      <c r="S471" s="12">
        <v>1</v>
      </c>
      <c r="V471" t="s">
        <v>3810</v>
      </c>
    </row>
    <row r="472" spans="1:22" x14ac:dyDescent="0.3">
      <c r="A472" s="11">
        <v>46288</v>
      </c>
      <c r="B472" s="89" t="s">
        <v>3845</v>
      </c>
      <c r="C472" s="12" t="s">
        <v>950</v>
      </c>
      <c r="D472" s="12" t="s">
        <v>2510</v>
      </c>
      <c r="E472" s="12" t="s">
        <v>115</v>
      </c>
      <c r="F472" s="12" t="s">
        <v>115</v>
      </c>
      <c r="G472" s="12" t="s">
        <v>2733</v>
      </c>
      <c r="H472" s="12" t="s">
        <v>2737</v>
      </c>
      <c r="I472" s="90">
        <v>0.33333333333333331</v>
      </c>
      <c r="J472" s="90">
        <v>0.34722222222222221</v>
      </c>
      <c r="K472" s="13">
        <v>0.33</v>
      </c>
      <c r="L472" s="90"/>
      <c r="M472" s="90"/>
      <c r="N472" s="13"/>
      <c r="O472" s="12">
        <v>0</v>
      </c>
      <c r="P472" s="12">
        <v>45.190648000000003</v>
      </c>
      <c r="Q472" s="12">
        <v>5.7227129999999997</v>
      </c>
      <c r="R472" s="14">
        <v>46290.417847222219</v>
      </c>
      <c r="S472" s="12">
        <v>1</v>
      </c>
      <c r="T472">
        <v>20260494</v>
      </c>
      <c r="U472" t="s">
        <v>838</v>
      </c>
      <c r="V472">
        <v>20260494</v>
      </c>
    </row>
    <row r="473" spans="1:22" x14ac:dyDescent="0.3">
      <c r="A473" s="11">
        <v>46288</v>
      </c>
      <c r="B473" s="89" t="s">
        <v>3839</v>
      </c>
      <c r="C473" s="12" t="s">
        <v>966</v>
      </c>
      <c r="D473" s="12" t="s">
        <v>1215</v>
      </c>
      <c r="E473" s="12" t="s">
        <v>280</v>
      </c>
      <c r="F473" s="12" t="s">
        <v>3502</v>
      </c>
      <c r="G473" s="12" t="s">
        <v>2733</v>
      </c>
      <c r="H473" s="12" t="s">
        <v>2737</v>
      </c>
      <c r="I473" s="90">
        <v>0.33333333333333331</v>
      </c>
      <c r="J473" s="90">
        <v>0.375</v>
      </c>
      <c r="K473" s="13">
        <v>1</v>
      </c>
      <c r="L473" s="90">
        <v>0.1875</v>
      </c>
      <c r="M473" s="90">
        <v>0.22291666666666671</v>
      </c>
      <c r="N473" s="13">
        <v>0.85</v>
      </c>
      <c r="O473" s="12">
        <v>1</v>
      </c>
      <c r="P473" s="12">
        <v>45.300490000000003</v>
      </c>
      <c r="Q473" s="12">
        <v>5.4865740000000001</v>
      </c>
      <c r="R473" s="14">
        <v>46290.417847222219</v>
      </c>
      <c r="S473" s="12">
        <v>1</v>
      </c>
      <c r="T473">
        <v>20260478</v>
      </c>
      <c r="U473" t="s">
        <v>838</v>
      </c>
      <c r="V473">
        <v>20260478</v>
      </c>
    </row>
    <row r="474" spans="1:22" x14ac:dyDescent="0.3">
      <c r="A474" s="11">
        <v>46288</v>
      </c>
      <c r="B474" s="89" t="s">
        <v>3823</v>
      </c>
      <c r="C474" s="12" t="s">
        <v>968</v>
      </c>
      <c r="D474" s="12" t="s">
        <v>3503</v>
      </c>
      <c r="E474" s="12" t="s">
        <v>608</v>
      </c>
      <c r="F474" s="12" t="s">
        <v>3504</v>
      </c>
      <c r="G474" s="12" t="s">
        <v>2733</v>
      </c>
      <c r="H474" s="12" t="s">
        <v>2734</v>
      </c>
      <c r="I474" s="90">
        <v>0.16666666666666671</v>
      </c>
      <c r="J474" s="90">
        <v>0.18055555555555561</v>
      </c>
      <c r="K474" s="13">
        <v>0.33</v>
      </c>
      <c r="L474" s="90"/>
      <c r="M474" s="90"/>
      <c r="N474" s="13"/>
      <c r="O474" s="12">
        <v>0</v>
      </c>
      <c r="P474" s="12">
        <v>45.206507999999999</v>
      </c>
      <c r="Q474" s="12">
        <v>5.662909</v>
      </c>
      <c r="R474" s="14">
        <v>46290.417847222219</v>
      </c>
      <c r="S474" s="12">
        <v>1</v>
      </c>
      <c r="T474">
        <v>20260447</v>
      </c>
      <c r="U474" t="s">
        <v>40</v>
      </c>
      <c r="V474">
        <v>20260447</v>
      </c>
    </row>
    <row r="475" spans="1:22" x14ac:dyDescent="0.3">
      <c r="A475" s="11">
        <v>46288</v>
      </c>
      <c r="B475" s="89" t="s">
        <v>3827</v>
      </c>
      <c r="C475" s="12" t="s">
        <v>967</v>
      </c>
      <c r="D475" s="12" t="s">
        <v>2036</v>
      </c>
      <c r="E475" s="12" t="s">
        <v>368</v>
      </c>
      <c r="F475" s="12" t="s">
        <v>368</v>
      </c>
      <c r="G475" s="12" t="s">
        <v>2733</v>
      </c>
      <c r="H475" s="12" t="s">
        <v>2737</v>
      </c>
      <c r="I475" s="90">
        <v>0.33333333333333331</v>
      </c>
      <c r="J475" s="90">
        <v>0.34722222222222221</v>
      </c>
      <c r="K475" s="13">
        <v>0.33</v>
      </c>
      <c r="L475" s="90">
        <v>0.19305555555555559</v>
      </c>
      <c r="M475" s="90">
        <v>0.21458333333333329</v>
      </c>
      <c r="N475" s="13">
        <v>0.52</v>
      </c>
      <c r="O475" s="12">
        <v>1</v>
      </c>
      <c r="P475" s="12">
        <v>45.182288999999997</v>
      </c>
      <c r="Q475" s="12">
        <v>5.7159700000000004</v>
      </c>
      <c r="R475" s="14">
        <v>46290.417847222219</v>
      </c>
      <c r="S475" s="12">
        <v>1</v>
      </c>
      <c r="T475">
        <v>20260318</v>
      </c>
      <c r="U475" t="s">
        <v>838</v>
      </c>
      <c r="V475">
        <v>20260318</v>
      </c>
    </row>
    <row r="476" spans="1:22" x14ac:dyDescent="0.3">
      <c r="A476" s="11">
        <v>46288</v>
      </c>
      <c r="B476" s="89" t="s">
        <v>3854</v>
      </c>
      <c r="C476" s="12" t="s">
        <v>963</v>
      </c>
      <c r="D476" s="12" t="s">
        <v>1568</v>
      </c>
      <c r="E476" s="12" t="s">
        <v>462</v>
      </c>
      <c r="F476" s="12" t="s">
        <v>3903</v>
      </c>
      <c r="G476" s="12" t="s">
        <v>2733</v>
      </c>
      <c r="H476" s="12" t="s">
        <v>2737</v>
      </c>
      <c r="I476" s="90">
        <v>0.33333333333333331</v>
      </c>
      <c r="J476" s="90">
        <v>0.35416666666666669</v>
      </c>
      <c r="K476" s="13">
        <v>0.5</v>
      </c>
      <c r="L476" s="90"/>
      <c r="M476" s="90"/>
      <c r="N476" s="13"/>
      <c r="O476" s="12">
        <v>0</v>
      </c>
      <c r="P476" s="12">
        <v>45.184040000000003</v>
      </c>
      <c r="Q476" s="12">
        <v>5.7121500000000003</v>
      </c>
      <c r="R476" s="14">
        <v>46290.417847222219</v>
      </c>
      <c r="S476" s="12">
        <v>1</v>
      </c>
      <c r="T476">
        <v>20260165</v>
      </c>
      <c r="U476" t="s">
        <v>838</v>
      </c>
      <c r="V476">
        <v>20260165</v>
      </c>
    </row>
    <row r="477" spans="1:22" x14ac:dyDescent="0.3">
      <c r="A477" s="11">
        <v>46288</v>
      </c>
      <c r="B477" s="89" t="s">
        <v>3881</v>
      </c>
      <c r="C477" s="12" t="s">
        <v>894</v>
      </c>
      <c r="D477" s="12" t="s">
        <v>3057</v>
      </c>
      <c r="E477" s="12" t="s">
        <v>642</v>
      </c>
      <c r="F477" s="12" t="s">
        <v>3058</v>
      </c>
      <c r="G477" s="12" t="s">
        <v>2733</v>
      </c>
      <c r="H477" s="12" t="s">
        <v>2734</v>
      </c>
      <c r="I477" s="90">
        <v>0.29166666666666669</v>
      </c>
      <c r="J477" s="90">
        <v>0.30208333333333331</v>
      </c>
      <c r="K477" s="13">
        <v>0.25</v>
      </c>
      <c r="L477" s="90"/>
      <c r="M477" s="90"/>
      <c r="N477" s="13"/>
      <c r="O477" s="12">
        <v>0</v>
      </c>
      <c r="P477" s="12">
        <v>45.070188999999999</v>
      </c>
      <c r="Q477" s="12">
        <v>5.7319789999999999</v>
      </c>
      <c r="R477" s="14">
        <v>46290.417847222219</v>
      </c>
      <c r="S477" s="12">
        <v>1</v>
      </c>
      <c r="T477">
        <v>20250002</v>
      </c>
      <c r="U477" t="s">
        <v>40</v>
      </c>
      <c r="V477">
        <v>20250002</v>
      </c>
    </row>
    <row r="478" spans="1:22" x14ac:dyDescent="0.3">
      <c r="A478" s="11">
        <v>46288</v>
      </c>
      <c r="B478" s="89" t="s">
        <v>3818</v>
      </c>
      <c r="C478" s="12" t="s">
        <v>870</v>
      </c>
      <c r="D478" s="12" t="s">
        <v>1110</v>
      </c>
      <c r="E478" s="12" t="s">
        <v>198</v>
      </c>
      <c r="F478" s="12" t="s">
        <v>198</v>
      </c>
      <c r="G478" s="12" t="s">
        <v>2733</v>
      </c>
      <c r="H478" s="12" t="s">
        <v>2737</v>
      </c>
      <c r="I478" s="90">
        <v>0.28819444444444442</v>
      </c>
      <c r="J478" s="90">
        <v>0.30902777777777779</v>
      </c>
      <c r="K478" s="13">
        <v>0.5</v>
      </c>
      <c r="L478" s="90">
        <v>0.26111111111111113</v>
      </c>
      <c r="M478" s="90">
        <v>0.3298611111111111</v>
      </c>
      <c r="N478" s="13">
        <v>1.65</v>
      </c>
      <c r="O478" s="12">
        <v>1</v>
      </c>
      <c r="P478" s="12">
        <v>45.188409999999998</v>
      </c>
      <c r="Q478" s="12">
        <v>5.7258019999999998</v>
      </c>
      <c r="R478" s="14">
        <v>46290.417847222219</v>
      </c>
      <c r="S478" s="12">
        <v>1</v>
      </c>
      <c r="T478">
        <v>20260015</v>
      </c>
      <c r="U478" t="s">
        <v>838</v>
      </c>
      <c r="V478">
        <v>20260015</v>
      </c>
    </row>
    <row r="479" spans="1:22" x14ac:dyDescent="0.3">
      <c r="A479" s="11">
        <v>46288</v>
      </c>
      <c r="B479" s="89" t="s">
        <v>3867</v>
      </c>
      <c r="C479" s="12" t="s">
        <v>914</v>
      </c>
      <c r="D479" s="12" t="s">
        <v>1483</v>
      </c>
      <c r="E479" s="12" t="s">
        <v>194</v>
      </c>
      <c r="F479" s="12" t="s">
        <v>194</v>
      </c>
      <c r="G479" s="12" t="s">
        <v>2733</v>
      </c>
      <c r="H479" s="12" t="s">
        <v>2737</v>
      </c>
      <c r="I479" s="90">
        <v>0.33333333333333331</v>
      </c>
      <c r="J479" s="90">
        <v>0.37847222222222221</v>
      </c>
      <c r="K479" s="13">
        <v>1.08</v>
      </c>
      <c r="L479" s="90">
        <v>0.36875000000000002</v>
      </c>
      <c r="M479" s="90">
        <v>0.40555555555555561</v>
      </c>
      <c r="N479" s="13">
        <v>0.88</v>
      </c>
      <c r="O479" s="12">
        <v>1</v>
      </c>
      <c r="P479" s="12">
        <v>45.187032000000002</v>
      </c>
      <c r="Q479" s="12">
        <v>5.7131910000000001</v>
      </c>
      <c r="R479" s="14">
        <v>46290.417847222219</v>
      </c>
      <c r="S479" s="12">
        <v>1</v>
      </c>
      <c r="T479">
        <v>20260587</v>
      </c>
      <c r="U479" t="s">
        <v>838</v>
      </c>
      <c r="V479">
        <v>20260587</v>
      </c>
    </row>
    <row r="480" spans="1:22" x14ac:dyDescent="0.3">
      <c r="A480" s="11">
        <v>46288</v>
      </c>
      <c r="B480" s="89" t="s">
        <v>3839</v>
      </c>
      <c r="C480" s="12" t="s">
        <v>966</v>
      </c>
      <c r="D480" s="12" t="s">
        <v>3682</v>
      </c>
      <c r="E480" s="12" t="s">
        <v>510</v>
      </c>
      <c r="F480" s="12" t="s">
        <v>3683</v>
      </c>
      <c r="G480" s="12" t="s">
        <v>2733</v>
      </c>
      <c r="H480" s="12" t="s">
        <v>2734</v>
      </c>
      <c r="I480" s="90">
        <v>0.4236111111111111</v>
      </c>
      <c r="J480" s="90">
        <v>0.4375</v>
      </c>
      <c r="K480" s="13">
        <v>0.33</v>
      </c>
      <c r="L480" s="90">
        <v>0.48333333333333328</v>
      </c>
      <c r="M480" s="90">
        <v>0.49652777777777779</v>
      </c>
      <c r="N480" s="13">
        <v>0.32</v>
      </c>
      <c r="O480" s="12">
        <v>1</v>
      </c>
      <c r="P480" s="12">
        <v>45.368639999999999</v>
      </c>
      <c r="Q480" s="12">
        <v>5.5851119999999996</v>
      </c>
      <c r="R480" s="14">
        <v>46290.417847222219</v>
      </c>
      <c r="S480" s="12">
        <v>1</v>
      </c>
      <c r="T480">
        <v>20260358</v>
      </c>
      <c r="U480" t="s">
        <v>40</v>
      </c>
      <c r="V480">
        <v>20260358</v>
      </c>
    </row>
    <row r="481" spans="1:22" x14ac:dyDescent="0.3">
      <c r="A481" s="11">
        <v>46288</v>
      </c>
      <c r="B481" s="89" t="s">
        <v>3865</v>
      </c>
      <c r="C481" s="12" t="s">
        <v>962</v>
      </c>
      <c r="D481" s="12" t="s">
        <v>1194</v>
      </c>
      <c r="E481" s="12" t="s">
        <v>289</v>
      </c>
      <c r="F481" s="12" t="s">
        <v>289</v>
      </c>
      <c r="G481" s="12" t="s">
        <v>2733</v>
      </c>
      <c r="H481" s="12" t="s">
        <v>2737</v>
      </c>
      <c r="I481" s="90">
        <v>0.28125</v>
      </c>
      <c r="J481" s="90">
        <v>0.31597222222222221</v>
      </c>
      <c r="K481" s="13">
        <v>0.83</v>
      </c>
      <c r="L481" s="90">
        <v>0.2215277777777778</v>
      </c>
      <c r="M481" s="90">
        <v>0.2409722222222222</v>
      </c>
      <c r="N481" s="13">
        <v>0.47</v>
      </c>
      <c r="O481" s="12">
        <v>1</v>
      </c>
      <c r="P481" s="12">
        <v>45.364960000000004</v>
      </c>
      <c r="Q481" s="12">
        <v>5.5936700000000004</v>
      </c>
      <c r="R481" s="14">
        <v>46290.417847222219</v>
      </c>
      <c r="S481" s="12">
        <v>1</v>
      </c>
      <c r="T481">
        <v>20260034</v>
      </c>
      <c r="U481" t="s">
        <v>838</v>
      </c>
      <c r="V481">
        <v>20260034</v>
      </c>
    </row>
    <row r="482" spans="1:22" x14ac:dyDescent="0.3">
      <c r="A482" s="11">
        <v>46288</v>
      </c>
      <c r="B482" s="89" t="s">
        <v>3814</v>
      </c>
      <c r="C482" s="12" t="s">
        <v>948</v>
      </c>
      <c r="D482" s="12" t="s">
        <v>1266</v>
      </c>
      <c r="E482" s="12" t="s">
        <v>379</v>
      </c>
      <c r="F482" s="12" t="s">
        <v>379</v>
      </c>
      <c r="G482" s="12" t="s">
        <v>2733</v>
      </c>
      <c r="H482" s="12" t="s">
        <v>2737</v>
      </c>
      <c r="I482" s="90">
        <v>0.33333333333333331</v>
      </c>
      <c r="J482" s="90">
        <v>0.46875</v>
      </c>
      <c r="K482" s="13">
        <v>3.25</v>
      </c>
      <c r="L482" s="90"/>
      <c r="M482" s="90"/>
      <c r="N482" s="13"/>
      <c r="O482" s="12">
        <v>0</v>
      </c>
      <c r="P482" s="12">
        <v>45.162835000000001</v>
      </c>
      <c r="Q482" s="12">
        <v>5.7206549999999998</v>
      </c>
      <c r="R482" s="14">
        <v>46290.417847222219</v>
      </c>
      <c r="S482" s="12">
        <v>1</v>
      </c>
      <c r="T482">
        <v>20260057</v>
      </c>
      <c r="U482" t="s">
        <v>838</v>
      </c>
      <c r="V482">
        <v>20260057</v>
      </c>
    </row>
    <row r="483" spans="1:22" x14ac:dyDescent="0.3">
      <c r="A483" s="11">
        <v>46288</v>
      </c>
      <c r="B483" s="89" t="s">
        <v>3854</v>
      </c>
      <c r="C483" s="12" t="s">
        <v>963</v>
      </c>
      <c r="D483" s="12" t="s">
        <v>1254</v>
      </c>
      <c r="E483" s="12" t="s">
        <v>376</v>
      </c>
      <c r="F483" s="12" t="s">
        <v>1256</v>
      </c>
      <c r="G483" s="12" t="s">
        <v>2733</v>
      </c>
      <c r="H483" s="12" t="s">
        <v>2737</v>
      </c>
      <c r="I483" s="90">
        <v>0.29166666666666669</v>
      </c>
      <c r="J483" s="90">
        <v>0.33680555555555558</v>
      </c>
      <c r="K483" s="13">
        <v>1.08</v>
      </c>
      <c r="L483" s="90"/>
      <c r="M483" s="90"/>
      <c r="N483" s="13"/>
      <c r="O483" s="12">
        <v>0</v>
      </c>
      <c r="P483" s="12">
        <v>45.182341999999998</v>
      </c>
      <c r="Q483" s="12">
        <v>5.7126530000000004</v>
      </c>
      <c r="R483" s="14">
        <v>46290.417847222219</v>
      </c>
      <c r="S483" s="12">
        <v>1</v>
      </c>
      <c r="T483">
        <v>20260054</v>
      </c>
      <c r="U483" t="s">
        <v>838</v>
      </c>
      <c r="V483">
        <v>20260054</v>
      </c>
    </row>
    <row r="484" spans="1:22" x14ac:dyDescent="0.3">
      <c r="A484" s="11">
        <v>46288</v>
      </c>
      <c r="B484" s="89" t="s">
        <v>3836</v>
      </c>
      <c r="C484" s="12" t="s">
        <v>954</v>
      </c>
      <c r="D484" s="12" t="s">
        <v>3612</v>
      </c>
      <c r="E484" s="12" t="s">
        <v>564</v>
      </c>
      <c r="F484" s="12" t="s">
        <v>3613</v>
      </c>
      <c r="G484" s="12" t="s">
        <v>2733</v>
      </c>
      <c r="H484" s="12" t="s">
        <v>2734</v>
      </c>
      <c r="I484" s="90">
        <v>0.16666666666666671</v>
      </c>
      <c r="J484" s="90">
        <v>0.1736111111111111</v>
      </c>
      <c r="K484" s="13">
        <v>0.17</v>
      </c>
      <c r="L484" s="90"/>
      <c r="M484" s="90"/>
      <c r="N484" s="13"/>
      <c r="O484" s="12">
        <v>0</v>
      </c>
      <c r="P484" s="12">
        <v>45.202815999999999</v>
      </c>
      <c r="Q484" s="12">
        <v>5.7658379999999996</v>
      </c>
      <c r="R484" s="14">
        <v>46290.417847222219</v>
      </c>
      <c r="S484" s="12">
        <v>1</v>
      </c>
      <c r="T484">
        <v>20260368</v>
      </c>
      <c r="U484" t="s">
        <v>40</v>
      </c>
      <c r="V484">
        <v>20260368</v>
      </c>
    </row>
    <row r="485" spans="1:22" x14ac:dyDescent="0.3">
      <c r="A485" s="11">
        <v>46288</v>
      </c>
      <c r="B485" s="89" t="s">
        <v>3819</v>
      </c>
      <c r="C485" s="12" t="s">
        <v>973</v>
      </c>
      <c r="D485" s="12" t="s">
        <v>1183</v>
      </c>
      <c r="E485" s="12" t="s">
        <v>394</v>
      </c>
      <c r="F485" s="12" t="s">
        <v>394</v>
      </c>
      <c r="G485" s="12" t="s">
        <v>2733</v>
      </c>
      <c r="H485" s="12" t="s">
        <v>2737</v>
      </c>
      <c r="I485" s="90">
        <v>0.33333333333333331</v>
      </c>
      <c r="J485" s="90">
        <v>0.375</v>
      </c>
      <c r="K485" s="13">
        <v>1</v>
      </c>
      <c r="L485" s="90"/>
      <c r="M485" s="90"/>
      <c r="N485" s="13"/>
      <c r="O485" s="12">
        <v>0</v>
      </c>
      <c r="P485" s="12">
        <v>45.365690000000001</v>
      </c>
      <c r="Q485" s="12">
        <v>5.5858990000000004</v>
      </c>
      <c r="R485" s="14">
        <v>46290.417847222219</v>
      </c>
      <c r="S485" s="12">
        <v>1</v>
      </c>
      <c r="T485">
        <v>20240003</v>
      </c>
      <c r="U485" t="s">
        <v>838</v>
      </c>
      <c r="V485">
        <v>20240003</v>
      </c>
    </row>
    <row r="486" spans="1:22" x14ac:dyDescent="0.3">
      <c r="A486" s="11">
        <v>46288</v>
      </c>
      <c r="B486" s="89" t="s">
        <v>3811</v>
      </c>
      <c r="C486" s="12" t="s">
        <v>975</v>
      </c>
      <c r="D486" s="12" t="s">
        <v>2177</v>
      </c>
      <c r="E486" s="12" t="s">
        <v>567</v>
      </c>
      <c r="F486" s="12" t="s">
        <v>567</v>
      </c>
      <c r="G486" s="12" t="s">
        <v>2733</v>
      </c>
      <c r="H486" s="12" t="s">
        <v>2737</v>
      </c>
      <c r="I486" s="90">
        <v>0.21180555555555561</v>
      </c>
      <c r="J486" s="90">
        <v>0.22222222222222221</v>
      </c>
      <c r="K486" s="13">
        <v>0.25</v>
      </c>
      <c r="L486" s="90"/>
      <c r="M486" s="90"/>
      <c r="N486" s="13"/>
      <c r="O486" s="12">
        <v>0</v>
      </c>
      <c r="P486" s="12">
        <v>45.367097000000001</v>
      </c>
      <c r="Q486" s="12">
        <v>5.5888359999999997</v>
      </c>
      <c r="R486" s="14">
        <v>46290.417847222219</v>
      </c>
      <c r="S486" s="12">
        <v>1</v>
      </c>
      <c r="T486">
        <v>20260369</v>
      </c>
      <c r="U486" t="s">
        <v>838</v>
      </c>
      <c r="V486">
        <v>20260369</v>
      </c>
    </row>
    <row r="487" spans="1:22" x14ac:dyDescent="0.3">
      <c r="A487" s="11">
        <v>46288</v>
      </c>
      <c r="B487" s="89" t="s">
        <v>3814</v>
      </c>
      <c r="C487" s="12" t="s">
        <v>948</v>
      </c>
      <c r="D487" s="12" t="s">
        <v>1270</v>
      </c>
      <c r="E487" s="12" t="s">
        <v>378</v>
      </c>
      <c r="F487" s="12" t="s">
        <v>3904</v>
      </c>
      <c r="G487" s="12" t="s">
        <v>2733</v>
      </c>
      <c r="H487" s="12" t="s">
        <v>2737</v>
      </c>
      <c r="I487" s="90">
        <v>0.33333333333333331</v>
      </c>
      <c r="J487" s="90">
        <v>0.38541666666666669</v>
      </c>
      <c r="K487" s="13">
        <v>1.25</v>
      </c>
      <c r="L487" s="90"/>
      <c r="M487" s="90"/>
      <c r="N487" s="13"/>
      <c r="O487" s="12">
        <v>0</v>
      </c>
      <c r="P487" s="12">
        <v>45.188785000000003</v>
      </c>
      <c r="Q487" s="12">
        <v>5.7198960000000003</v>
      </c>
      <c r="R487" s="14">
        <v>46290.417847222219</v>
      </c>
      <c r="S487" s="12">
        <v>1</v>
      </c>
      <c r="T487">
        <v>20260058</v>
      </c>
      <c r="U487" t="s">
        <v>838</v>
      </c>
      <c r="V487">
        <v>20260058</v>
      </c>
    </row>
    <row r="488" spans="1:22" x14ac:dyDescent="0.3">
      <c r="A488" s="11">
        <v>46288</v>
      </c>
      <c r="B488" s="89" t="s">
        <v>3811</v>
      </c>
      <c r="C488" s="12" t="s">
        <v>975</v>
      </c>
      <c r="D488" s="12" t="s">
        <v>1917</v>
      </c>
      <c r="E488" s="12" t="s">
        <v>271</v>
      </c>
      <c r="F488" s="12" t="s">
        <v>3521</v>
      </c>
      <c r="G488" s="12" t="s">
        <v>2733</v>
      </c>
      <c r="H488" s="12" t="s">
        <v>2781</v>
      </c>
      <c r="I488" s="90">
        <v>0.16666666666666671</v>
      </c>
      <c r="J488" s="90">
        <v>0.1875</v>
      </c>
      <c r="K488" s="13">
        <v>0.5</v>
      </c>
      <c r="L488" s="90"/>
      <c r="M488" s="90"/>
      <c r="N488" s="13"/>
      <c r="O488" s="12">
        <v>0</v>
      </c>
      <c r="P488" s="12">
        <v>45.350082999999998</v>
      </c>
      <c r="Q488" s="12">
        <v>5.5047350000000002</v>
      </c>
      <c r="R488" s="14">
        <v>46290.417847222219</v>
      </c>
      <c r="S488" s="12">
        <v>1</v>
      </c>
      <c r="T488">
        <v>20260283</v>
      </c>
      <c r="U488" t="s">
        <v>838</v>
      </c>
      <c r="V488">
        <v>20260283</v>
      </c>
    </row>
    <row r="489" spans="1:22" x14ac:dyDescent="0.3">
      <c r="A489" s="11">
        <v>46288</v>
      </c>
      <c r="B489" s="89" t="s">
        <v>3841</v>
      </c>
      <c r="C489" s="12" t="s">
        <v>971</v>
      </c>
      <c r="D489" s="12" t="s">
        <v>2623</v>
      </c>
      <c r="E489" s="12" t="s">
        <v>445</v>
      </c>
      <c r="F489" s="12" t="s">
        <v>2838</v>
      </c>
      <c r="G489" s="12" t="s">
        <v>2733</v>
      </c>
      <c r="H489" s="12" t="s">
        <v>2737</v>
      </c>
      <c r="I489" s="90">
        <v>0.33333333333333331</v>
      </c>
      <c r="J489" s="90">
        <v>0.34722222222222221</v>
      </c>
      <c r="K489" s="13">
        <v>0.33</v>
      </c>
      <c r="L489" s="90"/>
      <c r="M489" s="90"/>
      <c r="N489" s="13"/>
      <c r="O489" s="12">
        <v>0</v>
      </c>
      <c r="P489" s="12">
        <v>45.181372000000003</v>
      </c>
      <c r="Q489" s="12">
        <v>5.7330990000000002</v>
      </c>
      <c r="R489" s="14">
        <v>46290.417847222219</v>
      </c>
      <c r="S489" s="12">
        <v>1</v>
      </c>
      <c r="T489">
        <v>20260540</v>
      </c>
      <c r="U489" t="s">
        <v>838</v>
      </c>
      <c r="V489">
        <v>20260540</v>
      </c>
    </row>
    <row r="490" spans="1:22" x14ac:dyDescent="0.3">
      <c r="A490" s="11">
        <v>46288</v>
      </c>
      <c r="B490" s="89" t="s">
        <v>3835</v>
      </c>
      <c r="C490" s="12" t="s">
        <v>859</v>
      </c>
      <c r="D490" s="12" t="s">
        <v>3684</v>
      </c>
      <c r="E490" s="12" t="s">
        <v>360</v>
      </c>
      <c r="F490" s="12" t="s">
        <v>3685</v>
      </c>
      <c r="G490" s="12" t="s">
        <v>2733</v>
      </c>
      <c r="H490" s="12" t="s">
        <v>2837</v>
      </c>
      <c r="I490" s="90">
        <v>0.35416666666666669</v>
      </c>
      <c r="J490" s="90">
        <v>0.36458333333333331</v>
      </c>
      <c r="K490" s="13">
        <v>0.25</v>
      </c>
      <c r="L490" s="90"/>
      <c r="M490" s="90"/>
      <c r="N490" s="13"/>
      <c r="O490" s="12">
        <v>0</v>
      </c>
      <c r="P490" s="12">
        <v>45.192559000000003</v>
      </c>
      <c r="Q490" s="12">
        <v>5.7247250000000003</v>
      </c>
      <c r="R490" s="14">
        <v>46290.417847222219</v>
      </c>
      <c r="S490" s="12">
        <v>1</v>
      </c>
      <c r="T490">
        <v>20260558</v>
      </c>
      <c r="U490" t="s">
        <v>40</v>
      </c>
      <c r="V490">
        <v>20260558</v>
      </c>
    </row>
    <row r="491" spans="1:22" x14ac:dyDescent="0.3">
      <c r="A491" s="11">
        <v>46288</v>
      </c>
      <c r="B491" s="89" t="s">
        <v>3830</v>
      </c>
      <c r="C491" s="12" t="s">
        <v>951</v>
      </c>
      <c r="D491" s="12" t="s">
        <v>1420</v>
      </c>
      <c r="E491" s="12" t="s">
        <v>414</v>
      </c>
      <c r="F491" s="12" t="s">
        <v>414</v>
      </c>
      <c r="G491" s="12" t="s">
        <v>2733</v>
      </c>
      <c r="H491" s="12" t="s">
        <v>2737</v>
      </c>
      <c r="I491" s="90">
        <v>0.33333333333333331</v>
      </c>
      <c r="J491" s="90">
        <v>0.35416666666666669</v>
      </c>
      <c r="K491" s="13">
        <v>0.5</v>
      </c>
      <c r="L491" s="90"/>
      <c r="M491" s="90"/>
      <c r="N491" s="13"/>
      <c r="O491" s="12">
        <v>0</v>
      </c>
      <c r="P491" s="12">
        <v>45.208905000000001</v>
      </c>
      <c r="Q491" s="12">
        <v>5.7485759999999999</v>
      </c>
      <c r="R491" s="14">
        <v>46290.417847222219</v>
      </c>
      <c r="S491" s="12">
        <v>1</v>
      </c>
      <c r="T491">
        <v>20260114</v>
      </c>
      <c r="U491" t="s">
        <v>838</v>
      </c>
      <c r="V491">
        <v>20260114</v>
      </c>
    </row>
    <row r="492" spans="1:22" x14ac:dyDescent="0.3">
      <c r="A492" s="11">
        <v>46288</v>
      </c>
      <c r="B492" s="89" t="s">
        <v>3867</v>
      </c>
      <c r="C492" s="12" t="s">
        <v>914</v>
      </c>
      <c r="D492" s="12" t="s">
        <v>1706</v>
      </c>
      <c r="E492" s="12" t="s">
        <v>525</v>
      </c>
      <c r="F492" s="12" t="s">
        <v>525</v>
      </c>
      <c r="G492" s="12" t="s">
        <v>2733</v>
      </c>
      <c r="H492" s="12" t="s">
        <v>2737</v>
      </c>
      <c r="I492" s="90">
        <v>0.33333333333333331</v>
      </c>
      <c r="J492" s="90">
        <v>0.34722222222222221</v>
      </c>
      <c r="K492" s="13">
        <v>0.33</v>
      </c>
      <c r="L492" s="90">
        <v>0.26874999999999999</v>
      </c>
      <c r="M492" s="90">
        <v>0.28749999999999998</v>
      </c>
      <c r="N492" s="13">
        <v>0.45</v>
      </c>
      <c r="O492" s="12">
        <v>1</v>
      </c>
      <c r="P492" s="12">
        <v>45.166784</v>
      </c>
      <c r="Q492" s="12">
        <v>5.7270599999999998</v>
      </c>
      <c r="R492" s="14">
        <v>46290.417847222219</v>
      </c>
      <c r="S492" s="12">
        <v>1</v>
      </c>
      <c r="T492">
        <v>20260217</v>
      </c>
      <c r="U492" t="s">
        <v>838</v>
      </c>
      <c r="V492">
        <v>20260217</v>
      </c>
    </row>
    <row r="493" spans="1:22" x14ac:dyDescent="0.3">
      <c r="A493" s="11">
        <v>46288</v>
      </c>
      <c r="B493" s="89" t="s">
        <v>3848</v>
      </c>
      <c r="C493" s="12" t="s">
        <v>945</v>
      </c>
      <c r="D493" s="12" t="s">
        <v>1302</v>
      </c>
      <c r="E493" s="12" t="s">
        <v>86</v>
      </c>
      <c r="F493" s="12" t="s">
        <v>3524</v>
      </c>
      <c r="G493" s="12" t="s">
        <v>2733</v>
      </c>
      <c r="H493" s="12" t="s">
        <v>2737</v>
      </c>
      <c r="I493" s="90">
        <v>0.33333333333333331</v>
      </c>
      <c r="J493" s="90">
        <v>0.34375</v>
      </c>
      <c r="K493" s="13">
        <v>0.25</v>
      </c>
      <c r="L493" s="90"/>
      <c r="M493" s="90"/>
      <c r="N493" s="13"/>
      <c r="O493" s="12">
        <v>0</v>
      </c>
      <c r="P493" s="12">
        <v>45.191657999999997</v>
      </c>
      <c r="Q493" s="12">
        <v>5.722899</v>
      </c>
      <c r="R493" s="14">
        <v>46290.417847222219</v>
      </c>
      <c r="S493" s="12">
        <v>1</v>
      </c>
      <c r="T493">
        <v>20260072</v>
      </c>
      <c r="U493" t="s">
        <v>838</v>
      </c>
      <c r="V493">
        <v>20260072</v>
      </c>
    </row>
    <row r="494" spans="1:22" x14ac:dyDescent="0.3">
      <c r="A494" s="11">
        <v>46288</v>
      </c>
      <c r="B494" s="89" t="s">
        <v>3854</v>
      </c>
      <c r="C494" s="12" t="s">
        <v>963</v>
      </c>
      <c r="D494" s="12" t="s">
        <v>1812</v>
      </c>
      <c r="E494" s="12" t="s">
        <v>712</v>
      </c>
      <c r="F494" s="12" t="s">
        <v>712</v>
      </c>
      <c r="G494" s="12" t="s">
        <v>2733</v>
      </c>
      <c r="H494" s="12" t="s">
        <v>2737</v>
      </c>
      <c r="I494" s="90">
        <v>0.33333333333333331</v>
      </c>
      <c r="J494" s="90">
        <v>0.4236111111111111</v>
      </c>
      <c r="K494" s="13">
        <v>2.17</v>
      </c>
      <c r="L494" s="90"/>
      <c r="M494" s="90"/>
      <c r="N494" s="13"/>
      <c r="O494" s="12">
        <v>0</v>
      </c>
      <c r="P494" s="12">
        <v>45.189543999999998</v>
      </c>
      <c r="Q494" s="12">
        <v>5.6851929999999999</v>
      </c>
      <c r="R494" s="14">
        <v>46290.417847222219</v>
      </c>
      <c r="S494" s="12">
        <v>1</v>
      </c>
      <c r="T494">
        <v>20260249</v>
      </c>
      <c r="U494" t="s">
        <v>838</v>
      </c>
      <c r="V494">
        <v>20260249</v>
      </c>
    </row>
    <row r="495" spans="1:22" x14ac:dyDescent="0.3">
      <c r="A495" s="11">
        <v>46288</v>
      </c>
      <c r="B495" s="89" t="s">
        <v>3868</v>
      </c>
      <c r="C495" s="12" t="s">
        <v>983</v>
      </c>
      <c r="D495" s="12" t="s">
        <v>1745</v>
      </c>
      <c r="E495" s="12" t="s">
        <v>473</v>
      </c>
      <c r="F495" s="12" t="s">
        <v>3527</v>
      </c>
      <c r="G495" s="12" t="s">
        <v>2733</v>
      </c>
      <c r="H495" s="12" t="s">
        <v>2734</v>
      </c>
      <c r="I495" s="90">
        <v>0.16666666666666671</v>
      </c>
      <c r="J495" s="90">
        <v>0.18055555555555561</v>
      </c>
      <c r="K495" s="13">
        <v>0.33</v>
      </c>
      <c r="L495" s="90"/>
      <c r="M495" s="90"/>
      <c r="N495" s="13"/>
      <c r="O495" s="12">
        <v>0</v>
      </c>
      <c r="P495" s="12">
        <v>45.201889999999999</v>
      </c>
      <c r="Q495" s="12">
        <v>5.8388479999999996</v>
      </c>
      <c r="R495" s="14">
        <v>46290.417847222219</v>
      </c>
      <c r="S495" s="12">
        <v>1</v>
      </c>
      <c r="T495">
        <v>20260229</v>
      </c>
      <c r="U495" t="s">
        <v>838</v>
      </c>
      <c r="V495">
        <v>20260229</v>
      </c>
    </row>
    <row r="496" spans="1:22" x14ac:dyDescent="0.3">
      <c r="A496" s="11">
        <v>46288</v>
      </c>
      <c r="B496" s="89" t="s">
        <v>3835</v>
      </c>
      <c r="C496" s="12" t="s">
        <v>859</v>
      </c>
      <c r="D496" s="12" t="s">
        <v>2592</v>
      </c>
      <c r="E496" s="12" t="s">
        <v>181</v>
      </c>
      <c r="F496" s="12" t="s">
        <v>181</v>
      </c>
      <c r="G496" s="12" t="s">
        <v>2733</v>
      </c>
      <c r="H496" s="12" t="s">
        <v>2737</v>
      </c>
      <c r="I496" s="90">
        <v>0.33333333333333331</v>
      </c>
      <c r="J496" s="90">
        <v>0.34722222222222221</v>
      </c>
      <c r="K496" s="13">
        <v>0.33</v>
      </c>
      <c r="L496" s="90"/>
      <c r="M496" s="90"/>
      <c r="N496" s="13"/>
      <c r="O496" s="12">
        <v>0</v>
      </c>
      <c r="P496" s="12">
        <v>45.191468999999998</v>
      </c>
      <c r="Q496" s="12">
        <v>5.7242329999999999</v>
      </c>
      <c r="R496" s="14">
        <v>46290.417847222219</v>
      </c>
      <c r="S496" s="12">
        <v>1</v>
      </c>
      <c r="T496">
        <v>20260525</v>
      </c>
      <c r="U496" t="s">
        <v>838</v>
      </c>
      <c r="V496">
        <v>20260525</v>
      </c>
    </row>
    <row r="497" spans="1:22" x14ac:dyDescent="0.3">
      <c r="A497" s="11">
        <v>46289</v>
      </c>
      <c r="B497" s="89" t="s">
        <v>3831</v>
      </c>
      <c r="C497" s="12" t="s">
        <v>892</v>
      </c>
      <c r="D497" s="12" t="s">
        <v>2745</v>
      </c>
      <c r="E497" s="12" t="s">
        <v>498</v>
      </c>
      <c r="F497" s="12" t="s">
        <v>2746</v>
      </c>
      <c r="G497" s="12" t="s">
        <v>2733</v>
      </c>
      <c r="H497" s="12" t="s">
        <v>2734</v>
      </c>
      <c r="I497" s="90">
        <v>0.16666666666666671</v>
      </c>
      <c r="J497" s="90">
        <v>0.18055555555555561</v>
      </c>
      <c r="K497" s="13">
        <v>0.33</v>
      </c>
      <c r="L497" s="90"/>
      <c r="M497" s="90"/>
      <c r="N497" s="13"/>
      <c r="O497" s="12">
        <v>0</v>
      </c>
      <c r="P497" s="12">
        <v>45.188510000000001</v>
      </c>
      <c r="Q497" s="12">
        <v>5.6897789999999997</v>
      </c>
      <c r="R497" s="14">
        <v>46290.417847222219</v>
      </c>
      <c r="S497" s="12">
        <v>1</v>
      </c>
      <c r="T497">
        <v>20260311</v>
      </c>
      <c r="U497" t="s">
        <v>40</v>
      </c>
      <c r="V497">
        <v>20260311</v>
      </c>
    </row>
    <row r="498" spans="1:22" x14ac:dyDescent="0.3">
      <c r="A498" s="11">
        <v>46289</v>
      </c>
      <c r="B498" s="89" t="s">
        <v>3835</v>
      </c>
      <c r="C498" s="12" t="s">
        <v>859</v>
      </c>
      <c r="D498" s="12" t="s">
        <v>2592</v>
      </c>
      <c r="E498" s="12" t="s">
        <v>181</v>
      </c>
      <c r="F498" s="12" t="s">
        <v>181</v>
      </c>
      <c r="G498" s="12" t="s">
        <v>2733</v>
      </c>
      <c r="H498" s="12" t="s">
        <v>2737</v>
      </c>
      <c r="I498" s="90">
        <v>0.33333333333333331</v>
      </c>
      <c r="J498" s="90">
        <v>0.37847222222222221</v>
      </c>
      <c r="K498" s="13">
        <v>1.08</v>
      </c>
      <c r="L498" s="90"/>
      <c r="M498" s="90"/>
      <c r="N498" s="13"/>
      <c r="O498" s="12">
        <v>0</v>
      </c>
      <c r="P498" s="12">
        <v>45.191468999999998</v>
      </c>
      <c r="Q498" s="12">
        <v>5.7242329999999999</v>
      </c>
      <c r="R498" s="14">
        <v>46290.417847222219</v>
      </c>
      <c r="S498" s="12">
        <v>1</v>
      </c>
      <c r="T498">
        <v>20260525</v>
      </c>
      <c r="U498" t="s">
        <v>838</v>
      </c>
      <c r="V498">
        <v>20260525</v>
      </c>
    </row>
    <row r="499" spans="1:22" x14ac:dyDescent="0.3">
      <c r="A499" s="11">
        <v>46289</v>
      </c>
      <c r="B499" s="89" t="s">
        <v>3861</v>
      </c>
      <c r="C499" s="12" t="s">
        <v>970</v>
      </c>
      <c r="D499" s="12" t="s">
        <v>1825</v>
      </c>
      <c r="E499" s="12" t="s">
        <v>638</v>
      </c>
      <c r="F499" s="12" t="s">
        <v>1827</v>
      </c>
      <c r="G499" s="12" t="s">
        <v>2733</v>
      </c>
      <c r="H499" s="12" t="s">
        <v>2734</v>
      </c>
      <c r="I499" s="90">
        <v>0.29166666666666669</v>
      </c>
      <c r="J499" s="90">
        <v>0.2986111111111111</v>
      </c>
      <c r="K499" s="13">
        <v>0.17</v>
      </c>
      <c r="L499" s="90"/>
      <c r="M499" s="90"/>
      <c r="N499" s="13"/>
      <c r="O499" s="12">
        <v>0</v>
      </c>
      <c r="P499" s="12">
        <v>45.177596000000001</v>
      </c>
      <c r="Q499" s="12">
        <v>5.7290789999999996</v>
      </c>
      <c r="R499" s="14">
        <v>46290.417847222219</v>
      </c>
      <c r="S499" s="12">
        <v>1</v>
      </c>
      <c r="T499">
        <v>20260253</v>
      </c>
      <c r="U499" t="s">
        <v>838</v>
      </c>
      <c r="V499">
        <v>20260253</v>
      </c>
    </row>
    <row r="500" spans="1:22" x14ac:dyDescent="0.3">
      <c r="A500" s="11">
        <v>46289</v>
      </c>
      <c r="B500" s="89" t="s">
        <v>3817</v>
      </c>
      <c r="C500" s="12" t="s">
        <v>974</v>
      </c>
      <c r="D500" s="12" t="s">
        <v>3439</v>
      </c>
      <c r="E500" s="12" t="s">
        <v>526</v>
      </c>
      <c r="F500" s="12" t="s">
        <v>3440</v>
      </c>
      <c r="G500" s="12" t="s">
        <v>2733</v>
      </c>
      <c r="H500" s="12" t="s">
        <v>2734</v>
      </c>
      <c r="I500" s="90">
        <v>0.16666666666666671</v>
      </c>
      <c r="J500" s="90">
        <v>0.1736111111111111</v>
      </c>
      <c r="K500" s="13">
        <v>0.17</v>
      </c>
      <c r="L500" s="90">
        <v>0.55069444444444449</v>
      </c>
      <c r="M500" s="90">
        <v>0.55347222222222225</v>
      </c>
      <c r="N500" s="13">
        <v>7.0000000000000007E-2</v>
      </c>
      <c r="O500" s="12">
        <v>1</v>
      </c>
      <c r="P500" s="12">
        <v>45.181947000000001</v>
      </c>
      <c r="Q500" s="12">
        <v>5.7218989999999996</v>
      </c>
      <c r="R500" s="14">
        <v>46290.417847222219</v>
      </c>
      <c r="S500" s="12">
        <v>1</v>
      </c>
      <c r="T500">
        <v>20260219</v>
      </c>
      <c r="U500" t="s">
        <v>40</v>
      </c>
      <c r="V500">
        <v>20260219</v>
      </c>
    </row>
    <row r="501" spans="1:22" x14ac:dyDescent="0.3">
      <c r="A501" s="11">
        <v>46289</v>
      </c>
      <c r="B501" s="89" t="s">
        <v>3831</v>
      </c>
      <c r="C501" s="12" t="s">
        <v>892</v>
      </c>
      <c r="D501" s="12" t="s">
        <v>3528</v>
      </c>
      <c r="E501" s="12" t="s">
        <v>752</v>
      </c>
      <c r="F501" s="12" t="s">
        <v>3529</v>
      </c>
      <c r="G501" s="12" t="s">
        <v>2733</v>
      </c>
      <c r="H501" s="12" t="s">
        <v>2734</v>
      </c>
      <c r="I501" s="90">
        <v>0.25</v>
      </c>
      <c r="J501" s="90">
        <v>0.26041666666666669</v>
      </c>
      <c r="K501" s="13">
        <v>0.25</v>
      </c>
      <c r="L501" s="90"/>
      <c r="M501" s="90"/>
      <c r="N501" s="13"/>
      <c r="O501" s="12">
        <v>0</v>
      </c>
      <c r="P501" s="12">
        <v>45.185358000000001</v>
      </c>
      <c r="Q501" s="12">
        <v>5.7231300000000003</v>
      </c>
      <c r="R501" s="14">
        <v>46290.417847222219</v>
      </c>
      <c r="S501" s="12">
        <v>1</v>
      </c>
      <c r="T501">
        <v>20260178</v>
      </c>
      <c r="U501" t="s">
        <v>40</v>
      </c>
      <c r="V501">
        <v>20260178</v>
      </c>
    </row>
    <row r="502" spans="1:22" x14ac:dyDescent="0.3">
      <c r="A502" s="11">
        <v>46289</v>
      </c>
      <c r="B502" s="89" t="s">
        <v>3813</v>
      </c>
      <c r="C502" s="12" t="s">
        <v>847</v>
      </c>
      <c r="D502" s="12" t="s">
        <v>1198</v>
      </c>
      <c r="E502" s="12" t="s">
        <v>335</v>
      </c>
      <c r="F502" s="12" t="s">
        <v>335</v>
      </c>
      <c r="G502" s="12" t="s">
        <v>2733</v>
      </c>
      <c r="H502" s="12" t="s">
        <v>2737</v>
      </c>
      <c r="I502" s="90">
        <v>0.33333333333333331</v>
      </c>
      <c r="J502" s="90">
        <v>0.40625</v>
      </c>
      <c r="K502" s="13">
        <v>1.75</v>
      </c>
      <c r="L502" s="90"/>
      <c r="M502" s="90"/>
      <c r="N502" s="13"/>
      <c r="O502" s="12">
        <v>0</v>
      </c>
      <c r="P502" s="12">
        <v>45.172060000000002</v>
      </c>
      <c r="Q502" s="12">
        <v>5.7222600000000003</v>
      </c>
      <c r="R502" s="14">
        <v>46290.417847222219</v>
      </c>
      <c r="S502" s="12">
        <v>1</v>
      </c>
      <c r="T502">
        <v>20260036</v>
      </c>
      <c r="U502" t="s">
        <v>838</v>
      </c>
      <c r="V502">
        <v>20260036</v>
      </c>
    </row>
    <row r="503" spans="1:22" x14ac:dyDescent="0.3">
      <c r="A503" s="11">
        <v>46289</v>
      </c>
      <c r="B503" s="89" t="s">
        <v>3845</v>
      </c>
      <c r="C503" s="12" t="s">
        <v>950</v>
      </c>
      <c r="D503" s="12" t="s">
        <v>2755</v>
      </c>
      <c r="E503" s="12" t="s">
        <v>211</v>
      </c>
      <c r="F503" s="12" t="s">
        <v>2756</v>
      </c>
      <c r="G503" s="12" t="s">
        <v>2733</v>
      </c>
      <c r="H503" s="12" t="s">
        <v>2734</v>
      </c>
      <c r="I503" s="90">
        <v>0.16666666666666671</v>
      </c>
      <c r="J503" s="90">
        <v>0.18055555555555561</v>
      </c>
      <c r="K503" s="13">
        <v>0.33</v>
      </c>
      <c r="L503" s="90">
        <v>0.3888888888888889</v>
      </c>
      <c r="M503" s="90">
        <v>0.39305555555555549</v>
      </c>
      <c r="N503" s="13">
        <v>0.05</v>
      </c>
      <c r="O503" s="12">
        <v>1</v>
      </c>
      <c r="P503" s="12">
        <v>45.186630000000001</v>
      </c>
      <c r="Q503" s="12">
        <v>5.7231329999999998</v>
      </c>
      <c r="R503" s="14">
        <v>46290.417847222219</v>
      </c>
      <c r="S503" s="12">
        <v>1</v>
      </c>
      <c r="T503">
        <v>20260530</v>
      </c>
      <c r="U503" t="s">
        <v>3760</v>
      </c>
      <c r="V503">
        <v>20260530</v>
      </c>
    </row>
    <row r="504" spans="1:22" x14ac:dyDescent="0.3">
      <c r="A504" s="11">
        <v>46289</v>
      </c>
      <c r="B504" s="89" t="s">
        <v>3835</v>
      </c>
      <c r="C504" s="12" t="s">
        <v>859</v>
      </c>
      <c r="D504" s="12" t="s">
        <v>2738</v>
      </c>
      <c r="E504" s="12" t="s">
        <v>219</v>
      </c>
      <c r="F504" s="12" t="s">
        <v>2739</v>
      </c>
      <c r="G504" s="12" t="s">
        <v>2733</v>
      </c>
      <c r="H504" s="12" t="s">
        <v>2734</v>
      </c>
      <c r="I504" s="90">
        <v>0.29166666666666669</v>
      </c>
      <c r="J504" s="90">
        <v>0.2986111111111111</v>
      </c>
      <c r="K504" s="13">
        <v>0.17</v>
      </c>
      <c r="L504" s="90"/>
      <c r="M504" s="90"/>
      <c r="N504" s="13"/>
      <c r="O504" s="12">
        <v>0</v>
      </c>
      <c r="P504" s="12">
        <v>45.183280000000003</v>
      </c>
      <c r="Q504" s="12">
        <v>5.7183830000000002</v>
      </c>
      <c r="R504" s="14">
        <v>46290.417847222219</v>
      </c>
      <c r="S504" s="12">
        <v>1</v>
      </c>
      <c r="T504">
        <v>20260531</v>
      </c>
      <c r="U504" t="s">
        <v>40</v>
      </c>
      <c r="V504">
        <v>20260531</v>
      </c>
    </row>
    <row r="505" spans="1:22" x14ac:dyDescent="0.3">
      <c r="A505" s="11">
        <v>46289</v>
      </c>
      <c r="B505" s="89" t="s">
        <v>3814</v>
      </c>
      <c r="C505" s="12" t="s">
        <v>948</v>
      </c>
      <c r="D505" s="12" t="s">
        <v>2212</v>
      </c>
      <c r="E505" s="12" t="s">
        <v>233</v>
      </c>
      <c r="F505" s="12" t="s">
        <v>233</v>
      </c>
      <c r="G505" s="12" t="s">
        <v>2733</v>
      </c>
      <c r="H505" s="12" t="s">
        <v>2737</v>
      </c>
      <c r="I505" s="90">
        <v>0.33333333333333331</v>
      </c>
      <c r="J505" s="90">
        <v>0.34722222222222221</v>
      </c>
      <c r="K505" s="13">
        <v>0.33</v>
      </c>
      <c r="L505" s="90"/>
      <c r="M505" s="90"/>
      <c r="N505" s="13"/>
      <c r="O505" s="12">
        <v>0</v>
      </c>
      <c r="P505" s="12">
        <v>45.192034</v>
      </c>
      <c r="Q505" s="12">
        <v>5.73963</v>
      </c>
      <c r="R505" s="14">
        <v>46290.417847222219</v>
      </c>
      <c r="S505" s="12">
        <v>1</v>
      </c>
      <c r="T505">
        <v>20260379</v>
      </c>
      <c r="U505" t="s">
        <v>838</v>
      </c>
      <c r="V505">
        <v>20260379</v>
      </c>
    </row>
    <row r="506" spans="1:22" x14ac:dyDescent="0.3">
      <c r="A506" s="11">
        <v>46289</v>
      </c>
      <c r="B506" s="89" t="s">
        <v>3815</v>
      </c>
      <c r="C506" s="12" t="s">
        <v>905</v>
      </c>
      <c r="D506" s="12" t="s">
        <v>1846</v>
      </c>
      <c r="E506" s="12" t="s">
        <v>539</v>
      </c>
      <c r="F506" s="12" t="s">
        <v>539</v>
      </c>
      <c r="G506" s="12" t="s">
        <v>2733</v>
      </c>
      <c r="H506" s="12" t="s">
        <v>2737</v>
      </c>
      <c r="I506" s="90">
        <v>0.33333333333333331</v>
      </c>
      <c r="J506" s="90">
        <v>0.3611111111111111</v>
      </c>
      <c r="K506" s="13">
        <v>0.67</v>
      </c>
      <c r="L506" s="90"/>
      <c r="M506" s="90"/>
      <c r="N506" s="13"/>
      <c r="O506" s="12">
        <v>0</v>
      </c>
      <c r="P506" s="12">
        <v>45.182197000000002</v>
      </c>
      <c r="Q506" s="12">
        <v>5.7385910000000004</v>
      </c>
      <c r="R506" s="14">
        <v>46290.417847222219</v>
      </c>
      <c r="S506" s="12">
        <v>1</v>
      </c>
      <c r="T506">
        <v>20260259</v>
      </c>
      <c r="U506" t="s">
        <v>838</v>
      </c>
      <c r="V506">
        <v>20260259</v>
      </c>
    </row>
    <row r="507" spans="1:22" x14ac:dyDescent="0.3">
      <c r="A507" s="11">
        <v>46289</v>
      </c>
      <c r="B507" s="89" t="s">
        <v>3831</v>
      </c>
      <c r="C507" s="12" t="s">
        <v>892</v>
      </c>
      <c r="D507" s="12" t="s">
        <v>2742</v>
      </c>
      <c r="E507" s="12" t="s">
        <v>152</v>
      </c>
      <c r="F507" s="12" t="s">
        <v>2743</v>
      </c>
      <c r="G507" s="12" t="s">
        <v>2733</v>
      </c>
      <c r="H507" s="12" t="s">
        <v>2734</v>
      </c>
      <c r="I507" s="90">
        <v>0.16666666666666671</v>
      </c>
      <c r="J507" s="90">
        <v>0.1736111111111111</v>
      </c>
      <c r="K507" s="13">
        <v>0.17</v>
      </c>
      <c r="L507" s="90"/>
      <c r="M507" s="90"/>
      <c r="N507" s="13"/>
      <c r="O507" s="12">
        <v>0</v>
      </c>
      <c r="P507" s="12">
        <v>45.184793999999997</v>
      </c>
      <c r="Q507" s="12">
        <v>5.7218299999999997</v>
      </c>
      <c r="R507" s="14">
        <v>46290.417847222219</v>
      </c>
      <c r="S507" s="12">
        <v>1</v>
      </c>
      <c r="T507">
        <v>20260421</v>
      </c>
      <c r="U507" t="s">
        <v>40</v>
      </c>
      <c r="V507">
        <v>20260421</v>
      </c>
    </row>
    <row r="508" spans="1:22" x14ac:dyDescent="0.3">
      <c r="A508" s="11">
        <v>46289</v>
      </c>
      <c r="B508" s="89" t="s">
        <v>3813</v>
      </c>
      <c r="C508" s="12" t="s">
        <v>847</v>
      </c>
      <c r="D508" s="12" t="s">
        <v>2747</v>
      </c>
      <c r="E508" s="12" t="s">
        <v>1437</v>
      </c>
      <c r="F508" s="12" t="s">
        <v>2748</v>
      </c>
      <c r="G508" s="12" t="s">
        <v>2733</v>
      </c>
      <c r="H508" s="12" t="s">
        <v>2734</v>
      </c>
      <c r="I508" s="90">
        <v>0.29166666666666669</v>
      </c>
      <c r="J508" s="90">
        <v>0.2986111111111111</v>
      </c>
      <c r="K508" s="13">
        <v>0.17</v>
      </c>
      <c r="L508" s="90"/>
      <c r="M508" s="90"/>
      <c r="N508" s="13"/>
      <c r="O508" s="12">
        <v>0</v>
      </c>
      <c r="P508" s="12">
        <v>45.182681000000002</v>
      </c>
      <c r="Q508" s="12">
        <v>5.7249639999999999</v>
      </c>
      <c r="R508" s="14">
        <v>46290.417847222219</v>
      </c>
      <c r="S508" s="12">
        <v>1</v>
      </c>
      <c r="T508">
        <v>20260121</v>
      </c>
      <c r="U508" t="s">
        <v>40</v>
      </c>
      <c r="V508">
        <v>20260121</v>
      </c>
    </row>
    <row r="509" spans="1:22" x14ac:dyDescent="0.3">
      <c r="A509" s="11">
        <v>46289</v>
      </c>
      <c r="B509" s="89" t="s">
        <v>3817</v>
      </c>
      <c r="C509" s="12" t="s">
        <v>974</v>
      </c>
      <c r="D509" s="12" t="s">
        <v>1711</v>
      </c>
      <c r="E509" s="12" t="s">
        <v>526</v>
      </c>
      <c r="F509" s="12" t="s">
        <v>526</v>
      </c>
      <c r="G509" s="12" t="s">
        <v>2733</v>
      </c>
      <c r="H509" s="12" t="s">
        <v>2737</v>
      </c>
      <c r="I509" s="90">
        <v>0.33333333333333331</v>
      </c>
      <c r="J509" s="90">
        <v>0.34722222222222221</v>
      </c>
      <c r="K509" s="13">
        <v>0.33</v>
      </c>
      <c r="L509" s="90"/>
      <c r="M509" s="90"/>
      <c r="N509" s="13"/>
      <c r="O509" s="12">
        <v>0</v>
      </c>
      <c r="P509" s="12">
        <v>45.181947000000001</v>
      </c>
      <c r="Q509" s="12">
        <v>5.7218989999999996</v>
      </c>
      <c r="R509" s="14">
        <v>46290.417847222219</v>
      </c>
      <c r="S509" s="12">
        <v>1</v>
      </c>
      <c r="T509">
        <v>20260219</v>
      </c>
      <c r="U509" t="s">
        <v>838</v>
      </c>
      <c r="V509">
        <v>20260219</v>
      </c>
    </row>
    <row r="510" spans="1:22" x14ac:dyDescent="0.3">
      <c r="A510" s="11">
        <v>46289</v>
      </c>
      <c r="B510" s="89" t="s">
        <v>3820</v>
      </c>
      <c r="C510" s="12" t="s">
        <v>961</v>
      </c>
      <c r="D510" s="12" t="s">
        <v>1157</v>
      </c>
      <c r="E510" s="12" t="s">
        <v>278</v>
      </c>
      <c r="F510" s="12" t="s">
        <v>1161</v>
      </c>
      <c r="G510" s="12" t="s">
        <v>2733</v>
      </c>
      <c r="H510" s="12" t="s">
        <v>2781</v>
      </c>
      <c r="I510" s="90">
        <v>0.16666666666666671</v>
      </c>
      <c r="J510" s="90">
        <v>0.21875</v>
      </c>
      <c r="K510" s="13">
        <v>1.25</v>
      </c>
      <c r="L510" s="90">
        <v>0.2097222222222222</v>
      </c>
      <c r="M510" s="90">
        <v>0.26111111111111113</v>
      </c>
      <c r="N510" s="13">
        <v>1.23</v>
      </c>
      <c r="O510" s="12">
        <v>1</v>
      </c>
      <c r="P510" s="12">
        <v>45.148142999999997</v>
      </c>
      <c r="Q510" s="12">
        <v>5.723122</v>
      </c>
      <c r="R510" s="14">
        <v>46290.417847222219</v>
      </c>
      <c r="S510" s="12">
        <v>1</v>
      </c>
      <c r="T510">
        <v>20260602</v>
      </c>
      <c r="U510" t="s">
        <v>838</v>
      </c>
      <c r="V510">
        <v>20260602</v>
      </c>
    </row>
    <row r="511" spans="1:22" x14ac:dyDescent="0.3">
      <c r="A511" s="11">
        <v>46289</v>
      </c>
      <c r="B511" s="89" t="s">
        <v>3848</v>
      </c>
      <c r="C511" s="12" t="s">
        <v>945</v>
      </c>
      <c r="D511" s="12" t="s">
        <v>2753</v>
      </c>
      <c r="E511" s="12" t="s">
        <v>91</v>
      </c>
      <c r="F511" s="12" t="s">
        <v>2754</v>
      </c>
      <c r="G511" s="12" t="s">
        <v>2733</v>
      </c>
      <c r="H511" s="12" t="s">
        <v>2734</v>
      </c>
      <c r="I511" s="90">
        <v>0.16666666666666671</v>
      </c>
      <c r="J511" s="90">
        <v>0.18055555555555561</v>
      </c>
      <c r="K511" s="13">
        <v>0.33</v>
      </c>
      <c r="L511" s="90"/>
      <c r="M511" s="90"/>
      <c r="N511" s="13"/>
      <c r="O511" s="12">
        <v>0</v>
      </c>
      <c r="P511" s="12">
        <v>45.189203999999997</v>
      </c>
      <c r="Q511" s="12">
        <v>5.6898710000000001</v>
      </c>
      <c r="R511" s="14">
        <v>46290.417847222219</v>
      </c>
      <c r="S511" s="12">
        <v>1</v>
      </c>
      <c r="T511">
        <v>20260274</v>
      </c>
      <c r="U511" t="s">
        <v>40</v>
      </c>
      <c r="V511">
        <v>20260274</v>
      </c>
    </row>
    <row r="512" spans="1:22" x14ac:dyDescent="0.3">
      <c r="A512" s="11">
        <v>46289</v>
      </c>
      <c r="B512" s="89" t="s">
        <v>3818</v>
      </c>
      <c r="C512" s="12" t="s">
        <v>870</v>
      </c>
      <c r="D512" s="12" t="s">
        <v>2068</v>
      </c>
      <c r="E512" s="12" t="s">
        <v>352</v>
      </c>
      <c r="F512" s="12" t="s">
        <v>2744</v>
      </c>
      <c r="G512" s="12" t="s">
        <v>2733</v>
      </c>
      <c r="H512" s="12" t="s">
        <v>2737</v>
      </c>
      <c r="I512" s="90">
        <v>0.47916666666666669</v>
      </c>
      <c r="J512" s="90">
        <v>0.52777777777777779</v>
      </c>
      <c r="K512" s="13">
        <v>1.17</v>
      </c>
      <c r="L512" s="90">
        <v>0.38333333333333341</v>
      </c>
      <c r="M512" s="90">
        <v>0.40555555555555561</v>
      </c>
      <c r="N512" s="13">
        <v>0.53</v>
      </c>
      <c r="O512" s="12">
        <v>1</v>
      </c>
      <c r="P512" s="12">
        <v>45.191529000000003</v>
      </c>
      <c r="Q512" s="12">
        <v>5.7310239999999997</v>
      </c>
      <c r="R512" s="14">
        <v>46290.417847222219</v>
      </c>
      <c r="S512" s="12">
        <v>1</v>
      </c>
      <c r="T512">
        <v>20260331</v>
      </c>
      <c r="U512" t="s">
        <v>838</v>
      </c>
      <c r="V512">
        <v>20260331</v>
      </c>
    </row>
    <row r="513" spans="1:22" x14ac:dyDescent="0.3">
      <c r="A513" s="11">
        <v>46289</v>
      </c>
      <c r="B513" s="89" t="s">
        <v>3845</v>
      </c>
      <c r="C513" s="12" t="s">
        <v>950</v>
      </c>
      <c r="D513" s="12" t="s">
        <v>2777</v>
      </c>
      <c r="E513" s="12" t="s">
        <v>153</v>
      </c>
      <c r="F513" s="12" t="s">
        <v>2778</v>
      </c>
      <c r="G513" s="12" t="s">
        <v>2733</v>
      </c>
      <c r="H513" s="12" t="s">
        <v>2734</v>
      </c>
      <c r="I513" s="90">
        <v>0.25</v>
      </c>
      <c r="J513" s="90">
        <v>0.2638888888888889</v>
      </c>
      <c r="K513" s="13">
        <v>0.33</v>
      </c>
      <c r="L513" s="90">
        <v>0.28472222222222221</v>
      </c>
      <c r="M513" s="90">
        <v>0.29305555555555562</v>
      </c>
      <c r="N513" s="13">
        <v>0.17</v>
      </c>
      <c r="O513" s="12">
        <v>1</v>
      </c>
      <c r="P513" s="12">
        <v>45.190181000000003</v>
      </c>
      <c r="Q513" s="12">
        <v>5.7254589999999999</v>
      </c>
      <c r="R513" s="14">
        <v>46290.417847222219</v>
      </c>
      <c r="S513" s="12">
        <v>1</v>
      </c>
      <c r="T513">
        <v>20260097</v>
      </c>
      <c r="U513" t="s">
        <v>40</v>
      </c>
      <c r="V513">
        <v>20260097</v>
      </c>
    </row>
    <row r="514" spans="1:22" x14ac:dyDescent="0.3">
      <c r="A514" s="11">
        <v>46289</v>
      </c>
      <c r="B514" s="89" t="s">
        <v>3836</v>
      </c>
      <c r="C514" s="12" t="s">
        <v>954</v>
      </c>
      <c r="D514" s="12" t="s">
        <v>2751</v>
      </c>
      <c r="E514" s="12" t="s">
        <v>734</v>
      </c>
      <c r="F514" s="12" t="s">
        <v>2752</v>
      </c>
      <c r="G514" s="12" t="s">
        <v>2733</v>
      </c>
      <c r="H514" s="12" t="s">
        <v>2734</v>
      </c>
      <c r="I514" s="90">
        <v>0.25</v>
      </c>
      <c r="J514" s="90">
        <v>0.26041666666666669</v>
      </c>
      <c r="K514" s="13">
        <v>0.25</v>
      </c>
      <c r="L514" s="90"/>
      <c r="M514" s="90"/>
      <c r="N514" s="13"/>
      <c r="O514" s="12">
        <v>0</v>
      </c>
      <c r="P514" s="12">
        <v>45.186678000000001</v>
      </c>
      <c r="Q514" s="12">
        <v>5.7200300000000004</v>
      </c>
      <c r="R514" s="14">
        <v>46290.417847222219</v>
      </c>
      <c r="S514" s="12">
        <v>1</v>
      </c>
      <c r="T514">
        <v>20260131</v>
      </c>
      <c r="U514" t="s">
        <v>40</v>
      </c>
      <c r="V514">
        <v>20260131</v>
      </c>
    </row>
    <row r="515" spans="1:22" x14ac:dyDescent="0.3">
      <c r="A515" s="11">
        <v>46289</v>
      </c>
      <c r="B515" s="89" t="s">
        <v>3869</v>
      </c>
      <c r="C515" s="12" t="s">
        <v>907</v>
      </c>
      <c r="D515" s="12" t="s">
        <v>906</v>
      </c>
      <c r="E515" s="12" t="s">
        <v>828</v>
      </c>
      <c r="F515" s="12" t="s">
        <v>3686</v>
      </c>
      <c r="G515" s="12" t="s">
        <v>2733</v>
      </c>
      <c r="H515" s="12" t="s">
        <v>2734</v>
      </c>
      <c r="I515" s="90">
        <v>0.29166666666666669</v>
      </c>
      <c r="J515" s="90">
        <v>0.2986111111111111</v>
      </c>
      <c r="K515" s="13">
        <v>0.17</v>
      </c>
      <c r="L515" s="90">
        <v>0.52569444444444446</v>
      </c>
      <c r="M515" s="90">
        <v>0.53402777777777777</v>
      </c>
      <c r="N515" s="13">
        <v>0.2</v>
      </c>
      <c r="O515" s="12">
        <v>1</v>
      </c>
      <c r="P515" s="12">
        <v>45.351880000000001</v>
      </c>
      <c r="Q515" s="12">
        <v>5.6053439999999997</v>
      </c>
      <c r="R515" s="14">
        <v>46290.417847222219</v>
      </c>
      <c r="S515" s="12">
        <v>1</v>
      </c>
      <c r="V515" t="s">
        <v>3905</v>
      </c>
    </row>
    <row r="516" spans="1:22" x14ac:dyDescent="0.3">
      <c r="A516" s="11">
        <v>46289</v>
      </c>
      <c r="B516" s="89" t="s">
        <v>3836</v>
      </c>
      <c r="C516" s="12" t="s">
        <v>954</v>
      </c>
      <c r="D516" s="12" t="s">
        <v>2759</v>
      </c>
      <c r="E516" s="12" t="s">
        <v>652</v>
      </c>
      <c r="F516" s="12" t="s">
        <v>2760</v>
      </c>
      <c r="G516" s="12" t="s">
        <v>2733</v>
      </c>
      <c r="H516" s="12" t="s">
        <v>2734</v>
      </c>
      <c r="I516" s="90">
        <v>0.16666666666666671</v>
      </c>
      <c r="J516" s="90">
        <v>0.18055555555555561</v>
      </c>
      <c r="K516" s="13">
        <v>0.33</v>
      </c>
      <c r="L516" s="90">
        <v>0.49722222222222218</v>
      </c>
      <c r="M516" s="90">
        <v>0.49722222222222218</v>
      </c>
      <c r="N516" s="13">
        <v>0</v>
      </c>
      <c r="O516" s="12">
        <v>1</v>
      </c>
      <c r="P516" s="12">
        <v>45.180548999999999</v>
      </c>
      <c r="Q516" s="12">
        <v>5.7303129999999998</v>
      </c>
      <c r="R516" s="14">
        <v>46290.417847222219</v>
      </c>
      <c r="S516" s="12">
        <v>1</v>
      </c>
      <c r="T516">
        <v>20260065</v>
      </c>
      <c r="U516" t="s">
        <v>40</v>
      </c>
      <c r="V516">
        <v>20260065</v>
      </c>
    </row>
    <row r="517" spans="1:22" x14ac:dyDescent="0.3">
      <c r="A517" s="11">
        <v>46289</v>
      </c>
      <c r="B517" s="89" t="s">
        <v>3819</v>
      </c>
      <c r="C517" s="12" t="s">
        <v>973</v>
      </c>
      <c r="D517" s="12" t="s">
        <v>3687</v>
      </c>
      <c r="E517" s="12" t="s">
        <v>725</v>
      </c>
      <c r="F517" s="12" t="s">
        <v>3688</v>
      </c>
      <c r="G517" s="12" t="s">
        <v>2733</v>
      </c>
      <c r="H517" s="12" t="s">
        <v>2734</v>
      </c>
      <c r="I517" s="90">
        <v>0.2048611111111111</v>
      </c>
      <c r="J517" s="90">
        <v>0.21875</v>
      </c>
      <c r="K517" s="13">
        <v>0.33</v>
      </c>
      <c r="L517" s="90"/>
      <c r="M517" s="90"/>
      <c r="N517" s="13"/>
      <c r="O517" s="12">
        <v>0</v>
      </c>
      <c r="P517" s="12">
        <v>45.364230999999997</v>
      </c>
      <c r="Q517" s="12">
        <v>5.596381</v>
      </c>
      <c r="R517" s="14">
        <v>46290.417847222219</v>
      </c>
      <c r="S517" s="12">
        <v>1</v>
      </c>
      <c r="T517">
        <v>20260403</v>
      </c>
      <c r="U517" t="s">
        <v>40</v>
      </c>
      <c r="V517">
        <v>20260403</v>
      </c>
    </row>
    <row r="518" spans="1:22" x14ac:dyDescent="0.3">
      <c r="A518" s="11">
        <v>46289</v>
      </c>
      <c r="B518" s="89" t="s">
        <v>3822</v>
      </c>
      <c r="C518" s="12" t="s">
        <v>944</v>
      </c>
      <c r="D518" s="12" t="s">
        <v>2757</v>
      </c>
      <c r="E518" s="12" t="s">
        <v>384</v>
      </c>
      <c r="F518" s="12" t="s">
        <v>2758</v>
      </c>
      <c r="G518" s="12" t="s">
        <v>2733</v>
      </c>
      <c r="H518" s="12" t="s">
        <v>2734</v>
      </c>
      <c r="I518" s="90">
        <v>0.16666666666666671</v>
      </c>
      <c r="J518" s="90">
        <v>0.18055555555555561</v>
      </c>
      <c r="K518" s="13">
        <v>0.33</v>
      </c>
      <c r="L518" s="90"/>
      <c r="M518" s="90"/>
      <c r="N518" s="13"/>
      <c r="O518" s="12">
        <v>0</v>
      </c>
      <c r="P518" s="12">
        <v>45.164765000000003</v>
      </c>
      <c r="Q518" s="12">
        <v>5.7186510000000004</v>
      </c>
      <c r="R518" s="14">
        <v>46290.417847222219</v>
      </c>
      <c r="S518" s="12">
        <v>1</v>
      </c>
      <c r="T518">
        <v>20260566</v>
      </c>
      <c r="U518" t="s">
        <v>40</v>
      </c>
      <c r="V518">
        <v>20260566</v>
      </c>
    </row>
    <row r="519" spans="1:22" x14ac:dyDescent="0.3">
      <c r="A519" s="11">
        <v>46289</v>
      </c>
      <c r="B519" s="89" t="s">
        <v>3815</v>
      </c>
      <c r="C519" s="12" t="s">
        <v>905</v>
      </c>
      <c r="D519" s="12" t="s">
        <v>1515</v>
      </c>
      <c r="E519" s="12" t="s">
        <v>761</v>
      </c>
      <c r="F519" s="12" t="s">
        <v>761</v>
      </c>
      <c r="G519" s="12" t="s">
        <v>2733</v>
      </c>
      <c r="H519" s="12" t="s">
        <v>2737</v>
      </c>
      <c r="I519" s="90">
        <v>0.33333333333333331</v>
      </c>
      <c r="J519" s="90">
        <v>0.375</v>
      </c>
      <c r="K519" s="13">
        <v>1</v>
      </c>
      <c r="L519" s="90"/>
      <c r="M519" s="90"/>
      <c r="N519" s="13"/>
      <c r="O519" s="12">
        <v>0</v>
      </c>
      <c r="P519" s="12">
        <v>45.183799999999998</v>
      </c>
      <c r="Q519" s="12">
        <v>5.7220209999999998</v>
      </c>
      <c r="R519" s="14">
        <v>46290.417847222219</v>
      </c>
      <c r="S519" s="12">
        <v>1</v>
      </c>
      <c r="T519">
        <v>20260148</v>
      </c>
      <c r="U519" t="s">
        <v>838</v>
      </c>
      <c r="V519">
        <v>20260148</v>
      </c>
    </row>
    <row r="520" spans="1:22" x14ac:dyDescent="0.3">
      <c r="A520" s="11">
        <v>46289</v>
      </c>
      <c r="B520" s="89" t="s">
        <v>3831</v>
      </c>
      <c r="C520" s="12" t="s">
        <v>892</v>
      </c>
      <c r="D520" s="12" t="s">
        <v>2761</v>
      </c>
      <c r="E520" s="12" t="s">
        <v>576</v>
      </c>
      <c r="F520" s="12" t="s">
        <v>2762</v>
      </c>
      <c r="G520" s="12" t="s">
        <v>2733</v>
      </c>
      <c r="H520" s="12" t="s">
        <v>2734</v>
      </c>
      <c r="I520" s="90">
        <v>0.16666666666666671</v>
      </c>
      <c r="J520" s="90">
        <v>0.18055555555555561</v>
      </c>
      <c r="K520" s="13">
        <v>0.33</v>
      </c>
      <c r="L520" s="90"/>
      <c r="M520" s="90"/>
      <c r="N520" s="13"/>
      <c r="O520" s="12">
        <v>0</v>
      </c>
      <c r="P520" s="12">
        <v>45.186883000000002</v>
      </c>
      <c r="Q520" s="12">
        <v>5.7062249999999999</v>
      </c>
      <c r="R520" s="14">
        <v>46290.417847222219</v>
      </c>
      <c r="S520" s="12">
        <v>1</v>
      </c>
      <c r="T520">
        <v>20260073</v>
      </c>
      <c r="U520" t="s">
        <v>40</v>
      </c>
      <c r="V520">
        <v>20260073</v>
      </c>
    </row>
    <row r="521" spans="1:22" x14ac:dyDescent="0.3">
      <c r="A521" s="11">
        <v>46289</v>
      </c>
      <c r="B521" s="89" t="s">
        <v>3859</v>
      </c>
      <c r="C521" s="12" t="s">
        <v>956</v>
      </c>
      <c r="D521" s="12" t="s">
        <v>2763</v>
      </c>
      <c r="E521" s="12" t="s">
        <v>621</v>
      </c>
      <c r="F521" s="12" t="s">
        <v>2764</v>
      </c>
      <c r="G521" s="12" t="s">
        <v>2733</v>
      </c>
      <c r="H521" s="12" t="s">
        <v>2734</v>
      </c>
      <c r="I521" s="90">
        <v>0.16666666666666671</v>
      </c>
      <c r="J521" s="90">
        <v>0.18055555555555561</v>
      </c>
      <c r="K521" s="13">
        <v>0.33</v>
      </c>
      <c r="L521" s="90"/>
      <c r="M521" s="90"/>
      <c r="N521" s="13"/>
      <c r="O521" s="12">
        <v>0</v>
      </c>
      <c r="P521" s="12">
        <v>45.187759999999997</v>
      </c>
      <c r="Q521" s="12">
        <v>5.7534210000000003</v>
      </c>
      <c r="R521" s="14">
        <v>46290.417847222219</v>
      </c>
      <c r="S521" s="12">
        <v>1</v>
      </c>
      <c r="T521">
        <v>20260075</v>
      </c>
      <c r="U521" t="s">
        <v>40</v>
      </c>
      <c r="V521">
        <v>20260075</v>
      </c>
    </row>
    <row r="522" spans="1:22" x14ac:dyDescent="0.3">
      <c r="A522" s="11">
        <v>46289</v>
      </c>
      <c r="B522" s="89" t="s">
        <v>3872</v>
      </c>
      <c r="C522" s="12" t="s">
        <v>866</v>
      </c>
      <c r="D522" s="12" t="s">
        <v>2775</v>
      </c>
      <c r="E522" s="12" t="s">
        <v>460</v>
      </c>
      <c r="F522" s="12" t="s">
        <v>2776</v>
      </c>
      <c r="G522" s="12" t="s">
        <v>2733</v>
      </c>
      <c r="H522" s="12" t="s">
        <v>2734</v>
      </c>
      <c r="I522" s="90">
        <v>0.16666666666666671</v>
      </c>
      <c r="J522" s="90">
        <v>0.18055555555555561</v>
      </c>
      <c r="K522" s="13">
        <v>0.33</v>
      </c>
      <c r="L522" s="90">
        <v>0.1451388888888889</v>
      </c>
      <c r="M522" s="90">
        <v>0.15277777777777779</v>
      </c>
      <c r="N522" s="13">
        <v>0.18</v>
      </c>
      <c r="O522" s="12">
        <v>1</v>
      </c>
      <c r="P522" s="12">
        <v>45.209203000000002</v>
      </c>
      <c r="Q522" s="12">
        <v>5.7626520000000001</v>
      </c>
      <c r="R522" s="14">
        <v>46290.417847222219</v>
      </c>
      <c r="S522" s="12">
        <v>1</v>
      </c>
      <c r="T522">
        <v>20260577</v>
      </c>
      <c r="U522" t="s">
        <v>40</v>
      </c>
      <c r="V522">
        <v>20260577</v>
      </c>
    </row>
    <row r="523" spans="1:22" x14ac:dyDescent="0.3">
      <c r="A523" s="11">
        <v>46289</v>
      </c>
      <c r="B523" s="89" t="s">
        <v>3821</v>
      </c>
      <c r="C523" s="12" t="s">
        <v>879</v>
      </c>
      <c r="D523" s="12" t="s">
        <v>3597</v>
      </c>
      <c r="E523" s="12" t="s">
        <v>659</v>
      </c>
      <c r="F523" s="12" t="s">
        <v>3598</v>
      </c>
      <c r="G523" s="12" t="s">
        <v>2733</v>
      </c>
      <c r="H523" s="12" t="s">
        <v>2734</v>
      </c>
      <c r="I523" s="90">
        <v>0.24305555555555561</v>
      </c>
      <c r="J523" s="90">
        <v>0.25694444444444442</v>
      </c>
      <c r="K523" s="13">
        <v>0.33</v>
      </c>
      <c r="L523" s="90">
        <v>0.34583333333333333</v>
      </c>
      <c r="M523" s="90">
        <v>0.35972222222222222</v>
      </c>
      <c r="N523" s="13">
        <v>0.33</v>
      </c>
      <c r="O523" s="12">
        <v>1</v>
      </c>
      <c r="P523" s="12">
        <v>45.369183</v>
      </c>
      <c r="Q523" s="12">
        <v>5.5819970000000003</v>
      </c>
      <c r="R523" s="14">
        <v>46290.417847222219</v>
      </c>
      <c r="S523" s="12">
        <v>1</v>
      </c>
      <c r="T523">
        <v>20260166</v>
      </c>
      <c r="U523" t="s">
        <v>40</v>
      </c>
      <c r="V523">
        <v>20260166</v>
      </c>
    </row>
    <row r="524" spans="1:22" x14ac:dyDescent="0.3">
      <c r="A524" s="11">
        <v>46289</v>
      </c>
      <c r="B524" s="89" t="s">
        <v>3859</v>
      </c>
      <c r="C524" s="12" t="s">
        <v>956</v>
      </c>
      <c r="D524" s="12" t="s">
        <v>2767</v>
      </c>
      <c r="E524" s="12" t="s">
        <v>251</v>
      </c>
      <c r="F524" s="12" t="s">
        <v>2768</v>
      </c>
      <c r="G524" s="12" t="s">
        <v>2733</v>
      </c>
      <c r="H524" s="12" t="s">
        <v>2734</v>
      </c>
      <c r="I524" s="90">
        <v>0.16666666666666671</v>
      </c>
      <c r="J524" s="90">
        <v>0.18055555555555561</v>
      </c>
      <c r="K524" s="13">
        <v>0.33</v>
      </c>
      <c r="L524" s="90"/>
      <c r="M524" s="90"/>
      <c r="N524" s="13"/>
      <c r="O524" s="12">
        <v>0</v>
      </c>
      <c r="P524" s="12">
        <v>45.179178999999998</v>
      </c>
      <c r="Q524" s="12">
        <v>5.742216</v>
      </c>
      <c r="R524" s="14">
        <v>46290.417847222219</v>
      </c>
      <c r="S524" s="12">
        <v>1</v>
      </c>
      <c r="T524">
        <v>20260062</v>
      </c>
      <c r="U524" t="s">
        <v>40</v>
      </c>
      <c r="V524">
        <v>20260062</v>
      </c>
    </row>
    <row r="525" spans="1:22" x14ac:dyDescent="0.3">
      <c r="A525" s="11">
        <v>46289</v>
      </c>
      <c r="B525" s="89" t="s">
        <v>3822</v>
      </c>
      <c r="C525" s="12" t="s">
        <v>944</v>
      </c>
      <c r="D525" s="12" t="s">
        <v>2769</v>
      </c>
      <c r="E525" s="12" t="s">
        <v>202</v>
      </c>
      <c r="F525" s="12" t="s">
        <v>2770</v>
      </c>
      <c r="G525" s="12" t="s">
        <v>2733</v>
      </c>
      <c r="H525" s="12" t="s">
        <v>2734</v>
      </c>
      <c r="I525" s="90">
        <v>0.16666666666666671</v>
      </c>
      <c r="J525" s="90">
        <v>0.18055555555555561</v>
      </c>
      <c r="K525" s="13">
        <v>0.33</v>
      </c>
      <c r="L525" s="90"/>
      <c r="M525" s="90"/>
      <c r="N525" s="13"/>
      <c r="O525" s="12">
        <v>0</v>
      </c>
      <c r="P525" s="12">
        <v>45.190215999999999</v>
      </c>
      <c r="Q525" s="12">
        <v>5.7257730000000002</v>
      </c>
      <c r="R525" s="14">
        <v>46290.417847222219</v>
      </c>
      <c r="S525" s="12">
        <v>1</v>
      </c>
      <c r="T525">
        <v>20260067</v>
      </c>
      <c r="U525" t="s">
        <v>40</v>
      </c>
      <c r="V525">
        <v>20260067</v>
      </c>
    </row>
    <row r="526" spans="1:22" x14ac:dyDescent="0.3">
      <c r="A526" s="11">
        <v>46289</v>
      </c>
      <c r="B526" s="89" t="s">
        <v>3827</v>
      </c>
      <c r="C526" s="12" t="s">
        <v>967</v>
      </c>
      <c r="D526" s="12" t="s">
        <v>2785</v>
      </c>
      <c r="E526" s="12" t="s">
        <v>113</v>
      </c>
      <c r="F526" s="12" t="s">
        <v>2786</v>
      </c>
      <c r="G526" s="12" t="s">
        <v>2733</v>
      </c>
      <c r="H526" s="12" t="s">
        <v>2734</v>
      </c>
      <c r="I526" s="90">
        <v>0.16666666666666671</v>
      </c>
      <c r="J526" s="90">
        <v>0.18055555555555561</v>
      </c>
      <c r="K526" s="13">
        <v>0.33</v>
      </c>
      <c r="L526" s="90">
        <v>0.2409722222222222</v>
      </c>
      <c r="M526" s="90">
        <v>0.25624999999999998</v>
      </c>
      <c r="N526" s="13">
        <v>0.37</v>
      </c>
      <c r="O526" s="12">
        <v>1</v>
      </c>
      <c r="P526" s="12">
        <v>45.182966999999998</v>
      </c>
      <c r="Q526" s="12">
        <v>5.7194820000000002</v>
      </c>
      <c r="R526" s="14">
        <v>46290.417847222219</v>
      </c>
      <c r="S526" s="12">
        <v>1</v>
      </c>
      <c r="T526">
        <v>20260071</v>
      </c>
      <c r="U526" t="s">
        <v>40</v>
      </c>
      <c r="V526">
        <v>20260071</v>
      </c>
    </row>
    <row r="527" spans="1:22" x14ac:dyDescent="0.3">
      <c r="A527" s="11">
        <v>46289</v>
      </c>
      <c r="B527" s="89" t="s">
        <v>3841</v>
      </c>
      <c r="C527" s="12" t="s">
        <v>971</v>
      </c>
      <c r="D527" s="12" t="s">
        <v>2765</v>
      </c>
      <c r="E527" s="12" t="s">
        <v>662</v>
      </c>
      <c r="F527" s="12" t="s">
        <v>2766</v>
      </c>
      <c r="G527" s="12" t="s">
        <v>2733</v>
      </c>
      <c r="H527" s="12" t="s">
        <v>2734</v>
      </c>
      <c r="I527" s="90">
        <v>0.29166666666666669</v>
      </c>
      <c r="J527" s="90">
        <v>0.2986111111111111</v>
      </c>
      <c r="K527" s="13">
        <v>0.17</v>
      </c>
      <c r="L527" s="90"/>
      <c r="M527" s="90"/>
      <c r="N527" s="13"/>
      <c r="O527" s="12">
        <v>0</v>
      </c>
      <c r="P527" s="12">
        <v>45.175713999999999</v>
      </c>
      <c r="Q527" s="12">
        <v>5.753374</v>
      </c>
      <c r="R527" s="14">
        <v>46290.417847222219</v>
      </c>
      <c r="S527" s="12">
        <v>1</v>
      </c>
      <c r="T527">
        <v>20260321</v>
      </c>
      <c r="U527" t="s">
        <v>40</v>
      </c>
      <c r="V527">
        <v>20260321</v>
      </c>
    </row>
    <row r="528" spans="1:22" x14ac:dyDescent="0.3">
      <c r="A528" s="11">
        <v>46289</v>
      </c>
      <c r="B528" s="89" t="s">
        <v>3848</v>
      </c>
      <c r="C528" s="12" t="s">
        <v>945</v>
      </c>
      <c r="D528" s="12" t="s">
        <v>2771</v>
      </c>
      <c r="E528" s="12" t="s">
        <v>429</v>
      </c>
      <c r="F528" s="12" t="s">
        <v>2772</v>
      </c>
      <c r="G528" s="12" t="s">
        <v>2733</v>
      </c>
      <c r="H528" s="12" t="s">
        <v>2734</v>
      </c>
      <c r="I528" s="90">
        <v>0.16666666666666671</v>
      </c>
      <c r="J528" s="90">
        <v>0.18055555555555561</v>
      </c>
      <c r="K528" s="13">
        <v>0.33</v>
      </c>
      <c r="L528" s="90">
        <v>0.55833333333333335</v>
      </c>
      <c r="M528" s="90">
        <v>0.55902777777777779</v>
      </c>
      <c r="N528" s="13">
        <v>0.02</v>
      </c>
      <c r="O528" s="12">
        <v>1</v>
      </c>
      <c r="P528" s="12">
        <v>45.169803999999999</v>
      </c>
      <c r="Q528" s="12">
        <v>5.721832</v>
      </c>
      <c r="R528" s="14">
        <v>46290.417847222219</v>
      </c>
      <c r="S528" s="12">
        <v>1</v>
      </c>
      <c r="T528">
        <v>20260118</v>
      </c>
      <c r="U528" t="s">
        <v>40</v>
      </c>
      <c r="V528">
        <v>20260118</v>
      </c>
    </row>
    <row r="529" spans="1:22" x14ac:dyDescent="0.3">
      <c r="A529" s="11">
        <v>46289</v>
      </c>
      <c r="B529" s="89" t="s">
        <v>3823</v>
      </c>
      <c r="C529" s="12" t="s">
        <v>968</v>
      </c>
      <c r="D529" s="12" t="s">
        <v>1717</v>
      </c>
      <c r="E529" s="12" t="s">
        <v>298</v>
      </c>
      <c r="F529" s="12" t="s">
        <v>1719</v>
      </c>
      <c r="G529" s="12" t="s">
        <v>2733</v>
      </c>
      <c r="H529" s="12" t="s">
        <v>2737</v>
      </c>
      <c r="I529" s="90">
        <v>0.2361111111111111</v>
      </c>
      <c r="J529" s="90">
        <v>0.24652777777777779</v>
      </c>
      <c r="K529" s="13">
        <v>0.25</v>
      </c>
      <c r="L529" s="90"/>
      <c r="M529" s="90"/>
      <c r="N529" s="13"/>
      <c r="O529" s="12">
        <v>0</v>
      </c>
      <c r="P529" s="12">
        <v>45.186445999999997</v>
      </c>
      <c r="Q529" s="12">
        <v>5.7280280000000001</v>
      </c>
      <c r="R529" s="14">
        <v>46290.417847222219</v>
      </c>
      <c r="S529" s="12">
        <v>1</v>
      </c>
      <c r="T529">
        <v>20260221</v>
      </c>
      <c r="U529" t="s">
        <v>838</v>
      </c>
      <c r="V529">
        <v>20260221</v>
      </c>
    </row>
    <row r="530" spans="1:22" x14ac:dyDescent="0.3">
      <c r="A530" s="11">
        <v>46289</v>
      </c>
      <c r="B530" s="89" t="s">
        <v>3883</v>
      </c>
      <c r="C530" s="12" t="s">
        <v>849</v>
      </c>
      <c r="D530" s="12" t="s">
        <v>884</v>
      </c>
      <c r="E530" s="12" t="s">
        <v>669</v>
      </c>
      <c r="F530" s="12" t="s">
        <v>2784</v>
      </c>
      <c r="G530" s="12" t="s">
        <v>2733</v>
      </c>
      <c r="H530" s="12" t="s">
        <v>2734</v>
      </c>
      <c r="I530" s="90">
        <v>0.29166666666666669</v>
      </c>
      <c r="J530" s="90">
        <v>0.30555555555555558</v>
      </c>
      <c r="K530" s="13">
        <v>0.33</v>
      </c>
      <c r="L530" s="90"/>
      <c r="M530" s="90"/>
      <c r="N530" s="13"/>
      <c r="O530" s="12">
        <v>0</v>
      </c>
      <c r="P530" s="12">
        <v>45.229419</v>
      </c>
      <c r="Q530" s="12">
        <v>5.6816570000000004</v>
      </c>
      <c r="R530" s="14">
        <v>46290.417847222219</v>
      </c>
      <c r="S530" s="12">
        <v>1</v>
      </c>
      <c r="V530" t="s">
        <v>3806</v>
      </c>
    </row>
    <row r="531" spans="1:22" x14ac:dyDescent="0.3">
      <c r="A531" s="11">
        <v>46289</v>
      </c>
      <c r="B531" s="89" t="s">
        <v>3822</v>
      </c>
      <c r="C531" s="12" t="s">
        <v>944</v>
      </c>
      <c r="D531" s="12" t="s">
        <v>2773</v>
      </c>
      <c r="E531" s="12" t="s">
        <v>649</v>
      </c>
      <c r="F531" s="12" t="s">
        <v>2774</v>
      </c>
      <c r="G531" s="12" t="s">
        <v>2733</v>
      </c>
      <c r="H531" s="12" t="s">
        <v>2734</v>
      </c>
      <c r="I531" s="90">
        <v>0.16666666666666671</v>
      </c>
      <c r="J531" s="90">
        <v>0.18055555555555561</v>
      </c>
      <c r="K531" s="13">
        <v>0.33</v>
      </c>
      <c r="L531" s="90"/>
      <c r="M531" s="90"/>
      <c r="N531" s="13"/>
      <c r="O531" s="12">
        <v>0</v>
      </c>
      <c r="P531" s="12">
        <v>45.188529000000003</v>
      </c>
      <c r="Q531" s="12">
        <v>5.7245239999999997</v>
      </c>
      <c r="R531" s="14">
        <v>46290.417847222219</v>
      </c>
      <c r="S531" s="12">
        <v>1</v>
      </c>
      <c r="T531">
        <v>20260039</v>
      </c>
      <c r="U531" t="s">
        <v>3760</v>
      </c>
      <c r="V531">
        <v>20260039</v>
      </c>
    </row>
    <row r="532" spans="1:22" x14ac:dyDescent="0.3">
      <c r="A532" s="11">
        <v>46289</v>
      </c>
      <c r="B532" s="89" t="s">
        <v>3848</v>
      </c>
      <c r="C532" s="12" t="s">
        <v>945</v>
      </c>
      <c r="D532" s="12" t="s">
        <v>2779</v>
      </c>
      <c r="E532" s="12" t="s">
        <v>707</v>
      </c>
      <c r="F532" s="12" t="s">
        <v>2780</v>
      </c>
      <c r="G532" s="12" t="s">
        <v>2733</v>
      </c>
      <c r="H532" s="12" t="s">
        <v>2734</v>
      </c>
      <c r="I532" s="90">
        <v>0.16666666666666671</v>
      </c>
      <c r="J532" s="90">
        <v>0.18055555555555561</v>
      </c>
      <c r="K532" s="13">
        <v>0.33</v>
      </c>
      <c r="L532" s="90">
        <v>0.55833333333333335</v>
      </c>
      <c r="M532" s="90">
        <v>0.55972222222222223</v>
      </c>
      <c r="N532" s="13">
        <v>0.03</v>
      </c>
      <c r="O532" s="12">
        <v>1</v>
      </c>
      <c r="P532" s="12">
        <v>45.179850000000002</v>
      </c>
      <c r="Q532" s="12">
        <v>5.7073270000000003</v>
      </c>
      <c r="R532" s="14">
        <v>46290.417847222219</v>
      </c>
      <c r="S532" s="12">
        <v>1</v>
      </c>
      <c r="T532">
        <v>20260199</v>
      </c>
      <c r="U532" t="s">
        <v>40</v>
      </c>
      <c r="V532">
        <v>20260199</v>
      </c>
    </row>
    <row r="533" spans="1:22" x14ac:dyDescent="0.3">
      <c r="A533" s="11">
        <v>46289</v>
      </c>
      <c r="B533" s="89" t="s">
        <v>3829</v>
      </c>
      <c r="C533" s="12" t="s">
        <v>946</v>
      </c>
      <c r="D533" s="12" t="s">
        <v>2789</v>
      </c>
      <c r="E533" s="12" t="s">
        <v>538</v>
      </c>
      <c r="F533" s="12" t="s">
        <v>2790</v>
      </c>
      <c r="G533" s="12" t="s">
        <v>2733</v>
      </c>
      <c r="H533" s="12" t="s">
        <v>2734</v>
      </c>
      <c r="I533" s="90">
        <v>0.16666666666666671</v>
      </c>
      <c r="J533" s="90">
        <v>0.18055555555555561</v>
      </c>
      <c r="K533" s="13">
        <v>0.33</v>
      </c>
      <c r="L533" s="90"/>
      <c r="M533" s="90"/>
      <c r="N533" s="13"/>
      <c r="O533" s="12">
        <v>0</v>
      </c>
      <c r="P533" s="12">
        <v>45.202514999999998</v>
      </c>
      <c r="Q533" s="12">
        <v>5.7046400000000004</v>
      </c>
      <c r="R533" s="14">
        <v>46290.417847222219</v>
      </c>
      <c r="S533" s="12">
        <v>0</v>
      </c>
      <c r="T533">
        <v>20260263</v>
      </c>
      <c r="U533" t="s">
        <v>40</v>
      </c>
      <c r="V533">
        <v>20260263</v>
      </c>
    </row>
    <row r="534" spans="1:22" x14ac:dyDescent="0.3">
      <c r="A534" s="11">
        <v>46289</v>
      </c>
      <c r="B534" s="89" t="s">
        <v>3844</v>
      </c>
      <c r="C534" s="12" t="s">
        <v>952</v>
      </c>
      <c r="D534" s="12" t="s">
        <v>2796</v>
      </c>
      <c r="E534" s="12" t="s">
        <v>203</v>
      </c>
      <c r="F534" s="12" t="s">
        <v>2797</v>
      </c>
      <c r="G534" s="12" t="s">
        <v>2733</v>
      </c>
      <c r="H534" s="12" t="s">
        <v>2734</v>
      </c>
      <c r="I534" s="90">
        <v>0.16666666666666671</v>
      </c>
      <c r="J534" s="90">
        <v>0.18055555555555561</v>
      </c>
      <c r="K534" s="13">
        <v>0.33</v>
      </c>
      <c r="L534" s="90"/>
      <c r="M534" s="90"/>
      <c r="N534" s="13"/>
      <c r="O534" s="12">
        <v>0</v>
      </c>
      <c r="P534" s="12">
        <v>45.187314000000001</v>
      </c>
      <c r="Q534" s="12">
        <v>5.7119559999999998</v>
      </c>
      <c r="R534" s="14">
        <v>46290.417847222219</v>
      </c>
      <c r="S534" s="12">
        <v>1</v>
      </c>
      <c r="T534">
        <v>20260213</v>
      </c>
      <c r="U534" t="s">
        <v>40</v>
      </c>
      <c r="V534">
        <v>20260213</v>
      </c>
    </row>
    <row r="535" spans="1:22" x14ac:dyDescent="0.3">
      <c r="A535" s="11">
        <v>46289</v>
      </c>
      <c r="B535" s="89" t="s">
        <v>3816</v>
      </c>
      <c r="C535" s="12" t="s">
        <v>957</v>
      </c>
      <c r="D535" s="12" t="s">
        <v>2798</v>
      </c>
      <c r="E535" s="12" t="s">
        <v>513</v>
      </c>
      <c r="F535" s="12" t="s">
        <v>2799</v>
      </c>
      <c r="G535" s="12" t="s">
        <v>2733</v>
      </c>
      <c r="H535" s="12" t="s">
        <v>2734</v>
      </c>
      <c r="I535" s="90">
        <v>0.42708333333333331</v>
      </c>
      <c r="J535" s="90">
        <v>0.44097222222222221</v>
      </c>
      <c r="K535" s="13">
        <v>0.33</v>
      </c>
      <c r="L535" s="90">
        <v>0.38750000000000001</v>
      </c>
      <c r="M535" s="90">
        <v>0.39097222222222222</v>
      </c>
      <c r="N535" s="13">
        <v>0.08</v>
      </c>
      <c r="O535" s="12">
        <v>1</v>
      </c>
      <c r="P535" s="12">
        <v>45.199052999999999</v>
      </c>
      <c r="Q535" s="12">
        <v>5.7376889999999996</v>
      </c>
      <c r="R535" s="14">
        <v>46290.417847222219</v>
      </c>
      <c r="S535" s="12">
        <v>1</v>
      </c>
      <c r="T535">
        <v>20260350</v>
      </c>
      <c r="U535" t="s">
        <v>40</v>
      </c>
      <c r="V535">
        <v>20260350</v>
      </c>
    </row>
    <row r="536" spans="1:22" x14ac:dyDescent="0.3">
      <c r="A536" s="11">
        <v>46289</v>
      </c>
      <c r="B536" s="89" t="s">
        <v>3822</v>
      </c>
      <c r="C536" s="12" t="s">
        <v>944</v>
      </c>
      <c r="D536" s="12" t="s">
        <v>2787</v>
      </c>
      <c r="E536" s="12" t="s">
        <v>518</v>
      </c>
      <c r="F536" s="12" t="s">
        <v>2788</v>
      </c>
      <c r="G536" s="12" t="s">
        <v>2733</v>
      </c>
      <c r="H536" s="12" t="s">
        <v>2734</v>
      </c>
      <c r="I536" s="90">
        <v>0.16666666666666671</v>
      </c>
      <c r="J536" s="90">
        <v>0.18055555555555561</v>
      </c>
      <c r="K536" s="13">
        <v>0.33</v>
      </c>
      <c r="L536" s="90"/>
      <c r="M536" s="90"/>
      <c r="N536" s="13"/>
      <c r="O536" s="12">
        <v>0</v>
      </c>
      <c r="P536" s="12">
        <v>45.168743999999997</v>
      </c>
      <c r="Q536" s="12">
        <v>5.7258769999999997</v>
      </c>
      <c r="R536" s="14">
        <v>46290.417847222219</v>
      </c>
      <c r="S536" s="12">
        <v>1</v>
      </c>
      <c r="T536">
        <v>20260204</v>
      </c>
      <c r="U536" t="s">
        <v>40</v>
      </c>
      <c r="V536">
        <v>20260204</v>
      </c>
    </row>
    <row r="537" spans="1:22" x14ac:dyDescent="0.3">
      <c r="A537" s="11">
        <v>46289</v>
      </c>
      <c r="B537" s="89" t="s">
        <v>3869</v>
      </c>
      <c r="C537" s="12" t="s">
        <v>907</v>
      </c>
      <c r="D537" s="12" t="s">
        <v>1834</v>
      </c>
      <c r="E537" s="12" t="s">
        <v>404</v>
      </c>
      <c r="F537" s="12" t="s">
        <v>404</v>
      </c>
      <c r="G537" s="12" t="s">
        <v>2733</v>
      </c>
      <c r="H537" s="12" t="s">
        <v>2737</v>
      </c>
      <c r="I537" s="90">
        <v>0.33333333333333331</v>
      </c>
      <c r="J537" s="90">
        <v>0.34722222222222221</v>
      </c>
      <c r="K537" s="13">
        <v>0.33</v>
      </c>
      <c r="L537" s="90">
        <v>0.27569444444444452</v>
      </c>
      <c r="M537" s="90">
        <v>0.28541666666666671</v>
      </c>
      <c r="N537" s="13">
        <v>0.23</v>
      </c>
      <c r="O537" s="12">
        <v>1</v>
      </c>
      <c r="P537" s="12">
        <v>45.369940999999997</v>
      </c>
      <c r="Q537" s="12">
        <v>5.584085</v>
      </c>
      <c r="R537" s="14">
        <v>46290.417847222219</v>
      </c>
      <c r="S537" s="12">
        <v>1</v>
      </c>
      <c r="T537">
        <v>20260255</v>
      </c>
      <c r="U537" t="s">
        <v>838</v>
      </c>
      <c r="V537">
        <v>20260255</v>
      </c>
    </row>
    <row r="538" spans="1:22" x14ac:dyDescent="0.3">
      <c r="A538" s="11">
        <v>46289</v>
      </c>
      <c r="B538" s="89" t="s">
        <v>3814</v>
      </c>
      <c r="C538" s="12" t="s">
        <v>948</v>
      </c>
      <c r="D538" s="12" t="s">
        <v>2345</v>
      </c>
      <c r="E538" s="12" t="s">
        <v>577</v>
      </c>
      <c r="F538" s="12" t="s">
        <v>577</v>
      </c>
      <c r="G538" s="12" t="s">
        <v>2733</v>
      </c>
      <c r="H538" s="12" t="s">
        <v>2737</v>
      </c>
      <c r="I538" s="90">
        <v>0.33333333333333331</v>
      </c>
      <c r="J538" s="90">
        <v>0.34722222222222221</v>
      </c>
      <c r="K538" s="13">
        <v>0.33</v>
      </c>
      <c r="L538" s="90"/>
      <c r="M538" s="90"/>
      <c r="N538" s="13"/>
      <c r="O538" s="12">
        <v>0</v>
      </c>
      <c r="P538" s="12">
        <v>45.180720000000001</v>
      </c>
      <c r="Q538" s="12">
        <v>5.7387189999999997</v>
      </c>
      <c r="R538" s="14">
        <v>46290.417847222219</v>
      </c>
      <c r="S538" s="12">
        <v>1</v>
      </c>
      <c r="T538">
        <v>20260425</v>
      </c>
      <c r="U538" t="s">
        <v>838</v>
      </c>
      <c r="V538">
        <v>20260425</v>
      </c>
    </row>
    <row r="539" spans="1:22" x14ac:dyDescent="0.3">
      <c r="A539" s="11">
        <v>46289</v>
      </c>
      <c r="B539" s="89" t="s">
        <v>3866</v>
      </c>
      <c r="C539" s="12" t="s">
        <v>949</v>
      </c>
      <c r="D539" s="12" t="s">
        <v>2791</v>
      </c>
      <c r="E539" s="12" t="s">
        <v>333</v>
      </c>
      <c r="F539" s="12" t="s">
        <v>2792</v>
      </c>
      <c r="G539" s="12" t="s">
        <v>2733</v>
      </c>
      <c r="H539" s="12" t="s">
        <v>2734</v>
      </c>
      <c r="I539" s="90">
        <v>0.16666666666666671</v>
      </c>
      <c r="J539" s="90">
        <v>0.18055555555555561</v>
      </c>
      <c r="K539" s="13">
        <v>0.33</v>
      </c>
      <c r="L539" s="90"/>
      <c r="M539" s="90"/>
      <c r="N539" s="13"/>
      <c r="O539" s="12">
        <v>0</v>
      </c>
      <c r="P539" s="12">
        <v>45.177658000000001</v>
      </c>
      <c r="Q539" s="12">
        <v>5.7674839999999996</v>
      </c>
      <c r="R539" s="14">
        <v>46290.417847222219</v>
      </c>
      <c r="S539" s="12">
        <v>1</v>
      </c>
      <c r="T539">
        <v>20260025</v>
      </c>
      <c r="U539" t="s">
        <v>40</v>
      </c>
      <c r="V539">
        <v>20260025</v>
      </c>
    </row>
    <row r="540" spans="1:22" x14ac:dyDescent="0.3">
      <c r="A540" s="11">
        <v>46289</v>
      </c>
      <c r="B540" s="89" t="s">
        <v>3829</v>
      </c>
      <c r="C540" s="12" t="s">
        <v>946</v>
      </c>
      <c r="D540" s="12" t="s">
        <v>1320</v>
      </c>
      <c r="E540" s="12" t="s">
        <v>120</v>
      </c>
      <c r="F540" s="12" t="s">
        <v>120</v>
      </c>
      <c r="G540" s="12" t="s">
        <v>2733</v>
      </c>
      <c r="H540" s="12" t="s">
        <v>2737</v>
      </c>
      <c r="I540" s="90">
        <v>0.33333333333333331</v>
      </c>
      <c r="J540" s="90">
        <v>0.35416666666666669</v>
      </c>
      <c r="K540" s="13">
        <v>0.5</v>
      </c>
      <c r="L540" s="90"/>
      <c r="M540" s="90"/>
      <c r="N540" s="13"/>
      <c r="O540" s="12">
        <v>0</v>
      </c>
      <c r="P540" s="12">
        <v>45.187106999999997</v>
      </c>
      <c r="Q540" s="12">
        <v>5.7297390000000004</v>
      </c>
      <c r="R540" s="14">
        <v>46290.417847222219</v>
      </c>
      <c r="S540" s="12">
        <v>0</v>
      </c>
      <c r="T540">
        <v>20260077</v>
      </c>
      <c r="U540" t="s">
        <v>838</v>
      </c>
      <c r="V540">
        <v>20260077</v>
      </c>
    </row>
    <row r="541" spans="1:22" x14ac:dyDescent="0.3">
      <c r="A541" s="11">
        <v>46289</v>
      </c>
      <c r="B541" s="89" t="s">
        <v>3830</v>
      </c>
      <c r="C541" s="12" t="s">
        <v>951</v>
      </c>
      <c r="D541" s="12" t="s">
        <v>1637</v>
      </c>
      <c r="E541" s="12" t="s">
        <v>676</v>
      </c>
      <c r="F541" s="12" t="s">
        <v>676</v>
      </c>
      <c r="G541" s="12" t="s">
        <v>2733</v>
      </c>
      <c r="H541" s="12" t="s">
        <v>2737</v>
      </c>
      <c r="I541" s="90">
        <v>0.33333333333333331</v>
      </c>
      <c r="J541" s="90">
        <v>0.38541666666666669</v>
      </c>
      <c r="K541" s="13">
        <v>1.25</v>
      </c>
      <c r="L541" s="90">
        <v>0.55902777777777779</v>
      </c>
      <c r="M541" s="90">
        <v>0.55902777777777779</v>
      </c>
      <c r="N541" s="13">
        <v>0</v>
      </c>
      <c r="O541" s="12">
        <v>1</v>
      </c>
      <c r="P541" s="12">
        <v>45.191566000000002</v>
      </c>
      <c r="Q541" s="12">
        <v>5.6863279999999996</v>
      </c>
      <c r="R541" s="14">
        <v>46290.417847222219</v>
      </c>
      <c r="S541" s="12">
        <v>1</v>
      </c>
      <c r="T541">
        <v>20260191</v>
      </c>
      <c r="U541" t="s">
        <v>838</v>
      </c>
      <c r="V541">
        <v>20260191</v>
      </c>
    </row>
    <row r="542" spans="1:22" x14ac:dyDescent="0.3">
      <c r="A542" s="11">
        <v>46289</v>
      </c>
      <c r="B542" s="89" t="s">
        <v>3834</v>
      </c>
      <c r="C542" s="12" t="s">
        <v>964</v>
      </c>
      <c r="D542" s="12" t="s">
        <v>2027</v>
      </c>
      <c r="E542" s="12" t="s">
        <v>358</v>
      </c>
      <c r="F542" s="12" t="s">
        <v>358</v>
      </c>
      <c r="G542" s="12" t="s">
        <v>2733</v>
      </c>
      <c r="H542" s="12" t="s">
        <v>2737</v>
      </c>
      <c r="I542" s="90">
        <v>0.33333333333333331</v>
      </c>
      <c r="J542" s="90">
        <v>0.375</v>
      </c>
      <c r="K542" s="13">
        <v>1</v>
      </c>
      <c r="L542" s="90"/>
      <c r="M542" s="90"/>
      <c r="N542" s="13"/>
      <c r="O542" s="12">
        <v>0</v>
      </c>
      <c r="P542" s="12">
        <v>45.174598000000003</v>
      </c>
      <c r="Q542" s="12">
        <v>5.7422800000000001</v>
      </c>
      <c r="R542" s="14">
        <v>46290.417847222219</v>
      </c>
      <c r="S542" s="12">
        <v>1</v>
      </c>
      <c r="T542">
        <v>20260583</v>
      </c>
      <c r="U542" t="s">
        <v>838</v>
      </c>
      <c r="V542">
        <v>20260583</v>
      </c>
    </row>
    <row r="543" spans="1:22" x14ac:dyDescent="0.3">
      <c r="A543" s="11">
        <v>46289</v>
      </c>
      <c r="B543" s="89" t="s">
        <v>3821</v>
      </c>
      <c r="C543" s="12" t="s">
        <v>879</v>
      </c>
      <c r="D543" s="12" t="s">
        <v>1458</v>
      </c>
      <c r="E543" s="12" t="s">
        <v>433</v>
      </c>
      <c r="F543" s="12" t="s">
        <v>433</v>
      </c>
      <c r="G543" s="12" t="s">
        <v>2733</v>
      </c>
      <c r="H543" s="12" t="s">
        <v>2737</v>
      </c>
      <c r="I543" s="90">
        <v>0.31944444444444442</v>
      </c>
      <c r="J543" s="90">
        <v>0.3923611111111111</v>
      </c>
      <c r="K543" s="13">
        <v>1.75</v>
      </c>
      <c r="L543" s="90">
        <v>0.375</v>
      </c>
      <c r="M543" s="90">
        <v>0.48749999999999999</v>
      </c>
      <c r="N543" s="13">
        <v>2.7</v>
      </c>
      <c r="O543" s="12">
        <v>1</v>
      </c>
      <c r="P543" s="12">
        <v>45.373724000000003</v>
      </c>
      <c r="Q543" s="12">
        <v>5.5834440000000001</v>
      </c>
      <c r="R543" s="14">
        <v>46290.417847222219</v>
      </c>
      <c r="S543" s="12">
        <v>1</v>
      </c>
      <c r="T543">
        <v>20260127</v>
      </c>
      <c r="U543" t="s">
        <v>838</v>
      </c>
      <c r="V543">
        <v>20260127</v>
      </c>
    </row>
    <row r="544" spans="1:22" x14ac:dyDescent="0.3">
      <c r="A544" s="11">
        <v>46289</v>
      </c>
      <c r="B544" s="89" t="s">
        <v>3822</v>
      </c>
      <c r="C544" s="12" t="s">
        <v>944</v>
      </c>
      <c r="D544" s="12" t="s">
        <v>2804</v>
      </c>
      <c r="E544" s="12" t="s">
        <v>406</v>
      </c>
      <c r="F544" s="12" t="s">
        <v>2805</v>
      </c>
      <c r="G544" s="12" t="s">
        <v>2733</v>
      </c>
      <c r="H544" s="12" t="s">
        <v>2734</v>
      </c>
      <c r="I544" s="90">
        <v>0.16666666666666671</v>
      </c>
      <c r="J544" s="90">
        <v>0.18055555555555561</v>
      </c>
      <c r="K544" s="13">
        <v>0.33</v>
      </c>
      <c r="L544" s="90"/>
      <c r="M544" s="90"/>
      <c r="N544" s="13"/>
      <c r="O544" s="12">
        <v>0</v>
      </c>
      <c r="P544" s="12">
        <v>45.174978000000003</v>
      </c>
      <c r="Q544" s="12">
        <v>5.7372079999999999</v>
      </c>
      <c r="R544" s="14">
        <v>46290.417847222219</v>
      </c>
      <c r="S544" s="12">
        <v>1</v>
      </c>
      <c r="T544">
        <v>20260257</v>
      </c>
      <c r="U544" t="s">
        <v>40</v>
      </c>
      <c r="V544">
        <v>20260257</v>
      </c>
    </row>
    <row r="545" spans="1:22" x14ac:dyDescent="0.3">
      <c r="A545" s="11">
        <v>46289</v>
      </c>
      <c r="B545" s="89" t="s">
        <v>3826</v>
      </c>
      <c r="C545" s="12" t="s">
        <v>886</v>
      </c>
      <c r="D545" s="12" t="s">
        <v>2413</v>
      </c>
      <c r="E545" s="12" t="s">
        <v>775</v>
      </c>
      <c r="F545" s="12" t="s">
        <v>2415</v>
      </c>
      <c r="G545" s="12" t="s">
        <v>2733</v>
      </c>
      <c r="H545" s="12" t="s">
        <v>2737</v>
      </c>
      <c r="I545" s="90">
        <v>0.33333333333333331</v>
      </c>
      <c r="J545" s="90">
        <v>0.37847222222222221</v>
      </c>
      <c r="K545" s="13">
        <v>1.08</v>
      </c>
      <c r="L545" s="90">
        <v>0.30833333333333329</v>
      </c>
      <c r="M545" s="90">
        <v>0.35208333333333341</v>
      </c>
      <c r="N545" s="13">
        <v>1.05</v>
      </c>
      <c r="O545" s="12">
        <v>1</v>
      </c>
      <c r="P545" s="12">
        <v>45.186475999999999</v>
      </c>
      <c r="Q545" s="12">
        <v>5.7284920000000001</v>
      </c>
      <c r="R545" s="14">
        <v>46290.417847222219</v>
      </c>
      <c r="S545" s="12">
        <v>1</v>
      </c>
      <c r="T545">
        <v>20260446</v>
      </c>
      <c r="U545" t="s">
        <v>838</v>
      </c>
      <c r="V545">
        <v>20260446</v>
      </c>
    </row>
    <row r="546" spans="1:22" x14ac:dyDescent="0.3">
      <c r="A546" s="11">
        <v>46289</v>
      </c>
      <c r="B546" s="89" t="s">
        <v>3835</v>
      </c>
      <c r="C546" s="12" t="s">
        <v>859</v>
      </c>
      <c r="D546" s="12" t="s">
        <v>1412</v>
      </c>
      <c r="E546" s="12" t="s">
        <v>220</v>
      </c>
      <c r="F546" s="12" t="s">
        <v>1413</v>
      </c>
      <c r="G546" s="12" t="s">
        <v>2733</v>
      </c>
      <c r="H546" s="12" t="s">
        <v>2737</v>
      </c>
      <c r="I546" s="90">
        <v>0.33333333333333331</v>
      </c>
      <c r="J546" s="90">
        <v>0.35416666666666669</v>
      </c>
      <c r="K546" s="13">
        <v>0.5</v>
      </c>
      <c r="L546" s="90"/>
      <c r="M546" s="90"/>
      <c r="N546" s="13"/>
      <c r="O546" s="12">
        <v>0</v>
      </c>
      <c r="P546" s="12">
        <v>45.182158999999999</v>
      </c>
      <c r="Q546" s="12">
        <v>5.715846</v>
      </c>
      <c r="R546" s="14">
        <v>46290.417847222219</v>
      </c>
      <c r="S546" s="12">
        <v>1</v>
      </c>
      <c r="T546">
        <v>20260110</v>
      </c>
      <c r="U546" t="s">
        <v>838</v>
      </c>
      <c r="V546">
        <v>20260110</v>
      </c>
    </row>
    <row r="547" spans="1:22" x14ac:dyDescent="0.3">
      <c r="A547" s="11">
        <v>46289</v>
      </c>
      <c r="B547" s="89" t="s">
        <v>3826</v>
      </c>
      <c r="C547" s="12" t="s">
        <v>886</v>
      </c>
      <c r="D547" s="12" t="s">
        <v>2801</v>
      </c>
      <c r="E547" s="12" t="s">
        <v>350</v>
      </c>
      <c r="F547" s="12" t="s">
        <v>2802</v>
      </c>
      <c r="G547" s="12" t="s">
        <v>2733</v>
      </c>
      <c r="H547" s="12" t="s">
        <v>2734</v>
      </c>
      <c r="I547" s="90">
        <v>0.16666666666666671</v>
      </c>
      <c r="J547" s="90">
        <v>0.18055555555555561</v>
      </c>
      <c r="K547" s="13">
        <v>0.33</v>
      </c>
      <c r="L547" s="90">
        <v>0.16041666666666671</v>
      </c>
      <c r="M547" s="90">
        <v>0.42291666666666672</v>
      </c>
      <c r="N547" s="13">
        <v>6.3</v>
      </c>
      <c r="O547" s="12">
        <v>1</v>
      </c>
      <c r="P547" s="12">
        <v>45.190579</v>
      </c>
      <c r="Q547" s="12">
        <v>5.6970919999999996</v>
      </c>
      <c r="R547" s="14">
        <v>46290.417847222219</v>
      </c>
      <c r="S547" s="12">
        <v>1</v>
      </c>
      <c r="T547">
        <v>20260189</v>
      </c>
      <c r="U547" t="s">
        <v>40</v>
      </c>
      <c r="V547">
        <v>20260189</v>
      </c>
    </row>
    <row r="548" spans="1:22" x14ac:dyDescent="0.3">
      <c r="A548" s="11">
        <v>46289</v>
      </c>
      <c r="B548" s="89" t="s">
        <v>3836</v>
      </c>
      <c r="C548" s="12" t="s">
        <v>954</v>
      </c>
      <c r="D548" s="12" t="s">
        <v>2175</v>
      </c>
      <c r="E548" s="12" t="s">
        <v>564</v>
      </c>
      <c r="F548" s="12" t="s">
        <v>564</v>
      </c>
      <c r="G548" s="12" t="s">
        <v>2733</v>
      </c>
      <c r="H548" s="12" t="s">
        <v>2737</v>
      </c>
      <c r="I548" s="90">
        <v>0.33333333333333331</v>
      </c>
      <c r="J548" s="90">
        <v>0.34722222222222221</v>
      </c>
      <c r="K548" s="13">
        <v>0.33</v>
      </c>
      <c r="L548" s="90"/>
      <c r="M548" s="90"/>
      <c r="N548" s="13"/>
      <c r="O548" s="12">
        <v>0</v>
      </c>
      <c r="P548" s="12">
        <v>45.202815999999999</v>
      </c>
      <c r="Q548" s="12">
        <v>5.7658379999999996</v>
      </c>
      <c r="R548" s="14">
        <v>46290.417847222219</v>
      </c>
      <c r="S548" s="12">
        <v>1</v>
      </c>
      <c r="T548">
        <v>20260368</v>
      </c>
      <c r="U548" t="s">
        <v>838</v>
      </c>
      <c r="V548">
        <v>20260368</v>
      </c>
    </row>
    <row r="549" spans="1:22" x14ac:dyDescent="0.3">
      <c r="A549" s="11">
        <v>46289</v>
      </c>
      <c r="B549" s="89" t="s">
        <v>3817</v>
      </c>
      <c r="C549" s="12" t="s">
        <v>974</v>
      </c>
      <c r="D549" s="12" t="s">
        <v>2314</v>
      </c>
      <c r="E549" s="12" t="s">
        <v>783</v>
      </c>
      <c r="F549" s="12" t="s">
        <v>3837</v>
      </c>
      <c r="G549" s="12" t="s">
        <v>2733</v>
      </c>
      <c r="H549" s="12" t="s">
        <v>2737</v>
      </c>
      <c r="I549" s="90">
        <v>0.33333333333333331</v>
      </c>
      <c r="J549" s="90">
        <v>0.34722222222222221</v>
      </c>
      <c r="K549" s="13">
        <v>0.33</v>
      </c>
      <c r="L549" s="90"/>
      <c r="M549" s="90"/>
      <c r="N549" s="13"/>
      <c r="O549" s="12">
        <v>0</v>
      </c>
      <c r="P549" s="12">
        <v>45.145482999999999</v>
      </c>
      <c r="Q549" s="12">
        <v>5.7042999999999999</v>
      </c>
      <c r="R549" s="14">
        <v>46290.417847222219</v>
      </c>
      <c r="S549" s="12">
        <v>1</v>
      </c>
      <c r="T549">
        <v>20260416</v>
      </c>
      <c r="U549" t="s">
        <v>838</v>
      </c>
      <c r="V549">
        <v>20260416</v>
      </c>
    </row>
    <row r="550" spans="1:22" x14ac:dyDescent="0.3">
      <c r="A550" s="11">
        <v>46289</v>
      </c>
      <c r="B550" s="89" t="s">
        <v>3869</v>
      </c>
      <c r="C550" s="12" t="s">
        <v>907</v>
      </c>
      <c r="D550" s="12" t="s">
        <v>2347</v>
      </c>
      <c r="E550" s="12" t="s">
        <v>583</v>
      </c>
      <c r="F550" s="12" t="s">
        <v>583</v>
      </c>
      <c r="G550" s="12" t="s">
        <v>2733</v>
      </c>
      <c r="H550" s="12" t="s">
        <v>2737</v>
      </c>
      <c r="I550" s="90">
        <v>0.33333333333333331</v>
      </c>
      <c r="J550" s="90">
        <v>0.34722222222222221</v>
      </c>
      <c r="K550" s="13">
        <v>0.33</v>
      </c>
      <c r="L550" s="90">
        <v>0.28888888888888892</v>
      </c>
      <c r="M550" s="90">
        <v>0.29375000000000001</v>
      </c>
      <c r="N550" s="13">
        <v>0.12</v>
      </c>
      <c r="O550" s="12">
        <v>1</v>
      </c>
      <c r="P550" s="12">
        <v>45.367930000000001</v>
      </c>
      <c r="Q550" s="12">
        <v>5.585013</v>
      </c>
      <c r="R550" s="14">
        <v>46290.417847222219</v>
      </c>
      <c r="S550" s="12">
        <v>1</v>
      </c>
      <c r="T550">
        <v>20260426</v>
      </c>
      <c r="U550" t="s">
        <v>838</v>
      </c>
      <c r="V550">
        <v>20260426</v>
      </c>
    </row>
    <row r="551" spans="1:22" x14ac:dyDescent="0.3">
      <c r="A551" s="11">
        <v>46289</v>
      </c>
      <c r="B551" s="89" t="s">
        <v>3821</v>
      </c>
      <c r="C551" s="12" t="s">
        <v>879</v>
      </c>
      <c r="D551" s="12" t="s">
        <v>3689</v>
      </c>
      <c r="E551" s="12" t="s">
        <v>433</v>
      </c>
      <c r="F551" s="12" t="s">
        <v>3690</v>
      </c>
      <c r="G551" s="12" t="s">
        <v>2733</v>
      </c>
      <c r="H551" s="12" t="s">
        <v>3633</v>
      </c>
      <c r="I551" s="90">
        <v>0.39583333333333331</v>
      </c>
      <c r="J551" s="90">
        <v>0.41666666666666669</v>
      </c>
      <c r="K551" s="13">
        <v>0.5</v>
      </c>
      <c r="L551" s="90"/>
      <c r="M551" s="90"/>
      <c r="N551" s="13"/>
      <c r="O551" s="12">
        <v>0</v>
      </c>
      <c r="P551" s="12">
        <v>45.373724000000003</v>
      </c>
      <c r="Q551" s="12">
        <v>5.5834440000000001</v>
      </c>
      <c r="R551" s="14">
        <v>46290.417847222219</v>
      </c>
      <c r="S551" s="12">
        <v>1</v>
      </c>
      <c r="T551">
        <v>20260127</v>
      </c>
      <c r="U551" t="s">
        <v>40</v>
      </c>
      <c r="V551">
        <v>20260127</v>
      </c>
    </row>
    <row r="552" spans="1:22" x14ac:dyDescent="0.3">
      <c r="A552" s="11">
        <v>46289</v>
      </c>
      <c r="B552" s="89" t="s">
        <v>3864</v>
      </c>
      <c r="C552" s="12" t="s">
        <v>960</v>
      </c>
      <c r="D552" s="12" t="s">
        <v>2806</v>
      </c>
      <c r="E552" s="12" t="s">
        <v>635</v>
      </c>
      <c r="F552" s="12" t="s">
        <v>2807</v>
      </c>
      <c r="G552" s="12" t="s">
        <v>2733</v>
      </c>
      <c r="H552" s="12" t="s">
        <v>2734</v>
      </c>
      <c r="I552" s="90">
        <v>0.16666666666666671</v>
      </c>
      <c r="J552" s="90">
        <v>0.18055555555555561</v>
      </c>
      <c r="K552" s="13">
        <v>0.33</v>
      </c>
      <c r="L552" s="90"/>
      <c r="M552" s="90"/>
      <c r="N552" s="13"/>
      <c r="O552" s="12">
        <v>0</v>
      </c>
      <c r="P552" s="12">
        <v>45.206518000000003</v>
      </c>
      <c r="Q552" s="12">
        <v>5.7103719999999996</v>
      </c>
      <c r="R552" s="14">
        <v>46290.417847222219</v>
      </c>
      <c r="S552" s="12">
        <v>1</v>
      </c>
      <c r="T552">
        <v>20260151</v>
      </c>
      <c r="U552" t="s">
        <v>40</v>
      </c>
      <c r="V552">
        <v>20260151</v>
      </c>
    </row>
    <row r="553" spans="1:22" x14ac:dyDescent="0.3">
      <c r="A553" s="11">
        <v>46289</v>
      </c>
      <c r="B553" s="89" t="s">
        <v>3838</v>
      </c>
      <c r="C553" s="12" t="s">
        <v>846</v>
      </c>
      <c r="D553" s="12"/>
      <c r="E553" s="12" t="s">
        <v>816</v>
      </c>
      <c r="F553" s="12" t="s">
        <v>816</v>
      </c>
      <c r="G553" s="12"/>
      <c r="H553" s="12"/>
      <c r="I553" s="90">
        <v>0.33333333333333331</v>
      </c>
      <c r="J553" s="90">
        <v>0.34722222222222221</v>
      </c>
      <c r="K553" s="13">
        <v>0.33</v>
      </c>
      <c r="L553" s="90"/>
      <c r="M553" s="90"/>
      <c r="N553" s="13"/>
      <c r="O553" s="12">
        <v>0</v>
      </c>
      <c r="P553" s="12">
        <v>45.565215999999999</v>
      </c>
      <c r="Q553" s="12">
        <v>5.9190189999999996</v>
      </c>
      <c r="R553" s="14">
        <v>46290.417847222219</v>
      </c>
      <c r="S553" s="12">
        <v>0</v>
      </c>
      <c r="V553" t="s">
        <v>3761</v>
      </c>
    </row>
    <row r="554" spans="1:22" x14ac:dyDescent="0.3">
      <c r="A554" s="11">
        <v>46289</v>
      </c>
      <c r="B554" s="89" t="s">
        <v>3906</v>
      </c>
      <c r="C554" s="12" t="s">
        <v>908</v>
      </c>
      <c r="D554" s="12"/>
      <c r="E554" s="12" t="s">
        <v>822</v>
      </c>
      <c r="F554" s="12" t="s">
        <v>822</v>
      </c>
      <c r="G554" s="12"/>
      <c r="H554" s="12"/>
      <c r="I554" s="90">
        <v>0.29166666666666669</v>
      </c>
      <c r="J554" s="90">
        <v>0.2986111111111111</v>
      </c>
      <c r="K554" s="13">
        <v>0.17</v>
      </c>
      <c r="L554" s="90"/>
      <c r="M554" s="90"/>
      <c r="N554" s="13"/>
      <c r="O554" s="12">
        <v>0</v>
      </c>
      <c r="P554" s="12">
        <v>45.202514999999998</v>
      </c>
      <c r="Q554" s="12">
        <v>5.7046400000000004</v>
      </c>
      <c r="R554" s="14">
        <v>46290.417847222219</v>
      </c>
      <c r="S554" s="12">
        <v>1</v>
      </c>
      <c r="V554" t="s">
        <v>3907</v>
      </c>
    </row>
    <row r="555" spans="1:22" x14ac:dyDescent="0.3">
      <c r="A555" s="11">
        <v>46289</v>
      </c>
      <c r="B555" s="89" t="s">
        <v>3845</v>
      </c>
      <c r="C555" s="12" t="s">
        <v>950</v>
      </c>
      <c r="D555" s="12" t="s">
        <v>1334</v>
      </c>
      <c r="E555" s="12" t="s">
        <v>711</v>
      </c>
      <c r="F555" s="12" t="s">
        <v>711</v>
      </c>
      <c r="G555" s="12" t="s">
        <v>2733</v>
      </c>
      <c r="H555" s="12" t="s">
        <v>2737</v>
      </c>
      <c r="I555" s="90">
        <v>0.33333333333333331</v>
      </c>
      <c r="J555" s="90">
        <v>0.34722222222222221</v>
      </c>
      <c r="K555" s="13">
        <v>0.33</v>
      </c>
      <c r="L555" s="90"/>
      <c r="M555" s="90"/>
      <c r="N555" s="13"/>
      <c r="O555" s="12">
        <v>0</v>
      </c>
      <c r="P555" s="12">
        <v>45.188094</v>
      </c>
      <c r="Q555" s="12">
        <v>5.7140089999999999</v>
      </c>
      <c r="R555" s="14">
        <v>46290.417847222219</v>
      </c>
      <c r="S555" s="12">
        <v>1</v>
      </c>
      <c r="T555">
        <v>20260475</v>
      </c>
      <c r="U555" t="s">
        <v>838</v>
      </c>
      <c r="V555">
        <v>20260475</v>
      </c>
    </row>
    <row r="556" spans="1:22" x14ac:dyDescent="0.3">
      <c r="A556" s="11">
        <v>46289</v>
      </c>
      <c r="B556" s="89" t="s">
        <v>3848</v>
      </c>
      <c r="C556" s="12" t="s">
        <v>945</v>
      </c>
      <c r="D556" s="12" t="s">
        <v>2816</v>
      </c>
      <c r="E556" s="12" t="s">
        <v>55</v>
      </c>
      <c r="F556" s="12" t="s">
        <v>2817</v>
      </c>
      <c r="G556" s="12" t="s">
        <v>2733</v>
      </c>
      <c r="H556" s="12" t="s">
        <v>2734</v>
      </c>
      <c r="I556" s="90">
        <v>0.16666666666666671</v>
      </c>
      <c r="J556" s="90">
        <v>0.18055555555555561</v>
      </c>
      <c r="K556" s="13">
        <v>0.33</v>
      </c>
      <c r="L556" s="90"/>
      <c r="M556" s="90"/>
      <c r="N556" s="13"/>
      <c r="O556" s="12">
        <v>0</v>
      </c>
      <c r="P556" s="12">
        <v>45.183793999999999</v>
      </c>
      <c r="Q556" s="12">
        <v>5.7181090000000001</v>
      </c>
      <c r="R556" s="14">
        <v>46290.417847222219</v>
      </c>
      <c r="S556" s="12">
        <v>1</v>
      </c>
      <c r="T556">
        <v>20260214</v>
      </c>
      <c r="U556" t="s">
        <v>40</v>
      </c>
      <c r="V556">
        <v>20260214</v>
      </c>
    </row>
    <row r="557" spans="1:22" x14ac:dyDescent="0.3">
      <c r="A557" s="11">
        <v>46289</v>
      </c>
      <c r="B557" s="89" t="s">
        <v>3842</v>
      </c>
      <c r="C557" s="12" t="s">
        <v>865</v>
      </c>
      <c r="D557" s="12" t="s">
        <v>887</v>
      </c>
      <c r="E557" s="12" t="s">
        <v>829</v>
      </c>
      <c r="F557" s="12" t="s">
        <v>2809</v>
      </c>
      <c r="G557" s="12" t="s">
        <v>2733</v>
      </c>
      <c r="H557" s="12" t="s">
        <v>2734</v>
      </c>
      <c r="I557" s="90">
        <v>0.16666666666666671</v>
      </c>
      <c r="J557" s="90">
        <v>0.18055555555555561</v>
      </c>
      <c r="K557" s="13">
        <v>0.33</v>
      </c>
      <c r="L557" s="90"/>
      <c r="M557" s="90"/>
      <c r="N557" s="13"/>
      <c r="O557" s="12">
        <v>0</v>
      </c>
      <c r="P557" s="12">
        <v>45.194932000000001</v>
      </c>
      <c r="Q557" s="12">
        <v>5.6780390000000001</v>
      </c>
      <c r="R557" s="14">
        <v>46290.417847222219</v>
      </c>
      <c r="S557" s="12">
        <v>1</v>
      </c>
      <c r="V557" t="s">
        <v>3809</v>
      </c>
    </row>
    <row r="558" spans="1:22" x14ac:dyDescent="0.3">
      <c r="A558" s="11">
        <v>46289</v>
      </c>
      <c r="B558" s="89" t="s">
        <v>3829</v>
      </c>
      <c r="C558" s="12" t="s">
        <v>946</v>
      </c>
      <c r="D558" s="12" t="s">
        <v>1804</v>
      </c>
      <c r="E558" s="12" t="s">
        <v>710</v>
      </c>
      <c r="F558" s="12" t="s">
        <v>710</v>
      </c>
      <c r="G558" s="12" t="s">
        <v>2733</v>
      </c>
      <c r="H558" s="12" t="s">
        <v>2737</v>
      </c>
      <c r="I558" s="90">
        <v>0.33333333333333331</v>
      </c>
      <c r="J558" s="90">
        <v>0.34722222222222221</v>
      </c>
      <c r="K558" s="13">
        <v>0.33</v>
      </c>
      <c r="L558" s="90"/>
      <c r="M558" s="90"/>
      <c r="N558" s="13"/>
      <c r="O558" s="12">
        <v>0</v>
      </c>
      <c r="P558" s="12">
        <v>45.203086999999996</v>
      </c>
      <c r="Q558" s="12">
        <v>5.703754</v>
      </c>
      <c r="R558" s="14">
        <v>46290.417847222219</v>
      </c>
      <c r="S558" s="12">
        <v>0</v>
      </c>
      <c r="T558">
        <v>20260247</v>
      </c>
      <c r="U558" t="s">
        <v>838</v>
      </c>
      <c r="V558">
        <v>20260247</v>
      </c>
    </row>
    <row r="559" spans="1:22" x14ac:dyDescent="0.3">
      <c r="A559" s="11">
        <v>46289</v>
      </c>
      <c r="B559" s="89" t="s">
        <v>3816</v>
      </c>
      <c r="C559" s="12" t="s">
        <v>957</v>
      </c>
      <c r="D559" s="12" t="s">
        <v>2626</v>
      </c>
      <c r="E559" s="12" t="s">
        <v>292</v>
      </c>
      <c r="F559" s="12" t="s">
        <v>2628</v>
      </c>
      <c r="G559" s="12" t="s">
        <v>2733</v>
      </c>
      <c r="H559" s="12" t="s">
        <v>2737</v>
      </c>
      <c r="I559" s="90">
        <v>0.4826388888888889</v>
      </c>
      <c r="J559" s="90">
        <v>0.49305555555555558</v>
      </c>
      <c r="K559" s="13">
        <v>0.25</v>
      </c>
      <c r="L559" s="90">
        <v>0.49722222222222218</v>
      </c>
      <c r="M559" s="90">
        <v>0.5</v>
      </c>
      <c r="N559" s="13">
        <v>7.0000000000000007E-2</v>
      </c>
      <c r="O559" s="12">
        <v>1</v>
      </c>
      <c r="P559" s="12">
        <v>45.189673999999997</v>
      </c>
      <c r="Q559" s="12">
        <v>5.721368</v>
      </c>
      <c r="R559" s="14">
        <v>46290.417847222219</v>
      </c>
      <c r="S559" s="12">
        <v>1</v>
      </c>
      <c r="T559">
        <v>20260541</v>
      </c>
      <c r="U559" t="s">
        <v>838</v>
      </c>
      <c r="V559">
        <v>20260541</v>
      </c>
    </row>
    <row r="560" spans="1:22" x14ac:dyDescent="0.3">
      <c r="A560" s="11">
        <v>46289</v>
      </c>
      <c r="B560" s="89" t="s">
        <v>3846</v>
      </c>
      <c r="C560" s="12" t="s">
        <v>863</v>
      </c>
      <c r="D560" s="12" t="s">
        <v>2810</v>
      </c>
      <c r="E560" s="12" t="s">
        <v>515</v>
      </c>
      <c r="F560" s="12" t="s">
        <v>2811</v>
      </c>
      <c r="G560" s="12" t="s">
        <v>2733</v>
      </c>
      <c r="H560" s="12" t="s">
        <v>2734</v>
      </c>
      <c r="I560" s="90">
        <v>0.29166666666666669</v>
      </c>
      <c r="J560" s="90">
        <v>0.30555555555555558</v>
      </c>
      <c r="K560" s="13">
        <v>0.33</v>
      </c>
      <c r="L560" s="90"/>
      <c r="M560" s="90"/>
      <c r="N560" s="13"/>
      <c r="O560" s="12">
        <v>0</v>
      </c>
      <c r="P560" s="12">
        <v>45.19182</v>
      </c>
      <c r="Q560" s="12">
        <v>5.7187340000000004</v>
      </c>
      <c r="R560" s="14">
        <v>46290.417847222219</v>
      </c>
      <c r="S560" s="12">
        <v>1</v>
      </c>
      <c r="T560">
        <v>20260544</v>
      </c>
      <c r="U560" t="s">
        <v>40</v>
      </c>
      <c r="V560">
        <v>20260544</v>
      </c>
    </row>
    <row r="561" spans="1:22" x14ac:dyDescent="0.3">
      <c r="A561" s="11">
        <v>46289</v>
      </c>
      <c r="B561" s="89" t="s">
        <v>3839</v>
      </c>
      <c r="C561" s="12" t="s">
        <v>966</v>
      </c>
      <c r="D561" s="12"/>
      <c r="E561" s="12" t="s">
        <v>3537</v>
      </c>
      <c r="F561" s="12" t="s">
        <v>3537</v>
      </c>
      <c r="G561" s="12"/>
      <c r="H561" s="12"/>
      <c r="I561" s="90">
        <v>0.33333333333333331</v>
      </c>
      <c r="J561" s="90">
        <v>0.34722222222222221</v>
      </c>
      <c r="K561" s="13">
        <v>0.33</v>
      </c>
      <c r="L561" s="90"/>
      <c r="M561" s="90"/>
      <c r="N561" s="13"/>
      <c r="O561" s="12">
        <v>0</v>
      </c>
      <c r="P561" s="12">
        <v>45.365228999999999</v>
      </c>
      <c r="Q561" s="12">
        <v>5.5940120000000002</v>
      </c>
      <c r="R561" s="14">
        <v>46290.417847222219</v>
      </c>
      <c r="S561" s="12">
        <v>1</v>
      </c>
      <c r="T561">
        <v>20260433</v>
      </c>
      <c r="U561" t="s">
        <v>3760</v>
      </c>
      <c r="V561">
        <v>20260433</v>
      </c>
    </row>
    <row r="562" spans="1:22" x14ac:dyDescent="0.3">
      <c r="A562" s="11">
        <v>46289</v>
      </c>
      <c r="B562" s="89" t="s">
        <v>3814</v>
      </c>
      <c r="C562" s="12" t="s">
        <v>948</v>
      </c>
      <c r="D562" s="12" t="s">
        <v>2812</v>
      </c>
      <c r="E562" s="12" t="s">
        <v>204</v>
      </c>
      <c r="F562" s="12" t="s">
        <v>2813</v>
      </c>
      <c r="G562" s="12" t="s">
        <v>2733</v>
      </c>
      <c r="H562" s="12" t="s">
        <v>2734</v>
      </c>
      <c r="I562" s="90">
        <v>0.16666666666666671</v>
      </c>
      <c r="J562" s="90">
        <v>0.18055555555555561</v>
      </c>
      <c r="K562" s="13">
        <v>0.33</v>
      </c>
      <c r="L562" s="90"/>
      <c r="M562" s="90"/>
      <c r="N562" s="13"/>
      <c r="O562" s="12">
        <v>0</v>
      </c>
      <c r="P562" s="12">
        <v>45.190345999999998</v>
      </c>
      <c r="Q562" s="12">
        <v>5.7332039999999997</v>
      </c>
      <c r="R562" s="14">
        <v>46290.417847222219</v>
      </c>
      <c r="S562" s="12">
        <v>1</v>
      </c>
      <c r="T562">
        <v>20260457</v>
      </c>
      <c r="U562" t="s">
        <v>40</v>
      </c>
      <c r="V562">
        <v>20260457</v>
      </c>
    </row>
    <row r="563" spans="1:22" x14ac:dyDescent="0.3">
      <c r="A563" s="11">
        <v>46289</v>
      </c>
      <c r="B563" s="89" t="s">
        <v>3813</v>
      </c>
      <c r="C563" s="12" t="s">
        <v>847</v>
      </c>
      <c r="D563" s="12" t="s">
        <v>2818</v>
      </c>
      <c r="E563" s="12" t="s">
        <v>370</v>
      </c>
      <c r="F563" s="12" t="s">
        <v>2819</v>
      </c>
      <c r="G563" s="12" t="s">
        <v>2733</v>
      </c>
      <c r="H563" s="12" t="s">
        <v>2734</v>
      </c>
      <c r="I563" s="90">
        <v>0.16666666666666671</v>
      </c>
      <c r="J563" s="90">
        <v>0.18055555555555561</v>
      </c>
      <c r="K563" s="13">
        <v>0.33</v>
      </c>
      <c r="L563" s="90">
        <v>3.5416666666666673E-2</v>
      </c>
      <c r="M563" s="90"/>
      <c r="N563" s="13"/>
      <c r="O563" s="12">
        <v>0</v>
      </c>
      <c r="P563" s="12">
        <v>45.187213</v>
      </c>
      <c r="Q563" s="12">
        <v>5.7183970000000004</v>
      </c>
      <c r="R563" s="14">
        <v>46290.417847222219</v>
      </c>
      <c r="S563" s="12">
        <v>1</v>
      </c>
      <c r="T563">
        <v>20260528</v>
      </c>
      <c r="U563" t="s">
        <v>40</v>
      </c>
      <c r="V563">
        <v>20260528</v>
      </c>
    </row>
    <row r="564" spans="1:22" x14ac:dyDescent="0.3">
      <c r="A564" s="11">
        <v>46289</v>
      </c>
      <c r="B564" s="89" t="s">
        <v>3849</v>
      </c>
      <c r="C564" s="12" t="s">
        <v>861</v>
      </c>
      <c r="D564" s="12" t="s">
        <v>3001</v>
      </c>
      <c r="E564" s="12" t="s">
        <v>431</v>
      </c>
      <c r="F564" s="12" t="s">
        <v>3002</v>
      </c>
      <c r="G564" s="12" t="s">
        <v>2733</v>
      </c>
      <c r="H564" s="12" t="s">
        <v>2734</v>
      </c>
      <c r="I564" s="90">
        <v>0.25</v>
      </c>
      <c r="J564" s="90">
        <v>0.2638888888888889</v>
      </c>
      <c r="K564" s="13">
        <v>0.33</v>
      </c>
      <c r="L564" s="90">
        <v>0.32430555555555562</v>
      </c>
      <c r="M564" s="90">
        <v>0.54861111111111116</v>
      </c>
      <c r="N564" s="13">
        <v>5.38</v>
      </c>
      <c r="O564" s="12">
        <v>1</v>
      </c>
      <c r="P564" s="12">
        <v>45.148544999999999</v>
      </c>
      <c r="Q564" s="12">
        <v>5.704593</v>
      </c>
      <c r="R564" s="14">
        <v>46290.417847222219</v>
      </c>
      <c r="S564" s="12">
        <v>1</v>
      </c>
      <c r="T564">
        <v>20260122</v>
      </c>
      <c r="U564" t="s">
        <v>40</v>
      </c>
      <c r="V564">
        <v>20260122</v>
      </c>
    </row>
    <row r="565" spans="1:22" x14ac:dyDescent="0.3">
      <c r="A565" s="11">
        <v>46289</v>
      </c>
      <c r="B565" s="89" t="s">
        <v>3826</v>
      </c>
      <c r="C565" s="12" t="s">
        <v>886</v>
      </c>
      <c r="D565" s="12" t="s">
        <v>2820</v>
      </c>
      <c r="E565" s="12" t="s">
        <v>215</v>
      </c>
      <c r="F565" s="12" t="s">
        <v>2821</v>
      </c>
      <c r="G565" s="12" t="s">
        <v>2733</v>
      </c>
      <c r="H565" s="12" t="s">
        <v>2734</v>
      </c>
      <c r="I565" s="90">
        <v>0.16666666666666671</v>
      </c>
      <c r="J565" s="90">
        <v>0.18055555555555561</v>
      </c>
      <c r="K565" s="13">
        <v>0.33</v>
      </c>
      <c r="L565" s="90">
        <v>0.2048611111111111</v>
      </c>
      <c r="M565" s="90">
        <v>0.27638888888888891</v>
      </c>
      <c r="N565" s="13">
        <v>1.72</v>
      </c>
      <c r="O565" s="12">
        <v>1</v>
      </c>
      <c r="P565" s="12">
        <v>45.189171999999999</v>
      </c>
      <c r="Q565" s="12">
        <v>5.7271559999999999</v>
      </c>
      <c r="R565" s="14">
        <v>46290.417847222219</v>
      </c>
      <c r="S565" s="12">
        <v>1</v>
      </c>
      <c r="T565">
        <v>20260385</v>
      </c>
      <c r="U565" t="s">
        <v>40</v>
      </c>
      <c r="V565">
        <v>20260385</v>
      </c>
    </row>
    <row r="566" spans="1:22" x14ac:dyDescent="0.3">
      <c r="A566" s="11">
        <v>46289</v>
      </c>
      <c r="B566" s="89" t="s">
        <v>3848</v>
      </c>
      <c r="C566" s="12" t="s">
        <v>945</v>
      </c>
      <c r="D566" s="12" t="s">
        <v>2822</v>
      </c>
      <c r="E566" s="12" t="s">
        <v>206</v>
      </c>
      <c r="F566" s="12" t="s">
        <v>3908</v>
      </c>
      <c r="G566" s="12" t="s">
        <v>2733</v>
      </c>
      <c r="H566" s="12" t="s">
        <v>2734</v>
      </c>
      <c r="I566" s="90">
        <v>0.16666666666666671</v>
      </c>
      <c r="J566" s="90">
        <v>0.18055555555555561</v>
      </c>
      <c r="K566" s="13">
        <v>0.33</v>
      </c>
      <c r="L566" s="90"/>
      <c r="M566" s="90"/>
      <c r="N566" s="13"/>
      <c r="O566" s="12">
        <v>0</v>
      </c>
      <c r="P566" s="12">
        <v>45.183933000000003</v>
      </c>
      <c r="Q566" s="12">
        <v>5.7185100000000002</v>
      </c>
      <c r="R566" s="14">
        <v>46290.417847222219</v>
      </c>
      <c r="S566" s="12">
        <v>1</v>
      </c>
      <c r="T566">
        <v>20260411</v>
      </c>
      <c r="U566" t="s">
        <v>3760</v>
      </c>
      <c r="V566">
        <v>20260411</v>
      </c>
    </row>
    <row r="567" spans="1:22" x14ac:dyDescent="0.3">
      <c r="A567" s="11">
        <v>46289</v>
      </c>
      <c r="B567" s="89" t="s">
        <v>3828</v>
      </c>
      <c r="C567" s="12" t="s">
        <v>976</v>
      </c>
      <c r="D567" s="12" t="s">
        <v>2827</v>
      </c>
      <c r="E567" s="12" t="s">
        <v>73</v>
      </c>
      <c r="F567" s="12" t="s">
        <v>2828</v>
      </c>
      <c r="G567" s="12" t="s">
        <v>2733</v>
      </c>
      <c r="H567" s="12" t="s">
        <v>2734</v>
      </c>
      <c r="I567" s="90">
        <v>0.16666666666666671</v>
      </c>
      <c r="J567" s="90">
        <v>0.18055555555555561</v>
      </c>
      <c r="K567" s="13">
        <v>0.33</v>
      </c>
      <c r="L567" s="90">
        <v>0.1847222222222222</v>
      </c>
      <c r="M567" s="90">
        <v>0.18611111111111109</v>
      </c>
      <c r="N567" s="13">
        <v>0.03</v>
      </c>
      <c r="O567" s="12">
        <v>1</v>
      </c>
      <c r="P567" s="12">
        <v>45.178936</v>
      </c>
      <c r="Q567" s="12">
        <v>5.7098909999999998</v>
      </c>
      <c r="R567" s="14">
        <v>46290.417847222219</v>
      </c>
      <c r="S567" s="12">
        <v>1</v>
      </c>
      <c r="T567">
        <v>20260460</v>
      </c>
      <c r="U567" t="s">
        <v>3760</v>
      </c>
      <c r="V567">
        <v>20260460</v>
      </c>
    </row>
    <row r="568" spans="1:22" x14ac:dyDescent="0.3">
      <c r="A568" s="11">
        <v>46289</v>
      </c>
      <c r="B568" s="89" t="s">
        <v>3820</v>
      </c>
      <c r="C568" s="12" t="s">
        <v>961</v>
      </c>
      <c r="D568" s="12" t="s">
        <v>1700</v>
      </c>
      <c r="E568" s="12" t="s">
        <v>523</v>
      </c>
      <c r="F568" s="12" t="s">
        <v>523</v>
      </c>
      <c r="G568" s="12" t="s">
        <v>2733</v>
      </c>
      <c r="H568" s="12" t="s">
        <v>2737</v>
      </c>
      <c r="I568" s="90">
        <v>0.2326388888888889</v>
      </c>
      <c r="J568" s="90">
        <v>0.24305555555555561</v>
      </c>
      <c r="K568" s="13">
        <v>0.25</v>
      </c>
      <c r="L568" s="90">
        <v>0.51180555555555551</v>
      </c>
      <c r="M568" s="90">
        <v>0.54861111111111116</v>
      </c>
      <c r="N568" s="13">
        <v>0.88</v>
      </c>
      <c r="O568" s="12">
        <v>1</v>
      </c>
      <c r="P568" s="12">
        <v>45.165317999999999</v>
      </c>
      <c r="Q568" s="12">
        <v>5.7205139999999997</v>
      </c>
      <c r="R568" s="14">
        <v>46290.417847222219</v>
      </c>
      <c r="S568" s="12">
        <v>1</v>
      </c>
      <c r="T568">
        <v>20260215</v>
      </c>
      <c r="U568" t="s">
        <v>838</v>
      </c>
      <c r="V568">
        <v>20260215</v>
      </c>
    </row>
    <row r="569" spans="1:22" x14ac:dyDescent="0.3">
      <c r="A569" s="11">
        <v>46289</v>
      </c>
      <c r="B569" s="89" t="s">
        <v>3845</v>
      </c>
      <c r="C569" s="12" t="s">
        <v>950</v>
      </c>
      <c r="D569" s="12" t="s">
        <v>2691</v>
      </c>
      <c r="E569" s="12" t="s">
        <v>757</v>
      </c>
      <c r="F569" s="12" t="s">
        <v>757</v>
      </c>
      <c r="G569" s="12" t="s">
        <v>2733</v>
      </c>
      <c r="H569" s="12" t="s">
        <v>2737</v>
      </c>
      <c r="I569" s="90">
        <v>0.33333333333333331</v>
      </c>
      <c r="J569" s="90">
        <v>0.37847222222222221</v>
      </c>
      <c r="K569" s="13">
        <v>1.08</v>
      </c>
      <c r="L569" s="90"/>
      <c r="M569" s="90"/>
      <c r="N569" s="13"/>
      <c r="O569" s="12">
        <v>0</v>
      </c>
      <c r="P569" s="12">
        <v>45.191066999999997</v>
      </c>
      <c r="Q569" s="12">
        <v>5.7225849999999996</v>
      </c>
      <c r="R569" s="14">
        <v>46290.417847222219</v>
      </c>
      <c r="S569" s="12">
        <v>1</v>
      </c>
      <c r="T569">
        <v>20260565</v>
      </c>
      <c r="U569" t="s">
        <v>838</v>
      </c>
      <c r="V569">
        <v>20260565</v>
      </c>
    </row>
    <row r="570" spans="1:22" x14ac:dyDescent="0.3">
      <c r="A570" s="11">
        <v>46289</v>
      </c>
      <c r="B570" s="89" t="s">
        <v>3826</v>
      </c>
      <c r="C570" s="12" t="s">
        <v>886</v>
      </c>
      <c r="D570" s="12" t="s">
        <v>2829</v>
      </c>
      <c r="E570" s="12" t="s">
        <v>684</v>
      </c>
      <c r="F570" s="12" t="s">
        <v>2830</v>
      </c>
      <c r="G570" s="12" t="s">
        <v>2733</v>
      </c>
      <c r="H570" s="12" t="s">
        <v>2734</v>
      </c>
      <c r="I570" s="90">
        <v>0.16666666666666671</v>
      </c>
      <c r="J570" s="90">
        <v>0.18055555555555561</v>
      </c>
      <c r="K570" s="13">
        <v>0.33</v>
      </c>
      <c r="L570" s="90">
        <v>0.40625</v>
      </c>
      <c r="M570" s="90">
        <v>0.4201388888888889</v>
      </c>
      <c r="N570" s="13">
        <v>0.33</v>
      </c>
      <c r="O570" s="12">
        <v>1</v>
      </c>
      <c r="P570" s="12">
        <v>45.189571999999998</v>
      </c>
      <c r="Q570" s="12">
        <v>5.7128589999999999</v>
      </c>
      <c r="R570" s="14">
        <v>46290.417847222219</v>
      </c>
      <c r="S570" s="12">
        <v>1</v>
      </c>
      <c r="T570">
        <v>20260285</v>
      </c>
      <c r="U570" t="s">
        <v>40</v>
      </c>
      <c r="V570">
        <v>20260285</v>
      </c>
    </row>
    <row r="571" spans="1:22" x14ac:dyDescent="0.3">
      <c r="A571" s="11">
        <v>46289</v>
      </c>
      <c r="B571" s="89" t="s">
        <v>3828</v>
      </c>
      <c r="C571" s="12" t="s">
        <v>976</v>
      </c>
      <c r="D571" s="12" t="s">
        <v>2461</v>
      </c>
      <c r="E571" s="12" t="s">
        <v>73</v>
      </c>
      <c r="F571" s="12" t="s">
        <v>73</v>
      </c>
      <c r="G571" s="12" t="s">
        <v>2733</v>
      </c>
      <c r="H571" s="12" t="s">
        <v>2737</v>
      </c>
      <c r="I571" s="90">
        <v>0.33333333333333331</v>
      </c>
      <c r="J571" s="90">
        <v>0.3611111111111111</v>
      </c>
      <c r="K571" s="13">
        <v>0.67</v>
      </c>
      <c r="L571" s="90">
        <v>0.33819444444444452</v>
      </c>
      <c r="M571" s="90">
        <v>0.34652777777777782</v>
      </c>
      <c r="N571" s="13">
        <v>0.2</v>
      </c>
      <c r="O571" s="12">
        <v>1</v>
      </c>
      <c r="P571" s="12">
        <v>45.188529000000003</v>
      </c>
      <c r="Q571" s="12">
        <v>5.7245239999999997</v>
      </c>
      <c r="R571" s="14">
        <v>46290.417847222219</v>
      </c>
      <c r="S571" s="12">
        <v>1</v>
      </c>
      <c r="T571">
        <v>20260460</v>
      </c>
      <c r="U571" t="s">
        <v>838</v>
      </c>
      <c r="V571">
        <v>20260460</v>
      </c>
    </row>
    <row r="572" spans="1:22" x14ac:dyDescent="0.3">
      <c r="A572" s="11">
        <v>46289</v>
      </c>
      <c r="B572" s="89" t="s">
        <v>3841</v>
      </c>
      <c r="C572" s="12" t="s">
        <v>971</v>
      </c>
      <c r="D572" s="12" t="s">
        <v>2054</v>
      </c>
      <c r="E572" s="12" t="s">
        <v>97</v>
      </c>
      <c r="F572" s="12" t="s">
        <v>97</v>
      </c>
      <c r="G572" s="12" t="s">
        <v>2733</v>
      </c>
      <c r="H572" s="12" t="s">
        <v>2737</v>
      </c>
      <c r="I572" s="90">
        <v>0.33333333333333331</v>
      </c>
      <c r="J572" s="90">
        <v>0.34722222222222221</v>
      </c>
      <c r="K572" s="13">
        <v>0.33</v>
      </c>
      <c r="L572" s="90"/>
      <c r="M572" s="90"/>
      <c r="N572" s="13"/>
      <c r="O572" s="12">
        <v>0</v>
      </c>
      <c r="P572" s="12">
        <v>45.190018000000002</v>
      </c>
      <c r="Q572" s="12">
        <v>5.728173</v>
      </c>
      <c r="R572" s="14">
        <v>46290.417847222219</v>
      </c>
      <c r="S572" s="12">
        <v>1</v>
      </c>
      <c r="T572">
        <v>20260325</v>
      </c>
      <c r="U572" t="s">
        <v>838</v>
      </c>
      <c r="V572">
        <v>20260325</v>
      </c>
    </row>
    <row r="573" spans="1:22" x14ac:dyDescent="0.3">
      <c r="A573" s="11">
        <v>46289</v>
      </c>
      <c r="B573" s="89" t="s">
        <v>3864</v>
      </c>
      <c r="C573" s="12" t="s">
        <v>960</v>
      </c>
      <c r="D573" s="12" t="s">
        <v>2814</v>
      </c>
      <c r="E573" s="12" t="s">
        <v>334</v>
      </c>
      <c r="F573" s="12" t="s">
        <v>2815</v>
      </c>
      <c r="G573" s="12" t="s">
        <v>2733</v>
      </c>
      <c r="H573" s="12" t="s">
        <v>2734</v>
      </c>
      <c r="I573" s="90">
        <v>0.16666666666666671</v>
      </c>
      <c r="J573" s="90">
        <v>0.18055555555555561</v>
      </c>
      <c r="K573" s="13">
        <v>0.33</v>
      </c>
      <c r="L573" s="90"/>
      <c r="M573" s="90"/>
      <c r="N573" s="13"/>
      <c r="O573" s="12">
        <v>0</v>
      </c>
      <c r="P573" s="12">
        <v>45.229664999999997</v>
      </c>
      <c r="Q573" s="12">
        <v>5.681597</v>
      </c>
      <c r="R573" s="14">
        <v>46290.417847222219</v>
      </c>
      <c r="S573" s="12">
        <v>1</v>
      </c>
      <c r="T573">
        <v>20260032</v>
      </c>
      <c r="U573" t="s">
        <v>40</v>
      </c>
      <c r="V573">
        <v>20260032</v>
      </c>
    </row>
    <row r="574" spans="1:22" x14ac:dyDescent="0.3">
      <c r="A574" s="11">
        <v>46289</v>
      </c>
      <c r="B574" s="89" t="s">
        <v>3842</v>
      </c>
      <c r="C574" s="12" t="s">
        <v>865</v>
      </c>
      <c r="D574" s="12" t="s">
        <v>2470</v>
      </c>
      <c r="E574" s="12" t="s">
        <v>700</v>
      </c>
      <c r="F574" s="12" t="s">
        <v>3843</v>
      </c>
      <c r="G574" s="12" t="s">
        <v>2733</v>
      </c>
      <c r="H574" s="12" t="s">
        <v>2737</v>
      </c>
      <c r="I574" s="90">
        <v>0.33333333333333331</v>
      </c>
      <c r="J574" s="90">
        <v>0.40972222222222221</v>
      </c>
      <c r="K574" s="13">
        <v>1.83</v>
      </c>
      <c r="L574" s="90"/>
      <c r="M574" s="90"/>
      <c r="N574" s="13"/>
      <c r="O574" s="12">
        <v>0</v>
      </c>
      <c r="P574" s="12">
        <v>45.203901000000002</v>
      </c>
      <c r="Q574" s="12">
        <v>5.6643619999999997</v>
      </c>
      <c r="R574" s="14">
        <v>46290.417847222219</v>
      </c>
      <c r="S574" s="12">
        <v>1</v>
      </c>
      <c r="T574">
        <v>20260464</v>
      </c>
      <c r="U574" t="s">
        <v>838</v>
      </c>
      <c r="V574">
        <v>20260464</v>
      </c>
    </row>
    <row r="575" spans="1:22" x14ac:dyDescent="0.3">
      <c r="A575" s="11">
        <v>46289</v>
      </c>
      <c r="B575" s="89" t="s">
        <v>3844</v>
      </c>
      <c r="C575" s="12" t="s">
        <v>952</v>
      </c>
      <c r="D575" s="12" t="s">
        <v>1132</v>
      </c>
      <c r="E575" s="12" t="s">
        <v>756</v>
      </c>
      <c r="F575" s="12" t="s">
        <v>756</v>
      </c>
      <c r="G575" s="12" t="s">
        <v>2733</v>
      </c>
      <c r="H575" s="12" t="s">
        <v>2737</v>
      </c>
      <c r="I575" s="90">
        <v>0.33333333333333331</v>
      </c>
      <c r="J575" s="90">
        <v>0.34722222222222221</v>
      </c>
      <c r="K575" s="13">
        <v>0.33</v>
      </c>
      <c r="L575" s="90"/>
      <c r="M575" s="90"/>
      <c r="N575" s="13"/>
      <c r="O575" s="12">
        <v>0</v>
      </c>
      <c r="P575" s="12">
        <v>45.185825999999999</v>
      </c>
      <c r="Q575" s="12">
        <v>5.7163009999999996</v>
      </c>
      <c r="R575" s="14">
        <v>46290.417847222219</v>
      </c>
      <c r="S575" s="12">
        <v>1</v>
      </c>
      <c r="T575">
        <v>20260482</v>
      </c>
      <c r="U575" t="s">
        <v>838</v>
      </c>
      <c r="V575">
        <v>20260482</v>
      </c>
    </row>
    <row r="576" spans="1:22" x14ac:dyDescent="0.3">
      <c r="A576" s="11">
        <v>46289</v>
      </c>
      <c r="B576" s="89" t="s">
        <v>3909</v>
      </c>
      <c r="C576" s="12" t="s">
        <v>846</v>
      </c>
      <c r="D576" s="12"/>
      <c r="E576" s="12" t="s">
        <v>812</v>
      </c>
      <c r="F576" s="12" t="s">
        <v>812</v>
      </c>
      <c r="G576" s="12"/>
      <c r="H576" s="12"/>
      <c r="I576" s="90">
        <v>0.29166666666666669</v>
      </c>
      <c r="J576" s="90">
        <v>0.30208333333333331</v>
      </c>
      <c r="K576" s="13">
        <v>0.25</v>
      </c>
      <c r="L576" s="90"/>
      <c r="M576" s="90"/>
      <c r="N576" s="13"/>
      <c r="O576" s="12">
        <v>0</v>
      </c>
      <c r="P576" s="12">
        <v>45.188929999999999</v>
      </c>
      <c r="Q576" s="12">
        <v>5.7123470000000003</v>
      </c>
      <c r="R576" s="14">
        <v>46290.417847222219</v>
      </c>
      <c r="S576" s="12">
        <v>0</v>
      </c>
      <c r="V576" t="s">
        <v>3762</v>
      </c>
    </row>
    <row r="577" spans="1:22" x14ac:dyDescent="0.3">
      <c r="A577" s="11">
        <v>46289</v>
      </c>
      <c r="B577" s="89" t="s">
        <v>3839</v>
      </c>
      <c r="C577" s="12" t="s">
        <v>966</v>
      </c>
      <c r="D577" s="12" t="s">
        <v>2146</v>
      </c>
      <c r="E577" s="12" t="s">
        <v>510</v>
      </c>
      <c r="F577" s="12" t="s">
        <v>510</v>
      </c>
      <c r="G577" s="12" t="s">
        <v>2733</v>
      </c>
      <c r="H577" s="12" t="s">
        <v>2737</v>
      </c>
      <c r="I577" s="90">
        <v>0.4236111111111111</v>
      </c>
      <c r="J577" s="90">
        <v>0.49305555555555558</v>
      </c>
      <c r="K577" s="13">
        <v>1.67</v>
      </c>
      <c r="L577" s="90">
        <v>0.40208333333333329</v>
      </c>
      <c r="M577" s="90">
        <v>0.45833333333333331</v>
      </c>
      <c r="N577" s="13">
        <v>1.35</v>
      </c>
      <c r="O577" s="12">
        <v>1</v>
      </c>
      <c r="P577" s="12">
        <v>45.368639999999999</v>
      </c>
      <c r="Q577" s="12">
        <v>5.5851119999999996</v>
      </c>
      <c r="R577" s="14">
        <v>46290.417847222219</v>
      </c>
      <c r="S577" s="12">
        <v>1</v>
      </c>
      <c r="T577">
        <v>20260358</v>
      </c>
      <c r="U577" t="s">
        <v>838</v>
      </c>
      <c r="V577">
        <v>20260358</v>
      </c>
    </row>
    <row r="578" spans="1:22" x14ac:dyDescent="0.3">
      <c r="A578" s="11">
        <v>46289</v>
      </c>
      <c r="B578" s="89" t="s">
        <v>3815</v>
      </c>
      <c r="C578" s="12" t="s">
        <v>905</v>
      </c>
      <c r="D578" s="12" t="s">
        <v>2831</v>
      </c>
      <c r="E578" s="12" t="s">
        <v>63</v>
      </c>
      <c r="F578" s="12" t="s">
        <v>2832</v>
      </c>
      <c r="G578" s="12" t="s">
        <v>2733</v>
      </c>
      <c r="H578" s="12" t="s">
        <v>2734</v>
      </c>
      <c r="I578" s="90">
        <v>0.29166666666666669</v>
      </c>
      <c r="J578" s="90">
        <v>0.2986111111111111</v>
      </c>
      <c r="K578" s="13">
        <v>0.17</v>
      </c>
      <c r="L578" s="90"/>
      <c r="M578" s="90"/>
      <c r="N578" s="13"/>
      <c r="O578" s="12">
        <v>0</v>
      </c>
      <c r="P578" s="12">
        <v>45.185625999999999</v>
      </c>
      <c r="Q578" s="12">
        <v>5.7211239999999997</v>
      </c>
      <c r="R578" s="14">
        <v>46290.417847222219</v>
      </c>
      <c r="S578" s="12">
        <v>1</v>
      </c>
      <c r="T578">
        <v>20260319</v>
      </c>
      <c r="U578" t="s">
        <v>40</v>
      </c>
      <c r="V578">
        <v>20260319</v>
      </c>
    </row>
    <row r="579" spans="1:22" x14ac:dyDescent="0.3">
      <c r="A579" s="11">
        <v>46289</v>
      </c>
      <c r="B579" s="89" t="s">
        <v>3835</v>
      </c>
      <c r="C579" s="12" t="s">
        <v>859</v>
      </c>
      <c r="D579" s="12" t="s">
        <v>2672</v>
      </c>
      <c r="E579" s="12" t="s">
        <v>360</v>
      </c>
      <c r="F579" s="12" t="s">
        <v>360</v>
      </c>
      <c r="G579" s="12" t="s">
        <v>2733</v>
      </c>
      <c r="H579" s="12" t="s">
        <v>2737</v>
      </c>
      <c r="I579" s="90">
        <v>0.33333333333333331</v>
      </c>
      <c r="J579" s="90">
        <v>0.3611111111111111</v>
      </c>
      <c r="K579" s="13">
        <v>0.67</v>
      </c>
      <c r="L579" s="90"/>
      <c r="M579" s="90"/>
      <c r="N579" s="13"/>
      <c r="O579" s="12">
        <v>0</v>
      </c>
      <c r="P579" s="12">
        <v>45.192559000000003</v>
      </c>
      <c r="Q579" s="12">
        <v>5.7247250000000003</v>
      </c>
      <c r="R579" s="14">
        <v>46290.417847222219</v>
      </c>
      <c r="S579" s="12">
        <v>1</v>
      </c>
      <c r="T579">
        <v>20260558</v>
      </c>
      <c r="U579" t="s">
        <v>838</v>
      </c>
      <c r="V579">
        <v>20260558</v>
      </c>
    </row>
    <row r="580" spans="1:22" x14ac:dyDescent="0.3">
      <c r="A580" s="11">
        <v>46289</v>
      </c>
      <c r="B580" s="89" t="s">
        <v>3811</v>
      </c>
      <c r="C580" s="12" t="s">
        <v>975</v>
      </c>
      <c r="D580" s="12" t="s">
        <v>2371</v>
      </c>
      <c r="E580" s="12" t="s">
        <v>602</v>
      </c>
      <c r="F580" s="12" t="s">
        <v>602</v>
      </c>
      <c r="G580" s="12" t="s">
        <v>2733</v>
      </c>
      <c r="H580" s="12" t="s">
        <v>2737</v>
      </c>
      <c r="I580" s="90">
        <v>0.2673611111111111</v>
      </c>
      <c r="J580" s="90">
        <v>0.27777777777777779</v>
      </c>
      <c r="K580" s="13">
        <v>0.25</v>
      </c>
      <c r="L580" s="90">
        <v>0.3298611111111111</v>
      </c>
      <c r="M580" s="90">
        <v>0.35972222222222222</v>
      </c>
      <c r="N580" s="13">
        <v>0.72</v>
      </c>
      <c r="O580" s="12">
        <v>1</v>
      </c>
      <c r="P580" s="12">
        <v>45.364722</v>
      </c>
      <c r="Q580" s="12">
        <v>5.6031880000000003</v>
      </c>
      <c r="R580" s="14">
        <v>46290.417847222219</v>
      </c>
      <c r="S580" s="12">
        <v>1</v>
      </c>
      <c r="T580">
        <v>20260434</v>
      </c>
      <c r="U580" t="s">
        <v>838</v>
      </c>
      <c r="V580">
        <v>20260434</v>
      </c>
    </row>
    <row r="581" spans="1:22" x14ac:dyDescent="0.3">
      <c r="A581" s="11">
        <v>46289</v>
      </c>
      <c r="B581" s="89" t="s">
        <v>3820</v>
      </c>
      <c r="C581" s="12" t="s">
        <v>961</v>
      </c>
      <c r="D581" s="12" t="s">
        <v>2839</v>
      </c>
      <c r="E581" s="12" t="s">
        <v>795</v>
      </c>
      <c r="F581" s="12" t="s">
        <v>2840</v>
      </c>
      <c r="G581" s="12" t="s">
        <v>2733</v>
      </c>
      <c r="H581" s="12" t="s">
        <v>2734</v>
      </c>
      <c r="I581" s="90">
        <v>0.35416666666666669</v>
      </c>
      <c r="J581" s="90">
        <v>0.36805555555555558</v>
      </c>
      <c r="K581" s="13">
        <v>0.33</v>
      </c>
      <c r="L581" s="90">
        <v>0.26666666666666672</v>
      </c>
      <c r="M581" s="90">
        <v>0.49375000000000002</v>
      </c>
      <c r="N581" s="13">
        <v>5.45</v>
      </c>
      <c r="O581" s="12">
        <v>1</v>
      </c>
      <c r="P581" s="12">
        <v>45.165621000000002</v>
      </c>
      <c r="Q581" s="12">
        <v>5.7235849999999999</v>
      </c>
      <c r="R581" s="14">
        <v>46290.417847222219</v>
      </c>
      <c r="S581" s="12">
        <v>1</v>
      </c>
      <c r="T581">
        <v>20260380</v>
      </c>
      <c r="U581" t="s">
        <v>40</v>
      </c>
      <c r="V581">
        <v>20260380</v>
      </c>
    </row>
    <row r="582" spans="1:22" x14ac:dyDescent="0.3">
      <c r="A582" s="11">
        <v>46289</v>
      </c>
      <c r="B582" s="89" t="s">
        <v>3814</v>
      </c>
      <c r="C582" s="12" t="s">
        <v>948</v>
      </c>
      <c r="D582" s="12" t="s">
        <v>2841</v>
      </c>
      <c r="E582" s="12" t="s">
        <v>378</v>
      </c>
      <c r="F582" s="12" t="s">
        <v>2842</v>
      </c>
      <c r="G582" s="12" t="s">
        <v>2733</v>
      </c>
      <c r="H582" s="12" t="s">
        <v>2734</v>
      </c>
      <c r="I582" s="90">
        <v>0.16666666666666671</v>
      </c>
      <c r="J582" s="90">
        <v>0.18055555555555561</v>
      </c>
      <c r="K582" s="13">
        <v>0.33</v>
      </c>
      <c r="L582" s="90"/>
      <c r="M582" s="90"/>
      <c r="N582" s="13"/>
      <c r="O582" s="12">
        <v>0</v>
      </c>
      <c r="P582" s="12">
        <v>45.188785000000003</v>
      </c>
      <c r="Q582" s="12">
        <v>5.7198960000000003</v>
      </c>
      <c r="R582" s="14">
        <v>46290.417847222219</v>
      </c>
      <c r="S582" s="12">
        <v>1</v>
      </c>
      <c r="T582">
        <v>20260058</v>
      </c>
      <c r="U582" t="s">
        <v>40</v>
      </c>
      <c r="V582">
        <v>20260058</v>
      </c>
    </row>
    <row r="583" spans="1:22" x14ac:dyDescent="0.3">
      <c r="A583" s="11">
        <v>46289</v>
      </c>
      <c r="B583" s="89" t="s">
        <v>3849</v>
      </c>
      <c r="C583" s="12" t="s">
        <v>861</v>
      </c>
      <c r="D583" s="12" t="s">
        <v>2843</v>
      </c>
      <c r="E583" s="12" t="s">
        <v>369</v>
      </c>
      <c r="F583" s="12" t="s">
        <v>2844</v>
      </c>
      <c r="G583" s="12" t="s">
        <v>2733</v>
      </c>
      <c r="H583" s="12" t="s">
        <v>2734</v>
      </c>
      <c r="I583" s="90">
        <v>0.16666666666666671</v>
      </c>
      <c r="J583" s="90">
        <v>0.18055555555555561</v>
      </c>
      <c r="K583" s="13">
        <v>0.33</v>
      </c>
      <c r="L583" s="90">
        <v>0.2097222222222222</v>
      </c>
      <c r="M583" s="90">
        <v>0.22013888888888891</v>
      </c>
      <c r="N583" s="13">
        <v>0.25</v>
      </c>
      <c r="O583" s="12">
        <v>1</v>
      </c>
      <c r="P583" s="12">
        <v>45.191803</v>
      </c>
      <c r="Q583" s="12">
        <v>5.73027</v>
      </c>
      <c r="R583" s="14">
        <v>46290.417847222219</v>
      </c>
      <c r="S583" s="12">
        <v>1</v>
      </c>
      <c r="T583">
        <v>20260324</v>
      </c>
      <c r="U583" t="s">
        <v>40</v>
      </c>
      <c r="V583">
        <v>20260324</v>
      </c>
    </row>
    <row r="584" spans="1:22" x14ac:dyDescent="0.3">
      <c r="A584" s="11">
        <v>46289</v>
      </c>
      <c r="B584" s="89" t="s">
        <v>3864</v>
      </c>
      <c r="C584" s="12" t="s">
        <v>960</v>
      </c>
      <c r="D584" s="12" t="s">
        <v>2543</v>
      </c>
      <c r="E584" s="12" t="s">
        <v>150</v>
      </c>
      <c r="F584" s="12" t="s">
        <v>150</v>
      </c>
      <c r="G584" s="12" t="s">
        <v>2733</v>
      </c>
      <c r="H584" s="12" t="s">
        <v>2737</v>
      </c>
      <c r="I584" s="90">
        <v>0.33333333333333331</v>
      </c>
      <c r="J584" s="90">
        <v>0.37847222222222221</v>
      </c>
      <c r="K584" s="13">
        <v>1.08</v>
      </c>
      <c r="L584" s="90"/>
      <c r="M584" s="90"/>
      <c r="N584" s="13"/>
      <c r="O584" s="12">
        <v>0</v>
      </c>
      <c r="P584" s="12">
        <v>45.196677999999999</v>
      </c>
      <c r="Q584" s="12">
        <v>5.7189709999999998</v>
      </c>
      <c r="R584" s="14">
        <v>46290.417847222219</v>
      </c>
      <c r="S584" s="12">
        <v>1</v>
      </c>
      <c r="T584">
        <v>20260507</v>
      </c>
      <c r="U584" t="s">
        <v>838</v>
      </c>
      <c r="V584">
        <v>20260507</v>
      </c>
    </row>
    <row r="585" spans="1:22" x14ac:dyDescent="0.3">
      <c r="A585" s="11">
        <v>46289</v>
      </c>
      <c r="B585" s="89" t="s">
        <v>3835</v>
      </c>
      <c r="C585" s="12" t="s">
        <v>859</v>
      </c>
      <c r="D585" s="12" t="s">
        <v>2845</v>
      </c>
      <c r="E585" s="12" t="s">
        <v>166</v>
      </c>
      <c r="F585" s="12" t="s">
        <v>2846</v>
      </c>
      <c r="G585" s="12" t="s">
        <v>2733</v>
      </c>
      <c r="H585" s="12" t="s">
        <v>2734</v>
      </c>
      <c r="I585" s="90">
        <v>0.16666666666666671</v>
      </c>
      <c r="J585" s="90">
        <v>0.18055555555555561</v>
      </c>
      <c r="K585" s="13">
        <v>0.33</v>
      </c>
      <c r="L585" s="90"/>
      <c r="M585" s="90"/>
      <c r="N585" s="13"/>
      <c r="O585" s="12">
        <v>0</v>
      </c>
      <c r="P585" s="12">
        <v>45.191105</v>
      </c>
      <c r="Q585" s="12">
        <v>5.7245520000000001</v>
      </c>
      <c r="R585" s="14">
        <v>46290.417847222219</v>
      </c>
      <c r="S585" s="12">
        <v>1</v>
      </c>
      <c r="T585">
        <v>20260515</v>
      </c>
      <c r="U585" t="s">
        <v>40</v>
      </c>
      <c r="V585">
        <v>20260515</v>
      </c>
    </row>
    <row r="586" spans="1:22" x14ac:dyDescent="0.3">
      <c r="A586" s="11">
        <v>46289</v>
      </c>
      <c r="B586" s="89" t="s">
        <v>3839</v>
      </c>
      <c r="C586" s="12" t="s">
        <v>966</v>
      </c>
      <c r="D586" s="12" t="s">
        <v>3668</v>
      </c>
      <c r="E586" s="12" t="s">
        <v>787</v>
      </c>
      <c r="F586" s="12" t="s">
        <v>3669</v>
      </c>
      <c r="G586" s="12" t="s">
        <v>2733</v>
      </c>
      <c r="H586" s="12" t="s">
        <v>2734</v>
      </c>
      <c r="I586" s="90">
        <v>0.49652777777777779</v>
      </c>
      <c r="J586" s="90">
        <v>0.50347222222222221</v>
      </c>
      <c r="K586" s="13">
        <v>0.17</v>
      </c>
      <c r="L586" s="90">
        <v>0.46041666666666659</v>
      </c>
      <c r="M586" s="90">
        <v>0.46388888888888891</v>
      </c>
      <c r="N586" s="13">
        <v>0.08</v>
      </c>
      <c r="O586" s="12">
        <v>1</v>
      </c>
      <c r="P586" s="12">
        <v>45.367986999999999</v>
      </c>
      <c r="Q586" s="12">
        <v>5.584276</v>
      </c>
      <c r="R586" s="14">
        <v>46290.417847222219</v>
      </c>
      <c r="S586" s="12">
        <v>1</v>
      </c>
      <c r="T586">
        <v>20260449</v>
      </c>
      <c r="U586" t="s">
        <v>40</v>
      </c>
      <c r="V586">
        <v>20260449</v>
      </c>
    </row>
    <row r="587" spans="1:22" x14ac:dyDescent="0.3">
      <c r="A587" s="11">
        <v>46289</v>
      </c>
      <c r="B587" s="89" t="s">
        <v>3835</v>
      </c>
      <c r="C587" s="12" t="s">
        <v>859</v>
      </c>
      <c r="D587" s="12" t="s">
        <v>2847</v>
      </c>
      <c r="E587" s="12" t="s">
        <v>396</v>
      </c>
      <c r="F587" s="12" t="s">
        <v>2848</v>
      </c>
      <c r="G587" s="12" t="s">
        <v>2733</v>
      </c>
      <c r="H587" s="12" t="s">
        <v>2734</v>
      </c>
      <c r="I587" s="90">
        <v>0.16666666666666671</v>
      </c>
      <c r="J587" s="90">
        <v>0.18055555555555561</v>
      </c>
      <c r="K587" s="13">
        <v>0.33</v>
      </c>
      <c r="L587" s="90"/>
      <c r="M587" s="90"/>
      <c r="N587" s="13"/>
      <c r="O587" s="12">
        <v>0</v>
      </c>
      <c r="P587" s="12">
        <v>45.189906999999998</v>
      </c>
      <c r="Q587" s="12">
        <v>5.7160770000000003</v>
      </c>
      <c r="R587" s="14">
        <v>46290.417847222219</v>
      </c>
      <c r="S587" s="12">
        <v>1</v>
      </c>
      <c r="T587">
        <v>20260305</v>
      </c>
      <c r="U587" t="s">
        <v>40</v>
      </c>
      <c r="V587">
        <v>20260305</v>
      </c>
    </row>
    <row r="588" spans="1:22" x14ac:dyDescent="0.3">
      <c r="A588" s="11">
        <v>46289</v>
      </c>
      <c r="B588" s="89" t="s">
        <v>3865</v>
      </c>
      <c r="C588" s="12" t="s">
        <v>962</v>
      </c>
      <c r="D588" s="12" t="s">
        <v>2849</v>
      </c>
      <c r="E588" s="12" t="s">
        <v>727</v>
      </c>
      <c r="F588" s="12" t="s">
        <v>2850</v>
      </c>
      <c r="G588" s="12" t="s">
        <v>2733</v>
      </c>
      <c r="H588" s="12" t="s">
        <v>2734</v>
      </c>
      <c r="I588" s="90">
        <v>0.4513888888888889</v>
      </c>
      <c r="J588" s="90">
        <v>0.4548611111111111</v>
      </c>
      <c r="K588" s="13">
        <v>0.08</v>
      </c>
      <c r="L588" s="90"/>
      <c r="M588" s="90"/>
      <c r="N588" s="13"/>
      <c r="O588" s="12">
        <v>0</v>
      </c>
      <c r="P588" s="12">
        <v>45.228786999999997</v>
      </c>
      <c r="Q588" s="12">
        <v>5.6833799999999997</v>
      </c>
      <c r="R588" s="14">
        <v>46290.417847222219</v>
      </c>
      <c r="S588" s="12">
        <v>1</v>
      </c>
      <c r="T588">
        <v>20260334</v>
      </c>
      <c r="U588" t="s">
        <v>40</v>
      </c>
      <c r="V588">
        <v>20260334</v>
      </c>
    </row>
    <row r="589" spans="1:22" x14ac:dyDescent="0.3">
      <c r="A589" s="11">
        <v>46289</v>
      </c>
      <c r="B589" s="89" t="s">
        <v>3848</v>
      </c>
      <c r="C589" s="12" t="s">
        <v>945</v>
      </c>
      <c r="D589" s="12" t="s">
        <v>1735</v>
      </c>
      <c r="E589" s="12" t="s">
        <v>528</v>
      </c>
      <c r="F589" s="12" t="s">
        <v>528</v>
      </c>
      <c r="G589" s="12" t="s">
        <v>2733</v>
      </c>
      <c r="H589" s="12" t="s">
        <v>2737</v>
      </c>
      <c r="I589" s="90">
        <v>0.33333333333333331</v>
      </c>
      <c r="J589" s="90">
        <v>0.34722222222222221</v>
      </c>
      <c r="K589" s="13">
        <v>0.33</v>
      </c>
      <c r="L589" s="90"/>
      <c r="M589" s="90"/>
      <c r="N589" s="13"/>
      <c r="O589" s="12">
        <v>0</v>
      </c>
      <c r="P589" s="12">
        <v>45.179605000000002</v>
      </c>
      <c r="Q589" s="12">
        <v>5.7066030000000003</v>
      </c>
      <c r="R589" s="14">
        <v>46290.417847222219</v>
      </c>
      <c r="S589" s="12">
        <v>1</v>
      </c>
      <c r="T589">
        <v>20260226</v>
      </c>
      <c r="U589" t="s">
        <v>838</v>
      </c>
      <c r="V589">
        <v>20260226</v>
      </c>
    </row>
    <row r="590" spans="1:22" x14ac:dyDescent="0.3">
      <c r="A590" s="11">
        <v>46289</v>
      </c>
      <c r="B590" s="89" t="s">
        <v>3875</v>
      </c>
      <c r="C590" s="12" t="s">
        <v>846</v>
      </c>
      <c r="D590" s="12"/>
      <c r="E590" s="12" t="s">
        <v>815</v>
      </c>
      <c r="F590" s="12" t="s">
        <v>815</v>
      </c>
      <c r="G590" s="12"/>
      <c r="H590" s="12"/>
      <c r="I590" s="90">
        <v>0.16666666666666671</v>
      </c>
      <c r="J590" s="90">
        <v>0.1736111111111111</v>
      </c>
      <c r="K590" s="13">
        <v>0.17</v>
      </c>
      <c r="L590" s="90"/>
      <c r="M590" s="90"/>
      <c r="N590" s="13"/>
      <c r="O590" s="12">
        <v>0</v>
      </c>
      <c r="P590" s="12">
        <v>45.191439000000003</v>
      </c>
      <c r="Q590" s="12">
        <v>5.7271229999999997</v>
      </c>
      <c r="R590" s="14">
        <v>46290.417847222219</v>
      </c>
      <c r="S590" s="12">
        <v>0</v>
      </c>
      <c r="V590" t="s">
        <v>3763</v>
      </c>
    </row>
    <row r="591" spans="1:22" x14ac:dyDescent="0.3">
      <c r="A591" s="11">
        <v>46289</v>
      </c>
      <c r="B591" s="89" t="s">
        <v>3818</v>
      </c>
      <c r="C591" s="12" t="s">
        <v>870</v>
      </c>
      <c r="D591" s="12" t="s">
        <v>2033</v>
      </c>
      <c r="E591" s="12" t="s">
        <v>770</v>
      </c>
      <c r="F591" s="12" t="s">
        <v>2035</v>
      </c>
      <c r="G591" s="12" t="s">
        <v>2733</v>
      </c>
      <c r="H591" s="12" t="s">
        <v>2737</v>
      </c>
      <c r="I591" s="90">
        <v>0.64583333333333337</v>
      </c>
      <c r="J591" s="90">
        <v>0.6875</v>
      </c>
      <c r="K591" s="13">
        <v>1</v>
      </c>
      <c r="L591" s="90">
        <v>0.48125000000000001</v>
      </c>
      <c r="M591" s="90">
        <v>0.48888888888888887</v>
      </c>
      <c r="N591" s="13">
        <v>0.18</v>
      </c>
      <c r="O591" s="12">
        <v>1</v>
      </c>
      <c r="P591" s="12">
        <v>45.181204999999999</v>
      </c>
      <c r="Q591" s="12">
        <v>5.689368</v>
      </c>
      <c r="R591" s="14">
        <v>46290.417847222219</v>
      </c>
      <c r="S591" s="12">
        <v>1</v>
      </c>
      <c r="T591">
        <v>20260599</v>
      </c>
      <c r="U591" t="s">
        <v>838</v>
      </c>
      <c r="V591">
        <v>20260599</v>
      </c>
    </row>
    <row r="592" spans="1:22" x14ac:dyDescent="0.3">
      <c r="A592" s="11">
        <v>46289</v>
      </c>
      <c r="B592" s="89" t="s">
        <v>3849</v>
      </c>
      <c r="C592" s="12" t="s">
        <v>861</v>
      </c>
      <c r="D592" s="12" t="s">
        <v>1970</v>
      </c>
      <c r="E592" s="12" t="s">
        <v>353</v>
      </c>
      <c r="F592" s="12" t="s">
        <v>353</v>
      </c>
      <c r="G592" s="12" t="s">
        <v>2733</v>
      </c>
      <c r="H592" s="12" t="s">
        <v>2737</v>
      </c>
      <c r="I592" s="90">
        <v>0.33333333333333331</v>
      </c>
      <c r="J592" s="90">
        <v>0.37847222222222221</v>
      </c>
      <c r="K592" s="13">
        <v>1.08</v>
      </c>
      <c r="L592" s="90">
        <v>0.49861111111111112</v>
      </c>
      <c r="M592" s="90">
        <v>0.53680555555555554</v>
      </c>
      <c r="N592" s="13">
        <v>0.92</v>
      </c>
      <c r="O592" s="12">
        <v>1</v>
      </c>
      <c r="P592" s="12">
        <v>45.166998999999997</v>
      </c>
      <c r="Q592" s="12">
        <v>5.7281519999999997</v>
      </c>
      <c r="R592" s="14">
        <v>46290.417847222219</v>
      </c>
      <c r="S592" s="12">
        <v>1</v>
      </c>
      <c r="T592">
        <v>20260299</v>
      </c>
      <c r="U592" t="s">
        <v>838</v>
      </c>
      <c r="V592">
        <v>20260299</v>
      </c>
    </row>
    <row r="593" spans="1:22" x14ac:dyDescent="0.3">
      <c r="A593" s="11">
        <v>46289</v>
      </c>
      <c r="B593" s="89" t="s">
        <v>3872</v>
      </c>
      <c r="C593" s="12" t="s">
        <v>866</v>
      </c>
      <c r="D593" s="12" t="s">
        <v>2854</v>
      </c>
      <c r="E593" s="12" t="s">
        <v>485</v>
      </c>
      <c r="F593" s="12" t="s">
        <v>2855</v>
      </c>
      <c r="G593" s="12" t="s">
        <v>2733</v>
      </c>
      <c r="H593" s="12" t="s">
        <v>2734</v>
      </c>
      <c r="I593" s="90">
        <v>0.16666666666666671</v>
      </c>
      <c r="J593" s="90">
        <v>0.18055555555555561</v>
      </c>
      <c r="K593" s="13">
        <v>0.33</v>
      </c>
      <c r="L593" s="90">
        <v>0.16319444444444439</v>
      </c>
      <c r="M593" s="90">
        <v>0.1652777777777778</v>
      </c>
      <c r="N593" s="13">
        <v>0.05</v>
      </c>
      <c r="O593" s="12">
        <v>1</v>
      </c>
      <c r="P593" s="12">
        <v>45.216084000000002</v>
      </c>
      <c r="Q593" s="12">
        <v>5.7850859999999997</v>
      </c>
      <c r="R593" s="14">
        <v>46290.417847222219</v>
      </c>
      <c r="S593" s="12">
        <v>1</v>
      </c>
      <c r="T593">
        <v>20260487</v>
      </c>
      <c r="U593" t="s">
        <v>3760</v>
      </c>
      <c r="V593">
        <v>20260487</v>
      </c>
    </row>
    <row r="594" spans="1:22" x14ac:dyDescent="0.3">
      <c r="A594" s="11">
        <v>46289</v>
      </c>
      <c r="B594" s="89" t="s">
        <v>3870</v>
      </c>
      <c r="C594" s="12" t="s">
        <v>947</v>
      </c>
      <c r="D594" s="12" t="s">
        <v>3653</v>
      </c>
      <c r="E594" s="12" t="s">
        <v>696</v>
      </c>
      <c r="F594" s="12" t="s">
        <v>3654</v>
      </c>
      <c r="G594" s="12" t="s">
        <v>2733</v>
      </c>
      <c r="H594" s="12" t="s">
        <v>2734</v>
      </c>
      <c r="I594" s="90">
        <v>0.16666666666666671</v>
      </c>
      <c r="J594" s="90">
        <v>0.18055555555555561</v>
      </c>
      <c r="K594" s="13">
        <v>0.33</v>
      </c>
      <c r="L594" s="90"/>
      <c r="M594" s="90"/>
      <c r="N594" s="13"/>
      <c r="O594" s="12">
        <v>0</v>
      </c>
      <c r="P594" s="12">
        <v>45.371516</v>
      </c>
      <c r="Q594" s="12">
        <v>5.5878629999999996</v>
      </c>
      <c r="R594" s="14">
        <v>46290.417847222219</v>
      </c>
      <c r="S594" s="12">
        <v>1</v>
      </c>
      <c r="T594">
        <v>20260417</v>
      </c>
      <c r="U594" t="s">
        <v>40</v>
      </c>
      <c r="V594">
        <v>20260417</v>
      </c>
    </row>
    <row r="595" spans="1:22" x14ac:dyDescent="0.3">
      <c r="A595" s="11">
        <v>46289</v>
      </c>
      <c r="B595" s="89" t="s">
        <v>3829</v>
      </c>
      <c r="C595" s="12" t="s">
        <v>946</v>
      </c>
      <c r="D595" s="12" t="s">
        <v>2466</v>
      </c>
      <c r="E595" s="12" t="s">
        <v>797</v>
      </c>
      <c r="F595" s="12" t="s">
        <v>797</v>
      </c>
      <c r="G595" s="12" t="s">
        <v>2733</v>
      </c>
      <c r="H595" s="12" t="s">
        <v>2737</v>
      </c>
      <c r="I595" s="90">
        <v>0.33333333333333331</v>
      </c>
      <c r="J595" s="90">
        <v>0.37847222222222221</v>
      </c>
      <c r="K595" s="13">
        <v>1.08</v>
      </c>
      <c r="L595" s="90"/>
      <c r="M595" s="90"/>
      <c r="N595" s="13"/>
      <c r="O595" s="12">
        <v>0</v>
      </c>
      <c r="P595" s="12">
        <v>45.201144999999997</v>
      </c>
      <c r="Q595" s="12">
        <v>5.706251</v>
      </c>
      <c r="R595" s="14">
        <v>46290.417847222219</v>
      </c>
      <c r="S595" s="12">
        <v>0</v>
      </c>
      <c r="T595">
        <v>20260463</v>
      </c>
      <c r="U595" t="s">
        <v>838</v>
      </c>
      <c r="V595">
        <v>20260463</v>
      </c>
    </row>
    <row r="596" spans="1:22" x14ac:dyDescent="0.3">
      <c r="A596" s="11">
        <v>46289</v>
      </c>
      <c r="B596" s="89" t="s">
        <v>3842</v>
      </c>
      <c r="C596" s="12" t="s">
        <v>865</v>
      </c>
      <c r="D596" s="12" t="s">
        <v>2856</v>
      </c>
      <c r="E596" s="12" t="s">
        <v>331</v>
      </c>
      <c r="F596" s="12" t="s">
        <v>2857</v>
      </c>
      <c r="G596" s="12" t="s">
        <v>2733</v>
      </c>
      <c r="H596" s="12" t="s">
        <v>2734</v>
      </c>
      <c r="I596" s="90">
        <v>0.16666666666666671</v>
      </c>
      <c r="J596" s="90">
        <v>0.18055555555555561</v>
      </c>
      <c r="K596" s="13">
        <v>0.33</v>
      </c>
      <c r="L596" s="90"/>
      <c r="M596" s="90"/>
      <c r="N596" s="13"/>
      <c r="O596" s="12">
        <v>0</v>
      </c>
      <c r="P596" s="12">
        <v>45.186152999999997</v>
      </c>
      <c r="Q596" s="12">
        <v>5.753412</v>
      </c>
      <c r="R596" s="14">
        <v>46290.417847222219</v>
      </c>
      <c r="S596" s="12">
        <v>1</v>
      </c>
      <c r="T596">
        <v>20260020</v>
      </c>
      <c r="U596" t="s">
        <v>3760</v>
      </c>
      <c r="V596">
        <v>20260020</v>
      </c>
    </row>
    <row r="597" spans="1:22" x14ac:dyDescent="0.3">
      <c r="A597" s="11">
        <v>46289</v>
      </c>
      <c r="B597" s="89" t="s">
        <v>3852</v>
      </c>
      <c r="C597" s="12" t="s">
        <v>958</v>
      </c>
      <c r="D597" s="12"/>
      <c r="E597" s="12" t="s">
        <v>2838</v>
      </c>
      <c r="F597" s="12" t="s">
        <v>2838</v>
      </c>
      <c r="G597" s="12"/>
      <c r="H597" s="12"/>
      <c r="I597" s="90">
        <v>0.33333333333333331</v>
      </c>
      <c r="J597" s="90">
        <v>0.37847222222222221</v>
      </c>
      <c r="K597" s="13">
        <v>1.08</v>
      </c>
      <c r="L597" s="90"/>
      <c r="M597" s="90"/>
      <c r="N597" s="13"/>
      <c r="O597" s="12">
        <v>0</v>
      </c>
      <c r="P597" s="12">
        <v>45.181372000000003</v>
      </c>
      <c r="Q597" s="12">
        <v>5.7330990000000002</v>
      </c>
      <c r="R597" s="14">
        <v>46290.417847222219</v>
      </c>
      <c r="S597" s="12">
        <v>1</v>
      </c>
      <c r="T597">
        <v>20260540</v>
      </c>
      <c r="U597" t="s">
        <v>3760</v>
      </c>
      <c r="V597">
        <v>20260540</v>
      </c>
    </row>
    <row r="598" spans="1:22" x14ac:dyDescent="0.3">
      <c r="A598" s="11">
        <v>46289</v>
      </c>
      <c r="B598" s="89" t="s">
        <v>3846</v>
      </c>
      <c r="C598" s="12" t="s">
        <v>863</v>
      </c>
      <c r="D598" s="12" t="s">
        <v>862</v>
      </c>
      <c r="E598" s="12" t="s">
        <v>810</v>
      </c>
      <c r="F598" s="12" t="s">
        <v>810</v>
      </c>
      <c r="G598" s="12" t="s">
        <v>2733</v>
      </c>
      <c r="H598" s="12" t="s">
        <v>2737</v>
      </c>
      <c r="I598" s="90">
        <v>0.33333333333333331</v>
      </c>
      <c r="J598" s="90">
        <v>0.34722222222222221</v>
      </c>
      <c r="K598" s="13">
        <v>0.33</v>
      </c>
      <c r="L598" s="90"/>
      <c r="M598" s="90"/>
      <c r="N598" s="13"/>
      <c r="O598" s="12">
        <v>0</v>
      </c>
      <c r="P598" s="12">
        <v>45.190103000000001</v>
      </c>
      <c r="Q598" s="12">
        <v>5.7168659999999996</v>
      </c>
      <c r="R598" s="14">
        <v>46290.417847222219</v>
      </c>
      <c r="S598" s="12">
        <v>1</v>
      </c>
      <c r="V598" t="s">
        <v>3764</v>
      </c>
    </row>
    <row r="599" spans="1:22" x14ac:dyDescent="0.3">
      <c r="A599" s="11">
        <v>46289</v>
      </c>
      <c r="B599" s="89" t="s">
        <v>3826</v>
      </c>
      <c r="C599" s="12" t="s">
        <v>886</v>
      </c>
      <c r="D599" s="12" t="s">
        <v>2860</v>
      </c>
      <c r="E599" s="12" t="s">
        <v>158</v>
      </c>
      <c r="F599" s="12" t="s">
        <v>2861</v>
      </c>
      <c r="G599" s="12" t="s">
        <v>2733</v>
      </c>
      <c r="H599" s="12" t="s">
        <v>2734</v>
      </c>
      <c r="I599" s="90">
        <v>0.16666666666666671</v>
      </c>
      <c r="J599" s="90">
        <v>0.18055555555555561</v>
      </c>
      <c r="K599" s="13">
        <v>0.33</v>
      </c>
      <c r="L599" s="90">
        <v>0.1645833333333333</v>
      </c>
      <c r="M599" s="90">
        <v>0.375</v>
      </c>
      <c r="N599" s="13">
        <v>5.05</v>
      </c>
      <c r="O599" s="12">
        <v>1</v>
      </c>
      <c r="P599" s="12">
        <v>45.179771000000002</v>
      </c>
      <c r="Q599" s="12">
        <v>5.7104290000000004</v>
      </c>
      <c r="R599" s="14">
        <v>46290.417847222219</v>
      </c>
      <c r="S599" s="12">
        <v>1</v>
      </c>
      <c r="T599">
        <v>20260428</v>
      </c>
      <c r="U599" t="s">
        <v>40</v>
      </c>
      <c r="V599">
        <v>20260428</v>
      </c>
    </row>
    <row r="600" spans="1:22" x14ac:dyDescent="0.3">
      <c r="A600" s="11">
        <v>46289</v>
      </c>
      <c r="B600" s="89" t="s">
        <v>3830</v>
      </c>
      <c r="C600" s="12" t="s">
        <v>951</v>
      </c>
      <c r="D600" s="12" t="s">
        <v>1336</v>
      </c>
      <c r="E600" s="12" t="s">
        <v>493</v>
      </c>
      <c r="F600" s="12" t="s">
        <v>493</v>
      </c>
      <c r="G600" s="12" t="s">
        <v>2733</v>
      </c>
      <c r="H600" s="12" t="s">
        <v>2737</v>
      </c>
      <c r="I600" s="90">
        <v>0.33333333333333331</v>
      </c>
      <c r="J600" s="90">
        <v>0.37847222222222221</v>
      </c>
      <c r="K600" s="13">
        <v>1.08</v>
      </c>
      <c r="L600" s="90"/>
      <c r="M600" s="90"/>
      <c r="N600" s="13"/>
      <c r="O600" s="12">
        <v>0</v>
      </c>
      <c r="P600" s="12">
        <v>45.220550000000003</v>
      </c>
      <c r="Q600" s="12">
        <v>5.7636180000000001</v>
      </c>
      <c r="R600" s="14">
        <v>46290.417847222219</v>
      </c>
      <c r="S600" s="12">
        <v>1</v>
      </c>
      <c r="T600">
        <v>20260085</v>
      </c>
      <c r="U600" t="s">
        <v>838</v>
      </c>
      <c r="V600">
        <v>20260085</v>
      </c>
    </row>
    <row r="601" spans="1:22" x14ac:dyDescent="0.3">
      <c r="A601" s="11">
        <v>46289</v>
      </c>
      <c r="B601" s="89" t="s">
        <v>3861</v>
      </c>
      <c r="C601" s="12" t="s">
        <v>970</v>
      </c>
      <c r="D601" s="12" t="s">
        <v>2862</v>
      </c>
      <c r="E601" s="12" t="s">
        <v>613</v>
      </c>
      <c r="F601" s="12" t="s">
        <v>2863</v>
      </c>
      <c r="G601" s="12" t="s">
        <v>2733</v>
      </c>
      <c r="H601" s="12" t="s">
        <v>2734</v>
      </c>
      <c r="I601" s="90">
        <v>0.16666666666666671</v>
      </c>
      <c r="J601" s="90">
        <v>0.18055555555555561</v>
      </c>
      <c r="K601" s="13">
        <v>0.33</v>
      </c>
      <c r="L601" s="90"/>
      <c r="M601" s="90"/>
      <c r="N601" s="13"/>
      <c r="O601" s="12">
        <v>0</v>
      </c>
      <c r="P601" s="12">
        <v>45.180928000000002</v>
      </c>
      <c r="Q601" s="12">
        <v>5.7068519999999996</v>
      </c>
      <c r="R601" s="14">
        <v>46290.417847222219</v>
      </c>
      <c r="S601" s="12">
        <v>1</v>
      </c>
      <c r="T601">
        <v>20260465</v>
      </c>
      <c r="U601" t="s">
        <v>40</v>
      </c>
      <c r="V601">
        <v>20260465</v>
      </c>
    </row>
    <row r="602" spans="1:22" x14ac:dyDescent="0.3">
      <c r="A602" s="11">
        <v>46289</v>
      </c>
      <c r="B602" s="89" t="s">
        <v>3862</v>
      </c>
      <c r="C602" s="12" t="s">
        <v>853</v>
      </c>
      <c r="D602" s="12" t="s">
        <v>2864</v>
      </c>
      <c r="E602" s="12" t="s">
        <v>381</v>
      </c>
      <c r="F602" s="12" t="s">
        <v>2865</v>
      </c>
      <c r="G602" s="12" t="s">
        <v>2733</v>
      </c>
      <c r="H602" s="12" t="s">
        <v>2734</v>
      </c>
      <c r="I602" s="90">
        <v>0.16666666666666671</v>
      </c>
      <c r="J602" s="90">
        <v>0.18055555555555561</v>
      </c>
      <c r="K602" s="13">
        <v>0.33</v>
      </c>
      <c r="L602" s="90">
        <v>0.8305555555555556</v>
      </c>
      <c r="M602" s="90">
        <v>0.86875000000000002</v>
      </c>
      <c r="N602" s="13">
        <v>0.92</v>
      </c>
      <c r="O602" s="12">
        <v>1</v>
      </c>
      <c r="P602" s="12">
        <v>45.147682000000003</v>
      </c>
      <c r="Q602" s="12">
        <v>5.7162199999999999</v>
      </c>
      <c r="R602" s="14">
        <v>46290.417847222219</v>
      </c>
      <c r="S602" s="12">
        <v>1</v>
      </c>
      <c r="T602">
        <v>20260535</v>
      </c>
      <c r="U602" t="s">
        <v>3760</v>
      </c>
      <c r="V602">
        <v>20260535</v>
      </c>
    </row>
    <row r="603" spans="1:22" x14ac:dyDescent="0.3">
      <c r="A603" s="11">
        <v>46289</v>
      </c>
      <c r="B603" s="89" t="s">
        <v>3827</v>
      </c>
      <c r="C603" s="12" t="s">
        <v>967</v>
      </c>
      <c r="D603" s="12" t="s">
        <v>2866</v>
      </c>
      <c r="E603" s="12" t="s">
        <v>582</v>
      </c>
      <c r="F603" s="12" t="s">
        <v>2867</v>
      </c>
      <c r="G603" s="12" t="s">
        <v>2733</v>
      </c>
      <c r="H603" s="12" t="s">
        <v>2734</v>
      </c>
      <c r="I603" s="90">
        <v>0.16666666666666671</v>
      </c>
      <c r="J603" s="90">
        <v>0.18055555555555561</v>
      </c>
      <c r="K603" s="13">
        <v>0.33</v>
      </c>
      <c r="L603" s="90">
        <v>0.28194444444444439</v>
      </c>
      <c r="M603" s="90">
        <v>0.29791666666666672</v>
      </c>
      <c r="N603" s="13">
        <v>0.38</v>
      </c>
      <c r="O603" s="12">
        <v>1</v>
      </c>
      <c r="P603" s="12">
        <v>45.177649000000002</v>
      </c>
      <c r="Q603" s="12">
        <v>5.731471</v>
      </c>
      <c r="R603" s="14">
        <v>46290.417847222219</v>
      </c>
      <c r="S603" s="12">
        <v>1</v>
      </c>
      <c r="T603">
        <v>20260576</v>
      </c>
      <c r="U603" t="s">
        <v>40</v>
      </c>
      <c r="V603">
        <v>20260576</v>
      </c>
    </row>
    <row r="604" spans="1:22" x14ac:dyDescent="0.3">
      <c r="A604" s="11">
        <v>46289</v>
      </c>
      <c r="B604" s="89" t="s">
        <v>3848</v>
      </c>
      <c r="C604" s="12" t="s">
        <v>945</v>
      </c>
      <c r="D604" s="12" t="s">
        <v>2852</v>
      </c>
      <c r="E604" s="12" t="s">
        <v>86</v>
      </c>
      <c r="F604" s="12" t="s">
        <v>2853</v>
      </c>
      <c r="G604" s="12" t="s">
        <v>2733</v>
      </c>
      <c r="H604" s="12" t="s">
        <v>2734</v>
      </c>
      <c r="I604" s="90">
        <v>0.16666666666666671</v>
      </c>
      <c r="J604" s="90">
        <v>0.18055555555555561</v>
      </c>
      <c r="K604" s="13">
        <v>0.33</v>
      </c>
      <c r="L604" s="90"/>
      <c r="M604" s="90"/>
      <c r="N604" s="13"/>
      <c r="O604" s="12">
        <v>0</v>
      </c>
      <c r="P604" s="12">
        <v>45.188529000000003</v>
      </c>
      <c r="Q604" s="12">
        <v>5.7245239999999997</v>
      </c>
      <c r="R604" s="14">
        <v>46290.417847222219</v>
      </c>
      <c r="S604" s="12">
        <v>1</v>
      </c>
      <c r="T604">
        <v>20260072</v>
      </c>
      <c r="U604" t="s">
        <v>40</v>
      </c>
      <c r="V604">
        <v>20260072</v>
      </c>
    </row>
    <row r="605" spans="1:22" x14ac:dyDescent="0.3">
      <c r="A605" s="11">
        <v>46289</v>
      </c>
      <c r="B605" s="89" t="s">
        <v>3841</v>
      </c>
      <c r="C605" s="12" t="s">
        <v>971</v>
      </c>
      <c r="D605" s="12" t="s">
        <v>2869</v>
      </c>
      <c r="E605" s="12" t="s">
        <v>117</v>
      </c>
      <c r="F605" s="12" t="s">
        <v>2870</v>
      </c>
      <c r="G605" s="12" t="s">
        <v>2733</v>
      </c>
      <c r="H605" s="12" t="s">
        <v>2734</v>
      </c>
      <c r="I605" s="90">
        <v>0.16666666666666671</v>
      </c>
      <c r="J605" s="90">
        <v>0.18055555555555561</v>
      </c>
      <c r="K605" s="13">
        <v>0.33</v>
      </c>
      <c r="L605" s="90">
        <v>0.49027777777777781</v>
      </c>
      <c r="M605" s="90">
        <v>0.49027777777777781</v>
      </c>
      <c r="N605" s="13">
        <v>0</v>
      </c>
      <c r="O605" s="12">
        <v>1</v>
      </c>
      <c r="P605" s="12">
        <v>45.190074000000003</v>
      </c>
      <c r="Q605" s="12">
        <v>5.7279980000000004</v>
      </c>
      <c r="R605" s="14">
        <v>46290.417847222219</v>
      </c>
      <c r="S605" s="12">
        <v>1</v>
      </c>
      <c r="T605">
        <v>20260326</v>
      </c>
      <c r="U605" t="s">
        <v>40</v>
      </c>
      <c r="V605">
        <v>20260326</v>
      </c>
    </row>
    <row r="606" spans="1:22" x14ac:dyDescent="0.3">
      <c r="A606" s="11">
        <v>46289</v>
      </c>
      <c r="B606" s="89" t="s">
        <v>3827</v>
      </c>
      <c r="C606" s="12" t="s">
        <v>967</v>
      </c>
      <c r="D606" s="12" t="s">
        <v>2073</v>
      </c>
      <c r="E606" s="12" t="s">
        <v>155</v>
      </c>
      <c r="F606" s="12" t="s">
        <v>155</v>
      </c>
      <c r="G606" s="12" t="s">
        <v>2733</v>
      </c>
      <c r="H606" s="12" t="s">
        <v>2737</v>
      </c>
      <c r="I606" s="90">
        <v>0.33333333333333331</v>
      </c>
      <c r="J606" s="90">
        <v>0.34722222222222221</v>
      </c>
      <c r="K606" s="13">
        <v>0.33</v>
      </c>
      <c r="L606" s="90">
        <v>0.22430555555555559</v>
      </c>
      <c r="M606" s="90">
        <v>0.23749999999999999</v>
      </c>
      <c r="N606" s="13">
        <v>0.32</v>
      </c>
      <c r="O606" s="12">
        <v>1</v>
      </c>
      <c r="P606" s="12">
        <v>45.187305000000002</v>
      </c>
      <c r="Q606" s="12">
        <v>5.7191090000000004</v>
      </c>
      <c r="R606" s="14">
        <v>46290.417847222219</v>
      </c>
      <c r="S606" s="12">
        <v>1</v>
      </c>
      <c r="T606">
        <v>20260333</v>
      </c>
      <c r="U606" t="s">
        <v>838</v>
      </c>
      <c r="V606">
        <v>20260333</v>
      </c>
    </row>
    <row r="607" spans="1:22" x14ac:dyDescent="0.3">
      <c r="A607" s="11">
        <v>46289</v>
      </c>
      <c r="B607" s="89" t="s">
        <v>3854</v>
      </c>
      <c r="C607" s="12" t="s">
        <v>963</v>
      </c>
      <c r="D607" s="12" t="s">
        <v>2350</v>
      </c>
      <c r="E607" s="12" t="s">
        <v>176</v>
      </c>
      <c r="F607" s="12" t="s">
        <v>176</v>
      </c>
      <c r="G607" s="12" t="s">
        <v>2733</v>
      </c>
      <c r="H607" s="12" t="s">
        <v>2737</v>
      </c>
      <c r="I607" s="90">
        <v>0.33333333333333331</v>
      </c>
      <c r="J607" s="90">
        <v>0.37847222222222221</v>
      </c>
      <c r="K607" s="13">
        <v>1.08</v>
      </c>
      <c r="L607" s="90"/>
      <c r="M607" s="90"/>
      <c r="N607" s="13"/>
      <c r="O607" s="12">
        <v>0</v>
      </c>
      <c r="P607" s="12">
        <v>45.179839999999999</v>
      </c>
      <c r="Q607" s="12">
        <v>5.7082069999999998</v>
      </c>
      <c r="R607" s="14">
        <v>46290.417847222219</v>
      </c>
      <c r="S607" s="12">
        <v>1</v>
      </c>
      <c r="T607">
        <v>20260427</v>
      </c>
      <c r="U607" t="s">
        <v>838</v>
      </c>
      <c r="V607">
        <v>20260427</v>
      </c>
    </row>
    <row r="608" spans="1:22" x14ac:dyDescent="0.3">
      <c r="A608" s="11">
        <v>46289</v>
      </c>
      <c r="B608" s="89" t="s">
        <v>3813</v>
      </c>
      <c r="C608" s="12" t="s">
        <v>847</v>
      </c>
      <c r="D608" s="12" t="s">
        <v>2873</v>
      </c>
      <c r="E608" s="12" t="s">
        <v>335</v>
      </c>
      <c r="F608" s="12" t="s">
        <v>2874</v>
      </c>
      <c r="G608" s="12" t="s">
        <v>2733</v>
      </c>
      <c r="H608" s="12" t="s">
        <v>2734</v>
      </c>
      <c r="I608" s="90">
        <v>0.16666666666666671</v>
      </c>
      <c r="J608" s="90">
        <v>0.18055555555555561</v>
      </c>
      <c r="K608" s="13">
        <v>0.33</v>
      </c>
      <c r="L608" s="90">
        <v>0.19305555555555559</v>
      </c>
      <c r="M608" s="90">
        <v>0.26319444444444451</v>
      </c>
      <c r="N608" s="13">
        <v>1.68</v>
      </c>
      <c r="O608" s="12">
        <v>1</v>
      </c>
      <c r="P608" s="12">
        <v>45.172060000000002</v>
      </c>
      <c r="Q608" s="12">
        <v>5.7222600000000003</v>
      </c>
      <c r="R608" s="14">
        <v>46290.417847222219</v>
      </c>
      <c r="S608" s="12">
        <v>1</v>
      </c>
      <c r="T608">
        <v>20260036</v>
      </c>
      <c r="U608" t="s">
        <v>40</v>
      </c>
      <c r="V608">
        <v>20260036</v>
      </c>
    </row>
    <row r="609" spans="1:22" x14ac:dyDescent="0.3">
      <c r="A609" s="11">
        <v>46289</v>
      </c>
      <c r="B609" s="89" t="s">
        <v>3836</v>
      </c>
      <c r="C609" s="12" t="s">
        <v>954</v>
      </c>
      <c r="D609" s="12" t="s">
        <v>2858</v>
      </c>
      <c r="E609" s="12" t="s">
        <v>691</v>
      </c>
      <c r="F609" s="12" t="s">
        <v>2859</v>
      </c>
      <c r="G609" s="12" t="s">
        <v>2733</v>
      </c>
      <c r="H609" s="12" t="s">
        <v>2734</v>
      </c>
      <c r="I609" s="90">
        <v>0.29166666666666669</v>
      </c>
      <c r="J609" s="90">
        <v>0.2986111111111111</v>
      </c>
      <c r="K609" s="13">
        <v>0.17</v>
      </c>
      <c r="L609" s="90"/>
      <c r="M609" s="90"/>
      <c r="N609" s="13"/>
      <c r="O609" s="12">
        <v>0</v>
      </c>
      <c r="P609" s="12">
        <v>45.205657000000002</v>
      </c>
      <c r="Q609" s="12">
        <v>5.7738750000000003</v>
      </c>
      <c r="R609" s="14">
        <v>46290.417847222219</v>
      </c>
      <c r="S609" s="12">
        <v>1</v>
      </c>
      <c r="T609">
        <v>20260378</v>
      </c>
      <c r="U609" t="s">
        <v>40</v>
      </c>
      <c r="V609">
        <v>20260378</v>
      </c>
    </row>
    <row r="610" spans="1:22" x14ac:dyDescent="0.3">
      <c r="A610" s="11">
        <v>46289</v>
      </c>
      <c r="B610" s="89" t="s">
        <v>3846</v>
      </c>
      <c r="C610" s="12" t="s">
        <v>965</v>
      </c>
      <c r="D610" s="12" t="s">
        <v>2907</v>
      </c>
      <c r="E610" s="12" t="s">
        <v>585</v>
      </c>
      <c r="F610" s="12" t="s">
        <v>2908</v>
      </c>
      <c r="G610" s="12" t="s">
        <v>2733</v>
      </c>
      <c r="H610" s="12" t="s">
        <v>2734</v>
      </c>
      <c r="I610" s="90">
        <v>0.16666666666666671</v>
      </c>
      <c r="J610" s="90">
        <v>0.18055555555555561</v>
      </c>
      <c r="K610" s="13">
        <v>0.33</v>
      </c>
      <c r="L610" s="90">
        <v>0.1902777777777778</v>
      </c>
      <c r="M610" s="90">
        <v>0.20416666666666669</v>
      </c>
      <c r="N610" s="13">
        <v>0.33</v>
      </c>
      <c r="O610" s="12">
        <v>1</v>
      </c>
      <c r="P610" s="12">
        <v>45.146318999999998</v>
      </c>
      <c r="Q610" s="12">
        <v>5.7044100000000002</v>
      </c>
      <c r="R610" s="14">
        <v>46290.417847222219</v>
      </c>
      <c r="S610" s="12">
        <v>1</v>
      </c>
      <c r="T610">
        <v>20260404</v>
      </c>
      <c r="U610" t="s">
        <v>40</v>
      </c>
      <c r="V610">
        <v>20260404</v>
      </c>
    </row>
    <row r="611" spans="1:22" x14ac:dyDescent="0.3">
      <c r="A611" s="11">
        <v>46289</v>
      </c>
      <c r="B611" s="89" t="s">
        <v>3846</v>
      </c>
      <c r="C611" s="12" t="s">
        <v>863</v>
      </c>
      <c r="D611" s="12" t="s">
        <v>2878</v>
      </c>
      <c r="E611" s="12" t="s">
        <v>592</v>
      </c>
      <c r="F611" s="12" t="s">
        <v>2879</v>
      </c>
      <c r="G611" s="12" t="s">
        <v>2733</v>
      </c>
      <c r="H611" s="12" t="s">
        <v>2734</v>
      </c>
      <c r="I611" s="90">
        <v>0.16666666666666671</v>
      </c>
      <c r="J611" s="90">
        <v>0.18055555555555561</v>
      </c>
      <c r="K611" s="13">
        <v>0.33</v>
      </c>
      <c r="L611" s="90">
        <v>0.51944444444444449</v>
      </c>
      <c r="M611" s="90">
        <v>0.75763888888888886</v>
      </c>
      <c r="N611" s="13">
        <v>5.72</v>
      </c>
      <c r="O611" s="12">
        <v>1</v>
      </c>
      <c r="P611" s="12">
        <v>45.191043000000001</v>
      </c>
      <c r="Q611" s="12">
        <v>5.7160380000000002</v>
      </c>
      <c r="R611" s="14">
        <v>46290.417847222219</v>
      </c>
      <c r="S611" s="12">
        <v>1</v>
      </c>
      <c r="T611">
        <v>20260389</v>
      </c>
      <c r="U611" t="s">
        <v>40</v>
      </c>
      <c r="V611">
        <v>20260389</v>
      </c>
    </row>
    <row r="612" spans="1:22" x14ac:dyDescent="0.3">
      <c r="A612" s="11">
        <v>46289</v>
      </c>
      <c r="B612" s="89" t="s">
        <v>3819</v>
      </c>
      <c r="C612" s="12" t="s">
        <v>973</v>
      </c>
      <c r="D612" s="12" t="s">
        <v>3691</v>
      </c>
      <c r="E612" s="12" t="s">
        <v>143</v>
      </c>
      <c r="F612" s="12" t="s">
        <v>3692</v>
      </c>
      <c r="G612" s="12" t="s">
        <v>2733</v>
      </c>
      <c r="H612" s="12" t="s">
        <v>2734</v>
      </c>
      <c r="I612" s="90">
        <v>0.16666666666666671</v>
      </c>
      <c r="J612" s="90">
        <v>0.18055555555555561</v>
      </c>
      <c r="K612" s="13">
        <v>0.33</v>
      </c>
      <c r="L612" s="90"/>
      <c r="M612" s="90"/>
      <c r="N612" s="13"/>
      <c r="O612" s="12">
        <v>0</v>
      </c>
      <c r="P612" s="12">
        <v>45.365471999999997</v>
      </c>
      <c r="Q612" s="12">
        <v>5.587637</v>
      </c>
      <c r="R612" s="14">
        <v>46290.417847222219</v>
      </c>
      <c r="S612" s="12">
        <v>1</v>
      </c>
      <c r="T612">
        <v>20260510</v>
      </c>
      <c r="U612" t="s">
        <v>40</v>
      </c>
      <c r="V612">
        <v>20260510</v>
      </c>
    </row>
    <row r="613" spans="1:22" x14ac:dyDescent="0.3">
      <c r="A613" s="11">
        <v>46289</v>
      </c>
      <c r="B613" s="89" t="s">
        <v>3816</v>
      </c>
      <c r="C613" s="12" t="s">
        <v>957</v>
      </c>
      <c r="D613" s="12" t="s">
        <v>2880</v>
      </c>
      <c r="E613" s="12" t="s">
        <v>169</v>
      </c>
      <c r="F613" s="12" t="s">
        <v>2881</v>
      </c>
      <c r="G613" s="12" t="s">
        <v>2733</v>
      </c>
      <c r="H613" s="12" t="s">
        <v>2734</v>
      </c>
      <c r="I613" s="90">
        <v>0.3298611111111111</v>
      </c>
      <c r="J613" s="90">
        <v>0.34375</v>
      </c>
      <c r="K613" s="13">
        <v>0.33</v>
      </c>
      <c r="L613" s="90">
        <v>0.32013888888888892</v>
      </c>
      <c r="M613" s="90">
        <v>0.32500000000000001</v>
      </c>
      <c r="N613" s="13">
        <v>0.12</v>
      </c>
      <c r="O613" s="12">
        <v>1</v>
      </c>
      <c r="P613" s="12">
        <v>45.198368000000002</v>
      </c>
      <c r="Q613" s="12">
        <v>5.7362279999999997</v>
      </c>
      <c r="R613" s="14">
        <v>46290.417847222219</v>
      </c>
      <c r="S613" s="12">
        <v>1</v>
      </c>
      <c r="T613">
        <v>20260235</v>
      </c>
      <c r="U613" t="s">
        <v>40</v>
      </c>
      <c r="V613">
        <v>20260235</v>
      </c>
    </row>
    <row r="614" spans="1:22" x14ac:dyDescent="0.3">
      <c r="A614" s="11">
        <v>46289</v>
      </c>
      <c r="B614" s="89" t="s">
        <v>3883</v>
      </c>
      <c r="C614" s="12" t="s">
        <v>849</v>
      </c>
      <c r="D614" s="12" t="s">
        <v>2882</v>
      </c>
      <c r="E614" s="12" t="s">
        <v>718</v>
      </c>
      <c r="F614" s="12" t="s">
        <v>2883</v>
      </c>
      <c r="G614" s="12" t="s">
        <v>2733</v>
      </c>
      <c r="H614" s="12" t="s">
        <v>2734</v>
      </c>
      <c r="I614" s="90">
        <v>0.16666666666666671</v>
      </c>
      <c r="J614" s="90">
        <v>0.18055555555555561</v>
      </c>
      <c r="K614" s="13">
        <v>0.33</v>
      </c>
      <c r="L614" s="90">
        <v>0.51041666666666663</v>
      </c>
      <c r="M614" s="90">
        <v>0.51041666666666663</v>
      </c>
      <c r="N614" s="13">
        <v>0</v>
      </c>
      <c r="O614" s="12">
        <v>1</v>
      </c>
      <c r="P614" s="12">
        <v>45.244853999999997</v>
      </c>
      <c r="Q614" s="12">
        <v>5.6734859999999996</v>
      </c>
      <c r="R614" s="14">
        <v>46290.417847222219</v>
      </c>
      <c r="S614" s="12">
        <v>1</v>
      </c>
      <c r="T614">
        <v>20260265</v>
      </c>
      <c r="U614" t="s">
        <v>40</v>
      </c>
      <c r="V614">
        <v>20260265</v>
      </c>
    </row>
    <row r="615" spans="1:22" x14ac:dyDescent="0.3">
      <c r="A615" s="11">
        <v>46289</v>
      </c>
      <c r="B615" s="89" t="s">
        <v>3836</v>
      </c>
      <c r="C615" s="12" t="s">
        <v>954</v>
      </c>
      <c r="D615" s="12" t="s">
        <v>2885</v>
      </c>
      <c r="E615" s="12" t="s">
        <v>419</v>
      </c>
      <c r="F615" s="12" t="s">
        <v>2886</v>
      </c>
      <c r="G615" s="12" t="s">
        <v>2733</v>
      </c>
      <c r="H615" s="12" t="s">
        <v>2734</v>
      </c>
      <c r="I615" s="90">
        <v>0.16666666666666671</v>
      </c>
      <c r="J615" s="90">
        <v>0.18055555555555561</v>
      </c>
      <c r="K615" s="13">
        <v>0.33</v>
      </c>
      <c r="L615" s="90">
        <v>0.49791666666666667</v>
      </c>
      <c r="M615" s="90"/>
      <c r="N615" s="13"/>
      <c r="O615" s="12">
        <v>0</v>
      </c>
      <c r="P615" s="12">
        <v>45.189998000000003</v>
      </c>
      <c r="Q615" s="12">
        <v>5.7086240000000004</v>
      </c>
      <c r="R615" s="14">
        <v>46290.417847222219</v>
      </c>
      <c r="S615" s="12">
        <v>1</v>
      </c>
      <c r="T615">
        <v>20260282</v>
      </c>
      <c r="U615" t="s">
        <v>40</v>
      </c>
      <c r="V615">
        <v>20260282</v>
      </c>
    </row>
    <row r="616" spans="1:22" x14ac:dyDescent="0.3">
      <c r="A616" s="11">
        <v>46289</v>
      </c>
      <c r="B616" s="89" t="s">
        <v>3841</v>
      </c>
      <c r="C616" s="12" t="s">
        <v>971</v>
      </c>
      <c r="D616" s="12" t="s">
        <v>2252</v>
      </c>
      <c r="E616" s="12" t="s">
        <v>131</v>
      </c>
      <c r="F616" s="12" t="s">
        <v>131</v>
      </c>
      <c r="G616" s="12" t="s">
        <v>2733</v>
      </c>
      <c r="H616" s="12" t="s">
        <v>2737</v>
      </c>
      <c r="I616" s="90">
        <v>0.33333333333333331</v>
      </c>
      <c r="J616" s="90">
        <v>0.34722222222222221</v>
      </c>
      <c r="K616" s="13">
        <v>0.33</v>
      </c>
      <c r="L616" s="90">
        <v>0.4909722222222222</v>
      </c>
      <c r="M616" s="90">
        <v>0.4909722222222222</v>
      </c>
      <c r="N616" s="13">
        <v>0</v>
      </c>
      <c r="O616" s="12">
        <v>1</v>
      </c>
      <c r="P616" s="12">
        <v>45.190066999999999</v>
      </c>
      <c r="Q616" s="12">
        <v>5.7276720000000001</v>
      </c>
      <c r="R616" s="14">
        <v>46290.417847222219</v>
      </c>
      <c r="S616" s="12">
        <v>1</v>
      </c>
      <c r="T616">
        <v>20260394</v>
      </c>
      <c r="U616" t="s">
        <v>838</v>
      </c>
      <c r="V616">
        <v>20260394</v>
      </c>
    </row>
    <row r="617" spans="1:22" x14ac:dyDescent="0.3">
      <c r="A617" s="11">
        <v>46289</v>
      </c>
      <c r="B617" s="89" t="s">
        <v>3840</v>
      </c>
      <c r="C617" s="12" t="s">
        <v>959</v>
      </c>
      <c r="D617" s="12" t="s">
        <v>2887</v>
      </c>
      <c r="E617" s="12" t="s">
        <v>355</v>
      </c>
      <c r="F617" s="12" t="s">
        <v>2888</v>
      </c>
      <c r="G617" s="12" t="s">
        <v>2733</v>
      </c>
      <c r="H617" s="12" t="s">
        <v>2734</v>
      </c>
      <c r="I617" s="90">
        <v>0.19791666666666671</v>
      </c>
      <c r="J617" s="90">
        <v>0.21180555555555561</v>
      </c>
      <c r="K617" s="13">
        <v>0.33</v>
      </c>
      <c r="L617" s="90"/>
      <c r="M617" s="90"/>
      <c r="N617" s="13"/>
      <c r="O617" s="12">
        <v>0</v>
      </c>
      <c r="P617" s="12">
        <v>45.212302999999999</v>
      </c>
      <c r="Q617" s="12">
        <v>5.7928930000000003</v>
      </c>
      <c r="R617" s="14">
        <v>46290.417847222219</v>
      </c>
      <c r="S617" s="12">
        <v>1</v>
      </c>
      <c r="T617">
        <v>20260307</v>
      </c>
      <c r="U617" t="s">
        <v>40</v>
      </c>
      <c r="V617">
        <v>20260307</v>
      </c>
    </row>
    <row r="618" spans="1:22" x14ac:dyDescent="0.3">
      <c r="A618" s="11">
        <v>46289</v>
      </c>
      <c r="B618" s="89" t="s">
        <v>3841</v>
      </c>
      <c r="C618" s="12" t="s">
        <v>971</v>
      </c>
      <c r="D618" s="12" t="s">
        <v>2871</v>
      </c>
      <c r="E618" s="12" t="s">
        <v>71</v>
      </c>
      <c r="F618" s="12" t="s">
        <v>2872</v>
      </c>
      <c r="G618" s="12" t="s">
        <v>2733</v>
      </c>
      <c r="H618" s="12" t="s">
        <v>2734</v>
      </c>
      <c r="I618" s="90">
        <v>0.25</v>
      </c>
      <c r="J618" s="90">
        <v>0.26041666666666669</v>
      </c>
      <c r="K618" s="13">
        <v>0.25</v>
      </c>
      <c r="L618" s="90"/>
      <c r="M618" s="90"/>
      <c r="N618" s="13"/>
      <c r="O618" s="12">
        <v>0</v>
      </c>
      <c r="P618" s="12">
        <v>45.187721000000003</v>
      </c>
      <c r="Q618" s="12">
        <v>5.7222999999999997</v>
      </c>
      <c r="R618" s="14">
        <v>46290.417847222219</v>
      </c>
      <c r="S618" s="12">
        <v>1</v>
      </c>
      <c r="T618">
        <v>20260138</v>
      </c>
      <c r="U618" t="s">
        <v>40</v>
      </c>
      <c r="V618">
        <v>20260138</v>
      </c>
    </row>
    <row r="619" spans="1:22" x14ac:dyDescent="0.3">
      <c r="A619" s="11">
        <v>46289</v>
      </c>
      <c r="B619" s="89" t="s">
        <v>3849</v>
      </c>
      <c r="C619" s="12" t="s">
        <v>861</v>
      </c>
      <c r="D619" s="12" t="s">
        <v>2889</v>
      </c>
      <c r="E619" s="12" t="s">
        <v>537</v>
      </c>
      <c r="F619" s="12" t="s">
        <v>2890</v>
      </c>
      <c r="G619" s="12" t="s">
        <v>2733</v>
      </c>
      <c r="H619" s="12" t="s">
        <v>2734</v>
      </c>
      <c r="I619" s="90">
        <v>0.29166666666666669</v>
      </c>
      <c r="J619" s="90">
        <v>0.30555555555555558</v>
      </c>
      <c r="K619" s="13">
        <v>0.33</v>
      </c>
      <c r="L619" s="90">
        <v>0.22291666666666671</v>
      </c>
      <c r="M619" s="90">
        <v>0.23680555555555549</v>
      </c>
      <c r="N619" s="13">
        <v>0.33</v>
      </c>
      <c r="O619" s="12">
        <v>1</v>
      </c>
      <c r="P619" s="12">
        <v>45.196741000000003</v>
      </c>
      <c r="Q619" s="12">
        <v>5.7375059999999998</v>
      </c>
      <c r="R619" s="14">
        <v>46290.417847222219</v>
      </c>
      <c r="S619" s="12">
        <v>1</v>
      </c>
      <c r="T619">
        <v>20260509</v>
      </c>
      <c r="U619" t="s">
        <v>40</v>
      </c>
      <c r="V619">
        <v>20260509</v>
      </c>
    </row>
    <row r="620" spans="1:22" x14ac:dyDescent="0.3">
      <c r="A620" s="11">
        <v>46289</v>
      </c>
      <c r="B620" s="89" t="s">
        <v>3867</v>
      </c>
      <c r="C620" s="12" t="s">
        <v>914</v>
      </c>
      <c r="D620" s="12" t="s">
        <v>2891</v>
      </c>
      <c r="E620" s="12" t="s">
        <v>194</v>
      </c>
      <c r="F620" s="12" t="s">
        <v>2892</v>
      </c>
      <c r="G620" s="12" t="s">
        <v>2733</v>
      </c>
      <c r="H620" s="12" t="s">
        <v>2734</v>
      </c>
      <c r="I620" s="90">
        <v>0.16666666666666671</v>
      </c>
      <c r="J620" s="90">
        <v>0.18055555555555561</v>
      </c>
      <c r="K620" s="13">
        <v>0.33</v>
      </c>
      <c r="L620" s="90">
        <v>0.21111111111111111</v>
      </c>
      <c r="M620" s="90">
        <v>0.35138888888888892</v>
      </c>
      <c r="N620" s="13">
        <v>3.37</v>
      </c>
      <c r="O620" s="12">
        <v>1</v>
      </c>
      <c r="P620" s="12">
        <v>45.187032000000002</v>
      </c>
      <c r="Q620" s="12">
        <v>5.7131910000000001</v>
      </c>
      <c r="R620" s="14">
        <v>46290.417847222219</v>
      </c>
      <c r="S620" s="12">
        <v>1</v>
      </c>
      <c r="T620">
        <v>20260587</v>
      </c>
      <c r="U620" t="s">
        <v>40</v>
      </c>
      <c r="V620">
        <v>20260587</v>
      </c>
    </row>
    <row r="621" spans="1:22" x14ac:dyDescent="0.3">
      <c r="A621" s="11">
        <v>46289</v>
      </c>
      <c r="B621" s="89" t="s">
        <v>3845</v>
      </c>
      <c r="C621" s="12" t="s">
        <v>950</v>
      </c>
      <c r="D621" s="12" t="s">
        <v>2893</v>
      </c>
      <c r="E621" s="12" t="s">
        <v>326</v>
      </c>
      <c r="F621" s="12" t="s">
        <v>2894</v>
      </c>
      <c r="G621" s="12" t="s">
        <v>2733</v>
      </c>
      <c r="H621" s="12" t="s">
        <v>2734</v>
      </c>
      <c r="I621" s="90">
        <v>0.16666666666666671</v>
      </c>
      <c r="J621" s="90">
        <v>0.18055555555555561</v>
      </c>
      <c r="K621" s="13">
        <v>0.33</v>
      </c>
      <c r="L621" s="90">
        <v>0.53194444444444444</v>
      </c>
      <c r="M621" s="90">
        <v>0.53194444444444444</v>
      </c>
      <c r="N621" s="13">
        <v>0</v>
      </c>
      <c r="O621" s="12">
        <v>1</v>
      </c>
      <c r="P621" s="12">
        <v>45.194364</v>
      </c>
      <c r="Q621" s="12">
        <v>5.6996609999999999</v>
      </c>
      <c r="R621" s="14">
        <v>46290.417847222219</v>
      </c>
      <c r="S621" s="12">
        <v>1</v>
      </c>
      <c r="T621">
        <v>20260288</v>
      </c>
      <c r="U621" t="s">
        <v>40</v>
      </c>
      <c r="V621">
        <v>20260288</v>
      </c>
    </row>
    <row r="622" spans="1:22" x14ac:dyDescent="0.3">
      <c r="A622" s="11">
        <v>46289</v>
      </c>
      <c r="B622" s="89" t="s">
        <v>3826</v>
      </c>
      <c r="C622" s="12" t="s">
        <v>886</v>
      </c>
      <c r="D622" s="12" t="s">
        <v>2897</v>
      </c>
      <c r="E622" s="12" t="s">
        <v>399</v>
      </c>
      <c r="F622" s="12" t="s">
        <v>2898</v>
      </c>
      <c r="G622" s="12" t="s">
        <v>2733</v>
      </c>
      <c r="H622" s="12" t="s">
        <v>2734</v>
      </c>
      <c r="I622" s="90">
        <v>0.16666666666666671</v>
      </c>
      <c r="J622" s="90">
        <v>0.18055555555555561</v>
      </c>
      <c r="K622" s="13">
        <v>0.33</v>
      </c>
      <c r="L622" s="90">
        <v>0.19513888888888889</v>
      </c>
      <c r="M622" s="90">
        <v>0.53819444444444442</v>
      </c>
      <c r="N622" s="13">
        <v>8.23</v>
      </c>
      <c r="O622" s="12">
        <v>1</v>
      </c>
      <c r="P622" s="12">
        <v>45.182088999999998</v>
      </c>
      <c r="Q622" s="12">
        <v>5.7467969999999999</v>
      </c>
      <c r="R622" s="14">
        <v>46290.417847222219</v>
      </c>
      <c r="S622" s="12">
        <v>1</v>
      </c>
      <c r="T622">
        <v>20260316</v>
      </c>
      <c r="U622" t="s">
        <v>40</v>
      </c>
      <c r="V622">
        <v>20260316</v>
      </c>
    </row>
    <row r="623" spans="1:22" x14ac:dyDescent="0.3">
      <c r="A623" s="11">
        <v>46289</v>
      </c>
      <c r="B623" s="89" t="s">
        <v>3831</v>
      </c>
      <c r="C623" s="12" t="s">
        <v>892</v>
      </c>
      <c r="D623" s="12" t="s">
        <v>2333</v>
      </c>
      <c r="E623" s="12" t="s">
        <v>152</v>
      </c>
      <c r="F623" s="12" t="s">
        <v>152</v>
      </c>
      <c r="G623" s="12" t="s">
        <v>2733</v>
      </c>
      <c r="H623" s="12" t="s">
        <v>2737</v>
      </c>
      <c r="I623" s="90">
        <v>0.33333333333333331</v>
      </c>
      <c r="J623" s="90">
        <v>0.34722222222222221</v>
      </c>
      <c r="K623" s="13">
        <v>0.33</v>
      </c>
      <c r="L623" s="90"/>
      <c r="M623" s="90"/>
      <c r="N623" s="13"/>
      <c r="O623" s="12">
        <v>0</v>
      </c>
      <c r="P623" s="12">
        <v>45.184793999999997</v>
      </c>
      <c r="Q623" s="12">
        <v>5.7218299999999997</v>
      </c>
      <c r="R623" s="14">
        <v>46290.417847222219</v>
      </c>
      <c r="S623" s="12">
        <v>1</v>
      </c>
      <c r="T623">
        <v>20260421</v>
      </c>
      <c r="U623" t="s">
        <v>838</v>
      </c>
      <c r="V623">
        <v>20260421</v>
      </c>
    </row>
    <row r="624" spans="1:22" x14ac:dyDescent="0.3">
      <c r="A624" s="11">
        <v>46289</v>
      </c>
      <c r="B624" s="89" t="s">
        <v>3864</v>
      </c>
      <c r="C624" s="12" t="s">
        <v>960</v>
      </c>
      <c r="D624" s="12" t="s">
        <v>2905</v>
      </c>
      <c r="E624" s="12" t="s">
        <v>432</v>
      </c>
      <c r="F624" s="12" t="s">
        <v>2906</v>
      </c>
      <c r="G624" s="12" t="s">
        <v>2733</v>
      </c>
      <c r="H624" s="12" t="s">
        <v>2734</v>
      </c>
      <c r="I624" s="90">
        <v>0.16666666666666671</v>
      </c>
      <c r="J624" s="90">
        <v>0.18055555555555561</v>
      </c>
      <c r="K624" s="13">
        <v>0.33</v>
      </c>
      <c r="L624" s="90"/>
      <c r="M624" s="90"/>
      <c r="N624" s="13"/>
      <c r="O624" s="12">
        <v>0</v>
      </c>
      <c r="P624" s="12">
        <v>45.212797000000002</v>
      </c>
      <c r="Q624" s="12">
        <v>5.6987719999999999</v>
      </c>
      <c r="R624" s="14">
        <v>46290.417847222219</v>
      </c>
      <c r="S624" s="12">
        <v>1</v>
      </c>
      <c r="T624">
        <v>20260124</v>
      </c>
      <c r="U624" t="s">
        <v>40</v>
      </c>
      <c r="V624">
        <v>20260124</v>
      </c>
    </row>
    <row r="625" spans="1:22" x14ac:dyDescent="0.3">
      <c r="A625" s="11">
        <v>46289</v>
      </c>
      <c r="B625" s="89" t="s">
        <v>3872</v>
      </c>
      <c r="C625" s="12" t="s">
        <v>866</v>
      </c>
      <c r="D625" s="12" t="s">
        <v>2901</v>
      </c>
      <c r="E625" s="12" t="s">
        <v>485</v>
      </c>
      <c r="F625" s="12" t="s">
        <v>2902</v>
      </c>
      <c r="G625" s="12" t="s">
        <v>2733</v>
      </c>
      <c r="H625" s="12" t="s">
        <v>2734</v>
      </c>
      <c r="I625" s="90">
        <v>0.16666666666666671</v>
      </c>
      <c r="J625" s="90">
        <v>0.18055555555555561</v>
      </c>
      <c r="K625" s="13">
        <v>0.33</v>
      </c>
      <c r="L625" s="90">
        <v>0.15625</v>
      </c>
      <c r="M625" s="90">
        <v>0.16111111111111109</v>
      </c>
      <c r="N625" s="13">
        <v>0.12</v>
      </c>
      <c r="O625" s="12">
        <v>1</v>
      </c>
      <c r="P625" s="12">
        <v>45.216084000000002</v>
      </c>
      <c r="Q625" s="12">
        <v>5.7850859999999997</v>
      </c>
      <c r="R625" s="14">
        <v>46290.417847222219</v>
      </c>
      <c r="S625" s="12">
        <v>1</v>
      </c>
      <c r="T625">
        <v>20260487</v>
      </c>
      <c r="U625" t="s">
        <v>3760</v>
      </c>
      <c r="V625">
        <v>20260487</v>
      </c>
    </row>
    <row r="626" spans="1:22" x14ac:dyDescent="0.3">
      <c r="A626" s="11">
        <v>46289</v>
      </c>
      <c r="B626" s="89" t="s">
        <v>3845</v>
      </c>
      <c r="C626" s="12" t="s">
        <v>950</v>
      </c>
      <c r="D626" s="12" t="s">
        <v>2903</v>
      </c>
      <c r="E626" s="12" t="s">
        <v>123</v>
      </c>
      <c r="F626" s="12" t="s">
        <v>2904</v>
      </c>
      <c r="G626" s="12" t="s">
        <v>2733</v>
      </c>
      <c r="H626" s="12" t="s">
        <v>2734</v>
      </c>
      <c r="I626" s="90">
        <v>0.16666666666666671</v>
      </c>
      <c r="J626" s="90">
        <v>0.18055555555555561</v>
      </c>
      <c r="K626" s="13">
        <v>0.33</v>
      </c>
      <c r="L626" s="90">
        <v>0.26319444444444451</v>
      </c>
      <c r="M626" s="90">
        <v>0.27013888888888887</v>
      </c>
      <c r="N626" s="13">
        <v>7.0000000000000007E-2</v>
      </c>
      <c r="O626" s="12">
        <v>1</v>
      </c>
      <c r="P626" s="12">
        <v>45.189670999999997</v>
      </c>
      <c r="Q626" s="12">
        <v>5.7243469999999999</v>
      </c>
      <c r="R626" s="14">
        <v>46290.417847222219</v>
      </c>
      <c r="S626" s="12">
        <v>1</v>
      </c>
      <c r="T626">
        <v>20260495</v>
      </c>
      <c r="U626" t="s">
        <v>40</v>
      </c>
      <c r="V626">
        <v>20260495</v>
      </c>
    </row>
    <row r="627" spans="1:22" x14ac:dyDescent="0.3">
      <c r="A627" s="11">
        <v>46289</v>
      </c>
      <c r="B627" s="89" t="s">
        <v>3849</v>
      </c>
      <c r="C627" s="12" t="s">
        <v>861</v>
      </c>
      <c r="D627" s="12" t="s">
        <v>1438</v>
      </c>
      <c r="E627" s="12" t="s">
        <v>431</v>
      </c>
      <c r="F627" s="12" t="s">
        <v>431</v>
      </c>
      <c r="G627" s="12" t="s">
        <v>2733</v>
      </c>
      <c r="H627" s="12" t="s">
        <v>2737</v>
      </c>
      <c r="I627" s="90">
        <v>0.33333333333333331</v>
      </c>
      <c r="J627" s="90">
        <v>0.35416666666666669</v>
      </c>
      <c r="K627" s="13">
        <v>0.5</v>
      </c>
      <c r="L627" s="90">
        <v>0.32500000000000001</v>
      </c>
      <c r="M627" s="90">
        <v>0.33958333333333329</v>
      </c>
      <c r="N627" s="13">
        <v>0.35</v>
      </c>
      <c r="O627" s="12">
        <v>1</v>
      </c>
      <c r="P627" s="12">
        <v>45.148544999999999</v>
      </c>
      <c r="Q627" s="12">
        <v>5.704593</v>
      </c>
      <c r="R627" s="14">
        <v>46290.417847222219</v>
      </c>
      <c r="S627" s="12">
        <v>1</v>
      </c>
      <c r="T627">
        <v>20260122</v>
      </c>
      <c r="U627" t="s">
        <v>838</v>
      </c>
      <c r="V627">
        <v>20260122</v>
      </c>
    </row>
    <row r="628" spans="1:22" x14ac:dyDescent="0.3">
      <c r="A628" s="11">
        <v>46289</v>
      </c>
      <c r="B628" s="89" t="s">
        <v>3845</v>
      </c>
      <c r="C628" s="12" t="s">
        <v>950</v>
      </c>
      <c r="D628" s="12" t="s">
        <v>1373</v>
      </c>
      <c r="E628" s="12" t="s">
        <v>153</v>
      </c>
      <c r="F628" s="12" t="s">
        <v>153</v>
      </c>
      <c r="G628" s="12" t="s">
        <v>2733</v>
      </c>
      <c r="H628" s="12" t="s">
        <v>2737</v>
      </c>
      <c r="I628" s="90">
        <v>0.33333333333333331</v>
      </c>
      <c r="J628" s="90">
        <v>0.34722222222222221</v>
      </c>
      <c r="K628" s="13">
        <v>0.33</v>
      </c>
      <c r="L628" s="90"/>
      <c r="M628" s="90"/>
      <c r="N628" s="13"/>
      <c r="O628" s="12">
        <v>0</v>
      </c>
      <c r="P628" s="12">
        <v>45.190181000000003</v>
      </c>
      <c r="Q628" s="12">
        <v>5.7254589999999999</v>
      </c>
      <c r="R628" s="14">
        <v>46290.417847222219</v>
      </c>
      <c r="S628" s="12">
        <v>1</v>
      </c>
      <c r="T628">
        <v>20260097</v>
      </c>
      <c r="U628" t="s">
        <v>838</v>
      </c>
      <c r="V628">
        <v>20260097</v>
      </c>
    </row>
    <row r="629" spans="1:22" x14ac:dyDescent="0.3">
      <c r="A629" s="11">
        <v>46289</v>
      </c>
      <c r="B629" s="89" t="s">
        <v>3831</v>
      </c>
      <c r="C629" s="12" t="s">
        <v>892</v>
      </c>
      <c r="D629" s="12" t="s">
        <v>2895</v>
      </c>
      <c r="E629" s="12" t="s">
        <v>209</v>
      </c>
      <c r="F629" s="12" t="s">
        <v>2896</v>
      </c>
      <c r="G629" s="12" t="s">
        <v>2733</v>
      </c>
      <c r="H629" s="12" t="s">
        <v>2734</v>
      </c>
      <c r="I629" s="90">
        <v>0.16666666666666671</v>
      </c>
      <c r="J629" s="90">
        <v>0.18055555555555561</v>
      </c>
      <c r="K629" s="13">
        <v>0.33</v>
      </c>
      <c r="L629" s="90"/>
      <c r="M629" s="90"/>
      <c r="N629" s="13"/>
      <c r="O629" s="12">
        <v>0</v>
      </c>
      <c r="P629" s="12">
        <v>45.194781999999996</v>
      </c>
      <c r="Q629" s="12">
        <v>5.7142739999999996</v>
      </c>
      <c r="R629" s="14">
        <v>46290.417847222219</v>
      </c>
      <c r="S629" s="12">
        <v>1</v>
      </c>
      <c r="T629">
        <v>20260059</v>
      </c>
      <c r="U629" t="s">
        <v>40</v>
      </c>
      <c r="V629">
        <v>20260059</v>
      </c>
    </row>
    <row r="630" spans="1:22" x14ac:dyDescent="0.3">
      <c r="A630" s="11">
        <v>46289</v>
      </c>
      <c r="B630" s="89" t="s">
        <v>3839</v>
      </c>
      <c r="C630" s="12" t="s">
        <v>966</v>
      </c>
      <c r="D630" s="12" t="s">
        <v>2662</v>
      </c>
      <c r="E630" s="12" t="s">
        <v>328</v>
      </c>
      <c r="F630" s="12" t="s">
        <v>328</v>
      </c>
      <c r="G630" s="12" t="s">
        <v>2733</v>
      </c>
      <c r="H630" s="12" t="s">
        <v>2737</v>
      </c>
      <c r="I630" s="90">
        <v>0.51736111111111116</v>
      </c>
      <c r="J630" s="90">
        <v>0.52777777777777779</v>
      </c>
      <c r="K630" s="13">
        <v>0.25</v>
      </c>
      <c r="L630" s="90">
        <v>0.46666666666666667</v>
      </c>
      <c r="M630" s="90">
        <v>0.47847222222222219</v>
      </c>
      <c r="N630" s="13">
        <v>0.28000000000000003</v>
      </c>
      <c r="O630" s="12">
        <v>1</v>
      </c>
      <c r="P630" s="12">
        <v>45.363025</v>
      </c>
      <c r="Q630" s="12">
        <v>5.5821949999999996</v>
      </c>
      <c r="R630" s="14">
        <v>46290.417847222219</v>
      </c>
      <c r="S630" s="12">
        <v>1</v>
      </c>
      <c r="T630">
        <v>20260555</v>
      </c>
      <c r="U630" t="s">
        <v>838</v>
      </c>
      <c r="V630">
        <v>20260555</v>
      </c>
    </row>
    <row r="631" spans="1:22" x14ac:dyDescent="0.3">
      <c r="A631" s="11">
        <v>46289</v>
      </c>
      <c r="B631" s="89" t="s">
        <v>3824</v>
      </c>
      <c r="C631" s="12" t="s">
        <v>876</v>
      </c>
      <c r="D631" s="12" t="s">
        <v>3606</v>
      </c>
      <c r="E631" s="12" t="s">
        <v>617</v>
      </c>
      <c r="F631" s="12" t="s">
        <v>3607</v>
      </c>
      <c r="G631" s="12" t="s">
        <v>2733</v>
      </c>
      <c r="H631" s="12" t="s">
        <v>2734</v>
      </c>
      <c r="I631" s="90">
        <v>0.25</v>
      </c>
      <c r="J631" s="90">
        <v>0.26041666666666669</v>
      </c>
      <c r="K631" s="13">
        <v>0.25</v>
      </c>
      <c r="L631" s="90"/>
      <c r="M631" s="90"/>
      <c r="N631" s="13"/>
      <c r="O631" s="12">
        <v>0</v>
      </c>
      <c r="P631" s="12">
        <v>45.211889999999997</v>
      </c>
      <c r="Q631" s="12">
        <v>5.6499290000000002</v>
      </c>
      <c r="R631" s="14">
        <v>46290.417847222219</v>
      </c>
      <c r="S631" s="12">
        <v>1</v>
      </c>
      <c r="T631">
        <v>20260031</v>
      </c>
      <c r="U631" t="s">
        <v>40</v>
      </c>
      <c r="V631">
        <v>20260031</v>
      </c>
    </row>
    <row r="632" spans="1:22" x14ac:dyDescent="0.3">
      <c r="A632" s="11">
        <v>46289</v>
      </c>
      <c r="B632" s="89" t="s">
        <v>3835</v>
      </c>
      <c r="C632" s="12" t="s">
        <v>859</v>
      </c>
      <c r="D632" s="12" t="s">
        <v>3693</v>
      </c>
      <c r="E632" s="12" t="s">
        <v>220</v>
      </c>
      <c r="F632" s="12" t="s">
        <v>3694</v>
      </c>
      <c r="G632" s="12" t="s">
        <v>2733</v>
      </c>
      <c r="H632" s="12" t="s">
        <v>2837</v>
      </c>
      <c r="I632" s="90">
        <v>0.35416666666666669</v>
      </c>
      <c r="J632" s="90">
        <v>0.36458333333333331</v>
      </c>
      <c r="K632" s="13">
        <v>0.25</v>
      </c>
      <c r="L632" s="90"/>
      <c r="M632" s="90"/>
      <c r="N632" s="13"/>
      <c r="O632" s="12">
        <v>0</v>
      </c>
      <c r="P632" s="12">
        <v>45.182158999999999</v>
      </c>
      <c r="Q632" s="12">
        <v>5.715846</v>
      </c>
      <c r="R632" s="14">
        <v>46290.417847222219</v>
      </c>
      <c r="S632" s="12">
        <v>1</v>
      </c>
      <c r="T632">
        <v>20260110</v>
      </c>
      <c r="U632" t="s">
        <v>40</v>
      </c>
      <c r="V632">
        <v>20260110</v>
      </c>
    </row>
    <row r="633" spans="1:22" x14ac:dyDescent="0.3">
      <c r="A633" s="11">
        <v>46289</v>
      </c>
      <c r="B633" s="89" t="s">
        <v>3841</v>
      </c>
      <c r="C633" s="12" t="s">
        <v>971</v>
      </c>
      <c r="D633" s="12" t="s">
        <v>3393</v>
      </c>
      <c r="E633" s="12" t="s">
        <v>164</v>
      </c>
      <c r="F633" s="12" t="s">
        <v>3695</v>
      </c>
      <c r="G633" s="12" t="s">
        <v>2733</v>
      </c>
      <c r="H633" s="12" t="s">
        <v>2734</v>
      </c>
      <c r="I633" s="90">
        <v>0.25</v>
      </c>
      <c r="J633" s="90">
        <v>0.26041666666666669</v>
      </c>
      <c r="K633" s="13">
        <v>0.25</v>
      </c>
      <c r="L633" s="90"/>
      <c r="M633" s="90"/>
      <c r="N633" s="13"/>
      <c r="O633" s="12">
        <v>0</v>
      </c>
      <c r="P633" s="12">
        <v>45.189188000000001</v>
      </c>
      <c r="Q633" s="12">
        <v>5.7229489999999998</v>
      </c>
      <c r="R633" s="14">
        <v>46290.417847222219</v>
      </c>
      <c r="S633" s="12">
        <v>1</v>
      </c>
      <c r="T633">
        <v>20260038</v>
      </c>
      <c r="U633" t="s">
        <v>40</v>
      </c>
      <c r="V633">
        <v>20260038</v>
      </c>
    </row>
    <row r="634" spans="1:22" x14ac:dyDescent="0.3">
      <c r="A634" s="11">
        <v>46289</v>
      </c>
      <c r="B634" s="89" t="s">
        <v>3812</v>
      </c>
      <c r="C634" s="12" t="s">
        <v>977</v>
      </c>
      <c r="D634" s="12" t="s">
        <v>3608</v>
      </c>
      <c r="E634" s="12" t="s">
        <v>451</v>
      </c>
      <c r="F634" s="12" t="s">
        <v>3609</v>
      </c>
      <c r="G634" s="12" t="s">
        <v>2733</v>
      </c>
      <c r="H634" s="12" t="s">
        <v>2734</v>
      </c>
      <c r="I634" s="90">
        <v>0.25</v>
      </c>
      <c r="J634" s="90">
        <v>0.2638888888888889</v>
      </c>
      <c r="K634" s="13">
        <v>0.33</v>
      </c>
      <c r="L634" s="90"/>
      <c r="M634" s="90"/>
      <c r="N634" s="13"/>
      <c r="O634" s="12">
        <v>0</v>
      </c>
      <c r="P634" s="12">
        <v>45.367581000000001</v>
      </c>
      <c r="Q634" s="12">
        <v>5.5800349999999996</v>
      </c>
      <c r="R634" s="14">
        <v>46290.417847222219</v>
      </c>
      <c r="S634" s="12">
        <v>1</v>
      </c>
      <c r="T634">
        <v>20260104</v>
      </c>
      <c r="U634" t="s">
        <v>40</v>
      </c>
      <c r="V634">
        <v>20260104</v>
      </c>
    </row>
    <row r="635" spans="1:22" x14ac:dyDescent="0.3">
      <c r="A635" s="11">
        <v>46289</v>
      </c>
      <c r="B635" s="89" t="s">
        <v>3826</v>
      </c>
      <c r="C635" s="12" t="s">
        <v>886</v>
      </c>
      <c r="D635" s="12" t="s">
        <v>2048</v>
      </c>
      <c r="E635" s="12" t="s">
        <v>550</v>
      </c>
      <c r="F635" s="12" t="s">
        <v>550</v>
      </c>
      <c r="G635" s="12" t="s">
        <v>2733</v>
      </c>
      <c r="H635" s="12" t="s">
        <v>2737</v>
      </c>
      <c r="I635" s="90">
        <v>0.33333333333333331</v>
      </c>
      <c r="J635" s="90">
        <v>0.3611111111111111</v>
      </c>
      <c r="K635" s="13">
        <v>0.67</v>
      </c>
      <c r="L635" s="90">
        <v>0.49722222222222218</v>
      </c>
      <c r="M635" s="90">
        <v>0.5180555555555556</v>
      </c>
      <c r="N635" s="13">
        <v>0.5</v>
      </c>
      <c r="O635" s="12">
        <v>1</v>
      </c>
      <c r="P635" s="12">
        <v>45.174304999999997</v>
      </c>
      <c r="Q635" s="12">
        <v>5.7383240000000004</v>
      </c>
      <c r="R635" s="14">
        <v>46290.417847222219</v>
      </c>
      <c r="S635" s="12">
        <v>1</v>
      </c>
      <c r="T635">
        <v>20260323</v>
      </c>
      <c r="U635" t="s">
        <v>838</v>
      </c>
      <c r="V635">
        <v>20260323</v>
      </c>
    </row>
    <row r="636" spans="1:22" x14ac:dyDescent="0.3">
      <c r="A636" s="11">
        <v>46289</v>
      </c>
      <c r="B636" s="89" t="s">
        <v>3841</v>
      </c>
      <c r="C636" s="12" t="s">
        <v>971</v>
      </c>
      <c r="D636" s="12" t="s">
        <v>2899</v>
      </c>
      <c r="E636" s="12" t="s">
        <v>261</v>
      </c>
      <c r="F636" s="12" t="s">
        <v>2900</v>
      </c>
      <c r="G636" s="12" t="s">
        <v>2733</v>
      </c>
      <c r="H636" s="12" t="s">
        <v>2734</v>
      </c>
      <c r="I636" s="90">
        <v>0.25</v>
      </c>
      <c r="J636" s="90">
        <v>0.26041666666666669</v>
      </c>
      <c r="K636" s="13">
        <v>0.25</v>
      </c>
      <c r="L636" s="90"/>
      <c r="M636" s="90"/>
      <c r="N636" s="13"/>
      <c r="O636" s="12">
        <v>0</v>
      </c>
      <c r="P636" s="12">
        <v>45.188276000000002</v>
      </c>
      <c r="Q636" s="12">
        <v>5.7171810000000001</v>
      </c>
      <c r="R636" s="14">
        <v>46290.417847222219</v>
      </c>
      <c r="S636" s="12">
        <v>1</v>
      </c>
      <c r="T636">
        <v>20260140</v>
      </c>
      <c r="U636" t="s">
        <v>40</v>
      </c>
      <c r="V636">
        <v>20260140</v>
      </c>
    </row>
    <row r="637" spans="1:22" x14ac:dyDescent="0.3">
      <c r="A637" s="11">
        <v>46289</v>
      </c>
      <c r="B637" s="89" t="s">
        <v>3816</v>
      </c>
      <c r="C637" s="12" t="s">
        <v>957</v>
      </c>
      <c r="D637" s="12" t="s">
        <v>2144</v>
      </c>
      <c r="E637" s="12" t="s">
        <v>561</v>
      </c>
      <c r="F637" s="12" t="s">
        <v>561</v>
      </c>
      <c r="G637" s="12" t="s">
        <v>2733</v>
      </c>
      <c r="H637" s="12" t="s">
        <v>2737</v>
      </c>
      <c r="I637" s="90">
        <v>0.27430555555555558</v>
      </c>
      <c r="J637" s="90">
        <v>0.3298611111111111</v>
      </c>
      <c r="K637" s="13">
        <v>1.33</v>
      </c>
      <c r="L637" s="90">
        <v>0.38055555555555548</v>
      </c>
      <c r="M637" s="90">
        <v>0.38263888888888892</v>
      </c>
      <c r="N637" s="13">
        <v>0.05</v>
      </c>
      <c r="O637" s="12">
        <v>1</v>
      </c>
      <c r="P637" s="12">
        <v>45.197319</v>
      </c>
      <c r="Q637" s="12">
        <v>5.7400260000000003</v>
      </c>
      <c r="R637" s="14">
        <v>46290.417847222219</v>
      </c>
      <c r="S637" s="12">
        <v>1</v>
      </c>
      <c r="T637">
        <v>20260356</v>
      </c>
      <c r="U637" t="s">
        <v>838</v>
      </c>
      <c r="V637">
        <v>20260356</v>
      </c>
    </row>
    <row r="638" spans="1:22" x14ac:dyDescent="0.3">
      <c r="A638" s="11">
        <v>46289</v>
      </c>
      <c r="B638" s="89" t="s">
        <v>3859</v>
      </c>
      <c r="C638" s="12" t="s">
        <v>956</v>
      </c>
      <c r="D638" s="12" t="s">
        <v>1312</v>
      </c>
      <c r="E638" s="12" t="s">
        <v>621</v>
      </c>
      <c r="F638" s="12" t="s">
        <v>1315</v>
      </c>
      <c r="G638" s="12" t="s">
        <v>2733</v>
      </c>
      <c r="H638" s="12" t="s">
        <v>2737</v>
      </c>
      <c r="I638" s="90">
        <v>0.33333333333333331</v>
      </c>
      <c r="J638" s="90">
        <v>0.34722222222222221</v>
      </c>
      <c r="K638" s="13">
        <v>0.33</v>
      </c>
      <c r="L638" s="90"/>
      <c r="M638" s="90"/>
      <c r="N638" s="13"/>
      <c r="O638" s="12">
        <v>0</v>
      </c>
      <c r="P638" s="12">
        <v>45.187759999999997</v>
      </c>
      <c r="Q638" s="12">
        <v>5.7534210000000003</v>
      </c>
      <c r="R638" s="14">
        <v>46290.417847222219</v>
      </c>
      <c r="S638" s="12">
        <v>1</v>
      </c>
      <c r="T638">
        <v>20260075</v>
      </c>
      <c r="U638" t="s">
        <v>838</v>
      </c>
      <c r="V638">
        <v>20260075</v>
      </c>
    </row>
    <row r="639" spans="1:22" x14ac:dyDescent="0.3">
      <c r="A639" s="11">
        <v>46289</v>
      </c>
      <c r="B639" s="89" t="s">
        <v>3820</v>
      </c>
      <c r="C639" s="12" t="s">
        <v>961</v>
      </c>
      <c r="D639" s="12" t="s">
        <v>2912</v>
      </c>
      <c r="E639" s="12" t="s">
        <v>514</v>
      </c>
      <c r="F639" s="12" t="s">
        <v>2913</v>
      </c>
      <c r="G639" s="12" t="s">
        <v>2733</v>
      </c>
      <c r="H639" s="12" t="s">
        <v>2734</v>
      </c>
      <c r="I639" s="90">
        <v>0.37847222222222221</v>
      </c>
      <c r="J639" s="90">
        <v>0.3923611111111111</v>
      </c>
      <c r="K639" s="13">
        <v>0.33</v>
      </c>
      <c r="L639" s="90">
        <v>0.28194444444444439</v>
      </c>
      <c r="M639" s="90">
        <v>0.50208333333333333</v>
      </c>
      <c r="N639" s="13">
        <v>5.28</v>
      </c>
      <c r="O639" s="12">
        <v>1</v>
      </c>
      <c r="P639" s="12">
        <v>45.166386000000003</v>
      </c>
      <c r="Q639" s="12">
        <v>5.7264660000000003</v>
      </c>
      <c r="R639" s="14">
        <v>46290.417847222219</v>
      </c>
      <c r="S639" s="12">
        <v>1</v>
      </c>
      <c r="T639">
        <v>20260578</v>
      </c>
      <c r="U639" t="s">
        <v>40</v>
      </c>
      <c r="V639">
        <v>20260578</v>
      </c>
    </row>
    <row r="640" spans="1:22" x14ac:dyDescent="0.3">
      <c r="A640" s="11">
        <v>46289</v>
      </c>
      <c r="B640" s="89" t="s">
        <v>3820</v>
      </c>
      <c r="C640" s="12" t="s">
        <v>961</v>
      </c>
      <c r="D640" s="12" t="s">
        <v>2914</v>
      </c>
      <c r="E640" s="12" t="s">
        <v>301</v>
      </c>
      <c r="F640" s="12" t="s">
        <v>2915</v>
      </c>
      <c r="G640" s="12" t="s">
        <v>2733</v>
      </c>
      <c r="H640" s="12" t="s">
        <v>2734</v>
      </c>
      <c r="I640" s="90">
        <v>0.43402777777777779</v>
      </c>
      <c r="J640" s="90">
        <v>0.44791666666666669</v>
      </c>
      <c r="K640" s="13">
        <v>0.33</v>
      </c>
      <c r="L640" s="90">
        <v>0.33819444444444452</v>
      </c>
      <c r="M640" s="90">
        <v>0.34583333333333333</v>
      </c>
      <c r="N640" s="13">
        <v>0.18</v>
      </c>
      <c r="O640" s="12">
        <v>1</v>
      </c>
      <c r="P640" s="12">
        <v>45.180677000000003</v>
      </c>
      <c r="Q640" s="12">
        <v>5.7244840000000003</v>
      </c>
      <c r="R640" s="14">
        <v>46290.417847222219</v>
      </c>
      <c r="S640" s="12">
        <v>1</v>
      </c>
      <c r="T640">
        <v>20260547</v>
      </c>
      <c r="U640" t="s">
        <v>40</v>
      </c>
      <c r="V640">
        <v>20260547</v>
      </c>
    </row>
    <row r="641" spans="1:22" x14ac:dyDescent="0.3">
      <c r="A641" s="11">
        <v>46289</v>
      </c>
      <c r="B641" s="89" t="s">
        <v>3841</v>
      </c>
      <c r="C641" s="12" t="s">
        <v>971</v>
      </c>
      <c r="D641" s="12" t="s">
        <v>1488</v>
      </c>
      <c r="E641" s="12" t="s">
        <v>71</v>
      </c>
      <c r="F641" s="12" t="s">
        <v>71</v>
      </c>
      <c r="G641" s="12" t="s">
        <v>2733</v>
      </c>
      <c r="H641" s="12" t="s">
        <v>2737</v>
      </c>
      <c r="I641" s="90">
        <v>0.33333333333333331</v>
      </c>
      <c r="J641" s="90">
        <v>0.38541666666666669</v>
      </c>
      <c r="K641" s="13">
        <v>1.25</v>
      </c>
      <c r="L641" s="90"/>
      <c r="M641" s="90"/>
      <c r="N641" s="13"/>
      <c r="O641" s="12">
        <v>0</v>
      </c>
      <c r="P641" s="12">
        <v>45.187721000000003</v>
      </c>
      <c r="Q641" s="12">
        <v>5.7222999999999997</v>
      </c>
      <c r="R641" s="14">
        <v>46290.417847222219</v>
      </c>
      <c r="S641" s="12">
        <v>1</v>
      </c>
      <c r="T641">
        <v>20260138</v>
      </c>
      <c r="U641" t="s">
        <v>838</v>
      </c>
      <c r="V641">
        <v>20260138</v>
      </c>
    </row>
    <row r="642" spans="1:22" x14ac:dyDescent="0.3">
      <c r="A642" s="11">
        <v>46289</v>
      </c>
      <c r="B642" s="89" t="s">
        <v>3893</v>
      </c>
      <c r="C642" s="12" t="s">
        <v>846</v>
      </c>
      <c r="D642" s="12" t="s">
        <v>888</v>
      </c>
      <c r="E642" s="12" t="s">
        <v>819</v>
      </c>
      <c r="F642" s="12" t="s">
        <v>2909</v>
      </c>
      <c r="G642" s="12" t="s">
        <v>2733</v>
      </c>
      <c r="H642" s="12" t="s">
        <v>2734</v>
      </c>
      <c r="I642" s="90">
        <v>0.25</v>
      </c>
      <c r="J642" s="90">
        <v>0.26041666666666669</v>
      </c>
      <c r="K642" s="13">
        <v>0.25</v>
      </c>
      <c r="L642" s="90"/>
      <c r="M642" s="90"/>
      <c r="N642" s="13"/>
      <c r="O642" s="12">
        <v>0</v>
      </c>
      <c r="P642" s="12">
        <v>45.185285</v>
      </c>
      <c r="Q642" s="12">
        <v>5.7161549999999997</v>
      </c>
      <c r="R642" s="14">
        <v>46290.417847222219</v>
      </c>
      <c r="S642" s="12">
        <v>0</v>
      </c>
      <c r="V642" t="s">
        <v>3765</v>
      </c>
    </row>
    <row r="643" spans="1:22" x14ac:dyDescent="0.3">
      <c r="A643" s="11">
        <v>46289</v>
      </c>
      <c r="B643" s="89" t="s">
        <v>3829</v>
      </c>
      <c r="C643" s="12" t="s">
        <v>946</v>
      </c>
      <c r="D643" s="12" t="s">
        <v>2922</v>
      </c>
      <c r="E643" s="12" t="s">
        <v>349</v>
      </c>
      <c r="F643" s="12" t="s">
        <v>2923</v>
      </c>
      <c r="G643" s="12" t="s">
        <v>2733</v>
      </c>
      <c r="H643" s="12" t="s">
        <v>2734</v>
      </c>
      <c r="I643" s="90">
        <v>0.16666666666666671</v>
      </c>
      <c r="J643" s="90">
        <v>0.18055555555555561</v>
      </c>
      <c r="K643" s="13">
        <v>0.33</v>
      </c>
      <c r="L643" s="90"/>
      <c r="M643" s="90"/>
      <c r="N643" s="13"/>
      <c r="O643" s="12">
        <v>0</v>
      </c>
      <c r="P643" s="12">
        <v>45.203589000000001</v>
      </c>
      <c r="Q643" s="12">
        <v>5.7051629999999998</v>
      </c>
      <c r="R643" s="14">
        <v>46290.417847222219</v>
      </c>
      <c r="S643" s="12">
        <v>0</v>
      </c>
      <c r="T643">
        <v>20260160</v>
      </c>
      <c r="U643" t="s">
        <v>3760</v>
      </c>
      <c r="V643">
        <v>20260160</v>
      </c>
    </row>
    <row r="644" spans="1:22" x14ac:dyDescent="0.3">
      <c r="A644" s="11">
        <v>46289</v>
      </c>
      <c r="B644" s="89" t="s">
        <v>3860</v>
      </c>
      <c r="C644" s="12" t="s">
        <v>982</v>
      </c>
      <c r="D644" s="12" t="s">
        <v>1909</v>
      </c>
      <c r="E644" s="12" t="s">
        <v>488</v>
      </c>
      <c r="F644" s="12" t="s">
        <v>1911</v>
      </c>
      <c r="G644" s="12" t="s">
        <v>2733</v>
      </c>
      <c r="H644" s="12" t="s">
        <v>2737</v>
      </c>
      <c r="I644" s="90">
        <v>0.33333333333333331</v>
      </c>
      <c r="J644" s="90">
        <v>0.34722222222222221</v>
      </c>
      <c r="K644" s="13">
        <v>0.33</v>
      </c>
      <c r="L644" s="90"/>
      <c r="M644" s="90"/>
      <c r="N644" s="13"/>
      <c r="O644" s="12">
        <v>0</v>
      </c>
      <c r="P644" s="12">
        <v>45.081518000000003</v>
      </c>
      <c r="Q644" s="12">
        <v>5.7728349999999997</v>
      </c>
      <c r="R644" s="14">
        <v>46290.417847222219</v>
      </c>
      <c r="S644" s="12">
        <v>1</v>
      </c>
      <c r="T644">
        <v>20260280</v>
      </c>
      <c r="U644" t="s">
        <v>838</v>
      </c>
      <c r="V644">
        <v>20260280</v>
      </c>
    </row>
    <row r="645" spans="1:22" x14ac:dyDescent="0.3">
      <c r="A645" s="11">
        <v>46289</v>
      </c>
      <c r="B645" s="89" t="s">
        <v>3813</v>
      </c>
      <c r="C645" s="12" t="s">
        <v>847</v>
      </c>
      <c r="D645" s="12" t="s">
        <v>2918</v>
      </c>
      <c r="E645" s="12" t="s">
        <v>398</v>
      </c>
      <c r="F645" s="12" t="s">
        <v>2919</v>
      </c>
      <c r="G645" s="12" t="s">
        <v>2733</v>
      </c>
      <c r="H645" s="12" t="s">
        <v>2734</v>
      </c>
      <c r="I645" s="90">
        <v>0.16666666666666671</v>
      </c>
      <c r="J645" s="90">
        <v>0.18055555555555561</v>
      </c>
      <c r="K645" s="13">
        <v>0.33</v>
      </c>
      <c r="L645" s="90">
        <v>0.27083333333333331</v>
      </c>
      <c r="M645" s="90">
        <v>0.41388888888888892</v>
      </c>
      <c r="N645" s="13">
        <v>3.43</v>
      </c>
      <c r="O645" s="12">
        <v>1</v>
      </c>
      <c r="P645" s="12">
        <v>45.164098000000003</v>
      </c>
      <c r="Q645" s="12">
        <v>5.7531749999999997</v>
      </c>
      <c r="R645" s="14">
        <v>46290.417847222219</v>
      </c>
      <c r="S645" s="12">
        <v>1</v>
      </c>
      <c r="T645">
        <v>20260309</v>
      </c>
      <c r="U645" t="s">
        <v>40</v>
      </c>
      <c r="V645">
        <v>20260309</v>
      </c>
    </row>
    <row r="646" spans="1:22" x14ac:dyDescent="0.3">
      <c r="A646" s="11">
        <v>46289</v>
      </c>
      <c r="B646" s="89" t="s">
        <v>3835</v>
      </c>
      <c r="C646" s="12" t="s">
        <v>859</v>
      </c>
      <c r="D646" s="12" t="s">
        <v>2566</v>
      </c>
      <c r="E646" s="12" t="s">
        <v>166</v>
      </c>
      <c r="F646" s="12" t="s">
        <v>166</v>
      </c>
      <c r="G646" s="12" t="s">
        <v>2733</v>
      </c>
      <c r="H646" s="12" t="s">
        <v>2737</v>
      </c>
      <c r="I646" s="90">
        <v>0.33333333333333331</v>
      </c>
      <c r="J646" s="90">
        <v>0.34722222222222221</v>
      </c>
      <c r="K646" s="13">
        <v>0.33</v>
      </c>
      <c r="L646" s="90"/>
      <c r="M646" s="90"/>
      <c r="N646" s="13"/>
      <c r="O646" s="12">
        <v>0</v>
      </c>
      <c r="P646" s="12">
        <v>45.191105</v>
      </c>
      <c r="Q646" s="12">
        <v>5.7245520000000001</v>
      </c>
      <c r="R646" s="14">
        <v>46290.417847222219</v>
      </c>
      <c r="S646" s="12">
        <v>1</v>
      </c>
      <c r="T646">
        <v>20260515</v>
      </c>
      <c r="U646" t="s">
        <v>838</v>
      </c>
      <c r="V646">
        <v>20260515</v>
      </c>
    </row>
    <row r="647" spans="1:22" x14ac:dyDescent="0.3">
      <c r="A647" s="11">
        <v>46289</v>
      </c>
      <c r="B647" s="89" t="s">
        <v>3856</v>
      </c>
      <c r="C647" s="12" t="s">
        <v>979</v>
      </c>
      <c r="D647" s="12" t="s">
        <v>2930</v>
      </c>
      <c r="E647" s="12" t="s">
        <v>309</v>
      </c>
      <c r="F647" s="12" t="s">
        <v>3910</v>
      </c>
      <c r="G647" s="12" t="s">
        <v>2733</v>
      </c>
      <c r="H647" s="12" t="s">
        <v>2734</v>
      </c>
      <c r="I647" s="90">
        <v>0.21527777777777779</v>
      </c>
      <c r="J647" s="90">
        <v>0.22916666666666671</v>
      </c>
      <c r="K647" s="13">
        <v>0.33</v>
      </c>
      <c r="L647" s="90"/>
      <c r="M647" s="90"/>
      <c r="N647" s="13"/>
      <c r="O647" s="12">
        <v>0</v>
      </c>
      <c r="P647" s="12">
        <v>45.200983999999998</v>
      </c>
      <c r="Q647" s="12">
        <v>5.7100590000000002</v>
      </c>
      <c r="R647" s="14">
        <v>46290.417847222219</v>
      </c>
      <c r="S647" s="12">
        <v>1</v>
      </c>
      <c r="T647">
        <v>20260467</v>
      </c>
      <c r="U647" t="s">
        <v>40</v>
      </c>
      <c r="V647">
        <v>20260467</v>
      </c>
    </row>
    <row r="648" spans="1:22" x14ac:dyDescent="0.3">
      <c r="A648" s="11">
        <v>46289</v>
      </c>
      <c r="B648" s="89" t="s">
        <v>3854</v>
      </c>
      <c r="C648" s="12" t="s">
        <v>963</v>
      </c>
      <c r="D648" s="12" t="s">
        <v>2342</v>
      </c>
      <c r="E648" s="12" t="s">
        <v>762</v>
      </c>
      <c r="F648" s="12" t="s">
        <v>2344</v>
      </c>
      <c r="G648" s="12" t="s">
        <v>2733</v>
      </c>
      <c r="H648" s="12" t="s">
        <v>2737</v>
      </c>
      <c r="I648" s="90">
        <v>0.33333333333333331</v>
      </c>
      <c r="J648" s="90">
        <v>0.34722222222222221</v>
      </c>
      <c r="K648" s="13">
        <v>0.33</v>
      </c>
      <c r="L648" s="90"/>
      <c r="M648" s="90"/>
      <c r="N648" s="13"/>
      <c r="O648" s="12">
        <v>0</v>
      </c>
      <c r="P648" s="12">
        <v>45.180419000000001</v>
      </c>
      <c r="Q648" s="12">
        <v>5.7115030000000004</v>
      </c>
      <c r="R648" s="14">
        <v>46290.417847222219</v>
      </c>
      <c r="S648" s="12">
        <v>1</v>
      </c>
      <c r="T648">
        <v>20260424</v>
      </c>
      <c r="U648" t="s">
        <v>838</v>
      </c>
      <c r="V648">
        <v>20260424</v>
      </c>
    </row>
    <row r="649" spans="1:22" x14ac:dyDescent="0.3">
      <c r="A649" s="11">
        <v>46289</v>
      </c>
      <c r="B649" s="89" t="s">
        <v>3854</v>
      </c>
      <c r="C649" s="12" t="s">
        <v>963</v>
      </c>
      <c r="D649" s="12" t="s">
        <v>2910</v>
      </c>
      <c r="E649" s="12" t="s">
        <v>762</v>
      </c>
      <c r="F649" s="12" t="s">
        <v>2911</v>
      </c>
      <c r="G649" s="12" t="s">
        <v>2733</v>
      </c>
      <c r="H649" s="12" t="s">
        <v>2734</v>
      </c>
      <c r="I649" s="90">
        <v>0.16666666666666671</v>
      </c>
      <c r="J649" s="90">
        <v>0.1736111111111111</v>
      </c>
      <c r="K649" s="13">
        <v>0.17</v>
      </c>
      <c r="L649" s="90"/>
      <c r="M649" s="90"/>
      <c r="N649" s="13"/>
      <c r="O649" s="12">
        <v>0</v>
      </c>
      <c r="P649" s="12">
        <v>45.180419000000001</v>
      </c>
      <c r="Q649" s="12">
        <v>5.7115030000000004</v>
      </c>
      <c r="R649" s="14">
        <v>46290.417847222219</v>
      </c>
      <c r="S649" s="12">
        <v>1</v>
      </c>
      <c r="T649">
        <v>20260424</v>
      </c>
      <c r="U649" t="s">
        <v>40</v>
      </c>
      <c r="V649">
        <v>20260424</v>
      </c>
    </row>
    <row r="650" spans="1:22" x14ac:dyDescent="0.3">
      <c r="A650" s="11">
        <v>46289</v>
      </c>
      <c r="B650" s="89" t="s">
        <v>3820</v>
      </c>
      <c r="C650" s="12" t="s">
        <v>961</v>
      </c>
      <c r="D650" s="12" t="s">
        <v>2916</v>
      </c>
      <c r="E650" s="12" t="s">
        <v>562</v>
      </c>
      <c r="F650" s="12" t="s">
        <v>2917</v>
      </c>
      <c r="G650" s="12" t="s">
        <v>2733</v>
      </c>
      <c r="H650" s="12" t="s">
        <v>2734</v>
      </c>
      <c r="I650" s="90">
        <v>0.24305555555555561</v>
      </c>
      <c r="J650" s="90">
        <v>0.25694444444444442</v>
      </c>
      <c r="K650" s="13">
        <v>0.33</v>
      </c>
      <c r="L650" s="90">
        <v>0.27986111111111112</v>
      </c>
      <c r="M650" s="90">
        <v>0.50277777777777777</v>
      </c>
      <c r="N650" s="13">
        <v>5.35</v>
      </c>
      <c r="O650" s="12">
        <v>1</v>
      </c>
      <c r="P650" s="12">
        <v>45.166173999999998</v>
      </c>
      <c r="Q650" s="12">
        <v>5.7258250000000004</v>
      </c>
      <c r="R650" s="14">
        <v>46290.417847222219</v>
      </c>
      <c r="S650" s="12">
        <v>1</v>
      </c>
      <c r="T650">
        <v>20260360</v>
      </c>
      <c r="U650" t="s">
        <v>40</v>
      </c>
      <c r="V650">
        <v>20260360</v>
      </c>
    </row>
    <row r="651" spans="1:22" x14ac:dyDescent="0.3">
      <c r="A651" s="11">
        <v>46289</v>
      </c>
      <c r="B651" s="89" t="s">
        <v>3835</v>
      </c>
      <c r="C651" s="12" t="s">
        <v>859</v>
      </c>
      <c r="D651" s="12" t="s">
        <v>1088</v>
      </c>
      <c r="E651" s="12" t="s">
        <v>98</v>
      </c>
      <c r="F651" s="12" t="s">
        <v>98</v>
      </c>
      <c r="G651" s="12" t="s">
        <v>2733</v>
      </c>
      <c r="H651" s="12" t="s">
        <v>2737</v>
      </c>
      <c r="I651" s="90">
        <v>0.33333333333333331</v>
      </c>
      <c r="J651" s="90">
        <v>0.34722222222222221</v>
      </c>
      <c r="K651" s="13">
        <v>0.33</v>
      </c>
      <c r="L651" s="90"/>
      <c r="M651" s="90"/>
      <c r="N651" s="13"/>
      <c r="O651" s="12">
        <v>0</v>
      </c>
      <c r="P651" s="12">
        <v>45.190128999999999</v>
      </c>
      <c r="Q651" s="12">
        <v>5.7320460000000004</v>
      </c>
      <c r="R651" s="14">
        <v>46290.417847222219</v>
      </c>
      <c r="S651" s="12">
        <v>1</v>
      </c>
      <c r="T651">
        <v>20260010</v>
      </c>
      <c r="U651" t="s">
        <v>838</v>
      </c>
      <c r="V651">
        <v>20260010</v>
      </c>
    </row>
    <row r="652" spans="1:22" x14ac:dyDescent="0.3">
      <c r="A652" s="11">
        <v>46289</v>
      </c>
      <c r="B652" s="89" t="s">
        <v>3845</v>
      </c>
      <c r="C652" s="12" t="s">
        <v>950</v>
      </c>
      <c r="D652" s="12" t="s">
        <v>2928</v>
      </c>
      <c r="E652" s="12" t="s">
        <v>141</v>
      </c>
      <c r="F652" s="12" t="s">
        <v>2929</v>
      </c>
      <c r="G652" s="12" t="s">
        <v>2733</v>
      </c>
      <c r="H652" s="12" t="s">
        <v>2734</v>
      </c>
      <c r="I652" s="90">
        <v>0.16666666666666671</v>
      </c>
      <c r="J652" s="90">
        <v>0.18055555555555561</v>
      </c>
      <c r="K652" s="13">
        <v>0.33</v>
      </c>
      <c r="L652" s="90">
        <v>0.27013888888888887</v>
      </c>
      <c r="M652" s="90">
        <v>0.28263888888888888</v>
      </c>
      <c r="N652" s="13">
        <v>0.27</v>
      </c>
      <c r="O652" s="12">
        <v>1</v>
      </c>
      <c r="P652" s="12">
        <v>45.189855999999999</v>
      </c>
      <c r="Q652" s="12">
        <v>5.7242749999999996</v>
      </c>
      <c r="R652" s="14">
        <v>46290.417847222219</v>
      </c>
      <c r="S652" s="12">
        <v>1</v>
      </c>
      <c r="T652">
        <v>20260505</v>
      </c>
      <c r="U652" t="s">
        <v>40</v>
      </c>
      <c r="V652">
        <v>20260505</v>
      </c>
    </row>
    <row r="653" spans="1:22" x14ac:dyDescent="0.3">
      <c r="A653" s="11">
        <v>46289</v>
      </c>
      <c r="B653" s="89" t="s">
        <v>3822</v>
      </c>
      <c r="C653" s="12" t="s">
        <v>944</v>
      </c>
      <c r="D653" s="12" t="s">
        <v>2932</v>
      </c>
      <c r="E653" s="12" t="s">
        <v>88</v>
      </c>
      <c r="F653" s="12" t="s">
        <v>2933</v>
      </c>
      <c r="G653" s="12" t="s">
        <v>2733</v>
      </c>
      <c r="H653" s="12" t="s">
        <v>2734</v>
      </c>
      <c r="I653" s="90">
        <v>0.16666666666666671</v>
      </c>
      <c r="J653" s="90">
        <v>0.18055555555555561</v>
      </c>
      <c r="K653" s="13">
        <v>0.33</v>
      </c>
      <c r="L653" s="90"/>
      <c r="M653" s="90"/>
      <c r="N653" s="13"/>
      <c r="O653" s="12">
        <v>0</v>
      </c>
      <c r="P653" s="12">
        <v>45.182119</v>
      </c>
      <c r="Q653" s="12">
        <v>5.7322090000000001</v>
      </c>
      <c r="R653" s="14">
        <v>46290.417847222219</v>
      </c>
      <c r="S653" s="12">
        <v>1</v>
      </c>
      <c r="T653">
        <v>20260432</v>
      </c>
      <c r="U653" t="s">
        <v>40</v>
      </c>
      <c r="V653">
        <v>20260432</v>
      </c>
    </row>
    <row r="654" spans="1:22" x14ac:dyDescent="0.3">
      <c r="A654" s="11">
        <v>46289</v>
      </c>
      <c r="B654" s="89" t="s">
        <v>3858</v>
      </c>
      <c r="C654" s="12" t="s">
        <v>953</v>
      </c>
      <c r="D654" s="12" t="s">
        <v>2964</v>
      </c>
      <c r="E654" s="12" t="s">
        <v>543</v>
      </c>
      <c r="F654" s="12" t="s">
        <v>2965</v>
      </c>
      <c r="G654" s="12" t="s">
        <v>2733</v>
      </c>
      <c r="H654" s="12" t="s">
        <v>2734</v>
      </c>
      <c r="I654" s="90">
        <v>0.16666666666666671</v>
      </c>
      <c r="J654" s="90">
        <v>0.18055555555555561</v>
      </c>
      <c r="K654" s="13">
        <v>0.33</v>
      </c>
      <c r="L654" s="90"/>
      <c r="M654" s="90"/>
      <c r="N654" s="13"/>
      <c r="O654" s="12">
        <v>0</v>
      </c>
      <c r="P654" s="12">
        <v>45.207791</v>
      </c>
      <c r="Q654" s="12">
        <v>5.6699460000000004</v>
      </c>
      <c r="R654" s="14">
        <v>46290.417847222219</v>
      </c>
      <c r="S654" s="12">
        <v>1</v>
      </c>
      <c r="T654">
        <v>20260287</v>
      </c>
      <c r="U654" t="s">
        <v>40</v>
      </c>
      <c r="V654">
        <v>20260287</v>
      </c>
    </row>
    <row r="655" spans="1:22" x14ac:dyDescent="0.3">
      <c r="A655" s="11">
        <v>46289</v>
      </c>
      <c r="B655" s="89" t="s">
        <v>3817</v>
      </c>
      <c r="C655" s="12" t="s">
        <v>974</v>
      </c>
      <c r="D655" s="12" t="s">
        <v>3332</v>
      </c>
      <c r="E655" s="12" t="s">
        <v>72</v>
      </c>
      <c r="F655" s="12" t="s">
        <v>3696</v>
      </c>
      <c r="G655" s="12" t="s">
        <v>2733</v>
      </c>
      <c r="H655" s="12" t="s">
        <v>2734</v>
      </c>
      <c r="I655" s="90">
        <v>0.16666666666666671</v>
      </c>
      <c r="J655" s="90">
        <v>0.1736111111111111</v>
      </c>
      <c r="K655" s="13">
        <v>0.17</v>
      </c>
      <c r="L655" s="90">
        <v>0.55138888888888893</v>
      </c>
      <c r="M655" s="90">
        <v>0.55555555555555558</v>
      </c>
      <c r="N655" s="13">
        <v>0.1</v>
      </c>
      <c r="O655" s="12">
        <v>1</v>
      </c>
      <c r="P655" s="12">
        <v>45.188403000000001</v>
      </c>
      <c r="Q655" s="12">
        <v>5.725015</v>
      </c>
      <c r="R655" s="14">
        <v>46290.417847222219</v>
      </c>
      <c r="S655" s="12">
        <v>1</v>
      </c>
      <c r="T655">
        <v>20260441</v>
      </c>
      <c r="U655" t="s">
        <v>40</v>
      </c>
      <c r="V655">
        <v>20260441</v>
      </c>
    </row>
    <row r="656" spans="1:22" x14ac:dyDescent="0.3">
      <c r="A656" s="11">
        <v>46289</v>
      </c>
      <c r="B656" s="89" t="s">
        <v>3833</v>
      </c>
      <c r="C656" s="12" t="s">
        <v>978</v>
      </c>
      <c r="D656" s="12" t="s">
        <v>2237</v>
      </c>
      <c r="E656" s="12" t="s">
        <v>782</v>
      </c>
      <c r="F656" s="12" t="s">
        <v>782</v>
      </c>
      <c r="G656" s="12" t="s">
        <v>2733</v>
      </c>
      <c r="H656" s="12" t="s">
        <v>2737</v>
      </c>
      <c r="I656" s="90">
        <v>0.33333333333333331</v>
      </c>
      <c r="J656" s="90">
        <v>0.37847222222222221</v>
      </c>
      <c r="K656" s="13">
        <v>1.08</v>
      </c>
      <c r="L656" s="90"/>
      <c r="M656" s="90"/>
      <c r="N656" s="13"/>
      <c r="O656" s="12">
        <v>0</v>
      </c>
      <c r="P656" s="12">
        <v>45.555255000000002</v>
      </c>
      <c r="Q656" s="12">
        <v>5.97471</v>
      </c>
      <c r="R656" s="14">
        <v>46290.417847222219</v>
      </c>
      <c r="S656" s="12">
        <v>1</v>
      </c>
      <c r="T656">
        <v>20260388</v>
      </c>
      <c r="U656" t="s">
        <v>838</v>
      </c>
      <c r="V656">
        <v>20260388</v>
      </c>
    </row>
    <row r="657" spans="1:22" x14ac:dyDescent="0.3">
      <c r="A657" s="11">
        <v>46289</v>
      </c>
      <c r="B657" s="89" t="s">
        <v>3848</v>
      </c>
      <c r="C657" s="12" t="s">
        <v>945</v>
      </c>
      <c r="D657" s="12" t="s">
        <v>2935</v>
      </c>
      <c r="E657" s="12" t="s">
        <v>769</v>
      </c>
      <c r="F657" s="12" t="s">
        <v>2936</v>
      </c>
      <c r="G657" s="12" t="s">
        <v>2733</v>
      </c>
      <c r="H657" s="12" t="s">
        <v>2734</v>
      </c>
      <c r="I657" s="90">
        <v>0.16666666666666671</v>
      </c>
      <c r="J657" s="90">
        <v>0.18055555555555561</v>
      </c>
      <c r="K657" s="13">
        <v>0.33</v>
      </c>
      <c r="L657" s="90"/>
      <c r="M657" s="90"/>
      <c r="N657" s="13"/>
      <c r="O657" s="12">
        <v>0</v>
      </c>
      <c r="P657" s="12">
        <v>45.192462999999996</v>
      </c>
      <c r="Q657" s="12">
        <v>5.7160570000000002</v>
      </c>
      <c r="R657" s="14">
        <v>46290.417847222219</v>
      </c>
      <c r="S657" s="12">
        <v>1</v>
      </c>
      <c r="T657">
        <v>20260030</v>
      </c>
      <c r="U657" t="s">
        <v>40</v>
      </c>
      <c r="V657">
        <v>20260030</v>
      </c>
    </row>
    <row r="658" spans="1:22" x14ac:dyDescent="0.3">
      <c r="A658" s="11">
        <v>46289</v>
      </c>
      <c r="B658" s="89" t="s">
        <v>3864</v>
      </c>
      <c r="C658" s="12" t="s">
        <v>960</v>
      </c>
      <c r="D658" s="12" t="s">
        <v>2937</v>
      </c>
      <c r="E658" s="12" t="s">
        <v>594</v>
      </c>
      <c r="F658" s="12" t="s">
        <v>2938</v>
      </c>
      <c r="G658" s="12" t="s">
        <v>2733</v>
      </c>
      <c r="H658" s="12" t="s">
        <v>2734</v>
      </c>
      <c r="I658" s="90">
        <v>0.16666666666666671</v>
      </c>
      <c r="J658" s="90">
        <v>0.18055555555555561</v>
      </c>
      <c r="K658" s="13">
        <v>0.33</v>
      </c>
      <c r="L658" s="90"/>
      <c r="M658" s="90"/>
      <c r="N658" s="13"/>
      <c r="O658" s="12">
        <v>0</v>
      </c>
      <c r="P658" s="12">
        <v>45.217554999999997</v>
      </c>
      <c r="Q658" s="12">
        <v>5.6940160000000004</v>
      </c>
      <c r="R658" s="14">
        <v>46290.417847222219</v>
      </c>
      <c r="S658" s="12">
        <v>1</v>
      </c>
      <c r="T658">
        <v>20260418</v>
      </c>
      <c r="U658" t="s">
        <v>40</v>
      </c>
      <c r="V658">
        <v>20260418</v>
      </c>
    </row>
    <row r="659" spans="1:22" x14ac:dyDescent="0.3">
      <c r="A659" s="11">
        <v>46289</v>
      </c>
      <c r="B659" s="89" t="s">
        <v>3812</v>
      </c>
      <c r="C659" s="12" t="s">
        <v>977</v>
      </c>
      <c r="D659" s="12" t="s">
        <v>3610</v>
      </c>
      <c r="E659" s="12" t="s">
        <v>362</v>
      </c>
      <c r="F659" s="12" t="s">
        <v>3611</v>
      </c>
      <c r="G659" s="12" t="s">
        <v>2733</v>
      </c>
      <c r="H659" s="12" t="s">
        <v>2734</v>
      </c>
      <c r="I659" s="90">
        <v>0.16666666666666671</v>
      </c>
      <c r="J659" s="90">
        <v>0.1736111111111111</v>
      </c>
      <c r="K659" s="13">
        <v>0.17</v>
      </c>
      <c r="L659" s="90"/>
      <c r="M659" s="90"/>
      <c r="N659" s="13"/>
      <c r="O659" s="12">
        <v>0</v>
      </c>
      <c r="P659" s="12">
        <v>45.362712999999999</v>
      </c>
      <c r="Q659" s="12">
        <v>5.5913490000000001</v>
      </c>
      <c r="R659" s="14">
        <v>46290.417847222219</v>
      </c>
      <c r="S659" s="12">
        <v>1</v>
      </c>
      <c r="T659">
        <v>20260314</v>
      </c>
      <c r="U659" t="s">
        <v>3760</v>
      </c>
      <c r="V659">
        <v>20260314</v>
      </c>
    </row>
    <row r="660" spans="1:22" x14ac:dyDescent="0.3">
      <c r="A660" s="11">
        <v>46289</v>
      </c>
      <c r="B660" s="89" t="s">
        <v>3893</v>
      </c>
      <c r="C660" s="12" t="s">
        <v>846</v>
      </c>
      <c r="D660" s="12" t="s">
        <v>2920</v>
      </c>
      <c r="E660" s="12" t="s">
        <v>558</v>
      </c>
      <c r="F660" s="12" t="s">
        <v>2921</v>
      </c>
      <c r="G660" s="12" t="s">
        <v>2733</v>
      </c>
      <c r="H660" s="12" t="s">
        <v>2734</v>
      </c>
      <c r="I660" s="90">
        <v>0.29166666666666669</v>
      </c>
      <c r="J660" s="90">
        <v>0.2986111111111111</v>
      </c>
      <c r="K660" s="13">
        <v>0.17</v>
      </c>
      <c r="L660" s="90"/>
      <c r="M660" s="90"/>
      <c r="N660" s="13"/>
      <c r="O660" s="12">
        <v>0</v>
      </c>
      <c r="P660" s="12">
        <v>45.193044999999998</v>
      </c>
      <c r="Q660" s="12">
        <v>5.7306739999999996</v>
      </c>
      <c r="R660" s="14">
        <v>46290.417847222219</v>
      </c>
      <c r="S660" s="12">
        <v>0</v>
      </c>
      <c r="T660">
        <v>20260338</v>
      </c>
      <c r="U660" t="s">
        <v>3760</v>
      </c>
      <c r="V660">
        <v>20260338</v>
      </c>
    </row>
    <row r="661" spans="1:22" x14ac:dyDescent="0.3">
      <c r="A661" s="11">
        <v>46289</v>
      </c>
      <c r="B661" s="89" t="s">
        <v>3862</v>
      </c>
      <c r="C661" s="12" t="s">
        <v>853</v>
      </c>
      <c r="D661" s="12" t="s">
        <v>2924</v>
      </c>
      <c r="E661" s="12" t="s">
        <v>229</v>
      </c>
      <c r="F661" s="12" t="s">
        <v>2925</v>
      </c>
      <c r="G661" s="12" t="s">
        <v>2733</v>
      </c>
      <c r="H661" s="12" t="s">
        <v>2734</v>
      </c>
      <c r="I661" s="90">
        <v>0.29166666666666669</v>
      </c>
      <c r="J661" s="90">
        <v>0.30208333333333331</v>
      </c>
      <c r="K661" s="13">
        <v>0.25</v>
      </c>
      <c r="L661" s="90"/>
      <c r="M661" s="90"/>
      <c r="N661" s="13"/>
      <c r="O661" s="12">
        <v>0</v>
      </c>
      <c r="P661" s="12">
        <v>45.188222000000003</v>
      </c>
      <c r="Q661" s="12">
        <v>5.7137010000000004</v>
      </c>
      <c r="R661" s="14">
        <v>46290.417847222219</v>
      </c>
      <c r="S661" s="12">
        <v>1</v>
      </c>
      <c r="T661">
        <v>20260143</v>
      </c>
      <c r="U661" t="s">
        <v>40</v>
      </c>
      <c r="V661">
        <v>20260143</v>
      </c>
    </row>
    <row r="662" spans="1:22" x14ac:dyDescent="0.3">
      <c r="A662" s="11">
        <v>46289</v>
      </c>
      <c r="B662" s="89" t="s">
        <v>3816</v>
      </c>
      <c r="C662" s="12" t="s">
        <v>957</v>
      </c>
      <c r="D662" s="12" t="s">
        <v>2291</v>
      </c>
      <c r="E662" s="12" t="s">
        <v>185</v>
      </c>
      <c r="F662" s="12" t="s">
        <v>2293</v>
      </c>
      <c r="G662" s="12" t="s">
        <v>2733</v>
      </c>
      <c r="H662" s="12" t="s">
        <v>2737</v>
      </c>
      <c r="I662" s="90">
        <v>0.29166666666666669</v>
      </c>
      <c r="J662" s="90">
        <v>0.34027777777777779</v>
      </c>
      <c r="K662" s="13">
        <v>1.17</v>
      </c>
      <c r="L662" s="90">
        <v>0.50486111111111109</v>
      </c>
      <c r="M662" s="90">
        <v>0.51041666666666663</v>
      </c>
      <c r="N662" s="13">
        <v>0.13</v>
      </c>
      <c r="O662" s="12">
        <v>1</v>
      </c>
      <c r="P662" s="12">
        <v>45.186712</v>
      </c>
      <c r="Q662" s="12">
        <v>5.7117839999999998</v>
      </c>
      <c r="R662" s="14">
        <v>46290.417847222219</v>
      </c>
      <c r="S662" s="12">
        <v>1</v>
      </c>
      <c r="T662">
        <v>20260405</v>
      </c>
      <c r="U662" t="s">
        <v>838</v>
      </c>
      <c r="V662">
        <v>20260405</v>
      </c>
    </row>
    <row r="663" spans="1:22" x14ac:dyDescent="0.3">
      <c r="A663" s="11">
        <v>46289</v>
      </c>
      <c r="B663" s="89" t="s">
        <v>3862</v>
      </c>
      <c r="C663" s="12" t="s">
        <v>853</v>
      </c>
      <c r="D663" s="12" t="s">
        <v>1464</v>
      </c>
      <c r="E663" s="12" t="s">
        <v>627</v>
      </c>
      <c r="F663" s="12" t="s">
        <v>627</v>
      </c>
      <c r="G663" s="12" t="s">
        <v>2733</v>
      </c>
      <c r="H663" s="12" t="s">
        <v>2737</v>
      </c>
      <c r="I663" s="90">
        <v>0.33333333333333331</v>
      </c>
      <c r="J663" s="90">
        <v>0.35416666666666669</v>
      </c>
      <c r="K663" s="13">
        <v>0.5</v>
      </c>
      <c r="L663" s="90"/>
      <c r="M663" s="90"/>
      <c r="N663" s="13"/>
      <c r="O663" s="12">
        <v>0</v>
      </c>
      <c r="P663" s="12">
        <v>45.187038000000001</v>
      </c>
      <c r="Q663" s="12">
        <v>5.719214</v>
      </c>
      <c r="R663" s="14">
        <v>46290.417847222219</v>
      </c>
      <c r="S663" s="12">
        <v>1</v>
      </c>
      <c r="T663">
        <v>20260129</v>
      </c>
      <c r="U663" t="s">
        <v>838</v>
      </c>
      <c r="V663">
        <v>20260129</v>
      </c>
    </row>
    <row r="664" spans="1:22" x14ac:dyDescent="0.3">
      <c r="A664" s="11">
        <v>46289</v>
      </c>
      <c r="B664" s="89" t="s">
        <v>3839</v>
      </c>
      <c r="C664" s="12" t="s">
        <v>966</v>
      </c>
      <c r="D664" s="12" t="s">
        <v>2438</v>
      </c>
      <c r="E664" s="12" t="s">
        <v>791</v>
      </c>
      <c r="F664" s="12" t="s">
        <v>791</v>
      </c>
      <c r="G664" s="12" t="s">
        <v>2733</v>
      </c>
      <c r="H664" s="12" t="s">
        <v>2737</v>
      </c>
      <c r="I664" s="90">
        <v>0.53472222222222221</v>
      </c>
      <c r="J664" s="90">
        <v>0.54513888888888884</v>
      </c>
      <c r="K664" s="13">
        <v>0.25</v>
      </c>
      <c r="L664" s="90">
        <v>0.25277777777777782</v>
      </c>
      <c r="M664" s="90">
        <v>0.2638888888888889</v>
      </c>
      <c r="N664" s="13">
        <v>0.27</v>
      </c>
      <c r="O664" s="12">
        <v>1</v>
      </c>
      <c r="P664" s="12">
        <v>45.376016999999997</v>
      </c>
      <c r="Q664" s="12">
        <v>5.5822570000000002</v>
      </c>
      <c r="R664" s="14">
        <v>46290.417847222219</v>
      </c>
      <c r="S664" s="12">
        <v>1</v>
      </c>
      <c r="T664">
        <v>20260453</v>
      </c>
      <c r="U664" t="s">
        <v>838</v>
      </c>
      <c r="V664">
        <v>20260453</v>
      </c>
    </row>
    <row r="665" spans="1:22" x14ac:dyDescent="0.3">
      <c r="A665" s="11">
        <v>46289</v>
      </c>
      <c r="B665" s="89" t="s">
        <v>3840</v>
      </c>
      <c r="C665" s="12" t="s">
        <v>959</v>
      </c>
      <c r="D665" s="12" t="s">
        <v>1713</v>
      </c>
      <c r="E665" s="12" t="s">
        <v>708</v>
      </c>
      <c r="F665" s="12" t="s">
        <v>708</v>
      </c>
      <c r="G665" s="12" t="s">
        <v>2733</v>
      </c>
      <c r="H665" s="12" t="s">
        <v>2737</v>
      </c>
      <c r="I665" s="90">
        <v>0.23958333333333329</v>
      </c>
      <c r="J665" s="90">
        <v>0.31597222222222221</v>
      </c>
      <c r="K665" s="13">
        <v>1.83</v>
      </c>
      <c r="L665" s="90"/>
      <c r="M665" s="90"/>
      <c r="N665" s="13"/>
      <c r="O665" s="12">
        <v>0</v>
      </c>
      <c r="P665" s="12">
        <v>45.204405999999999</v>
      </c>
      <c r="Q665" s="12">
        <v>5.7605760000000004</v>
      </c>
      <c r="R665" s="14">
        <v>46290.417847222219</v>
      </c>
      <c r="S665" s="12">
        <v>1</v>
      </c>
      <c r="T665">
        <v>20260220</v>
      </c>
      <c r="U665" t="s">
        <v>838</v>
      </c>
      <c r="V665">
        <v>20260220</v>
      </c>
    </row>
    <row r="666" spans="1:22" x14ac:dyDescent="0.3">
      <c r="A666" s="11">
        <v>46289</v>
      </c>
      <c r="B666" s="89" t="s">
        <v>3861</v>
      </c>
      <c r="C666" s="12" t="s">
        <v>970</v>
      </c>
      <c r="D666" s="12" t="s">
        <v>2947</v>
      </c>
      <c r="E666" s="12" t="s">
        <v>75</v>
      </c>
      <c r="F666" s="12" t="s">
        <v>2948</v>
      </c>
      <c r="G666" s="12" t="s">
        <v>2733</v>
      </c>
      <c r="H666" s="12" t="s">
        <v>2734</v>
      </c>
      <c r="I666" s="90">
        <v>0.16666666666666671</v>
      </c>
      <c r="J666" s="90">
        <v>0.18055555555555561</v>
      </c>
      <c r="K666" s="13">
        <v>0.33</v>
      </c>
      <c r="L666" s="90"/>
      <c r="M666" s="90"/>
      <c r="N666" s="13"/>
      <c r="O666" s="12">
        <v>0</v>
      </c>
      <c r="P666" s="12">
        <v>45.181066000000001</v>
      </c>
      <c r="Q666" s="12">
        <v>5.7117360000000001</v>
      </c>
      <c r="R666" s="14">
        <v>46290.417847222219</v>
      </c>
      <c r="S666" s="12">
        <v>1</v>
      </c>
      <c r="T666">
        <v>20260342</v>
      </c>
      <c r="U666" t="s">
        <v>40</v>
      </c>
      <c r="V666">
        <v>20260342</v>
      </c>
    </row>
    <row r="667" spans="1:22" x14ac:dyDescent="0.3">
      <c r="A667" s="11">
        <v>46289</v>
      </c>
      <c r="B667" s="89" t="s">
        <v>3859</v>
      </c>
      <c r="C667" s="12" t="s">
        <v>956</v>
      </c>
      <c r="D667" s="12" t="s">
        <v>2949</v>
      </c>
      <c r="E667" s="12" t="s">
        <v>308</v>
      </c>
      <c r="F667" s="12" t="s">
        <v>2950</v>
      </c>
      <c r="G667" s="12" t="s">
        <v>2733</v>
      </c>
      <c r="H667" s="12" t="s">
        <v>2734</v>
      </c>
      <c r="I667" s="90">
        <v>0.16666666666666671</v>
      </c>
      <c r="J667" s="90">
        <v>0.18055555555555561</v>
      </c>
      <c r="K667" s="13">
        <v>0.33</v>
      </c>
      <c r="L667" s="90"/>
      <c r="M667" s="90"/>
      <c r="N667" s="13"/>
      <c r="O667" s="12">
        <v>0</v>
      </c>
      <c r="P667" s="12">
        <v>45.183919000000003</v>
      </c>
      <c r="Q667" s="12">
        <v>5.739331</v>
      </c>
      <c r="R667" s="14">
        <v>46290.417847222219</v>
      </c>
      <c r="S667" s="12">
        <v>1</v>
      </c>
      <c r="T667">
        <v>20260236</v>
      </c>
      <c r="U667" t="s">
        <v>40</v>
      </c>
      <c r="V667">
        <v>20260236</v>
      </c>
    </row>
    <row r="668" spans="1:22" x14ac:dyDescent="0.3">
      <c r="A668" s="11">
        <v>46289</v>
      </c>
      <c r="B668" s="89" t="s">
        <v>3839</v>
      </c>
      <c r="C668" s="12" t="s">
        <v>966</v>
      </c>
      <c r="D668" s="12" t="s">
        <v>2951</v>
      </c>
      <c r="E668" s="12" t="s">
        <v>552</v>
      </c>
      <c r="F668" s="12" t="s">
        <v>2952</v>
      </c>
      <c r="G668" s="12" t="s">
        <v>2733</v>
      </c>
      <c r="H668" s="12" t="s">
        <v>2734</v>
      </c>
      <c r="I668" s="90">
        <v>0.3263888888888889</v>
      </c>
      <c r="J668" s="90">
        <v>0.34027777777777779</v>
      </c>
      <c r="K668" s="13">
        <v>0.33</v>
      </c>
      <c r="L668" s="90">
        <v>0.32708333333333328</v>
      </c>
      <c r="M668" s="90">
        <v>0.34375</v>
      </c>
      <c r="N668" s="13">
        <v>0.4</v>
      </c>
      <c r="O668" s="12">
        <v>1</v>
      </c>
      <c r="P668" s="12">
        <v>45.364766000000003</v>
      </c>
      <c r="Q668" s="12">
        <v>5.5959459999999996</v>
      </c>
      <c r="R668" s="14">
        <v>46290.417847222219</v>
      </c>
      <c r="S668" s="12">
        <v>1</v>
      </c>
      <c r="T668">
        <v>20260450</v>
      </c>
      <c r="U668" t="s">
        <v>40</v>
      </c>
      <c r="V668">
        <v>20260450</v>
      </c>
    </row>
    <row r="669" spans="1:22" x14ac:dyDescent="0.3">
      <c r="A669" s="11">
        <v>46289</v>
      </c>
      <c r="B669" s="89" t="s">
        <v>3831</v>
      </c>
      <c r="C669" s="12" t="s">
        <v>892</v>
      </c>
      <c r="D669" s="12" t="s">
        <v>2953</v>
      </c>
      <c r="E669" s="12" t="s">
        <v>154</v>
      </c>
      <c r="F669" s="12" t="s">
        <v>2954</v>
      </c>
      <c r="G669" s="12" t="s">
        <v>2733</v>
      </c>
      <c r="H669" s="12" t="s">
        <v>2734</v>
      </c>
      <c r="I669" s="90">
        <v>0.16666666666666671</v>
      </c>
      <c r="J669" s="90">
        <v>0.18055555555555561</v>
      </c>
      <c r="K669" s="13">
        <v>0.33</v>
      </c>
      <c r="L669" s="90"/>
      <c r="M669" s="90"/>
      <c r="N669" s="13"/>
      <c r="O669" s="12">
        <v>0</v>
      </c>
      <c r="P669" s="12">
        <v>45.185006000000001</v>
      </c>
      <c r="Q669" s="12">
        <v>5.7226309999999998</v>
      </c>
      <c r="R669" s="14">
        <v>46290.417847222219</v>
      </c>
      <c r="S669" s="12">
        <v>1</v>
      </c>
      <c r="T669">
        <v>20260392</v>
      </c>
      <c r="U669" t="s">
        <v>40</v>
      </c>
      <c r="V669">
        <v>20260392</v>
      </c>
    </row>
    <row r="670" spans="1:22" x14ac:dyDescent="0.3">
      <c r="A670" s="11">
        <v>46289</v>
      </c>
      <c r="B670" s="89" t="s">
        <v>3844</v>
      </c>
      <c r="C670" s="12" t="s">
        <v>952</v>
      </c>
      <c r="D670" s="12" t="s">
        <v>2740</v>
      </c>
      <c r="E670" s="12" t="s">
        <v>259</v>
      </c>
      <c r="F670" s="12" t="s">
        <v>2741</v>
      </c>
      <c r="G670" s="12" t="s">
        <v>2733</v>
      </c>
      <c r="H670" s="12" t="s">
        <v>2734</v>
      </c>
      <c r="I670" s="90">
        <v>0.16666666666666671</v>
      </c>
      <c r="J670" s="90">
        <v>0.18055555555555561</v>
      </c>
      <c r="K670" s="13">
        <v>0.33</v>
      </c>
      <c r="L670" s="90"/>
      <c r="M670" s="90"/>
      <c r="N670" s="13"/>
      <c r="O670" s="12">
        <v>0</v>
      </c>
      <c r="P670" s="12">
        <v>45.190952000000003</v>
      </c>
      <c r="Q670" s="12">
        <v>5.7165330000000001</v>
      </c>
      <c r="R670" s="14">
        <v>46290.417847222219</v>
      </c>
      <c r="S670" s="12">
        <v>1</v>
      </c>
      <c r="T670">
        <v>20260532</v>
      </c>
      <c r="U670" t="s">
        <v>40</v>
      </c>
      <c r="V670">
        <v>20260532</v>
      </c>
    </row>
    <row r="671" spans="1:22" x14ac:dyDescent="0.3">
      <c r="A671" s="11">
        <v>46289</v>
      </c>
      <c r="B671" s="89" t="s">
        <v>3814</v>
      </c>
      <c r="C671" s="12" t="s">
        <v>948</v>
      </c>
      <c r="D671" s="12" t="s">
        <v>2944</v>
      </c>
      <c r="E671" s="12" t="s">
        <v>614</v>
      </c>
      <c r="F671" s="12" t="s">
        <v>2945</v>
      </c>
      <c r="G671" s="12" t="s">
        <v>2733</v>
      </c>
      <c r="H671" s="12" t="s">
        <v>2734</v>
      </c>
      <c r="I671" s="90">
        <v>0.16666666666666671</v>
      </c>
      <c r="J671" s="90">
        <v>0.18055555555555561</v>
      </c>
      <c r="K671" s="13">
        <v>0.33</v>
      </c>
      <c r="L671" s="90"/>
      <c r="M671" s="90"/>
      <c r="N671" s="13"/>
      <c r="O671" s="12">
        <v>0</v>
      </c>
      <c r="P671" s="12">
        <v>45.178691000000001</v>
      </c>
      <c r="Q671" s="12">
        <v>5.737673</v>
      </c>
      <c r="R671" s="14">
        <v>46290.417847222219</v>
      </c>
      <c r="S671" s="12">
        <v>1</v>
      </c>
      <c r="T671">
        <v>20260028</v>
      </c>
      <c r="U671" t="s">
        <v>40</v>
      </c>
      <c r="V671">
        <v>20260028</v>
      </c>
    </row>
    <row r="672" spans="1:22" x14ac:dyDescent="0.3">
      <c r="A672" s="11">
        <v>46289</v>
      </c>
      <c r="B672" s="89" t="s">
        <v>3767</v>
      </c>
      <c r="C672" s="12" t="s">
        <v>846</v>
      </c>
      <c r="D672" s="12"/>
      <c r="E672" s="12" t="s">
        <v>2934</v>
      </c>
      <c r="F672" s="12" t="s">
        <v>2934</v>
      </c>
      <c r="G672" s="12"/>
      <c r="H672" s="12"/>
      <c r="I672" s="90">
        <v>0.33333333333333331</v>
      </c>
      <c r="J672" s="90">
        <v>0.37847222222222221</v>
      </c>
      <c r="K672" s="13">
        <v>1.08</v>
      </c>
      <c r="L672" s="90"/>
      <c r="M672" s="90"/>
      <c r="N672" s="13"/>
      <c r="O672" s="12">
        <v>0</v>
      </c>
      <c r="P672" s="12">
        <v>45.158180999999999</v>
      </c>
      <c r="Q672" s="12">
        <v>5.7037069999999996</v>
      </c>
      <c r="R672" s="14">
        <v>46290.417847222219</v>
      </c>
      <c r="S672" s="12">
        <v>0</v>
      </c>
      <c r="T672">
        <v>20260331</v>
      </c>
      <c r="U672" t="s">
        <v>3760</v>
      </c>
      <c r="V672">
        <v>20260331</v>
      </c>
    </row>
    <row r="673" spans="1:22" x14ac:dyDescent="0.3">
      <c r="A673" s="11">
        <v>46289</v>
      </c>
      <c r="B673" s="89" t="s">
        <v>3830</v>
      </c>
      <c r="C673" s="12" t="s">
        <v>951</v>
      </c>
      <c r="D673" s="12" t="s">
        <v>2942</v>
      </c>
      <c r="E673" s="12" t="s">
        <v>676</v>
      </c>
      <c r="F673" s="12" t="s">
        <v>2943</v>
      </c>
      <c r="G673" s="12" t="s">
        <v>2733</v>
      </c>
      <c r="H673" s="12" t="s">
        <v>2734</v>
      </c>
      <c r="I673" s="90">
        <v>0.29166666666666669</v>
      </c>
      <c r="J673" s="90">
        <v>0.30208333333333331</v>
      </c>
      <c r="K673" s="13">
        <v>0.25</v>
      </c>
      <c r="L673" s="90"/>
      <c r="M673" s="90"/>
      <c r="N673" s="13"/>
      <c r="O673" s="12">
        <v>0</v>
      </c>
      <c r="P673" s="12">
        <v>45.191566000000002</v>
      </c>
      <c r="Q673" s="12">
        <v>5.6863279999999996</v>
      </c>
      <c r="R673" s="14">
        <v>46290.417847222219</v>
      </c>
      <c r="S673" s="12">
        <v>1</v>
      </c>
      <c r="T673">
        <v>20260191</v>
      </c>
      <c r="U673" t="s">
        <v>40</v>
      </c>
      <c r="V673">
        <v>20260191</v>
      </c>
    </row>
    <row r="674" spans="1:22" x14ac:dyDescent="0.3">
      <c r="A674" s="11">
        <v>46289</v>
      </c>
      <c r="B674" s="89" t="s">
        <v>3861</v>
      </c>
      <c r="C674" s="12" t="s">
        <v>970</v>
      </c>
      <c r="D674" s="12" t="s">
        <v>1825</v>
      </c>
      <c r="E674" s="12" t="s">
        <v>638</v>
      </c>
      <c r="F674" s="12" t="s">
        <v>1827</v>
      </c>
      <c r="G674" s="12" t="s">
        <v>2733</v>
      </c>
      <c r="H674" s="12" t="s">
        <v>2734</v>
      </c>
      <c r="I674" s="90">
        <v>0.16666666666666671</v>
      </c>
      <c r="J674" s="90">
        <v>0.1736111111111111</v>
      </c>
      <c r="K674" s="13">
        <v>0.17</v>
      </c>
      <c r="L674" s="90"/>
      <c r="M674" s="90"/>
      <c r="N674" s="13"/>
      <c r="O674" s="12">
        <v>0</v>
      </c>
      <c r="P674" s="12">
        <v>45.177596000000001</v>
      </c>
      <c r="Q674" s="12">
        <v>5.7290789999999996</v>
      </c>
      <c r="R674" s="14">
        <v>46290.417847222219</v>
      </c>
      <c r="S674" s="12">
        <v>1</v>
      </c>
      <c r="T674">
        <v>20260253</v>
      </c>
      <c r="U674" t="s">
        <v>838</v>
      </c>
      <c r="V674">
        <v>20260253</v>
      </c>
    </row>
    <row r="675" spans="1:22" x14ac:dyDescent="0.3">
      <c r="A675" s="11">
        <v>46289</v>
      </c>
      <c r="B675" s="89" t="s">
        <v>3867</v>
      </c>
      <c r="C675" s="12" t="s">
        <v>914</v>
      </c>
      <c r="D675" s="12" t="s">
        <v>2961</v>
      </c>
      <c r="E675" s="12" t="s">
        <v>545</v>
      </c>
      <c r="F675" s="12" t="s">
        <v>2962</v>
      </c>
      <c r="G675" s="12" t="s">
        <v>2733</v>
      </c>
      <c r="H675" s="12" t="s">
        <v>2734</v>
      </c>
      <c r="I675" s="90">
        <v>0.29166666666666669</v>
      </c>
      <c r="J675" s="90">
        <v>0.30555555555555558</v>
      </c>
      <c r="K675" s="13">
        <v>0.33</v>
      </c>
      <c r="L675" s="90">
        <v>0.22847222222222219</v>
      </c>
      <c r="M675" s="90">
        <v>0.53819444444444442</v>
      </c>
      <c r="N675" s="13">
        <v>7.43</v>
      </c>
      <c r="O675" s="12">
        <v>1</v>
      </c>
      <c r="P675" s="12">
        <v>45.167084000000003</v>
      </c>
      <c r="Q675" s="12">
        <v>5.7247070000000004</v>
      </c>
      <c r="R675" s="14">
        <v>46290.417847222219</v>
      </c>
      <c r="S675" s="12">
        <v>1</v>
      </c>
      <c r="T675">
        <v>20260289</v>
      </c>
      <c r="U675" t="s">
        <v>40</v>
      </c>
      <c r="V675">
        <v>20260289</v>
      </c>
    </row>
    <row r="676" spans="1:22" x14ac:dyDescent="0.3">
      <c r="A676" s="11">
        <v>46289</v>
      </c>
      <c r="B676" s="89" t="s">
        <v>3863</v>
      </c>
      <c r="C676" s="12" t="s">
        <v>981</v>
      </c>
      <c r="D676" s="12" t="s">
        <v>2409</v>
      </c>
      <c r="E676" s="12" t="s">
        <v>689</v>
      </c>
      <c r="F676" s="12" t="s">
        <v>689</v>
      </c>
      <c r="G676" s="12" t="s">
        <v>2733</v>
      </c>
      <c r="H676" s="12" t="s">
        <v>2737</v>
      </c>
      <c r="I676" s="90">
        <v>0.33333333333333331</v>
      </c>
      <c r="J676" s="90">
        <v>0.51388888888888884</v>
      </c>
      <c r="K676" s="13">
        <v>4.33</v>
      </c>
      <c r="L676" s="90"/>
      <c r="M676" s="90"/>
      <c r="N676" s="13"/>
      <c r="O676" s="12">
        <v>0</v>
      </c>
      <c r="P676" s="12">
        <v>45.180048999999997</v>
      </c>
      <c r="Q676" s="12">
        <v>5.7911270000000004</v>
      </c>
      <c r="R676" s="14">
        <v>46290.417847222219</v>
      </c>
      <c r="S676" s="12">
        <v>1</v>
      </c>
      <c r="T676">
        <v>20260445</v>
      </c>
      <c r="U676" t="s">
        <v>838</v>
      </c>
      <c r="V676">
        <v>20260445</v>
      </c>
    </row>
    <row r="677" spans="1:22" x14ac:dyDescent="0.3">
      <c r="A677" s="11">
        <v>46289</v>
      </c>
      <c r="B677" s="89" t="s">
        <v>3846</v>
      </c>
      <c r="C677" s="12" t="s">
        <v>965</v>
      </c>
      <c r="D677" s="12" t="s">
        <v>2957</v>
      </c>
      <c r="E677" s="12" t="s">
        <v>480</v>
      </c>
      <c r="F677" s="12" t="s">
        <v>2958</v>
      </c>
      <c r="G677" s="12" t="s">
        <v>2733</v>
      </c>
      <c r="H677" s="12" t="s">
        <v>2734</v>
      </c>
      <c r="I677" s="90">
        <v>0.16666666666666671</v>
      </c>
      <c r="J677" s="90">
        <v>0.18055555555555561</v>
      </c>
      <c r="K677" s="13">
        <v>0.33</v>
      </c>
      <c r="L677" s="90">
        <v>0.22569444444444439</v>
      </c>
      <c r="M677" s="90">
        <v>0.22569444444444439</v>
      </c>
      <c r="N677" s="13">
        <v>0</v>
      </c>
      <c r="O677" s="12">
        <v>1</v>
      </c>
      <c r="P677" s="12">
        <v>45.057284000000003</v>
      </c>
      <c r="Q677" s="12">
        <v>5.6685739999999996</v>
      </c>
      <c r="R677" s="14">
        <v>46290.417847222219</v>
      </c>
      <c r="S677" s="12">
        <v>1</v>
      </c>
      <c r="T677">
        <v>20260266</v>
      </c>
      <c r="U677" t="s">
        <v>40</v>
      </c>
      <c r="V677">
        <v>20260266</v>
      </c>
    </row>
    <row r="678" spans="1:22" x14ac:dyDescent="0.3">
      <c r="A678" s="11">
        <v>46289</v>
      </c>
      <c r="B678" s="89" t="s">
        <v>3864</v>
      </c>
      <c r="C678" s="12" t="s">
        <v>960</v>
      </c>
      <c r="D678" s="12" t="s">
        <v>1188</v>
      </c>
      <c r="E678" s="12" t="s">
        <v>334</v>
      </c>
      <c r="F678" s="12" t="s">
        <v>2946</v>
      </c>
      <c r="G678" s="12" t="s">
        <v>2733</v>
      </c>
      <c r="H678" s="12" t="s">
        <v>2737</v>
      </c>
      <c r="I678" s="90">
        <v>0.33333333333333331</v>
      </c>
      <c r="J678" s="90">
        <v>0.40625</v>
      </c>
      <c r="K678" s="13">
        <v>1.75</v>
      </c>
      <c r="L678" s="90"/>
      <c r="M678" s="90"/>
      <c r="N678" s="13"/>
      <c r="O678" s="12">
        <v>0</v>
      </c>
      <c r="P678" s="12">
        <v>45.229664999999997</v>
      </c>
      <c r="Q678" s="12">
        <v>5.681597</v>
      </c>
      <c r="R678" s="14">
        <v>46290.417847222219</v>
      </c>
      <c r="S678" s="12">
        <v>1</v>
      </c>
      <c r="T678">
        <v>20260032</v>
      </c>
      <c r="U678" t="s">
        <v>838</v>
      </c>
      <c r="V678">
        <v>20260032</v>
      </c>
    </row>
    <row r="679" spans="1:22" x14ac:dyDescent="0.3">
      <c r="A679" s="11">
        <v>46289</v>
      </c>
      <c r="B679" s="89" t="s">
        <v>3831</v>
      </c>
      <c r="C679" s="12" t="s">
        <v>892</v>
      </c>
      <c r="D679" s="12" t="s">
        <v>2955</v>
      </c>
      <c r="E679" s="12" t="s">
        <v>412</v>
      </c>
      <c r="F679" s="12" t="s">
        <v>2956</v>
      </c>
      <c r="G679" s="12" t="s">
        <v>2733</v>
      </c>
      <c r="H679" s="12" t="s">
        <v>2734</v>
      </c>
      <c r="I679" s="90">
        <v>0.29166666666666669</v>
      </c>
      <c r="J679" s="90">
        <v>0.2986111111111111</v>
      </c>
      <c r="K679" s="13">
        <v>0.17</v>
      </c>
      <c r="L679" s="90"/>
      <c r="M679" s="90"/>
      <c r="N679" s="13"/>
      <c r="O679" s="12">
        <v>0</v>
      </c>
      <c r="P679" s="12">
        <v>45.190578000000002</v>
      </c>
      <c r="Q679" s="12">
        <v>5.7182940000000002</v>
      </c>
      <c r="R679" s="14">
        <v>46290.417847222219</v>
      </c>
      <c r="S679" s="12">
        <v>1</v>
      </c>
      <c r="T679">
        <v>20260237</v>
      </c>
      <c r="U679" t="s">
        <v>40</v>
      </c>
      <c r="V679">
        <v>20260237</v>
      </c>
    </row>
    <row r="680" spans="1:22" x14ac:dyDescent="0.3">
      <c r="A680" s="11">
        <v>46289</v>
      </c>
      <c r="B680" s="89" t="s">
        <v>3835</v>
      </c>
      <c r="C680" s="12" t="s">
        <v>859</v>
      </c>
      <c r="D680" s="12" t="s">
        <v>2738</v>
      </c>
      <c r="E680" s="12" t="s">
        <v>219</v>
      </c>
      <c r="F680" s="12" t="s">
        <v>2739</v>
      </c>
      <c r="G680" s="12" t="s">
        <v>2733</v>
      </c>
      <c r="H680" s="12" t="s">
        <v>2734</v>
      </c>
      <c r="I680" s="90">
        <v>0.16666666666666671</v>
      </c>
      <c r="J680" s="90">
        <v>0.1736111111111111</v>
      </c>
      <c r="K680" s="13">
        <v>0.17</v>
      </c>
      <c r="L680" s="90"/>
      <c r="M680" s="90"/>
      <c r="N680" s="13"/>
      <c r="O680" s="12">
        <v>0</v>
      </c>
      <c r="P680" s="12">
        <v>45.183280000000003</v>
      </c>
      <c r="Q680" s="12">
        <v>5.7183830000000002</v>
      </c>
      <c r="R680" s="14">
        <v>46290.417847222219</v>
      </c>
      <c r="S680" s="12">
        <v>1</v>
      </c>
      <c r="T680">
        <v>20260531</v>
      </c>
      <c r="U680" t="s">
        <v>40</v>
      </c>
      <c r="V680">
        <v>20260531</v>
      </c>
    </row>
    <row r="681" spans="1:22" x14ac:dyDescent="0.3">
      <c r="A681" s="11">
        <v>46289</v>
      </c>
      <c r="B681" s="89" t="s">
        <v>3872</v>
      </c>
      <c r="C681" s="12" t="s">
        <v>866</v>
      </c>
      <c r="D681" s="12" t="s">
        <v>2959</v>
      </c>
      <c r="E681" s="12" t="s">
        <v>344</v>
      </c>
      <c r="F681" s="12" t="s">
        <v>2960</v>
      </c>
      <c r="G681" s="12" t="s">
        <v>2733</v>
      </c>
      <c r="H681" s="12" t="s">
        <v>2734</v>
      </c>
      <c r="I681" s="90">
        <v>0.25</v>
      </c>
      <c r="J681" s="90">
        <v>0.26041666666666669</v>
      </c>
      <c r="K681" s="13">
        <v>0.25</v>
      </c>
      <c r="L681" s="90">
        <v>0.13125000000000001</v>
      </c>
      <c r="M681" s="90">
        <v>0.13194444444444439</v>
      </c>
      <c r="N681" s="13">
        <v>0.02</v>
      </c>
      <c r="O681" s="12">
        <v>1</v>
      </c>
      <c r="P681" s="12">
        <v>45.204273999999998</v>
      </c>
      <c r="Q681" s="12">
        <v>5.7592150000000002</v>
      </c>
      <c r="R681" s="14">
        <v>46290.417847222219</v>
      </c>
      <c r="S681" s="12">
        <v>1</v>
      </c>
      <c r="T681">
        <v>20260130</v>
      </c>
      <c r="U681" t="s">
        <v>40</v>
      </c>
      <c r="V681">
        <v>20260130</v>
      </c>
    </row>
    <row r="682" spans="1:22" x14ac:dyDescent="0.3">
      <c r="A682" s="11">
        <v>46289</v>
      </c>
      <c r="B682" s="89" t="s">
        <v>3813</v>
      </c>
      <c r="C682" s="12" t="s">
        <v>847</v>
      </c>
      <c r="D682" s="12" t="s">
        <v>2747</v>
      </c>
      <c r="E682" s="12" t="s">
        <v>1437</v>
      </c>
      <c r="F682" s="12" t="s">
        <v>2748</v>
      </c>
      <c r="G682" s="12" t="s">
        <v>2733</v>
      </c>
      <c r="H682" s="12" t="s">
        <v>2734</v>
      </c>
      <c r="I682" s="90">
        <v>0.16666666666666671</v>
      </c>
      <c r="J682" s="90">
        <v>0.1736111111111111</v>
      </c>
      <c r="K682" s="13">
        <v>0.17</v>
      </c>
      <c r="L682" s="90"/>
      <c r="M682" s="90"/>
      <c r="N682" s="13"/>
      <c r="O682" s="12">
        <v>0</v>
      </c>
      <c r="P682" s="12">
        <v>45.182681000000002</v>
      </c>
      <c r="Q682" s="12">
        <v>5.7249639999999999</v>
      </c>
      <c r="R682" s="14">
        <v>46290.417847222219</v>
      </c>
      <c r="S682" s="12">
        <v>1</v>
      </c>
      <c r="T682">
        <v>20260121</v>
      </c>
      <c r="U682" t="s">
        <v>40</v>
      </c>
      <c r="V682">
        <v>20260121</v>
      </c>
    </row>
    <row r="683" spans="1:22" x14ac:dyDescent="0.3">
      <c r="A683" s="11">
        <v>46289</v>
      </c>
      <c r="B683" s="89" t="s">
        <v>3812</v>
      </c>
      <c r="C683" s="12" t="s">
        <v>977</v>
      </c>
      <c r="D683" s="12" t="s">
        <v>3676</v>
      </c>
      <c r="E683" s="12" t="s">
        <v>674</v>
      </c>
      <c r="F683" s="12" t="s">
        <v>3677</v>
      </c>
      <c r="G683" s="12" t="s">
        <v>2733</v>
      </c>
      <c r="H683" s="12" t="s">
        <v>2734</v>
      </c>
      <c r="I683" s="90">
        <v>0.16666666666666671</v>
      </c>
      <c r="J683" s="90">
        <v>0.18055555555555561</v>
      </c>
      <c r="K683" s="13">
        <v>0.33</v>
      </c>
      <c r="L683" s="90"/>
      <c r="M683" s="90"/>
      <c r="N683" s="13"/>
      <c r="O683" s="12">
        <v>0</v>
      </c>
      <c r="P683" s="12">
        <v>45.366857000000003</v>
      </c>
      <c r="Q683" s="12">
        <v>5.5830529999999996</v>
      </c>
      <c r="R683" s="14">
        <v>46290.417847222219</v>
      </c>
      <c r="S683" s="12">
        <v>1</v>
      </c>
      <c r="T683">
        <v>20260327</v>
      </c>
      <c r="U683" t="s">
        <v>40</v>
      </c>
      <c r="V683">
        <v>20260327</v>
      </c>
    </row>
    <row r="684" spans="1:22" x14ac:dyDescent="0.3">
      <c r="A684" s="11">
        <v>46289</v>
      </c>
      <c r="B684" s="89" t="s">
        <v>3817</v>
      </c>
      <c r="C684" s="12" t="s">
        <v>974</v>
      </c>
      <c r="D684" s="12" t="s">
        <v>2966</v>
      </c>
      <c r="E684" s="12" t="s">
        <v>50</v>
      </c>
      <c r="F684" s="12" t="s">
        <v>50</v>
      </c>
      <c r="G684" s="12" t="s">
        <v>2733</v>
      </c>
      <c r="H684" s="12" t="s">
        <v>2734</v>
      </c>
      <c r="I684" s="90">
        <v>0.29166666666666669</v>
      </c>
      <c r="J684" s="90">
        <v>0.2986111111111111</v>
      </c>
      <c r="K684" s="13">
        <v>0.17</v>
      </c>
      <c r="L684" s="90">
        <v>0.55138888888888893</v>
      </c>
      <c r="M684" s="90">
        <v>0.55138888888888893</v>
      </c>
      <c r="N684" s="13">
        <v>0</v>
      </c>
      <c r="O684" s="12">
        <v>1</v>
      </c>
      <c r="P684" s="12">
        <v>45.184576999999997</v>
      </c>
      <c r="Q684" s="12">
        <v>5.720396</v>
      </c>
      <c r="R684" s="14">
        <v>46290.417847222219</v>
      </c>
      <c r="S684" s="12">
        <v>1</v>
      </c>
      <c r="T684">
        <v>20260293</v>
      </c>
      <c r="U684" t="s">
        <v>40</v>
      </c>
      <c r="V684">
        <v>20260293</v>
      </c>
    </row>
    <row r="685" spans="1:22" x14ac:dyDescent="0.3">
      <c r="A685" s="11">
        <v>46289</v>
      </c>
      <c r="B685" s="89" t="s">
        <v>3833</v>
      </c>
      <c r="C685" s="12" t="s">
        <v>978</v>
      </c>
      <c r="D685" s="12" t="s">
        <v>2431</v>
      </c>
      <c r="E685" s="12" t="s">
        <v>424</v>
      </c>
      <c r="F685" s="12" t="s">
        <v>424</v>
      </c>
      <c r="G685" s="12" t="s">
        <v>2733</v>
      </c>
      <c r="H685" s="12" t="s">
        <v>2737</v>
      </c>
      <c r="I685" s="90">
        <v>0.33333333333333331</v>
      </c>
      <c r="J685" s="90">
        <v>0.39583333333333331</v>
      </c>
      <c r="K685" s="13">
        <v>1.5</v>
      </c>
      <c r="L685" s="90"/>
      <c r="M685" s="90"/>
      <c r="N685" s="13"/>
      <c r="O685" s="12">
        <v>0</v>
      </c>
      <c r="P685" s="12">
        <v>45.582591000000001</v>
      </c>
      <c r="Q685" s="12">
        <v>5.9297950000000004</v>
      </c>
      <c r="R685" s="14">
        <v>46290.417847222219</v>
      </c>
      <c r="S685" s="12">
        <v>1</v>
      </c>
      <c r="T685">
        <v>20260451</v>
      </c>
      <c r="U685" t="s">
        <v>838</v>
      </c>
      <c r="V685">
        <v>20260451</v>
      </c>
    </row>
    <row r="686" spans="1:22" x14ac:dyDescent="0.3">
      <c r="A686" s="11">
        <v>46289</v>
      </c>
      <c r="B686" s="89" t="s">
        <v>3854</v>
      </c>
      <c r="C686" s="12" t="s">
        <v>963</v>
      </c>
      <c r="D686" s="12" t="s">
        <v>2967</v>
      </c>
      <c r="E686" s="12" t="s">
        <v>104</v>
      </c>
      <c r="F686" s="12" t="s">
        <v>2968</v>
      </c>
      <c r="G686" s="12" t="s">
        <v>2733</v>
      </c>
      <c r="H686" s="12" t="s">
        <v>2734</v>
      </c>
      <c r="I686" s="90">
        <v>0.29166666666666669</v>
      </c>
      <c r="J686" s="90">
        <v>0.2986111111111111</v>
      </c>
      <c r="K686" s="13">
        <v>0.17</v>
      </c>
      <c r="L686" s="90"/>
      <c r="M686" s="90"/>
      <c r="N686" s="13"/>
      <c r="O686" s="12">
        <v>0</v>
      </c>
      <c r="P686" s="12">
        <v>45.178600000000003</v>
      </c>
      <c r="Q686" s="12">
        <v>5.708291</v>
      </c>
      <c r="R686" s="14">
        <v>46290.417847222219</v>
      </c>
      <c r="S686" s="12">
        <v>1</v>
      </c>
      <c r="T686">
        <v>20260490</v>
      </c>
      <c r="U686" t="s">
        <v>40</v>
      </c>
      <c r="V686">
        <v>20260490</v>
      </c>
    </row>
    <row r="687" spans="1:22" x14ac:dyDescent="0.3">
      <c r="A687" s="11">
        <v>46289</v>
      </c>
      <c r="B687" s="89" t="s">
        <v>3818</v>
      </c>
      <c r="C687" s="12" t="s">
        <v>870</v>
      </c>
      <c r="D687" s="12" t="s">
        <v>904</v>
      </c>
      <c r="E687" s="12" t="s">
        <v>799</v>
      </c>
      <c r="F687" s="12" t="s">
        <v>3544</v>
      </c>
      <c r="G687" s="12" t="s">
        <v>2733</v>
      </c>
      <c r="H687" s="12" t="s">
        <v>2734</v>
      </c>
      <c r="I687" s="90">
        <v>0.29166666666666669</v>
      </c>
      <c r="J687" s="90">
        <v>0.30555555555555558</v>
      </c>
      <c r="K687" s="13">
        <v>0.33</v>
      </c>
      <c r="L687" s="90">
        <v>0.2097222222222222</v>
      </c>
      <c r="M687" s="90">
        <v>0.2104166666666667</v>
      </c>
      <c r="N687" s="13">
        <v>0.02</v>
      </c>
      <c r="O687" s="12">
        <v>1</v>
      </c>
      <c r="P687" s="12">
        <v>45.189846000000003</v>
      </c>
      <c r="Q687" s="12">
        <v>5.728904</v>
      </c>
      <c r="R687" s="14">
        <v>46290.417847222219</v>
      </c>
      <c r="S687" s="12">
        <v>1</v>
      </c>
      <c r="V687" t="s">
        <v>3768</v>
      </c>
    </row>
    <row r="688" spans="1:22" x14ac:dyDescent="0.3">
      <c r="A688" s="11">
        <v>46289</v>
      </c>
      <c r="B688" s="89" t="s">
        <v>3823</v>
      </c>
      <c r="C688" s="12" t="s">
        <v>968</v>
      </c>
      <c r="D688" s="12" t="s">
        <v>2977</v>
      </c>
      <c r="E688" s="12" t="s">
        <v>298</v>
      </c>
      <c r="F688" s="12" t="s">
        <v>2978</v>
      </c>
      <c r="G688" s="12" t="s">
        <v>2733</v>
      </c>
      <c r="H688" s="12" t="s">
        <v>2734</v>
      </c>
      <c r="I688" s="90">
        <v>0.24652777777777779</v>
      </c>
      <c r="J688" s="90">
        <v>0.26041666666666669</v>
      </c>
      <c r="K688" s="13">
        <v>0.33</v>
      </c>
      <c r="L688" s="90"/>
      <c r="M688" s="90"/>
      <c r="N688" s="13"/>
      <c r="O688" s="12">
        <v>0</v>
      </c>
      <c r="P688" s="12">
        <v>45.186509000000001</v>
      </c>
      <c r="Q688" s="12">
        <v>5.7279619999999998</v>
      </c>
      <c r="R688" s="14">
        <v>46290.417847222219</v>
      </c>
      <c r="S688" s="12">
        <v>1</v>
      </c>
      <c r="T688">
        <v>20260221</v>
      </c>
      <c r="U688" t="s">
        <v>40</v>
      </c>
      <c r="V688">
        <v>20260221</v>
      </c>
    </row>
    <row r="689" spans="1:22" x14ac:dyDescent="0.3">
      <c r="A689" s="11">
        <v>46289</v>
      </c>
      <c r="B689" s="89" t="s">
        <v>3841</v>
      </c>
      <c r="C689" s="12" t="s">
        <v>971</v>
      </c>
      <c r="D689" s="12" t="s">
        <v>2765</v>
      </c>
      <c r="E689" s="12" t="s">
        <v>662</v>
      </c>
      <c r="F689" s="12" t="s">
        <v>2766</v>
      </c>
      <c r="G689" s="12" t="s">
        <v>2733</v>
      </c>
      <c r="H689" s="12" t="s">
        <v>2734</v>
      </c>
      <c r="I689" s="90">
        <v>0.16666666666666671</v>
      </c>
      <c r="J689" s="90">
        <v>0.1736111111111111</v>
      </c>
      <c r="K689" s="13">
        <v>0.17</v>
      </c>
      <c r="L689" s="90"/>
      <c r="M689" s="90"/>
      <c r="N689" s="13"/>
      <c r="O689" s="12">
        <v>0</v>
      </c>
      <c r="P689" s="12">
        <v>45.175713999999999</v>
      </c>
      <c r="Q689" s="12">
        <v>5.753374</v>
      </c>
      <c r="R689" s="14">
        <v>46290.417847222219</v>
      </c>
      <c r="S689" s="12">
        <v>1</v>
      </c>
      <c r="T689">
        <v>20260321</v>
      </c>
      <c r="U689" t="s">
        <v>40</v>
      </c>
      <c r="V689">
        <v>20260321</v>
      </c>
    </row>
    <row r="690" spans="1:22" x14ac:dyDescent="0.3">
      <c r="A690" s="11">
        <v>46289</v>
      </c>
      <c r="B690" s="89" t="s">
        <v>3844</v>
      </c>
      <c r="C690" s="12" t="s">
        <v>952</v>
      </c>
      <c r="D690" s="12" t="s">
        <v>1694</v>
      </c>
      <c r="E690" s="12" t="s">
        <v>203</v>
      </c>
      <c r="F690" s="12" t="s">
        <v>3545</v>
      </c>
      <c r="G690" s="12" t="s">
        <v>2733</v>
      </c>
      <c r="H690" s="12" t="s">
        <v>2737</v>
      </c>
      <c r="I690" s="90">
        <v>0.33333333333333331</v>
      </c>
      <c r="J690" s="90">
        <v>0.37847222222222221</v>
      </c>
      <c r="K690" s="13">
        <v>1.08</v>
      </c>
      <c r="L690" s="90"/>
      <c r="M690" s="90"/>
      <c r="N690" s="13"/>
      <c r="O690" s="12">
        <v>0</v>
      </c>
      <c r="P690" s="12">
        <v>45.187314000000001</v>
      </c>
      <c r="Q690" s="12">
        <v>5.7119559999999998</v>
      </c>
      <c r="R690" s="14">
        <v>46290.417847222219</v>
      </c>
      <c r="S690" s="12">
        <v>1</v>
      </c>
      <c r="T690">
        <v>20260213</v>
      </c>
      <c r="U690" t="s">
        <v>838</v>
      </c>
      <c r="V690">
        <v>20260213</v>
      </c>
    </row>
    <row r="691" spans="1:22" x14ac:dyDescent="0.3">
      <c r="A691" s="11">
        <v>46289</v>
      </c>
      <c r="B691" s="89" t="s">
        <v>3848</v>
      </c>
      <c r="C691" s="12" t="s">
        <v>945</v>
      </c>
      <c r="D691" s="12" t="s">
        <v>2975</v>
      </c>
      <c r="E691" s="12" t="s">
        <v>495</v>
      </c>
      <c r="F691" s="12" t="s">
        <v>2976</v>
      </c>
      <c r="G691" s="12" t="s">
        <v>2733</v>
      </c>
      <c r="H691" s="12" t="s">
        <v>2734</v>
      </c>
      <c r="I691" s="90">
        <v>0.16666666666666671</v>
      </c>
      <c r="J691" s="90">
        <v>0.18055555555555561</v>
      </c>
      <c r="K691" s="13">
        <v>0.33</v>
      </c>
      <c r="L691" s="90"/>
      <c r="M691" s="90"/>
      <c r="N691" s="13"/>
      <c r="O691" s="12">
        <v>0</v>
      </c>
      <c r="P691" s="12">
        <v>45.184829999999998</v>
      </c>
      <c r="Q691" s="12">
        <v>5.7190070000000004</v>
      </c>
      <c r="R691" s="14">
        <v>46290.417847222219</v>
      </c>
      <c r="S691" s="12">
        <v>1</v>
      </c>
      <c r="T691">
        <v>20260126</v>
      </c>
      <c r="U691" t="s">
        <v>40</v>
      </c>
      <c r="V691">
        <v>20260126</v>
      </c>
    </row>
    <row r="692" spans="1:22" x14ac:dyDescent="0.3">
      <c r="A692" s="11">
        <v>46289</v>
      </c>
      <c r="B692" s="89" t="s">
        <v>3831</v>
      </c>
      <c r="C692" s="12" t="s">
        <v>892</v>
      </c>
      <c r="D692" s="12" t="s">
        <v>1134</v>
      </c>
      <c r="E692" s="12" t="s">
        <v>364</v>
      </c>
      <c r="F692" s="12" t="s">
        <v>2971</v>
      </c>
      <c r="G692" s="12" t="s">
        <v>2733</v>
      </c>
      <c r="H692" s="12" t="s">
        <v>2737</v>
      </c>
      <c r="I692" s="90">
        <v>0.33333333333333331</v>
      </c>
      <c r="J692" s="90">
        <v>0.34722222222222221</v>
      </c>
      <c r="K692" s="13">
        <v>0.33</v>
      </c>
      <c r="L692" s="90"/>
      <c r="M692" s="90"/>
      <c r="N692" s="13"/>
      <c r="O692" s="12">
        <v>0</v>
      </c>
      <c r="P692" s="12">
        <v>45.187527000000003</v>
      </c>
      <c r="Q692" s="12">
        <v>5.7106579999999996</v>
      </c>
      <c r="R692" s="14">
        <v>46290.417847222219</v>
      </c>
      <c r="S692" s="12">
        <v>1</v>
      </c>
      <c r="T692">
        <v>20260019</v>
      </c>
      <c r="U692" t="s">
        <v>838</v>
      </c>
      <c r="V692">
        <v>20260019</v>
      </c>
    </row>
    <row r="693" spans="1:22" x14ac:dyDescent="0.3">
      <c r="A693" s="11">
        <v>46289</v>
      </c>
      <c r="B693" s="89" t="s">
        <v>3849</v>
      </c>
      <c r="C693" s="12" t="s">
        <v>861</v>
      </c>
      <c r="D693" s="12" t="s">
        <v>880</v>
      </c>
      <c r="E693" s="12" t="s">
        <v>811</v>
      </c>
      <c r="F693" s="12" t="s">
        <v>2979</v>
      </c>
      <c r="G693" s="12" t="s">
        <v>2733</v>
      </c>
      <c r="H693" s="12" t="s">
        <v>2734</v>
      </c>
      <c r="I693" s="90">
        <v>0.16666666666666671</v>
      </c>
      <c r="J693" s="90">
        <v>0.18055555555555561</v>
      </c>
      <c r="K693" s="13">
        <v>0.33</v>
      </c>
      <c r="L693" s="90">
        <v>0.25694444444444442</v>
      </c>
      <c r="M693" s="90">
        <v>0.26111111111111113</v>
      </c>
      <c r="N693" s="13">
        <v>0.1</v>
      </c>
      <c r="O693" s="12">
        <v>1</v>
      </c>
      <c r="P693" s="12">
        <v>45.184420000000003</v>
      </c>
      <c r="Q693" s="12">
        <v>5.7195400000000003</v>
      </c>
      <c r="R693" s="14">
        <v>46290.417847222219</v>
      </c>
      <c r="S693" s="12">
        <v>1</v>
      </c>
      <c r="V693" t="s">
        <v>3777</v>
      </c>
    </row>
    <row r="694" spans="1:22" x14ac:dyDescent="0.3">
      <c r="A694" s="11">
        <v>46289</v>
      </c>
      <c r="B694" s="89" t="s">
        <v>3767</v>
      </c>
      <c r="C694" s="12" t="s">
        <v>846</v>
      </c>
      <c r="D694" s="12"/>
      <c r="E694" s="12" t="s">
        <v>1811</v>
      </c>
      <c r="F694" s="12" t="s">
        <v>1811</v>
      </c>
      <c r="G694" s="12"/>
      <c r="H694" s="12"/>
      <c r="I694" s="90">
        <v>0.29166666666666669</v>
      </c>
      <c r="J694" s="90">
        <v>0.2986111111111111</v>
      </c>
      <c r="K694" s="13">
        <v>0.17</v>
      </c>
      <c r="L694" s="90"/>
      <c r="M694" s="90"/>
      <c r="N694" s="13"/>
      <c r="O694" s="12">
        <v>0</v>
      </c>
      <c r="P694" s="12">
        <v>45.203086999999996</v>
      </c>
      <c r="Q694" s="12">
        <v>5.703754</v>
      </c>
      <c r="R694" s="14">
        <v>46290.417847222219</v>
      </c>
      <c r="S694" s="12">
        <v>0</v>
      </c>
      <c r="T694">
        <v>20260248</v>
      </c>
      <c r="U694" t="s">
        <v>3760</v>
      </c>
      <c r="V694">
        <v>20260248</v>
      </c>
    </row>
    <row r="695" spans="1:22" x14ac:dyDescent="0.3">
      <c r="A695" s="11">
        <v>46289</v>
      </c>
      <c r="B695" s="89" t="s">
        <v>3836</v>
      </c>
      <c r="C695" s="12" t="s">
        <v>954</v>
      </c>
      <c r="D695" s="12" t="s">
        <v>2973</v>
      </c>
      <c r="E695" s="12" t="s">
        <v>569</v>
      </c>
      <c r="F695" s="12" t="s">
        <v>2974</v>
      </c>
      <c r="G695" s="12" t="s">
        <v>2733</v>
      </c>
      <c r="H695" s="12" t="s">
        <v>2734</v>
      </c>
      <c r="I695" s="90">
        <v>0.16666666666666671</v>
      </c>
      <c r="J695" s="90">
        <v>0.1736111111111111</v>
      </c>
      <c r="K695" s="13">
        <v>0.17</v>
      </c>
      <c r="L695" s="90"/>
      <c r="M695" s="90"/>
      <c r="N695" s="13"/>
      <c r="O695" s="12">
        <v>0</v>
      </c>
      <c r="P695" s="12">
        <v>45.182271</v>
      </c>
      <c r="Q695" s="12">
        <v>5.7200449999999998</v>
      </c>
      <c r="R695" s="14">
        <v>46290.417847222219</v>
      </c>
      <c r="S695" s="12">
        <v>1</v>
      </c>
      <c r="T695">
        <v>20260580</v>
      </c>
      <c r="U695" t="s">
        <v>40</v>
      </c>
      <c r="V695">
        <v>20260580</v>
      </c>
    </row>
    <row r="696" spans="1:22" x14ac:dyDescent="0.3">
      <c r="A696" s="11">
        <v>46289</v>
      </c>
      <c r="B696" s="89" t="s">
        <v>3819</v>
      </c>
      <c r="C696" s="12" t="s">
        <v>973</v>
      </c>
      <c r="D696" s="12" t="s">
        <v>2285</v>
      </c>
      <c r="E696" s="12" t="s">
        <v>725</v>
      </c>
      <c r="F696" s="12" t="s">
        <v>725</v>
      </c>
      <c r="G696" s="12" t="s">
        <v>2733</v>
      </c>
      <c r="H696" s="12" t="s">
        <v>2737</v>
      </c>
      <c r="I696" s="90">
        <v>0.21875</v>
      </c>
      <c r="J696" s="90">
        <v>0.25347222222222221</v>
      </c>
      <c r="K696" s="13">
        <v>0.83</v>
      </c>
      <c r="L696" s="90"/>
      <c r="M696" s="90"/>
      <c r="N696" s="13"/>
      <c r="O696" s="12">
        <v>0</v>
      </c>
      <c r="P696" s="12">
        <v>45.364230999999997</v>
      </c>
      <c r="Q696" s="12">
        <v>5.596381</v>
      </c>
      <c r="R696" s="14">
        <v>46290.417847222219</v>
      </c>
      <c r="S696" s="12">
        <v>1</v>
      </c>
      <c r="T696">
        <v>20260403</v>
      </c>
      <c r="U696" t="s">
        <v>838</v>
      </c>
      <c r="V696">
        <v>20260403</v>
      </c>
    </row>
    <row r="697" spans="1:22" x14ac:dyDescent="0.3">
      <c r="A697" s="11">
        <v>46289</v>
      </c>
      <c r="B697" s="89" t="s">
        <v>3841</v>
      </c>
      <c r="C697" s="12" t="s">
        <v>971</v>
      </c>
      <c r="D697" s="12" t="s">
        <v>2043</v>
      </c>
      <c r="E697" s="12" t="s">
        <v>662</v>
      </c>
      <c r="F697" s="12" t="s">
        <v>662</v>
      </c>
      <c r="G697" s="12" t="s">
        <v>2733</v>
      </c>
      <c r="H697" s="12" t="s">
        <v>2737</v>
      </c>
      <c r="I697" s="90">
        <v>0.33333333333333331</v>
      </c>
      <c r="J697" s="90">
        <v>0.375</v>
      </c>
      <c r="K697" s="13">
        <v>1</v>
      </c>
      <c r="L697" s="90"/>
      <c r="M697" s="90"/>
      <c r="N697" s="13"/>
      <c r="O697" s="12">
        <v>0</v>
      </c>
      <c r="P697" s="12">
        <v>45.175713999999999</v>
      </c>
      <c r="Q697" s="12">
        <v>5.753374</v>
      </c>
      <c r="R697" s="14">
        <v>46290.417847222219</v>
      </c>
      <c r="S697" s="12">
        <v>1</v>
      </c>
      <c r="T697">
        <v>20260321</v>
      </c>
      <c r="U697" t="s">
        <v>838</v>
      </c>
      <c r="V697">
        <v>20260321</v>
      </c>
    </row>
    <row r="698" spans="1:22" x14ac:dyDescent="0.3">
      <c r="A698" s="11">
        <v>46289</v>
      </c>
      <c r="B698" s="89" t="s">
        <v>3882</v>
      </c>
      <c r="C698" s="12" t="s">
        <v>917</v>
      </c>
      <c r="D698" s="12" t="s">
        <v>3697</v>
      </c>
      <c r="E698" s="12" t="s">
        <v>158</v>
      </c>
      <c r="F698" s="12" t="s">
        <v>3698</v>
      </c>
      <c r="G698" s="12" t="s">
        <v>2733</v>
      </c>
      <c r="H698" s="12" t="s">
        <v>2941</v>
      </c>
      <c r="I698" s="90">
        <v>0.29166666666666669</v>
      </c>
      <c r="J698" s="90">
        <v>0.3125</v>
      </c>
      <c r="K698" s="13">
        <v>0.5</v>
      </c>
      <c r="L698" s="90">
        <v>0.28333333333333333</v>
      </c>
      <c r="M698" s="90">
        <v>0.28402777777777782</v>
      </c>
      <c r="N698" s="13">
        <v>0.02</v>
      </c>
      <c r="O698" s="12">
        <v>1</v>
      </c>
      <c r="P698" s="12">
        <v>45.179771000000002</v>
      </c>
      <c r="Q698" s="12">
        <v>5.7104290000000004</v>
      </c>
      <c r="R698" s="14">
        <v>46290.417847222219</v>
      </c>
      <c r="S698" s="12">
        <v>1</v>
      </c>
      <c r="T698">
        <v>20260428</v>
      </c>
      <c r="U698" t="s">
        <v>40</v>
      </c>
      <c r="V698">
        <v>20260428</v>
      </c>
    </row>
    <row r="699" spans="1:22" x14ac:dyDescent="0.3">
      <c r="A699" s="11">
        <v>46289</v>
      </c>
      <c r="B699" s="89" t="s">
        <v>3882</v>
      </c>
      <c r="C699" s="12" t="s">
        <v>917</v>
      </c>
      <c r="D699" s="12" t="s">
        <v>3674</v>
      </c>
      <c r="E699" s="12" t="s">
        <v>366</v>
      </c>
      <c r="F699" s="12" t="s">
        <v>3559</v>
      </c>
      <c r="G699" s="12" t="s">
        <v>2733</v>
      </c>
      <c r="H699" s="12" t="s">
        <v>2941</v>
      </c>
      <c r="I699" s="90">
        <v>0.39583333333333331</v>
      </c>
      <c r="J699" s="90">
        <v>0.41666666666666669</v>
      </c>
      <c r="K699" s="13">
        <v>0.5</v>
      </c>
      <c r="L699" s="90">
        <v>0.38819444444444451</v>
      </c>
      <c r="M699" s="90">
        <v>0.40138888888888891</v>
      </c>
      <c r="N699" s="13">
        <v>0.32</v>
      </c>
      <c r="O699" s="12">
        <v>1</v>
      </c>
      <c r="P699" s="12">
        <v>45.181280000000001</v>
      </c>
      <c r="Q699" s="12">
        <v>5.6889940000000001</v>
      </c>
      <c r="R699" s="14">
        <v>46290.417847222219</v>
      </c>
      <c r="S699" s="12">
        <v>1</v>
      </c>
      <c r="T699">
        <v>20260174</v>
      </c>
      <c r="U699" t="s">
        <v>40</v>
      </c>
      <c r="V699">
        <v>20260174</v>
      </c>
    </row>
    <row r="700" spans="1:22" x14ac:dyDescent="0.3">
      <c r="A700" s="11">
        <v>46289</v>
      </c>
      <c r="B700" s="89" t="s">
        <v>3822</v>
      </c>
      <c r="C700" s="12" t="s">
        <v>944</v>
      </c>
      <c r="D700" s="12" t="s">
        <v>1210</v>
      </c>
      <c r="E700" s="12" t="s">
        <v>649</v>
      </c>
      <c r="F700" s="12" t="s">
        <v>1212</v>
      </c>
      <c r="G700" s="12" t="s">
        <v>2733</v>
      </c>
      <c r="H700" s="12" t="s">
        <v>2737</v>
      </c>
      <c r="I700" s="90">
        <v>0.33333333333333331</v>
      </c>
      <c r="J700" s="90">
        <v>0.37847222222222221</v>
      </c>
      <c r="K700" s="13">
        <v>1.08</v>
      </c>
      <c r="L700" s="90"/>
      <c r="M700" s="90"/>
      <c r="N700" s="13"/>
      <c r="O700" s="12">
        <v>0</v>
      </c>
      <c r="P700" s="12">
        <v>45.162528999999999</v>
      </c>
      <c r="Q700" s="12">
        <v>5.7170300000000003</v>
      </c>
      <c r="R700" s="14">
        <v>46290.417847222219</v>
      </c>
      <c r="S700" s="12">
        <v>1</v>
      </c>
      <c r="T700">
        <v>20260039</v>
      </c>
      <c r="U700" t="s">
        <v>838</v>
      </c>
      <c r="V700">
        <v>20260039</v>
      </c>
    </row>
    <row r="701" spans="1:22" x14ac:dyDescent="0.3">
      <c r="A701" s="11">
        <v>46289</v>
      </c>
      <c r="B701" s="89" t="s">
        <v>3846</v>
      </c>
      <c r="C701" s="12" t="s">
        <v>965</v>
      </c>
      <c r="D701" s="12" t="s">
        <v>2980</v>
      </c>
      <c r="E701" s="12" t="s">
        <v>644</v>
      </c>
      <c r="F701" s="12" t="s">
        <v>2981</v>
      </c>
      <c r="G701" s="12" t="s">
        <v>2733</v>
      </c>
      <c r="H701" s="12" t="s">
        <v>2734</v>
      </c>
      <c r="I701" s="90">
        <v>0.16666666666666671</v>
      </c>
      <c r="J701" s="90">
        <v>0.18055555555555561</v>
      </c>
      <c r="K701" s="13">
        <v>0.33</v>
      </c>
      <c r="L701" s="90">
        <v>0.1763888888888889</v>
      </c>
      <c r="M701" s="90">
        <v>0.17708333333333329</v>
      </c>
      <c r="N701" s="13">
        <v>0.02</v>
      </c>
      <c r="O701" s="12">
        <v>1</v>
      </c>
      <c r="P701" s="12">
        <v>45.183132999999998</v>
      </c>
      <c r="Q701" s="12">
        <v>5.7067009999999998</v>
      </c>
      <c r="R701" s="14">
        <v>46290.417847222219</v>
      </c>
      <c r="S701" s="12">
        <v>1</v>
      </c>
      <c r="T701">
        <v>20260590</v>
      </c>
      <c r="U701" t="s">
        <v>40</v>
      </c>
      <c r="V701">
        <v>20260590</v>
      </c>
    </row>
    <row r="702" spans="1:22" x14ac:dyDescent="0.3">
      <c r="A702" s="11">
        <v>46289</v>
      </c>
      <c r="B702" s="89" t="s">
        <v>3882</v>
      </c>
      <c r="C702" s="12" t="s">
        <v>917</v>
      </c>
      <c r="D702" s="12" t="s">
        <v>3699</v>
      </c>
      <c r="E702" s="12" t="s">
        <v>332</v>
      </c>
      <c r="F702" s="12" t="s">
        <v>3559</v>
      </c>
      <c r="G702" s="12" t="s">
        <v>2733</v>
      </c>
      <c r="H702" s="12" t="s">
        <v>2941</v>
      </c>
      <c r="I702" s="90">
        <v>0.375</v>
      </c>
      <c r="J702" s="90">
        <v>0.39583333333333331</v>
      </c>
      <c r="K702" s="13">
        <v>0.5</v>
      </c>
      <c r="L702" s="90">
        <v>0.33611111111111108</v>
      </c>
      <c r="M702" s="90">
        <v>0.34236111111111112</v>
      </c>
      <c r="N702" s="13">
        <v>0.15</v>
      </c>
      <c r="O702" s="12">
        <v>1</v>
      </c>
      <c r="P702" s="12">
        <v>45.182187999999996</v>
      </c>
      <c r="Q702" s="12">
        <v>5.7211590000000001</v>
      </c>
      <c r="R702" s="14">
        <v>46290.417847222219</v>
      </c>
      <c r="S702" s="12">
        <v>1</v>
      </c>
      <c r="T702">
        <v>20260557</v>
      </c>
      <c r="U702" t="s">
        <v>40</v>
      </c>
      <c r="V702">
        <v>20260557</v>
      </c>
    </row>
    <row r="703" spans="1:22" x14ac:dyDescent="0.3">
      <c r="A703" s="11">
        <v>46289</v>
      </c>
      <c r="B703" s="89" t="s">
        <v>3811</v>
      </c>
      <c r="C703" s="12" t="s">
        <v>975</v>
      </c>
      <c r="D703" s="12" t="s">
        <v>3700</v>
      </c>
      <c r="E703" s="12" t="s">
        <v>602</v>
      </c>
      <c r="F703" s="12" t="s">
        <v>3701</v>
      </c>
      <c r="G703" s="12" t="s">
        <v>2733</v>
      </c>
      <c r="H703" s="12" t="s">
        <v>2734</v>
      </c>
      <c r="I703" s="90">
        <v>0.25347222222222221</v>
      </c>
      <c r="J703" s="90">
        <v>0.2673611111111111</v>
      </c>
      <c r="K703" s="13">
        <v>0.33</v>
      </c>
      <c r="L703" s="90">
        <v>0.31597222222222221</v>
      </c>
      <c r="M703" s="90">
        <v>0.3298611111111111</v>
      </c>
      <c r="N703" s="13">
        <v>0.33</v>
      </c>
      <c r="O703" s="12">
        <v>1</v>
      </c>
      <c r="P703" s="12">
        <v>45.364722</v>
      </c>
      <c r="Q703" s="12">
        <v>5.6031880000000003</v>
      </c>
      <c r="R703" s="14">
        <v>46290.417847222219</v>
      </c>
      <c r="S703" s="12">
        <v>1</v>
      </c>
      <c r="T703">
        <v>20260434</v>
      </c>
      <c r="U703" t="s">
        <v>40</v>
      </c>
      <c r="V703">
        <v>20260434</v>
      </c>
    </row>
    <row r="704" spans="1:22" x14ac:dyDescent="0.3">
      <c r="A704" s="11">
        <v>46289</v>
      </c>
      <c r="B704" s="89" t="s">
        <v>3864</v>
      </c>
      <c r="C704" s="12" t="s">
        <v>960</v>
      </c>
      <c r="D704" s="12" t="s">
        <v>2990</v>
      </c>
      <c r="E704" s="12" t="s">
        <v>464</v>
      </c>
      <c r="F704" s="12" t="s">
        <v>2991</v>
      </c>
      <c r="G704" s="12" t="s">
        <v>2733</v>
      </c>
      <c r="H704" s="12" t="s">
        <v>2734</v>
      </c>
      <c r="I704" s="90">
        <v>0.16666666666666671</v>
      </c>
      <c r="J704" s="90">
        <v>0.18055555555555561</v>
      </c>
      <c r="K704" s="13">
        <v>0.33</v>
      </c>
      <c r="L704" s="90"/>
      <c r="M704" s="90"/>
      <c r="N704" s="13"/>
      <c r="O704" s="12">
        <v>0</v>
      </c>
      <c r="P704" s="12">
        <v>45.216498000000001</v>
      </c>
      <c r="Q704" s="12">
        <v>5.6917090000000004</v>
      </c>
      <c r="R704" s="14">
        <v>46290.417847222219</v>
      </c>
      <c r="S704" s="12">
        <v>1</v>
      </c>
      <c r="T704">
        <v>20260190</v>
      </c>
      <c r="U704" t="s">
        <v>40</v>
      </c>
      <c r="V704">
        <v>20260190</v>
      </c>
    </row>
    <row r="705" spans="1:22" x14ac:dyDescent="0.3">
      <c r="A705" s="11">
        <v>46289</v>
      </c>
      <c r="B705" s="89" t="s">
        <v>3862</v>
      </c>
      <c r="C705" s="12" t="s">
        <v>853</v>
      </c>
      <c r="D705" s="12" t="s">
        <v>2982</v>
      </c>
      <c r="E705" s="12" t="s">
        <v>575</v>
      </c>
      <c r="F705" s="12" t="s">
        <v>2983</v>
      </c>
      <c r="G705" s="12" t="s">
        <v>2733</v>
      </c>
      <c r="H705" s="12" t="s">
        <v>2734</v>
      </c>
      <c r="I705" s="90">
        <v>0.16666666666666671</v>
      </c>
      <c r="J705" s="90">
        <v>0.18055555555555561</v>
      </c>
      <c r="K705" s="13">
        <v>0.33</v>
      </c>
      <c r="L705" s="90"/>
      <c r="M705" s="90"/>
      <c r="N705" s="13"/>
      <c r="O705" s="12">
        <v>0</v>
      </c>
      <c r="P705" s="12">
        <v>45.146017000000001</v>
      </c>
      <c r="Q705" s="12">
        <v>5.7155500000000004</v>
      </c>
      <c r="R705" s="14">
        <v>46290.417847222219</v>
      </c>
      <c r="S705" s="12">
        <v>1</v>
      </c>
      <c r="T705">
        <v>20260518</v>
      </c>
      <c r="U705" t="s">
        <v>40</v>
      </c>
      <c r="V705">
        <v>20260518</v>
      </c>
    </row>
    <row r="706" spans="1:22" x14ac:dyDescent="0.3">
      <c r="A706" s="11">
        <v>46289</v>
      </c>
      <c r="B706" s="89" t="s">
        <v>3882</v>
      </c>
      <c r="C706" s="12" t="s">
        <v>917</v>
      </c>
      <c r="D706" s="12" t="s">
        <v>3702</v>
      </c>
      <c r="E706" s="12" t="s">
        <v>435</v>
      </c>
      <c r="F706" s="12" t="s">
        <v>3703</v>
      </c>
      <c r="G706" s="12" t="s">
        <v>2733</v>
      </c>
      <c r="H706" s="12" t="s">
        <v>2941</v>
      </c>
      <c r="I706" s="90">
        <v>0.35416666666666669</v>
      </c>
      <c r="J706" s="90">
        <v>0.375</v>
      </c>
      <c r="K706" s="13">
        <v>0.5</v>
      </c>
      <c r="L706" s="90">
        <v>0.35416666666666669</v>
      </c>
      <c r="M706" s="90">
        <v>0.36736111111111108</v>
      </c>
      <c r="N706" s="13">
        <v>0.32</v>
      </c>
      <c r="O706" s="12">
        <v>1</v>
      </c>
      <c r="P706" s="12">
        <v>45.181677999999998</v>
      </c>
      <c r="Q706" s="12">
        <v>5.7453979999999998</v>
      </c>
      <c r="R706" s="14">
        <v>46290.417847222219</v>
      </c>
      <c r="S706" s="12">
        <v>1</v>
      </c>
      <c r="T706">
        <v>20260156</v>
      </c>
      <c r="U706" t="s">
        <v>40</v>
      </c>
      <c r="V706">
        <v>20260156</v>
      </c>
    </row>
    <row r="707" spans="1:22" x14ac:dyDescent="0.3">
      <c r="A707" s="11">
        <v>46289</v>
      </c>
      <c r="B707" s="89" t="s">
        <v>3818</v>
      </c>
      <c r="C707" s="12" t="s">
        <v>870</v>
      </c>
      <c r="D707" s="12" t="s">
        <v>869</v>
      </c>
      <c r="E707" s="12" t="s">
        <v>808</v>
      </c>
      <c r="F707" s="12" t="s">
        <v>2994</v>
      </c>
      <c r="G707" s="12" t="s">
        <v>2733</v>
      </c>
      <c r="H707" s="12" t="s">
        <v>2737</v>
      </c>
      <c r="I707" s="90">
        <v>0.55208333333333337</v>
      </c>
      <c r="J707" s="90">
        <v>0.57638888888888884</v>
      </c>
      <c r="K707" s="13">
        <v>0.57999999999999996</v>
      </c>
      <c r="L707" s="90">
        <v>0.22013888888888891</v>
      </c>
      <c r="M707" s="90">
        <v>0.2270833333333333</v>
      </c>
      <c r="N707" s="13">
        <v>0.17</v>
      </c>
      <c r="O707" s="12">
        <v>1</v>
      </c>
      <c r="P707" s="12">
        <v>45.192346999999998</v>
      </c>
      <c r="Q707" s="12">
        <v>5.7316079999999996</v>
      </c>
      <c r="R707" s="14">
        <v>46290.417847222219</v>
      </c>
      <c r="S707" s="12">
        <v>1</v>
      </c>
      <c r="V707" t="s">
        <v>3769</v>
      </c>
    </row>
    <row r="708" spans="1:22" x14ac:dyDescent="0.3">
      <c r="A708" s="11">
        <v>46289</v>
      </c>
      <c r="B708" s="89" t="s">
        <v>3829</v>
      </c>
      <c r="C708" s="12" t="s">
        <v>946</v>
      </c>
      <c r="D708" s="12" t="s">
        <v>2986</v>
      </c>
      <c r="E708" s="12" t="s">
        <v>492</v>
      </c>
      <c r="F708" s="12" t="s">
        <v>2987</v>
      </c>
      <c r="G708" s="12" t="s">
        <v>2733</v>
      </c>
      <c r="H708" s="12" t="s">
        <v>2734</v>
      </c>
      <c r="I708" s="90">
        <v>0.16666666666666671</v>
      </c>
      <c r="J708" s="90">
        <v>0.18055555555555561</v>
      </c>
      <c r="K708" s="13">
        <v>0.33</v>
      </c>
      <c r="L708" s="90"/>
      <c r="M708" s="90"/>
      <c r="N708" s="13"/>
      <c r="O708" s="12">
        <v>0</v>
      </c>
      <c r="P708" s="12">
        <v>45.185462000000001</v>
      </c>
      <c r="Q708" s="12">
        <v>5.7269600000000001</v>
      </c>
      <c r="R708" s="14">
        <v>46290.417847222219</v>
      </c>
      <c r="S708" s="12">
        <v>0</v>
      </c>
      <c r="T708">
        <v>20260297</v>
      </c>
      <c r="U708" t="s">
        <v>3760</v>
      </c>
      <c r="V708">
        <v>20260297</v>
      </c>
    </row>
    <row r="709" spans="1:22" x14ac:dyDescent="0.3">
      <c r="A709" s="11">
        <v>46289</v>
      </c>
      <c r="B709" s="89" t="s">
        <v>3846</v>
      </c>
      <c r="C709" s="12" t="s">
        <v>863</v>
      </c>
      <c r="D709" s="12" t="s">
        <v>2587</v>
      </c>
      <c r="E709" s="12" t="s">
        <v>182</v>
      </c>
      <c r="F709" s="12" t="s">
        <v>182</v>
      </c>
      <c r="G709" s="12" t="s">
        <v>2733</v>
      </c>
      <c r="H709" s="12" t="s">
        <v>2737</v>
      </c>
      <c r="I709" s="90">
        <v>0.33333333333333331</v>
      </c>
      <c r="J709" s="90">
        <v>0.34722222222222221</v>
      </c>
      <c r="K709" s="13">
        <v>0.33</v>
      </c>
      <c r="L709" s="90"/>
      <c r="M709" s="90"/>
      <c r="N709" s="13"/>
      <c r="O709" s="12">
        <v>0</v>
      </c>
      <c r="P709" s="12">
        <v>45.192013000000003</v>
      </c>
      <c r="Q709" s="12">
        <v>5.7196360000000004</v>
      </c>
      <c r="R709" s="14">
        <v>46290.417847222219</v>
      </c>
      <c r="S709" s="12">
        <v>1</v>
      </c>
      <c r="T709">
        <v>20260523</v>
      </c>
      <c r="U709" t="s">
        <v>838</v>
      </c>
      <c r="V709">
        <v>20260523</v>
      </c>
    </row>
    <row r="710" spans="1:22" x14ac:dyDescent="0.3">
      <c r="A710" s="11">
        <v>46289</v>
      </c>
      <c r="B710" s="89" t="s">
        <v>3818</v>
      </c>
      <c r="C710" s="12" t="s">
        <v>870</v>
      </c>
      <c r="D710" s="12" t="s">
        <v>2508</v>
      </c>
      <c r="E710" s="12" t="s">
        <v>198</v>
      </c>
      <c r="F710" s="12" t="s">
        <v>2509</v>
      </c>
      <c r="G710" s="12" t="s">
        <v>2733</v>
      </c>
      <c r="H710" s="12" t="s">
        <v>2737</v>
      </c>
      <c r="I710" s="90">
        <v>0.60069444444444442</v>
      </c>
      <c r="J710" s="90">
        <v>0.62847222222222221</v>
      </c>
      <c r="K710" s="13">
        <v>0.67</v>
      </c>
      <c r="L710" s="90">
        <v>0.2479166666666667</v>
      </c>
      <c r="M710" s="90">
        <v>0.32361111111111113</v>
      </c>
      <c r="N710" s="13">
        <v>1.82</v>
      </c>
      <c r="O710" s="12">
        <v>1</v>
      </c>
      <c r="P710" s="12">
        <v>45.188409999999998</v>
      </c>
      <c r="Q710" s="12">
        <v>5.7258019999999998</v>
      </c>
      <c r="R710" s="14">
        <v>46290.417847222219</v>
      </c>
      <c r="S710" s="12">
        <v>1</v>
      </c>
      <c r="T710">
        <v>20260493</v>
      </c>
      <c r="U710" t="s">
        <v>838</v>
      </c>
      <c r="V710">
        <v>20260493</v>
      </c>
    </row>
    <row r="711" spans="1:22" x14ac:dyDescent="0.3">
      <c r="A711" s="11">
        <v>46289</v>
      </c>
      <c r="B711" s="89" t="s">
        <v>3867</v>
      </c>
      <c r="C711" s="12" t="s">
        <v>914</v>
      </c>
      <c r="D711" s="12" t="s">
        <v>2999</v>
      </c>
      <c r="E711" s="12" t="s">
        <v>127</v>
      </c>
      <c r="F711" s="12" t="s">
        <v>3000</v>
      </c>
      <c r="G711" s="12" t="s">
        <v>2733</v>
      </c>
      <c r="H711" s="12" t="s">
        <v>2734</v>
      </c>
      <c r="I711" s="90">
        <v>0.16666666666666671</v>
      </c>
      <c r="J711" s="90">
        <v>0.18055555555555561</v>
      </c>
      <c r="K711" s="13">
        <v>0.33</v>
      </c>
      <c r="L711" s="90">
        <v>0.2</v>
      </c>
      <c r="M711" s="90">
        <v>0.32708333333333328</v>
      </c>
      <c r="N711" s="13">
        <v>3.05</v>
      </c>
      <c r="O711" s="12">
        <v>1</v>
      </c>
      <c r="P711" s="12">
        <v>45.190395000000002</v>
      </c>
      <c r="Q711" s="12">
        <v>5.7254319999999996</v>
      </c>
      <c r="R711" s="14">
        <v>46290.417847222219</v>
      </c>
      <c r="S711" s="12">
        <v>1</v>
      </c>
      <c r="T711">
        <v>20260224</v>
      </c>
      <c r="U711" t="s">
        <v>40</v>
      </c>
      <c r="V711">
        <v>20260224</v>
      </c>
    </row>
    <row r="712" spans="1:22" x14ac:dyDescent="0.3">
      <c r="A712" s="11">
        <v>46289</v>
      </c>
      <c r="B712" s="89" t="s">
        <v>3841</v>
      </c>
      <c r="C712" s="12" t="s">
        <v>971</v>
      </c>
      <c r="D712" s="12" t="s">
        <v>2984</v>
      </c>
      <c r="E712" s="12" t="s">
        <v>407</v>
      </c>
      <c r="F712" s="12" t="s">
        <v>2985</v>
      </c>
      <c r="G712" s="12" t="s">
        <v>2733</v>
      </c>
      <c r="H712" s="12" t="s">
        <v>2734</v>
      </c>
      <c r="I712" s="90">
        <v>0.29166666666666669</v>
      </c>
      <c r="J712" s="90">
        <v>0.30208333333333331</v>
      </c>
      <c r="K712" s="13">
        <v>0.25</v>
      </c>
      <c r="L712" s="90"/>
      <c r="M712" s="90"/>
      <c r="N712" s="13"/>
      <c r="O712" s="12">
        <v>0</v>
      </c>
      <c r="P712" s="12">
        <v>45.163393999999997</v>
      </c>
      <c r="Q712" s="12">
        <v>5.6850899999999998</v>
      </c>
      <c r="R712" s="14">
        <v>46290.417847222219</v>
      </c>
      <c r="S712" s="12">
        <v>1</v>
      </c>
      <c r="T712">
        <v>20260113</v>
      </c>
      <c r="U712" t="s">
        <v>3760</v>
      </c>
      <c r="V712">
        <v>20260113</v>
      </c>
    </row>
    <row r="713" spans="1:22" x14ac:dyDescent="0.3">
      <c r="A713" s="11">
        <v>46289</v>
      </c>
      <c r="B713" s="89" t="s">
        <v>3814</v>
      </c>
      <c r="C713" s="12" t="s">
        <v>948</v>
      </c>
      <c r="D713" s="12" t="s">
        <v>2450</v>
      </c>
      <c r="E713" s="12" t="s">
        <v>204</v>
      </c>
      <c r="F713" s="12" t="s">
        <v>3546</v>
      </c>
      <c r="G713" s="12" t="s">
        <v>2733</v>
      </c>
      <c r="H713" s="12" t="s">
        <v>2737</v>
      </c>
      <c r="I713" s="90">
        <v>0.33333333333333331</v>
      </c>
      <c r="J713" s="90">
        <v>0.37847222222222221</v>
      </c>
      <c r="K713" s="13">
        <v>1.08</v>
      </c>
      <c r="L713" s="90"/>
      <c r="M713" s="90"/>
      <c r="N713" s="13"/>
      <c r="O713" s="12">
        <v>0</v>
      </c>
      <c r="P713" s="12">
        <v>45.190345999999998</v>
      </c>
      <c r="Q713" s="12">
        <v>5.7332039999999997</v>
      </c>
      <c r="R713" s="14">
        <v>46290.417847222219</v>
      </c>
      <c r="S713" s="12">
        <v>1</v>
      </c>
      <c r="T713">
        <v>20260457</v>
      </c>
      <c r="U713" t="s">
        <v>838</v>
      </c>
      <c r="V713">
        <v>20260457</v>
      </c>
    </row>
    <row r="714" spans="1:22" x14ac:dyDescent="0.3">
      <c r="A714" s="11">
        <v>46289</v>
      </c>
      <c r="B714" s="89" t="s">
        <v>3869</v>
      </c>
      <c r="C714" s="12" t="s">
        <v>907</v>
      </c>
      <c r="D714" s="12" t="s">
        <v>2194</v>
      </c>
      <c r="E714" s="12" t="s">
        <v>571</v>
      </c>
      <c r="F714" s="12" t="s">
        <v>571</v>
      </c>
      <c r="G714" s="12" t="s">
        <v>2733</v>
      </c>
      <c r="H714" s="12" t="s">
        <v>2737</v>
      </c>
      <c r="I714" s="90">
        <v>0.33333333333333331</v>
      </c>
      <c r="J714" s="90">
        <v>0.37847222222222221</v>
      </c>
      <c r="K714" s="13">
        <v>1.08</v>
      </c>
      <c r="L714" s="90">
        <v>0.43958333333333333</v>
      </c>
      <c r="M714" s="90">
        <v>0.47083333333333333</v>
      </c>
      <c r="N714" s="13">
        <v>0.75</v>
      </c>
      <c r="O714" s="12">
        <v>1</v>
      </c>
      <c r="P714" s="12">
        <v>45.363264999999998</v>
      </c>
      <c r="Q714" s="12">
        <v>5.577299</v>
      </c>
      <c r="R714" s="14">
        <v>46290.417847222219</v>
      </c>
      <c r="S714" s="12">
        <v>1</v>
      </c>
      <c r="T714">
        <v>20260375</v>
      </c>
      <c r="U714" t="s">
        <v>838</v>
      </c>
      <c r="V714">
        <v>20260375</v>
      </c>
    </row>
    <row r="715" spans="1:22" x14ac:dyDescent="0.3">
      <c r="A715" s="11">
        <v>46289</v>
      </c>
      <c r="B715" s="89" t="s">
        <v>3862</v>
      </c>
      <c r="C715" s="12" t="s">
        <v>853</v>
      </c>
      <c r="D715" s="12" t="s">
        <v>1843</v>
      </c>
      <c r="E715" s="12" t="s">
        <v>133</v>
      </c>
      <c r="F715" s="12" t="s">
        <v>1845</v>
      </c>
      <c r="G715" s="12" t="s">
        <v>2733</v>
      </c>
      <c r="H715" s="12" t="s">
        <v>2737</v>
      </c>
      <c r="I715" s="90">
        <v>0.33333333333333331</v>
      </c>
      <c r="J715" s="90">
        <v>0.34722222222222221</v>
      </c>
      <c r="K715" s="13">
        <v>0.33</v>
      </c>
      <c r="L715" s="90"/>
      <c r="M715" s="90"/>
      <c r="N715" s="13"/>
      <c r="O715" s="12">
        <v>0</v>
      </c>
      <c r="P715" s="12">
        <v>45.189967000000003</v>
      </c>
      <c r="Q715" s="12">
        <v>5.7054239999999998</v>
      </c>
      <c r="R715" s="14">
        <v>46290.417847222219</v>
      </c>
      <c r="S715" s="12">
        <v>1</v>
      </c>
      <c r="T715">
        <v>20260258</v>
      </c>
      <c r="U715" t="s">
        <v>838</v>
      </c>
      <c r="V715">
        <v>20260258</v>
      </c>
    </row>
    <row r="716" spans="1:22" x14ac:dyDescent="0.3">
      <c r="A716" s="11">
        <v>46289</v>
      </c>
      <c r="B716" s="89" t="s">
        <v>3835</v>
      </c>
      <c r="C716" s="12" t="s">
        <v>859</v>
      </c>
      <c r="D716" s="12" t="s">
        <v>2988</v>
      </c>
      <c r="E716" s="12" t="s">
        <v>220</v>
      </c>
      <c r="F716" s="12" t="s">
        <v>3911</v>
      </c>
      <c r="G716" s="12" t="s">
        <v>2733</v>
      </c>
      <c r="H716" s="12" t="s">
        <v>2734</v>
      </c>
      <c r="I716" s="90">
        <v>0.29166666666666669</v>
      </c>
      <c r="J716" s="90">
        <v>0.2986111111111111</v>
      </c>
      <c r="K716" s="13">
        <v>0.17</v>
      </c>
      <c r="L716" s="90"/>
      <c r="M716" s="90"/>
      <c r="N716" s="13"/>
      <c r="O716" s="12">
        <v>0</v>
      </c>
      <c r="P716" s="12">
        <v>45.182158999999999</v>
      </c>
      <c r="Q716" s="12">
        <v>5.715846</v>
      </c>
      <c r="R716" s="14">
        <v>46290.417847222219</v>
      </c>
      <c r="S716" s="12">
        <v>1</v>
      </c>
      <c r="T716">
        <v>20260110</v>
      </c>
      <c r="U716" t="s">
        <v>40</v>
      </c>
      <c r="V716">
        <v>20260110</v>
      </c>
    </row>
    <row r="717" spans="1:22" x14ac:dyDescent="0.3">
      <c r="A717" s="11">
        <v>46289</v>
      </c>
      <c r="B717" s="89" t="s">
        <v>3845</v>
      </c>
      <c r="C717" s="12" t="s">
        <v>950</v>
      </c>
      <c r="D717" s="12" t="s">
        <v>2997</v>
      </c>
      <c r="E717" s="12" t="s">
        <v>115</v>
      </c>
      <c r="F717" s="12" t="s">
        <v>2998</v>
      </c>
      <c r="G717" s="12" t="s">
        <v>2733</v>
      </c>
      <c r="H717" s="12" t="s">
        <v>2734</v>
      </c>
      <c r="I717" s="90">
        <v>0.16666666666666671</v>
      </c>
      <c r="J717" s="90">
        <v>0.18055555555555561</v>
      </c>
      <c r="K717" s="13">
        <v>0.33</v>
      </c>
      <c r="L717" s="90">
        <v>0.35069444444444442</v>
      </c>
      <c r="M717" s="90">
        <v>0.35555555555555562</v>
      </c>
      <c r="N717" s="13">
        <v>0.1</v>
      </c>
      <c r="O717" s="12">
        <v>1</v>
      </c>
      <c r="P717" s="12">
        <v>45.190648000000003</v>
      </c>
      <c r="Q717" s="12">
        <v>5.7227129999999997</v>
      </c>
      <c r="R717" s="14">
        <v>46290.417847222219</v>
      </c>
      <c r="S717" s="12">
        <v>1</v>
      </c>
      <c r="T717">
        <v>20260494</v>
      </c>
      <c r="U717" t="s">
        <v>40</v>
      </c>
      <c r="V717">
        <v>20260494</v>
      </c>
    </row>
    <row r="718" spans="1:22" x14ac:dyDescent="0.3">
      <c r="A718" s="11">
        <v>46289</v>
      </c>
      <c r="B718" s="89" t="s">
        <v>3835</v>
      </c>
      <c r="C718" s="12" t="s">
        <v>859</v>
      </c>
      <c r="D718" s="12" t="s">
        <v>2992</v>
      </c>
      <c r="E718" s="12" t="s">
        <v>53</v>
      </c>
      <c r="F718" s="12" t="s">
        <v>2993</v>
      </c>
      <c r="G718" s="12" t="s">
        <v>2733</v>
      </c>
      <c r="H718" s="12" t="s">
        <v>2734</v>
      </c>
      <c r="I718" s="90">
        <v>0.29166666666666669</v>
      </c>
      <c r="J718" s="90">
        <v>0.2986111111111111</v>
      </c>
      <c r="K718" s="13">
        <v>0.17</v>
      </c>
      <c r="L718" s="90"/>
      <c r="M718" s="90"/>
      <c r="N718" s="13"/>
      <c r="O718" s="12">
        <v>0</v>
      </c>
      <c r="P718" s="12">
        <v>45.192563999999997</v>
      </c>
      <c r="Q718" s="12">
        <v>5.7240770000000003</v>
      </c>
      <c r="R718" s="14">
        <v>46290.417847222219</v>
      </c>
      <c r="S718" s="12">
        <v>1</v>
      </c>
      <c r="T718">
        <v>20260243</v>
      </c>
      <c r="U718" t="s">
        <v>40</v>
      </c>
      <c r="V718">
        <v>20260243</v>
      </c>
    </row>
    <row r="719" spans="1:22" x14ac:dyDescent="0.3">
      <c r="A719" s="11">
        <v>46289</v>
      </c>
      <c r="B719" s="89" t="s">
        <v>3827</v>
      </c>
      <c r="C719" s="12" t="s">
        <v>967</v>
      </c>
      <c r="D719" s="12" t="s">
        <v>3004</v>
      </c>
      <c r="E719" s="12" t="s">
        <v>368</v>
      </c>
      <c r="F719" s="12" t="s">
        <v>3005</v>
      </c>
      <c r="G719" s="12" t="s">
        <v>2733</v>
      </c>
      <c r="H719" s="12" t="s">
        <v>2734</v>
      </c>
      <c r="I719" s="90">
        <v>0.16666666666666671</v>
      </c>
      <c r="J719" s="90">
        <v>0.18055555555555561</v>
      </c>
      <c r="K719" s="13">
        <v>0.33</v>
      </c>
      <c r="L719" s="90">
        <v>0.21111111111111111</v>
      </c>
      <c r="M719" s="90">
        <v>0.21875</v>
      </c>
      <c r="N719" s="13">
        <v>0.18</v>
      </c>
      <c r="O719" s="12">
        <v>1</v>
      </c>
      <c r="P719" s="12">
        <v>45.182288999999997</v>
      </c>
      <c r="Q719" s="12">
        <v>5.7159700000000004</v>
      </c>
      <c r="R719" s="14">
        <v>46290.417847222219</v>
      </c>
      <c r="S719" s="12">
        <v>1</v>
      </c>
      <c r="T719">
        <v>20260318</v>
      </c>
      <c r="U719" t="s">
        <v>40</v>
      </c>
      <c r="V719">
        <v>20260318</v>
      </c>
    </row>
    <row r="720" spans="1:22" x14ac:dyDescent="0.3">
      <c r="A720" s="11">
        <v>46289</v>
      </c>
      <c r="B720" s="89" t="s">
        <v>3817</v>
      </c>
      <c r="C720" s="12" t="s">
        <v>974</v>
      </c>
      <c r="D720" s="12" t="s">
        <v>2995</v>
      </c>
      <c r="E720" s="12" t="s">
        <v>145</v>
      </c>
      <c r="F720" s="12" t="s">
        <v>2996</v>
      </c>
      <c r="G720" s="12" t="s">
        <v>2733</v>
      </c>
      <c r="H720" s="12" t="s">
        <v>2734</v>
      </c>
      <c r="I720" s="90">
        <v>0.29166666666666669</v>
      </c>
      <c r="J720" s="90">
        <v>0.2986111111111111</v>
      </c>
      <c r="K720" s="13">
        <v>0.17</v>
      </c>
      <c r="L720" s="90"/>
      <c r="M720" s="90"/>
      <c r="N720" s="13"/>
      <c r="O720" s="12">
        <v>0</v>
      </c>
      <c r="P720" s="12">
        <v>45.170380000000002</v>
      </c>
      <c r="Q720" s="12">
        <v>5.7395560000000003</v>
      </c>
      <c r="R720" s="14">
        <v>46290.417847222219</v>
      </c>
      <c r="S720" s="12">
        <v>1</v>
      </c>
      <c r="T720">
        <v>20260210</v>
      </c>
      <c r="U720" t="s">
        <v>40</v>
      </c>
      <c r="V720">
        <v>20260210</v>
      </c>
    </row>
    <row r="721" spans="1:22" x14ac:dyDescent="0.3">
      <c r="A721" s="11">
        <v>46289</v>
      </c>
      <c r="B721" s="89" t="s">
        <v>3835</v>
      </c>
      <c r="C721" s="12" t="s">
        <v>859</v>
      </c>
      <c r="D721" s="12" t="s">
        <v>2749</v>
      </c>
      <c r="E721" s="12" t="s">
        <v>360</v>
      </c>
      <c r="F721" s="12" t="s">
        <v>2750</v>
      </c>
      <c r="G721" s="12" t="s">
        <v>2733</v>
      </c>
      <c r="H721" s="12" t="s">
        <v>2734</v>
      </c>
      <c r="I721" s="90">
        <v>0.16666666666666671</v>
      </c>
      <c r="J721" s="90">
        <v>0.18055555555555561</v>
      </c>
      <c r="K721" s="13">
        <v>0.33</v>
      </c>
      <c r="L721" s="90"/>
      <c r="M721" s="90"/>
      <c r="N721" s="13"/>
      <c r="O721" s="12">
        <v>0</v>
      </c>
      <c r="P721" s="12">
        <v>45.192559000000003</v>
      </c>
      <c r="Q721" s="12">
        <v>5.7247250000000003</v>
      </c>
      <c r="R721" s="14">
        <v>46290.417847222219</v>
      </c>
      <c r="S721" s="12">
        <v>1</v>
      </c>
      <c r="T721">
        <v>20260558</v>
      </c>
      <c r="U721" t="s">
        <v>40</v>
      </c>
      <c r="V721">
        <v>20260558</v>
      </c>
    </row>
    <row r="722" spans="1:22" x14ac:dyDescent="0.3">
      <c r="A722" s="11">
        <v>46289</v>
      </c>
      <c r="B722" s="89" t="s">
        <v>3811</v>
      </c>
      <c r="C722" s="12" t="s">
        <v>975</v>
      </c>
      <c r="D722" s="12" t="s">
        <v>3704</v>
      </c>
      <c r="E722" s="12" t="s">
        <v>619</v>
      </c>
      <c r="F722" s="12" t="s">
        <v>3705</v>
      </c>
      <c r="G722" s="12" t="s">
        <v>2733</v>
      </c>
      <c r="H722" s="12" t="s">
        <v>2734</v>
      </c>
      <c r="I722" s="90">
        <v>0.44097222222222221</v>
      </c>
      <c r="J722" s="90">
        <v>0.44791666666666669</v>
      </c>
      <c r="K722" s="13">
        <v>0.17</v>
      </c>
      <c r="L722" s="90"/>
      <c r="M722" s="90"/>
      <c r="N722" s="13"/>
      <c r="O722" s="12">
        <v>0</v>
      </c>
      <c r="P722" s="12">
        <v>45.350074999999997</v>
      </c>
      <c r="Q722" s="12">
        <v>5.5982919999999998</v>
      </c>
      <c r="R722" s="14">
        <v>46290.417847222219</v>
      </c>
      <c r="S722" s="12">
        <v>1</v>
      </c>
      <c r="T722">
        <v>20260562</v>
      </c>
      <c r="U722" t="s">
        <v>40</v>
      </c>
      <c r="V722">
        <v>20260562</v>
      </c>
    </row>
    <row r="723" spans="1:22" x14ac:dyDescent="0.3">
      <c r="A723" s="11">
        <v>46289</v>
      </c>
      <c r="B723" s="89" t="s">
        <v>3848</v>
      </c>
      <c r="C723" s="12" t="s">
        <v>945</v>
      </c>
      <c r="D723" s="12" t="s">
        <v>3011</v>
      </c>
      <c r="E723" s="12" t="s">
        <v>694</v>
      </c>
      <c r="F723" s="12" t="s">
        <v>3012</v>
      </c>
      <c r="G723" s="12" t="s">
        <v>2733</v>
      </c>
      <c r="H723" s="12" t="s">
        <v>2734</v>
      </c>
      <c r="I723" s="90">
        <v>0.16666666666666671</v>
      </c>
      <c r="J723" s="90">
        <v>0.18055555555555561</v>
      </c>
      <c r="K723" s="13">
        <v>0.33</v>
      </c>
      <c r="L723" s="90"/>
      <c r="M723" s="90"/>
      <c r="N723" s="13"/>
      <c r="O723" s="12">
        <v>0</v>
      </c>
      <c r="P723" s="12">
        <v>45.179248000000001</v>
      </c>
      <c r="Q723" s="12">
        <v>5.7079449999999996</v>
      </c>
      <c r="R723" s="14">
        <v>46290.417847222219</v>
      </c>
      <c r="S723" s="12">
        <v>1</v>
      </c>
      <c r="T723">
        <v>20260382</v>
      </c>
      <c r="U723" t="s">
        <v>40</v>
      </c>
      <c r="V723">
        <v>20260382</v>
      </c>
    </row>
    <row r="724" spans="1:22" x14ac:dyDescent="0.3">
      <c r="A724" s="11">
        <v>46289</v>
      </c>
      <c r="B724" s="89" t="s">
        <v>3812</v>
      </c>
      <c r="C724" s="12" t="s">
        <v>977</v>
      </c>
      <c r="D724" s="12" t="s">
        <v>3622</v>
      </c>
      <c r="E724" s="12" t="s">
        <v>750</v>
      </c>
      <c r="F724" s="12" t="s">
        <v>3623</v>
      </c>
      <c r="G724" s="12" t="s">
        <v>2733</v>
      </c>
      <c r="H724" s="12" t="s">
        <v>2734</v>
      </c>
      <c r="I724" s="90">
        <v>0.18055555555555561</v>
      </c>
      <c r="J724" s="90">
        <v>0.19444444444444439</v>
      </c>
      <c r="K724" s="13">
        <v>0.33</v>
      </c>
      <c r="L724" s="90"/>
      <c r="M724" s="90"/>
      <c r="N724" s="13"/>
      <c r="O724" s="12">
        <v>0</v>
      </c>
      <c r="P724" s="12">
        <v>45.367497999999998</v>
      </c>
      <c r="Q724" s="12">
        <v>5.58521</v>
      </c>
      <c r="R724" s="14">
        <v>46290.417847222219</v>
      </c>
      <c r="S724" s="12">
        <v>1</v>
      </c>
      <c r="T724">
        <v>20260444</v>
      </c>
      <c r="U724" t="s">
        <v>40</v>
      </c>
      <c r="V724">
        <v>20260444</v>
      </c>
    </row>
    <row r="725" spans="1:22" x14ac:dyDescent="0.3">
      <c r="A725" s="11">
        <v>46289</v>
      </c>
      <c r="B725" s="89" t="s">
        <v>3824</v>
      </c>
      <c r="C725" s="12" t="s">
        <v>876</v>
      </c>
      <c r="D725" s="12" t="s">
        <v>3620</v>
      </c>
      <c r="E725" s="12" t="s">
        <v>616</v>
      </c>
      <c r="F725" s="12" t="s">
        <v>3621</v>
      </c>
      <c r="G725" s="12" t="s">
        <v>2733</v>
      </c>
      <c r="H725" s="12" t="s">
        <v>2734</v>
      </c>
      <c r="I725" s="90">
        <v>0.29166666666666669</v>
      </c>
      <c r="J725" s="90">
        <v>0.30208333333333331</v>
      </c>
      <c r="K725" s="13">
        <v>0.25</v>
      </c>
      <c r="L725" s="90"/>
      <c r="M725" s="90"/>
      <c r="N725" s="13"/>
      <c r="O725" s="12">
        <v>0</v>
      </c>
      <c r="P725" s="12">
        <v>45.211889999999997</v>
      </c>
      <c r="Q725" s="12">
        <v>5.6499290000000002</v>
      </c>
      <c r="R725" s="14">
        <v>46290.417847222219</v>
      </c>
      <c r="S725" s="12">
        <v>1</v>
      </c>
      <c r="T725">
        <v>20260026</v>
      </c>
      <c r="U725" t="s">
        <v>40</v>
      </c>
      <c r="V725">
        <v>20260026</v>
      </c>
    </row>
    <row r="726" spans="1:22" x14ac:dyDescent="0.3">
      <c r="A726" s="11">
        <v>46289</v>
      </c>
      <c r="B726" s="89" t="s">
        <v>3835</v>
      </c>
      <c r="C726" s="12" t="s">
        <v>859</v>
      </c>
      <c r="D726" s="12" t="s">
        <v>2824</v>
      </c>
      <c r="E726" s="12" t="s">
        <v>450</v>
      </c>
      <c r="F726" s="12" t="s">
        <v>2825</v>
      </c>
      <c r="G726" s="12" t="s">
        <v>2733</v>
      </c>
      <c r="H726" s="12" t="s">
        <v>2734</v>
      </c>
      <c r="I726" s="90">
        <v>0.16666666666666671</v>
      </c>
      <c r="J726" s="90">
        <v>0.18055555555555561</v>
      </c>
      <c r="K726" s="13">
        <v>0.33</v>
      </c>
      <c r="L726" s="90"/>
      <c r="M726" s="90"/>
      <c r="N726" s="13"/>
      <c r="O726" s="12">
        <v>0</v>
      </c>
      <c r="P726" s="12">
        <v>45.187130000000003</v>
      </c>
      <c r="Q726" s="12">
        <v>5.717994</v>
      </c>
      <c r="R726" s="14">
        <v>46290.417847222219</v>
      </c>
      <c r="S726" s="12">
        <v>1</v>
      </c>
      <c r="T726">
        <v>20260569</v>
      </c>
      <c r="U726" t="s">
        <v>40</v>
      </c>
      <c r="V726">
        <v>20260569</v>
      </c>
    </row>
    <row r="727" spans="1:22" x14ac:dyDescent="0.3">
      <c r="A727" s="11">
        <v>46289</v>
      </c>
      <c r="B727" s="89" t="s">
        <v>3862</v>
      </c>
      <c r="C727" s="12" t="s">
        <v>853</v>
      </c>
      <c r="D727" s="12" t="s">
        <v>3013</v>
      </c>
      <c r="E727" s="12" t="s">
        <v>578</v>
      </c>
      <c r="F727" s="12" t="s">
        <v>3014</v>
      </c>
      <c r="G727" s="12" t="s">
        <v>2733</v>
      </c>
      <c r="H727" s="12" t="s">
        <v>2734</v>
      </c>
      <c r="I727" s="90">
        <v>0.29166666666666669</v>
      </c>
      <c r="J727" s="90">
        <v>0.2986111111111111</v>
      </c>
      <c r="K727" s="13">
        <v>0.17</v>
      </c>
      <c r="L727" s="90"/>
      <c r="M727" s="90"/>
      <c r="N727" s="13"/>
      <c r="O727" s="12">
        <v>0</v>
      </c>
      <c r="P727" s="12">
        <v>45.183777999999997</v>
      </c>
      <c r="Q727" s="12">
        <v>5.7115169999999997</v>
      </c>
      <c r="R727" s="14">
        <v>46290.417847222219</v>
      </c>
      <c r="S727" s="12">
        <v>1</v>
      </c>
      <c r="T727">
        <v>20260008</v>
      </c>
      <c r="U727" t="s">
        <v>3760</v>
      </c>
      <c r="V727">
        <v>20260008</v>
      </c>
    </row>
    <row r="728" spans="1:22" x14ac:dyDescent="0.3">
      <c r="A728" s="11">
        <v>46289</v>
      </c>
      <c r="B728" s="89" t="s">
        <v>3912</v>
      </c>
      <c r="C728" s="12" t="s">
        <v>980</v>
      </c>
      <c r="D728" s="12" t="s">
        <v>1877</v>
      </c>
      <c r="E728" s="12" t="s">
        <v>540</v>
      </c>
      <c r="F728" s="12" t="s">
        <v>540</v>
      </c>
      <c r="G728" s="12" t="s">
        <v>2733</v>
      </c>
      <c r="H728" s="12" t="s">
        <v>2737</v>
      </c>
      <c r="I728" s="90">
        <v>0.33333333333333331</v>
      </c>
      <c r="J728" s="90">
        <v>0.375</v>
      </c>
      <c r="K728" s="13">
        <v>1</v>
      </c>
      <c r="L728" s="90"/>
      <c r="M728" s="90"/>
      <c r="N728" s="13"/>
      <c r="O728" s="12">
        <v>0</v>
      </c>
      <c r="P728" s="12">
        <v>45.275311000000002</v>
      </c>
      <c r="Q728" s="12">
        <v>5.6492800000000001</v>
      </c>
      <c r="R728" s="14">
        <v>46290.417847222219</v>
      </c>
      <c r="S728" s="12">
        <v>0</v>
      </c>
      <c r="T728">
        <v>20260269</v>
      </c>
      <c r="U728" t="s">
        <v>838</v>
      </c>
      <c r="V728">
        <v>20260269</v>
      </c>
    </row>
    <row r="729" spans="1:22" x14ac:dyDescent="0.3">
      <c r="A729" s="11">
        <v>46289</v>
      </c>
      <c r="B729" s="89" t="s">
        <v>3864</v>
      </c>
      <c r="C729" s="12" t="s">
        <v>960</v>
      </c>
      <c r="D729" s="12" t="s">
        <v>1082</v>
      </c>
      <c r="E729" s="12" t="s">
        <v>768</v>
      </c>
      <c r="F729" s="12" t="s">
        <v>1085</v>
      </c>
      <c r="G729" s="12" t="s">
        <v>2733</v>
      </c>
      <c r="H729" s="12" t="s">
        <v>2737</v>
      </c>
      <c r="I729" s="90">
        <v>0.33333333333333331</v>
      </c>
      <c r="J729" s="90">
        <v>0.4236111111111111</v>
      </c>
      <c r="K729" s="13">
        <v>2.17</v>
      </c>
      <c r="L729" s="90"/>
      <c r="M729" s="90"/>
      <c r="N729" s="13"/>
      <c r="O729" s="12">
        <v>0</v>
      </c>
      <c r="P729" s="12">
        <v>45.180636</v>
      </c>
      <c r="Q729" s="12">
        <v>5.7115109999999998</v>
      </c>
      <c r="R729" s="14">
        <v>46290.417847222219</v>
      </c>
      <c r="S729" s="12">
        <v>1</v>
      </c>
      <c r="T729">
        <v>20260009</v>
      </c>
      <c r="U729" t="s">
        <v>838</v>
      </c>
      <c r="V729">
        <v>20260009</v>
      </c>
    </row>
    <row r="730" spans="1:22" x14ac:dyDescent="0.3">
      <c r="A730" s="11">
        <v>46289</v>
      </c>
      <c r="B730" s="89" t="s">
        <v>3816</v>
      </c>
      <c r="C730" s="12" t="s">
        <v>957</v>
      </c>
      <c r="D730" s="12" t="s">
        <v>3020</v>
      </c>
      <c r="E730" s="12" t="s">
        <v>3021</v>
      </c>
      <c r="F730" s="12" t="s">
        <v>3022</v>
      </c>
      <c r="G730" s="12" t="s">
        <v>2733</v>
      </c>
      <c r="H730" s="12" t="s">
        <v>2734</v>
      </c>
      <c r="I730" s="90">
        <v>0.38541666666666669</v>
      </c>
      <c r="J730" s="90">
        <v>0.39930555555555558</v>
      </c>
      <c r="K730" s="13">
        <v>0.33</v>
      </c>
      <c r="L730" s="90">
        <v>0.33402777777777781</v>
      </c>
      <c r="M730" s="90">
        <v>0.33680555555555558</v>
      </c>
      <c r="N730" s="13">
        <v>7.0000000000000007E-2</v>
      </c>
      <c r="O730" s="12">
        <v>1</v>
      </c>
      <c r="P730" s="12">
        <v>45.198158999999997</v>
      </c>
      <c r="Q730" s="12">
        <v>5.7376310000000004</v>
      </c>
      <c r="R730" s="14">
        <v>46290.417847222219</v>
      </c>
      <c r="S730" s="12">
        <v>1</v>
      </c>
      <c r="T730">
        <v>20260496</v>
      </c>
      <c r="U730" t="s">
        <v>40</v>
      </c>
      <c r="V730">
        <v>20260496</v>
      </c>
    </row>
    <row r="731" spans="1:22" x14ac:dyDescent="0.3">
      <c r="A731" s="11">
        <v>46289</v>
      </c>
      <c r="B731" s="89" t="s">
        <v>3770</v>
      </c>
      <c r="C731" s="12" t="s">
        <v>856</v>
      </c>
      <c r="D731" s="12" t="s">
        <v>871</v>
      </c>
      <c r="E731" s="12" t="s">
        <v>825</v>
      </c>
      <c r="F731" s="12" t="s">
        <v>3871</v>
      </c>
      <c r="G731" s="12" t="s">
        <v>2733</v>
      </c>
      <c r="H731" s="12" t="s">
        <v>2737</v>
      </c>
      <c r="I731" s="90">
        <v>0.33333333333333331</v>
      </c>
      <c r="J731" s="90">
        <v>0.375</v>
      </c>
      <c r="K731" s="13">
        <v>1</v>
      </c>
      <c r="L731" s="90"/>
      <c r="M731" s="90"/>
      <c r="N731" s="13"/>
      <c r="O731" s="12">
        <v>0</v>
      </c>
      <c r="P731" s="12">
        <v>45.181339000000001</v>
      </c>
      <c r="Q731" s="12">
        <v>5.7134910000000003</v>
      </c>
      <c r="R731" s="14">
        <v>46290.417847222219</v>
      </c>
      <c r="S731" s="12">
        <v>1</v>
      </c>
      <c r="V731" t="s">
        <v>3771</v>
      </c>
    </row>
    <row r="732" spans="1:22" x14ac:dyDescent="0.3">
      <c r="A732" s="11">
        <v>46289</v>
      </c>
      <c r="B732" s="89" t="s">
        <v>3872</v>
      </c>
      <c r="C732" s="12" t="s">
        <v>866</v>
      </c>
      <c r="D732" s="12" t="s">
        <v>3027</v>
      </c>
      <c r="E732" s="12" t="s">
        <v>451</v>
      </c>
      <c r="F732" s="12" t="s">
        <v>3028</v>
      </c>
      <c r="G732" s="12" t="s">
        <v>2733</v>
      </c>
      <c r="H732" s="12" t="s">
        <v>2734</v>
      </c>
      <c r="I732" s="90">
        <v>0.16666666666666671</v>
      </c>
      <c r="J732" s="90">
        <v>0.18055555555555561</v>
      </c>
      <c r="K732" s="13">
        <v>0.33</v>
      </c>
      <c r="L732" s="90">
        <v>0.1340277777777778</v>
      </c>
      <c r="M732" s="90">
        <v>0.1444444444444444</v>
      </c>
      <c r="N732" s="13">
        <v>0.25</v>
      </c>
      <c r="O732" s="12">
        <v>1</v>
      </c>
      <c r="P732" s="12">
        <v>45.207687999999997</v>
      </c>
      <c r="Q732" s="12">
        <v>5.763395</v>
      </c>
      <c r="R732" s="14">
        <v>46290.417847222219</v>
      </c>
      <c r="S732" s="12">
        <v>1</v>
      </c>
      <c r="T732">
        <v>20260046</v>
      </c>
      <c r="U732" t="s">
        <v>40</v>
      </c>
      <c r="V732">
        <v>20260046</v>
      </c>
    </row>
    <row r="733" spans="1:22" x14ac:dyDescent="0.3">
      <c r="A733" s="11">
        <v>46289</v>
      </c>
      <c r="B733" s="89" t="s">
        <v>3815</v>
      </c>
      <c r="C733" s="12" t="s">
        <v>905</v>
      </c>
      <c r="D733" s="12" t="s">
        <v>2831</v>
      </c>
      <c r="E733" s="12" t="s">
        <v>63</v>
      </c>
      <c r="F733" s="12" t="s">
        <v>2832</v>
      </c>
      <c r="G733" s="12" t="s">
        <v>2733</v>
      </c>
      <c r="H733" s="12" t="s">
        <v>2734</v>
      </c>
      <c r="I733" s="90">
        <v>0.16666666666666671</v>
      </c>
      <c r="J733" s="90">
        <v>0.1736111111111111</v>
      </c>
      <c r="K733" s="13">
        <v>0.17</v>
      </c>
      <c r="L733" s="90"/>
      <c r="M733" s="90"/>
      <c r="N733" s="13"/>
      <c r="O733" s="12">
        <v>0</v>
      </c>
      <c r="P733" s="12">
        <v>45.185625999999999</v>
      </c>
      <c r="Q733" s="12">
        <v>5.7211239999999997</v>
      </c>
      <c r="R733" s="14">
        <v>46290.417847222219</v>
      </c>
      <c r="S733" s="12">
        <v>1</v>
      </c>
      <c r="T733">
        <v>20260319</v>
      </c>
      <c r="U733" t="s">
        <v>40</v>
      </c>
      <c r="V733">
        <v>20260319</v>
      </c>
    </row>
    <row r="734" spans="1:22" x14ac:dyDescent="0.3">
      <c r="A734" s="11">
        <v>46289</v>
      </c>
      <c r="B734" s="89" t="s">
        <v>3830</v>
      </c>
      <c r="C734" s="12" t="s">
        <v>951</v>
      </c>
      <c r="D734" s="12" t="s">
        <v>3475</v>
      </c>
      <c r="E734" s="12" t="s">
        <v>668</v>
      </c>
      <c r="F734" s="12" t="s">
        <v>3476</v>
      </c>
      <c r="G734" s="12" t="s">
        <v>2733</v>
      </c>
      <c r="H734" s="12" t="s">
        <v>2734</v>
      </c>
      <c r="I734" s="90">
        <v>0.16666666666666671</v>
      </c>
      <c r="J734" s="90">
        <v>0.18055555555555561</v>
      </c>
      <c r="K734" s="13">
        <v>0.33</v>
      </c>
      <c r="L734" s="90"/>
      <c r="M734" s="90"/>
      <c r="N734" s="13"/>
      <c r="O734" s="12">
        <v>0</v>
      </c>
      <c r="P734" s="12">
        <v>45.164425000000001</v>
      </c>
      <c r="Q734" s="12">
        <v>5.6912079999999996</v>
      </c>
      <c r="R734" s="14">
        <v>46290.417847222219</v>
      </c>
      <c r="S734" s="12">
        <v>1</v>
      </c>
      <c r="T734">
        <v>20260322</v>
      </c>
      <c r="U734" t="s">
        <v>40</v>
      </c>
      <c r="V734">
        <v>20260322</v>
      </c>
    </row>
    <row r="735" spans="1:22" x14ac:dyDescent="0.3">
      <c r="A735" s="11">
        <v>46289</v>
      </c>
      <c r="B735" s="89" t="s">
        <v>3839</v>
      </c>
      <c r="C735" s="12" t="s">
        <v>966</v>
      </c>
      <c r="D735" s="12" t="s">
        <v>1126</v>
      </c>
      <c r="E735" s="12" t="s">
        <v>82</v>
      </c>
      <c r="F735" s="12" t="s">
        <v>82</v>
      </c>
      <c r="G735" s="12" t="s">
        <v>2733</v>
      </c>
      <c r="H735" s="12" t="s">
        <v>2737</v>
      </c>
      <c r="I735" s="90">
        <v>0.23958333333333329</v>
      </c>
      <c r="J735" s="90">
        <v>0.25</v>
      </c>
      <c r="K735" s="13">
        <v>0.25</v>
      </c>
      <c r="L735" s="90">
        <v>0.17083333333333331</v>
      </c>
      <c r="M735" s="90">
        <v>0.17986111111111111</v>
      </c>
      <c r="N735" s="13">
        <v>0.22</v>
      </c>
      <c r="O735" s="12">
        <v>1</v>
      </c>
      <c r="P735" s="12">
        <v>45.365777999999999</v>
      </c>
      <c r="Q735" s="12">
        <v>5.5901800000000001</v>
      </c>
      <c r="R735" s="14">
        <v>46290.417847222219</v>
      </c>
      <c r="S735" s="12">
        <v>1</v>
      </c>
      <c r="T735">
        <v>20260483</v>
      </c>
      <c r="U735" t="s">
        <v>838</v>
      </c>
      <c r="V735">
        <v>20260483</v>
      </c>
    </row>
    <row r="736" spans="1:22" x14ac:dyDescent="0.3">
      <c r="A736" s="11">
        <v>46289</v>
      </c>
      <c r="B736" s="89" t="s">
        <v>3836</v>
      </c>
      <c r="C736" s="12" t="s">
        <v>954</v>
      </c>
      <c r="D736" s="12" t="s">
        <v>2206</v>
      </c>
      <c r="E736" s="12" t="s">
        <v>691</v>
      </c>
      <c r="F736" s="12" t="s">
        <v>3010</v>
      </c>
      <c r="G736" s="12" t="s">
        <v>2733</v>
      </c>
      <c r="H736" s="12" t="s">
        <v>2737</v>
      </c>
      <c r="I736" s="90">
        <v>0.33333333333333331</v>
      </c>
      <c r="J736" s="90">
        <v>0.34722222222222221</v>
      </c>
      <c r="K736" s="13">
        <v>0.33</v>
      </c>
      <c r="L736" s="90"/>
      <c r="M736" s="90"/>
      <c r="N736" s="13"/>
      <c r="O736" s="12">
        <v>0</v>
      </c>
      <c r="P736" s="12">
        <v>45.205657000000002</v>
      </c>
      <c r="Q736" s="12">
        <v>5.7738750000000003</v>
      </c>
      <c r="R736" s="14">
        <v>46290.417847222219</v>
      </c>
      <c r="S736" s="12">
        <v>1</v>
      </c>
      <c r="T736">
        <v>20260378</v>
      </c>
      <c r="U736" t="s">
        <v>838</v>
      </c>
      <c r="V736">
        <v>20260378</v>
      </c>
    </row>
    <row r="737" spans="1:22" x14ac:dyDescent="0.3">
      <c r="A737" s="11">
        <v>46289</v>
      </c>
      <c r="B737" s="89" t="s">
        <v>3839</v>
      </c>
      <c r="C737" s="12" t="s">
        <v>966</v>
      </c>
      <c r="D737" s="12" t="s">
        <v>2642</v>
      </c>
      <c r="E737" s="12" t="s">
        <v>641</v>
      </c>
      <c r="F737" s="12" t="s">
        <v>641</v>
      </c>
      <c r="G737" s="12" t="s">
        <v>2733</v>
      </c>
      <c r="H737" s="12" t="s">
        <v>2737</v>
      </c>
      <c r="I737" s="90">
        <v>0.55555555555555558</v>
      </c>
      <c r="J737" s="90">
        <v>0.57638888888888884</v>
      </c>
      <c r="K737" s="13">
        <v>0.5</v>
      </c>
      <c r="L737" s="90"/>
      <c r="M737" s="90"/>
      <c r="N737" s="13"/>
      <c r="O737" s="12">
        <v>0</v>
      </c>
      <c r="P737" s="12">
        <v>45.328066</v>
      </c>
      <c r="Q737" s="12">
        <v>5.566249</v>
      </c>
      <c r="R737" s="14">
        <v>46290.417847222219</v>
      </c>
      <c r="S737" s="12">
        <v>1</v>
      </c>
      <c r="T737">
        <v>20260546</v>
      </c>
      <c r="U737" t="s">
        <v>838</v>
      </c>
      <c r="V737">
        <v>20260546</v>
      </c>
    </row>
    <row r="738" spans="1:22" x14ac:dyDescent="0.3">
      <c r="A738" s="11">
        <v>46289</v>
      </c>
      <c r="B738" s="89" t="s">
        <v>3827</v>
      </c>
      <c r="C738" s="12" t="s">
        <v>967</v>
      </c>
      <c r="D738" s="12" t="s">
        <v>3029</v>
      </c>
      <c r="E738" s="12" t="s">
        <v>623</v>
      </c>
      <c r="F738" s="12" t="s">
        <v>3030</v>
      </c>
      <c r="G738" s="12" t="s">
        <v>2733</v>
      </c>
      <c r="H738" s="12" t="s">
        <v>2734</v>
      </c>
      <c r="I738" s="90">
        <v>0.16666666666666671</v>
      </c>
      <c r="J738" s="90">
        <v>0.18055555555555561</v>
      </c>
      <c r="K738" s="13">
        <v>0.33</v>
      </c>
      <c r="L738" s="90">
        <v>0.1902777777777778</v>
      </c>
      <c r="M738" s="90">
        <v>0.2013888888888889</v>
      </c>
      <c r="N738" s="13">
        <v>0.27</v>
      </c>
      <c r="O738" s="12">
        <v>1</v>
      </c>
      <c r="P738" s="12">
        <v>45.210430000000002</v>
      </c>
      <c r="Q738" s="12">
        <v>5.6671319999999996</v>
      </c>
      <c r="R738" s="14">
        <v>46290.417847222219</v>
      </c>
      <c r="S738" s="12">
        <v>1</v>
      </c>
      <c r="T738">
        <v>20260092</v>
      </c>
      <c r="U738" t="s">
        <v>40</v>
      </c>
      <c r="V738">
        <v>20260092</v>
      </c>
    </row>
    <row r="739" spans="1:22" x14ac:dyDescent="0.3">
      <c r="A739" s="11">
        <v>46289</v>
      </c>
      <c r="B739" s="89" t="s">
        <v>3867</v>
      </c>
      <c r="C739" s="12" t="s">
        <v>914</v>
      </c>
      <c r="D739" s="12" t="s">
        <v>3442</v>
      </c>
      <c r="E739" s="12" t="s">
        <v>375</v>
      </c>
      <c r="F739" s="12" t="s">
        <v>3443</v>
      </c>
      <c r="G739" s="12" t="s">
        <v>2733</v>
      </c>
      <c r="H739" s="12" t="s">
        <v>2734</v>
      </c>
      <c r="I739" s="90">
        <v>0.16666666666666671</v>
      </c>
      <c r="J739" s="90">
        <v>0.18055555555555561</v>
      </c>
      <c r="K739" s="13">
        <v>0.33</v>
      </c>
      <c r="L739" s="90">
        <v>0.2326388888888889</v>
      </c>
      <c r="M739" s="90">
        <v>0.54236111111111107</v>
      </c>
      <c r="N739" s="13">
        <v>7.43</v>
      </c>
      <c r="O739" s="12">
        <v>1</v>
      </c>
      <c r="P739" s="12">
        <v>45.164785000000002</v>
      </c>
      <c r="Q739" s="12">
        <v>5.725244</v>
      </c>
      <c r="R739" s="14">
        <v>46290.417847222219</v>
      </c>
      <c r="S739" s="12">
        <v>1</v>
      </c>
      <c r="T739">
        <v>20260022</v>
      </c>
      <c r="U739" t="s">
        <v>40</v>
      </c>
      <c r="V739">
        <v>20260022</v>
      </c>
    </row>
    <row r="740" spans="1:22" x14ac:dyDescent="0.3">
      <c r="A740" s="11">
        <v>46289</v>
      </c>
      <c r="B740" s="89" t="s">
        <v>3862</v>
      </c>
      <c r="C740" s="12" t="s">
        <v>853</v>
      </c>
      <c r="D740" s="12" t="s">
        <v>3025</v>
      </c>
      <c r="E740" s="12" t="s">
        <v>94</v>
      </c>
      <c r="F740" s="12" t="s">
        <v>3026</v>
      </c>
      <c r="G740" s="12" t="s">
        <v>2733</v>
      </c>
      <c r="H740" s="12" t="s">
        <v>2734</v>
      </c>
      <c r="I740" s="90">
        <v>0.29166666666666669</v>
      </c>
      <c r="J740" s="90">
        <v>0.2986111111111111</v>
      </c>
      <c r="K740" s="13">
        <v>0.17</v>
      </c>
      <c r="L740" s="90"/>
      <c r="M740" s="90"/>
      <c r="N740" s="13"/>
      <c r="O740" s="12">
        <v>0</v>
      </c>
      <c r="P740" s="12">
        <v>45.190103999999998</v>
      </c>
      <c r="Q740" s="12">
        <v>5.7049050000000001</v>
      </c>
      <c r="R740" s="14">
        <v>46290.417847222219</v>
      </c>
      <c r="S740" s="12">
        <v>1</v>
      </c>
      <c r="T740">
        <v>20260256</v>
      </c>
      <c r="U740" t="s">
        <v>40</v>
      </c>
      <c r="V740">
        <v>20260256</v>
      </c>
    </row>
    <row r="741" spans="1:22" x14ac:dyDescent="0.3">
      <c r="A741" s="11">
        <v>46289</v>
      </c>
      <c r="B741" s="89" t="s">
        <v>3826</v>
      </c>
      <c r="C741" s="12" t="s">
        <v>886</v>
      </c>
      <c r="D741" s="12" t="s">
        <v>1537</v>
      </c>
      <c r="E741" s="12" t="s">
        <v>435</v>
      </c>
      <c r="F741" s="12" t="s">
        <v>435</v>
      </c>
      <c r="G741" s="12" t="s">
        <v>2733</v>
      </c>
      <c r="H741" s="12" t="s">
        <v>2737</v>
      </c>
      <c r="I741" s="90">
        <v>0.33333333333333331</v>
      </c>
      <c r="J741" s="90">
        <v>0.35416666666666669</v>
      </c>
      <c r="K741" s="13">
        <v>0.5</v>
      </c>
      <c r="L741" s="90">
        <v>0.52152777777777781</v>
      </c>
      <c r="M741" s="90">
        <v>0.53541666666666665</v>
      </c>
      <c r="N741" s="13">
        <v>0.33</v>
      </c>
      <c r="O741" s="12">
        <v>1</v>
      </c>
      <c r="P741" s="12">
        <v>45.181677999999998</v>
      </c>
      <c r="Q741" s="12">
        <v>5.7453979999999998</v>
      </c>
      <c r="R741" s="14">
        <v>46290.417847222219</v>
      </c>
      <c r="S741" s="12">
        <v>1</v>
      </c>
      <c r="T741">
        <v>20260156</v>
      </c>
      <c r="U741" t="s">
        <v>838</v>
      </c>
      <c r="V741">
        <v>20260156</v>
      </c>
    </row>
    <row r="742" spans="1:22" x14ac:dyDescent="0.3">
      <c r="A742" s="11">
        <v>46289</v>
      </c>
      <c r="B742" s="89" t="s">
        <v>3824</v>
      </c>
      <c r="C742" s="12" t="s">
        <v>876</v>
      </c>
      <c r="D742" s="12" t="s">
        <v>3330</v>
      </c>
      <c r="E742" s="12" t="s">
        <v>788</v>
      </c>
      <c r="F742" s="12" t="s">
        <v>3331</v>
      </c>
      <c r="G742" s="12" t="s">
        <v>2733</v>
      </c>
      <c r="H742" s="12" t="s">
        <v>2734</v>
      </c>
      <c r="I742" s="90">
        <v>0.25</v>
      </c>
      <c r="J742" s="90">
        <v>0.2638888888888889</v>
      </c>
      <c r="K742" s="13">
        <v>0.33</v>
      </c>
      <c r="L742" s="90"/>
      <c r="M742" s="90"/>
      <c r="N742" s="13"/>
      <c r="O742" s="12">
        <v>0</v>
      </c>
      <c r="P742" s="12">
        <v>45.212082000000002</v>
      </c>
      <c r="Q742" s="12">
        <v>5.7464320000000004</v>
      </c>
      <c r="R742" s="14">
        <v>46290.417847222219</v>
      </c>
      <c r="S742" s="12">
        <v>1</v>
      </c>
      <c r="T742">
        <v>20260448</v>
      </c>
      <c r="U742" t="s">
        <v>40</v>
      </c>
      <c r="V742">
        <v>20260448</v>
      </c>
    </row>
    <row r="743" spans="1:22" x14ac:dyDescent="0.3">
      <c r="A743" s="11">
        <v>46289</v>
      </c>
      <c r="B743" s="89" t="s">
        <v>3840</v>
      </c>
      <c r="C743" s="12" t="s">
        <v>959</v>
      </c>
      <c r="D743" s="12" t="s">
        <v>3017</v>
      </c>
      <c r="E743" s="12" t="s">
        <v>588</v>
      </c>
      <c r="F743" s="12" t="s">
        <v>3018</v>
      </c>
      <c r="G743" s="12" t="s">
        <v>2733</v>
      </c>
      <c r="H743" s="12" t="s">
        <v>2734</v>
      </c>
      <c r="I743" s="90">
        <v>0.21180555555555561</v>
      </c>
      <c r="J743" s="90">
        <v>0.22569444444444439</v>
      </c>
      <c r="K743" s="13">
        <v>0.33</v>
      </c>
      <c r="L743" s="90"/>
      <c r="M743" s="90"/>
      <c r="N743" s="13"/>
      <c r="O743" s="12">
        <v>0</v>
      </c>
      <c r="P743" s="12">
        <v>45.207380000000001</v>
      </c>
      <c r="Q743" s="12">
        <v>5.7814410000000001</v>
      </c>
      <c r="R743" s="14">
        <v>46290.417847222219</v>
      </c>
      <c r="S743" s="12">
        <v>1</v>
      </c>
      <c r="T743">
        <v>20260393</v>
      </c>
      <c r="U743" t="s">
        <v>40</v>
      </c>
      <c r="V743">
        <v>20260393</v>
      </c>
    </row>
    <row r="744" spans="1:22" x14ac:dyDescent="0.3">
      <c r="A744" s="11">
        <v>46289</v>
      </c>
      <c r="B744" s="89" t="s">
        <v>3869</v>
      </c>
      <c r="C744" s="12" t="s">
        <v>907</v>
      </c>
      <c r="D744" s="12" t="s">
        <v>1280</v>
      </c>
      <c r="E744" s="12" t="s">
        <v>731</v>
      </c>
      <c r="F744" s="12" t="s">
        <v>731</v>
      </c>
      <c r="G744" s="12" t="s">
        <v>2733</v>
      </c>
      <c r="H744" s="12" t="s">
        <v>2737</v>
      </c>
      <c r="I744" s="90">
        <v>0.33333333333333331</v>
      </c>
      <c r="J744" s="90">
        <v>0.3611111111111111</v>
      </c>
      <c r="K744" s="13">
        <v>0.67</v>
      </c>
      <c r="L744" s="90">
        <v>0.50972222222222219</v>
      </c>
      <c r="M744" s="90">
        <v>0.5180555555555556</v>
      </c>
      <c r="N744" s="13">
        <v>0.2</v>
      </c>
      <c r="O744" s="12">
        <v>1</v>
      </c>
      <c r="P744" s="12">
        <v>45.370404999999998</v>
      </c>
      <c r="Q744" s="12">
        <v>5.583806</v>
      </c>
      <c r="R744" s="14">
        <v>46290.417847222219</v>
      </c>
      <c r="S744" s="12">
        <v>1</v>
      </c>
      <c r="T744">
        <v>20260061</v>
      </c>
      <c r="U744" t="s">
        <v>838</v>
      </c>
      <c r="V744">
        <v>20260061</v>
      </c>
    </row>
    <row r="745" spans="1:22" x14ac:dyDescent="0.3">
      <c r="A745" s="11">
        <v>46289</v>
      </c>
      <c r="B745" s="89" t="s">
        <v>3842</v>
      </c>
      <c r="C745" s="12" t="s">
        <v>865</v>
      </c>
      <c r="D745" s="12" t="s">
        <v>2080</v>
      </c>
      <c r="E745" s="12" t="s">
        <v>69</v>
      </c>
      <c r="F745" s="12" t="s">
        <v>69</v>
      </c>
      <c r="G745" s="12" t="s">
        <v>2733</v>
      </c>
      <c r="H745" s="12" t="s">
        <v>2737</v>
      </c>
      <c r="I745" s="90">
        <v>0.33333333333333331</v>
      </c>
      <c r="J745" s="90">
        <v>0.34722222222222221</v>
      </c>
      <c r="K745" s="13">
        <v>0.33</v>
      </c>
      <c r="L745" s="90"/>
      <c r="M745" s="90"/>
      <c r="N745" s="13"/>
      <c r="O745" s="12">
        <v>0</v>
      </c>
      <c r="P745" s="12">
        <v>45.181744999999999</v>
      </c>
      <c r="Q745" s="12">
        <v>5.7172830000000001</v>
      </c>
      <c r="R745" s="14">
        <v>46290.417847222219</v>
      </c>
      <c r="S745" s="12">
        <v>1</v>
      </c>
      <c r="T745">
        <v>20260335</v>
      </c>
      <c r="U745" t="s">
        <v>838</v>
      </c>
      <c r="V745">
        <v>20260335</v>
      </c>
    </row>
    <row r="746" spans="1:22" x14ac:dyDescent="0.3">
      <c r="A746" s="11">
        <v>46289</v>
      </c>
      <c r="B746" s="89" t="s">
        <v>3883</v>
      </c>
      <c r="C746" s="12" t="s">
        <v>849</v>
      </c>
      <c r="D746" s="12" t="s">
        <v>2104</v>
      </c>
      <c r="E746" s="12" t="s">
        <v>201</v>
      </c>
      <c r="F746" s="12" t="s">
        <v>201</v>
      </c>
      <c r="G746" s="12" t="s">
        <v>2733</v>
      </c>
      <c r="H746" s="12" t="s">
        <v>2737</v>
      </c>
      <c r="I746" s="90">
        <v>0.33333333333333331</v>
      </c>
      <c r="J746" s="90">
        <v>0.36458333333333331</v>
      </c>
      <c r="K746" s="13">
        <v>0.75</v>
      </c>
      <c r="L746" s="90"/>
      <c r="M746" s="90"/>
      <c r="N746" s="13"/>
      <c r="O746" s="12">
        <v>0</v>
      </c>
      <c r="P746" s="12">
        <v>45.328172000000002</v>
      </c>
      <c r="Q746" s="12">
        <v>5.5678989999999997</v>
      </c>
      <c r="R746" s="14">
        <v>46290.417847222219</v>
      </c>
      <c r="S746" s="12">
        <v>1</v>
      </c>
      <c r="T746">
        <v>20260343</v>
      </c>
      <c r="U746" t="s">
        <v>838</v>
      </c>
      <c r="V746">
        <v>20260343</v>
      </c>
    </row>
    <row r="747" spans="1:22" x14ac:dyDescent="0.3">
      <c r="A747" s="11">
        <v>46289</v>
      </c>
      <c r="B747" s="89" t="s">
        <v>3839</v>
      </c>
      <c r="C747" s="12" t="s">
        <v>966</v>
      </c>
      <c r="D747" s="12" t="s">
        <v>3706</v>
      </c>
      <c r="E747" s="12" t="s">
        <v>138</v>
      </c>
      <c r="F747" s="12" t="s">
        <v>3707</v>
      </c>
      <c r="G747" s="12" t="s">
        <v>2733</v>
      </c>
      <c r="H747" s="12" t="s">
        <v>2734</v>
      </c>
      <c r="I747" s="90">
        <v>0.16319444444444439</v>
      </c>
      <c r="J747" s="90">
        <v>0.17708333333333329</v>
      </c>
      <c r="K747" s="13">
        <v>0.33</v>
      </c>
      <c r="L747" s="90">
        <v>0.39166666666666672</v>
      </c>
      <c r="M747" s="90">
        <v>0.39791666666666659</v>
      </c>
      <c r="N747" s="13">
        <v>0.15</v>
      </c>
      <c r="O747" s="12">
        <v>1</v>
      </c>
      <c r="P747" s="12">
        <v>45.365924</v>
      </c>
      <c r="Q747" s="12">
        <v>5.5930960000000001</v>
      </c>
      <c r="R747" s="14">
        <v>46290.417847222219</v>
      </c>
      <c r="S747" s="12">
        <v>1</v>
      </c>
      <c r="T747">
        <v>20260362</v>
      </c>
      <c r="U747" t="s">
        <v>40</v>
      </c>
      <c r="V747">
        <v>20260362</v>
      </c>
    </row>
    <row r="748" spans="1:22" x14ac:dyDescent="0.3">
      <c r="A748" s="11">
        <v>46289</v>
      </c>
      <c r="B748" s="89" t="s">
        <v>3818</v>
      </c>
      <c r="C748" s="12" t="s">
        <v>870</v>
      </c>
      <c r="D748" s="12" t="s">
        <v>2359</v>
      </c>
      <c r="E748" s="12" t="s">
        <v>601</v>
      </c>
      <c r="F748" s="12" t="s">
        <v>599</v>
      </c>
      <c r="G748" s="12" t="s">
        <v>2733</v>
      </c>
      <c r="H748" s="12" t="s">
        <v>2737</v>
      </c>
      <c r="I748" s="90">
        <v>0.2326388888888889</v>
      </c>
      <c r="J748" s="90">
        <v>0.29166666666666669</v>
      </c>
      <c r="K748" s="13">
        <v>1.42</v>
      </c>
      <c r="L748" s="90">
        <v>0.33194444444444438</v>
      </c>
      <c r="M748" s="90">
        <v>0.37986111111111109</v>
      </c>
      <c r="N748" s="13">
        <v>1.1499999999999999</v>
      </c>
      <c r="O748" s="12">
        <v>1</v>
      </c>
      <c r="P748" s="12">
        <v>45.188118000000003</v>
      </c>
      <c r="Q748" s="12">
        <v>5.7287299999999997</v>
      </c>
      <c r="R748" s="14">
        <v>46290.417847222219</v>
      </c>
      <c r="S748" s="12">
        <v>1</v>
      </c>
      <c r="T748">
        <v>20260430</v>
      </c>
      <c r="U748" t="s">
        <v>838</v>
      </c>
      <c r="V748">
        <v>20260430</v>
      </c>
    </row>
    <row r="749" spans="1:22" x14ac:dyDescent="0.3">
      <c r="A749" s="11">
        <v>46289</v>
      </c>
      <c r="B749" s="89" t="s">
        <v>3840</v>
      </c>
      <c r="C749" s="12" t="s">
        <v>959</v>
      </c>
      <c r="D749" s="12" t="s">
        <v>1873</v>
      </c>
      <c r="E749" s="12" t="s">
        <v>715</v>
      </c>
      <c r="F749" s="12" t="s">
        <v>715</v>
      </c>
      <c r="G749" s="12" t="s">
        <v>2733</v>
      </c>
      <c r="H749" s="12" t="s">
        <v>2737</v>
      </c>
      <c r="I749" s="90">
        <v>0.33333333333333331</v>
      </c>
      <c r="J749" s="90">
        <v>0.375</v>
      </c>
      <c r="K749" s="13">
        <v>1</v>
      </c>
      <c r="L749" s="90"/>
      <c r="M749" s="90"/>
      <c r="N749" s="13"/>
      <c r="O749" s="12">
        <v>0</v>
      </c>
      <c r="P749" s="12">
        <v>45.212637000000001</v>
      </c>
      <c r="Q749" s="12">
        <v>5.7951940000000004</v>
      </c>
      <c r="R749" s="14">
        <v>46290.417847222219</v>
      </c>
      <c r="S749" s="12">
        <v>1</v>
      </c>
      <c r="T749">
        <v>20260267</v>
      </c>
      <c r="U749" t="s">
        <v>838</v>
      </c>
      <c r="V749">
        <v>20260267</v>
      </c>
    </row>
    <row r="750" spans="1:22" x14ac:dyDescent="0.3">
      <c r="A750" s="11">
        <v>46289</v>
      </c>
      <c r="B750" s="89" t="s">
        <v>3820</v>
      </c>
      <c r="C750" s="12" t="s">
        <v>961</v>
      </c>
      <c r="D750" s="12" t="s">
        <v>1202</v>
      </c>
      <c r="E750" s="12" t="s">
        <v>514</v>
      </c>
      <c r="F750" s="12" t="s">
        <v>514</v>
      </c>
      <c r="G750" s="12" t="s">
        <v>2733</v>
      </c>
      <c r="H750" s="12" t="s">
        <v>2737</v>
      </c>
      <c r="I750" s="90">
        <v>0.3923611111111111</v>
      </c>
      <c r="J750" s="90">
        <v>0.43402777777777779</v>
      </c>
      <c r="K750" s="13">
        <v>1</v>
      </c>
      <c r="L750" s="90">
        <v>0.38680555555555562</v>
      </c>
      <c r="M750" s="90">
        <v>0.42708333333333331</v>
      </c>
      <c r="N750" s="13">
        <v>0.97</v>
      </c>
      <c r="O750" s="12">
        <v>1</v>
      </c>
      <c r="P750" s="12">
        <v>45.166386000000003</v>
      </c>
      <c r="Q750" s="12">
        <v>5.7264660000000003</v>
      </c>
      <c r="R750" s="14">
        <v>46290.417847222219</v>
      </c>
      <c r="S750" s="12">
        <v>1</v>
      </c>
      <c r="T750">
        <v>20260578</v>
      </c>
      <c r="U750" t="s">
        <v>838</v>
      </c>
      <c r="V750">
        <v>20260578</v>
      </c>
    </row>
    <row r="751" spans="1:22" x14ac:dyDescent="0.3">
      <c r="A751" s="11">
        <v>46289</v>
      </c>
      <c r="B751" s="89" t="s">
        <v>3841</v>
      </c>
      <c r="C751" s="12" t="s">
        <v>971</v>
      </c>
      <c r="D751" s="12" t="s">
        <v>2793</v>
      </c>
      <c r="E751" s="12" t="s">
        <v>103</v>
      </c>
      <c r="F751" s="12" t="s">
        <v>2794</v>
      </c>
      <c r="G751" s="12" t="s">
        <v>2733</v>
      </c>
      <c r="H751" s="12" t="s">
        <v>2734</v>
      </c>
      <c r="I751" s="90">
        <v>0.29166666666666669</v>
      </c>
      <c r="J751" s="90">
        <v>0.2986111111111111</v>
      </c>
      <c r="K751" s="13">
        <v>0.17</v>
      </c>
      <c r="L751" s="90"/>
      <c r="M751" s="90"/>
      <c r="N751" s="13"/>
      <c r="O751" s="12">
        <v>0</v>
      </c>
      <c r="P751" s="12">
        <v>45.189616999999998</v>
      </c>
      <c r="Q751" s="12">
        <v>5.7280059999999997</v>
      </c>
      <c r="R751" s="14">
        <v>46290.417847222219</v>
      </c>
      <c r="S751" s="12">
        <v>1</v>
      </c>
      <c r="T751">
        <v>20260391</v>
      </c>
      <c r="U751" t="s">
        <v>40</v>
      </c>
      <c r="V751">
        <v>20260391</v>
      </c>
    </row>
    <row r="752" spans="1:22" x14ac:dyDescent="0.3">
      <c r="A752" s="11">
        <v>46289</v>
      </c>
      <c r="B752" s="89" t="s">
        <v>3823</v>
      </c>
      <c r="C752" s="12" t="s">
        <v>968</v>
      </c>
      <c r="D752" s="12" t="s">
        <v>3035</v>
      </c>
      <c r="E752" s="12" t="s">
        <v>683</v>
      </c>
      <c r="F752" s="12" t="s">
        <v>3036</v>
      </c>
      <c r="G752" s="12" t="s">
        <v>2733</v>
      </c>
      <c r="H752" s="12" t="s">
        <v>2734</v>
      </c>
      <c r="I752" s="90">
        <v>0.26041666666666669</v>
      </c>
      <c r="J752" s="90">
        <v>0.27430555555555558</v>
      </c>
      <c r="K752" s="13">
        <v>0.33</v>
      </c>
      <c r="L752" s="90"/>
      <c r="M752" s="90"/>
      <c r="N752" s="13"/>
      <c r="O752" s="12">
        <v>0</v>
      </c>
      <c r="P752" s="12">
        <v>45.196936999999998</v>
      </c>
      <c r="Q752" s="12">
        <v>5.6979059999999997</v>
      </c>
      <c r="R752" s="14">
        <v>46290.417847222219</v>
      </c>
      <c r="S752" s="12">
        <v>1</v>
      </c>
      <c r="T752">
        <v>20260278</v>
      </c>
      <c r="U752" t="s">
        <v>40</v>
      </c>
      <c r="V752">
        <v>20260278</v>
      </c>
    </row>
    <row r="753" spans="1:22" x14ac:dyDescent="0.3">
      <c r="A753" s="11">
        <v>46289</v>
      </c>
      <c r="B753" s="89" t="s">
        <v>3856</v>
      </c>
      <c r="C753" s="12" t="s">
        <v>979</v>
      </c>
      <c r="D753" s="12" t="s">
        <v>2480</v>
      </c>
      <c r="E753" s="12" t="s">
        <v>309</v>
      </c>
      <c r="F753" s="12" t="s">
        <v>3857</v>
      </c>
      <c r="G753" s="12" t="s">
        <v>2733</v>
      </c>
      <c r="H753" s="12" t="s">
        <v>2737</v>
      </c>
      <c r="I753" s="90">
        <v>0.22916666666666671</v>
      </c>
      <c r="J753" s="90">
        <v>0.26041666666666669</v>
      </c>
      <c r="K753" s="13">
        <v>0.75</v>
      </c>
      <c r="L753" s="90">
        <v>0.31736111111111109</v>
      </c>
      <c r="M753" s="90">
        <v>0.4513888888888889</v>
      </c>
      <c r="N753" s="13">
        <v>3.22</v>
      </c>
      <c r="O753" s="12">
        <v>1</v>
      </c>
      <c r="P753" s="12">
        <v>45.200983999999998</v>
      </c>
      <c r="Q753" s="12">
        <v>5.7100590000000002</v>
      </c>
      <c r="R753" s="14">
        <v>46290.417847222219</v>
      </c>
      <c r="S753" s="12">
        <v>1</v>
      </c>
      <c r="T753">
        <v>20260467</v>
      </c>
      <c r="U753" t="s">
        <v>838</v>
      </c>
      <c r="V753">
        <v>20260467</v>
      </c>
    </row>
    <row r="754" spans="1:22" x14ac:dyDescent="0.3">
      <c r="A754" s="11">
        <v>46289</v>
      </c>
      <c r="B754" s="89" t="s">
        <v>3824</v>
      </c>
      <c r="C754" s="12" t="s">
        <v>876</v>
      </c>
      <c r="D754" s="12" t="s">
        <v>1895</v>
      </c>
      <c r="E754" s="12" t="s">
        <v>244</v>
      </c>
      <c r="F754" s="12" t="s">
        <v>3048</v>
      </c>
      <c r="G754" s="12" t="s">
        <v>2733</v>
      </c>
      <c r="H754" s="12" t="s">
        <v>2734</v>
      </c>
      <c r="I754" s="90">
        <v>0.16666666666666671</v>
      </c>
      <c r="J754" s="90">
        <v>0.18055555555555561</v>
      </c>
      <c r="K754" s="13">
        <v>0.33</v>
      </c>
      <c r="L754" s="90">
        <v>0.42986111111111108</v>
      </c>
      <c r="M754" s="90">
        <v>0.42986111111111108</v>
      </c>
      <c r="N754" s="13">
        <v>0</v>
      </c>
      <c r="O754" s="12">
        <v>1</v>
      </c>
      <c r="P754" s="12">
        <v>45.211889999999997</v>
      </c>
      <c r="Q754" s="12">
        <v>5.6499290000000002</v>
      </c>
      <c r="R754" s="14">
        <v>46290.417847222219</v>
      </c>
      <c r="S754" s="12">
        <v>1</v>
      </c>
      <c r="T754">
        <v>20260275</v>
      </c>
      <c r="U754" t="s">
        <v>838</v>
      </c>
      <c r="V754">
        <v>20260275</v>
      </c>
    </row>
    <row r="755" spans="1:22" x14ac:dyDescent="0.3">
      <c r="A755" s="11">
        <v>46289</v>
      </c>
      <c r="B755" s="89" t="s">
        <v>3812</v>
      </c>
      <c r="C755" s="12" t="s">
        <v>977</v>
      </c>
      <c r="D755" s="12" t="s">
        <v>3622</v>
      </c>
      <c r="E755" s="12" t="s">
        <v>750</v>
      </c>
      <c r="F755" s="12" t="s">
        <v>3623</v>
      </c>
      <c r="G755" s="12" t="s">
        <v>2733</v>
      </c>
      <c r="H755" s="12" t="s">
        <v>2734</v>
      </c>
      <c r="I755" s="90">
        <v>0.16666666666666671</v>
      </c>
      <c r="J755" s="90">
        <v>0.1736111111111111</v>
      </c>
      <c r="K755" s="13">
        <v>0.17</v>
      </c>
      <c r="L755" s="90"/>
      <c r="M755" s="90"/>
      <c r="N755" s="13"/>
      <c r="O755" s="12">
        <v>0</v>
      </c>
      <c r="P755" s="12">
        <v>45.367497999999998</v>
      </c>
      <c r="Q755" s="12">
        <v>5.58521</v>
      </c>
      <c r="R755" s="14">
        <v>46290.417847222219</v>
      </c>
      <c r="S755" s="12">
        <v>1</v>
      </c>
      <c r="T755">
        <v>20260444</v>
      </c>
      <c r="U755" t="s">
        <v>40</v>
      </c>
      <c r="V755">
        <v>20260444</v>
      </c>
    </row>
    <row r="756" spans="1:22" x14ac:dyDescent="0.3">
      <c r="A756" s="11">
        <v>46289</v>
      </c>
      <c r="B756" s="89" t="s">
        <v>3864</v>
      </c>
      <c r="C756" s="12" t="s">
        <v>960</v>
      </c>
      <c r="D756" s="12" t="s">
        <v>1447</v>
      </c>
      <c r="E756" s="12" t="s">
        <v>432</v>
      </c>
      <c r="F756" s="12" t="s">
        <v>432</v>
      </c>
      <c r="G756" s="12" t="s">
        <v>2733</v>
      </c>
      <c r="H756" s="12" t="s">
        <v>2737</v>
      </c>
      <c r="I756" s="90">
        <v>0.33333333333333331</v>
      </c>
      <c r="J756" s="90">
        <v>0.35416666666666669</v>
      </c>
      <c r="K756" s="13">
        <v>0.5</v>
      </c>
      <c r="L756" s="90"/>
      <c r="M756" s="90"/>
      <c r="N756" s="13"/>
      <c r="O756" s="12">
        <v>0</v>
      </c>
      <c r="P756" s="12">
        <v>45.212797000000002</v>
      </c>
      <c r="Q756" s="12">
        <v>5.6987719999999999</v>
      </c>
      <c r="R756" s="14">
        <v>46290.417847222219</v>
      </c>
      <c r="S756" s="12">
        <v>1</v>
      </c>
      <c r="T756">
        <v>20260124</v>
      </c>
      <c r="U756" t="s">
        <v>838</v>
      </c>
      <c r="V756">
        <v>20260124</v>
      </c>
    </row>
    <row r="757" spans="1:22" x14ac:dyDescent="0.3">
      <c r="A757" s="11">
        <v>46289</v>
      </c>
      <c r="B757" s="89" t="s">
        <v>3873</v>
      </c>
      <c r="C757" s="12" t="s">
        <v>911</v>
      </c>
      <c r="D757" s="12" t="s">
        <v>3624</v>
      </c>
      <c r="E757" s="12" t="s">
        <v>572</v>
      </c>
      <c r="F757" s="12" t="s">
        <v>3625</v>
      </c>
      <c r="G757" s="12" t="s">
        <v>2733</v>
      </c>
      <c r="H757" s="12" t="s">
        <v>2734</v>
      </c>
      <c r="I757" s="90">
        <v>0.375</v>
      </c>
      <c r="J757" s="90">
        <v>0.38194444444444442</v>
      </c>
      <c r="K757" s="13">
        <v>0.17</v>
      </c>
      <c r="L757" s="90"/>
      <c r="M757" s="90"/>
      <c r="N757" s="13"/>
      <c r="O757" s="12">
        <v>0</v>
      </c>
      <c r="P757" s="12">
        <v>45.371513</v>
      </c>
      <c r="Q757" s="12">
        <v>5.5861590000000003</v>
      </c>
      <c r="R757" s="14">
        <v>46290.417847222219</v>
      </c>
      <c r="S757" s="12">
        <v>1</v>
      </c>
      <c r="T757">
        <v>20260377</v>
      </c>
      <c r="U757" t="s">
        <v>40</v>
      </c>
      <c r="V757">
        <v>20260377</v>
      </c>
    </row>
    <row r="758" spans="1:22" x14ac:dyDescent="0.3">
      <c r="A758" s="11">
        <v>46289</v>
      </c>
      <c r="B758" s="89" t="s">
        <v>3817</v>
      </c>
      <c r="C758" s="12" t="s">
        <v>974</v>
      </c>
      <c r="D758" s="12" t="s">
        <v>3708</v>
      </c>
      <c r="E758" s="12" t="s">
        <v>80</v>
      </c>
      <c r="F758" s="12" t="s">
        <v>3709</v>
      </c>
      <c r="G758" s="12" t="s">
        <v>2733</v>
      </c>
      <c r="H758" s="12" t="s">
        <v>3633</v>
      </c>
      <c r="I758" s="90">
        <v>0.34722222222222221</v>
      </c>
      <c r="J758" s="90">
        <v>0.35416666666666669</v>
      </c>
      <c r="K758" s="13">
        <v>0.17</v>
      </c>
      <c r="L758" s="90"/>
      <c r="M758" s="90"/>
      <c r="N758" s="13"/>
      <c r="O758" s="12">
        <v>0</v>
      </c>
      <c r="P758" s="12">
        <v>45.188167999999997</v>
      </c>
      <c r="Q758" s="12">
        <v>5.7248919999999996</v>
      </c>
      <c r="R758" s="14">
        <v>46290.417847222219</v>
      </c>
      <c r="S758" s="12">
        <v>1</v>
      </c>
      <c r="T758">
        <v>20260470</v>
      </c>
      <c r="U758" t="s">
        <v>40</v>
      </c>
      <c r="V758">
        <v>20260470</v>
      </c>
    </row>
    <row r="759" spans="1:22" x14ac:dyDescent="0.3">
      <c r="A759" s="11">
        <v>46289</v>
      </c>
      <c r="B759" s="89" t="s">
        <v>3869</v>
      </c>
      <c r="C759" s="12" t="s">
        <v>907</v>
      </c>
      <c r="D759" s="12" t="s">
        <v>1384</v>
      </c>
      <c r="E759" s="12" t="s">
        <v>287</v>
      </c>
      <c r="F759" s="12" t="s">
        <v>287</v>
      </c>
      <c r="G759" s="12" t="s">
        <v>2733</v>
      </c>
      <c r="H759" s="12" t="s">
        <v>2781</v>
      </c>
      <c r="I759" s="90">
        <v>0.20833333333333329</v>
      </c>
      <c r="J759" s="90">
        <v>0.22916666666666671</v>
      </c>
      <c r="K759" s="13">
        <v>0.5</v>
      </c>
      <c r="L759" s="90">
        <v>0.1652777777777778</v>
      </c>
      <c r="M759" s="90">
        <v>0.24652777777777779</v>
      </c>
      <c r="N759" s="13">
        <v>1.95</v>
      </c>
      <c r="O759" s="12">
        <v>1</v>
      </c>
      <c r="P759" s="12">
        <v>45.350158999999998</v>
      </c>
      <c r="Q759" s="12">
        <v>5.57104</v>
      </c>
      <c r="R759" s="14">
        <v>46290.417847222219</v>
      </c>
      <c r="S759" s="12">
        <v>1</v>
      </c>
      <c r="T759">
        <v>20260101</v>
      </c>
      <c r="U759" t="s">
        <v>838</v>
      </c>
      <c r="V759">
        <v>20260101</v>
      </c>
    </row>
    <row r="760" spans="1:22" x14ac:dyDescent="0.3">
      <c r="A760" s="11">
        <v>46289</v>
      </c>
      <c r="B760" s="89" t="s">
        <v>3836</v>
      </c>
      <c r="C760" s="12" t="s">
        <v>954</v>
      </c>
      <c r="D760" s="12" t="s">
        <v>2858</v>
      </c>
      <c r="E760" s="12" t="s">
        <v>691</v>
      </c>
      <c r="F760" s="12" t="s">
        <v>2859</v>
      </c>
      <c r="G760" s="12" t="s">
        <v>2733</v>
      </c>
      <c r="H760" s="12" t="s">
        <v>2734</v>
      </c>
      <c r="I760" s="90">
        <v>0.16666666666666671</v>
      </c>
      <c r="J760" s="90">
        <v>0.1736111111111111</v>
      </c>
      <c r="K760" s="13">
        <v>0.17</v>
      </c>
      <c r="L760" s="90"/>
      <c r="M760" s="90"/>
      <c r="N760" s="13"/>
      <c r="O760" s="12">
        <v>0</v>
      </c>
      <c r="P760" s="12">
        <v>45.205657000000002</v>
      </c>
      <c r="Q760" s="12">
        <v>5.7738750000000003</v>
      </c>
      <c r="R760" s="14">
        <v>46290.417847222219</v>
      </c>
      <c r="S760" s="12">
        <v>1</v>
      </c>
      <c r="T760">
        <v>20260378</v>
      </c>
      <c r="U760" t="s">
        <v>40</v>
      </c>
      <c r="V760">
        <v>20260378</v>
      </c>
    </row>
    <row r="761" spans="1:22" x14ac:dyDescent="0.3">
      <c r="A761" s="11">
        <v>46289</v>
      </c>
      <c r="B761" s="89" t="s">
        <v>3869</v>
      </c>
      <c r="C761" s="12" t="s">
        <v>907</v>
      </c>
      <c r="D761" s="12" t="s">
        <v>3626</v>
      </c>
      <c r="E761" s="12" t="s">
        <v>422</v>
      </c>
      <c r="F761" s="12" t="s">
        <v>3627</v>
      </c>
      <c r="G761" s="12" t="s">
        <v>2733</v>
      </c>
      <c r="H761" s="12" t="s">
        <v>2734</v>
      </c>
      <c r="I761" s="90">
        <v>0.16666666666666671</v>
      </c>
      <c r="J761" s="90">
        <v>0.1736111111111111</v>
      </c>
      <c r="K761" s="13">
        <v>0.17</v>
      </c>
      <c r="L761" s="90">
        <v>0.47916666666666669</v>
      </c>
      <c r="M761" s="90">
        <v>0.50208333333333333</v>
      </c>
      <c r="N761" s="13">
        <v>0.55000000000000004</v>
      </c>
      <c r="O761" s="12">
        <v>1</v>
      </c>
      <c r="P761" s="12">
        <v>45.369473999999997</v>
      </c>
      <c r="Q761" s="12">
        <v>5.5835160000000004</v>
      </c>
      <c r="R761" s="14">
        <v>46290.417847222219</v>
      </c>
      <c r="S761" s="12">
        <v>1</v>
      </c>
      <c r="T761">
        <v>20260440</v>
      </c>
      <c r="U761" t="s">
        <v>40</v>
      </c>
      <c r="V761">
        <v>20260440</v>
      </c>
    </row>
    <row r="762" spans="1:22" x14ac:dyDescent="0.3">
      <c r="A762" s="11">
        <v>46289</v>
      </c>
      <c r="B762" s="89" t="s">
        <v>3824</v>
      </c>
      <c r="C762" s="12" t="s">
        <v>876</v>
      </c>
      <c r="D762" s="12" t="s">
        <v>875</v>
      </c>
      <c r="E762" s="12" t="s">
        <v>827</v>
      </c>
      <c r="F762" s="12" t="s">
        <v>3628</v>
      </c>
      <c r="G762" s="12" t="s">
        <v>2733</v>
      </c>
      <c r="H762" s="12" t="s">
        <v>2734</v>
      </c>
      <c r="I762" s="90">
        <v>0.16666666666666671</v>
      </c>
      <c r="J762" s="90">
        <v>0.17708333333333329</v>
      </c>
      <c r="K762" s="13">
        <v>0.25</v>
      </c>
      <c r="L762" s="90">
        <v>0.42986111111111108</v>
      </c>
      <c r="M762" s="90">
        <v>0.42986111111111108</v>
      </c>
      <c r="N762" s="13">
        <v>0</v>
      </c>
      <c r="O762" s="12">
        <v>1</v>
      </c>
      <c r="P762" s="12">
        <v>45.211889999999997</v>
      </c>
      <c r="Q762" s="12">
        <v>5.6499290000000002</v>
      </c>
      <c r="R762" s="14">
        <v>46290.417847222219</v>
      </c>
      <c r="S762" s="12">
        <v>1</v>
      </c>
      <c r="V762" t="s">
        <v>3874</v>
      </c>
    </row>
    <row r="763" spans="1:22" x14ac:dyDescent="0.3">
      <c r="A763" s="11">
        <v>46289</v>
      </c>
      <c r="B763" s="89" t="s">
        <v>3870</v>
      </c>
      <c r="C763" s="12" t="s">
        <v>947</v>
      </c>
      <c r="D763" s="12" t="s">
        <v>3629</v>
      </c>
      <c r="E763" s="12" t="s">
        <v>736</v>
      </c>
      <c r="F763" s="12" t="s">
        <v>3630</v>
      </c>
      <c r="G763" s="12" t="s">
        <v>2733</v>
      </c>
      <c r="H763" s="12" t="s">
        <v>2734</v>
      </c>
      <c r="I763" s="90">
        <v>0.16666666666666671</v>
      </c>
      <c r="J763" s="90">
        <v>0.18055555555555561</v>
      </c>
      <c r="K763" s="13">
        <v>0.33</v>
      </c>
      <c r="L763" s="90"/>
      <c r="M763" s="90"/>
      <c r="N763" s="13"/>
      <c r="O763" s="12">
        <v>0</v>
      </c>
      <c r="P763" s="12">
        <v>45.370556999999998</v>
      </c>
      <c r="Q763" s="12">
        <v>5.5829800000000001</v>
      </c>
      <c r="R763" s="14">
        <v>46290.417847222219</v>
      </c>
      <c r="S763" s="12">
        <v>1</v>
      </c>
      <c r="T763">
        <v>20260060</v>
      </c>
      <c r="U763" t="s">
        <v>40</v>
      </c>
      <c r="V763">
        <v>20260060</v>
      </c>
    </row>
    <row r="764" spans="1:22" x14ac:dyDescent="0.3">
      <c r="A764" s="11">
        <v>46289</v>
      </c>
      <c r="B764" s="89" t="s">
        <v>3866</v>
      </c>
      <c r="C764" s="12" t="s">
        <v>949</v>
      </c>
      <c r="D764" s="12" t="s">
        <v>1822</v>
      </c>
      <c r="E764" s="12" t="s">
        <v>402</v>
      </c>
      <c r="F764" s="12" t="s">
        <v>402</v>
      </c>
      <c r="G764" s="12" t="s">
        <v>2733</v>
      </c>
      <c r="H764" s="12" t="s">
        <v>2737</v>
      </c>
      <c r="I764" s="90">
        <v>0.33333333333333331</v>
      </c>
      <c r="J764" s="90">
        <v>0.3611111111111111</v>
      </c>
      <c r="K764" s="13">
        <v>0.67</v>
      </c>
      <c r="L764" s="90"/>
      <c r="M764" s="90"/>
      <c r="N764" s="13"/>
      <c r="O764" s="12">
        <v>0</v>
      </c>
      <c r="P764" s="12">
        <v>45.145840999999997</v>
      </c>
      <c r="Q764" s="12">
        <v>5.7421040000000003</v>
      </c>
      <c r="R764" s="14">
        <v>46290.417847222219</v>
      </c>
      <c r="S764" s="12">
        <v>1</v>
      </c>
      <c r="T764">
        <v>20260252</v>
      </c>
      <c r="U764" t="s">
        <v>838</v>
      </c>
      <c r="V764">
        <v>20260252</v>
      </c>
    </row>
    <row r="765" spans="1:22" x14ac:dyDescent="0.3">
      <c r="A765" s="11">
        <v>46289</v>
      </c>
      <c r="B765" s="89" t="s">
        <v>3817</v>
      </c>
      <c r="C765" s="12" t="s">
        <v>974</v>
      </c>
      <c r="D765" s="12" t="s">
        <v>3037</v>
      </c>
      <c r="E765" s="12" t="s">
        <v>610</v>
      </c>
      <c r="F765" s="12" t="s">
        <v>3038</v>
      </c>
      <c r="G765" s="12" t="s">
        <v>2733</v>
      </c>
      <c r="H765" s="12" t="s">
        <v>2734</v>
      </c>
      <c r="I765" s="90">
        <v>0.29166666666666669</v>
      </c>
      <c r="J765" s="90">
        <v>0.2986111111111111</v>
      </c>
      <c r="K765" s="13">
        <v>0.17</v>
      </c>
      <c r="L765" s="90"/>
      <c r="M765" s="90"/>
      <c r="N765" s="13"/>
      <c r="O765" s="12">
        <v>0</v>
      </c>
      <c r="P765" s="12">
        <v>45.170372</v>
      </c>
      <c r="Q765" s="12">
        <v>5.7396019999999996</v>
      </c>
      <c r="R765" s="14">
        <v>46290.417847222219</v>
      </c>
      <c r="S765" s="12">
        <v>1</v>
      </c>
      <c r="T765">
        <v>20260458</v>
      </c>
      <c r="U765" t="s">
        <v>40</v>
      </c>
      <c r="V765">
        <v>20260458</v>
      </c>
    </row>
    <row r="766" spans="1:22" x14ac:dyDescent="0.3">
      <c r="A766" s="11">
        <v>46289</v>
      </c>
      <c r="B766" s="89" t="s">
        <v>3873</v>
      </c>
      <c r="C766" s="12" t="s">
        <v>911</v>
      </c>
      <c r="D766" s="12" t="s">
        <v>2204</v>
      </c>
      <c r="E766" s="12" t="s">
        <v>572</v>
      </c>
      <c r="F766" s="12" t="s">
        <v>572</v>
      </c>
      <c r="G766" s="12" t="s">
        <v>2733</v>
      </c>
      <c r="H766" s="12" t="s">
        <v>2737</v>
      </c>
      <c r="I766" s="90">
        <v>0.33333333333333331</v>
      </c>
      <c r="J766" s="90">
        <v>0.34722222222222221</v>
      </c>
      <c r="K766" s="13">
        <v>0.33</v>
      </c>
      <c r="L766" s="90"/>
      <c r="M766" s="90"/>
      <c r="N766" s="13"/>
      <c r="O766" s="12">
        <v>0</v>
      </c>
      <c r="P766" s="12">
        <v>45.371513</v>
      </c>
      <c r="Q766" s="12">
        <v>5.5861590000000003</v>
      </c>
      <c r="R766" s="14">
        <v>46290.417847222219</v>
      </c>
      <c r="S766" s="12">
        <v>1</v>
      </c>
      <c r="T766">
        <v>20260377</v>
      </c>
      <c r="U766" t="s">
        <v>838</v>
      </c>
      <c r="V766">
        <v>20260377</v>
      </c>
    </row>
    <row r="767" spans="1:22" x14ac:dyDescent="0.3">
      <c r="A767" s="11">
        <v>46289</v>
      </c>
      <c r="B767" s="89" t="s">
        <v>3822</v>
      </c>
      <c r="C767" s="12" t="s">
        <v>944</v>
      </c>
      <c r="D767" s="12" t="s">
        <v>2364</v>
      </c>
      <c r="E767" s="12" t="s">
        <v>88</v>
      </c>
      <c r="F767" s="12" t="s">
        <v>3049</v>
      </c>
      <c r="G767" s="12" t="s">
        <v>2733</v>
      </c>
      <c r="H767" s="12" t="s">
        <v>2737</v>
      </c>
      <c r="I767" s="90">
        <v>0.33333333333333331</v>
      </c>
      <c r="J767" s="90">
        <v>0.34722222222222221</v>
      </c>
      <c r="K767" s="13">
        <v>0.33</v>
      </c>
      <c r="L767" s="90"/>
      <c r="M767" s="90"/>
      <c r="N767" s="13"/>
      <c r="O767" s="12">
        <v>0</v>
      </c>
      <c r="P767" s="12">
        <v>45.182119</v>
      </c>
      <c r="Q767" s="12">
        <v>5.7322090000000001</v>
      </c>
      <c r="R767" s="14">
        <v>46290.417847222219</v>
      </c>
      <c r="S767" s="12">
        <v>1</v>
      </c>
      <c r="T767">
        <v>20260432</v>
      </c>
      <c r="U767" t="s">
        <v>838</v>
      </c>
      <c r="V767">
        <v>20260432</v>
      </c>
    </row>
    <row r="768" spans="1:22" x14ac:dyDescent="0.3">
      <c r="A768" s="11">
        <v>46289</v>
      </c>
      <c r="B768" s="89" t="s">
        <v>3811</v>
      </c>
      <c r="C768" s="12" t="s">
        <v>975</v>
      </c>
      <c r="D768" s="12" t="s">
        <v>2491</v>
      </c>
      <c r="E768" s="12" t="s">
        <v>520</v>
      </c>
      <c r="F768" s="12" t="s">
        <v>520</v>
      </c>
      <c r="G768" s="12" t="s">
        <v>2733</v>
      </c>
      <c r="H768" s="12" t="s">
        <v>2737</v>
      </c>
      <c r="I768" s="90">
        <v>0.24305555555555561</v>
      </c>
      <c r="J768" s="90">
        <v>0.25347222222222221</v>
      </c>
      <c r="K768" s="13">
        <v>0.25</v>
      </c>
      <c r="L768" s="90">
        <v>0.29930555555555549</v>
      </c>
      <c r="M768" s="90">
        <v>0.3125</v>
      </c>
      <c r="N768" s="13">
        <v>0.32</v>
      </c>
      <c r="O768" s="12">
        <v>1</v>
      </c>
      <c r="P768" s="12">
        <v>45.364147000000003</v>
      </c>
      <c r="Q768" s="12">
        <v>5.590687</v>
      </c>
      <c r="R768" s="14">
        <v>46290.417847222219</v>
      </c>
      <c r="S768" s="12">
        <v>1</v>
      </c>
      <c r="T768">
        <v>20260476</v>
      </c>
      <c r="U768" t="s">
        <v>838</v>
      </c>
      <c r="V768">
        <v>20260476</v>
      </c>
    </row>
    <row r="769" spans="1:22" x14ac:dyDescent="0.3">
      <c r="A769" s="11">
        <v>46289</v>
      </c>
      <c r="B769" s="89" t="s">
        <v>3873</v>
      </c>
      <c r="C769" s="12" t="s">
        <v>911</v>
      </c>
      <c r="D769" s="12" t="s">
        <v>910</v>
      </c>
      <c r="E769" s="12" t="s">
        <v>823</v>
      </c>
      <c r="F769" s="12" t="s">
        <v>823</v>
      </c>
      <c r="G769" s="12" t="s">
        <v>2733</v>
      </c>
      <c r="H769" s="12" t="s">
        <v>2737</v>
      </c>
      <c r="I769" s="90">
        <v>0.33333333333333331</v>
      </c>
      <c r="J769" s="90">
        <v>0.35416666666666669</v>
      </c>
      <c r="K769" s="13">
        <v>0.5</v>
      </c>
      <c r="L769" s="90"/>
      <c r="M769" s="90"/>
      <c r="N769" s="13"/>
      <c r="O769" s="12">
        <v>0</v>
      </c>
      <c r="P769" s="12">
        <v>45.356814</v>
      </c>
      <c r="Q769" s="12">
        <v>5.5945749999999999</v>
      </c>
      <c r="R769" s="14">
        <v>46290.417847222219</v>
      </c>
      <c r="S769" s="12">
        <v>1</v>
      </c>
      <c r="V769" t="s">
        <v>3913</v>
      </c>
    </row>
    <row r="770" spans="1:22" x14ac:dyDescent="0.3">
      <c r="A770" s="11">
        <v>46289</v>
      </c>
      <c r="B770" s="89" t="s">
        <v>3816</v>
      </c>
      <c r="C770" s="12" t="s">
        <v>957</v>
      </c>
      <c r="D770" s="12" t="s">
        <v>3031</v>
      </c>
      <c r="E770" s="12" t="s">
        <v>157</v>
      </c>
      <c r="F770" s="12" t="s">
        <v>3032</v>
      </c>
      <c r="G770" s="12" t="s">
        <v>2733</v>
      </c>
      <c r="H770" s="12" t="s">
        <v>2734</v>
      </c>
      <c r="I770" s="90">
        <v>0.39930555555555558</v>
      </c>
      <c r="J770" s="90">
        <v>0.41319444444444442</v>
      </c>
      <c r="K770" s="13">
        <v>0.33</v>
      </c>
      <c r="L770" s="90">
        <v>0.39930555555555558</v>
      </c>
      <c r="M770" s="90">
        <v>0.40486111111111112</v>
      </c>
      <c r="N770" s="13">
        <v>0.13</v>
      </c>
      <c r="O770" s="12">
        <v>1</v>
      </c>
      <c r="P770" s="12">
        <v>45.199010000000001</v>
      </c>
      <c r="Q770" s="12">
        <v>5.7367730000000003</v>
      </c>
      <c r="R770" s="14">
        <v>46290.417847222219</v>
      </c>
      <c r="S770" s="12">
        <v>1</v>
      </c>
      <c r="T770">
        <v>20260172</v>
      </c>
      <c r="U770" t="s">
        <v>40</v>
      </c>
      <c r="V770">
        <v>20260172</v>
      </c>
    </row>
    <row r="771" spans="1:22" x14ac:dyDescent="0.3">
      <c r="A771" s="11">
        <v>46289</v>
      </c>
      <c r="B771" s="89" t="s">
        <v>3817</v>
      </c>
      <c r="C771" s="12" t="s">
        <v>974</v>
      </c>
      <c r="D771" s="12" t="s">
        <v>2148</v>
      </c>
      <c r="E771" s="12" t="s">
        <v>283</v>
      </c>
      <c r="F771" s="12" t="s">
        <v>3040</v>
      </c>
      <c r="G771" s="12" t="s">
        <v>2733</v>
      </c>
      <c r="H771" s="12" t="s">
        <v>2737</v>
      </c>
      <c r="I771" s="90">
        <v>0.33333333333333331</v>
      </c>
      <c r="J771" s="90">
        <v>0.34722222222222221</v>
      </c>
      <c r="K771" s="13">
        <v>0.33</v>
      </c>
      <c r="L771" s="90"/>
      <c r="M771" s="90"/>
      <c r="N771" s="13"/>
      <c r="O771" s="12">
        <v>0</v>
      </c>
      <c r="P771" s="12">
        <v>45.170468999999997</v>
      </c>
      <c r="Q771" s="12">
        <v>5.7347279999999996</v>
      </c>
      <c r="R771" s="14">
        <v>46290.417847222219</v>
      </c>
      <c r="S771" s="12">
        <v>1</v>
      </c>
      <c r="T771">
        <v>20260359</v>
      </c>
      <c r="U771" t="s">
        <v>838</v>
      </c>
      <c r="V771">
        <v>20260359</v>
      </c>
    </row>
    <row r="772" spans="1:22" x14ac:dyDescent="0.3">
      <c r="A772" s="11">
        <v>46289</v>
      </c>
      <c r="B772" s="89" t="s">
        <v>3829</v>
      </c>
      <c r="C772" s="12" t="s">
        <v>946</v>
      </c>
      <c r="D772" s="12" t="s">
        <v>3043</v>
      </c>
      <c r="E772" s="12" t="s">
        <v>120</v>
      </c>
      <c r="F772" s="12" t="s">
        <v>3044</v>
      </c>
      <c r="G772" s="12" t="s">
        <v>2733</v>
      </c>
      <c r="H772" s="12" t="s">
        <v>2734</v>
      </c>
      <c r="I772" s="90">
        <v>0.25</v>
      </c>
      <c r="J772" s="90">
        <v>0.26041666666666669</v>
      </c>
      <c r="K772" s="13">
        <v>0.25</v>
      </c>
      <c r="L772" s="90"/>
      <c r="M772" s="90"/>
      <c r="N772" s="13"/>
      <c r="O772" s="12">
        <v>0</v>
      </c>
      <c r="P772" s="12">
        <v>45.187106999999997</v>
      </c>
      <c r="Q772" s="12">
        <v>5.7297390000000004</v>
      </c>
      <c r="R772" s="14">
        <v>46290.417847222219</v>
      </c>
      <c r="S772" s="12">
        <v>0</v>
      </c>
      <c r="T772">
        <v>20260077</v>
      </c>
      <c r="U772" t="s">
        <v>40</v>
      </c>
      <c r="V772">
        <v>20260077</v>
      </c>
    </row>
    <row r="773" spans="1:22" x14ac:dyDescent="0.3">
      <c r="A773" s="11">
        <v>46289</v>
      </c>
      <c r="B773" s="89" t="s">
        <v>3845</v>
      </c>
      <c r="C773" s="12" t="s">
        <v>950</v>
      </c>
      <c r="D773" s="12" t="s">
        <v>3046</v>
      </c>
      <c r="E773" s="12" t="s">
        <v>116</v>
      </c>
      <c r="F773" s="12" t="s">
        <v>3047</v>
      </c>
      <c r="G773" s="12" t="s">
        <v>2733</v>
      </c>
      <c r="H773" s="12" t="s">
        <v>2734</v>
      </c>
      <c r="I773" s="90">
        <v>0.16666666666666671</v>
      </c>
      <c r="J773" s="90">
        <v>0.18055555555555561</v>
      </c>
      <c r="K773" s="13">
        <v>0.33</v>
      </c>
      <c r="L773" s="90"/>
      <c r="M773" s="90"/>
      <c r="N773" s="13"/>
      <c r="O773" s="12">
        <v>0</v>
      </c>
      <c r="P773" s="12">
        <v>45.178801999999997</v>
      </c>
      <c r="Q773" s="12">
        <v>5.7273579999999997</v>
      </c>
      <c r="R773" s="14">
        <v>46290.417847222219</v>
      </c>
      <c r="S773" s="12">
        <v>1</v>
      </c>
      <c r="T773">
        <v>20170001</v>
      </c>
      <c r="U773" t="s">
        <v>3760</v>
      </c>
      <c r="V773">
        <v>20170001</v>
      </c>
    </row>
    <row r="774" spans="1:22" x14ac:dyDescent="0.3">
      <c r="A774" s="11">
        <v>46289</v>
      </c>
      <c r="B774" s="89" t="s">
        <v>3817</v>
      </c>
      <c r="C774" s="12" t="s">
        <v>974</v>
      </c>
      <c r="D774" s="12" t="s">
        <v>2394</v>
      </c>
      <c r="E774" s="12" t="s">
        <v>72</v>
      </c>
      <c r="F774" s="12" t="s">
        <v>72</v>
      </c>
      <c r="G774" s="12" t="s">
        <v>2733</v>
      </c>
      <c r="H774" s="12" t="s">
        <v>2737</v>
      </c>
      <c r="I774" s="90">
        <v>0.33333333333333331</v>
      </c>
      <c r="J774" s="90">
        <v>0.37847222222222221</v>
      </c>
      <c r="K774" s="13">
        <v>1.08</v>
      </c>
      <c r="L774" s="90"/>
      <c r="M774" s="90"/>
      <c r="N774" s="13"/>
      <c r="O774" s="12">
        <v>0</v>
      </c>
      <c r="P774" s="12">
        <v>45.188403000000001</v>
      </c>
      <c r="Q774" s="12">
        <v>5.725015</v>
      </c>
      <c r="R774" s="14">
        <v>46290.417847222219</v>
      </c>
      <c r="S774" s="12">
        <v>1</v>
      </c>
      <c r="T774">
        <v>20260441</v>
      </c>
      <c r="U774" t="s">
        <v>838</v>
      </c>
      <c r="V774">
        <v>20260441</v>
      </c>
    </row>
    <row r="775" spans="1:22" x14ac:dyDescent="0.3">
      <c r="A775" s="11">
        <v>46289</v>
      </c>
      <c r="B775" s="89" t="s">
        <v>3812</v>
      </c>
      <c r="C775" s="12" t="s">
        <v>977</v>
      </c>
      <c r="D775" s="12" t="s">
        <v>3376</v>
      </c>
      <c r="E775" s="12" t="s">
        <v>606</v>
      </c>
      <c r="F775" s="12" t="s">
        <v>3377</v>
      </c>
      <c r="G775" s="12" t="s">
        <v>2733</v>
      </c>
      <c r="H775" s="12" t="s">
        <v>2734</v>
      </c>
      <c r="I775" s="90">
        <v>0.28819444444444442</v>
      </c>
      <c r="J775" s="90">
        <v>0.2951388888888889</v>
      </c>
      <c r="K775" s="13">
        <v>0.17</v>
      </c>
      <c r="L775" s="90"/>
      <c r="M775" s="90"/>
      <c r="N775" s="13"/>
      <c r="O775" s="12">
        <v>0</v>
      </c>
      <c r="P775" s="12">
        <v>45.367356999999998</v>
      </c>
      <c r="Q775" s="12">
        <v>5.5849169999999999</v>
      </c>
      <c r="R775" s="14">
        <v>46290.417847222219</v>
      </c>
      <c r="S775" s="12">
        <v>1</v>
      </c>
      <c r="T775">
        <v>20260442</v>
      </c>
      <c r="U775" t="s">
        <v>40</v>
      </c>
      <c r="V775">
        <v>20260442</v>
      </c>
    </row>
    <row r="776" spans="1:22" x14ac:dyDescent="0.3">
      <c r="A776" s="11">
        <v>46289</v>
      </c>
      <c r="B776" s="89" t="s">
        <v>3866</v>
      </c>
      <c r="C776" s="12" t="s">
        <v>949</v>
      </c>
      <c r="D776" s="12" t="s">
        <v>3081</v>
      </c>
      <c r="E776" s="12" t="s">
        <v>633</v>
      </c>
      <c r="F776" s="12" t="s">
        <v>3082</v>
      </c>
      <c r="G776" s="12" t="s">
        <v>2733</v>
      </c>
      <c r="H776" s="12" t="s">
        <v>2734</v>
      </c>
      <c r="I776" s="90">
        <v>0.25</v>
      </c>
      <c r="J776" s="90">
        <v>0.2638888888888889</v>
      </c>
      <c r="K776" s="13">
        <v>0.33</v>
      </c>
      <c r="L776" s="90"/>
      <c r="M776" s="90"/>
      <c r="N776" s="13"/>
      <c r="O776" s="12">
        <v>0</v>
      </c>
      <c r="P776" s="12">
        <v>45.173938999999997</v>
      </c>
      <c r="Q776" s="12">
        <v>5.7402990000000003</v>
      </c>
      <c r="R776" s="14">
        <v>46290.417847222219</v>
      </c>
      <c r="S776" s="12">
        <v>1</v>
      </c>
      <c r="T776">
        <v>20260112</v>
      </c>
      <c r="U776" t="s">
        <v>40</v>
      </c>
      <c r="V776">
        <v>20260112</v>
      </c>
    </row>
    <row r="777" spans="1:22" x14ac:dyDescent="0.3">
      <c r="A777" s="11">
        <v>46289</v>
      </c>
      <c r="B777" s="89" t="s">
        <v>3854</v>
      </c>
      <c r="C777" s="12" t="s">
        <v>963</v>
      </c>
      <c r="D777" s="12" t="s">
        <v>3050</v>
      </c>
      <c r="E777" s="12" t="s">
        <v>192</v>
      </c>
      <c r="F777" s="12" t="s">
        <v>3051</v>
      </c>
      <c r="G777" s="12" t="s">
        <v>2733</v>
      </c>
      <c r="H777" s="12" t="s">
        <v>2734</v>
      </c>
      <c r="I777" s="90">
        <v>0.25</v>
      </c>
      <c r="J777" s="90">
        <v>0.26041666666666669</v>
      </c>
      <c r="K777" s="13">
        <v>0.25</v>
      </c>
      <c r="L777" s="90"/>
      <c r="M777" s="90"/>
      <c r="N777" s="13"/>
      <c r="O777" s="12">
        <v>0</v>
      </c>
      <c r="P777" s="12">
        <v>45.188246999999997</v>
      </c>
      <c r="Q777" s="12">
        <v>5.7174959999999997</v>
      </c>
      <c r="R777" s="14">
        <v>46290.417847222219</v>
      </c>
      <c r="S777" s="12">
        <v>1</v>
      </c>
      <c r="T777">
        <v>20260139</v>
      </c>
      <c r="U777" t="s">
        <v>40</v>
      </c>
      <c r="V777">
        <v>20260139</v>
      </c>
    </row>
    <row r="778" spans="1:22" x14ac:dyDescent="0.3">
      <c r="A778" s="11">
        <v>46289</v>
      </c>
      <c r="B778" s="89" t="s">
        <v>3839</v>
      </c>
      <c r="C778" s="12" t="s">
        <v>966</v>
      </c>
      <c r="D778" s="12" t="s">
        <v>2427</v>
      </c>
      <c r="E778" s="12" t="s">
        <v>552</v>
      </c>
      <c r="F778" s="12" t="s">
        <v>552</v>
      </c>
      <c r="G778" s="12" t="s">
        <v>2733</v>
      </c>
      <c r="H778" s="12" t="s">
        <v>2737</v>
      </c>
      <c r="I778" s="90">
        <v>0.34027777777777779</v>
      </c>
      <c r="J778" s="90">
        <v>0.35069444444444442</v>
      </c>
      <c r="K778" s="13">
        <v>0.25</v>
      </c>
      <c r="L778" s="90">
        <v>0.32708333333333328</v>
      </c>
      <c r="M778" s="90">
        <v>0.34375</v>
      </c>
      <c r="N778" s="13">
        <v>0.4</v>
      </c>
      <c r="O778" s="12">
        <v>1</v>
      </c>
      <c r="P778" s="12">
        <v>45.364766000000003</v>
      </c>
      <c r="Q778" s="12">
        <v>5.5959459999999996</v>
      </c>
      <c r="R778" s="14">
        <v>46290.417847222219</v>
      </c>
      <c r="S778" s="12">
        <v>1</v>
      </c>
      <c r="T778">
        <v>20260450</v>
      </c>
      <c r="U778" t="s">
        <v>838</v>
      </c>
      <c r="V778">
        <v>20260450</v>
      </c>
    </row>
    <row r="779" spans="1:22" x14ac:dyDescent="0.3">
      <c r="A779" s="11">
        <v>46289</v>
      </c>
      <c r="B779" s="89" t="s">
        <v>3862</v>
      </c>
      <c r="C779" s="12" t="s">
        <v>853</v>
      </c>
      <c r="D779" s="12" t="s">
        <v>3053</v>
      </c>
      <c r="E779" s="12" t="s">
        <v>231</v>
      </c>
      <c r="F779" s="12" t="s">
        <v>3054</v>
      </c>
      <c r="G779" s="12" t="s">
        <v>2733</v>
      </c>
      <c r="H779" s="12" t="s">
        <v>2734</v>
      </c>
      <c r="I779" s="90">
        <v>0.25</v>
      </c>
      <c r="J779" s="90">
        <v>0.26041666666666669</v>
      </c>
      <c r="K779" s="13">
        <v>0.25</v>
      </c>
      <c r="L779" s="90"/>
      <c r="M779" s="90"/>
      <c r="N779" s="13"/>
      <c r="O779" s="12">
        <v>0</v>
      </c>
      <c r="P779" s="12">
        <v>45.188467000000003</v>
      </c>
      <c r="Q779" s="12">
        <v>5.7140909999999998</v>
      </c>
      <c r="R779" s="14">
        <v>46290.417847222219</v>
      </c>
      <c r="S779" s="12">
        <v>1</v>
      </c>
      <c r="T779">
        <v>20260145</v>
      </c>
      <c r="U779" t="s">
        <v>40</v>
      </c>
      <c r="V779">
        <v>20260145</v>
      </c>
    </row>
    <row r="780" spans="1:22" x14ac:dyDescent="0.3">
      <c r="A780" s="11">
        <v>46289</v>
      </c>
      <c r="B780" s="89" t="s">
        <v>3846</v>
      </c>
      <c r="C780" s="12" t="s">
        <v>863</v>
      </c>
      <c r="D780" s="12" t="s">
        <v>2325</v>
      </c>
      <c r="E780" s="12" t="s">
        <v>699</v>
      </c>
      <c r="F780" s="12" t="s">
        <v>3878</v>
      </c>
      <c r="G780" s="12" t="s">
        <v>2733</v>
      </c>
      <c r="H780" s="12" t="s">
        <v>2737</v>
      </c>
      <c r="I780" s="90">
        <v>0.33333333333333331</v>
      </c>
      <c r="J780" s="90">
        <v>0.3611111111111111</v>
      </c>
      <c r="K780" s="13">
        <v>0.67</v>
      </c>
      <c r="L780" s="90">
        <v>0.51666666666666672</v>
      </c>
      <c r="M780" s="90">
        <v>0.51666666666666672</v>
      </c>
      <c r="N780" s="13">
        <v>0</v>
      </c>
      <c r="O780" s="12">
        <v>1</v>
      </c>
      <c r="P780" s="12">
        <v>45.193389000000003</v>
      </c>
      <c r="Q780" s="12">
        <v>5.7156229999999999</v>
      </c>
      <c r="R780" s="14">
        <v>46290.417847222219</v>
      </c>
      <c r="S780" s="12">
        <v>1</v>
      </c>
      <c r="T780">
        <v>20260419</v>
      </c>
      <c r="U780" t="s">
        <v>838</v>
      </c>
      <c r="V780">
        <v>20260419</v>
      </c>
    </row>
    <row r="781" spans="1:22" x14ac:dyDescent="0.3">
      <c r="A781" s="11">
        <v>46289</v>
      </c>
      <c r="B781" s="89" t="s">
        <v>3817</v>
      </c>
      <c r="C781" s="12" t="s">
        <v>974</v>
      </c>
      <c r="D781" s="12" t="s">
        <v>3061</v>
      </c>
      <c r="E781" s="12" t="s">
        <v>283</v>
      </c>
      <c r="F781" s="12" t="s">
        <v>3062</v>
      </c>
      <c r="G781" s="12" t="s">
        <v>2733</v>
      </c>
      <c r="H781" s="12" t="s">
        <v>2734</v>
      </c>
      <c r="I781" s="90">
        <v>0.16666666666666671</v>
      </c>
      <c r="J781" s="90">
        <v>0.1736111111111111</v>
      </c>
      <c r="K781" s="13">
        <v>0.17</v>
      </c>
      <c r="L781" s="90">
        <v>0.55486111111111114</v>
      </c>
      <c r="M781" s="90"/>
      <c r="N781" s="13"/>
      <c r="O781" s="12">
        <v>0</v>
      </c>
      <c r="P781" s="12">
        <v>45.170468999999997</v>
      </c>
      <c r="Q781" s="12">
        <v>5.7347279999999996</v>
      </c>
      <c r="R781" s="14">
        <v>46290.417847222219</v>
      </c>
      <c r="S781" s="12">
        <v>1</v>
      </c>
      <c r="T781">
        <v>20260359</v>
      </c>
      <c r="U781" t="s">
        <v>40</v>
      </c>
      <c r="V781">
        <v>20260359</v>
      </c>
    </row>
    <row r="782" spans="1:22" x14ac:dyDescent="0.3">
      <c r="A782" s="11">
        <v>46289</v>
      </c>
      <c r="B782" s="89" t="s">
        <v>3821</v>
      </c>
      <c r="C782" s="12" t="s">
        <v>879</v>
      </c>
      <c r="D782" s="12" t="s">
        <v>878</v>
      </c>
      <c r="E782" s="12" t="s">
        <v>830</v>
      </c>
      <c r="F782" s="12" t="s">
        <v>3055</v>
      </c>
      <c r="G782" s="12" t="s">
        <v>2733</v>
      </c>
      <c r="H782" s="12" t="s">
        <v>2734</v>
      </c>
      <c r="I782" s="90">
        <v>0.16666666666666671</v>
      </c>
      <c r="J782" s="90">
        <v>0.18055555555555561</v>
      </c>
      <c r="K782" s="13">
        <v>0.33</v>
      </c>
      <c r="L782" s="90"/>
      <c r="M782" s="90"/>
      <c r="N782" s="13"/>
      <c r="O782" s="12">
        <v>0</v>
      </c>
      <c r="P782" s="12">
        <v>45.326613000000002</v>
      </c>
      <c r="Q782" s="12">
        <v>5.5783820000000004</v>
      </c>
      <c r="R782" s="14">
        <v>46290.417847222219</v>
      </c>
      <c r="S782" s="12">
        <v>1</v>
      </c>
      <c r="V782" t="s">
        <v>3772</v>
      </c>
    </row>
    <row r="783" spans="1:22" x14ac:dyDescent="0.3">
      <c r="A783" s="11">
        <v>46289</v>
      </c>
      <c r="B783" s="89" t="s">
        <v>3833</v>
      </c>
      <c r="C783" s="12" t="s">
        <v>978</v>
      </c>
      <c r="D783" s="12" t="s">
        <v>3065</v>
      </c>
      <c r="E783" s="12" t="s">
        <v>437</v>
      </c>
      <c r="F783" s="12" t="s">
        <v>3066</v>
      </c>
      <c r="G783" s="12" t="s">
        <v>2733</v>
      </c>
      <c r="H783" s="12" t="s">
        <v>2734</v>
      </c>
      <c r="I783" s="90">
        <v>0.16666666666666671</v>
      </c>
      <c r="J783" s="90">
        <v>0.18055555555555561</v>
      </c>
      <c r="K783" s="13">
        <v>0.33</v>
      </c>
      <c r="L783" s="90"/>
      <c r="M783" s="90"/>
      <c r="N783" s="13"/>
      <c r="O783" s="12">
        <v>0</v>
      </c>
      <c r="P783" s="12">
        <v>45.569980999999999</v>
      </c>
      <c r="Q783" s="12">
        <v>5.9331420000000001</v>
      </c>
      <c r="R783" s="14">
        <v>46290.417847222219</v>
      </c>
      <c r="S783" s="12">
        <v>1</v>
      </c>
      <c r="T783">
        <v>20260159</v>
      </c>
      <c r="U783" t="s">
        <v>40</v>
      </c>
      <c r="V783">
        <v>20260159</v>
      </c>
    </row>
    <row r="784" spans="1:22" x14ac:dyDescent="0.3">
      <c r="A784" s="11">
        <v>46289</v>
      </c>
      <c r="B784" s="89" t="s">
        <v>3815</v>
      </c>
      <c r="C784" s="12" t="s">
        <v>905</v>
      </c>
      <c r="D784" s="12" t="s">
        <v>3056</v>
      </c>
      <c r="E784" s="12" t="s">
        <v>89</v>
      </c>
      <c r="F784" s="12" t="s">
        <v>89</v>
      </c>
      <c r="G784" s="12" t="s">
        <v>2733</v>
      </c>
      <c r="H784" s="12" t="s">
        <v>2734</v>
      </c>
      <c r="I784" s="90">
        <v>0.25</v>
      </c>
      <c r="J784" s="90">
        <v>0.26041666666666669</v>
      </c>
      <c r="K784" s="13">
        <v>0.25</v>
      </c>
      <c r="L784" s="90"/>
      <c r="M784" s="90"/>
      <c r="N784" s="13"/>
      <c r="O784" s="12">
        <v>0</v>
      </c>
      <c r="P784" s="12">
        <v>45.189582999999999</v>
      </c>
      <c r="Q784" s="12">
        <v>5.7229080000000003</v>
      </c>
      <c r="R784" s="14">
        <v>46290.417847222219</v>
      </c>
      <c r="S784" s="12">
        <v>1</v>
      </c>
      <c r="T784">
        <v>20260205</v>
      </c>
      <c r="U784" t="s">
        <v>40</v>
      </c>
      <c r="V784">
        <v>20260205</v>
      </c>
    </row>
    <row r="785" spans="1:22" x14ac:dyDescent="0.3">
      <c r="A785" s="11">
        <v>46289</v>
      </c>
      <c r="B785" s="89" t="s">
        <v>3869</v>
      </c>
      <c r="C785" s="12" t="s">
        <v>907</v>
      </c>
      <c r="D785" s="12" t="s">
        <v>1851</v>
      </c>
      <c r="E785" s="12" t="s">
        <v>320</v>
      </c>
      <c r="F785" s="12" t="s">
        <v>1854</v>
      </c>
      <c r="G785" s="12" t="s">
        <v>2733</v>
      </c>
      <c r="H785" s="12" t="s">
        <v>2737</v>
      </c>
      <c r="I785" s="90">
        <v>0.33333333333333331</v>
      </c>
      <c r="J785" s="90">
        <v>0.47222222222222221</v>
      </c>
      <c r="K785" s="13">
        <v>3.33</v>
      </c>
      <c r="L785" s="90">
        <v>0.30416666666666659</v>
      </c>
      <c r="M785" s="90">
        <v>0.43333333333333329</v>
      </c>
      <c r="N785" s="13">
        <v>3.1</v>
      </c>
      <c r="O785" s="12">
        <v>1</v>
      </c>
      <c r="P785" s="12">
        <v>45.362602000000003</v>
      </c>
      <c r="Q785" s="12">
        <v>5.5938800000000004</v>
      </c>
      <c r="R785" s="14">
        <v>46290.417847222219</v>
      </c>
      <c r="S785" s="12">
        <v>1</v>
      </c>
      <c r="T785">
        <v>20260261</v>
      </c>
      <c r="U785" t="s">
        <v>838</v>
      </c>
      <c r="V785">
        <v>20260261</v>
      </c>
    </row>
    <row r="786" spans="1:22" x14ac:dyDescent="0.3">
      <c r="A786" s="11">
        <v>46289</v>
      </c>
      <c r="B786" s="89" t="s">
        <v>3839</v>
      </c>
      <c r="C786" s="12" t="s">
        <v>966</v>
      </c>
      <c r="D786" s="12" t="s">
        <v>2157</v>
      </c>
      <c r="E786" s="12" t="s">
        <v>101</v>
      </c>
      <c r="F786" s="12" t="s">
        <v>2159</v>
      </c>
      <c r="G786" s="12" t="s">
        <v>2733</v>
      </c>
      <c r="H786" s="12" t="s">
        <v>2737</v>
      </c>
      <c r="I786" s="90">
        <v>0.25347222222222221</v>
      </c>
      <c r="J786" s="90">
        <v>0.2638888888888889</v>
      </c>
      <c r="K786" s="13">
        <v>0.25</v>
      </c>
      <c r="L786" s="90">
        <v>0.18124999999999999</v>
      </c>
      <c r="M786" s="90">
        <v>0.1895833333333333</v>
      </c>
      <c r="N786" s="13">
        <v>0.2</v>
      </c>
      <c r="O786" s="12">
        <v>1</v>
      </c>
      <c r="P786" s="12">
        <v>45.365791999999999</v>
      </c>
      <c r="Q786" s="12">
        <v>5.5928509999999996</v>
      </c>
      <c r="R786" s="14">
        <v>46290.417847222219</v>
      </c>
      <c r="S786" s="12">
        <v>1</v>
      </c>
      <c r="T786">
        <v>20260361</v>
      </c>
      <c r="U786" t="s">
        <v>838</v>
      </c>
      <c r="V786">
        <v>20260361</v>
      </c>
    </row>
    <row r="787" spans="1:22" x14ac:dyDescent="0.3">
      <c r="A787" s="11">
        <v>46289</v>
      </c>
      <c r="B787" s="89" t="s">
        <v>3823</v>
      </c>
      <c r="C787" s="12" t="s">
        <v>968</v>
      </c>
      <c r="D787" s="12" t="s">
        <v>3209</v>
      </c>
      <c r="E787" s="12" t="s">
        <v>298</v>
      </c>
      <c r="F787" s="12" t="s">
        <v>3210</v>
      </c>
      <c r="G787" s="12" t="s">
        <v>2733</v>
      </c>
      <c r="H787" s="12" t="s">
        <v>2737</v>
      </c>
      <c r="I787" s="90">
        <v>0.18055555555555561</v>
      </c>
      <c r="J787" s="90">
        <v>0.22222222222222221</v>
      </c>
      <c r="K787" s="13">
        <v>1</v>
      </c>
      <c r="L787" s="90"/>
      <c r="M787" s="90"/>
      <c r="N787" s="13"/>
      <c r="O787" s="12">
        <v>0</v>
      </c>
      <c r="P787" s="12">
        <v>45.186069000000003</v>
      </c>
      <c r="Q787" s="12">
        <v>5.7284839999999999</v>
      </c>
      <c r="R787" s="14">
        <v>46290.417847222219</v>
      </c>
      <c r="S787" s="12">
        <v>1</v>
      </c>
      <c r="T787">
        <v>20260221</v>
      </c>
      <c r="U787" t="s">
        <v>40</v>
      </c>
      <c r="V787">
        <v>20260221</v>
      </c>
    </row>
    <row r="788" spans="1:22" x14ac:dyDescent="0.3">
      <c r="A788" s="11">
        <v>46289</v>
      </c>
      <c r="B788" s="89" t="s">
        <v>3821</v>
      </c>
      <c r="C788" s="12" t="s">
        <v>879</v>
      </c>
      <c r="D788" s="12" t="s">
        <v>3634</v>
      </c>
      <c r="E788" s="12" t="s">
        <v>433</v>
      </c>
      <c r="F788" s="12" t="s">
        <v>3635</v>
      </c>
      <c r="G788" s="12" t="s">
        <v>2733</v>
      </c>
      <c r="H788" s="12" t="s">
        <v>2734</v>
      </c>
      <c r="I788" s="90">
        <v>0.30555555555555558</v>
      </c>
      <c r="J788" s="90">
        <v>0.31944444444444442</v>
      </c>
      <c r="K788" s="13">
        <v>0.33</v>
      </c>
      <c r="L788" s="90">
        <v>0.48749999999999999</v>
      </c>
      <c r="M788" s="90">
        <v>0.54791666666666672</v>
      </c>
      <c r="N788" s="13">
        <v>1.45</v>
      </c>
      <c r="O788" s="12">
        <v>1</v>
      </c>
      <c r="P788" s="12">
        <v>45.373724000000003</v>
      </c>
      <c r="Q788" s="12">
        <v>5.5834440000000001</v>
      </c>
      <c r="R788" s="14">
        <v>46290.417847222219</v>
      </c>
      <c r="S788" s="12">
        <v>1</v>
      </c>
      <c r="T788">
        <v>20260127</v>
      </c>
      <c r="U788" t="s">
        <v>40</v>
      </c>
      <c r="V788">
        <v>20260127</v>
      </c>
    </row>
    <row r="789" spans="1:22" x14ac:dyDescent="0.3">
      <c r="A789" s="11">
        <v>46289</v>
      </c>
      <c r="B789" s="89" t="s">
        <v>3847</v>
      </c>
      <c r="C789" s="12" t="s">
        <v>900</v>
      </c>
      <c r="D789" s="12" t="s">
        <v>2484</v>
      </c>
      <c r="E789" s="12" t="s">
        <v>269</v>
      </c>
      <c r="F789" s="12" t="s">
        <v>3554</v>
      </c>
      <c r="G789" s="12" t="s">
        <v>2733</v>
      </c>
      <c r="H789" s="12" t="s">
        <v>2781</v>
      </c>
      <c r="I789" s="90">
        <v>0.33333333333333331</v>
      </c>
      <c r="J789" s="90">
        <v>0.375</v>
      </c>
      <c r="K789" s="13">
        <v>1</v>
      </c>
      <c r="L789" s="90"/>
      <c r="M789" s="90"/>
      <c r="N789" s="13"/>
      <c r="O789" s="12">
        <v>0</v>
      </c>
      <c r="P789" s="12">
        <v>45.326168000000003</v>
      </c>
      <c r="Q789" s="12">
        <v>5.5647219999999997</v>
      </c>
      <c r="R789" s="14">
        <v>46290.417847222219</v>
      </c>
      <c r="S789" s="12">
        <v>1</v>
      </c>
      <c r="T789">
        <v>20260596</v>
      </c>
      <c r="U789" t="s">
        <v>838</v>
      </c>
      <c r="V789">
        <v>20260596</v>
      </c>
    </row>
    <row r="790" spans="1:22" x14ac:dyDescent="0.3">
      <c r="A790" s="11">
        <v>46289</v>
      </c>
      <c r="B790" s="89" t="s">
        <v>3817</v>
      </c>
      <c r="C790" s="12" t="s">
        <v>974</v>
      </c>
      <c r="D790" s="12" t="s">
        <v>3063</v>
      </c>
      <c r="E790" s="12" t="s">
        <v>80</v>
      </c>
      <c r="F790" s="12" t="s">
        <v>3064</v>
      </c>
      <c r="G790" s="12" t="s">
        <v>2733</v>
      </c>
      <c r="H790" s="12" t="s">
        <v>2734</v>
      </c>
      <c r="I790" s="90">
        <v>0.29166666666666669</v>
      </c>
      <c r="J790" s="90">
        <v>0.2986111111111111</v>
      </c>
      <c r="K790" s="13">
        <v>0.17</v>
      </c>
      <c r="L790" s="90"/>
      <c r="M790" s="90"/>
      <c r="N790" s="13"/>
      <c r="O790" s="12">
        <v>0</v>
      </c>
      <c r="P790" s="12">
        <v>45.188167999999997</v>
      </c>
      <c r="Q790" s="12">
        <v>5.7248919999999996</v>
      </c>
      <c r="R790" s="14">
        <v>46290.417847222219</v>
      </c>
      <c r="S790" s="12">
        <v>1</v>
      </c>
      <c r="T790">
        <v>20260470</v>
      </c>
      <c r="U790" t="s">
        <v>40</v>
      </c>
      <c r="V790">
        <v>20260470</v>
      </c>
    </row>
    <row r="791" spans="1:22" x14ac:dyDescent="0.3">
      <c r="A791" s="11">
        <v>46289</v>
      </c>
      <c r="B791" s="89" t="s">
        <v>3893</v>
      </c>
      <c r="C791" s="12" t="s">
        <v>846</v>
      </c>
      <c r="D791" s="12" t="s">
        <v>2920</v>
      </c>
      <c r="E791" s="12" t="s">
        <v>558</v>
      </c>
      <c r="F791" s="12" t="s">
        <v>2921</v>
      </c>
      <c r="G791" s="12" t="s">
        <v>2733</v>
      </c>
      <c r="H791" s="12" t="s">
        <v>2734</v>
      </c>
      <c r="I791" s="90">
        <v>0.16666666666666671</v>
      </c>
      <c r="J791" s="90">
        <v>0.1736111111111111</v>
      </c>
      <c r="K791" s="13">
        <v>0.17</v>
      </c>
      <c r="L791" s="90"/>
      <c r="M791" s="90"/>
      <c r="N791" s="13"/>
      <c r="O791" s="12">
        <v>0</v>
      </c>
      <c r="P791" s="12">
        <v>45.193044999999998</v>
      </c>
      <c r="Q791" s="12">
        <v>5.7306739999999996</v>
      </c>
      <c r="R791" s="14">
        <v>46290.417847222219</v>
      </c>
      <c r="S791" s="12">
        <v>0</v>
      </c>
      <c r="T791">
        <v>20260338</v>
      </c>
      <c r="U791" t="s">
        <v>3760</v>
      </c>
      <c r="V791">
        <v>20260338</v>
      </c>
    </row>
    <row r="792" spans="1:22" x14ac:dyDescent="0.3">
      <c r="A792" s="11">
        <v>46289</v>
      </c>
      <c r="B792" s="89" t="s">
        <v>3848</v>
      </c>
      <c r="C792" s="12" t="s">
        <v>945</v>
      </c>
      <c r="D792" s="12" t="s">
        <v>1428</v>
      </c>
      <c r="E792" s="12" t="s">
        <v>429</v>
      </c>
      <c r="F792" s="12" t="s">
        <v>429</v>
      </c>
      <c r="G792" s="12" t="s">
        <v>2733</v>
      </c>
      <c r="H792" s="12" t="s">
        <v>2737</v>
      </c>
      <c r="I792" s="90">
        <v>0.33333333333333331</v>
      </c>
      <c r="J792" s="90">
        <v>0.37847222222222221</v>
      </c>
      <c r="K792" s="13">
        <v>1.08</v>
      </c>
      <c r="L792" s="90">
        <v>0.55902777777777779</v>
      </c>
      <c r="M792" s="90">
        <v>0.55902777777777779</v>
      </c>
      <c r="N792" s="13">
        <v>0</v>
      </c>
      <c r="O792" s="12">
        <v>1</v>
      </c>
      <c r="P792" s="12">
        <v>45.169803999999999</v>
      </c>
      <c r="Q792" s="12">
        <v>5.721832</v>
      </c>
      <c r="R792" s="14">
        <v>46290.417847222219</v>
      </c>
      <c r="S792" s="12">
        <v>1</v>
      </c>
      <c r="T792">
        <v>20260118</v>
      </c>
      <c r="U792" t="s">
        <v>838</v>
      </c>
      <c r="V792">
        <v>20260118</v>
      </c>
    </row>
    <row r="793" spans="1:22" x14ac:dyDescent="0.3">
      <c r="A793" s="11">
        <v>46289</v>
      </c>
      <c r="B793" s="89" t="s">
        <v>3831</v>
      </c>
      <c r="C793" s="12" t="s">
        <v>892</v>
      </c>
      <c r="D793" s="12" t="s">
        <v>3072</v>
      </c>
      <c r="E793" s="12" t="s">
        <v>364</v>
      </c>
      <c r="F793" s="12" t="s">
        <v>3073</v>
      </c>
      <c r="G793" s="12" t="s">
        <v>2733</v>
      </c>
      <c r="H793" s="12" t="s">
        <v>2734</v>
      </c>
      <c r="I793" s="90">
        <v>0.16666666666666671</v>
      </c>
      <c r="J793" s="90">
        <v>0.18055555555555561</v>
      </c>
      <c r="K793" s="13">
        <v>0.33</v>
      </c>
      <c r="L793" s="90"/>
      <c r="M793" s="90"/>
      <c r="N793" s="13"/>
      <c r="O793" s="12">
        <v>0</v>
      </c>
      <c r="P793" s="12">
        <v>45.187527000000003</v>
      </c>
      <c r="Q793" s="12">
        <v>5.7106579999999996</v>
      </c>
      <c r="R793" s="14">
        <v>46290.417847222219</v>
      </c>
      <c r="S793" s="12">
        <v>1</v>
      </c>
      <c r="T793">
        <v>20260019</v>
      </c>
      <c r="U793" t="s">
        <v>40</v>
      </c>
      <c r="V793">
        <v>20260019</v>
      </c>
    </row>
    <row r="794" spans="1:22" x14ac:dyDescent="0.3">
      <c r="A794" s="11">
        <v>46289</v>
      </c>
      <c r="B794" s="89" t="s">
        <v>3846</v>
      </c>
      <c r="C794" s="12" t="s">
        <v>863</v>
      </c>
      <c r="D794" s="12" t="s">
        <v>3069</v>
      </c>
      <c r="E794" s="12" t="s">
        <v>699</v>
      </c>
      <c r="F794" s="12" t="s">
        <v>3070</v>
      </c>
      <c r="G794" s="12" t="s">
        <v>2733</v>
      </c>
      <c r="H794" s="12" t="s">
        <v>2734</v>
      </c>
      <c r="I794" s="90">
        <v>0.29166666666666669</v>
      </c>
      <c r="J794" s="90">
        <v>0.2986111111111111</v>
      </c>
      <c r="K794" s="13">
        <v>0.17</v>
      </c>
      <c r="L794" s="90">
        <v>0.51736111111111116</v>
      </c>
      <c r="M794" s="90">
        <v>0.5180555555555556</v>
      </c>
      <c r="N794" s="13">
        <v>0.02</v>
      </c>
      <c r="O794" s="12">
        <v>1</v>
      </c>
      <c r="P794" s="12">
        <v>45.193389000000003</v>
      </c>
      <c r="Q794" s="12">
        <v>5.7156229999999999</v>
      </c>
      <c r="R794" s="14">
        <v>46290.417847222219</v>
      </c>
      <c r="S794" s="12">
        <v>1</v>
      </c>
      <c r="T794">
        <v>20260419</v>
      </c>
      <c r="U794" t="s">
        <v>40</v>
      </c>
      <c r="V794">
        <v>20260419</v>
      </c>
    </row>
    <row r="795" spans="1:22" x14ac:dyDescent="0.3">
      <c r="A795" s="11">
        <v>46289</v>
      </c>
      <c r="B795" s="89" t="s">
        <v>3870</v>
      </c>
      <c r="C795" s="12" t="s">
        <v>947</v>
      </c>
      <c r="D795" s="12" t="s">
        <v>3710</v>
      </c>
      <c r="E795" s="12" t="s">
        <v>254</v>
      </c>
      <c r="F795" s="12" t="s">
        <v>3711</v>
      </c>
      <c r="G795" s="12" t="s">
        <v>2733</v>
      </c>
      <c r="H795" s="12" t="s">
        <v>2734</v>
      </c>
      <c r="I795" s="90">
        <v>0.16666666666666671</v>
      </c>
      <c r="J795" s="90">
        <v>0.18055555555555561</v>
      </c>
      <c r="K795" s="13">
        <v>0.33</v>
      </c>
      <c r="L795" s="90"/>
      <c r="M795" s="90"/>
      <c r="N795" s="13"/>
      <c r="O795" s="12">
        <v>0</v>
      </c>
      <c r="P795" s="12">
        <v>45.359994</v>
      </c>
      <c r="Q795" s="12">
        <v>5.5964039999999997</v>
      </c>
      <c r="R795" s="14">
        <v>46290.417847222219</v>
      </c>
      <c r="S795" s="12">
        <v>1</v>
      </c>
      <c r="T795">
        <v>20260064</v>
      </c>
      <c r="U795" t="s">
        <v>40</v>
      </c>
      <c r="V795">
        <v>20260064</v>
      </c>
    </row>
    <row r="796" spans="1:22" x14ac:dyDescent="0.3">
      <c r="A796" s="11">
        <v>46289</v>
      </c>
      <c r="B796" s="89" t="s">
        <v>3869</v>
      </c>
      <c r="C796" s="12" t="s">
        <v>907</v>
      </c>
      <c r="D796" s="12" t="s">
        <v>2390</v>
      </c>
      <c r="E796" s="12" t="s">
        <v>422</v>
      </c>
      <c r="F796" s="12" t="s">
        <v>422</v>
      </c>
      <c r="G796" s="12" t="s">
        <v>2733</v>
      </c>
      <c r="H796" s="12" t="s">
        <v>2737</v>
      </c>
      <c r="I796" s="90">
        <v>0.33333333333333331</v>
      </c>
      <c r="J796" s="90">
        <v>0.34722222222222221</v>
      </c>
      <c r="K796" s="13">
        <v>0.33</v>
      </c>
      <c r="L796" s="90">
        <v>0.25624999999999998</v>
      </c>
      <c r="M796" s="90">
        <v>0.27500000000000002</v>
      </c>
      <c r="N796" s="13">
        <v>0.45</v>
      </c>
      <c r="O796" s="12">
        <v>1</v>
      </c>
      <c r="P796" s="12">
        <v>45.369473999999997</v>
      </c>
      <c r="Q796" s="12">
        <v>5.5835160000000004</v>
      </c>
      <c r="R796" s="14">
        <v>46290.417847222219</v>
      </c>
      <c r="S796" s="12">
        <v>1</v>
      </c>
      <c r="T796">
        <v>20260440</v>
      </c>
      <c r="U796" t="s">
        <v>838</v>
      </c>
      <c r="V796">
        <v>20260440</v>
      </c>
    </row>
    <row r="797" spans="1:22" x14ac:dyDescent="0.3">
      <c r="A797" s="11">
        <v>46289</v>
      </c>
      <c r="B797" s="89" t="s">
        <v>3814</v>
      </c>
      <c r="C797" s="12" t="s">
        <v>948</v>
      </c>
      <c r="D797" s="12" t="s">
        <v>2464</v>
      </c>
      <c r="E797" s="12" t="s">
        <v>612</v>
      </c>
      <c r="F797" s="12" t="s">
        <v>3085</v>
      </c>
      <c r="G797" s="12" t="s">
        <v>2733</v>
      </c>
      <c r="H797" s="12" t="s">
        <v>2737</v>
      </c>
      <c r="I797" s="90">
        <v>0.33333333333333331</v>
      </c>
      <c r="J797" s="90">
        <v>0.37847222222222221</v>
      </c>
      <c r="K797" s="13">
        <v>1.08</v>
      </c>
      <c r="L797" s="90"/>
      <c r="M797" s="90"/>
      <c r="N797" s="13"/>
      <c r="O797" s="12">
        <v>0</v>
      </c>
      <c r="P797" s="12">
        <v>45.188958</v>
      </c>
      <c r="Q797" s="12">
        <v>5.7346690000000002</v>
      </c>
      <c r="R797" s="14">
        <v>46290.417847222219</v>
      </c>
      <c r="S797" s="12">
        <v>1</v>
      </c>
      <c r="T797">
        <v>20260462</v>
      </c>
      <c r="U797" t="s">
        <v>838</v>
      </c>
      <c r="V797">
        <v>20260462</v>
      </c>
    </row>
    <row r="798" spans="1:22" x14ac:dyDescent="0.3">
      <c r="A798" s="11">
        <v>46289</v>
      </c>
      <c r="B798" s="89" t="s">
        <v>3883</v>
      </c>
      <c r="C798" s="12" t="s">
        <v>849</v>
      </c>
      <c r="D798" s="12" t="s">
        <v>848</v>
      </c>
      <c r="E798" s="12" t="s">
        <v>669</v>
      </c>
      <c r="F798" s="12" t="s">
        <v>3071</v>
      </c>
      <c r="G798" s="12" t="s">
        <v>2733</v>
      </c>
      <c r="H798" s="12" t="s">
        <v>2734</v>
      </c>
      <c r="I798" s="90">
        <v>0.29166666666666669</v>
      </c>
      <c r="J798" s="90">
        <v>0.2986111111111111</v>
      </c>
      <c r="K798" s="13">
        <v>0.17</v>
      </c>
      <c r="L798" s="90"/>
      <c r="M798" s="90"/>
      <c r="N798" s="13"/>
      <c r="O798" s="12">
        <v>0</v>
      </c>
      <c r="P798" s="12">
        <v>45.229419</v>
      </c>
      <c r="Q798" s="12">
        <v>5.6816570000000004</v>
      </c>
      <c r="R798" s="14">
        <v>46290.417847222219</v>
      </c>
      <c r="S798" s="12">
        <v>1</v>
      </c>
      <c r="V798" t="s">
        <v>3774</v>
      </c>
    </row>
    <row r="799" spans="1:22" x14ac:dyDescent="0.3">
      <c r="A799" s="11">
        <v>46289</v>
      </c>
      <c r="B799" s="89" t="s">
        <v>3849</v>
      </c>
      <c r="C799" s="12" t="s">
        <v>861</v>
      </c>
      <c r="D799" s="12" t="s">
        <v>3074</v>
      </c>
      <c r="E799" s="12" t="s">
        <v>353</v>
      </c>
      <c r="F799" s="12" t="s">
        <v>3075</v>
      </c>
      <c r="G799" s="12" t="s">
        <v>2733</v>
      </c>
      <c r="H799" s="12" t="s">
        <v>2734</v>
      </c>
      <c r="I799" s="90">
        <v>0.29166666666666669</v>
      </c>
      <c r="J799" s="90">
        <v>0.30555555555555558</v>
      </c>
      <c r="K799" s="13">
        <v>0.33</v>
      </c>
      <c r="L799" s="90">
        <v>0.30416666666666659</v>
      </c>
      <c r="M799" s="90">
        <v>0.53680555555555554</v>
      </c>
      <c r="N799" s="13">
        <v>5.58</v>
      </c>
      <c r="O799" s="12">
        <v>1</v>
      </c>
      <c r="P799" s="12">
        <v>45.166998999999997</v>
      </c>
      <c r="Q799" s="12">
        <v>5.7281519999999997</v>
      </c>
      <c r="R799" s="14">
        <v>46290.417847222219</v>
      </c>
      <c r="S799" s="12">
        <v>1</v>
      </c>
      <c r="T799">
        <v>20260299</v>
      </c>
      <c r="U799" t="s">
        <v>40</v>
      </c>
      <c r="V799">
        <v>20260299</v>
      </c>
    </row>
    <row r="800" spans="1:22" x14ac:dyDescent="0.3">
      <c r="A800" s="11">
        <v>46289</v>
      </c>
      <c r="B800" s="89" t="s">
        <v>3830</v>
      </c>
      <c r="C800" s="12" t="s">
        <v>951</v>
      </c>
      <c r="D800" s="12" t="s">
        <v>1578</v>
      </c>
      <c r="E800" s="12" t="s">
        <v>499</v>
      </c>
      <c r="F800" s="12" t="s">
        <v>3041</v>
      </c>
      <c r="G800" s="12" t="s">
        <v>2733</v>
      </c>
      <c r="H800" s="12" t="s">
        <v>2737</v>
      </c>
      <c r="I800" s="90">
        <v>0.33333333333333331</v>
      </c>
      <c r="J800" s="90">
        <v>0.35416666666666669</v>
      </c>
      <c r="K800" s="13">
        <v>0.5</v>
      </c>
      <c r="L800" s="90"/>
      <c r="M800" s="90"/>
      <c r="N800" s="13"/>
      <c r="O800" s="12">
        <v>0</v>
      </c>
      <c r="P800" s="12">
        <v>45.180225999999998</v>
      </c>
      <c r="Q800" s="12">
        <v>5.7490040000000002</v>
      </c>
      <c r="R800" s="14">
        <v>46290.417847222219</v>
      </c>
      <c r="S800" s="12">
        <v>1</v>
      </c>
      <c r="T800">
        <v>20260169</v>
      </c>
      <c r="U800" t="s">
        <v>838</v>
      </c>
      <c r="V800">
        <v>20260169</v>
      </c>
    </row>
    <row r="801" spans="1:22" x14ac:dyDescent="0.3">
      <c r="A801" s="11">
        <v>46289</v>
      </c>
      <c r="B801" s="89" t="s">
        <v>3862</v>
      </c>
      <c r="C801" s="12" t="s">
        <v>853</v>
      </c>
      <c r="D801" s="12" t="s">
        <v>3078</v>
      </c>
      <c r="E801" s="12" t="s">
        <v>627</v>
      </c>
      <c r="F801" s="12" t="s">
        <v>3079</v>
      </c>
      <c r="G801" s="12" t="s">
        <v>2733</v>
      </c>
      <c r="H801" s="12" t="s">
        <v>2734</v>
      </c>
      <c r="I801" s="90">
        <v>0.25</v>
      </c>
      <c r="J801" s="90">
        <v>0.26041666666666669</v>
      </c>
      <c r="K801" s="13">
        <v>0.25</v>
      </c>
      <c r="L801" s="90"/>
      <c r="M801" s="90"/>
      <c r="N801" s="13"/>
      <c r="O801" s="12">
        <v>0</v>
      </c>
      <c r="P801" s="12">
        <v>45.187038000000001</v>
      </c>
      <c r="Q801" s="12">
        <v>5.719214</v>
      </c>
      <c r="R801" s="14">
        <v>46290.417847222219</v>
      </c>
      <c r="S801" s="12">
        <v>1</v>
      </c>
      <c r="T801">
        <v>20260129</v>
      </c>
      <c r="U801" t="s">
        <v>40</v>
      </c>
      <c r="V801">
        <v>20260129</v>
      </c>
    </row>
    <row r="802" spans="1:22" x14ac:dyDescent="0.3">
      <c r="A802" s="11">
        <v>46289</v>
      </c>
      <c r="B802" s="89" t="s">
        <v>3831</v>
      </c>
      <c r="C802" s="12" t="s">
        <v>892</v>
      </c>
      <c r="D802" s="12" t="s">
        <v>2955</v>
      </c>
      <c r="E802" s="12" t="s">
        <v>412</v>
      </c>
      <c r="F802" s="12" t="s">
        <v>2956</v>
      </c>
      <c r="G802" s="12" t="s">
        <v>2733</v>
      </c>
      <c r="H802" s="12" t="s">
        <v>2734</v>
      </c>
      <c r="I802" s="90">
        <v>0.16666666666666671</v>
      </c>
      <c r="J802" s="90">
        <v>0.1736111111111111</v>
      </c>
      <c r="K802" s="13">
        <v>0.17</v>
      </c>
      <c r="L802" s="90"/>
      <c r="M802" s="90"/>
      <c r="N802" s="13"/>
      <c r="O802" s="12">
        <v>0</v>
      </c>
      <c r="P802" s="12">
        <v>45.190578000000002</v>
      </c>
      <c r="Q802" s="12">
        <v>5.7182940000000002</v>
      </c>
      <c r="R802" s="14">
        <v>46290.417847222219</v>
      </c>
      <c r="S802" s="12">
        <v>1</v>
      </c>
      <c r="T802">
        <v>20260237</v>
      </c>
      <c r="U802" t="s">
        <v>40</v>
      </c>
      <c r="V802">
        <v>20260237</v>
      </c>
    </row>
    <row r="803" spans="1:22" x14ac:dyDescent="0.3">
      <c r="A803" s="11">
        <v>46289</v>
      </c>
      <c r="B803" s="89" t="s">
        <v>3865</v>
      </c>
      <c r="C803" s="12" t="s">
        <v>962</v>
      </c>
      <c r="D803" s="12" t="s">
        <v>2675</v>
      </c>
      <c r="E803" s="12" t="s">
        <v>418</v>
      </c>
      <c r="F803" s="12" t="s">
        <v>2963</v>
      </c>
      <c r="G803" s="12" t="s">
        <v>2733</v>
      </c>
      <c r="H803" s="12" t="s">
        <v>2737</v>
      </c>
      <c r="I803" s="90">
        <v>0.4375</v>
      </c>
      <c r="J803" s="90">
        <v>0.44791666666666669</v>
      </c>
      <c r="K803" s="13">
        <v>0.25</v>
      </c>
      <c r="L803" s="90">
        <v>0.41875000000000001</v>
      </c>
      <c r="M803" s="90">
        <v>0.43402777777777779</v>
      </c>
      <c r="N803" s="13">
        <v>0.37</v>
      </c>
      <c r="O803" s="12">
        <v>1</v>
      </c>
      <c r="P803" s="12">
        <v>45.288339000000001</v>
      </c>
      <c r="Q803" s="12">
        <v>5.6399229999999996</v>
      </c>
      <c r="R803" s="14">
        <v>46290.417847222219</v>
      </c>
      <c r="S803" s="12">
        <v>1</v>
      </c>
      <c r="T803">
        <v>20260560</v>
      </c>
      <c r="U803" t="s">
        <v>838</v>
      </c>
      <c r="V803">
        <v>20260560</v>
      </c>
    </row>
    <row r="804" spans="1:22" x14ac:dyDescent="0.3">
      <c r="A804" s="11">
        <v>46289</v>
      </c>
      <c r="B804" s="89" t="s">
        <v>3818</v>
      </c>
      <c r="C804" s="12" t="s">
        <v>870</v>
      </c>
      <c r="D804" s="12" t="s">
        <v>3083</v>
      </c>
      <c r="E804" s="12" t="s">
        <v>770</v>
      </c>
      <c r="F804" s="12" t="s">
        <v>3084</v>
      </c>
      <c r="G804" s="12" t="s">
        <v>2733</v>
      </c>
      <c r="H804" s="12" t="s">
        <v>2734</v>
      </c>
      <c r="I804" s="90">
        <v>0.16666666666666671</v>
      </c>
      <c r="J804" s="90">
        <v>0.18055555555555561</v>
      </c>
      <c r="K804" s="13">
        <v>0.33</v>
      </c>
      <c r="L804" s="90">
        <v>0.48888888888888887</v>
      </c>
      <c r="M804" s="90">
        <v>0.48888888888888887</v>
      </c>
      <c r="N804" s="13">
        <v>0</v>
      </c>
      <c r="O804" s="12">
        <v>1</v>
      </c>
      <c r="P804" s="12">
        <v>45.181204999999999</v>
      </c>
      <c r="Q804" s="12">
        <v>5.689368</v>
      </c>
      <c r="R804" s="14">
        <v>46290.417847222219</v>
      </c>
      <c r="S804" s="12">
        <v>1</v>
      </c>
      <c r="T804">
        <v>20260599</v>
      </c>
      <c r="U804" t="s">
        <v>40</v>
      </c>
      <c r="V804">
        <v>20260599</v>
      </c>
    </row>
    <row r="805" spans="1:22" x14ac:dyDescent="0.3">
      <c r="A805" s="11">
        <v>46289</v>
      </c>
      <c r="B805" s="89" t="s">
        <v>3817</v>
      </c>
      <c r="C805" s="12" t="s">
        <v>974</v>
      </c>
      <c r="D805" s="12" t="s">
        <v>2452</v>
      </c>
      <c r="E805" s="12" t="s">
        <v>610</v>
      </c>
      <c r="F805" s="12" t="s">
        <v>610</v>
      </c>
      <c r="G805" s="12" t="s">
        <v>2733</v>
      </c>
      <c r="H805" s="12" t="s">
        <v>2737</v>
      </c>
      <c r="I805" s="90">
        <v>0.33333333333333331</v>
      </c>
      <c r="J805" s="90">
        <v>0.34722222222222221</v>
      </c>
      <c r="K805" s="13">
        <v>0.33</v>
      </c>
      <c r="L805" s="90"/>
      <c r="M805" s="90"/>
      <c r="N805" s="13"/>
      <c r="O805" s="12">
        <v>0</v>
      </c>
      <c r="P805" s="12">
        <v>45.170372</v>
      </c>
      <c r="Q805" s="12">
        <v>5.7396019999999996</v>
      </c>
      <c r="R805" s="14">
        <v>46290.417847222219</v>
      </c>
      <c r="S805" s="12">
        <v>1</v>
      </c>
      <c r="T805">
        <v>20260458</v>
      </c>
      <c r="U805" t="s">
        <v>838</v>
      </c>
      <c r="V805">
        <v>20260458</v>
      </c>
    </row>
    <row r="806" spans="1:22" x14ac:dyDescent="0.3">
      <c r="A806" s="11">
        <v>46289</v>
      </c>
      <c r="B806" s="89" t="s">
        <v>3845</v>
      </c>
      <c r="C806" s="12" t="s">
        <v>950</v>
      </c>
      <c r="D806" s="12" t="s">
        <v>3092</v>
      </c>
      <c r="E806" s="12" t="s">
        <v>105</v>
      </c>
      <c r="F806" s="12" t="s">
        <v>3093</v>
      </c>
      <c r="G806" s="12" t="s">
        <v>2733</v>
      </c>
      <c r="H806" s="12" t="s">
        <v>2734</v>
      </c>
      <c r="I806" s="90">
        <v>0.16666666666666671</v>
      </c>
      <c r="J806" s="90">
        <v>0.18055555555555561</v>
      </c>
      <c r="K806" s="13">
        <v>0.33</v>
      </c>
      <c r="L806" s="90"/>
      <c r="M806" s="90"/>
      <c r="N806" s="13"/>
      <c r="O806" s="12">
        <v>0</v>
      </c>
      <c r="P806" s="12">
        <v>45.189875000000001</v>
      </c>
      <c r="Q806" s="12">
        <v>5.7246810000000004</v>
      </c>
      <c r="R806" s="14">
        <v>46290.417847222219</v>
      </c>
      <c r="S806" s="12">
        <v>1</v>
      </c>
      <c r="T806">
        <v>20260488</v>
      </c>
      <c r="U806" t="s">
        <v>40</v>
      </c>
      <c r="V806">
        <v>20260488</v>
      </c>
    </row>
    <row r="807" spans="1:22" x14ac:dyDescent="0.3">
      <c r="A807" s="11">
        <v>46289</v>
      </c>
      <c r="B807" s="89" t="s">
        <v>3817</v>
      </c>
      <c r="C807" s="12" t="s">
        <v>974</v>
      </c>
      <c r="D807" s="12" t="s">
        <v>1950</v>
      </c>
      <c r="E807" s="12" t="s">
        <v>50</v>
      </c>
      <c r="F807" s="12" t="s">
        <v>50</v>
      </c>
      <c r="G807" s="12" t="s">
        <v>2733</v>
      </c>
      <c r="H807" s="12" t="s">
        <v>2737</v>
      </c>
      <c r="I807" s="90">
        <v>0.33333333333333331</v>
      </c>
      <c r="J807" s="90">
        <v>0.3611111111111111</v>
      </c>
      <c r="K807" s="13">
        <v>0.67</v>
      </c>
      <c r="L807" s="90"/>
      <c r="M807" s="90"/>
      <c r="N807" s="13"/>
      <c r="O807" s="12">
        <v>0</v>
      </c>
      <c r="P807" s="12">
        <v>45.184576999999997</v>
      </c>
      <c r="Q807" s="12">
        <v>5.720396</v>
      </c>
      <c r="R807" s="14">
        <v>46290.417847222219</v>
      </c>
      <c r="S807" s="12">
        <v>1</v>
      </c>
      <c r="T807">
        <v>20260293</v>
      </c>
      <c r="U807" t="s">
        <v>838</v>
      </c>
      <c r="V807">
        <v>20260293</v>
      </c>
    </row>
    <row r="808" spans="1:22" x14ac:dyDescent="0.3">
      <c r="A808" s="11">
        <v>46289</v>
      </c>
      <c r="B808" s="89" t="s">
        <v>3839</v>
      </c>
      <c r="C808" s="12" t="s">
        <v>966</v>
      </c>
      <c r="D808" s="12" t="s">
        <v>3542</v>
      </c>
      <c r="E808" s="12" t="s">
        <v>224</v>
      </c>
      <c r="F808" s="12" t="s">
        <v>3543</v>
      </c>
      <c r="G808" s="12" t="s">
        <v>2733</v>
      </c>
      <c r="H808" s="12" t="s">
        <v>2734</v>
      </c>
      <c r="I808" s="90">
        <v>0.18055555555555561</v>
      </c>
      <c r="J808" s="90">
        <v>0.19444444444444439</v>
      </c>
      <c r="K808" s="13">
        <v>0.33</v>
      </c>
      <c r="L808" s="90">
        <v>0.39166666666666672</v>
      </c>
      <c r="M808" s="90">
        <v>0.39791666666666659</v>
      </c>
      <c r="N808" s="13">
        <v>0.15</v>
      </c>
      <c r="O808" s="12">
        <v>1</v>
      </c>
      <c r="P808" s="12">
        <v>45.366042</v>
      </c>
      <c r="Q808" s="12">
        <v>5.5933120000000001</v>
      </c>
      <c r="R808" s="14">
        <v>46290.417847222219</v>
      </c>
      <c r="S808" s="12">
        <v>1</v>
      </c>
      <c r="T808">
        <v>20260402</v>
      </c>
      <c r="U808" t="s">
        <v>40</v>
      </c>
      <c r="V808">
        <v>20260402</v>
      </c>
    </row>
    <row r="809" spans="1:22" x14ac:dyDescent="0.3">
      <c r="A809" s="11">
        <v>46289</v>
      </c>
      <c r="B809" s="89" t="s">
        <v>3817</v>
      </c>
      <c r="C809" s="12" t="s">
        <v>974</v>
      </c>
      <c r="D809" s="12" t="s">
        <v>2966</v>
      </c>
      <c r="E809" s="12" t="s">
        <v>50</v>
      </c>
      <c r="F809" s="12" t="s">
        <v>50</v>
      </c>
      <c r="G809" s="12" t="s">
        <v>2733</v>
      </c>
      <c r="H809" s="12" t="s">
        <v>2734</v>
      </c>
      <c r="I809" s="90">
        <v>0.16666666666666671</v>
      </c>
      <c r="J809" s="90">
        <v>0.1736111111111111</v>
      </c>
      <c r="K809" s="13">
        <v>0.17</v>
      </c>
      <c r="L809" s="90">
        <v>0.55277777777777781</v>
      </c>
      <c r="M809" s="90">
        <v>0.55277777777777781</v>
      </c>
      <c r="N809" s="13">
        <v>0</v>
      </c>
      <c r="O809" s="12">
        <v>1</v>
      </c>
      <c r="P809" s="12">
        <v>45.184576999999997</v>
      </c>
      <c r="Q809" s="12">
        <v>5.720396</v>
      </c>
      <c r="R809" s="14">
        <v>46290.417847222219</v>
      </c>
      <c r="S809" s="12">
        <v>1</v>
      </c>
      <c r="T809">
        <v>20260293</v>
      </c>
      <c r="U809" t="s">
        <v>40</v>
      </c>
      <c r="V809">
        <v>20260293</v>
      </c>
    </row>
    <row r="810" spans="1:22" x14ac:dyDescent="0.3">
      <c r="A810" s="11">
        <v>46289</v>
      </c>
      <c r="B810" s="89" t="s">
        <v>3814</v>
      </c>
      <c r="C810" s="12" t="s">
        <v>948</v>
      </c>
      <c r="D810" s="12" t="s">
        <v>2456</v>
      </c>
      <c r="E810" s="12" t="s">
        <v>188</v>
      </c>
      <c r="F810" s="12" t="s">
        <v>3080</v>
      </c>
      <c r="G810" s="12" t="s">
        <v>2733</v>
      </c>
      <c r="H810" s="12" t="s">
        <v>2737</v>
      </c>
      <c r="I810" s="90">
        <v>0.33333333333333331</v>
      </c>
      <c r="J810" s="90">
        <v>0.37847222222222221</v>
      </c>
      <c r="K810" s="13">
        <v>1.08</v>
      </c>
      <c r="L810" s="90"/>
      <c r="M810" s="90"/>
      <c r="N810" s="13"/>
      <c r="O810" s="12">
        <v>0</v>
      </c>
      <c r="P810" s="12">
        <v>45.189202999999999</v>
      </c>
      <c r="Q810" s="12">
        <v>5.7345119999999996</v>
      </c>
      <c r="R810" s="14">
        <v>46290.417847222219</v>
      </c>
      <c r="S810" s="12">
        <v>1</v>
      </c>
      <c r="T810">
        <v>20260459</v>
      </c>
      <c r="U810" t="s">
        <v>838</v>
      </c>
      <c r="V810">
        <v>20260459</v>
      </c>
    </row>
    <row r="811" spans="1:22" x14ac:dyDescent="0.3">
      <c r="A811" s="11">
        <v>46289</v>
      </c>
      <c r="B811" s="89" t="s">
        <v>3844</v>
      </c>
      <c r="C811" s="12" t="s">
        <v>952</v>
      </c>
      <c r="D811" s="12" t="s">
        <v>874</v>
      </c>
      <c r="E811" s="12" t="s">
        <v>807</v>
      </c>
      <c r="F811" s="12" t="s">
        <v>3094</v>
      </c>
      <c r="G811" s="12" t="s">
        <v>2733</v>
      </c>
      <c r="H811" s="12" t="s">
        <v>2734</v>
      </c>
      <c r="I811" s="90">
        <v>0.16666666666666671</v>
      </c>
      <c r="J811" s="90">
        <v>0.18055555555555561</v>
      </c>
      <c r="K811" s="13">
        <v>0.33</v>
      </c>
      <c r="L811" s="90"/>
      <c r="M811" s="90"/>
      <c r="N811" s="13"/>
      <c r="O811" s="12">
        <v>0</v>
      </c>
      <c r="P811" s="12">
        <v>45.185158000000001</v>
      </c>
      <c r="Q811" s="12">
        <v>5.7167779999999997</v>
      </c>
      <c r="R811" s="14">
        <v>46290.417847222219</v>
      </c>
      <c r="S811" s="12">
        <v>1</v>
      </c>
      <c r="V811" t="s">
        <v>3795</v>
      </c>
    </row>
    <row r="812" spans="1:22" x14ac:dyDescent="0.3">
      <c r="A812" s="11">
        <v>46289</v>
      </c>
      <c r="B812" s="89" t="s">
        <v>3854</v>
      </c>
      <c r="C812" s="12" t="s">
        <v>963</v>
      </c>
      <c r="D812" s="12" t="s">
        <v>2967</v>
      </c>
      <c r="E812" s="12" t="s">
        <v>104</v>
      </c>
      <c r="F812" s="12" t="s">
        <v>2968</v>
      </c>
      <c r="G812" s="12" t="s">
        <v>2733</v>
      </c>
      <c r="H812" s="12" t="s">
        <v>2734</v>
      </c>
      <c r="I812" s="90">
        <v>0.16666666666666671</v>
      </c>
      <c r="J812" s="90">
        <v>0.1736111111111111</v>
      </c>
      <c r="K812" s="13">
        <v>0.17</v>
      </c>
      <c r="L812" s="90"/>
      <c r="M812" s="90"/>
      <c r="N812" s="13"/>
      <c r="O812" s="12">
        <v>0</v>
      </c>
      <c r="P812" s="12">
        <v>45.178600000000003</v>
      </c>
      <c r="Q812" s="12">
        <v>5.708291</v>
      </c>
      <c r="R812" s="14">
        <v>46290.417847222219</v>
      </c>
      <c r="S812" s="12">
        <v>1</v>
      </c>
      <c r="T812">
        <v>20260490</v>
      </c>
      <c r="U812" t="s">
        <v>40</v>
      </c>
      <c r="V812">
        <v>20260490</v>
      </c>
    </row>
    <row r="813" spans="1:22" x14ac:dyDescent="0.3">
      <c r="A813" s="11">
        <v>46289</v>
      </c>
      <c r="B813" s="89" t="s">
        <v>3883</v>
      </c>
      <c r="C813" s="12" t="s">
        <v>849</v>
      </c>
      <c r="D813" s="12" t="s">
        <v>1921</v>
      </c>
      <c r="E813" s="12" t="s">
        <v>420</v>
      </c>
      <c r="F813" s="12" t="s">
        <v>420</v>
      </c>
      <c r="G813" s="12" t="s">
        <v>2733</v>
      </c>
      <c r="H813" s="12" t="s">
        <v>2737</v>
      </c>
      <c r="I813" s="90">
        <v>0.33333333333333331</v>
      </c>
      <c r="J813" s="90">
        <v>0.41666666666666669</v>
      </c>
      <c r="K813" s="13">
        <v>2</v>
      </c>
      <c r="L813" s="90"/>
      <c r="M813" s="90"/>
      <c r="N813" s="13"/>
      <c r="O813" s="12">
        <v>0</v>
      </c>
      <c r="P813" s="12">
        <v>45.208322000000003</v>
      </c>
      <c r="Q813" s="12">
        <v>5.6714190000000002</v>
      </c>
      <c r="R813" s="14">
        <v>46290.417847222219</v>
      </c>
      <c r="S813" s="12">
        <v>1</v>
      </c>
      <c r="T813">
        <v>20260284</v>
      </c>
      <c r="U813" t="s">
        <v>838</v>
      </c>
      <c r="V813">
        <v>20260284</v>
      </c>
    </row>
    <row r="814" spans="1:22" x14ac:dyDescent="0.3">
      <c r="A814" s="11">
        <v>46289</v>
      </c>
      <c r="B814" s="89" t="s">
        <v>3826</v>
      </c>
      <c r="C814" s="12" t="s">
        <v>886</v>
      </c>
      <c r="D814" s="12" t="s">
        <v>3097</v>
      </c>
      <c r="E814" s="12" t="s">
        <v>161</v>
      </c>
      <c r="F814" s="12" t="s">
        <v>3098</v>
      </c>
      <c r="G814" s="12" t="s">
        <v>2733</v>
      </c>
      <c r="H814" s="12" t="s">
        <v>2734</v>
      </c>
      <c r="I814" s="90">
        <v>0.16666666666666671</v>
      </c>
      <c r="J814" s="90">
        <v>0.18055555555555561</v>
      </c>
      <c r="K814" s="13">
        <v>0.33</v>
      </c>
      <c r="L814" s="90">
        <v>0.17986111111111111</v>
      </c>
      <c r="M814" s="90">
        <v>0.4909722222222222</v>
      </c>
      <c r="N814" s="13">
        <v>7.47</v>
      </c>
      <c r="O814" s="12">
        <v>1</v>
      </c>
      <c r="P814" s="12">
        <v>45.174452000000002</v>
      </c>
      <c r="Q814" s="12">
        <v>5.7284119999999996</v>
      </c>
      <c r="R814" s="14">
        <v>46290.417847222219</v>
      </c>
      <c r="S814" s="12">
        <v>1</v>
      </c>
      <c r="T814">
        <v>20260512</v>
      </c>
      <c r="U814" t="s">
        <v>40</v>
      </c>
      <c r="V814">
        <v>20260512</v>
      </c>
    </row>
    <row r="815" spans="1:22" x14ac:dyDescent="0.3">
      <c r="A815" s="11">
        <v>46289</v>
      </c>
      <c r="B815" s="89" t="s">
        <v>3839</v>
      </c>
      <c r="C815" s="12" t="s">
        <v>966</v>
      </c>
      <c r="D815" s="12" t="s">
        <v>2424</v>
      </c>
      <c r="E815" s="12" t="s">
        <v>787</v>
      </c>
      <c r="F815" s="12" t="s">
        <v>787</v>
      </c>
      <c r="G815" s="12" t="s">
        <v>2733</v>
      </c>
      <c r="H815" s="12" t="s">
        <v>2737</v>
      </c>
      <c r="I815" s="90">
        <v>0.50347222222222221</v>
      </c>
      <c r="J815" s="90">
        <v>0.51388888888888884</v>
      </c>
      <c r="K815" s="13">
        <v>0.25</v>
      </c>
      <c r="L815" s="90">
        <v>0.23749999999999999</v>
      </c>
      <c r="M815" s="90">
        <v>0.2472222222222222</v>
      </c>
      <c r="N815" s="13">
        <v>0.23</v>
      </c>
      <c r="O815" s="12">
        <v>1</v>
      </c>
      <c r="P815" s="12">
        <v>45.367986999999999</v>
      </c>
      <c r="Q815" s="12">
        <v>5.584276</v>
      </c>
      <c r="R815" s="14">
        <v>46290.417847222219</v>
      </c>
      <c r="S815" s="12">
        <v>1</v>
      </c>
      <c r="T815">
        <v>20260449</v>
      </c>
      <c r="U815" t="s">
        <v>838</v>
      </c>
      <c r="V815">
        <v>20260449</v>
      </c>
    </row>
    <row r="816" spans="1:22" x14ac:dyDescent="0.3">
      <c r="A816" s="11">
        <v>46289</v>
      </c>
      <c r="B816" s="89" t="s">
        <v>3865</v>
      </c>
      <c r="C816" s="12" t="s">
        <v>962</v>
      </c>
      <c r="D816" s="12" t="s">
        <v>3712</v>
      </c>
      <c r="E816" s="12" t="s">
        <v>471</v>
      </c>
      <c r="F816" s="12" t="s">
        <v>3713</v>
      </c>
      <c r="G816" s="12" t="s">
        <v>2733</v>
      </c>
      <c r="H816" s="12" t="s">
        <v>2734</v>
      </c>
      <c r="I816" s="90">
        <v>0.3923611111111111</v>
      </c>
      <c r="J816" s="90">
        <v>0.40625</v>
      </c>
      <c r="K816" s="13">
        <v>0.33</v>
      </c>
      <c r="L816" s="90"/>
      <c r="M816" s="90"/>
      <c r="N816" s="13"/>
      <c r="O816" s="12">
        <v>0</v>
      </c>
      <c r="P816" s="12">
        <v>45.334660999999997</v>
      </c>
      <c r="Q816" s="12">
        <v>5.6211659999999997</v>
      </c>
      <c r="R816" s="14">
        <v>46290.417847222219</v>
      </c>
      <c r="S816" s="12">
        <v>1</v>
      </c>
      <c r="T816">
        <v>20260223</v>
      </c>
      <c r="U816" t="s">
        <v>40</v>
      </c>
      <c r="V816">
        <v>20260223</v>
      </c>
    </row>
    <row r="817" spans="1:22" x14ac:dyDescent="0.3">
      <c r="A817" s="11">
        <v>46289</v>
      </c>
      <c r="B817" s="89" t="s">
        <v>3842</v>
      </c>
      <c r="C817" s="12" t="s">
        <v>865</v>
      </c>
      <c r="D817" s="12" t="s">
        <v>864</v>
      </c>
      <c r="E817" s="12" t="s">
        <v>829</v>
      </c>
      <c r="F817" s="12" t="s">
        <v>829</v>
      </c>
      <c r="G817" s="12" t="s">
        <v>2733</v>
      </c>
      <c r="H817" s="12" t="s">
        <v>2737</v>
      </c>
      <c r="I817" s="90">
        <v>0.33333333333333331</v>
      </c>
      <c r="J817" s="90">
        <v>0.37847222222222221</v>
      </c>
      <c r="K817" s="13">
        <v>1.08</v>
      </c>
      <c r="L817" s="90"/>
      <c r="M817" s="90"/>
      <c r="N817" s="13"/>
      <c r="O817" s="12">
        <v>0</v>
      </c>
      <c r="P817" s="12">
        <v>45.194932000000001</v>
      </c>
      <c r="Q817" s="12">
        <v>5.6780390000000001</v>
      </c>
      <c r="R817" s="14">
        <v>46290.417847222219</v>
      </c>
      <c r="S817" s="12">
        <v>1</v>
      </c>
      <c r="V817" t="s">
        <v>3775</v>
      </c>
    </row>
    <row r="818" spans="1:22" x14ac:dyDescent="0.3">
      <c r="A818" s="11">
        <v>46289</v>
      </c>
      <c r="B818" s="89" t="s">
        <v>3828</v>
      </c>
      <c r="C818" s="12" t="s">
        <v>976</v>
      </c>
      <c r="D818" s="12" t="s">
        <v>1656</v>
      </c>
      <c r="E818" s="12" t="s">
        <v>706</v>
      </c>
      <c r="F818" s="12" t="s">
        <v>706</v>
      </c>
      <c r="G818" s="12" t="s">
        <v>2733</v>
      </c>
      <c r="H818" s="12" t="s">
        <v>2737</v>
      </c>
      <c r="I818" s="90">
        <v>0.33333333333333331</v>
      </c>
      <c r="J818" s="90">
        <v>0.35416666666666669</v>
      </c>
      <c r="K818" s="13">
        <v>0.5</v>
      </c>
      <c r="L818" s="90">
        <v>0.35486111111111113</v>
      </c>
      <c r="M818" s="90">
        <v>0.36319444444444438</v>
      </c>
      <c r="N818" s="13">
        <v>0.2</v>
      </c>
      <c r="O818" s="12">
        <v>1</v>
      </c>
      <c r="P818" s="12">
        <v>45.176924999999997</v>
      </c>
      <c r="Q818" s="12">
        <v>5.7132199999999997</v>
      </c>
      <c r="R818" s="14">
        <v>46290.417847222219</v>
      </c>
      <c r="S818" s="12">
        <v>1</v>
      </c>
      <c r="T818">
        <v>20260197</v>
      </c>
      <c r="U818" t="s">
        <v>838</v>
      </c>
      <c r="V818">
        <v>20260197</v>
      </c>
    </row>
    <row r="819" spans="1:22" x14ac:dyDescent="0.3">
      <c r="A819" s="11">
        <v>46289</v>
      </c>
      <c r="B819" s="89" t="s">
        <v>3833</v>
      </c>
      <c r="C819" s="12" t="s">
        <v>978</v>
      </c>
      <c r="D819" s="12" t="s">
        <v>1650</v>
      </c>
      <c r="E819" s="12" t="s">
        <v>679</v>
      </c>
      <c r="F819" s="12" t="s">
        <v>679</v>
      </c>
      <c r="G819" s="12" t="s">
        <v>2733</v>
      </c>
      <c r="H819" s="12" t="s">
        <v>2737</v>
      </c>
      <c r="I819" s="90">
        <v>0.33333333333333331</v>
      </c>
      <c r="J819" s="90">
        <v>0.375</v>
      </c>
      <c r="K819" s="13">
        <v>1</v>
      </c>
      <c r="L819" s="90"/>
      <c r="M819" s="90"/>
      <c r="N819" s="13"/>
      <c r="O819" s="12">
        <v>0</v>
      </c>
      <c r="P819" s="12">
        <v>45.269807999999998</v>
      </c>
      <c r="Q819" s="12">
        <v>5.8717550000000003</v>
      </c>
      <c r="R819" s="14">
        <v>46290.417847222219</v>
      </c>
      <c r="S819" s="12">
        <v>1</v>
      </c>
      <c r="T819">
        <v>20260195</v>
      </c>
      <c r="U819" t="s">
        <v>838</v>
      </c>
      <c r="V819">
        <v>20260195</v>
      </c>
    </row>
    <row r="820" spans="1:22" x14ac:dyDescent="0.3">
      <c r="A820" s="11">
        <v>46289</v>
      </c>
      <c r="B820" s="89" t="s">
        <v>3859</v>
      </c>
      <c r="C820" s="12" t="s">
        <v>956</v>
      </c>
      <c r="D820" s="12" t="s">
        <v>3099</v>
      </c>
      <c r="E820" s="12" t="s">
        <v>595</v>
      </c>
      <c r="F820" s="12" t="s">
        <v>3100</v>
      </c>
      <c r="G820" s="12" t="s">
        <v>2733</v>
      </c>
      <c r="H820" s="12" t="s">
        <v>2734</v>
      </c>
      <c r="I820" s="90">
        <v>0.16666666666666671</v>
      </c>
      <c r="J820" s="90">
        <v>0.18055555555555561</v>
      </c>
      <c r="K820" s="13">
        <v>0.33</v>
      </c>
      <c r="L820" s="90"/>
      <c r="M820" s="90"/>
      <c r="N820" s="13"/>
      <c r="O820" s="12">
        <v>0</v>
      </c>
      <c r="P820" s="12">
        <v>45.180706999999998</v>
      </c>
      <c r="Q820" s="12">
        <v>5.7268699999999999</v>
      </c>
      <c r="R820" s="14">
        <v>46290.417847222219</v>
      </c>
      <c r="S820" s="12">
        <v>1</v>
      </c>
      <c r="T820">
        <v>20260574</v>
      </c>
      <c r="U820" t="s">
        <v>40</v>
      </c>
      <c r="V820">
        <v>20260574</v>
      </c>
    </row>
    <row r="821" spans="1:22" x14ac:dyDescent="0.3">
      <c r="A821" s="11">
        <v>46289</v>
      </c>
      <c r="B821" s="89" t="s">
        <v>3833</v>
      </c>
      <c r="C821" s="12" t="s">
        <v>978</v>
      </c>
      <c r="D821" s="12" t="s">
        <v>3130</v>
      </c>
      <c r="E821" s="12" t="s">
        <v>245</v>
      </c>
      <c r="F821" s="12" t="s">
        <v>3131</v>
      </c>
      <c r="G821" s="12" t="s">
        <v>2733</v>
      </c>
      <c r="H821" s="12" t="s">
        <v>2734</v>
      </c>
      <c r="I821" s="90">
        <v>0.16666666666666671</v>
      </c>
      <c r="J821" s="90">
        <v>0.18055555555555561</v>
      </c>
      <c r="K821" s="13">
        <v>0.33</v>
      </c>
      <c r="L821" s="90"/>
      <c r="M821" s="90"/>
      <c r="N821" s="13"/>
      <c r="O821" s="12">
        <v>0</v>
      </c>
      <c r="P821" s="12">
        <v>45.568052999999999</v>
      </c>
      <c r="Q821" s="12">
        <v>5.9229669999999999</v>
      </c>
      <c r="R821" s="14">
        <v>46290.417847222219</v>
      </c>
      <c r="S821" s="12">
        <v>1</v>
      </c>
      <c r="T821">
        <v>20260397</v>
      </c>
      <c r="U821" t="s">
        <v>40</v>
      </c>
      <c r="V821">
        <v>20260397</v>
      </c>
    </row>
    <row r="822" spans="1:22" x14ac:dyDescent="0.3">
      <c r="A822" s="11">
        <v>46289</v>
      </c>
      <c r="B822" s="89" t="s">
        <v>3841</v>
      </c>
      <c r="C822" s="12" t="s">
        <v>971</v>
      </c>
      <c r="D822" s="12" t="s">
        <v>3095</v>
      </c>
      <c r="E822" s="12" t="s">
        <v>187</v>
      </c>
      <c r="F822" s="12" t="s">
        <v>3096</v>
      </c>
      <c r="G822" s="12" t="s">
        <v>2733</v>
      </c>
      <c r="H822" s="12" t="s">
        <v>2734</v>
      </c>
      <c r="I822" s="90">
        <v>0.29166666666666669</v>
      </c>
      <c r="J822" s="90">
        <v>0.2986111111111111</v>
      </c>
      <c r="K822" s="13">
        <v>0.17</v>
      </c>
      <c r="L822" s="90"/>
      <c r="M822" s="90"/>
      <c r="N822" s="13"/>
      <c r="O822" s="12">
        <v>0</v>
      </c>
      <c r="P822" s="12">
        <v>45.189857000000003</v>
      </c>
      <c r="Q822" s="12">
        <v>5.7292610000000002</v>
      </c>
      <c r="R822" s="14">
        <v>46290.417847222219</v>
      </c>
      <c r="S822" s="12">
        <v>1</v>
      </c>
      <c r="T822">
        <v>20260328</v>
      </c>
      <c r="U822" t="s">
        <v>40</v>
      </c>
      <c r="V822">
        <v>20260328</v>
      </c>
    </row>
    <row r="823" spans="1:22" x14ac:dyDescent="0.3">
      <c r="A823" s="11">
        <v>46289</v>
      </c>
      <c r="B823" s="89" t="s">
        <v>3854</v>
      </c>
      <c r="C823" s="12" t="s">
        <v>963</v>
      </c>
      <c r="D823" s="12" t="s">
        <v>3714</v>
      </c>
      <c r="E823" s="12" t="s">
        <v>560</v>
      </c>
      <c r="F823" s="12" t="s">
        <v>3715</v>
      </c>
      <c r="G823" s="12" t="s">
        <v>2733</v>
      </c>
      <c r="H823" s="12" t="s">
        <v>3633</v>
      </c>
      <c r="I823" s="90">
        <v>0.37847222222222221</v>
      </c>
      <c r="J823" s="90">
        <v>0.38541666666666669</v>
      </c>
      <c r="K823" s="13">
        <v>0.17</v>
      </c>
      <c r="L823" s="90"/>
      <c r="M823" s="90"/>
      <c r="N823" s="13"/>
      <c r="O823" s="12">
        <v>0</v>
      </c>
      <c r="P823" s="12">
        <v>45.146349000000001</v>
      </c>
      <c r="Q823" s="12">
        <v>5.7163180000000002</v>
      </c>
      <c r="R823" s="14">
        <v>46290.417847222219</v>
      </c>
      <c r="S823" s="12">
        <v>1</v>
      </c>
      <c r="T823">
        <v>20260349</v>
      </c>
      <c r="U823" t="s">
        <v>40</v>
      </c>
      <c r="V823">
        <v>20260349</v>
      </c>
    </row>
    <row r="824" spans="1:22" x14ac:dyDescent="0.3">
      <c r="A824" s="11">
        <v>46289</v>
      </c>
      <c r="B824" s="89" t="s">
        <v>3767</v>
      </c>
      <c r="C824" s="12" t="s">
        <v>846</v>
      </c>
      <c r="D824" s="12"/>
      <c r="E824" s="12" t="s">
        <v>1811</v>
      </c>
      <c r="F824" s="12" t="s">
        <v>1811</v>
      </c>
      <c r="G824" s="12"/>
      <c r="H824" s="12"/>
      <c r="I824" s="90">
        <v>0.16666666666666671</v>
      </c>
      <c r="J824" s="90">
        <v>0.1736111111111111</v>
      </c>
      <c r="K824" s="13">
        <v>0.17</v>
      </c>
      <c r="L824" s="90"/>
      <c r="M824" s="90"/>
      <c r="N824" s="13"/>
      <c r="O824" s="12">
        <v>0</v>
      </c>
      <c r="P824" s="12">
        <v>45.203086999999996</v>
      </c>
      <c r="Q824" s="12">
        <v>5.703754</v>
      </c>
      <c r="R824" s="14">
        <v>46290.417847222219</v>
      </c>
      <c r="S824" s="12">
        <v>0</v>
      </c>
      <c r="T824">
        <v>20260248</v>
      </c>
      <c r="U824" t="s">
        <v>3760</v>
      </c>
      <c r="V824">
        <v>20260248</v>
      </c>
    </row>
    <row r="825" spans="1:22" x14ac:dyDescent="0.3">
      <c r="A825" s="11">
        <v>46289</v>
      </c>
      <c r="B825" s="89" t="s">
        <v>3882</v>
      </c>
      <c r="C825" s="12" t="s">
        <v>917</v>
      </c>
      <c r="D825" s="12" t="s">
        <v>2033</v>
      </c>
      <c r="E825" s="12" t="s">
        <v>770</v>
      </c>
      <c r="F825" s="12" t="s">
        <v>3559</v>
      </c>
      <c r="G825" s="12" t="s">
        <v>2733</v>
      </c>
      <c r="H825" s="12" t="s">
        <v>2737</v>
      </c>
      <c r="I825" s="90">
        <v>0.4375</v>
      </c>
      <c r="J825" s="90">
        <v>0.45833333333333331</v>
      </c>
      <c r="K825" s="13">
        <v>0.5</v>
      </c>
      <c r="L825" s="90">
        <v>0.40347222222222218</v>
      </c>
      <c r="M825" s="90">
        <v>0.43125000000000002</v>
      </c>
      <c r="N825" s="13">
        <v>0.67</v>
      </c>
      <c r="O825" s="12">
        <v>1</v>
      </c>
      <c r="P825" s="12">
        <v>45.181204999999999</v>
      </c>
      <c r="Q825" s="12">
        <v>5.689368</v>
      </c>
      <c r="R825" s="14">
        <v>46290.417847222219</v>
      </c>
      <c r="S825" s="12">
        <v>1</v>
      </c>
      <c r="T825">
        <v>20260599</v>
      </c>
      <c r="U825" t="s">
        <v>838</v>
      </c>
      <c r="V825">
        <v>20260599</v>
      </c>
    </row>
    <row r="826" spans="1:22" x14ac:dyDescent="0.3">
      <c r="A826" s="11">
        <v>46289</v>
      </c>
      <c r="B826" s="89" t="s">
        <v>3859</v>
      </c>
      <c r="C826" s="12" t="s">
        <v>956</v>
      </c>
      <c r="D826" s="12" t="s">
        <v>3107</v>
      </c>
      <c r="E826" s="12" t="s">
        <v>297</v>
      </c>
      <c r="F826" s="12" t="s">
        <v>3108</v>
      </c>
      <c r="G826" s="12" t="s">
        <v>2733</v>
      </c>
      <c r="H826" s="12" t="s">
        <v>2734</v>
      </c>
      <c r="I826" s="90">
        <v>0.16666666666666671</v>
      </c>
      <c r="J826" s="90">
        <v>0.18055555555555561</v>
      </c>
      <c r="K826" s="13">
        <v>0.33</v>
      </c>
      <c r="L826" s="90"/>
      <c r="M826" s="90"/>
      <c r="N826" s="13"/>
      <c r="O826" s="12">
        <v>0</v>
      </c>
      <c r="P826" s="12">
        <v>45.178694999999998</v>
      </c>
      <c r="Q826" s="12">
        <v>5.7423060000000001</v>
      </c>
      <c r="R826" s="14">
        <v>46290.417847222219</v>
      </c>
      <c r="S826" s="12">
        <v>1</v>
      </c>
      <c r="T826">
        <v>20260542</v>
      </c>
      <c r="U826" t="s">
        <v>40</v>
      </c>
      <c r="V826">
        <v>20260542</v>
      </c>
    </row>
    <row r="827" spans="1:22" x14ac:dyDescent="0.3">
      <c r="A827" s="11">
        <v>46289</v>
      </c>
      <c r="B827" s="89" t="s">
        <v>3836</v>
      </c>
      <c r="C827" s="12" t="s">
        <v>954</v>
      </c>
      <c r="D827" s="12" t="s">
        <v>1772</v>
      </c>
      <c r="E827" s="12" t="s">
        <v>534</v>
      </c>
      <c r="F827" s="12" t="s">
        <v>534</v>
      </c>
      <c r="G827" s="12" t="s">
        <v>2733</v>
      </c>
      <c r="H827" s="12" t="s">
        <v>2737</v>
      </c>
      <c r="I827" s="90">
        <v>0.34722222222222221</v>
      </c>
      <c r="J827" s="90">
        <v>0.37847222222222221</v>
      </c>
      <c r="K827" s="13">
        <v>0.75</v>
      </c>
      <c r="L827" s="90"/>
      <c r="M827" s="90"/>
      <c r="N827" s="13"/>
      <c r="O827" s="12">
        <v>0</v>
      </c>
      <c r="P827" s="12">
        <v>45.173667999999999</v>
      </c>
      <c r="Q827" s="12">
        <v>5.7084409999999997</v>
      </c>
      <c r="R827" s="14">
        <v>46290.417847222219</v>
      </c>
      <c r="S827" s="12">
        <v>1</v>
      </c>
      <c r="T827">
        <v>20260238</v>
      </c>
      <c r="U827" t="s">
        <v>838</v>
      </c>
      <c r="V827">
        <v>20260238</v>
      </c>
    </row>
    <row r="828" spans="1:22" x14ac:dyDescent="0.3">
      <c r="A828" s="11">
        <v>46289</v>
      </c>
      <c r="B828" s="89" t="s">
        <v>3861</v>
      </c>
      <c r="C828" s="12" t="s">
        <v>970</v>
      </c>
      <c r="D828" s="12" t="s">
        <v>3114</v>
      </c>
      <c r="E828" s="12" t="s">
        <v>365</v>
      </c>
      <c r="F828" s="12" t="s">
        <v>3115</v>
      </c>
      <c r="G828" s="12" t="s">
        <v>2733</v>
      </c>
      <c r="H828" s="12" t="s">
        <v>2734</v>
      </c>
      <c r="I828" s="90">
        <v>0.16666666666666671</v>
      </c>
      <c r="J828" s="90">
        <v>0.18055555555555561</v>
      </c>
      <c r="K828" s="13">
        <v>0.33</v>
      </c>
      <c r="L828" s="90"/>
      <c r="M828" s="90"/>
      <c r="N828" s="13"/>
      <c r="O828" s="12">
        <v>0</v>
      </c>
      <c r="P828" s="12">
        <v>45.188071000000001</v>
      </c>
      <c r="Q828" s="12">
        <v>5.7254449999999997</v>
      </c>
      <c r="R828" s="14">
        <v>46290.417847222219</v>
      </c>
      <c r="S828" s="12">
        <v>1</v>
      </c>
      <c r="T828">
        <v>20260272</v>
      </c>
      <c r="U828" t="s">
        <v>40</v>
      </c>
      <c r="V828">
        <v>20260272</v>
      </c>
    </row>
    <row r="829" spans="1:22" x14ac:dyDescent="0.3">
      <c r="A829" s="11">
        <v>46289</v>
      </c>
      <c r="B829" s="89" t="s">
        <v>3845</v>
      </c>
      <c r="C829" s="12" t="s">
        <v>950</v>
      </c>
      <c r="D829" s="12" t="s">
        <v>3109</v>
      </c>
      <c r="E829" s="12" t="s">
        <v>218</v>
      </c>
      <c r="F829" s="12" t="s">
        <v>3110</v>
      </c>
      <c r="G829" s="12" t="s">
        <v>2733</v>
      </c>
      <c r="H829" s="12" t="s">
        <v>2734</v>
      </c>
      <c r="I829" s="90">
        <v>0.16666666666666671</v>
      </c>
      <c r="J829" s="90">
        <v>0.18055555555555561</v>
      </c>
      <c r="K829" s="13">
        <v>0.33</v>
      </c>
      <c r="L829" s="90">
        <v>0.2986111111111111</v>
      </c>
      <c r="M829" s="90">
        <v>0.30277777777777781</v>
      </c>
      <c r="N829" s="13">
        <v>0.05</v>
      </c>
      <c r="O829" s="12">
        <v>1</v>
      </c>
      <c r="P829" s="12">
        <v>45.189608999999997</v>
      </c>
      <c r="Q829" s="12">
        <v>5.7291639999999999</v>
      </c>
      <c r="R829" s="14">
        <v>46290.417847222219</v>
      </c>
      <c r="S829" s="12">
        <v>1</v>
      </c>
      <c r="T829">
        <v>20260439</v>
      </c>
      <c r="U829" t="s">
        <v>40</v>
      </c>
      <c r="V829">
        <v>20260439</v>
      </c>
    </row>
    <row r="830" spans="1:22" x14ac:dyDescent="0.3">
      <c r="A830" s="11">
        <v>46289</v>
      </c>
      <c r="B830" s="89" t="s">
        <v>3846</v>
      </c>
      <c r="C830" s="12" t="s">
        <v>965</v>
      </c>
      <c r="D830" s="12" t="s">
        <v>3103</v>
      </c>
      <c r="E830" s="12" t="s">
        <v>739</v>
      </c>
      <c r="F830" s="12" t="s">
        <v>3104</v>
      </c>
      <c r="G830" s="12" t="s">
        <v>2733</v>
      </c>
      <c r="H830" s="12" t="s">
        <v>2734</v>
      </c>
      <c r="I830" s="90">
        <v>0.16666666666666671</v>
      </c>
      <c r="J830" s="90">
        <v>0.18055555555555561</v>
      </c>
      <c r="K830" s="13">
        <v>0.33</v>
      </c>
      <c r="L830" s="90">
        <v>0.2159722222222222</v>
      </c>
      <c r="M830" s="90">
        <v>0.2166666666666667</v>
      </c>
      <c r="N830" s="13">
        <v>0.02</v>
      </c>
      <c r="O830" s="12">
        <v>1</v>
      </c>
      <c r="P830" s="12">
        <v>45.053516999999999</v>
      </c>
      <c r="Q830" s="12">
        <v>5.6782599999999999</v>
      </c>
      <c r="R830" s="14">
        <v>46290.417847222219</v>
      </c>
      <c r="S830" s="12">
        <v>1</v>
      </c>
      <c r="T830">
        <v>20260313</v>
      </c>
      <c r="U830" t="s">
        <v>40</v>
      </c>
      <c r="V830">
        <v>20260313</v>
      </c>
    </row>
    <row r="831" spans="1:22" x14ac:dyDescent="0.3">
      <c r="A831" s="11">
        <v>46289</v>
      </c>
      <c r="B831" s="89" t="s">
        <v>3827</v>
      </c>
      <c r="C831" s="12" t="s">
        <v>967</v>
      </c>
      <c r="D831" s="12" t="s">
        <v>3123</v>
      </c>
      <c r="E831" s="12" t="s">
        <v>620</v>
      </c>
      <c r="F831" s="12" t="s">
        <v>3124</v>
      </c>
      <c r="G831" s="12" t="s">
        <v>2733</v>
      </c>
      <c r="H831" s="12" t="s">
        <v>2734</v>
      </c>
      <c r="I831" s="90">
        <v>0.16666666666666671</v>
      </c>
      <c r="J831" s="90">
        <v>0.18055555555555561</v>
      </c>
      <c r="K831" s="13">
        <v>0.33</v>
      </c>
      <c r="L831" s="90">
        <v>0.17986111111111111</v>
      </c>
      <c r="M831" s="90">
        <v>0.18680555555555561</v>
      </c>
      <c r="N831" s="13">
        <v>0.17</v>
      </c>
      <c r="O831" s="12">
        <v>1</v>
      </c>
      <c r="P831" s="12">
        <v>45.198335</v>
      </c>
      <c r="Q831" s="12">
        <v>5.6829479999999997</v>
      </c>
      <c r="R831" s="14">
        <v>46290.417847222219</v>
      </c>
      <c r="S831" s="12">
        <v>1</v>
      </c>
      <c r="T831">
        <v>20260055</v>
      </c>
      <c r="U831" t="s">
        <v>40</v>
      </c>
      <c r="V831">
        <v>20260055</v>
      </c>
    </row>
    <row r="832" spans="1:22" x14ac:dyDescent="0.3">
      <c r="A832" s="11">
        <v>46289</v>
      </c>
      <c r="B832" s="89" t="s">
        <v>3864</v>
      </c>
      <c r="C832" s="12" t="s">
        <v>960</v>
      </c>
      <c r="D832" s="12" t="s">
        <v>3105</v>
      </c>
      <c r="E832" s="12" t="s">
        <v>232</v>
      </c>
      <c r="F832" s="12" t="s">
        <v>3106</v>
      </c>
      <c r="G832" s="12" t="s">
        <v>2733</v>
      </c>
      <c r="H832" s="12" t="s">
        <v>2734</v>
      </c>
      <c r="I832" s="90">
        <v>0.16666666666666671</v>
      </c>
      <c r="J832" s="90">
        <v>0.18055555555555561</v>
      </c>
      <c r="K832" s="13">
        <v>0.33</v>
      </c>
      <c r="L832" s="90"/>
      <c r="M832" s="90"/>
      <c r="N832" s="13"/>
      <c r="O832" s="12">
        <v>0</v>
      </c>
      <c r="P832" s="12">
        <v>45.179060999999997</v>
      </c>
      <c r="Q832" s="12">
        <v>5.7056240000000003</v>
      </c>
      <c r="R832" s="14">
        <v>46290.417847222219</v>
      </c>
      <c r="S832" s="12">
        <v>1</v>
      </c>
      <c r="T832">
        <v>20260352</v>
      </c>
      <c r="U832" t="s">
        <v>40</v>
      </c>
      <c r="V832">
        <v>20260352</v>
      </c>
    </row>
    <row r="833" spans="1:22" x14ac:dyDescent="0.3">
      <c r="A833" s="11">
        <v>46289</v>
      </c>
      <c r="B833" s="89" t="s">
        <v>3883</v>
      </c>
      <c r="C833" s="12" t="s">
        <v>849</v>
      </c>
      <c r="D833" s="12" t="s">
        <v>3101</v>
      </c>
      <c r="E833" s="12" t="s">
        <v>420</v>
      </c>
      <c r="F833" s="12" t="s">
        <v>3102</v>
      </c>
      <c r="G833" s="12" t="s">
        <v>2733</v>
      </c>
      <c r="H833" s="12" t="s">
        <v>2734</v>
      </c>
      <c r="I833" s="90">
        <v>0.16666666666666671</v>
      </c>
      <c r="J833" s="90">
        <v>0.1736111111111111</v>
      </c>
      <c r="K833" s="13">
        <v>0.17</v>
      </c>
      <c r="L833" s="90">
        <v>0.51249999999999996</v>
      </c>
      <c r="M833" s="90">
        <v>0.51249999999999996</v>
      </c>
      <c r="N833" s="13">
        <v>0</v>
      </c>
      <c r="O833" s="12">
        <v>1</v>
      </c>
      <c r="P833" s="12">
        <v>45.208322000000003</v>
      </c>
      <c r="Q833" s="12">
        <v>5.6714190000000002</v>
      </c>
      <c r="R833" s="14">
        <v>46290.417847222219</v>
      </c>
      <c r="S833" s="12">
        <v>1</v>
      </c>
      <c r="T833">
        <v>20260284</v>
      </c>
      <c r="U833" t="s">
        <v>40</v>
      </c>
      <c r="V833">
        <v>20260284</v>
      </c>
    </row>
    <row r="834" spans="1:22" x14ac:dyDescent="0.3">
      <c r="A834" s="11">
        <v>46289</v>
      </c>
      <c r="B834" s="89" t="s">
        <v>3812</v>
      </c>
      <c r="C834" s="12" t="s">
        <v>977</v>
      </c>
      <c r="D834" s="12" t="s">
        <v>3595</v>
      </c>
      <c r="E834" s="12" t="s">
        <v>453</v>
      </c>
      <c r="F834" s="12" t="s">
        <v>3596</v>
      </c>
      <c r="G834" s="12" t="s">
        <v>2733</v>
      </c>
      <c r="H834" s="12" t="s">
        <v>2734</v>
      </c>
      <c r="I834" s="90">
        <v>0.2638888888888889</v>
      </c>
      <c r="J834" s="90">
        <v>0.28819444444444442</v>
      </c>
      <c r="K834" s="13">
        <v>0.57999999999999996</v>
      </c>
      <c r="L834" s="90"/>
      <c r="M834" s="90"/>
      <c r="N834" s="13"/>
      <c r="O834" s="12">
        <v>0</v>
      </c>
      <c r="P834" s="12">
        <v>45.366508000000003</v>
      </c>
      <c r="Q834" s="12">
        <v>5.57925</v>
      </c>
      <c r="R834" s="14">
        <v>46290.417847222219</v>
      </c>
      <c r="S834" s="12">
        <v>1</v>
      </c>
      <c r="T834">
        <v>20260570</v>
      </c>
      <c r="U834" t="s">
        <v>40</v>
      </c>
      <c r="V834">
        <v>20260570</v>
      </c>
    </row>
    <row r="835" spans="1:22" x14ac:dyDescent="0.3">
      <c r="A835" s="11">
        <v>46289</v>
      </c>
      <c r="B835" s="89" t="s">
        <v>3869</v>
      </c>
      <c r="C835" s="12" t="s">
        <v>907</v>
      </c>
      <c r="D835" s="12" t="s">
        <v>3643</v>
      </c>
      <c r="E835" s="12" t="s">
        <v>731</v>
      </c>
      <c r="F835" s="12" t="s">
        <v>3644</v>
      </c>
      <c r="G835" s="12" t="s">
        <v>2733</v>
      </c>
      <c r="H835" s="12" t="s">
        <v>2734</v>
      </c>
      <c r="I835" s="90">
        <v>0.25</v>
      </c>
      <c r="J835" s="90">
        <v>0.26041666666666669</v>
      </c>
      <c r="K835" s="13">
        <v>0.25</v>
      </c>
      <c r="L835" s="90">
        <v>0.50624999999999998</v>
      </c>
      <c r="M835" s="90">
        <v>0.50902777777777775</v>
      </c>
      <c r="N835" s="13">
        <v>7.0000000000000007E-2</v>
      </c>
      <c r="O835" s="12">
        <v>1</v>
      </c>
      <c r="P835" s="12">
        <v>45.370404999999998</v>
      </c>
      <c r="Q835" s="12">
        <v>5.583806</v>
      </c>
      <c r="R835" s="14">
        <v>46290.417847222219</v>
      </c>
      <c r="S835" s="12">
        <v>1</v>
      </c>
      <c r="T835">
        <v>20260061</v>
      </c>
      <c r="U835" t="s">
        <v>40</v>
      </c>
      <c r="V835">
        <v>20260061</v>
      </c>
    </row>
    <row r="836" spans="1:22" x14ac:dyDescent="0.3">
      <c r="A836" s="11">
        <v>46289</v>
      </c>
      <c r="B836" s="89" t="s">
        <v>3861</v>
      </c>
      <c r="C836" s="12" t="s">
        <v>970</v>
      </c>
      <c r="D836" s="12" t="s">
        <v>2475</v>
      </c>
      <c r="E836" s="12" t="s">
        <v>613</v>
      </c>
      <c r="F836" s="12" t="s">
        <v>613</v>
      </c>
      <c r="G836" s="12" t="s">
        <v>2733</v>
      </c>
      <c r="H836" s="12" t="s">
        <v>2737</v>
      </c>
      <c r="I836" s="90">
        <v>0.33333333333333331</v>
      </c>
      <c r="J836" s="90">
        <v>0.34722222222222221</v>
      </c>
      <c r="K836" s="13">
        <v>0.33</v>
      </c>
      <c r="L836" s="90"/>
      <c r="M836" s="90"/>
      <c r="N836" s="13"/>
      <c r="O836" s="12">
        <v>0</v>
      </c>
      <c r="P836" s="12">
        <v>45.180928000000002</v>
      </c>
      <c r="Q836" s="12">
        <v>5.7068519999999996</v>
      </c>
      <c r="R836" s="14">
        <v>46290.417847222219</v>
      </c>
      <c r="S836" s="12">
        <v>1</v>
      </c>
      <c r="T836">
        <v>20260465</v>
      </c>
      <c r="U836" t="s">
        <v>838</v>
      </c>
      <c r="V836">
        <v>20260465</v>
      </c>
    </row>
    <row r="837" spans="1:22" x14ac:dyDescent="0.3">
      <c r="A837" s="11">
        <v>46289</v>
      </c>
      <c r="B837" s="89" t="s">
        <v>3881</v>
      </c>
      <c r="C837" s="12" t="s">
        <v>894</v>
      </c>
      <c r="D837" s="12" t="s">
        <v>3112</v>
      </c>
      <c r="E837" s="12" t="s">
        <v>382</v>
      </c>
      <c r="F837" s="12" t="s">
        <v>3113</v>
      </c>
      <c r="G837" s="12" t="s">
        <v>2733</v>
      </c>
      <c r="H837" s="12" t="s">
        <v>2734</v>
      </c>
      <c r="I837" s="90">
        <v>0.16666666666666671</v>
      </c>
      <c r="J837" s="90">
        <v>0.17708333333333329</v>
      </c>
      <c r="K837" s="13">
        <v>0.25</v>
      </c>
      <c r="L837" s="90"/>
      <c r="M837" s="90"/>
      <c r="N837" s="13"/>
      <c r="O837" s="12">
        <v>0</v>
      </c>
      <c r="P837" s="12">
        <v>45.072274</v>
      </c>
      <c r="Q837" s="12">
        <v>5.771471</v>
      </c>
      <c r="R837" s="14">
        <v>46290.417847222219</v>
      </c>
      <c r="S837" s="12">
        <v>1</v>
      </c>
      <c r="T837">
        <v>20250003</v>
      </c>
      <c r="U837" t="s">
        <v>40</v>
      </c>
      <c r="V837">
        <v>20250003</v>
      </c>
    </row>
    <row r="838" spans="1:22" x14ac:dyDescent="0.3">
      <c r="A838" s="11">
        <v>46289</v>
      </c>
      <c r="B838" s="89" t="s">
        <v>3823</v>
      </c>
      <c r="C838" s="12" t="s">
        <v>968</v>
      </c>
      <c r="D838" s="12" t="s">
        <v>3128</v>
      </c>
      <c r="E838" s="12" t="s">
        <v>298</v>
      </c>
      <c r="F838" s="12" t="s">
        <v>3129</v>
      </c>
      <c r="G838" s="12" t="s">
        <v>2733</v>
      </c>
      <c r="H838" s="12" t="s">
        <v>2734</v>
      </c>
      <c r="I838" s="90">
        <v>0.16666666666666671</v>
      </c>
      <c r="J838" s="90">
        <v>0.18055555555555561</v>
      </c>
      <c r="K838" s="13">
        <v>0.33</v>
      </c>
      <c r="L838" s="90"/>
      <c r="M838" s="90"/>
      <c r="N838" s="13"/>
      <c r="O838" s="12">
        <v>0</v>
      </c>
      <c r="P838" s="12">
        <v>45.186069000000003</v>
      </c>
      <c r="Q838" s="12">
        <v>5.7284839999999999</v>
      </c>
      <c r="R838" s="14">
        <v>46290.417847222219</v>
      </c>
      <c r="S838" s="12">
        <v>1</v>
      </c>
      <c r="T838">
        <v>20260221</v>
      </c>
      <c r="U838" t="s">
        <v>40</v>
      </c>
      <c r="V838">
        <v>20260221</v>
      </c>
    </row>
    <row r="839" spans="1:22" x14ac:dyDescent="0.3">
      <c r="A839" s="11">
        <v>46289</v>
      </c>
      <c r="B839" s="89" t="s">
        <v>3846</v>
      </c>
      <c r="C839" s="12" t="s">
        <v>863</v>
      </c>
      <c r="D839" s="12" t="s">
        <v>889</v>
      </c>
      <c r="E839" s="12" t="s">
        <v>214</v>
      </c>
      <c r="F839" s="12" t="s">
        <v>3111</v>
      </c>
      <c r="G839" s="12" t="s">
        <v>2733</v>
      </c>
      <c r="H839" s="12" t="s">
        <v>2734</v>
      </c>
      <c r="I839" s="90">
        <v>0.25</v>
      </c>
      <c r="J839" s="90">
        <v>0.26041666666666669</v>
      </c>
      <c r="K839" s="13">
        <v>0.25</v>
      </c>
      <c r="L839" s="90">
        <v>0.75972222222222219</v>
      </c>
      <c r="M839" s="90">
        <v>0.75972222222222219</v>
      </c>
      <c r="N839" s="13">
        <v>0</v>
      </c>
      <c r="O839" s="12">
        <v>1</v>
      </c>
      <c r="P839" s="12">
        <v>45.191879999999998</v>
      </c>
      <c r="Q839" s="12">
        <v>5.7191989999999997</v>
      </c>
      <c r="R839" s="14">
        <v>46290.417847222219</v>
      </c>
      <c r="S839" s="12">
        <v>1</v>
      </c>
      <c r="V839" t="s">
        <v>3781</v>
      </c>
    </row>
    <row r="840" spans="1:22" x14ac:dyDescent="0.3">
      <c r="A840" s="11">
        <v>46289</v>
      </c>
      <c r="B840" s="89" t="s">
        <v>3855</v>
      </c>
      <c r="C840" s="12" t="s">
        <v>984</v>
      </c>
      <c r="D840" s="12" t="s">
        <v>1700</v>
      </c>
      <c r="E840" s="12" t="s">
        <v>523</v>
      </c>
      <c r="F840" s="12" t="s">
        <v>3716</v>
      </c>
      <c r="G840" s="12" t="s">
        <v>2733</v>
      </c>
      <c r="H840" s="12" t="s">
        <v>2737</v>
      </c>
      <c r="I840" s="90">
        <v>0.29166666666666669</v>
      </c>
      <c r="J840" s="90">
        <v>0.45833333333333331</v>
      </c>
      <c r="K840" s="13">
        <v>4</v>
      </c>
      <c r="L840" s="90">
        <v>0.30555555555555558</v>
      </c>
      <c r="M840" s="90">
        <v>0.46250000000000002</v>
      </c>
      <c r="N840" s="13">
        <v>3.77</v>
      </c>
      <c r="O840" s="12">
        <v>1</v>
      </c>
      <c r="P840" s="12">
        <v>45.165317999999999</v>
      </c>
      <c r="Q840" s="12">
        <v>5.7205139999999997</v>
      </c>
      <c r="R840" s="14">
        <v>46290.417847222219</v>
      </c>
      <c r="S840" s="12">
        <v>1</v>
      </c>
      <c r="T840">
        <v>20260215</v>
      </c>
      <c r="U840" t="s">
        <v>838</v>
      </c>
      <c r="V840">
        <v>20260215</v>
      </c>
    </row>
    <row r="841" spans="1:22" x14ac:dyDescent="0.3">
      <c r="A841" s="11">
        <v>46289</v>
      </c>
      <c r="B841" s="89" t="s">
        <v>3820</v>
      </c>
      <c r="C841" s="12" t="s">
        <v>961</v>
      </c>
      <c r="D841" s="12" t="s">
        <v>2153</v>
      </c>
      <c r="E841" s="12" t="s">
        <v>562</v>
      </c>
      <c r="F841" s="12" t="s">
        <v>562</v>
      </c>
      <c r="G841" s="12" t="s">
        <v>2733</v>
      </c>
      <c r="H841" s="12" t="s">
        <v>2737</v>
      </c>
      <c r="I841" s="90">
        <v>0.25694444444444442</v>
      </c>
      <c r="J841" s="90">
        <v>0.3298611111111111</v>
      </c>
      <c r="K841" s="13">
        <v>1.75</v>
      </c>
      <c r="L841" s="90">
        <v>0.27986111111111112</v>
      </c>
      <c r="M841" s="90">
        <v>0.33333333333333331</v>
      </c>
      <c r="N841" s="13">
        <v>1.28</v>
      </c>
      <c r="O841" s="12">
        <v>1</v>
      </c>
      <c r="P841" s="12">
        <v>45.166173999999998</v>
      </c>
      <c r="Q841" s="12">
        <v>5.7258250000000004</v>
      </c>
      <c r="R841" s="14">
        <v>46290.417847222219</v>
      </c>
      <c r="S841" s="12">
        <v>1</v>
      </c>
      <c r="T841">
        <v>20260360</v>
      </c>
      <c r="U841" t="s">
        <v>838</v>
      </c>
      <c r="V841">
        <v>20260360</v>
      </c>
    </row>
    <row r="842" spans="1:22" x14ac:dyDescent="0.3">
      <c r="A842" s="11">
        <v>46289</v>
      </c>
      <c r="B842" s="89" t="s">
        <v>3854</v>
      </c>
      <c r="C842" s="12" t="s">
        <v>963</v>
      </c>
      <c r="D842" s="12" t="s">
        <v>1492</v>
      </c>
      <c r="E842" s="12" t="s">
        <v>192</v>
      </c>
      <c r="F842" s="12" t="s">
        <v>192</v>
      </c>
      <c r="G842" s="12" t="s">
        <v>2733</v>
      </c>
      <c r="H842" s="12" t="s">
        <v>2737</v>
      </c>
      <c r="I842" s="90">
        <v>0.33333333333333331</v>
      </c>
      <c r="J842" s="90">
        <v>0.38541666666666669</v>
      </c>
      <c r="K842" s="13">
        <v>1.25</v>
      </c>
      <c r="L842" s="90"/>
      <c r="M842" s="90"/>
      <c r="N842" s="13"/>
      <c r="O842" s="12">
        <v>0</v>
      </c>
      <c r="P842" s="12">
        <v>45.188246999999997</v>
      </c>
      <c r="Q842" s="12">
        <v>5.7174959999999997</v>
      </c>
      <c r="R842" s="14">
        <v>46290.417847222219</v>
      </c>
      <c r="S842" s="12">
        <v>1</v>
      </c>
      <c r="T842">
        <v>20260139</v>
      </c>
      <c r="U842" t="s">
        <v>838</v>
      </c>
      <c r="V842">
        <v>20260139</v>
      </c>
    </row>
    <row r="843" spans="1:22" x14ac:dyDescent="0.3">
      <c r="A843" s="11">
        <v>46289</v>
      </c>
      <c r="B843" s="89" t="s">
        <v>3884</v>
      </c>
      <c r="C843" s="12" t="s">
        <v>895</v>
      </c>
      <c r="D843" s="12" t="s">
        <v>1522</v>
      </c>
      <c r="E843" s="12" t="s">
        <v>207</v>
      </c>
      <c r="F843" s="12" t="s">
        <v>3259</v>
      </c>
      <c r="G843" s="12" t="s">
        <v>2733</v>
      </c>
      <c r="H843" s="12" t="s">
        <v>2737</v>
      </c>
      <c r="I843" s="90">
        <v>0</v>
      </c>
      <c r="J843" s="90">
        <v>7.6388888888888895E-2</v>
      </c>
      <c r="K843" s="13">
        <v>1.83</v>
      </c>
      <c r="L843" s="90"/>
      <c r="M843" s="90"/>
      <c r="N843" s="13"/>
      <c r="O843" s="12">
        <v>0</v>
      </c>
      <c r="P843" s="12">
        <v>45.196975999999999</v>
      </c>
      <c r="Q843" s="12">
        <v>5.7354219999999998</v>
      </c>
      <c r="R843" s="14">
        <v>46290.417847222219</v>
      </c>
      <c r="S843" s="12">
        <v>0</v>
      </c>
      <c r="T843">
        <v>20260150</v>
      </c>
      <c r="U843" t="s">
        <v>838</v>
      </c>
      <c r="V843">
        <v>20260150</v>
      </c>
    </row>
    <row r="844" spans="1:22" x14ac:dyDescent="0.3">
      <c r="A844" s="11">
        <v>46289</v>
      </c>
      <c r="B844" s="89" t="s">
        <v>3817</v>
      </c>
      <c r="C844" s="12" t="s">
        <v>974</v>
      </c>
      <c r="D844" s="12" t="s">
        <v>3116</v>
      </c>
      <c r="E844" s="12" t="s">
        <v>47</v>
      </c>
      <c r="F844" s="12" t="s">
        <v>3117</v>
      </c>
      <c r="G844" s="12" t="s">
        <v>2733</v>
      </c>
      <c r="H844" s="12" t="s">
        <v>2734</v>
      </c>
      <c r="I844" s="90">
        <v>0.29166666666666669</v>
      </c>
      <c r="J844" s="90">
        <v>0.2986111111111111</v>
      </c>
      <c r="K844" s="13">
        <v>0.17</v>
      </c>
      <c r="L844" s="90"/>
      <c r="M844" s="90"/>
      <c r="N844" s="13"/>
      <c r="O844" s="12">
        <v>0</v>
      </c>
      <c r="P844" s="12">
        <v>45.192289000000002</v>
      </c>
      <c r="Q844" s="12">
        <v>5.7220880000000003</v>
      </c>
      <c r="R844" s="14">
        <v>46290.417847222219</v>
      </c>
      <c r="S844" s="12">
        <v>1</v>
      </c>
      <c r="T844">
        <v>20260345</v>
      </c>
      <c r="U844" t="s">
        <v>40</v>
      </c>
      <c r="V844">
        <v>20260345</v>
      </c>
    </row>
    <row r="845" spans="1:22" x14ac:dyDescent="0.3">
      <c r="A845" s="11">
        <v>46289</v>
      </c>
      <c r="B845" s="89" t="s">
        <v>3846</v>
      </c>
      <c r="C845" s="12" t="s">
        <v>863</v>
      </c>
      <c r="D845" s="12" t="s">
        <v>3118</v>
      </c>
      <c r="E845" s="12" t="s">
        <v>140</v>
      </c>
      <c r="F845" s="12" t="s">
        <v>3119</v>
      </c>
      <c r="G845" s="12" t="s">
        <v>2733</v>
      </c>
      <c r="H845" s="12" t="s">
        <v>2734</v>
      </c>
      <c r="I845" s="90">
        <v>0.29166666666666669</v>
      </c>
      <c r="J845" s="90">
        <v>0.2986111111111111</v>
      </c>
      <c r="K845" s="13">
        <v>0.17</v>
      </c>
      <c r="L845" s="90"/>
      <c r="M845" s="90"/>
      <c r="N845" s="13"/>
      <c r="O845" s="12">
        <v>0</v>
      </c>
      <c r="P845" s="12">
        <v>45.193193000000001</v>
      </c>
      <c r="Q845" s="12">
        <v>5.7146129999999999</v>
      </c>
      <c r="R845" s="14">
        <v>46290.417847222219</v>
      </c>
      <c r="S845" s="12">
        <v>1</v>
      </c>
      <c r="T845">
        <v>20260504</v>
      </c>
      <c r="U845" t="s">
        <v>3760</v>
      </c>
      <c r="V845">
        <v>20260504</v>
      </c>
    </row>
    <row r="846" spans="1:22" x14ac:dyDescent="0.3">
      <c r="A846" s="11">
        <v>46289</v>
      </c>
      <c r="B846" s="89" t="s">
        <v>3826</v>
      </c>
      <c r="C846" s="12" t="s">
        <v>886</v>
      </c>
      <c r="D846" s="12" t="s">
        <v>3126</v>
      </c>
      <c r="E846" s="12" t="s">
        <v>550</v>
      </c>
      <c r="F846" s="12" t="s">
        <v>3127</v>
      </c>
      <c r="G846" s="12" t="s">
        <v>2733</v>
      </c>
      <c r="H846" s="12" t="s">
        <v>2734</v>
      </c>
      <c r="I846" s="90">
        <v>0.16666666666666671</v>
      </c>
      <c r="J846" s="90">
        <v>0.18055555555555561</v>
      </c>
      <c r="K846" s="13">
        <v>0.33</v>
      </c>
      <c r="L846" s="90">
        <v>0.18680555555555561</v>
      </c>
      <c r="M846" s="90">
        <v>0.53472222222222221</v>
      </c>
      <c r="N846" s="13">
        <v>8.35</v>
      </c>
      <c r="O846" s="12">
        <v>1</v>
      </c>
      <c r="P846" s="12">
        <v>45.174304999999997</v>
      </c>
      <c r="Q846" s="12">
        <v>5.7383240000000004</v>
      </c>
      <c r="R846" s="14">
        <v>46290.417847222219</v>
      </c>
      <c r="S846" s="12">
        <v>1</v>
      </c>
      <c r="T846">
        <v>20260323</v>
      </c>
      <c r="U846" t="s">
        <v>40</v>
      </c>
      <c r="V846">
        <v>20260323</v>
      </c>
    </row>
    <row r="847" spans="1:22" x14ac:dyDescent="0.3">
      <c r="A847" s="11">
        <v>46289</v>
      </c>
      <c r="B847" s="89" t="s">
        <v>3811</v>
      </c>
      <c r="C847" s="12" t="s">
        <v>975</v>
      </c>
      <c r="D847" s="12" t="s">
        <v>3139</v>
      </c>
      <c r="E847" s="12" t="s">
        <v>387</v>
      </c>
      <c r="F847" s="12" t="s">
        <v>3140</v>
      </c>
      <c r="G847" s="12" t="s">
        <v>2733</v>
      </c>
      <c r="H847" s="12" t="s">
        <v>2734</v>
      </c>
      <c r="I847" s="90">
        <v>0.4548611111111111</v>
      </c>
      <c r="J847" s="90">
        <v>0.46875</v>
      </c>
      <c r="K847" s="13">
        <v>0.33</v>
      </c>
      <c r="L847" s="90"/>
      <c r="M847" s="90"/>
      <c r="N847" s="13"/>
      <c r="O847" s="12">
        <v>0</v>
      </c>
      <c r="P847" s="12">
        <v>45.365996000000003</v>
      </c>
      <c r="Q847" s="12">
        <v>5.5923809999999996</v>
      </c>
      <c r="R847" s="14">
        <v>46290.417847222219</v>
      </c>
      <c r="S847" s="12">
        <v>1</v>
      </c>
      <c r="T847">
        <v>20260564</v>
      </c>
      <c r="U847" t="s">
        <v>40</v>
      </c>
      <c r="V847">
        <v>20260564</v>
      </c>
    </row>
    <row r="848" spans="1:22" x14ac:dyDescent="0.3">
      <c r="A848" s="11">
        <v>46289</v>
      </c>
      <c r="B848" s="89" t="s">
        <v>3849</v>
      </c>
      <c r="C848" s="12" t="s">
        <v>861</v>
      </c>
      <c r="D848" s="12" t="s">
        <v>2228</v>
      </c>
      <c r="E848" s="12" t="s">
        <v>693</v>
      </c>
      <c r="F848" s="12" t="s">
        <v>693</v>
      </c>
      <c r="G848" s="12" t="s">
        <v>2733</v>
      </c>
      <c r="H848" s="12" t="s">
        <v>2737</v>
      </c>
      <c r="I848" s="90">
        <v>0.33333333333333331</v>
      </c>
      <c r="J848" s="90">
        <v>0.34722222222222221</v>
      </c>
      <c r="K848" s="13">
        <v>0.33</v>
      </c>
      <c r="L848" s="90">
        <v>0.46388888888888891</v>
      </c>
      <c r="M848" s="90">
        <v>0.53680555555555554</v>
      </c>
      <c r="N848" s="13">
        <v>1.75</v>
      </c>
      <c r="O848" s="12">
        <v>1</v>
      </c>
      <c r="P848" s="12">
        <v>45.1661</v>
      </c>
      <c r="Q848" s="12">
        <v>5.7265620000000004</v>
      </c>
      <c r="R848" s="14">
        <v>46290.417847222219</v>
      </c>
      <c r="S848" s="12">
        <v>1</v>
      </c>
      <c r="T848">
        <v>20260384</v>
      </c>
      <c r="U848" t="s">
        <v>838</v>
      </c>
      <c r="V848">
        <v>20260384</v>
      </c>
    </row>
    <row r="849" spans="1:22" x14ac:dyDescent="0.3">
      <c r="A849" s="11">
        <v>46289</v>
      </c>
      <c r="B849" s="89" t="s">
        <v>3856</v>
      </c>
      <c r="C849" s="12" t="s">
        <v>979</v>
      </c>
      <c r="D849" s="12" t="s">
        <v>3134</v>
      </c>
      <c r="E849" s="12" t="s">
        <v>536</v>
      </c>
      <c r="F849" s="12" t="s">
        <v>3135</v>
      </c>
      <c r="G849" s="12" t="s">
        <v>2733</v>
      </c>
      <c r="H849" s="12" t="s">
        <v>2734</v>
      </c>
      <c r="I849" s="90">
        <v>0.19097222222222221</v>
      </c>
      <c r="J849" s="90">
        <v>0.2048611111111111</v>
      </c>
      <c r="K849" s="13">
        <v>0.33</v>
      </c>
      <c r="L849" s="90"/>
      <c r="M849" s="90"/>
      <c r="N849" s="13"/>
      <c r="O849" s="12">
        <v>0</v>
      </c>
      <c r="P849" s="12">
        <v>45.183112000000001</v>
      </c>
      <c r="Q849" s="12">
        <v>5.7278739999999999</v>
      </c>
      <c r="R849" s="14">
        <v>46290.417847222219</v>
      </c>
      <c r="S849" s="12">
        <v>1</v>
      </c>
      <c r="T849">
        <v>20260242</v>
      </c>
      <c r="U849" t="s">
        <v>40</v>
      </c>
      <c r="V849">
        <v>20260242</v>
      </c>
    </row>
    <row r="850" spans="1:22" x14ac:dyDescent="0.3">
      <c r="A850" s="11">
        <v>46289</v>
      </c>
      <c r="B850" s="89" t="s">
        <v>3817</v>
      </c>
      <c r="C850" s="12" t="s">
        <v>974</v>
      </c>
      <c r="D850" s="12" t="s">
        <v>2995</v>
      </c>
      <c r="E850" s="12" t="s">
        <v>145</v>
      </c>
      <c r="F850" s="12" t="s">
        <v>2996</v>
      </c>
      <c r="G850" s="12" t="s">
        <v>2733</v>
      </c>
      <c r="H850" s="12" t="s">
        <v>2734</v>
      </c>
      <c r="I850" s="90">
        <v>0.16666666666666671</v>
      </c>
      <c r="J850" s="90">
        <v>0.1736111111111111</v>
      </c>
      <c r="K850" s="13">
        <v>0.17</v>
      </c>
      <c r="L850" s="90"/>
      <c r="M850" s="90"/>
      <c r="N850" s="13"/>
      <c r="O850" s="12">
        <v>0</v>
      </c>
      <c r="P850" s="12">
        <v>45.170380000000002</v>
      </c>
      <c r="Q850" s="12">
        <v>5.7395560000000003</v>
      </c>
      <c r="R850" s="14">
        <v>46290.417847222219</v>
      </c>
      <c r="S850" s="12">
        <v>1</v>
      </c>
      <c r="T850">
        <v>20260210</v>
      </c>
      <c r="U850" t="s">
        <v>40</v>
      </c>
      <c r="V850">
        <v>20260210</v>
      </c>
    </row>
    <row r="851" spans="1:22" x14ac:dyDescent="0.3">
      <c r="A851" s="11">
        <v>46289</v>
      </c>
      <c r="B851" s="89" t="s">
        <v>3865</v>
      </c>
      <c r="C851" s="12" t="s">
        <v>962</v>
      </c>
      <c r="D851" s="12" t="s">
        <v>1800</v>
      </c>
      <c r="E851" s="12" t="s">
        <v>681</v>
      </c>
      <c r="F851" s="12" t="s">
        <v>1801</v>
      </c>
      <c r="G851" s="12" t="s">
        <v>2733</v>
      </c>
      <c r="H851" s="12" t="s">
        <v>2781</v>
      </c>
      <c r="I851" s="90">
        <v>0.16666666666666671</v>
      </c>
      <c r="J851" s="90">
        <v>0.22222222222222221</v>
      </c>
      <c r="K851" s="13">
        <v>1.33</v>
      </c>
      <c r="L851" s="90">
        <v>0.19375000000000001</v>
      </c>
      <c r="M851" s="90">
        <v>0.25208333333333333</v>
      </c>
      <c r="N851" s="13">
        <v>1.4</v>
      </c>
      <c r="O851" s="12">
        <v>1</v>
      </c>
      <c r="P851" s="12">
        <v>45.363452000000002</v>
      </c>
      <c r="Q851" s="12">
        <v>5.6051859999999998</v>
      </c>
      <c r="R851" s="14">
        <v>46290.417847222219</v>
      </c>
      <c r="S851" s="12">
        <v>1</v>
      </c>
      <c r="T851">
        <v>20260582</v>
      </c>
      <c r="U851" t="s">
        <v>838</v>
      </c>
      <c r="V851">
        <v>20260582</v>
      </c>
    </row>
    <row r="852" spans="1:22" x14ac:dyDescent="0.3">
      <c r="A852" s="11">
        <v>46289</v>
      </c>
      <c r="B852" s="89" t="s">
        <v>3835</v>
      </c>
      <c r="C852" s="12" t="s">
        <v>859</v>
      </c>
      <c r="D852" s="12" t="s">
        <v>2992</v>
      </c>
      <c r="E852" s="12" t="s">
        <v>53</v>
      </c>
      <c r="F852" s="12" t="s">
        <v>2993</v>
      </c>
      <c r="G852" s="12" t="s">
        <v>2733</v>
      </c>
      <c r="H852" s="12" t="s">
        <v>2734</v>
      </c>
      <c r="I852" s="90">
        <v>0.16666666666666671</v>
      </c>
      <c r="J852" s="90">
        <v>0.1736111111111111</v>
      </c>
      <c r="K852" s="13">
        <v>0.17</v>
      </c>
      <c r="L852" s="90"/>
      <c r="M852" s="90"/>
      <c r="N852" s="13"/>
      <c r="O852" s="12">
        <v>0</v>
      </c>
      <c r="P852" s="12">
        <v>45.192563999999997</v>
      </c>
      <c r="Q852" s="12">
        <v>5.7240770000000003</v>
      </c>
      <c r="R852" s="14">
        <v>46290.417847222219</v>
      </c>
      <c r="S852" s="12">
        <v>1</v>
      </c>
      <c r="T852">
        <v>20260243</v>
      </c>
      <c r="U852" t="s">
        <v>40</v>
      </c>
      <c r="V852">
        <v>20260243</v>
      </c>
    </row>
    <row r="853" spans="1:22" x14ac:dyDescent="0.3">
      <c r="A853" s="11">
        <v>46289</v>
      </c>
      <c r="B853" s="89" t="s">
        <v>3883</v>
      </c>
      <c r="C853" s="12" t="s">
        <v>849</v>
      </c>
      <c r="D853" s="12" t="s">
        <v>3101</v>
      </c>
      <c r="E853" s="12" t="s">
        <v>420</v>
      </c>
      <c r="F853" s="12" t="s">
        <v>3102</v>
      </c>
      <c r="G853" s="12" t="s">
        <v>2733</v>
      </c>
      <c r="H853" s="12" t="s">
        <v>2734</v>
      </c>
      <c r="I853" s="90">
        <v>0.29166666666666669</v>
      </c>
      <c r="J853" s="90">
        <v>0.2986111111111111</v>
      </c>
      <c r="K853" s="13">
        <v>0.17</v>
      </c>
      <c r="L853" s="90"/>
      <c r="M853" s="90"/>
      <c r="N853" s="13"/>
      <c r="O853" s="12">
        <v>0</v>
      </c>
      <c r="P853" s="12">
        <v>45.208322000000003</v>
      </c>
      <c r="Q853" s="12">
        <v>5.6714190000000002</v>
      </c>
      <c r="R853" s="14">
        <v>46290.417847222219</v>
      </c>
      <c r="S853" s="12">
        <v>1</v>
      </c>
      <c r="T853">
        <v>20260284</v>
      </c>
      <c r="U853" t="s">
        <v>40</v>
      </c>
      <c r="V853">
        <v>20260284</v>
      </c>
    </row>
    <row r="854" spans="1:22" x14ac:dyDescent="0.3">
      <c r="A854" s="11">
        <v>46289</v>
      </c>
      <c r="B854" s="89" t="s">
        <v>3836</v>
      </c>
      <c r="C854" s="12" t="s">
        <v>954</v>
      </c>
      <c r="D854" s="12" t="s">
        <v>1287</v>
      </c>
      <c r="E854" s="12" t="s">
        <v>652</v>
      </c>
      <c r="F854" s="12" t="s">
        <v>652</v>
      </c>
      <c r="G854" s="12" t="s">
        <v>2733</v>
      </c>
      <c r="H854" s="12" t="s">
        <v>2737</v>
      </c>
      <c r="I854" s="90">
        <v>0.33333333333333331</v>
      </c>
      <c r="J854" s="90">
        <v>0.34722222222222221</v>
      </c>
      <c r="K854" s="13">
        <v>0.33</v>
      </c>
      <c r="L854" s="90">
        <v>0.49652777777777779</v>
      </c>
      <c r="M854" s="90">
        <v>0.49652777777777779</v>
      </c>
      <c r="N854" s="13">
        <v>0</v>
      </c>
      <c r="O854" s="12">
        <v>1</v>
      </c>
      <c r="P854" s="12">
        <v>45.180548999999999</v>
      </c>
      <c r="Q854" s="12">
        <v>5.7303129999999998</v>
      </c>
      <c r="R854" s="14">
        <v>46290.417847222219</v>
      </c>
      <c r="S854" s="12">
        <v>1</v>
      </c>
      <c r="T854">
        <v>20260065</v>
      </c>
      <c r="U854" t="s">
        <v>838</v>
      </c>
      <c r="V854">
        <v>20260065</v>
      </c>
    </row>
    <row r="855" spans="1:22" x14ac:dyDescent="0.3">
      <c r="A855" s="11">
        <v>46289</v>
      </c>
      <c r="B855" s="89" t="s">
        <v>3816</v>
      </c>
      <c r="C855" s="12" t="s">
        <v>957</v>
      </c>
      <c r="D855" s="12" t="s">
        <v>1341</v>
      </c>
      <c r="E855" s="12" t="s">
        <v>494</v>
      </c>
      <c r="F855" s="12" t="s">
        <v>494</v>
      </c>
      <c r="G855" s="12" t="s">
        <v>2733</v>
      </c>
      <c r="H855" s="12" t="s">
        <v>2737</v>
      </c>
      <c r="I855" s="90">
        <v>0.16666666666666671</v>
      </c>
      <c r="J855" s="90">
        <v>0.19097222222222221</v>
      </c>
      <c r="K855" s="13">
        <v>0.57999999999999996</v>
      </c>
      <c r="L855" s="90">
        <v>0.4152777777777778</v>
      </c>
      <c r="M855" s="90">
        <v>0.41875000000000001</v>
      </c>
      <c r="N855" s="13">
        <v>0.08</v>
      </c>
      <c r="O855" s="12">
        <v>1</v>
      </c>
      <c r="P855" s="12">
        <v>45.206446999999997</v>
      </c>
      <c r="Q855" s="12">
        <v>5.7453529999999997</v>
      </c>
      <c r="R855" s="14">
        <v>46290.417847222219</v>
      </c>
      <c r="S855" s="12">
        <v>1</v>
      </c>
      <c r="T855">
        <v>20260087</v>
      </c>
      <c r="U855" t="s">
        <v>838</v>
      </c>
      <c r="V855">
        <v>20260087</v>
      </c>
    </row>
    <row r="856" spans="1:22" x14ac:dyDescent="0.3">
      <c r="A856" s="11">
        <v>46289</v>
      </c>
      <c r="B856" s="89" t="s">
        <v>3836</v>
      </c>
      <c r="C856" s="12" t="s">
        <v>954</v>
      </c>
      <c r="D856" s="12" t="s">
        <v>3137</v>
      </c>
      <c r="E856" s="12" t="s">
        <v>534</v>
      </c>
      <c r="F856" s="12" t="s">
        <v>3138</v>
      </c>
      <c r="G856" s="12" t="s">
        <v>2733</v>
      </c>
      <c r="H856" s="12" t="s">
        <v>2734</v>
      </c>
      <c r="I856" s="90">
        <v>0.29166666666666669</v>
      </c>
      <c r="J856" s="90">
        <v>0.2986111111111111</v>
      </c>
      <c r="K856" s="13">
        <v>0.17</v>
      </c>
      <c r="L856" s="90"/>
      <c r="M856" s="90"/>
      <c r="N856" s="13"/>
      <c r="O856" s="12">
        <v>0</v>
      </c>
      <c r="P856" s="12">
        <v>45.173667999999999</v>
      </c>
      <c r="Q856" s="12">
        <v>5.7084409999999997</v>
      </c>
      <c r="R856" s="14">
        <v>46290.417847222219</v>
      </c>
      <c r="S856" s="12">
        <v>1</v>
      </c>
      <c r="T856">
        <v>20260238</v>
      </c>
      <c r="U856" t="s">
        <v>40</v>
      </c>
      <c r="V856">
        <v>20260238</v>
      </c>
    </row>
    <row r="857" spans="1:22" x14ac:dyDescent="0.3">
      <c r="A857" s="11">
        <v>46289</v>
      </c>
      <c r="B857" s="89" t="s">
        <v>3814</v>
      </c>
      <c r="C857" s="12" t="s">
        <v>948</v>
      </c>
      <c r="D857" s="12" t="s">
        <v>3141</v>
      </c>
      <c r="E857" s="12" t="s">
        <v>379</v>
      </c>
      <c r="F857" s="12" t="s">
        <v>3142</v>
      </c>
      <c r="G857" s="12" t="s">
        <v>2733</v>
      </c>
      <c r="H857" s="12" t="s">
        <v>2734</v>
      </c>
      <c r="I857" s="90">
        <v>0.25</v>
      </c>
      <c r="J857" s="90">
        <v>0.26041666666666669</v>
      </c>
      <c r="K857" s="13">
        <v>0.25</v>
      </c>
      <c r="L857" s="90"/>
      <c r="M857" s="90"/>
      <c r="N857" s="13"/>
      <c r="O857" s="12">
        <v>0</v>
      </c>
      <c r="P857" s="12">
        <v>45.162835000000001</v>
      </c>
      <c r="Q857" s="12">
        <v>5.7206549999999998</v>
      </c>
      <c r="R857" s="14">
        <v>46290.417847222219</v>
      </c>
      <c r="S857" s="12">
        <v>1</v>
      </c>
      <c r="T857">
        <v>20260057</v>
      </c>
      <c r="U857" t="s">
        <v>40</v>
      </c>
      <c r="V857">
        <v>20260057</v>
      </c>
    </row>
    <row r="858" spans="1:22" x14ac:dyDescent="0.3">
      <c r="A858" s="11">
        <v>46289</v>
      </c>
      <c r="B858" s="89" t="s">
        <v>3817</v>
      </c>
      <c r="C858" s="12" t="s">
        <v>974</v>
      </c>
      <c r="D858" s="12" t="s">
        <v>1686</v>
      </c>
      <c r="E858" s="12" t="s">
        <v>145</v>
      </c>
      <c r="F858" s="12" t="s">
        <v>145</v>
      </c>
      <c r="G858" s="12" t="s">
        <v>2733</v>
      </c>
      <c r="H858" s="12" t="s">
        <v>2737</v>
      </c>
      <c r="I858" s="90">
        <v>0.33333333333333331</v>
      </c>
      <c r="J858" s="90">
        <v>0.34722222222222221</v>
      </c>
      <c r="K858" s="13">
        <v>0.33</v>
      </c>
      <c r="L858" s="90"/>
      <c r="M858" s="90"/>
      <c r="N858" s="13"/>
      <c r="O858" s="12">
        <v>0</v>
      </c>
      <c r="P858" s="12">
        <v>45.170380000000002</v>
      </c>
      <c r="Q858" s="12">
        <v>5.7395560000000003</v>
      </c>
      <c r="R858" s="14">
        <v>46290.417847222219</v>
      </c>
      <c r="S858" s="12">
        <v>1</v>
      </c>
      <c r="T858">
        <v>20260210</v>
      </c>
      <c r="U858" t="s">
        <v>838</v>
      </c>
      <c r="V858">
        <v>20260210</v>
      </c>
    </row>
    <row r="859" spans="1:22" x14ac:dyDescent="0.3">
      <c r="A859" s="11">
        <v>46289</v>
      </c>
      <c r="B859" s="89" t="s">
        <v>3846</v>
      </c>
      <c r="C859" s="12" t="s">
        <v>863</v>
      </c>
      <c r="D859" s="12" t="s">
        <v>1234</v>
      </c>
      <c r="E859" s="12" t="s">
        <v>193</v>
      </c>
      <c r="F859" s="12" t="s">
        <v>193</v>
      </c>
      <c r="G859" s="12" t="s">
        <v>2733</v>
      </c>
      <c r="H859" s="12" t="s">
        <v>2737</v>
      </c>
      <c r="I859" s="90">
        <v>0.33333333333333331</v>
      </c>
      <c r="J859" s="90">
        <v>0.34722222222222221</v>
      </c>
      <c r="K859" s="13">
        <v>0.33</v>
      </c>
      <c r="L859" s="90"/>
      <c r="M859" s="90"/>
      <c r="N859" s="13"/>
      <c r="O859" s="12">
        <v>0</v>
      </c>
      <c r="P859" s="12">
        <v>45.189757999999998</v>
      </c>
      <c r="Q859" s="12">
        <v>5.7167630000000003</v>
      </c>
      <c r="R859" s="14">
        <v>46290.417847222219</v>
      </c>
      <c r="S859" s="12">
        <v>1</v>
      </c>
      <c r="T859">
        <v>20260047</v>
      </c>
      <c r="U859" t="s">
        <v>838</v>
      </c>
      <c r="V859">
        <v>20260047</v>
      </c>
    </row>
    <row r="860" spans="1:22" x14ac:dyDescent="0.3">
      <c r="A860" s="11">
        <v>46289</v>
      </c>
      <c r="B860" s="89" t="s">
        <v>3849</v>
      </c>
      <c r="C860" s="12" t="s">
        <v>861</v>
      </c>
      <c r="D860" s="12" t="s">
        <v>882</v>
      </c>
      <c r="E860" s="12" t="s">
        <v>826</v>
      </c>
      <c r="F860" s="12" t="s">
        <v>3145</v>
      </c>
      <c r="G860" s="12" t="s">
        <v>2733</v>
      </c>
      <c r="H860" s="12" t="s">
        <v>2734</v>
      </c>
      <c r="I860" s="90">
        <v>0.29166666666666669</v>
      </c>
      <c r="J860" s="90">
        <v>0.30555555555555558</v>
      </c>
      <c r="K860" s="13">
        <v>0.33</v>
      </c>
      <c r="L860" s="90">
        <v>0.23749999999999999</v>
      </c>
      <c r="M860" s="90">
        <v>0.25347222222222221</v>
      </c>
      <c r="N860" s="13">
        <v>0.38</v>
      </c>
      <c r="O860" s="12">
        <v>1</v>
      </c>
      <c r="P860" s="12">
        <v>45.185786999999998</v>
      </c>
      <c r="Q860" s="12">
        <v>5.7279049999999998</v>
      </c>
      <c r="R860" s="14">
        <v>46290.417847222219</v>
      </c>
      <c r="S860" s="12">
        <v>1</v>
      </c>
      <c r="V860" t="s">
        <v>3790</v>
      </c>
    </row>
    <row r="861" spans="1:22" x14ac:dyDescent="0.3">
      <c r="A861" s="11">
        <v>46289</v>
      </c>
      <c r="B861" s="89" t="s">
        <v>3822</v>
      </c>
      <c r="C861" s="12" t="s">
        <v>944</v>
      </c>
      <c r="D861" s="12" t="s">
        <v>3152</v>
      </c>
      <c r="E861" s="12" t="s">
        <v>316</v>
      </c>
      <c r="F861" s="12" t="s">
        <v>3153</v>
      </c>
      <c r="G861" s="12" t="s">
        <v>2733</v>
      </c>
      <c r="H861" s="12" t="s">
        <v>2734</v>
      </c>
      <c r="I861" s="90">
        <v>0.16666666666666671</v>
      </c>
      <c r="J861" s="90">
        <v>0.18055555555555561</v>
      </c>
      <c r="K861" s="13">
        <v>0.33</v>
      </c>
      <c r="L861" s="90"/>
      <c r="M861" s="90"/>
      <c r="N861" s="13"/>
      <c r="O861" s="12">
        <v>0</v>
      </c>
      <c r="P861" s="12">
        <v>45.180484999999997</v>
      </c>
      <c r="Q861" s="12">
        <v>5.7314889999999998</v>
      </c>
      <c r="R861" s="14">
        <v>46290.417847222219</v>
      </c>
      <c r="S861" s="12">
        <v>1</v>
      </c>
      <c r="T861">
        <v>20260552</v>
      </c>
      <c r="U861" t="s">
        <v>40</v>
      </c>
      <c r="V861">
        <v>20260552</v>
      </c>
    </row>
    <row r="862" spans="1:22" x14ac:dyDescent="0.3">
      <c r="A862" s="11">
        <v>46289</v>
      </c>
      <c r="B862" s="89" t="s">
        <v>3831</v>
      </c>
      <c r="C862" s="12" t="s">
        <v>892</v>
      </c>
      <c r="D862" s="12" t="s">
        <v>3154</v>
      </c>
      <c r="E862" s="12" t="s">
        <v>574</v>
      </c>
      <c r="F862" s="12" t="s">
        <v>3155</v>
      </c>
      <c r="G862" s="12" t="s">
        <v>2733</v>
      </c>
      <c r="H862" s="12" t="s">
        <v>2734</v>
      </c>
      <c r="I862" s="90">
        <v>0.29166666666666669</v>
      </c>
      <c r="J862" s="90">
        <v>0.2986111111111111</v>
      </c>
      <c r="K862" s="13">
        <v>0.17</v>
      </c>
      <c r="L862" s="90"/>
      <c r="M862" s="90"/>
      <c r="N862" s="13"/>
      <c r="O862" s="12">
        <v>0</v>
      </c>
      <c r="P862" s="12">
        <v>45.184280999999999</v>
      </c>
      <c r="Q862" s="12">
        <v>5.7216610000000001</v>
      </c>
      <c r="R862" s="14">
        <v>46290.417847222219</v>
      </c>
      <c r="S862" s="12">
        <v>1</v>
      </c>
      <c r="T862">
        <v>20260575</v>
      </c>
      <c r="U862" t="s">
        <v>40</v>
      </c>
      <c r="V862">
        <v>20260575</v>
      </c>
    </row>
    <row r="863" spans="1:22" x14ac:dyDescent="0.3">
      <c r="A863" s="11">
        <v>46289</v>
      </c>
      <c r="B863" s="89" t="s">
        <v>3815</v>
      </c>
      <c r="C863" s="12" t="s">
        <v>905</v>
      </c>
      <c r="D863" s="12" t="s">
        <v>2038</v>
      </c>
      <c r="E863" s="12" t="s">
        <v>63</v>
      </c>
      <c r="F863" s="12" t="s">
        <v>2832</v>
      </c>
      <c r="G863" s="12" t="s">
        <v>2733</v>
      </c>
      <c r="H863" s="12" t="s">
        <v>2737</v>
      </c>
      <c r="I863" s="90">
        <v>0.33333333333333331</v>
      </c>
      <c r="J863" s="90">
        <v>0.36458333333333331</v>
      </c>
      <c r="K863" s="13">
        <v>0.75</v>
      </c>
      <c r="L863" s="90"/>
      <c r="M863" s="90"/>
      <c r="N863" s="13"/>
      <c r="O863" s="12">
        <v>0</v>
      </c>
      <c r="P863" s="12">
        <v>45.185625999999999</v>
      </c>
      <c r="Q863" s="12">
        <v>5.7211239999999997</v>
      </c>
      <c r="R863" s="14">
        <v>46290.417847222219</v>
      </c>
      <c r="S863" s="12">
        <v>1</v>
      </c>
      <c r="T863">
        <v>20260319</v>
      </c>
      <c r="U863" t="s">
        <v>838</v>
      </c>
      <c r="V863">
        <v>20260319</v>
      </c>
    </row>
    <row r="864" spans="1:22" x14ac:dyDescent="0.3">
      <c r="A864" s="11">
        <v>46289</v>
      </c>
      <c r="B864" s="89" t="s">
        <v>3869</v>
      </c>
      <c r="C864" s="12" t="s">
        <v>907</v>
      </c>
      <c r="D864" s="12" t="s">
        <v>3649</v>
      </c>
      <c r="E864" s="12" t="s">
        <v>404</v>
      </c>
      <c r="F864" s="12" t="s">
        <v>3650</v>
      </c>
      <c r="G864" s="12" t="s">
        <v>2733</v>
      </c>
      <c r="H864" s="12" t="s">
        <v>2734</v>
      </c>
      <c r="I864" s="90">
        <v>0.16666666666666671</v>
      </c>
      <c r="J864" s="90">
        <v>0.1736111111111111</v>
      </c>
      <c r="K864" s="13">
        <v>0.17</v>
      </c>
      <c r="L864" s="90"/>
      <c r="M864" s="90"/>
      <c r="N864" s="13"/>
      <c r="O864" s="12">
        <v>0</v>
      </c>
      <c r="P864" s="12">
        <v>45.369940999999997</v>
      </c>
      <c r="Q864" s="12">
        <v>5.584085</v>
      </c>
      <c r="R864" s="14">
        <v>46290.417847222219</v>
      </c>
      <c r="S864" s="12">
        <v>1</v>
      </c>
      <c r="T864">
        <v>20260255</v>
      </c>
      <c r="U864" t="s">
        <v>40</v>
      </c>
      <c r="V864">
        <v>20260255</v>
      </c>
    </row>
    <row r="865" spans="1:22" x14ac:dyDescent="0.3">
      <c r="A865" s="11">
        <v>46289</v>
      </c>
      <c r="B865" s="89" t="s">
        <v>3822</v>
      </c>
      <c r="C865" s="12" t="s">
        <v>944</v>
      </c>
      <c r="D865" s="12" t="s">
        <v>3157</v>
      </c>
      <c r="E865" s="12" t="s">
        <v>454</v>
      </c>
      <c r="F865" s="12" t="s">
        <v>3158</v>
      </c>
      <c r="G865" s="12" t="s">
        <v>2733</v>
      </c>
      <c r="H865" s="12" t="s">
        <v>2734</v>
      </c>
      <c r="I865" s="90">
        <v>0.16666666666666671</v>
      </c>
      <c r="J865" s="90">
        <v>0.18055555555555561</v>
      </c>
      <c r="K865" s="13">
        <v>0.33</v>
      </c>
      <c r="L865" s="90"/>
      <c r="M865" s="90"/>
      <c r="N865" s="13"/>
      <c r="O865" s="12">
        <v>0</v>
      </c>
      <c r="P865" s="12">
        <v>45.182113000000001</v>
      </c>
      <c r="Q865" s="12">
        <v>5.7311740000000002</v>
      </c>
      <c r="R865" s="14">
        <v>46290.417847222219</v>
      </c>
      <c r="S865" s="12">
        <v>1</v>
      </c>
      <c r="T865">
        <v>20260571</v>
      </c>
      <c r="U865" t="s">
        <v>40</v>
      </c>
      <c r="V865">
        <v>20260571</v>
      </c>
    </row>
    <row r="866" spans="1:22" x14ac:dyDescent="0.3">
      <c r="A866" s="11">
        <v>46289</v>
      </c>
      <c r="B866" s="89" t="s">
        <v>3829</v>
      </c>
      <c r="C866" s="12" t="s">
        <v>946</v>
      </c>
      <c r="D866" s="12" t="s">
        <v>1962</v>
      </c>
      <c r="E866" s="12" t="s">
        <v>492</v>
      </c>
      <c r="F866" s="12" t="s">
        <v>492</v>
      </c>
      <c r="G866" s="12" t="s">
        <v>2733</v>
      </c>
      <c r="H866" s="12" t="s">
        <v>2737</v>
      </c>
      <c r="I866" s="90">
        <v>0.33333333333333331</v>
      </c>
      <c r="J866" s="90">
        <v>0.34722222222222221</v>
      </c>
      <c r="K866" s="13">
        <v>0.33</v>
      </c>
      <c r="L866" s="90"/>
      <c r="M866" s="90"/>
      <c r="N866" s="13"/>
      <c r="O866" s="12">
        <v>0</v>
      </c>
      <c r="P866" s="12">
        <v>45.199381000000002</v>
      </c>
      <c r="Q866" s="12">
        <v>5.6893219999999998</v>
      </c>
      <c r="R866" s="14">
        <v>46290.417847222219</v>
      </c>
      <c r="S866" s="12">
        <v>0</v>
      </c>
      <c r="T866">
        <v>20260297</v>
      </c>
      <c r="U866" t="s">
        <v>838</v>
      </c>
      <c r="V866">
        <v>20260297</v>
      </c>
    </row>
    <row r="867" spans="1:22" x14ac:dyDescent="0.3">
      <c r="A867" s="11">
        <v>46289</v>
      </c>
      <c r="B867" s="89" t="s">
        <v>3848</v>
      </c>
      <c r="C867" s="12" t="s">
        <v>945</v>
      </c>
      <c r="D867" s="12" t="s">
        <v>2003</v>
      </c>
      <c r="E867" s="12" t="s">
        <v>764</v>
      </c>
      <c r="F867" s="12" t="s">
        <v>2005</v>
      </c>
      <c r="G867" s="12" t="s">
        <v>2733</v>
      </c>
      <c r="H867" s="12" t="s">
        <v>2737</v>
      </c>
      <c r="I867" s="90">
        <v>0.33333333333333331</v>
      </c>
      <c r="J867" s="90">
        <v>0.39583333333333331</v>
      </c>
      <c r="K867" s="13">
        <v>1.5</v>
      </c>
      <c r="L867" s="90"/>
      <c r="M867" s="90"/>
      <c r="N867" s="13"/>
      <c r="O867" s="12">
        <v>0</v>
      </c>
      <c r="P867" s="12">
        <v>45.186610000000002</v>
      </c>
      <c r="Q867" s="12">
        <v>5.7293820000000002</v>
      </c>
      <c r="R867" s="14">
        <v>46290.417847222219</v>
      </c>
      <c r="S867" s="12">
        <v>1</v>
      </c>
      <c r="T867">
        <v>20260308</v>
      </c>
      <c r="U867" t="s">
        <v>838</v>
      </c>
      <c r="V867">
        <v>20260308</v>
      </c>
    </row>
    <row r="868" spans="1:22" x14ac:dyDescent="0.3">
      <c r="A868" s="11">
        <v>46289</v>
      </c>
      <c r="B868" s="89" t="s">
        <v>3867</v>
      </c>
      <c r="C868" s="12" t="s">
        <v>914</v>
      </c>
      <c r="D868" s="12" t="s">
        <v>3165</v>
      </c>
      <c r="E868" s="12" t="s">
        <v>525</v>
      </c>
      <c r="F868" s="12" t="s">
        <v>3166</v>
      </c>
      <c r="G868" s="12" t="s">
        <v>2733</v>
      </c>
      <c r="H868" s="12" t="s">
        <v>2734</v>
      </c>
      <c r="I868" s="90">
        <v>0.16666666666666671</v>
      </c>
      <c r="J868" s="90">
        <v>0.18055555555555561</v>
      </c>
      <c r="K868" s="13">
        <v>0.33</v>
      </c>
      <c r="L868" s="90">
        <v>0.23125000000000001</v>
      </c>
      <c r="M868" s="90">
        <v>0.46736111111111112</v>
      </c>
      <c r="N868" s="13">
        <v>5.67</v>
      </c>
      <c r="O868" s="12">
        <v>1</v>
      </c>
      <c r="P868" s="12">
        <v>45.166784</v>
      </c>
      <c r="Q868" s="12">
        <v>5.7270599999999998</v>
      </c>
      <c r="R868" s="14">
        <v>46290.417847222219</v>
      </c>
      <c r="S868" s="12">
        <v>1</v>
      </c>
      <c r="T868">
        <v>20260217</v>
      </c>
      <c r="U868" t="s">
        <v>40</v>
      </c>
      <c r="V868">
        <v>20260217</v>
      </c>
    </row>
    <row r="869" spans="1:22" x14ac:dyDescent="0.3">
      <c r="A869" s="11">
        <v>46289</v>
      </c>
      <c r="B869" s="89" t="s">
        <v>3818</v>
      </c>
      <c r="C869" s="12" t="s">
        <v>870</v>
      </c>
      <c r="D869" s="12" t="s">
        <v>3162</v>
      </c>
      <c r="E869" s="12" t="s">
        <v>366</v>
      </c>
      <c r="F869" s="12" t="s">
        <v>3163</v>
      </c>
      <c r="G869" s="12" t="s">
        <v>2733</v>
      </c>
      <c r="H869" s="12" t="s">
        <v>2734</v>
      </c>
      <c r="I869" s="90">
        <v>0.18055555555555561</v>
      </c>
      <c r="J869" s="90">
        <v>0.19444444444444439</v>
      </c>
      <c r="K869" s="13">
        <v>0.33</v>
      </c>
      <c r="L869" s="90">
        <v>0.48888888888888887</v>
      </c>
      <c r="M869" s="90">
        <v>0.49305555555555558</v>
      </c>
      <c r="N869" s="13">
        <v>0.1</v>
      </c>
      <c r="O869" s="12">
        <v>1</v>
      </c>
      <c r="P869" s="12">
        <v>45.181280000000001</v>
      </c>
      <c r="Q869" s="12">
        <v>5.6889940000000001</v>
      </c>
      <c r="R869" s="14">
        <v>46290.417847222219</v>
      </c>
      <c r="S869" s="12">
        <v>1</v>
      </c>
      <c r="T869">
        <v>20260174</v>
      </c>
      <c r="U869" t="s">
        <v>40</v>
      </c>
      <c r="V869">
        <v>20260174</v>
      </c>
    </row>
    <row r="870" spans="1:22" x14ac:dyDescent="0.3">
      <c r="A870" s="11">
        <v>46289</v>
      </c>
      <c r="B870" s="89" t="s">
        <v>3861</v>
      </c>
      <c r="C870" s="12" t="s">
        <v>970</v>
      </c>
      <c r="D870" s="12" t="s">
        <v>3150</v>
      </c>
      <c r="E870" s="12" t="s">
        <v>118</v>
      </c>
      <c r="F870" s="12" t="s">
        <v>3151</v>
      </c>
      <c r="G870" s="12" t="s">
        <v>2733</v>
      </c>
      <c r="H870" s="12" t="s">
        <v>2734</v>
      </c>
      <c r="I870" s="90">
        <v>0.25</v>
      </c>
      <c r="J870" s="90">
        <v>0.26041666666666669</v>
      </c>
      <c r="K870" s="13">
        <v>0.25</v>
      </c>
      <c r="L870" s="90"/>
      <c r="M870" s="90"/>
      <c r="N870" s="13"/>
      <c r="O870" s="12">
        <v>0</v>
      </c>
      <c r="P870" s="12">
        <v>45.168607999999999</v>
      </c>
      <c r="Q870" s="12">
        <v>5.7114330000000004</v>
      </c>
      <c r="R870" s="14">
        <v>46290.417847222219</v>
      </c>
      <c r="S870" s="12">
        <v>1</v>
      </c>
      <c r="T870">
        <v>20260182</v>
      </c>
      <c r="U870" t="s">
        <v>40</v>
      </c>
      <c r="V870">
        <v>20260182</v>
      </c>
    </row>
    <row r="871" spans="1:22" x14ac:dyDescent="0.3">
      <c r="A871" s="11">
        <v>46289</v>
      </c>
      <c r="B871" s="89" t="s">
        <v>3846</v>
      </c>
      <c r="C871" s="12" t="s">
        <v>965</v>
      </c>
      <c r="D871" s="12" t="s">
        <v>2296</v>
      </c>
      <c r="E871" s="12" t="s">
        <v>766</v>
      </c>
      <c r="F871" s="12" t="s">
        <v>3717</v>
      </c>
      <c r="G871" s="12" t="s">
        <v>2733</v>
      </c>
      <c r="H871" s="12" t="s">
        <v>2737</v>
      </c>
      <c r="I871" s="90">
        <v>0.33333333333333331</v>
      </c>
      <c r="J871" s="90">
        <v>0.36458333333333331</v>
      </c>
      <c r="K871" s="13">
        <v>0.75</v>
      </c>
      <c r="L871" s="90">
        <v>0.31527777777777782</v>
      </c>
      <c r="M871" s="90">
        <v>0.32777777777777778</v>
      </c>
      <c r="N871" s="13">
        <v>0.3</v>
      </c>
      <c r="O871" s="12">
        <v>1</v>
      </c>
      <c r="P871" s="12">
        <v>45.188211000000003</v>
      </c>
      <c r="Q871" s="12">
        <v>5.721743</v>
      </c>
      <c r="R871" s="14">
        <v>46290.417847222219</v>
      </c>
      <c r="S871" s="12">
        <v>1</v>
      </c>
      <c r="T871">
        <v>20260407</v>
      </c>
      <c r="U871" t="s">
        <v>838</v>
      </c>
      <c r="V871">
        <v>20260407</v>
      </c>
    </row>
    <row r="872" spans="1:22" x14ac:dyDescent="0.3">
      <c r="A872" s="11">
        <v>46289</v>
      </c>
      <c r="B872" s="89" t="s">
        <v>3831</v>
      </c>
      <c r="C872" s="12" t="s">
        <v>892</v>
      </c>
      <c r="D872" s="12" t="s">
        <v>1368</v>
      </c>
      <c r="E872" s="12" t="s">
        <v>574</v>
      </c>
      <c r="F872" s="12" t="s">
        <v>574</v>
      </c>
      <c r="G872" s="12" t="s">
        <v>2733</v>
      </c>
      <c r="H872" s="12" t="s">
        <v>2737</v>
      </c>
      <c r="I872" s="90">
        <v>0.33333333333333331</v>
      </c>
      <c r="J872" s="90">
        <v>0.34722222222222221</v>
      </c>
      <c r="K872" s="13">
        <v>0.33</v>
      </c>
      <c r="L872" s="90"/>
      <c r="M872" s="90"/>
      <c r="N872" s="13"/>
      <c r="O872" s="12">
        <v>0</v>
      </c>
      <c r="P872" s="12">
        <v>45.184280999999999</v>
      </c>
      <c r="Q872" s="12">
        <v>5.7216610000000001</v>
      </c>
      <c r="R872" s="14">
        <v>46290.417847222219</v>
      </c>
      <c r="S872" s="12">
        <v>1</v>
      </c>
      <c r="T872">
        <v>20260575</v>
      </c>
      <c r="U872" t="s">
        <v>838</v>
      </c>
      <c r="V872">
        <v>20260575</v>
      </c>
    </row>
    <row r="873" spans="1:22" x14ac:dyDescent="0.3">
      <c r="A873" s="11">
        <v>46289</v>
      </c>
      <c r="B873" s="89" t="s">
        <v>3833</v>
      </c>
      <c r="C873" s="12" t="s">
        <v>978</v>
      </c>
      <c r="D873" s="12" t="s">
        <v>2263</v>
      </c>
      <c r="E873" s="12" t="s">
        <v>245</v>
      </c>
      <c r="F873" s="12" t="s">
        <v>3146</v>
      </c>
      <c r="G873" s="12" t="s">
        <v>2733</v>
      </c>
      <c r="H873" s="12" t="s">
        <v>2781</v>
      </c>
      <c r="I873" s="90">
        <v>0.33333333333333331</v>
      </c>
      <c r="J873" s="90">
        <v>0.375</v>
      </c>
      <c r="K873" s="13">
        <v>1</v>
      </c>
      <c r="L873" s="90"/>
      <c r="M873" s="90"/>
      <c r="N873" s="13"/>
      <c r="O873" s="12">
        <v>0</v>
      </c>
      <c r="P873" s="12">
        <v>45.568052999999999</v>
      </c>
      <c r="Q873" s="12">
        <v>5.9229669999999999</v>
      </c>
      <c r="R873" s="14">
        <v>46290.417847222219</v>
      </c>
      <c r="S873" s="12">
        <v>1</v>
      </c>
      <c r="T873">
        <v>20260397</v>
      </c>
      <c r="U873" t="s">
        <v>838</v>
      </c>
      <c r="V873">
        <v>20260397</v>
      </c>
    </row>
    <row r="874" spans="1:22" x14ac:dyDescent="0.3">
      <c r="A874" s="11">
        <v>46289</v>
      </c>
      <c r="B874" s="89" t="s">
        <v>3862</v>
      </c>
      <c r="C874" s="12" t="s">
        <v>853</v>
      </c>
      <c r="D874" s="12" t="s">
        <v>3025</v>
      </c>
      <c r="E874" s="12" t="s">
        <v>94</v>
      </c>
      <c r="F874" s="12" t="s">
        <v>3026</v>
      </c>
      <c r="G874" s="12" t="s">
        <v>2733</v>
      </c>
      <c r="H874" s="12" t="s">
        <v>2734</v>
      </c>
      <c r="I874" s="90">
        <v>0.16666666666666671</v>
      </c>
      <c r="J874" s="90">
        <v>0.1736111111111111</v>
      </c>
      <c r="K874" s="13">
        <v>0.17</v>
      </c>
      <c r="L874" s="90"/>
      <c r="M874" s="90"/>
      <c r="N874" s="13"/>
      <c r="O874" s="12">
        <v>0</v>
      </c>
      <c r="P874" s="12">
        <v>45.190103999999998</v>
      </c>
      <c r="Q874" s="12">
        <v>5.7049050000000001</v>
      </c>
      <c r="R874" s="14">
        <v>46290.417847222219</v>
      </c>
      <c r="S874" s="12">
        <v>1</v>
      </c>
      <c r="T874">
        <v>20260256</v>
      </c>
      <c r="U874" t="s">
        <v>40</v>
      </c>
      <c r="V874">
        <v>20260256</v>
      </c>
    </row>
    <row r="875" spans="1:22" x14ac:dyDescent="0.3">
      <c r="A875" s="11">
        <v>46289</v>
      </c>
      <c r="B875" s="89" t="s">
        <v>3845</v>
      </c>
      <c r="C875" s="12" t="s">
        <v>950</v>
      </c>
      <c r="D875" s="12" t="s">
        <v>1936</v>
      </c>
      <c r="E875" s="12" t="s">
        <v>326</v>
      </c>
      <c r="F875" s="12" t="s">
        <v>1938</v>
      </c>
      <c r="G875" s="12" t="s">
        <v>2733</v>
      </c>
      <c r="H875" s="12" t="s">
        <v>2737</v>
      </c>
      <c r="I875" s="90">
        <v>0.33333333333333331</v>
      </c>
      <c r="J875" s="90">
        <v>0.37847222222222221</v>
      </c>
      <c r="K875" s="13">
        <v>1.08</v>
      </c>
      <c r="L875" s="90">
        <v>0.47847222222222219</v>
      </c>
      <c r="M875" s="90">
        <v>0.52222222222222225</v>
      </c>
      <c r="N875" s="13">
        <v>1.02</v>
      </c>
      <c r="O875" s="12">
        <v>1</v>
      </c>
      <c r="P875" s="12">
        <v>45.194364</v>
      </c>
      <c r="Q875" s="12">
        <v>5.6996609999999999</v>
      </c>
      <c r="R875" s="14">
        <v>46290.417847222219</v>
      </c>
      <c r="S875" s="12">
        <v>1</v>
      </c>
      <c r="T875">
        <v>20260288</v>
      </c>
      <c r="U875" t="s">
        <v>838</v>
      </c>
      <c r="V875">
        <v>20260288</v>
      </c>
    </row>
    <row r="876" spans="1:22" x14ac:dyDescent="0.3">
      <c r="A876" s="11">
        <v>46289</v>
      </c>
      <c r="B876" s="89" t="s">
        <v>3856</v>
      </c>
      <c r="C876" s="12" t="s">
        <v>979</v>
      </c>
      <c r="D876" s="12" t="s">
        <v>1115</v>
      </c>
      <c r="E876" s="12" t="s">
        <v>76</v>
      </c>
      <c r="F876" s="12" t="s">
        <v>76</v>
      </c>
      <c r="G876" s="12" t="s">
        <v>2733</v>
      </c>
      <c r="H876" s="12" t="s">
        <v>2737</v>
      </c>
      <c r="I876" s="90">
        <v>0.27430555555555558</v>
      </c>
      <c r="J876" s="90">
        <v>0.32291666666666669</v>
      </c>
      <c r="K876" s="13">
        <v>1.17</v>
      </c>
      <c r="L876" s="90">
        <v>0.46458333333333329</v>
      </c>
      <c r="M876" s="90">
        <v>0.50555555555555554</v>
      </c>
      <c r="N876" s="13">
        <v>0.98</v>
      </c>
      <c r="O876" s="12">
        <v>1</v>
      </c>
      <c r="P876" s="12">
        <v>45.183639999999997</v>
      </c>
      <c r="Q876" s="12">
        <v>5.7215680000000004</v>
      </c>
      <c r="R876" s="14">
        <v>46290.417847222219</v>
      </c>
      <c r="S876" s="12">
        <v>1</v>
      </c>
      <c r="T876">
        <v>20260480</v>
      </c>
      <c r="U876" t="s">
        <v>838</v>
      </c>
      <c r="V876">
        <v>20260480</v>
      </c>
    </row>
    <row r="877" spans="1:22" x14ac:dyDescent="0.3">
      <c r="A877" s="11">
        <v>46289</v>
      </c>
      <c r="B877" s="89" t="s">
        <v>3839</v>
      </c>
      <c r="C877" s="12" t="s">
        <v>966</v>
      </c>
      <c r="D877" s="12" t="s">
        <v>3456</v>
      </c>
      <c r="E877" s="12" t="s">
        <v>723</v>
      </c>
      <c r="F877" s="12" t="s">
        <v>3457</v>
      </c>
      <c r="G877" s="12" t="s">
        <v>2733</v>
      </c>
      <c r="H877" s="12" t="s">
        <v>2734</v>
      </c>
      <c r="I877" s="90">
        <v>0.37152777777777779</v>
      </c>
      <c r="J877" s="90">
        <v>0.38541666666666669</v>
      </c>
      <c r="K877" s="13">
        <v>0.33</v>
      </c>
      <c r="L877" s="90">
        <v>0.22916666666666671</v>
      </c>
      <c r="M877" s="90">
        <v>0.23402777777777781</v>
      </c>
      <c r="N877" s="13">
        <v>0.12</v>
      </c>
      <c r="O877" s="12">
        <v>1</v>
      </c>
      <c r="P877" s="12">
        <v>45.367035999999999</v>
      </c>
      <c r="Q877" s="12">
        <v>5.5943949999999996</v>
      </c>
      <c r="R877" s="14">
        <v>46290.417847222219</v>
      </c>
      <c r="S877" s="12">
        <v>1</v>
      </c>
      <c r="T877">
        <v>20260503</v>
      </c>
      <c r="U877" t="s">
        <v>40</v>
      </c>
      <c r="V877">
        <v>20260503</v>
      </c>
    </row>
    <row r="878" spans="1:22" x14ac:dyDescent="0.3">
      <c r="A878" s="11">
        <v>46289</v>
      </c>
      <c r="B878" s="89" t="s">
        <v>3821</v>
      </c>
      <c r="C878" s="12" t="s">
        <v>879</v>
      </c>
      <c r="D878" s="12" t="s">
        <v>1944</v>
      </c>
      <c r="E878" s="12" t="s">
        <v>125</v>
      </c>
      <c r="F878" s="12" t="s">
        <v>125</v>
      </c>
      <c r="G878" s="12" t="s">
        <v>2733</v>
      </c>
      <c r="H878" s="12" t="s">
        <v>2737</v>
      </c>
      <c r="I878" s="90">
        <v>0.3923611111111111</v>
      </c>
      <c r="J878" s="90">
        <v>0.4236111111111111</v>
      </c>
      <c r="K878" s="13">
        <v>0.75</v>
      </c>
      <c r="L878" s="90"/>
      <c r="M878" s="90"/>
      <c r="N878" s="13"/>
      <c r="O878" s="12">
        <v>0</v>
      </c>
      <c r="P878" s="12">
        <v>45.367609999999999</v>
      </c>
      <c r="Q878" s="12">
        <v>5.5924269999999998</v>
      </c>
      <c r="R878" s="14">
        <v>46290.417847222219</v>
      </c>
      <c r="S878" s="12">
        <v>1</v>
      </c>
      <c r="T878">
        <v>20260291</v>
      </c>
      <c r="U878" t="s">
        <v>838</v>
      </c>
      <c r="V878">
        <v>20260291</v>
      </c>
    </row>
    <row r="879" spans="1:22" x14ac:dyDescent="0.3">
      <c r="A879" s="11">
        <v>46289</v>
      </c>
      <c r="B879" s="89" t="s">
        <v>3841</v>
      </c>
      <c r="C879" s="12" t="s">
        <v>971</v>
      </c>
      <c r="D879" s="12" t="s">
        <v>2793</v>
      </c>
      <c r="E879" s="12" t="s">
        <v>103</v>
      </c>
      <c r="F879" s="12" t="s">
        <v>2794</v>
      </c>
      <c r="G879" s="12" t="s">
        <v>2733</v>
      </c>
      <c r="H879" s="12" t="s">
        <v>2734</v>
      </c>
      <c r="I879" s="90">
        <v>0.16666666666666671</v>
      </c>
      <c r="J879" s="90">
        <v>0.1736111111111111</v>
      </c>
      <c r="K879" s="13">
        <v>0.17</v>
      </c>
      <c r="L879" s="90"/>
      <c r="M879" s="90"/>
      <c r="N879" s="13"/>
      <c r="O879" s="12">
        <v>0</v>
      </c>
      <c r="P879" s="12">
        <v>45.189616999999998</v>
      </c>
      <c r="Q879" s="12">
        <v>5.7280059999999997</v>
      </c>
      <c r="R879" s="14">
        <v>46290.417847222219</v>
      </c>
      <c r="S879" s="12">
        <v>1</v>
      </c>
      <c r="T879">
        <v>20260391</v>
      </c>
      <c r="U879" t="s">
        <v>40</v>
      </c>
      <c r="V879">
        <v>20260391</v>
      </c>
    </row>
    <row r="880" spans="1:22" x14ac:dyDescent="0.3">
      <c r="A880" s="11">
        <v>46289</v>
      </c>
      <c r="B880" s="89" t="s">
        <v>3845</v>
      </c>
      <c r="C880" s="12" t="s">
        <v>950</v>
      </c>
      <c r="D880" s="12" t="s">
        <v>2538</v>
      </c>
      <c r="E880" s="12" t="s">
        <v>141</v>
      </c>
      <c r="F880" s="12" t="s">
        <v>141</v>
      </c>
      <c r="G880" s="12" t="s">
        <v>2733</v>
      </c>
      <c r="H880" s="12" t="s">
        <v>2737</v>
      </c>
      <c r="I880" s="90">
        <v>0.33333333333333331</v>
      </c>
      <c r="J880" s="90">
        <v>0.34722222222222221</v>
      </c>
      <c r="K880" s="13">
        <v>0.33</v>
      </c>
      <c r="L880" s="90"/>
      <c r="M880" s="90"/>
      <c r="N880" s="13"/>
      <c r="O880" s="12">
        <v>0</v>
      </c>
      <c r="P880" s="12">
        <v>45.189855999999999</v>
      </c>
      <c r="Q880" s="12">
        <v>5.7242749999999996</v>
      </c>
      <c r="R880" s="14">
        <v>46290.417847222219</v>
      </c>
      <c r="S880" s="12">
        <v>1</v>
      </c>
      <c r="T880">
        <v>20260505</v>
      </c>
      <c r="U880" t="s">
        <v>838</v>
      </c>
      <c r="V880">
        <v>20260505</v>
      </c>
    </row>
    <row r="881" spans="1:22" x14ac:dyDescent="0.3">
      <c r="A881" s="11">
        <v>46289</v>
      </c>
      <c r="B881" s="89" t="s">
        <v>3870</v>
      </c>
      <c r="C881" s="12" t="s">
        <v>947</v>
      </c>
      <c r="D881" s="12" t="s">
        <v>1277</v>
      </c>
      <c r="E881" s="12" t="s">
        <v>736</v>
      </c>
      <c r="F881" s="12" t="s">
        <v>3579</v>
      </c>
      <c r="G881" s="12" t="s">
        <v>2733</v>
      </c>
      <c r="H881" s="12" t="s">
        <v>2737</v>
      </c>
      <c r="I881" s="90">
        <v>0.33333333333333331</v>
      </c>
      <c r="J881" s="90">
        <v>0.34722222222222221</v>
      </c>
      <c r="K881" s="13">
        <v>0.33</v>
      </c>
      <c r="L881" s="90"/>
      <c r="M881" s="90"/>
      <c r="N881" s="13"/>
      <c r="O881" s="12">
        <v>0</v>
      </c>
      <c r="P881" s="12">
        <v>45.370556999999998</v>
      </c>
      <c r="Q881" s="12">
        <v>5.5829800000000001</v>
      </c>
      <c r="R881" s="14">
        <v>46290.417847222219</v>
      </c>
      <c r="S881" s="12">
        <v>1</v>
      </c>
      <c r="T881">
        <v>20260060</v>
      </c>
      <c r="U881" t="s">
        <v>838</v>
      </c>
      <c r="V881">
        <v>20260060</v>
      </c>
    </row>
    <row r="882" spans="1:22" x14ac:dyDescent="0.3">
      <c r="A882" s="11">
        <v>46289</v>
      </c>
      <c r="B882" s="89" t="s">
        <v>3883</v>
      </c>
      <c r="C882" s="12" t="s">
        <v>849</v>
      </c>
      <c r="D882" s="12" t="s">
        <v>1866</v>
      </c>
      <c r="E882" s="12" t="s">
        <v>718</v>
      </c>
      <c r="F882" s="12" t="s">
        <v>718</v>
      </c>
      <c r="G882" s="12" t="s">
        <v>2733</v>
      </c>
      <c r="H882" s="12" t="s">
        <v>2737</v>
      </c>
      <c r="I882" s="90">
        <v>0.33333333333333331</v>
      </c>
      <c r="J882" s="90">
        <v>0.375</v>
      </c>
      <c r="K882" s="13">
        <v>1</v>
      </c>
      <c r="L882" s="90"/>
      <c r="M882" s="90"/>
      <c r="N882" s="13"/>
      <c r="O882" s="12">
        <v>0</v>
      </c>
      <c r="P882" s="12">
        <v>45.244853999999997</v>
      </c>
      <c r="Q882" s="12">
        <v>5.6734859999999996</v>
      </c>
      <c r="R882" s="14">
        <v>46290.417847222219</v>
      </c>
      <c r="S882" s="12">
        <v>1</v>
      </c>
      <c r="T882">
        <v>20260265</v>
      </c>
      <c r="U882" t="s">
        <v>838</v>
      </c>
      <c r="V882">
        <v>20260265</v>
      </c>
    </row>
    <row r="883" spans="1:22" x14ac:dyDescent="0.3">
      <c r="A883" s="11">
        <v>46289</v>
      </c>
      <c r="B883" s="89" t="s">
        <v>3818</v>
      </c>
      <c r="C883" s="12" t="s">
        <v>870</v>
      </c>
      <c r="D883" s="12" t="s">
        <v>1608</v>
      </c>
      <c r="E883" s="12" t="s">
        <v>107</v>
      </c>
      <c r="F883" s="12" t="s">
        <v>1610</v>
      </c>
      <c r="G883" s="12" t="s">
        <v>2733</v>
      </c>
      <c r="H883" s="12" t="s">
        <v>2737</v>
      </c>
      <c r="I883" s="90">
        <v>0.30555555555555558</v>
      </c>
      <c r="J883" s="90">
        <v>0.33680555555555558</v>
      </c>
      <c r="K883" s="13">
        <v>0.75</v>
      </c>
      <c r="L883" s="90">
        <v>0.22847222222222219</v>
      </c>
      <c r="M883" s="90">
        <v>0.23749999999999999</v>
      </c>
      <c r="N883" s="13">
        <v>0.22</v>
      </c>
      <c r="O883" s="12">
        <v>1</v>
      </c>
      <c r="P883" s="12">
        <v>45.190626999999999</v>
      </c>
      <c r="Q883" s="12">
        <v>5.7275179999999999</v>
      </c>
      <c r="R883" s="14">
        <v>46290.417847222219</v>
      </c>
      <c r="S883" s="12">
        <v>1</v>
      </c>
      <c r="T883">
        <v>20260179</v>
      </c>
      <c r="U883" t="s">
        <v>838</v>
      </c>
      <c r="V883">
        <v>20260179</v>
      </c>
    </row>
    <row r="884" spans="1:22" x14ac:dyDescent="0.3">
      <c r="A884" s="11">
        <v>46289</v>
      </c>
      <c r="B884" s="89" t="s">
        <v>3842</v>
      </c>
      <c r="C884" s="12" t="s">
        <v>865</v>
      </c>
      <c r="D884" s="12" t="s">
        <v>1627</v>
      </c>
      <c r="E884" s="12" t="s">
        <v>463</v>
      </c>
      <c r="F884" s="12" t="s">
        <v>3570</v>
      </c>
      <c r="G884" s="12" t="s">
        <v>2733</v>
      </c>
      <c r="H884" s="12" t="s">
        <v>2737</v>
      </c>
      <c r="I884" s="90">
        <v>0.33333333333333331</v>
      </c>
      <c r="J884" s="90">
        <v>0.38541666666666669</v>
      </c>
      <c r="K884" s="13">
        <v>1.25</v>
      </c>
      <c r="L884" s="90"/>
      <c r="M884" s="90"/>
      <c r="N884" s="13"/>
      <c r="O884" s="12">
        <v>0</v>
      </c>
      <c r="P884" s="12">
        <v>45.248668000000002</v>
      </c>
      <c r="Q884" s="12">
        <v>5.6292819999999999</v>
      </c>
      <c r="R884" s="14">
        <v>46290.417847222219</v>
      </c>
      <c r="S884" s="12">
        <v>1</v>
      </c>
      <c r="T884">
        <v>20260187</v>
      </c>
      <c r="U884" t="s">
        <v>838</v>
      </c>
      <c r="V884">
        <v>20260187</v>
      </c>
    </row>
    <row r="885" spans="1:22" x14ac:dyDescent="0.3">
      <c r="A885" s="11">
        <v>46289</v>
      </c>
      <c r="B885" s="89" t="s">
        <v>3841</v>
      </c>
      <c r="C885" s="12" t="s">
        <v>971</v>
      </c>
      <c r="D885" s="12" t="s">
        <v>3170</v>
      </c>
      <c r="E885" s="12" t="s">
        <v>131</v>
      </c>
      <c r="F885" s="12" t="s">
        <v>3171</v>
      </c>
      <c r="G885" s="12" t="s">
        <v>2733</v>
      </c>
      <c r="H885" s="12" t="s">
        <v>2734</v>
      </c>
      <c r="I885" s="90">
        <v>0.16666666666666671</v>
      </c>
      <c r="J885" s="90">
        <v>0.18055555555555561</v>
      </c>
      <c r="K885" s="13">
        <v>0.33</v>
      </c>
      <c r="L885" s="90">
        <v>0.48888888888888887</v>
      </c>
      <c r="M885" s="90">
        <v>0.48888888888888887</v>
      </c>
      <c r="N885" s="13">
        <v>0</v>
      </c>
      <c r="O885" s="12">
        <v>1</v>
      </c>
      <c r="P885" s="12">
        <v>45.190066999999999</v>
      </c>
      <c r="Q885" s="12">
        <v>5.7276720000000001</v>
      </c>
      <c r="R885" s="14">
        <v>46290.417847222219</v>
      </c>
      <c r="S885" s="12">
        <v>1</v>
      </c>
      <c r="T885">
        <v>20260394</v>
      </c>
      <c r="U885" t="s">
        <v>40</v>
      </c>
      <c r="V885">
        <v>20260394</v>
      </c>
    </row>
    <row r="886" spans="1:22" x14ac:dyDescent="0.3">
      <c r="A886" s="11">
        <v>46289</v>
      </c>
      <c r="B886" s="89" t="s">
        <v>3826</v>
      </c>
      <c r="C886" s="12" t="s">
        <v>886</v>
      </c>
      <c r="D886" s="12" t="s">
        <v>3182</v>
      </c>
      <c r="E886" s="12" t="s">
        <v>59</v>
      </c>
      <c r="F886" s="12" t="s">
        <v>3183</v>
      </c>
      <c r="G886" s="12" t="s">
        <v>2733</v>
      </c>
      <c r="H886" s="12" t="s">
        <v>2734</v>
      </c>
      <c r="I886" s="90">
        <v>0.16666666666666671</v>
      </c>
      <c r="J886" s="90">
        <v>0.18055555555555561</v>
      </c>
      <c r="K886" s="13">
        <v>0.33</v>
      </c>
      <c r="L886" s="90">
        <v>0.2097222222222222</v>
      </c>
      <c r="M886" s="90">
        <v>0.35555555555555562</v>
      </c>
      <c r="N886" s="13">
        <v>3.5</v>
      </c>
      <c r="O886" s="12">
        <v>1</v>
      </c>
      <c r="P886" s="12">
        <v>45.188529000000003</v>
      </c>
      <c r="Q886" s="12">
        <v>5.7245239999999997</v>
      </c>
      <c r="R886" s="14">
        <v>46290.417847222219</v>
      </c>
      <c r="S886" s="12">
        <v>1</v>
      </c>
      <c r="T886">
        <v>20260348</v>
      </c>
      <c r="U886" t="s">
        <v>40</v>
      </c>
      <c r="V886">
        <v>20260348</v>
      </c>
    </row>
    <row r="887" spans="1:22" x14ac:dyDescent="0.3">
      <c r="A887" s="11">
        <v>46289</v>
      </c>
      <c r="B887" s="89" t="s">
        <v>3866</v>
      </c>
      <c r="C887" s="12" t="s">
        <v>949</v>
      </c>
      <c r="D887" s="12" t="s">
        <v>3571</v>
      </c>
      <c r="E887" s="12" t="s">
        <v>716</v>
      </c>
      <c r="F887" s="12" t="s">
        <v>3572</v>
      </c>
      <c r="G887" s="12" t="s">
        <v>2733</v>
      </c>
      <c r="H887" s="12" t="s">
        <v>2734</v>
      </c>
      <c r="I887" s="90">
        <v>0.29166666666666669</v>
      </c>
      <c r="J887" s="90">
        <v>0.30555555555555558</v>
      </c>
      <c r="K887" s="13">
        <v>0.33</v>
      </c>
      <c r="L887" s="90"/>
      <c r="M887" s="90"/>
      <c r="N887" s="13"/>
      <c r="O887" s="12">
        <v>0</v>
      </c>
      <c r="P887" s="12">
        <v>45.145412999999998</v>
      </c>
      <c r="Q887" s="12">
        <v>5.7440559999999996</v>
      </c>
      <c r="R887" s="14">
        <v>46290.417847222219</v>
      </c>
      <c r="S887" s="12">
        <v>1</v>
      </c>
      <c r="T887">
        <v>20260514</v>
      </c>
      <c r="U887" t="s">
        <v>40</v>
      </c>
      <c r="V887">
        <v>20260514</v>
      </c>
    </row>
    <row r="888" spans="1:22" x14ac:dyDescent="0.3">
      <c r="A888" s="11">
        <v>46289</v>
      </c>
      <c r="B888" s="89" t="s">
        <v>3817</v>
      </c>
      <c r="C888" s="12" t="s">
        <v>974</v>
      </c>
      <c r="D888" s="12" t="s">
        <v>1755</v>
      </c>
      <c r="E888" s="12" t="s">
        <v>217</v>
      </c>
      <c r="F888" s="12" t="s">
        <v>217</v>
      </c>
      <c r="G888" s="12" t="s">
        <v>2733</v>
      </c>
      <c r="H888" s="12" t="s">
        <v>2737</v>
      </c>
      <c r="I888" s="90">
        <v>0.33333333333333331</v>
      </c>
      <c r="J888" s="90">
        <v>0.34722222222222221</v>
      </c>
      <c r="K888" s="13">
        <v>0.33</v>
      </c>
      <c r="L888" s="90"/>
      <c r="M888" s="90"/>
      <c r="N888" s="13"/>
      <c r="O888" s="12">
        <v>0</v>
      </c>
      <c r="P888" s="12">
        <v>45.191251999999999</v>
      </c>
      <c r="Q888" s="12">
        <v>5.7259229999999999</v>
      </c>
      <c r="R888" s="14">
        <v>46290.417847222219</v>
      </c>
      <c r="S888" s="12">
        <v>1</v>
      </c>
      <c r="T888">
        <v>20260233</v>
      </c>
      <c r="U888" t="s">
        <v>838</v>
      </c>
      <c r="V888">
        <v>20260233</v>
      </c>
    </row>
    <row r="889" spans="1:22" x14ac:dyDescent="0.3">
      <c r="A889" s="11">
        <v>46289</v>
      </c>
      <c r="B889" s="89" t="s">
        <v>3882</v>
      </c>
      <c r="C889" s="12" t="s">
        <v>917</v>
      </c>
      <c r="D889" s="12" t="s">
        <v>3718</v>
      </c>
      <c r="E889" s="12" t="s">
        <v>176</v>
      </c>
      <c r="F889" s="12" t="s">
        <v>3559</v>
      </c>
      <c r="G889" s="12" t="s">
        <v>2733</v>
      </c>
      <c r="H889" s="12" t="s">
        <v>2941</v>
      </c>
      <c r="I889" s="90">
        <v>0.3125</v>
      </c>
      <c r="J889" s="90">
        <v>0.33333333333333331</v>
      </c>
      <c r="K889" s="13">
        <v>0.5</v>
      </c>
      <c r="L889" s="90">
        <v>0.27083333333333331</v>
      </c>
      <c r="M889" s="90">
        <v>0.28333333333333333</v>
      </c>
      <c r="N889" s="13">
        <v>0.3</v>
      </c>
      <c r="O889" s="12">
        <v>1</v>
      </c>
      <c r="P889" s="12">
        <v>45.179839999999999</v>
      </c>
      <c r="Q889" s="12">
        <v>5.7082069999999998</v>
      </c>
      <c r="R889" s="14">
        <v>46290.417847222219</v>
      </c>
      <c r="S889" s="12">
        <v>1</v>
      </c>
      <c r="T889">
        <v>20260427</v>
      </c>
      <c r="U889" t="s">
        <v>40</v>
      </c>
      <c r="V889">
        <v>20260427</v>
      </c>
    </row>
    <row r="890" spans="1:22" x14ac:dyDescent="0.3">
      <c r="A890" s="11">
        <v>46289</v>
      </c>
      <c r="B890" s="89" t="s">
        <v>3846</v>
      </c>
      <c r="C890" s="12" t="s">
        <v>863</v>
      </c>
      <c r="D890" s="12" t="s">
        <v>3173</v>
      </c>
      <c r="E890" s="12" t="s">
        <v>193</v>
      </c>
      <c r="F890" s="12" t="s">
        <v>3174</v>
      </c>
      <c r="G890" s="12" t="s">
        <v>2733</v>
      </c>
      <c r="H890" s="12" t="s">
        <v>2734</v>
      </c>
      <c r="I890" s="90">
        <v>0.25</v>
      </c>
      <c r="J890" s="90">
        <v>0.26041666666666669</v>
      </c>
      <c r="K890" s="13">
        <v>0.25</v>
      </c>
      <c r="L890" s="90"/>
      <c r="M890" s="90"/>
      <c r="N890" s="13"/>
      <c r="O890" s="12">
        <v>0</v>
      </c>
      <c r="P890" s="12">
        <v>45.189757999999998</v>
      </c>
      <c r="Q890" s="12">
        <v>5.7167630000000003</v>
      </c>
      <c r="R890" s="14">
        <v>46290.417847222219</v>
      </c>
      <c r="S890" s="12">
        <v>1</v>
      </c>
      <c r="T890">
        <v>20260047</v>
      </c>
      <c r="U890" t="s">
        <v>40</v>
      </c>
      <c r="V890">
        <v>20260047</v>
      </c>
    </row>
    <row r="891" spans="1:22" x14ac:dyDescent="0.3">
      <c r="A891" s="11">
        <v>46289</v>
      </c>
      <c r="B891" s="89" t="s">
        <v>3826</v>
      </c>
      <c r="C891" s="12" t="s">
        <v>886</v>
      </c>
      <c r="D891" s="12" t="s">
        <v>885</v>
      </c>
      <c r="E891" s="12" t="s">
        <v>809</v>
      </c>
      <c r="F891" s="12" t="s">
        <v>3179</v>
      </c>
      <c r="G891" s="12" t="s">
        <v>2733</v>
      </c>
      <c r="H891" s="12" t="s">
        <v>2734</v>
      </c>
      <c r="I891" s="90">
        <v>0.16666666666666671</v>
      </c>
      <c r="J891" s="90">
        <v>0.18055555555555561</v>
      </c>
      <c r="K891" s="13">
        <v>0.33</v>
      </c>
      <c r="L891" s="90">
        <v>0.1763888888888889</v>
      </c>
      <c r="M891" s="90">
        <v>0.49305555555555558</v>
      </c>
      <c r="N891" s="13">
        <v>7.6</v>
      </c>
      <c r="O891" s="12">
        <v>1</v>
      </c>
      <c r="P891" s="12">
        <v>45.176468</v>
      </c>
      <c r="Q891" s="12">
        <v>5.7269800000000002</v>
      </c>
      <c r="R891" s="14">
        <v>46290.417847222219</v>
      </c>
      <c r="S891" s="12">
        <v>1</v>
      </c>
      <c r="V891" t="s">
        <v>3808</v>
      </c>
    </row>
    <row r="892" spans="1:22" x14ac:dyDescent="0.3">
      <c r="A892" s="11">
        <v>46289</v>
      </c>
      <c r="B892" s="89" t="s">
        <v>3860</v>
      </c>
      <c r="C892" s="12" t="s">
        <v>982</v>
      </c>
      <c r="D892" s="12" t="s">
        <v>2833</v>
      </c>
      <c r="E892" s="12" t="s">
        <v>743</v>
      </c>
      <c r="F892" s="12" t="s">
        <v>2834</v>
      </c>
      <c r="G892" s="12" t="s">
        <v>2733</v>
      </c>
      <c r="H892" s="12" t="s">
        <v>2734</v>
      </c>
      <c r="I892" s="90">
        <v>0.21527777777777779</v>
      </c>
      <c r="J892" s="90">
        <v>0.22916666666666671</v>
      </c>
      <c r="K892" s="13">
        <v>0.33</v>
      </c>
      <c r="L892" s="90"/>
      <c r="M892" s="90"/>
      <c r="N892" s="13"/>
      <c r="O892" s="12">
        <v>0</v>
      </c>
      <c r="P892" s="12">
        <v>45.079898999999997</v>
      </c>
      <c r="Q892" s="12">
        <v>5.7352629999999998</v>
      </c>
      <c r="R892" s="14">
        <v>46290.417847222219</v>
      </c>
      <c r="S892" s="12">
        <v>1</v>
      </c>
      <c r="T892">
        <v>20260371</v>
      </c>
      <c r="U892" t="s">
        <v>40</v>
      </c>
      <c r="V892">
        <v>20260371</v>
      </c>
    </row>
    <row r="893" spans="1:22" x14ac:dyDescent="0.3">
      <c r="A893" s="11">
        <v>46289</v>
      </c>
      <c r="B893" s="89" t="s">
        <v>3864</v>
      </c>
      <c r="C893" s="12" t="s">
        <v>960</v>
      </c>
      <c r="D893" s="12" t="s">
        <v>2321</v>
      </c>
      <c r="E893" s="12" t="s">
        <v>594</v>
      </c>
      <c r="F893" s="12" t="s">
        <v>594</v>
      </c>
      <c r="G893" s="12" t="s">
        <v>2733</v>
      </c>
      <c r="H893" s="12" t="s">
        <v>2737</v>
      </c>
      <c r="I893" s="90">
        <v>0.33333333333333331</v>
      </c>
      <c r="J893" s="90">
        <v>0.34722222222222221</v>
      </c>
      <c r="K893" s="13">
        <v>0.33</v>
      </c>
      <c r="L893" s="90"/>
      <c r="M893" s="90"/>
      <c r="N893" s="13"/>
      <c r="O893" s="12">
        <v>0</v>
      </c>
      <c r="P893" s="12">
        <v>45.217554999999997</v>
      </c>
      <c r="Q893" s="12">
        <v>5.6940160000000004</v>
      </c>
      <c r="R893" s="14">
        <v>46290.417847222219</v>
      </c>
      <c r="S893" s="12">
        <v>1</v>
      </c>
      <c r="T893">
        <v>20260418</v>
      </c>
      <c r="U893" t="s">
        <v>838</v>
      </c>
      <c r="V893">
        <v>20260418</v>
      </c>
    </row>
    <row r="894" spans="1:22" x14ac:dyDescent="0.3">
      <c r="A894" s="11">
        <v>46289</v>
      </c>
      <c r="B894" s="89" t="s">
        <v>3864</v>
      </c>
      <c r="C894" s="12" t="s">
        <v>960</v>
      </c>
      <c r="D894" s="12" t="s">
        <v>1524</v>
      </c>
      <c r="E894" s="12" t="s">
        <v>635</v>
      </c>
      <c r="F894" s="12" t="s">
        <v>3187</v>
      </c>
      <c r="G894" s="12" t="s">
        <v>2733</v>
      </c>
      <c r="H894" s="12" t="s">
        <v>2737</v>
      </c>
      <c r="I894" s="90">
        <v>0.33333333333333331</v>
      </c>
      <c r="J894" s="90">
        <v>0.35416666666666669</v>
      </c>
      <c r="K894" s="13">
        <v>0.5</v>
      </c>
      <c r="L894" s="90"/>
      <c r="M894" s="90"/>
      <c r="N894" s="13"/>
      <c r="O894" s="12">
        <v>0</v>
      </c>
      <c r="P894" s="12">
        <v>45.206518000000003</v>
      </c>
      <c r="Q894" s="12">
        <v>5.7103719999999996</v>
      </c>
      <c r="R894" s="14">
        <v>46290.417847222219</v>
      </c>
      <c r="S894" s="12">
        <v>1</v>
      </c>
      <c r="T894">
        <v>20260151</v>
      </c>
      <c r="U894" t="s">
        <v>838</v>
      </c>
      <c r="V894">
        <v>20260151</v>
      </c>
    </row>
    <row r="895" spans="1:22" x14ac:dyDescent="0.3">
      <c r="A895" s="11">
        <v>46289</v>
      </c>
      <c r="B895" s="89" t="s">
        <v>3817</v>
      </c>
      <c r="C895" s="12" t="s">
        <v>974</v>
      </c>
      <c r="D895" s="12" t="s">
        <v>3037</v>
      </c>
      <c r="E895" s="12" t="s">
        <v>610</v>
      </c>
      <c r="F895" s="12" t="s">
        <v>3038</v>
      </c>
      <c r="G895" s="12" t="s">
        <v>2733</v>
      </c>
      <c r="H895" s="12" t="s">
        <v>2734</v>
      </c>
      <c r="I895" s="90">
        <v>0.16666666666666671</v>
      </c>
      <c r="J895" s="90">
        <v>0.1736111111111111</v>
      </c>
      <c r="K895" s="13">
        <v>0.17</v>
      </c>
      <c r="L895" s="90"/>
      <c r="M895" s="90"/>
      <c r="N895" s="13"/>
      <c r="O895" s="12">
        <v>0</v>
      </c>
      <c r="P895" s="12">
        <v>45.170372</v>
      </c>
      <c r="Q895" s="12">
        <v>5.7396019999999996</v>
      </c>
      <c r="R895" s="14">
        <v>46290.417847222219</v>
      </c>
      <c r="S895" s="12">
        <v>1</v>
      </c>
      <c r="T895">
        <v>20260458</v>
      </c>
      <c r="U895" t="s">
        <v>40</v>
      </c>
      <c r="V895">
        <v>20260458</v>
      </c>
    </row>
    <row r="896" spans="1:22" x14ac:dyDescent="0.3">
      <c r="A896" s="11">
        <v>46289</v>
      </c>
      <c r="B896" s="89" t="s">
        <v>3816</v>
      </c>
      <c r="C896" s="12" t="s">
        <v>957</v>
      </c>
      <c r="D896" s="12" t="s">
        <v>2582</v>
      </c>
      <c r="E896" s="12" t="s">
        <v>392</v>
      </c>
      <c r="F896" s="12" t="s">
        <v>392</v>
      </c>
      <c r="G896" s="12" t="s">
        <v>2733</v>
      </c>
      <c r="H896" s="12" t="s">
        <v>2737</v>
      </c>
      <c r="I896" s="90">
        <v>0.49305555555555558</v>
      </c>
      <c r="J896" s="90">
        <v>0.50347222222222221</v>
      </c>
      <c r="K896" s="13">
        <v>0.25</v>
      </c>
      <c r="L896" s="90"/>
      <c r="M896" s="90"/>
      <c r="N896" s="13"/>
      <c r="O896" s="12">
        <v>0</v>
      </c>
      <c r="P896" s="12">
        <v>45.182749999999999</v>
      </c>
      <c r="Q896" s="12">
        <v>5.7480070000000003</v>
      </c>
      <c r="R896" s="14">
        <v>46290.417847222219</v>
      </c>
      <c r="S896" s="12">
        <v>1</v>
      </c>
      <c r="T896">
        <v>20260521</v>
      </c>
      <c r="U896" t="s">
        <v>838</v>
      </c>
      <c r="V896">
        <v>20260521</v>
      </c>
    </row>
    <row r="897" spans="1:22" x14ac:dyDescent="0.3">
      <c r="A897" s="11">
        <v>46289</v>
      </c>
      <c r="B897" s="89" t="s">
        <v>3811</v>
      </c>
      <c r="C897" s="12" t="s">
        <v>975</v>
      </c>
      <c r="D897" s="12" t="s">
        <v>2177</v>
      </c>
      <c r="E897" s="12" t="s">
        <v>567</v>
      </c>
      <c r="F897" s="12" t="s">
        <v>567</v>
      </c>
      <c r="G897" s="12" t="s">
        <v>2733</v>
      </c>
      <c r="H897" s="12" t="s">
        <v>2737</v>
      </c>
      <c r="I897" s="90">
        <v>0.29166666666666669</v>
      </c>
      <c r="J897" s="90">
        <v>0.30208333333333331</v>
      </c>
      <c r="K897" s="13">
        <v>0.25</v>
      </c>
      <c r="L897" s="90">
        <v>0.1652777777777778</v>
      </c>
      <c r="M897" s="90">
        <v>0.1791666666666667</v>
      </c>
      <c r="N897" s="13">
        <v>0.33</v>
      </c>
      <c r="O897" s="12">
        <v>1</v>
      </c>
      <c r="P897" s="12">
        <v>45.367097000000001</v>
      </c>
      <c r="Q897" s="12">
        <v>5.5888359999999997</v>
      </c>
      <c r="R897" s="14">
        <v>46290.417847222219</v>
      </c>
      <c r="S897" s="12">
        <v>1</v>
      </c>
      <c r="T897">
        <v>20260369</v>
      </c>
      <c r="U897" t="s">
        <v>838</v>
      </c>
      <c r="V897">
        <v>20260369</v>
      </c>
    </row>
    <row r="898" spans="1:22" x14ac:dyDescent="0.3">
      <c r="A898" s="11">
        <v>46289</v>
      </c>
      <c r="B898" s="89" t="s">
        <v>3817</v>
      </c>
      <c r="C898" s="12" t="s">
        <v>974</v>
      </c>
      <c r="D898" s="12" t="s">
        <v>3175</v>
      </c>
      <c r="E898" s="12" t="s">
        <v>783</v>
      </c>
      <c r="F898" s="12" t="s">
        <v>3176</v>
      </c>
      <c r="G898" s="12" t="s">
        <v>2733</v>
      </c>
      <c r="H898" s="12" t="s">
        <v>2734</v>
      </c>
      <c r="I898" s="90">
        <v>0.16666666666666671</v>
      </c>
      <c r="J898" s="90">
        <v>0.1736111111111111</v>
      </c>
      <c r="K898" s="13">
        <v>0.17</v>
      </c>
      <c r="L898" s="90"/>
      <c r="M898" s="90"/>
      <c r="N898" s="13"/>
      <c r="O898" s="12">
        <v>0</v>
      </c>
      <c r="P898" s="12">
        <v>45.145482999999999</v>
      </c>
      <c r="Q898" s="12">
        <v>5.7042999999999999</v>
      </c>
      <c r="R898" s="14">
        <v>46290.417847222219</v>
      </c>
      <c r="S898" s="12">
        <v>1</v>
      </c>
      <c r="T898">
        <v>20260416</v>
      </c>
      <c r="U898" t="s">
        <v>40</v>
      </c>
      <c r="V898">
        <v>20260416</v>
      </c>
    </row>
    <row r="899" spans="1:22" x14ac:dyDescent="0.3">
      <c r="A899" s="11">
        <v>46289</v>
      </c>
      <c r="B899" s="89" t="s">
        <v>3815</v>
      </c>
      <c r="C899" s="12" t="s">
        <v>905</v>
      </c>
      <c r="D899" s="12" t="s">
        <v>3180</v>
      </c>
      <c r="E899" s="12" t="s">
        <v>222</v>
      </c>
      <c r="F899" s="12" t="s">
        <v>3181</v>
      </c>
      <c r="G899" s="12" t="s">
        <v>2733</v>
      </c>
      <c r="H899" s="12" t="s">
        <v>2734</v>
      </c>
      <c r="I899" s="90">
        <v>0.25</v>
      </c>
      <c r="J899" s="90">
        <v>0.26041666666666669</v>
      </c>
      <c r="K899" s="13">
        <v>0.25</v>
      </c>
      <c r="L899" s="90"/>
      <c r="M899" s="90"/>
      <c r="N899" s="13"/>
      <c r="O899" s="12">
        <v>0</v>
      </c>
      <c r="P899" s="12">
        <v>45.189441000000002</v>
      </c>
      <c r="Q899" s="12">
        <v>5.7262389999999996</v>
      </c>
      <c r="R899" s="14">
        <v>46290.417847222219</v>
      </c>
      <c r="S899" s="12">
        <v>1</v>
      </c>
      <c r="T899">
        <v>20260153</v>
      </c>
      <c r="U899" t="s">
        <v>40</v>
      </c>
      <c r="V899">
        <v>20260153</v>
      </c>
    </row>
    <row r="900" spans="1:22" x14ac:dyDescent="0.3">
      <c r="A900" s="11">
        <v>46289</v>
      </c>
      <c r="B900" s="89" t="s">
        <v>3816</v>
      </c>
      <c r="C900" s="12" t="s">
        <v>957</v>
      </c>
      <c r="D900" s="12" t="s">
        <v>2556</v>
      </c>
      <c r="E900" s="12" t="s">
        <v>541</v>
      </c>
      <c r="F900" s="12" t="s">
        <v>541</v>
      </c>
      <c r="G900" s="12" t="s">
        <v>2733</v>
      </c>
      <c r="H900" s="12" t="s">
        <v>2737</v>
      </c>
      <c r="I900" s="90">
        <v>0.25</v>
      </c>
      <c r="J900" s="90">
        <v>0.27430555555555558</v>
      </c>
      <c r="K900" s="13">
        <v>0.57999999999999996</v>
      </c>
      <c r="L900" s="90">
        <v>0.51736111111111116</v>
      </c>
      <c r="M900" s="90">
        <v>0.52013888888888893</v>
      </c>
      <c r="N900" s="13">
        <v>7.0000000000000007E-2</v>
      </c>
      <c r="O900" s="12">
        <v>1</v>
      </c>
      <c r="P900" s="12">
        <v>45.166491999999998</v>
      </c>
      <c r="Q900" s="12">
        <v>5.7129070000000004</v>
      </c>
      <c r="R900" s="14">
        <v>46290.417847222219</v>
      </c>
      <c r="S900" s="12">
        <v>1</v>
      </c>
      <c r="T900">
        <v>20260511</v>
      </c>
      <c r="U900" t="s">
        <v>838</v>
      </c>
      <c r="V900">
        <v>20260511</v>
      </c>
    </row>
    <row r="901" spans="1:22" x14ac:dyDescent="0.3">
      <c r="A901" s="11">
        <v>46289</v>
      </c>
      <c r="B901" s="89" t="s">
        <v>3833</v>
      </c>
      <c r="C901" s="12" t="s">
        <v>978</v>
      </c>
      <c r="D901" s="12" t="s">
        <v>3194</v>
      </c>
      <c r="E901" s="12" t="s">
        <v>67</v>
      </c>
      <c r="F901" s="12" t="s">
        <v>3195</v>
      </c>
      <c r="G901" s="12" t="s">
        <v>2733</v>
      </c>
      <c r="H901" s="12" t="s">
        <v>2734</v>
      </c>
      <c r="I901" s="90">
        <v>0.16666666666666671</v>
      </c>
      <c r="J901" s="90">
        <v>0.18055555555555561</v>
      </c>
      <c r="K901" s="13">
        <v>0.33</v>
      </c>
      <c r="L901" s="90"/>
      <c r="M901" s="90"/>
      <c r="N901" s="13"/>
      <c r="O901" s="12">
        <v>0</v>
      </c>
      <c r="P901" s="12">
        <v>45.569451000000001</v>
      </c>
      <c r="Q901" s="12">
        <v>5.9207679999999998</v>
      </c>
      <c r="R901" s="14">
        <v>46290.417847222219</v>
      </c>
      <c r="S901" s="12">
        <v>1</v>
      </c>
      <c r="T901">
        <v>20260409</v>
      </c>
      <c r="U901" t="s">
        <v>40</v>
      </c>
      <c r="V901">
        <v>20260409</v>
      </c>
    </row>
    <row r="902" spans="1:22" x14ac:dyDescent="0.3">
      <c r="A902" s="11">
        <v>46289</v>
      </c>
      <c r="B902" s="89" t="s">
        <v>3831</v>
      </c>
      <c r="C902" s="12" t="s">
        <v>892</v>
      </c>
      <c r="D902" s="12" t="s">
        <v>1769</v>
      </c>
      <c r="E902" s="12" t="s">
        <v>412</v>
      </c>
      <c r="F902" s="12" t="s">
        <v>1771</v>
      </c>
      <c r="G902" s="12" t="s">
        <v>2733</v>
      </c>
      <c r="H902" s="12" t="s">
        <v>2737</v>
      </c>
      <c r="I902" s="90">
        <v>0.33333333333333331</v>
      </c>
      <c r="J902" s="90">
        <v>0.34722222222222221</v>
      </c>
      <c r="K902" s="13">
        <v>0.33</v>
      </c>
      <c r="L902" s="90"/>
      <c r="M902" s="90"/>
      <c r="N902" s="13"/>
      <c r="O902" s="12">
        <v>0</v>
      </c>
      <c r="P902" s="12">
        <v>45.190578000000002</v>
      </c>
      <c r="Q902" s="12">
        <v>5.7182940000000002</v>
      </c>
      <c r="R902" s="14">
        <v>46290.417847222219</v>
      </c>
      <c r="S902" s="12">
        <v>1</v>
      </c>
      <c r="T902">
        <v>20260237</v>
      </c>
      <c r="U902" t="s">
        <v>838</v>
      </c>
      <c r="V902">
        <v>20260237</v>
      </c>
    </row>
    <row r="903" spans="1:22" x14ac:dyDescent="0.3">
      <c r="A903" s="11">
        <v>46289</v>
      </c>
      <c r="B903" s="89" t="s">
        <v>3870</v>
      </c>
      <c r="C903" s="12" t="s">
        <v>947</v>
      </c>
      <c r="D903" s="12" t="s">
        <v>3719</v>
      </c>
      <c r="E903" s="12" t="s">
        <v>581</v>
      </c>
      <c r="F903" s="12" t="s">
        <v>3720</v>
      </c>
      <c r="G903" s="12" t="s">
        <v>2733</v>
      </c>
      <c r="H903" s="12" t="s">
        <v>2734</v>
      </c>
      <c r="I903" s="90">
        <v>0.16666666666666671</v>
      </c>
      <c r="J903" s="90">
        <v>0.18055555555555561</v>
      </c>
      <c r="K903" s="13">
        <v>0.33</v>
      </c>
      <c r="L903" s="90"/>
      <c r="M903" s="90"/>
      <c r="N903" s="13"/>
      <c r="O903" s="12">
        <v>0</v>
      </c>
      <c r="P903" s="12">
        <v>45.366701999999997</v>
      </c>
      <c r="Q903" s="12">
        <v>5.586354</v>
      </c>
      <c r="R903" s="14">
        <v>46290.417847222219</v>
      </c>
      <c r="S903" s="12">
        <v>1</v>
      </c>
      <c r="T903">
        <v>20260520</v>
      </c>
      <c r="U903" t="s">
        <v>40</v>
      </c>
      <c r="V903">
        <v>20260520</v>
      </c>
    </row>
    <row r="904" spans="1:22" x14ac:dyDescent="0.3">
      <c r="A904" s="11">
        <v>46289</v>
      </c>
      <c r="B904" s="89" t="s">
        <v>3867</v>
      </c>
      <c r="C904" s="12" t="s">
        <v>914</v>
      </c>
      <c r="D904" s="12" t="s">
        <v>3188</v>
      </c>
      <c r="E904" s="12" t="s">
        <v>781</v>
      </c>
      <c r="F904" s="12" t="s">
        <v>3189</v>
      </c>
      <c r="G904" s="12" t="s">
        <v>2733</v>
      </c>
      <c r="H904" s="12" t="s">
        <v>2734</v>
      </c>
      <c r="I904" s="90">
        <v>0.16666666666666671</v>
      </c>
      <c r="J904" s="90">
        <v>0.18055555555555561</v>
      </c>
      <c r="K904" s="13">
        <v>0.33</v>
      </c>
      <c r="L904" s="90">
        <v>0.20277777777777781</v>
      </c>
      <c r="M904" s="90">
        <v>0.38541666666666669</v>
      </c>
      <c r="N904" s="13">
        <v>4.38</v>
      </c>
      <c r="O904" s="12">
        <v>1</v>
      </c>
      <c r="P904" s="12">
        <v>45.187779999999997</v>
      </c>
      <c r="Q904" s="12">
        <v>5.6920270000000004</v>
      </c>
      <c r="R904" s="14">
        <v>46290.417847222219</v>
      </c>
      <c r="S904" s="12">
        <v>1</v>
      </c>
      <c r="T904">
        <v>20260435</v>
      </c>
      <c r="U904" t="s">
        <v>40</v>
      </c>
      <c r="V904">
        <v>20260435</v>
      </c>
    </row>
    <row r="905" spans="1:22" x14ac:dyDescent="0.3">
      <c r="A905" s="11">
        <v>46289</v>
      </c>
      <c r="B905" s="89" t="s">
        <v>3856</v>
      </c>
      <c r="C905" s="12" t="s">
        <v>979</v>
      </c>
      <c r="D905" s="12" t="s">
        <v>1399</v>
      </c>
      <c r="E905" s="12" t="s">
        <v>291</v>
      </c>
      <c r="F905" s="12" t="s">
        <v>3186</v>
      </c>
      <c r="G905" s="12" t="s">
        <v>2733</v>
      </c>
      <c r="H905" s="12" t="s">
        <v>2781</v>
      </c>
      <c r="I905" s="90">
        <v>0.33333333333333331</v>
      </c>
      <c r="J905" s="90">
        <v>0.375</v>
      </c>
      <c r="K905" s="13">
        <v>1</v>
      </c>
      <c r="L905" s="90">
        <v>0.20833333333333329</v>
      </c>
      <c r="M905" s="90">
        <v>0.26041666666666669</v>
      </c>
      <c r="N905" s="13">
        <v>1.25</v>
      </c>
      <c r="O905" s="12">
        <v>1</v>
      </c>
      <c r="P905" s="12">
        <v>45.150571999999997</v>
      </c>
      <c r="Q905" s="12">
        <v>5.7256600000000004</v>
      </c>
      <c r="R905" s="14">
        <v>46290.417847222219</v>
      </c>
      <c r="S905" s="12">
        <v>1</v>
      </c>
      <c r="T905">
        <v>20260106</v>
      </c>
      <c r="U905" t="s">
        <v>838</v>
      </c>
      <c r="V905">
        <v>20260106</v>
      </c>
    </row>
    <row r="906" spans="1:22" x14ac:dyDescent="0.3">
      <c r="A906" s="11">
        <v>46289</v>
      </c>
      <c r="B906" s="89" t="s">
        <v>3840</v>
      </c>
      <c r="C906" s="12" t="s">
        <v>959</v>
      </c>
      <c r="D906" s="12" t="s">
        <v>3191</v>
      </c>
      <c r="E906" s="12" t="s">
        <v>708</v>
      </c>
      <c r="F906" s="12" t="s">
        <v>3192</v>
      </c>
      <c r="G906" s="12" t="s">
        <v>2733</v>
      </c>
      <c r="H906" s="12" t="s">
        <v>2734</v>
      </c>
      <c r="I906" s="90">
        <v>0.18402777777777779</v>
      </c>
      <c r="J906" s="90">
        <v>0.19791666666666671</v>
      </c>
      <c r="K906" s="13">
        <v>0.33</v>
      </c>
      <c r="L906" s="90"/>
      <c r="M906" s="90"/>
      <c r="N906" s="13"/>
      <c r="O906" s="12">
        <v>0</v>
      </c>
      <c r="P906" s="12">
        <v>45.204405999999999</v>
      </c>
      <c r="Q906" s="12">
        <v>5.7605760000000004</v>
      </c>
      <c r="R906" s="14">
        <v>46290.417847222219</v>
      </c>
      <c r="S906" s="12">
        <v>1</v>
      </c>
      <c r="T906">
        <v>20260220</v>
      </c>
      <c r="U906" t="s">
        <v>40</v>
      </c>
      <c r="V906">
        <v>20260220</v>
      </c>
    </row>
    <row r="907" spans="1:22" x14ac:dyDescent="0.3">
      <c r="A907" s="11">
        <v>46289</v>
      </c>
      <c r="B907" s="89" t="s">
        <v>3839</v>
      </c>
      <c r="C907" s="12" t="s">
        <v>966</v>
      </c>
      <c r="D907" s="12" t="s">
        <v>2260</v>
      </c>
      <c r="E907" s="12" t="s">
        <v>646</v>
      </c>
      <c r="F907" s="12" t="s">
        <v>646</v>
      </c>
      <c r="G907" s="12" t="s">
        <v>2733</v>
      </c>
      <c r="H907" s="12" t="s">
        <v>2734</v>
      </c>
      <c r="I907" s="90">
        <v>0.2013888888888889</v>
      </c>
      <c r="J907" s="90">
        <v>0.21527777777777779</v>
      </c>
      <c r="K907" s="13">
        <v>0.33</v>
      </c>
      <c r="L907" s="90">
        <v>0.48055555555555562</v>
      </c>
      <c r="M907" s="90">
        <v>0.5180555555555556</v>
      </c>
      <c r="N907" s="13">
        <v>0.9</v>
      </c>
      <c r="O907" s="12">
        <v>1</v>
      </c>
      <c r="P907" s="12">
        <v>45.358806999999999</v>
      </c>
      <c r="Q907" s="12">
        <v>5.5821249999999996</v>
      </c>
      <c r="R907" s="14">
        <v>46290.417847222219</v>
      </c>
      <c r="S907" s="12">
        <v>1</v>
      </c>
      <c r="T907">
        <v>20260396</v>
      </c>
      <c r="U907" t="s">
        <v>838</v>
      </c>
      <c r="V907">
        <v>20260396</v>
      </c>
    </row>
    <row r="908" spans="1:22" x14ac:dyDescent="0.3">
      <c r="A908" s="11">
        <v>46289</v>
      </c>
      <c r="B908" s="89" t="s">
        <v>3839</v>
      </c>
      <c r="C908" s="12" t="s">
        <v>966</v>
      </c>
      <c r="D908" s="12" t="s">
        <v>2369</v>
      </c>
      <c r="E908" s="12" t="s">
        <v>457</v>
      </c>
      <c r="F908" s="12" t="s">
        <v>2370</v>
      </c>
      <c r="G908" s="12" t="s">
        <v>2733</v>
      </c>
      <c r="H908" s="12" t="s">
        <v>2737</v>
      </c>
      <c r="I908" s="90">
        <v>0.28125</v>
      </c>
      <c r="J908" s="90">
        <v>0.32291666666666669</v>
      </c>
      <c r="K908" s="13">
        <v>1</v>
      </c>
      <c r="L908" s="90">
        <v>0.34513888888888888</v>
      </c>
      <c r="M908" s="90">
        <v>0.39097222222222222</v>
      </c>
      <c r="N908" s="13">
        <v>1.1000000000000001</v>
      </c>
      <c r="O908" s="12">
        <v>1</v>
      </c>
      <c r="P908" s="12">
        <v>45.365228999999999</v>
      </c>
      <c r="Q908" s="12">
        <v>5.5940120000000002</v>
      </c>
      <c r="R908" s="14">
        <v>46290.417847222219</v>
      </c>
      <c r="S908" s="12">
        <v>1</v>
      </c>
      <c r="T908">
        <v>20260433</v>
      </c>
      <c r="U908" t="s">
        <v>838</v>
      </c>
      <c r="V908">
        <v>20260433</v>
      </c>
    </row>
    <row r="909" spans="1:22" x14ac:dyDescent="0.3">
      <c r="A909" s="11">
        <v>46289</v>
      </c>
      <c r="B909" s="89" t="s">
        <v>3867</v>
      </c>
      <c r="C909" s="12" t="s">
        <v>914</v>
      </c>
      <c r="D909" s="12" t="s">
        <v>2294</v>
      </c>
      <c r="E909" s="12" t="s">
        <v>199</v>
      </c>
      <c r="F909" s="12" t="s">
        <v>199</v>
      </c>
      <c r="G909" s="12" t="s">
        <v>2733</v>
      </c>
      <c r="H909" s="12" t="s">
        <v>2737</v>
      </c>
      <c r="I909" s="90">
        <v>0.33333333333333331</v>
      </c>
      <c r="J909" s="90">
        <v>0.36458333333333331</v>
      </c>
      <c r="K909" s="13">
        <v>0.75</v>
      </c>
      <c r="L909" s="90">
        <v>0.35208333333333341</v>
      </c>
      <c r="M909" s="90">
        <v>0.37847222222222221</v>
      </c>
      <c r="N909" s="13">
        <v>0.63</v>
      </c>
      <c r="O909" s="12">
        <v>1</v>
      </c>
      <c r="P909" s="12">
        <v>45.187798000000001</v>
      </c>
      <c r="Q909" s="12">
        <v>5.7135920000000002</v>
      </c>
      <c r="R909" s="14">
        <v>46290.417847222219</v>
      </c>
      <c r="S909" s="12">
        <v>1</v>
      </c>
      <c r="T909">
        <v>20260406</v>
      </c>
      <c r="U909" t="s">
        <v>838</v>
      </c>
      <c r="V909">
        <v>20260406</v>
      </c>
    </row>
    <row r="910" spans="1:22" x14ac:dyDescent="0.3">
      <c r="A910" s="11">
        <v>46289</v>
      </c>
      <c r="B910" s="89" t="s">
        <v>3817</v>
      </c>
      <c r="C910" s="12" t="s">
        <v>974</v>
      </c>
      <c r="D910" s="12" t="s">
        <v>3175</v>
      </c>
      <c r="E910" s="12" t="s">
        <v>783</v>
      </c>
      <c r="F910" s="12" t="s">
        <v>3176</v>
      </c>
      <c r="G910" s="12" t="s">
        <v>2733</v>
      </c>
      <c r="H910" s="12" t="s">
        <v>2734</v>
      </c>
      <c r="I910" s="90">
        <v>0.29166666666666669</v>
      </c>
      <c r="J910" s="90">
        <v>0.2986111111111111</v>
      </c>
      <c r="K910" s="13">
        <v>0.17</v>
      </c>
      <c r="L910" s="90"/>
      <c r="M910" s="90"/>
      <c r="N910" s="13"/>
      <c r="O910" s="12">
        <v>0</v>
      </c>
      <c r="P910" s="12">
        <v>45.145482999999999</v>
      </c>
      <c r="Q910" s="12">
        <v>5.7042999999999999</v>
      </c>
      <c r="R910" s="14">
        <v>46290.417847222219</v>
      </c>
      <c r="S910" s="12">
        <v>1</v>
      </c>
      <c r="T910">
        <v>20260416</v>
      </c>
      <c r="U910" t="s">
        <v>40</v>
      </c>
      <c r="V910">
        <v>20260416</v>
      </c>
    </row>
    <row r="911" spans="1:22" x14ac:dyDescent="0.3">
      <c r="A911" s="11">
        <v>46289</v>
      </c>
      <c r="B911" s="89" t="s">
        <v>3864</v>
      </c>
      <c r="C911" s="12" t="s">
        <v>960</v>
      </c>
      <c r="D911" s="12" t="s">
        <v>3059</v>
      </c>
      <c r="E911" s="12" t="s">
        <v>654</v>
      </c>
      <c r="F911" s="12" t="s">
        <v>3060</v>
      </c>
      <c r="G911" s="12" t="s">
        <v>2733</v>
      </c>
      <c r="H911" s="12" t="s">
        <v>2734</v>
      </c>
      <c r="I911" s="90">
        <v>0.16666666666666671</v>
      </c>
      <c r="J911" s="90">
        <v>0.18055555555555561</v>
      </c>
      <c r="K911" s="13">
        <v>0.33</v>
      </c>
      <c r="L911" s="90"/>
      <c r="M911" s="90"/>
      <c r="N911" s="13"/>
      <c r="O911" s="12">
        <v>0</v>
      </c>
      <c r="P911" s="12">
        <v>45.218727999999999</v>
      </c>
      <c r="Q911" s="12">
        <v>5.6931099999999999</v>
      </c>
      <c r="R911" s="14">
        <v>46290.417847222219</v>
      </c>
      <c r="S911" s="12">
        <v>1</v>
      </c>
      <c r="T911">
        <v>20260078</v>
      </c>
      <c r="U911" t="s">
        <v>40</v>
      </c>
      <c r="V911">
        <v>20260078</v>
      </c>
    </row>
    <row r="912" spans="1:22" x14ac:dyDescent="0.3">
      <c r="A912" s="11">
        <v>46289</v>
      </c>
      <c r="B912" s="89" t="s">
        <v>3835</v>
      </c>
      <c r="C912" s="12" t="s">
        <v>859</v>
      </c>
      <c r="D912" s="12" t="s">
        <v>890</v>
      </c>
      <c r="E912" s="12" t="s">
        <v>817</v>
      </c>
      <c r="F912" s="12" t="s">
        <v>817</v>
      </c>
      <c r="G912" s="12" t="s">
        <v>2733</v>
      </c>
      <c r="H912" s="12" t="s">
        <v>2734</v>
      </c>
      <c r="I912" s="90">
        <v>0.25</v>
      </c>
      <c r="J912" s="90">
        <v>0.26041666666666669</v>
      </c>
      <c r="K912" s="13">
        <v>0.25</v>
      </c>
      <c r="L912" s="90"/>
      <c r="M912" s="90"/>
      <c r="N912" s="13"/>
      <c r="O912" s="12">
        <v>0</v>
      </c>
      <c r="P912" s="12">
        <v>45.189878</v>
      </c>
      <c r="Q912" s="12">
        <v>5.7218559999999998</v>
      </c>
      <c r="R912" s="14">
        <v>46290.417847222219</v>
      </c>
      <c r="S912" s="12">
        <v>1</v>
      </c>
      <c r="V912" t="s">
        <v>3785</v>
      </c>
    </row>
    <row r="913" spans="1:22" x14ac:dyDescent="0.3">
      <c r="A913" s="11">
        <v>46289</v>
      </c>
      <c r="B913" s="89" t="s">
        <v>3835</v>
      </c>
      <c r="C913" s="12" t="s">
        <v>859</v>
      </c>
      <c r="D913" s="12" t="s">
        <v>3202</v>
      </c>
      <c r="E913" s="12" t="s">
        <v>181</v>
      </c>
      <c r="F913" s="12" t="s">
        <v>3203</v>
      </c>
      <c r="G913" s="12" t="s">
        <v>2733</v>
      </c>
      <c r="H913" s="12" t="s">
        <v>2734</v>
      </c>
      <c r="I913" s="90">
        <v>0.16666666666666671</v>
      </c>
      <c r="J913" s="90">
        <v>0.18055555555555561</v>
      </c>
      <c r="K913" s="13">
        <v>0.33</v>
      </c>
      <c r="L913" s="90"/>
      <c r="M913" s="90"/>
      <c r="N913" s="13"/>
      <c r="O913" s="12">
        <v>0</v>
      </c>
      <c r="P913" s="12">
        <v>45.191468999999998</v>
      </c>
      <c r="Q913" s="12">
        <v>5.7242329999999999</v>
      </c>
      <c r="R913" s="14">
        <v>46290.417847222219</v>
      </c>
      <c r="S913" s="12">
        <v>1</v>
      </c>
      <c r="T913">
        <v>20260525</v>
      </c>
      <c r="U913" t="s">
        <v>40</v>
      </c>
      <c r="V913">
        <v>20260525</v>
      </c>
    </row>
    <row r="914" spans="1:22" x14ac:dyDescent="0.3">
      <c r="A914" s="11">
        <v>46289</v>
      </c>
      <c r="B914" s="89" t="s">
        <v>3873</v>
      </c>
      <c r="C914" s="12" t="s">
        <v>911</v>
      </c>
      <c r="D914" s="12" t="s">
        <v>912</v>
      </c>
      <c r="E914" s="12" t="s">
        <v>823</v>
      </c>
      <c r="F914" s="12" t="s">
        <v>3721</v>
      </c>
      <c r="G914" s="12" t="s">
        <v>2733</v>
      </c>
      <c r="H914" s="12" t="s">
        <v>3592</v>
      </c>
      <c r="I914" s="90">
        <v>0.35416666666666669</v>
      </c>
      <c r="J914" s="90">
        <v>0.375</v>
      </c>
      <c r="K914" s="13">
        <v>0.5</v>
      </c>
      <c r="L914" s="90"/>
      <c r="M914" s="90"/>
      <c r="N914" s="13"/>
      <c r="O914" s="12">
        <v>0</v>
      </c>
      <c r="P914" s="12">
        <v>45.356814</v>
      </c>
      <c r="Q914" s="12">
        <v>5.5945749999999999</v>
      </c>
      <c r="R914" s="14">
        <v>46290.417847222219</v>
      </c>
      <c r="S914" s="12">
        <v>1</v>
      </c>
      <c r="V914" t="s">
        <v>3914</v>
      </c>
    </row>
    <row r="915" spans="1:22" x14ac:dyDescent="0.3">
      <c r="A915" s="11">
        <v>46289</v>
      </c>
      <c r="B915" s="89" t="s">
        <v>3861</v>
      </c>
      <c r="C915" s="12" t="s">
        <v>970</v>
      </c>
      <c r="D915" s="12" t="s">
        <v>1900</v>
      </c>
      <c r="E915" s="12" t="s">
        <v>93</v>
      </c>
      <c r="F915" s="12" t="s">
        <v>93</v>
      </c>
      <c r="G915" s="12" t="s">
        <v>2733</v>
      </c>
      <c r="H915" s="12" t="s">
        <v>2737</v>
      </c>
      <c r="I915" s="90">
        <v>0.33333333333333331</v>
      </c>
      <c r="J915" s="90">
        <v>0.3611111111111111</v>
      </c>
      <c r="K915" s="13">
        <v>0.67</v>
      </c>
      <c r="L915" s="90"/>
      <c r="M915" s="90"/>
      <c r="N915" s="13"/>
      <c r="O915" s="12">
        <v>0</v>
      </c>
      <c r="P915" s="12">
        <v>45.177773000000002</v>
      </c>
      <c r="Q915" s="12">
        <v>5.7280009999999999</v>
      </c>
      <c r="R915" s="14">
        <v>46290.417847222219</v>
      </c>
      <c r="S915" s="12">
        <v>1</v>
      </c>
      <c r="T915">
        <v>20260277</v>
      </c>
      <c r="U915" t="s">
        <v>838</v>
      </c>
      <c r="V915">
        <v>20260277</v>
      </c>
    </row>
    <row r="916" spans="1:22" x14ac:dyDescent="0.3">
      <c r="A916" s="11">
        <v>46289</v>
      </c>
      <c r="B916" s="89" t="s">
        <v>3823</v>
      </c>
      <c r="C916" s="12" t="s">
        <v>968</v>
      </c>
      <c r="D916" s="12" t="s">
        <v>3207</v>
      </c>
      <c r="E916" s="12" t="s">
        <v>298</v>
      </c>
      <c r="F916" s="12" t="s">
        <v>3885</v>
      </c>
      <c r="G916" s="12" t="s">
        <v>2733</v>
      </c>
      <c r="H916" s="12" t="s">
        <v>2737</v>
      </c>
      <c r="I916" s="90">
        <v>0.34027777777777779</v>
      </c>
      <c r="J916" s="90">
        <v>0.35069444444444442</v>
      </c>
      <c r="K916" s="13">
        <v>0.25</v>
      </c>
      <c r="L916" s="90"/>
      <c r="M916" s="90"/>
      <c r="N916" s="13"/>
      <c r="O916" s="12">
        <v>0</v>
      </c>
      <c r="P916" s="12">
        <v>45.186909</v>
      </c>
      <c r="Q916" s="12">
        <v>5.7276030000000002</v>
      </c>
      <c r="R916" s="14">
        <v>46290.417847222219</v>
      </c>
      <c r="S916" s="12">
        <v>1</v>
      </c>
      <c r="T916">
        <v>20260221</v>
      </c>
      <c r="U916" t="s">
        <v>40</v>
      </c>
      <c r="V916">
        <v>20260221</v>
      </c>
    </row>
    <row r="917" spans="1:22" x14ac:dyDescent="0.3">
      <c r="A917" s="11">
        <v>46289</v>
      </c>
      <c r="B917" s="89" t="s">
        <v>3835</v>
      </c>
      <c r="C917" s="12" t="s">
        <v>859</v>
      </c>
      <c r="D917" s="12" t="s">
        <v>2529</v>
      </c>
      <c r="E917" s="12" t="s">
        <v>521</v>
      </c>
      <c r="F917" s="12" t="s">
        <v>521</v>
      </c>
      <c r="G917" s="12" t="s">
        <v>2733</v>
      </c>
      <c r="H917" s="12" t="s">
        <v>2737</v>
      </c>
      <c r="I917" s="90">
        <v>0.33333333333333331</v>
      </c>
      <c r="J917" s="90">
        <v>0.34722222222222221</v>
      </c>
      <c r="K917" s="13">
        <v>0.33</v>
      </c>
      <c r="L917" s="90"/>
      <c r="M917" s="90"/>
      <c r="N917" s="13"/>
      <c r="O917" s="12">
        <v>0</v>
      </c>
      <c r="P917" s="12">
        <v>45.191065999999999</v>
      </c>
      <c r="Q917" s="12">
        <v>5.7243019999999998</v>
      </c>
      <c r="R917" s="14">
        <v>46290.417847222219</v>
      </c>
      <c r="S917" s="12">
        <v>1</v>
      </c>
      <c r="T917">
        <v>20260502</v>
      </c>
      <c r="U917" t="s">
        <v>838</v>
      </c>
      <c r="V917">
        <v>20260502</v>
      </c>
    </row>
    <row r="918" spans="1:22" x14ac:dyDescent="0.3">
      <c r="A918" s="11">
        <v>46289</v>
      </c>
      <c r="B918" s="89" t="s">
        <v>3835</v>
      </c>
      <c r="C918" s="12" t="s">
        <v>859</v>
      </c>
      <c r="D918" s="12" t="s">
        <v>3196</v>
      </c>
      <c r="E918" s="12" t="s">
        <v>521</v>
      </c>
      <c r="F918" s="12" t="s">
        <v>3197</v>
      </c>
      <c r="G918" s="12" t="s">
        <v>2733</v>
      </c>
      <c r="H918" s="12" t="s">
        <v>2734</v>
      </c>
      <c r="I918" s="90">
        <v>0.16666666666666671</v>
      </c>
      <c r="J918" s="90">
        <v>0.1736111111111111</v>
      </c>
      <c r="K918" s="13">
        <v>0.17</v>
      </c>
      <c r="L918" s="90"/>
      <c r="M918" s="90"/>
      <c r="N918" s="13"/>
      <c r="O918" s="12">
        <v>0</v>
      </c>
      <c r="P918" s="12">
        <v>45.191065999999999</v>
      </c>
      <c r="Q918" s="12">
        <v>5.7243019999999998</v>
      </c>
      <c r="R918" s="14">
        <v>46290.417847222219</v>
      </c>
      <c r="S918" s="12">
        <v>1</v>
      </c>
      <c r="T918">
        <v>20260502</v>
      </c>
      <c r="U918" t="s">
        <v>40</v>
      </c>
      <c r="V918">
        <v>20260502</v>
      </c>
    </row>
    <row r="919" spans="1:22" x14ac:dyDescent="0.3">
      <c r="A919" s="11">
        <v>46289</v>
      </c>
      <c r="B919" s="89" t="s">
        <v>3854</v>
      </c>
      <c r="C919" s="12" t="s">
        <v>963</v>
      </c>
      <c r="D919" s="12" t="s">
        <v>3198</v>
      </c>
      <c r="E919" s="12" t="s">
        <v>176</v>
      </c>
      <c r="F919" s="12" t="s">
        <v>3199</v>
      </c>
      <c r="G919" s="12" t="s">
        <v>2733</v>
      </c>
      <c r="H919" s="12" t="s">
        <v>2734</v>
      </c>
      <c r="I919" s="90">
        <v>0.16666666666666671</v>
      </c>
      <c r="J919" s="90">
        <v>0.1736111111111111</v>
      </c>
      <c r="K919" s="13">
        <v>0.17</v>
      </c>
      <c r="L919" s="90"/>
      <c r="M919" s="90"/>
      <c r="N919" s="13"/>
      <c r="O919" s="12">
        <v>0</v>
      </c>
      <c r="P919" s="12">
        <v>45.179839999999999</v>
      </c>
      <c r="Q919" s="12">
        <v>5.7082069999999998</v>
      </c>
      <c r="R919" s="14">
        <v>46290.417847222219</v>
      </c>
      <c r="S919" s="12">
        <v>1</v>
      </c>
      <c r="T919">
        <v>20260427</v>
      </c>
      <c r="U919" t="s">
        <v>40</v>
      </c>
      <c r="V919">
        <v>20260427</v>
      </c>
    </row>
    <row r="920" spans="1:22" x14ac:dyDescent="0.3">
      <c r="A920" s="11">
        <v>46289</v>
      </c>
      <c r="B920" s="89" t="s">
        <v>3816</v>
      </c>
      <c r="C920" s="12" t="s">
        <v>957</v>
      </c>
      <c r="D920" s="12" t="s">
        <v>3298</v>
      </c>
      <c r="E920" s="12" t="s">
        <v>242</v>
      </c>
      <c r="F920" s="12" t="s">
        <v>3299</v>
      </c>
      <c r="G920" s="12" t="s">
        <v>2733</v>
      </c>
      <c r="H920" s="12" t="s">
        <v>2734</v>
      </c>
      <c r="I920" s="90">
        <v>0.41319444444444442</v>
      </c>
      <c r="J920" s="90">
        <v>0.42708333333333331</v>
      </c>
      <c r="K920" s="13">
        <v>0.33</v>
      </c>
      <c r="L920" s="90">
        <v>0.39791666666666659</v>
      </c>
      <c r="M920" s="90">
        <v>0.39930555555555558</v>
      </c>
      <c r="N920" s="13">
        <v>0.03</v>
      </c>
      <c r="O920" s="12">
        <v>1</v>
      </c>
      <c r="P920" s="12">
        <v>45.199171999999997</v>
      </c>
      <c r="Q920" s="12">
        <v>5.7368750000000004</v>
      </c>
      <c r="R920" s="14">
        <v>46290.417847222219</v>
      </c>
      <c r="S920" s="12">
        <v>1</v>
      </c>
      <c r="T920">
        <v>20260011</v>
      </c>
      <c r="U920" t="s">
        <v>40</v>
      </c>
      <c r="V920">
        <v>20260011</v>
      </c>
    </row>
    <row r="921" spans="1:22" x14ac:dyDescent="0.3">
      <c r="A921" s="11">
        <v>46289</v>
      </c>
      <c r="B921" s="89" t="s">
        <v>3820</v>
      </c>
      <c r="C921" s="12" t="s">
        <v>961</v>
      </c>
      <c r="D921" s="12" t="s">
        <v>2644</v>
      </c>
      <c r="E921" s="12" t="s">
        <v>301</v>
      </c>
      <c r="F921" s="12" t="s">
        <v>301</v>
      </c>
      <c r="G921" s="12" t="s">
        <v>2733</v>
      </c>
      <c r="H921" s="12" t="s">
        <v>2737</v>
      </c>
      <c r="I921" s="90">
        <v>0.44791666666666669</v>
      </c>
      <c r="J921" s="90">
        <v>0.45833333333333331</v>
      </c>
      <c r="K921" s="13">
        <v>0.25</v>
      </c>
      <c r="L921" s="90">
        <v>0.33819444444444452</v>
      </c>
      <c r="M921" s="90">
        <v>0.34444444444444439</v>
      </c>
      <c r="N921" s="13">
        <v>0.15</v>
      </c>
      <c r="O921" s="12">
        <v>1</v>
      </c>
      <c r="P921" s="12">
        <v>45.180677000000003</v>
      </c>
      <c r="Q921" s="12">
        <v>5.7244840000000003</v>
      </c>
      <c r="R921" s="14">
        <v>46290.417847222219</v>
      </c>
      <c r="S921" s="12">
        <v>1</v>
      </c>
      <c r="T921">
        <v>20260547</v>
      </c>
      <c r="U921" t="s">
        <v>838</v>
      </c>
      <c r="V921">
        <v>20260547</v>
      </c>
    </row>
    <row r="922" spans="1:22" x14ac:dyDescent="0.3">
      <c r="A922" s="11">
        <v>46289</v>
      </c>
      <c r="B922" s="89" t="s">
        <v>3845</v>
      </c>
      <c r="C922" s="12" t="s">
        <v>950</v>
      </c>
      <c r="D922" s="12" t="s">
        <v>1692</v>
      </c>
      <c r="E922" s="12" t="s">
        <v>522</v>
      </c>
      <c r="F922" s="12" t="s">
        <v>522</v>
      </c>
      <c r="G922" s="12" t="s">
        <v>2733</v>
      </c>
      <c r="H922" s="12" t="s">
        <v>2737</v>
      </c>
      <c r="I922" s="90">
        <v>0.33333333333333331</v>
      </c>
      <c r="J922" s="90">
        <v>0.3611111111111111</v>
      </c>
      <c r="K922" s="13">
        <v>0.67</v>
      </c>
      <c r="L922" s="90"/>
      <c r="M922" s="90"/>
      <c r="N922" s="13"/>
      <c r="O922" s="12">
        <v>0</v>
      </c>
      <c r="P922" s="12">
        <v>45.177925000000002</v>
      </c>
      <c r="Q922" s="12">
        <v>5.7241710000000001</v>
      </c>
      <c r="R922" s="14">
        <v>46290.417847222219</v>
      </c>
      <c r="S922" s="12">
        <v>1</v>
      </c>
      <c r="T922">
        <v>20260212</v>
      </c>
      <c r="U922" t="s">
        <v>838</v>
      </c>
      <c r="V922">
        <v>20260212</v>
      </c>
    </row>
    <row r="923" spans="1:22" x14ac:dyDescent="0.3">
      <c r="A923" s="11">
        <v>46289</v>
      </c>
      <c r="B923" s="89" t="s">
        <v>3828</v>
      </c>
      <c r="C923" s="12" t="s">
        <v>976</v>
      </c>
      <c r="D923" s="12" t="s">
        <v>3204</v>
      </c>
      <c r="E923" s="12" t="s">
        <v>430</v>
      </c>
      <c r="F923" s="12" t="s">
        <v>3205</v>
      </c>
      <c r="G923" s="12" t="s">
        <v>2733</v>
      </c>
      <c r="H923" s="12" t="s">
        <v>2734</v>
      </c>
      <c r="I923" s="90">
        <v>0.16666666666666671</v>
      </c>
      <c r="J923" s="90">
        <v>0.18055555555555561</v>
      </c>
      <c r="K923" s="13">
        <v>0.33</v>
      </c>
      <c r="L923" s="90">
        <v>0.1784722222222222</v>
      </c>
      <c r="M923" s="90">
        <v>0.18055555555555561</v>
      </c>
      <c r="N923" s="13">
        <v>0.05</v>
      </c>
      <c r="O923" s="12">
        <v>1</v>
      </c>
      <c r="P923" s="12">
        <v>45.179054999999998</v>
      </c>
      <c r="Q923" s="12">
        <v>5.6940229999999996</v>
      </c>
      <c r="R923" s="14">
        <v>46290.417847222219</v>
      </c>
      <c r="S923" s="12">
        <v>1</v>
      </c>
      <c r="T923">
        <v>20260567</v>
      </c>
      <c r="U923" t="s">
        <v>40</v>
      </c>
      <c r="V923">
        <v>20260567</v>
      </c>
    </row>
    <row r="924" spans="1:22" x14ac:dyDescent="0.3">
      <c r="A924" s="11">
        <v>46289</v>
      </c>
      <c r="B924" s="89" t="s">
        <v>3836</v>
      </c>
      <c r="C924" s="12" t="s">
        <v>954</v>
      </c>
      <c r="D924" s="12" t="s">
        <v>1772</v>
      </c>
      <c r="E924" s="12" t="s">
        <v>534</v>
      </c>
      <c r="F924" s="12" t="s">
        <v>534</v>
      </c>
      <c r="G924" s="12" t="s">
        <v>2733</v>
      </c>
      <c r="H924" s="12" t="s">
        <v>2737</v>
      </c>
      <c r="I924" s="90">
        <v>0.33333333333333331</v>
      </c>
      <c r="J924" s="90">
        <v>0.34722222222222221</v>
      </c>
      <c r="K924" s="13">
        <v>0.33</v>
      </c>
      <c r="L924" s="90"/>
      <c r="M924" s="90"/>
      <c r="N924" s="13"/>
      <c r="O924" s="12">
        <v>0</v>
      </c>
      <c r="P924" s="12">
        <v>45.173667999999999</v>
      </c>
      <c r="Q924" s="12">
        <v>5.7084409999999997</v>
      </c>
      <c r="R924" s="14">
        <v>46290.417847222219</v>
      </c>
      <c r="S924" s="12">
        <v>1</v>
      </c>
      <c r="T924">
        <v>20260238</v>
      </c>
      <c r="U924" t="s">
        <v>838</v>
      </c>
      <c r="V924">
        <v>20260238</v>
      </c>
    </row>
    <row r="925" spans="1:22" x14ac:dyDescent="0.3">
      <c r="A925" s="11">
        <v>46289</v>
      </c>
      <c r="B925" s="89" t="s">
        <v>3829</v>
      </c>
      <c r="C925" s="12" t="s">
        <v>946</v>
      </c>
      <c r="D925" s="12" t="s">
        <v>3211</v>
      </c>
      <c r="E925" s="12" t="s">
        <v>710</v>
      </c>
      <c r="F925" s="12" t="s">
        <v>3212</v>
      </c>
      <c r="G925" s="12" t="s">
        <v>2733</v>
      </c>
      <c r="H925" s="12" t="s">
        <v>2734</v>
      </c>
      <c r="I925" s="90">
        <v>0.16666666666666671</v>
      </c>
      <c r="J925" s="90">
        <v>0.18055555555555561</v>
      </c>
      <c r="K925" s="13">
        <v>0.33</v>
      </c>
      <c r="L925" s="90"/>
      <c r="M925" s="90"/>
      <c r="N925" s="13"/>
      <c r="O925" s="12">
        <v>0</v>
      </c>
      <c r="P925" s="12">
        <v>45.213259999999998</v>
      </c>
      <c r="Q925" s="12">
        <v>5.6872809999999996</v>
      </c>
      <c r="R925" s="14">
        <v>46290.417847222219</v>
      </c>
      <c r="S925" s="12">
        <v>0</v>
      </c>
      <c r="T925">
        <v>20260247</v>
      </c>
      <c r="U925" t="s">
        <v>3760</v>
      </c>
      <c r="V925">
        <v>20260247</v>
      </c>
    </row>
    <row r="926" spans="1:22" x14ac:dyDescent="0.3">
      <c r="A926" s="11">
        <v>46289</v>
      </c>
      <c r="B926" s="89" t="s">
        <v>3822</v>
      </c>
      <c r="C926" s="12" t="s">
        <v>944</v>
      </c>
      <c r="D926" s="12" t="s">
        <v>2360</v>
      </c>
      <c r="E926" s="12" t="s">
        <v>191</v>
      </c>
      <c r="F926" s="12" t="s">
        <v>191</v>
      </c>
      <c r="G926" s="12" t="s">
        <v>2733</v>
      </c>
      <c r="H926" s="12" t="s">
        <v>2737</v>
      </c>
      <c r="I926" s="90">
        <v>0.33333333333333331</v>
      </c>
      <c r="J926" s="90">
        <v>0.34722222222222221</v>
      </c>
      <c r="K926" s="13">
        <v>0.33</v>
      </c>
      <c r="L926" s="90"/>
      <c r="M926" s="90"/>
      <c r="N926" s="13"/>
      <c r="O926" s="12">
        <v>0</v>
      </c>
      <c r="P926" s="12">
        <v>45.180351000000002</v>
      </c>
      <c r="Q926" s="12">
        <v>5.7075740000000001</v>
      </c>
      <c r="R926" s="14">
        <v>46290.417847222219</v>
      </c>
      <c r="S926" s="12">
        <v>1</v>
      </c>
      <c r="T926">
        <v>20260431</v>
      </c>
      <c r="U926" t="s">
        <v>838</v>
      </c>
      <c r="V926">
        <v>20260431</v>
      </c>
    </row>
    <row r="927" spans="1:22" x14ac:dyDescent="0.3">
      <c r="A927" s="11">
        <v>46289</v>
      </c>
      <c r="B927" s="89" t="s">
        <v>3866</v>
      </c>
      <c r="C927" s="12" t="s">
        <v>949</v>
      </c>
      <c r="D927" s="12" t="s">
        <v>2563</v>
      </c>
      <c r="E927" s="12" t="s">
        <v>716</v>
      </c>
      <c r="F927" s="12" t="s">
        <v>716</v>
      </c>
      <c r="G927" s="12" t="s">
        <v>2733</v>
      </c>
      <c r="H927" s="12" t="s">
        <v>2737</v>
      </c>
      <c r="I927" s="90">
        <v>0.33333333333333331</v>
      </c>
      <c r="J927" s="90">
        <v>0.40972222222222221</v>
      </c>
      <c r="K927" s="13">
        <v>1.83</v>
      </c>
      <c r="L927" s="90"/>
      <c r="M927" s="90"/>
      <c r="N927" s="13"/>
      <c r="O927" s="12">
        <v>0</v>
      </c>
      <c r="P927" s="12">
        <v>45.145412999999998</v>
      </c>
      <c r="Q927" s="12">
        <v>5.7440559999999996</v>
      </c>
      <c r="R927" s="14">
        <v>46290.417847222219</v>
      </c>
      <c r="S927" s="12">
        <v>1</v>
      </c>
      <c r="T927">
        <v>20260514</v>
      </c>
      <c r="U927" t="s">
        <v>838</v>
      </c>
      <c r="V927">
        <v>20260514</v>
      </c>
    </row>
    <row r="928" spans="1:22" x14ac:dyDescent="0.3">
      <c r="A928" s="11">
        <v>46289</v>
      </c>
      <c r="B928" s="89" t="s">
        <v>3849</v>
      </c>
      <c r="C928" s="12" t="s">
        <v>861</v>
      </c>
      <c r="D928" s="12" t="s">
        <v>3214</v>
      </c>
      <c r="E928" s="12" t="s">
        <v>693</v>
      </c>
      <c r="F928" s="12" t="s">
        <v>3215</v>
      </c>
      <c r="G928" s="12" t="s">
        <v>2733</v>
      </c>
      <c r="H928" s="12" t="s">
        <v>2734</v>
      </c>
      <c r="I928" s="90">
        <v>0.16666666666666671</v>
      </c>
      <c r="J928" s="90">
        <v>0.18055555555555561</v>
      </c>
      <c r="K928" s="13">
        <v>0.33</v>
      </c>
      <c r="L928" s="90">
        <v>0.31736111111111109</v>
      </c>
      <c r="M928" s="90">
        <v>0.53680555555555554</v>
      </c>
      <c r="N928" s="13">
        <v>5.27</v>
      </c>
      <c r="O928" s="12">
        <v>1</v>
      </c>
      <c r="P928" s="12">
        <v>45.1661</v>
      </c>
      <c r="Q928" s="12">
        <v>5.7265620000000004</v>
      </c>
      <c r="R928" s="14">
        <v>46290.417847222219</v>
      </c>
      <c r="S928" s="12">
        <v>1</v>
      </c>
      <c r="T928">
        <v>20260384</v>
      </c>
      <c r="U928" t="s">
        <v>40</v>
      </c>
      <c r="V928">
        <v>20260384</v>
      </c>
    </row>
    <row r="929" spans="1:22" x14ac:dyDescent="0.3">
      <c r="A929" s="11">
        <v>46289</v>
      </c>
      <c r="B929" s="89" t="s">
        <v>3817</v>
      </c>
      <c r="C929" s="12" t="s">
        <v>974</v>
      </c>
      <c r="D929" s="12" t="s">
        <v>3063</v>
      </c>
      <c r="E929" s="12" t="s">
        <v>80</v>
      </c>
      <c r="F929" s="12" t="s">
        <v>3064</v>
      </c>
      <c r="G929" s="12" t="s">
        <v>2733</v>
      </c>
      <c r="H929" s="12" t="s">
        <v>2734</v>
      </c>
      <c r="I929" s="90">
        <v>0.16666666666666671</v>
      </c>
      <c r="J929" s="90">
        <v>0.1736111111111111</v>
      </c>
      <c r="K929" s="13">
        <v>0.17</v>
      </c>
      <c r="L929" s="90"/>
      <c r="M929" s="90"/>
      <c r="N929" s="13"/>
      <c r="O929" s="12">
        <v>0</v>
      </c>
      <c r="P929" s="12">
        <v>45.188167999999997</v>
      </c>
      <c r="Q929" s="12">
        <v>5.7248919999999996</v>
      </c>
      <c r="R929" s="14">
        <v>46290.417847222219</v>
      </c>
      <c r="S929" s="12">
        <v>1</v>
      </c>
      <c r="T929">
        <v>20260470</v>
      </c>
      <c r="U929" t="s">
        <v>40</v>
      </c>
      <c r="V929">
        <v>20260470</v>
      </c>
    </row>
    <row r="930" spans="1:22" x14ac:dyDescent="0.3">
      <c r="A930" s="11">
        <v>46289</v>
      </c>
      <c r="B930" s="89" t="s">
        <v>3882</v>
      </c>
      <c r="C930" s="12" t="s">
        <v>917</v>
      </c>
      <c r="D930" s="12" t="s">
        <v>3043</v>
      </c>
      <c r="E930" s="12" t="s">
        <v>120</v>
      </c>
      <c r="F930" s="12" t="s">
        <v>3698</v>
      </c>
      <c r="G930" s="12" t="s">
        <v>2733</v>
      </c>
      <c r="H930" s="12" t="s">
        <v>2734</v>
      </c>
      <c r="I930" s="90">
        <v>0.38541666666666669</v>
      </c>
      <c r="J930" s="90">
        <v>0.39583333333333331</v>
      </c>
      <c r="K930" s="13">
        <v>0.25</v>
      </c>
      <c r="L930" s="90"/>
      <c r="M930" s="90"/>
      <c r="N930" s="13"/>
      <c r="O930" s="12">
        <v>0</v>
      </c>
      <c r="P930" s="12">
        <v>45.187106999999997</v>
      </c>
      <c r="Q930" s="12">
        <v>5.7297390000000004</v>
      </c>
      <c r="R930" s="14">
        <v>46290.417847222219</v>
      </c>
      <c r="S930" s="12">
        <v>1</v>
      </c>
      <c r="T930">
        <v>20260077</v>
      </c>
      <c r="U930" t="s">
        <v>40</v>
      </c>
      <c r="V930">
        <v>20260077</v>
      </c>
    </row>
    <row r="931" spans="1:22" x14ac:dyDescent="0.3">
      <c r="A931" s="11">
        <v>46289</v>
      </c>
      <c r="B931" s="89" t="s">
        <v>3835</v>
      </c>
      <c r="C931" s="12" t="s">
        <v>859</v>
      </c>
      <c r="D931" s="12" t="s">
        <v>3196</v>
      </c>
      <c r="E931" s="12" t="s">
        <v>521</v>
      </c>
      <c r="F931" s="12" t="s">
        <v>3197</v>
      </c>
      <c r="G931" s="12" t="s">
        <v>2733</v>
      </c>
      <c r="H931" s="12" t="s">
        <v>2734</v>
      </c>
      <c r="I931" s="90">
        <v>0.29166666666666669</v>
      </c>
      <c r="J931" s="90">
        <v>0.2986111111111111</v>
      </c>
      <c r="K931" s="13">
        <v>0.17</v>
      </c>
      <c r="L931" s="90"/>
      <c r="M931" s="90"/>
      <c r="N931" s="13"/>
      <c r="O931" s="12">
        <v>0</v>
      </c>
      <c r="P931" s="12">
        <v>45.191065999999999</v>
      </c>
      <c r="Q931" s="12">
        <v>5.7243019999999998</v>
      </c>
      <c r="R931" s="14">
        <v>46290.417847222219</v>
      </c>
      <c r="S931" s="12">
        <v>1</v>
      </c>
      <c r="T931">
        <v>20260502</v>
      </c>
      <c r="U931" t="s">
        <v>40</v>
      </c>
      <c r="V931">
        <v>20260502</v>
      </c>
    </row>
    <row r="932" spans="1:22" x14ac:dyDescent="0.3">
      <c r="A932" s="11">
        <v>46289</v>
      </c>
      <c r="B932" s="89" t="s">
        <v>3846</v>
      </c>
      <c r="C932" s="12" t="s">
        <v>863</v>
      </c>
      <c r="D932" s="12" t="s">
        <v>2636</v>
      </c>
      <c r="E932" s="12" t="s">
        <v>515</v>
      </c>
      <c r="F932" s="12" t="s">
        <v>515</v>
      </c>
      <c r="G932" s="12" t="s">
        <v>2733</v>
      </c>
      <c r="H932" s="12" t="s">
        <v>2737</v>
      </c>
      <c r="I932" s="90">
        <v>0.33333333333333331</v>
      </c>
      <c r="J932" s="90">
        <v>0.4236111111111111</v>
      </c>
      <c r="K932" s="13">
        <v>2.17</v>
      </c>
      <c r="L932" s="90"/>
      <c r="M932" s="90"/>
      <c r="N932" s="13"/>
      <c r="O932" s="12">
        <v>0</v>
      </c>
      <c r="P932" s="12">
        <v>45.19182</v>
      </c>
      <c r="Q932" s="12">
        <v>5.7187340000000004</v>
      </c>
      <c r="R932" s="14">
        <v>46290.417847222219</v>
      </c>
      <c r="S932" s="12">
        <v>1</v>
      </c>
      <c r="T932">
        <v>20260544</v>
      </c>
      <c r="U932" t="s">
        <v>838</v>
      </c>
      <c r="V932">
        <v>20260544</v>
      </c>
    </row>
    <row r="933" spans="1:22" x14ac:dyDescent="0.3">
      <c r="A933" s="11">
        <v>46289</v>
      </c>
      <c r="B933" s="89" t="s">
        <v>3846</v>
      </c>
      <c r="C933" s="12" t="s">
        <v>863</v>
      </c>
      <c r="D933" s="12" t="s">
        <v>3069</v>
      </c>
      <c r="E933" s="12" t="s">
        <v>699</v>
      </c>
      <c r="F933" s="12" t="s">
        <v>3070</v>
      </c>
      <c r="G933" s="12" t="s">
        <v>2733</v>
      </c>
      <c r="H933" s="12" t="s">
        <v>2734</v>
      </c>
      <c r="I933" s="90">
        <v>0.16666666666666671</v>
      </c>
      <c r="J933" s="90">
        <v>0.1736111111111111</v>
      </c>
      <c r="K933" s="13">
        <v>0.17</v>
      </c>
      <c r="L933" s="90">
        <v>0.75902777777777775</v>
      </c>
      <c r="M933" s="90">
        <v>0.75902777777777775</v>
      </c>
      <c r="N933" s="13">
        <v>0</v>
      </c>
      <c r="O933" s="12">
        <v>1</v>
      </c>
      <c r="P933" s="12">
        <v>45.193389000000003</v>
      </c>
      <c r="Q933" s="12">
        <v>5.7156229999999999</v>
      </c>
      <c r="R933" s="14">
        <v>46290.417847222219</v>
      </c>
      <c r="S933" s="12">
        <v>1</v>
      </c>
      <c r="T933">
        <v>20260419</v>
      </c>
      <c r="U933" t="s">
        <v>40</v>
      </c>
      <c r="V933">
        <v>20260419</v>
      </c>
    </row>
    <row r="934" spans="1:22" x14ac:dyDescent="0.3">
      <c r="A934" s="11">
        <v>46289</v>
      </c>
      <c r="B934" s="89" t="s">
        <v>3867</v>
      </c>
      <c r="C934" s="12" t="s">
        <v>914</v>
      </c>
      <c r="D934" s="12" t="s">
        <v>2374</v>
      </c>
      <c r="E934" s="12" t="s">
        <v>781</v>
      </c>
      <c r="F934" s="12" t="s">
        <v>781</v>
      </c>
      <c r="G934" s="12" t="s">
        <v>2733</v>
      </c>
      <c r="H934" s="12" t="s">
        <v>2737</v>
      </c>
      <c r="I934" s="90">
        <v>0.33333333333333331</v>
      </c>
      <c r="J934" s="90">
        <v>0.375</v>
      </c>
      <c r="K934" s="13">
        <v>1</v>
      </c>
      <c r="L934" s="90">
        <v>0.38541666666666669</v>
      </c>
      <c r="M934" s="90">
        <v>0.40486111111111112</v>
      </c>
      <c r="N934" s="13">
        <v>0.47</v>
      </c>
      <c r="O934" s="12">
        <v>1</v>
      </c>
      <c r="P934" s="12">
        <v>45.187779999999997</v>
      </c>
      <c r="Q934" s="12">
        <v>5.6920270000000004</v>
      </c>
      <c r="R934" s="14">
        <v>46290.417847222219</v>
      </c>
      <c r="S934" s="12">
        <v>1</v>
      </c>
      <c r="T934">
        <v>20260435</v>
      </c>
      <c r="U934" t="s">
        <v>838</v>
      </c>
      <c r="V934">
        <v>20260435</v>
      </c>
    </row>
    <row r="935" spans="1:22" x14ac:dyDescent="0.3">
      <c r="A935" s="11">
        <v>46289</v>
      </c>
      <c r="B935" s="89" t="s">
        <v>3862</v>
      </c>
      <c r="C935" s="12" t="s">
        <v>853</v>
      </c>
      <c r="D935" s="12" t="s">
        <v>3217</v>
      </c>
      <c r="E935" s="12" t="s">
        <v>238</v>
      </c>
      <c r="F935" s="12" t="s">
        <v>3218</v>
      </c>
      <c r="G935" s="12" t="s">
        <v>2733</v>
      </c>
      <c r="H935" s="12" t="s">
        <v>2734</v>
      </c>
      <c r="I935" s="90">
        <v>0.16666666666666671</v>
      </c>
      <c r="J935" s="90">
        <v>0.18055555555555561</v>
      </c>
      <c r="K935" s="13">
        <v>0.33</v>
      </c>
      <c r="L935" s="90"/>
      <c r="M935" s="90"/>
      <c r="N935" s="13"/>
      <c r="O935" s="12">
        <v>0</v>
      </c>
      <c r="P935" s="12">
        <v>45.184272999999997</v>
      </c>
      <c r="Q935" s="12">
        <v>5.7117100000000001</v>
      </c>
      <c r="R935" s="14">
        <v>46290.417847222219</v>
      </c>
      <c r="S935" s="12">
        <v>1</v>
      </c>
      <c r="T935">
        <v>20260597</v>
      </c>
      <c r="U935" t="s">
        <v>40</v>
      </c>
      <c r="V935">
        <v>20260597</v>
      </c>
    </row>
    <row r="936" spans="1:22" x14ac:dyDescent="0.3">
      <c r="A936" s="11">
        <v>46289</v>
      </c>
      <c r="B936" s="89" t="s">
        <v>3813</v>
      </c>
      <c r="C936" s="12" t="s">
        <v>847</v>
      </c>
      <c r="D936" s="12" t="s">
        <v>2007</v>
      </c>
      <c r="E936" s="12" t="s">
        <v>398</v>
      </c>
      <c r="F936" s="12" t="s">
        <v>398</v>
      </c>
      <c r="G936" s="12" t="s">
        <v>2733</v>
      </c>
      <c r="H936" s="12" t="s">
        <v>2737</v>
      </c>
      <c r="I936" s="90">
        <v>0.33333333333333331</v>
      </c>
      <c r="J936" s="90">
        <v>0.47222222222222221</v>
      </c>
      <c r="K936" s="13">
        <v>3.33</v>
      </c>
      <c r="L936" s="90"/>
      <c r="M936" s="90"/>
      <c r="N936" s="13"/>
      <c r="O936" s="12">
        <v>0</v>
      </c>
      <c r="P936" s="12">
        <v>45.164098000000003</v>
      </c>
      <c r="Q936" s="12">
        <v>5.7531749999999997</v>
      </c>
      <c r="R936" s="14">
        <v>46290.417847222219</v>
      </c>
      <c r="S936" s="12">
        <v>1</v>
      </c>
      <c r="T936">
        <v>20260309</v>
      </c>
      <c r="U936" t="s">
        <v>838</v>
      </c>
      <c r="V936">
        <v>20260309</v>
      </c>
    </row>
    <row r="937" spans="1:22" x14ac:dyDescent="0.3">
      <c r="A937" s="11">
        <v>46289</v>
      </c>
      <c r="B937" s="89" t="s">
        <v>3859</v>
      </c>
      <c r="C937" s="12" t="s">
        <v>956</v>
      </c>
      <c r="D937" s="12" t="s">
        <v>1283</v>
      </c>
      <c r="E937" s="12" t="s">
        <v>251</v>
      </c>
      <c r="F937" s="12" t="s">
        <v>251</v>
      </c>
      <c r="G937" s="12" t="s">
        <v>2733</v>
      </c>
      <c r="H937" s="12" t="s">
        <v>2737</v>
      </c>
      <c r="I937" s="90">
        <v>0.33333333333333331</v>
      </c>
      <c r="J937" s="90">
        <v>0.3611111111111111</v>
      </c>
      <c r="K937" s="13">
        <v>0.67</v>
      </c>
      <c r="L937" s="90"/>
      <c r="M937" s="90"/>
      <c r="N937" s="13"/>
      <c r="O937" s="12">
        <v>0</v>
      </c>
      <c r="P937" s="12">
        <v>45.179178999999998</v>
      </c>
      <c r="Q937" s="12">
        <v>5.742216</v>
      </c>
      <c r="R937" s="14">
        <v>46290.417847222219</v>
      </c>
      <c r="S937" s="12">
        <v>1</v>
      </c>
      <c r="T937">
        <v>20260062</v>
      </c>
      <c r="U937" t="s">
        <v>838</v>
      </c>
      <c r="V937">
        <v>20260062</v>
      </c>
    </row>
    <row r="938" spans="1:22" x14ac:dyDescent="0.3">
      <c r="A938" s="11">
        <v>46289</v>
      </c>
      <c r="B938" s="89" t="s">
        <v>3817</v>
      </c>
      <c r="C938" s="12" t="s">
        <v>974</v>
      </c>
      <c r="D938" s="12" t="s">
        <v>2486</v>
      </c>
      <c r="E938" s="12" t="s">
        <v>80</v>
      </c>
      <c r="F938" s="12" t="s">
        <v>80</v>
      </c>
      <c r="G938" s="12" t="s">
        <v>2733</v>
      </c>
      <c r="H938" s="12" t="s">
        <v>2737</v>
      </c>
      <c r="I938" s="90">
        <v>0.33333333333333331</v>
      </c>
      <c r="J938" s="90">
        <v>0.34722222222222221</v>
      </c>
      <c r="K938" s="13">
        <v>0.33</v>
      </c>
      <c r="L938" s="90"/>
      <c r="M938" s="90"/>
      <c r="N938" s="13"/>
      <c r="O938" s="12">
        <v>0</v>
      </c>
      <c r="P938" s="12">
        <v>45.188167999999997</v>
      </c>
      <c r="Q938" s="12">
        <v>5.7248919999999996</v>
      </c>
      <c r="R938" s="14">
        <v>46290.417847222219</v>
      </c>
      <c r="S938" s="12">
        <v>1</v>
      </c>
      <c r="T938">
        <v>20260470</v>
      </c>
      <c r="U938" t="s">
        <v>838</v>
      </c>
      <c r="V938">
        <v>20260470</v>
      </c>
    </row>
    <row r="939" spans="1:22" x14ac:dyDescent="0.3">
      <c r="A939" s="11">
        <v>46289</v>
      </c>
      <c r="B939" s="89" t="s">
        <v>3845</v>
      </c>
      <c r="C939" s="12" t="s">
        <v>950</v>
      </c>
      <c r="D939" s="12" t="s">
        <v>3219</v>
      </c>
      <c r="E939" s="12" t="s">
        <v>711</v>
      </c>
      <c r="F939" s="12" t="s">
        <v>3220</v>
      </c>
      <c r="G939" s="12" t="s">
        <v>2733</v>
      </c>
      <c r="H939" s="12" t="s">
        <v>2734</v>
      </c>
      <c r="I939" s="90">
        <v>0.16666666666666671</v>
      </c>
      <c r="J939" s="90">
        <v>0.18055555555555561</v>
      </c>
      <c r="K939" s="13">
        <v>0.33</v>
      </c>
      <c r="L939" s="90"/>
      <c r="M939" s="90"/>
      <c r="N939" s="13"/>
      <c r="O939" s="12">
        <v>0</v>
      </c>
      <c r="P939" s="12">
        <v>45.188094</v>
      </c>
      <c r="Q939" s="12">
        <v>5.7140089999999999</v>
      </c>
      <c r="R939" s="14">
        <v>46290.417847222219</v>
      </c>
      <c r="S939" s="12">
        <v>1</v>
      </c>
      <c r="T939">
        <v>20260475</v>
      </c>
      <c r="U939" t="s">
        <v>40</v>
      </c>
      <c r="V939">
        <v>20260475</v>
      </c>
    </row>
    <row r="940" spans="1:22" x14ac:dyDescent="0.3">
      <c r="A940" s="11">
        <v>46289</v>
      </c>
      <c r="B940" s="89" t="s">
        <v>3865</v>
      </c>
      <c r="C940" s="12" t="s">
        <v>962</v>
      </c>
      <c r="D940" s="12" t="s">
        <v>1725</v>
      </c>
      <c r="E940" s="12" t="s">
        <v>471</v>
      </c>
      <c r="F940" s="12" t="s">
        <v>471</v>
      </c>
      <c r="G940" s="12" t="s">
        <v>2733</v>
      </c>
      <c r="H940" s="12" t="s">
        <v>2737</v>
      </c>
      <c r="I940" s="90">
        <v>0.40625</v>
      </c>
      <c r="J940" s="90">
        <v>0.4375</v>
      </c>
      <c r="K940" s="13">
        <v>0.75</v>
      </c>
      <c r="L940" s="90">
        <v>0.14652777777777781</v>
      </c>
      <c r="M940" s="90">
        <v>0.1673611111111111</v>
      </c>
      <c r="N940" s="13">
        <v>0.5</v>
      </c>
      <c r="O940" s="12">
        <v>1</v>
      </c>
      <c r="P940" s="12">
        <v>45.334660999999997</v>
      </c>
      <c r="Q940" s="12">
        <v>5.6211659999999997</v>
      </c>
      <c r="R940" s="14">
        <v>46290.417847222219</v>
      </c>
      <c r="S940" s="12">
        <v>1</v>
      </c>
      <c r="T940">
        <v>20260223</v>
      </c>
      <c r="U940" t="s">
        <v>838</v>
      </c>
      <c r="V940">
        <v>20260223</v>
      </c>
    </row>
    <row r="941" spans="1:22" x14ac:dyDescent="0.3">
      <c r="A941" s="11">
        <v>46289</v>
      </c>
      <c r="B941" s="89" t="s">
        <v>3862</v>
      </c>
      <c r="C941" s="12" t="s">
        <v>853</v>
      </c>
      <c r="D941" s="12" t="s">
        <v>3223</v>
      </c>
      <c r="E941" s="12" t="s">
        <v>381</v>
      </c>
      <c r="F941" s="12" t="s">
        <v>381</v>
      </c>
      <c r="G941" s="12" t="s">
        <v>2733</v>
      </c>
      <c r="H941" s="12" t="s">
        <v>2737</v>
      </c>
      <c r="I941" s="90">
        <v>0.33333333333333331</v>
      </c>
      <c r="J941" s="90">
        <v>0.4236111111111111</v>
      </c>
      <c r="K941" s="13">
        <v>2.17</v>
      </c>
      <c r="L941" s="90"/>
      <c r="M941" s="90"/>
      <c r="N941" s="13"/>
      <c r="O941" s="12">
        <v>0</v>
      </c>
      <c r="P941" s="12">
        <v>45.147682000000003</v>
      </c>
      <c r="Q941" s="12">
        <v>5.7162199999999999</v>
      </c>
      <c r="R941" s="14">
        <v>46290.417847222219</v>
      </c>
      <c r="S941" s="12">
        <v>1</v>
      </c>
      <c r="T941">
        <v>20260535</v>
      </c>
      <c r="U941" t="s">
        <v>3760</v>
      </c>
      <c r="V941">
        <v>20260535</v>
      </c>
    </row>
    <row r="942" spans="1:22" x14ac:dyDescent="0.3">
      <c r="A942" s="11">
        <v>46289</v>
      </c>
      <c r="B942" s="89" t="s">
        <v>3814</v>
      </c>
      <c r="C942" s="12" t="s">
        <v>948</v>
      </c>
      <c r="D942" s="12" t="s">
        <v>3221</v>
      </c>
      <c r="E942" s="12" t="s">
        <v>577</v>
      </c>
      <c r="F942" s="12" t="s">
        <v>3222</v>
      </c>
      <c r="G942" s="12" t="s">
        <v>2733</v>
      </c>
      <c r="H942" s="12" t="s">
        <v>2734</v>
      </c>
      <c r="I942" s="90">
        <v>0.16666666666666671</v>
      </c>
      <c r="J942" s="90">
        <v>0.18055555555555561</v>
      </c>
      <c r="K942" s="13">
        <v>0.33</v>
      </c>
      <c r="L942" s="90"/>
      <c r="M942" s="90"/>
      <c r="N942" s="13"/>
      <c r="O942" s="12">
        <v>0</v>
      </c>
      <c r="P942" s="12">
        <v>45.180720000000001</v>
      </c>
      <c r="Q942" s="12">
        <v>5.7387189999999997</v>
      </c>
      <c r="R942" s="14">
        <v>46290.417847222219</v>
      </c>
      <c r="S942" s="12">
        <v>1</v>
      </c>
      <c r="T942">
        <v>20260425</v>
      </c>
      <c r="U942" t="s">
        <v>40</v>
      </c>
      <c r="V942">
        <v>20260425</v>
      </c>
    </row>
    <row r="943" spans="1:22" x14ac:dyDescent="0.3">
      <c r="A943" s="11">
        <v>46289</v>
      </c>
      <c r="B943" s="89" t="s">
        <v>3865</v>
      </c>
      <c r="C943" s="12" t="s">
        <v>962</v>
      </c>
      <c r="D943" s="12" t="s">
        <v>3538</v>
      </c>
      <c r="E943" s="12" t="s">
        <v>289</v>
      </c>
      <c r="F943" s="12" t="s">
        <v>3539</v>
      </c>
      <c r="G943" s="12" t="s">
        <v>2733</v>
      </c>
      <c r="H943" s="12" t="s">
        <v>2734</v>
      </c>
      <c r="I943" s="90">
        <v>0.35069444444444442</v>
      </c>
      <c r="J943" s="90">
        <v>0.3576388888888889</v>
      </c>
      <c r="K943" s="13">
        <v>0.17</v>
      </c>
      <c r="L943" s="90"/>
      <c r="M943" s="90"/>
      <c r="N943" s="13"/>
      <c r="O943" s="12">
        <v>0</v>
      </c>
      <c r="P943" s="12">
        <v>45.364960000000004</v>
      </c>
      <c r="Q943" s="12">
        <v>5.5936700000000004</v>
      </c>
      <c r="R943" s="14">
        <v>46290.417847222219</v>
      </c>
      <c r="S943" s="12">
        <v>1</v>
      </c>
      <c r="T943">
        <v>20260034</v>
      </c>
      <c r="U943" t="s">
        <v>40</v>
      </c>
      <c r="V943">
        <v>20260034</v>
      </c>
    </row>
    <row r="944" spans="1:22" x14ac:dyDescent="0.3">
      <c r="A944" s="11">
        <v>46289</v>
      </c>
      <c r="B944" s="89" t="s">
        <v>3915</v>
      </c>
      <c r="C944" s="12" t="s">
        <v>851</v>
      </c>
      <c r="D944" s="12" t="s">
        <v>850</v>
      </c>
      <c r="E944" s="12" t="s">
        <v>630</v>
      </c>
      <c r="F944" s="12" t="s">
        <v>3213</v>
      </c>
      <c r="G944" s="12" t="s">
        <v>2733</v>
      </c>
      <c r="H944" s="12" t="s">
        <v>2734</v>
      </c>
      <c r="I944" s="90">
        <v>0.29166666666666669</v>
      </c>
      <c r="J944" s="90">
        <v>0.2986111111111111</v>
      </c>
      <c r="K944" s="13">
        <v>0.17</v>
      </c>
      <c r="L944" s="90"/>
      <c r="M944" s="90"/>
      <c r="N944" s="13"/>
      <c r="O944" s="12">
        <v>0</v>
      </c>
      <c r="P944" s="12">
        <v>45.362712999999999</v>
      </c>
      <c r="Q944" s="12">
        <v>5.5913490000000001</v>
      </c>
      <c r="R944" s="14">
        <v>46290.417847222219</v>
      </c>
      <c r="S944" s="12">
        <v>1</v>
      </c>
      <c r="V944" t="s">
        <v>3786</v>
      </c>
    </row>
    <row r="945" spans="1:22" x14ac:dyDescent="0.3">
      <c r="A945" s="11">
        <v>46289</v>
      </c>
      <c r="B945" s="89" t="s">
        <v>3854</v>
      </c>
      <c r="C945" s="12" t="s">
        <v>963</v>
      </c>
      <c r="D945" s="12" t="s">
        <v>3198</v>
      </c>
      <c r="E945" s="12" t="s">
        <v>176</v>
      </c>
      <c r="F945" s="12" t="s">
        <v>3199</v>
      </c>
      <c r="G945" s="12" t="s">
        <v>2733</v>
      </c>
      <c r="H945" s="12" t="s">
        <v>2734</v>
      </c>
      <c r="I945" s="90">
        <v>0.29166666666666669</v>
      </c>
      <c r="J945" s="90">
        <v>0.2986111111111111</v>
      </c>
      <c r="K945" s="13">
        <v>0.17</v>
      </c>
      <c r="L945" s="90"/>
      <c r="M945" s="90"/>
      <c r="N945" s="13"/>
      <c r="O945" s="12">
        <v>0</v>
      </c>
      <c r="P945" s="12">
        <v>45.179839999999999</v>
      </c>
      <c r="Q945" s="12">
        <v>5.7082069999999998</v>
      </c>
      <c r="R945" s="14">
        <v>46290.417847222219</v>
      </c>
      <c r="S945" s="12">
        <v>1</v>
      </c>
      <c r="T945">
        <v>20260427</v>
      </c>
      <c r="U945" t="s">
        <v>40</v>
      </c>
      <c r="V945">
        <v>20260427</v>
      </c>
    </row>
    <row r="946" spans="1:22" x14ac:dyDescent="0.3">
      <c r="A946" s="11">
        <v>46289</v>
      </c>
      <c r="B946" s="89" t="s">
        <v>3833</v>
      </c>
      <c r="C946" s="12" t="s">
        <v>978</v>
      </c>
      <c r="D946" s="12" t="s">
        <v>3240</v>
      </c>
      <c r="E946" s="12" t="s">
        <v>410</v>
      </c>
      <c r="F946" s="12" t="s">
        <v>3241</v>
      </c>
      <c r="G946" s="12" t="s">
        <v>2733</v>
      </c>
      <c r="H946" s="12" t="s">
        <v>2734</v>
      </c>
      <c r="I946" s="90">
        <v>0.16666666666666671</v>
      </c>
      <c r="J946" s="90">
        <v>0.18055555555555561</v>
      </c>
      <c r="K946" s="13">
        <v>0.33</v>
      </c>
      <c r="L946" s="90"/>
      <c r="M946" s="90"/>
      <c r="N946" s="13"/>
      <c r="O946" s="12">
        <v>0</v>
      </c>
      <c r="P946" s="12">
        <v>45.565835999999997</v>
      </c>
      <c r="Q946" s="12">
        <v>5.8936609999999998</v>
      </c>
      <c r="R946" s="14">
        <v>46290.417847222219</v>
      </c>
      <c r="S946" s="12">
        <v>1</v>
      </c>
      <c r="T946">
        <v>20260107</v>
      </c>
      <c r="U946" t="s">
        <v>40</v>
      </c>
      <c r="V946">
        <v>20260107</v>
      </c>
    </row>
    <row r="947" spans="1:22" x14ac:dyDescent="0.3">
      <c r="A947" s="11">
        <v>46289</v>
      </c>
      <c r="B947" s="89" t="s">
        <v>3815</v>
      </c>
      <c r="C947" s="12" t="s">
        <v>905</v>
      </c>
      <c r="D947" s="12"/>
      <c r="E947" s="12" t="s">
        <v>63</v>
      </c>
      <c r="F947" s="12" t="s">
        <v>63</v>
      </c>
      <c r="G947" s="12"/>
      <c r="H947" s="12"/>
      <c r="I947" s="90">
        <v>0.29166666666666669</v>
      </c>
      <c r="J947" s="90">
        <v>0.2986111111111111</v>
      </c>
      <c r="K947" s="13">
        <v>0.17</v>
      </c>
      <c r="L947" s="90"/>
      <c r="M947" s="90"/>
      <c r="N947" s="13"/>
      <c r="O947" s="12">
        <v>0</v>
      </c>
      <c r="P947" s="12">
        <v>45.179605000000002</v>
      </c>
      <c r="Q947" s="12">
        <v>5.7066030000000003</v>
      </c>
      <c r="R947" s="14">
        <v>46290.417847222219</v>
      </c>
      <c r="S947" s="12">
        <v>1</v>
      </c>
      <c r="T947">
        <v>20260319</v>
      </c>
      <c r="U947" t="s">
        <v>3760</v>
      </c>
      <c r="V947">
        <v>20260319</v>
      </c>
    </row>
    <row r="948" spans="1:22" x14ac:dyDescent="0.3">
      <c r="A948" s="11">
        <v>46289</v>
      </c>
      <c r="B948" s="89" t="s">
        <v>3883</v>
      </c>
      <c r="C948" s="12" t="s">
        <v>849</v>
      </c>
      <c r="D948" s="12" t="s">
        <v>848</v>
      </c>
      <c r="E948" s="12" t="s">
        <v>669</v>
      </c>
      <c r="F948" s="12" t="s">
        <v>3071</v>
      </c>
      <c r="G948" s="12" t="s">
        <v>2733</v>
      </c>
      <c r="H948" s="12" t="s">
        <v>2734</v>
      </c>
      <c r="I948" s="90">
        <v>0.16666666666666671</v>
      </c>
      <c r="J948" s="90">
        <v>0.1736111111111111</v>
      </c>
      <c r="K948" s="13">
        <v>0.17</v>
      </c>
      <c r="L948" s="90"/>
      <c r="M948" s="90"/>
      <c r="N948" s="13"/>
      <c r="O948" s="12">
        <v>0</v>
      </c>
      <c r="P948" s="12">
        <v>45.229419</v>
      </c>
      <c r="Q948" s="12">
        <v>5.6816570000000004</v>
      </c>
      <c r="R948" s="14">
        <v>46290.417847222219</v>
      </c>
      <c r="S948" s="12">
        <v>1</v>
      </c>
      <c r="V948" t="s">
        <v>3774</v>
      </c>
    </row>
    <row r="949" spans="1:22" x14ac:dyDescent="0.3">
      <c r="A949" s="11">
        <v>46289</v>
      </c>
      <c r="B949" s="89" t="s">
        <v>3847</v>
      </c>
      <c r="C949" s="12" t="s">
        <v>900</v>
      </c>
      <c r="D949" s="12" t="s">
        <v>2708</v>
      </c>
      <c r="E949" s="12" t="s">
        <v>295</v>
      </c>
      <c r="F949" s="12" t="s">
        <v>295</v>
      </c>
      <c r="G949" s="12" t="s">
        <v>2733</v>
      </c>
      <c r="H949" s="12" t="s">
        <v>2737</v>
      </c>
      <c r="I949" s="90">
        <v>0.2638888888888889</v>
      </c>
      <c r="J949" s="90">
        <v>0.34027777777777779</v>
      </c>
      <c r="K949" s="13">
        <v>1.83</v>
      </c>
      <c r="L949" s="90"/>
      <c r="M949" s="90"/>
      <c r="N949" s="13"/>
      <c r="O949" s="12">
        <v>0</v>
      </c>
      <c r="P949" s="12">
        <v>45.240087000000003</v>
      </c>
      <c r="Q949" s="12">
        <v>5.6822749999999997</v>
      </c>
      <c r="R949" s="14">
        <v>46290.417847222219</v>
      </c>
      <c r="S949" s="12">
        <v>1</v>
      </c>
      <c r="T949">
        <v>20260573</v>
      </c>
      <c r="U949" t="s">
        <v>838</v>
      </c>
      <c r="V949">
        <v>20260573</v>
      </c>
    </row>
    <row r="950" spans="1:22" x14ac:dyDescent="0.3">
      <c r="A950" s="11">
        <v>46289</v>
      </c>
      <c r="B950" s="89" t="s">
        <v>3845</v>
      </c>
      <c r="C950" s="12" t="s">
        <v>950</v>
      </c>
      <c r="D950" s="12" t="s">
        <v>3224</v>
      </c>
      <c r="E950" s="12" t="s">
        <v>189</v>
      </c>
      <c r="F950" s="12" t="s">
        <v>3225</v>
      </c>
      <c r="G950" s="12" t="s">
        <v>2733</v>
      </c>
      <c r="H950" s="12" t="s">
        <v>2734</v>
      </c>
      <c r="I950" s="90">
        <v>0.16666666666666671</v>
      </c>
      <c r="J950" s="90">
        <v>0.18055555555555561</v>
      </c>
      <c r="K950" s="13">
        <v>0.33</v>
      </c>
      <c r="L950" s="90">
        <v>0.40069444444444452</v>
      </c>
      <c r="M950" s="90">
        <v>0.45</v>
      </c>
      <c r="N950" s="13">
        <v>1.1299999999999999</v>
      </c>
      <c r="O950" s="12">
        <v>1</v>
      </c>
      <c r="P950" s="12">
        <v>45.174804999999999</v>
      </c>
      <c r="Q950" s="12">
        <v>5.7285779999999997</v>
      </c>
      <c r="R950" s="14">
        <v>46290.417847222219</v>
      </c>
      <c r="S950" s="12">
        <v>1</v>
      </c>
      <c r="T950">
        <v>20260128</v>
      </c>
      <c r="U950" t="s">
        <v>40</v>
      </c>
      <c r="V950">
        <v>20260128</v>
      </c>
    </row>
    <row r="951" spans="1:22" x14ac:dyDescent="0.3">
      <c r="A951" s="11">
        <v>46289</v>
      </c>
      <c r="B951" s="89" t="s">
        <v>3813</v>
      </c>
      <c r="C951" s="12" t="s">
        <v>847</v>
      </c>
      <c r="D951" s="12" t="s">
        <v>2599</v>
      </c>
      <c r="E951" s="12" t="s">
        <v>370</v>
      </c>
      <c r="F951" s="12" t="s">
        <v>370</v>
      </c>
      <c r="G951" s="12" t="s">
        <v>2733</v>
      </c>
      <c r="H951" s="12" t="s">
        <v>2737</v>
      </c>
      <c r="I951" s="90">
        <v>0.33333333333333331</v>
      </c>
      <c r="J951" s="90">
        <v>0.34722222222222221</v>
      </c>
      <c r="K951" s="13">
        <v>0.33</v>
      </c>
      <c r="L951" s="90">
        <v>0.1680555555555556</v>
      </c>
      <c r="M951" s="90">
        <v>0.18888888888888891</v>
      </c>
      <c r="N951" s="13">
        <v>0.5</v>
      </c>
      <c r="O951" s="12">
        <v>1</v>
      </c>
      <c r="P951" s="12">
        <v>45.187213</v>
      </c>
      <c r="Q951" s="12">
        <v>5.7183970000000004</v>
      </c>
      <c r="R951" s="14">
        <v>46290.417847222219</v>
      </c>
      <c r="S951" s="12">
        <v>1</v>
      </c>
      <c r="T951">
        <v>20260528</v>
      </c>
      <c r="U951" t="s">
        <v>838</v>
      </c>
      <c r="V951">
        <v>20260528</v>
      </c>
    </row>
    <row r="952" spans="1:22" x14ac:dyDescent="0.3">
      <c r="A952" s="11">
        <v>46289</v>
      </c>
      <c r="B952" s="89" t="s">
        <v>3848</v>
      </c>
      <c r="C952" s="12" t="s">
        <v>945</v>
      </c>
      <c r="D952" s="12" t="s">
        <v>1302</v>
      </c>
      <c r="E952" s="12" t="s">
        <v>86</v>
      </c>
      <c r="F952" s="12" t="s">
        <v>3524</v>
      </c>
      <c r="G952" s="12" t="s">
        <v>2733</v>
      </c>
      <c r="H952" s="12" t="s">
        <v>2737</v>
      </c>
      <c r="I952" s="90">
        <v>0.33333333333333331</v>
      </c>
      <c r="J952" s="90">
        <v>0.34375</v>
      </c>
      <c r="K952" s="13">
        <v>0.25</v>
      </c>
      <c r="L952" s="90"/>
      <c r="M952" s="90"/>
      <c r="N952" s="13"/>
      <c r="O952" s="12">
        <v>0</v>
      </c>
      <c r="P952" s="12">
        <v>45.191657999999997</v>
      </c>
      <c r="Q952" s="12">
        <v>5.722899</v>
      </c>
      <c r="R952" s="14">
        <v>46290.417847222219</v>
      </c>
      <c r="S952" s="12">
        <v>1</v>
      </c>
      <c r="T952">
        <v>20260072</v>
      </c>
      <c r="U952" t="s">
        <v>838</v>
      </c>
      <c r="V952">
        <v>20260072</v>
      </c>
    </row>
    <row r="953" spans="1:22" x14ac:dyDescent="0.3">
      <c r="A953" s="11">
        <v>46289</v>
      </c>
      <c r="B953" s="89" t="s">
        <v>3848</v>
      </c>
      <c r="C953" s="12" t="s">
        <v>945</v>
      </c>
      <c r="D953" s="12" t="s">
        <v>3228</v>
      </c>
      <c r="E953" s="12" t="s">
        <v>528</v>
      </c>
      <c r="F953" s="12" t="s">
        <v>3229</v>
      </c>
      <c r="G953" s="12" t="s">
        <v>2733</v>
      </c>
      <c r="H953" s="12" t="s">
        <v>2734</v>
      </c>
      <c r="I953" s="90">
        <v>0.16666666666666671</v>
      </c>
      <c r="J953" s="90">
        <v>0.18055555555555561</v>
      </c>
      <c r="K953" s="13">
        <v>0.33</v>
      </c>
      <c r="L953" s="90"/>
      <c r="M953" s="90"/>
      <c r="N953" s="13"/>
      <c r="O953" s="12">
        <v>0</v>
      </c>
      <c r="P953" s="12">
        <v>45.179605000000002</v>
      </c>
      <c r="Q953" s="12">
        <v>5.7066030000000003</v>
      </c>
      <c r="R953" s="14">
        <v>46290.417847222219</v>
      </c>
      <c r="S953" s="12">
        <v>1</v>
      </c>
      <c r="T953">
        <v>20260226</v>
      </c>
      <c r="U953" t="s">
        <v>40</v>
      </c>
      <c r="V953">
        <v>20260226</v>
      </c>
    </row>
    <row r="954" spans="1:22" x14ac:dyDescent="0.3">
      <c r="A954" s="11">
        <v>46289</v>
      </c>
      <c r="B954" s="89" t="s">
        <v>3829</v>
      </c>
      <c r="C954" s="12" t="s">
        <v>946</v>
      </c>
      <c r="D954" s="12" t="s">
        <v>1859</v>
      </c>
      <c r="E954" s="12" t="s">
        <v>538</v>
      </c>
      <c r="F954" s="12" t="s">
        <v>538</v>
      </c>
      <c r="G954" s="12" t="s">
        <v>2733</v>
      </c>
      <c r="H954" s="12" t="s">
        <v>2737</v>
      </c>
      <c r="I954" s="90">
        <v>0.33333333333333331</v>
      </c>
      <c r="J954" s="90">
        <v>0.34722222222222221</v>
      </c>
      <c r="K954" s="13">
        <v>0.33</v>
      </c>
      <c r="L954" s="90"/>
      <c r="M954" s="90"/>
      <c r="N954" s="13"/>
      <c r="O954" s="12">
        <v>0</v>
      </c>
      <c r="P954" s="12">
        <v>45.202514999999998</v>
      </c>
      <c r="Q954" s="12">
        <v>5.7046400000000004</v>
      </c>
      <c r="R954" s="14">
        <v>46290.417847222219</v>
      </c>
      <c r="S954" s="12">
        <v>0</v>
      </c>
      <c r="T954">
        <v>20260263</v>
      </c>
      <c r="U954" t="s">
        <v>838</v>
      </c>
      <c r="V954">
        <v>20260263</v>
      </c>
    </row>
    <row r="955" spans="1:22" x14ac:dyDescent="0.3">
      <c r="A955" s="11">
        <v>46289</v>
      </c>
      <c r="B955" s="89" t="s">
        <v>3821</v>
      </c>
      <c r="C955" s="12" t="s">
        <v>879</v>
      </c>
      <c r="D955" s="12" t="s">
        <v>897</v>
      </c>
      <c r="E955" s="12" t="s">
        <v>830</v>
      </c>
      <c r="F955" s="12" t="s">
        <v>830</v>
      </c>
      <c r="G955" s="12" t="s">
        <v>2733</v>
      </c>
      <c r="H955" s="12" t="s">
        <v>2781</v>
      </c>
      <c r="I955" s="90">
        <v>0.18055555555555561</v>
      </c>
      <c r="J955" s="90">
        <v>0.24305555555555561</v>
      </c>
      <c r="K955" s="13">
        <v>1.5</v>
      </c>
      <c r="L955" s="90">
        <v>0.2069444444444444</v>
      </c>
      <c r="M955" s="90">
        <v>0.27986111111111112</v>
      </c>
      <c r="N955" s="13">
        <v>1.75</v>
      </c>
      <c r="O955" s="12">
        <v>1</v>
      </c>
      <c r="P955" s="12">
        <v>45.326613000000002</v>
      </c>
      <c r="Q955" s="12">
        <v>5.5783820000000004</v>
      </c>
      <c r="R955" s="14">
        <v>46290.417847222219</v>
      </c>
      <c r="S955" s="12">
        <v>1</v>
      </c>
      <c r="V955" t="s">
        <v>3787</v>
      </c>
    </row>
    <row r="956" spans="1:22" x14ac:dyDescent="0.3">
      <c r="A956" s="11">
        <v>46289</v>
      </c>
      <c r="B956" s="89" t="s">
        <v>3833</v>
      </c>
      <c r="C956" s="12" t="s">
        <v>978</v>
      </c>
      <c r="D956" s="12" t="s">
        <v>2493</v>
      </c>
      <c r="E956" s="12" t="s">
        <v>429</v>
      </c>
      <c r="F956" s="12" t="s">
        <v>429</v>
      </c>
      <c r="G956" s="12" t="s">
        <v>2733</v>
      </c>
      <c r="H956" s="12" t="s">
        <v>2737</v>
      </c>
      <c r="I956" s="90">
        <v>0.33333333333333331</v>
      </c>
      <c r="J956" s="90">
        <v>0.39583333333333331</v>
      </c>
      <c r="K956" s="13">
        <v>1.5</v>
      </c>
      <c r="L956" s="90"/>
      <c r="M956" s="90"/>
      <c r="N956" s="13"/>
      <c r="O956" s="12">
        <v>0</v>
      </c>
      <c r="P956" s="12">
        <v>45.537543999999997</v>
      </c>
      <c r="Q956" s="12">
        <v>5.8152020000000002</v>
      </c>
      <c r="R956" s="14">
        <v>46290.417847222219</v>
      </c>
      <c r="S956" s="12">
        <v>1</v>
      </c>
      <c r="T956">
        <v>20260486</v>
      </c>
      <c r="U956" t="s">
        <v>838</v>
      </c>
      <c r="V956">
        <v>20260486</v>
      </c>
    </row>
    <row r="957" spans="1:22" x14ac:dyDescent="0.3">
      <c r="A957" s="11">
        <v>46289</v>
      </c>
      <c r="B957" s="89" t="s">
        <v>3839</v>
      </c>
      <c r="C957" s="12" t="s">
        <v>966</v>
      </c>
      <c r="D957" s="12" t="s">
        <v>3531</v>
      </c>
      <c r="E957" s="12" t="s">
        <v>101</v>
      </c>
      <c r="F957" s="12" t="s">
        <v>3532</v>
      </c>
      <c r="G957" s="12" t="s">
        <v>2733</v>
      </c>
      <c r="H957" s="12" t="s">
        <v>2734</v>
      </c>
      <c r="I957" s="90">
        <v>0.14583333333333329</v>
      </c>
      <c r="J957" s="90">
        <v>0.15972222222222221</v>
      </c>
      <c r="K957" s="13">
        <v>0.33</v>
      </c>
      <c r="L957" s="90">
        <v>0.39166666666666672</v>
      </c>
      <c r="M957" s="90">
        <v>0.39791666666666659</v>
      </c>
      <c r="N957" s="13">
        <v>0.15</v>
      </c>
      <c r="O957" s="12">
        <v>1</v>
      </c>
      <c r="P957" s="12">
        <v>45.365791999999999</v>
      </c>
      <c r="Q957" s="12">
        <v>5.5928509999999996</v>
      </c>
      <c r="R957" s="14">
        <v>46290.417847222219</v>
      </c>
      <c r="S957" s="12">
        <v>1</v>
      </c>
      <c r="T957">
        <v>20260361</v>
      </c>
      <c r="U957" t="s">
        <v>40</v>
      </c>
      <c r="V957">
        <v>20260361</v>
      </c>
    </row>
    <row r="958" spans="1:22" x14ac:dyDescent="0.3">
      <c r="A958" s="11">
        <v>46289</v>
      </c>
      <c r="B958" s="89" t="s">
        <v>3856</v>
      </c>
      <c r="C958" s="12" t="s">
        <v>979</v>
      </c>
      <c r="D958" s="12" t="s">
        <v>2607</v>
      </c>
      <c r="E958" s="12" t="s">
        <v>240</v>
      </c>
      <c r="F958" s="12" t="s">
        <v>3722</v>
      </c>
      <c r="G958" s="12" t="s">
        <v>2733</v>
      </c>
      <c r="H958" s="12" t="s">
        <v>2781</v>
      </c>
      <c r="I958" s="90">
        <v>0.28125</v>
      </c>
      <c r="J958" s="90">
        <v>0.37847222222222221</v>
      </c>
      <c r="K958" s="13">
        <v>2.33</v>
      </c>
      <c r="L958" s="90">
        <v>0.26944444444444438</v>
      </c>
      <c r="M958" s="90">
        <v>0.30972222222222218</v>
      </c>
      <c r="N958" s="13">
        <v>0.97</v>
      </c>
      <c r="O958" s="12">
        <v>1</v>
      </c>
      <c r="P958" s="12">
        <v>45.185344999999998</v>
      </c>
      <c r="Q958" s="12">
        <v>5.7265779999999999</v>
      </c>
      <c r="R958" s="14">
        <v>46290.417847222219</v>
      </c>
      <c r="S958" s="12">
        <v>1</v>
      </c>
      <c r="T958">
        <v>20260534</v>
      </c>
      <c r="U958" t="s">
        <v>838</v>
      </c>
      <c r="V958">
        <v>20260534</v>
      </c>
    </row>
    <row r="959" spans="1:22" x14ac:dyDescent="0.3">
      <c r="A959" s="11">
        <v>46289</v>
      </c>
      <c r="B959" s="89" t="s">
        <v>3826</v>
      </c>
      <c r="C959" s="12" t="s">
        <v>886</v>
      </c>
      <c r="D959" s="12" t="s">
        <v>3242</v>
      </c>
      <c r="E959" s="12" t="s">
        <v>435</v>
      </c>
      <c r="F959" s="12" t="s">
        <v>3243</v>
      </c>
      <c r="G959" s="12" t="s">
        <v>2733</v>
      </c>
      <c r="H959" s="12" t="s">
        <v>2734</v>
      </c>
      <c r="I959" s="90">
        <v>0.16666666666666671</v>
      </c>
      <c r="J959" s="90">
        <v>0.18055555555555561</v>
      </c>
      <c r="K959" s="13">
        <v>0.33</v>
      </c>
      <c r="L959" s="90">
        <v>0.19236111111111109</v>
      </c>
      <c r="M959" s="90">
        <v>0.52152777777777781</v>
      </c>
      <c r="N959" s="13">
        <v>7.9</v>
      </c>
      <c r="O959" s="12">
        <v>1</v>
      </c>
      <c r="P959" s="12">
        <v>45.181677999999998</v>
      </c>
      <c r="Q959" s="12">
        <v>5.7453979999999998</v>
      </c>
      <c r="R959" s="14">
        <v>46290.417847222219</v>
      </c>
      <c r="S959" s="12">
        <v>1</v>
      </c>
      <c r="T959">
        <v>20260156</v>
      </c>
      <c r="U959" t="s">
        <v>40</v>
      </c>
      <c r="V959">
        <v>20260156</v>
      </c>
    </row>
    <row r="960" spans="1:22" x14ac:dyDescent="0.3">
      <c r="A960" s="11">
        <v>46289</v>
      </c>
      <c r="B960" s="89" t="s">
        <v>3894</v>
      </c>
      <c r="C960" s="12" t="s">
        <v>846</v>
      </c>
      <c r="D960" s="12"/>
      <c r="E960" s="12" t="s">
        <v>1799</v>
      </c>
      <c r="F960" s="12" t="s">
        <v>1799</v>
      </c>
      <c r="G960" s="12"/>
      <c r="H960" s="12"/>
      <c r="I960" s="90">
        <v>0.29166666666666669</v>
      </c>
      <c r="J960" s="90">
        <v>0.2986111111111111</v>
      </c>
      <c r="K960" s="13">
        <v>0.17</v>
      </c>
      <c r="L960" s="90"/>
      <c r="M960" s="90"/>
      <c r="N960" s="13"/>
      <c r="O960" s="12">
        <v>0</v>
      </c>
      <c r="P960" s="12">
        <v>45.363452000000002</v>
      </c>
      <c r="Q960" s="12">
        <v>5.6051859999999998</v>
      </c>
      <c r="R960" s="14">
        <v>46290.417847222219</v>
      </c>
      <c r="S960" s="12">
        <v>0</v>
      </c>
      <c r="T960">
        <v>20260245</v>
      </c>
      <c r="U960" t="s">
        <v>3760</v>
      </c>
      <c r="V960">
        <v>20260245</v>
      </c>
    </row>
    <row r="961" spans="1:22" x14ac:dyDescent="0.3">
      <c r="A961" s="11">
        <v>46289</v>
      </c>
      <c r="B961" s="89" t="s">
        <v>3835</v>
      </c>
      <c r="C961" s="12" t="s">
        <v>859</v>
      </c>
      <c r="D961" s="12" t="s">
        <v>3226</v>
      </c>
      <c r="E961" s="12" t="s">
        <v>472</v>
      </c>
      <c r="F961" s="12" t="s">
        <v>3227</v>
      </c>
      <c r="G961" s="12" t="s">
        <v>2733</v>
      </c>
      <c r="H961" s="12" t="s">
        <v>2734</v>
      </c>
      <c r="I961" s="90">
        <v>0.29166666666666669</v>
      </c>
      <c r="J961" s="90">
        <v>0.2986111111111111</v>
      </c>
      <c r="K961" s="13">
        <v>0.17</v>
      </c>
      <c r="L961" s="90"/>
      <c r="M961" s="90"/>
      <c r="N961" s="13"/>
      <c r="O961" s="12">
        <v>0</v>
      </c>
      <c r="P961" s="12">
        <v>45.187396</v>
      </c>
      <c r="Q961" s="12">
        <v>5.7178760000000004</v>
      </c>
      <c r="R961" s="14">
        <v>46290.417847222219</v>
      </c>
      <c r="S961" s="12">
        <v>1</v>
      </c>
      <c r="T961">
        <v>20260374</v>
      </c>
      <c r="U961" t="s">
        <v>40</v>
      </c>
      <c r="V961">
        <v>20260374</v>
      </c>
    </row>
    <row r="962" spans="1:22" x14ac:dyDescent="0.3">
      <c r="A962" s="11">
        <v>46289</v>
      </c>
      <c r="B962" s="89" t="s">
        <v>3847</v>
      </c>
      <c r="C962" s="12" t="s">
        <v>900</v>
      </c>
      <c r="D962" s="12" t="s">
        <v>1382</v>
      </c>
      <c r="E962" s="12" t="s">
        <v>628</v>
      </c>
      <c r="F962" s="12" t="s">
        <v>628</v>
      </c>
      <c r="G962" s="12" t="s">
        <v>2733</v>
      </c>
      <c r="H962" s="12" t="s">
        <v>2737</v>
      </c>
      <c r="I962" s="90">
        <v>0.20833333333333329</v>
      </c>
      <c r="J962" s="90">
        <v>0.2361111111111111</v>
      </c>
      <c r="K962" s="13">
        <v>0.67</v>
      </c>
      <c r="L962" s="90"/>
      <c r="M962" s="90"/>
      <c r="N962" s="13"/>
      <c r="O962" s="12">
        <v>0</v>
      </c>
      <c r="P962" s="12">
        <v>45.221049999999998</v>
      </c>
      <c r="Q962" s="12">
        <v>5.6877610000000001</v>
      </c>
      <c r="R962" s="14">
        <v>46290.417847222219</v>
      </c>
      <c r="S962" s="12">
        <v>1</v>
      </c>
      <c r="T962">
        <v>20260100</v>
      </c>
      <c r="U962" t="s">
        <v>838</v>
      </c>
      <c r="V962">
        <v>20260100</v>
      </c>
    </row>
    <row r="963" spans="1:22" x14ac:dyDescent="0.3">
      <c r="A963" s="11">
        <v>46289</v>
      </c>
      <c r="B963" s="89" t="s">
        <v>3841</v>
      </c>
      <c r="C963" s="12" t="s">
        <v>971</v>
      </c>
      <c r="D963" s="12" t="s">
        <v>3095</v>
      </c>
      <c r="E963" s="12" t="s">
        <v>187</v>
      </c>
      <c r="F963" s="12" t="s">
        <v>3096</v>
      </c>
      <c r="G963" s="12" t="s">
        <v>2733</v>
      </c>
      <c r="H963" s="12" t="s">
        <v>2734</v>
      </c>
      <c r="I963" s="90">
        <v>0.16666666666666671</v>
      </c>
      <c r="J963" s="90">
        <v>0.1736111111111111</v>
      </c>
      <c r="K963" s="13">
        <v>0.17</v>
      </c>
      <c r="L963" s="90"/>
      <c r="M963" s="90"/>
      <c r="N963" s="13"/>
      <c r="O963" s="12">
        <v>0</v>
      </c>
      <c r="P963" s="12">
        <v>45.189857000000003</v>
      </c>
      <c r="Q963" s="12">
        <v>5.7292610000000002</v>
      </c>
      <c r="R963" s="14">
        <v>46290.417847222219</v>
      </c>
      <c r="S963" s="12">
        <v>1</v>
      </c>
      <c r="T963">
        <v>20260328</v>
      </c>
      <c r="U963" t="s">
        <v>40</v>
      </c>
      <c r="V963">
        <v>20260328</v>
      </c>
    </row>
    <row r="964" spans="1:22" x14ac:dyDescent="0.3">
      <c r="A964" s="11">
        <v>46289</v>
      </c>
      <c r="B964" s="89" t="s">
        <v>3862</v>
      </c>
      <c r="C964" s="12" t="s">
        <v>853</v>
      </c>
      <c r="D964" s="12" t="s">
        <v>852</v>
      </c>
      <c r="E964" s="12" t="s">
        <v>806</v>
      </c>
      <c r="F964" s="12" t="s">
        <v>3230</v>
      </c>
      <c r="G964" s="12" t="s">
        <v>2733</v>
      </c>
      <c r="H964" s="12" t="s">
        <v>2734</v>
      </c>
      <c r="I964" s="90">
        <v>0.29166666666666669</v>
      </c>
      <c r="J964" s="90">
        <v>0.2986111111111111</v>
      </c>
      <c r="K964" s="13">
        <v>0.17</v>
      </c>
      <c r="L964" s="90"/>
      <c r="M964" s="90"/>
      <c r="N964" s="13"/>
      <c r="O964" s="12">
        <v>0</v>
      </c>
      <c r="P964" s="12">
        <v>45.184745999999997</v>
      </c>
      <c r="Q964" s="12">
        <v>5.7144760000000003</v>
      </c>
      <c r="R964" s="14">
        <v>46290.417847222219</v>
      </c>
      <c r="S964" s="12">
        <v>1</v>
      </c>
      <c r="V964" t="s">
        <v>3788</v>
      </c>
    </row>
    <row r="965" spans="1:22" x14ac:dyDescent="0.3">
      <c r="A965" s="11">
        <v>46289</v>
      </c>
      <c r="B965" s="89" t="s">
        <v>3883</v>
      </c>
      <c r="C965" s="12" t="s">
        <v>849</v>
      </c>
      <c r="D965" s="12" t="s">
        <v>3231</v>
      </c>
      <c r="E965" s="12" t="s">
        <v>263</v>
      </c>
      <c r="F965" s="12" t="s">
        <v>3232</v>
      </c>
      <c r="G965" s="12" t="s">
        <v>2733</v>
      </c>
      <c r="H965" s="12" t="s">
        <v>2734</v>
      </c>
      <c r="I965" s="90">
        <v>0.29166666666666669</v>
      </c>
      <c r="J965" s="90">
        <v>0.2986111111111111</v>
      </c>
      <c r="K965" s="13">
        <v>0.17</v>
      </c>
      <c r="L965" s="90"/>
      <c r="M965" s="90"/>
      <c r="N965" s="13"/>
      <c r="O965" s="12">
        <v>0</v>
      </c>
      <c r="P965" s="12">
        <v>45.245221999999998</v>
      </c>
      <c r="Q965" s="12">
        <v>5.6715299999999997</v>
      </c>
      <c r="R965" s="14">
        <v>46290.417847222219</v>
      </c>
      <c r="S965" s="12">
        <v>1</v>
      </c>
      <c r="T965">
        <v>20260584</v>
      </c>
      <c r="U965" t="s">
        <v>40</v>
      </c>
      <c r="V965">
        <v>20260584</v>
      </c>
    </row>
    <row r="966" spans="1:22" x14ac:dyDescent="0.3">
      <c r="A966" s="11">
        <v>46289</v>
      </c>
      <c r="B966" s="89" t="s">
        <v>3830</v>
      </c>
      <c r="C966" s="12" t="s">
        <v>951</v>
      </c>
      <c r="D966" s="12" t="s">
        <v>3244</v>
      </c>
      <c r="E966" s="12" t="s">
        <v>758</v>
      </c>
      <c r="F966" s="12" t="s">
        <v>3245</v>
      </c>
      <c r="G966" s="12" t="s">
        <v>2733</v>
      </c>
      <c r="H966" s="12" t="s">
        <v>2734</v>
      </c>
      <c r="I966" s="90">
        <v>0.16666666666666671</v>
      </c>
      <c r="J966" s="90">
        <v>0.18055555555555561</v>
      </c>
      <c r="K966" s="13">
        <v>0.33</v>
      </c>
      <c r="L966" s="90">
        <v>0.55902777777777779</v>
      </c>
      <c r="M966" s="90">
        <v>0.55902777777777779</v>
      </c>
      <c r="N966" s="13">
        <v>0</v>
      </c>
      <c r="O966" s="12">
        <v>1</v>
      </c>
      <c r="P966" s="12">
        <v>45.197834</v>
      </c>
      <c r="Q966" s="12">
        <v>5.7413530000000002</v>
      </c>
      <c r="R966" s="14">
        <v>46290.417847222219</v>
      </c>
      <c r="S966" s="12">
        <v>1</v>
      </c>
      <c r="T966">
        <v>20260310</v>
      </c>
      <c r="U966" t="s">
        <v>40</v>
      </c>
      <c r="V966">
        <v>20260310</v>
      </c>
    </row>
    <row r="967" spans="1:22" x14ac:dyDescent="0.3">
      <c r="A967" s="11">
        <v>46289</v>
      </c>
      <c r="B967" s="89" t="s">
        <v>3812</v>
      </c>
      <c r="C967" s="12" t="s">
        <v>977</v>
      </c>
      <c r="D967" s="12" t="s">
        <v>3610</v>
      </c>
      <c r="E967" s="12" t="s">
        <v>362</v>
      </c>
      <c r="F967" s="12" t="s">
        <v>3611</v>
      </c>
      <c r="G967" s="12" t="s">
        <v>2733</v>
      </c>
      <c r="H967" s="12" t="s">
        <v>2734</v>
      </c>
      <c r="I967" s="90">
        <v>0.29166666666666669</v>
      </c>
      <c r="J967" s="90">
        <v>0.2986111111111111</v>
      </c>
      <c r="K967" s="13">
        <v>0.17</v>
      </c>
      <c r="L967" s="90"/>
      <c r="M967" s="90"/>
      <c r="N967" s="13"/>
      <c r="O967" s="12">
        <v>0</v>
      </c>
      <c r="P967" s="12">
        <v>45.362712999999999</v>
      </c>
      <c r="Q967" s="12">
        <v>5.5913490000000001</v>
      </c>
      <c r="R967" s="14">
        <v>46290.417847222219</v>
      </c>
      <c r="S967" s="12">
        <v>1</v>
      </c>
      <c r="T967">
        <v>20260314</v>
      </c>
      <c r="U967" t="s">
        <v>3760</v>
      </c>
      <c r="V967">
        <v>20260314</v>
      </c>
    </row>
    <row r="968" spans="1:22" x14ac:dyDescent="0.3">
      <c r="A968" s="11">
        <v>46289</v>
      </c>
      <c r="B968" s="89" t="s">
        <v>3818</v>
      </c>
      <c r="C968" s="12" t="s">
        <v>870</v>
      </c>
      <c r="D968" s="12" t="s">
        <v>881</v>
      </c>
      <c r="E968" s="12" t="s">
        <v>804</v>
      </c>
      <c r="F968" s="12" t="s">
        <v>3246</v>
      </c>
      <c r="G968" s="12" t="s">
        <v>2733</v>
      </c>
      <c r="H968" s="12" t="s">
        <v>2734</v>
      </c>
      <c r="I968" s="90">
        <v>0.19444444444444439</v>
      </c>
      <c r="J968" s="90">
        <v>0.20833333333333329</v>
      </c>
      <c r="K968" s="13">
        <v>0.33</v>
      </c>
      <c r="L968" s="90">
        <v>0.50138888888888888</v>
      </c>
      <c r="M968" s="90">
        <v>0.50694444444444442</v>
      </c>
      <c r="N968" s="13">
        <v>0.13</v>
      </c>
      <c r="O968" s="12">
        <v>1</v>
      </c>
      <c r="P968" s="12">
        <v>45.189255000000003</v>
      </c>
      <c r="Q968" s="12">
        <v>5.6904019999999997</v>
      </c>
      <c r="R968" s="14">
        <v>46290.417847222219</v>
      </c>
      <c r="S968" s="12">
        <v>1</v>
      </c>
      <c r="V968" t="s">
        <v>3789</v>
      </c>
    </row>
    <row r="969" spans="1:22" x14ac:dyDescent="0.3">
      <c r="A969" s="11">
        <v>46289</v>
      </c>
      <c r="B969" s="89" t="s">
        <v>3833</v>
      </c>
      <c r="C969" s="12" t="s">
        <v>978</v>
      </c>
      <c r="D969" s="12" t="s">
        <v>3233</v>
      </c>
      <c r="E969" s="12" t="s">
        <v>604</v>
      </c>
      <c r="F969" s="12" t="s">
        <v>3234</v>
      </c>
      <c r="G969" s="12" t="s">
        <v>2733</v>
      </c>
      <c r="H969" s="12" t="s">
        <v>2734</v>
      </c>
      <c r="I969" s="90">
        <v>0.16666666666666671</v>
      </c>
      <c r="J969" s="90">
        <v>0.1736111111111111</v>
      </c>
      <c r="K969" s="13">
        <v>0.17</v>
      </c>
      <c r="L969" s="90"/>
      <c r="M969" s="90"/>
      <c r="N969" s="13"/>
      <c r="O969" s="12">
        <v>0</v>
      </c>
      <c r="P969" s="12">
        <v>45.570290999999997</v>
      </c>
      <c r="Q969" s="12">
        <v>5.9184279999999996</v>
      </c>
      <c r="R969" s="14">
        <v>46290.417847222219</v>
      </c>
      <c r="S969" s="12">
        <v>1</v>
      </c>
      <c r="T969">
        <v>20260436</v>
      </c>
      <c r="U969" t="s">
        <v>40</v>
      </c>
      <c r="V969">
        <v>20260436</v>
      </c>
    </row>
    <row r="970" spans="1:22" x14ac:dyDescent="0.3">
      <c r="A970" s="11">
        <v>46289</v>
      </c>
      <c r="B970" s="89" t="s">
        <v>3836</v>
      </c>
      <c r="C970" s="12" t="s">
        <v>954</v>
      </c>
      <c r="D970" s="12" t="s">
        <v>3238</v>
      </c>
      <c r="E970" s="12" t="s">
        <v>174</v>
      </c>
      <c r="F970" s="12" t="s">
        <v>3239</v>
      </c>
      <c r="G970" s="12" t="s">
        <v>2733</v>
      </c>
      <c r="H970" s="12" t="s">
        <v>2734</v>
      </c>
      <c r="I970" s="90">
        <v>0.29166666666666669</v>
      </c>
      <c r="J970" s="90">
        <v>0.2986111111111111</v>
      </c>
      <c r="K970" s="13">
        <v>0.17</v>
      </c>
      <c r="L970" s="90"/>
      <c r="M970" s="90"/>
      <c r="N970" s="13"/>
      <c r="O970" s="12">
        <v>0</v>
      </c>
      <c r="P970" s="12">
        <v>45.180501999999997</v>
      </c>
      <c r="Q970" s="12">
        <v>5.7300690000000003</v>
      </c>
      <c r="R970" s="14">
        <v>46290.417847222219</v>
      </c>
      <c r="S970" s="12">
        <v>1</v>
      </c>
      <c r="T970">
        <v>20260211</v>
      </c>
      <c r="U970" t="s">
        <v>40</v>
      </c>
      <c r="V970">
        <v>20260211</v>
      </c>
    </row>
    <row r="971" spans="1:22" x14ac:dyDescent="0.3">
      <c r="A971" s="11">
        <v>46289</v>
      </c>
      <c r="B971" s="89" t="s">
        <v>3859</v>
      </c>
      <c r="C971" s="12" t="s">
        <v>956</v>
      </c>
      <c r="D971" s="12" t="s">
        <v>3247</v>
      </c>
      <c r="E971" s="12" t="s">
        <v>566</v>
      </c>
      <c r="F971" s="12" t="s">
        <v>3248</v>
      </c>
      <c r="G971" s="12" t="s">
        <v>2733</v>
      </c>
      <c r="H971" s="12" t="s">
        <v>2734</v>
      </c>
      <c r="I971" s="90">
        <v>0.16666666666666671</v>
      </c>
      <c r="J971" s="90">
        <v>0.18055555555555561</v>
      </c>
      <c r="K971" s="13">
        <v>0.33</v>
      </c>
      <c r="L971" s="90"/>
      <c r="M971" s="90"/>
      <c r="N971" s="13"/>
      <c r="O971" s="12">
        <v>0</v>
      </c>
      <c r="P971" s="12">
        <v>45.189936000000003</v>
      </c>
      <c r="Q971" s="12">
        <v>5.7559290000000001</v>
      </c>
      <c r="R971" s="14">
        <v>46290.417847222219</v>
      </c>
      <c r="S971" s="12">
        <v>1</v>
      </c>
      <c r="T971">
        <v>20260365</v>
      </c>
      <c r="U971" t="s">
        <v>40</v>
      </c>
      <c r="V971">
        <v>20260365</v>
      </c>
    </row>
    <row r="972" spans="1:22" x14ac:dyDescent="0.3">
      <c r="A972" s="11">
        <v>46289</v>
      </c>
      <c r="B972" s="89" t="s">
        <v>3822</v>
      </c>
      <c r="C972" s="12" t="s">
        <v>944</v>
      </c>
      <c r="D972" s="12" t="s">
        <v>1840</v>
      </c>
      <c r="E972" s="12" t="s">
        <v>406</v>
      </c>
      <c r="F972" s="12" t="s">
        <v>406</v>
      </c>
      <c r="G972" s="12" t="s">
        <v>2733</v>
      </c>
      <c r="H972" s="12" t="s">
        <v>2737</v>
      </c>
      <c r="I972" s="90">
        <v>0.33333333333333331</v>
      </c>
      <c r="J972" s="90">
        <v>0.34722222222222221</v>
      </c>
      <c r="K972" s="13">
        <v>0.33</v>
      </c>
      <c r="L972" s="90"/>
      <c r="M972" s="90"/>
      <c r="N972" s="13"/>
      <c r="O972" s="12">
        <v>0</v>
      </c>
      <c r="P972" s="12">
        <v>45.174978000000003</v>
      </c>
      <c r="Q972" s="12">
        <v>5.7372079999999999</v>
      </c>
      <c r="R972" s="14">
        <v>46290.417847222219</v>
      </c>
      <c r="S972" s="12">
        <v>1</v>
      </c>
      <c r="T972">
        <v>20260257</v>
      </c>
      <c r="U972" t="s">
        <v>838</v>
      </c>
      <c r="V972">
        <v>20260257</v>
      </c>
    </row>
    <row r="973" spans="1:22" x14ac:dyDescent="0.3">
      <c r="A973" s="11">
        <v>46289</v>
      </c>
      <c r="B973" s="89" t="s">
        <v>3824</v>
      </c>
      <c r="C973" s="12" t="s">
        <v>876</v>
      </c>
      <c r="D973" s="12" t="s">
        <v>3251</v>
      </c>
      <c r="E973" s="12" t="s">
        <v>108</v>
      </c>
      <c r="F973" s="12" t="s">
        <v>3252</v>
      </c>
      <c r="G973" s="12" t="s">
        <v>2733</v>
      </c>
      <c r="H973" s="12" t="s">
        <v>2734</v>
      </c>
      <c r="I973" s="90">
        <v>0.16666666666666671</v>
      </c>
      <c r="J973" s="90">
        <v>0.18055555555555561</v>
      </c>
      <c r="K973" s="13">
        <v>0.33</v>
      </c>
      <c r="L973" s="90"/>
      <c r="M973" s="90"/>
      <c r="N973" s="13"/>
      <c r="O973" s="12">
        <v>0</v>
      </c>
      <c r="P973" s="12">
        <v>45.184282000000003</v>
      </c>
      <c r="Q973" s="12">
        <v>5.720561</v>
      </c>
      <c r="R973" s="14">
        <v>46290.417847222219</v>
      </c>
      <c r="S973" s="12">
        <v>1</v>
      </c>
      <c r="T973">
        <v>20260420</v>
      </c>
      <c r="U973" t="s">
        <v>40</v>
      </c>
      <c r="V973">
        <v>20260420</v>
      </c>
    </row>
    <row r="974" spans="1:22" x14ac:dyDescent="0.3">
      <c r="A974" s="11">
        <v>46289</v>
      </c>
      <c r="B974" s="89" t="s">
        <v>3820</v>
      </c>
      <c r="C974" s="12" t="s">
        <v>961</v>
      </c>
      <c r="D974" s="12" t="s">
        <v>3253</v>
      </c>
      <c r="E974" s="12" t="s">
        <v>656</v>
      </c>
      <c r="F974" s="12" t="s">
        <v>3254</v>
      </c>
      <c r="G974" s="12" t="s">
        <v>2733</v>
      </c>
      <c r="H974" s="12" t="s">
        <v>2734</v>
      </c>
      <c r="I974" s="90">
        <v>0.3298611111111111</v>
      </c>
      <c r="J974" s="90">
        <v>0.34375</v>
      </c>
      <c r="K974" s="13">
        <v>0.33</v>
      </c>
      <c r="L974" s="90">
        <v>0.27986111111111112</v>
      </c>
      <c r="M974" s="90">
        <v>0.49652777777777779</v>
      </c>
      <c r="N974" s="13">
        <v>5.2</v>
      </c>
      <c r="O974" s="12">
        <v>1</v>
      </c>
      <c r="P974" s="12">
        <v>45.165717999999998</v>
      </c>
      <c r="Q974" s="12">
        <v>5.7258519999999997</v>
      </c>
      <c r="R974" s="14">
        <v>46290.417847222219</v>
      </c>
      <c r="S974" s="12">
        <v>1</v>
      </c>
      <c r="T974">
        <v>20260098</v>
      </c>
      <c r="U974" t="s">
        <v>40</v>
      </c>
      <c r="V974">
        <v>20260098</v>
      </c>
    </row>
    <row r="975" spans="1:22" x14ac:dyDescent="0.3">
      <c r="A975" s="11">
        <v>46289</v>
      </c>
      <c r="B975" s="89" t="s">
        <v>3872</v>
      </c>
      <c r="C975" s="12" t="s">
        <v>866</v>
      </c>
      <c r="D975" s="12" t="s">
        <v>1231</v>
      </c>
      <c r="E975" s="12" t="s">
        <v>451</v>
      </c>
      <c r="F975" s="12" t="s">
        <v>451</v>
      </c>
      <c r="G975" s="12" t="s">
        <v>2733</v>
      </c>
      <c r="H975" s="12" t="s">
        <v>2737</v>
      </c>
      <c r="I975" s="90">
        <v>0.33333333333333331</v>
      </c>
      <c r="J975" s="90">
        <v>0.37847222222222221</v>
      </c>
      <c r="K975" s="13">
        <v>1.08</v>
      </c>
      <c r="L975" s="90">
        <v>0.33611111111111108</v>
      </c>
      <c r="M975" s="90">
        <v>0.36180555555555549</v>
      </c>
      <c r="N975" s="13">
        <v>0.62</v>
      </c>
      <c r="O975" s="12">
        <v>1</v>
      </c>
      <c r="P975" s="12">
        <v>45.207687999999997</v>
      </c>
      <c r="Q975" s="12">
        <v>5.763395</v>
      </c>
      <c r="R975" s="14">
        <v>46290.417847222219</v>
      </c>
      <c r="S975" s="12">
        <v>1</v>
      </c>
      <c r="T975">
        <v>20260046</v>
      </c>
      <c r="U975" t="s">
        <v>838</v>
      </c>
      <c r="V975">
        <v>20260046</v>
      </c>
    </row>
    <row r="976" spans="1:22" x14ac:dyDescent="0.3">
      <c r="A976" s="11">
        <v>46289</v>
      </c>
      <c r="B976" s="89" t="s">
        <v>3844</v>
      </c>
      <c r="C976" s="12" t="s">
        <v>952</v>
      </c>
      <c r="D976" s="12" t="s">
        <v>3255</v>
      </c>
      <c r="E976" s="12" t="s">
        <v>756</v>
      </c>
      <c r="F976" s="12" t="s">
        <v>3256</v>
      </c>
      <c r="G976" s="12" t="s">
        <v>2733</v>
      </c>
      <c r="H976" s="12" t="s">
        <v>2734</v>
      </c>
      <c r="I976" s="90">
        <v>0.29166666666666669</v>
      </c>
      <c r="J976" s="90">
        <v>0.30555555555555558</v>
      </c>
      <c r="K976" s="13">
        <v>0.33</v>
      </c>
      <c r="L976" s="90"/>
      <c r="M976" s="90"/>
      <c r="N976" s="13"/>
      <c r="O976" s="12">
        <v>0</v>
      </c>
      <c r="P976" s="12">
        <v>45.185825999999999</v>
      </c>
      <c r="Q976" s="12">
        <v>5.7163009999999996</v>
      </c>
      <c r="R976" s="14">
        <v>46290.417847222219</v>
      </c>
      <c r="S976" s="12">
        <v>1</v>
      </c>
      <c r="T976">
        <v>20260482</v>
      </c>
      <c r="U976" t="s">
        <v>40</v>
      </c>
      <c r="V976">
        <v>20260482</v>
      </c>
    </row>
    <row r="977" spans="1:22" x14ac:dyDescent="0.3">
      <c r="A977" s="11">
        <v>46289</v>
      </c>
      <c r="B977" s="89" t="s">
        <v>3824</v>
      </c>
      <c r="C977" s="12" t="s">
        <v>876</v>
      </c>
      <c r="D977" s="12" t="s">
        <v>875</v>
      </c>
      <c r="E977" s="12" t="s">
        <v>827</v>
      </c>
      <c r="F977" s="12" t="s">
        <v>3628</v>
      </c>
      <c r="G977" s="12" t="s">
        <v>2733</v>
      </c>
      <c r="H977" s="12" t="s">
        <v>2734</v>
      </c>
      <c r="I977" s="90">
        <v>0.29166666666666669</v>
      </c>
      <c r="J977" s="90">
        <v>0.30208333333333331</v>
      </c>
      <c r="K977" s="13">
        <v>0.25</v>
      </c>
      <c r="L977" s="90"/>
      <c r="M977" s="90"/>
      <c r="N977" s="13"/>
      <c r="O977" s="12">
        <v>0</v>
      </c>
      <c r="P977" s="12">
        <v>45.211889999999997</v>
      </c>
      <c r="Q977" s="12">
        <v>5.6499290000000002</v>
      </c>
      <c r="R977" s="14">
        <v>46290.417847222219</v>
      </c>
      <c r="S977" s="12">
        <v>1</v>
      </c>
      <c r="V977" t="s">
        <v>3874</v>
      </c>
    </row>
    <row r="978" spans="1:22" x14ac:dyDescent="0.3">
      <c r="A978" s="11">
        <v>46289</v>
      </c>
      <c r="B978" s="89" t="s">
        <v>3846</v>
      </c>
      <c r="C978" s="12" t="s">
        <v>965</v>
      </c>
      <c r="D978" s="12" t="s">
        <v>2287</v>
      </c>
      <c r="E978" s="12" t="s">
        <v>585</v>
      </c>
      <c r="F978" s="12" t="s">
        <v>585</v>
      </c>
      <c r="G978" s="12" t="s">
        <v>2733</v>
      </c>
      <c r="H978" s="12" t="s">
        <v>2737</v>
      </c>
      <c r="I978" s="90">
        <v>0.33333333333333331</v>
      </c>
      <c r="J978" s="90">
        <v>0.34722222222222221</v>
      </c>
      <c r="K978" s="13">
        <v>0.33</v>
      </c>
      <c r="L978" s="90">
        <v>0.1902777777777778</v>
      </c>
      <c r="M978" s="90">
        <v>0.20416666666666669</v>
      </c>
      <c r="N978" s="13">
        <v>0.33</v>
      </c>
      <c r="O978" s="12">
        <v>1</v>
      </c>
      <c r="P978" s="12">
        <v>45.146318999999998</v>
      </c>
      <c r="Q978" s="12">
        <v>5.7044100000000002</v>
      </c>
      <c r="R978" s="14">
        <v>46290.417847222219</v>
      </c>
      <c r="S978" s="12">
        <v>1</v>
      </c>
      <c r="T978">
        <v>20260404</v>
      </c>
      <c r="U978" t="s">
        <v>838</v>
      </c>
      <c r="V978">
        <v>20260404</v>
      </c>
    </row>
    <row r="979" spans="1:22" x14ac:dyDescent="0.3">
      <c r="A979" s="11">
        <v>46289</v>
      </c>
      <c r="B979" s="89" t="s">
        <v>3834</v>
      </c>
      <c r="C979" s="12" t="s">
        <v>964</v>
      </c>
      <c r="D979" s="12" t="s">
        <v>3257</v>
      </c>
      <c r="E979" s="12" t="s">
        <v>358</v>
      </c>
      <c r="F979" s="12" t="s">
        <v>3258</v>
      </c>
      <c r="G979" s="12" t="s">
        <v>2733</v>
      </c>
      <c r="H979" s="12" t="s">
        <v>2734</v>
      </c>
      <c r="I979" s="90">
        <v>0.16666666666666671</v>
      </c>
      <c r="J979" s="90">
        <v>0.18055555555555561</v>
      </c>
      <c r="K979" s="13">
        <v>0.33</v>
      </c>
      <c r="L979" s="90"/>
      <c r="M979" s="90"/>
      <c r="N979" s="13"/>
      <c r="O979" s="12">
        <v>0</v>
      </c>
      <c r="P979" s="12">
        <v>45.174598000000003</v>
      </c>
      <c r="Q979" s="12">
        <v>5.7422800000000001</v>
      </c>
      <c r="R979" s="14">
        <v>46290.417847222219</v>
      </c>
      <c r="S979" s="12">
        <v>1</v>
      </c>
      <c r="T979">
        <v>20260583</v>
      </c>
      <c r="U979" t="s">
        <v>40</v>
      </c>
      <c r="V979">
        <v>20260583</v>
      </c>
    </row>
    <row r="980" spans="1:22" x14ac:dyDescent="0.3">
      <c r="A980" s="11">
        <v>46289</v>
      </c>
      <c r="B980" s="89" t="s">
        <v>3826</v>
      </c>
      <c r="C980" s="12" t="s">
        <v>886</v>
      </c>
      <c r="D980" s="12" t="s">
        <v>3260</v>
      </c>
      <c r="E980" s="12" t="s">
        <v>775</v>
      </c>
      <c r="F980" s="12" t="s">
        <v>3261</v>
      </c>
      <c r="G980" s="12" t="s">
        <v>2733</v>
      </c>
      <c r="H980" s="12" t="s">
        <v>2734</v>
      </c>
      <c r="I980" s="90">
        <v>0.16666666666666671</v>
      </c>
      <c r="J980" s="90">
        <v>0.18055555555555561</v>
      </c>
      <c r="K980" s="13">
        <v>0.33</v>
      </c>
      <c r="L980" s="90">
        <v>0.2013888888888889</v>
      </c>
      <c r="M980" s="90">
        <v>0.30833333333333329</v>
      </c>
      <c r="N980" s="13">
        <v>2.57</v>
      </c>
      <c r="O980" s="12">
        <v>1</v>
      </c>
      <c r="P980" s="12">
        <v>45.186475999999999</v>
      </c>
      <c r="Q980" s="12">
        <v>5.7284920000000001</v>
      </c>
      <c r="R980" s="14">
        <v>46290.417847222219</v>
      </c>
      <c r="S980" s="12">
        <v>1</v>
      </c>
      <c r="T980">
        <v>20260446</v>
      </c>
      <c r="U980" t="s">
        <v>40</v>
      </c>
      <c r="V980">
        <v>20260446</v>
      </c>
    </row>
    <row r="981" spans="1:22" x14ac:dyDescent="0.3">
      <c r="A981" s="11">
        <v>46289</v>
      </c>
      <c r="B981" s="89" t="s">
        <v>3826</v>
      </c>
      <c r="C981" s="12" t="s">
        <v>886</v>
      </c>
      <c r="D981" s="12" t="s">
        <v>1927</v>
      </c>
      <c r="E981" s="12" t="s">
        <v>684</v>
      </c>
      <c r="F981" s="12" t="s">
        <v>684</v>
      </c>
      <c r="G981" s="12" t="s">
        <v>2733</v>
      </c>
      <c r="H981" s="12" t="s">
        <v>2737</v>
      </c>
      <c r="I981" s="90">
        <v>0.33333333333333331</v>
      </c>
      <c r="J981" s="90">
        <v>0.3611111111111111</v>
      </c>
      <c r="K981" s="13">
        <v>0.67</v>
      </c>
      <c r="L981" s="90">
        <v>0.14305555555555549</v>
      </c>
      <c r="M981" s="90">
        <v>0.17152777777777781</v>
      </c>
      <c r="N981" s="13">
        <v>0.68</v>
      </c>
      <c r="O981" s="12">
        <v>1</v>
      </c>
      <c r="P981" s="12">
        <v>45.189571999999998</v>
      </c>
      <c r="Q981" s="12">
        <v>5.7128589999999999</v>
      </c>
      <c r="R981" s="14">
        <v>46290.417847222219</v>
      </c>
      <c r="S981" s="12">
        <v>1</v>
      </c>
      <c r="T981">
        <v>20260285</v>
      </c>
      <c r="U981" t="s">
        <v>838</v>
      </c>
      <c r="V981">
        <v>20260285</v>
      </c>
    </row>
    <row r="982" spans="1:22" x14ac:dyDescent="0.3">
      <c r="A982" s="11">
        <v>46289</v>
      </c>
      <c r="B982" s="89" t="s">
        <v>3862</v>
      </c>
      <c r="C982" s="12" t="s">
        <v>853</v>
      </c>
      <c r="D982" s="12" t="s">
        <v>3249</v>
      </c>
      <c r="E982" s="12" t="s">
        <v>98</v>
      </c>
      <c r="F982" s="12" t="s">
        <v>3250</v>
      </c>
      <c r="G982" s="12" t="s">
        <v>2733</v>
      </c>
      <c r="H982" s="12" t="s">
        <v>2734</v>
      </c>
      <c r="I982" s="90">
        <v>0.29166666666666669</v>
      </c>
      <c r="J982" s="90">
        <v>0.30208333333333331</v>
      </c>
      <c r="K982" s="13">
        <v>0.25</v>
      </c>
      <c r="L982" s="90"/>
      <c r="M982" s="90"/>
      <c r="N982" s="13"/>
      <c r="O982" s="12">
        <v>0</v>
      </c>
      <c r="P982" s="12">
        <v>45.190128999999999</v>
      </c>
      <c r="Q982" s="12">
        <v>5.7320460000000004</v>
      </c>
      <c r="R982" s="14">
        <v>46290.417847222219</v>
      </c>
      <c r="S982" s="12">
        <v>1</v>
      </c>
      <c r="T982">
        <v>20260010</v>
      </c>
      <c r="U982" t="s">
        <v>40</v>
      </c>
      <c r="V982">
        <v>20260010</v>
      </c>
    </row>
    <row r="983" spans="1:22" x14ac:dyDescent="0.3">
      <c r="A983" s="11">
        <v>46289</v>
      </c>
      <c r="B983" s="89" t="s">
        <v>3839</v>
      </c>
      <c r="C983" s="12" t="s">
        <v>966</v>
      </c>
      <c r="D983" s="12" t="s">
        <v>3132</v>
      </c>
      <c r="E983" s="12" t="s">
        <v>556</v>
      </c>
      <c r="F983" s="12" t="s">
        <v>3133</v>
      </c>
      <c r="G983" s="12" t="s">
        <v>2733</v>
      </c>
      <c r="H983" s="12" t="s">
        <v>2734</v>
      </c>
      <c r="I983" s="90">
        <v>0.16666666666666671</v>
      </c>
      <c r="J983" s="90">
        <v>0.18055555555555561</v>
      </c>
      <c r="K983" s="13">
        <v>0.33</v>
      </c>
      <c r="L983" s="90">
        <v>0.22916666666666671</v>
      </c>
      <c r="M983" s="90">
        <v>0.23402777777777781</v>
      </c>
      <c r="N983" s="13">
        <v>0.12</v>
      </c>
      <c r="O983" s="12">
        <v>1</v>
      </c>
      <c r="P983" s="12">
        <v>45.366672999999999</v>
      </c>
      <c r="Q983" s="12">
        <v>5.5943040000000002</v>
      </c>
      <c r="R983" s="14">
        <v>46290.417847222219</v>
      </c>
      <c r="S983" s="12">
        <v>1</v>
      </c>
      <c r="T983">
        <v>20260340</v>
      </c>
      <c r="U983" t="s">
        <v>40</v>
      </c>
      <c r="V983">
        <v>20260340</v>
      </c>
    </row>
    <row r="984" spans="1:22" x14ac:dyDescent="0.3">
      <c r="A984" s="11">
        <v>46289</v>
      </c>
      <c r="B984" s="89" t="s">
        <v>3856</v>
      </c>
      <c r="C984" s="12" t="s">
        <v>979</v>
      </c>
      <c r="D984" s="12" t="s">
        <v>3269</v>
      </c>
      <c r="E984" s="12" t="s">
        <v>76</v>
      </c>
      <c r="F984" s="12" t="s">
        <v>3270</v>
      </c>
      <c r="G984" s="12" t="s">
        <v>2733</v>
      </c>
      <c r="H984" s="12" t="s">
        <v>2734</v>
      </c>
      <c r="I984" s="90">
        <v>0.26041666666666669</v>
      </c>
      <c r="J984" s="90">
        <v>0.27430555555555558</v>
      </c>
      <c r="K984" s="13">
        <v>0.33</v>
      </c>
      <c r="L984" s="90"/>
      <c r="M984" s="90"/>
      <c r="N984" s="13"/>
      <c r="O984" s="12">
        <v>0</v>
      </c>
      <c r="P984" s="12">
        <v>45.183639999999997</v>
      </c>
      <c r="Q984" s="12">
        <v>5.7215680000000004</v>
      </c>
      <c r="R984" s="14">
        <v>46290.417847222219</v>
      </c>
      <c r="S984" s="12">
        <v>1</v>
      </c>
      <c r="T984">
        <v>20260480</v>
      </c>
      <c r="U984" t="s">
        <v>40</v>
      </c>
      <c r="V984">
        <v>20260480</v>
      </c>
    </row>
    <row r="985" spans="1:22" x14ac:dyDescent="0.3">
      <c r="A985" s="11">
        <v>46289</v>
      </c>
      <c r="B985" s="89" t="s">
        <v>3814</v>
      </c>
      <c r="C985" s="12" t="s">
        <v>948</v>
      </c>
      <c r="D985" s="12" t="s">
        <v>3271</v>
      </c>
      <c r="E985" s="12" t="s">
        <v>233</v>
      </c>
      <c r="F985" s="12" t="s">
        <v>3272</v>
      </c>
      <c r="G985" s="12" t="s">
        <v>2733</v>
      </c>
      <c r="H985" s="12" t="s">
        <v>2734</v>
      </c>
      <c r="I985" s="90">
        <v>0.16666666666666671</v>
      </c>
      <c r="J985" s="90">
        <v>0.18055555555555561</v>
      </c>
      <c r="K985" s="13">
        <v>0.33</v>
      </c>
      <c r="L985" s="90"/>
      <c r="M985" s="90"/>
      <c r="N985" s="13"/>
      <c r="O985" s="12">
        <v>0</v>
      </c>
      <c r="P985" s="12">
        <v>45.192034</v>
      </c>
      <c r="Q985" s="12">
        <v>5.73963</v>
      </c>
      <c r="R985" s="14">
        <v>46290.417847222219</v>
      </c>
      <c r="S985" s="12">
        <v>1</v>
      </c>
      <c r="T985">
        <v>20260379</v>
      </c>
      <c r="U985" t="s">
        <v>40</v>
      </c>
      <c r="V985">
        <v>20260379</v>
      </c>
    </row>
    <row r="986" spans="1:22" x14ac:dyDescent="0.3">
      <c r="A986" s="11">
        <v>46289</v>
      </c>
      <c r="B986" s="89" t="s">
        <v>3865</v>
      </c>
      <c r="C986" s="12" t="s">
        <v>962</v>
      </c>
      <c r="D986" s="12" t="s">
        <v>2281</v>
      </c>
      <c r="E986" s="12" t="s">
        <v>593</v>
      </c>
      <c r="F986" s="12" t="s">
        <v>593</v>
      </c>
      <c r="G986" s="12" t="s">
        <v>2733</v>
      </c>
      <c r="H986" s="12" t="s">
        <v>2737</v>
      </c>
      <c r="I986" s="90">
        <v>0.2673611111111111</v>
      </c>
      <c r="J986" s="90">
        <v>0.30208333333333331</v>
      </c>
      <c r="K986" s="13">
        <v>0.83</v>
      </c>
      <c r="L986" s="90">
        <v>0.37083333333333329</v>
      </c>
      <c r="M986" s="90">
        <v>0.40625</v>
      </c>
      <c r="N986" s="13">
        <v>0.85</v>
      </c>
      <c r="O986" s="12">
        <v>1</v>
      </c>
      <c r="P986" s="12">
        <v>45.367407</v>
      </c>
      <c r="Q986" s="12">
        <v>5.5861530000000004</v>
      </c>
      <c r="R986" s="14">
        <v>46290.417847222219</v>
      </c>
      <c r="S986" s="12">
        <v>1</v>
      </c>
      <c r="T986">
        <v>20260401</v>
      </c>
      <c r="U986" t="s">
        <v>838</v>
      </c>
      <c r="V986">
        <v>20260401</v>
      </c>
    </row>
    <row r="987" spans="1:22" x14ac:dyDescent="0.3">
      <c r="A987" s="11">
        <v>46289</v>
      </c>
      <c r="B987" s="89" t="s">
        <v>3833</v>
      </c>
      <c r="C987" s="12" t="s">
        <v>978</v>
      </c>
      <c r="D987" s="12" t="s">
        <v>3233</v>
      </c>
      <c r="E987" s="12" t="s">
        <v>604</v>
      </c>
      <c r="F987" s="12" t="s">
        <v>3234</v>
      </c>
      <c r="G987" s="12" t="s">
        <v>2733</v>
      </c>
      <c r="H987" s="12" t="s">
        <v>2734</v>
      </c>
      <c r="I987" s="90">
        <v>0.29166666666666669</v>
      </c>
      <c r="J987" s="90">
        <v>0.2986111111111111</v>
      </c>
      <c r="K987" s="13">
        <v>0.17</v>
      </c>
      <c r="L987" s="90"/>
      <c r="M987" s="90"/>
      <c r="N987" s="13"/>
      <c r="O987" s="12">
        <v>0</v>
      </c>
      <c r="P987" s="12">
        <v>45.570290999999997</v>
      </c>
      <c r="Q987" s="12">
        <v>5.9184279999999996</v>
      </c>
      <c r="R987" s="14">
        <v>46290.417847222219</v>
      </c>
      <c r="S987" s="12">
        <v>1</v>
      </c>
      <c r="T987">
        <v>20260436</v>
      </c>
      <c r="U987" t="s">
        <v>40</v>
      </c>
      <c r="V987">
        <v>20260436</v>
      </c>
    </row>
    <row r="988" spans="1:22" x14ac:dyDescent="0.3">
      <c r="A988" s="11">
        <v>46289</v>
      </c>
      <c r="B988" s="89" t="s">
        <v>3828</v>
      </c>
      <c r="C988" s="12" t="s">
        <v>976</v>
      </c>
      <c r="D988" s="12" t="s">
        <v>3266</v>
      </c>
      <c r="E988" s="12" t="s">
        <v>706</v>
      </c>
      <c r="F988" s="12" t="s">
        <v>3267</v>
      </c>
      <c r="G988" s="12" t="s">
        <v>2733</v>
      </c>
      <c r="H988" s="12" t="s">
        <v>2734</v>
      </c>
      <c r="I988" s="90">
        <v>0.16666666666666671</v>
      </c>
      <c r="J988" s="90">
        <v>0.18055555555555561</v>
      </c>
      <c r="K988" s="13">
        <v>0.33</v>
      </c>
      <c r="L988" s="90">
        <v>0.1895833333333333</v>
      </c>
      <c r="M988" s="90">
        <v>0.19305555555555559</v>
      </c>
      <c r="N988" s="13">
        <v>0.08</v>
      </c>
      <c r="O988" s="12">
        <v>1</v>
      </c>
      <c r="P988" s="12">
        <v>45.176924999999997</v>
      </c>
      <c r="Q988" s="12">
        <v>5.7132199999999997</v>
      </c>
      <c r="R988" s="14">
        <v>46290.417847222219</v>
      </c>
      <c r="S988" s="12">
        <v>1</v>
      </c>
      <c r="T988">
        <v>20260197</v>
      </c>
      <c r="U988" t="s">
        <v>40</v>
      </c>
      <c r="V988">
        <v>20260197</v>
      </c>
    </row>
    <row r="989" spans="1:22" x14ac:dyDescent="0.3">
      <c r="A989" s="11">
        <v>46289</v>
      </c>
      <c r="B989" s="89" t="s">
        <v>3817</v>
      </c>
      <c r="C989" s="12" t="s">
        <v>974</v>
      </c>
      <c r="D989" s="12" t="s">
        <v>3116</v>
      </c>
      <c r="E989" s="12" t="s">
        <v>47</v>
      </c>
      <c r="F989" s="12" t="s">
        <v>3117</v>
      </c>
      <c r="G989" s="12" t="s">
        <v>2733</v>
      </c>
      <c r="H989" s="12" t="s">
        <v>2734</v>
      </c>
      <c r="I989" s="90">
        <v>0.16666666666666671</v>
      </c>
      <c r="J989" s="90">
        <v>0.1736111111111111</v>
      </c>
      <c r="K989" s="13">
        <v>0.17</v>
      </c>
      <c r="L989" s="90"/>
      <c r="M989" s="90"/>
      <c r="N989" s="13"/>
      <c r="O989" s="12">
        <v>0</v>
      </c>
      <c r="P989" s="12">
        <v>45.192289000000002</v>
      </c>
      <c r="Q989" s="12">
        <v>5.7220880000000003</v>
      </c>
      <c r="R989" s="14">
        <v>46290.417847222219</v>
      </c>
      <c r="S989" s="12">
        <v>1</v>
      </c>
      <c r="T989">
        <v>20260345</v>
      </c>
      <c r="U989" t="s">
        <v>40</v>
      </c>
      <c r="V989">
        <v>20260345</v>
      </c>
    </row>
    <row r="990" spans="1:22" x14ac:dyDescent="0.3">
      <c r="A990" s="11">
        <v>46289</v>
      </c>
      <c r="B990" s="89" t="s">
        <v>3846</v>
      </c>
      <c r="C990" s="12" t="s">
        <v>863</v>
      </c>
      <c r="D990" s="12" t="s">
        <v>3118</v>
      </c>
      <c r="E990" s="12" t="s">
        <v>140</v>
      </c>
      <c r="F990" s="12" t="s">
        <v>3119</v>
      </c>
      <c r="G990" s="12" t="s">
        <v>2733</v>
      </c>
      <c r="H990" s="12" t="s">
        <v>2734</v>
      </c>
      <c r="I990" s="90">
        <v>0.16666666666666671</v>
      </c>
      <c r="J990" s="90">
        <v>0.1736111111111111</v>
      </c>
      <c r="K990" s="13">
        <v>0.17</v>
      </c>
      <c r="L990" s="90"/>
      <c r="M990" s="90"/>
      <c r="N990" s="13"/>
      <c r="O990" s="12">
        <v>0</v>
      </c>
      <c r="P990" s="12">
        <v>45.193193000000001</v>
      </c>
      <c r="Q990" s="12">
        <v>5.7146129999999999</v>
      </c>
      <c r="R990" s="14">
        <v>46290.417847222219</v>
      </c>
      <c r="S990" s="12">
        <v>1</v>
      </c>
      <c r="T990">
        <v>20260504</v>
      </c>
      <c r="U990" t="s">
        <v>3760</v>
      </c>
      <c r="V990">
        <v>20260504</v>
      </c>
    </row>
    <row r="991" spans="1:22" x14ac:dyDescent="0.3">
      <c r="A991" s="11">
        <v>46289</v>
      </c>
      <c r="B991" s="89" t="s">
        <v>3817</v>
      </c>
      <c r="C991" s="12" t="s">
        <v>974</v>
      </c>
      <c r="D991" s="12" t="s">
        <v>3262</v>
      </c>
      <c r="E991" s="12" t="s">
        <v>217</v>
      </c>
      <c r="F991" s="12" t="s">
        <v>3263</v>
      </c>
      <c r="G991" s="12" t="s">
        <v>2733</v>
      </c>
      <c r="H991" s="12" t="s">
        <v>2734</v>
      </c>
      <c r="I991" s="90">
        <v>0.29166666666666669</v>
      </c>
      <c r="J991" s="90">
        <v>0.2986111111111111</v>
      </c>
      <c r="K991" s="13">
        <v>0.17</v>
      </c>
      <c r="L991" s="90"/>
      <c r="M991" s="90"/>
      <c r="N991" s="13"/>
      <c r="O991" s="12">
        <v>0</v>
      </c>
      <c r="P991" s="12">
        <v>45.191251999999999</v>
      </c>
      <c r="Q991" s="12">
        <v>5.7259229999999999</v>
      </c>
      <c r="R991" s="14">
        <v>46290.417847222219</v>
      </c>
      <c r="S991" s="12">
        <v>1</v>
      </c>
      <c r="T991">
        <v>20260233</v>
      </c>
      <c r="U991" t="s">
        <v>40</v>
      </c>
      <c r="V991">
        <v>20260233</v>
      </c>
    </row>
    <row r="992" spans="1:22" x14ac:dyDescent="0.3">
      <c r="A992" s="11">
        <v>46289</v>
      </c>
      <c r="B992" s="89" t="s">
        <v>3826</v>
      </c>
      <c r="C992" s="12" t="s">
        <v>886</v>
      </c>
      <c r="D992" s="12" t="s">
        <v>2352</v>
      </c>
      <c r="E992" s="12" t="s">
        <v>158</v>
      </c>
      <c r="F992" s="12" t="s">
        <v>158</v>
      </c>
      <c r="G992" s="12" t="s">
        <v>2733</v>
      </c>
      <c r="H992" s="12" t="s">
        <v>2737</v>
      </c>
      <c r="I992" s="90">
        <v>0.33333333333333331</v>
      </c>
      <c r="J992" s="90">
        <v>0.34722222222222221</v>
      </c>
      <c r="K992" s="13">
        <v>0.33</v>
      </c>
      <c r="L992" s="90">
        <v>0.37569444444444439</v>
      </c>
      <c r="M992" s="90">
        <v>0.39791666666666659</v>
      </c>
      <c r="N992" s="13">
        <v>0.53</v>
      </c>
      <c r="O992" s="12">
        <v>1</v>
      </c>
      <c r="P992" s="12">
        <v>45.179771000000002</v>
      </c>
      <c r="Q992" s="12">
        <v>5.7104290000000004</v>
      </c>
      <c r="R992" s="14">
        <v>46290.417847222219</v>
      </c>
      <c r="S992" s="12">
        <v>1</v>
      </c>
      <c r="T992">
        <v>20260428</v>
      </c>
      <c r="U992" t="s">
        <v>838</v>
      </c>
      <c r="V992">
        <v>20260428</v>
      </c>
    </row>
    <row r="993" spans="1:22" x14ac:dyDescent="0.3">
      <c r="A993" s="11">
        <v>46289</v>
      </c>
      <c r="B993" s="89" t="s">
        <v>3816</v>
      </c>
      <c r="C993" s="12" t="s">
        <v>957</v>
      </c>
      <c r="D993" s="12" t="s">
        <v>3273</v>
      </c>
      <c r="E993" s="12" t="s">
        <v>548</v>
      </c>
      <c r="F993" s="12" t="s">
        <v>3274</v>
      </c>
      <c r="G993" s="12" t="s">
        <v>2733</v>
      </c>
      <c r="H993" s="12" t="s">
        <v>2734</v>
      </c>
      <c r="I993" s="90">
        <v>0.37152777777777779</v>
      </c>
      <c r="J993" s="90">
        <v>0.38541666666666669</v>
      </c>
      <c r="K993" s="13">
        <v>0.33</v>
      </c>
      <c r="L993" s="90">
        <v>0.39166666666666672</v>
      </c>
      <c r="M993" s="90">
        <v>0.39374999999999999</v>
      </c>
      <c r="N993" s="13">
        <v>0.05</v>
      </c>
      <c r="O993" s="12">
        <v>1</v>
      </c>
      <c r="P993" s="12">
        <v>45.199911999999998</v>
      </c>
      <c r="Q993" s="12">
        <v>5.7373810000000001</v>
      </c>
      <c r="R993" s="14">
        <v>46290.417847222219</v>
      </c>
      <c r="S993" s="12">
        <v>1</v>
      </c>
      <c r="T993">
        <v>20260295</v>
      </c>
      <c r="U993" t="s">
        <v>40</v>
      </c>
      <c r="V993">
        <v>20260295</v>
      </c>
    </row>
    <row r="994" spans="1:22" x14ac:dyDescent="0.3">
      <c r="A994" s="11">
        <v>46289</v>
      </c>
      <c r="B994" s="89" t="s">
        <v>3835</v>
      </c>
      <c r="C994" s="12" t="s">
        <v>859</v>
      </c>
      <c r="D994" s="12" t="s">
        <v>3264</v>
      </c>
      <c r="E994" s="12" t="s">
        <v>162</v>
      </c>
      <c r="F994" s="12" t="s">
        <v>3265</v>
      </c>
      <c r="G994" s="12" t="s">
        <v>2733</v>
      </c>
      <c r="H994" s="12" t="s">
        <v>2734</v>
      </c>
      <c r="I994" s="90">
        <v>0.25</v>
      </c>
      <c r="J994" s="90">
        <v>0.26041666666666669</v>
      </c>
      <c r="K994" s="13">
        <v>0.25</v>
      </c>
      <c r="L994" s="90"/>
      <c r="M994" s="90"/>
      <c r="N994" s="13"/>
      <c r="O994" s="12">
        <v>0</v>
      </c>
      <c r="P994" s="12">
        <v>45.189870999999997</v>
      </c>
      <c r="Q994" s="12">
        <v>5.7183529999999996</v>
      </c>
      <c r="R994" s="14">
        <v>46290.417847222219</v>
      </c>
      <c r="S994" s="12">
        <v>1</v>
      </c>
      <c r="T994">
        <v>20260043</v>
      </c>
      <c r="U994" t="s">
        <v>40</v>
      </c>
      <c r="V994">
        <v>20260043</v>
      </c>
    </row>
    <row r="995" spans="1:22" x14ac:dyDescent="0.3">
      <c r="A995" s="11">
        <v>46289</v>
      </c>
      <c r="B995" s="89" t="s">
        <v>3822</v>
      </c>
      <c r="C995" s="12" t="s">
        <v>944</v>
      </c>
      <c r="D995" s="12" t="s">
        <v>3275</v>
      </c>
      <c r="E995" s="12" t="s">
        <v>84</v>
      </c>
      <c r="F995" s="12" t="s">
        <v>3276</v>
      </c>
      <c r="G995" s="12" t="s">
        <v>2733</v>
      </c>
      <c r="H995" s="12" t="s">
        <v>2734</v>
      </c>
      <c r="I995" s="90">
        <v>0.16666666666666671</v>
      </c>
      <c r="J995" s="90">
        <v>0.18055555555555561</v>
      </c>
      <c r="K995" s="13">
        <v>0.33</v>
      </c>
      <c r="L995" s="90"/>
      <c r="M995" s="90"/>
      <c r="N995" s="13"/>
      <c r="O995" s="12">
        <v>0</v>
      </c>
      <c r="P995" s="12">
        <v>45.182246999999997</v>
      </c>
      <c r="Q995" s="12">
        <v>5.7318619999999996</v>
      </c>
      <c r="R995" s="14">
        <v>46290.417847222219</v>
      </c>
      <c r="S995" s="12">
        <v>1</v>
      </c>
      <c r="T995">
        <v>20260052</v>
      </c>
      <c r="U995" t="s">
        <v>40</v>
      </c>
      <c r="V995">
        <v>20260052</v>
      </c>
    </row>
    <row r="996" spans="1:22" x14ac:dyDescent="0.3">
      <c r="A996" s="11">
        <v>46289</v>
      </c>
      <c r="B996" s="89" t="s">
        <v>3826</v>
      </c>
      <c r="C996" s="12" t="s">
        <v>886</v>
      </c>
      <c r="D996" s="12" t="s">
        <v>1632</v>
      </c>
      <c r="E996" s="12" t="s">
        <v>350</v>
      </c>
      <c r="F996" s="12" t="s">
        <v>350</v>
      </c>
      <c r="G996" s="12" t="s">
        <v>2733</v>
      </c>
      <c r="H996" s="12" t="s">
        <v>2737</v>
      </c>
      <c r="I996" s="90">
        <v>0.33333333333333331</v>
      </c>
      <c r="J996" s="90">
        <v>0.38541666666666669</v>
      </c>
      <c r="K996" s="13">
        <v>1.25</v>
      </c>
      <c r="L996" s="90">
        <v>0.4236111111111111</v>
      </c>
      <c r="M996" s="90">
        <v>0.48055555555555562</v>
      </c>
      <c r="N996" s="13">
        <v>1.37</v>
      </c>
      <c r="O996" s="12">
        <v>1</v>
      </c>
      <c r="P996" s="12">
        <v>45.190579</v>
      </c>
      <c r="Q996" s="12">
        <v>5.6970919999999996</v>
      </c>
      <c r="R996" s="14">
        <v>46290.417847222219</v>
      </c>
      <c r="S996" s="12">
        <v>1</v>
      </c>
      <c r="T996">
        <v>20260189</v>
      </c>
      <c r="U996" t="s">
        <v>838</v>
      </c>
      <c r="V996">
        <v>20260189</v>
      </c>
    </row>
    <row r="997" spans="1:22" x14ac:dyDescent="0.3">
      <c r="A997" s="11">
        <v>46289</v>
      </c>
      <c r="B997" s="89" t="s">
        <v>3829</v>
      </c>
      <c r="C997" s="12" t="s">
        <v>946</v>
      </c>
      <c r="D997" s="12" t="s">
        <v>3282</v>
      </c>
      <c r="E997" s="12" t="s">
        <v>797</v>
      </c>
      <c r="F997" s="12" t="s">
        <v>3283</v>
      </c>
      <c r="G997" s="12" t="s">
        <v>2733</v>
      </c>
      <c r="H997" s="12" t="s">
        <v>2734</v>
      </c>
      <c r="I997" s="90">
        <v>0.16666666666666671</v>
      </c>
      <c r="J997" s="90">
        <v>0.18055555555555561</v>
      </c>
      <c r="K997" s="13">
        <v>0.33</v>
      </c>
      <c r="L997" s="90"/>
      <c r="M997" s="90"/>
      <c r="N997" s="13"/>
      <c r="O997" s="12">
        <v>0</v>
      </c>
      <c r="P997" s="12">
        <v>45.201144999999997</v>
      </c>
      <c r="Q997" s="12">
        <v>5.706251</v>
      </c>
      <c r="R997" s="14">
        <v>46290.417847222219</v>
      </c>
      <c r="S997" s="12">
        <v>0</v>
      </c>
      <c r="T997">
        <v>20260463</v>
      </c>
      <c r="U997" t="s">
        <v>40</v>
      </c>
      <c r="V997">
        <v>20260463</v>
      </c>
    </row>
    <row r="998" spans="1:22" x14ac:dyDescent="0.3">
      <c r="A998" s="11">
        <v>46289</v>
      </c>
      <c r="B998" s="89" t="s">
        <v>3841</v>
      </c>
      <c r="C998" s="12" t="s">
        <v>971</v>
      </c>
      <c r="D998" s="12" t="s">
        <v>2057</v>
      </c>
      <c r="E998" s="12" t="s">
        <v>117</v>
      </c>
      <c r="F998" s="12" t="s">
        <v>3576</v>
      </c>
      <c r="G998" s="12" t="s">
        <v>2733</v>
      </c>
      <c r="H998" s="12" t="s">
        <v>2737</v>
      </c>
      <c r="I998" s="90">
        <v>0.33333333333333331</v>
      </c>
      <c r="J998" s="90">
        <v>0.34722222222222221</v>
      </c>
      <c r="K998" s="13">
        <v>0.33</v>
      </c>
      <c r="L998" s="90"/>
      <c r="M998" s="90"/>
      <c r="N998" s="13"/>
      <c r="O998" s="12">
        <v>0</v>
      </c>
      <c r="P998" s="12">
        <v>45.190074000000003</v>
      </c>
      <c r="Q998" s="12">
        <v>5.7279980000000004</v>
      </c>
      <c r="R998" s="14">
        <v>46290.417847222219</v>
      </c>
      <c r="S998" s="12">
        <v>1</v>
      </c>
      <c r="T998">
        <v>20260326</v>
      </c>
      <c r="U998" t="s">
        <v>838</v>
      </c>
      <c r="V998">
        <v>20260326</v>
      </c>
    </row>
    <row r="999" spans="1:22" x14ac:dyDescent="0.3">
      <c r="A999" s="11">
        <v>46289</v>
      </c>
      <c r="B999" s="89" t="s">
        <v>3842</v>
      </c>
      <c r="C999" s="12" t="s">
        <v>865</v>
      </c>
      <c r="D999" s="12" t="s">
        <v>1137</v>
      </c>
      <c r="E999" s="12" t="s">
        <v>331</v>
      </c>
      <c r="F999" s="12" t="s">
        <v>3268</v>
      </c>
      <c r="G999" s="12" t="s">
        <v>2733</v>
      </c>
      <c r="H999" s="12" t="s">
        <v>2737</v>
      </c>
      <c r="I999" s="90">
        <v>0.33333333333333331</v>
      </c>
      <c r="J999" s="90">
        <v>0.40277777777777779</v>
      </c>
      <c r="K999" s="13">
        <v>1.67</v>
      </c>
      <c r="L999" s="90"/>
      <c r="M999" s="90"/>
      <c r="N999" s="13"/>
      <c r="O999" s="12">
        <v>0</v>
      </c>
      <c r="P999" s="12">
        <v>46.203426999999998</v>
      </c>
      <c r="Q999" s="12">
        <v>-1.3673979999999999</v>
      </c>
      <c r="R999" s="14">
        <v>46290.417847222219</v>
      </c>
      <c r="S999" s="12">
        <v>1</v>
      </c>
      <c r="T999">
        <v>20260020</v>
      </c>
      <c r="U999" t="s">
        <v>838</v>
      </c>
      <c r="V999">
        <v>20260020</v>
      </c>
    </row>
    <row r="1000" spans="1:22" x14ac:dyDescent="0.3">
      <c r="A1000" s="11">
        <v>46289</v>
      </c>
      <c r="B1000" s="89" t="s">
        <v>3845</v>
      </c>
      <c r="C1000" s="12" t="s">
        <v>950</v>
      </c>
      <c r="D1000" s="12" t="s">
        <v>2387</v>
      </c>
      <c r="E1000" s="12" t="s">
        <v>218</v>
      </c>
      <c r="F1000" s="12" t="s">
        <v>3474</v>
      </c>
      <c r="G1000" s="12" t="s">
        <v>2733</v>
      </c>
      <c r="H1000" s="12" t="s">
        <v>2737</v>
      </c>
      <c r="I1000" s="90">
        <v>0.33333333333333331</v>
      </c>
      <c r="J1000" s="90">
        <v>0.34722222222222221</v>
      </c>
      <c r="K1000" s="13">
        <v>0.33</v>
      </c>
      <c r="L1000" s="90"/>
      <c r="M1000" s="90"/>
      <c r="N1000" s="13"/>
      <c r="O1000" s="12">
        <v>0</v>
      </c>
      <c r="P1000" s="12">
        <v>45.189608999999997</v>
      </c>
      <c r="Q1000" s="12">
        <v>5.7291639999999999</v>
      </c>
      <c r="R1000" s="14">
        <v>46290.417847222219</v>
      </c>
      <c r="S1000" s="12">
        <v>1</v>
      </c>
      <c r="T1000">
        <v>20260439</v>
      </c>
      <c r="U1000" t="s">
        <v>838</v>
      </c>
      <c r="V1000">
        <v>20260439</v>
      </c>
    </row>
    <row r="1001" spans="1:22" x14ac:dyDescent="0.3">
      <c r="A1001" s="11">
        <v>46289</v>
      </c>
      <c r="B1001" s="89" t="s">
        <v>3856</v>
      </c>
      <c r="C1001" s="12" t="s">
        <v>979</v>
      </c>
      <c r="D1001" s="12" t="s">
        <v>3278</v>
      </c>
      <c r="E1001" s="12" t="s">
        <v>309</v>
      </c>
      <c r="F1001" s="12" t="s">
        <v>3279</v>
      </c>
      <c r="G1001" s="12" t="s">
        <v>2733</v>
      </c>
      <c r="H1001" s="12" t="s">
        <v>2734</v>
      </c>
      <c r="I1001" s="90">
        <v>0.16666666666666671</v>
      </c>
      <c r="J1001" s="90">
        <v>0.18055555555555561</v>
      </c>
      <c r="K1001" s="13">
        <v>0.33</v>
      </c>
      <c r="L1001" s="90"/>
      <c r="M1001" s="90"/>
      <c r="N1001" s="13"/>
      <c r="O1001" s="12">
        <v>0</v>
      </c>
      <c r="P1001" s="12">
        <v>45.199238000000001</v>
      </c>
      <c r="Q1001" s="12">
        <v>5.7115140000000002</v>
      </c>
      <c r="R1001" s="14">
        <v>46290.417847222219</v>
      </c>
      <c r="S1001" s="12">
        <v>1</v>
      </c>
      <c r="T1001">
        <v>20260467</v>
      </c>
      <c r="U1001" t="s">
        <v>40</v>
      </c>
      <c r="V1001">
        <v>20260467</v>
      </c>
    </row>
    <row r="1002" spans="1:22" x14ac:dyDescent="0.3">
      <c r="A1002" s="11">
        <v>46289</v>
      </c>
      <c r="B1002" s="89" t="s">
        <v>3841</v>
      </c>
      <c r="C1002" s="12" t="s">
        <v>971</v>
      </c>
      <c r="D1002" s="12" t="s">
        <v>3277</v>
      </c>
      <c r="E1002" s="12" t="s">
        <v>337</v>
      </c>
      <c r="F1002" s="12" t="s">
        <v>1265</v>
      </c>
      <c r="G1002" s="12" t="s">
        <v>2733</v>
      </c>
      <c r="H1002" s="12" t="s">
        <v>2734</v>
      </c>
      <c r="I1002" s="90">
        <v>0.25</v>
      </c>
      <c r="J1002" s="90">
        <v>0.26041666666666669</v>
      </c>
      <c r="K1002" s="13">
        <v>0.25</v>
      </c>
      <c r="L1002" s="90"/>
      <c r="M1002" s="90"/>
      <c r="N1002" s="13"/>
      <c r="O1002" s="12">
        <v>0</v>
      </c>
      <c r="P1002" s="12">
        <v>45.170650999999999</v>
      </c>
      <c r="Q1002" s="12">
        <v>5.758642</v>
      </c>
      <c r="R1002" s="14">
        <v>46290.417847222219</v>
      </c>
      <c r="S1002" s="12">
        <v>1</v>
      </c>
      <c r="T1002">
        <v>20260056</v>
      </c>
      <c r="U1002" t="s">
        <v>40</v>
      </c>
      <c r="V1002">
        <v>20260056</v>
      </c>
    </row>
    <row r="1003" spans="1:22" x14ac:dyDescent="0.3">
      <c r="A1003" s="11">
        <v>46289</v>
      </c>
      <c r="B1003" s="89" t="s">
        <v>3836</v>
      </c>
      <c r="C1003" s="12" t="s">
        <v>954</v>
      </c>
      <c r="D1003" s="12" t="s">
        <v>3137</v>
      </c>
      <c r="E1003" s="12" t="s">
        <v>534</v>
      </c>
      <c r="F1003" s="12" t="s">
        <v>3138</v>
      </c>
      <c r="G1003" s="12" t="s">
        <v>2733</v>
      </c>
      <c r="H1003" s="12" t="s">
        <v>2734</v>
      </c>
      <c r="I1003" s="90">
        <v>0.16666666666666671</v>
      </c>
      <c r="J1003" s="90">
        <v>0.1736111111111111</v>
      </c>
      <c r="K1003" s="13">
        <v>0.17</v>
      </c>
      <c r="L1003" s="90"/>
      <c r="M1003" s="90"/>
      <c r="N1003" s="13"/>
      <c r="O1003" s="12">
        <v>0</v>
      </c>
      <c r="P1003" s="12">
        <v>45.173667999999999</v>
      </c>
      <c r="Q1003" s="12">
        <v>5.7084409999999997</v>
      </c>
      <c r="R1003" s="14">
        <v>46290.417847222219</v>
      </c>
      <c r="S1003" s="12">
        <v>1</v>
      </c>
      <c r="T1003">
        <v>20260238</v>
      </c>
      <c r="U1003" t="s">
        <v>40</v>
      </c>
      <c r="V1003">
        <v>20260238</v>
      </c>
    </row>
    <row r="1004" spans="1:22" x14ac:dyDescent="0.3">
      <c r="A1004" s="11">
        <v>46289</v>
      </c>
      <c r="B1004" s="89" t="s">
        <v>3846</v>
      </c>
      <c r="C1004" s="12" t="s">
        <v>863</v>
      </c>
      <c r="D1004" s="12" t="s">
        <v>873</v>
      </c>
      <c r="E1004" s="12" t="s">
        <v>214</v>
      </c>
      <c r="F1004" s="12" t="s">
        <v>3287</v>
      </c>
      <c r="G1004" s="12" t="s">
        <v>2733</v>
      </c>
      <c r="H1004" s="12" t="s">
        <v>2734</v>
      </c>
      <c r="I1004" s="90">
        <v>0.16666666666666671</v>
      </c>
      <c r="J1004" s="90">
        <v>0.18055555555555561</v>
      </c>
      <c r="K1004" s="13">
        <v>0.33</v>
      </c>
      <c r="L1004" s="90"/>
      <c r="M1004" s="90"/>
      <c r="N1004" s="13"/>
      <c r="O1004" s="12">
        <v>0</v>
      </c>
      <c r="P1004" s="12">
        <v>45.191879999999998</v>
      </c>
      <c r="Q1004" s="12">
        <v>5.7191989999999997</v>
      </c>
      <c r="R1004" s="14">
        <v>46290.417847222219</v>
      </c>
      <c r="S1004" s="12">
        <v>1</v>
      </c>
      <c r="V1004" t="s">
        <v>3766</v>
      </c>
    </row>
    <row r="1005" spans="1:22" x14ac:dyDescent="0.3">
      <c r="A1005" s="11">
        <v>46289</v>
      </c>
      <c r="B1005" s="89" t="s">
        <v>3815</v>
      </c>
      <c r="C1005" s="12" t="s">
        <v>905</v>
      </c>
      <c r="D1005" s="12" t="s">
        <v>1530</v>
      </c>
      <c r="E1005" s="12" t="s">
        <v>222</v>
      </c>
      <c r="F1005" s="12" t="s">
        <v>222</v>
      </c>
      <c r="G1005" s="12" t="s">
        <v>2733</v>
      </c>
      <c r="H1005" s="12" t="s">
        <v>2737</v>
      </c>
      <c r="I1005" s="90">
        <v>0.33333333333333331</v>
      </c>
      <c r="J1005" s="90">
        <v>0.35416666666666669</v>
      </c>
      <c r="K1005" s="13">
        <v>0.5</v>
      </c>
      <c r="L1005" s="90"/>
      <c r="M1005" s="90"/>
      <c r="N1005" s="13"/>
      <c r="O1005" s="12">
        <v>0</v>
      </c>
      <c r="P1005" s="12">
        <v>45.189441000000002</v>
      </c>
      <c r="Q1005" s="12">
        <v>5.7262389999999996</v>
      </c>
      <c r="R1005" s="14">
        <v>46290.417847222219</v>
      </c>
      <c r="S1005" s="12">
        <v>1</v>
      </c>
      <c r="T1005">
        <v>20260153</v>
      </c>
      <c r="U1005" t="s">
        <v>838</v>
      </c>
      <c r="V1005">
        <v>20260153</v>
      </c>
    </row>
    <row r="1006" spans="1:22" x14ac:dyDescent="0.3">
      <c r="A1006" s="11">
        <v>46289</v>
      </c>
      <c r="B1006" s="89" t="s">
        <v>3835</v>
      </c>
      <c r="C1006" s="12" t="s">
        <v>859</v>
      </c>
      <c r="D1006" s="12" t="s">
        <v>1995</v>
      </c>
      <c r="E1006" s="12" t="s">
        <v>396</v>
      </c>
      <c r="F1006" s="12" t="s">
        <v>396</v>
      </c>
      <c r="G1006" s="12" t="s">
        <v>2733</v>
      </c>
      <c r="H1006" s="12" t="s">
        <v>2737</v>
      </c>
      <c r="I1006" s="90">
        <v>0.33333333333333331</v>
      </c>
      <c r="J1006" s="90">
        <v>0.34722222222222221</v>
      </c>
      <c r="K1006" s="13">
        <v>0.33</v>
      </c>
      <c r="L1006" s="90"/>
      <c r="M1006" s="90"/>
      <c r="N1006" s="13"/>
      <c r="O1006" s="12">
        <v>0</v>
      </c>
      <c r="P1006" s="12">
        <v>45.189906999999998</v>
      </c>
      <c r="Q1006" s="12">
        <v>5.7160770000000003</v>
      </c>
      <c r="R1006" s="14">
        <v>46290.417847222219</v>
      </c>
      <c r="S1006" s="12">
        <v>1</v>
      </c>
      <c r="T1006">
        <v>20260305</v>
      </c>
      <c r="U1006" t="s">
        <v>838</v>
      </c>
      <c r="V1006">
        <v>20260305</v>
      </c>
    </row>
    <row r="1007" spans="1:22" x14ac:dyDescent="0.3">
      <c r="A1007" s="11">
        <v>46289</v>
      </c>
      <c r="B1007" s="89" t="s">
        <v>3849</v>
      </c>
      <c r="C1007" s="12" t="s">
        <v>861</v>
      </c>
      <c r="D1007" s="12" t="s">
        <v>3086</v>
      </c>
      <c r="E1007" s="12" t="s">
        <v>748</v>
      </c>
      <c r="F1007" s="12" t="s">
        <v>3087</v>
      </c>
      <c r="G1007" s="12" t="s">
        <v>2733</v>
      </c>
      <c r="H1007" s="12" t="s">
        <v>2734</v>
      </c>
      <c r="I1007" s="90">
        <v>0.29166666666666669</v>
      </c>
      <c r="J1007" s="90">
        <v>0.30555555555555558</v>
      </c>
      <c r="K1007" s="13">
        <v>0.33</v>
      </c>
      <c r="L1007" s="90">
        <v>0.1847222222222222</v>
      </c>
      <c r="M1007" s="90">
        <v>0.18819444444444439</v>
      </c>
      <c r="N1007" s="13">
        <v>0.08</v>
      </c>
      <c r="O1007" s="12">
        <v>1</v>
      </c>
      <c r="P1007" s="12">
        <v>45.187277999999999</v>
      </c>
      <c r="Q1007" s="12">
        <v>5.7462960000000001</v>
      </c>
      <c r="R1007" s="14">
        <v>46290.417847222219</v>
      </c>
      <c r="S1007" s="12">
        <v>1</v>
      </c>
      <c r="T1007">
        <v>20260262</v>
      </c>
      <c r="U1007" t="s">
        <v>40</v>
      </c>
      <c r="V1007">
        <v>20260262</v>
      </c>
    </row>
    <row r="1008" spans="1:22" x14ac:dyDescent="0.3">
      <c r="A1008" s="11">
        <v>46289</v>
      </c>
      <c r="B1008" s="89" t="s">
        <v>3829</v>
      </c>
      <c r="C1008" s="12" t="s">
        <v>946</v>
      </c>
      <c r="D1008" s="12" t="s">
        <v>3288</v>
      </c>
      <c r="E1008" s="12" t="s">
        <v>121</v>
      </c>
      <c r="F1008" s="12" t="s">
        <v>3289</v>
      </c>
      <c r="G1008" s="12" t="s">
        <v>2733</v>
      </c>
      <c r="H1008" s="12" t="s">
        <v>2734</v>
      </c>
      <c r="I1008" s="90">
        <v>0.25</v>
      </c>
      <c r="J1008" s="90">
        <v>0.2638888888888889</v>
      </c>
      <c r="K1008" s="13">
        <v>0.33</v>
      </c>
      <c r="L1008" s="90"/>
      <c r="M1008" s="90"/>
      <c r="N1008" s="13"/>
      <c r="O1008" s="12">
        <v>0</v>
      </c>
      <c r="P1008" s="12">
        <v>45.184877999999998</v>
      </c>
      <c r="Q1008" s="12">
        <v>5.7209649999999996</v>
      </c>
      <c r="R1008" s="14">
        <v>46290.417847222219</v>
      </c>
      <c r="S1008" s="12">
        <v>0</v>
      </c>
      <c r="T1008">
        <v>20260320</v>
      </c>
      <c r="U1008" t="s">
        <v>40</v>
      </c>
      <c r="V1008">
        <v>20260320</v>
      </c>
    </row>
    <row r="1009" spans="1:22" x14ac:dyDescent="0.3">
      <c r="A1009" s="11">
        <v>46289</v>
      </c>
      <c r="B1009" s="89" t="s">
        <v>3826</v>
      </c>
      <c r="C1009" s="12" t="s">
        <v>886</v>
      </c>
      <c r="D1009" s="12" t="s">
        <v>3292</v>
      </c>
      <c r="E1009" s="12" t="s">
        <v>65</v>
      </c>
      <c r="F1009" s="12" t="s">
        <v>3293</v>
      </c>
      <c r="G1009" s="12" t="s">
        <v>2733</v>
      </c>
      <c r="H1009" s="12" t="s">
        <v>2734</v>
      </c>
      <c r="I1009" s="90">
        <v>0.16666666666666671</v>
      </c>
      <c r="J1009" s="90">
        <v>0.18055555555555561</v>
      </c>
      <c r="K1009" s="13">
        <v>0.33</v>
      </c>
      <c r="L1009" s="90">
        <v>0.1701388888888889</v>
      </c>
      <c r="M1009" s="90">
        <v>0.55486111111111114</v>
      </c>
      <c r="N1009" s="13">
        <v>9.23</v>
      </c>
      <c r="O1009" s="12">
        <v>1</v>
      </c>
      <c r="P1009" s="12">
        <v>45.179937000000002</v>
      </c>
      <c r="Q1009" s="12">
        <v>5.7227009999999998</v>
      </c>
      <c r="R1009" s="14">
        <v>46290.417847222219</v>
      </c>
      <c r="S1009" s="12">
        <v>1</v>
      </c>
      <c r="T1009">
        <v>20260479</v>
      </c>
      <c r="U1009" t="s">
        <v>40</v>
      </c>
      <c r="V1009">
        <v>20260479</v>
      </c>
    </row>
    <row r="1010" spans="1:22" x14ac:dyDescent="0.3">
      <c r="A1010" s="11">
        <v>46289</v>
      </c>
      <c r="B1010" s="89" t="s">
        <v>3845</v>
      </c>
      <c r="C1010" s="12" t="s">
        <v>950</v>
      </c>
      <c r="D1010" s="12" t="s">
        <v>2514</v>
      </c>
      <c r="E1010" s="12" t="s">
        <v>123</v>
      </c>
      <c r="F1010" s="12" t="s">
        <v>123</v>
      </c>
      <c r="G1010" s="12" t="s">
        <v>2733</v>
      </c>
      <c r="H1010" s="12" t="s">
        <v>2737</v>
      </c>
      <c r="I1010" s="90">
        <v>0.33333333333333331</v>
      </c>
      <c r="J1010" s="90">
        <v>0.34722222222222221</v>
      </c>
      <c r="K1010" s="13">
        <v>0.33</v>
      </c>
      <c r="L1010" s="90"/>
      <c r="M1010" s="90"/>
      <c r="N1010" s="13"/>
      <c r="O1010" s="12">
        <v>0</v>
      </c>
      <c r="P1010" s="12">
        <v>45.189670999999997</v>
      </c>
      <c r="Q1010" s="12">
        <v>5.7243469999999999</v>
      </c>
      <c r="R1010" s="14">
        <v>46290.417847222219</v>
      </c>
      <c r="S1010" s="12">
        <v>1</v>
      </c>
      <c r="T1010">
        <v>20260495</v>
      </c>
      <c r="U1010" t="s">
        <v>838</v>
      </c>
      <c r="V1010">
        <v>20260495</v>
      </c>
    </row>
    <row r="1011" spans="1:22" x14ac:dyDescent="0.3">
      <c r="A1011" s="11">
        <v>46289</v>
      </c>
      <c r="B1011" s="89" t="s">
        <v>3846</v>
      </c>
      <c r="C1011" s="12" t="s">
        <v>863</v>
      </c>
      <c r="D1011" s="12" t="s">
        <v>883</v>
      </c>
      <c r="E1011" s="12" t="s">
        <v>810</v>
      </c>
      <c r="F1011" s="12" t="s">
        <v>3295</v>
      </c>
      <c r="G1011" s="12" t="s">
        <v>2733</v>
      </c>
      <c r="H1011" s="12" t="s">
        <v>2734</v>
      </c>
      <c r="I1011" s="90">
        <v>0.29166666666666669</v>
      </c>
      <c r="J1011" s="90">
        <v>0.30555555555555558</v>
      </c>
      <c r="K1011" s="13">
        <v>0.33</v>
      </c>
      <c r="L1011" s="90"/>
      <c r="M1011" s="90"/>
      <c r="N1011" s="13"/>
      <c r="O1011" s="12">
        <v>0</v>
      </c>
      <c r="P1011" s="12">
        <v>45.190103000000001</v>
      </c>
      <c r="Q1011" s="12">
        <v>5.7168659999999996</v>
      </c>
      <c r="R1011" s="14">
        <v>46290.417847222219</v>
      </c>
      <c r="S1011" s="12">
        <v>1</v>
      </c>
      <c r="V1011" t="s">
        <v>3805</v>
      </c>
    </row>
    <row r="1012" spans="1:22" x14ac:dyDescent="0.3">
      <c r="A1012" s="11">
        <v>46289</v>
      </c>
      <c r="B1012" s="89" t="s">
        <v>3847</v>
      </c>
      <c r="C1012" s="12" t="s">
        <v>900</v>
      </c>
      <c r="D1012" s="12" t="s">
        <v>2381</v>
      </c>
      <c r="E1012" s="12" t="s">
        <v>785</v>
      </c>
      <c r="F1012" s="12" t="s">
        <v>3578</v>
      </c>
      <c r="G1012" s="12" t="s">
        <v>2733</v>
      </c>
      <c r="H1012" s="12" t="s">
        <v>2737</v>
      </c>
      <c r="I1012" s="90">
        <v>0.36805555555555558</v>
      </c>
      <c r="J1012" s="90">
        <v>0.50347222222222221</v>
      </c>
      <c r="K1012" s="13">
        <v>3.25</v>
      </c>
      <c r="L1012" s="90"/>
      <c r="M1012" s="90"/>
      <c r="N1012" s="13"/>
      <c r="O1012" s="12">
        <v>0</v>
      </c>
      <c r="P1012" s="12">
        <v>45.232621000000002</v>
      </c>
      <c r="Q1012" s="12">
        <v>5.6794840000000004</v>
      </c>
      <c r="R1012" s="14">
        <v>46290.417847222219</v>
      </c>
      <c r="S1012" s="12">
        <v>1</v>
      </c>
      <c r="T1012">
        <v>20260437</v>
      </c>
      <c r="U1012" t="s">
        <v>838</v>
      </c>
      <c r="V1012">
        <v>20260437</v>
      </c>
    </row>
    <row r="1013" spans="1:22" x14ac:dyDescent="0.3">
      <c r="A1013" s="11">
        <v>46289</v>
      </c>
      <c r="B1013" s="89" t="s">
        <v>3831</v>
      </c>
      <c r="C1013" s="12" t="s">
        <v>892</v>
      </c>
      <c r="D1013" s="12" t="s">
        <v>3296</v>
      </c>
      <c r="E1013" s="12" t="s">
        <v>330</v>
      </c>
      <c r="F1013" s="12" t="s">
        <v>3297</v>
      </c>
      <c r="G1013" s="12" t="s">
        <v>2733</v>
      </c>
      <c r="H1013" s="12" t="s">
        <v>2734</v>
      </c>
      <c r="I1013" s="90">
        <v>0.16666666666666671</v>
      </c>
      <c r="J1013" s="90">
        <v>0.18055555555555561</v>
      </c>
      <c r="K1013" s="13">
        <v>0.33</v>
      </c>
      <c r="L1013" s="90"/>
      <c r="M1013" s="90"/>
      <c r="N1013" s="13"/>
      <c r="O1013" s="12">
        <v>0</v>
      </c>
      <c r="P1013" s="12">
        <v>45.168810999999998</v>
      </c>
      <c r="Q1013" s="12">
        <v>5.722461</v>
      </c>
      <c r="R1013" s="14">
        <v>46290.417847222219</v>
      </c>
      <c r="S1013" s="12">
        <v>1</v>
      </c>
      <c r="T1013">
        <v>20260102</v>
      </c>
      <c r="U1013" t="s">
        <v>40</v>
      </c>
      <c r="V1013">
        <v>20260102</v>
      </c>
    </row>
    <row r="1014" spans="1:22" x14ac:dyDescent="0.3">
      <c r="A1014" s="11">
        <v>46289</v>
      </c>
      <c r="B1014" s="89" t="s">
        <v>3842</v>
      </c>
      <c r="C1014" s="12" t="s">
        <v>865</v>
      </c>
      <c r="D1014" s="12" t="s">
        <v>3354</v>
      </c>
      <c r="E1014" s="12" t="s">
        <v>700</v>
      </c>
      <c r="F1014" s="12" t="s">
        <v>3355</v>
      </c>
      <c r="G1014" s="12" t="s">
        <v>2733</v>
      </c>
      <c r="H1014" s="12" t="s">
        <v>2734</v>
      </c>
      <c r="I1014" s="90">
        <v>0.16666666666666671</v>
      </c>
      <c r="J1014" s="90">
        <v>0.18055555555555561</v>
      </c>
      <c r="K1014" s="13">
        <v>0.33</v>
      </c>
      <c r="L1014" s="90"/>
      <c r="M1014" s="90"/>
      <c r="N1014" s="13"/>
      <c r="O1014" s="12">
        <v>0</v>
      </c>
      <c r="P1014" s="12">
        <v>45.203901000000002</v>
      </c>
      <c r="Q1014" s="12">
        <v>5.6643619999999997</v>
      </c>
      <c r="R1014" s="14">
        <v>46290.417847222219</v>
      </c>
      <c r="S1014" s="12">
        <v>1</v>
      </c>
      <c r="T1014">
        <v>20260464</v>
      </c>
      <c r="U1014" t="s">
        <v>40</v>
      </c>
      <c r="V1014">
        <v>20260464</v>
      </c>
    </row>
    <row r="1015" spans="1:22" x14ac:dyDescent="0.3">
      <c r="A1015" s="11">
        <v>46289</v>
      </c>
      <c r="B1015" s="89" t="s">
        <v>3815</v>
      </c>
      <c r="C1015" s="12" t="s">
        <v>905</v>
      </c>
      <c r="D1015" s="12"/>
      <c r="E1015" s="12" t="s">
        <v>95</v>
      </c>
      <c r="F1015" s="12" t="s">
        <v>95</v>
      </c>
      <c r="G1015" s="12"/>
      <c r="H1015" s="12"/>
      <c r="I1015" s="90">
        <v>0.33333333333333331</v>
      </c>
      <c r="J1015" s="90">
        <v>0.34722222222222221</v>
      </c>
      <c r="K1015" s="13">
        <v>0.33</v>
      </c>
      <c r="L1015" s="90"/>
      <c r="M1015" s="90"/>
      <c r="N1015" s="13"/>
      <c r="O1015" s="12">
        <v>0</v>
      </c>
      <c r="P1015" s="12">
        <v>45.147320000000001</v>
      </c>
      <c r="Q1015" s="12">
        <v>5.7529560000000002</v>
      </c>
      <c r="R1015" s="14">
        <v>46290.417847222219</v>
      </c>
      <c r="S1015" s="12">
        <v>1</v>
      </c>
      <c r="T1015">
        <v>20260135</v>
      </c>
      <c r="U1015" t="s">
        <v>3760</v>
      </c>
      <c r="V1015">
        <v>20260135</v>
      </c>
    </row>
    <row r="1016" spans="1:22" x14ac:dyDescent="0.3">
      <c r="A1016" s="11">
        <v>46289</v>
      </c>
      <c r="B1016" s="89" t="s">
        <v>3872</v>
      </c>
      <c r="C1016" s="12" t="s">
        <v>866</v>
      </c>
      <c r="D1016" s="12" t="s">
        <v>3723</v>
      </c>
      <c r="E1016" s="12" t="s">
        <v>664</v>
      </c>
      <c r="F1016" s="12" t="s">
        <v>3724</v>
      </c>
      <c r="G1016" s="12" t="s">
        <v>2733</v>
      </c>
      <c r="H1016" s="12" t="s">
        <v>2734</v>
      </c>
      <c r="I1016" s="90">
        <v>0.16666666666666671</v>
      </c>
      <c r="J1016" s="90">
        <v>0.18055555555555561</v>
      </c>
      <c r="K1016" s="13">
        <v>0.33</v>
      </c>
      <c r="L1016" s="90">
        <v>0.42638888888888887</v>
      </c>
      <c r="M1016" s="90">
        <v>0.43611111111111112</v>
      </c>
      <c r="N1016" s="13">
        <v>0.23</v>
      </c>
      <c r="O1016" s="12">
        <v>1</v>
      </c>
      <c r="P1016" s="12">
        <v>45.239960000000004</v>
      </c>
      <c r="Q1016" s="12">
        <v>5.820354</v>
      </c>
      <c r="R1016" s="14">
        <v>46290.417847222219</v>
      </c>
      <c r="S1016" s="12">
        <v>1</v>
      </c>
      <c r="T1016">
        <v>20260347</v>
      </c>
      <c r="U1016" t="s">
        <v>40</v>
      </c>
      <c r="V1016">
        <v>20260347</v>
      </c>
    </row>
    <row r="1017" spans="1:22" x14ac:dyDescent="0.3">
      <c r="A1017" s="11">
        <v>46289</v>
      </c>
      <c r="B1017" s="89" t="s">
        <v>3842</v>
      </c>
      <c r="C1017" s="12" t="s">
        <v>865</v>
      </c>
      <c r="D1017" s="12" t="s">
        <v>1072</v>
      </c>
      <c r="E1017" s="12" t="s">
        <v>99</v>
      </c>
      <c r="F1017" s="12" t="s">
        <v>3286</v>
      </c>
      <c r="G1017" s="12" t="s">
        <v>2733</v>
      </c>
      <c r="H1017" s="12" t="s">
        <v>2737</v>
      </c>
      <c r="I1017" s="90">
        <v>0.33333333333333331</v>
      </c>
      <c r="J1017" s="90">
        <v>0.35416666666666669</v>
      </c>
      <c r="K1017" s="13">
        <v>0.5</v>
      </c>
      <c r="L1017" s="90"/>
      <c r="M1017" s="90"/>
      <c r="N1017" s="13"/>
      <c r="O1017" s="12">
        <v>0</v>
      </c>
      <c r="P1017" s="12">
        <v>45.188929999999999</v>
      </c>
      <c r="Q1017" s="12">
        <v>5.7123470000000003</v>
      </c>
      <c r="R1017" s="14">
        <v>46290.417847222219</v>
      </c>
      <c r="S1017" s="12">
        <v>1</v>
      </c>
      <c r="T1017">
        <v>20260007</v>
      </c>
      <c r="U1017" t="s">
        <v>838</v>
      </c>
      <c r="V1017">
        <v>20260007</v>
      </c>
    </row>
    <row r="1018" spans="1:22" x14ac:dyDescent="0.3">
      <c r="A1018" s="11">
        <v>46289</v>
      </c>
      <c r="B1018" s="89" t="s">
        <v>3822</v>
      </c>
      <c r="C1018" s="12" t="s">
        <v>944</v>
      </c>
      <c r="D1018" s="12" t="s">
        <v>1673</v>
      </c>
      <c r="E1018" s="12" t="s">
        <v>518</v>
      </c>
      <c r="F1018" s="12" t="s">
        <v>518</v>
      </c>
      <c r="G1018" s="12" t="s">
        <v>2733</v>
      </c>
      <c r="H1018" s="12" t="s">
        <v>2737</v>
      </c>
      <c r="I1018" s="90">
        <v>0.33333333333333331</v>
      </c>
      <c r="J1018" s="90">
        <v>0.41666666666666669</v>
      </c>
      <c r="K1018" s="13">
        <v>2</v>
      </c>
      <c r="L1018" s="90"/>
      <c r="M1018" s="90"/>
      <c r="N1018" s="13"/>
      <c r="O1018" s="12">
        <v>0</v>
      </c>
      <c r="P1018" s="12">
        <v>45.168743999999997</v>
      </c>
      <c r="Q1018" s="12">
        <v>5.7258769999999997</v>
      </c>
      <c r="R1018" s="14">
        <v>46290.417847222219</v>
      </c>
      <c r="S1018" s="12">
        <v>1</v>
      </c>
      <c r="T1018">
        <v>20260204</v>
      </c>
      <c r="U1018" t="s">
        <v>838</v>
      </c>
      <c r="V1018">
        <v>20260204</v>
      </c>
    </row>
    <row r="1019" spans="1:22" x14ac:dyDescent="0.3">
      <c r="A1019" s="11">
        <v>46289</v>
      </c>
      <c r="B1019" s="89" t="s">
        <v>3870</v>
      </c>
      <c r="C1019" s="12" t="s">
        <v>947</v>
      </c>
      <c r="D1019" s="12" t="s">
        <v>2318</v>
      </c>
      <c r="E1019" s="12" t="s">
        <v>696</v>
      </c>
      <c r="F1019" s="12" t="s">
        <v>696</v>
      </c>
      <c r="G1019" s="12" t="s">
        <v>2733</v>
      </c>
      <c r="H1019" s="12" t="s">
        <v>2737</v>
      </c>
      <c r="I1019" s="90">
        <v>0.33333333333333331</v>
      </c>
      <c r="J1019" s="90">
        <v>0.4236111111111111</v>
      </c>
      <c r="K1019" s="13">
        <v>2.17</v>
      </c>
      <c r="L1019" s="90"/>
      <c r="M1019" s="90"/>
      <c r="N1019" s="13"/>
      <c r="O1019" s="12">
        <v>0</v>
      </c>
      <c r="P1019" s="12">
        <v>45.371516</v>
      </c>
      <c r="Q1019" s="12">
        <v>5.5878629999999996</v>
      </c>
      <c r="R1019" s="14">
        <v>46290.417847222219</v>
      </c>
      <c r="S1019" s="12">
        <v>1</v>
      </c>
      <c r="T1019">
        <v>20260417</v>
      </c>
      <c r="U1019" t="s">
        <v>838</v>
      </c>
      <c r="V1019">
        <v>20260417</v>
      </c>
    </row>
    <row r="1020" spans="1:22" x14ac:dyDescent="0.3">
      <c r="A1020" s="11">
        <v>46289</v>
      </c>
      <c r="B1020" s="89" t="s">
        <v>3839</v>
      </c>
      <c r="C1020" s="12" t="s">
        <v>966</v>
      </c>
      <c r="D1020" s="12" t="s">
        <v>3725</v>
      </c>
      <c r="E1020" s="12" t="s">
        <v>82</v>
      </c>
      <c r="F1020" s="12" t="s">
        <v>3726</v>
      </c>
      <c r="G1020" s="12" t="s">
        <v>2733</v>
      </c>
      <c r="H1020" s="12" t="s">
        <v>2734</v>
      </c>
      <c r="I1020" s="90">
        <v>0.125</v>
      </c>
      <c r="J1020" s="90">
        <v>0.1423611111111111</v>
      </c>
      <c r="K1020" s="13">
        <v>0.42</v>
      </c>
      <c r="L1020" s="90">
        <v>0.26805555555555549</v>
      </c>
      <c r="M1020" s="90">
        <v>0.27361111111111108</v>
      </c>
      <c r="N1020" s="13">
        <v>0.13</v>
      </c>
      <c r="O1020" s="12">
        <v>1</v>
      </c>
      <c r="P1020" s="12">
        <v>45.365777999999999</v>
      </c>
      <c r="Q1020" s="12">
        <v>5.5901800000000001</v>
      </c>
      <c r="R1020" s="14">
        <v>46290.417847222219</v>
      </c>
      <c r="S1020" s="12">
        <v>1</v>
      </c>
      <c r="T1020">
        <v>20260483</v>
      </c>
      <c r="U1020" t="s">
        <v>40</v>
      </c>
      <c r="V1020">
        <v>20260483</v>
      </c>
    </row>
    <row r="1021" spans="1:22" x14ac:dyDescent="0.3">
      <c r="A1021" s="11">
        <v>46289</v>
      </c>
      <c r="B1021" s="89" t="s">
        <v>3831</v>
      </c>
      <c r="C1021" s="12" t="s">
        <v>892</v>
      </c>
      <c r="D1021" s="12" t="s">
        <v>891</v>
      </c>
      <c r="E1021" s="12" t="s">
        <v>802</v>
      </c>
      <c r="F1021" s="12" t="s">
        <v>3294</v>
      </c>
      <c r="G1021" s="12" t="s">
        <v>2733</v>
      </c>
      <c r="H1021" s="12" t="s">
        <v>2734</v>
      </c>
      <c r="I1021" s="90">
        <v>0.25</v>
      </c>
      <c r="J1021" s="90">
        <v>0.26041666666666669</v>
      </c>
      <c r="K1021" s="13">
        <v>0.25</v>
      </c>
      <c r="L1021" s="90"/>
      <c r="M1021" s="90"/>
      <c r="N1021" s="13"/>
      <c r="O1021" s="12">
        <v>0</v>
      </c>
      <c r="P1021" s="12">
        <v>45.162475999999998</v>
      </c>
      <c r="Q1021" s="12">
        <v>5.7165179999999998</v>
      </c>
      <c r="R1021" s="14">
        <v>46290.417847222219</v>
      </c>
      <c r="S1021" s="12">
        <v>1</v>
      </c>
      <c r="V1021" t="s">
        <v>3791</v>
      </c>
    </row>
    <row r="1022" spans="1:22" x14ac:dyDescent="0.3">
      <c r="A1022" s="11">
        <v>46289</v>
      </c>
      <c r="B1022" s="89" t="s">
        <v>3830</v>
      </c>
      <c r="C1022" s="12" t="s">
        <v>951</v>
      </c>
      <c r="D1022" s="12" t="s">
        <v>3302</v>
      </c>
      <c r="E1022" s="12" t="s">
        <v>403</v>
      </c>
      <c r="F1022" s="12" t="s">
        <v>3303</v>
      </c>
      <c r="G1022" s="12" t="s">
        <v>2733</v>
      </c>
      <c r="H1022" s="12" t="s">
        <v>2734</v>
      </c>
      <c r="I1022" s="90">
        <v>0.16666666666666671</v>
      </c>
      <c r="J1022" s="90">
        <v>0.18055555555555561</v>
      </c>
      <c r="K1022" s="13">
        <v>0.33</v>
      </c>
      <c r="L1022" s="90"/>
      <c r="M1022" s="90"/>
      <c r="N1022" s="13"/>
      <c r="O1022" s="12">
        <v>0</v>
      </c>
      <c r="P1022" s="12">
        <v>45.176518000000002</v>
      </c>
      <c r="Q1022" s="12">
        <v>5.7090420000000002</v>
      </c>
      <c r="R1022" s="14">
        <v>46290.417847222219</v>
      </c>
      <c r="S1022" s="12">
        <v>1</v>
      </c>
      <c r="T1022">
        <v>20260254</v>
      </c>
      <c r="U1022" t="s">
        <v>40</v>
      </c>
      <c r="V1022">
        <v>20260254</v>
      </c>
    </row>
    <row r="1023" spans="1:22" x14ac:dyDescent="0.3">
      <c r="A1023" s="11">
        <v>46289</v>
      </c>
      <c r="B1023" s="89" t="s">
        <v>3820</v>
      </c>
      <c r="C1023" s="12" t="s">
        <v>961</v>
      </c>
      <c r="D1023" s="12" t="s">
        <v>2217</v>
      </c>
      <c r="E1023" s="12" t="s">
        <v>795</v>
      </c>
      <c r="F1023" s="12" t="s">
        <v>795</v>
      </c>
      <c r="G1023" s="12" t="s">
        <v>2733</v>
      </c>
      <c r="H1023" s="12" t="s">
        <v>2737</v>
      </c>
      <c r="I1023" s="90">
        <v>0.36805555555555558</v>
      </c>
      <c r="J1023" s="90">
        <v>0.37847222222222221</v>
      </c>
      <c r="K1023" s="13">
        <v>0.25</v>
      </c>
      <c r="L1023" s="90">
        <v>0.4284722222222222</v>
      </c>
      <c r="M1023" s="90">
        <v>0.49375000000000002</v>
      </c>
      <c r="N1023" s="13">
        <v>1.57</v>
      </c>
      <c r="O1023" s="12">
        <v>1</v>
      </c>
      <c r="P1023" s="12">
        <v>45.165621000000002</v>
      </c>
      <c r="Q1023" s="12">
        <v>5.7235849999999999</v>
      </c>
      <c r="R1023" s="14">
        <v>46290.417847222219</v>
      </c>
      <c r="S1023" s="12">
        <v>1</v>
      </c>
      <c r="T1023">
        <v>20260380</v>
      </c>
      <c r="U1023" t="s">
        <v>838</v>
      </c>
      <c r="V1023">
        <v>20260380</v>
      </c>
    </row>
    <row r="1024" spans="1:22" x14ac:dyDescent="0.3">
      <c r="A1024" s="11">
        <v>46289</v>
      </c>
      <c r="B1024" s="89" t="s">
        <v>3872</v>
      </c>
      <c r="C1024" s="12" t="s">
        <v>866</v>
      </c>
      <c r="D1024" s="12" t="s">
        <v>1660</v>
      </c>
      <c r="E1024" s="12" t="s">
        <v>469</v>
      </c>
      <c r="F1024" s="12" t="s">
        <v>821</v>
      </c>
      <c r="G1024" s="12" t="s">
        <v>2733</v>
      </c>
      <c r="H1024" s="12" t="s">
        <v>2737</v>
      </c>
      <c r="I1024" s="90">
        <v>0.33333333333333331</v>
      </c>
      <c r="J1024" s="90">
        <v>0.35416666666666669</v>
      </c>
      <c r="K1024" s="13">
        <v>0.5</v>
      </c>
      <c r="L1024" s="90">
        <v>0.1680555555555556</v>
      </c>
      <c r="M1024" s="90">
        <v>0.1763888888888889</v>
      </c>
      <c r="N1024" s="13">
        <v>0.2</v>
      </c>
      <c r="O1024" s="12">
        <v>1</v>
      </c>
      <c r="P1024" s="12">
        <v>45.223903999999997</v>
      </c>
      <c r="Q1024" s="12">
        <v>5.7949299999999999</v>
      </c>
      <c r="R1024" s="14">
        <v>46290.417847222219</v>
      </c>
      <c r="S1024" s="12">
        <v>1</v>
      </c>
      <c r="T1024">
        <v>20260198</v>
      </c>
      <c r="U1024" t="s">
        <v>838</v>
      </c>
      <c r="V1024">
        <v>20260198</v>
      </c>
    </row>
    <row r="1025" spans="1:22" x14ac:dyDescent="0.3">
      <c r="A1025" s="11">
        <v>46289</v>
      </c>
      <c r="B1025" s="89" t="s">
        <v>3865</v>
      </c>
      <c r="C1025" s="12" t="s">
        <v>962</v>
      </c>
      <c r="D1025" s="12" t="s">
        <v>3304</v>
      </c>
      <c r="E1025" s="12" t="s">
        <v>728</v>
      </c>
      <c r="F1025" s="12" t="s">
        <v>3305</v>
      </c>
      <c r="G1025" s="12" t="s">
        <v>2733</v>
      </c>
      <c r="H1025" s="12" t="s">
        <v>2734</v>
      </c>
      <c r="I1025" s="90">
        <v>0.44791666666666669</v>
      </c>
      <c r="J1025" s="90">
        <v>0.4513888888888889</v>
      </c>
      <c r="K1025" s="13">
        <v>0.08</v>
      </c>
      <c r="L1025" s="90">
        <v>0.44791666666666669</v>
      </c>
      <c r="M1025" s="90">
        <v>0.4597222222222222</v>
      </c>
      <c r="N1025" s="13">
        <v>0.28000000000000003</v>
      </c>
      <c r="O1025" s="12">
        <v>1</v>
      </c>
      <c r="P1025" s="12">
        <v>45.228516999999997</v>
      </c>
      <c r="Q1025" s="12">
        <v>5.6831250000000004</v>
      </c>
      <c r="R1025" s="14">
        <v>46290.417847222219</v>
      </c>
      <c r="S1025" s="12">
        <v>1</v>
      </c>
      <c r="T1025">
        <v>20260336</v>
      </c>
      <c r="U1025" t="s">
        <v>40</v>
      </c>
      <c r="V1025">
        <v>20260336</v>
      </c>
    </row>
    <row r="1026" spans="1:22" x14ac:dyDescent="0.3">
      <c r="A1026" s="11">
        <v>46289</v>
      </c>
      <c r="B1026" s="89" t="s">
        <v>3865</v>
      </c>
      <c r="C1026" s="12" t="s">
        <v>962</v>
      </c>
      <c r="D1026" s="12" t="s">
        <v>3727</v>
      </c>
      <c r="E1026" s="12" t="s">
        <v>650</v>
      </c>
      <c r="F1026" s="12" t="s">
        <v>3728</v>
      </c>
      <c r="G1026" s="12" t="s">
        <v>2733</v>
      </c>
      <c r="H1026" s="12" t="s">
        <v>2734</v>
      </c>
      <c r="I1026" s="90">
        <v>0.30208333333333331</v>
      </c>
      <c r="J1026" s="90">
        <v>0.31597222222222221</v>
      </c>
      <c r="K1026" s="13">
        <v>0.33</v>
      </c>
      <c r="L1026" s="90"/>
      <c r="M1026" s="90"/>
      <c r="N1026" s="13"/>
      <c r="O1026" s="12">
        <v>0</v>
      </c>
      <c r="P1026" s="12">
        <v>45.363982</v>
      </c>
      <c r="Q1026" s="12">
        <v>5.5928360000000001</v>
      </c>
      <c r="R1026" s="14">
        <v>46290.417847222219</v>
      </c>
      <c r="S1026" s="12">
        <v>1</v>
      </c>
      <c r="T1026">
        <v>20260491</v>
      </c>
      <c r="U1026" t="s">
        <v>40</v>
      </c>
      <c r="V1026">
        <v>20260491</v>
      </c>
    </row>
    <row r="1027" spans="1:22" x14ac:dyDescent="0.3">
      <c r="A1027" s="11">
        <v>46289</v>
      </c>
      <c r="B1027" s="89" t="s">
        <v>3815</v>
      </c>
      <c r="C1027" s="12" t="s">
        <v>905</v>
      </c>
      <c r="D1027" s="12" t="s">
        <v>1907</v>
      </c>
      <c r="E1027" s="12" t="s">
        <v>282</v>
      </c>
      <c r="F1027" s="12" t="s">
        <v>282</v>
      </c>
      <c r="G1027" s="12" t="s">
        <v>2733</v>
      </c>
      <c r="H1027" s="12" t="s">
        <v>2781</v>
      </c>
      <c r="I1027" s="90">
        <v>0.33333333333333331</v>
      </c>
      <c r="J1027" s="90">
        <v>0.375</v>
      </c>
      <c r="K1027" s="13">
        <v>1</v>
      </c>
      <c r="L1027" s="90"/>
      <c r="M1027" s="90"/>
      <c r="N1027" s="13"/>
      <c r="O1027" s="12">
        <v>0</v>
      </c>
      <c r="P1027" s="12">
        <v>45.189103000000003</v>
      </c>
      <c r="Q1027" s="12">
        <v>5.7301169999999999</v>
      </c>
      <c r="R1027" s="14">
        <v>46290.417847222219</v>
      </c>
      <c r="S1027" s="12">
        <v>1</v>
      </c>
      <c r="T1027">
        <v>20260279</v>
      </c>
      <c r="U1027" t="s">
        <v>838</v>
      </c>
      <c r="V1027">
        <v>20260279</v>
      </c>
    </row>
    <row r="1028" spans="1:22" x14ac:dyDescent="0.3">
      <c r="A1028" s="11">
        <v>46289</v>
      </c>
      <c r="B1028" s="89" t="s">
        <v>3816</v>
      </c>
      <c r="C1028" s="12" t="s">
        <v>957</v>
      </c>
      <c r="D1028" s="12" t="s">
        <v>1762</v>
      </c>
      <c r="E1028" s="12" t="s">
        <v>169</v>
      </c>
      <c r="F1028" s="12" t="s">
        <v>3729</v>
      </c>
      <c r="G1028" s="12" t="s">
        <v>2733</v>
      </c>
      <c r="H1028" s="12" t="s">
        <v>2737</v>
      </c>
      <c r="I1028" s="90">
        <v>0.44097222222222221</v>
      </c>
      <c r="J1028" s="90">
        <v>0.4513888888888889</v>
      </c>
      <c r="K1028" s="13">
        <v>0.25</v>
      </c>
      <c r="L1028" s="90"/>
      <c r="M1028" s="90"/>
      <c r="N1028" s="13"/>
      <c r="O1028" s="12">
        <v>0</v>
      </c>
      <c r="P1028" s="12">
        <v>45.198368000000002</v>
      </c>
      <c r="Q1028" s="12">
        <v>5.7362279999999997</v>
      </c>
      <c r="R1028" s="14">
        <v>46290.417847222219</v>
      </c>
      <c r="S1028" s="12">
        <v>1</v>
      </c>
      <c r="T1028">
        <v>20260235</v>
      </c>
      <c r="U1028" t="s">
        <v>838</v>
      </c>
      <c r="V1028">
        <v>20260235</v>
      </c>
    </row>
    <row r="1029" spans="1:22" x14ac:dyDescent="0.3">
      <c r="A1029" s="11">
        <v>46289</v>
      </c>
      <c r="B1029" s="89" t="s">
        <v>3856</v>
      </c>
      <c r="C1029" s="12" t="s">
        <v>979</v>
      </c>
      <c r="D1029" s="12" t="s">
        <v>1786</v>
      </c>
      <c r="E1029" s="12" t="s">
        <v>536</v>
      </c>
      <c r="F1029" s="12" t="s">
        <v>1788</v>
      </c>
      <c r="G1029" s="12" t="s">
        <v>2733</v>
      </c>
      <c r="H1029" s="12" t="s">
        <v>2737</v>
      </c>
      <c r="I1029" s="90">
        <v>0.2048611111111111</v>
      </c>
      <c r="J1029" s="90">
        <v>0.21527777777777779</v>
      </c>
      <c r="K1029" s="13">
        <v>0.25</v>
      </c>
      <c r="L1029" s="90">
        <v>0.50902777777777775</v>
      </c>
      <c r="M1029" s="90">
        <v>0.5493055555555556</v>
      </c>
      <c r="N1029" s="13">
        <v>0.97</v>
      </c>
      <c r="O1029" s="12">
        <v>1</v>
      </c>
      <c r="P1029" s="12">
        <v>45.183112000000001</v>
      </c>
      <c r="Q1029" s="12">
        <v>5.7278739999999999</v>
      </c>
      <c r="R1029" s="14">
        <v>46290.417847222219</v>
      </c>
      <c r="S1029" s="12">
        <v>1</v>
      </c>
      <c r="T1029">
        <v>20260242</v>
      </c>
      <c r="U1029" t="s">
        <v>838</v>
      </c>
      <c r="V1029">
        <v>20260242</v>
      </c>
    </row>
    <row r="1030" spans="1:22" x14ac:dyDescent="0.3">
      <c r="A1030" s="11">
        <v>46289</v>
      </c>
      <c r="B1030" s="89" t="s">
        <v>3906</v>
      </c>
      <c r="C1030" s="12" t="s">
        <v>908</v>
      </c>
      <c r="D1030" s="12"/>
      <c r="E1030" s="12" t="s">
        <v>822</v>
      </c>
      <c r="F1030" s="12" t="s">
        <v>822</v>
      </c>
      <c r="G1030" s="12"/>
      <c r="H1030" s="12"/>
      <c r="I1030" s="90">
        <v>0.16666666666666671</v>
      </c>
      <c r="J1030" s="90">
        <v>0.1736111111111111</v>
      </c>
      <c r="K1030" s="13">
        <v>0.17</v>
      </c>
      <c r="L1030" s="90"/>
      <c r="M1030" s="90"/>
      <c r="N1030" s="13"/>
      <c r="O1030" s="12">
        <v>0</v>
      </c>
      <c r="P1030" s="12">
        <v>45.202514999999998</v>
      </c>
      <c r="Q1030" s="12">
        <v>5.7046400000000004</v>
      </c>
      <c r="R1030" s="14">
        <v>46290.417847222219</v>
      </c>
      <c r="S1030" s="12">
        <v>1</v>
      </c>
      <c r="V1030" t="s">
        <v>3907</v>
      </c>
    </row>
    <row r="1031" spans="1:22" x14ac:dyDescent="0.3">
      <c r="A1031" s="11">
        <v>46289</v>
      </c>
      <c r="B1031" s="89" t="s">
        <v>3818</v>
      </c>
      <c r="C1031" s="12" t="s">
        <v>870</v>
      </c>
      <c r="D1031" s="12" t="s">
        <v>1598</v>
      </c>
      <c r="E1031" s="12" t="s">
        <v>165</v>
      </c>
      <c r="F1031" s="12" t="s">
        <v>3730</v>
      </c>
      <c r="G1031" s="12" t="s">
        <v>2733</v>
      </c>
      <c r="H1031" s="12" t="s">
        <v>2737</v>
      </c>
      <c r="I1031" s="90">
        <v>0.38541666666666669</v>
      </c>
      <c r="J1031" s="90">
        <v>0.43055555555555558</v>
      </c>
      <c r="K1031" s="13">
        <v>1.08</v>
      </c>
      <c r="L1031" s="90">
        <v>0.42916666666666659</v>
      </c>
      <c r="M1031" s="90">
        <v>0.4465277777777778</v>
      </c>
      <c r="N1031" s="13">
        <v>0.42</v>
      </c>
      <c r="O1031" s="12">
        <v>1</v>
      </c>
      <c r="P1031" s="12">
        <v>45.192888000000004</v>
      </c>
      <c r="Q1031" s="12">
        <v>5.7291280000000002</v>
      </c>
      <c r="R1031" s="14">
        <v>46290.417847222219</v>
      </c>
      <c r="S1031" s="12">
        <v>1</v>
      </c>
      <c r="T1031">
        <v>20260175</v>
      </c>
      <c r="U1031" t="s">
        <v>838</v>
      </c>
      <c r="V1031">
        <v>20260175</v>
      </c>
    </row>
    <row r="1032" spans="1:22" x14ac:dyDescent="0.3">
      <c r="A1032" s="11">
        <v>46289</v>
      </c>
      <c r="B1032" s="89" t="s">
        <v>3841</v>
      </c>
      <c r="C1032" s="12" t="s">
        <v>971</v>
      </c>
      <c r="D1032" s="12" t="s">
        <v>3318</v>
      </c>
      <c r="E1032" s="12" t="s">
        <v>445</v>
      </c>
      <c r="F1032" s="12" t="s">
        <v>3319</v>
      </c>
      <c r="G1032" s="12" t="s">
        <v>2733</v>
      </c>
      <c r="H1032" s="12" t="s">
        <v>2734</v>
      </c>
      <c r="I1032" s="90">
        <v>0.16666666666666671</v>
      </c>
      <c r="J1032" s="90">
        <v>0.18055555555555561</v>
      </c>
      <c r="K1032" s="13">
        <v>0.33</v>
      </c>
      <c r="L1032" s="90">
        <v>0.49027777777777781</v>
      </c>
      <c r="M1032" s="90">
        <v>0.49027777777777781</v>
      </c>
      <c r="N1032" s="13">
        <v>0</v>
      </c>
      <c r="O1032" s="12">
        <v>1</v>
      </c>
      <c r="P1032" s="12">
        <v>45.181372000000003</v>
      </c>
      <c r="Q1032" s="12">
        <v>5.7330990000000002</v>
      </c>
      <c r="R1032" s="14">
        <v>46290.417847222219</v>
      </c>
      <c r="S1032" s="12">
        <v>1</v>
      </c>
      <c r="T1032">
        <v>20260540</v>
      </c>
      <c r="U1032" t="s">
        <v>40</v>
      </c>
      <c r="V1032">
        <v>20260540</v>
      </c>
    </row>
    <row r="1033" spans="1:22" x14ac:dyDescent="0.3">
      <c r="A1033" s="11">
        <v>46289</v>
      </c>
      <c r="B1033" s="89" t="s">
        <v>3844</v>
      </c>
      <c r="C1033" s="12" t="s">
        <v>952</v>
      </c>
      <c r="D1033" s="12" t="s">
        <v>3320</v>
      </c>
      <c r="E1033" s="12" t="s">
        <v>306</v>
      </c>
      <c r="F1033" s="12" t="s">
        <v>3321</v>
      </c>
      <c r="G1033" s="12" t="s">
        <v>2733</v>
      </c>
      <c r="H1033" s="12" t="s">
        <v>2734</v>
      </c>
      <c r="I1033" s="90">
        <v>0.16666666666666671</v>
      </c>
      <c r="J1033" s="90">
        <v>0.18055555555555561</v>
      </c>
      <c r="K1033" s="13">
        <v>0.33</v>
      </c>
      <c r="L1033" s="90"/>
      <c r="M1033" s="90"/>
      <c r="N1033" s="13"/>
      <c r="O1033" s="12">
        <v>0</v>
      </c>
      <c r="P1033" s="12">
        <v>45.193513000000003</v>
      </c>
      <c r="Q1033" s="12">
        <v>5.729501</v>
      </c>
      <c r="R1033" s="14">
        <v>46290.417847222219</v>
      </c>
      <c r="S1033" s="12">
        <v>1</v>
      </c>
      <c r="T1033">
        <v>20260604</v>
      </c>
      <c r="U1033" t="s">
        <v>40</v>
      </c>
      <c r="V1033">
        <v>20260604</v>
      </c>
    </row>
    <row r="1034" spans="1:22" x14ac:dyDescent="0.3">
      <c r="A1034" s="11">
        <v>46289</v>
      </c>
      <c r="B1034" s="89" t="s">
        <v>3883</v>
      </c>
      <c r="C1034" s="12" t="s">
        <v>849</v>
      </c>
      <c r="D1034" s="12" t="s">
        <v>854</v>
      </c>
      <c r="E1034" s="12" t="s">
        <v>669</v>
      </c>
      <c r="F1034" s="12" t="s">
        <v>3306</v>
      </c>
      <c r="G1034" s="12" t="s">
        <v>2733</v>
      </c>
      <c r="H1034" s="12" t="s">
        <v>2734</v>
      </c>
      <c r="I1034" s="90">
        <v>0.29166666666666669</v>
      </c>
      <c r="J1034" s="90">
        <v>0.2986111111111111</v>
      </c>
      <c r="K1034" s="13">
        <v>0.17</v>
      </c>
      <c r="L1034" s="90"/>
      <c r="M1034" s="90"/>
      <c r="N1034" s="13"/>
      <c r="O1034" s="12">
        <v>0</v>
      </c>
      <c r="P1034" s="12">
        <v>45.229419</v>
      </c>
      <c r="Q1034" s="12">
        <v>5.6816570000000004</v>
      </c>
      <c r="R1034" s="14">
        <v>46290.417847222219</v>
      </c>
      <c r="S1034" s="12">
        <v>1</v>
      </c>
      <c r="V1034" t="s">
        <v>3793</v>
      </c>
    </row>
    <row r="1035" spans="1:22" x14ac:dyDescent="0.3">
      <c r="A1035" s="11">
        <v>46289</v>
      </c>
      <c r="B1035" s="89" t="s">
        <v>3822</v>
      </c>
      <c r="C1035" s="12" t="s">
        <v>944</v>
      </c>
      <c r="D1035" s="12" t="s">
        <v>1673</v>
      </c>
      <c r="E1035" s="12" t="s">
        <v>518</v>
      </c>
      <c r="F1035" s="12" t="s">
        <v>518</v>
      </c>
      <c r="G1035" s="12" t="s">
        <v>2733</v>
      </c>
      <c r="H1035" s="12" t="s">
        <v>2737</v>
      </c>
      <c r="I1035" s="90">
        <v>0.33333333333333331</v>
      </c>
      <c r="J1035" s="90">
        <v>0.41666666666666669</v>
      </c>
      <c r="K1035" s="13">
        <v>2</v>
      </c>
      <c r="L1035" s="90"/>
      <c r="M1035" s="90"/>
      <c r="N1035" s="13"/>
      <c r="O1035" s="12">
        <v>0</v>
      </c>
      <c r="P1035" s="12">
        <v>45.168743999999997</v>
      </c>
      <c r="Q1035" s="12">
        <v>5.7258769999999997</v>
      </c>
      <c r="R1035" s="14">
        <v>46290.417847222219</v>
      </c>
      <c r="S1035" s="12">
        <v>1</v>
      </c>
      <c r="T1035">
        <v>20260204</v>
      </c>
      <c r="U1035" t="s">
        <v>838</v>
      </c>
      <c r="V1035">
        <v>20260204</v>
      </c>
    </row>
    <row r="1036" spans="1:22" x14ac:dyDescent="0.3">
      <c r="A1036" s="11">
        <v>46289</v>
      </c>
      <c r="B1036" s="89" t="s">
        <v>3835</v>
      </c>
      <c r="C1036" s="12" t="s">
        <v>859</v>
      </c>
      <c r="D1036" s="12" t="s">
        <v>858</v>
      </c>
      <c r="E1036" s="12" t="s">
        <v>817</v>
      </c>
      <c r="F1036" s="12" t="s">
        <v>817</v>
      </c>
      <c r="G1036" s="12" t="s">
        <v>2733</v>
      </c>
      <c r="H1036" s="12" t="s">
        <v>2737</v>
      </c>
      <c r="I1036" s="90">
        <v>0.33333333333333331</v>
      </c>
      <c r="J1036" s="90">
        <v>0.35416666666666669</v>
      </c>
      <c r="K1036" s="13">
        <v>0.5</v>
      </c>
      <c r="L1036" s="90"/>
      <c r="M1036" s="90"/>
      <c r="N1036" s="13"/>
      <c r="O1036" s="12">
        <v>0</v>
      </c>
      <c r="P1036" s="12">
        <v>45.189878</v>
      </c>
      <c r="Q1036" s="12">
        <v>5.7218559999999998</v>
      </c>
      <c r="R1036" s="14">
        <v>46290.417847222219</v>
      </c>
      <c r="S1036" s="12">
        <v>1</v>
      </c>
      <c r="V1036" t="s">
        <v>3792</v>
      </c>
    </row>
    <row r="1037" spans="1:22" x14ac:dyDescent="0.3">
      <c r="A1037" s="11">
        <v>46289</v>
      </c>
      <c r="B1037" s="89" t="s">
        <v>3827</v>
      </c>
      <c r="C1037" s="12" t="s">
        <v>967</v>
      </c>
      <c r="D1037" s="12" t="s">
        <v>2712</v>
      </c>
      <c r="E1037" s="12" t="s">
        <v>582</v>
      </c>
      <c r="F1037" s="12" t="s">
        <v>582</v>
      </c>
      <c r="G1037" s="12" t="s">
        <v>2733</v>
      </c>
      <c r="H1037" s="12" t="s">
        <v>2737</v>
      </c>
      <c r="I1037" s="90">
        <v>0.33333333333333331</v>
      </c>
      <c r="J1037" s="90">
        <v>0.375</v>
      </c>
      <c r="K1037" s="13">
        <v>1</v>
      </c>
      <c r="L1037" s="90">
        <v>0.34722222222222221</v>
      </c>
      <c r="M1037" s="90">
        <v>0.41111111111111109</v>
      </c>
      <c r="N1037" s="13">
        <v>1.53</v>
      </c>
      <c r="O1037" s="12">
        <v>1</v>
      </c>
      <c r="P1037" s="12">
        <v>45.177649000000002</v>
      </c>
      <c r="Q1037" s="12">
        <v>5.731471</v>
      </c>
      <c r="R1037" s="14">
        <v>46290.417847222219</v>
      </c>
      <c r="S1037" s="12">
        <v>1</v>
      </c>
      <c r="T1037">
        <v>20260576</v>
      </c>
      <c r="U1037" t="s">
        <v>838</v>
      </c>
      <c r="V1037">
        <v>20260576</v>
      </c>
    </row>
    <row r="1038" spans="1:22" x14ac:dyDescent="0.3">
      <c r="A1038" s="11">
        <v>46289</v>
      </c>
      <c r="B1038" s="89" t="s">
        <v>3836</v>
      </c>
      <c r="C1038" s="12" t="s">
        <v>954</v>
      </c>
      <c r="D1038" s="12" t="s">
        <v>1914</v>
      </c>
      <c r="E1038" s="12" t="s">
        <v>419</v>
      </c>
      <c r="F1038" s="12" t="s">
        <v>419</v>
      </c>
      <c r="G1038" s="12" t="s">
        <v>2733</v>
      </c>
      <c r="H1038" s="12" t="s">
        <v>2737</v>
      </c>
      <c r="I1038" s="90">
        <v>0.33333333333333331</v>
      </c>
      <c r="J1038" s="90">
        <v>0.3611111111111111</v>
      </c>
      <c r="K1038" s="13">
        <v>0.67</v>
      </c>
      <c r="L1038" s="90"/>
      <c r="M1038" s="90"/>
      <c r="N1038" s="13"/>
      <c r="O1038" s="12">
        <v>0</v>
      </c>
      <c r="P1038" s="12">
        <v>45.189998000000003</v>
      </c>
      <c r="Q1038" s="12">
        <v>5.7086240000000004</v>
      </c>
      <c r="R1038" s="14">
        <v>46290.417847222219</v>
      </c>
      <c r="S1038" s="12">
        <v>1</v>
      </c>
      <c r="T1038">
        <v>20260282</v>
      </c>
      <c r="U1038" t="s">
        <v>838</v>
      </c>
      <c r="V1038">
        <v>20260282</v>
      </c>
    </row>
    <row r="1039" spans="1:22" x14ac:dyDescent="0.3">
      <c r="A1039" s="11">
        <v>46289</v>
      </c>
      <c r="B1039" s="89" t="s">
        <v>3811</v>
      </c>
      <c r="C1039" s="12" t="s">
        <v>975</v>
      </c>
      <c r="D1039" s="12" t="s">
        <v>3662</v>
      </c>
      <c r="E1039" s="12" t="s">
        <v>567</v>
      </c>
      <c r="F1039" s="12" t="s">
        <v>3663</v>
      </c>
      <c r="G1039" s="12" t="s">
        <v>2733</v>
      </c>
      <c r="H1039" s="12" t="s">
        <v>2734</v>
      </c>
      <c r="I1039" s="90">
        <v>0.27777777777777779</v>
      </c>
      <c r="J1039" s="90">
        <v>0.29166666666666669</v>
      </c>
      <c r="K1039" s="13">
        <v>0.33</v>
      </c>
      <c r="L1039" s="90">
        <v>0.27986111111111112</v>
      </c>
      <c r="M1039" s="90">
        <v>0.28749999999999998</v>
      </c>
      <c r="N1039" s="13">
        <v>0.18</v>
      </c>
      <c r="O1039" s="12">
        <v>1</v>
      </c>
      <c r="P1039" s="12">
        <v>45.367097000000001</v>
      </c>
      <c r="Q1039" s="12">
        <v>5.5888359999999997</v>
      </c>
      <c r="R1039" s="14">
        <v>46290.417847222219</v>
      </c>
      <c r="S1039" s="12">
        <v>1</v>
      </c>
      <c r="T1039">
        <v>20260369</v>
      </c>
      <c r="U1039" t="s">
        <v>40</v>
      </c>
      <c r="V1039">
        <v>20260369</v>
      </c>
    </row>
    <row r="1040" spans="1:22" x14ac:dyDescent="0.3">
      <c r="A1040" s="11">
        <v>46289</v>
      </c>
      <c r="B1040" s="89" t="s">
        <v>3817</v>
      </c>
      <c r="C1040" s="12" t="s">
        <v>974</v>
      </c>
      <c r="D1040" s="12" t="s">
        <v>3307</v>
      </c>
      <c r="E1040" s="12" t="s">
        <v>610</v>
      </c>
      <c r="F1040" s="12" t="s">
        <v>3308</v>
      </c>
      <c r="G1040" s="12" t="s">
        <v>2733</v>
      </c>
      <c r="H1040" s="12" t="s">
        <v>2734</v>
      </c>
      <c r="I1040" s="90">
        <v>0.29166666666666669</v>
      </c>
      <c r="J1040" s="90">
        <v>0.2986111111111111</v>
      </c>
      <c r="K1040" s="13">
        <v>0.17</v>
      </c>
      <c r="L1040" s="90"/>
      <c r="M1040" s="90"/>
      <c r="N1040" s="13"/>
      <c r="O1040" s="12">
        <v>0</v>
      </c>
      <c r="P1040" s="12">
        <v>45.170372</v>
      </c>
      <c r="Q1040" s="12">
        <v>5.7396019999999996</v>
      </c>
      <c r="R1040" s="14">
        <v>46290.417847222219</v>
      </c>
      <c r="S1040" s="12">
        <v>1</v>
      </c>
      <c r="T1040">
        <v>20260458</v>
      </c>
      <c r="U1040" t="s">
        <v>40</v>
      </c>
      <c r="V1040">
        <v>20260458</v>
      </c>
    </row>
    <row r="1041" spans="1:22" x14ac:dyDescent="0.3">
      <c r="A1041" s="11">
        <v>46289</v>
      </c>
      <c r="B1041" s="89" t="s">
        <v>3815</v>
      </c>
      <c r="C1041" s="12" t="s">
        <v>905</v>
      </c>
      <c r="D1041" s="12" t="s">
        <v>3309</v>
      </c>
      <c r="E1041" s="12" t="s">
        <v>95</v>
      </c>
      <c r="F1041" s="12" t="s">
        <v>3310</v>
      </c>
      <c r="G1041" s="12" t="s">
        <v>2733</v>
      </c>
      <c r="H1041" s="12" t="s">
        <v>2734</v>
      </c>
      <c r="I1041" s="90">
        <v>0.25</v>
      </c>
      <c r="J1041" s="90">
        <v>0.26041666666666669</v>
      </c>
      <c r="K1041" s="13">
        <v>0.25</v>
      </c>
      <c r="L1041" s="90"/>
      <c r="M1041" s="90"/>
      <c r="N1041" s="13"/>
      <c r="O1041" s="12">
        <v>0</v>
      </c>
      <c r="P1041" s="12">
        <v>45.188403000000001</v>
      </c>
      <c r="Q1041" s="12">
        <v>5.7183289999999998</v>
      </c>
      <c r="R1041" s="14">
        <v>46290.417847222219</v>
      </c>
      <c r="S1041" s="12">
        <v>1</v>
      </c>
      <c r="T1041">
        <v>20260135</v>
      </c>
      <c r="U1041" t="s">
        <v>3760</v>
      </c>
      <c r="V1041">
        <v>20260135</v>
      </c>
    </row>
    <row r="1042" spans="1:22" x14ac:dyDescent="0.3">
      <c r="A1042" s="11">
        <v>46289</v>
      </c>
      <c r="B1042" s="89" t="s">
        <v>3835</v>
      </c>
      <c r="C1042" s="12" t="s">
        <v>859</v>
      </c>
      <c r="D1042" s="12" t="s">
        <v>3311</v>
      </c>
      <c r="E1042" s="12" t="s">
        <v>111</v>
      </c>
      <c r="F1042" s="12" t="s">
        <v>3312</v>
      </c>
      <c r="G1042" s="12" t="s">
        <v>2733</v>
      </c>
      <c r="H1042" s="12" t="s">
        <v>2734</v>
      </c>
      <c r="I1042" s="90">
        <v>0.25</v>
      </c>
      <c r="J1042" s="90">
        <v>0.26041666666666669</v>
      </c>
      <c r="K1042" s="13">
        <v>0.25</v>
      </c>
      <c r="L1042" s="90"/>
      <c r="M1042" s="90"/>
      <c r="N1042" s="13"/>
      <c r="O1042" s="12">
        <v>0</v>
      </c>
      <c r="P1042" s="12">
        <v>45.189194000000001</v>
      </c>
      <c r="Q1042" s="12">
        <v>5.7263739999999999</v>
      </c>
      <c r="R1042" s="14">
        <v>46290.417847222219</v>
      </c>
      <c r="S1042" s="12">
        <v>1</v>
      </c>
      <c r="T1042">
        <v>20260193</v>
      </c>
      <c r="U1042" t="s">
        <v>3760</v>
      </c>
      <c r="V1042">
        <v>20260193</v>
      </c>
    </row>
    <row r="1043" spans="1:22" x14ac:dyDescent="0.3">
      <c r="A1043" s="11">
        <v>46289</v>
      </c>
      <c r="B1043" s="89" t="s">
        <v>3835</v>
      </c>
      <c r="C1043" s="12" t="s">
        <v>859</v>
      </c>
      <c r="D1043" s="12" t="s">
        <v>1397</v>
      </c>
      <c r="E1043" s="12" t="s">
        <v>450</v>
      </c>
      <c r="F1043" s="12" t="s">
        <v>450</v>
      </c>
      <c r="G1043" s="12" t="s">
        <v>2733</v>
      </c>
      <c r="H1043" s="12" t="s">
        <v>2737</v>
      </c>
      <c r="I1043" s="90">
        <v>0.33333333333333331</v>
      </c>
      <c r="J1043" s="90">
        <v>0.34722222222222221</v>
      </c>
      <c r="K1043" s="13">
        <v>0.33</v>
      </c>
      <c r="L1043" s="90"/>
      <c r="M1043" s="90"/>
      <c r="N1043" s="13"/>
      <c r="O1043" s="12">
        <v>0</v>
      </c>
      <c r="P1043" s="12">
        <v>45.187130000000003</v>
      </c>
      <c r="Q1043" s="12">
        <v>5.717994</v>
      </c>
      <c r="R1043" s="14">
        <v>46290.417847222219</v>
      </c>
      <c r="S1043" s="12">
        <v>1</v>
      </c>
      <c r="T1043">
        <v>20260569</v>
      </c>
      <c r="U1043" t="s">
        <v>838</v>
      </c>
      <c r="V1043">
        <v>20260569</v>
      </c>
    </row>
    <row r="1044" spans="1:22" x14ac:dyDescent="0.3">
      <c r="A1044" s="11">
        <v>46289</v>
      </c>
      <c r="B1044" s="89" t="s">
        <v>3856</v>
      </c>
      <c r="C1044" s="12" t="s">
        <v>979</v>
      </c>
      <c r="D1044" s="12" t="s">
        <v>1781</v>
      </c>
      <c r="E1044" s="12" t="s">
        <v>309</v>
      </c>
      <c r="F1044" s="12" t="s">
        <v>309</v>
      </c>
      <c r="G1044" s="12" t="s">
        <v>2733</v>
      </c>
      <c r="H1044" s="12" t="s">
        <v>2737</v>
      </c>
      <c r="I1044" s="90">
        <v>0.18055555555555561</v>
      </c>
      <c r="J1044" s="90">
        <v>0.19097222222222221</v>
      </c>
      <c r="K1044" s="13">
        <v>0.25</v>
      </c>
      <c r="L1044" s="90">
        <v>0.31736111111111109</v>
      </c>
      <c r="M1044" s="90">
        <v>0.33819444444444452</v>
      </c>
      <c r="N1044" s="13">
        <v>0.5</v>
      </c>
      <c r="O1044" s="12">
        <v>1</v>
      </c>
      <c r="P1044" s="12">
        <v>45.199238000000001</v>
      </c>
      <c r="Q1044" s="12">
        <v>5.7115140000000002</v>
      </c>
      <c r="R1044" s="14">
        <v>46290.417847222219</v>
      </c>
      <c r="S1044" s="12">
        <v>1</v>
      </c>
      <c r="T1044">
        <v>20260241</v>
      </c>
      <c r="U1044" t="s">
        <v>838</v>
      </c>
      <c r="V1044">
        <v>20260241</v>
      </c>
    </row>
    <row r="1045" spans="1:22" x14ac:dyDescent="0.3">
      <c r="A1045" s="11">
        <v>46289</v>
      </c>
      <c r="B1045" s="89" t="s">
        <v>3831</v>
      </c>
      <c r="C1045" s="12" t="s">
        <v>892</v>
      </c>
      <c r="D1045" s="12" t="s">
        <v>3313</v>
      </c>
      <c r="E1045" s="12" t="s">
        <v>332</v>
      </c>
      <c r="F1045" s="12" t="s">
        <v>3314</v>
      </c>
      <c r="G1045" s="12" t="s">
        <v>2733</v>
      </c>
      <c r="H1045" s="12" t="s">
        <v>2734</v>
      </c>
      <c r="I1045" s="90">
        <v>0.29166666666666669</v>
      </c>
      <c r="J1045" s="90">
        <v>0.2986111111111111</v>
      </c>
      <c r="K1045" s="13">
        <v>0.17</v>
      </c>
      <c r="L1045" s="90"/>
      <c r="M1045" s="90"/>
      <c r="N1045" s="13"/>
      <c r="O1045" s="12">
        <v>0</v>
      </c>
      <c r="P1045" s="12">
        <v>45.182187999999996</v>
      </c>
      <c r="Q1045" s="12">
        <v>5.7211590000000001</v>
      </c>
      <c r="R1045" s="14">
        <v>46290.417847222219</v>
      </c>
      <c r="S1045" s="12">
        <v>1</v>
      </c>
      <c r="T1045">
        <v>20260557</v>
      </c>
      <c r="U1045" t="s">
        <v>40</v>
      </c>
      <c r="V1045">
        <v>20260557</v>
      </c>
    </row>
    <row r="1046" spans="1:22" x14ac:dyDescent="0.3">
      <c r="A1046" s="11">
        <v>46289</v>
      </c>
      <c r="B1046" s="89" t="s">
        <v>3854</v>
      </c>
      <c r="C1046" s="12" t="s">
        <v>963</v>
      </c>
      <c r="D1046" s="12" t="s">
        <v>3315</v>
      </c>
      <c r="E1046" s="12" t="s">
        <v>560</v>
      </c>
      <c r="F1046" s="12" t="s">
        <v>3316</v>
      </c>
      <c r="G1046" s="12" t="s">
        <v>2733</v>
      </c>
      <c r="H1046" s="12" t="s">
        <v>2734</v>
      </c>
      <c r="I1046" s="90">
        <v>0.29166666666666669</v>
      </c>
      <c r="J1046" s="90">
        <v>0.2986111111111111</v>
      </c>
      <c r="K1046" s="13">
        <v>0.17</v>
      </c>
      <c r="L1046" s="90"/>
      <c r="M1046" s="90"/>
      <c r="N1046" s="13"/>
      <c r="O1046" s="12">
        <v>0</v>
      </c>
      <c r="P1046" s="12">
        <v>45.146349000000001</v>
      </c>
      <c r="Q1046" s="12">
        <v>5.7163180000000002</v>
      </c>
      <c r="R1046" s="14">
        <v>46290.417847222219</v>
      </c>
      <c r="S1046" s="12">
        <v>1</v>
      </c>
      <c r="T1046">
        <v>20260349</v>
      </c>
      <c r="U1046" t="s">
        <v>40</v>
      </c>
      <c r="V1046">
        <v>20260349</v>
      </c>
    </row>
    <row r="1047" spans="1:22" x14ac:dyDescent="0.3">
      <c r="A1047" s="11">
        <v>46289</v>
      </c>
      <c r="B1047" s="89" t="s">
        <v>3770</v>
      </c>
      <c r="C1047" s="12" t="s">
        <v>856</v>
      </c>
      <c r="D1047" s="12" t="s">
        <v>855</v>
      </c>
      <c r="E1047" s="12" t="s">
        <v>825</v>
      </c>
      <c r="F1047" s="12" t="s">
        <v>3916</v>
      </c>
      <c r="G1047" s="12" t="s">
        <v>2733</v>
      </c>
      <c r="H1047" s="12" t="s">
        <v>2734</v>
      </c>
      <c r="I1047" s="90">
        <v>0.29166666666666669</v>
      </c>
      <c r="J1047" s="90">
        <v>0.2986111111111111</v>
      </c>
      <c r="K1047" s="13">
        <v>0.17</v>
      </c>
      <c r="L1047" s="90"/>
      <c r="M1047" s="90"/>
      <c r="N1047" s="13"/>
      <c r="O1047" s="12">
        <v>0</v>
      </c>
      <c r="P1047" s="12">
        <v>45.181339000000001</v>
      </c>
      <c r="Q1047" s="12">
        <v>5.7134910000000003</v>
      </c>
      <c r="R1047" s="14">
        <v>46290.417847222219</v>
      </c>
      <c r="S1047" s="12">
        <v>1</v>
      </c>
      <c r="V1047" t="s">
        <v>3794</v>
      </c>
    </row>
    <row r="1048" spans="1:22" x14ac:dyDescent="0.3">
      <c r="A1048" s="11">
        <v>46289</v>
      </c>
      <c r="B1048" s="89" t="s">
        <v>3846</v>
      </c>
      <c r="C1048" s="12" t="s">
        <v>863</v>
      </c>
      <c r="D1048" s="12" t="s">
        <v>3322</v>
      </c>
      <c r="E1048" s="12" t="s">
        <v>136</v>
      </c>
      <c r="F1048" s="12" t="s">
        <v>3323</v>
      </c>
      <c r="G1048" s="12" t="s">
        <v>2733</v>
      </c>
      <c r="H1048" s="12" t="s">
        <v>2734</v>
      </c>
      <c r="I1048" s="90">
        <v>0.29166666666666669</v>
      </c>
      <c r="J1048" s="90">
        <v>0.2986111111111111</v>
      </c>
      <c r="K1048" s="13">
        <v>0.17</v>
      </c>
      <c r="L1048" s="90"/>
      <c r="M1048" s="90"/>
      <c r="N1048" s="13"/>
      <c r="O1048" s="12">
        <v>0</v>
      </c>
      <c r="P1048" s="12">
        <v>45.192925000000002</v>
      </c>
      <c r="Q1048" s="12">
        <v>5.7149380000000001</v>
      </c>
      <c r="R1048" s="14">
        <v>46290.417847222219</v>
      </c>
      <c r="S1048" s="12">
        <v>1</v>
      </c>
      <c r="T1048">
        <v>20260501</v>
      </c>
      <c r="U1048" t="s">
        <v>40</v>
      </c>
      <c r="V1048">
        <v>20260501</v>
      </c>
    </row>
    <row r="1049" spans="1:22" x14ac:dyDescent="0.3">
      <c r="A1049" s="11">
        <v>46289</v>
      </c>
      <c r="B1049" s="89" t="s">
        <v>3862</v>
      </c>
      <c r="C1049" s="12" t="s">
        <v>853</v>
      </c>
      <c r="D1049" s="12" t="s">
        <v>3324</v>
      </c>
      <c r="E1049" s="12" t="s">
        <v>578</v>
      </c>
      <c r="F1049" s="12" t="s">
        <v>3325</v>
      </c>
      <c r="G1049" s="12" t="s">
        <v>2733</v>
      </c>
      <c r="H1049" s="12" t="s">
        <v>2734</v>
      </c>
      <c r="I1049" s="90">
        <v>0.29166666666666669</v>
      </c>
      <c r="J1049" s="90">
        <v>0.30208333333333331</v>
      </c>
      <c r="K1049" s="13">
        <v>0.25</v>
      </c>
      <c r="L1049" s="90"/>
      <c r="M1049" s="90"/>
      <c r="N1049" s="13"/>
      <c r="O1049" s="12">
        <v>0</v>
      </c>
      <c r="P1049" s="12">
        <v>45.183777999999997</v>
      </c>
      <c r="Q1049" s="12">
        <v>5.7115169999999997</v>
      </c>
      <c r="R1049" s="14">
        <v>46290.417847222219</v>
      </c>
      <c r="S1049" s="12">
        <v>1</v>
      </c>
      <c r="T1049">
        <v>20260008</v>
      </c>
      <c r="U1049" t="s">
        <v>3760</v>
      </c>
      <c r="V1049">
        <v>20260008</v>
      </c>
    </row>
    <row r="1050" spans="1:22" x14ac:dyDescent="0.3">
      <c r="A1050" s="11">
        <v>46289</v>
      </c>
      <c r="B1050" s="89" t="s">
        <v>3835</v>
      </c>
      <c r="C1050" s="12" t="s">
        <v>859</v>
      </c>
      <c r="D1050" s="12" t="s">
        <v>3326</v>
      </c>
      <c r="E1050" s="12" t="s">
        <v>61</v>
      </c>
      <c r="F1050" s="12" t="s">
        <v>3327</v>
      </c>
      <c r="G1050" s="12" t="s">
        <v>2733</v>
      </c>
      <c r="H1050" s="12" t="s">
        <v>2734</v>
      </c>
      <c r="I1050" s="90">
        <v>0.29166666666666669</v>
      </c>
      <c r="J1050" s="90">
        <v>0.2986111111111111</v>
      </c>
      <c r="K1050" s="13">
        <v>0.17</v>
      </c>
      <c r="L1050" s="90"/>
      <c r="M1050" s="90"/>
      <c r="N1050" s="13"/>
      <c r="O1050" s="12">
        <v>0</v>
      </c>
      <c r="P1050" s="12">
        <v>45.189878</v>
      </c>
      <c r="Q1050" s="12">
        <v>5.7218559999999998</v>
      </c>
      <c r="R1050" s="14">
        <v>46290.417847222219</v>
      </c>
      <c r="S1050" s="12">
        <v>1</v>
      </c>
      <c r="T1050">
        <v>20260477</v>
      </c>
      <c r="U1050" t="s">
        <v>40</v>
      </c>
      <c r="V1050">
        <v>20260477</v>
      </c>
    </row>
    <row r="1051" spans="1:22" x14ac:dyDescent="0.3">
      <c r="A1051" s="11">
        <v>46289</v>
      </c>
      <c r="B1051" s="89" t="s">
        <v>3846</v>
      </c>
      <c r="C1051" s="12" t="s">
        <v>863</v>
      </c>
      <c r="D1051" s="12" t="s">
        <v>3328</v>
      </c>
      <c r="E1051" s="12" t="s">
        <v>139</v>
      </c>
      <c r="F1051" s="12" t="s">
        <v>3329</v>
      </c>
      <c r="G1051" s="12" t="s">
        <v>2733</v>
      </c>
      <c r="H1051" s="12" t="s">
        <v>2734</v>
      </c>
      <c r="I1051" s="90">
        <v>0.25</v>
      </c>
      <c r="J1051" s="90">
        <v>0.26041666666666669</v>
      </c>
      <c r="K1051" s="13">
        <v>0.25</v>
      </c>
      <c r="L1051" s="90">
        <v>0.76041666666666663</v>
      </c>
      <c r="M1051" s="90">
        <v>0.76041666666666663</v>
      </c>
      <c r="N1051" s="13">
        <v>0</v>
      </c>
      <c r="O1051" s="12">
        <v>1</v>
      </c>
      <c r="P1051" s="12">
        <v>45.193545999999998</v>
      </c>
      <c r="Q1051" s="12">
        <v>5.7151550000000002</v>
      </c>
      <c r="R1051" s="14">
        <v>46290.417847222219</v>
      </c>
      <c r="S1051" s="12">
        <v>1</v>
      </c>
      <c r="T1051">
        <v>20260201</v>
      </c>
      <c r="U1051" t="s">
        <v>40</v>
      </c>
      <c r="V1051">
        <v>20260201</v>
      </c>
    </row>
    <row r="1052" spans="1:22" x14ac:dyDescent="0.3">
      <c r="A1052" s="11">
        <v>46289</v>
      </c>
      <c r="B1052" s="89" t="s">
        <v>3831</v>
      </c>
      <c r="C1052" s="12" t="s">
        <v>892</v>
      </c>
      <c r="D1052" s="12" t="s">
        <v>2014</v>
      </c>
      <c r="E1052" s="12" t="s">
        <v>498</v>
      </c>
      <c r="F1052" s="12" t="s">
        <v>2016</v>
      </c>
      <c r="G1052" s="12" t="s">
        <v>2733</v>
      </c>
      <c r="H1052" s="12" t="s">
        <v>2737</v>
      </c>
      <c r="I1052" s="90">
        <v>0.33333333333333331</v>
      </c>
      <c r="J1052" s="90">
        <v>0.34722222222222221</v>
      </c>
      <c r="K1052" s="13">
        <v>0.33</v>
      </c>
      <c r="L1052" s="90"/>
      <c r="M1052" s="90"/>
      <c r="N1052" s="13"/>
      <c r="O1052" s="12">
        <v>0</v>
      </c>
      <c r="P1052" s="12">
        <v>45.188510000000001</v>
      </c>
      <c r="Q1052" s="12">
        <v>5.6897789999999997</v>
      </c>
      <c r="R1052" s="14">
        <v>46290.417847222219</v>
      </c>
      <c r="S1052" s="12">
        <v>1</v>
      </c>
      <c r="T1052">
        <v>20260311</v>
      </c>
      <c r="U1052" t="s">
        <v>838</v>
      </c>
      <c r="V1052">
        <v>20260311</v>
      </c>
    </row>
    <row r="1053" spans="1:22" x14ac:dyDescent="0.3">
      <c r="A1053" s="11">
        <v>46289</v>
      </c>
      <c r="B1053" s="89" t="s">
        <v>3870</v>
      </c>
      <c r="C1053" s="12" t="s">
        <v>947</v>
      </c>
      <c r="D1053" s="12" t="s">
        <v>3731</v>
      </c>
      <c r="E1053" s="12" t="s">
        <v>579</v>
      </c>
      <c r="F1053" s="12" t="s">
        <v>3732</v>
      </c>
      <c r="G1053" s="12" t="s">
        <v>2733</v>
      </c>
      <c r="H1053" s="12" t="s">
        <v>2734</v>
      </c>
      <c r="I1053" s="90">
        <v>0.16666666666666671</v>
      </c>
      <c r="J1053" s="90">
        <v>0.18055555555555561</v>
      </c>
      <c r="K1053" s="13">
        <v>0.33</v>
      </c>
      <c r="L1053" s="90"/>
      <c r="M1053" s="90"/>
      <c r="N1053" s="13"/>
      <c r="O1053" s="12">
        <v>0</v>
      </c>
      <c r="P1053" s="12">
        <v>45.367021000000001</v>
      </c>
      <c r="Q1053" s="12">
        <v>5.5852589999999998</v>
      </c>
      <c r="R1053" s="14">
        <v>46290.417847222219</v>
      </c>
      <c r="S1053" s="12">
        <v>1</v>
      </c>
      <c r="T1053">
        <v>20260579</v>
      </c>
      <c r="U1053" t="s">
        <v>40</v>
      </c>
      <c r="V1053">
        <v>20260579</v>
      </c>
    </row>
    <row r="1054" spans="1:22" x14ac:dyDescent="0.3">
      <c r="A1054" s="11">
        <v>46289</v>
      </c>
      <c r="B1054" s="89" t="s">
        <v>3815</v>
      </c>
      <c r="C1054" s="12" t="s">
        <v>905</v>
      </c>
      <c r="D1054" s="12" t="s">
        <v>1675</v>
      </c>
      <c r="E1054" s="12" t="s">
        <v>89</v>
      </c>
      <c r="F1054" s="12" t="s">
        <v>89</v>
      </c>
      <c r="G1054" s="12" t="s">
        <v>2733</v>
      </c>
      <c r="H1054" s="12" t="s">
        <v>2737</v>
      </c>
      <c r="I1054" s="90">
        <v>0.33333333333333331</v>
      </c>
      <c r="J1054" s="90">
        <v>0.35416666666666669</v>
      </c>
      <c r="K1054" s="13">
        <v>0.5</v>
      </c>
      <c r="L1054" s="90"/>
      <c r="M1054" s="90"/>
      <c r="N1054" s="13"/>
      <c r="O1054" s="12">
        <v>0</v>
      </c>
      <c r="P1054" s="12">
        <v>45.189582999999999</v>
      </c>
      <c r="Q1054" s="12">
        <v>5.7229080000000003</v>
      </c>
      <c r="R1054" s="14">
        <v>46290.417847222219</v>
      </c>
      <c r="S1054" s="12">
        <v>1</v>
      </c>
      <c r="T1054">
        <v>20260205</v>
      </c>
      <c r="U1054" t="s">
        <v>838</v>
      </c>
      <c r="V1054">
        <v>20260205</v>
      </c>
    </row>
    <row r="1055" spans="1:22" x14ac:dyDescent="0.3">
      <c r="A1055" s="11">
        <v>46289</v>
      </c>
      <c r="B1055" s="89" t="s">
        <v>3823</v>
      </c>
      <c r="C1055" s="12" t="s">
        <v>968</v>
      </c>
      <c r="D1055" s="12" t="s">
        <v>1740</v>
      </c>
      <c r="E1055" s="12" t="s">
        <v>529</v>
      </c>
      <c r="F1055" s="12" t="s">
        <v>529</v>
      </c>
      <c r="G1055" s="12" t="s">
        <v>2733</v>
      </c>
      <c r="H1055" s="12" t="s">
        <v>2737</v>
      </c>
      <c r="I1055" s="90">
        <v>0.2986111111111111</v>
      </c>
      <c r="J1055" s="90">
        <v>0.34027777777777779</v>
      </c>
      <c r="K1055" s="13">
        <v>1</v>
      </c>
      <c r="L1055" s="90"/>
      <c r="M1055" s="90"/>
      <c r="N1055" s="13"/>
      <c r="O1055" s="12">
        <v>0</v>
      </c>
      <c r="P1055" s="12">
        <v>45.177917000000001</v>
      </c>
      <c r="Q1055" s="12">
        <v>5.7286510000000002</v>
      </c>
      <c r="R1055" s="14">
        <v>46290.417847222219</v>
      </c>
      <c r="S1055" s="12">
        <v>1</v>
      </c>
      <c r="T1055">
        <v>20260228</v>
      </c>
      <c r="U1055" t="s">
        <v>838</v>
      </c>
      <c r="V1055">
        <v>20260228</v>
      </c>
    </row>
    <row r="1056" spans="1:22" x14ac:dyDescent="0.3">
      <c r="A1056" s="11">
        <v>46289</v>
      </c>
      <c r="B1056" s="89" t="s">
        <v>3829</v>
      </c>
      <c r="C1056" s="12" t="s">
        <v>946</v>
      </c>
      <c r="D1056" s="12" t="s">
        <v>3336</v>
      </c>
      <c r="E1056" s="12" t="s">
        <v>124</v>
      </c>
      <c r="F1056" s="12" t="s">
        <v>124</v>
      </c>
      <c r="G1056" s="12" t="s">
        <v>2733</v>
      </c>
      <c r="H1056" s="12" t="s">
        <v>2734</v>
      </c>
      <c r="I1056" s="90">
        <v>0.25</v>
      </c>
      <c r="J1056" s="90">
        <v>0.26041666666666669</v>
      </c>
      <c r="K1056" s="13">
        <v>0.25</v>
      </c>
      <c r="L1056" s="90"/>
      <c r="M1056" s="90"/>
      <c r="N1056" s="13"/>
      <c r="O1056" s="12">
        <v>0</v>
      </c>
      <c r="P1056" s="12">
        <v>45.187106999999997</v>
      </c>
      <c r="Q1056" s="12">
        <v>5.7297390000000004</v>
      </c>
      <c r="R1056" s="14">
        <v>46290.417847222219</v>
      </c>
      <c r="S1056" s="12">
        <v>0</v>
      </c>
      <c r="T1056">
        <v>20260076</v>
      </c>
      <c r="U1056" t="s">
        <v>3760</v>
      </c>
      <c r="V1056">
        <v>20260076</v>
      </c>
    </row>
    <row r="1057" spans="1:22" x14ac:dyDescent="0.3">
      <c r="A1057" s="11">
        <v>46289</v>
      </c>
      <c r="B1057" s="89" t="s">
        <v>3889</v>
      </c>
      <c r="C1057" s="12" t="s">
        <v>972</v>
      </c>
      <c r="D1057" s="12" t="s">
        <v>2402</v>
      </c>
      <c r="E1057" s="12" t="s">
        <v>741</v>
      </c>
      <c r="F1057" s="12" t="s">
        <v>741</v>
      </c>
      <c r="G1057" s="12" t="s">
        <v>2733</v>
      </c>
      <c r="H1057" s="12" t="s">
        <v>2737</v>
      </c>
      <c r="I1057" s="90">
        <v>0.18055555555555561</v>
      </c>
      <c r="J1057" s="90">
        <v>0.31944444444444442</v>
      </c>
      <c r="K1057" s="13">
        <v>3.33</v>
      </c>
      <c r="L1057" s="90"/>
      <c r="M1057" s="90"/>
      <c r="N1057" s="13"/>
      <c r="O1057" s="12">
        <v>0</v>
      </c>
      <c r="P1057" s="12">
        <v>45.157052</v>
      </c>
      <c r="Q1057" s="12">
        <v>5.7211379999999998</v>
      </c>
      <c r="R1057" s="14">
        <v>46290.417847222219</v>
      </c>
      <c r="S1057" s="12">
        <v>1</v>
      </c>
      <c r="T1057">
        <v>20260443</v>
      </c>
      <c r="U1057" t="s">
        <v>838</v>
      </c>
      <c r="V1057">
        <v>20260443</v>
      </c>
    </row>
    <row r="1058" spans="1:22" x14ac:dyDescent="0.3">
      <c r="A1058" s="11">
        <v>46289</v>
      </c>
      <c r="B1058" s="89" t="s">
        <v>3819</v>
      </c>
      <c r="C1058" s="12" t="s">
        <v>973</v>
      </c>
      <c r="D1058" s="12" t="s">
        <v>3733</v>
      </c>
      <c r="E1058" s="12" t="s">
        <v>394</v>
      </c>
      <c r="F1058" s="12" t="s">
        <v>394</v>
      </c>
      <c r="G1058" s="12" t="s">
        <v>2733</v>
      </c>
      <c r="H1058" s="12" t="s">
        <v>2734</v>
      </c>
      <c r="I1058" s="90">
        <v>0.25</v>
      </c>
      <c r="J1058" s="90">
        <v>0.26041666666666669</v>
      </c>
      <c r="K1058" s="13">
        <v>0.25</v>
      </c>
      <c r="L1058" s="90"/>
      <c r="M1058" s="90"/>
      <c r="N1058" s="13"/>
      <c r="O1058" s="12">
        <v>0</v>
      </c>
      <c r="P1058" s="12">
        <v>45.365690000000001</v>
      </c>
      <c r="Q1058" s="12">
        <v>5.5858990000000004</v>
      </c>
      <c r="R1058" s="14">
        <v>46290.417847222219</v>
      </c>
      <c r="S1058" s="12">
        <v>1</v>
      </c>
      <c r="T1058">
        <v>20240003</v>
      </c>
      <c r="U1058" t="s">
        <v>40</v>
      </c>
      <c r="V1058">
        <v>20240003</v>
      </c>
    </row>
    <row r="1059" spans="1:22" x14ac:dyDescent="0.3">
      <c r="A1059" s="11">
        <v>46289</v>
      </c>
      <c r="B1059" s="89" t="s">
        <v>3823</v>
      </c>
      <c r="C1059" s="12" t="s">
        <v>968</v>
      </c>
      <c r="D1059" s="12" t="s">
        <v>1905</v>
      </c>
      <c r="E1059" s="12" t="s">
        <v>683</v>
      </c>
      <c r="F1059" s="12" t="s">
        <v>683</v>
      </c>
      <c r="G1059" s="12" t="s">
        <v>2733</v>
      </c>
      <c r="H1059" s="12" t="s">
        <v>2737</v>
      </c>
      <c r="I1059" s="90">
        <v>0.27430555555555558</v>
      </c>
      <c r="J1059" s="90">
        <v>0.28472222222222221</v>
      </c>
      <c r="K1059" s="13">
        <v>0.25</v>
      </c>
      <c r="L1059" s="90"/>
      <c r="M1059" s="90"/>
      <c r="N1059" s="13"/>
      <c r="O1059" s="12">
        <v>0</v>
      </c>
      <c r="P1059" s="12">
        <v>45.196936999999998</v>
      </c>
      <c r="Q1059" s="12">
        <v>5.6979059999999997</v>
      </c>
      <c r="R1059" s="14">
        <v>46290.417847222219</v>
      </c>
      <c r="S1059" s="12">
        <v>1</v>
      </c>
      <c r="T1059">
        <v>20260278</v>
      </c>
      <c r="U1059" t="s">
        <v>838</v>
      </c>
      <c r="V1059">
        <v>20260278</v>
      </c>
    </row>
    <row r="1060" spans="1:22" x14ac:dyDescent="0.3">
      <c r="A1060" s="11">
        <v>46289</v>
      </c>
      <c r="B1060" s="89" t="s">
        <v>3844</v>
      </c>
      <c r="C1060" s="12" t="s">
        <v>952</v>
      </c>
      <c r="D1060" s="12" t="s">
        <v>2605</v>
      </c>
      <c r="E1060" s="12" t="s">
        <v>259</v>
      </c>
      <c r="F1060" s="12" t="s">
        <v>3351</v>
      </c>
      <c r="G1060" s="12" t="s">
        <v>2733</v>
      </c>
      <c r="H1060" s="12" t="s">
        <v>2737</v>
      </c>
      <c r="I1060" s="90">
        <v>0.33333333333333331</v>
      </c>
      <c r="J1060" s="90">
        <v>0.34722222222222221</v>
      </c>
      <c r="K1060" s="13">
        <v>0.33</v>
      </c>
      <c r="L1060" s="90"/>
      <c r="M1060" s="90"/>
      <c r="N1060" s="13"/>
      <c r="O1060" s="12">
        <v>0</v>
      </c>
      <c r="P1060" s="12">
        <v>45.190952000000003</v>
      </c>
      <c r="Q1060" s="12">
        <v>5.7165330000000001</v>
      </c>
      <c r="R1060" s="14">
        <v>46290.417847222219</v>
      </c>
      <c r="S1060" s="12">
        <v>1</v>
      </c>
      <c r="T1060">
        <v>20260532</v>
      </c>
      <c r="U1060" t="s">
        <v>838</v>
      </c>
      <c r="V1060">
        <v>20260532</v>
      </c>
    </row>
    <row r="1061" spans="1:22" x14ac:dyDescent="0.3">
      <c r="A1061" s="11">
        <v>46289</v>
      </c>
      <c r="B1061" s="89" t="s">
        <v>3829</v>
      </c>
      <c r="C1061" s="12" t="s">
        <v>946</v>
      </c>
      <c r="D1061" s="12" t="s">
        <v>3343</v>
      </c>
      <c r="E1061" s="12" t="s">
        <v>312</v>
      </c>
      <c r="F1061" s="12" t="s">
        <v>3344</v>
      </c>
      <c r="G1061" s="12" t="s">
        <v>2733</v>
      </c>
      <c r="H1061" s="12" t="s">
        <v>2734</v>
      </c>
      <c r="I1061" s="90">
        <v>0.16666666666666671</v>
      </c>
      <c r="J1061" s="90">
        <v>0.18055555555555561</v>
      </c>
      <c r="K1061" s="13">
        <v>0.33</v>
      </c>
      <c r="L1061" s="90"/>
      <c r="M1061" s="90"/>
      <c r="N1061" s="13"/>
      <c r="O1061" s="12">
        <v>0</v>
      </c>
      <c r="P1061" s="12">
        <v>45.199112</v>
      </c>
      <c r="Q1061" s="12">
        <v>5.7110370000000001</v>
      </c>
      <c r="R1061" s="14">
        <v>46290.417847222219</v>
      </c>
      <c r="S1061" s="12">
        <v>0</v>
      </c>
      <c r="T1061">
        <v>20260551</v>
      </c>
      <c r="U1061" t="s">
        <v>40</v>
      </c>
      <c r="V1061">
        <v>20260551</v>
      </c>
    </row>
    <row r="1062" spans="1:22" x14ac:dyDescent="0.3">
      <c r="A1062" s="11">
        <v>46289</v>
      </c>
      <c r="B1062" s="89" t="s">
        <v>3891</v>
      </c>
      <c r="C1062" s="12" t="s">
        <v>955</v>
      </c>
      <c r="D1062" s="12" t="s">
        <v>2402</v>
      </c>
      <c r="E1062" s="12" t="s">
        <v>741</v>
      </c>
      <c r="F1062" s="12" t="s">
        <v>741</v>
      </c>
      <c r="G1062" s="12" t="s">
        <v>2733</v>
      </c>
      <c r="H1062" s="12" t="s">
        <v>2737</v>
      </c>
      <c r="I1062" s="90">
        <v>0.18055555555555561</v>
      </c>
      <c r="J1062" s="90">
        <v>0.31944444444444442</v>
      </c>
      <c r="K1062" s="13">
        <v>3.33</v>
      </c>
      <c r="L1062" s="90"/>
      <c r="M1062" s="90"/>
      <c r="N1062" s="13"/>
      <c r="O1062" s="12">
        <v>0</v>
      </c>
      <c r="P1062" s="12">
        <v>45.157052</v>
      </c>
      <c r="Q1062" s="12">
        <v>5.7211379999999998</v>
      </c>
      <c r="R1062" s="14">
        <v>46290.417847222219</v>
      </c>
      <c r="S1062" s="12">
        <v>1</v>
      </c>
      <c r="T1062">
        <v>20260443</v>
      </c>
      <c r="U1062" t="s">
        <v>838</v>
      </c>
      <c r="V1062">
        <v>20260443</v>
      </c>
    </row>
    <row r="1063" spans="1:22" x14ac:dyDescent="0.3">
      <c r="A1063" s="11">
        <v>46289</v>
      </c>
      <c r="B1063" s="89" t="s">
        <v>3893</v>
      </c>
      <c r="C1063" s="12" t="s">
        <v>846</v>
      </c>
      <c r="D1063" s="12" t="s">
        <v>893</v>
      </c>
      <c r="E1063" s="12" t="s">
        <v>803</v>
      </c>
      <c r="F1063" s="12" t="s">
        <v>3339</v>
      </c>
      <c r="G1063" s="12" t="s">
        <v>2733</v>
      </c>
      <c r="H1063" s="12" t="s">
        <v>2734</v>
      </c>
      <c r="I1063" s="90">
        <v>0.25</v>
      </c>
      <c r="J1063" s="90">
        <v>0.26041666666666669</v>
      </c>
      <c r="K1063" s="13">
        <v>0.25</v>
      </c>
      <c r="L1063" s="90"/>
      <c r="M1063" s="90"/>
      <c r="N1063" s="13"/>
      <c r="O1063" s="12">
        <v>0</v>
      </c>
      <c r="P1063" s="12">
        <v>45.190593</v>
      </c>
      <c r="Q1063" s="12">
        <v>5.7219879999999996</v>
      </c>
      <c r="R1063" s="14">
        <v>46290.417847222219</v>
      </c>
      <c r="S1063" s="12">
        <v>0</v>
      </c>
      <c r="V1063" t="s">
        <v>3796</v>
      </c>
    </row>
    <row r="1064" spans="1:22" x14ac:dyDescent="0.3">
      <c r="A1064" s="11">
        <v>46289</v>
      </c>
      <c r="B1064" s="89" t="s">
        <v>3846</v>
      </c>
      <c r="C1064" s="12" t="s">
        <v>965</v>
      </c>
      <c r="D1064" s="12" t="s">
        <v>2519</v>
      </c>
      <c r="E1064" s="12" t="s">
        <v>702</v>
      </c>
      <c r="F1064" s="12" t="s">
        <v>702</v>
      </c>
      <c r="G1064" s="12" t="s">
        <v>2733</v>
      </c>
      <c r="H1064" s="12" t="s">
        <v>2737</v>
      </c>
      <c r="I1064" s="90">
        <v>0.33333333333333331</v>
      </c>
      <c r="J1064" s="90">
        <v>0.37847222222222221</v>
      </c>
      <c r="K1064" s="13">
        <v>1.08</v>
      </c>
      <c r="L1064" s="90">
        <v>0.27638888888888891</v>
      </c>
      <c r="M1064" s="90">
        <v>0.28680555555555548</v>
      </c>
      <c r="N1064" s="13">
        <v>0.25</v>
      </c>
      <c r="O1064" s="12">
        <v>1</v>
      </c>
      <c r="P1064" s="12">
        <v>45.120533999999999</v>
      </c>
      <c r="Q1064" s="12">
        <v>5.6923830000000004</v>
      </c>
      <c r="R1064" s="14">
        <v>46290.417847222219</v>
      </c>
      <c r="S1064" s="12">
        <v>1</v>
      </c>
      <c r="T1064">
        <v>20260497</v>
      </c>
      <c r="U1064" t="s">
        <v>838</v>
      </c>
      <c r="V1064">
        <v>20260497</v>
      </c>
    </row>
    <row r="1065" spans="1:22" x14ac:dyDescent="0.3">
      <c r="A1065" s="11">
        <v>46289</v>
      </c>
      <c r="B1065" s="89" t="s">
        <v>3818</v>
      </c>
      <c r="C1065" s="12" t="s">
        <v>870</v>
      </c>
      <c r="D1065" s="12" t="s">
        <v>1497</v>
      </c>
      <c r="E1065" s="12" t="s">
        <v>146</v>
      </c>
      <c r="F1065" s="12" t="s">
        <v>3917</v>
      </c>
      <c r="G1065" s="12" t="s">
        <v>2733</v>
      </c>
      <c r="H1065" s="12" t="s">
        <v>2737</v>
      </c>
      <c r="I1065" s="90">
        <v>0.33680555555555558</v>
      </c>
      <c r="J1065" s="90">
        <v>0.38541666666666669</v>
      </c>
      <c r="K1065" s="13">
        <v>1.17</v>
      </c>
      <c r="L1065" s="90">
        <v>0.41666666666666669</v>
      </c>
      <c r="M1065" s="90">
        <v>0.42916666666666659</v>
      </c>
      <c r="N1065" s="13">
        <v>0.3</v>
      </c>
      <c r="O1065" s="12">
        <v>1</v>
      </c>
      <c r="P1065" s="12">
        <v>45.192891000000003</v>
      </c>
      <c r="Q1065" s="12">
        <v>5.7288750000000004</v>
      </c>
      <c r="R1065" s="14">
        <v>46290.417847222219</v>
      </c>
      <c r="S1065" s="12">
        <v>1</v>
      </c>
      <c r="T1065">
        <v>20260600</v>
      </c>
      <c r="U1065" t="s">
        <v>838</v>
      </c>
      <c r="V1065">
        <v>20260600</v>
      </c>
    </row>
    <row r="1066" spans="1:22" x14ac:dyDescent="0.3">
      <c r="A1066" s="11">
        <v>46289</v>
      </c>
      <c r="B1066" s="89" t="s">
        <v>3844</v>
      </c>
      <c r="C1066" s="12" t="s">
        <v>952</v>
      </c>
      <c r="D1066" s="12" t="s">
        <v>867</v>
      </c>
      <c r="E1066" s="12" t="s">
        <v>807</v>
      </c>
      <c r="F1066" s="12" t="s">
        <v>3360</v>
      </c>
      <c r="G1066" s="12" t="s">
        <v>2733</v>
      </c>
      <c r="H1066" s="12" t="s">
        <v>2737</v>
      </c>
      <c r="I1066" s="90">
        <v>0.33333333333333331</v>
      </c>
      <c r="J1066" s="90">
        <v>0.34722222222222221</v>
      </c>
      <c r="K1066" s="13">
        <v>0.33</v>
      </c>
      <c r="L1066" s="90"/>
      <c r="M1066" s="90"/>
      <c r="N1066" s="13"/>
      <c r="O1066" s="12">
        <v>0</v>
      </c>
      <c r="P1066" s="12">
        <v>45.185158000000001</v>
      </c>
      <c r="Q1066" s="12">
        <v>5.7167779999999997</v>
      </c>
      <c r="R1066" s="14">
        <v>46290.417847222219</v>
      </c>
      <c r="S1066" s="12">
        <v>1</v>
      </c>
      <c r="V1066" t="s">
        <v>3807</v>
      </c>
    </row>
    <row r="1067" spans="1:22" x14ac:dyDescent="0.3">
      <c r="A1067" s="11">
        <v>46289</v>
      </c>
      <c r="B1067" s="89" t="s">
        <v>3862</v>
      </c>
      <c r="C1067" s="12" t="s">
        <v>853</v>
      </c>
      <c r="D1067" s="12" t="s">
        <v>3340</v>
      </c>
      <c r="E1067" s="12" t="s">
        <v>253</v>
      </c>
      <c r="F1067" s="12" t="s">
        <v>3341</v>
      </c>
      <c r="G1067" s="12" t="s">
        <v>2733</v>
      </c>
      <c r="H1067" s="12" t="s">
        <v>2734</v>
      </c>
      <c r="I1067" s="90">
        <v>0.29166666666666669</v>
      </c>
      <c r="J1067" s="90">
        <v>0.2986111111111111</v>
      </c>
      <c r="K1067" s="13">
        <v>0.17</v>
      </c>
      <c r="L1067" s="90"/>
      <c r="M1067" s="90"/>
      <c r="N1067" s="13"/>
      <c r="O1067" s="12">
        <v>0</v>
      </c>
      <c r="P1067" s="12">
        <v>45.144255000000001</v>
      </c>
      <c r="Q1067" s="12">
        <v>5.7129729999999999</v>
      </c>
      <c r="R1067" s="14">
        <v>46290.417847222219</v>
      </c>
      <c r="S1067" s="12">
        <v>1</v>
      </c>
      <c r="T1067">
        <v>20260209</v>
      </c>
      <c r="U1067" t="s">
        <v>3760</v>
      </c>
      <c r="V1067">
        <v>20260209</v>
      </c>
    </row>
    <row r="1068" spans="1:22" x14ac:dyDescent="0.3">
      <c r="A1068" s="11">
        <v>46289</v>
      </c>
      <c r="B1068" s="89" t="s">
        <v>3846</v>
      </c>
      <c r="C1068" s="12" t="s">
        <v>965</v>
      </c>
      <c r="D1068" s="12" t="s">
        <v>3349</v>
      </c>
      <c r="E1068" s="12" t="s">
        <v>673</v>
      </c>
      <c r="F1068" s="12" t="s">
        <v>3350</v>
      </c>
      <c r="G1068" s="12" t="s">
        <v>2733</v>
      </c>
      <c r="H1068" s="12" t="s">
        <v>2734</v>
      </c>
      <c r="I1068" s="90">
        <v>0.16666666666666671</v>
      </c>
      <c r="J1068" s="90">
        <v>0.18055555555555561</v>
      </c>
      <c r="K1068" s="13">
        <v>0.33</v>
      </c>
      <c r="L1068" s="90">
        <v>0.21875</v>
      </c>
      <c r="M1068" s="90">
        <v>0.21944444444444439</v>
      </c>
      <c r="N1068" s="13">
        <v>0.02</v>
      </c>
      <c r="O1068" s="12">
        <v>1</v>
      </c>
      <c r="P1068" s="12">
        <v>45.056218999999999</v>
      </c>
      <c r="Q1068" s="12">
        <v>5.6753539999999996</v>
      </c>
      <c r="R1068" s="14">
        <v>46290.417847222219</v>
      </c>
      <c r="S1068" s="12">
        <v>1</v>
      </c>
      <c r="T1068">
        <v>20260364</v>
      </c>
      <c r="U1068" t="s">
        <v>40</v>
      </c>
      <c r="V1068">
        <v>20260364</v>
      </c>
    </row>
    <row r="1069" spans="1:22" x14ac:dyDescent="0.3">
      <c r="A1069" s="11">
        <v>46289</v>
      </c>
      <c r="B1069" s="89" t="s">
        <v>3812</v>
      </c>
      <c r="C1069" s="12" t="s">
        <v>977</v>
      </c>
      <c r="D1069" s="12" t="s">
        <v>3622</v>
      </c>
      <c r="E1069" s="12" t="s">
        <v>750</v>
      </c>
      <c r="F1069" s="12" t="s">
        <v>3623</v>
      </c>
      <c r="G1069" s="12" t="s">
        <v>2733</v>
      </c>
      <c r="H1069" s="12" t="s">
        <v>2734</v>
      </c>
      <c r="I1069" s="90">
        <v>0.29166666666666669</v>
      </c>
      <c r="J1069" s="90">
        <v>0.2986111111111111</v>
      </c>
      <c r="K1069" s="13">
        <v>0.17</v>
      </c>
      <c r="L1069" s="90"/>
      <c r="M1069" s="90"/>
      <c r="N1069" s="13"/>
      <c r="O1069" s="12">
        <v>0</v>
      </c>
      <c r="P1069" s="12">
        <v>45.367497999999998</v>
      </c>
      <c r="Q1069" s="12">
        <v>5.58521</v>
      </c>
      <c r="R1069" s="14">
        <v>46290.417847222219</v>
      </c>
      <c r="S1069" s="12">
        <v>1</v>
      </c>
      <c r="T1069">
        <v>20260444</v>
      </c>
      <c r="U1069" t="s">
        <v>40</v>
      </c>
      <c r="V1069">
        <v>20260444</v>
      </c>
    </row>
    <row r="1070" spans="1:22" x14ac:dyDescent="0.3">
      <c r="A1070" s="11">
        <v>46289</v>
      </c>
      <c r="B1070" s="89" t="s">
        <v>3849</v>
      </c>
      <c r="C1070" s="12" t="s">
        <v>861</v>
      </c>
      <c r="D1070" s="12" t="s">
        <v>860</v>
      </c>
      <c r="E1070" s="12" t="s">
        <v>811</v>
      </c>
      <c r="F1070" s="12" t="s">
        <v>811</v>
      </c>
      <c r="G1070" s="12" t="s">
        <v>2733</v>
      </c>
      <c r="H1070" s="12" t="s">
        <v>2737</v>
      </c>
      <c r="I1070" s="90">
        <v>0.33333333333333331</v>
      </c>
      <c r="J1070" s="90">
        <v>0.37847222222222221</v>
      </c>
      <c r="K1070" s="13">
        <v>1.08</v>
      </c>
      <c r="L1070" s="90">
        <v>0.42152777777777778</v>
      </c>
      <c r="M1070" s="90">
        <v>0.44374999999999998</v>
      </c>
      <c r="N1070" s="13">
        <v>0.53</v>
      </c>
      <c r="O1070" s="12">
        <v>1</v>
      </c>
      <c r="P1070" s="12">
        <v>45.184420000000003</v>
      </c>
      <c r="Q1070" s="12">
        <v>5.7195400000000003</v>
      </c>
      <c r="R1070" s="14">
        <v>46290.417847222219</v>
      </c>
      <c r="S1070" s="12">
        <v>1</v>
      </c>
      <c r="V1070" t="s">
        <v>3797</v>
      </c>
    </row>
    <row r="1071" spans="1:22" x14ac:dyDescent="0.3">
      <c r="A1071" s="11">
        <v>46289</v>
      </c>
      <c r="B1071" s="89" t="s">
        <v>3846</v>
      </c>
      <c r="C1071" s="12" t="s">
        <v>965</v>
      </c>
      <c r="D1071" s="12" t="s">
        <v>3356</v>
      </c>
      <c r="E1071" s="12" t="s">
        <v>766</v>
      </c>
      <c r="F1071" s="12" t="s">
        <v>3357</v>
      </c>
      <c r="G1071" s="12" t="s">
        <v>2733</v>
      </c>
      <c r="H1071" s="12" t="s">
        <v>2734</v>
      </c>
      <c r="I1071" s="90">
        <v>0.16666666666666671</v>
      </c>
      <c r="J1071" s="90">
        <v>0.18055555555555561</v>
      </c>
      <c r="K1071" s="13">
        <v>0.33</v>
      </c>
      <c r="L1071" s="90">
        <v>0.18055555555555561</v>
      </c>
      <c r="M1071" s="90">
        <v>0.18194444444444441</v>
      </c>
      <c r="N1071" s="13">
        <v>0.03</v>
      </c>
      <c r="O1071" s="12">
        <v>1</v>
      </c>
      <c r="P1071" s="12">
        <v>45.188211000000003</v>
      </c>
      <c r="Q1071" s="12">
        <v>5.721743</v>
      </c>
      <c r="R1071" s="14">
        <v>46290.417847222219</v>
      </c>
      <c r="S1071" s="12">
        <v>1</v>
      </c>
      <c r="T1071">
        <v>20260407</v>
      </c>
      <c r="U1071" t="s">
        <v>40</v>
      </c>
      <c r="V1071">
        <v>20260407</v>
      </c>
    </row>
    <row r="1072" spans="1:22" x14ac:dyDescent="0.3">
      <c r="A1072" s="11">
        <v>46289</v>
      </c>
      <c r="B1072" s="89" t="s">
        <v>3861</v>
      </c>
      <c r="C1072" s="12" t="s">
        <v>970</v>
      </c>
      <c r="D1072" s="12" t="s">
        <v>3358</v>
      </c>
      <c r="E1072" s="12" t="s">
        <v>93</v>
      </c>
      <c r="F1072" s="12" t="s">
        <v>3359</v>
      </c>
      <c r="G1072" s="12" t="s">
        <v>2733</v>
      </c>
      <c r="H1072" s="12" t="s">
        <v>2734</v>
      </c>
      <c r="I1072" s="90">
        <v>0.16666666666666671</v>
      </c>
      <c r="J1072" s="90">
        <v>0.18055555555555561</v>
      </c>
      <c r="K1072" s="13">
        <v>0.33</v>
      </c>
      <c r="L1072" s="90"/>
      <c r="M1072" s="90"/>
      <c r="N1072" s="13"/>
      <c r="O1072" s="12">
        <v>0</v>
      </c>
      <c r="P1072" s="12">
        <v>45.177773000000002</v>
      </c>
      <c r="Q1072" s="12">
        <v>5.7280009999999999</v>
      </c>
      <c r="R1072" s="14">
        <v>46290.417847222219</v>
      </c>
      <c r="S1072" s="12">
        <v>1</v>
      </c>
      <c r="T1072">
        <v>20260277</v>
      </c>
      <c r="U1072" t="s">
        <v>40</v>
      </c>
      <c r="V1072">
        <v>20260277</v>
      </c>
    </row>
    <row r="1073" spans="1:22" x14ac:dyDescent="0.3">
      <c r="A1073" s="11">
        <v>46289</v>
      </c>
      <c r="B1073" s="89" t="s">
        <v>3869</v>
      </c>
      <c r="C1073" s="12" t="s">
        <v>907</v>
      </c>
      <c r="D1073" s="12" t="s">
        <v>3626</v>
      </c>
      <c r="E1073" s="12" t="s">
        <v>422</v>
      </c>
      <c r="F1073" s="12" t="s">
        <v>3627</v>
      </c>
      <c r="G1073" s="12" t="s">
        <v>2733</v>
      </c>
      <c r="H1073" s="12" t="s">
        <v>2734</v>
      </c>
      <c r="I1073" s="90">
        <v>0.29166666666666669</v>
      </c>
      <c r="J1073" s="90">
        <v>0.2986111111111111</v>
      </c>
      <c r="K1073" s="13">
        <v>0.17</v>
      </c>
      <c r="L1073" s="90"/>
      <c r="M1073" s="90"/>
      <c r="N1073" s="13"/>
      <c r="O1073" s="12">
        <v>0</v>
      </c>
      <c r="P1073" s="12">
        <v>45.369473999999997</v>
      </c>
      <c r="Q1073" s="12">
        <v>5.5835160000000004</v>
      </c>
      <c r="R1073" s="14">
        <v>46290.417847222219</v>
      </c>
      <c r="S1073" s="12">
        <v>1</v>
      </c>
      <c r="T1073">
        <v>20260440</v>
      </c>
      <c r="U1073" t="s">
        <v>40</v>
      </c>
      <c r="V1073">
        <v>20260440</v>
      </c>
    </row>
    <row r="1074" spans="1:22" x14ac:dyDescent="0.3">
      <c r="A1074" s="11">
        <v>46289</v>
      </c>
      <c r="B1074" s="89" t="s">
        <v>3859</v>
      </c>
      <c r="C1074" s="12" t="s">
        <v>956</v>
      </c>
      <c r="D1074" s="12" t="s">
        <v>1764</v>
      </c>
      <c r="E1074" s="12" t="s">
        <v>308</v>
      </c>
      <c r="F1074" s="12" t="s">
        <v>3345</v>
      </c>
      <c r="G1074" s="12" t="s">
        <v>2733</v>
      </c>
      <c r="H1074" s="12" t="s">
        <v>2737</v>
      </c>
      <c r="I1074" s="90">
        <v>0.33333333333333331</v>
      </c>
      <c r="J1074" s="90">
        <v>0.34722222222222221</v>
      </c>
      <c r="K1074" s="13">
        <v>0.33</v>
      </c>
      <c r="L1074" s="90"/>
      <c r="M1074" s="90"/>
      <c r="N1074" s="13"/>
      <c r="O1074" s="12">
        <v>0</v>
      </c>
      <c r="P1074" s="12">
        <v>45.183919000000003</v>
      </c>
      <c r="Q1074" s="12">
        <v>5.739331</v>
      </c>
      <c r="R1074" s="14">
        <v>46290.417847222219</v>
      </c>
      <c r="S1074" s="12">
        <v>1</v>
      </c>
      <c r="T1074">
        <v>20260236</v>
      </c>
      <c r="U1074" t="s">
        <v>838</v>
      </c>
      <c r="V1074">
        <v>20260236</v>
      </c>
    </row>
    <row r="1075" spans="1:22" x14ac:dyDescent="0.3">
      <c r="A1075" s="11">
        <v>46289</v>
      </c>
      <c r="B1075" s="89" t="s">
        <v>3862</v>
      </c>
      <c r="C1075" s="12" t="s">
        <v>853</v>
      </c>
      <c r="D1075" s="12" t="s">
        <v>2573</v>
      </c>
      <c r="E1075" s="12" t="s">
        <v>575</v>
      </c>
      <c r="F1075" s="12" t="s">
        <v>3892</v>
      </c>
      <c r="G1075" s="12" t="s">
        <v>2733</v>
      </c>
      <c r="H1075" s="12" t="s">
        <v>2737</v>
      </c>
      <c r="I1075" s="90">
        <v>0.33333333333333331</v>
      </c>
      <c r="J1075" s="90">
        <v>0.34722222222222221</v>
      </c>
      <c r="K1075" s="13">
        <v>0.33</v>
      </c>
      <c r="L1075" s="90"/>
      <c r="M1075" s="90"/>
      <c r="N1075" s="13"/>
      <c r="O1075" s="12">
        <v>0</v>
      </c>
      <c r="P1075" s="12">
        <v>45.146017000000001</v>
      </c>
      <c r="Q1075" s="12">
        <v>5.7155500000000004</v>
      </c>
      <c r="R1075" s="14">
        <v>46290.417847222219</v>
      </c>
      <c r="S1075" s="12">
        <v>1</v>
      </c>
      <c r="T1075">
        <v>20260518</v>
      </c>
      <c r="U1075" t="s">
        <v>838</v>
      </c>
      <c r="V1075">
        <v>20260518</v>
      </c>
    </row>
    <row r="1076" spans="1:22" x14ac:dyDescent="0.3">
      <c r="A1076" s="11">
        <v>46289</v>
      </c>
      <c r="B1076" s="89" t="s">
        <v>3816</v>
      </c>
      <c r="C1076" s="12" t="s">
        <v>957</v>
      </c>
      <c r="D1076" s="12" t="s">
        <v>3363</v>
      </c>
      <c r="E1076" s="12" t="s">
        <v>292</v>
      </c>
      <c r="F1076" s="12" t="s">
        <v>3364</v>
      </c>
      <c r="G1076" s="12" t="s">
        <v>2733</v>
      </c>
      <c r="H1076" s="12" t="s">
        <v>2734</v>
      </c>
      <c r="I1076" s="90">
        <v>0.34375</v>
      </c>
      <c r="J1076" s="90">
        <v>0.3576388888888889</v>
      </c>
      <c r="K1076" s="13">
        <v>0.33</v>
      </c>
      <c r="L1076" s="90"/>
      <c r="M1076" s="90"/>
      <c r="N1076" s="13"/>
      <c r="O1076" s="12">
        <v>0</v>
      </c>
      <c r="P1076" s="12">
        <v>45.189673999999997</v>
      </c>
      <c r="Q1076" s="12">
        <v>5.721368</v>
      </c>
      <c r="R1076" s="14">
        <v>46290.417847222219</v>
      </c>
      <c r="S1076" s="12">
        <v>1</v>
      </c>
      <c r="T1076">
        <v>20260541</v>
      </c>
      <c r="U1076" t="s">
        <v>40</v>
      </c>
      <c r="V1076">
        <v>20260541</v>
      </c>
    </row>
    <row r="1077" spans="1:22" x14ac:dyDescent="0.3">
      <c r="A1077" s="11">
        <v>46289</v>
      </c>
      <c r="B1077" s="89" t="s">
        <v>3814</v>
      </c>
      <c r="C1077" s="12" t="s">
        <v>948</v>
      </c>
      <c r="D1077" s="12" t="s">
        <v>3361</v>
      </c>
      <c r="E1077" s="12" t="s">
        <v>188</v>
      </c>
      <c r="F1077" s="12" t="s">
        <v>3362</v>
      </c>
      <c r="G1077" s="12" t="s">
        <v>2733</v>
      </c>
      <c r="H1077" s="12" t="s">
        <v>2734</v>
      </c>
      <c r="I1077" s="90">
        <v>0.16666666666666671</v>
      </c>
      <c r="J1077" s="90">
        <v>0.18055555555555561</v>
      </c>
      <c r="K1077" s="13">
        <v>0.33</v>
      </c>
      <c r="L1077" s="90"/>
      <c r="M1077" s="90"/>
      <c r="N1077" s="13"/>
      <c r="O1077" s="12">
        <v>0</v>
      </c>
      <c r="P1077" s="12">
        <v>45.189202999999999</v>
      </c>
      <c r="Q1077" s="12">
        <v>5.7345119999999996</v>
      </c>
      <c r="R1077" s="14">
        <v>46290.417847222219</v>
      </c>
      <c r="S1077" s="12">
        <v>1</v>
      </c>
      <c r="T1077">
        <v>20260459</v>
      </c>
      <c r="U1077" t="s">
        <v>40</v>
      </c>
      <c r="V1077">
        <v>20260459</v>
      </c>
    </row>
    <row r="1078" spans="1:22" x14ac:dyDescent="0.3">
      <c r="A1078" s="11">
        <v>46289</v>
      </c>
      <c r="B1078" s="89" t="s">
        <v>3882</v>
      </c>
      <c r="C1078" s="12" t="s">
        <v>917</v>
      </c>
      <c r="D1078" s="12" t="s">
        <v>3734</v>
      </c>
      <c r="E1078" s="12" t="s">
        <v>478</v>
      </c>
      <c r="F1078" s="12" t="s">
        <v>3735</v>
      </c>
      <c r="G1078" s="12" t="s">
        <v>2733</v>
      </c>
      <c r="H1078" s="12" t="s">
        <v>2734</v>
      </c>
      <c r="I1078" s="90">
        <v>0.16666666666666671</v>
      </c>
      <c r="J1078" s="90">
        <v>0.1736111111111111</v>
      </c>
      <c r="K1078" s="13">
        <v>0.17</v>
      </c>
      <c r="L1078" s="90"/>
      <c r="M1078" s="90"/>
      <c r="N1078" s="13"/>
      <c r="O1078" s="12">
        <v>0</v>
      </c>
      <c r="P1078" s="12">
        <v>45.349625000000003</v>
      </c>
      <c r="Q1078" s="12">
        <v>5.5005740000000003</v>
      </c>
      <c r="R1078" s="14">
        <v>46290.417847222219</v>
      </c>
      <c r="S1078" s="12">
        <v>1</v>
      </c>
      <c r="T1078">
        <v>20260264</v>
      </c>
      <c r="U1078" t="s">
        <v>40</v>
      </c>
      <c r="V1078">
        <v>20260264</v>
      </c>
    </row>
    <row r="1079" spans="1:22" x14ac:dyDescent="0.3">
      <c r="A1079" s="11">
        <v>46289</v>
      </c>
      <c r="B1079" s="89" t="s">
        <v>3845</v>
      </c>
      <c r="C1079" s="12" t="s">
        <v>950</v>
      </c>
      <c r="D1079" s="12" t="s">
        <v>3365</v>
      </c>
      <c r="E1079" s="12" t="s">
        <v>757</v>
      </c>
      <c r="F1079" s="12" t="s">
        <v>3366</v>
      </c>
      <c r="G1079" s="12" t="s">
        <v>2733</v>
      </c>
      <c r="H1079" s="12" t="s">
        <v>2734</v>
      </c>
      <c r="I1079" s="90">
        <v>0.16666666666666671</v>
      </c>
      <c r="J1079" s="90">
        <v>0.18055555555555561</v>
      </c>
      <c r="K1079" s="13">
        <v>0.33</v>
      </c>
      <c r="L1079" s="90">
        <v>0.35694444444444451</v>
      </c>
      <c r="M1079" s="90">
        <v>0.38263888888888892</v>
      </c>
      <c r="N1079" s="13">
        <v>0.57999999999999996</v>
      </c>
      <c r="O1079" s="12">
        <v>1</v>
      </c>
      <c r="P1079" s="12">
        <v>45.191066999999997</v>
      </c>
      <c r="Q1079" s="12">
        <v>5.7225849999999996</v>
      </c>
      <c r="R1079" s="14">
        <v>46290.417847222219</v>
      </c>
      <c r="S1079" s="12">
        <v>1</v>
      </c>
      <c r="T1079">
        <v>20260565</v>
      </c>
      <c r="U1079" t="s">
        <v>40</v>
      </c>
      <c r="V1079">
        <v>20260565</v>
      </c>
    </row>
    <row r="1080" spans="1:22" x14ac:dyDescent="0.3">
      <c r="A1080" s="11">
        <v>46289</v>
      </c>
      <c r="B1080" s="89" t="s">
        <v>3882</v>
      </c>
      <c r="C1080" s="12" t="s">
        <v>917</v>
      </c>
      <c r="D1080" s="12" t="s">
        <v>3408</v>
      </c>
      <c r="E1080" s="12" t="s">
        <v>764</v>
      </c>
      <c r="F1080" s="12" t="s">
        <v>3698</v>
      </c>
      <c r="G1080" s="12" t="s">
        <v>2733</v>
      </c>
      <c r="H1080" s="12" t="s">
        <v>2734</v>
      </c>
      <c r="I1080" s="90">
        <v>0.375</v>
      </c>
      <c r="J1080" s="90">
        <v>0.38541666666666669</v>
      </c>
      <c r="K1080" s="13">
        <v>0.25</v>
      </c>
      <c r="L1080" s="90"/>
      <c r="M1080" s="90"/>
      <c r="N1080" s="13"/>
      <c r="O1080" s="12">
        <v>0</v>
      </c>
      <c r="P1080" s="12">
        <v>45.186610000000002</v>
      </c>
      <c r="Q1080" s="12">
        <v>5.7293820000000002</v>
      </c>
      <c r="R1080" s="14">
        <v>46290.417847222219</v>
      </c>
      <c r="S1080" s="12">
        <v>1</v>
      </c>
      <c r="T1080">
        <v>20260308</v>
      </c>
      <c r="U1080" t="s">
        <v>40</v>
      </c>
      <c r="V1080">
        <v>20260308</v>
      </c>
    </row>
    <row r="1081" spans="1:22" x14ac:dyDescent="0.3">
      <c r="A1081" s="11">
        <v>46289</v>
      </c>
      <c r="B1081" s="89" t="s">
        <v>3845</v>
      </c>
      <c r="C1081" s="12" t="s">
        <v>950</v>
      </c>
      <c r="D1081" s="12" t="s">
        <v>2115</v>
      </c>
      <c r="E1081" s="12" t="s">
        <v>132</v>
      </c>
      <c r="F1081" s="12" t="s">
        <v>3370</v>
      </c>
      <c r="G1081" s="12" t="s">
        <v>2733</v>
      </c>
      <c r="H1081" s="12" t="s">
        <v>2737</v>
      </c>
      <c r="I1081" s="90">
        <v>0.33333333333333331</v>
      </c>
      <c r="J1081" s="90">
        <v>0.37847222222222221</v>
      </c>
      <c r="K1081" s="13">
        <v>1.08</v>
      </c>
      <c r="L1081" s="90"/>
      <c r="M1081" s="90"/>
      <c r="N1081" s="13"/>
      <c r="O1081" s="12">
        <v>0</v>
      </c>
      <c r="P1081" s="12">
        <v>45.190461999999997</v>
      </c>
      <c r="Q1081" s="12">
        <v>5.723516</v>
      </c>
      <c r="R1081" s="14">
        <v>46290.417847222219</v>
      </c>
      <c r="S1081" s="12">
        <v>1</v>
      </c>
      <c r="T1081">
        <v>20260346</v>
      </c>
      <c r="U1081" t="s">
        <v>838</v>
      </c>
      <c r="V1081">
        <v>20260346</v>
      </c>
    </row>
    <row r="1082" spans="1:22" x14ac:dyDescent="0.3">
      <c r="A1082" s="11">
        <v>46289</v>
      </c>
      <c r="B1082" s="89" t="s">
        <v>3893</v>
      </c>
      <c r="C1082" s="12" t="s">
        <v>846</v>
      </c>
      <c r="D1082" s="12" t="s">
        <v>857</v>
      </c>
      <c r="E1082" s="12" t="s">
        <v>819</v>
      </c>
      <c r="F1082" s="12" t="s">
        <v>819</v>
      </c>
      <c r="G1082" s="12" t="s">
        <v>2733</v>
      </c>
      <c r="H1082" s="12" t="s">
        <v>2737</v>
      </c>
      <c r="I1082" s="90">
        <v>0.33333333333333331</v>
      </c>
      <c r="J1082" s="90">
        <v>0.46875</v>
      </c>
      <c r="K1082" s="13">
        <v>3.25</v>
      </c>
      <c r="L1082" s="90"/>
      <c r="M1082" s="90"/>
      <c r="N1082" s="13"/>
      <c r="O1082" s="12">
        <v>0</v>
      </c>
      <c r="P1082" s="12">
        <v>45.185285</v>
      </c>
      <c r="Q1082" s="12">
        <v>5.7161549999999997</v>
      </c>
      <c r="R1082" s="14">
        <v>46290.417847222219</v>
      </c>
      <c r="S1082" s="12">
        <v>0</v>
      </c>
      <c r="V1082" t="s">
        <v>3798</v>
      </c>
    </row>
    <row r="1083" spans="1:22" x14ac:dyDescent="0.3">
      <c r="A1083" s="11">
        <v>46289</v>
      </c>
      <c r="B1083" s="89" t="s">
        <v>3909</v>
      </c>
      <c r="C1083" s="12" t="s">
        <v>846</v>
      </c>
      <c r="D1083" s="12"/>
      <c r="E1083" s="12" t="s">
        <v>812</v>
      </c>
      <c r="F1083" s="12" t="s">
        <v>812</v>
      </c>
      <c r="G1083" s="12"/>
      <c r="H1083" s="12"/>
      <c r="I1083" s="90">
        <v>0.16666666666666671</v>
      </c>
      <c r="J1083" s="90">
        <v>0.17708333333333329</v>
      </c>
      <c r="K1083" s="13">
        <v>0.25</v>
      </c>
      <c r="L1083" s="90"/>
      <c r="M1083" s="90"/>
      <c r="N1083" s="13"/>
      <c r="O1083" s="12">
        <v>0</v>
      </c>
      <c r="P1083" s="12">
        <v>45.188929999999999</v>
      </c>
      <c r="Q1083" s="12">
        <v>5.7123470000000003</v>
      </c>
      <c r="R1083" s="14">
        <v>46290.417847222219</v>
      </c>
      <c r="S1083" s="12">
        <v>0</v>
      </c>
      <c r="V1083" t="s">
        <v>3762</v>
      </c>
    </row>
    <row r="1084" spans="1:22" x14ac:dyDescent="0.3">
      <c r="A1084" s="11">
        <v>46289</v>
      </c>
      <c r="B1084" s="89" t="s">
        <v>3815</v>
      </c>
      <c r="C1084" s="12" t="s">
        <v>905</v>
      </c>
      <c r="D1084" s="12"/>
      <c r="E1084" s="12" t="s">
        <v>63</v>
      </c>
      <c r="F1084" s="12" t="s">
        <v>63</v>
      </c>
      <c r="G1084" s="12"/>
      <c r="H1084" s="12"/>
      <c r="I1084" s="90">
        <v>0.16666666666666671</v>
      </c>
      <c r="J1084" s="90">
        <v>0.1736111111111111</v>
      </c>
      <c r="K1084" s="13">
        <v>0.17</v>
      </c>
      <c r="L1084" s="90"/>
      <c r="M1084" s="90"/>
      <c r="N1084" s="13"/>
      <c r="O1084" s="12">
        <v>0</v>
      </c>
      <c r="P1084" s="12">
        <v>45.179605000000002</v>
      </c>
      <c r="Q1084" s="12">
        <v>5.7066030000000003</v>
      </c>
      <c r="R1084" s="14">
        <v>46290.417847222219</v>
      </c>
      <c r="S1084" s="12">
        <v>1</v>
      </c>
      <c r="T1084">
        <v>20260319</v>
      </c>
      <c r="U1084" t="s">
        <v>3760</v>
      </c>
      <c r="V1084">
        <v>20260319</v>
      </c>
    </row>
    <row r="1085" spans="1:22" x14ac:dyDescent="0.3">
      <c r="A1085" s="11">
        <v>46289</v>
      </c>
      <c r="B1085" s="89" t="s">
        <v>3915</v>
      </c>
      <c r="C1085" s="12" t="s">
        <v>851</v>
      </c>
      <c r="D1085" s="12" t="s">
        <v>850</v>
      </c>
      <c r="E1085" s="12" t="s">
        <v>630</v>
      </c>
      <c r="F1085" s="12" t="s">
        <v>3213</v>
      </c>
      <c r="G1085" s="12" t="s">
        <v>2733</v>
      </c>
      <c r="H1085" s="12" t="s">
        <v>2734</v>
      </c>
      <c r="I1085" s="90">
        <v>0.16666666666666671</v>
      </c>
      <c r="J1085" s="90">
        <v>0.1736111111111111</v>
      </c>
      <c r="K1085" s="13">
        <v>0.17</v>
      </c>
      <c r="L1085" s="90"/>
      <c r="M1085" s="90"/>
      <c r="N1085" s="13"/>
      <c r="O1085" s="12">
        <v>0</v>
      </c>
      <c r="P1085" s="12">
        <v>45.362712999999999</v>
      </c>
      <c r="Q1085" s="12">
        <v>5.5913490000000001</v>
      </c>
      <c r="R1085" s="14">
        <v>46290.417847222219</v>
      </c>
      <c r="S1085" s="12">
        <v>1</v>
      </c>
      <c r="V1085" t="s">
        <v>3786</v>
      </c>
    </row>
    <row r="1086" spans="1:22" x14ac:dyDescent="0.3">
      <c r="A1086" s="11">
        <v>46289</v>
      </c>
      <c r="B1086" s="89" t="s">
        <v>3849</v>
      </c>
      <c r="C1086" s="12" t="s">
        <v>861</v>
      </c>
      <c r="D1086" s="12" t="s">
        <v>3374</v>
      </c>
      <c r="E1086" s="12" t="s">
        <v>456</v>
      </c>
      <c r="F1086" s="12" t="s">
        <v>3375</v>
      </c>
      <c r="G1086" s="12" t="s">
        <v>2733</v>
      </c>
      <c r="H1086" s="12" t="s">
        <v>2734</v>
      </c>
      <c r="I1086" s="90">
        <v>0.29166666666666669</v>
      </c>
      <c r="J1086" s="90">
        <v>0.30555555555555558</v>
      </c>
      <c r="K1086" s="13">
        <v>0.33</v>
      </c>
      <c r="L1086" s="90">
        <v>0.29583333333333328</v>
      </c>
      <c r="M1086" s="90">
        <v>0.53680555555555554</v>
      </c>
      <c r="N1086" s="13">
        <v>5.78</v>
      </c>
      <c r="O1086" s="12">
        <v>1</v>
      </c>
      <c r="P1086" s="12">
        <v>45.167710999999997</v>
      </c>
      <c r="Q1086" s="12">
        <v>5.7281950000000004</v>
      </c>
      <c r="R1086" s="14">
        <v>46290.417847222219</v>
      </c>
      <c r="S1086" s="12">
        <v>1</v>
      </c>
      <c r="T1086">
        <v>20260572</v>
      </c>
      <c r="U1086" t="s">
        <v>40</v>
      </c>
      <c r="V1086">
        <v>20260572</v>
      </c>
    </row>
    <row r="1087" spans="1:22" x14ac:dyDescent="0.3">
      <c r="A1087" s="11">
        <v>46289</v>
      </c>
      <c r="B1087" s="89" t="s">
        <v>3841</v>
      </c>
      <c r="C1087" s="12" t="s">
        <v>971</v>
      </c>
      <c r="D1087" s="12" t="s">
        <v>2244</v>
      </c>
      <c r="E1087" s="12" t="s">
        <v>103</v>
      </c>
      <c r="F1087" s="12" t="s">
        <v>103</v>
      </c>
      <c r="G1087" s="12" t="s">
        <v>2733</v>
      </c>
      <c r="H1087" s="12" t="s">
        <v>2737</v>
      </c>
      <c r="I1087" s="90">
        <v>0.33333333333333331</v>
      </c>
      <c r="J1087" s="90">
        <v>0.34722222222222221</v>
      </c>
      <c r="K1087" s="13">
        <v>0.33</v>
      </c>
      <c r="L1087" s="90"/>
      <c r="M1087" s="90"/>
      <c r="N1087" s="13"/>
      <c r="O1087" s="12">
        <v>0</v>
      </c>
      <c r="P1087" s="12">
        <v>45.189616999999998</v>
      </c>
      <c r="Q1087" s="12">
        <v>5.7280059999999997</v>
      </c>
      <c r="R1087" s="14">
        <v>46290.417847222219</v>
      </c>
      <c r="S1087" s="12">
        <v>1</v>
      </c>
      <c r="T1087">
        <v>20260391</v>
      </c>
      <c r="U1087" t="s">
        <v>838</v>
      </c>
      <c r="V1087">
        <v>20260391</v>
      </c>
    </row>
    <row r="1088" spans="1:22" x14ac:dyDescent="0.3">
      <c r="A1088" s="11">
        <v>46289</v>
      </c>
      <c r="B1088" s="89" t="s">
        <v>3882</v>
      </c>
      <c r="C1088" s="12" t="s">
        <v>917</v>
      </c>
      <c r="D1088" s="12" t="s">
        <v>3736</v>
      </c>
      <c r="E1088" s="12" t="s">
        <v>369</v>
      </c>
      <c r="F1088" s="12" t="s">
        <v>3737</v>
      </c>
      <c r="G1088" s="12" t="s">
        <v>2733</v>
      </c>
      <c r="H1088" s="12" t="s">
        <v>2941</v>
      </c>
      <c r="I1088" s="90">
        <v>0.27083333333333331</v>
      </c>
      <c r="J1088" s="90">
        <v>0.29166666666666669</v>
      </c>
      <c r="K1088" s="13">
        <v>0.5</v>
      </c>
      <c r="L1088" s="90">
        <v>0.24652777777777779</v>
      </c>
      <c r="M1088" s="90">
        <v>0.25208333333333333</v>
      </c>
      <c r="N1088" s="13">
        <v>0.13</v>
      </c>
      <c r="O1088" s="12">
        <v>1</v>
      </c>
      <c r="P1088" s="12">
        <v>45.191803</v>
      </c>
      <c r="Q1088" s="12">
        <v>5.73027</v>
      </c>
      <c r="R1088" s="14">
        <v>46290.417847222219</v>
      </c>
      <c r="S1088" s="12">
        <v>1</v>
      </c>
      <c r="T1088">
        <v>20260324</v>
      </c>
      <c r="U1088" t="s">
        <v>40</v>
      </c>
      <c r="V1088">
        <v>20260324</v>
      </c>
    </row>
    <row r="1089" spans="1:22" x14ac:dyDescent="0.3">
      <c r="A1089" s="11">
        <v>46289</v>
      </c>
      <c r="B1089" s="89" t="s">
        <v>3767</v>
      </c>
      <c r="C1089" s="12" t="s">
        <v>846</v>
      </c>
      <c r="D1089" s="12"/>
      <c r="E1089" s="12" t="s">
        <v>3799</v>
      </c>
      <c r="F1089" s="12" t="s">
        <v>3799</v>
      </c>
      <c r="G1089" s="12"/>
      <c r="H1089" s="12"/>
      <c r="I1089" s="90">
        <v>0.29166666666666669</v>
      </c>
      <c r="J1089" s="90">
        <v>0.2986111111111111</v>
      </c>
      <c r="K1089" s="13">
        <v>0.17</v>
      </c>
      <c r="L1089" s="90"/>
      <c r="M1089" s="90"/>
      <c r="N1089" s="13"/>
      <c r="O1089" s="12">
        <v>0</v>
      </c>
      <c r="P1089" s="12">
        <v>45.215843</v>
      </c>
      <c r="Q1089" s="12">
        <v>5.6930630000000004</v>
      </c>
      <c r="R1089" s="14">
        <v>46290.417847222219</v>
      </c>
      <c r="S1089" s="12">
        <v>0</v>
      </c>
      <c r="T1089">
        <v>20260248</v>
      </c>
      <c r="U1089" t="s">
        <v>3760</v>
      </c>
      <c r="V1089">
        <v>20260248</v>
      </c>
    </row>
    <row r="1090" spans="1:22" x14ac:dyDescent="0.3">
      <c r="A1090" s="11">
        <v>46289</v>
      </c>
      <c r="B1090" s="89" t="s">
        <v>3854</v>
      </c>
      <c r="C1090" s="12" t="s">
        <v>963</v>
      </c>
      <c r="D1090" s="12" t="s">
        <v>2504</v>
      </c>
      <c r="E1090" s="12" t="s">
        <v>104</v>
      </c>
      <c r="F1090" s="12" t="s">
        <v>104</v>
      </c>
      <c r="G1090" s="12" t="s">
        <v>2733</v>
      </c>
      <c r="H1090" s="12" t="s">
        <v>2737</v>
      </c>
      <c r="I1090" s="90">
        <v>0.33333333333333331</v>
      </c>
      <c r="J1090" s="90">
        <v>0.34722222222222221</v>
      </c>
      <c r="K1090" s="13">
        <v>0.33</v>
      </c>
      <c r="L1090" s="90"/>
      <c r="M1090" s="90"/>
      <c r="N1090" s="13"/>
      <c r="O1090" s="12">
        <v>0</v>
      </c>
      <c r="P1090" s="12">
        <v>45.178600000000003</v>
      </c>
      <c r="Q1090" s="12">
        <v>5.708291</v>
      </c>
      <c r="R1090" s="14">
        <v>46290.417847222219</v>
      </c>
      <c r="S1090" s="12">
        <v>1</v>
      </c>
      <c r="T1090">
        <v>20260490</v>
      </c>
      <c r="U1090" t="s">
        <v>838</v>
      </c>
      <c r="V1090">
        <v>20260490</v>
      </c>
    </row>
    <row r="1091" spans="1:22" x14ac:dyDescent="0.3">
      <c r="A1091" s="11">
        <v>46289</v>
      </c>
      <c r="B1091" s="89" t="s">
        <v>3854</v>
      </c>
      <c r="C1091" s="12" t="s">
        <v>963</v>
      </c>
      <c r="D1091" s="12" t="s">
        <v>3368</v>
      </c>
      <c r="E1091" s="12" t="s">
        <v>178</v>
      </c>
      <c r="F1091" s="12" t="s">
        <v>3369</v>
      </c>
      <c r="G1091" s="12" t="s">
        <v>2733</v>
      </c>
      <c r="H1091" s="12" t="s">
        <v>2734</v>
      </c>
      <c r="I1091" s="90">
        <v>0.29166666666666669</v>
      </c>
      <c r="J1091" s="90">
        <v>0.2986111111111111</v>
      </c>
      <c r="K1091" s="13">
        <v>0.17</v>
      </c>
      <c r="L1091" s="90"/>
      <c r="M1091" s="90"/>
      <c r="N1091" s="13"/>
      <c r="O1091" s="12">
        <v>0</v>
      </c>
      <c r="P1091" s="12">
        <v>45.179831</v>
      </c>
      <c r="Q1091" s="12">
        <v>5.7078860000000002</v>
      </c>
      <c r="R1091" s="14">
        <v>46290.417847222219</v>
      </c>
      <c r="S1091" s="12">
        <v>1</v>
      </c>
      <c r="T1091">
        <v>20260522</v>
      </c>
      <c r="U1091" t="s">
        <v>40</v>
      </c>
      <c r="V1091">
        <v>20260522</v>
      </c>
    </row>
    <row r="1092" spans="1:22" x14ac:dyDescent="0.3">
      <c r="A1092" s="11">
        <v>46289</v>
      </c>
      <c r="B1092" s="89" t="s">
        <v>3894</v>
      </c>
      <c r="C1092" s="12" t="s">
        <v>846</v>
      </c>
      <c r="D1092" s="12"/>
      <c r="E1092" s="12" t="s">
        <v>1799</v>
      </c>
      <c r="F1092" s="12" t="s">
        <v>1799</v>
      </c>
      <c r="G1092" s="12"/>
      <c r="H1092" s="12"/>
      <c r="I1092" s="90">
        <v>0.16666666666666671</v>
      </c>
      <c r="J1092" s="90">
        <v>0.1736111111111111</v>
      </c>
      <c r="K1092" s="13">
        <v>0.17</v>
      </c>
      <c r="L1092" s="90"/>
      <c r="M1092" s="90"/>
      <c r="N1092" s="13"/>
      <c r="O1092" s="12">
        <v>0</v>
      </c>
      <c r="P1092" s="12">
        <v>45.363452000000002</v>
      </c>
      <c r="Q1092" s="12">
        <v>5.6051859999999998</v>
      </c>
      <c r="R1092" s="14">
        <v>46290.417847222219</v>
      </c>
      <c r="S1092" s="12">
        <v>0</v>
      </c>
      <c r="T1092">
        <v>20260245</v>
      </c>
      <c r="U1092" t="s">
        <v>3760</v>
      </c>
      <c r="V1092">
        <v>20260245</v>
      </c>
    </row>
    <row r="1093" spans="1:22" x14ac:dyDescent="0.3">
      <c r="A1093" s="11">
        <v>46289</v>
      </c>
      <c r="B1093" s="89" t="s">
        <v>3816</v>
      </c>
      <c r="C1093" s="12" t="s">
        <v>957</v>
      </c>
      <c r="D1093" s="12" t="s">
        <v>3380</v>
      </c>
      <c r="E1093" s="12" t="s">
        <v>392</v>
      </c>
      <c r="F1093" s="12" t="s">
        <v>3381</v>
      </c>
      <c r="G1093" s="12" t="s">
        <v>2733</v>
      </c>
      <c r="H1093" s="12" t="s">
        <v>2734</v>
      </c>
      <c r="I1093" s="90">
        <v>0.3576388888888889</v>
      </c>
      <c r="J1093" s="90">
        <v>0.37152777777777779</v>
      </c>
      <c r="K1093" s="13">
        <v>0.33</v>
      </c>
      <c r="L1093" s="90">
        <v>0.47013888888888888</v>
      </c>
      <c r="M1093" s="90">
        <v>0.47569444444444442</v>
      </c>
      <c r="N1093" s="13">
        <v>0.13</v>
      </c>
      <c r="O1093" s="12">
        <v>1</v>
      </c>
      <c r="P1093" s="12">
        <v>45.182749999999999</v>
      </c>
      <c r="Q1093" s="12">
        <v>5.7480070000000003</v>
      </c>
      <c r="R1093" s="14">
        <v>46290.417847222219</v>
      </c>
      <c r="S1093" s="12">
        <v>1</v>
      </c>
      <c r="T1093">
        <v>20260521</v>
      </c>
      <c r="U1093" t="s">
        <v>40</v>
      </c>
      <c r="V1093">
        <v>20260521</v>
      </c>
    </row>
    <row r="1094" spans="1:22" x14ac:dyDescent="0.3">
      <c r="A1094" s="11">
        <v>46289</v>
      </c>
      <c r="B1094" s="89" t="s">
        <v>3842</v>
      </c>
      <c r="C1094" s="12" t="s">
        <v>865</v>
      </c>
      <c r="D1094" s="12" t="s">
        <v>3371</v>
      </c>
      <c r="E1094" s="12" t="s">
        <v>99</v>
      </c>
      <c r="F1094" s="12" t="s">
        <v>3372</v>
      </c>
      <c r="G1094" s="12" t="s">
        <v>2733</v>
      </c>
      <c r="H1094" s="12" t="s">
        <v>2734</v>
      </c>
      <c r="I1094" s="90">
        <v>0.29166666666666669</v>
      </c>
      <c r="J1094" s="90">
        <v>0.30208333333333331</v>
      </c>
      <c r="K1094" s="13">
        <v>0.25</v>
      </c>
      <c r="L1094" s="90"/>
      <c r="M1094" s="90"/>
      <c r="N1094" s="13"/>
      <c r="O1094" s="12">
        <v>0</v>
      </c>
      <c r="P1094" s="12">
        <v>45.188929999999999</v>
      </c>
      <c r="Q1094" s="12">
        <v>5.7123470000000003</v>
      </c>
      <c r="R1094" s="14">
        <v>46290.417847222219</v>
      </c>
      <c r="S1094" s="12">
        <v>1</v>
      </c>
      <c r="T1094">
        <v>20260007</v>
      </c>
      <c r="U1094" t="s">
        <v>40</v>
      </c>
      <c r="V1094">
        <v>20260007</v>
      </c>
    </row>
    <row r="1095" spans="1:22" x14ac:dyDescent="0.3">
      <c r="A1095" s="11">
        <v>46289</v>
      </c>
      <c r="B1095" s="89" t="s">
        <v>3872</v>
      </c>
      <c r="C1095" s="12" t="s">
        <v>866</v>
      </c>
      <c r="D1095" s="12" t="s">
        <v>2649</v>
      </c>
      <c r="E1095" s="12" t="s">
        <v>384</v>
      </c>
      <c r="F1095" s="12" t="s">
        <v>384</v>
      </c>
      <c r="G1095" s="12" t="s">
        <v>2733</v>
      </c>
      <c r="H1095" s="12" t="s">
        <v>2737</v>
      </c>
      <c r="I1095" s="90">
        <v>0.33333333333333331</v>
      </c>
      <c r="J1095" s="90">
        <v>0.37847222222222221</v>
      </c>
      <c r="K1095" s="13">
        <v>1.08</v>
      </c>
      <c r="L1095" s="90">
        <v>0.44861111111111113</v>
      </c>
      <c r="M1095" s="90">
        <v>0.54722222222222228</v>
      </c>
      <c r="N1095" s="13">
        <v>2.37</v>
      </c>
      <c r="O1095" s="12">
        <v>1</v>
      </c>
      <c r="P1095" s="12">
        <v>45.237121999999999</v>
      </c>
      <c r="Q1095" s="12">
        <v>5.850041</v>
      </c>
      <c r="R1095" s="14">
        <v>46290.417847222219</v>
      </c>
      <c r="S1095" s="12">
        <v>1</v>
      </c>
      <c r="T1095">
        <v>20260549</v>
      </c>
      <c r="U1095" t="s">
        <v>838</v>
      </c>
      <c r="V1095">
        <v>20260549</v>
      </c>
    </row>
    <row r="1096" spans="1:22" x14ac:dyDescent="0.3">
      <c r="A1096" s="11">
        <v>46289</v>
      </c>
      <c r="B1096" s="89" t="s">
        <v>3841</v>
      </c>
      <c r="C1096" s="12" t="s">
        <v>971</v>
      </c>
      <c r="D1096" s="12" t="s">
        <v>1262</v>
      </c>
      <c r="E1096" s="12" t="s">
        <v>337</v>
      </c>
      <c r="F1096" s="12" t="s">
        <v>1265</v>
      </c>
      <c r="G1096" s="12" t="s">
        <v>2733</v>
      </c>
      <c r="H1096" s="12" t="s">
        <v>2737</v>
      </c>
      <c r="I1096" s="90">
        <v>0.33333333333333331</v>
      </c>
      <c r="J1096" s="90">
        <v>0.34722222222222221</v>
      </c>
      <c r="K1096" s="13">
        <v>0.33</v>
      </c>
      <c r="L1096" s="90"/>
      <c r="M1096" s="90"/>
      <c r="N1096" s="13"/>
      <c r="O1096" s="12">
        <v>0</v>
      </c>
      <c r="P1096" s="12">
        <v>45.170650999999999</v>
      </c>
      <c r="Q1096" s="12">
        <v>5.758642</v>
      </c>
      <c r="R1096" s="14">
        <v>46290.417847222219</v>
      </c>
      <c r="S1096" s="12">
        <v>1</v>
      </c>
      <c r="T1096">
        <v>20260056</v>
      </c>
      <c r="U1096" t="s">
        <v>838</v>
      </c>
      <c r="V1096">
        <v>20260056</v>
      </c>
    </row>
    <row r="1097" spans="1:22" x14ac:dyDescent="0.3">
      <c r="A1097" s="11">
        <v>46289</v>
      </c>
      <c r="B1097" s="89" t="s">
        <v>3872</v>
      </c>
      <c r="C1097" s="12" t="s">
        <v>866</v>
      </c>
      <c r="D1097" s="12"/>
      <c r="E1097" s="12" t="s">
        <v>821</v>
      </c>
      <c r="F1097" s="12" t="s">
        <v>821</v>
      </c>
      <c r="G1097" s="12"/>
      <c r="H1097" s="12"/>
      <c r="I1097" s="90">
        <v>0.33333333333333331</v>
      </c>
      <c r="J1097" s="90">
        <v>0.34722222222222221</v>
      </c>
      <c r="K1097" s="13">
        <v>0.33</v>
      </c>
      <c r="L1097" s="90"/>
      <c r="M1097" s="90"/>
      <c r="N1097" s="13"/>
      <c r="O1097" s="12">
        <v>0</v>
      </c>
      <c r="P1097" s="12">
        <v>45.365777999999999</v>
      </c>
      <c r="Q1097" s="12">
        <v>5.5901800000000001</v>
      </c>
      <c r="R1097" s="14">
        <v>46290.417847222219</v>
      </c>
      <c r="S1097" s="12">
        <v>1</v>
      </c>
      <c r="V1097" t="s">
        <v>3800</v>
      </c>
    </row>
    <row r="1098" spans="1:22" x14ac:dyDescent="0.3">
      <c r="A1098" s="11">
        <v>46289</v>
      </c>
      <c r="B1098" s="89" t="s">
        <v>3811</v>
      </c>
      <c r="C1098" s="12" t="s">
        <v>975</v>
      </c>
      <c r="D1098" s="12" t="s">
        <v>3672</v>
      </c>
      <c r="E1098" s="12" t="s">
        <v>554</v>
      </c>
      <c r="F1098" s="12" t="s">
        <v>3673</v>
      </c>
      <c r="G1098" s="12" t="s">
        <v>2733</v>
      </c>
      <c r="H1098" s="12" t="s">
        <v>2734</v>
      </c>
      <c r="I1098" s="90">
        <v>0.25347222222222221</v>
      </c>
      <c r="J1098" s="90">
        <v>0.26041666666666669</v>
      </c>
      <c r="K1098" s="13">
        <v>0.17</v>
      </c>
      <c r="L1098" s="90">
        <v>0.25069444444444439</v>
      </c>
      <c r="M1098" s="90">
        <v>0.27777777777777779</v>
      </c>
      <c r="N1098" s="13">
        <v>0.65</v>
      </c>
      <c r="O1098" s="12">
        <v>1</v>
      </c>
      <c r="P1098" s="12">
        <v>45.368160000000003</v>
      </c>
      <c r="Q1098" s="12">
        <v>5.5875260000000004</v>
      </c>
      <c r="R1098" s="14">
        <v>46290.417847222219</v>
      </c>
      <c r="S1098" s="12">
        <v>1</v>
      </c>
      <c r="T1098">
        <v>20260516</v>
      </c>
      <c r="U1098" t="s">
        <v>40</v>
      </c>
      <c r="V1098">
        <v>20260516</v>
      </c>
    </row>
    <row r="1099" spans="1:22" x14ac:dyDescent="0.3">
      <c r="A1099" s="11">
        <v>46289</v>
      </c>
      <c r="B1099" s="89" t="s">
        <v>3813</v>
      </c>
      <c r="C1099" s="12" t="s">
        <v>847</v>
      </c>
      <c r="D1099" s="12" t="s">
        <v>1435</v>
      </c>
      <c r="E1099" s="12" t="s">
        <v>1437</v>
      </c>
      <c r="F1099" s="12" t="s">
        <v>3373</v>
      </c>
      <c r="G1099" s="12" t="s">
        <v>2733</v>
      </c>
      <c r="H1099" s="12" t="s">
        <v>2737</v>
      </c>
      <c r="I1099" s="90">
        <v>0.33333333333333331</v>
      </c>
      <c r="J1099" s="90">
        <v>0.34722222222222221</v>
      </c>
      <c r="K1099" s="13">
        <v>0.33</v>
      </c>
      <c r="L1099" s="90">
        <v>0.42499999999999999</v>
      </c>
      <c r="M1099" s="90">
        <v>0.47222222222222221</v>
      </c>
      <c r="N1099" s="13">
        <v>1.1299999999999999</v>
      </c>
      <c r="O1099" s="12">
        <v>1</v>
      </c>
      <c r="P1099" s="12">
        <v>45.182681000000002</v>
      </c>
      <c r="Q1099" s="12">
        <v>5.7249639999999999</v>
      </c>
      <c r="R1099" s="14">
        <v>46290.417847222219</v>
      </c>
      <c r="S1099" s="12">
        <v>1</v>
      </c>
      <c r="T1099">
        <v>20260121</v>
      </c>
      <c r="U1099" t="s">
        <v>838</v>
      </c>
      <c r="V1099">
        <v>20260121</v>
      </c>
    </row>
    <row r="1100" spans="1:22" x14ac:dyDescent="0.3">
      <c r="A1100" s="11">
        <v>46289</v>
      </c>
      <c r="B1100" s="89" t="s">
        <v>3819</v>
      </c>
      <c r="C1100" s="12" t="s">
        <v>973</v>
      </c>
      <c r="D1100" s="12" t="s">
        <v>1704</v>
      </c>
      <c r="E1100" s="12" t="s">
        <v>465</v>
      </c>
      <c r="F1100" s="12" t="s">
        <v>465</v>
      </c>
      <c r="G1100" s="12" t="s">
        <v>2733</v>
      </c>
      <c r="H1100" s="12" t="s">
        <v>2737</v>
      </c>
      <c r="I1100" s="90">
        <v>0.19444444444444439</v>
      </c>
      <c r="J1100" s="90">
        <v>0.2048611111111111</v>
      </c>
      <c r="K1100" s="13">
        <v>0.25</v>
      </c>
      <c r="L1100" s="90"/>
      <c r="M1100" s="90"/>
      <c r="N1100" s="13"/>
      <c r="O1100" s="12">
        <v>0</v>
      </c>
      <c r="P1100" s="12">
        <v>45.36835</v>
      </c>
      <c r="Q1100" s="12">
        <v>5.5815599999999996</v>
      </c>
      <c r="R1100" s="14">
        <v>46290.417847222219</v>
      </c>
      <c r="S1100" s="12">
        <v>1</v>
      </c>
      <c r="T1100">
        <v>20260216</v>
      </c>
      <c r="U1100" t="s">
        <v>838</v>
      </c>
      <c r="V1100">
        <v>20260216</v>
      </c>
    </row>
    <row r="1101" spans="1:22" x14ac:dyDescent="0.3">
      <c r="A1101" s="11">
        <v>46289</v>
      </c>
      <c r="B1101" s="89" t="s">
        <v>3816</v>
      </c>
      <c r="C1101" s="12" t="s">
        <v>957</v>
      </c>
      <c r="D1101" s="12" t="s">
        <v>3378</v>
      </c>
      <c r="E1101" s="12" t="s">
        <v>207</v>
      </c>
      <c r="F1101" s="12" t="s">
        <v>3379</v>
      </c>
      <c r="G1101" s="12" t="s">
        <v>2733</v>
      </c>
      <c r="H1101" s="12" t="s">
        <v>2734</v>
      </c>
      <c r="I1101" s="90">
        <v>0.19097222222222221</v>
      </c>
      <c r="J1101" s="90">
        <v>0.2048611111111111</v>
      </c>
      <c r="K1101" s="13">
        <v>0.33</v>
      </c>
      <c r="L1101" s="90">
        <v>0.40625</v>
      </c>
      <c r="M1101" s="90">
        <v>0.40763888888888888</v>
      </c>
      <c r="N1101" s="13">
        <v>0.03</v>
      </c>
      <c r="O1101" s="12">
        <v>1</v>
      </c>
      <c r="P1101" s="12">
        <v>45.196975999999999</v>
      </c>
      <c r="Q1101" s="12">
        <v>5.7354219999999998</v>
      </c>
      <c r="R1101" s="14">
        <v>46290.417847222219</v>
      </c>
      <c r="S1101" s="12">
        <v>1</v>
      </c>
      <c r="T1101">
        <v>20260150</v>
      </c>
      <c r="U1101" t="s">
        <v>40</v>
      </c>
      <c r="V1101">
        <v>20260150</v>
      </c>
    </row>
    <row r="1102" spans="1:22" x14ac:dyDescent="0.3">
      <c r="A1102" s="11">
        <v>46289</v>
      </c>
      <c r="B1102" s="89" t="s">
        <v>3854</v>
      </c>
      <c r="C1102" s="12" t="s">
        <v>963</v>
      </c>
      <c r="D1102" s="12" t="s">
        <v>3382</v>
      </c>
      <c r="E1102" s="12" t="s">
        <v>712</v>
      </c>
      <c r="F1102" s="12" t="s">
        <v>3383</v>
      </c>
      <c r="G1102" s="12" t="s">
        <v>2733</v>
      </c>
      <c r="H1102" s="12" t="s">
        <v>2734</v>
      </c>
      <c r="I1102" s="90">
        <v>0.29166666666666669</v>
      </c>
      <c r="J1102" s="90">
        <v>0.2986111111111111</v>
      </c>
      <c r="K1102" s="13">
        <v>0.17</v>
      </c>
      <c r="L1102" s="90"/>
      <c r="M1102" s="90"/>
      <c r="N1102" s="13"/>
      <c r="O1102" s="12">
        <v>0</v>
      </c>
      <c r="P1102" s="12">
        <v>45.189543999999998</v>
      </c>
      <c r="Q1102" s="12">
        <v>5.6851929999999999</v>
      </c>
      <c r="R1102" s="14">
        <v>46290.417847222219</v>
      </c>
      <c r="S1102" s="12">
        <v>1</v>
      </c>
      <c r="T1102">
        <v>20260249</v>
      </c>
      <c r="U1102" t="s">
        <v>40</v>
      </c>
      <c r="V1102">
        <v>20260249</v>
      </c>
    </row>
    <row r="1103" spans="1:22" x14ac:dyDescent="0.3">
      <c r="A1103" s="11">
        <v>46289</v>
      </c>
      <c r="B1103" s="89" t="s">
        <v>3883</v>
      </c>
      <c r="C1103" s="12" t="s">
        <v>849</v>
      </c>
      <c r="D1103" s="12" t="s">
        <v>1151</v>
      </c>
      <c r="E1103" s="12" t="s">
        <v>263</v>
      </c>
      <c r="F1103" s="12" t="s">
        <v>263</v>
      </c>
      <c r="G1103" s="12" t="s">
        <v>2733</v>
      </c>
      <c r="H1103" s="12" t="s">
        <v>2737</v>
      </c>
      <c r="I1103" s="90">
        <v>0.33333333333333331</v>
      </c>
      <c r="J1103" s="90">
        <v>0.375</v>
      </c>
      <c r="K1103" s="13">
        <v>1</v>
      </c>
      <c r="L1103" s="90">
        <v>0.50972222222222219</v>
      </c>
      <c r="M1103" s="90">
        <v>0.50972222222222219</v>
      </c>
      <c r="N1103" s="13">
        <v>0</v>
      </c>
      <c r="O1103" s="12">
        <v>1</v>
      </c>
      <c r="P1103" s="12">
        <v>45.245221999999998</v>
      </c>
      <c r="Q1103" s="12">
        <v>5.6715299999999997</v>
      </c>
      <c r="R1103" s="14">
        <v>46290.417847222219</v>
      </c>
      <c r="S1103" s="12">
        <v>1</v>
      </c>
      <c r="T1103">
        <v>20260584</v>
      </c>
      <c r="U1103" t="s">
        <v>838</v>
      </c>
      <c r="V1103">
        <v>20260584</v>
      </c>
    </row>
    <row r="1104" spans="1:22" x14ac:dyDescent="0.3">
      <c r="A1104" s="11">
        <v>46289</v>
      </c>
      <c r="B1104" s="89" t="s">
        <v>3846</v>
      </c>
      <c r="C1104" s="12" t="s">
        <v>863</v>
      </c>
      <c r="D1104" s="12" t="s">
        <v>3391</v>
      </c>
      <c r="E1104" s="12" t="s">
        <v>182</v>
      </c>
      <c r="F1104" s="12" t="s">
        <v>3392</v>
      </c>
      <c r="G1104" s="12" t="s">
        <v>2733</v>
      </c>
      <c r="H1104" s="12" t="s">
        <v>2734</v>
      </c>
      <c r="I1104" s="90">
        <v>0.16666666666666671</v>
      </c>
      <c r="J1104" s="90">
        <v>0.18055555555555561</v>
      </c>
      <c r="K1104" s="13">
        <v>0.33</v>
      </c>
      <c r="L1104" s="90">
        <v>0.51944444444444449</v>
      </c>
      <c r="M1104" s="90">
        <v>0.52013888888888893</v>
      </c>
      <c r="N1104" s="13">
        <v>0.02</v>
      </c>
      <c r="O1104" s="12">
        <v>1</v>
      </c>
      <c r="P1104" s="12">
        <v>45.192013000000003</v>
      </c>
      <c r="Q1104" s="12">
        <v>5.7196360000000004</v>
      </c>
      <c r="R1104" s="14">
        <v>46290.417847222219</v>
      </c>
      <c r="S1104" s="12">
        <v>1</v>
      </c>
      <c r="T1104">
        <v>20260523</v>
      </c>
      <c r="U1104" t="s">
        <v>40</v>
      </c>
      <c r="V1104">
        <v>20260523</v>
      </c>
    </row>
    <row r="1105" spans="1:22" x14ac:dyDescent="0.3">
      <c r="A1105" s="11">
        <v>46289</v>
      </c>
      <c r="B1105" s="89" t="s">
        <v>3835</v>
      </c>
      <c r="C1105" s="12" t="s">
        <v>859</v>
      </c>
      <c r="D1105" s="12" t="s">
        <v>3226</v>
      </c>
      <c r="E1105" s="12" t="s">
        <v>472</v>
      </c>
      <c r="F1105" s="12" t="s">
        <v>3227</v>
      </c>
      <c r="G1105" s="12" t="s">
        <v>2733</v>
      </c>
      <c r="H1105" s="12" t="s">
        <v>2734</v>
      </c>
      <c r="I1105" s="90">
        <v>0.16666666666666671</v>
      </c>
      <c r="J1105" s="90">
        <v>0.1736111111111111</v>
      </c>
      <c r="K1105" s="13">
        <v>0.17</v>
      </c>
      <c r="L1105" s="90"/>
      <c r="M1105" s="90"/>
      <c r="N1105" s="13"/>
      <c r="O1105" s="12">
        <v>0</v>
      </c>
      <c r="P1105" s="12">
        <v>45.187396</v>
      </c>
      <c r="Q1105" s="12">
        <v>5.7178760000000004</v>
      </c>
      <c r="R1105" s="14">
        <v>46290.417847222219</v>
      </c>
      <c r="S1105" s="12">
        <v>1</v>
      </c>
      <c r="T1105">
        <v>20260374</v>
      </c>
      <c r="U1105" t="s">
        <v>40</v>
      </c>
      <c r="V1105">
        <v>20260374</v>
      </c>
    </row>
    <row r="1106" spans="1:22" x14ac:dyDescent="0.3">
      <c r="A1106" s="11">
        <v>46289</v>
      </c>
      <c r="B1106" s="89" t="s">
        <v>3883</v>
      </c>
      <c r="C1106" s="12" t="s">
        <v>849</v>
      </c>
      <c r="D1106" s="12" t="s">
        <v>3231</v>
      </c>
      <c r="E1106" s="12" t="s">
        <v>263</v>
      </c>
      <c r="F1106" s="12" t="s">
        <v>3232</v>
      </c>
      <c r="G1106" s="12" t="s">
        <v>2733</v>
      </c>
      <c r="H1106" s="12" t="s">
        <v>2734</v>
      </c>
      <c r="I1106" s="90">
        <v>0.16666666666666671</v>
      </c>
      <c r="J1106" s="90">
        <v>0.1736111111111111</v>
      </c>
      <c r="K1106" s="13">
        <v>0.17</v>
      </c>
      <c r="L1106" s="90">
        <v>0.51041666666666663</v>
      </c>
      <c r="M1106" s="90">
        <v>0.51111111111111107</v>
      </c>
      <c r="N1106" s="13">
        <v>0.02</v>
      </c>
      <c r="O1106" s="12">
        <v>1</v>
      </c>
      <c r="P1106" s="12">
        <v>45.245221999999998</v>
      </c>
      <c r="Q1106" s="12">
        <v>5.6715299999999997</v>
      </c>
      <c r="R1106" s="14">
        <v>46290.417847222219</v>
      </c>
      <c r="S1106" s="12">
        <v>1</v>
      </c>
      <c r="T1106">
        <v>20260584</v>
      </c>
      <c r="U1106" t="s">
        <v>40</v>
      </c>
      <c r="V1106">
        <v>20260584</v>
      </c>
    </row>
    <row r="1107" spans="1:22" x14ac:dyDescent="0.3">
      <c r="A1107" s="11">
        <v>46289</v>
      </c>
      <c r="B1107" s="89" t="s">
        <v>3833</v>
      </c>
      <c r="C1107" s="12" t="s">
        <v>978</v>
      </c>
      <c r="D1107" s="12" t="s">
        <v>1547</v>
      </c>
      <c r="E1107" s="12" t="s">
        <v>437</v>
      </c>
      <c r="F1107" s="12" t="s">
        <v>437</v>
      </c>
      <c r="G1107" s="12" t="s">
        <v>2733</v>
      </c>
      <c r="H1107" s="12" t="s">
        <v>2737</v>
      </c>
      <c r="I1107" s="90">
        <v>0.33333333333333331</v>
      </c>
      <c r="J1107" s="90">
        <v>0.375</v>
      </c>
      <c r="K1107" s="13">
        <v>1</v>
      </c>
      <c r="L1107" s="90"/>
      <c r="M1107" s="90"/>
      <c r="N1107" s="13"/>
      <c r="O1107" s="12">
        <v>0</v>
      </c>
      <c r="P1107" s="12">
        <v>45.569980999999999</v>
      </c>
      <c r="Q1107" s="12">
        <v>5.9331420000000001</v>
      </c>
      <c r="R1107" s="14">
        <v>46290.417847222219</v>
      </c>
      <c r="S1107" s="12">
        <v>1</v>
      </c>
      <c r="T1107">
        <v>20260159</v>
      </c>
      <c r="U1107" t="s">
        <v>838</v>
      </c>
      <c r="V1107">
        <v>20260159</v>
      </c>
    </row>
    <row r="1108" spans="1:22" x14ac:dyDescent="0.3">
      <c r="A1108" s="11">
        <v>46289</v>
      </c>
      <c r="B1108" s="89" t="s">
        <v>3833</v>
      </c>
      <c r="C1108" s="12" t="s">
        <v>978</v>
      </c>
      <c r="D1108" s="12" t="s">
        <v>1128</v>
      </c>
      <c r="E1108" s="12" t="s">
        <v>246</v>
      </c>
      <c r="F1108" s="12" t="s">
        <v>1131</v>
      </c>
      <c r="G1108" s="12" t="s">
        <v>2733</v>
      </c>
      <c r="H1108" s="12" t="s">
        <v>2737</v>
      </c>
      <c r="I1108" s="90">
        <v>0.33333333333333331</v>
      </c>
      <c r="J1108" s="90">
        <v>0.34722222222222221</v>
      </c>
      <c r="K1108" s="13">
        <v>0.33</v>
      </c>
      <c r="L1108" s="90"/>
      <c r="M1108" s="90"/>
      <c r="N1108" s="13"/>
      <c r="O1108" s="12">
        <v>0</v>
      </c>
      <c r="P1108" s="12">
        <v>45.555605999999997</v>
      </c>
      <c r="Q1108" s="12">
        <v>5.9126310000000002</v>
      </c>
      <c r="R1108" s="14">
        <v>46290.417847222219</v>
      </c>
      <c r="S1108" s="12">
        <v>1</v>
      </c>
      <c r="T1108">
        <v>20260018</v>
      </c>
      <c r="U1108" t="s">
        <v>838</v>
      </c>
      <c r="V1108">
        <v>20260018</v>
      </c>
    </row>
    <row r="1109" spans="1:22" x14ac:dyDescent="0.3">
      <c r="A1109" s="11">
        <v>46289</v>
      </c>
      <c r="B1109" s="89" t="s">
        <v>3820</v>
      </c>
      <c r="C1109" s="12" t="s">
        <v>961</v>
      </c>
      <c r="D1109" s="12" t="s">
        <v>3395</v>
      </c>
      <c r="E1109" s="12" t="s">
        <v>523</v>
      </c>
      <c r="F1109" s="12" t="s">
        <v>3396</v>
      </c>
      <c r="G1109" s="12" t="s">
        <v>2733</v>
      </c>
      <c r="H1109" s="12" t="s">
        <v>2734</v>
      </c>
      <c r="I1109" s="90">
        <v>0.21875</v>
      </c>
      <c r="J1109" s="90">
        <v>0.2326388888888889</v>
      </c>
      <c r="K1109" s="13">
        <v>0.33</v>
      </c>
      <c r="L1109" s="90">
        <v>0.51180555555555551</v>
      </c>
      <c r="M1109" s="90"/>
      <c r="N1109" s="13"/>
      <c r="O1109" s="12">
        <v>0</v>
      </c>
      <c r="P1109" s="12">
        <v>45.165317999999999</v>
      </c>
      <c r="Q1109" s="12">
        <v>5.7205139999999997</v>
      </c>
      <c r="R1109" s="14">
        <v>46290.417847222219</v>
      </c>
      <c r="S1109" s="12">
        <v>1</v>
      </c>
      <c r="T1109">
        <v>20260215</v>
      </c>
      <c r="U1109" t="s">
        <v>40</v>
      </c>
      <c r="V1109">
        <v>20260215</v>
      </c>
    </row>
    <row r="1110" spans="1:22" x14ac:dyDescent="0.3">
      <c r="A1110" s="11">
        <v>46289</v>
      </c>
      <c r="B1110" s="89" t="s">
        <v>3835</v>
      </c>
      <c r="C1110" s="12" t="s">
        <v>859</v>
      </c>
      <c r="D1110" s="12" t="s">
        <v>3387</v>
      </c>
      <c r="E1110" s="12" t="s">
        <v>168</v>
      </c>
      <c r="F1110" s="12" t="s">
        <v>3388</v>
      </c>
      <c r="G1110" s="12" t="s">
        <v>2733</v>
      </c>
      <c r="H1110" s="12" t="s">
        <v>2734</v>
      </c>
      <c r="I1110" s="90">
        <v>0.29166666666666669</v>
      </c>
      <c r="J1110" s="90">
        <v>0.2986111111111111</v>
      </c>
      <c r="K1110" s="13">
        <v>0.17</v>
      </c>
      <c r="L1110" s="90"/>
      <c r="M1110" s="90"/>
      <c r="N1110" s="13"/>
      <c r="O1110" s="12">
        <v>0</v>
      </c>
      <c r="P1110" s="12">
        <v>45.191439000000003</v>
      </c>
      <c r="Q1110" s="12">
        <v>5.7271229999999997</v>
      </c>
      <c r="R1110" s="14">
        <v>46290.417847222219</v>
      </c>
      <c r="S1110" s="12">
        <v>1</v>
      </c>
      <c r="T1110">
        <v>20260232</v>
      </c>
      <c r="U1110" t="s">
        <v>3760</v>
      </c>
      <c r="V1110">
        <v>20260232</v>
      </c>
    </row>
    <row r="1111" spans="1:22" x14ac:dyDescent="0.3">
      <c r="A1111" s="11">
        <v>46289</v>
      </c>
      <c r="B1111" s="89" t="s">
        <v>3854</v>
      </c>
      <c r="C1111" s="12" t="s">
        <v>963</v>
      </c>
      <c r="D1111" s="12" t="s">
        <v>3389</v>
      </c>
      <c r="E1111" s="12" t="s">
        <v>376</v>
      </c>
      <c r="F1111" s="12" t="s">
        <v>3390</v>
      </c>
      <c r="G1111" s="12" t="s">
        <v>2733</v>
      </c>
      <c r="H1111" s="12" t="s">
        <v>2734</v>
      </c>
      <c r="I1111" s="90">
        <v>0.16666666666666671</v>
      </c>
      <c r="J1111" s="90">
        <v>0.18055555555555561</v>
      </c>
      <c r="K1111" s="13">
        <v>0.33</v>
      </c>
      <c r="L1111" s="90"/>
      <c r="M1111" s="90"/>
      <c r="N1111" s="13"/>
      <c r="O1111" s="12">
        <v>0</v>
      </c>
      <c r="P1111" s="12">
        <v>45.182341999999998</v>
      </c>
      <c r="Q1111" s="12">
        <v>5.7126530000000004</v>
      </c>
      <c r="R1111" s="14">
        <v>46290.417847222219</v>
      </c>
      <c r="S1111" s="12">
        <v>1</v>
      </c>
      <c r="T1111">
        <v>20260054</v>
      </c>
      <c r="U1111" t="s">
        <v>40</v>
      </c>
      <c r="V1111">
        <v>20260054</v>
      </c>
    </row>
    <row r="1112" spans="1:22" x14ac:dyDescent="0.3">
      <c r="A1112" s="11">
        <v>46289</v>
      </c>
      <c r="B1112" s="89" t="s">
        <v>3846</v>
      </c>
      <c r="C1112" s="12" t="s">
        <v>863</v>
      </c>
      <c r="D1112" s="12" t="s">
        <v>1667</v>
      </c>
      <c r="E1112" s="12" t="s">
        <v>139</v>
      </c>
      <c r="F1112" s="12" t="s">
        <v>139</v>
      </c>
      <c r="G1112" s="12" t="s">
        <v>2733</v>
      </c>
      <c r="H1112" s="12" t="s">
        <v>2737</v>
      </c>
      <c r="I1112" s="90">
        <v>0.33333333333333331</v>
      </c>
      <c r="J1112" s="90">
        <v>0.35416666666666669</v>
      </c>
      <c r="K1112" s="13">
        <v>0.5</v>
      </c>
      <c r="L1112" s="90"/>
      <c r="M1112" s="90"/>
      <c r="N1112" s="13"/>
      <c r="O1112" s="12">
        <v>0</v>
      </c>
      <c r="P1112" s="12">
        <v>45.193545999999998</v>
      </c>
      <c r="Q1112" s="12">
        <v>5.7151550000000002</v>
      </c>
      <c r="R1112" s="14">
        <v>46290.417847222219</v>
      </c>
      <c r="S1112" s="12">
        <v>1</v>
      </c>
      <c r="T1112">
        <v>20260201</v>
      </c>
      <c r="U1112" t="s">
        <v>838</v>
      </c>
      <c r="V1112">
        <v>20260201</v>
      </c>
    </row>
    <row r="1113" spans="1:22" x14ac:dyDescent="0.3">
      <c r="A1113" s="11">
        <v>46289</v>
      </c>
      <c r="B1113" s="89" t="s">
        <v>3862</v>
      </c>
      <c r="C1113" s="12" t="s">
        <v>853</v>
      </c>
      <c r="D1113" s="12" t="s">
        <v>852</v>
      </c>
      <c r="E1113" s="12" t="s">
        <v>806</v>
      </c>
      <c r="F1113" s="12" t="s">
        <v>3230</v>
      </c>
      <c r="G1113" s="12" t="s">
        <v>2733</v>
      </c>
      <c r="H1113" s="12" t="s">
        <v>2734</v>
      </c>
      <c r="I1113" s="90">
        <v>0.16666666666666671</v>
      </c>
      <c r="J1113" s="90">
        <v>0.1736111111111111</v>
      </c>
      <c r="K1113" s="13">
        <v>0.17</v>
      </c>
      <c r="L1113" s="90"/>
      <c r="M1113" s="90"/>
      <c r="N1113" s="13"/>
      <c r="O1113" s="12">
        <v>0</v>
      </c>
      <c r="P1113" s="12">
        <v>45.184745999999997</v>
      </c>
      <c r="Q1113" s="12">
        <v>5.7144760000000003</v>
      </c>
      <c r="R1113" s="14">
        <v>46290.417847222219</v>
      </c>
      <c r="S1113" s="12">
        <v>1</v>
      </c>
      <c r="V1113" t="s">
        <v>3788</v>
      </c>
    </row>
    <row r="1114" spans="1:22" x14ac:dyDescent="0.3">
      <c r="A1114" s="11">
        <v>46289</v>
      </c>
      <c r="B1114" s="89" t="s">
        <v>3894</v>
      </c>
      <c r="C1114" s="12" t="s">
        <v>846</v>
      </c>
      <c r="D1114" s="12"/>
      <c r="E1114" s="12" t="s">
        <v>459</v>
      </c>
      <c r="F1114" s="12" t="s">
        <v>459</v>
      </c>
      <c r="G1114" s="12"/>
      <c r="H1114" s="12"/>
      <c r="I1114" s="90">
        <v>0.33333333333333331</v>
      </c>
      <c r="J1114" s="90">
        <v>0.38541666666666669</v>
      </c>
      <c r="K1114" s="13">
        <v>1.25</v>
      </c>
      <c r="L1114" s="90"/>
      <c r="M1114" s="90"/>
      <c r="N1114" s="13"/>
      <c r="O1114" s="12">
        <v>0</v>
      </c>
      <c r="P1114" s="12">
        <v>45.188403000000001</v>
      </c>
      <c r="Q1114" s="12">
        <v>5.7183289999999998</v>
      </c>
      <c r="R1114" s="14">
        <v>46290.417847222219</v>
      </c>
      <c r="S1114" s="12">
        <v>0</v>
      </c>
      <c r="T1114">
        <v>20260577</v>
      </c>
      <c r="U1114" t="s">
        <v>3760</v>
      </c>
      <c r="V1114">
        <v>20260577</v>
      </c>
    </row>
    <row r="1115" spans="1:22" x14ac:dyDescent="0.3">
      <c r="A1115" s="11">
        <v>46289</v>
      </c>
      <c r="B1115" s="89" t="s">
        <v>3813</v>
      </c>
      <c r="C1115" s="12" t="s">
        <v>847</v>
      </c>
      <c r="D1115" s="12" t="s">
        <v>1435</v>
      </c>
      <c r="E1115" s="12" t="s">
        <v>1437</v>
      </c>
      <c r="F1115" s="12" t="s">
        <v>3373</v>
      </c>
      <c r="G1115" s="12" t="s">
        <v>2733</v>
      </c>
      <c r="H1115" s="12" t="s">
        <v>2737</v>
      </c>
      <c r="I1115" s="90">
        <v>0.33333333333333331</v>
      </c>
      <c r="J1115" s="90">
        <v>0.34722222222222221</v>
      </c>
      <c r="K1115" s="13">
        <v>0.33</v>
      </c>
      <c r="L1115" s="90"/>
      <c r="M1115" s="90"/>
      <c r="N1115" s="13"/>
      <c r="O1115" s="12">
        <v>0</v>
      </c>
      <c r="P1115" s="12">
        <v>45.182681000000002</v>
      </c>
      <c r="Q1115" s="12">
        <v>5.7249639999999999</v>
      </c>
      <c r="R1115" s="14">
        <v>46290.417847222219</v>
      </c>
      <c r="S1115" s="12">
        <v>1</v>
      </c>
      <c r="T1115">
        <v>20260121</v>
      </c>
      <c r="U1115" t="s">
        <v>838</v>
      </c>
      <c r="V1115">
        <v>20260121</v>
      </c>
    </row>
    <row r="1116" spans="1:22" x14ac:dyDescent="0.3">
      <c r="A1116" s="11">
        <v>46289</v>
      </c>
      <c r="B1116" s="89" t="s">
        <v>3836</v>
      </c>
      <c r="C1116" s="12" t="s">
        <v>954</v>
      </c>
      <c r="D1116" s="12" t="s">
        <v>3238</v>
      </c>
      <c r="E1116" s="12" t="s">
        <v>174</v>
      </c>
      <c r="F1116" s="12" t="s">
        <v>3239</v>
      </c>
      <c r="G1116" s="12" t="s">
        <v>2733</v>
      </c>
      <c r="H1116" s="12" t="s">
        <v>2734</v>
      </c>
      <c r="I1116" s="90">
        <v>0.16666666666666671</v>
      </c>
      <c r="J1116" s="90">
        <v>0.1736111111111111</v>
      </c>
      <c r="K1116" s="13">
        <v>0.17</v>
      </c>
      <c r="L1116" s="90"/>
      <c r="M1116" s="90"/>
      <c r="N1116" s="13"/>
      <c r="O1116" s="12">
        <v>0</v>
      </c>
      <c r="P1116" s="12">
        <v>45.180501999999997</v>
      </c>
      <c r="Q1116" s="12">
        <v>5.7300690000000003</v>
      </c>
      <c r="R1116" s="14">
        <v>46290.417847222219</v>
      </c>
      <c r="S1116" s="12">
        <v>1</v>
      </c>
      <c r="T1116">
        <v>20260211</v>
      </c>
      <c r="U1116" t="s">
        <v>40</v>
      </c>
      <c r="V1116">
        <v>20260211</v>
      </c>
    </row>
    <row r="1117" spans="1:22" x14ac:dyDescent="0.3">
      <c r="A1117" s="11">
        <v>46289</v>
      </c>
      <c r="B1117" s="89" t="s">
        <v>3867</v>
      </c>
      <c r="C1117" s="12" t="s">
        <v>914</v>
      </c>
      <c r="D1117" s="12" t="s">
        <v>1728</v>
      </c>
      <c r="E1117" s="12" t="s">
        <v>127</v>
      </c>
      <c r="F1117" s="12" t="s">
        <v>127</v>
      </c>
      <c r="G1117" s="12" t="s">
        <v>2733</v>
      </c>
      <c r="H1117" s="12" t="s">
        <v>2737</v>
      </c>
      <c r="I1117" s="90">
        <v>0.33333333333333331</v>
      </c>
      <c r="J1117" s="90">
        <v>0.34722222222222221</v>
      </c>
      <c r="K1117" s="13">
        <v>0.33</v>
      </c>
      <c r="L1117" s="90">
        <v>0.32708333333333328</v>
      </c>
      <c r="M1117" s="90">
        <v>0.33750000000000002</v>
      </c>
      <c r="N1117" s="13">
        <v>0.25</v>
      </c>
      <c r="O1117" s="12">
        <v>1</v>
      </c>
      <c r="P1117" s="12">
        <v>45.190395000000002</v>
      </c>
      <c r="Q1117" s="12">
        <v>5.7254319999999996</v>
      </c>
      <c r="R1117" s="14">
        <v>46290.417847222219</v>
      </c>
      <c r="S1117" s="12">
        <v>1</v>
      </c>
      <c r="T1117">
        <v>20260224</v>
      </c>
      <c r="U1117" t="s">
        <v>838</v>
      </c>
      <c r="V1117">
        <v>20260224</v>
      </c>
    </row>
    <row r="1118" spans="1:22" x14ac:dyDescent="0.3">
      <c r="A1118" s="11">
        <v>46289</v>
      </c>
      <c r="B1118" s="89" t="s">
        <v>3848</v>
      </c>
      <c r="C1118" s="12" t="s">
        <v>945</v>
      </c>
      <c r="D1118" s="12" t="s">
        <v>2224</v>
      </c>
      <c r="E1118" s="12" t="s">
        <v>694</v>
      </c>
      <c r="F1118" s="12" t="s">
        <v>694</v>
      </c>
      <c r="G1118" s="12" t="s">
        <v>2733</v>
      </c>
      <c r="H1118" s="12" t="s">
        <v>2737</v>
      </c>
      <c r="I1118" s="90">
        <v>0.33333333333333331</v>
      </c>
      <c r="J1118" s="90">
        <v>0.34722222222222221</v>
      </c>
      <c r="K1118" s="13">
        <v>0.33</v>
      </c>
      <c r="L1118" s="90"/>
      <c r="M1118" s="90"/>
      <c r="N1118" s="13"/>
      <c r="O1118" s="12">
        <v>0</v>
      </c>
      <c r="P1118" s="12">
        <v>45.179248000000001</v>
      </c>
      <c r="Q1118" s="12">
        <v>5.7079449999999996</v>
      </c>
      <c r="R1118" s="14">
        <v>46290.417847222219</v>
      </c>
      <c r="S1118" s="12">
        <v>1</v>
      </c>
      <c r="T1118">
        <v>20260382</v>
      </c>
      <c r="U1118" t="s">
        <v>838</v>
      </c>
      <c r="V1118">
        <v>20260382</v>
      </c>
    </row>
    <row r="1119" spans="1:22" x14ac:dyDescent="0.3">
      <c r="A1119" s="11">
        <v>46289</v>
      </c>
      <c r="B1119" s="89" t="s">
        <v>3836</v>
      </c>
      <c r="C1119" s="12" t="s">
        <v>954</v>
      </c>
      <c r="D1119" s="12" t="s">
        <v>1689</v>
      </c>
      <c r="E1119" s="12" t="s">
        <v>174</v>
      </c>
      <c r="F1119" s="12" t="s">
        <v>174</v>
      </c>
      <c r="G1119" s="12" t="s">
        <v>2733</v>
      </c>
      <c r="H1119" s="12" t="s">
        <v>2737</v>
      </c>
      <c r="I1119" s="90">
        <v>0.33333333333333331</v>
      </c>
      <c r="J1119" s="90">
        <v>0.34722222222222221</v>
      </c>
      <c r="K1119" s="13">
        <v>0.33</v>
      </c>
      <c r="L1119" s="90"/>
      <c r="M1119" s="90"/>
      <c r="N1119" s="13"/>
      <c r="O1119" s="12">
        <v>0</v>
      </c>
      <c r="P1119" s="12">
        <v>45.180501999999997</v>
      </c>
      <c r="Q1119" s="12">
        <v>5.7300690000000003</v>
      </c>
      <c r="R1119" s="14">
        <v>46290.417847222219</v>
      </c>
      <c r="S1119" s="12">
        <v>1</v>
      </c>
      <c r="T1119">
        <v>20260211</v>
      </c>
      <c r="U1119" t="s">
        <v>838</v>
      </c>
      <c r="V1119">
        <v>20260211</v>
      </c>
    </row>
    <row r="1120" spans="1:22" x14ac:dyDescent="0.3">
      <c r="A1120" s="11">
        <v>46289</v>
      </c>
      <c r="B1120" s="89" t="s">
        <v>3849</v>
      </c>
      <c r="C1120" s="12" t="s">
        <v>861</v>
      </c>
      <c r="D1120" s="12" t="s">
        <v>3406</v>
      </c>
      <c r="E1120" s="12" t="s">
        <v>142</v>
      </c>
      <c r="F1120" s="12" t="s">
        <v>3407</v>
      </c>
      <c r="G1120" s="12" t="s">
        <v>2733</v>
      </c>
      <c r="H1120" s="12" t="s">
        <v>2734</v>
      </c>
      <c r="I1120" s="90">
        <v>0.25</v>
      </c>
      <c r="J1120" s="90">
        <v>0.2638888888888889</v>
      </c>
      <c r="K1120" s="13">
        <v>0.33</v>
      </c>
      <c r="L1120" s="90">
        <v>0.19513888888888889</v>
      </c>
      <c r="M1120" s="90">
        <v>0.20624999999999999</v>
      </c>
      <c r="N1120" s="13">
        <v>0.27</v>
      </c>
      <c r="O1120" s="12">
        <v>1</v>
      </c>
      <c r="P1120" s="12">
        <v>45.188152000000002</v>
      </c>
      <c r="Q1120" s="12">
        <v>5.7235339999999999</v>
      </c>
      <c r="R1120" s="14">
        <v>46290.417847222219</v>
      </c>
      <c r="S1120" s="12">
        <v>1</v>
      </c>
      <c r="T1120">
        <v>20260146</v>
      </c>
      <c r="U1120" t="s">
        <v>40</v>
      </c>
      <c r="V1120">
        <v>20260146</v>
      </c>
    </row>
    <row r="1121" spans="1:22" x14ac:dyDescent="0.3">
      <c r="A1121" s="11">
        <v>46289</v>
      </c>
      <c r="B1121" s="89" t="s">
        <v>3862</v>
      </c>
      <c r="C1121" s="12" t="s">
        <v>853</v>
      </c>
      <c r="D1121" s="12" t="s">
        <v>872</v>
      </c>
      <c r="E1121" s="12" t="s">
        <v>806</v>
      </c>
      <c r="F1121" s="12" t="s">
        <v>806</v>
      </c>
      <c r="G1121" s="12" t="s">
        <v>2733</v>
      </c>
      <c r="H1121" s="12" t="s">
        <v>2737</v>
      </c>
      <c r="I1121" s="90">
        <v>0.33333333333333331</v>
      </c>
      <c r="J1121" s="90">
        <v>0.34722222222222221</v>
      </c>
      <c r="K1121" s="13">
        <v>0.33</v>
      </c>
      <c r="L1121" s="90"/>
      <c r="M1121" s="90"/>
      <c r="N1121" s="13"/>
      <c r="O1121" s="12">
        <v>0</v>
      </c>
      <c r="P1121" s="12">
        <v>45.184745999999997</v>
      </c>
      <c r="Q1121" s="12">
        <v>5.7144760000000003</v>
      </c>
      <c r="R1121" s="14">
        <v>46290.417847222219</v>
      </c>
      <c r="S1121" s="12">
        <v>1</v>
      </c>
      <c r="V1121" t="s">
        <v>3801</v>
      </c>
    </row>
    <row r="1122" spans="1:22" x14ac:dyDescent="0.3">
      <c r="A1122" s="11">
        <v>46289</v>
      </c>
      <c r="B1122" s="89" t="s">
        <v>3867</v>
      </c>
      <c r="C1122" s="12" t="s">
        <v>914</v>
      </c>
      <c r="D1122" s="12" t="s">
        <v>3738</v>
      </c>
      <c r="E1122" s="12" t="s">
        <v>199</v>
      </c>
      <c r="F1122" s="12" t="s">
        <v>3739</v>
      </c>
      <c r="G1122" s="12" t="s">
        <v>2733</v>
      </c>
      <c r="H1122" s="12" t="s">
        <v>2734</v>
      </c>
      <c r="I1122" s="90">
        <v>0.16666666666666671</v>
      </c>
      <c r="J1122" s="90">
        <v>0.18055555555555561</v>
      </c>
      <c r="K1122" s="13">
        <v>0.33</v>
      </c>
      <c r="L1122" s="90"/>
      <c r="M1122" s="90"/>
      <c r="N1122" s="13"/>
      <c r="O1122" s="12">
        <v>0</v>
      </c>
      <c r="P1122" s="12">
        <v>45.187798000000001</v>
      </c>
      <c r="Q1122" s="12">
        <v>5.7135920000000002</v>
      </c>
      <c r="R1122" s="14">
        <v>46290.417847222219</v>
      </c>
      <c r="S1122" s="12">
        <v>1</v>
      </c>
      <c r="T1122">
        <v>20260406</v>
      </c>
      <c r="U1122" t="s">
        <v>40</v>
      </c>
      <c r="V1122">
        <v>20260406</v>
      </c>
    </row>
    <row r="1123" spans="1:22" x14ac:dyDescent="0.3">
      <c r="A1123" s="11">
        <v>46289</v>
      </c>
      <c r="B1123" s="89" t="s">
        <v>3826</v>
      </c>
      <c r="C1123" s="12" t="s">
        <v>886</v>
      </c>
      <c r="D1123" s="12" t="s">
        <v>3397</v>
      </c>
      <c r="E1123" s="12" t="s">
        <v>765</v>
      </c>
      <c r="F1123" s="12" t="s">
        <v>3398</v>
      </c>
      <c r="G1123" s="12" t="s">
        <v>2733</v>
      </c>
      <c r="H1123" s="12" t="s">
        <v>2734</v>
      </c>
      <c r="I1123" s="90">
        <v>0.25</v>
      </c>
      <c r="J1123" s="90">
        <v>0.26041666666666669</v>
      </c>
      <c r="K1123" s="13">
        <v>0.25</v>
      </c>
      <c r="L1123" s="90">
        <v>0.16041666666666671</v>
      </c>
      <c r="M1123" s="90">
        <v>0.40208333333333329</v>
      </c>
      <c r="N1123" s="13">
        <v>5.8</v>
      </c>
      <c r="O1123" s="12">
        <v>1</v>
      </c>
      <c r="P1123" s="12">
        <v>45.187506999999997</v>
      </c>
      <c r="Q1123" s="12">
        <v>5.7117440000000004</v>
      </c>
      <c r="R1123" s="14">
        <v>46290.417847222219</v>
      </c>
      <c r="S1123" s="12">
        <v>1</v>
      </c>
      <c r="T1123">
        <v>20260158</v>
      </c>
      <c r="U1123" t="s">
        <v>3760</v>
      </c>
      <c r="V1123">
        <v>20260158</v>
      </c>
    </row>
    <row r="1124" spans="1:22" x14ac:dyDescent="0.3">
      <c r="A1124" s="11">
        <v>46289</v>
      </c>
      <c r="B1124" s="89" t="s">
        <v>3812</v>
      </c>
      <c r="C1124" s="12" t="s">
        <v>977</v>
      </c>
      <c r="D1124" s="12" t="s">
        <v>2697</v>
      </c>
      <c r="E1124" s="12" t="s">
        <v>446</v>
      </c>
      <c r="F1124" s="12" t="s">
        <v>446</v>
      </c>
      <c r="G1124" s="12" t="s">
        <v>2733</v>
      </c>
      <c r="H1124" s="12" t="s">
        <v>2737</v>
      </c>
      <c r="I1124" s="90">
        <v>0.20833333333333329</v>
      </c>
      <c r="J1124" s="90">
        <v>0.25</v>
      </c>
      <c r="K1124" s="13">
        <v>1</v>
      </c>
      <c r="L1124" s="90"/>
      <c r="M1124" s="90"/>
      <c r="N1124" s="13"/>
      <c r="O1124" s="12">
        <v>0</v>
      </c>
      <c r="P1124" s="12">
        <v>45.365698000000002</v>
      </c>
      <c r="Q1124" s="12">
        <v>5.5939180000000004</v>
      </c>
      <c r="R1124" s="14">
        <v>46290.417847222219</v>
      </c>
      <c r="S1124" s="12">
        <v>1</v>
      </c>
      <c r="T1124">
        <v>20260568</v>
      </c>
      <c r="U1124" t="s">
        <v>838</v>
      </c>
      <c r="V1124">
        <v>20260568</v>
      </c>
    </row>
    <row r="1125" spans="1:22" x14ac:dyDescent="0.3">
      <c r="A1125" s="11">
        <v>46289</v>
      </c>
      <c r="B1125" s="89" t="s">
        <v>3865</v>
      </c>
      <c r="C1125" s="12" t="s">
        <v>962</v>
      </c>
      <c r="D1125" s="12" t="s">
        <v>3664</v>
      </c>
      <c r="E1125" s="12" t="s">
        <v>593</v>
      </c>
      <c r="F1125" s="12" t="s">
        <v>3665</v>
      </c>
      <c r="G1125" s="12" t="s">
        <v>2733</v>
      </c>
      <c r="H1125" s="12" t="s">
        <v>2734</v>
      </c>
      <c r="I1125" s="90">
        <v>0.25347222222222221</v>
      </c>
      <c r="J1125" s="90">
        <v>0.2673611111111111</v>
      </c>
      <c r="K1125" s="13">
        <v>0.33</v>
      </c>
      <c r="L1125" s="90"/>
      <c r="M1125" s="90"/>
      <c r="N1125" s="13"/>
      <c r="O1125" s="12">
        <v>0</v>
      </c>
      <c r="P1125" s="12">
        <v>45.367407</v>
      </c>
      <c r="Q1125" s="12">
        <v>5.5861530000000004</v>
      </c>
      <c r="R1125" s="14">
        <v>46290.417847222219</v>
      </c>
      <c r="S1125" s="12">
        <v>1</v>
      </c>
      <c r="T1125">
        <v>20260401</v>
      </c>
      <c r="U1125" t="s">
        <v>40</v>
      </c>
      <c r="V1125">
        <v>20260401</v>
      </c>
    </row>
    <row r="1126" spans="1:22" x14ac:dyDescent="0.3">
      <c r="A1126" s="11">
        <v>46289</v>
      </c>
      <c r="B1126" s="89" t="s">
        <v>3817</v>
      </c>
      <c r="C1126" s="12" t="s">
        <v>974</v>
      </c>
      <c r="D1126" s="12" t="s">
        <v>2110</v>
      </c>
      <c r="E1126" s="12" t="s">
        <v>47</v>
      </c>
      <c r="F1126" s="12" t="s">
        <v>47</v>
      </c>
      <c r="G1126" s="12" t="s">
        <v>2733</v>
      </c>
      <c r="H1126" s="12" t="s">
        <v>2737</v>
      </c>
      <c r="I1126" s="90">
        <v>0.33333333333333331</v>
      </c>
      <c r="J1126" s="90">
        <v>0.36458333333333331</v>
      </c>
      <c r="K1126" s="13">
        <v>0.75</v>
      </c>
      <c r="L1126" s="90"/>
      <c r="M1126" s="90"/>
      <c r="N1126" s="13"/>
      <c r="O1126" s="12">
        <v>0</v>
      </c>
      <c r="P1126" s="12">
        <v>45.192289000000002</v>
      </c>
      <c r="Q1126" s="12">
        <v>5.7220880000000003</v>
      </c>
      <c r="R1126" s="14">
        <v>46290.417847222219</v>
      </c>
      <c r="S1126" s="12">
        <v>1</v>
      </c>
      <c r="T1126">
        <v>20260345</v>
      </c>
      <c r="U1126" t="s">
        <v>838</v>
      </c>
      <c r="V1126">
        <v>20260345</v>
      </c>
    </row>
    <row r="1127" spans="1:22" x14ac:dyDescent="0.3">
      <c r="A1127" s="11">
        <v>46289</v>
      </c>
      <c r="B1127" s="89" t="s">
        <v>3824</v>
      </c>
      <c r="C1127" s="12" t="s">
        <v>876</v>
      </c>
      <c r="D1127" s="12" t="s">
        <v>3620</v>
      </c>
      <c r="E1127" s="12" t="s">
        <v>616</v>
      </c>
      <c r="F1127" s="12" t="s">
        <v>3621</v>
      </c>
      <c r="G1127" s="12" t="s">
        <v>2733</v>
      </c>
      <c r="H1127" s="12" t="s">
        <v>2734</v>
      </c>
      <c r="I1127" s="90">
        <v>0.16666666666666671</v>
      </c>
      <c r="J1127" s="90">
        <v>0.17708333333333329</v>
      </c>
      <c r="K1127" s="13">
        <v>0.25</v>
      </c>
      <c r="L1127" s="90"/>
      <c r="M1127" s="90"/>
      <c r="N1127" s="13"/>
      <c r="O1127" s="12">
        <v>0</v>
      </c>
      <c r="P1127" s="12">
        <v>45.211889999999997</v>
      </c>
      <c r="Q1127" s="12">
        <v>5.6499290000000002</v>
      </c>
      <c r="R1127" s="14">
        <v>46290.417847222219</v>
      </c>
      <c r="S1127" s="12">
        <v>1</v>
      </c>
      <c r="T1127">
        <v>20260026</v>
      </c>
      <c r="U1127" t="s">
        <v>40</v>
      </c>
      <c r="V1127">
        <v>20260026</v>
      </c>
    </row>
    <row r="1128" spans="1:22" x14ac:dyDescent="0.3">
      <c r="A1128" s="11">
        <v>46289</v>
      </c>
      <c r="B1128" s="89" t="s">
        <v>3831</v>
      </c>
      <c r="C1128" s="12" t="s">
        <v>892</v>
      </c>
      <c r="D1128" s="12" t="s">
        <v>1389</v>
      </c>
      <c r="E1128" s="12" t="s">
        <v>330</v>
      </c>
      <c r="F1128" s="12" t="s">
        <v>330</v>
      </c>
      <c r="G1128" s="12" t="s">
        <v>2733</v>
      </c>
      <c r="H1128" s="12" t="s">
        <v>2737</v>
      </c>
      <c r="I1128" s="90">
        <v>0.33333333333333331</v>
      </c>
      <c r="J1128" s="90">
        <v>0.37847222222222221</v>
      </c>
      <c r="K1128" s="13">
        <v>1.08</v>
      </c>
      <c r="L1128" s="90"/>
      <c r="M1128" s="90"/>
      <c r="N1128" s="13"/>
      <c r="O1128" s="12">
        <v>0</v>
      </c>
      <c r="P1128" s="12">
        <v>45.168810999999998</v>
      </c>
      <c r="Q1128" s="12">
        <v>5.722461</v>
      </c>
      <c r="R1128" s="14">
        <v>46290.417847222219</v>
      </c>
      <c r="S1128" s="12">
        <v>1</v>
      </c>
      <c r="T1128">
        <v>20260102</v>
      </c>
      <c r="U1128" t="s">
        <v>838</v>
      </c>
      <c r="V1128">
        <v>20260102</v>
      </c>
    </row>
    <row r="1129" spans="1:22" x14ac:dyDescent="0.3">
      <c r="A1129" s="11">
        <v>46289</v>
      </c>
      <c r="B1129" s="89" t="s">
        <v>3867</v>
      </c>
      <c r="C1129" s="12" t="s">
        <v>914</v>
      </c>
      <c r="D1129" s="12" t="s">
        <v>1146</v>
      </c>
      <c r="E1129" s="12" t="s">
        <v>375</v>
      </c>
      <c r="F1129" s="12" t="s">
        <v>375</v>
      </c>
      <c r="G1129" s="12" t="s">
        <v>2733</v>
      </c>
      <c r="H1129" s="12" t="s">
        <v>2737</v>
      </c>
      <c r="I1129" s="90">
        <v>0.33333333333333331</v>
      </c>
      <c r="J1129" s="90">
        <v>0.3611111111111111</v>
      </c>
      <c r="K1129" s="13">
        <v>0.67</v>
      </c>
      <c r="L1129" s="90">
        <v>0.23333333333333331</v>
      </c>
      <c r="M1129" s="90">
        <v>0.26250000000000001</v>
      </c>
      <c r="N1129" s="13">
        <v>0.7</v>
      </c>
      <c r="O1129" s="12">
        <v>1</v>
      </c>
      <c r="P1129" s="12">
        <v>45.164785000000002</v>
      </c>
      <c r="Q1129" s="12">
        <v>5.725244</v>
      </c>
      <c r="R1129" s="14">
        <v>46290.417847222219</v>
      </c>
      <c r="S1129" s="12">
        <v>1</v>
      </c>
      <c r="T1129">
        <v>20260022</v>
      </c>
      <c r="U1129" t="s">
        <v>838</v>
      </c>
      <c r="V1129">
        <v>20260022</v>
      </c>
    </row>
    <row r="1130" spans="1:22" x14ac:dyDescent="0.3">
      <c r="A1130" s="11">
        <v>46289</v>
      </c>
      <c r="B1130" s="89" t="s">
        <v>3868</v>
      </c>
      <c r="C1130" s="12" t="s">
        <v>983</v>
      </c>
      <c r="D1130" s="12" t="s">
        <v>2254</v>
      </c>
      <c r="E1130" s="12" t="s">
        <v>570</v>
      </c>
      <c r="F1130" s="12" t="s">
        <v>570</v>
      </c>
      <c r="G1130" s="12" t="s">
        <v>2733</v>
      </c>
      <c r="H1130" s="12" t="s">
        <v>2737</v>
      </c>
      <c r="I1130" s="90">
        <v>0.33333333333333331</v>
      </c>
      <c r="J1130" s="90">
        <v>0.41666666666666669</v>
      </c>
      <c r="K1130" s="13">
        <v>2</v>
      </c>
      <c r="L1130" s="90">
        <v>0.48194444444444451</v>
      </c>
      <c r="M1130" s="90">
        <v>0.48194444444444451</v>
      </c>
      <c r="N1130" s="13">
        <v>0</v>
      </c>
      <c r="O1130" s="12">
        <v>1</v>
      </c>
      <c r="P1130" s="12">
        <v>45.214816999999996</v>
      </c>
      <c r="Q1130" s="12">
        <v>5.8582340000000004</v>
      </c>
      <c r="R1130" s="14">
        <v>46290.417847222219</v>
      </c>
      <c r="S1130" s="12">
        <v>1</v>
      </c>
      <c r="T1130">
        <v>20260395</v>
      </c>
      <c r="U1130" t="s">
        <v>838</v>
      </c>
      <c r="V1130">
        <v>20260395</v>
      </c>
    </row>
    <row r="1131" spans="1:22" x14ac:dyDescent="0.3">
      <c r="A1131" s="11">
        <v>46289</v>
      </c>
      <c r="B1131" s="89" t="s">
        <v>3817</v>
      </c>
      <c r="C1131" s="12" t="s">
        <v>974</v>
      </c>
      <c r="D1131" s="12" t="s">
        <v>3262</v>
      </c>
      <c r="E1131" s="12" t="s">
        <v>217</v>
      </c>
      <c r="F1131" s="12" t="s">
        <v>3263</v>
      </c>
      <c r="G1131" s="12" t="s">
        <v>2733</v>
      </c>
      <c r="H1131" s="12" t="s">
        <v>2734</v>
      </c>
      <c r="I1131" s="90">
        <v>0.16666666666666671</v>
      </c>
      <c r="J1131" s="90">
        <v>0.1736111111111111</v>
      </c>
      <c r="K1131" s="13">
        <v>0.17</v>
      </c>
      <c r="L1131" s="90"/>
      <c r="M1131" s="90"/>
      <c r="N1131" s="13"/>
      <c r="O1131" s="12">
        <v>0</v>
      </c>
      <c r="P1131" s="12">
        <v>45.191251999999999</v>
      </c>
      <c r="Q1131" s="12">
        <v>5.7259229999999999</v>
      </c>
      <c r="R1131" s="14">
        <v>46290.417847222219</v>
      </c>
      <c r="S1131" s="12">
        <v>1</v>
      </c>
      <c r="T1131">
        <v>20260233</v>
      </c>
      <c r="U1131" t="s">
        <v>40</v>
      </c>
      <c r="V1131">
        <v>20260233</v>
      </c>
    </row>
    <row r="1132" spans="1:22" x14ac:dyDescent="0.3">
      <c r="A1132" s="11">
        <v>46289</v>
      </c>
      <c r="B1132" s="89" t="s">
        <v>3813</v>
      </c>
      <c r="C1132" s="12" t="s">
        <v>847</v>
      </c>
      <c r="D1132" s="12"/>
      <c r="E1132" s="12" t="s">
        <v>820</v>
      </c>
      <c r="F1132" s="12" t="s">
        <v>820</v>
      </c>
      <c r="G1132" s="12"/>
      <c r="H1132" s="12"/>
      <c r="I1132" s="90">
        <v>0.29166666666666669</v>
      </c>
      <c r="J1132" s="90">
        <v>0.30208333333333331</v>
      </c>
      <c r="K1132" s="13">
        <v>0.25</v>
      </c>
      <c r="L1132" s="90"/>
      <c r="M1132" s="90"/>
      <c r="N1132" s="13"/>
      <c r="O1132" s="12">
        <v>0</v>
      </c>
      <c r="P1132" s="12">
        <v>48.795366999999999</v>
      </c>
      <c r="Q1132" s="12">
        <v>2.322012</v>
      </c>
      <c r="R1132" s="14">
        <v>46290.417847222219</v>
      </c>
      <c r="S1132" s="12">
        <v>1</v>
      </c>
      <c r="V1132" t="s">
        <v>3802</v>
      </c>
    </row>
    <row r="1133" spans="1:22" x14ac:dyDescent="0.3">
      <c r="A1133" s="11">
        <v>46289</v>
      </c>
      <c r="B1133" s="89" t="s">
        <v>3891</v>
      </c>
      <c r="C1133" s="12" t="s">
        <v>955</v>
      </c>
      <c r="D1133" s="12" t="s">
        <v>3411</v>
      </c>
      <c r="E1133" s="12" t="s">
        <v>741</v>
      </c>
      <c r="F1133" s="12" t="s">
        <v>3412</v>
      </c>
      <c r="G1133" s="12" t="s">
        <v>2733</v>
      </c>
      <c r="H1133" s="12" t="s">
        <v>2734</v>
      </c>
      <c r="I1133" s="90">
        <v>0.16666666666666671</v>
      </c>
      <c r="J1133" s="90">
        <v>0.18055555555555561</v>
      </c>
      <c r="K1133" s="13">
        <v>0.33</v>
      </c>
      <c r="L1133" s="90"/>
      <c r="M1133" s="90"/>
      <c r="N1133" s="13"/>
      <c r="O1133" s="12">
        <v>0</v>
      </c>
      <c r="P1133" s="12">
        <v>45.157052</v>
      </c>
      <c r="Q1133" s="12">
        <v>5.7211379999999998</v>
      </c>
      <c r="R1133" s="14">
        <v>46290.417847222219</v>
      </c>
      <c r="S1133" s="12">
        <v>1</v>
      </c>
      <c r="T1133">
        <v>20260443</v>
      </c>
      <c r="U1133" t="s">
        <v>40</v>
      </c>
      <c r="V1133">
        <v>20260443</v>
      </c>
    </row>
    <row r="1134" spans="1:22" x14ac:dyDescent="0.3">
      <c r="A1134" s="11">
        <v>46289</v>
      </c>
      <c r="B1134" s="89" t="s">
        <v>3841</v>
      </c>
      <c r="C1134" s="12" t="s">
        <v>971</v>
      </c>
      <c r="D1134" s="12" t="s">
        <v>3403</v>
      </c>
      <c r="E1134" s="12" t="s">
        <v>159</v>
      </c>
      <c r="F1134" s="12" t="s">
        <v>3404</v>
      </c>
      <c r="G1134" s="12" t="s">
        <v>2733</v>
      </c>
      <c r="H1134" s="12" t="s">
        <v>2734</v>
      </c>
      <c r="I1134" s="90">
        <v>0.25</v>
      </c>
      <c r="J1134" s="90">
        <v>0.26041666666666669</v>
      </c>
      <c r="K1134" s="13">
        <v>0.25</v>
      </c>
      <c r="L1134" s="90"/>
      <c r="M1134" s="90"/>
      <c r="N1134" s="13"/>
      <c r="O1134" s="12">
        <v>0</v>
      </c>
      <c r="P1134" s="12">
        <v>45.189250000000001</v>
      </c>
      <c r="Q1134" s="12">
        <v>5.7200119999999997</v>
      </c>
      <c r="R1134" s="14">
        <v>46290.417847222219</v>
      </c>
      <c r="S1134" s="12">
        <v>1</v>
      </c>
      <c r="T1134">
        <v>20260040</v>
      </c>
      <c r="U1134" t="s">
        <v>40</v>
      </c>
      <c r="V1134">
        <v>20260040</v>
      </c>
    </row>
    <row r="1135" spans="1:22" x14ac:dyDescent="0.3">
      <c r="A1135" s="11">
        <v>46289</v>
      </c>
      <c r="B1135" s="89" t="s">
        <v>3827</v>
      </c>
      <c r="C1135" s="12" t="s">
        <v>967</v>
      </c>
      <c r="D1135" s="12" t="s">
        <v>1299</v>
      </c>
      <c r="E1135" s="12" t="s">
        <v>113</v>
      </c>
      <c r="F1135" s="12" t="s">
        <v>113</v>
      </c>
      <c r="G1135" s="12" t="s">
        <v>2733</v>
      </c>
      <c r="H1135" s="12" t="s">
        <v>2737</v>
      </c>
      <c r="I1135" s="90">
        <v>0.33333333333333331</v>
      </c>
      <c r="J1135" s="90">
        <v>0.34722222222222221</v>
      </c>
      <c r="K1135" s="13">
        <v>0.33</v>
      </c>
      <c r="L1135" s="90">
        <v>0.2409722222222222</v>
      </c>
      <c r="M1135" s="90">
        <v>0.25624999999999998</v>
      </c>
      <c r="N1135" s="13">
        <v>0.37</v>
      </c>
      <c r="O1135" s="12">
        <v>1</v>
      </c>
      <c r="P1135" s="12">
        <v>45.182966999999998</v>
      </c>
      <c r="Q1135" s="12">
        <v>5.7194820000000002</v>
      </c>
      <c r="R1135" s="14">
        <v>46290.417847222219</v>
      </c>
      <c r="S1135" s="12">
        <v>1</v>
      </c>
      <c r="T1135">
        <v>20260071</v>
      </c>
      <c r="U1135" t="s">
        <v>838</v>
      </c>
      <c r="V1135">
        <v>20260071</v>
      </c>
    </row>
    <row r="1136" spans="1:22" x14ac:dyDescent="0.3">
      <c r="A1136" s="11">
        <v>46289</v>
      </c>
      <c r="B1136" s="89" t="s">
        <v>3826</v>
      </c>
      <c r="C1136" s="12" t="s">
        <v>886</v>
      </c>
      <c r="D1136" s="12" t="s">
        <v>2121</v>
      </c>
      <c r="E1136" s="12" t="s">
        <v>59</v>
      </c>
      <c r="F1136" s="12" t="s">
        <v>59</v>
      </c>
      <c r="G1136" s="12" t="s">
        <v>2733</v>
      </c>
      <c r="H1136" s="12" t="s">
        <v>2737</v>
      </c>
      <c r="I1136" s="90">
        <v>0.33333333333333331</v>
      </c>
      <c r="J1136" s="90">
        <v>0.34722222222222221</v>
      </c>
      <c r="K1136" s="13">
        <v>0.33</v>
      </c>
      <c r="L1136" s="90">
        <v>0.35555555555555562</v>
      </c>
      <c r="M1136" s="90">
        <v>0.36527777777777781</v>
      </c>
      <c r="N1136" s="13">
        <v>0.23</v>
      </c>
      <c r="O1136" s="12">
        <v>1</v>
      </c>
      <c r="P1136" s="12">
        <v>45.188529000000003</v>
      </c>
      <c r="Q1136" s="12">
        <v>5.7245239999999997</v>
      </c>
      <c r="R1136" s="14">
        <v>46290.417847222219</v>
      </c>
      <c r="S1136" s="12">
        <v>1</v>
      </c>
      <c r="T1136">
        <v>20260348</v>
      </c>
      <c r="U1136" t="s">
        <v>838</v>
      </c>
      <c r="V1136">
        <v>20260348</v>
      </c>
    </row>
    <row r="1137" spans="1:22" x14ac:dyDescent="0.3">
      <c r="A1137" s="11">
        <v>46289</v>
      </c>
      <c r="B1137" s="89" t="s">
        <v>3849</v>
      </c>
      <c r="C1137" s="12" t="s">
        <v>861</v>
      </c>
      <c r="D1137" s="12" t="s">
        <v>2549</v>
      </c>
      <c r="E1137" s="12" t="s">
        <v>537</v>
      </c>
      <c r="F1137" s="12" t="s">
        <v>3895</v>
      </c>
      <c r="G1137" s="12" t="s">
        <v>2733</v>
      </c>
      <c r="H1137" s="12" t="s">
        <v>2737</v>
      </c>
      <c r="I1137" s="90">
        <v>0.33333333333333331</v>
      </c>
      <c r="J1137" s="90">
        <v>0.37847222222222221</v>
      </c>
      <c r="K1137" s="13">
        <v>1.08</v>
      </c>
      <c r="L1137" s="90">
        <v>0.41388888888888892</v>
      </c>
      <c r="M1137" s="90">
        <v>0.41388888888888892</v>
      </c>
      <c r="N1137" s="13">
        <v>0</v>
      </c>
      <c r="O1137" s="12">
        <v>1</v>
      </c>
      <c r="P1137" s="12">
        <v>45.196741000000003</v>
      </c>
      <c r="Q1137" s="12">
        <v>5.7375059999999998</v>
      </c>
      <c r="R1137" s="14">
        <v>46290.417847222219</v>
      </c>
      <c r="S1137" s="12">
        <v>1</v>
      </c>
      <c r="T1137">
        <v>20260509</v>
      </c>
      <c r="U1137" t="s">
        <v>838</v>
      </c>
      <c r="V1137">
        <v>20260509</v>
      </c>
    </row>
    <row r="1138" spans="1:22" x14ac:dyDescent="0.3">
      <c r="A1138" s="11">
        <v>46289</v>
      </c>
      <c r="B1138" s="89" t="s">
        <v>3858</v>
      </c>
      <c r="C1138" s="12" t="s">
        <v>953</v>
      </c>
      <c r="D1138" s="12" t="s">
        <v>2135</v>
      </c>
      <c r="E1138" s="12" t="s">
        <v>665</v>
      </c>
      <c r="F1138" s="12" t="s">
        <v>3896</v>
      </c>
      <c r="G1138" s="12" t="s">
        <v>2733</v>
      </c>
      <c r="H1138" s="12" t="s">
        <v>2737</v>
      </c>
      <c r="I1138" s="90">
        <v>0.33333333333333331</v>
      </c>
      <c r="J1138" s="90">
        <v>0.34722222222222221</v>
      </c>
      <c r="K1138" s="13">
        <v>0.33</v>
      </c>
      <c r="L1138" s="90"/>
      <c r="M1138" s="90"/>
      <c r="N1138" s="13"/>
      <c r="O1138" s="12">
        <v>0</v>
      </c>
      <c r="P1138" s="12">
        <v>45.210118999999999</v>
      </c>
      <c r="Q1138" s="12">
        <v>5.7618400000000003</v>
      </c>
      <c r="R1138" s="14">
        <v>46290.417847222219</v>
      </c>
      <c r="S1138" s="12">
        <v>1</v>
      </c>
      <c r="T1138">
        <v>20260353</v>
      </c>
      <c r="U1138" t="s">
        <v>838</v>
      </c>
      <c r="V1138">
        <v>20260353</v>
      </c>
    </row>
    <row r="1139" spans="1:22" x14ac:dyDescent="0.3">
      <c r="A1139" s="11">
        <v>46289</v>
      </c>
      <c r="B1139" s="89" t="s">
        <v>3812</v>
      </c>
      <c r="C1139" s="12" t="s">
        <v>977</v>
      </c>
      <c r="D1139" s="12" t="s">
        <v>3603</v>
      </c>
      <c r="E1139" s="12" t="s">
        <v>446</v>
      </c>
      <c r="F1139" s="12" t="s">
        <v>3604</v>
      </c>
      <c r="G1139" s="12" t="s">
        <v>2733</v>
      </c>
      <c r="H1139" s="12" t="s">
        <v>2734</v>
      </c>
      <c r="I1139" s="90">
        <v>0.19444444444444439</v>
      </c>
      <c r="J1139" s="90">
        <v>0.20833333333333329</v>
      </c>
      <c r="K1139" s="13">
        <v>0.33</v>
      </c>
      <c r="L1139" s="90"/>
      <c r="M1139" s="90"/>
      <c r="N1139" s="13"/>
      <c r="O1139" s="12">
        <v>0</v>
      </c>
      <c r="P1139" s="12">
        <v>45.365698000000002</v>
      </c>
      <c r="Q1139" s="12">
        <v>5.5939180000000004</v>
      </c>
      <c r="R1139" s="14">
        <v>46290.417847222219</v>
      </c>
      <c r="S1139" s="12">
        <v>1</v>
      </c>
      <c r="T1139">
        <v>20260568</v>
      </c>
      <c r="U1139" t="s">
        <v>40</v>
      </c>
      <c r="V1139">
        <v>20260568</v>
      </c>
    </row>
    <row r="1140" spans="1:22" x14ac:dyDescent="0.3">
      <c r="A1140" s="11">
        <v>46289</v>
      </c>
      <c r="B1140" s="89" t="s">
        <v>3840</v>
      </c>
      <c r="C1140" s="12" t="s">
        <v>959</v>
      </c>
      <c r="D1140" s="12" t="s">
        <v>3416</v>
      </c>
      <c r="E1140" s="12" t="s">
        <v>428</v>
      </c>
      <c r="F1140" s="12" t="s">
        <v>3417</v>
      </c>
      <c r="G1140" s="12" t="s">
        <v>2733</v>
      </c>
      <c r="H1140" s="12" t="s">
        <v>2734</v>
      </c>
      <c r="I1140" s="90">
        <v>0.1701388888888889</v>
      </c>
      <c r="J1140" s="90">
        <v>0.18402777777777779</v>
      </c>
      <c r="K1140" s="13">
        <v>0.33</v>
      </c>
      <c r="L1140" s="90"/>
      <c r="M1140" s="90"/>
      <c r="N1140" s="13"/>
      <c r="O1140" s="12">
        <v>0</v>
      </c>
      <c r="P1140" s="12">
        <v>45.187860999999998</v>
      </c>
      <c r="Q1140" s="12">
        <v>5.7515039999999997</v>
      </c>
      <c r="R1140" s="14">
        <v>46290.417847222219</v>
      </c>
      <c r="S1140" s="12">
        <v>1</v>
      </c>
      <c r="T1140">
        <v>20260103</v>
      </c>
      <c r="U1140" t="s">
        <v>40</v>
      </c>
      <c r="V1140">
        <v>20260103</v>
      </c>
    </row>
    <row r="1141" spans="1:22" x14ac:dyDescent="0.3">
      <c r="A1141" s="11">
        <v>46289</v>
      </c>
      <c r="B1141" s="89" t="s">
        <v>3846</v>
      </c>
      <c r="C1141" s="12" t="s">
        <v>863</v>
      </c>
      <c r="D1141" s="12" t="s">
        <v>3409</v>
      </c>
      <c r="E1141" s="12" t="s">
        <v>346</v>
      </c>
      <c r="F1141" s="12" t="s">
        <v>3410</v>
      </c>
      <c r="G1141" s="12" t="s">
        <v>2733</v>
      </c>
      <c r="H1141" s="12" t="s">
        <v>2734</v>
      </c>
      <c r="I1141" s="90">
        <v>0.25</v>
      </c>
      <c r="J1141" s="90">
        <v>0.26041666666666669</v>
      </c>
      <c r="K1141" s="13">
        <v>0.25</v>
      </c>
      <c r="L1141" s="90"/>
      <c r="M1141" s="90"/>
      <c r="N1141" s="13"/>
      <c r="O1141" s="12">
        <v>0</v>
      </c>
      <c r="P1141" s="12">
        <v>45.182178</v>
      </c>
      <c r="Q1141" s="12">
        <v>5.7269370000000004</v>
      </c>
      <c r="R1141" s="14">
        <v>46290.417847222219</v>
      </c>
      <c r="S1141" s="12">
        <v>1</v>
      </c>
      <c r="T1141">
        <v>20260149</v>
      </c>
      <c r="U1141" t="s">
        <v>40</v>
      </c>
      <c r="V1141">
        <v>20260149</v>
      </c>
    </row>
    <row r="1142" spans="1:22" x14ac:dyDescent="0.3">
      <c r="A1142" s="11">
        <v>46289</v>
      </c>
      <c r="B1142" s="89" t="s">
        <v>3846</v>
      </c>
      <c r="C1142" s="12" t="s">
        <v>965</v>
      </c>
      <c r="D1142" s="12" t="s">
        <v>3418</v>
      </c>
      <c r="E1142" s="12" t="s">
        <v>449</v>
      </c>
      <c r="F1142" s="12" t="s">
        <v>3419</v>
      </c>
      <c r="G1142" s="12" t="s">
        <v>2733</v>
      </c>
      <c r="H1142" s="12" t="s">
        <v>2734</v>
      </c>
      <c r="I1142" s="90">
        <v>0.16666666666666671</v>
      </c>
      <c r="J1142" s="90">
        <v>0.18055555555555561</v>
      </c>
      <c r="K1142" s="13">
        <v>0.33</v>
      </c>
      <c r="L1142" s="90">
        <v>0.17499999999999999</v>
      </c>
      <c r="M1142" s="90">
        <v>0.1756944444444444</v>
      </c>
      <c r="N1142" s="13">
        <v>0.02</v>
      </c>
      <c r="O1142" s="12">
        <v>1</v>
      </c>
      <c r="P1142" s="12">
        <v>45.181083999999998</v>
      </c>
      <c r="Q1142" s="12">
        <v>5.7069349999999996</v>
      </c>
      <c r="R1142" s="14">
        <v>46290.417847222219</v>
      </c>
      <c r="S1142" s="12">
        <v>1</v>
      </c>
      <c r="T1142">
        <v>20260373</v>
      </c>
      <c r="U1142" t="s">
        <v>40</v>
      </c>
      <c r="V1142">
        <v>20260373</v>
      </c>
    </row>
    <row r="1143" spans="1:22" x14ac:dyDescent="0.3">
      <c r="A1143" s="11">
        <v>46289</v>
      </c>
      <c r="B1143" s="89" t="s">
        <v>3845</v>
      </c>
      <c r="C1143" s="12" t="s">
        <v>950</v>
      </c>
      <c r="D1143" s="12" t="s">
        <v>3423</v>
      </c>
      <c r="E1143" s="12" t="s">
        <v>132</v>
      </c>
      <c r="F1143" s="12" t="s">
        <v>3424</v>
      </c>
      <c r="G1143" s="12" t="s">
        <v>2733</v>
      </c>
      <c r="H1143" s="12" t="s">
        <v>2734</v>
      </c>
      <c r="I1143" s="90">
        <v>0.16666666666666671</v>
      </c>
      <c r="J1143" s="90">
        <v>0.18055555555555561</v>
      </c>
      <c r="K1143" s="13">
        <v>0.33</v>
      </c>
      <c r="L1143" s="90">
        <v>0.3125</v>
      </c>
      <c r="M1143" s="90">
        <v>0.34930555555555548</v>
      </c>
      <c r="N1143" s="13">
        <v>0.82</v>
      </c>
      <c r="O1143" s="12">
        <v>1</v>
      </c>
      <c r="P1143" s="12">
        <v>45.190461999999997</v>
      </c>
      <c r="Q1143" s="12">
        <v>5.723516</v>
      </c>
      <c r="R1143" s="14">
        <v>46290.417847222219</v>
      </c>
      <c r="S1143" s="12">
        <v>1</v>
      </c>
      <c r="T1143">
        <v>20260346</v>
      </c>
      <c r="U1143" t="s">
        <v>40</v>
      </c>
      <c r="V1143">
        <v>20260346</v>
      </c>
    </row>
    <row r="1144" spans="1:22" x14ac:dyDescent="0.3">
      <c r="A1144" s="11">
        <v>46289</v>
      </c>
      <c r="B1144" s="89" t="s">
        <v>3823</v>
      </c>
      <c r="C1144" s="12" t="s">
        <v>968</v>
      </c>
      <c r="D1144" s="12" t="s">
        <v>3425</v>
      </c>
      <c r="E1144" s="12" t="s">
        <v>298</v>
      </c>
      <c r="F1144" s="12" t="s">
        <v>3426</v>
      </c>
      <c r="G1144" s="12" t="s">
        <v>2733</v>
      </c>
      <c r="H1144" s="12" t="s">
        <v>2734</v>
      </c>
      <c r="I1144" s="90">
        <v>0.22222222222222221</v>
      </c>
      <c r="J1144" s="90">
        <v>0.2361111111111111</v>
      </c>
      <c r="K1144" s="13">
        <v>0.33</v>
      </c>
      <c r="L1144" s="90"/>
      <c r="M1144" s="90"/>
      <c r="N1144" s="13"/>
      <c r="O1144" s="12">
        <v>0</v>
      </c>
      <c r="P1144" s="12">
        <v>45.186393000000002</v>
      </c>
      <c r="Q1144" s="12">
        <v>5.7280889999999998</v>
      </c>
      <c r="R1144" s="14">
        <v>46290.417847222219</v>
      </c>
      <c r="S1144" s="12">
        <v>1</v>
      </c>
      <c r="T1144">
        <v>20260221</v>
      </c>
      <c r="U1144" t="s">
        <v>40</v>
      </c>
      <c r="V1144">
        <v>20260221</v>
      </c>
    </row>
    <row r="1145" spans="1:22" x14ac:dyDescent="0.3">
      <c r="A1145" s="11">
        <v>46289</v>
      </c>
      <c r="B1145" s="89" t="s">
        <v>3867</v>
      </c>
      <c r="C1145" s="12" t="s">
        <v>914</v>
      </c>
      <c r="D1145" s="12" t="s">
        <v>3429</v>
      </c>
      <c r="E1145" s="12" t="s">
        <v>745</v>
      </c>
      <c r="F1145" s="12" t="s">
        <v>3430</v>
      </c>
      <c r="G1145" s="12" t="s">
        <v>2733</v>
      </c>
      <c r="H1145" s="12" t="s">
        <v>2734</v>
      </c>
      <c r="I1145" s="90">
        <v>0.16666666666666671</v>
      </c>
      <c r="J1145" s="90">
        <v>0.18055555555555561</v>
      </c>
      <c r="K1145" s="13">
        <v>0.33</v>
      </c>
      <c r="L1145" s="90">
        <v>0.1965277777777778</v>
      </c>
      <c r="M1145" s="90">
        <v>0.53125</v>
      </c>
      <c r="N1145" s="13">
        <v>8.0299999999999994</v>
      </c>
      <c r="O1145" s="12">
        <v>1</v>
      </c>
      <c r="P1145" s="12">
        <v>45.144418999999999</v>
      </c>
      <c r="Q1145" s="12">
        <v>5.7205839999999997</v>
      </c>
      <c r="R1145" s="14">
        <v>46290.417847222219</v>
      </c>
      <c r="S1145" s="12">
        <v>1</v>
      </c>
      <c r="T1145">
        <v>20260260</v>
      </c>
      <c r="U1145" t="s">
        <v>40</v>
      </c>
      <c r="V1145">
        <v>20260260</v>
      </c>
    </row>
    <row r="1146" spans="1:22" x14ac:dyDescent="0.3">
      <c r="A1146" s="11">
        <v>46289</v>
      </c>
      <c r="B1146" s="89" t="s">
        <v>3811</v>
      </c>
      <c r="C1146" s="12" t="s">
        <v>975</v>
      </c>
      <c r="D1146" s="12" t="s">
        <v>3614</v>
      </c>
      <c r="E1146" s="12" t="s">
        <v>520</v>
      </c>
      <c r="F1146" s="12" t="s">
        <v>3615</v>
      </c>
      <c r="G1146" s="12" t="s">
        <v>2733</v>
      </c>
      <c r="H1146" s="12" t="s">
        <v>2734</v>
      </c>
      <c r="I1146" s="90">
        <v>0.22916666666666671</v>
      </c>
      <c r="J1146" s="90">
        <v>0.24305555555555561</v>
      </c>
      <c r="K1146" s="13">
        <v>0.33</v>
      </c>
      <c r="L1146" s="90">
        <v>0.28958333333333341</v>
      </c>
      <c r="M1146" s="90">
        <v>0.29930555555555549</v>
      </c>
      <c r="N1146" s="13">
        <v>0.23</v>
      </c>
      <c r="O1146" s="12">
        <v>1</v>
      </c>
      <c r="P1146" s="12">
        <v>45.364147000000003</v>
      </c>
      <c r="Q1146" s="12">
        <v>5.590687</v>
      </c>
      <c r="R1146" s="14">
        <v>46290.417847222219</v>
      </c>
      <c r="S1146" s="12">
        <v>1</v>
      </c>
      <c r="T1146">
        <v>20260476</v>
      </c>
      <c r="U1146" t="s">
        <v>40</v>
      </c>
      <c r="V1146">
        <v>20260476</v>
      </c>
    </row>
    <row r="1147" spans="1:22" x14ac:dyDescent="0.3">
      <c r="A1147" s="11">
        <v>46289</v>
      </c>
      <c r="B1147" s="89" t="s">
        <v>3862</v>
      </c>
      <c r="C1147" s="12" t="s">
        <v>853</v>
      </c>
      <c r="D1147" s="12" t="s">
        <v>3434</v>
      </c>
      <c r="E1147" s="12" t="s">
        <v>133</v>
      </c>
      <c r="F1147" s="12" t="s">
        <v>3435</v>
      </c>
      <c r="G1147" s="12" t="s">
        <v>2733</v>
      </c>
      <c r="H1147" s="12" t="s">
        <v>2734</v>
      </c>
      <c r="I1147" s="90">
        <v>0.16666666666666671</v>
      </c>
      <c r="J1147" s="90">
        <v>0.18055555555555561</v>
      </c>
      <c r="K1147" s="13">
        <v>0.33</v>
      </c>
      <c r="L1147" s="90"/>
      <c r="M1147" s="90"/>
      <c r="N1147" s="13"/>
      <c r="O1147" s="12">
        <v>0</v>
      </c>
      <c r="P1147" s="12">
        <v>45.189967000000003</v>
      </c>
      <c r="Q1147" s="12">
        <v>5.7054239999999998</v>
      </c>
      <c r="R1147" s="14">
        <v>46290.417847222219</v>
      </c>
      <c r="S1147" s="12">
        <v>1</v>
      </c>
      <c r="T1147">
        <v>20260258</v>
      </c>
      <c r="U1147" t="s">
        <v>40</v>
      </c>
      <c r="V1147">
        <v>20260258</v>
      </c>
    </row>
    <row r="1148" spans="1:22" x14ac:dyDescent="0.3">
      <c r="A1148" s="11">
        <v>46289</v>
      </c>
      <c r="B1148" s="89" t="s">
        <v>3861</v>
      </c>
      <c r="C1148" s="12" t="s">
        <v>970</v>
      </c>
      <c r="D1148" s="12" t="s">
        <v>3420</v>
      </c>
      <c r="E1148" s="12" t="s">
        <v>720</v>
      </c>
      <c r="F1148" s="12" t="s">
        <v>3421</v>
      </c>
      <c r="G1148" s="12" t="s">
        <v>2733</v>
      </c>
      <c r="H1148" s="12" t="s">
        <v>2734</v>
      </c>
      <c r="I1148" s="90">
        <v>0.29166666666666669</v>
      </c>
      <c r="J1148" s="90">
        <v>0.2986111111111111</v>
      </c>
      <c r="K1148" s="13">
        <v>0.17</v>
      </c>
      <c r="L1148" s="90"/>
      <c r="M1148" s="90"/>
      <c r="N1148" s="13"/>
      <c r="O1148" s="12">
        <v>0</v>
      </c>
      <c r="P1148" s="12">
        <v>45.177950000000003</v>
      </c>
      <c r="Q1148" s="12">
        <v>5.7124889999999997</v>
      </c>
      <c r="R1148" s="14">
        <v>46290.417847222219</v>
      </c>
      <c r="S1148" s="12">
        <v>1</v>
      </c>
      <c r="T1148">
        <v>20260281</v>
      </c>
      <c r="U1148" t="s">
        <v>40</v>
      </c>
      <c r="V1148">
        <v>20260281</v>
      </c>
    </row>
    <row r="1149" spans="1:22" x14ac:dyDescent="0.3">
      <c r="A1149" s="11">
        <v>46289</v>
      </c>
      <c r="B1149" s="89" t="s">
        <v>3820</v>
      </c>
      <c r="C1149" s="12" t="s">
        <v>961</v>
      </c>
      <c r="D1149" s="12" t="s">
        <v>1378</v>
      </c>
      <c r="E1149" s="12" t="s">
        <v>656</v>
      </c>
      <c r="F1149" s="12" t="s">
        <v>656</v>
      </c>
      <c r="G1149" s="12" t="s">
        <v>2733</v>
      </c>
      <c r="H1149" s="12" t="s">
        <v>2737</v>
      </c>
      <c r="I1149" s="90">
        <v>0.34375</v>
      </c>
      <c r="J1149" s="90">
        <v>0.35416666666666669</v>
      </c>
      <c r="K1149" s="13">
        <v>0.25</v>
      </c>
      <c r="L1149" s="90">
        <v>0.28055555555555561</v>
      </c>
      <c r="M1149" s="90">
        <v>0.33333333333333331</v>
      </c>
      <c r="N1149" s="13">
        <v>1.27</v>
      </c>
      <c r="O1149" s="12">
        <v>1</v>
      </c>
      <c r="P1149" s="12">
        <v>45.165717999999998</v>
      </c>
      <c r="Q1149" s="12">
        <v>5.7258519999999997</v>
      </c>
      <c r="R1149" s="14">
        <v>46290.417847222219</v>
      </c>
      <c r="S1149" s="12">
        <v>1</v>
      </c>
      <c r="T1149">
        <v>20260098</v>
      </c>
      <c r="U1149" t="s">
        <v>838</v>
      </c>
      <c r="V1149">
        <v>20260098</v>
      </c>
    </row>
    <row r="1150" spans="1:22" x14ac:dyDescent="0.3">
      <c r="A1150" s="11">
        <v>46289</v>
      </c>
      <c r="B1150" s="89" t="s">
        <v>3835</v>
      </c>
      <c r="C1150" s="12" t="s">
        <v>859</v>
      </c>
      <c r="D1150" s="12" t="s">
        <v>2988</v>
      </c>
      <c r="E1150" s="12" t="s">
        <v>220</v>
      </c>
      <c r="F1150" s="12" t="s">
        <v>3911</v>
      </c>
      <c r="G1150" s="12" t="s">
        <v>2733</v>
      </c>
      <c r="H1150" s="12" t="s">
        <v>2734</v>
      </c>
      <c r="I1150" s="90">
        <v>0.16666666666666671</v>
      </c>
      <c r="J1150" s="90">
        <v>0.1736111111111111</v>
      </c>
      <c r="K1150" s="13">
        <v>0.17</v>
      </c>
      <c r="L1150" s="90"/>
      <c r="M1150" s="90"/>
      <c r="N1150" s="13"/>
      <c r="O1150" s="12">
        <v>0</v>
      </c>
      <c r="P1150" s="12">
        <v>45.182158999999999</v>
      </c>
      <c r="Q1150" s="12">
        <v>5.715846</v>
      </c>
      <c r="R1150" s="14">
        <v>46290.417847222219</v>
      </c>
      <c r="S1150" s="12">
        <v>1</v>
      </c>
      <c r="T1150">
        <v>20260110</v>
      </c>
      <c r="U1150" t="s">
        <v>40</v>
      </c>
      <c r="V1150">
        <v>20260110</v>
      </c>
    </row>
    <row r="1151" spans="1:22" x14ac:dyDescent="0.3">
      <c r="A1151" s="11">
        <v>46289</v>
      </c>
      <c r="B1151" s="89" t="s">
        <v>3845</v>
      </c>
      <c r="C1151" s="12" t="s">
        <v>950</v>
      </c>
      <c r="D1151" s="12" t="s">
        <v>3437</v>
      </c>
      <c r="E1151" s="12" t="s">
        <v>411</v>
      </c>
      <c r="F1151" s="12" t="s">
        <v>3438</v>
      </c>
      <c r="G1151" s="12" t="s">
        <v>2733</v>
      </c>
      <c r="H1151" s="12" t="s">
        <v>2734</v>
      </c>
      <c r="I1151" s="90">
        <v>0.16666666666666671</v>
      </c>
      <c r="J1151" s="90">
        <v>0.18055555555555561</v>
      </c>
      <c r="K1151" s="13">
        <v>0.33</v>
      </c>
      <c r="L1151" s="90">
        <v>0.46875</v>
      </c>
      <c r="M1151" s="90">
        <v>0.46944444444444439</v>
      </c>
      <c r="N1151" s="13">
        <v>0.02</v>
      </c>
      <c r="O1151" s="12">
        <v>1</v>
      </c>
      <c r="P1151" s="12">
        <v>45.186216000000002</v>
      </c>
      <c r="Q1151" s="12">
        <v>5.7124170000000003</v>
      </c>
      <c r="R1151" s="14">
        <v>46290.417847222219</v>
      </c>
      <c r="S1151" s="12">
        <v>1</v>
      </c>
      <c r="T1151">
        <v>20260218</v>
      </c>
      <c r="U1151" t="s">
        <v>40</v>
      </c>
      <c r="V1151">
        <v>20260218</v>
      </c>
    </row>
    <row r="1152" spans="1:22" x14ac:dyDescent="0.3">
      <c r="A1152" s="11">
        <v>46289</v>
      </c>
      <c r="B1152" s="89" t="s">
        <v>3839</v>
      </c>
      <c r="C1152" s="12" t="s">
        <v>966</v>
      </c>
      <c r="D1152" s="12" t="s">
        <v>3641</v>
      </c>
      <c r="E1152" s="12" t="s">
        <v>532</v>
      </c>
      <c r="F1152" s="12" t="s">
        <v>3642</v>
      </c>
      <c r="G1152" s="12" t="s">
        <v>2733</v>
      </c>
      <c r="H1152" s="12" t="s">
        <v>2734</v>
      </c>
      <c r="I1152" s="90">
        <v>0.61805555555555558</v>
      </c>
      <c r="J1152" s="90">
        <v>0.63194444444444442</v>
      </c>
      <c r="K1152" s="13">
        <v>0.33</v>
      </c>
      <c r="L1152" s="90"/>
      <c r="M1152" s="90"/>
      <c r="N1152" s="13"/>
      <c r="O1152" s="12">
        <v>0</v>
      </c>
      <c r="P1152" s="12">
        <v>45.366531999999999</v>
      </c>
      <c r="Q1152" s="12">
        <v>5.5952270000000004</v>
      </c>
      <c r="R1152" s="14">
        <v>46290.417847222219</v>
      </c>
      <c r="S1152" s="12">
        <v>1</v>
      </c>
      <c r="T1152">
        <v>20260506</v>
      </c>
      <c r="U1152" t="s">
        <v>3760</v>
      </c>
      <c r="V1152">
        <v>20260506</v>
      </c>
    </row>
    <row r="1153" spans="1:22" x14ac:dyDescent="0.3">
      <c r="A1153" s="11">
        <v>46289</v>
      </c>
      <c r="B1153" s="89" t="s">
        <v>3869</v>
      </c>
      <c r="C1153" s="12" t="s">
        <v>907</v>
      </c>
      <c r="D1153" s="12" t="s">
        <v>906</v>
      </c>
      <c r="E1153" s="12" t="s">
        <v>828</v>
      </c>
      <c r="F1153" s="12" t="s">
        <v>3686</v>
      </c>
      <c r="G1153" s="12" t="s">
        <v>2733</v>
      </c>
      <c r="H1153" s="12" t="s">
        <v>2734</v>
      </c>
      <c r="I1153" s="90">
        <v>0.16666666666666671</v>
      </c>
      <c r="J1153" s="90">
        <v>0.1736111111111111</v>
      </c>
      <c r="K1153" s="13">
        <v>0.17</v>
      </c>
      <c r="L1153" s="90"/>
      <c r="M1153" s="90"/>
      <c r="N1153" s="13"/>
      <c r="O1153" s="12">
        <v>0</v>
      </c>
      <c r="P1153" s="12">
        <v>45.351880000000001</v>
      </c>
      <c r="Q1153" s="12">
        <v>5.6053439999999997</v>
      </c>
      <c r="R1153" s="14">
        <v>46290.417847222219</v>
      </c>
      <c r="S1153" s="12">
        <v>1</v>
      </c>
      <c r="V1153" t="s">
        <v>3905</v>
      </c>
    </row>
    <row r="1154" spans="1:22" x14ac:dyDescent="0.3">
      <c r="A1154" s="11">
        <v>46289</v>
      </c>
      <c r="B1154" s="89" t="s">
        <v>3815</v>
      </c>
      <c r="C1154" s="12" t="s">
        <v>905</v>
      </c>
      <c r="D1154" s="12" t="s">
        <v>3427</v>
      </c>
      <c r="E1154" s="12" t="s">
        <v>539</v>
      </c>
      <c r="F1154" s="12" t="s">
        <v>3428</v>
      </c>
      <c r="G1154" s="12" t="s">
        <v>2733</v>
      </c>
      <c r="H1154" s="12" t="s">
        <v>2734</v>
      </c>
      <c r="I1154" s="90">
        <v>0.29166666666666669</v>
      </c>
      <c r="J1154" s="90">
        <v>0.2986111111111111</v>
      </c>
      <c r="K1154" s="13">
        <v>0.17</v>
      </c>
      <c r="L1154" s="90"/>
      <c r="M1154" s="90"/>
      <c r="N1154" s="13"/>
      <c r="O1154" s="12">
        <v>0</v>
      </c>
      <c r="P1154" s="12">
        <v>45.182197000000002</v>
      </c>
      <c r="Q1154" s="12">
        <v>5.7385910000000004</v>
      </c>
      <c r="R1154" s="14">
        <v>46290.417847222219</v>
      </c>
      <c r="S1154" s="12">
        <v>1</v>
      </c>
      <c r="T1154">
        <v>20260259</v>
      </c>
      <c r="U1154" t="s">
        <v>40</v>
      </c>
      <c r="V1154">
        <v>20260259</v>
      </c>
    </row>
    <row r="1155" spans="1:22" x14ac:dyDescent="0.3">
      <c r="A1155" s="11">
        <v>46289</v>
      </c>
      <c r="B1155" s="89" t="s">
        <v>3822</v>
      </c>
      <c r="C1155" s="12" t="s">
        <v>944</v>
      </c>
      <c r="D1155" s="12" t="s">
        <v>2699</v>
      </c>
      <c r="E1155" s="12" t="s">
        <v>454</v>
      </c>
      <c r="F1155" s="12" t="s">
        <v>454</v>
      </c>
      <c r="G1155" s="12" t="s">
        <v>2733</v>
      </c>
      <c r="H1155" s="12" t="s">
        <v>2737</v>
      </c>
      <c r="I1155" s="90">
        <v>0.33333333333333331</v>
      </c>
      <c r="J1155" s="90">
        <v>0.51388888888888884</v>
      </c>
      <c r="K1155" s="13">
        <v>4.33</v>
      </c>
      <c r="L1155" s="90"/>
      <c r="M1155" s="90"/>
      <c r="N1155" s="13"/>
      <c r="O1155" s="12">
        <v>0</v>
      </c>
      <c r="P1155" s="12">
        <v>45.182113000000001</v>
      </c>
      <c r="Q1155" s="12">
        <v>5.7311740000000002</v>
      </c>
      <c r="R1155" s="14">
        <v>46290.417847222219</v>
      </c>
      <c r="S1155" s="12">
        <v>1</v>
      </c>
      <c r="T1155">
        <v>20260571</v>
      </c>
      <c r="U1155" t="s">
        <v>838</v>
      </c>
      <c r="V1155">
        <v>20260571</v>
      </c>
    </row>
    <row r="1156" spans="1:22" x14ac:dyDescent="0.3">
      <c r="A1156" s="11">
        <v>46289</v>
      </c>
      <c r="B1156" s="89" t="s">
        <v>3862</v>
      </c>
      <c r="C1156" s="12" t="s">
        <v>853</v>
      </c>
      <c r="D1156" s="12" t="s">
        <v>3324</v>
      </c>
      <c r="E1156" s="12" t="s">
        <v>578</v>
      </c>
      <c r="F1156" s="12" t="s">
        <v>3325</v>
      </c>
      <c r="G1156" s="12" t="s">
        <v>2733</v>
      </c>
      <c r="H1156" s="12" t="s">
        <v>2734</v>
      </c>
      <c r="I1156" s="90">
        <v>0.16666666666666671</v>
      </c>
      <c r="J1156" s="90">
        <v>0.17708333333333329</v>
      </c>
      <c r="K1156" s="13">
        <v>0.25</v>
      </c>
      <c r="L1156" s="90"/>
      <c r="M1156" s="90"/>
      <c r="N1156" s="13"/>
      <c r="O1156" s="12">
        <v>0</v>
      </c>
      <c r="P1156" s="12">
        <v>45.183777999999997</v>
      </c>
      <c r="Q1156" s="12">
        <v>5.7115169999999997</v>
      </c>
      <c r="R1156" s="14">
        <v>46290.417847222219</v>
      </c>
      <c r="S1156" s="12">
        <v>1</v>
      </c>
      <c r="T1156">
        <v>20260008</v>
      </c>
      <c r="U1156" t="s">
        <v>3760</v>
      </c>
      <c r="V1156">
        <v>20260008</v>
      </c>
    </row>
    <row r="1157" spans="1:22" x14ac:dyDescent="0.3">
      <c r="A1157" s="11">
        <v>46289</v>
      </c>
      <c r="B1157" s="89" t="s">
        <v>3767</v>
      </c>
      <c r="C1157" s="12" t="s">
        <v>846</v>
      </c>
      <c r="D1157" s="12" t="s">
        <v>3431</v>
      </c>
      <c r="E1157" s="12" t="s">
        <v>260</v>
      </c>
      <c r="F1157" s="12" t="s">
        <v>3432</v>
      </c>
      <c r="G1157" s="12" t="s">
        <v>2733</v>
      </c>
      <c r="H1157" s="12" t="s">
        <v>2734</v>
      </c>
      <c r="I1157" s="90">
        <v>0.25</v>
      </c>
      <c r="J1157" s="90">
        <v>0.26041666666666669</v>
      </c>
      <c r="K1157" s="13">
        <v>0.25</v>
      </c>
      <c r="L1157" s="90"/>
      <c r="M1157" s="90"/>
      <c r="N1157" s="13"/>
      <c r="O1157" s="12">
        <v>0</v>
      </c>
      <c r="P1157" s="12">
        <v>45.180492000000001</v>
      </c>
      <c r="Q1157" s="12">
        <v>5.6945860000000001</v>
      </c>
      <c r="R1157" s="14">
        <v>46290.417847222219</v>
      </c>
      <c r="S1157" s="12">
        <v>0</v>
      </c>
      <c r="T1157">
        <v>20260109</v>
      </c>
      <c r="U1157" t="s">
        <v>3760</v>
      </c>
      <c r="V1157">
        <v>20260109</v>
      </c>
    </row>
    <row r="1158" spans="1:22" x14ac:dyDescent="0.3">
      <c r="A1158" s="11">
        <v>46289</v>
      </c>
      <c r="B1158" s="89" t="s">
        <v>3845</v>
      </c>
      <c r="C1158" s="12" t="s">
        <v>950</v>
      </c>
      <c r="D1158" s="12" t="s">
        <v>2735</v>
      </c>
      <c r="E1158" s="12" t="s">
        <v>522</v>
      </c>
      <c r="F1158" s="12" t="s">
        <v>2736</v>
      </c>
      <c r="G1158" s="12" t="s">
        <v>2733</v>
      </c>
      <c r="H1158" s="12" t="s">
        <v>2734</v>
      </c>
      <c r="I1158" s="90">
        <v>0.16666666666666671</v>
      </c>
      <c r="J1158" s="90">
        <v>0.18055555555555561</v>
      </c>
      <c r="K1158" s="13">
        <v>0.33</v>
      </c>
      <c r="L1158" s="90">
        <v>0.45694444444444438</v>
      </c>
      <c r="M1158" s="90">
        <v>0.46319444444444452</v>
      </c>
      <c r="N1158" s="13">
        <v>0.08</v>
      </c>
      <c r="O1158" s="12">
        <v>1</v>
      </c>
      <c r="P1158" s="12">
        <v>45.177925000000002</v>
      </c>
      <c r="Q1158" s="12">
        <v>5.7241710000000001</v>
      </c>
      <c r="R1158" s="14">
        <v>46290.417847222219</v>
      </c>
      <c r="S1158" s="12">
        <v>1</v>
      </c>
      <c r="T1158">
        <v>20260212</v>
      </c>
      <c r="U1158" t="s">
        <v>40</v>
      </c>
      <c r="V1158">
        <v>20260212</v>
      </c>
    </row>
    <row r="1159" spans="1:22" x14ac:dyDescent="0.3">
      <c r="A1159" s="11">
        <v>46289</v>
      </c>
      <c r="B1159" s="89" t="s">
        <v>3881</v>
      </c>
      <c r="C1159" s="12" t="s">
        <v>894</v>
      </c>
      <c r="D1159" s="12" t="s">
        <v>3112</v>
      </c>
      <c r="E1159" s="12" t="s">
        <v>382</v>
      </c>
      <c r="F1159" s="12" t="s">
        <v>3113</v>
      </c>
      <c r="G1159" s="12" t="s">
        <v>2733</v>
      </c>
      <c r="H1159" s="12" t="s">
        <v>2734</v>
      </c>
      <c r="I1159" s="90">
        <v>0.29166666666666669</v>
      </c>
      <c r="J1159" s="90">
        <v>0.30208333333333331</v>
      </c>
      <c r="K1159" s="13">
        <v>0.25</v>
      </c>
      <c r="L1159" s="90"/>
      <c r="M1159" s="90"/>
      <c r="N1159" s="13"/>
      <c r="O1159" s="12">
        <v>0</v>
      </c>
      <c r="P1159" s="12">
        <v>45.072274</v>
      </c>
      <c r="Q1159" s="12">
        <v>5.771471</v>
      </c>
      <c r="R1159" s="14">
        <v>46290.417847222219</v>
      </c>
      <c r="S1159" s="12">
        <v>1</v>
      </c>
      <c r="T1159">
        <v>20250003</v>
      </c>
      <c r="U1159" t="s">
        <v>40</v>
      </c>
      <c r="V1159">
        <v>20250003</v>
      </c>
    </row>
    <row r="1160" spans="1:22" x14ac:dyDescent="0.3">
      <c r="A1160" s="11">
        <v>46289</v>
      </c>
      <c r="B1160" s="89" t="s">
        <v>3846</v>
      </c>
      <c r="C1160" s="12" t="s">
        <v>965</v>
      </c>
      <c r="D1160" s="12" t="s">
        <v>3647</v>
      </c>
      <c r="E1160" s="12" t="s">
        <v>702</v>
      </c>
      <c r="F1160" s="12" t="s">
        <v>3648</v>
      </c>
      <c r="G1160" s="12" t="s">
        <v>2733</v>
      </c>
      <c r="H1160" s="12" t="s">
        <v>2734</v>
      </c>
      <c r="I1160" s="90">
        <v>0.16666666666666671</v>
      </c>
      <c r="J1160" s="90">
        <v>0.18055555555555561</v>
      </c>
      <c r="K1160" s="13">
        <v>0.33</v>
      </c>
      <c r="L1160" s="90">
        <v>0.27638888888888891</v>
      </c>
      <c r="M1160" s="90">
        <v>0.28680555555555548</v>
      </c>
      <c r="N1160" s="13">
        <v>0.25</v>
      </c>
      <c r="O1160" s="12">
        <v>1</v>
      </c>
      <c r="P1160" s="12">
        <v>45.120533999999999</v>
      </c>
      <c r="Q1160" s="12">
        <v>5.6923830000000004</v>
      </c>
      <c r="R1160" s="14">
        <v>46290.417847222219</v>
      </c>
      <c r="S1160" s="12">
        <v>1</v>
      </c>
      <c r="T1160">
        <v>20260497</v>
      </c>
      <c r="U1160" t="s">
        <v>40</v>
      </c>
      <c r="V1160">
        <v>20260497</v>
      </c>
    </row>
    <row r="1161" spans="1:22" x14ac:dyDescent="0.3">
      <c r="A1161" s="11">
        <v>46289</v>
      </c>
      <c r="B1161" s="89" t="s">
        <v>3822</v>
      </c>
      <c r="C1161" s="12" t="s">
        <v>944</v>
      </c>
      <c r="D1161" s="12" t="s">
        <v>2656</v>
      </c>
      <c r="E1161" s="12" t="s">
        <v>316</v>
      </c>
      <c r="F1161" s="12" t="s">
        <v>316</v>
      </c>
      <c r="G1161" s="12" t="s">
        <v>2733</v>
      </c>
      <c r="H1161" s="12" t="s">
        <v>2737</v>
      </c>
      <c r="I1161" s="90">
        <v>0.33333333333333331</v>
      </c>
      <c r="J1161" s="90">
        <v>0.34722222222222221</v>
      </c>
      <c r="K1161" s="13">
        <v>0.33</v>
      </c>
      <c r="L1161" s="90"/>
      <c r="M1161" s="90"/>
      <c r="N1161" s="13"/>
      <c r="O1161" s="12">
        <v>0</v>
      </c>
      <c r="P1161" s="12">
        <v>45.180484999999997</v>
      </c>
      <c r="Q1161" s="12">
        <v>5.7314889999999998</v>
      </c>
      <c r="R1161" s="14">
        <v>46290.417847222219</v>
      </c>
      <c r="S1161" s="12">
        <v>1</v>
      </c>
      <c r="T1161">
        <v>20260552</v>
      </c>
      <c r="U1161" t="s">
        <v>838</v>
      </c>
      <c r="V1161">
        <v>20260552</v>
      </c>
    </row>
    <row r="1162" spans="1:22" x14ac:dyDescent="0.3">
      <c r="A1162" s="11">
        <v>46289</v>
      </c>
      <c r="B1162" s="89" t="s">
        <v>3834</v>
      </c>
      <c r="C1162" s="12" t="s">
        <v>964</v>
      </c>
      <c r="D1162" s="12" t="s">
        <v>1399</v>
      </c>
      <c r="E1162" s="12" t="s">
        <v>291</v>
      </c>
      <c r="F1162" s="12" t="s">
        <v>291</v>
      </c>
      <c r="G1162" s="12" t="s">
        <v>2733</v>
      </c>
      <c r="H1162" s="12" t="s">
        <v>2781</v>
      </c>
      <c r="I1162" s="90">
        <v>0.33333333333333331</v>
      </c>
      <c r="J1162" s="90">
        <v>0.375</v>
      </c>
      <c r="K1162" s="13">
        <v>1</v>
      </c>
      <c r="L1162" s="90"/>
      <c r="M1162" s="90"/>
      <c r="N1162" s="13"/>
      <c r="O1162" s="12">
        <v>0</v>
      </c>
      <c r="P1162" s="12">
        <v>45.150571999999997</v>
      </c>
      <c r="Q1162" s="12">
        <v>5.7256600000000004</v>
      </c>
      <c r="R1162" s="14">
        <v>46290.417847222219</v>
      </c>
      <c r="S1162" s="12">
        <v>1</v>
      </c>
      <c r="T1162">
        <v>20260106</v>
      </c>
      <c r="U1162" t="s">
        <v>838</v>
      </c>
      <c r="V1162">
        <v>20260106</v>
      </c>
    </row>
    <row r="1163" spans="1:22" x14ac:dyDescent="0.3">
      <c r="A1163" s="11">
        <v>46289</v>
      </c>
      <c r="B1163" s="89" t="s">
        <v>3817</v>
      </c>
      <c r="C1163" s="12" t="s">
        <v>974</v>
      </c>
      <c r="D1163" s="12" t="s">
        <v>3439</v>
      </c>
      <c r="E1163" s="12" t="s">
        <v>526</v>
      </c>
      <c r="F1163" s="12" t="s">
        <v>3440</v>
      </c>
      <c r="G1163" s="12" t="s">
        <v>2733</v>
      </c>
      <c r="H1163" s="12" t="s">
        <v>2734</v>
      </c>
      <c r="I1163" s="90">
        <v>0.29166666666666669</v>
      </c>
      <c r="J1163" s="90">
        <v>0.2986111111111111</v>
      </c>
      <c r="K1163" s="13">
        <v>0.17</v>
      </c>
      <c r="L1163" s="90"/>
      <c r="M1163" s="90"/>
      <c r="N1163" s="13"/>
      <c r="O1163" s="12">
        <v>0</v>
      </c>
      <c r="P1163" s="12">
        <v>45.181947000000001</v>
      </c>
      <c r="Q1163" s="12">
        <v>5.7218989999999996</v>
      </c>
      <c r="R1163" s="14">
        <v>46290.417847222219</v>
      </c>
      <c r="S1163" s="12">
        <v>1</v>
      </c>
      <c r="T1163">
        <v>20260219</v>
      </c>
      <c r="U1163" t="s">
        <v>40</v>
      </c>
      <c r="V1163">
        <v>20260219</v>
      </c>
    </row>
    <row r="1164" spans="1:22" x14ac:dyDescent="0.3">
      <c r="A1164" s="11">
        <v>46289</v>
      </c>
      <c r="B1164" s="89" t="s">
        <v>3830</v>
      </c>
      <c r="C1164" s="12" t="s">
        <v>951</v>
      </c>
      <c r="D1164" s="12" t="s">
        <v>1830</v>
      </c>
      <c r="E1164" s="12" t="s">
        <v>403</v>
      </c>
      <c r="F1164" s="12" t="s">
        <v>403</v>
      </c>
      <c r="G1164" s="12" t="s">
        <v>2733</v>
      </c>
      <c r="H1164" s="12" t="s">
        <v>2737</v>
      </c>
      <c r="I1164" s="90">
        <v>0.33333333333333331</v>
      </c>
      <c r="J1164" s="90">
        <v>0.3611111111111111</v>
      </c>
      <c r="K1164" s="13">
        <v>0.67</v>
      </c>
      <c r="L1164" s="90"/>
      <c r="M1164" s="90"/>
      <c r="N1164" s="13"/>
      <c r="O1164" s="12">
        <v>0</v>
      </c>
      <c r="P1164" s="12">
        <v>45.176518000000002</v>
      </c>
      <c r="Q1164" s="12">
        <v>5.7090420000000002</v>
      </c>
      <c r="R1164" s="14">
        <v>46290.417847222219</v>
      </c>
      <c r="S1164" s="12">
        <v>1</v>
      </c>
      <c r="T1164">
        <v>20260254</v>
      </c>
      <c r="U1164" t="s">
        <v>838</v>
      </c>
      <c r="V1164">
        <v>20260254</v>
      </c>
    </row>
    <row r="1165" spans="1:22" x14ac:dyDescent="0.3">
      <c r="A1165" s="11">
        <v>46289</v>
      </c>
      <c r="B1165" s="89" t="s">
        <v>3831</v>
      </c>
      <c r="C1165" s="12" t="s">
        <v>892</v>
      </c>
      <c r="D1165" s="12" t="s">
        <v>2742</v>
      </c>
      <c r="E1165" s="12" t="s">
        <v>152</v>
      </c>
      <c r="F1165" s="12" t="s">
        <v>2743</v>
      </c>
      <c r="G1165" s="12" t="s">
        <v>2733</v>
      </c>
      <c r="H1165" s="12" t="s">
        <v>2734</v>
      </c>
      <c r="I1165" s="90">
        <v>0.29166666666666669</v>
      </c>
      <c r="J1165" s="90">
        <v>0.2986111111111111</v>
      </c>
      <c r="K1165" s="13">
        <v>0.17</v>
      </c>
      <c r="L1165" s="90"/>
      <c r="M1165" s="90"/>
      <c r="N1165" s="13"/>
      <c r="O1165" s="12">
        <v>0</v>
      </c>
      <c r="P1165" s="12">
        <v>45.184793999999997</v>
      </c>
      <c r="Q1165" s="12">
        <v>5.7218299999999997</v>
      </c>
      <c r="R1165" s="14">
        <v>46290.417847222219</v>
      </c>
      <c r="S1165" s="12">
        <v>1</v>
      </c>
      <c r="T1165">
        <v>20260421</v>
      </c>
      <c r="U1165" t="s">
        <v>40</v>
      </c>
      <c r="V1165">
        <v>20260421</v>
      </c>
    </row>
    <row r="1166" spans="1:22" x14ac:dyDescent="0.3">
      <c r="A1166" s="11">
        <v>46289</v>
      </c>
      <c r="B1166" s="89" t="s">
        <v>3836</v>
      </c>
      <c r="C1166" s="12" t="s">
        <v>954</v>
      </c>
      <c r="D1166" s="12" t="s">
        <v>1471</v>
      </c>
      <c r="E1166" s="12" t="s">
        <v>734</v>
      </c>
      <c r="F1166" s="12" t="s">
        <v>734</v>
      </c>
      <c r="G1166" s="12" t="s">
        <v>2733</v>
      </c>
      <c r="H1166" s="12" t="s">
        <v>2737</v>
      </c>
      <c r="I1166" s="90">
        <v>0.33333333333333331</v>
      </c>
      <c r="J1166" s="90">
        <v>0.4375</v>
      </c>
      <c r="K1166" s="13">
        <v>2.5</v>
      </c>
      <c r="L1166" s="90"/>
      <c r="M1166" s="90"/>
      <c r="N1166" s="13"/>
      <c r="O1166" s="12">
        <v>0</v>
      </c>
      <c r="P1166" s="12">
        <v>45.186678000000001</v>
      </c>
      <c r="Q1166" s="12">
        <v>5.7200300000000004</v>
      </c>
      <c r="R1166" s="14">
        <v>46290.417847222219</v>
      </c>
      <c r="S1166" s="12">
        <v>1</v>
      </c>
      <c r="T1166">
        <v>20260131</v>
      </c>
      <c r="U1166" t="s">
        <v>838</v>
      </c>
      <c r="V1166">
        <v>20260131</v>
      </c>
    </row>
    <row r="1167" spans="1:22" x14ac:dyDescent="0.3">
      <c r="A1167" s="11">
        <v>46289</v>
      </c>
      <c r="B1167" s="89" t="s">
        <v>3847</v>
      </c>
      <c r="C1167" s="12" t="s">
        <v>900</v>
      </c>
      <c r="D1167" s="12" t="s">
        <v>3337</v>
      </c>
      <c r="E1167" s="12" t="s">
        <v>637</v>
      </c>
      <c r="F1167" s="12" t="s">
        <v>3338</v>
      </c>
      <c r="G1167" s="12" t="s">
        <v>2733</v>
      </c>
      <c r="H1167" s="12" t="s">
        <v>2734</v>
      </c>
      <c r="I1167" s="90">
        <v>0.2361111111111111</v>
      </c>
      <c r="J1167" s="90">
        <v>0.25</v>
      </c>
      <c r="K1167" s="13">
        <v>0.33</v>
      </c>
      <c r="L1167" s="90"/>
      <c r="M1167" s="90"/>
      <c r="N1167" s="13"/>
      <c r="O1167" s="12">
        <v>0</v>
      </c>
      <c r="P1167" s="12">
        <v>45.215843</v>
      </c>
      <c r="Q1167" s="12">
        <v>5.6930630000000004</v>
      </c>
      <c r="R1167" s="14">
        <v>46290.417847222219</v>
      </c>
      <c r="S1167" s="12">
        <v>1</v>
      </c>
      <c r="T1167">
        <v>20260248</v>
      </c>
      <c r="U1167" t="s">
        <v>3760</v>
      </c>
      <c r="V1167">
        <v>20260248</v>
      </c>
    </row>
    <row r="1168" spans="1:22" x14ac:dyDescent="0.3">
      <c r="A1168" s="11">
        <v>46289</v>
      </c>
      <c r="B1168" s="89" t="s">
        <v>3814</v>
      </c>
      <c r="C1168" s="12" t="s">
        <v>948</v>
      </c>
      <c r="D1168" s="12" t="s">
        <v>3447</v>
      </c>
      <c r="E1168" s="12" t="s">
        <v>612</v>
      </c>
      <c r="F1168" s="12" t="s">
        <v>3448</v>
      </c>
      <c r="G1168" s="12" t="s">
        <v>2733</v>
      </c>
      <c r="H1168" s="12" t="s">
        <v>2734</v>
      </c>
      <c r="I1168" s="90">
        <v>0.16666666666666671</v>
      </c>
      <c r="J1168" s="90">
        <v>0.18055555555555561</v>
      </c>
      <c r="K1168" s="13">
        <v>0.33</v>
      </c>
      <c r="L1168" s="90"/>
      <c r="M1168" s="90"/>
      <c r="N1168" s="13"/>
      <c r="O1168" s="12">
        <v>0</v>
      </c>
      <c r="P1168" s="12">
        <v>45.188958</v>
      </c>
      <c r="Q1168" s="12">
        <v>5.7346690000000002</v>
      </c>
      <c r="R1168" s="14">
        <v>46290.417847222219</v>
      </c>
      <c r="S1168" s="12">
        <v>1</v>
      </c>
      <c r="T1168">
        <v>20260462</v>
      </c>
      <c r="U1168" t="s">
        <v>40</v>
      </c>
      <c r="V1168">
        <v>20260462</v>
      </c>
    </row>
    <row r="1169" spans="1:22" x14ac:dyDescent="0.3">
      <c r="A1169" s="11">
        <v>46289</v>
      </c>
      <c r="B1169" s="89" t="s">
        <v>3834</v>
      </c>
      <c r="C1169" s="12" t="s">
        <v>964</v>
      </c>
      <c r="D1169" s="12" t="s">
        <v>1331</v>
      </c>
      <c r="E1169" s="12" t="s">
        <v>354</v>
      </c>
      <c r="F1169" s="12" t="s">
        <v>3585</v>
      </c>
      <c r="G1169" s="12" t="s">
        <v>2733</v>
      </c>
      <c r="H1169" s="12" t="s">
        <v>2781</v>
      </c>
      <c r="I1169" s="90">
        <v>0.33333333333333331</v>
      </c>
      <c r="J1169" s="90">
        <v>0.375</v>
      </c>
      <c r="K1169" s="13">
        <v>1</v>
      </c>
      <c r="L1169" s="90"/>
      <c r="M1169" s="90"/>
      <c r="N1169" s="13"/>
      <c r="O1169" s="12">
        <v>0</v>
      </c>
      <c r="P1169" s="12">
        <v>45.150100000000002</v>
      </c>
      <c r="Q1169" s="12">
        <v>5.7248400000000004</v>
      </c>
      <c r="R1169" s="14">
        <v>46290.417847222219</v>
      </c>
      <c r="S1169" s="12">
        <v>1</v>
      </c>
      <c r="T1169">
        <v>20260472</v>
      </c>
      <c r="U1169" t="s">
        <v>838</v>
      </c>
      <c r="V1169">
        <v>20260472</v>
      </c>
    </row>
    <row r="1170" spans="1:22" x14ac:dyDescent="0.3">
      <c r="A1170" s="11">
        <v>46289</v>
      </c>
      <c r="B1170" s="89" t="s">
        <v>3861</v>
      </c>
      <c r="C1170" s="12" t="s">
        <v>970</v>
      </c>
      <c r="D1170" s="12" t="s">
        <v>3445</v>
      </c>
      <c r="E1170" s="12" t="s">
        <v>110</v>
      </c>
      <c r="F1170" s="12" t="s">
        <v>3446</v>
      </c>
      <c r="G1170" s="12" t="s">
        <v>2733</v>
      </c>
      <c r="H1170" s="12" t="s">
        <v>2734</v>
      </c>
      <c r="I1170" s="90">
        <v>0.25</v>
      </c>
      <c r="J1170" s="90">
        <v>0.26041666666666669</v>
      </c>
      <c r="K1170" s="13">
        <v>0.25</v>
      </c>
      <c r="L1170" s="90"/>
      <c r="M1170" s="90"/>
      <c r="N1170" s="13"/>
      <c r="O1170" s="12">
        <v>0</v>
      </c>
      <c r="P1170" s="12">
        <v>45.186245</v>
      </c>
      <c r="Q1170" s="12">
        <v>5.7213669999999999</v>
      </c>
      <c r="R1170" s="14">
        <v>46290.417847222219</v>
      </c>
      <c r="S1170" s="12">
        <v>1</v>
      </c>
      <c r="T1170">
        <v>20260132</v>
      </c>
      <c r="U1170" t="s">
        <v>40</v>
      </c>
      <c r="V1170">
        <v>20260132</v>
      </c>
    </row>
    <row r="1171" spans="1:22" x14ac:dyDescent="0.3">
      <c r="A1171" s="11">
        <v>46289</v>
      </c>
      <c r="B1171" s="89" t="s">
        <v>3883</v>
      </c>
      <c r="C1171" s="12" t="s">
        <v>849</v>
      </c>
      <c r="D1171" s="12" t="s">
        <v>854</v>
      </c>
      <c r="E1171" s="12" t="s">
        <v>669</v>
      </c>
      <c r="F1171" s="12" t="s">
        <v>3306</v>
      </c>
      <c r="G1171" s="12" t="s">
        <v>2733</v>
      </c>
      <c r="H1171" s="12" t="s">
        <v>2734</v>
      </c>
      <c r="I1171" s="90">
        <v>0.16666666666666671</v>
      </c>
      <c r="J1171" s="90">
        <v>0.1736111111111111</v>
      </c>
      <c r="K1171" s="13">
        <v>0.17</v>
      </c>
      <c r="L1171" s="90"/>
      <c r="M1171" s="90"/>
      <c r="N1171" s="13"/>
      <c r="O1171" s="12">
        <v>0</v>
      </c>
      <c r="P1171" s="12">
        <v>45.229419</v>
      </c>
      <c r="Q1171" s="12">
        <v>5.6816570000000004</v>
      </c>
      <c r="R1171" s="14">
        <v>46290.417847222219</v>
      </c>
      <c r="S1171" s="12">
        <v>1</v>
      </c>
      <c r="V1171" t="s">
        <v>3793</v>
      </c>
    </row>
    <row r="1172" spans="1:22" x14ac:dyDescent="0.3">
      <c r="A1172" s="11">
        <v>46289</v>
      </c>
      <c r="B1172" s="89" t="s">
        <v>3818</v>
      </c>
      <c r="C1172" s="12" t="s">
        <v>870</v>
      </c>
      <c r="D1172" s="12" t="s">
        <v>877</v>
      </c>
      <c r="E1172" s="12" t="s">
        <v>808</v>
      </c>
      <c r="F1172" s="12" t="s">
        <v>3449</v>
      </c>
      <c r="G1172" s="12" t="s">
        <v>2733</v>
      </c>
      <c r="H1172" s="12" t="s">
        <v>2734</v>
      </c>
      <c r="I1172" s="90">
        <v>0.16666666666666671</v>
      </c>
      <c r="J1172" s="90">
        <v>0.18055555555555561</v>
      </c>
      <c r="K1172" s="13">
        <v>0.33</v>
      </c>
      <c r="L1172" s="90"/>
      <c r="M1172" s="90"/>
      <c r="N1172" s="13"/>
      <c r="O1172" s="12">
        <v>0</v>
      </c>
      <c r="P1172" s="12">
        <v>45.192346999999998</v>
      </c>
      <c r="Q1172" s="12">
        <v>5.7316079999999996</v>
      </c>
      <c r="R1172" s="14">
        <v>46290.417847222219</v>
      </c>
      <c r="S1172" s="12">
        <v>1</v>
      </c>
      <c r="V1172" t="s">
        <v>3759</v>
      </c>
    </row>
    <row r="1173" spans="1:22" x14ac:dyDescent="0.3">
      <c r="A1173" s="11">
        <v>46289</v>
      </c>
      <c r="B1173" s="89" t="s">
        <v>3815</v>
      </c>
      <c r="C1173" s="12" t="s">
        <v>905</v>
      </c>
      <c r="D1173" s="12" t="s">
        <v>3180</v>
      </c>
      <c r="E1173" s="12" t="s">
        <v>222</v>
      </c>
      <c r="F1173" s="12" t="s">
        <v>3181</v>
      </c>
      <c r="G1173" s="12" t="s">
        <v>2733</v>
      </c>
      <c r="H1173" s="12" t="s">
        <v>2734</v>
      </c>
      <c r="I1173" s="90">
        <v>0.25</v>
      </c>
      <c r="J1173" s="90">
        <v>0.26041666666666669</v>
      </c>
      <c r="K1173" s="13">
        <v>0.25</v>
      </c>
      <c r="L1173" s="90"/>
      <c r="M1173" s="90"/>
      <c r="N1173" s="13"/>
      <c r="O1173" s="12">
        <v>0</v>
      </c>
      <c r="P1173" s="12">
        <v>45.189441000000002</v>
      </c>
      <c r="Q1173" s="12">
        <v>5.7262389999999996</v>
      </c>
      <c r="R1173" s="14">
        <v>46290.417847222219</v>
      </c>
      <c r="S1173" s="12">
        <v>1</v>
      </c>
      <c r="T1173">
        <v>20260153</v>
      </c>
      <c r="U1173" t="s">
        <v>40</v>
      </c>
      <c r="V1173">
        <v>20260153</v>
      </c>
    </row>
    <row r="1174" spans="1:22" x14ac:dyDescent="0.3">
      <c r="A1174" s="11">
        <v>46289</v>
      </c>
      <c r="B1174" s="89" t="s">
        <v>3811</v>
      </c>
      <c r="C1174" s="12" t="s">
        <v>975</v>
      </c>
      <c r="D1174" s="12" t="s">
        <v>3616</v>
      </c>
      <c r="E1174" s="12" t="s">
        <v>421</v>
      </c>
      <c r="F1174" s="12" t="s">
        <v>3617</v>
      </c>
      <c r="G1174" s="12" t="s">
        <v>2733</v>
      </c>
      <c r="H1174" s="12" t="s">
        <v>2734</v>
      </c>
      <c r="I1174" s="90">
        <v>0.30208333333333331</v>
      </c>
      <c r="J1174" s="90">
        <v>0.31597222222222221</v>
      </c>
      <c r="K1174" s="13">
        <v>0.33</v>
      </c>
      <c r="L1174" s="90">
        <v>0.37152777777777779</v>
      </c>
      <c r="M1174" s="90">
        <v>0.39305555555555549</v>
      </c>
      <c r="N1174" s="13">
        <v>0.52</v>
      </c>
      <c r="O1174" s="12">
        <v>1</v>
      </c>
      <c r="P1174" s="12">
        <v>45.362363000000002</v>
      </c>
      <c r="Q1174" s="12">
        <v>5.598376</v>
      </c>
      <c r="R1174" s="14">
        <v>46290.417847222219</v>
      </c>
      <c r="S1174" s="12">
        <v>1</v>
      </c>
      <c r="T1174">
        <v>20260286</v>
      </c>
      <c r="U1174" t="s">
        <v>40</v>
      </c>
      <c r="V1174">
        <v>20260286</v>
      </c>
    </row>
    <row r="1175" spans="1:22" x14ac:dyDescent="0.3">
      <c r="A1175" s="11">
        <v>46289</v>
      </c>
      <c r="B1175" s="89" t="s">
        <v>3865</v>
      </c>
      <c r="C1175" s="12" t="s">
        <v>962</v>
      </c>
      <c r="D1175" s="12" t="s">
        <v>3645</v>
      </c>
      <c r="E1175" s="12" t="s">
        <v>794</v>
      </c>
      <c r="F1175" s="12" t="s">
        <v>3646</v>
      </c>
      <c r="G1175" s="12" t="s">
        <v>2733</v>
      </c>
      <c r="H1175" s="12" t="s">
        <v>2734</v>
      </c>
      <c r="I1175" s="90">
        <v>0.22222222222222221</v>
      </c>
      <c r="J1175" s="90">
        <v>0.22916666666666671</v>
      </c>
      <c r="K1175" s="13">
        <v>0.17</v>
      </c>
      <c r="L1175" s="90"/>
      <c r="M1175" s="90"/>
      <c r="N1175" s="13"/>
      <c r="O1175" s="12">
        <v>0</v>
      </c>
      <c r="P1175" s="12">
        <v>45.363542000000002</v>
      </c>
      <c r="Q1175" s="12">
        <v>5.5916610000000002</v>
      </c>
      <c r="R1175" s="14">
        <v>46290.417847222219</v>
      </c>
      <c r="S1175" s="12">
        <v>1</v>
      </c>
      <c r="T1175">
        <v>20260456</v>
      </c>
      <c r="U1175" t="s">
        <v>40</v>
      </c>
      <c r="V1175">
        <v>20260456</v>
      </c>
    </row>
    <row r="1176" spans="1:22" x14ac:dyDescent="0.3">
      <c r="A1176" s="11">
        <v>46289</v>
      </c>
      <c r="B1176" s="89" t="s">
        <v>3817</v>
      </c>
      <c r="C1176" s="12" t="s">
        <v>974</v>
      </c>
      <c r="D1176" s="12" t="s">
        <v>3307</v>
      </c>
      <c r="E1176" s="12" t="s">
        <v>610</v>
      </c>
      <c r="F1176" s="12" t="s">
        <v>3308</v>
      </c>
      <c r="G1176" s="12" t="s">
        <v>2733</v>
      </c>
      <c r="H1176" s="12" t="s">
        <v>2734</v>
      </c>
      <c r="I1176" s="90">
        <v>0.16666666666666671</v>
      </c>
      <c r="J1176" s="90">
        <v>0.1736111111111111</v>
      </c>
      <c r="K1176" s="13">
        <v>0.17</v>
      </c>
      <c r="L1176" s="90"/>
      <c r="M1176" s="90"/>
      <c r="N1176" s="13"/>
      <c r="O1176" s="12">
        <v>0</v>
      </c>
      <c r="P1176" s="12">
        <v>45.170372</v>
      </c>
      <c r="Q1176" s="12">
        <v>5.7396019999999996</v>
      </c>
      <c r="R1176" s="14">
        <v>46290.417847222219</v>
      </c>
      <c r="S1176" s="12">
        <v>1</v>
      </c>
      <c r="T1176">
        <v>20260458</v>
      </c>
      <c r="U1176" t="s">
        <v>40</v>
      </c>
      <c r="V1176">
        <v>20260458</v>
      </c>
    </row>
    <row r="1177" spans="1:22" x14ac:dyDescent="0.3">
      <c r="A1177" s="11">
        <v>46289</v>
      </c>
      <c r="B1177" s="89" t="s">
        <v>3767</v>
      </c>
      <c r="C1177" s="12" t="s">
        <v>846</v>
      </c>
      <c r="D1177" s="12"/>
      <c r="E1177" s="12" t="s">
        <v>426</v>
      </c>
      <c r="F1177" s="12" t="s">
        <v>426</v>
      </c>
      <c r="G1177" s="12"/>
      <c r="H1177" s="12"/>
      <c r="I1177" s="90">
        <v>0.33333333333333331</v>
      </c>
      <c r="J1177" s="90">
        <v>0.375</v>
      </c>
      <c r="K1177" s="13">
        <v>1</v>
      </c>
      <c r="L1177" s="90"/>
      <c r="M1177" s="90"/>
      <c r="N1177" s="13"/>
      <c r="O1177" s="12">
        <v>0</v>
      </c>
      <c r="P1177" s="12">
        <v>45.209110000000003</v>
      </c>
      <c r="Q1177" s="12">
        <v>5.788958</v>
      </c>
      <c r="R1177" s="14">
        <v>46290.417847222219</v>
      </c>
      <c r="S1177" s="12">
        <v>0</v>
      </c>
      <c r="T1177">
        <v>20260176</v>
      </c>
      <c r="U1177" t="s">
        <v>3760</v>
      </c>
      <c r="V1177">
        <v>20260176</v>
      </c>
    </row>
    <row r="1178" spans="1:22" x14ac:dyDescent="0.3">
      <c r="A1178" s="11">
        <v>46289</v>
      </c>
      <c r="B1178" s="89" t="s">
        <v>3870</v>
      </c>
      <c r="C1178" s="12" t="s">
        <v>947</v>
      </c>
      <c r="D1178" s="12" t="s">
        <v>3651</v>
      </c>
      <c r="E1178" s="12" t="s">
        <v>3505</v>
      </c>
      <c r="F1178" s="12" t="s">
        <v>3652</v>
      </c>
      <c r="G1178" s="12" t="s">
        <v>2733</v>
      </c>
      <c r="H1178" s="12" t="s">
        <v>2734</v>
      </c>
      <c r="I1178" s="90">
        <v>0.16666666666666671</v>
      </c>
      <c r="J1178" s="90">
        <v>0.18055555555555561</v>
      </c>
      <c r="K1178" s="13">
        <v>0.33</v>
      </c>
      <c r="L1178" s="90"/>
      <c r="M1178" s="90"/>
      <c r="N1178" s="13"/>
      <c r="O1178" s="12">
        <v>0</v>
      </c>
      <c r="P1178" s="12">
        <v>45.363641999999999</v>
      </c>
      <c r="Q1178" s="12">
        <v>5.590662</v>
      </c>
      <c r="R1178" s="14">
        <v>46290.417847222219</v>
      </c>
      <c r="S1178" s="12">
        <v>1</v>
      </c>
      <c r="T1178">
        <v>20260044</v>
      </c>
      <c r="U1178" t="s">
        <v>40</v>
      </c>
      <c r="V1178">
        <v>20260044</v>
      </c>
    </row>
    <row r="1179" spans="1:22" x14ac:dyDescent="0.3">
      <c r="A1179" s="11">
        <v>46289</v>
      </c>
      <c r="B1179" s="89" t="s">
        <v>3831</v>
      </c>
      <c r="C1179" s="12" t="s">
        <v>892</v>
      </c>
      <c r="D1179" s="12" t="s">
        <v>2668</v>
      </c>
      <c r="E1179" s="12" t="s">
        <v>332</v>
      </c>
      <c r="F1179" s="12" t="s">
        <v>3898</v>
      </c>
      <c r="G1179" s="12" t="s">
        <v>2733</v>
      </c>
      <c r="H1179" s="12" t="s">
        <v>2737</v>
      </c>
      <c r="I1179" s="90">
        <v>0.33333333333333331</v>
      </c>
      <c r="J1179" s="90">
        <v>0.34722222222222221</v>
      </c>
      <c r="K1179" s="13">
        <v>0.33</v>
      </c>
      <c r="L1179" s="90"/>
      <c r="M1179" s="90"/>
      <c r="N1179" s="13"/>
      <c r="O1179" s="12">
        <v>0</v>
      </c>
      <c r="P1179" s="12">
        <v>45.182187999999996</v>
      </c>
      <c r="Q1179" s="12">
        <v>5.7211590000000001</v>
      </c>
      <c r="R1179" s="14">
        <v>46290.417847222219</v>
      </c>
      <c r="S1179" s="12">
        <v>1</v>
      </c>
      <c r="T1179">
        <v>20260557</v>
      </c>
      <c r="U1179" t="s">
        <v>838</v>
      </c>
      <c r="V1179">
        <v>20260557</v>
      </c>
    </row>
    <row r="1180" spans="1:22" x14ac:dyDescent="0.3">
      <c r="A1180" s="11">
        <v>46289</v>
      </c>
      <c r="B1180" s="89" t="s">
        <v>3831</v>
      </c>
      <c r="C1180" s="12" t="s">
        <v>892</v>
      </c>
      <c r="D1180" s="12" t="s">
        <v>3313</v>
      </c>
      <c r="E1180" s="12" t="s">
        <v>332</v>
      </c>
      <c r="F1180" s="12" t="s">
        <v>3314</v>
      </c>
      <c r="G1180" s="12" t="s">
        <v>2733</v>
      </c>
      <c r="H1180" s="12" t="s">
        <v>2734</v>
      </c>
      <c r="I1180" s="90">
        <v>0.16666666666666671</v>
      </c>
      <c r="J1180" s="90">
        <v>0.1736111111111111</v>
      </c>
      <c r="K1180" s="13">
        <v>0.17</v>
      </c>
      <c r="L1180" s="90"/>
      <c r="M1180" s="90"/>
      <c r="N1180" s="13"/>
      <c r="O1180" s="12">
        <v>0</v>
      </c>
      <c r="P1180" s="12">
        <v>45.182187999999996</v>
      </c>
      <c r="Q1180" s="12">
        <v>5.7211590000000001</v>
      </c>
      <c r="R1180" s="14">
        <v>46290.417847222219</v>
      </c>
      <c r="S1180" s="12">
        <v>1</v>
      </c>
      <c r="T1180">
        <v>20260557</v>
      </c>
      <c r="U1180" t="s">
        <v>40</v>
      </c>
      <c r="V1180">
        <v>20260557</v>
      </c>
    </row>
    <row r="1181" spans="1:22" x14ac:dyDescent="0.3">
      <c r="A1181" s="11">
        <v>46289</v>
      </c>
      <c r="B1181" s="89" t="s">
        <v>3858</v>
      </c>
      <c r="C1181" s="12" t="s">
        <v>953</v>
      </c>
      <c r="D1181" s="12" t="s">
        <v>1619</v>
      </c>
      <c r="E1181" s="12" t="s">
        <v>704</v>
      </c>
      <c r="F1181" s="12" t="s">
        <v>704</v>
      </c>
      <c r="G1181" s="12" t="s">
        <v>2733</v>
      </c>
      <c r="H1181" s="12" t="s">
        <v>2781</v>
      </c>
      <c r="I1181" s="90">
        <v>0.27083333333333331</v>
      </c>
      <c r="J1181" s="90">
        <v>0.29166666666666669</v>
      </c>
      <c r="K1181" s="13">
        <v>0.5</v>
      </c>
      <c r="L1181" s="90"/>
      <c r="M1181" s="90"/>
      <c r="N1181" s="13"/>
      <c r="O1181" s="12">
        <v>0</v>
      </c>
      <c r="P1181" s="12">
        <v>45.190648000000003</v>
      </c>
      <c r="Q1181" s="12">
        <v>5.7227129999999997</v>
      </c>
      <c r="R1181" s="14">
        <v>46290.417847222219</v>
      </c>
      <c r="S1181" s="12">
        <v>1</v>
      </c>
      <c r="T1181">
        <v>20260183</v>
      </c>
      <c r="U1181" t="s">
        <v>838</v>
      </c>
      <c r="V1181">
        <v>20260183</v>
      </c>
    </row>
    <row r="1182" spans="1:22" x14ac:dyDescent="0.3">
      <c r="A1182" s="11">
        <v>46289</v>
      </c>
      <c r="B1182" s="89" t="s">
        <v>3818</v>
      </c>
      <c r="C1182" s="12" t="s">
        <v>870</v>
      </c>
      <c r="D1182" s="12" t="s">
        <v>3464</v>
      </c>
      <c r="E1182" s="12" t="s">
        <v>426</v>
      </c>
      <c r="F1182" s="12" t="s">
        <v>3465</v>
      </c>
      <c r="G1182" s="12" t="s">
        <v>2733</v>
      </c>
      <c r="H1182" s="12" t="s">
        <v>2781</v>
      </c>
      <c r="I1182" s="90">
        <v>0.62847222222222221</v>
      </c>
      <c r="J1182" s="90">
        <v>0.64583333333333337</v>
      </c>
      <c r="K1182" s="13">
        <v>0.42</v>
      </c>
      <c r="L1182" s="90">
        <v>0.2479166666666667</v>
      </c>
      <c r="M1182" s="90">
        <v>0.32361111111111113</v>
      </c>
      <c r="N1182" s="13">
        <v>1.82</v>
      </c>
      <c r="O1182" s="12">
        <v>1</v>
      </c>
      <c r="P1182" s="12">
        <v>45.188409999999998</v>
      </c>
      <c r="Q1182" s="12">
        <v>5.7258019999999998</v>
      </c>
      <c r="R1182" s="14">
        <v>46290.417847222219</v>
      </c>
      <c r="S1182" s="12">
        <v>1</v>
      </c>
      <c r="T1182">
        <v>20260176</v>
      </c>
      <c r="U1182" t="s">
        <v>3760</v>
      </c>
      <c r="V1182">
        <v>20260176</v>
      </c>
    </row>
    <row r="1183" spans="1:22" x14ac:dyDescent="0.3">
      <c r="A1183" s="11">
        <v>46289</v>
      </c>
      <c r="B1183" s="89" t="s">
        <v>3862</v>
      </c>
      <c r="C1183" s="12" t="s">
        <v>853</v>
      </c>
      <c r="D1183" s="12" t="s">
        <v>2924</v>
      </c>
      <c r="E1183" s="12" t="s">
        <v>229</v>
      </c>
      <c r="F1183" s="12" t="s">
        <v>2925</v>
      </c>
      <c r="G1183" s="12" t="s">
        <v>2733</v>
      </c>
      <c r="H1183" s="12" t="s">
        <v>2734</v>
      </c>
      <c r="I1183" s="90">
        <v>0.16666666666666671</v>
      </c>
      <c r="J1183" s="90">
        <v>0.17708333333333329</v>
      </c>
      <c r="K1183" s="13">
        <v>0.25</v>
      </c>
      <c r="L1183" s="90"/>
      <c r="M1183" s="90"/>
      <c r="N1183" s="13"/>
      <c r="O1183" s="12">
        <v>0</v>
      </c>
      <c r="P1183" s="12">
        <v>45.188222000000003</v>
      </c>
      <c r="Q1183" s="12">
        <v>5.7137010000000004</v>
      </c>
      <c r="R1183" s="14">
        <v>46290.417847222219</v>
      </c>
      <c r="S1183" s="12">
        <v>1</v>
      </c>
      <c r="T1183">
        <v>20260143</v>
      </c>
      <c r="U1183" t="s">
        <v>40</v>
      </c>
      <c r="V1183">
        <v>20260143</v>
      </c>
    </row>
    <row r="1184" spans="1:22" x14ac:dyDescent="0.3">
      <c r="A1184" s="11">
        <v>46289</v>
      </c>
      <c r="B1184" s="89" t="s">
        <v>3815</v>
      </c>
      <c r="C1184" s="12" t="s">
        <v>905</v>
      </c>
      <c r="D1184" s="12" t="s">
        <v>3460</v>
      </c>
      <c r="E1184" s="12" t="s">
        <v>761</v>
      </c>
      <c r="F1184" s="12" t="s">
        <v>3461</v>
      </c>
      <c r="G1184" s="12" t="s">
        <v>2733</v>
      </c>
      <c r="H1184" s="12" t="s">
        <v>2734</v>
      </c>
      <c r="I1184" s="90">
        <v>0.16666666666666671</v>
      </c>
      <c r="J1184" s="90">
        <v>0.17708333333333329</v>
      </c>
      <c r="K1184" s="13">
        <v>0.25</v>
      </c>
      <c r="L1184" s="90"/>
      <c r="M1184" s="90"/>
      <c r="N1184" s="13"/>
      <c r="O1184" s="12">
        <v>0</v>
      </c>
      <c r="P1184" s="12">
        <v>45.183799999999998</v>
      </c>
      <c r="Q1184" s="12">
        <v>5.7220209999999998</v>
      </c>
      <c r="R1184" s="14">
        <v>46290.417847222219</v>
      </c>
      <c r="S1184" s="12">
        <v>1</v>
      </c>
      <c r="T1184">
        <v>20260148</v>
      </c>
      <c r="U1184" t="s">
        <v>40</v>
      </c>
      <c r="V1184">
        <v>20260148</v>
      </c>
    </row>
    <row r="1185" spans="1:22" x14ac:dyDescent="0.3">
      <c r="A1185" s="11">
        <v>46289</v>
      </c>
      <c r="B1185" s="89" t="s">
        <v>3854</v>
      </c>
      <c r="C1185" s="12" t="s">
        <v>963</v>
      </c>
      <c r="D1185" s="12" t="s">
        <v>3315</v>
      </c>
      <c r="E1185" s="12" t="s">
        <v>560</v>
      </c>
      <c r="F1185" s="12" t="s">
        <v>3316</v>
      </c>
      <c r="G1185" s="12" t="s">
        <v>2733</v>
      </c>
      <c r="H1185" s="12" t="s">
        <v>2734</v>
      </c>
      <c r="I1185" s="90">
        <v>0.16666666666666671</v>
      </c>
      <c r="J1185" s="90">
        <v>0.1736111111111111</v>
      </c>
      <c r="K1185" s="13">
        <v>0.17</v>
      </c>
      <c r="L1185" s="90"/>
      <c r="M1185" s="90"/>
      <c r="N1185" s="13"/>
      <c r="O1185" s="12">
        <v>0</v>
      </c>
      <c r="P1185" s="12">
        <v>45.146349000000001</v>
      </c>
      <c r="Q1185" s="12">
        <v>5.7163180000000002</v>
      </c>
      <c r="R1185" s="14">
        <v>46290.417847222219</v>
      </c>
      <c r="S1185" s="12">
        <v>1</v>
      </c>
      <c r="T1185">
        <v>20260349</v>
      </c>
      <c r="U1185" t="s">
        <v>40</v>
      </c>
      <c r="V1185">
        <v>20260349</v>
      </c>
    </row>
    <row r="1186" spans="1:22" x14ac:dyDescent="0.3">
      <c r="A1186" s="11">
        <v>46289</v>
      </c>
      <c r="B1186" s="89" t="s">
        <v>3839</v>
      </c>
      <c r="C1186" s="12" t="s">
        <v>966</v>
      </c>
      <c r="D1186" s="12" t="s">
        <v>2160</v>
      </c>
      <c r="E1186" s="12" t="s">
        <v>138</v>
      </c>
      <c r="F1186" s="12" t="s">
        <v>138</v>
      </c>
      <c r="G1186" s="12" t="s">
        <v>2733</v>
      </c>
      <c r="H1186" s="12" t="s">
        <v>2737</v>
      </c>
      <c r="I1186" s="90">
        <v>0.2673611111111111</v>
      </c>
      <c r="J1186" s="90">
        <v>0.27777777777777779</v>
      </c>
      <c r="K1186" s="13">
        <v>0.25</v>
      </c>
      <c r="L1186" s="90">
        <v>0.18194444444444441</v>
      </c>
      <c r="M1186" s="90">
        <v>0.1895833333333333</v>
      </c>
      <c r="N1186" s="13">
        <v>0.18</v>
      </c>
      <c r="O1186" s="12">
        <v>1</v>
      </c>
      <c r="P1186" s="12">
        <v>45.365924</v>
      </c>
      <c r="Q1186" s="12">
        <v>5.5930960000000001</v>
      </c>
      <c r="R1186" s="14">
        <v>46290.417847222219</v>
      </c>
      <c r="S1186" s="12">
        <v>1</v>
      </c>
      <c r="T1186">
        <v>20260362</v>
      </c>
      <c r="U1186" t="s">
        <v>838</v>
      </c>
      <c r="V1186">
        <v>20260362</v>
      </c>
    </row>
    <row r="1187" spans="1:22" x14ac:dyDescent="0.3">
      <c r="A1187" s="11">
        <v>46289</v>
      </c>
      <c r="B1187" s="89" t="s">
        <v>3770</v>
      </c>
      <c r="C1187" s="12" t="s">
        <v>856</v>
      </c>
      <c r="D1187" s="12" t="s">
        <v>855</v>
      </c>
      <c r="E1187" s="12" t="s">
        <v>825</v>
      </c>
      <c r="F1187" s="12" t="s">
        <v>3916</v>
      </c>
      <c r="G1187" s="12" t="s">
        <v>2733</v>
      </c>
      <c r="H1187" s="12" t="s">
        <v>2734</v>
      </c>
      <c r="I1187" s="90">
        <v>0.16666666666666671</v>
      </c>
      <c r="J1187" s="90">
        <v>0.1736111111111111</v>
      </c>
      <c r="K1187" s="13">
        <v>0.17</v>
      </c>
      <c r="L1187" s="90"/>
      <c r="M1187" s="90"/>
      <c r="N1187" s="13"/>
      <c r="O1187" s="12">
        <v>0</v>
      </c>
      <c r="P1187" s="12">
        <v>45.181339000000001</v>
      </c>
      <c r="Q1187" s="12">
        <v>5.7134910000000003</v>
      </c>
      <c r="R1187" s="14">
        <v>46290.417847222219</v>
      </c>
      <c r="S1187" s="12">
        <v>1</v>
      </c>
      <c r="V1187" t="s">
        <v>3794</v>
      </c>
    </row>
    <row r="1188" spans="1:22" x14ac:dyDescent="0.3">
      <c r="A1188" s="11">
        <v>46289</v>
      </c>
      <c r="B1188" s="89" t="s">
        <v>3833</v>
      </c>
      <c r="C1188" s="12" t="s">
        <v>978</v>
      </c>
      <c r="D1188" s="12" t="s">
        <v>3469</v>
      </c>
      <c r="E1188" s="12" t="s">
        <v>442</v>
      </c>
      <c r="F1188" s="12" t="s">
        <v>3470</v>
      </c>
      <c r="G1188" s="12" t="s">
        <v>2733</v>
      </c>
      <c r="H1188" s="12" t="s">
        <v>2734</v>
      </c>
      <c r="I1188" s="90">
        <v>0.16666666666666671</v>
      </c>
      <c r="J1188" s="90">
        <v>0.18055555555555561</v>
      </c>
      <c r="K1188" s="13">
        <v>0.33</v>
      </c>
      <c r="L1188" s="90"/>
      <c r="M1188" s="90"/>
      <c r="N1188" s="13"/>
      <c r="O1188" s="12">
        <v>0</v>
      </c>
      <c r="P1188" s="12">
        <v>45.568575000000003</v>
      </c>
      <c r="Q1188" s="12">
        <v>5.9217069999999996</v>
      </c>
      <c r="R1188" s="14">
        <v>46290.417847222219</v>
      </c>
      <c r="S1188" s="12">
        <v>1</v>
      </c>
      <c r="T1188">
        <v>20260304</v>
      </c>
      <c r="U1188" t="s">
        <v>40</v>
      </c>
      <c r="V1188">
        <v>20260304</v>
      </c>
    </row>
    <row r="1189" spans="1:22" x14ac:dyDescent="0.3">
      <c r="A1189" s="11">
        <v>46289</v>
      </c>
      <c r="B1189" s="89" t="s">
        <v>3859</v>
      </c>
      <c r="C1189" s="12" t="s">
        <v>956</v>
      </c>
      <c r="D1189" s="12" t="s">
        <v>2710</v>
      </c>
      <c r="E1189" s="12" t="s">
        <v>595</v>
      </c>
      <c r="F1189" s="12" t="s">
        <v>595</v>
      </c>
      <c r="G1189" s="12" t="s">
        <v>2733</v>
      </c>
      <c r="H1189" s="12" t="s">
        <v>2737</v>
      </c>
      <c r="I1189" s="90">
        <v>0.33333333333333331</v>
      </c>
      <c r="J1189" s="90">
        <v>0.34722222222222221</v>
      </c>
      <c r="K1189" s="13">
        <v>0.33</v>
      </c>
      <c r="L1189" s="90"/>
      <c r="M1189" s="90"/>
      <c r="N1189" s="13"/>
      <c r="O1189" s="12">
        <v>0</v>
      </c>
      <c r="P1189" s="12">
        <v>45.180706999999998</v>
      </c>
      <c r="Q1189" s="12">
        <v>5.7268699999999999</v>
      </c>
      <c r="R1189" s="14">
        <v>46290.417847222219</v>
      </c>
      <c r="S1189" s="12">
        <v>1</v>
      </c>
      <c r="T1189">
        <v>20260574</v>
      </c>
      <c r="U1189" t="s">
        <v>838</v>
      </c>
      <c r="V1189">
        <v>20260574</v>
      </c>
    </row>
    <row r="1190" spans="1:22" x14ac:dyDescent="0.3">
      <c r="A1190" s="11">
        <v>46289</v>
      </c>
      <c r="B1190" s="89" t="s">
        <v>3848</v>
      </c>
      <c r="C1190" s="12" t="s">
        <v>945</v>
      </c>
      <c r="D1190" s="12" t="s">
        <v>1178</v>
      </c>
      <c r="E1190" s="12" t="s">
        <v>769</v>
      </c>
      <c r="F1190" s="12" t="s">
        <v>1180</v>
      </c>
      <c r="G1190" s="12" t="s">
        <v>2733</v>
      </c>
      <c r="H1190" s="12" t="s">
        <v>2737</v>
      </c>
      <c r="I1190" s="90">
        <v>0.20833333333333329</v>
      </c>
      <c r="J1190" s="90">
        <v>0.21875</v>
      </c>
      <c r="K1190" s="13">
        <v>0.25</v>
      </c>
      <c r="L1190" s="90">
        <v>0.55902777777777779</v>
      </c>
      <c r="M1190" s="90">
        <v>0.55902777777777779</v>
      </c>
      <c r="N1190" s="13">
        <v>0</v>
      </c>
      <c r="O1190" s="12">
        <v>1</v>
      </c>
      <c r="P1190" s="12">
        <v>45.192462999999996</v>
      </c>
      <c r="Q1190" s="12">
        <v>5.7160570000000002</v>
      </c>
      <c r="R1190" s="14">
        <v>46290.417847222219</v>
      </c>
      <c r="S1190" s="12">
        <v>1</v>
      </c>
      <c r="T1190">
        <v>20260030</v>
      </c>
      <c r="U1190" t="s">
        <v>838</v>
      </c>
      <c r="V1190">
        <v>20260030</v>
      </c>
    </row>
    <row r="1191" spans="1:22" x14ac:dyDescent="0.3">
      <c r="A1191" s="11">
        <v>46289</v>
      </c>
      <c r="B1191" s="89" t="s">
        <v>3847</v>
      </c>
      <c r="C1191" s="12" t="s">
        <v>900</v>
      </c>
      <c r="D1191" s="12" t="s">
        <v>3399</v>
      </c>
      <c r="E1191" s="12" t="s">
        <v>628</v>
      </c>
      <c r="F1191" s="12" t="s">
        <v>3400</v>
      </c>
      <c r="G1191" s="12" t="s">
        <v>2733</v>
      </c>
      <c r="H1191" s="12" t="s">
        <v>2734</v>
      </c>
      <c r="I1191" s="90">
        <v>0.19444444444444439</v>
      </c>
      <c r="J1191" s="90">
        <v>0.20833333333333329</v>
      </c>
      <c r="K1191" s="13">
        <v>0.33</v>
      </c>
      <c r="L1191" s="90"/>
      <c r="M1191" s="90"/>
      <c r="N1191" s="13"/>
      <c r="O1191" s="12">
        <v>0</v>
      </c>
      <c r="P1191" s="12">
        <v>45.221049999999998</v>
      </c>
      <c r="Q1191" s="12">
        <v>5.6877610000000001</v>
      </c>
      <c r="R1191" s="14">
        <v>46290.417847222219</v>
      </c>
      <c r="S1191" s="12">
        <v>1</v>
      </c>
      <c r="T1191">
        <v>20260100</v>
      </c>
      <c r="U1191" t="s">
        <v>40</v>
      </c>
      <c r="V1191">
        <v>20260100</v>
      </c>
    </row>
    <row r="1192" spans="1:22" x14ac:dyDescent="0.3">
      <c r="A1192" s="11">
        <v>46289</v>
      </c>
      <c r="B1192" s="89" t="s">
        <v>3835</v>
      </c>
      <c r="C1192" s="12" t="s">
        <v>859</v>
      </c>
      <c r="D1192" s="12" t="s">
        <v>3326</v>
      </c>
      <c r="E1192" s="12" t="s">
        <v>61</v>
      </c>
      <c r="F1192" s="12" t="s">
        <v>3327</v>
      </c>
      <c r="G1192" s="12" t="s">
        <v>2733</v>
      </c>
      <c r="H1192" s="12" t="s">
        <v>2734</v>
      </c>
      <c r="I1192" s="90">
        <v>0.16666666666666671</v>
      </c>
      <c r="J1192" s="90">
        <v>0.1736111111111111</v>
      </c>
      <c r="K1192" s="13">
        <v>0.17</v>
      </c>
      <c r="L1192" s="90"/>
      <c r="M1192" s="90"/>
      <c r="N1192" s="13"/>
      <c r="O1192" s="12">
        <v>0</v>
      </c>
      <c r="P1192" s="12">
        <v>45.189878</v>
      </c>
      <c r="Q1192" s="12">
        <v>5.7218559999999998</v>
      </c>
      <c r="R1192" s="14">
        <v>46290.417847222219</v>
      </c>
      <c r="S1192" s="12">
        <v>1</v>
      </c>
      <c r="T1192">
        <v>20260477</v>
      </c>
      <c r="U1192" t="s">
        <v>40</v>
      </c>
      <c r="V1192">
        <v>20260477</v>
      </c>
    </row>
    <row r="1193" spans="1:22" x14ac:dyDescent="0.3">
      <c r="A1193" s="11">
        <v>46289</v>
      </c>
      <c r="B1193" s="89" t="s">
        <v>3854</v>
      </c>
      <c r="C1193" s="12" t="s">
        <v>963</v>
      </c>
      <c r="D1193" s="12" t="s">
        <v>2124</v>
      </c>
      <c r="E1193" s="12" t="s">
        <v>560</v>
      </c>
      <c r="F1193" s="12" t="s">
        <v>560</v>
      </c>
      <c r="G1193" s="12" t="s">
        <v>2733</v>
      </c>
      <c r="H1193" s="12" t="s">
        <v>2737</v>
      </c>
      <c r="I1193" s="90">
        <v>0.33333333333333331</v>
      </c>
      <c r="J1193" s="90">
        <v>0.37847222222222221</v>
      </c>
      <c r="K1193" s="13">
        <v>1.08</v>
      </c>
      <c r="L1193" s="90"/>
      <c r="M1193" s="90"/>
      <c r="N1193" s="13"/>
      <c r="O1193" s="12">
        <v>0</v>
      </c>
      <c r="P1193" s="12">
        <v>45.146352999999998</v>
      </c>
      <c r="Q1193" s="12">
        <v>5.7164780000000004</v>
      </c>
      <c r="R1193" s="14">
        <v>46290.417847222219</v>
      </c>
      <c r="S1193" s="12">
        <v>1</v>
      </c>
      <c r="T1193">
        <v>20260349</v>
      </c>
      <c r="U1193" t="s">
        <v>838</v>
      </c>
      <c r="V1193">
        <v>20260349</v>
      </c>
    </row>
    <row r="1194" spans="1:22" x14ac:dyDescent="0.3">
      <c r="A1194" s="11">
        <v>46289</v>
      </c>
      <c r="B1194" s="89" t="s">
        <v>3830</v>
      </c>
      <c r="C1194" s="12" t="s">
        <v>951</v>
      </c>
      <c r="D1194" s="12" t="s">
        <v>2942</v>
      </c>
      <c r="E1194" s="12" t="s">
        <v>676</v>
      </c>
      <c r="F1194" s="12" t="s">
        <v>2943</v>
      </c>
      <c r="G1194" s="12" t="s">
        <v>2733</v>
      </c>
      <c r="H1194" s="12" t="s">
        <v>2734</v>
      </c>
      <c r="I1194" s="90">
        <v>0.16666666666666671</v>
      </c>
      <c r="J1194" s="90">
        <v>0.17708333333333329</v>
      </c>
      <c r="K1194" s="13">
        <v>0.25</v>
      </c>
      <c r="L1194" s="90"/>
      <c r="M1194" s="90"/>
      <c r="N1194" s="13"/>
      <c r="O1194" s="12">
        <v>0</v>
      </c>
      <c r="P1194" s="12">
        <v>45.191566000000002</v>
      </c>
      <c r="Q1194" s="12">
        <v>5.6863279999999996</v>
      </c>
      <c r="R1194" s="14">
        <v>46290.417847222219</v>
      </c>
      <c r="S1194" s="12">
        <v>1</v>
      </c>
      <c r="T1194">
        <v>20260191</v>
      </c>
      <c r="U1194" t="s">
        <v>40</v>
      </c>
      <c r="V1194">
        <v>20260191</v>
      </c>
    </row>
    <row r="1195" spans="1:22" x14ac:dyDescent="0.3">
      <c r="A1195" s="11">
        <v>46289</v>
      </c>
      <c r="B1195" s="89" t="s">
        <v>3846</v>
      </c>
      <c r="C1195" s="12" t="s">
        <v>863</v>
      </c>
      <c r="D1195" s="12" t="s">
        <v>3454</v>
      </c>
      <c r="E1195" s="12" t="s">
        <v>226</v>
      </c>
      <c r="F1195" s="12" t="s">
        <v>3455</v>
      </c>
      <c r="G1195" s="12" t="s">
        <v>2733</v>
      </c>
      <c r="H1195" s="12" t="s">
        <v>2734</v>
      </c>
      <c r="I1195" s="90">
        <v>0.25</v>
      </c>
      <c r="J1195" s="90">
        <v>0.26041666666666669</v>
      </c>
      <c r="K1195" s="13">
        <v>0.25</v>
      </c>
      <c r="L1195" s="90"/>
      <c r="M1195" s="90"/>
      <c r="N1195" s="13"/>
      <c r="O1195" s="12">
        <v>0</v>
      </c>
      <c r="P1195" s="12">
        <v>45.191845999999998</v>
      </c>
      <c r="Q1195" s="12">
        <v>5.7153299999999998</v>
      </c>
      <c r="R1195" s="14">
        <v>46290.417847222219</v>
      </c>
      <c r="S1195" s="12">
        <v>1</v>
      </c>
      <c r="T1195">
        <v>20260200</v>
      </c>
      <c r="U1195" t="s">
        <v>40</v>
      </c>
      <c r="V1195">
        <v>20260200</v>
      </c>
    </row>
    <row r="1196" spans="1:22" x14ac:dyDescent="0.3">
      <c r="A1196" s="11">
        <v>46289</v>
      </c>
      <c r="B1196" s="89" t="s">
        <v>3861</v>
      </c>
      <c r="C1196" s="12" t="s">
        <v>970</v>
      </c>
      <c r="D1196" s="12" t="s">
        <v>3452</v>
      </c>
      <c r="E1196" s="12" t="s">
        <v>638</v>
      </c>
      <c r="F1196" s="12" t="s">
        <v>3453</v>
      </c>
      <c r="G1196" s="12" t="s">
        <v>2733</v>
      </c>
      <c r="H1196" s="12" t="s">
        <v>2737</v>
      </c>
      <c r="I1196" s="90">
        <v>0.33333333333333331</v>
      </c>
      <c r="J1196" s="90">
        <v>0.40972222222222221</v>
      </c>
      <c r="K1196" s="13">
        <v>1.83</v>
      </c>
      <c r="L1196" s="90"/>
      <c r="M1196" s="90"/>
      <c r="N1196" s="13"/>
      <c r="O1196" s="12">
        <v>0</v>
      </c>
      <c r="P1196" s="12">
        <v>45.177596000000001</v>
      </c>
      <c r="Q1196" s="12">
        <v>5.7290789999999996</v>
      </c>
      <c r="R1196" s="14">
        <v>46290.417847222219</v>
      </c>
      <c r="S1196" s="12">
        <v>1</v>
      </c>
      <c r="T1196">
        <v>20260253</v>
      </c>
      <c r="U1196" t="s">
        <v>40</v>
      </c>
      <c r="V1196">
        <v>20260253</v>
      </c>
    </row>
    <row r="1197" spans="1:22" x14ac:dyDescent="0.3">
      <c r="A1197" s="11">
        <v>46289</v>
      </c>
      <c r="B1197" s="89" t="s">
        <v>3862</v>
      </c>
      <c r="C1197" s="12" t="s">
        <v>853</v>
      </c>
      <c r="D1197" s="12" t="s">
        <v>1500</v>
      </c>
      <c r="E1197" s="12" t="s">
        <v>229</v>
      </c>
      <c r="F1197" s="12" t="s">
        <v>229</v>
      </c>
      <c r="G1197" s="12" t="s">
        <v>2733</v>
      </c>
      <c r="H1197" s="12" t="s">
        <v>2737</v>
      </c>
      <c r="I1197" s="90">
        <v>0.33333333333333331</v>
      </c>
      <c r="J1197" s="90">
        <v>0.34722222222222221</v>
      </c>
      <c r="K1197" s="13">
        <v>0.33</v>
      </c>
      <c r="L1197" s="90"/>
      <c r="M1197" s="90"/>
      <c r="N1197" s="13"/>
      <c r="O1197" s="12">
        <v>0</v>
      </c>
      <c r="P1197" s="12">
        <v>45.188222000000003</v>
      </c>
      <c r="Q1197" s="12">
        <v>5.7137010000000004</v>
      </c>
      <c r="R1197" s="14">
        <v>46290.417847222219</v>
      </c>
      <c r="S1197" s="12">
        <v>1</v>
      </c>
      <c r="T1197">
        <v>20260143</v>
      </c>
      <c r="U1197" t="s">
        <v>838</v>
      </c>
      <c r="V1197">
        <v>20260143</v>
      </c>
    </row>
    <row r="1198" spans="1:22" x14ac:dyDescent="0.3">
      <c r="A1198" s="11">
        <v>46289</v>
      </c>
      <c r="B1198" s="89" t="s">
        <v>3835</v>
      </c>
      <c r="C1198" s="12" t="s">
        <v>859</v>
      </c>
      <c r="D1198" s="12" t="s">
        <v>1380</v>
      </c>
      <c r="E1198" s="12" t="s">
        <v>61</v>
      </c>
      <c r="F1198" s="12" t="s">
        <v>61</v>
      </c>
      <c r="G1198" s="12" t="s">
        <v>2733</v>
      </c>
      <c r="H1198" s="12" t="s">
        <v>2737</v>
      </c>
      <c r="I1198" s="90">
        <v>0.33333333333333331</v>
      </c>
      <c r="J1198" s="90">
        <v>0.34722222222222221</v>
      </c>
      <c r="K1198" s="13">
        <v>0.33</v>
      </c>
      <c r="L1198" s="90"/>
      <c r="M1198" s="90"/>
      <c r="N1198" s="13"/>
      <c r="O1198" s="12">
        <v>0</v>
      </c>
      <c r="P1198" s="12">
        <v>45.189878</v>
      </c>
      <c r="Q1198" s="12">
        <v>5.7218559999999998</v>
      </c>
      <c r="R1198" s="14">
        <v>46290.417847222219</v>
      </c>
      <c r="S1198" s="12">
        <v>1</v>
      </c>
      <c r="T1198">
        <v>20260477</v>
      </c>
      <c r="U1198" t="s">
        <v>838</v>
      </c>
      <c r="V1198">
        <v>20260477</v>
      </c>
    </row>
    <row r="1199" spans="1:22" x14ac:dyDescent="0.3">
      <c r="A1199" s="11">
        <v>46289</v>
      </c>
      <c r="B1199" s="89" t="s">
        <v>3869</v>
      </c>
      <c r="C1199" s="12" t="s">
        <v>907</v>
      </c>
      <c r="D1199" s="12" t="s">
        <v>3649</v>
      </c>
      <c r="E1199" s="12" t="s">
        <v>404</v>
      </c>
      <c r="F1199" s="12" t="s">
        <v>3650</v>
      </c>
      <c r="G1199" s="12" t="s">
        <v>2733</v>
      </c>
      <c r="H1199" s="12" t="s">
        <v>2734</v>
      </c>
      <c r="I1199" s="90">
        <v>0.29166666666666669</v>
      </c>
      <c r="J1199" s="90">
        <v>0.2986111111111111</v>
      </c>
      <c r="K1199" s="13">
        <v>0.17</v>
      </c>
      <c r="L1199" s="90">
        <v>0.50208333333333333</v>
      </c>
      <c r="M1199" s="90">
        <v>0.50624999999999998</v>
      </c>
      <c r="N1199" s="13">
        <v>0.1</v>
      </c>
      <c r="O1199" s="12">
        <v>1</v>
      </c>
      <c r="P1199" s="12">
        <v>45.369940999999997</v>
      </c>
      <c r="Q1199" s="12">
        <v>5.584085</v>
      </c>
      <c r="R1199" s="14">
        <v>46290.417847222219</v>
      </c>
      <c r="S1199" s="12">
        <v>1</v>
      </c>
      <c r="T1199">
        <v>20260255</v>
      </c>
      <c r="U1199" t="s">
        <v>40</v>
      </c>
      <c r="V1199">
        <v>20260255</v>
      </c>
    </row>
    <row r="1200" spans="1:22" x14ac:dyDescent="0.3">
      <c r="A1200" s="11">
        <v>46289</v>
      </c>
      <c r="B1200" s="89" t="s">
        <v>3862</v>
      </c>
      <c r="C1200" s="12" t="s">
        <v>853</v>
      </c>
      <c r="D1200" s="12" t="s">
        <v>3249</v>
      </c>
      <c r="E1200" s="12" t="s">
        <v>98</v>
      </c>
      <c r="F1200" s="12" t="s">
        <v>3250</v>
      </c>
      <c r="G1200" s="12" t="s">
        <v>2733</v>
      </c>
      <c r="H1200" s="12" t="s">
        <v>2734</v>
      </c>
      <c r="I1200" s="90">
        <v>0.16666666666666671</v>
      </c>
      <c r="J1200" s="90">
        <v>0.17708333333333329</v>
      </c>
      <c r="K1200" s="13">
        <v>0.25</v>
      </c>
      <c r="L1200" s="90"/>
      <c r="M1200" s="90"/>
      <c r="N1200" s="13"/>
      <c r="O1200" s="12">
        <v>0</v>
      </c>
      <c r="P1200" s="12">
        <v>45.190128999999999</v>
      </c>
      <c r="Q1200" s="12">
        <v>5.7320460000000004</v>
      </c>
      <c r="R1200" s="14">
        <v>46290.417847222219</v>
      </c>
      <c r="S1200" s="12">
        <v>1</v>
      </c>
      <c r="T1200">
        <v>20260010</v>
      </c>
      <c r="U1200" t="s">
        <v>40</v>
      </c>
      <c r="V1200">
        <v>20260010</v>
      </c>
    </row>
    <row r="1201" spans="1:22" x14ac:dyDescent="0.3">
      <c r="A1201" s="11">
        <v>46289</v>
      </c>
      <c r="B1201" s="89" t="s">
        <v>3831</v>
      </c>
      <c r="C1201" s="12" t="s">
        <v>892</v>
      </c>
      <c r="D1201" s="12" t="s">
        <v>3458</v>
      </c>
      <c r="E1201" s="12" t="s">
        <v>177</v>
      </c>
      <c r="F1201" s="12" t="s">
        <v>3459</v>
      </c>
      <c r="G1201" s="12" t="s">
        <v>2733</v>
      </c>
      <c r="H1201" s="12" t="s">
        <v>2734</v>
      </c>
      <c r="I1201" s="90">
        <v>0.25</v>
      </c>
      <c r="J1201" s="90">
        <v>0.26041666666666669</v>
      </c>
      <c r="K1201" s="13">
        <v>0.25</v>
      </c>
      <c r="L1201" s="90"/>
      <c r="M1201" s="90"/>
      <c r="N1201" s="13"/>
      <c r="O1201" s="12">
        <v>0</v>
      </c>
      <c r="P1201" s="12">
        <v>45.188529000000003</v>
      </c>
      <c r="Q1201" s="12">
        <v>5.7245239999999997</v>
      </c>
      <c r="R1201" s="14">
        <v>46290.417847222219</v>
      </c>
      <c r="S1201" s="12">
        <v>1</v>
      </c>
      <c r="T1201">
        <v>20260074</v>
      </c>
      <c r="U1201" t="s">
        <v>3760</v>
      </c>
      <c r="V1201">
        <v>20260074</v>
      </c>
    </row>
    <row r="1202" spans="1:22" x14ac:dyDescent="0.3">
      <c r="A1202" s="11">
        <v>46289</v>
      </c>
      <c r="B1202" s="89" t="s">
        <v>3866</v>
      </c>
      <c r="C1202" s="12" t="s">
        <v>949</v>
      </c>
      <c r="D1202" s="12" t="s">
        <v>1414</v>
      </c>
      <c r="E1202" s="12" t="s">
        <v>633</v>
      </c>
      <c r="F1202" s="12" t="s">
        <v>633</v>
      </c>
      <c r="G1202" s="12" t="s">
        <v>2733</v>
      </c>
      <c r="H1202" s="12" t="s">
        <v>2737</v>
      </c>
      <c r="I1202" s="90">
        <v>0.33333333333333331</v>
      </c>
      <c r="J1202" s="90">
        <v>0.37847222222222221</v>
      </c>
      <c r="K1202" s="13">
        <v>1.08</v>
      </c>
      <c r="L1202" s="90"/>
      <c r="M1202" s="90"/>
      <c r="N1202" s="13"/>
      <c r="O1202" s="12">
        <v>0</v>
      </c>
      <c r="P1202" s="12">
        <v>45.173938999999997</v>
      </c>
      <c r="Q1202" s="12">
        <v>5.7402990000000003</v>
      </c>
      <c r="R1202" s="14">
        <v>46290.417847222219</v>
      </c>
      <c r="S1202" s="12">
        <v>1</v>
      </c>
      <c r="T1202">
        <v>20260112</v>
      </c>
      <c r="U1202" t="s">
        <v>838</v>
      </c>
      <c r="V1202">
        <v>20260112</v>
      </c>
    </row>
    <row r="1203" spans="1:22" x14ac:dyDescent="0.3">
      <c r="A1203" s="11">
        <v>46289</v>
      </c>
      <c r="B1203" s="89" t="s">
        <v>3872</v>
      </c>
      <c r="C1203" s="12" t="s">
        <v>866</v>
      </c>
      <c r="D1203" s="12" t="s">
        <v>1671</v>
      </c>
      <c r="E1203" s="12" t="s">
        <v>468</v>
      </c>
      <c r="F1203" s="12" t="s">
        <v>468</v>
      </c>
      <c r="G1203" s="12" t="s">
        <v>2733</v>
      </c>
      <c r="H1203" s="12" t="s">
        <v>2737</v>
      </c>
      <c r="I1203" s="90">
        <v>0.33333333333333331</v>
      </c>
      <c r="J1203" s="90">
        <v>0.35416666666666669</v>
      </c>
      <c r="K1203" s="13">
        <v>0.5</v>
      </c>
      <c r="L1203" s="90">
        <v>0.17708333333333329</v>
      </c>
      <c r="M1203" s="90">
        <v>0.20624999999999999</v>
      </c>
      <c r="N1203" s="13">
        <v>0.7</v>
      </c>
      <c r="O1203" s="12">
        <v>1</v>
      </c>
      <c r="P1203" s="12">
        <v>45.223424000000001</v>
      </c>
      <c r="Q1203" s="12">
        <v>5.7943249999999997</v>
      </c>
      <c r="R1203" s="14">
        <v>46290.417847222219</v>
      </c>
      <c r="S1203" s="12">
        <v>1</v>
      </c>
      <c r="T1203">
        <v>20260202</v>
      </c>
      <c r="U1203" t="s">
        <v>838</v>
      </c>
      <c r="V1203">
        <v>20260202</v>
      </c>
    </row>
    <row r="1204" spans="1:22" x14ac:dyDescent="0.3">
      <c r="A1204" s="11">
        <v>46289</v>
      </c>
      <c r="B1204" s="89" t="s">
        <v>3841</v>
      </c>
      <c r="C1204" s="12" t="s">
        <v>971</v>
      </c>
      <c r="D1204" s="12" t="s">
        <v>2899</v>
      </c>
      <c r="E1204" s="12" t="s">
        <v>261</v>
      </c>
      <c r="F1204" s="12" t="s">
        <v>2900</v>
      </c>
      <c r="G1204" s="12" t="s">
        <v>2733</v>
      </c>
      <c r="H1204" s="12" t="s">
        <v>2734</v>
      </c>
      <c r="I1204" s="90">
        <v>0.25</v>
      </c>
      <c r="J1204" s="90">
        <v>0.26041666666666669</v>
      </c>
      <c r="K1204" s="13">
        <v>0.25</v>
      </c>
      <c r="L1204" s="90"/>
      <c r="M1204" s="90"/>
      <c r="N1204" s="13"/>
      <c r="O1204" s="12">
        <v>0</v>
      </c>
      <c r="P1204" s="12">
        <v>45.188276000000002</v>
      </c>
      <c r="Q1204" s="12">
        <v>5.7171810000000001</v>
      </c>
      <c r="R1204" s="14">
        <v>46290.417847222219</v>
      </c>
      <c r="S1204" s="12">
        <v>1</v>
      </c>
      <c r="T1204">
        <v>20260140</v>
      </c>
      <c r="U1204" t="s">
        <v>40</v>
      </c>
      <c r="V1204">
        <v>20260140</v>
      </c>
    </row>
    <row r="1205" spans="1:22" x14ac:dyDescent="0.3">
      <c r="A1205" s="11">
        <v>46289</v>
      </c>
      <c r="B1205" s="89" t="s">
        <v>3845</v>
      </c>
      <c r="C1205" s="12" t="s">
        <v>950</v>
      </c>
      <c r="D1205" s="12" t="s">
        <v>3472</v>
      </c>
      <c r="E1205" s="12" t="s">
        <v>767</v>
      </c>
      <c r="F1205" s="12" t="s">
        <v>3473</v>
      </c>
      <c r="G1205" s="12" t="s">
        <v>2733</v>
      </c>
      <c r="H1205" s="12" t="s">
        <v>2734</v>
      </c>
      <c r="I1205" s="90">
        <v>0.16666666666666671</v>
      </c>
      <c r="J1205" s="90">
        <v>0.18055555555555561</v>
      </c>
      <c r="K1205" s="13">
        <v>0.33</v>
      </c>
      <c r="L1205" s="90">
        <v>0.2951388888888889</v>
      </c>
      <c r="M1205" s="90">
        <v>0.2951388888888889</v>
      </c>
      <c r="N1205" s="13">
        <v>0</v>
      </c>
      <c r="O1205" s="12">
        <v>1</v>
      </c>
      <c r="P1205" s="12">
        <v>45.188974999999999</v>
      </c>
      <c r="Q1205" s="12">
        <v>5.726712</v>
      </c>
      <c r="R1205" s="14">
        <v>46290.417847222219</v>
      </c>
      <c r="S1205" s="12">
        <v>1</v>
      </c>
      <c r="T1205">
        <v>20260196</v>
      </c>
      <c r="U1205" t="s">
        <v>40</v>
      </c>
      <c r="V1205">
        <v>20260196</v>
      </c>
    </row>
    <row r="1206" spans="1:22" x14ac:dyDescent="0.3">
      <c r="A1206" s="11">
        <v>46289</v>
      </c>
      <c r="B1206" s="89" t="s">
        <v>3859</v>
      </c>
      <c r="C1206" s="12" t="s">
        <v>956</v>
      </c>
      <c r="D1206" s="12" t="s">
        <v>2631</v>
      </c>
      <c r="E1206" s="12" t="s">
        <v>297</v>
      </c>
      <c r="F1206" s="12" t="s">
        <v>297</v>
      </c>
      <c r="G1206" s="12" t="s">
        <v>2733</v>
      </c>
      <c r="H1206" s="12" t="s">
        <v>2737</v>
      </c>
      <c r="I1206" s="90">
        <v>0.33333333333333331</v>
      </c>
      <c r="J1206" s="90">
        <v>0.34722222222222221</v>
      </c>
      <c r="K1206" s="13">
        <v>0.33</v>
      </c>
      <c r="L1206" s="90"/>
      <c r="M1206" s="90"/>
      <c r="N1206" s="13"/>
      <c r="O1206" s="12">
        <v>0</v>
      </c>
      <c r="P1206" s="12">
        <v>45.178694999999998</v>
      </c>
      <c r="Q1206" s="12">
        <v>5.7423060000000001</v>
      </c>
      <c r="R1206" s="14">
        <v>46290.417847222219</v>
      </c>
      <c r="S1206" s="12">
        <v>1</v>
      </c>
      <c r="T1206">
        <v>20260542</v>
      </c>
      <c r="U1206" t="s">
        <v>838</v>
      </c>
      <c r="V1206">
        <v>20260542</v>
      </c>
    </row>
    <row r="1207" spans="1:22" x14ac:dyDescent="0.3">
      <c r="A1207" s="11">
        <v>46289</v>
      </c>
      <c r="B1207" s="89" t="s">
        <v>3862</v>
      </c>
      <c r="C1207" s="12" t="s">
        <v>853</v>
      </c>
      <c r="D1207" s="12" t="s">
        <v>3340</v>
      </c>
      <c r="E1207" s="12" t="s">
        <v>253</v>
      </c>
      <c r="F1207" s="12" t="s">
        <v>3341</v>
      </c>
      <c r="G1207" s="12" t="s">
        <v>2733</v>
      </c>
      <c r="H1207" s="12" t="s">
        <v>2734</v>
      </c>
      <c r="I1207" s="90">
        <v>0.16666666666666671</v>
      </c>
      <c r="J1207" s="90">
        <v>0.1736111111111111</v>
      </c>
      <c r="K1207" s="13">
        <v>0.17</v>
      </c>
      <c r="L1207" s="90"/>
      <c r="M1207" s="90"/>
      <c r="N1207" s="13"/>
      <c r="O1207" s="12">
        <v>0</v>
      </c>
      <c r="P1207" s="12">
        <v>45.144255000000001</v>
      </c>
      <c r="Q1207" s="12">
        <v>5.7129729999999999</v>
      </c>
      <c r="R1207" s="14">
        <v>46290.417847222219</v>
      </c>
      <c r="S1207" s="12">
        <v>1</v>
      </c>
      <c r="T1207">
        <v>20260209</v>
      </c>
      <c r="U1207" t="s">
        <v>3760</v>
      </c>
      <c r="V1207">
        <v>20260209</v>
      </c>
    </row>
    <row r="1208" spans="1:22" x14ac:dyDescent="0.3">
      <c r="A1208" s="11">
        <v>46289</v>
      </c>
      <c r="B1208" s="89" t="s">
        <v>3866</v>
      </c>
      <c r="C1208" s="12" t="s">
        <v>949</v>
      </c>
      <c r="D1208" s="12" t="s">
        <v>1164</v>
      </c>
      <c r="E1208" s="12" t="s">
        <v>333</v>
      </c>
      <c r="F1208" s="12" t="s">
        <v>333</v>
      </c>
      <c r="G1208" s="12" t="s">
        <v>2733</v>
      </c>
      <c r="H1208" s="12" t="s">
        <v>2737</v>
      </c>
      <c r="I1208" s="90">
        <v>0.33333333333333331</v>
      </c>
      <c r="J1208" s="90">
        <v>0.4236111111111111</v>
      </c>
      <c r="K1208" s="13">
        <v>2.17</v>
      </c>
      <c r="L1208" s="90"/>
      <c r="M1208" s="90"/>
      <c r="N1208" s="13"/>
      <c r="O1208" s="12">
        <v>0</v>
      </c>
      <c r="P1208" s="12">
        <v>45.177658000000001</v>
      </c>
      <c r="Q1208" s="12">
        <v>5.7674839999999996</v>
      </c>
      <c r="R1208" s="14">
        <v>46290.417847222219</v>
      </c>
      <c r="S1208" s="12">
        <v>1</v>
      </c>
      <c r="T1208">
        <v>20260025</v>
      </c>
      <c r="U1208" t="s">
        <v>838</v>
      </c>
      <c r="V1208">
        <v>20260025</v>
      </c>
    </row>
    <row r="1209" spans="1:22" x14ac:dyDescent="0.3">
      <c r="A1209" s="11">
        <v>46289</v>
      </c>
      <c r="B1209" s="89" t="s">
        <v>3818</v>
      </c>
      <c r="C1209" s="12" t="s">
        <v>870</v>
      </c>
      <c r="D1209" s="12" t="s">
        <v>2301</v>
      </c>
      <c r="E1209" s="12" t="s">
        <v>148</v>
      </c>
      <c r="F1209" s="12" t="s">
        <v>148</v>
      </c>
      <c r="G1209" s="12" t="s">
        <v>2733</v>
      </c>
      <c r="H1209" s="12" t="s">
        <v>2737</v>
      </c>
      <c r="I1209" s="90">
        <v>0.52777777777777779</v>
      </c>
      <c r="J1209" s="90">
        <v>0.55208333333333337</v>
      </c>
      <c r="K1209" s="13">
        <v>0.57999999999999996</v>
      </c>
      <c r="L1209" s="90">
        <v>0.22013888888888891</v>
      </c>
      <c r="M1209" s="90">
        <v>0.2270833333333333</v>
      </c>
      <c r="N1209" s="13">
        <v>0.17</v>
      </c>
      <c r="O1209" s="12">
        <v>1</v>
      </c>
      <c r="P1209" s="12">
        <v>45.192273999999998</v>
      </c>
      <c r="Q1209" s="12">
        <v>5.7321200000000001</v>
      </c>
      <c r="R1209" s="14">
        <v>46290.417847222219</v>
      </c>
      <c r="S1209" s="12">
        <v>1</v>
      </c>
      <c r="T1209">
        <v>20260410</v>
      </c>
      <c r="U1209" t="s">
        <v>838</v>
      </c>
      <c r="V1209">
        <v>20260410</v>
      </c>
    </row>
    <row r="1210" spans="1:22" x14ac:dyDescent="0.3">
      <c r="A1210" s="11">
        <v>46289</v>
      </c>
      <c r="B1210" s="89" t="s">
        <v>3873</v>
      </c>
      <c r="C1210" s="12" t="s">
        <v>911</v>
      </c>
      <c r="D1210" s="12" t="s">
        <v>3624</v>
      </c>
      <c r="E1210" s="12" t="s">
        <v>572</v>
      </c>
      <c r="F1210" s="12" t="s">
        <v>3625</v>
      </c>
      <c r="G1210" s="12" t="s">
        <v>2733</v>
      </c>
      <c r="H1210" s="12" t="s">
        <v>2734</v>
      </c>
      <c r="I1210" s="90">
        <v>0.29166666666666669</v>
      </c>
      <c r="J1210" s="90">
        <v>0.2986111111111111</v>
      </c>
      <c r="K1210" s="13">
        <v>0.17</v>
      </c>
      <c r="L1210" s="90"/>
      <c r="M1210" s="90"/>
      <c r="N1210" s="13"/>
      <c r="O1210" s="12">
        <v>0</v>
      </c>
      <c r="P1210" s="12">
        <v>45.371513</v>
      </c>
      <c r="Q1210" s="12">
        <v>5.5861590000000003</v>
      </c>
      <c r="R1210" s="14">
        <v>46290.417847222219</v>
      </c>
      <c r="S1210" s="12">
        <v>1</v>
      </c>
      <c r="T1210">
        <v>20260377</v>
      </c>
      <c r="U1210" t="s">
        <v>40</v>
      </c>
      <c r="V1210">
        <v>20260377</v>
      </c>
    </row>
    <row r="1211" spans="1:22" x14ac:dyDescent="0.3">
      <c r="A1211" s="11">
        <v>46289</v>
      </c>
      <c r="B1211" s="89" t="s">
        <v>3847</v>
      </c>
      <c r="C1211" s="12" t="s">
        <v>900</v>
      </c>
      <c r="D1211" s="12" t="s">
        <v>2684</v>
      </c>
      <c r="E1211" s="12" t="s">
        <v>698</v>
      </c>
      <c r="F1211" s="12" t="s">
        <v>698</v>
      </c>
      <c r="G1211" s="12" t="s">
        <v>2733</v>
      </c>
      <c r="H1211" s="12" t="s">
        <v>2737</v>
      </c>
      <c r="I1211" s="90">
        <v>0.18055555555555561</v>
      </c>
      <c r="J1211" s="90">
        <v>0.19444444444444439</v>
      </c>
      <c r="K1211" s="13">
        <v>0.33</v>
      </c>
      <c r="L1211" s="90"/>
      <c r="M1211" s="90"/>
      <c r="N1211" s="13"/>
      <c r="O1211" s="12">
        <v>0</v>
      </c>
      <c r="P1211" s="12">
        <v>45.220844</v>
      </c>
      <c r="Q1211" s="12">
        <v>5.6904969999999997</v>
      </c>
      <c r="R1211" s="14">
        <v>46290.417847222219</v>
      </c>
      <c r="S1211" s="12">
        <v>1</v>
      </c>
      <c r="T1211">
        <v>20260563</v>
      </c>
      <c r="U1211" t="s">
        <v>838</v>
      </c>
      <c r="V1211">
        <v>20260563</v>
      </c>
    </row>
    <row r="1212" spans="1:22" x14ac:dyDescent="0.3">
      <c r="A1212" s="11">
        <v>46289</v>
      </c>
      <c r="B1212" s="89" t="s">
        <v>3872</v>
      </c>
      <c r="C1212" s="12" t="s">
        <v>866</v>
      </c>
      <c r="D1212" s="12" t="s">
        <v>2117</v>
      </c>
      <c r="E1212" s="12" t="s">
        <v>664</v>
      </c>
      <c r="F1212" s="12" t="s">
        <v>3468</v>
      </c>
      <c r="G1212" s="12" t="s">
        <v>2733</v>
      </c>
      <c r="H1212" s="12" t="s">
        <v>2737</v>
      </c>
      <c r="I1212" s="90">
        <v>0.33333333333333331</v>
      </c>
      <c r="J1212" s="90">
        <v>0.34722222222222221</v>
      </c>
      <c r="K1212" s="13">
        <v>0.33</v>
      </c>
      <c r="L1212" s="90">
        <v>0.26250000000000001</v>
      </c>
      <c r="M1212" s="90">
        <v>0.32569444444444451</v>
      </c>
      <c r="N1212" s="13">
        <v>1.52</v>
      </c>
      <c r="O1212" s="12">
        <v>1</v>
      </c>
      <c r="P1212" s="12">
        <v>45.239960000000004</v>
      </c>
      <c r="Q1212" s="12">
        <v>5.820354</v>
      </c>
      <c r="R1212" s="14">
        <v>46290.417847222219</v>
      </c>
      <c r="S1212" s="12">
        <v>1</v>
      </c>
      <c r="T1212">
        <v>20260347</v>
      </c>
      <c r="U1212" t="s">
        <v>838</v>
      </c>
      <c r="V1212">
        <v>20260347</v>
      </c>
    </row>
    <row r="1213" spans="1:22" x14ac:dyDescent="0.3">
      <c r="A1213" s="11">
        <v>46289</v>
      </c>
      <c r="B1213" s="89" t="s">
        <v>3841</v>
      </c>
      <c r="C1213" s="12" t="s">
        <v>971</v>
      </c>
      <c r="D1213" s="12" t="s">
        <v>2984</v>
      </c>
      <c r="E1213" s="12" t="s">
        <v>407</v>
      </c>
      <c r="F1213" s="12" t="s">
        <v>2985</v>
      </c>
      <c r="G1213" s="12" t="s">
        <v>2733</v>
      </c>
      <c r="H1213" s="12" t="s">
        <v>2734</v>
      </c>
      <c r="I1213" s="90">
        <v>0.16666666666666671</v>
      </c>
      <c r="J1213" s="90">
        <v>0.17708333333333329</v>
      </c>
      <c r="K1213" s="13">
        <v>0.25</v>
      </c>
      <c r="L1213" s="90"/>
      <c r="M1213" s="90"/>
      <c r="N1213" s="13"/>
      <c r="O1213" s="12">
        <v>0</v>
      </c>
      <c r="P1213" s="12">
        <v>45.163393999999997</v>
      </c>
      <c r="Q1213" s="12">
        <v>5.6850899999999998</v>
      </c>
      <c r="R1213" s="14">
        <v>46290.417847222219</v>
      </c>
      <c r="S1213" s="12">
        <v>1</v>
      </c>
      <c r="T1213">
        <v>20260113</v>
      </c>
      <c r="U1213" t="s">
        <v>3760</v>
      </c>
      <c r="V1213">
        <v>20260113</v>
      </c>
    </row>
    <row r="1214" spans="1:22" x14ac:dyDescent="0.3">
      <c r="A1214" s="11">
        <v>46289</v>
      </c>
      <c r="B1214" s="89" t="s">
        <v>3822</v>
      </c>
      <c r="C1214" s="12" t="s">
        <v>944</v>
      </c>
      <c r="D1214" s="12" t="s">
        <v>1251</v>
      </c>
      <c r="E1214" s="12" t="s">
        <v>84</v>
      </c>
      <c r="F1214" s="12" t="s">
        <v>1253</v>
      </c>
      <c r="G1214" s="12" t="s">
        <v>2733</v>
      </c>
      <c r="H1214" s="12" t="s">
        <v>2737</v>
      </c>
      <c r="I1214" s="90">
        <v>0.33333333333333331</v>
      </c>
      <c r="J1214" s="90">
        <v>0.35416666666666669</v>
      </c>
      <c r="K1214" s="13">
        <v>0.5</v>
      </c>
      <c r="L1214" s="90"/>
      <c r="M1214" s="90"/>
      <c r="N1214" s="13"/>
      <c r="O1214" s="12">
        <v>0</v>
      </c>
      <c r="P1214" s="12">
        <v>45.182246999999997</v>
      </c>
      <c r="Q1214" s="12">
        <v>5.7318619999999996</v>
      </c>
      <c r="R1214" s="14">
        <v>46290.417847222219</v>
      </c>
      <c r="S1214" s="12">
        <v>1</v>
      </c>
      <c r="T1214">
        <v>20260052</v>
      </c>
      <c r="U1214" t="s">
        <v>838</v>
      </c>
      <c r="V1214">
        <v>20260052</v>
      </c>
    </row>
    <row r="1215" spans="1:22" x14ac:dyDescent="0.3">
      <c r="A1215" s="11">
        <v>46289</v>
      </c>
      <c r="B1215" s="89" t="s">
        <v>3840</v>
      </c>
      <c r="C1215" s="12" t="s">
        <v>959</v>
      </c>
      <c r="D1215" s="12" t="s">
        <v>2248</v>
      </c>
      <c r="E1215" s="12" t="s">
        <v>588</v>
      </c>
      <c r="F1215" s="12" t="s">
        <v>588</v>
      </c>
      <c r="G1215" s="12" t="s">
        <v>2733</v>
      </c>
      <c r="H1215" s="12" t="s">
        <v>2737</v>
      </c>
      <c r="I1215" s="90">
        <v>0.34722222222222221</v>
      </c>
      <c r="J1215" s="90">
        <v>0.3576388888888889</v>
      </c>
      <c r="K1215" s="13">
        <v>0.25</v>
      </c>
      <c r="L1215" s="90"/>
      <c r="M1215" s="90"/>
      <c r="N1215" s="13"/>
      <c r="O1215" s="12">
        <v>0</v>
      </c>
      <c r="P1215" s="12">
        <v>45.207380000000001</v>
      </c>
      <c r="Q1215" s="12">
        <v>5.7814410000000001</v>
      </c>
      <c r="R1215" s="14">
        <v>46290.417847222219</v>
      </c>
      <c r="S1215" s="12">
        <v>1</v>
      </c>
      <c r="T1215">
        <v>20260393</v>
      </c>
      <c r="U1215" t="s">
        <v>838</v>
      </c>
      <c r="V1215">
        <v>20260393</v>
      </c>
    </row>
    <row r="1216" spans="1:22" x14ac:dyDescent="0.3">
      <c r="A1216" s="11">
        <v>46289</v>
      </c>
      <c r="B1216" s="89" t="s">
        <v>3858</v>
      </c>
      <c r="C1216" s="12" t="s">
        <v>953</v>
      </c>
      <c r="D1216" s="12" t="s">
        <v>2308</v>
      </c>
      <c r="E1216" s="12" t="s">
        <v>777</v>
      </c>
      <c r="F1216" s="12" t="s">
        <v>777</v>
      </c>
      <c r="G1216" s="12" t="s">
        <v>2733</v>
      </c>
      <c r="H1216" s="12" t="s">
        <v>2781</v>
      </c>
      <c r="I1216" s="90">
        <v>0.33333333333333331</v>
      </c>
      <c r="J1216" s="90">
        <v>0.375</v>
      </c>
      <c r="K1216" s="13">
        <v>1</v>
      </c>
      <c r="L1216" s="90"/>
      <c r="M1216" s="90"/>
      <c r="N1216" s="13"/>
      <c r="O1216" s="12">
        <v>0</v>
      </c>
      <c r="P1216" s="12">
        <v>45.198031999999998</v>
      </c>
      <c r="Q1216" s="12">
        <v>5.69346</v>
      </c>
      <c r="R1216" s="14">
        <v>46290.417847222219</v>
      </c>
      <c r="S1216" s="12">
        <v>1</v>
      </c>
      <c r="T1216">
        <v>20260412</v>
      </c>
      <c r="U1216" t="s">
        <v>838</v>
      </c>
      <c r="V1216">
        <v>20260412</v>
      </c>
    </row>
    <row r="1217" spans="1:22" x14ac:dyDescent="0.3">
      <c r="A1217" s="11">
        <v>46289</v>
      </c>
      <c r="B1217" s="89" t="s">
        <v>3881</v>
      </c>
      <c r="C1217" s="12" t="s">
        <v>894</v>
      </c>
      <c r="D1217" s="12" t="s">
        <v>1957</v>
      </c>
      <c r="E1217" s="12" t="s">
        <v>773</v>
      </c>
      <c r="F1217" s="12" t="s">
        <v>773</v>
      </c>
      <c r="G1217" s="12" t="s">
        <v>2733</v>
      </c>
      <c r="H1217" s="12" t="s">
        <v>2737</v>
      </c>
      <c r="I1217" s="90">
        <v>0.33333333333333331</v>
      </c>
      <c r="J1217" s="90">
        <v>0.48958333333333331</v>
      </c>
      <c r="K1217" s="13">
        <v>3.75</v>
      </c>
      <c r="L1217" s="90"/>
      <c r="M1217" s="90"/>
      <c r="N1217" s="13"/>
      <c r="O1217" s="12">
        <v>0</v>
      </c>
      <c r="P1217" s="12">
        <v>45.105769000000002</v>
      </c>
      <c r="Q1217" s="12">
        <v>5.747052</v>
      </c>
      <c r="R1217" s="14">
        <v>46290.417847222219</v>
      </c>
      <c r="S1217" s="12">
        <v>1</v>
      </c>
      <c r="T1217">
        <v>20260296</v>
      </c>
      <c r="U1217" t="s">
        <v>838</v>
      </c>
      <c r="V1217">
        <v>20260296</v>
      </c>
    </row>
    <row r="1218" spans="1:22" x14ac:dyDescent="0.3">
      <c r="A1218" s="11">
        <v>46289</v>
      </c>
      <c r="B1218" s="89" t="s">
        <v>3849</v>
      </c>
      <c r="C1218" s="12" t="s">
        <v>861</v>
      </c>
      <c r="D1218" s="12" t="s">
        <v>2704</v>
      </c>
      <c r="E1218" s="12" t="s">
        <v>456</v>
      </c>
      <c r="F1218" s="12" t="s">
        <v>456</v>
      </c>
      <c r="G1218" s="12" t="s">
        <v>2733</v>
      </c>
      <c r="H1218" s="12" t="s">
        <v>2737</v>
      </c>
      <c r="I1218" s="90">
        <v>0.33333333333333331</v>
      </c>
      <c r="J1218" s="90">
        <v>0.375</v>
      </c>
      <c r="K1218" s="13">
        <v>1</v>
      </c>
      <c r="L1218" s="90">
        <v>0.46388888888888891</v>
      </c>
      <c r="M1218" s="90">
        <v>0.49722222222222218</v>
      </c>
      <c r="N1218" s="13">
        <v>0.8</v>
      </c>
      <c r="O1218" s="12">
        <v>1</v>
      </c>
      <c r="P1218" s="12">
        <v>45.167710999999997</v>
      </c>
      <c r="Q1218" s="12">
        <v>5.7281950000000004</v>
      </c>
      <c r="R1218" s="14">
        <v>46290.417847222219</v>
      </c>
      <c r="S1218" s="12">
        <v>1</v>
      </c>
      <c r="T1218">
        <v>20260572</v>
      </c>
      <c r="U1218" t="s">
        <v>838</v>
      </c>
      <c r="V1218">
        <v>20260572</v>
      </c>
    </row>
    <row r="1219" spans="1:22" x14ac:dyDescent="0.3">
      <c r="A1219" s="11">
        <v>46289</v>
      </c>
      <c r="B1219" s="89" t="s">
        <v>3830</v>
      </c>
      <c r="C1219" s="12" t="s">
        <v>951</v>
      </c>
      <c r="D1219" s="12" t="s">
        <v>3480</v>
      </c>
      <c r="E1219" s="12" t="s">
        <v>499</v>
      </c>
      <c r="F1219" s="12" t="s">
        <v>3481</v>
      </c>
      <c r="G1219" s="12" t="s">
        <v>2733</v>
      </c>
      <c r="H1219" s="12" t="s">
        <v>2734</v>
      </c>
      <c r="I1219" s="90">
        <v>0.16666666666666671</v>
      </c>
      <c r="J1219" s="90">
        <v>0.18055555555555561</v>
      </c>
      <c r="K1219" s="13">
        <v>0.33</v>
      </c>
      <c r="L1219" s="90"/>
      <c r="M1219" s="90"/>
      <c r="N1219" s="13"/>
      <c r="O1219" s="12">
        <v>0</v>
      </c>
      <c r="P1219" s="12">
        <v>45.180225999999998</v>
      </c>
      <c r="Q1219" s="12">
        <v>5.7490040000000002</v>
      </c>
      <c r="R1219" s="14">
        <v>46290.417847222219</v>
      </c>
      <c r="S1219" s="12">
        <v>1</v>
      </c>
      <c r="T1219">
        <v>20260169</v>
      </c>
      <c r="U1219" t="s">
        <v>40</v>
      </c>
      <c r="V1219">
        <v>20260169</v>
      </c>
    </row>
    <row r="1220" spans="1:22" x14ac:dyDescent="0.3">
      <c r="A1220" s="11">
        <v>46289</v>
      </c>
      <c r="B1220" s="89" t="s">
        <v>3846</v>
      </c>
      <c r="C1220" s="12" t="s">
        <v>863</v>
      </c>
      <c r="D1220" s="12" t="s">
        <v>3322</v>
      </c>
      <c r="E1220" s="12" t="s">
        <v>136</v>
      </c>
      <c r="F1220" s="12" t="s">
        <v>3323</v>
      </c>
      <c r="G1220" s="12" t="s">
        <v>2733</v>
      </c>
      <c r="H1220" s="12" t="s">
        <v>2734</v>
      </c>
      <c r="I1220" s="90">
        <v>0.16666666666666671</v>
      </c>
      <c r="J1220" s="90">
        <v>0.1736111111111111</v>
      </c>
      <c r="K1220" s="13">
        <v>0.17</v>
      </c>
      <c r="L1220" s="90"/>
      <c r="M1220" s="90"/>
      <c r="N1220" s="13"/>
      <c r="O1220" s="12">
        <v>0</v>
      </c>
      <c r="P1220" s="12">
        <v>45.192925000000002</v>
      </c>
      <c r="Q1220" s="12">
        <v>5.7149380000000001</v>
      </c>
      <c r="R1220" s="14">
        <v>46290.417847222219</v>
      </c>
      <c r="S1220" s="12">
        <v>1</v>
      </c>
      <c r="T1220">
        <v>20260501</v>
      </c>
      <c r="U1220" t="s">
        <v>40</v>
      </c>
      <c r="V1220">
        <v>20260501</v>
      </c>
    </row>
    <row r="1221" spans="1:22" x14ac:dyDescent="0.3">
      <c r="A1221" s="11">
        <v>46289</v>
      </c>
      <c r="B1221" s="89" t="s">
        <v>3818</v>
      </c>
      <c r="C1221" s="12" t="s">
        <v>870</v>
      </c>
      <c r="D1221" s="12" t="s">
        <v>1630</v>
      </c>
      <c r="E1221" s="12" t="s">
        <v>3487</v>
      </c>
      <c r="F1221" s="12" t="s">
        <v>3487</v>
      </c>
      <c r="G1221" s="12" t="s">
        <v>2733</v>
      </c>
      <c r="H1221" s="12" t="s">
        <v>2737</v>
      </c>
      <c r="I1221" s="90">
        <v>0.20833333333333329</v>
      </c>
      <c r="J1221" s="90">
        <v>0.2326388888888889</v>
      </c>
      <c r="K1221" s="13">
        <v>0.57999999999999996</v>
      </c>
      <c r="L1221" s="90">
        <v>0.46388888888888891</v>
      </c>
      <c r="M1221" s="90">
        <v>0.47291666666666671</v>
      </c>
      <c r="N1221" s="13">
        <v>0.22</v>
      </c>
      <c r="O1221" s="12">
        <v>1</v>
      </c>
      <c r="P1221" s="12">
        <v>45.206525999999997</v>
      </c>
      <c r="Q1221" s="12">
        <v>5.3994530000000003</v>
      </c>
      <c r="R1221" s="14">
        <v>46290.417847222219</v>
      </c>
      <c r="S1221" s="12">
        <v>1</v>
      </c>
      <c r="T1221">
        <v>20260188</v>
      </c>
      <c r="U1221" t="s">
        <v>838</v>
      </c>
      <c r="V1221">
        <v>20260188</v>
      </c>
    </row>
    <row r="1222" spans="1:22" x14ac:dyDescent="0.3">
      <c r="A1222" s="11">
        <v>46289</v>
      </c>
      <c r="B1222" s="89" t="s">
        <v>3841</v>
      </c>
      <c r="C1222" s="12" t="s">
        <v>971</v>
      </c>
      <c r="D1222" s="12" t="s">
        <v>1495</v>
      </c>
      <c r="E1222" s="12" t="s">
        <v>261</v>
      </c>
      <c r="F1222" s="12" t="s">
        <v>261</v>
      </c>
      <c r="G1222" s="12" t="s">
        <v>2733</v>
      </c>
      <c r="H1222" s="12" t="s">
        <v>2737</v>
      </c>
      <c r="I1222" s="90">
        <v>0.33333333333333331</v>
      </c>
      <c r="J1222" s="90">
        <v>0.35416666666666669</v>
      </c>
      <c r="K1222" s="13">
        <v>0.5</v>
      </c>
      <c r="L1222" s="90"/>
      <c r="M1222" s="90"/>
      <c r="N1222" s="13"/>
      <c r="O1222" s="12">
        <v>0</v>
      </c>
      <c r="P1222" s="12">
        <v>45.188276000000002</v>
      </c>
      <c r="Q1222" s="12">
        <v>5.7171810000000001</v>
      </c>
      <c r="R1222" s="14">
        <v>46290.417847222219</v>
      </c>
      <c r="S1222" s="12">
        <v>1</v>
      </c>
      <c r="T1222">
        <v>20260140</v>
      </c>
      <c r="U1222" t="s">
        <v>838</v>
      </c>
      <c r="V1222">
        <v>20260140</v>
      </c>
    </row>
    <row r="1223" spans="1:22" x14ac:dyDescent="0.3">
      <c r="A1223" s="11">
        <v>46289</v>
      </c>
      <c r="B1223" s="89" t="s">
        <v>3882</v>
      </c>
      <c r="C1223" s="12" t="s">
        <v>917</v>
      </c>
      <c r="D1223" s="12" t="s">
        <v>3318</v>
      </c>
      <c r="E1223" s="12" t="s">
        <v>445</v>
      </c>
      <c r="F1223" s="12" t="s">
        <v>3740</v>
      </c>
      <c r="G1223" s="12" t="s">
        <v>2733</v>
      </c>
      <c r="H1223" s="12" t="s">
        <v>2734</v>
      </c>
      <c r="I1223" s="90">
        <v>0.25</v>
      </c>
      <c r="J1223" s="90">
        <v>0.27083333333333331</v>
      </c>
      <c r="K1223" s="13">
        <v>0.5</v>
      </c>
      <c r="L1223" s="90">
        <v>0.32430555555555562</v>
      </c>
      <c r="M1223" s="90">
        <v>0.32430555555555562</v>
      </c>
      <c r="N1223" s="13">
        <v>0</v>
      </c>
      <c r="O1223" s="12">
        <v>1</v>
      </c>
      <c r="P1223" s="12">
        <v>45.181372000000003</v>
      </c>
      <c r="Q1223" s="12">
        <v>5.7330990000000002</v>
      </c>
      <c r="R1223" s="14">
        <v>46290.417847222219</v>
      </c>
      <c r="S1223" s="12">
        <v>1</v>
      </c>
      <c r="T1223">
        <v>20260540</v>
      </c>
      <c r="U1223" t="s">
        <v>40</v>
      </c>
      <c r="V1223">
        <v>20260540</v>
      </c>
    </row>
    <row r="1224" spans="1:22" x14ac:dyDescent="0.3">
      <c r="A1224" s="11">
        <v>46289</v>
      </c>
      <c r="B1224" s="89" t="s">
        <v>3859</v>
      </c>
      <c r="C1224" s="12" t="s">
        <v>956</v>
      </c>
      <c r="D1224" s="12" t="s">
        <v>2165</v>
      </c>
      <c r="E1224" s="12" t="s">
        <v>566</v>
      </c>
      <c r="F1224" s="12" t="s">
        <v>3492</v>
      </c>
      <c r="G1224" s="12" t="s">
        <v>2733</v>
      </c>
      <c r="H1224" s="12" t="s">
        <v>2737</v>
      </c>
      <c r="I1224" s="90">
        <v>0.33333333333333331</v>
      </c>
      <c r="J1224" s="90">
        <v>0.34722222222222221</v>
      </c>
      <c r="K1224" s="13">
        <v>0.33</v>
      </c>
      <c r="L1224" s="90"/>
      <c r="M1224" s="90"/>
      <c r="N1224" s="13"/>
      <c r="O1224" s="12">
        <v>0</v>
      </c>
      <c r="P1224" s="12">
        <v>45.189936000000003</v>
      </c>
      <c r="Q1224" s="12">
        <v>5.7559290000000001</v>
      </c>
      <c r="R1224" s="14">
        <v>46290.417847222219</v>
      </c>
      <c r="S1224" s="12">
        <v>1</v>
      </c>
      <c r="T1224">
        <v>20260365</v>
      </c>
      <c r="U1224" t="s">
        <v>838</v>
      </c>
      <c r="V1224">
        <v>20260365</v>
      </c>
    </row>
    <row r="1225" spans="1:22" x14ac:dyDescent="0.3">
      <c r="A1225" s="11">
        <v>46289</v>
      </c>
      <c r="B1225" s="89" t="s">
        <v>3901</v>
      </c>
      <c r="C1225" s="12" t="s">
        <v>969</v>
      </c>
      <c r="D1225" s="12" t="s">
        <v>1555</v>
      </c>
      <c r="E1225" s="12" t="s">
        <v>441</v>
      </c>
      <c r="F1225" s="12" t="s">
        <v>441</v>
      </c>
      <c r="G1225" s="12" t="s">
        <v>2733</v>
      </c>
      <c r="H1225" s="12" t="s">
        <v>2737</v>
      </c>
      <c r="I1225" s="90">
        <v>0.33333333333333331</v>
      </c>
      <c r="J1225" s="90">
        <v>0.44791666666666669</v>
      </c>
      <c r="K1225" s="13">
        <v>2.75</v>
      </c>
      <c r="L1225" s="90"/>
      <c r="M1225" s="90"/>
      <c r="N1225" s="13"/>
      <c r="O1225" s="12">
        <v>0</v>
      </c>
      <c r="P1225" s="12">
        <v>45.157359</v>
      </c>
      <c r="Q1225" s="12">
        <v>5.7146999999999997</v>
      </c>
      <c r="R1225" s="14">
        <v>46290.417847222219</v>
      </c>
      <c r="S1225" s="12">
        <v>1</v>
      </c>
      <c r="T1225">
        <v>20260161</v>
      </c>
      <c r="U1225" t="s">
        <v>838</v>
      </c>
      <c r="V1225">
        <v>20260161</v>
      </c>
    </row>
    <row r="1226" spans="1:22" x14ac:dyDescent="0.3">
      <c r="A1226" s="11">
        <v>46289</v>
      </c>
      <c r="B1226" s="89" t="s">
        <v>3821</v>
      </c>
      <c r="C1226" s="12" t="s">
        <v>879</v>
      </c>
      <c r="D1226" s="12" t="s">
        <v>3679</v>
      </c>
      <c r="E1226" s="12" t="s">
        <v>547</v>
      </c>
      <c r="F1226" s="12" t="s">
        <v>3680</v>
      </c>
      <c r="G1226" s="12" t="s">
        <v>2733</v>
      </c>
      <c r="H1226" s="12" t="s">
        <v>2734</v>
      </c>
      <c r="I1226" s="90">
        <v>0.29166666666666669</v>
      </c>
      <c r="J1226" s="90">
        <v>0.30555555555555558</v>
      </c>
      <c r="K1226" s="13">
        <v>0.33</v>
      </c>
      <c r="L1226" s="90">
        <v>0.36527777777777781</v>
      </c>
      <c r="M1226" s="90">
        <v>0.37083333333333329</v>
      </c>
      <c r="N1226" s="13">
        <v>0.13</v>
      </c>
      <c r="O1226" s="12">
        <v>1</v>
      </c>
      <c r="P1226" s="12">
        <v>45.366303000000002</v>
      </c>
      <c r="Q1226" s="12">
        <v>5.5898110000000001</v>
      </c>
      <c r="R1226" s="14">
        <v>46290.417847222219</v>
      </c>
      <c r="S1226" s="12">
        <v>1</v>
      </c>
      <c r="T1226">
        <v>20260294</v>
      </c>
      <c r="U1226" t="s">
        <v>40</v>
      </c>
      <c r="V1226">
        <v>20260294</v>
      </c>
    </row>
    <row r="1227" spans="1:22" x14ac:dyDescent="0.3">
      <c r="A1227" s="11">
        <v>46289</v>
      </c>
      <c r="B1227" s="89" t="s">
        <v>3854</v>
      </c>
      <c r="C1227" s="12" t="s">
        <v>963</v>
      </c>
      <c r="D1227" s="12" t="s">
        <v>2584</v>
      </c>
      <c r="E1227" s="12" t="s">
        <v>178</v>
      </c>
      <c r="F1227" s="12" t="s">
        <v>178</v>
      </c>
      <c r="G1227" s="12" t="s">
        <v>2733</v>
      </c>
      <c r="H1227" s="12" t="s">
        <v>2737</v>
      </c>
      <c r="I1227" s="90">
        <v>0.33333333333333331</v>
      </c>
      <c r="J1227" s="90">
        <v>0.34722222222222221</v>
      </c>
      <c r="K1227" s="13">
        <v>0.33</v>
      </c>
      <c r="L1227" s="90"/>
      <c r="M1227" s="90"/>
      <c r="N1227" s="13"/>
      <c r="O1227" s="12">
        <v>0</v>
      </c>
      <c r="P1227" s="12">
        <v>45.179831</v>
      </c>
      <c r="Q1227" s="12">
        <v>5.7078860000000002</v>
      </c>
      <c r="R1227" s="14">
        <v>46290.417847222219</v>
      </c>
      <c r="S1227" s="12">
        <v>1</v>
      </c>
      <c r="T1227">
        <v>20260522</v>
      </c>
      <c r="U1227" t="s">
        <v>838</v>
      </c>
      <c r="V1227">
        <v>20260522</v>
      </c>
    </row>
    <row r="1228" spans="1:22" x14ac:dyDescent="0.3">
      <c r="A1228" s="11">
        <v>46289</v>
      </c>
      <c r="B1228" s="89" t="s">
        <v>3854</v>
      </c>
      <c r="C1228" s="12" t="s">
        <v>963</v>
      </c>
      <c r="D1228" s="12" t="s">
        <v>3368</v>
      </c>
      <c r="E1228" s="12" t="s">
        <v>178</v>
      </c>
      <c r="F1228" s="12" t="s">
        <v>3369</v>
      </c>
      <c r="G1228" s="12" t="s">
        <v>2733</v>
      </c>
      <c r="H1228" s="12" t="s">
        <v>2734</v>
      </c>
      <c r="I1228" s="90">
        <v>0.16666666666666671</v>
      </c>
      <c r="J1228" s="90">
        <v>0.1736111111111111</v>
      </c>
      <c r="K1228" s="13">
        <v>0.17</v>
      </c>
      <c r="L1228" s="90"/>
      <c r="M1228" s="90"/>
      <c r="N1228" s="13"/>
      <c r="O1228" s="12">
        <v>0</v>
      </c>
      <c r="P1228" s="12">
        <v>45.179831</v>
      </c>
      <c r="Q1228" s="12">
        <v>5.7078860000000002</v>
      </c>
      <c r="R1228" s="14">
        <v>46290.417847222219</v>
      </c>
      <c r="S1228" s="12">
        <v>1</v>
      </c>
      <c r="T1228">
        <v>20260522</v>
      </c>
      <c r="U1228" t="s">
        <v>40</v>
      </c>
      <c r="V1228">
        <v>20260522</v>
      </c>
    </row>
    <row r="1229" spans="1:22" x14ac:dyDescent="0.3">
      <c r="A1229" s="11">
        <v>46289</v>
      </c>
      <c r="B1229" s="89" t="s">
        <v>3855</v>
      </c>
      <c r="C1229" s="12" t="s">
        <v>984</v>
      </c>
      <c r="D1229" s="12" t="s">
        <v>1294</v>
      </c>
      <c r="E1229" s="12" t="s">
        <v>128</v>
      </c>
      <c r="F1229" s="12" t="s">
        <v>3479</v>
      </c>
      <c r="G1229" s="12" t="s">
        <v>2733</v>
      </c>
      <c r="H1229" s="12" t="s">
        <v>2781</v>
      </c>
      <c r="I1229" s="90">
        <v>0.16666666666666671</v>
      </c>
      <c r="J1229" s="90">
        <v>0.27083333333333331</v>
      </c>
      <c r="K1229" s="13">
        <v>2.5</v>
      </c>
      <c r="L1229" s="90">
        <v>0.19166666666666671</v>
      </c>
      <c r="M1229" s="90">
        <v>0.29166666666666669</v>
      </c>
      <c r="N1229" s="13">
        <v>2.4</v>
      </c>
      <c r="O1229" s="12">
        <v>1</v>
      </c>
      <c r="P1229" s="12">
        <v>45.191443999999997</v>
      </c>
      <c r="Q1229" s="12">
        <v>5.7273620000000003</v>
      </c>
      <c r="R1229" s="14">
        <v>46290.417847222219</v>
      </c>
      <c r="S1229" s="12">
        <v>1</v>
      </c>
      <c r="T1229">
        <v>20260069</v>
      </c>
      <c r="U1229" t="s">
        <v>838</v>
      </c>
      <c r="V1229">
        <v>20260069</v>
      </c>
    </row>
    <row r="1230" spans="1:22" x14ac:dyDescent="0.3">
      <c r="A1230" s="11">
        <v>46289</v>
      </c>
      <c r="B1230" s="89" t="s">
        <v>3767</v>
      </c>
      <c r="C1230" s="12" t="s">
        <v>846</v>
      </c>
      <c r="D1230" s="12"/>
      <c r="E1230" s="12" t="s">
        <v>3799</v>
      </c>
      <c r="F1230" s="12" t="s">
        <v>3799</v>
      </c>
      <c r="G1230" s="12"/>
      <c r="H1230" s="12"/>
      <c r="I1230" s="90">
        <v>0.16666666666666671</v>
      </c>
      <c r="J1230" s="90">
        <v>0.1736111111111111</v>
      </c>
      <c r="K1230" s="13">
        <v>0.17</v>
      </c>
      <c r="L1230" s="90"/>
      <c r="M1230" s="90"/>
      <c r="N1230" s="13"/>
      <c r="O1230" s="12">
        <v>0</v>
      </c>
      <c r="P1230" s="12">
        <v>45.215843</v>
      </c>
      <c r="Q1230" s="12">
        <v>5.6930630000000004</v>
      </c>
      <c r="R1230" s="14">
        <v>46290.417847222219</v>
      </c>
      <c r="S1230" s="12">
        <v>0</v>
      </c>
      <c r="T1230">
        <v>20260248</v>
      </c>
      <c r="U1230" t="s">
        <v>3760</v>
      </c>
      <c r="V1230">
        <v>20260248</v>
      </c>
    </row>
    <row r="1231" spans="1:22" x14ac:dyDescent="0.3">
      <c r="A1231" s="11">
        <v>46289</v>
      </c>
      <c r="B1231" s="89" t="s">
        <v>3827</v>
      </c>
      <c r="C1231" s="12" t="s">
        <v>967</v>
      </c>
      <c r="D1231" s="12" t="s">
        <v>3490</v>
      </c>
      <c r="E1231" s="12" t="s">
        <v>155</v>
      </c>
      <c r="F1231" s="12" t="s">
        <v>3491</v>
      </c>
      <c r="G1231" s="12" t="s">
        <v>2733</v>
      </c>
      <c r="H1231" s="12" t="s">
        <v>2734</v>
      </c>
      <c r="I1231" s="90">
        <v>0.16666666666666671</v>
      </c>
      <c r="J1231" s="90">
        <v>0.18055555555555561</v>
      </c>
      <c r="K1231" s="13">
        <v>0.33</v>
      </c>
      <c r="L1231" s="90">
        <v>0.22430555555555559</v>
      </c>
      <c r="M1231" s="90">
        <v>0.23749999999999999</v>
      </c>
      <c r="N1231" s="13">
        <v>0.32</v>
      </c>
      <c r="O1231" s="12">
        <v>1</v>
      </c>
      <c r="P1231" s="12">
        <v>45.187305000000002</v>
      </c>
      <c r="Q1231" s="12">
        <v>5.7191090000000004</v>
      </c>
      <c r="R1231" s="14">
        <v>46290.417847222219</v>
      </c>
      <c r="S1231" s="12">
        <v>1</v>
      </c>
      <c r="T1231">
        <v>20260333</v>
      </c>
      <c r="U1231" t="s">
        <v>40</v>
      </c>
      <c r="V1231">
        <v>20260333</v>
      </c>
    </row>
    <row r="1232" spans="1:22" x14ac:dyDescent="0.3">
      <c r="A1232" s="11">
        <v>46289</v>
      </c>
      <c r="B1232" s="89" t="s">
        <v>3875</v>
      </c>
      <c r="C1232" s="12" t="s">
        <v>846</v>
      </c>
      <c r="D1232" s="12"/>
      <c r="E1232" s="12" t="s">
        <v>815</v>
      </c>
      <c r="F1232" s="12" t="s">
        <v>815</v>
      </c>
      <c r="G1232" s="12"/>
      <c r="H1232" s="12"/>
      <c r="I1232" s="90">
        <v>0.29166666666666669</v>
      </c>
      <c r="J1232" s="90">
        <v>0.2986111111111111</v>
      </c>
      <c r="K1232" s="13">
        <v>0.17</v>
      </c>
      <c r="L1232" s="90"/>
      <c r="M1232" s="90"/>
      <c r="N1232" s="13"/>
      <c r="O1232" s="12">
        <v>0</v>
      </c>
      <c r="P1232" s="12">
        <v>45.191439000000003</v>
      </c>
      <c r="Q1232" s="12">
        <v>5.7271229999999997</v>
      </c>
      <c r="R1232" s="14">
        <v>46290.417847222219</v>
      </c>
      <c r="S1232" s="12">
        <v>0</v>
      </c>
      <c r="V1232" t="s">
        <v>3763</v>
      </c>
    </row>
    <row r="1233" spans="1:22" x14ac:dyDescent="0.3">
      <c r="A1233" s="11">
        <v>46289</v>
      </c>
      <c r="B1233" s="89" t="s">
        <v>3847</v>
      </c>
      <c r="C1233" s="12" t="s">
        <v>900</v>
      </c>
      <c r="D1233" s="12" t="s">
        <v>3485</v>
      </c>
      <c r="E1233" s="12" t="s">
        <v>661</v>
      </c>
      <c r="F1233" s="12" t="s">
        <v>3486</v>
      </c>
      <c r="G1233" s="12" t="s">
        <v>2733</v>
      </c>
      <c r="H1233" s="12" t="s">
        <v>2734</v>
      </c>
      <c r="I1233" s="90">
        <v>0.34027777777777779</v>
      </c>
      <c r="J1233" s="90">
        <v>0.35416666666666669</v>
      </c>
      <c r="K1233" s="13">
        <v>0.33</v>
      </c>
      <c r="L1233" s="90"/>
      <c r="M1233" s="90"/>
      <c r="N1233" s="13"/>
      <c r="O1233" s="12">
        <v>0</v>
      </c>
      <c r="P1233" s="12">
        <v>45.242189000000003</v>
      </c>
      <c r="Q1233" s="12">
        <v>5.6828630000000002</v>
      </c>
      <c r="R1233" s="14">
        <v>46290.417847222219</v>
      </c>
      <c r="S1233" s="12">
        <v>1</v>
      </c>
      <c r="T1233">
        <v>20260303</v>
      </c>
      <c r="U1233" t="s">
        <v>40</v>
      </c>
      <c r="V1233">
        <v>20260303</v>
      </c>
    </row>
    <row r="1234" spans="1:22" x14ac:dyDescent="0.3">
      <c r="A1234" s="11">
        <v>46289</v>
      </c>
      <c r="B1234" s="89" t="s">
        <v>3835</v>
      </c>
      <c r="C1234" s="12" t="s">
        <v>859</v>
      </c>
      <c r="D1234" s="12" t="s">
        <v>2603</v>
      </c>
      <c r="E1234" s="12" t="s">
        <v>219</v>
      </c>
      <c r="F1234" s="12" t="s">
        <v>219</v>
      </c>
      <c r="G1234" s="12" t="s">
        <v>2733</v>
      </c>
      <c r="H1234" s="12" t="s">
        <v>2737</v>
      </c>
      <c r="I1234" s="90">
        <v>0.33333333333333331</v>
      </c>
      <c r="J1234" s="90">
        <v>0.36458333333333331</v>
      </c>
      <c r="K1234" s="13">
        <v>0.75</v>
      </c>
      <c r="L1234" s="90"/>
      <c r="M1234" s="90"/>
      <c r="N1234" s="13"/>
      <c r="O1234" s="12">
        <v>0</v>
      </c>
      <c r="P1234" s="12">
        <v>45.183280000000003</v>
      </c>
      <c r="Q1234" s="12">
        <v>5.7183830000000002</v>
      </c>
      <c r="R1234" s="14">
        <v>46290.417847222219</v>
      </c>
      <c r="S1234" s="12">
        <v>1</v>
      </c>
      <c r="T1234">
        <v>20260531</v>
      </c>
      <c r="U1234" t="s">
        <v>838</v>
      </c>
      <c r="V1234">
        <v>20260531</v>
      </c>
    </row>
    <row r="1235" spans="1:22" x14ac:dyDescent="0.3">
      <c r="A1235" s="11">
        <v>46289</v>
      </c>
      <c r="B1235" s="89" t="s">
        <v>3842</v>
      </c>
      <c r="C1235" s="12" t="s">
        <v>865</v>
      </c>
      <c r="D1235" s="12" t="s">
        <v>3371</v>
      </c>
      <c r="E1235" s="12" t="s">
        <v>99</v>
      </c>
      <c r="F1235" s="12" t="s">
        <v>3372</v>
      </c>
      <c r="G1235" s="12" t="s">
        <v>2733</v>
      </c>
      <c r="H1235" s="12" t="s">
        <v>2734</v>
      </c>
      <c r="I1235" s="90">
        <v>0.16666666666666671</v>
      </c>
      <c r="J1235" s="90">
        <v>0.17708333333333329</v>
      </c>
      <c r="K1235" s="13">
        <v>0.25</v>
      </c>
      <c r="L1235" s="90"/>
      <c r="M1235" s="90"/>
      <c r="N1235" s="13"/>
      <c r="O1235" s="12">
        <v>0</v>
      </c>
      <c r="P1235" s="12">
        <v>45.188929999999999</v>
      </c>
      <c r="Q1235" s="12">
        <v>5.7123470000000003</v>
      </c>
      <c r="R1235" s="14">
        <v>46290.417847222219</v>
      </c>
      <c r="S1235" s="12">
        <v>1</v>
      </c>
      <c r="T1235">
        <v>20260007</v>
      </c>
      <c r="U1235" t="s">
        <v>40</v>
      </c>
      <c r="V1235">
        <v>20260007</v>
      </c>
    </row>
    <row r="1236" spans="1:22" x14ac:dyDescent="0.3">
      <c r="A1236" s="11">
        <v>46289</v>
      </c>
      <c r="B1236" s="89" t="s">
        <v>3847</v>
      </c>
      <c r="C1236" s="12" t="s">
        <v>900</v>
      </c>
      <c r="D1236" s="12" t="s">
        <v>3493</v>
      </c>
      <c r="E1236" s="12" t="s">
        <v>295</v>
      </c>
      <c r="F1236" s="12" t="s">
        <v>3494</v>
      </c>
      <c r="G1236" s="12" t="s">
        <v>2733</v>
      </c>
      <c r="H1236" s="12" t="s">
        <v>2734</v>
      </c>
      <c r="I1236" s="90">
        <v>0.25</v>
      </c>
      <c r="J1236" s="90">
        <v>0.2638888888888889</v>
      </c>
      <c r="K1236" s="13">
        <v>0.33</v>
      </c>
      <c r="L1236" s="90"/>
      <c r="M1236" s="90"/>
      <c r="N1236" s="13"/>
      <c r="O1236" s="12">
        <v>0</v>
      </c>
      <c r="P1236" s="12">
        <v>45.240087000000003</v>
      </c>
      <c r="Q1236" s="12">
        <v>5.6822749999999997</v>
      </c>
      <c r="R1236" s="14">
        <v>46290.417847222219</v>
      </c>
      <c r="S1236" s="12">
        <v>1</v>
      </c>
      <c r="T1236">
        <v>20260573</v>
      </c>
      <c r="U1236" t="s">
        <v>40</v>
      </c>
      <c r="V1236">
        <v>20260573</v>
      </c>
    </row>
    <row r="1237" spans="1:22" x14ac:dyDescent="0.3">
      <c r="A1237" s="11">
        <v>46289</v>
      </c>
      <c r="B1237" s="89" t="s">
        <v>3846</v>
      </c>
      <c r="C1237" s="12" t="s">
        <v>965</v>
      </c>
      <c r="D1237" s="12" t="s">
        <v>2021</v>
      </c>
      <c r="E1237" s="12" t="s">
        <v>739</v>
      </c>
      <c r="F1237" s="12" t="s">
        <v>3495</v>
      </c>
      <c r="G1237" s="12" t="s">
        <v>2733</v>
      </c>
      <c r="H1237" s="12" t="s">
        <v>2737</v>
      </c>
      <c r="I1237" s="90">
        <v>0.33333333333333331</v>
      </c>
      <c r="J1237" s="90">
        <v>0.37847222222222221</v>
      </c>
      <c r="K1237" s="13">
        <v>1.08</v>
      </c>
      <c r="L1237" s="90">
        <v>0.43819444444444439</v>
      </c>
      <c r="M1237" s="90">
        <v>0.46666666666666667</v>
      </c>
      <c r="N1237" s="13">
        <v>0.68</v>
      </c>
      <c r="O1237" s="12">
        <v>1</v>
      </c>
      <c r="P1237" s="12">
        <v>45.053516999999999</v>
      </c>
      <c r="Q1237" s="12">
        <v>5.6782599999999999</v>
      </c>
      <c r="R1237" s="14">
        <v>46290.417847222219</v>
      </c>
      <c r="S1237" s="12">
        <v>1</v>
      </c>
      <c r="T1237">
        <v>20260313</v>
      </c>
      <c r="U1237" t="s">
        <v>838</v>
      </c>
      <c r="V1237">
        <v>20260313</v>
      </c>
    </row>
    <row r="1238" spans="1:22" x14ac:dyDescent="0.3">
      <c r="A1238" s="11">
        <v>46289</v>
      </c>
      <c r="B1238" s="89" t="s">
        <v>3841</v>
      </c>
      <c r="C1238" s="12" t="s">
        <v>971</v>
      </c>
      <c r="D1238" s="12" t="s">
        <v>3488</v>
      </c>
      <c r="E1238" s="12" t="s">
        <v>97</v>
      </c>
      <c r="F1238" s="12" t="s">
        <v>3489</v>
      </c>
      <c r="G1238" s="12" t="s">
        <v>2733</v>
      </c>
      <c r="H1238" s="12" t="s">
        <v>2734</v>
      </c>
      <c r="I1238" s="90">
        <v>0.16666666666666671</v>
      </c>
      <c r="J1238" s="90">
        <v>0.1736111111111111</v>
      </c>
      <c r="K1238" s="13">
        <v>0.17</v>
      </c>
      <c r="L1238" s="90"/>
      <c r="M1238" s="90"/>
      <c r="N1238" s="13"/>
      <c r="O1238" s="12">
        <v>0</v>
      </c>
      <c r="P1238" s="12">
        <v>45.190018000000002</v>
      </c>
      <c r="Q1238" s="12">
        <v>5.728173</v>
      </c>
      <c r="R1238" s="14">
        <v>46290.417847222219</v>
      </c>
      <c r="S1238" s="12">
        <v>1</v>
      </c>
      <c r="T1238">
        <v>20260325</v>
      </c>
      <c r="U1238" t="s">
        <v>40</v>
      </c>
      <c r="V1238">
        <v>20260325</v>
      </c>
    </row>
    <row r="1239" spans="1:22" x14ac:dyDescent="0.3">
      <c r="A1239" s="11">
        <v>46289</v>
      </c>
      <c r="B1239" s="89" t="s">
        <v>3870</v>
      </c>
      <c r="C1239" s="12" t="s">
        <v>947</v>
      </c>
      <c r="D1239" s="12" t="s">
        <v>1225</v>
      </c>
      <c r="E1239" s="12" t="s">
        <v>3505</v>
      </c>
      <c r="F1239" s="12" t="s">
        <v>475</v>
      </c>
      <c r="G1239" s="12" t="s">
        <v>2733</v>
      </c>
      <c r="H1239" s="12" t="s">
        <v>2737</v>
      </c>
      <c r="I1239" s="90">
        <v>0.33333333333333331</v>
      </c>
      <c r="J1239" s="90">
        <v>0.4513888888888889</v>
      </c>
      <c r="K1239" s="13">
        <v>2.83</v>
      </c>
      <c r="L1239" s="90"/>
      <c r="M1239" s="90"/>
      <c r="N1239" s="13"/>
      <c r="O1239" s="12">
        <v>0</v>
      </c>
      <c r="P1239" s="12">
        <v>45.363641999999999</v>
      </c>
      <c r="Q1239" s="12">
        <v>5.590662</v>
      </c>
      <c r="R1239" s="14">
        <v>46290.417847222219</v>
      </c>
      <c r="S1239" s="12">
        <v>1</v>
      </c>
      <c r="T1239">
        <v>20260044</v>
      </c>
      <c r="U1239" t="s">
        <v>838</v>
      </c>
      <c r="V1239">
        <v>20260044</v>
      </c>
    </row>
    <row r="1240" spans="1:22" x14ac:dyDescent="0.3">
      <c r="A1240" s="11">
        <v>46289</v>
      </c>
      <c r="B1240" s="89" t="s">
        <v>3881</v>
      </c>
      <c r="C1240" s="12" t="s">
        <v>894</v>
      </c>
      <c r="D1240" s="12"/>
      <c r="E1240" s="12" t="s">
        <v>824</v>
      </c>
      <c r="F1240" s="12" t="s">
        <v>824</v>
      </c>
      <c r="G1240" s="12"/>
      <c r="H1240" s="12"/>
      <c r="I1240" s="90">
        <v>0.33333333333333331</v>
      </c>
      <c r="J1240" s="90">
        <v>0.48958333333333331</v>
      </c>
      <c r="K1240" s="13">
        <v>3.75</v>
      </c>
      <c r="L1240" s="90"/>
      <c r="M1240" s="90"/>
      <c r="N1240" s="13"/>
      <c r="O1240" s="12">
        <v>0</v>
      </c>
      <c r="P1240" s="12">
        <v>45.178600000000003</v>
      </c>
      <c r="Q1240" s="12">
        <v>5.708291</v>
      </c>
      <c r="R1240" s="14">
        <v>46290.417847222219</v>
      </c>
      <c r="S1240" s="12">
        <v>1</v>
      </c>
      <c r="V1240" t="s">
        <v>3918</v>
      </c>
    </row>
    <row r="1241" spans="1:22" x14ac:dyDescent="0.3">
      <c r="A1241" s="11">
        <v>46289</v>
      </c>
      <c r="B1241" s="89" t="s">
        <v>3828</v>
      </c>
      <c r="C1241" s="12" t="s">
        <v>976</v>
      </c>
      <c r="D1241" s="12" t="s">
        <v>3500</v>
      </c>
      <c r="E1241" s="12" t="s">
        <v>57</v>
      </c>
      <c r="F1241" s="12" t="s">
        <v>3501</v>
      </c>
      <c r="G1241" s="12" t="s">
        <v>2733</v>
      </c>
      <c r="H1241" s="12" t="s">
        <v>2734</v>
      </c>
      <c r="I1241" s="90">
        <v>0.16666666666666671</v>
      </c>
      <c r="J1241" s="90">
        <v>0.18055555555555561</v>
      </c>
      <c r="K1241" s="13">
        <v>0.33</v>
      </c>
      <c r="L1241" s="90">
        <v>0.20208333333333331</v>
      </c>
      <c r="M1241" s="90">
        <v>0.2069444444444444</v>
      </c>
      <c r="N1241" s="13">
        <v>0.12</v>
      </c>
      <c r="O1241" s="12">
        <v>1</v>
      </c>
      <c r="P1241" s="12">
        <v>45.187589000000003</v>
      </c>
      <c r="Q1241" s="12">
        <v>5.7230420000000004</v>
      </c>
      <c r="R1241" s="14">
        <v>46290.417847222219</v>
      </c>
      <c r="S1241" s="12">
        <v>1</v>
      </c>
      <c r="T1241">
        <v>20260154</v>
      </c>
      <c r="U1241" t="s">
        <v>3760</v>
      </c>
      <c r="V1241">
        <v>20260154</v>
      </c>
    </row>
    <row r="1242" spans="1:22" x14ac:dyDescent="0.3">
      <c r="A1242" s="11">
        <v>46289</v>
      </c>
      <c r="B1242" s="89" t="s">
        <v>3846</v>
      </c>
      <c r="C1242" s="12" t="s">
        <v>965</v>
      </c>
      <c r="D1242" s="12" t="s">
        <v>3498</v>
      </c>
      <c r="E1242" s="12" t="s">
        <v>590</v>
      </c>
      <c r="F1242" s="12" t="s">
        <v>3499</v>
      </c>
      <c r="G1242" s="12" t="s">
        <v>2733</v>
      </c>
      <c r="H1242" s="12" t="s">
        <v>2734</v>
      </c>
      <c r="I1242" s="90">
        <v>0.16666666666666671</v>
      </c>
      <c r="J1242" s="90">
        <v>0.18055555555555561</v>
      </c>
      <c r="K1242" s="13">
        <v>0.33</v>
      </c>
      <c r="L1242" s="90">
        <v>0.2208333333333333</v>
      </c>
      <c r="M1242" s="90">
        <v>0.2215277777777778</v>
      </c>
      <c r="N1242" s="13">
        <v>0.02</v>
      </c>
      <c r="O1242" s="12">
        <v>1</v>
      </c>
      <c r="P1242" s="12">
        <v>45.053021999999999</v>
      </c>
      <c r="Q1242" s="12">
        <v>5.6729060000000002</v>
      </c>
      <c r="R1242" s="14">
        <v>46290.417847222219</v>
      </c>
      <c r="S1242" s="12">
        <v>1</v>
      </c>
      <c r="T1242">
        <v>20260390</v>
      </c>
      <c r="U1242" t="s">
        <v>40</v>
      </c>
      <c r="V1242">
        <v>20260390</v>
      </c>
    </row>
    <row r="1243" spans="1:22" x14ac:dyDescent="0.3">
      <c r="A1243" s="11">
        <v>46289</v>
      </c>
      <c r="B1243" s="89" t="s">
        <v>3882</v>
      </c>
      <c r="C1243" s="12" t="s">
        <v>917</v>
      </c>
      <c r="D1243" s="12" t="s">
        <v>1775</v>
      </c>
      <c r="E1243" s="12" t="s">
        <v>771</v>
      </c>
      <c r="F1243" s="12" t="s">
        <v>771</v>
      </c>
      <c r="G1243" s="12" t="s">
        <v>2733</v>
      </c>
      <c r="H1243" s="12" t="s">
        <v>2737</v>
      </c>
      <c r="I1243" s="90">
        <v>0.33333333333333331</v>
      </c>
      <c r="J1243" s="90">
        <v>0.51388888888888884</v>
      </c>
      <c r="K1243" s="13">
        <v>4.33</v>
      </c>
      <c r="L1243" s="90"/>
      <c r="M1243" s="90"/>
      <c r="N1243" s="13"/>
      <c r="O1243" s="12">
        <v>0</v>
      </c>
      <c r="P1243" s="12">
        <v>45.352257000000002</v>
      </c>
      <c r="Q1243" s="12">
        <v>5.5066280000000001</v>
      </c>
      <c r="R1243" s="14">
        <v>46290.417847222219</v>
      </c>
      <c r="S1243" s="12">
        <v>1</v>
      </c>
      <c r="T1243">
        <v>20260239</v>
      </c>
      <c r="U1243" t="s">
        <v>838</v>
      </c>
      <c r="V1243">
        <v>20260239</v>
      </c>
    </row>
    <row r="1244" spans="1:22" x14ac:dyDescent="0.3">
      <c r="A1244" s="11">
        <v>46289</v>
      </c>
      <c r="B1244" s="89" t="s">
        <v>3847</v>
      </c>
      <c r="C1244" s="12" t="s">
        <v>900</v>
      </c>
      <c r="D1244" s="12" t="s">
        <v>1365</v>
      </c>
      <c r="E1244" s="12" t="s">
        <v>626</v>
      </c>
      <c r="F1244" s="12" t="s">
        <v>626</v>
      </c>
      <c r="G1244" s="12" t="s">
        <v>2733</v>
      </c>
      <c r="H1244" s="12" t="s">
        <v>2737</v>
      </c>
      <c r="I1244" s="90">
        <v>0.35416666666666669</v>
      </c>
      <c r="J1244" s="90">
        <v>0.36805555555555558</v>
      </c>
      <c r="K1244" s="13">
        <v>0.33</v>
      </c>
      <c r="L1244" s="90"/>
      <c r="M1244" s="90"/>
      <c r="N1244" s="13"/>
      <c r="O1244" s="12">
        <v>0</v>
      </c>
      <c r="P1244" s="12">
        <v>45.275914999999998</v>
      </c>
      <c r="Q1244" s="12">
        <v>5.6491850000000001</v>
      </c>
      <c r="R1244" s="14">
        <v>46290.417847222219</v>
      </c>
      <c r="S1244" s="12">
        <v>1</v>
      </c>
      <c r="T1244">
        <v>20260094</v>
      </c>
      <c r="U1244" t="s">
        <v>838</v>
      </c>
      <c r="V1244">
        <v>20260094</v>
      </c>
    </row>
    <row r="1245" spans="1:22" x14ac:dyDescent="0.3">
      <c r="A1245" s="11">
        <v>46289</v>
      </c>
      <c r="B1245" s="89" t="s">
        <v>3864</v>
      </c>
      <c r="C1245" s="12" t="s">
        <v>960</v>
      </c>
      <c r="D1245" s="12" t="s">
        <v>2130</v>
      </c>
      <c r="E1245" s="12" t="s">
        <v>232</v>
      </c>
      <c r="F1245" s="12" t="s">
        <v>3511</v>
      </c>
      <c r="G1245" s="12" t="s">
        <v>2733</v>
      </c>
      <c r="H1245" s="12" t="s">
        <v>2737</v>
      </c>
      <c r="I1245" s="90">
        <v>0.33333333333333331</v>
      </c>
      <c r="J1245" s="90">
        <v>0.34722222222222221</v>
      </c>
      <c r="K1245" s="13">
        <v>0.33</v>
      </c>
      <c r="L1245" s="90"/>
      <c r="M1245" s="90"/>
      <c r="N1245" s="13"/>
      <c r="O1245" s="12">
        <v>0</v>
      </c>
      <c r="P1245" s="12">
        <v>45.179060999999997</v>
      </c>
      <c r="Q1245" s="12">
        <v>5.7056240000000003</v>
      </c>
      <c r="R1245" s="14">
        <v>46290.417847222219</v>
      </c>
      <c r="S1245" s="12">
        <v>1</v>
      </c>
      <c r="T1245">
        <v>20260352</v>
      </c>
      <c r="U1245" t="s">
        <v>838</v>
      </c>
      <c r="V1245">
        <v>20260352</v>
      </c>
    </row>
    <row r="1246" spans="1:22" x14ac:dyDescent="0.3">
      <c r="A1246" s="11">
        <v>46289</v>
      </c>
      <c r="B1246" s="89" t="s">
        <v>3854</v>
      </c>
      <c r="C1246" s="12" t="s">
        <v>963</v>
      </c>
      <c r="D1246" s="12" t="s">
        <v>3382</v>
      </c>
      <c r="E1246" s="12" t="s">
        <v>712</v>
      </c>
      <c r="F1246" s="12" t="s">
        <v>3383</v>
      </c>
      <c r="G1246" s="12" t="s">
        <v>2733</v>
      </c>
      <c r="H1246" s="12" t="s">
        <v>2734</v>
      </c>
      <c r="I1246" s="90">
        <v>0.16666666666666671</v>
      </c>
      <c r="J1246" s="90">
        <v>0.1736111111111111</v>
      </c>
      <c r="K1246" s="13">
        <v>0.17</v>
      </c>
      <c r="L1246" s="90"/>
      <c r="M1246" s="90"/>
      <c r="N1246" s="13"/>
      <c r="O1246" s="12">
        <v>0</v>
      </c>
      <c r="P1246" s="12">
        <v>45.189543999999998</v>
      </c>
      <c r="Q1246" s="12">
        <v>5.6851929999999999</v>
      </c>
      <c r="R1246" s="14">
        <v>46290.417847222219</v>
      </c>
      <c r="S1246" s="12">
        <v>1</v>
      </c>
      <c r="T1246">
        <v>20260249</v>
      </c>
      <c r="U1246" t="s">
        <v>40</v>
      </c>
      <c r="V1246">
        <v>20260249</v>
      </c>
    </row>
    <row r="1247" spans="1:22" x14ac:dyDescent="0.3">
      <c r="A1247" s="11">
        <v>46289</v>
      </c>
      <c r="B1247" s="89" t="s">
        <v>3848</v>
      </c>
      <c r="C1247" s="12" t="s">
        <v>945</v>
      </c>
      <c r="D1247" s="12" t="s">
        <v>1662</v>
      </c>
      <c r="E1247" s="12" t="s">
        <v>707</v>
      </c>
      <c r="F1247" s="12" t="s">
        <v>707</v>
      </c>
      <c r="G1247" s="12" t="s">
        <v>2733</v>
      </c>
      <c r="H1247" s="12" t="s">
        <v>2737</v>
      </c>
      <c r="I1247" s="90">
        <v>0.33333333333333331</v>
      </c>
      <c r="J1247" s="90">
        <v>0.38541666666666669</v>
      </c>
      <c r="K1247" s="13">
        <v>1.25</v>
      </c>
      <c r="L1247" s="90"/>
      <c r="M1247" s="90"/>
      <c r="N1247" s="13"/>
      <c r="O1247" s="12">
        <v>0</v>
      </c>
      <c r="P1247" s="12">
        <v>45.179850000000002</v>
      </c>
      <c r="Q1247" s="12">
        <v>5.7073270000000003</v>
      </c>
      <c r="R1247" s="14">
        <v>46290.417847222219</v>
      </c>
      <c r="S1247" s="12">
        <v>1</v>
      </c>
      <c r="T1247">
        <v>20260199</v>
      </c>
      <c r="U1247" t="s">
        <v>838</v>
      </c>
      <c r="V1247">
        <v>20260199</v>
      </c>
    </row>
    <row r="1248" spans="1:22" x14ac:dyDescent="0.3">
      <c r="A1248" s="11">
        <v>46289</v>
      </c>
      <c r="B1248" s="89" t="s">
        <v>3865</v>
      </c>
      <c r="C1248" s="12" t="s">
        <v>962</v>
      </c>
      <c r="D1248" s="12" t="s">
        <v>2506</v>
      </c>
      <c r="E1248" s="12" t="s">
        <v>650</v>
      </c>
      <c r="F1248" s="12" t="s">
        <v>3919</v>
      </c>
      <c r="G1248" s="12" t="s">
        <v>2733</v>
      </c>
      <c r="H1248" s="12" t="s">
        <v>2737</v>
      </c>
      <c r="I1248" s="90">
        <v>0.31597222222222221</v>
      </c>
      <c r="J1248" s="90">
        <v>0.35069444444444442</v>
      </c>
      <c r="K1248" s="13">
        <v>0.83</v>
      </c>
      <c r="L1248" s="90">
        <v>0.3298611111111111</v>
      </c>
      <c r="M1248" s="90">
        <v>0.36458333333333331</v>
      </c>
      <c r="N1248" s="13">
        <v>0.83</v>
      </c>
      <c r="O1248" s="12">
        <v>1</v>
      </c>
      <c r="P1248" s="12">
        <v>45.363982</v>
      </c>
      <c r="Q1248" s="12">
        <v>5.5928360000000001</v>
      </c>
      <c r="R1248" s="14">
        <v>46290.417847222219</v>
      </c>
      <c r="S1248" s="12">
        <v>1</v>
      </c>
      <c r="T1248">
        <v>20260491</v>
      </c>
      <c r="U1248" t="s">
        <v>838</v>
      </c>
      <c r="V1248">
        <v>20260491</v>
      </c>
    </row>
    <row r="1249" spans="1:22" x14ac:dyDescent="0.3">
      <c r="A1249" s="11">
        <v>46289</v>
      </c>
      <c r="B1249" s="89" t="s">
        <v>3862</v>
      </c>
      <c r="C1249" s="12" t="s">
        <v>853</v>
      </c>
      <c r="D1249" s="12" t="s">
        <v>3013</v>
      </c>
      <c r="E1249" s="12" t="s">
        <v>578</v>
      </c>
      <c r="F1249" s="12" t="s">
        <v>3014</v>
      </c>
      <c r="G1249" s="12" t="s">
        <v>2733</v>
      </c>
      <c r="H1249" s="12" t="s">
        <v>2734</v>
      </c>
      <c r="I1249" s="90">
        <v>0.16666666666666671</v>
      </c>
      <c r="J1249" s="90">
        <v>0.1736111111111111</v>
      </c>
      <c r="K1249" s="13">
        <v>0.17</v>
      </c>
      <c r="L1249" s="90"/>
      <c r="M1249" s="90"/>
      <c r="N1249" s="13"/>
      <c r="O1249" s="12">
        <v>0</v>
      </c>
      <c r="P1249" s="12">
        <v>45.183777999999997</v>
      </c>
      <c r="Q1249" s="12">
        <v>5.7115169999999997</v>
      </c>
      <c r="R1249" s="14">
        <v>46290.417847222219</v>
      </c>
      <c r="S1249" s="12">
        <v>1</v>
      </c>
      <c r="T1249">
        <v>20260008</v>
      </c>
      <c r="U1249" t="s">
        <v>3760</v>
      </c>
      <c r="V1249">
        <v>20260008</v>
      </c>
    </row>
    <row r="1250" spans="1:22" x14ac:dyDescent="0.3">
      <c r="A1250" s="11">
        <v>46289</v>
      </c>
      <c r="B1250" s="89" t="s">
        <v>3835</v>
      </c>
      <c r="C1250" s="12" t="s">
        <v>859</v>
      </c>
      <c r="D1250" s="12" t="s">
        <v>3387</v>
      </c>
      <c r="E1250" s="12" t="s">
        <v>168</v>
      </c>
      <c r="F1250" s="12" t="s">
        <v>3388</v>
      </c>
      <c r="G1250" s="12" t="s">
        <v>2733</v>
      </c>
      <c r="H1250" s="12" t="s">
        <v>2734</v>
      </c>
      <c r="I1250" s="90">
        <v>0.16666666666666671</v>
      </c>
      <c r="J1250" s="90">
        <v>0.1736111111111111</v>
      </c>
      <c r="K1250" s="13">
        <v>0.17</v>
      </c>
      <c r="L1250" s="90"/>
      <c r="M1250" s="90"/>
      <c r="N1250" s="13"/>
      <c r="O1250" s="12">
        <v>0</v>
      </c>
      <c r="P1250" s="12">
        <v>45.191439000000003</v>
      </c>
      <c r="Q1250" s="12">
        <v>5.7271229999999997</v>
      </c>
      <c r="R1250" s="14">
        <v>46290.417847222219</v>
      </c>
      <c r="S1250" s="12">
        <v>1</v>
      </c>
      <c r="T1250">
        <v>20260232</v>
      </c>
      <c r="U1250" t="s">
        <v>3760</v>
      </c>
      <c r="V1250">
        <v>20260232</v>
      </c>
    </row>
    <row r="1251" spans="1:22" x14ac:dyDescent="0.3">
      <c r="A1251" s="11">
        <v>46289</v>
      </c>
      <c r="B1251" s="89" t="s">
        <v>3840</v>
      </c>
      <c r="C1251" s="12" t="s">
        <v>959</v>
      </c>
      <c r="D1251" s="12" t="s">
        <v>1817</v>
      </c>
      <c r="E1251" s="12" t="s">
        <v>713</v>
      </c>
      <c r="F1251" s="12" t="s">
        <v>713</v>
      </c>
      <c r="G1251" s="12" t="s">
        <v>2733</v>
      </c>
      <c r="H1251" s="12" t="s">
        <v>2781</v>
      </c>
      <c r="I1251" s="90">
        <v>0.33333333333333331</v>
      </c>
      <c r="J1251" s="90">
        <v>0.375</v>
      </c>
      <c r="K1251" s="13">
        <v>1</v>
      </c>
      <c r="L1251" s="90"/>
      <c r="M1251" s="90"/>
      <c r="N1251" s="13"/>
      <c r="O1251" s="12">
        <v>0</v>
      </c>
      <c r="P1251" s="12">
        <v>45.233580000000003</v>
      </c>
      <c r="Q1251" s="12">
        <v>5.8629850000000001</v>
      </c>
      <c r="R1251" s="14">
        <v>46290.417847222219</v>
      </c>
      <c r="S1251" s="12">
        <v>1</v>
      </c>
      <c r="T1251">
        <v>20260251</v>
      </c>
      <c r="U1251" t="s">
        <v>838</v>
      </c>
      <c r="V1251">
        <v>20260251</v>
      </c>
    </row>
    <row r="1252" spans="1:22" x14ac:dyDescent="0.3">
      <c r="A1252" s="11">
        <v>46289</v>
      </c>
      <c r="B1252" s="89" t="s">
        <v>3847</v>
      </c>
      <c r="C1252" s="12" t="s">
        <v>900</v>
      </c>
      <c r="D1252" s="12" t="s">
        <v>3509</v>
      </c>
      <c r="E1252" s="12" t="s">
        <v>698</v>
      </c>
      <c r="F1252" s="12" t="s">
        <v>3510</v>
      </c>
      <c r="G1252" s="12" t="s">
        <v>2733</v>
      </c>
      <c r="H1252" s="12" t="s">
        <v>2734</v>
      </c>
      <c r="I1252" s="90">
        <v>0.16666666666666671</v>
      </c>
      <c r="J1252" s="90">
        <v>0.18055555555555561</v>
      </c>
      <c r="K1252" s="13">
        <v>0.33</v>
      </c>
      <c r="L1252" s="90"/>
      <c r="M1252" s="90"/>
      <c r="N1252" s="13"/>
      <c r="O1252" s="12">
        <v>0</v>
      </c>
      <c r="P1252" s="12">
        <v>45.220844</v>
      </c>
      <c r="Q1252" s="12">
        <v>5.6904969999999997</v>
      </c>
      <c r="R1252" s="14">
        <v>46290.417847222219</v>
      </c>
      <c r="S1252" s="12">
        <v>1</v>
      </c>
      <c r="T1252">
        <v>20260563</v>
      </c>
      <c r="U1252" t="s">
        <v>40</v>
      </c>
      <c r="V1252">
        <v>20260563</v>
      </c>
    </row>
    <row r="1253" spans="1:22" x14ac:dyDescent="0.3">
      <c r="A1253" s="11">
        <v>46289</v>
      </c>
      <c r="B1253" s="89" t="s">
        <v>3821</v>
      </c>
      <c r="C1253" s="12" t="s">
        <v>879</v>
      </c>
      <c r="D1253" s="12" t="s">
        <v>1571</v>
      </c>
      <c r="E1253" s="12" t="s">
        <v>659</v>
      </c>
      <c r="F1253" s="12" t="s">
        <v>1573</v>
      </c>
      <c r="G1253" s="12" t="s">
        <v>2733</v>
      </c>
      <c r="H1253" s="12" t="s">
        <v>2737</v>
      </c>
      <c r="I1253" s="90">
        <v>0.25694444444444442</v>
      </c>
      <c r="J1253" s="90">
        <v>0.29166666666666669</v>
      </c>
      <c r="K1253" s="13">
        <v>0.83</v>
      </c>
      <c r="L1253" s="90">
        <v>0.32708333333333328</v>
      </c>
      <c r="M1253" s="90">
        <v>0.34583333333333333</v>
      </c>
      <c r="N1253" s="13">
        <v>0.45</v>
      </c>
      <c r="O1253" s="12">
        <v>1</v>
      </c>
      <c r="P1253" s="12">
        <v>45.369183</v>
      </c>
      <c r="Q1253" s="12">
        <v>5.5819970000000003</v>
      </c>
      <c r="R1253" s="14">
        <v>46290.417847222219</v>
      </c>
      <c r="S1253" s="12">
        <v>1</v>
      </c>
      <c r="T1253">
        <v>20260166</v>
      </c>
      <c r="U1253" t="s">
        <v>838</v>
      </c>
      <c r="V1253">
        <v>20260166</v>
      </c>
    </row>
    <row r="1254" spans="1:22" x14ac:dyDescent="0.3">
      <c r="A1254" s="11">
        <v>46289</v>
      </c>
      <c r="B1254" s="89" t="s">
        <v>3814</v>
      </c>
      <c r="C1254" s="12" t="s">
        <v>948</v>
      </c>
      <c r="D1254" s="12" t="s">
        <v>3496</v>
      </c>
      <c r="E1254" s="12" t="s">
        <v>666</v>
      </c>
      <c r="F1254" s="12" t="s">
        <v>3497</v>
      </c>
      <c r="G1254" s="12" t="s">
        <v>2733</v>
      </c>
      <c r="H1254" s="12" t="s">
        <v>2734</v>
      </c>
      <c r="I1254" s="90">
        <v>0.25</v>
      </c>
      <c r="J1254" s="90">
        <v>0.26041666666666669</v>
      </c>
      <c r="K1254" s="13">
        <v>0.25</v>
      </c>
      <c r="L1254" s="90"/>
      <c r="M1254" s="90"/>
      <c r="N1254" s="13"/>
      <c r="O1254" s="12">
        <v>0</v>
      </c>
      <c r="P1254" s="12">
        <v>45.178390999999998</v>
      </c>
      <c r="Q1254" s="12">
        <v>5.7375129999999999</v>
      </c>
      <c r="R1254" s="14">
        <v>46290.417847222219</v>
      </c>
      <c r="S1254" s="12">
        <v>1</v>
      </c>
      <c r="T1254">
        <v>20260029</v>
      </c>
      <c r="U1254" t="s">
        <v>40</v>
      </c>
      <c r="V1254">
        <v>20260029</v>
      </c>
    </row>
    <row r="1255" spans="1:22" x14ac:dyDescent="0.3">
      <c r="A1255" s="11">
        <v>46289</v>
      </c>
      <c r="B1255" s="89" t="s">
        <v>3831</v>
      </c>
      <c r="C1255" s="12" t="s">
        <v>892</v>
      </c>
      <c r="D1255" s="12" t="s">
        <v>1275</v>
      </c>
      <c r="E1255" s="12" t="s">
        <v>209</v>
      </c>
      <c r="F1255" s="12" t="s">
        <v>209</v>
      </c>
      <c r="G1255" s="12" t="s">
        <v>2733</v>
      </c>
      <c r="H1255" s="12" t="s">
        <v>2737</v>
      </c>
      <c r="I1255" s="90">
        <v>0.33333333333333331</v>
      </c>
      <c r="J1255" s="90">
        <v>0.34722222222222221</v>
      </c>
      <c r="K1255" s="13">
        <v>0.33</v>
      </c>
      <c r="L1255" s="90"/>
      <c r="M1255" s="90"/>
      <c r="N1255" s="13"/>
      <c r="O1255" s="12">
        <v>0</v>
      </c>
      <c r="P1255" s="12">
        <v>45.194781999999996</v>
      </c>
      <c r="Q1255" s="12">
        <v>5.7142739999999996</v>
      </c>
      <c r="R1255" s="14">
        <v>46290.417847222219</v>
      </c>
      <c r="S1255" s="12">
        <v>1</v>
      </c>
      <c r="T1255">
        <v>20260059</v>
      </c>
      <c r="U1255" t="s">
        <v>838</v>
      </c>
      <c r="V1255">
        <v>20260059</v>
      </c>
    </row>
    <row r="1256" spans="1:22" x14ac:dyDescent="0.3">
      <c r="A1256" s="11">
        <v>46289</v>
      </c>
      <c r="B1256" s="89" t="s">
        <v>3882</v>
      </c>
      <c r="C1256" s="12" t="s">
        <v>917</v>
      </c>
      <c r="D1256" s="12" t="s">
        <v>3389</v>
      </c>
      <c r="E1256" s="12" t="s">
        <v>376</v>
      </c>
      <c r="F1256" s="12" t="s">
        <v>3920</v>
      </c>
      <c r="G1256" s="12" t="s">
        <v>2733</v>
      </c>
      <c r="H1256" s="12" t="s">
        <v>2734</v>
      </c>
      <c r="I1256" s="90">
        <v>0.29166666666666669</v>
      </c>
      <c r="J1256" s="90">
        <v>0.3125</v>
      </c>
      <c r="K1256" s="13">
        <v>0.5</v>
      </c>
      <c r="L1256" s="90">
        <v>0.2902777777777778</v>
      </c>
      <c r="M1256" s="90">
        <v>0.29930555555555549</v>
      </c>
      <c r="N1256" s="13">
        <v>0.22</v>
      </c>
      <c r="O1256" s="12">
        <v>1</v>
      </c>
      <c r="P1256" s="12">
        <v>45.182341999999998</v>
      </c>
      <c r="Q1256" s="12">
        <v>5.7126530000000004</v>
      </c>
      <c r="R1256" s="14">
        <v>46290.417847222219</v>
      </c>
      <c r="S1256" s="12">
        <v>1</v>
      </c>
      <c r="T1256">
        <v>20260054</v>
      </c>
      <c r="U1256" t="s">
        <v>40</v>
      </c>
      <c r="V1256">
        <v>20260054</v>
      </c>
    </row>
    <row r="1257" spans="1:22" x14ac:dyDescent="0.3">
      <c r="A1257" s="11">
        <v>46289</v>
      </c>
      <c r="B1257" s="89" t="s">
        <v>3849</v>
      </c>
      <c r="C1257" s="12" t="s">
        <v>861</v>
      </c>
      <c r="D1257" s="12" t="s">
        <v>868</v>
      </c>
      <c r="E1257" s="12" t="s">
        <v>826</v>
      </c>
      <c r="F1257" s="12" t="s">
        <v>826</v>
      </c>
      <c r="G1257" s="12" t="s">
        <v>2733</v>
      </c>
      <c r="H1257" s="12" t="s">
        <v>2737</v>
      </c>
      <c r="I1257" s="90">
        <v>0.33333333333333331</v>
      </c>
      <c r="J1257" s="90">
        <v>0.34722222222222221</v>
      </c>
      <c r="K1257" s="13">
        <v>0.33</v>
      </c>
      <c r="L1257" s="90">
        <v>0.23749999999999999</v>
      </c>
      <c r="M1257" s="90">
        <v>0.25347222222222221</v>
      </c>
      <c r="N1257" s="13">
        <v>0.38</v>
      </c>
      <c r="O1257" s="12">
        <v>1</v>
      </c>
      <c r="P1257" s="12">
        <v>45.185786999999998</v>
      </c>
      <c r="Q1257" s="12">
        <v>5.7279049999999998</v>
      </c>
      <c r="R1257" s="14">
        <v>46290.417847222219</v>
      </c>
      <c r="S1257" s="12">
        <v>1</v>
      </c>
      <c r="V1257" t="s">
        <v>3810</v>
      </c>
    </row>
    <row r="1258" spans="1:22" x14ac:dyDescent="0.3">
      <c r="A1258" s="11">
        <v>46289</v>
      </c>
      <c r="B1258" s="89" t="s">
        <v>3872</v>
      </c>
      <c r="C1258" s="12" t="s">
        <v>866</v>
      </c>
      <c r="D1258" s="12" t="s">
        <v>1408</v>
      </c>
      <c r="E1258" s="12" t="s">
        <v>460</v>
      </c>
      <c r="F1258" s="12" t="s">
        <v>460</v>
      </c>
      <c r="G1258" s="12" t="s">
        <v>2733</v>
      </c>
      <c r="H1258" s="12" t="s">
        <v>2737</v>
      </c>
      <c r="I1258" s="90">
        <v>0.33333333333333331</v>
      </c>
      <c r="J1258" s="90">
        <v>0.38541666666666669</v>
      </c>
      <c r="K1258" s="13">
        <v>1.25</v>
      </c>
      <c r="L1258" s="90">
        <v>0.36180555555555549</v>
      </c>
      <c r="M1258" s="90">
        <v>0.40972222222222221</v>
      </c>
      <c r="N1258" s="13">
        <v>1.1499999999999999</v>
      </c>
      <c r="O1258" s="12">
        <v>1</v>
      </c>
      <c r="P1258" s="12">
        <v>45.209203000000002</v>
      </c>
      <c r="Q1258" s="12">
        <v>5.7626520000000001</v>
      </c>
      <c r="R1258" s="14">
        <v>46290.417847222219</v>
      </c>
      <c r="S1258" s="12">
        <v>1</v>
      </c>
      <c r="T1258">
        <v>20260577</v>
      </c>
      <c r="U1258" t="s">
        <v>838</v>
      </c>
      <c r="V1258">
        <v>20260577</v>
      </c>
    </row>
    <row r="1259" spans="1:22" x14ac:dyDescent="0.3">
      <c r="A1259" s="11">
        <v>46289</v>
      </c>
      <c r="B1259" s="89" t="s">
        <v>3845</v>
      </c>
      <c r="C1259" s="12" t="s">
        <v>950</v>
      </c>
      <c r="D1259" s="12" t="s">
        <v>2510</v>
      </c>
      <c r="E1259" s="12" t="s">
        <v>115</v>
      </c>
      <c r="F1259" s="12" t="s">
        <v>115</v>
      </c>
      <c r="G1259" s="12" t="s">
        <v>2733</v>
      </c>
      <c r="H1259" s="12" t="s">
        <v>2737</v>
      </c>
      <c r="I1259" s="90">
        <v>0.33333333333333331</v>
      </c>
      <c r="J1259" s="90">
        <v>0.34722222222222221</v>
      </c>
      <c r="K1259" s="13">
        <v>0.33</v>
      </c>
      <c r="L1259" s="90"/>
      <c r="M1259" s="90"/>
      <c r="N1259" s="13"/>
      <c r="O1259" s="12">
        <v>0</v>
      </c>
      <c r="P1259" s="12">
        <v>45.190648000000003</v>
      </c>
      <c r="Q1259" s="12">
        <v>5.7227129999999997</v>
      </c>
      <c r="R1259" s="14">
        <v>46290.417847222219</v>
      </c>
      <c r="S1259" s="12">
        <v>1</v>
      </c>
      <c r="T1259">
        <v>20260494</v>
      </c>
      <c r="U1259" t="s">
        <v>838</v>
      </c>
      <c r="V1259">
        <v>20260494</v>
      </c>
    </row>
    <row r="1260" spans="1:22" x14ac:dyDescent="0.3">
      <c r="A1260" s="11">
        <v>46289</v>
      </c>
      <c r="B1260" s="89" t="s">
        <v>3846</v>
      </c>
      <c r="C1260" s="12" t="s">
        <v>863</v>
      </c>
      <c r="D1260" s="12" t="s">
        <v>2240</v>
      </c>
      <c r="E1260" s="12" t="s">
        <v>592</v>
      </c>
      <c r="F1260" s="12" t="s">
        <v>592</v>
      </c>
      <c r="G1260" s="12" t="s">
        <v>2733</v>
      </c>
      <c r="H1260" s="12" t="s">
        <v>2737</v>
      </c>
      <c r="I1260" s="90">
        <v>0.33333333333333331</v>
      </c>
      <c r="J1260" s="90">
        <v>0.37847222222222221</v>
      </c>
      <c r="K1260" s="13">
        <v>1.08</v>
      </c>
      <c r="L1260" s="90"/>
      <c r="M1260" s="90"/>
      <c r="N1260" s="13"/>
      <c r="O1260" s="12">
        <v>0</v>
      </c>
      <c r="P1260" s="12">
        <v>45.191043000000001</v>
      </c>
      <c r="Q1260" s="12">
        <v>5.7160380000000002</v>
      </c>
      <c r="R1260" s="14">
        <v>46290.417847222219</v>
      </c>
      <c r="S1260" s="12">
        <v>1</v>
      </c>
      <c r="T1260">
        <v>20260389</v>
      </c>
      <c r="U1260" t="s">
        <v>838</v>
      </c>
      <c r="V1260">
        <v>20260389</v>
      </c>
    </row>
    <row r="1261" spans="1:22" x14ac:dyDescent="0.3">
      <c r="A1261" s="11">
        <v>46289</v>
      </c>
      <c r="B1261" s="89" t="s">
        <v>3827</v>
      </c>
      <c r="C1261" s="12" t="s">
        <v>967</v>
      </c>
      <c r="D1261" s="12" t="s">
        <v>2036</v>
      </c>
      <c r="E1261" s="12" t="s">
        <v>368</v>
      </c>
      <c r="F1261" s="12" t="s">
        <v>368</v>
      </c>
      <c r="G1261" s="12" t="s">
        <v>2733</v>
      </c>
      <c r="H1261" s="12" t="s">
        <v>2737</v>
      </c>
      <c r="I1261" s="90">
        <v>0.33333333333333331</v>
      </c>
      <c r="J1261" s="90">
        <v>0.36458333333333331</v>
      </c>
      <c r="K1261" s="13">
        <v>0.75</v>
      </c>
      <c r="L1261" s="90">
        <v>0.4201388888888889</v>
      </c>
      <c r="M1261" s="90">
        <v>0.4548611111111111</v>
      </c>
      <c r="N1261" s="13">
        <v>0.83</v>
      </c>
      <c r="O1261" s="12">
        <v>1</v>
      </c>
      <c r="P1261" s="12">
        <v>45.182288999999997</v>
      </c>
      <c r="Q1261" s="12">
        <v>5.7159700000000004</v>
      </c>
      <c r="R1261" s="14">
        <v>46290.417847222219</v>
      </c>
      <c r="S1261" s="12">
        <v>1</v>
      </c>
      <c r="T1261">
        <v>20260318</v>
      </c>
      <c r="U1261" t="s">
        <v>838</v>
      </c>
      <c r="V1261">
        <v>20260318</v>
      </c>
    </row>
    <row r="1262" spans="1:22" x14ac:dyDescent="0.3">
      <c r="A1262" s="11">
        <v>46289</v>
      </c>
      <c r="B1262" s="89" t="s">
        <v>3817</v>
      </c>
      <c r="C1262" s="12" t="s">
        <v>974</v>
      </c>
      <c r="D1262" s="12" t="s">
        <v>3061</v>
      </c>
      <c r="E1262" s="12" t="s">
        <v>283</v>
      </c>
      <c r="F1262" s="12" t="s">
        <v>3062</v>
      </c>
      <c r="G1262" s="12" t="s">
        <v>2733</v>
      </c>
      <c r="H1262" s="12" t="s">
        <v>2734</v>
      </c>
      <c r="I1262" s="90">
        <v>0.29166666666666669</v>
      </c>
      <c r="J1262" s="90">
        <v>0.2986111111111111</v>
      </c>
      <c r="K1262" s="13">
        <v>0.17</v>
      </c>
      <c r="L1262" s="90"/>
      <c r="M1262" s="90"/>
      <c r="N1262" s="13"/>
      <c r="O1262" s="12">
        <v>0</v>
      </c>
      <c r="P1262" s="12">
        <v>45.170468999999997</v>
      </c>
      <c r="Q1262" s="12">
        <v>5.7347279999999996</v>
      </c>
      <c r="R1262" s="14">
        <v>46290.417847222219</v>
      </c>
      <c r="S1262" s="12">
        <v>1</v>
      </c>
      <c r="T1262">
        <v>20260359</v>
      </c>
      <c r="U1262" t="s">
        <v>40</v>
      </c>
      <c r="V1262">
        <v>20260359</v>
      </c>
    </row>
    <row r="1263" spans="1:22" x14ac:dyDescent="0.3">
      <c r="A1263" s="11">
        <v>46289</v>
      </c>
      <c r="B1263" s="89" t="s">
        <v>3866</v>
      </c>
      <c r="C1263" s="12" t="s">
        <v>949</v>
      </c>
      <c r="D1263" s="12" t="s">
        <v>3593</v>
      </c>
      <c r="E1263" s="12" t="s">
        <v>402</v>
      </c>
      <c r="F1263" s="12" t="s">
        <v>402</v>
      </c>
      <c r="G1263" s="12" t="s">
        <v>2733</v>
      </c>
      <c r="H1263" s="12" t="s">
        <v>2734</v>
      </c>
      <c r="I1263" s="90">
        <v>0.16666666666666671</v>
      </c>
      <c r="J1263" s="90">
        <v>0.18055555555555561</v>
      </c>
      <c r="K1263" s="13">
        <v>0.33</v>
      </c>
      <c r="L1263" s="90"/>
      <c r="M1263" s="90"/>
      <c r="N1263" s="13"/>
      <c r="O1263" s="12">
        <v>0</v>
      </c>
      <c r="P1263" s="12">
        <v>45.145840999999997</v>
      </c>
      <c r="Q1263" s="12">
        <v>5.7421040000000003</v>
      </c>
      <c r="R1263" s="14">
        <v>46290.417847222219</v>
      </c>
      <c r="S1263" s="12">
        <v>1</v>
      </c>
      <c r="T1263">
        <v>20260252</v>
      </c>
      <c r="U1263" t="s">
        <v>40</v>
      </c>
      <c r="V1263">
        <v>20260252</v>
      </c>
    </row>
    <row r="1264" spans="1:22" x14ac:dyDescent="0.3">
      <c r="A1264" s="11">
        <v>46289</v>
      </c>
      <c r="B1264" s="89" t="s">
        <v>3818</v>
      </c>
      <c r="C1264" s="12" t="s">
        <v>870</v>
      </c>
      <c r="D1264" s="12" t="s">
        <v>1110</v>
      </c>
      <c r="E1264" s="12" t="s">
        <v>198</v>
      </c>
      <c r="F1264" s="12" t="s">
        <v>198</v>
      </c>
      <c r="G1264" s="12" t="s">
        <v>2733</v>
      </c>
      <c r="H1264" s="12" t="s">
        <v>2737</v>
      </c>
      <c r="I1264" s="90">
        <v>0.57638888888888884</v>
      </c>
      <c r="J1264" s="90">
        <v>0.60069444444444442</v>
      </c>
      <c r="K1264" s="13">
        <v>0.57999999999999996</v>
      </c>
      <c r="L1264" s="90">
        <v>0.2479166666666667</v>
      </c>
      <c r="M1264" s="90">
        <v>0.32361111111111113</v>
      </c>
      <c r="N1264" s="13">
        <v>1.82</v>
      </c>
      <c r="O1264" s="12">
        <v>1</v>
      </c>
      <c r="P1264" s="12">
        <v>45.188409999999998</v>
      </c>
      <c r="Q1264" s="12">
        <v>5.7258019999999998</v>
      </c>
      <c r="R1264" s="14">
        <v>46290.417847222219</v>
      </c>
      <c r="S1264" s="12">
        <v>1</v>
      </c>
      <c r="T1264">
        <v>20260015</v>
      </c>
      <c r="U1264" t="s">
        <v>838</v>
      </c>
      <c r="V1264">
        <v>20260015</v>
      </c>
    </row>
    <row r="1265" spans="1:22" x14ac:dyDescent="0.3">
      <c r="A1265" s="11">
        <v>46289</v>
      </c>
      <c r="B1265" s="89" t="s">
        <v>3854</v>
      </c>
      <c r="C1265" s="12" t="s">
        <v>963</v>
      </c>
      <c r="D1265" s="12" t="s">
        <v>1568</v>
      </c>
      <c r="E1265" s="12" t="s">
        <v>462</v>
      </c>
      <c r="F1265" s="12" t="s">
        <v>3903</v>
      </c>
      <c r="G1265" s="12" t="s">
        <v>2733</v>
      </c>
      <c r="H1265" s="12" t="s">
        <v>2737</v>
      </c>
      <c r="I1265" s="90">
        <v>0.33333333333333331</v>
      </c>
      <c r="J1265" s="90">
        <v>0.35416666666666669</v>
      </c>
      <c r="K1265" s="13">
        <v>0.5</v>
      </c>
      <c r="L1265" s="90"/>
      <c r="M1265" s="90"/>
      <c r="N1265" s="13"/>
      <c r="O1265" s="12">
        <v>0</v>
      </c>
      <c r="P1265" s="12">
        <v>45.184040000000003</v>
      </c>
      <c r="Q1265" s="12">
        <v>5.7121500000000003</v>
      </c>
      <c r="R1265" s="14">
        <v>46290.417847222219</v>
      </c>
      <c r="S1265" s="12">
        <v>1</v>
      </c>
      <c r="T1265">
        <v>20260165</v>
      </c>
      <c r="U1265" t="s">
        <v>838</v>
      </c>
      <c r="V1265">
        <v>20260165</v>
      </c>
    </row>
    <row r="1266" spans="1:22" x14ac:dyDescent="0.3">
      <c r="A1266" s="11">
        <v>46289</v>
      </c>
      <c r="B1266" s="89" t="s">
        <v>3860</v>
      </c>
      <c r="C1266" s="12" t="s">
        <v>982</v>
      </c>
      <c r="D1266" s="12" t="s">
        <v>3507</v>
      </c>
      <c r="E1266" s="12" t="s">
        <v>688</v>
      </c>
      <c r="F1266" s="12" t="s">
        <v>3508</v>
      </c>
      <c r="G1266" s="12" t="s">
        <v>2733</v>
      </c>
      <c r="H1266" s="12" t="s">
        <v>2734</v>
      </c>
      <c r="I1266" s="90">
        <v>0.16666666666666671</v>
      </c>
      <c r="J1266" s="90">
        <v>0.18055555555555561</v>
      </c>
      <c r="K1266" s="13">
        <v>0.33</v>
      </c>
      <c r="L1266" s="90"/>
      <c r="M1266" s="90"/>
      <c r="N1266" s="13"/>
      <c r="O1266" s="12">
        <v>0</v>
      </c>
      <c r="P1266" s="12">
        <v>45.080235999999999</v>
      </c>
      <c r="Q1266" s="12">
        <v>5.7363559999999998</v>
      </c>
      <c r="R1266" s="14">
        <v>46290.417847222219</v>
      </c>
      <c r="S1266" s="12">
        <v>1</v>
      </c>
      <c r="T1266">
        <v>20260422</v>
      </c>
      <c r="U1266" t="s">
        <v>40</v>
      </c>
      <c r="V1266">
        <v>20260422</v>
      </c>
    </row>
    <row r="1267" spans="1:22" x14ac:dyDescent="0.3">
      <c r="A1267" s="11">
        <v>46289</v>
      </c>
      <c r="B1267" s="89" t="s">
        <v>3854</v>
      </c>
      <c r="C1267" s="12" t="s">
        <v>963</v>
      </c>
      <c r="D1267" s="12" t="s">
        <v>1254</v>
      </c>
      <c r="E1267" s="12" t="s">
        <v>376</v>
      </c>
      <c r="F1267" s="12" t="s">
        <v>1256</v>
      </c>
      <c r="G1267" s="12" t="s">
        <v>2733</v>
      </c>
      <c r="H1267" s="12" t="s">
        <v>2737</v>
      </c>
      <c r="I1267" s="90">
        <v>0.29166666666666669</v>
      </c>
      <c r="J1267" s="90">
        <v>0.30555555555555558</v>
      </c>
      <c r="K1267" s="13">
        <v>0.33</v>
      </c>
      <c r="L1267" s="90"/>
      <c r="M1267" s="90"/>
      <c r="N1267" s="13"/>
      <c r="O1267" s="12">
        <v>0</v>
      </c>
      <c r="P1267" s="12">
        <v>45.182341999999998</v>
      </c>
      <c r="Q1267" s="12">
        <v>5.7126530000000004</v>
      </c>
      <c r="R1267" s="14">
        <v>46290.417847222219</v>
      </c>
      <c r="S1267" s="12">
        <v>1</v>
      </c>
      <c r="T1267">
        <v>20260054</v>
      </c>
      <c r="U1267" t="s">
        <v>838</v>
      </c>
      <c r="V1267">
        <v>20260054</v>
      </c>
    </row>
    <row r="1268" spans="1:22" x14ac:dyDescent="0.3">
      <c r="A1268" s="11">
        <v>46289</v>
      </c>
      <c r="B1268" s="89" t="s">
        <v>3865</v>
      </c>
      <c r="C1268" s="12" t="s">
        <v>962</v>
      </c>
      <c r="D1268" s="12" t="s">
        <v>2447</v>
      </c>
      <c r="E1268" s="12" t="s">
        <v>794</v>
      </c>
      <c r="F1268" s="12" t="s">
        <v>2449</v>
      </c>
      <c r="G1268" s="12" t="s">
        <v>2733</v>
      </c>
      <c r="H1268" s="12" t="s">
        <v>2737</v>
      </c>
      <c r="I1268" s="90">
        <v>0.22916666666666671</v>
      </c>
      <c r="J1268" s="90">
        <v>0.25347222222222221</v>
      </c>
      <c r="K1268" s="13">
        <v>0.57999999999999996</v>
      </c>
      <c r="L1268" s="90">
        <v>0.31180555555555561</v>
      </c>
      <c r="M1268" s="90">
        <v>0.3263888888888889</v>
      </c>
      <c r="N1268" s="13">
        <v>0.35</v>
      </c>
      <c r="O1268" s="12">
        <v>1</v>
      </c>
      <c r="P1268" s="12">
        <v>45.363542000000002</v>
      </c>
      <c r="Q1268" s="12">
        <v>5.5916610000000002</v>
      </c>
      <c r="R1268" s="14">
        <v>46290.417847222219</v>
      </c>
      <c r="S1268" s="12">
        <v>1</v>
      </c>
      <c r="T1268">
        <v>20260456</v>
      </c>
      <c r="U1268" t="s">
        <v>838</v>
      </c>
      <c r="V1268">
        <v>20260456</v>
      </c>
    </row>
    <row r="1269" spans="1:22" x14ac:dyDescent="0.3">
      <c r="A1269" s="11">
        <v>46289</v>
      </c>
      <c r="B1269" s="89" t="s">
        <v>3865</v>
      </c>
      <c r="C1269" s="12" t="s">
        <v>962</v>
      </c>
      <c r="D1269" s="12" t="s">
        <v>1194</v>
      </c>
      <c r="E1269" s="12" t="s">
        <v>289</v>
      </c>
      <c r="F1269" s="12" t="s">
        <v>289</v>
      </c>
      <c r="G1269" s="12" t="s">
        <v>2733</v>
      </c>
      <c r="H1269" s="12" t="s">
        <v>2737</v>
      </c>
      <c r="I1269" s="90">
        <v>0.3576388888888889</v>
      </c>
      <c r="J1269" s="90">
        <v>0.3923611111111111</v>
      </c>
      <c r="K1269" s="13">
        <v>0.83</v>
      </c>
      <c r="L1269" s="90">
        <v>0.17083333333333331</v>
      </c>
      <c r="M1269" s="90">
        <v>0.19097222222222221</v>
      </c>
      <c r="N1269" s="13">
        <v>0.48</v>
      </c>
      <c r="O1269" s="12">
        <v>1</v>
      </c>
      <c r="P1269" s="12">
        <v>45.364960000000004</v>
      </c>
      <c r="Q1269" s="12">
        <v>5.5936700000000004</v>
      </c>
      <c r="R1269" s="14">
        <v>46290.417847222219</v>
      </c>
      <c r="S1269" s="12">
        <v>1</v>
      </c>
      <c r="T1269">
        <v>20260034</v>
      </c>
      <c r="U1269" t="s">
        <v>838</v>
      </c>
      <c r="V1269">
        <v>20260034</v>
      </c>
    </row>
    <row r="1270" spans="1:22" x14ac:dyDescent="0.3">
      <c r="A1270" s="11">
        <v>46289</v>
      </c>
      <c r="B1270" s="89" t="s">
        <v>3814</v>
      </c>
      <c r="C1270" s="12" t="s">
        <v>948</v>
      </c>
      <c r="D1270" s="12" t="s">
        <v>1266</v>
      </c>
      <c r="E1270" s="12" t="s">
        <v>379</v>
      </c>
      <c r="F1270" s="12" t="s">
        <v>379</v>
      </c>
      <c r="G1270" s="12" t="s">
        <v>2733</v>
      </c>
      <c r="H1270" s="12" t="s">
        <v>2737</v>
      </c>
      <c r="I1270" s="90">
        <v>0.33333333333333331</v>
      </c>
      <c r="J1270" s="90">
        <v>0.375</v>
      </c>
      <c r="K1270" s="13">
        <v>1</v>
      </c>
      <c r="L1270" s="90"/>
      <c r="M1270" s="90"/>
      <c r="N1270" s="13"/>
      <c r="O1270" s="12">
        <v>0</v>
      </c>
      <c r="P1270" s="12">
        <v>45.162835000000001</v>
      </c>
      <c r="Q1270" s="12">
        <v>5.7206549999999998</v>
      </c>
      <c r="R1270" s="14">
        <v>46290.417847222219</v>
      </c>
      <c r="S1270" s="12">
        <v>1</v>
      </c>
      <c r="T1270">
        <v>20260057</v>
      </c>
      <c r="U1270" t="s">
        <v>838</v>
      </c>
      <c r="V1270">
        <v>20260057</v>
      </c>
    </row>
    <row r="1271" spans="1:22" x14ac:dyDescent="0.3">
      <c r="A1271" s="11">
        <v>46289</v>
      </c>
      <c r="B1271" s="89" t="s">
        <v>3889</v>
      </c>
      <c r="C1271" s="12" t="s">
        <v>972</v>
      </c>
      <c r="D1271" s="12" t="s">
        <v>3411</v>
      </c>
      <c r="E1271" s="12" t="s">
        <v>741</v>
      </c>
      <c r="F1271" s="12" t="s">
        <v>3412</v>
      </c>
      <c r="G1271" s="12" t="s">
        <v>2733</v>
      </c>
      <c r="H1271" s="12" t="s">
        <v>2734</v>
      </c>
      <c r="I1271" s="90">
        <v>0.16666666666666671</v>
      </c>
      <c r="J1271" s="90">
        <v>0.18055555555555561</v>
      </c>
      <c r="K1271" s="13">
        <v>0.33</v>
      </c>
      <c r="L1271" s="90"/>
      <c r="M1271" s="90"/>
      <c r="N1271" s="13"/>
      <c r="O1271" s="12">
        <v>0</v>
      </c>
      <c r="P1271" s="12">
        <v>45.157052</v>
      </c>
      <c r="Q1271" s="12">
        <v>5.7211379999999998</v>
      </c>
      <c r="R1271" s="14">
        <v>46290.417847222219</v>
      </c>
      <c r="S1271" s="12">
        <v>1</v>
      </c>
      <c r="T1271">
        <v>20260443</v>
      </c>
      <c r="U1271" t="s">
        <v>40</v>
      </c>
      <c r="V1271">
        <v>20260443</v>
      </c>
    </row>
    <row r="1272" spans="1:22" x14ac:dyDescent="0.3">
      <c r="A1272" s="11">
        <v>46289</v>
      </c>
      <c r="B1272" s="89" t="s">
        <v>3827</v>
      </c>
      <c r="C1272" s="12" t="s">
        <v>967</v>
      </c>
      <c r="D1272" s="12" t="s">
        <v>3515</v>
      </c>
      <c r="E1272" s="12" t="s">
        <v>234</v>
      </c>
      <c r="F1272" s="12" t="s">
        <v>3516</v>
      </c>
      <c r="G1272" s="12" t="s">
        <v>2733</v>
      </c>
      <c r="H1272" s="12" t="s">
        <v>2734</v>
      </c>
      <c r="I1272" s="90">
        <v>0.16666666666666671</v>
      </c>
      <c r="J1272" s="90">
        <v>0.18055555555555561</v>
      </c>
      <c r="K1272" s="13">
        <v>0.33</v>
      </c>
      <c r="L1272" s="90">
        <v>0.26180555555555562</v>
      </c>
      <c r="M1272" s="90">
        <v>0.2722222222222222</v>
      </c>
      <c r="N1272" s="13">
        <v>0.25</v>
      </c>
      <c r="O1272" s="12">
        <v>1</v>
      </c>
      <c r="P1272" s="12">
        <v>45.182043</v>
      </c>
      <c r="Q1272" s="12">
        <v>5.7257119999999997</v>
      </c>
      <c r="R1272" s="14">
        <v>46290.417847222219</v>
      </c>
      <c r="S1272" s="12">
        <v>1</v>
      </c>
      <c r="T1272">
        <v>20260206</v>
      </c>
      <c r="U1272" t="s">
        <v>40</v>
      </c>
      <c r="V1272">
        <v>20260206</v>
      </c>
    </row>
    <row r="1273" spans="1:22" x14ac:dyDescent="0.3">
      <c r="A1273" s="11">
        <v>46289</v>
      </c>
      <c r="B1273" s="89" t="s">
        <v>3811</v>
      </c>
      <c r="C1273" s="12" t="s">
        <v>975</v>
      </c>
      <c r="D1273" s="12" t="s">
        <v>1917</v>
      </c>
      <c r="E1273" s="12" t="s">
        <v>271</v>
      </c>
      <c r="F1273" s="12" t="s">
        <v>3521</v>
      </c>
      <c r="G1273" s="12" t="s">
        <v>2733</v>
      </c>
      <c r="H1273" s="12" t="s">
        <v>2781</v>
      </c>
      <c r="I1273" s="90">
        <v>0.16666666666666671</v>
      </c>
      <c r="J1273" s="90">
        <v>0.22916666666666671</v>
      </c>
      <c r="K1273" s="13">
        <v>1.5</v>
      </c>
      <c r="L1273" s="90">
        <v>0.1895833333333333</v>
      </c>
      <c r="M1273" s="90">
        <v>0.23958333333333329</v>
      </c>
      <c r="N1273" s="13">
        <v>1.2</v>
      </c>
      <c r="O1273" s="12">
        <v>1</v>
      </c>
      <c r="P1273" s="12">
        <v>45.350082999999998</v>
      </c>
      <c r="Q1273" s="12">
        <v>5.5047350000000002</v>
      </c>
      <c r="R1273" s="14">
        <v>46290.417847222219</v>
      </c>
      <c r="S1273" s="12">
        <v>1</v>
      </c>
      <c r="T1273">
        <v>20260283</v>
      </c>
      <c r="U1273" t="s">
        <v>838</v>
      </c>
      <c r="V1273">
        <v>20260283</v>
      </c>
    </row>
    <row r="1274" spans="1:22" x14ac:dyDescent="0.3">
      <c r="A1274" s="11">
        <v>46289</v>
      </c>
      <c r="B1274" s="89" t="s">
        <v>3813</v>
      </c>
      <c r="C1274" s="12" t="s">
        <v>847</v>
      </c>
      <c r="D1274" s="12"/>
      <c r="E1274" s="12" t="s">
        <v>820</v>
      </c>
      <c r="F1274" s="12" t="s">
        <v>820</v>
      </c>
      <c r="G1274" s="12"/>
      <c r="H1274" s="12"/>
      <c r="I1274" s="90">
        <v>0.16666666666666671</v>
      </c>
      <c r="J1274" s="90">
        <v>0.17708333333333329</v>
      </c>
      <c r="K1274" s="13">
        <v>0.25</v>
      </c>
      <c r="L1274" s="90"/>
      <c r="M1274" s="90"/>
      <c r="N1274" s="13"/>
      <c r="O1274" s="12">
        <v>0</v>
      </c>
      <c r="P1274" s="12">
        <v>48.795366999999999</v>
      </c>
      <c r="Q1274" s="12">
        <v>2.322012</v>
      </c>
      <c r="R1274" s="14">
        <v>46290.417847222219</v>
      </c>
      <c r="S1274" s="12">
        <v>1</v>
      </c>
      <c r="V1274" t="s">
        <v>3802</v>
      </c>
    </row>
    <row r="1275" spans="1:22" x14ac:dyDescent="0.3">
      <c r="A1275" s="11">
        <v>46289</v>
      </c>
      <c r="B1275" s="89" t="s">
        <v>3817</v>
      </c>
      <c r="C1275" s="12" t="s">
        <v>974</v>
      </c>
      <c r="D1275" s="12"/>
      <c r="E1275" s="12" t="s">
        <v>3517</v>
      </c>
      <c r="F1275" s="12" t="s">
        <v>3517</v>
      </c>
      <c r="G1275" s="12"/>
      <c r="H1275" s="12"/>
      <c r="I1275" s="90">
        <v>0.33333333333333331</v>
      </c>
      <c r="J1275" s="90">
        <v>0.34722222222222221</v>
      </c>
      <c r="K1275" s="13">
        <v>0.33</v>
      </c>
      <c r="L1275" s="90"/>
      <c r="M1275" s="90"/>
      <c r="N1275" s="13"/>
      <c r="O1275" s="12">
        <v>0</v>
      </c>
      <c r="P1275" s="12">
        <v>45.363542000000002</v>
      </c>
      <c r="Q1275" s="12">
        <v>5.5916610000000002</v>
      </c>
      <c r="R1275" s="14">
        <v>46290.417847222219</v>
      </c>
      <c r="S1275" s="12">
        <v>1</v>
      </c>
      <c r="T1275">
        <v>20260458</v>
      </c>
      <c r="U1275" t="s">
        <v>3760</v>
      </c>
      <c r="V1275">
        <v>20260458</v>
      </c>
    </row>
    <row r="1276" spans="1:22" x14ac:dyDescent="0.3">
      <c r="A1276" s="11">
        <v>46289</v>
      </c>
      <c r="B1276" s="89" t="s">
        <v>3819</v>
      </c>
      <c r="C1276" s="12" t="s">
        <v>973</v>
      </c>
      <c r="D1276" s="12" t="s">
        <v>1183</v>
      </c>
      <c r="E1276" s="12" t="s">
        <v>394</v>
      </c>
      <c r="F1276" s="12" t="s">
        <v>394</v>
      </c>
      <c r="G1276" s="12" t="s">
        <v>2733</v>
      </c>
      <c r="H1276" s="12" t="s">
        <v>2737</v>
      </c>
      <c r="I1276" s="90">
        <v>0.33333333333333331</v>
      </c>
      <c r="J1276" s="90">
        <v>0.375</v>
      </c>
      <c r="K1276" s="13">
        <v>1</v>
      </c>
      <c r="L1276" s="90"/>
      <c r="M1276" s="90"/>
      <c r="N1276" s="13"/>
      <c r="O1276" s="12">
        <v>0</v>
      </c>
      <c r="P1276" s="12">
        <v>45.365690000000001</v>
      </c>
      <c r="Q1276" s="12">
        <v>5.5858990000000004</v>
      </c>
      <c r="R1276" s="14">
        <v>46290.417847222219</v>
      </c>
      <c r="S1276" s="12">
        <v>1</v>
      </c>
      <c r="T1276">
        <v>20240003</v>
      </c>
      <c r="U1276" t="s">
        <v>838</v>
      </c>
      <c r="V1276">
        <v>20240003</v>
      </c>
    </row>
    <row r="1277" spans="1:22" x14ac:dyDescent="0.3">
      <c r="A1277" s="11">
        <v>46289</v>
      </c>
      <c r="B1277" s="89" t="s">
        <v>3841</v>
      </c>
      <c r="C1277" s="12" t="s">
        <v>971</v>
      </c>
      <c r="D1277" s="12" t="s">
        <v>2623</v>
      </c>
      <c r="E1277" s="12" t="s">
        <v>445</v>
      </c>
      <c r="F1277" s="12" t="s">
        <v>2838</v>
      </c>
      <c r="G1277" s="12" t="s">
        <v>2733</v>
      </c>
      <c r="H1277" s="12" t="s">
        <v>2737</v>
      </c>
      <c r="I1277" s="90">
        <v>0.33333333333333331</v>
      </c>
      <c r="J1277" s="90">
        <v>0.37847222222222221</v>
      </c>
      <c r="K1277" s="13">
        <v>1.08</v>
      </c>
      <c r="L1277" s="90"/>
      <c r="M1277" s="90"/>
      <c r="N1277" s="13"/>
      <c r="O1277" s="12">
        <v>0</v>
      </c>
      <c r="P1277" s="12">
        <v>45.181372000000003</v>
      </c>
      <c r="Q1277" s="12">
        <v>5.7330990000000002</v>
      </c>
      <c r="R1277" s="14">
        <v>46290.417847222219</v>
      </c>
      <c r="S1277" s="12">
        <v>1</v>
      </c>
      <c r="T1277">
        <v>20260540</v>
      </c>
      <c r="U1277" t="s">
        <v>838</v>
      </c>
      <c r="V1277">
        <v>20260540</v>
      </c>
    </row>
    <row r="1278" spans="1:22" x14ac:dyDescent="0.3">
      <c r="A1278" s="11">
        <v>46289</v>
      </c>
      <c r="B1278" s="89" t="s">
        <v>3822</v>
      </c>
      <c r="C1278" s="12" t="s">
        <v>944</v>
      </c>
      <c r="D1278" s="12" t="s">
        <v>3519</v>
      </c>
      <c r="E1278" s="12" t="s">
        <v>191</v>
      </c>
      <c r="F1278" s="12" t="s">
        <v>3520</v>
      </c>
      <c r="G1278" s="12" t="s">
        <v>2733</v>
      </c>
      <c r="H1278" s="12" t="s">
        <v>2734</v>
      </c>
      <c r="I1278" s="90">
        <v>0.16666666666666671</v>
      </c>
      <c r="J1278" s="90">
        <v>0.18055555555555561</v>
      </c>
      <c r="K1278" s="13">
        <v>0.33</v>
      </c>
      <c r="L1278" s="90"/>
      <c r="M1278" s="90"/>
      <c r="N1278" s="13"/>
      <c r="O1278" s="12">
        <v>0</v>
      </c>
      <c r="P1278" s="12">
        <v>45.180351000000002</v>
      </c>
      <c r="Q1278" s="12">
        <v>5.7075740000000001</v>
      </c>
      <c r="R1278" s="14">
        <v>46290.417847222219</v>
      </c>
      <c r="S1278" s="12">
        <v>1</v>
      </c>
      <c r="T1278">
        <v>20260431</v>
      </c>
      <c r="U1278" t="s">
        <v>40</v>
      </c>
      <c r="V1278">
        <v>20260431</v>
      </c>
    </row>
    <row r="1279" spans="1:22" x14ac:dyDescent="0.3">
      <c r="A1279" s="11">
        <v>46289</v>
      </c>
      <c r="B1279" s="89" t="s">
        <v>3814</v>
      </c>
      <c r="C1279" s="12" t="s">
        <v>948</v>
      </c>
      <c r="D1279" s="12" t="s">
        <v>1270</v>
      </c>
      <c r="E1279" s="12" t="s">
        <v>378</v>
      </c>
      <c r="F1279" s="12" t="s">
        <v>3904</v>
      </c>
      <c r="G1279" s="12" t="s">
        <v>2733</v>
      </c>
      <c r="H1279" s="12" t="s">
        <v>2737</v>
      </c>
      <c r="I1279" s="90">
        <v>0.33333333333333331</v>
      </c>
      <c r="J1279" s="90">
        <v>0.35416666666666669</v>
      </c>
      <c r="K1279" s="13">
        <v>0.5</v>
      </c>
      <c r="L1279" s="90"/>
      <c r="M1279" s="90"/>
      <c r="N1279" s="13"/>
      <c r="O1279" s="12">
        <v>0</v>
      </c>
      <c r="P1279" s="12">
        <v>45.188785000000003</v>
      </c>
      <c r="Q1279" s="12">
        <v>5.7198960000000003</v>
      </c>
      <c r="R1279" s="14">
        <v>46290.417847222219</v>
      </c>
      <c r="S1279" s="12">
        <v>1</v>
      </c>
      <c r="T1279">
        <v>20260058</v>
      </c>
      <c r="U1279" t="s">
        <v>838</v>
      </c>
      <c r="V1279">
        <v>20260058</v>
      </c>
    </row>
    <row r="1280" spans="1:22" x14ac:dyDescent="0.3">
      <c r="A1280" s="11">
        <v>46289</v>
      </c>
      <c r="B1280" s="89" t="s">
        <v>3868</v>
      </c>
      <c r="C1280" s="12" t="s">
        <v>983</v>
      </c>
      <c r="D1280" s="12" t="s">
        <v>1745</v>
      </c>
      <c r="E1280" s="12" t="s">
        <v>473</v>
      </c>
      <c r="F1280" s="12" t="s">
        <v>3527</v>
      </c>
      <c r="G1280" s="12" t="s">
        <v>2733</v>
      </c>
      <c r="H1280" s="12" t="s">
        <v>2734</v>
      </c>
      <c r="I1280" s="90">
        <v>0.16666666666666671</v>
      </c>
      <c r="J1280" s="90">
        <v>0.18055555555555561</v>
      </c>
      <c r="K1280" s="13">
        <v>0.33</v>
      </c>
      <c r="L1280" s="90">
        <v>0.4826388888888889</v>
      </c>
      <c r="M1280" s="90">
        <v>0.4826388888888889</v>
      </c>
      <c r="N1280" s="13">
        <v>0</v>
      </c>
      <c r="O1280" s="12">
        <v>1</v>
      </c>
      <c r="P1280" s="12">
        <v>45.201889999999999</v>
      </c>
      <c r="Q1280" s="12">
        <v>5.8388479999999996</v>
      </c>
      <c r="R1280" s="14">
        <v>46290.417847222219</v>
      </c>
      <c r="S1280" s="12">
        <v>1</v>
      </c>
      <c r="T1280">
        <v>20260229</v>
      </c>
      <c r="U1280" t="s">
        <v>838</v>
      </c>
      <c r="V1280">
        <v>20260229</v>
      </c>
    </row>
    <row r="1281" spans="1:22" x14ac:dyDescent="0.3">
      <c r="A1281" s="11">
        <v>46289</v>
      </c>
      <c r="B1281" s="89" t="s">
        <v>3816</v>
      </c>
      <c r="C1281" s="12" t="s">
        <v>957</v>
      </c>
      <c r="D1281" s="12" t="s">
        <v>1955</v>
      </c>
      <c r="E1281" s="12" t="s">
        <v>548</v>
      </c>
      <c r="F1281" s="12" t="s">
        <v>548</v>
      </c>
      <c r="G1281" s="12" t="s">
        <v>2733</v>
      </c>
      <c r="H1281" s="12" t="s">
        <v>2737</v>
      </c>
      <c r="I1281" s="90">
        <v>0.50347222222222221</v>
      </c>
      <c r="J1281" s="90">
        <v>0.54513888888888884</v>
      </c>
      <c r="K1281" s="13">
        <v>1</v>
      </c>
      <c r="L1281" s="90"/>
      <c r="M1281" s="90"/>
      <c r="N1281" s="13"/>
      <c r="O1281" s="12">
        <v>0</v>
      </c>
      <c r="P1281" s="12">
        <v>45.199911999999998</v>
      </c>
      <c r="Q1281" s="12">
        <v>5.7373810000000001</v>
      </c>
      <c r="R1281" s="14">
        <v>46290.417847222219</v>
      </c>
      <c r="S1281" s="12">
        <v>1</v>
      </c>
      <c r="T1281">
        <v>20260295</v>
      </c>
      <c r="U1281" t="s">
        <v>838</v>
      </c>
      <c r="V1281">
        <v>20260295</v>
      </c>
    </row>
    <row r="1282" spans="1:22" x14ac:dyDescent="0.3">
      <c r="A1282" s="11">
        <v>46289</v>
      </c>
      <c r="B1282" s="89" t="s">
        <v>3861</v>
      </c>
      <c r="C1282" s="12" t="s">
        <v>970</v>
      </c>
      <c r="D1282" s="12" t="s">
        <v>2926</v>
      </c>
      <c r="E1282" s="12" t="s">
        <v>293</v>
      </c>
      <c r="F1282" s="12" t="s">
        <v>2927</v>
      </c>
      <c r="G1282" s="12" t="s">
        <v>2733</v>
      </c>
      <c r="H1282" s="12" t="s">
        <v>2734</v>
      </c>
      <c r="I1282" s="90">
        <v>0.16666666666666671</v>
      </c>
      <c r="J1282" s="90">
        <v>0.18055555555555561</v>
      </c>
      <c r="K1282" s="13">
        <v>0.33</v>
      </c>
      <c r="L1282" s="90"/>
      <c r="M1282" s="90"/>
      <c r="N1282" s="13"/>
      <c r="O1282" s="12">
        <v>0</v>
      </c>
      <c r="P1282" s="12">
        <v>45.105367000000001</v>
      </c>
      <c r="Q1282" s="12">
        <v>5.6648319999999996</v>
      </c>
      <c r="R1282" s="14">
        <v>46290.417847222219</v>
      </c>
      <c r="S1282" s="12">
        <v>1</v>
      </c>
      <c r="T1282">
        <v>20260400</v>
      </c>
      <c r="U1282" t="s">
        <v>40</v>
      </c>
      <c r="V1282">
        <v>20260400</v>
      </c>
    </row>
    <row r="1283" spans="1:22" x14ac:dyDescent="0.3">
      <c r="A1283" s="11">
        <v>46289</v>
      </c>
      <c r="B1283" s="89" t="s">
        <v>3901</v>
      </c>
      <c r="C1283" s="12" t="s">
        <v>969</v>
      </c>
      <c r="D1283" s="12" t="s">
        <v>3522</v>
      </c>
      <c r="E1283" s="12" t="s">
        <v>441</v>
      </c>
      <c r="F1283" s="12" t="s">
        <v>3523</v>
      </c>
      <c r="G1283" s="12" t="s">
        <v>2733</v>
      </c>
      <c r="H1283" s="12" t="s">
        <v>2734</v>
      </c>
      <c r="I1283" s="90">
        <v>0.16666666666666671</v>
      </c>
      <c r="J1283" s="90">
        <v>0.18055555555555561</v>
      </c>
      <c r="K1283" s="13">
        <v>0.33</v>
      </c>
      <c r="L1283" s="90"/>
      <c r="M1283" s="90"/>
      <c r="N1283" s="13"/>
      <c r="O1283" s="12">
        <v>0</v>
      </c>
      <c r="P1283" s="12">
        <v>45.157359</v>
      </c>
      <c r="Q1283" s="12">
        <v>5.7146999999999997</v>
      </c>
      <c r="R1283" s="14">
        <v>46290.417847222219</v>
      </c>
      <c r="S1283" s="12">
        <v>1</v>
      </c>
      <c r="T1283">
        <v>20260161</v>
      </c>
      <c r="U1283" t="s">
        <v>40</v>
      </c>
      <c r="V1283">
        <v>20260161</v>
      </c>
    </row>
    <row r="1284" spans="1:22" x14ac:dyDescent="0.3">
      <c r="A1284" s="11">
        <v>46289</v>
      </c>
      <c r="B1284" s="89" t="s">
        <v>3839</v>
      </c>
      <c r="C1284" s="12" t="s">
        <v>966</v>
      </c>
      <c r="D1284" s="12" t="s">
        <v>3682</v>
      </c>
      <c r="E1284" s="12" t="s">
        <v>510</v>
      </c>
      <c r="F1284" s="12" t="s">
        <v>3683</v>
      </c>
      <c r="G1284" s="12" t="s">
        <v>2733</v>
      </c>
      <c r="H1284" s="12" t="s">
        <v>2734</v>
      </c>
      <c r="I1284" s="90">
        <v>0.40972222222222221</v>
      </c>
      <c r="J1284" s="90">
        <v>0.4236111111111111</v>
      </c>
      <c r="K1284" s="13">
        <v>0.33</v>
      </c>
      <c r="L1284" s="90">
        <v>0.40208333333333329</v>
      </c>
      <c r="M1284" s="90">
        <v>0.45833333333333331</v>
      </c>
      <c r="N1284" s="13">
        <v>1.35</v>
      </c>
      <c r="O1284" s="12">
        <v>1</v>
      </c>
      <c r="P1284" s="12">
        <v>45.368639999999999</v>
      </c>
      <c r="Q1284" s="12">
        <v>5.5851119999999996</v>
      </c>
      <c r="R1284" s="14">
        <v>46290.417847222219</v>
      </c>
      <c r="S1284" s="12">
        <v>1</v>
      </c>
      <c r="T1284">
        <v>20260358</v>
      </c>
      <c r="U1284" t="s">
        <v>40</v>
      </c>
      <c r="V1284">
        <v>20260358</v>
      </c>
    </row>
    <row r="1285" spans="1:22" x14ac:dyDescent="0.3">
      <c r="A1285" s="11">
        <v>46289</v>
      </c>
      <c r="B1285" s="89" t="s">
        <v>3854</v>
      </c>
      <c r="C1285" s="12" t="s">
        <v>963</v>
      </c>
      <c r="D1285" s="12" t="s">
        <v>2910</v>
      </c>
      <c r="E1285" s="12" t="s">
        <v>762</v>
      </c>
      <c r="F1285" s="12" t="s">
        <v>2911</v>
      </c>
      <c r="G1285" s="12" t="s">
        <v>2733</v>
      </c>
      <c r="H1285" s="12" t="s">
        <v>2734</v>
      </c>
      <c r="I1285" s="90">
        <v>0.29166666666666669</v>
      </c>
      <c r="J1285" s="90">
        <v>0.2986111111111111</v>
      </c>
      <c r="K1285" s="13">
        <v>0.17</v>
      </c>
      <c r="L1285" s="90"/>
      <c r="M1285" s="90"/>
      <c r="N1285" s="13"/>
      <c r="O1285" s="12">
        <v>0</v>
      </c>
      <c r="P1285" s="12">
        <v>45.180419000000001</v>
      </c>
      <c r="Q1285" s="12">
        <v>5.7115030000000004</v>
      </c>
      <c r="R1285" s="14">
        <v>46290.417847222219</v>
      </c>
      <c r="S1285" s="12">
        <v>1</v>
      </c>
      <c r="T1285">
        <v>20260424</v>
      </c>
      <c r="U1285" t="s">
        <v>40</v>
      </c>
      <c r="V1285">
        <v>20260424</v>
      </c>
    </row>
    <row r="1286" spans="1:22" x14ac:dyDescent="0.3">
      <c r="A1286" s="11">
        <v>46289</v>
      </c>
      <c r="B1286" s="89" t="s">
        <v>3817</v>
      </c>
      <c r="C1286" s="12" t="s">
        <v>974</v>
      </c>
      <c r="D1286" s="12" t="s">
        <v>3332</v>
      </c>
      <c r="E1286" s="12" t="s">
        <v>72</v>
      </c>
      <c r="F1286" s="12" t="s">
        <v>3696</v>
      </c>
      <c r="G1286" s="12" t="s">
        <v>2733</v>
      </c>
      <c r="H1286" s="12" t="s">
        <v>2734</v>
      </c>
      <c r="I1286" s="90">
        <v>0.29166666666666669</v>
      </c>
      <c r="J1286" s="90">
        <v>0.2986111111111111</v>
      </c>
      <c r="K1286" s="13">
        <v>0.17</v>
      </c>
      <c r="L1286" s="90"/>
      <c r="M1286" s="90"/>
      <c r="N1286" s="13"/>
      <c r="O1286" s="12">
        <v>0</v>
      </c>
      <c r="P1286" s="12">
        <v>45.188403000000001</v>
      </c>
      <c r="Q1286" s="12">
        <v>5.725015</v>
      </c>
      <c r="R1286" s="14">
        <v>46290.417847222219</v>
      </c>
      <c r="S1286" s="12">
        <v>1</v>
      </c>
      <c r="T1286">
        <v>20260441</v>
      </c>
      <c r="U1286" t="s">
        <v>40</v>
      </c>
      <c r="V1286">
        <v>20260441</v>
      </c>
    </row>
    <row r="1287" spans="1:22" x14ac:dyDescent="0.3">
      <c r="A1287" s="11">
        <v>46289</v>
      </c>
      <c r="B1287" s="89" t="s">
        <v>3844</v>
      </c>
      <c r="C1287" s="12" t="s">
        <v>952</v>
      </c>
      <c r="D1287" s="12" t="s">
        <v>2141</v>
      </c>
      <c r="E1287" s="12" t="s">
        <v>306</v>
      </c>
      <c r="F1287" s="12" t="s">
        <v>2143</v>
      </c>
      <c r="G1287" s="12" t="s">
        <v>2733</v>
      </c>
      <c r="H1287" s="12" t="s">
        <v>2737</v>
      </c>
      <c r="I1287" s="90">
        <v>0.33333333333333331</v>
      </c>
      <c r="J1287" s="90">
        <v>0.37847222222222221</v>
      </c>
      <c r="K1287" s="13">
        <v>1.08</v>
      </c>
      <c r="L1287" s="90"/>
      <c r="M1287" s="90"/>
      <c r="N1287" s="13"/>
      <c r="O1287" s="12">
        <v>0</v>
      </c>
      <c r="P1287" s="12">
        <v>45.193513000000003</v>
      </c>
      <c r="Q1287" s="12">
        <v>5.729501</v>
      </c>
      <c r="R1287" s="14">
        <v>46290.417847222219</v>
      </c>
      <c r="S1287" s="12">
        <v>1</v>
      </c>
      <c r="T1287">
        <v>20260604</v>
      </c>
      <c r="U1287" t="s">
        <v>838</v>
      </c>
      <c r="V1287">
        <v>20260604</v>
      </c>
    </row>
    <row r="1288" spans="1:22" x14ac:dyDescent="0.3">
      <c r="A1288" s="11">
        <v>46289</v>
      </c>
      <c r="B1288" s="89" t="s">
        <v>3867</v>
      </c>
      <c r="C1288" s="12" t="s">
        <v>914</v>
      </c>
      <c r="D1288" s="12" t="s">
        <v>1706</v>
      </c>
      <c r="E1288" s="12" t="s">
        <v>525</v>
      </c>
      <c r="F1288" s="12" t="s">
        <v>525</v>
      </c>
      <c r="G1288" s="12" t="s">
        <v>2733</v>
      </c>
      <c r="H1288" s="12" t="s">
        <v>2737</v>
      </c>
      <c r="I1288" s="90">
        <v>0.33333333333333331</v>
      </c>
      <c r="J1288" s="90">
        <v>0.37847222222222221</v>
      </c>
      <c r="K1288" s="13">
        <v>1.08</v>
      </c>
      <c r="L1288" s="90">
        <v>0.4152777777777778</v>
      </c>
      <c r="M1288" s="90">
        <v>0.46736111111111112</v>
      </c>
      <c r="N1288" s="13">
        <v>1.25</v>
      </c>
      <c r="O1288" s="12">
        <v>1</v>
      </c>
      <c r="P1288" s="12">
        <v>45.166784</v>
      </c>
      <c r="Q1288" s="12">
        <v>5.7270599999999998</v>
      </c>
      <c r="R1288" s="14">
        <v>46290.417847222219</v>
      </c>
      <c r="S1288" s="12">
        <v>1</v>
      </c>
      <c r="T1288">
        <v>20260217</v>
      </c>
      <c r="U1288" t="s">
        <v>838</v>
      </c>
      <c r="V1288">
        <v>20260217</v>
      </c>
    </row>
    <row r="1289" spans="1:22" x14ac:dyDescent="0.3">
      <c r="A1289" s="11">
        <v>46289</v>
      </c>
      <c r="B1289" s="89" t="s">
        <v>3869</v>
      </c>
      <c r="C1289" s="12" t="s">
        <v>907</v>
      </c>
      <c r="D1289" s="12" t="s">
        <v>3743</v>
      </c>
      <c r="E1289" s="12" t="s">
        <v>738</v>
      </c>
      <c r="F1289" s="12" t="s">
        <v>3744</v>
      </c>
      <c r="G1289" s="12" t="s">
        <v>2733</v>
      </c>
      <c r="H1289" s="12" t="s">
        <v>2734</v>
      </c>
      <c r="I1289" s="90">
        <v>0.25</v>
      </c>
      <c r="J1289" s="90">
        <v>0.26041666666666669</v>
      </c>
      <c r="K1289" s="13">
        <v>0.25</v>
      </c>
      <c r="L1289" s="90"/>
      <c r="M1289" s="90"/>
      <c r="N1289" s="13"/>
      <c r="O1289" s="12">
        <v>0</v>
      </c>
      <c r="P1289" s="12">
        <v>45.353973000000003</v>
      </c>
      <c r="Q1289" s="12">
        <v>5.5980439999999998</v>
      </c>
      <c r="R1289" s="14">
        <v>46290.417847222219</v>
      </c>
      <c r="S1289" s="12">
        <v>1</v>
      </c>
      <c r="T1289">
        <v>20260171</v>
      </c>
      <c r="U1289" t="s">
        <v>3760</v>
      </c>
      <c r="V1289">
        <v>20260171</v>
      </c>
    </row>
    <row r="1290" spans="1:22" x14ac:dyDescent="0.3">
      <c r="A1290" s="11">
        <v>46289</v>
      </c>
      <c r="B1290" s="89" t="s">
        <v>3861</v>
      </c>
      <c r="C1290" s="12" t="s">
        <v>970</v>
      </c>
      <c r="D1290" s="12" t="s">
        <v>3420</v>
      </c>
      <c r="E1290" s="12" t="s">
        <v>720</v>
      </c>
      <c r="F1290" s="12" t="s">
        <v>3421</v>
      </c>
      <c r="G1290" s="12" t="s">
        <v>2733</v>
      </c>
      <c r="H1290" s="12" t="s">
        <v>2734</v>
      </c>
      <c r="I1290" s="90">
        <v>0.16666666666666671</v>
      </c>
      <c r="J1290" s="90">
        <v>0.1736111111111111</v>
      </c>
      <c r="K1290" s="13">
        <v>0.17</v>
      </c>
      <c r="L1290" s="90"/>
      <c r="M1290" s="90"/>
      <c r="N1290" s="13"/>
      <c r="O1290" s="12">
        <v>0</v>
      </c>
      <c r="P1290" s="12">
        <v>45.177950000000003</v>
      </c>
      <c r="Q1290" s="12">
        <v>5.7124889999999997</v>
      </c>
      <c r="R1290" s="14">
        <v>46290.417847222219</v>
      </c>
      <c r="S1290" s="12">
        <v>1</v>
      </c>
      <c r="T1290">
        <v>20260281</v>
      </c>
      <c r="U1290" t="s">
        <v>40</v>
      </c>
      <c r="V1290">
        <v>20260281</v>
      </c>
    </row>
    <row r="1291" spans="1:22" x14ac:dyDescent="0.3">
      <c r="A1291" s="11">
        <v>46289</v>
      </c>
      <c r="B1291" s="89" t="s">
        <v>3823</v>
      </c>
      <c r="C1291" s="12" t="s">
        <v>968</v>
      </c>
      <c r="D1291" s="12" t="s">
        <v>2731</v>
      </c>
      <c r="E1291" s="12" t="s">
        <v>529</v>
      </c>
      <c r="F1291" s="12" t="s">
        <v>2732</v>
      </c>
      <c r="G1291" s="12" t="s">
        <v>2733</v>
      </c>
      <c r="H1291" s="12" t="s">
        <v>2734</v>
      </c>
      <c r="I1291" s="90">
        <v>0.28472222222222221</v>
      </c>
      <c r="J1291" s="90">
        <v>0.2986111111111111</v>
      </c>
      <c r="K1291" s="13">
        <v>0.33</v>
      </c>
      <c r="L1291" s="90"/>
      <c r="M1291" s="90"/>
      <c r="N1291" s="13"/>
      <c r="O1291" s="12">
        <v>0</v>
      </c>
      <c r="P1291" s="12">
        <v>45.177917000000001</v>
      </c>
      <c r="Q1291" s="12">
        <v>5.7286510000000002</v>
      </c>
      <c r="R1291" s="14">
        <v>46290.417847222219</v>
      </c>
      <c r="S1291" s="12">
        <v>1</v>
      </c>
      <c r="T1291">
        <v>20260228</v>
      </c>
      <c r="U1291" t="s">
        <v>40</v>
      </c>
      <c r="V1291">
        <v>20260228</v>
      </c>
    </row>
    <row r="1292" spans="1:22" x14ac:dyDescent="0.3">
      <c r="A1292" s="11">
        <v>46289</v>
      </c>
      <c r="B1292" s="89" t="s">
        <v>3815</v>
      </c>
      <c r="C1292" s="12" t="s">
        <v>905</v>
      </c>
      <c r="D1292" s="12" t="s">
        <v>3460</v>
      </c>
      <c r="E1292" s="12" t="s">
        <v>761</v>
      </c>
      <c r="F1292" s="12" t="s">
        <v>3461</v>
      </c>
      <c r="G1292" s="12" t="s">
        <v>2733</v>
      </c>
      <c r="H1292" s="12" t="s">
        <v>2734</v>
      </c>
      <c r="I1292" s="90">
        <v>0.29166666666666669</v>
      </c>
      <c r="J1292" s="90">
        <v>0.30208333333333331</v>
      </c>
      <c r="K1292" s="13">
        <v>0.25</v>
      </c>
      <c r="L1292" s="90"/>
      <c r="M1292" s="90"/>
      <c r="N1292" s="13"/>
      <c r="O1292" s="12">
        <v>0</v>
      </c>
      <c r="P1292" s="12">
        <v>45.183799999999998</v>
      </c>
      <c r="Q1292" s="12">
        <v>5.7220209999999998</v>
      </c>
      <c r="R1292" s="14">
        <v>46290.417847222219</v>
      </c>
      <c r="S1292" s="12">
        <v>1</v>
      </c>
      <c r="T1292">
        <v>20260148</v>
      </c>
      <c r="U1292" t="s">
        <v>40</v>
      </c>
      <c r="V1292">
        <v>20260148</v>
      </c>
    </row>
    <row r="1293" spans="1:22" x14ac:dyDescent="0.3">
      <c r="A1293" s="11">
        <v>46289</v>
      </c>
      <c r="B1293" s="89" t="s">
        <v>3868</v>
      </c>
      <c r="C1293" s="12" t="s">
        <v>983</v>
      </c>
      <c r="D1293" s="12" t="s">
        <v>2339</v>
      </c>
      <c r="E1293" s="12" t="s">
        <v>597</v>
      </c>
      <c r="F1293" s="12" t="s">
        <v>597</v>
      </c>
      <c r="G1293" s="12" t="s">
        <v>2733</v>
      </c>
      <c r="H1293" s="12" t="s">
        <v>2737</v>
      </c>
      <c r="I1293" s="90">
        <v>0.33333333333333331</v>
      </c>
      <c r="J1293" s="90">
        <v>0.34722222222222221</v>
      </c>
      <c r="K1293" s="13">
        <v>0.33</v>
      </c>
      <c r="L1293" s="90"/>
      <c r="M1293" s="90"/>
      <c r="N1293" s="13"/>
      <c r="O1293" s="12">
        <v>0</v>
      </c>
      <c r="P1293" s="12">
        <v>45.234032999999997</v>
      </c>
      <c r="Q1293" s="12">
        <v>5.8823129999999999</v>
      </c>
      <c r="R1293" s="14">
        <v>46290.417847222219</v>
      </c>
      <c r="S1293" s="12">
        <v>1</v>
      </c>
      <c r="T1293">
        <v>20260423</v>
      </c>
      <c r="U1293" t="s">
        <v>838</v>
      </c>
      <c r="V1293">
        <v>20260423</v>
      </c>
    </row>
    <row r="1294" spans="1:22" x14ac:dyDescent="0.3">
      <c r="A1294" s="11">
        <v>46289</v>
      </c>
      <c r="B1294" s="89" t="s">
        <v>3811</v>
      </c>
      <c r="C1294" s="12" t="s">
        <v>975</v>
      </c>
      <c r="D1294" s="12" t="s">
        <v>1422</v>
      </c>
      <c r="E1294" s="12" t="s">
        <v>417</v>
      </c>
      <c r="F1294" s="12" t="s">
        <v>417</v>
      </c>
      <c r="G1294" s="12" t="s">
        <v>2733</v>
      </c>
      <c r="H1294" s="12" t="s">
        <v>2737</v>
      </c>
      <c r="I1294" s="90">
        <v>0.31597222222222221</v>
      </c>
      <c r="J1294" s="90">
        <v>0.44097222222222221</v>
      </c>
      <c r="K1294" s="13">
        <v>3</v>
      </c>
      <c r="L1294" s="90">
        <v>0.4</v>
      </c>
      <c r="M1294" s="90">
        <v>0.49861111111111112</v>
      </c>
      <c r="N1294" s="13">
        <v>2.37</v>
      </c>
      <c r="O1294" s="12">
        <v>1</v>
      </c>
      <c r="P1294" s="12">
        <v>45.334488</v>
      </c>
      <c r="Q1294" s="12">
        <v>5.6167160000000003</v>
      </c>
      <c r="R1294" s="14">
        <v>46290.417847222219</v>
      </c>
      <c r="S1294" s="12">
        <v>1</v>
      </c>
      <c r="T1294">
        <v>20260474</v>
      </c>
      <c r="U1294" t="s">
        <v>838</v>
      </c>
      <c r="V1294">
        <v>20260474</v>
      </c>
    </row>
    <row r="1295" spans="1:22" x14ac:dyDescent="0.3">
      <c r="A1295" s="11">
        <v>46289</v>
      </c>
      <c r="B1295" s="89" t="s">
        <v>3815</v>
      </c>
      <c r="C1295" s="12" t="s">
        <v>905</v>
      </c>
      <c r="D1295" s="12" t="s">
        <v>3427</v>
      </c>
      <c r="E1295" s="12" t="s">
        <v>539</v>
      </c>
      <c r="F1295" s="12" t="s">
        <v>3428</v>
      </c>
      <c r="G1295" s="12" t="s">
        <v>2733</v>
      </c>
      <c r="H1295" s="12" t="s">
        <v>2734</v>
      </c>
      <c r="I1295" s="90">
        <v>0.16666666666666671</v>
      </c>
      <c r="J1295" s="90">
        <v>0.1736111111111111</v>
      </c>
      <c r="K1295" s="13">
        <v>0.17</v>
      </c>
      <c r="L1295" s="90"/>
      <c r="M1295" s="90"/>
      <c r="N1295" s="13"/>
      <c r="O1295" s="12">
        <v>0</v>
      </c>
      <c r="P1295" s="12">
        <v>45.182197000000002</v>
      </c>
      <c r="Q1295" s="12">
        <v>5.7385910000000004</v>
      </c>
      <c r="R1295" s="14">
        <v>46290.417847222219</v>
      </c>
      <c r="S1295" s="12">
        <v>1</v>
      </c>
      <c r="T1295">
        <v>20260259</v>
      </c>
      <c r="U1295" t="s">
        <v>40</v>
      </c>
      <c r="V1295">
        <v>20260259</v>
      </c>
    </row>
    <row r="1296" spans="1:22" x14ac:dyDescent="0.3">
      <c r="A1296" s="11">
        <v>46286</v>
      </c>
      <c r="B1296" s="89" t="s">
        <v>3823</v>
      </c>
      <c r="C1296" s="12" t="s">
        <v>968</v>
      </c>
      <c r="D1296" s="12" t="s">
        <v>2731</v>
      </c>
      <c r="E1296" s="12" t="s">
        <v>529</v>
      </c>
      <c r="F1296" s="12" t="s">
        <v>2732</v>
      </c>
      <c r="G1296" s="12" t="s">
        <v>2733</v>
      </c>
      <c r="H1296" s="12" t="s">
        <v>2734</v>
      </c>
      <c r="I1296" s="90">
        <v>0.28472222222222221</v>
      </c>
      <c r="J1296" s="90">
        <v>0.2986111111111111</v>
      </c>
      <c r="K1296" s="13">
        <v>0.33</v>
      </c>
      <c r="L1296" s="90"/>
      <c r="M1296" s="90"/>
      <c r="N1296" s="13"/>
      <c r="O1296" s="12">
        <v>0</v>
      </c>
      <c r="P1296" s="12">
        <v>45.177917000000001</v>
      </c>
      <c r="Q1296" s="12">
        <v>5.7286510000000002</v>
      </c>
      <c r="R1296" s="14">
        <v>46301.460023148145</v>
      </c>
      <c r="S1296" s="12">
        <v>1</v>
      </c>
      <c r="T1296">
        <v>20260228</v>
      </c>
      <c r="U1296" t="s">
        <v>40</v>
      </c>
      <c r="V1296">
        <v>20260228</v>
      </c>
    </row>
    <row r="1297" spans="1:22" x14ac:dyDescent="0.3">
      <c r="A1297" s="11">
        <v>46286</v>
      </c>
      <c r="B1297" s="89" t="s">
        <v>3845</v>
      </c>
      <c r="C1297" s="12" t="s">
        <v>950</v>
      </c>
      <c r="D1297" s="12" t="s">
        <v>2735</v>
      </c>
      <c r="E1297" s="12" t="s">
        <v>522</v>
      </c>
      <c r="F1297" s="12" t="s">
        <v>2736</v>
      </c>
      <c r="G1297" s="12" t="s">
        <v>2733</v>
      </c>
      <c r="H1297" s="12" t="s">
        <v>2734</v>
      </c>
      <c r="I1297" s="90">
        <v>0.16666666666666671</v>
      </c>
      <c r="J1297" s="90">
        <v>0.18055555555555561</v>
      </c>
      <c r="K1297" s="13">
        <v>0.33</v>
      </c>
      <c r="L1297" s="90"/>
      <c r="M1297" s="90"/>
      <c r="N1297" s="13"/>
      <c r="O1297" s="12">
        <v>0</v>
      </c>
      <c r="P1297" s="12">
        <v>45.177925000000002</v>
      </c>
      <c r="Q1297" s="12">
        <v>5.7241710000000001</v>
      </c>
      <c r="R1297" s="14">
        <v>46301.460023148145</v>
      </c>
      <c r="S1297" s="12">
        <v>1</v>
      </c>
      <c r="T1297">
        <v>20260212</v>
      </c>
      <c r="U1297" t="s">
        <v>40</v>
      </c>
      <c r="V1297">
        <v>20260212</v>
      </c>
    </row>
    <row r="1298" spans="1:22" x14ac:dyDescent="0.3">
      <c r="A1298" s="11">
        <v>46286</v>
      </c>
      <c r="B1298" s="89" t="s">
        <v>3817</v>
      </c>
      <c r="C1298" s="12" t="s">
        <v>974</v>
      </c>
      <c r="D1298" s="12" t="s">
        <v>1711</v>
      </c>
      <c r="E1298" s="12" t="s">
        <v>526</v>
      </c>
      <c r="F1298" s="12" t="s">
        <v>526</v>
      </c>
      <c r="G1298" s="12" t="s">
        <v>2733</v>
      </c>
      <c r="H1298" s="12" t="s">
        <v>2737</v>
      </c>
      <c r="I1298" s="90">
        <v>0.33333333333333331</v>
      </c>
      <c r="J1298" s="90">
        <v>0.34722222222222221</v>
      </c>
      <c r="K1298" s="13">
        <v>0.33</v>
      </c>
      <c r="L1298" s="90"/>
      <c r="M1298" s="90"/>
      <c r="N1298" s="13"/>
      <c r="O1298" s="12">
        <v>0</v>
      </c>
      <c r="P1298" s="12">
        <v>45.181947000000001</v>
      </c>
      <c r="Q1298" s="12">
        <v>5.7218989999999996</v>
      </c>
      <c r="R1298" s="14">
        <v>46301.460023148145</v>
      </c>
      <c r="S1298" s="12">
        <v>1</v>
      </c>
      <c r="T1298">
        <v>20260219</v>
      </c>
      <c r="U1298" t="s">
        <v>838</v>
      </c>
      <c r="V1298">
        <v>20260219</v>
      </c>
    </row>
    <row r="1299" spans="1:22" x14ac:dyDescent="0.3">
      <c r="A1299" s="11">
        <v>46286</v>
      </c>
      <c r="B1299" s="89" t="s">
        <v>3835</v>
      </c>
      <c r="C1299" s="12" t="s">
        <v>859</v>
      </c>
      <c r="D1299" s="12" t="s">
        <v>2738</v>
      </c>
      <c r="E1299" s="12" t="s">
        <v>219</v>
      </c>
      <c r="F1299" s="12" t="s">
        <v>2739</v>
      </c>
      <c r="G1299" s="12" t="s">
        <v>2733</v>
      </c>
      <c r="H1299" s="12" t="s">
        <v>2734</v>
      </c>
      <c r="I1299" s="90">
        <v>0.29166666666666669</v>
      </c>
      <c r="J1299" s="90">
        <v>0.2986111111111111</v>
      </c>
      <c r="K1299" s="13">
        <v>0.17</v>
      </c>
      <c r="L1299" s="90"/>
      <c r="M1299" s="90"/>
      <c r="N1299" s="13"/>
      <c r="O1299" s="12">
        <v>0</v>
      </c>
      <c r="P1299" s="12">
        <v>45.183280000000003</v>
      </c>
      <c r="Q1299" s="12">
        <v>5.7183830000000002</v>
      </c>
      <c r="R1299" s="14">
        <v>46301.460023148145</v>
      </c>
      <c r="S1299" s="12">
        <v>1</v>
      </c>
      <c r="T1299">
        <v>20260531</v>
      </c>
      <c r="U1299" t="s">
        <v>40</v>
      </c>
      <c r="V1299">
        <v>20260531</v>
      </c>
    </row>
    <row r="1300" spans="1:22" x14ac:dyDescent="0.3">
      <c r="A1300" s="11">
        <v>46286</v>
      </c>
      <c r="B1300" s="89" t="s">
        <v>3844</v>
      </c>
      <c r="C1300" s="12" t="s">
        <v>952</v>
      </c>
      <c r="D1300" s="12" t="s">
        <v>2740</v>
      </c>
      <c r="E1300" s="12" t="s">
        <v>259</v>
      </c>
      <c r="F1300" s="12" t="s">
        <v>2741</v>
      </c>
      <c r="G1300" s="12" t="s">
        <v>2733</v>
      </c>
      <c r="H1300" s="12" t="s">
        <v>2734</v>
      </c>
      <c r="I1300" s="90">
        <v>0.16666666666666671</v>
      </c>
      <c r="J1300" s="90">
        <v>0.18055555555555561</v>
      </c>
      <c r="K1300" s="13">
        <v>0.33</v>
      </c>
      <c r="L1300" s="90"/>
      <c r="M1300" s="90"/>
      <c r="N1300" s="13"/>
      <c r="O1300" s="12">
        <v>0</v>
      </c>
      <c r="P1300" s="12">
        <v>45.190952000000003</v>
      </c>
      <c r="Q1300" s="12">
        <v>5.7165330000000001</v>
      </c>
      <c r="R1300" s="14">
        <v>46301.460023148145</v>
      </c>
      <c r="S1300" s="12">
        <v>1</v>
      </c>
      <c r="T1300">
        <v>20260532</v>
      </c>
      <c r="U1300" t="s">
        <v>40</v>
      </c>
      <c r="V1300">
        <v>20260532</v>
      </c>
    </row>
    <row r="1301" spans="1:22" x14ac:dyDescent="0.3">
      <c r="A1301" s="11">
        <v>46286</v>
      </c>
      <c r="B1301" s="89" t="s">
        <v>3831</v>
      </c>
      <c r="C1301" s="12" t="s">
        <v>892</v>
      </c>
      <c r="D1301" s="12" t="s">
        <v>2742</v>
      </c>
      <c r="E1301" s="12" t="s">
        <v>152</v>
      </c>
      <c r="F1301" s="12" t="s">
        <v>2743</v>
      </c>
      <c r="G1301" s="12" t="s">
        <v>2733</v>
      </c>
      <c r="H1301" s="12" t="s">
        <v>2734</v>
      </c>
      <c r="I1301" s="90">
        <v>0.16666666666666671</v>
      </c>
      <c r="J1301" s="90">
        <v>0.1736111111111111</v>
      </c>
      <c r="K1301" s="13">
        <v>0.17</v>
      </c>
      <c r="L1301" s="90"/>
      <c r="M1301" s="90"/>
      <c r="N1301" s="13"/>
      <c r="O1301" s="12">
        <v>0</v>
      </c>
      <c r="P1301" s="12">
        <v>45.184793999999997</v>
      </c>
      <c r="Q1301" s="12">
        <v>5.7218299999999997</v>
      </c>
      <c r="R1301" s="14">
        <v>46301.460023148145</v>
      </c>
      <c r="S1301" s="12">
        <v>1</v>
      </c>
      <c r="T1301">
        <v>20260421</v>
      </c>
      <c r="U1301" t="s">
        <v>40</v>
      </c>
      <c r="V1301">
        <v>20260421</v>
      </c>
    </row>
    <row r="1302" spans="1:22" x14ac:dyDescent="0.3">
      <c r="A1302" s="11">
        <v>46286</v>
      </c>
      <c r="B1302" s="89" t="s">
        <v>3818</v>
      </c>
      <c r="C1302" s="12" t="s">
        <v>870</v>
      </c>
      <c r="D1302" s="12" t="s">
        <v>2068</v>
      </c>
      <c r="E1302" s="12" t="s">
        <v>352</v>
      </c>
      <c r="F1302" s="12" t="s">
        <v>2744</v>
      </c>
      <c r="G1302" s="12" t="s">
        <v>2733</v>
      </c>
      <c r="H1302" s="12" t="s">
        <v>2737</v>
      </c>
      <c r="I1302" s="90">
        <v>0.35416666666666669</v>
      </c>
      <c r="J1302" s="90">
        <v>0.37847222222222221</v>
      </c>
      <c r="K1302" s="13">
        <v>0.57999999999999996</v>
      </c>
      <c r="L1302" s="90">
        <v>0.22013888888888891</v>
      </c>
      <c r="M1302" s="90">
        <v>0.22430555555555559</v>
      </c>
      <c r="N1302" s="13">
        <v>0.1</v>
      </c>
      <c r="O1302" s="12">
        <v>1</v>
      </c>
      <c r="P1302" s="12">
        <v>45.191529000000003</v>
      </c>
      <c r="Q1302" s="12">
        <v>5.7310239999999997</v>
      </c>
      <c r="R1302" s="14">
        <v>46301.460023148145</v>
      </c>
      <c r="S1302" s="12">
        <v>1</v>
      </c>
      <c r="T1302">
        <v>20260331</v>
      </c>
      <c r="U1302" t="s">
        <v>838</v>
      </c>
      <c r="V1302">
        <v>20260331</v>
      </c>
    </row>
    <row r="1303" spans="1:22" x14ac:dyDescent="0.3">
      <c r="A1303" s="11">
        <v>46286</v>
      </c>
      <c r="B1303" s="89" t="s">
        <v>3831</v>
      </c>
      <c r="C1303" s="12" t="s">
        <v>892</v>
      </c>
      <c r="D1303" s="12" t="s">
        <v>2745</v>
      </c>
      <c r="E1303" s="12" t="s">
        <v>498</v>
      </c>
      <c r="F1303" s="12" t="s">
        <v>2746</v>
      </c>
      <c r="G1303" s="12" t="s">
        <v>2733</v>
      </c>
      <c r="H1303" s="12" t="s">
        <v>2734</v>
      </c>
      <c r="I1303" s="90">
        <v>0.16666666666666671</v>
      </c>
      <c r="J1303" s="90">
        <v>0.18055555555555561</v>
      </c>
      <c r="K1303" s="13">
        <v>0.33</v>
      </c>
      <c r="L1303" s="90"/>
      <c r="M1303" s="90"/>
      <c r="N1303" s="13"/>
      <c r="O1303" s="12">
        <v>0</v>
      </c>
      <c r="P1303" s="12">
        <v>45.188510000000001</v>
      </c>
      <c r="Q1303" s="12">
        <v>5.6897789999999997</v>
      </c>
      <c r="R1303" s="14">
        <v>46301.460023148145</v>
      </c>
      <c r="S1303" s="12">
        <v>1</v>
      </c>
      <c r="T1303">
        <v>20260311</v>
      </c>
      <c r="U1303" t="s">
        <v>40</v>
      </c>
      <c r="V1303">
        <v>20260311</v>
      </c>
    </row>
    <row r="1304" spans="1:22" x14ac:dyDescent="0.3">
      <c r="A1304" s="11">
        <v>46286</v>
      </c>
      <c r="B1304" s="89" t="s">
        <v>3813</v>
      </c>
      <c r="C1304" s="12" t="s">
        <v>847</v>
      </c>
      <c r="D1304" s="12" t="s">
        <v>2747</v>
      </c>
      <c r="E1304" s="12" t="s">
        <v>1437</v>
      </c>
      <c r="F1304" s="12" t="s">
        <v>2748</v>
      </c>
      <c r="G1304" s="12" t="s">
        <v>2733</v>
      </c>
      <c r="H1304" s="12" t="s">
        <v>2734</v>
      </c>
      <c r="I1304" s="90">
        <v>0.29166666666666669</v>
      </c>
      <c r="J1304" s="90">
        <v>0.2986111111111111</v>
      </c>
      <c r="K1304" s="13">
        <v>0.17</v>
      </c>
      <c r="L1304" s="90"/>
      <c r="M1304" s="90"/>
      <c r="N1304" s="13"/>
      <c r="O1304" s="12">
        <v>0</v>
      </c>
      <c r="P1304" s="12">
        <v>45.182681000000002</v>
      </c>
      <c r="Q1304" s="12">
        <v>5.7249639999999999</v>
      </c>
      <c r="R1304" s="14">
        <v>46301.460023148145</v>
      </c>
      <c r="S1304" s="12">
        <v>1</v>
      </c>
      <c r="T1304">
        <v>20260121</v>
      </c>
      <c r="U1304" t="s">
        <v>40</v>
      </c>
      <c r="V1304">
        <v>20260121</v>
      </c>
    </row>
    <row r="1305" spans="1:22" x14ac:dyDescent="0.3">
      <c r="A1305" s="11">
        <v>46286</v>
      </c>
      <c r="B1305" s="89" t="s">
        <v>3835</v>
      </c>
      <c r="C1305" s="12" t="s">
        <v>859</v>
      </c>
      <c r="D1305" s="12" t="s">
        <v>2749</v>
      </c>
      <c r="E1305" s="12" t="s">
        <v>360</v>
      </c>
      <c r="F1305" s="12" t="s">
        <v>2750</v>
      </c>
      <c r="G1305" s="12" t="s">
        <v>2733</v>
      </c>
      <c r="H1305" s="12" t="s">
        <v>2734</v>
      </c>
      <c r="I1305" s="90">
        <v>0.16666666666666671</v>
      </c>
      <c r="J1305" s="90">
        <v>0.18055555555555561</v>
      </c>
      <c r="K1305" s="13">
        <v>0.33</v>
      </c>
      <c r="L1305" s="90"/>
      <c r="M1305" s="90"/>
      <c r="N1305" s="13"/>
      <c r="O1305" s="12">
        <v>0</v>
      </c>
      <c r="P1305" s="12">
        <v>45.192559000000003</v>
      </c>
      <c r="Q1305" s="12">
        <v>5.7247250000000003</v>
      </c>
      <c r="R1305" s="14">
        <v>46301.460023148145</v>
      </c>
      <c r="S1305" s="12">
        <v>1</v>
      </c>
      <c r="T1305">
        <v>20260558</v>
      </c>
      <c r="U1305" t="s">
        <v>40</v>
      </c>
      <c r="V1305">
        <v>20260558</v>
      </c>
    </row>
    <row r="1306" spans="1:22" x14ac:dyDescent="0.3">
      <c r="A1306" s="11">
        <v>46286</v>
      </c>
      <c r="B1306" s="89" t="s">
        <v>3811</v>
      </c>
      <c r="C1306" s="12" t="s">
        <v>975</v>
      </c>
      <c r="D1306" s="12" t="s">
        <v>2689</v>
      </c>
      <c r="E1306" s="12" t="s">
        <v>387</v>
      </c>
      <c r="F1306" s="12" t="s">
        <v>387</v>
      </c>
      <c r="G1306" s="12" t="s">
        <v>2733</v>
      </c>
      <c r="H1306" s="12" t="s">
        <v>2737</v>
      </c>
      <c r="I1306" s="90">
        <v>0.28819444444444442</v>
      </c>
      <c r="J1306" s="90">
        <v>0.2986111111111111</v>
      </c>
      <c r="K1306" s="13">
        <v>0.25</v>
      </c>
      <c r="L1306" s="90">
        <v>0.25694444444444442</v>
      </c>
      <c r="M1306" s="90">
        <v>0.27083333333333331</v>
      </c>
      <c r="N1306" s="13">
        <v>0.33</v>
      </c>
      <c r="O1306" s="12">
        <v>1</v>
      </c>
      <c r="P1306" s="12">
        <v>45.365996000000003</v>
      </c>
      <c r="Q1306" s="12">
        <v>5.5923809999999996</v>
      </c>
      <c r="R1306" s="14">
        <v>46301.460023148145</v>
      </c>
      <c r="S1306" s="12">
        <v>1</v>
      </c>
      <c r="T1306">
        <v>20260564</v>
      </c>
      <c r="U1306" t="s">
        <v>838</v>
      </c>
      <c r="V1306">
        <v>20260564</v>
      </c>
    </row>
    <row r="1307" spans="1:22" x14ac:dyDescent="0.3">
      <c r="A1307" s="11">
        <v>46286</v>
      </c>
      <c r="B1307" s="89" t="s">
        <v>3815</v>
      </c>
      <c r="C1307" s="12" t="s">
        <v>905</v>
      </c>
      <c r="D1307" s="12" t="s">
        <v>1515</v>
      </c>
      <c r="E1307" s="12" t="s">
        <v>761</v>
      </c>
      <c r="F1307" s="12" t="s">
        <v>761</v>
      </c>
      <c r="G1307" s="12" t="s">
        <v>2733</v>
      </c>
      <c r="H1307" s="12" t="s">
        <v>2737</v>
      </c>
      <c r="I1307" s="90">
        <v>0.33333333333333331</v>
      </c>
      <c r="J1307" s="90">
        <v>0.375</v>
      </c>
      <c r="K1307" s="13">
        <v>1</v>
      </c>
      <c r="L1307" s="90"/>
      <c r="M1307" s="90"/>
      <c r="N1307" s="13"/>
      <c r="O1307" s="12">
        <v>0</v>
      </c>
      <c r="P1307" s="12">
        <v>45.183799999999998</v>
      </c>
      <c r="Q1307" s="12">
        <v>5.7220209999999998</v>
      </c>
      <c r="R1307" s="14">
        <v>46301.460023148145</v>
      </c>
      <c r="S1307" s="12">
        <v>1</v>
      </c>
      <c r="T1307">
        <v>20260148</v>
      </c>
      <c r="U1307" t="s">
        <v>838</v>
      </c>
      <c r="V1307">
        <v>20260148</v>
      </c>
    </row>
    <row r="1308" spans="1:22" x14ac:dyDescent="0.3">
      <c r="A1308" s="11">
        <v>46286</v>
      </c>
      <c r="B1308" s="89" t="s">
        <v>3836</v>
      </c>
      <c r="C1308" s="12" t="s">
        <v>954</v>
      </c>
      <c r="D1308" s="12" t="s">
        <v>2751</v>
      </c>
      <c r="E1308" s="12" t="s">
        <v>734</v>
      </c>
      <c r="F1308" s="12" t="s">
        <v>2752</v>
      </c>
      <c r="G1308" s="12" t="s">
        <v>2733</v>
      </c>
      <c r="H1308" s="12" t="s">
        <v>2734</v>
      </c>
      <c r="I1308" s="90">
        <v>0.25</v>
      </c>
      <c r="J1308" s="90">
        <v>0.26041666666666669</v>
      </c>
      <c r="K1308" s="13">
        <v>0.25</v>
      </c>
      <c r="L1308" s="90"/>
      <c r="M1308" s="90"/>
      <c r="N1308" s="13"/>
      <c r="O1308" s="12">
        <v>0</v>
      </c>
      <c r="P1308" s="12">
        <v>45.186678000000001</v>
      </c>
      <c r="Q1308" s="12">
        <v>5.7200300000000004</v>
      </c>
      <c r="R1308" s="14">
        <v>46301.460023148145</v>
      </c>
      <c r="S1308" s="12">
        <v>1</v>
      </c>
      <c r="T1308">
        <v>20260131</v>
      </c>
      <c r="U1308" t="s">
        <v>40</v>
      </c>
      <c r="V1308">
        <v>20260131</v>
      </c>
    </row>
    <row r="1309" spans="1:22" x14ac:dyDescent="0.3">
      <c r="A1309" s="11">
        <v>46286</v>
      </c>
      <c r="B1309" s="89" t="s">
        <v>3848</v>
      </c>
      <c r="C1309" s="12" t="s">
        <v>945</v>
      </c>
      <c r="D1309" s="12" t="s">
        <v>2753</v>
      </c>
      <c r="E1309" s="12" t="s">
        <v>91</v>
      </c>
      <c r="F1309" s="12" t="s">
        <v>2754</v>
      </c>
      <c r="G1309" s="12" t="s">
        <v>2733</v>
      </c>
      <c r="H1309" s="12" t="s">
        <v>2734</v>
      </c>
      <c r="I1309" s="90">
        <v>0.16666666666666671</v>
      </c>
      <c r="J1309" s="90">
        <v>0.18055555555555561</v>
      </c>
      <c r="K1309" s="13">
        <v>0.33</v>
      </c>
      <c r="L1309" s="90"/>
      <c r="M1309" s="90"/>
      <c r="N1309" s="13"/>
      <c r="O1309" s="12">
        <v>0</v>
      </c>
      <c r="P1309" s="12">
        <v>45.189203999999997</v>
      </c>
      <c r="Q1309" s="12">
        <v>5.6898710000000001</v>
      </c>
      <c r="R1309" s="14">
        <v>46301.460023148145</v>
      </c>
      <c r="S1309" s="12">
        <v>1</v>
      </c>
      <c r="T1309">
        <v>20260274</v>
      </c>
      <c r="U1309" t="s">
        <v>40</v>
      </c>
      <c r="V1309">
        <v>20260274</v>
      </c>
    </row>
    <row r="1310" spans="1:22" x14ac:dyDescent="0.3">
      <c r="A1310" s="11">
        <v>46286</v>
      </c>
      <c r="B1310" s="89" t="s">
        <v>3845</v>
      </c>
      <c r="C1310" s="12" t="s">
        <v>950</v>
      </c>
      <c r="D1310" s="12" t="s">
        <v>2755</v>
      </c>
      <c r="E1310" s="12" t="s">
        <v>211</v>
      </c>
      <c r="F1310" s="12" t="s">
        <v>2756</v>
      </c>
      <c r="G1310" s="12" t="s">
        <v>2733</v>
      </c>
      <c r="H1310" s="12" t="s">
        <v>2734</v>
      </c>
      <c r="I1310" s="90">
        <v>0.16666666666666671</v>
      </c>
      <c r="J1310" s="90">
        <v>0.18055555555555561</v>
      </c>
      <c r="K1310" s="13">
        <v>0.33</v>
      </c>
      <c r="L1310" s="90"/>
      <c r="M1310" s="90"/>
      <c r="N1310" s="13"/>
      <c r="O1310" s="12">
        <v>0</v>
      </c>
      <c r="P1310" s="12">
        <v>45.186630000000001</v>
      </c>
      <c r="Q1310" s="12">
        <v>5.7231329999999998</v>
      </c>
      <c r="R1310" s="14">
        <v>46301.460023148145</v>
      </c>
      <c r="S1310" s="12">
        <v>1</v>
      </c>
      <c r="T1310">
        <v>20260530</v>
      </c>
      <c r="U1310" t="s">
        <v>3760</v>
      </c>
      <c r="V1310">
        <v>20260530</v>
      </c>
    </row>
    <row r="1311" spans="1:22" x14ac:dyDescent="0.3">
      <c r="A1311" s="11">
        <v>46286</v>
      </c>
      <c r="B1311" s="89" t="s">
        <v>3822</v>
      </c>
      <c r="C1311" s="12" t="s">
        <v>944</v>
      </c>
      <c r="D1311" s="12" t="s">
        <v>2757</v>
      </c>
      <c r="E1311" s="12" t="s">
        <v>384</v>
      </c>
      <c r="F1311" s="12" t="s">
        <v>2758</v>
      </c>
      <c r="G1311" s="12" t="s">
        <v>2733</v>
      </c>
      <c r="H1311" s="12" t="s">
        <v>2734</v>
      </c>
      <c r="I1311" s="90">
        <v>0.16666666666666671</v>
      </c>
      <c r="J1311" s="90">
        <v>0.18055555555555561</v>
      </c>
      <c r="K1311" s="13">
        <v>0.33</v>
      </c>
      <c r="L1311" s="90"/>
      <c r="M1311" s="90"/>
      <c r="N1311" s="13"/>
      <c r="O1311" s="12">
        <v>0</v>
      </c>
      <c r="P1311" s="12">
        <v>45.164765000000003</v>
      </c>
      <c r="Q1311" s="12">
        <v>5.7186510000000004</v>
      </c>
      <c r="R1311" s="14">
        <v>46301.460023148145</v>
      </c>
      <c r="S1311" s="12">
        <v>1</v>
      </c>
      <c r="T1311">
        <v>20260566</v>
      </c>
      <c r="U1311" t="s">
        <v>40</v>
      </c>
      <c r="V1311">
        <v>20260566</v>
      </c>
    </row>
    <row r="1312" spans="1:22" x14ac:dyDescent="0.3">
      <c r="A1312" s="11">
        <v>46286</v>
      </c>
      <c r="B1312" s="89" t="s">
        <v>3836</v>
      </c>
      <c r="C1312" s="12" t="s">
        <v>954</v>
      </c>
      <c r="D1312" s="12" t="s">
        <v>2759</v>
      </c>
      <c r="E1312" s="12" t="s">
        <v>652</v>
      </c>
      <c r="F1312" s="12" t="s">
        <v>2760</v>
      </c>
      <c r="G1312" s="12" t="s">
        <v>2733</v>
      </c>
      <c r="H1312" s="12" t="s">
        <v>2734</v>
      </c>
      <c r="I1312" s="90">
        <v>0.16666666666666671</v>
      </c>
      <c r="J1312" s="90">
        <v>0.18055555555555561</v>
      </c>
      <c r="K1312" s="13">
        <v>0.33</v>
      </c>
      <c r="L1312" s="90"/>
      <c r="M1312" s="90"/>
      <c r="N1312" s="13"/>
      <c r="O1312" s="12">
        <v>0</v>
      </c>
      <c r="P1312" s="12">
        <v>45.180548999999999</v>
      </c>
      <c r="Q1312" s="12">
        <v>5.7303129999999998</v>
      </c>
      <c r="R1312" s="14">
        <v>46301.460023148145</v>
      </c>
      <c r="S1312" s="12">
        <v>1</v>
      </c>
      <c r="T1312">
        <v>20260065</v>
      </c>
      <c r="U1312" t="s">
        <v>40</v>
      </c>
      <c r="V1312">
        <v>20260065</v>
      </c>
    </row>
    <row r="1313" spans="1:22" x14ac:dyDescent="0.3">
      <c r="A1313" s="11">
        <v>46286</v>
      </c>
      <c r="B1313" s="89" t="s">
        <v>3831</v>
      </c>
      <c r="C1313" s="12" t="s">
        <v>892</v>
      </c>
      <c r="D1313" s="12" t="s">
        <v>2761</v>
      </c>
      <c r="E1313" s="12" t="s">
        <v>576</v>
      </c>
      <c r="F1313" s="12" t="s">
        <v>2762</v>
      </c>
      <c r="G1313" s="12" t="s">
        <v>2733</v>
      </c>
      <c r="H1313" s="12" t="s">
        <v>2734</v>
      </c>
      <c r="I1313" s="90">
        <v>0.16666666666666671</v>
      </c>
      <c r="J1313" s="90">
        <v>0.18055555555555561</v>
      </c>
      <c r="K1313" s="13">
        <v>0.33</v>
      </c>
      <c r="L1313" s="90"/>
      <c r="M1313" s="90"/>
      <c r="N1313" s="13"/>
      <c r="O1313" s="12">
        <v>0</v>
      </c>
      <c r="P1313" s="12">
        <v>45.186883000000002</v>
      </c>
      <c r="Q1313" s="12">
        <v>5.7062249999999999</v>
      </c>
      <c r="R1313" s="14">
        <v>46301.460023148145</v>
      </c>
      <c r="S1313" s="12">
        <v>1</v>
      </c>
      <c r="T1313">
        <v>20260073</v>
      </c>
      <c r="U1313" t="s">
        <v>40</v>
      </c>
      <c r="V1313">
        <v>20260073</v>
      </c>
    </row>
    <row r="1314" spans="1:22" x14ac:dyDescent="0.3">
      <c r="A1314" s="11">
        <v>46286</v>
      </c>
      <c r="B1314" s="89" t="s">
        <v>3859</v>
      </c>
      <c r="C1314" s="12" t="s">
        <v>956</v>
      </c>
      <c r="D1314" s="12" t="s">
        <v>2763</v>
      </c>
      <c r="E1314" s="12" t="s">
        <v>621</v>
      </c>
      <c r="F1314" s="12" t="s">
        <v>2764</v>
      </c>
      <c r="G1314" s="12" t="s">
        <v>2733</v>
      </c>
      <c r="H1314" s="12" t="s">
        <v>2734</v>
      </c>
      <c r="I1314" s="90">
        <v>0.16666666666666671</v>
      </c>
      <c r="J1314" s="90">
        <v>0.18055555555555561</v>
      </c>
      <c r="K1314" s="13">
        <v>0.33</v>
      </c>
      <c r="L1314" s="90"/>
      <c r="M1314" s="90"/>
      <c r="N1314" s="13"/>
      <c r="O1314" s="12">
        <v>0</v>
      </c>
      <c r="P1314" s="12">
        <v>45.187759999999997</v>
      </c>
      <c r="Q1314" s="12">
        <v>5.7534210000000003</v>
      </c>
      <c r="R1314" s="14">
        <v>46301.460023148145</v>
      </c>
      <c r="S1314" s="12">
        <v>1</v>
      </c>
      <c r="T1314">
        <v>20260075</v>
      </c>
      <c r="U1314" t="s">
        <v>40</v>
      </c>
      <c r="V1314">
        <v>20260075</v>
      </c>
    </row>
    <row r="1315" spans="1:22" x14ac:dyDescent="0.3">
      <c r="A1315" s="11">
        <v>46286</v>
      </c>
      <c r="B1315" s="89" t="s">
        <v>3841</v>
      </c>
      <c r="C1315" s="12" t="s">
        <v>971</v>
      </c>
      <c r="D1315" s="12" t="s">
        <v>2765</v>
      </c>
      <c r="E1315" s="12" t="s">
        <v>662</v>
      </c>
      <c r="F1315" s="12" t="s">
        <v>2766</v>
      </c>
      <c r="G1315" s="12" t="s">
        <v>2733</v>
      </c>
      <c r="H1315" s="12" t="s">
        <v>2734</v>
      </c>
      <c r="I1315" s="90">
        <v>0.29166666666666669</v>
      </c>
      <c r="J1315" s="90">
        <v>0.2986111111111111</v>
      </c>
      <c r="K1315" s="13">
        <v>0.17</v>
      </c>
      <c r="L1315" s="90"/>
      <c r="M1315" s="90"/>
      <c r="N1315" s="13"/>
      <c r="O1315" s="12">
        <v>0</v>
      </c>
      <c r="P1315" s="12">
        <v>45.175713999999999</v>
      </c>
      <c r="Q1315" s="12">
        <v>5.753374</v>
      </c>
      <c r="R1315" s="14">
        <v>46301.460023148145</v>
      </c>
      <c r="S1315" s="12">
        <v>1</v>
      </c>
      <c r="T1315">
        <v>20260321</v>
      </c>
      <c r="U1315" t="s">
        <v>40</v>
      </c>
      <c r="V1315">
        <v>20260321</v>
      </c>
    </row>
    <row r="1316" spans="1:22" x14ac:dyDescent="0.3">
      <c r="A1316" s="11">
        <v>46286</v>
      </c>
      <c r="B1316" s="89" t="s">
        <v>3819</v>
      </c>
      <c r="C1316" s="12" t="s">
        <v>973</v>
      </c>
      <c r="D1316" s="12" t="s">
        <v>1814</v>
      </c>
      <c r="E1316" s="12" t="s">
        <v>400</v>
      </c>
      <c r="F1316" s="12" t="s">
        <v>400</v>
      </c>
      <c r="G1316" s="12" t="s">
        <v>2733</v>
      </c>
      <c r="H1316" s="12" t="s">
        <v>2737</v>
      </c>
      <c r="I1316" s="90">
        <v>0.19791666666666671</v>
      </c>
      <c r="J1316" s="90">
        <v>0.20833333333333329</v>
      </c>
      <c r="K1316" s="13">
        <v>0.25</v>
      </c>
      <c r="L1316" s="90"/>
      <c r="M1316" s="90"/>
      <c r="N1316" s="13"/>
      <c r="O1316" s="12">
        <v>0</v>
      </c>
      <c r="P1316" s="12">
        <v>45.375911000000002</v>
      </c>
      <c r="Q1316" s="12">
        <v>5.5841149999999997</v>
      </c>
      <c r="R1316" s="14">
        <v>46301.460023148145</v>
      </c>
      <c r="S1316" s="12">
        <v>1</v>
      </c>
      <c r="T1316">
        <v>20260250</v>
      </c>
      <c r="U1316" t="s">
        <v>838</v>
      </c>
      <c r="V1316">
        <v>20260250</v>
      </c>
    </row>
    <row r="1317" spans="1:22" x14ac:dyDescent="0.3">
      <c r="A1317" s="11">
        <v>46286</v>
      </c>
      <c r="B1317" s="89" t="s">
        <v>3859</v>
      </c>
      <c r="C1317" s="12" t="s">
        <v>956</v>
      </c>
      <c r="D1317" s="12" t="s">
        <v>2767</v>
      </c>
      <c r="E1317" s="12" t="s">
        <v>251</v>
      </c>
      <c r="F1317" s="12" t="s">
        <v>2768</v>
      </c>
      <c r="G1317" s="12" t="s">
        <v>2733</v>
      </c>
      <c r="H1317" s="12" t="s">
        <v>2734</v>
      </c>
      <c r="I1317" s="90">
        <v>0.16666666666666671</v>
      </c>
      <c r="J1317" s="90">
        <v>0.18055555555555561</v>
      </c>
      <c r="K1317" s="13">
        <v>0.33</v>
      </c>
      <c r="L1317" s="90"/>
      <c r="M1317" s="90"/>
      <c r="N1317" s="13"/>
      <c r="O1317" s="12">
        <v>0</v>
      </c>
      <c r="P1317" s="12">
        <v>45.179178999999998</v>
      </c>
      <c r="Q1317" s="12">
        <v>5.742216</v>
      </c>
      <c r="R1317" s="14">
        <v>46301.460023148145</v>
      </c>
      <c r="S1317" s="12">
        <v>1</v>
      </c>
      <c r="T1317">
        <v>20260062</v>
      </c>
      <c r="U1317" t="s">
        <v>40</v>
      </c>
      <c r="V1317">
        <v>20260062</v>
      </c>
    </row>
    <row r="1318" spans="1:22" x14ac:dyDescent="0.3">
      <c r="A1318" s="11">
        <v>46286</v>
      </c>
      <c r="B1318" s="89" t="s">
        <v>3822</v>
      </c>
      <c r="C1318" s="12" t="s">
        <v>944</v>
      </c>
      <c r="D1318" s="12" t="s">
        <v>2769</v>
      </c>
      <c r="E1318" s="12" t="s">
        <v>202</v>
      </c>
      <c r="F1318" s="12" t="s">
        <v>2770</v>
      </c>
      <c r="G1318" s="12" t="s">
        <v>2733</v>
      </c>
      <c r="H1318" s="12" t="s">
        <v>2734</v>
      </c>
      <c r="I1318" s="90">
        <v>0.16666666666666671</v>
      </c>
      <c r="J1318" s="90">
        <v>0.18055555555555561</v>
      </c>
      <c r="K1318" s="13">
        <v>0.33</v>
      </c>
      <c r="L1318" s="90"/>
      <c r="M1318" s="90"/>
      <c r="N1318" s="13"/>
      <c r="O1318" s="12">
        <v>0</v>
      </c>
      <c r="P1318" s="12">
        <v>45.190215999999999</v>
      </c>
      <c r="Q1318" s="12">
        <v>5.7257730000000002</v>
      </c>
      <c r="R1318" s="14">
        <v>46301.460023148145</v>
      </c>
      <c r="S1318" s="12">
        <v>1</v>
      </c>
      <c r="T1318">
        <v>20260067</v>
      </c>
      <c r="U1318" t="s">
        <v>40</v>
      </c>
      <c r="V1318">
        <v>20260067</v>
      </c>
    </row>
    <row r="1319" spans="1:22" x14ac:dyDescent="0.3">
      <c r="A1319" s="11">
        <v>46286</v>
      </c>
      <c r="B1319" s="89" t="s">
        <v>3848</v>
      </c>
      <c r="C1319" s="12" t="s">
        <v>945</v>
      </c>
      <c r="D1319" s="12" t="s">
        <v>2771</v>
      </c>
      <c r="E1319" s="12" t="s">
        <v>429</v>
      </c>
      <c r="F1319" s="12" t="s">
        <v>2772</v>
      </c>
      <c r="G1319" s="12" t="s">
        <v>2733</v>
      </c>
      <c r="H1319" s="12" t="s">
        <v>2734</v>
      </c>
      <c r="I1319" s="90">
        <v>0.16666666666666671</v>
      </c>
      <c r="J1319" s="90">
        <v>0.18055555555555561</v>
      </c>
      <c r="K1319" s="13">
        <v>0.33</v>
      </c>
      <c r="L1319" s="90"/>
      <c r="M1319" s="90"/>
      <c r="N1319" s="13"/>
      <c r="O1319" s="12">
        <v>0</v>
      </c>
      <c r="P1319" s="12">
        <v>45.169803999999999</v>
      </c>
      <c r="Q1319" s="12">
        <v>5.721832</v>
      </c>
      <c r="R1319" s="14">
        <v>46301.460023148145</v>
      </c>
      <c r="S1319" s="12">
        <v>1</v>
      </c>
      <c r="T1319">
        <v>20260118</v>
      </c>
      <c r="U1319" t="s">
        <v>40</v>
      </c>
      <c r="V1319">
        <v>20260118</v>
      </c>
    </row>
    <row r="1320" spans="1:22" x14ac:dyDescent="0.3">
      <c r="A1320" s="11">
        <v>46286</v>
      </c>
      <c r="B1320" s="89" t="s">
        <v>3822</v>
      </c>
      <c r="C1320" s="12" t="s">
        <v>944</v>
      </c>
      <c r="D1320" s="12" t="s">
        <v>2773</v>
      </c>
      <c r="E1320" s="12" t="s">
        <v>649</v>
      </c>
      <c r="F1320" s="12" t="s">
        <v>2774</v>
      </c>
      <c r="G1320" s="12" t="s">
        <v>2733</v>
      </c>
      <c r="H1320" s="12" t="s">
        <v>2734</v>
      </c>
      <c r="I1320" s="90">
        <v>0.16666666666666671</v>
      </c>
      <c r="J1320" s="90">
        <v>0.18055555555555561</v>
      </c>
      <c r="K1320" s="13">
        <v>0.33</v>
      </c>
      <c r="L1320" s="90"/>
      <c r="M1320" s="90"/>
      <c r="N1320" s="13"/>
      <c r="O1320" s="12">
        <v>0</v>
      </c>
      <c r="P1320" s="12">
        <v>45.188529000000003</v>
      </c>
      <c r="Q1320" s="12">
        <v>5.7245239999999997</v>
      </c>
      <c r="R1320" s="14">
        <v>46301.460023148145</v>
      </c>
      <c r="S1320" s="12">
        <v>1</v>
      </c>
      <c r="T1320">
        <v>20260039</v>
      </c>
      <c r="U1320" t="s">
        <v>3760</v>
      </c>
      <c r="V1320">
        <v>20260039</v>
      </c>
    </row>
    <row r="1321" spans="1:22" x14ac:dyDescent="0.3">
      <c r="A1321" s="11">
        <v>46286</v>
      </c>
      <c r="B1321" s="89" t="s">
        <v>3872</v>
      </c>
      <c r="C1321" s="12" t="s">
        <v>866</v>
      </c>
      <c r="D1321" s="12" t="s">
        <v>2775</v>
      </c>
      <c r="E1321" s="12" t="s">
        <v>460</v>
      </c>
      <c r="F1321" s="12" t="s">
        <v>2776</v>
      </c>
      <c r="G1321" s="12" t="s">
        <v>2733</v>
      </c>
      <c r="H1321" s="12" t="s">
        <v>2734</v>
      </c>
      <c r="I1321" s="90">
        <v>0.16666666666666671</v>
      </c>
      <c r="J1321" s="90">
        <v>0.18055555555555561</v>
      </c>
      <c r="K1321" s="13">
        <v>0.33</v>
      </c>
      <c r="L1321" s="90">
        <v>0.1020833333333333</v>
      </c>
      <c r="M1321" s="90">
        <v>0.10902777777777781</v>
      </c>
      <c r="N1321" s="13">
        <v>0.17</v>
      </c>
      <c r="O1321" s="12">
        <v>1</v>
      </c>
      <c r="P1321" s="12">
        <v>45.209203000000002</v>
      </c>
      <c r="Q1321" s="12">
        <v>5.7626520000000001</v>
      </c>
      <c r="R1321" s="14">
        <v>46301.460023148145</v>
      </c>
      <c r="S1321" s="12">
        <v>1</v>
      </c>
      <c r="T1321">
        <v>20260577</v>
      </c>
      <c r="U1321" t="s">
        <v>40</v>
      </c>
      <c r="V1321">
        <v>20260577</v>
      </c>
    </row>
    <row r="1322" spans="1:22" x14ac:dyDescent="0.3">
      <c r="A1322" s="11">
        <v>46286</v>
      </c>
      <c r="B1322" s="89" t="s">
        <v>3845</v>
      </c>
      <c r="C1322" s="12" t="s">
        <v>950</v>
      </c>
      <c r="D1322" s="12" t="s">
        <v>2777</v>
      </c>
      <c r="E1322" s="12" t="s">
        <v>153</v>
      </c>
      <c r="F1322" s="12" t="s">
        <v>2778</v>
      </c>
      <c r="G1322" s="12" t="s">
        <v>2733</v>
      </c>
      <c r="H1322" s="12" t="s">
        <v>2734</v>
      </c>
      <c r="I1322" s="90">
        <v>0.25</v>
      </c>
      <c r="J1322" s="90">
        <v>0.2638888888888889</v>
      </c>
      <c r="K1322" s="13">
        <v>0.33</v>
      </c>
      <c r="L1322" s="90"/>
      <c r="M1322" s="90"/>
      <c r="N1322" s="13"/>
      <c r="O1322" s="12">
        <v>0</v>
      </c>
      <c r="P1322" s="12">
        <v>45.190181000000003</v>
      </c>
      <c r="Q1322" s="12">
        <v>5.7254589999999999</v>
      </c>
      <c r="R1322" s="14">
        <v>46301.460023148145</v>
      </c>
      <c r="S1322" s="12">
        <v>1</v>
      </c>
      <c r="T1322">
        <v>20260097</v>
      </c>
      <c r="U1322" t="s">
        <v>40</v>
      </c>
      <c r="V1322">
        <v>20260097</v>
      </c>
    </row>
    <row r="1323" spans="1:22" x14ac:dyDescent="0.3">
      <c r="A1323" s="11">
        <v>46286</v>
      </c>
      <c r="B1323" s="89" t="s">
        <v>3848</v>
      </c>
      <c r="C1323" s="12" t="s">
        <v>945</v>
      </c>
      <c r="D1323" s="12" t="s">
        <v>2779</v>
      </c>
      <c r="E1323" s="12" t="s">
        <v>707</v>
      </c>
      <c r="F1323" s="12" t="s">
        <v>2780</v>
      </c>
      <c r="G1323" s="12" t="s">
        <v>2733</v>
      </c>
      <c r="H1323" s="12" t="s">
        <v>2734</v>
      </c>
      <c r="I1323" s="90">
        <v>0.16666666666666671</v>
      </c>
      <c r="J1323" s="90">
        <v>0.18055555555555561</v>
      </c>
      <c r="K1323" s="13">
        <v>0.33</v>
      </c>
      <c r="L1323" s="90"/>
      <c r="M1323" s="90"/>
      <c r="N1323" s="13"/>
      <c r="O1323" s="12">
        <v>0</v>
      </c>
      <c r="P1323" s="12">
        <v>45.179850000000002</v>
      </c>
      <c r="Q1323" s="12">
        <v>5.7073270000000003</v>
      </c>
      <c r="R1323" s="14">
        <v>46301.460023148145</v>
      </c>
      <c r="S1323" s="12">
        <v>1</v>
      </c>
      <c r="T1323">
        <v>20260199</v>
      </c>
      <c r="U1323" t="s">
        <v>40</v>
      </c>
      <c r="V1323">
        <v>20260199</v>
      </c>
    </row>
    <row r="1324" spans="1:22" x14ac:dyDescent="0.3">
      <c r="A1324" s="11">
        <v>46286</v>
      </c>
      <c r="B1324" s="89" t="s">
        <v>3820</v>
      </c>
      <c r="C1324" s="12" t="s">
        <v>961</v>
      </c>
      <c r="D1324" s="12" t="s">
        <v>1157</v>
      </c>
      <c r="E1324" s="12" t="s">
        <v>278</v>
      </c>
      <c r="F1324" s="12" t="s">
        <v>1161</v>
      </c>
      <c r="G1324" s="12" t="s">
        <v>2733</v>
      </c>
      <c r="H1324" s="12" t="s">
        <v>2781</v>
      </c>
      <c r="I1324" s="90">
        <v>0.16666666666666671</v>
      </c>
      <c r="J1324" s="90">
        <v>0.20833333333333329</v>
      </c>
      <c r="K1324" s="13">
        <v>1</v>
      </c>
      <c r="L1324" s="90"/>
      <c r="M1324" s="90"/>
      <c r="N1324" s="13"/>
      <c r="O1324" s="12">
        <v>0</v>
      </c>
      <c r="P1324" s="12">
        <v>45.148142999999997</v>
      </c>
      <c r="Q1324" s="12">
        <v>5.723122</v>
      </c>
      <c r="R1324" s="14">
        <v>46301.460023148145</v>
      </c>
      <c r="S1324" s="12">
        <v>1</v>
      </c>
      <c r="T1324">
        <v>20260602</v>
      </c>
      <c r="U1324" t="s">
        <v>838</v>
      </c>
      <c r="V1324">
        <v>20260602</v>
      </c>
    </row>
    <row r="1325" spans="1:22" x14ac:dyDescent="0.3">
      <c r="A1325" s="11">
        <v>46286</v>
      </c>
      <c r="B1325" s="89" t="s">
        <v>3824</v>
      </c>
      <c r="C1325" s="12" t="s">
        <v>876</v>
      </c>
      <c r="D1325" s="12" t="s">
        <v>2330</v>
      </c>
      <c r="E1325" s="12" t="s">
        <v>108</v>
      </c>
      <c r="F1325" s="12" t="s">
        <v>3825</v>
      </c>
      <c r="G1325" s="12" t="s">
        <v>2733</v>
      </c>
      <c r="H1325" s="12" t="s">
        <v>2737</v>
      </c>
      <c r="I1325" s="90">
        <v>0.33333333333333331</v>
      </c>
      <c r="J1325" s="90">
        <v>0.37847222222222221</v>
      </c>
      <c r="K1325" s="13">
        <v>1.08</v>
      </c>
      <c r="L1325" s="90"/>
      <c r="M1325" s="90"/>
      <c r="N1325" s="13"/>
      <c r="O1325" s="12">
        <v>0</v>
      </c>
      <c r="P1325" s="12">
        <v>45.184282000000003</v>
      </c>
      <c r="Q1325" s="12">
        <v>5.720561</v>
      </c>
      <c r="R1325" s="14">
        <v>46301.460023148145</v>
      </c>
      <c r="S1325" s="12">
        <v>1</v>
      </c>
      <c r="T1325">
        <v>20260420</v>
      </c>
      <c r="U1325" t="s">
        <v>838</v>
      </c>
      <c r="V1325">
        <v>20260420</v>
      </c>
    </row>
    <row r="1326" spans="1:22" x14ac:dyDescent="0.3">
      <c r="A1326" s="11">
        <v>46286</v>
      </c>
      <c r="B1326" s="89" t="s">
        <v>3814</v>
      </c>
      <c r="C1326" s="12" t="s">
        <v>948</v>
      </c>
      <c r="D1326" s="12" t="s">
        <v>2345</v>
      </c>
      <c r="E1326" s="12" t="s">
        <v>577</v>
      </c>
      <c r="F1326" s="12" t="s">
        <v>577</v>
      </c>
      <c r="G1326" s="12" t="s">
        <v>2733</v>
      </c>
      <c r="H1326" s="12" t="s">
        <v>2737</v>
      </c>
      <c r="I1326" s="90">
        <v>0.33333333333333331</v>
      </c>
      <c r="J1326" s="90">
        <v>0.34722222222222221</v>
      </c>
      <c r="K1326" s="13">
        <v>0.33</v>
      </c>
      <c r="L1326" s="90"/>
      <c r="M1326" s="90"/>
      <c r="N1326" s="13"/>
      <c r="O1326" s="12">
        <v>0</v>
      </c>
      <c r="P1326" s="12">
        <v>45.180720000000001</v>
      </c>
      <c r="Q1326" s="12">
        <v>5.7387189999999997</v>
      </c>
      <c r="R1326" s="14">
        <v>46301.460023148145</v>
      </c>
      <c r="S1326" s="12">
        <v>1</v>
      </c>
      <c r="T1326">
        <v>20260425</v>
      </c>
      <c r="U1326" t="s">
        <v>838</v>
      </c>
      <c r="V1326">
        <v>20260425</v>
      </c>
    </row>
    <row r="1327" spans="1:22" x14ac:dyDescent="0.3">
      <c r="A1327" s="11">
        <v>46286</v>
      </c>
      <c r="B1327" s="89" t="s">
        <v>3829</v>
      </c>
      <c r="C1327" s="12" t="s">
        <v>946</v>
      </c>
      <c r="D1327" s="12" t="s">
        <v>1320</v>
      </c>
      <c r="E1327" s="12" t="s">
        <v>120</v>
      </c>
      <c r="F1327" s="12" t="s">
        <v>120</v>
      </c>
      <c r="G1327" s="12" t="s">
        <v>2733</v>
      </c>
      <c r="H1327" s="12" t="s">
        <v>2737</v>
      </c>
      <c r="I1327" s="90">
        <v>0.33333333333333331</v>
      </c>
      <c r="J1327" s="90">
        <v>0.35416666666666669</v>
      </c>
      <c r="K1327" s="13">
        <v>0.5</v>
      </c>
      <c r="L1327" s="90"/>
      <c r="M1327" s="90"/>
      <c r="N1327" s="13"/>
      <c r="O1327" s="12">
        <v>0</v>
      </c>
      <c r="P1327" s="12">
        <v>45.187106999999997</v>
      </c>
      <c r="Q1327" s="12">
        <v>5.7297390000000004</v>
      </c>
      <c r="R1327" s="14">
        <v>46301.460023148145</v>
      </c>
      <c r="S1327" s="12">
        <v>0</v>
      </c>
      <c r="T1327">
        <v>20260077</v>
      </c>
      <c r="U1327" t="s">
        <v>838</v>
      </c>
      <c r="V1327">
        <v>20260077</v>
      </c>
    </row>
    <row r="1328" spans="1:22" x14ac:dyDescent="0.3">
      <c r="A1328" s="11">
        <v>46286</v>
      </c>
      <c r="B1328" s="89" t="s">
        <v>3830</v>
      </c>
      <c r="C1328" s="12" t="s">
        <v>951</v>
      </c>
      <c r="D1328" s="12" t="s">
        <v>2782</v>
      </c>
      <c r="E1328" s="12" t="s">
        <v>493</v>
      </c>
      <c r="F1328" s="12" t="s">
        <v>2783</v>
      </c>
      <c r="G1328" s="12" t="s">
        <v>2733</v>
      </c>
      <c r="H1328" s="12" t="s">
        <v>2734</v>
      </c>
      <c r="I1328" s="90">
        <v>0.16666666666666671</v>
      </c>
      <c r="J1328" s="90">
        <v>0.18055555555555561</v>
      </c>
      <c r="K1328" s="13">
        <v>0.33</v>
      </c>
      <c r="L1328" s="90"/>
      <c r="M1328" s="90"/>
      <c r="N1328" s="13"/>
      <c r="O1328" s="12">
        <v>0</v>
      </c>
      <c r="P1328" s="12">
        <v>45.220550000000003</v>
      </c>
      <c r="Q1328" s="12">
        <v>5.7636180000000001</v>
      </c>
      <c r="R1328" s="14">
        <v>46301.460023148145</v>
      </c>
      <c r="S1328" s="12">
        <v>1</v>
      </c>
      <c r="T1328">
        <v>20260085</v>
      </c>
      <c r="U1328" t="s">
        <v>40</v>
      </c>
      <c r="V1328">
        <v>20260085</v>
      </c>
    </row>
    <row r="1329" spans="1:22" x14ac:dyDescent="0.3">
      <c r="A1329" s="11">
        <v>46286</v>
      </c>
      <c r="B1329" s="89" t="s">
        <v>3830</v>
      </c>
      <c r="C1329" s="12" t="s">
        <v>951</v>
      </c>
      <c r="D1329" s="12" t="s">
        <v>1637</v>
      </c>
      <c r="E1329" s="12" t="s">
        <v>676</v>
      </c>
      <c r="F1329" s="12" t="s">
        <v>676</v>
      </c>
      <c r="G1329" s="12" t="s">
        <v>2733</v>
      </c>
      <c r="H1329" s="12" t="s">
        <v>2737</v>
      </c>
      <c r="I1329" s="90">
        <v>0.33333333333333331</v>
      </c>
      <c r="J1329" s="90">
        <v>0.35416666666666669</v>
      </c>
      <c r="K1329" s="13">
        <v>0.5</v>
      </c>
      <c r="L1329" s="90"/>
      <c r="M1329" s="90"/>
      <c r="N1329" s="13"/>
      <c r="O1329" s="12">
        <v>0</v>
      </c>
      <c r="P1329" s="12">
        <v>45.191566000000002</v>
      </c>
      <c r="Q1329" s="12">
        <v>5.6863279999999996</v>
      </c>
      <c r="R1329" s="14">
        <v>46301.460023148145</v>
      </c>
      <c r="S1329" s="12">
        <v>1</v>
      </c>
      <c r="T1329">
        <v>20260191</v>
      </c>
      <c r="U1329" t="s">
        <v>838</v>
      </c>
      <c r="V1329">
        <v>20260191</v>
      </c>
    </row>
    <row r="1330" spans="1:22" x14ac:dyDescent="0.3">
      <c r="A1330" s="11">
        <v>46286</v>
      </c>
      <c r="B1330" s="89" t="s">
        <v>3827</v>
      </c>
      <c r="C1330" s="12" t="s">
        <v>967</v>
      </c>
      <c r="D1330" s="12" t="s">
        <v>1677</v>
      </c>
      <c r="E1330" s="12" t="s">
        <v>234</v>
      </c>
      <c r="F1330" s="12" t="s">
        <v>234</v>
      </c>
      <c r="G1330" s="12" t="s">
        <v>2733</v>
      </c>
      <c r="H1330" s="12" t="s">
        <v>2737</v>
      </c>
      <c r="I1330" s="90">
        <v>0.33333333333333331</v>
      </c>
      <c r="J1330" s="90">
        <v>0.38541666666666669</v>
      </c>
      <c r="K1330" s="13">
        <v>1.25</v>
      </c>
      <c r="L1330" s="90">
        <v>0.3215277777777778</v>
      </c>
      <c r="M1330" s="90">
        <v>0.36388888888888887</v>
      </c>
      <c r="N1330" s="13">
        <v>1.02</v>
      </c>
      <c r="O1330" s="12">
        <v>1</v>
      </c>
      <c r="P1330" s="12">
        <v>45.182043</v>
      </c>
      <c r="Q1330" s="12">
        <v>5.7257119999999997</v>
      </c>
      <c r="R1330" s="14">
        <v>46301.460023148145</v>
      </c>
      <c r="S1330" s="12">
        <v>1</v>
      </c>
      <c r="T1330">
        <v>20260206</v>
      </c>
      <c r="U1330" t="s">
        <v>838</v>
      </c>
      <c r="V1330">
        <v>20260206</v>
      </c>
    </row>
    <row r="1331" spans="1:22" x14ac:dyDescent="0.3">
      <c r="A1331" s="11">
        <v>46286</v>
      </c>
      <c r="B1331" s="89" t="s">
        <v>3861</v>
      </c>
      <c r="C1331" s="12" t="s">
        <v>970</v>
      </c>
      <c r="D1331" s="12" t="s">
        <v>1616</v>
      </c>
      <c r="E1331" s="12" t="s">
        <v>118</v>
      </c>
      <c r="F1331" s="12" t="s">
        <v>118</v>
      </c>
      <c r="G1331" s="12" t="s">
        <v>2733</v>
      </c>
      <c r="H1331" s="12" t="s">
        <v>2737</v>
      </c>
      <c r="I1331" s="90">
        <v>0.33333333333333331</v>
      </c>
      <c r="J1331" s="90">
        <v>0.35416666666666669</v>
      </c>
      <c r="K1331" s="13">
        <v>0.5</v>
      </c>
      <c r="L1331" s="90"/>
      <c r="M1331" s="90"/>
      <c r="N1331" s="13"/>
      <c r="O1331" s="12">
        <v>0</v>
      </c>
      <c r="P1331" s="12">
        <v>45.168607999999999</v>
      </c>
      <c r="Q1331" s="12">
        <v>5.7114330000000004</v>
      </c>
      <c r="R1331" s="14">
        <v>46301.460023148145</v>
      </c>
      <c r="S1331" s="12">
        <v>1</v>
      </c>
      <c r="T1331">
        <v>20260182</v>
      </c>
      <c r="U1331" t="s">
        <v>838</v>
      </c>
      <c r="V1331">
        <v>20260182</v>
      </c>
    </row>
    <row r="1332" spans="1:22" x14ac:dyDescent="0.3">
      <c r="A1332" s="11">
        <v>46286</v>
      </c>
      <c r="B1332" s="89" t="s">
        <v>3822</v>
      </c>
      <c r="C1332" s="12" t="s">
        <v>944</v>
      </c>
      <c r="D1332" s="12" t="s">
        <v>2693</v>
      </c>
      <c r="E1332" s="12" t="s">
        <v>384</v>
      </c>
      <c r="F1332" s="12" t="s">
        <v>384</v>
      </c>
      <c r="G1332" s="12" t="s">
        <v>2733</v>
      </c>
      <c r="H1332" s="12" t="s">
        <v>2737</v>
      </c>
      <c r="I1332" s="90">
        <v>0.33333333333333331</v>
      </c>
      <c r="J1332" s="90">
        <v>0.34722222222222221</v>
      </c>
      <c r="K1332" s="13">
        <v>0.33</v>
      </c>
      <c r="L1332" s="90"/>
      <c r="M1332" s="90"/>
      <c r="N1332" s="13"/>
      <c r="O1332" s="12">
        <v>0</v>
      </c>
      <c r="P1332" s="12">
        <v>45.164765000000003</v>
      </c>
      <c r="Q1332" s="12">
        <v>5.7186510000000004</v>
      </c>
      <c r="R1332" s="14">
        <v>46301.460023148145</v>
      </c>
      <c r="S1332" s="12">
        <v>1</v>
      </c>
      <c r="T1332">
        <v>20260566</v>
      </c>
      <c r="U1332" t="s">
        <v>838</v>
      </c>
      <c r="V1332">
        <v>20260566</v>
      </c>
    </row>
    <row r="1333" spans="1:22" x14ac:dyDescent="0.3">
      <c r="A1333" s="11">
        <v>46286</v>
      </c>
      <c r="B1333" s="89" t="s">
        <v>3883</v>
      </c>
      <c r="C1333" s="12" t="s">
        <v>849</v>
      </c>
      <c r="D1333" s="12" t="s">
        <v>884</v>
      </c>
      <c r="E1333" s="12" t="s">
        <v>669</v>
      </c>
      <c r="F1333" s="12" t="s">
        <v>2784</v>
      </c>
      <c r="G1333" s="12" t="s">
        <v>2733</v>
      </c>
      <c r="H1333" s="12" t="s">
        <v>2734</v>
      </c>
      <c r="I1333" s="90">
        <v>0.29166666666666669</v>
      </c>
      <c r="J1333" s="90">
        <v>0.30555555555555558</v>
      </c>
      <c r="K1333" s="13">
        <v>0.33</v>
      </c>
      <c r="L1333" s="90"/>
      <c r="M1333" s="90"/>
      <c r="N1333" s="13"/>
      <c r="O1333" s="12">
        <v>0</v>
      </c>
      <c r="P1333" s="12">
        <v>45.229419</v>
      </c>
      <c r="Q1333" s="12">
        <v>5.6816570000000004</v>
      </c>
      <c r="R1333" s="14">
        <v>46301.460023148145</v>
      </c>
      <c r="S1333" s="12">
        <v>1</v>
      </c>
      <c r="V1333" t="s">
        <v>3806</v>
      </c>
    </row>
    <row r="1334" spans="1:22" x14ac:dyDescent="0.3">
      <c r="A1334" s="11">
        <v>46286</v>
      </c>
      <c r="B1334" s="89" t="s">
        <v>3827</v>
      </c>
      <c r="C1334" s="12" t="s">
        <v>967</v>
      </c>
      <c r="D1334" s="12" t="s">
        <v>2785</v>
      </c>
      <c r="E1334" s="12" t="s">
        <v>113</v>
      </c>
      <c r="F1334" s="12" t="s">
        <v>2786</v>
      </c>
      <c r="G1334" s="12" t="s">
        <v>2733</v>
      </c>
      <c r="H1334" s="12" t="s">
        <v>2734</v>
      </c>
      <c r="I1334" s="90">
        <v>0.16666666666666671</v>
      </c>
      <c r="J1334" s="90">
        <v>0.18055555555555561</v>
      </c>
      <c r="K1334" s="13">
        <v>0.33</v>
      </c>
      <c r="L1334" s="90">
        <v>0.27500000000000002</v>
      </c>
      <c r="M1334" s="90">
        <v>0.31180555555555561</v>
      </c>
      <c r="N1334" s="13">
        <v>0.88</v>
      </c>
      <c r="O1334" s="12">
        <v>1</v>
      </c>
      <c r="P1334" s="12">
        <v>45.182966999999998</v>
      </c>
      <c r="Q1334" s="12">
        <v>5.7194820000000002</v>
      </c>
      <c r="R1334" s="14">
        <v>46301.460023148145</v>
      </c>
      <c r="S1334" s="12">
        <v>1</v>
      </c>
      <c r="T1334">
        <v>20260071</v>
      </c>
      <c r="U1334" t="s">
        <v>40</v>
      </c>
      <c r="V1334">
        <v>20260071</v>
      </c>
    </row>
    <row r="1335" spans="1:22" x14ac:dyDescent="0.3">
      <c r="A1335" s="11">
        <v>46286</v>
      </c>
      <c r="B1335" s="89" t="s">
        <v>3822</v>
      </c>
      <c r="C1335" s="12" t="s">
        <v>944</v>
      </c>
      <c r="D1335" s="12" t="s">
        <v>2787</v>
      </c>
      <c r="E1335" s="12" t="s">
        <v>518</v>
      </c>
      <c r="F1335" s="12" t="s">
        <v>2788</v>
      </c>
      <c r="G1335" s="12" t="s">
        <v>2733</v>
      </c>
      <c r="H1335" s="12" t="s">
        <v>2734</v>
      </c>
      <c r="I1335" s="90">
        <v>0.16666666666666671</v>
      </c>
      <c r="J1335" s="90">
        <v>0.18055555555555561</v>
      </c>
      <c r="K1335" s="13">
        <v>0.33</v>
      </c>
      <c r="L1335" s="90"/>
      <c r="M1335" s="90"/>
      <c r="N1335" s="13"/>
      <c r="O1335" s="12">
        <v>0</v>
      </c>
      <c r="P1335" s="12">
        <v>45.168743999999997</v>
      </c>
      <c r="Q1335" s="12">
        <v>5.7258769999999997</v>
      </c>
      <c r="R1335" s="14">
        <v>46301.460023148145</v>
      </c>
      <c r="S1335" s="12">
        <v>1</v>
      </c>
      <c r="T1335">
        <v>20260204</v>
      </c>
      <c r="U1335" t="s">
        <v>40</v>
      </c>
      <c r="V1335">
        <v>20260204</v>
      </c>
    </row>
    <row r="1336" spans="1:22" x14ac:dyDescent="0.3">
      <c r="A1336" s="11">
        <v>46286</v>
      </c>
      <c r="B1336" s="89" t="s">
        <v>3829</v>
      </c>
      <c r="C1336" s="12" t="s">
        <v>946</v>
      </c>
      <c r="D1336" s="12" t="s">
        <v>2789</v>
      </c>
      <c r="E1336" s="12" t="s">
        <v>538</v>
      </c>
      <c r="F1336" s="12" t="s">
        <v>2790</v>
      </c>
      <c r="G1336" s="12" t="s">
        <v>2733</v>
      </c>
      <c r="H1336" s="12" t="s">
        <v>2734</v>
      </c>
      <c r="I1336" s="90">
        <v>0.16666666666666671</v>
      </c>
      <c r="J1336" s="90">
        <v>0.18055555555555561</v>
      </c>
      <c r="K1336" s="13">
        <v>0.33</v>
      </c>
      <c r="L1336" s="90"/>
      <c r="M1336" s="90"/>
      <c r="N1336" s="13"/>
      <c r="O1336" s="12">
        <v>0</v>
      </c>
      <c r="P1336" s="12">
        <v>45.202514999999998</v>
      </c>
      <c r="Q1336" s="12">
        <v>5.7046400000000004</v>
      </c>
      <c r="R1336" s="14">
        <v>46301.460023148145</v>
      </c>
      <c r="S1336" s="12">
        <v>0</v>
      </c>
      <c r="T1336">
        <v>20260263</v>
      </c>
      <c r="U1336" t="s">
        <v>40</v>
      </c>
      <c r="V1336">
        <v>20260263</v>
      </c>
    </row>
    <row r="1337" spans="1:22" x14ac:dyDescent="0.3">
      <c r="A1337" s="11">
        <v>46286</v>
      </c>
      <c r="B1337" s="89" t="s">
        <v>3831</v>
      </c>
      <c r="C1337" s="12" t="s">
        <v>892</v>
      </c>
      <c r="D1337" s="12" t="s">
        <v>896</v>
      </c>
      <c r="E1337" s="12" t="s">
        <v>802</v>
      </c>
      <c r="F1337" s="12" t="s">
        <v>802</v>
      </c>
      <c r="G1337" s="12" t="s">
        <v>2733</v>
      </c>
      <c r="H1337" s="12" t="s">
        <v>2737</v>
      </c>
      <c r="I1337" s="90">
        <v>0.33333333333333331</v>
      </c>
      <c r="J1337" s="90">
        <v>0.4375</v>
      </c>
      <c r="K1337" s="13">
        <v>2.5</v>
      </c>
      <c r="L1337" s="90"/>
      <c r="M1337" s="90"/>
      <c r="N1337" s="13"/>
      <c r="O1337" s="12">
        <v>0</v>
      </c>
      <c r="P1337" s="12">
        <v>45.162475999999998</v>
      </c>
      <c r="Q1337" s="12">
        <v>5.7165179999999998</v>
      </c>
      <c r="R1337" s="14">
        <v>46301.460023148145</v>
      </c>
      <c r="S1337" s="12">
        <v>1</v>
      </c>
      <c r="V1337" t="s">
        <v>3832</v>
      </c>
    </row>
    <row r="1338" spans="1:22" x14ac:dyDescent="0.3">
      <c r="A1338" s="11">
        <v>46286</v>
      </c>
      <c r="B1338" s="89" t="s">
        <v>3834</v>
      </c>
      <c r="C1338" s="12" t="s">
        <v>964</v>
      </c>
      <c r="D1338" s="12" t="s">
        <v>2027</v>
      </c>
      <c r="E1338" s="12" t="s">
        <v>358</v>
      </c>
      <c r="F1338" s="12" t="s">
        <v>358</v>
      </c>
      <c r="G1338" s="12" t="s">
        <v>2733</v>
      </c>
      <c r="H1338" s="12" t="s">
        <v>2737</v>
      </c>
      <c r="I1338" s="90">
        <v>0.33333333333333331</v>
      </c>
      <c r="J1338" s="90">
        <v>0.46875</v>
      </c>
      <c r="K1338" s="13">
        <v>3.25</v>
      </c>
      <c r="L1338" s="90"/>
      <c r="M1338" s="90"/>
      <c r="N1338" s="13"/>
      <c r="O1338" s="12">
        <v>0</v>
      </c>
      <c r="P1338" s="12">
        <v>45.174598000000003</v>
      </c>
      <c r="Q1338" s="12">
        <v>5.7422800000000001</v>
      </c>
      <c r="R1338" s="14">
        <v>46301.460023148145</v>
      </c>
      <c r="S1338" s="12">
        <v>1</v>
      </c>
      <c r="T1338">
        <v>20260583</v>
      </c>
      <c r="U1338" t="s">
        <v>838</v>
      </c>
      <c r="V1338">
        <v>20260583</v>
      </c>
    </row>
    <row r="1339" spans="1:22" x14ac:dyDescent="0.3">
      <c r="A1339" s="11">
        <v>46286</v>
      </c>
      <c r="B1339" s="89" t="s">
        <v>3866</v>
      </c>
      <c r="C1339" s="12" t="s">
        <v>949</v>
      </c>
      <c r="D1339" s="12" t="s">
        <v>2791</v>
      </c>
      <c r="E1339" s="12" t="s">
        <v>333</v>
      </c>
      <c r="F1339" s="12" t="s">
        <v>2792</v>
      </c>
      <c r="G1339" s="12" t="s">
        <v>2733</v>
      </c>
      <c r="H1339" s="12" t="s">
        <v>2734</v>
      </c>
      <c r="I1339" s="90">
        <v>0.16666666666666671</v>
      </c>
      <c r="J1339" s="90">
        <v>0.18055555555555561</v>
      </c>
      <c r="K1339" s="13">
        <v>0.33</v>
      </c>
      <c r="L1339" s="90"/>
      <c r="M1339" s="90"/>
      <c r="N1339" s="13"/>
      <c r="O1339" s="12">
        <v>0</v>
      </c>
      <c r="P1339" s="12">
        <v>45.177658000000001</v>
      </c>
      <c r="Q1339" s="12">
        <v>5.7674839999999996</v>
      </c>
      <c r="R1339" s="14">
        <v>46301.460023148145</v>
      </c>
      <c r="S1339" s="12">
        <v>1</v>
      </c>
      <c r="T1339">
        <v>20260025</v>
      </c>
      <c r="U1339" t="s">
        <v>40</v>
      </c>
      <c r="V1339">
        <v>20260025</v>
      </c>
    </row>
    <row r="1340" spans="1:22" x14ac:dyDescent="0.3">
      <c r="A1340" s="11">
        <v>46286</v>
      </c>
      <c r="B1340" s="89" t="s">
        <v>3841</v>
      </c>
      <c r="C1340" s="12" t="s">
        <v>971</v>
      </c>
      <c r="D1340" s="12" t="s">
        <v>2793</v>
      </c>
      <c r="E1340" s="12" t="s">
        <v>103</v>
      </c>
      <c r="F1340" s="12" t="s">
        <v>2794</v>
      </c>
      <c r="G1340" s="12" t="s">
        <v>2733</v>
      </c>
      <c r="H1340" s="12" t="s">
        <v>2734</v>
      </c>
      <c r="I1340" s="90">
        <v>0.16666666666666671</v>
      </c>
      <c r="J1340" s="90">
        <v>0.18055555555555561</v>
      </c>
      <c r="K1340" s="13">
        <v>0.33</v>
      </c>
      <c r="L1340" s="90"/>
      <c r="M1340" s="90"/>
      <c r="N1340" s="13"/>
      <c r="O1340" s="12">
        <v>0</v>
      </c>
      <c r="P1340" s="12">
        <v>45.189616999999998</v>
      </c>
      <c r="Q1340" s="12">
        <v>5.7280059999999997</v>
      </c>
      <c r="R1340" s="14">
        <v>46301.460023148145</v>
      </c>
      <c r="S1340" s="12">
        <v>1</v>
      </c>
      <c r="T1340">
        <v>20260391</v>
      </c>
      <c r="U1340" t="s">
        <v>40</v>
      </c>
      <c r="V1340">
        <v>20260391</v>
      </c>
    </row>
    <row r="1341" spans="1:22" x14ac:dyDescent="0.3">
      <c r="A1341" s="11">
        <v>46286</v>
      </c>
      <c r="B1341" s="89" t="s">
        <v>3821</v>
      </c>
      <c r="C1341" s="12" t="s">
        <v>879</v>
      </c>
      <c r="D1341" s="12" t="s">
        <v>1458</v>
      </c>
      <c r="E1341" s="12" t="s">
        <v>433</v>
      </c>
      <c r="F1341" s="12" t="s">
        <v>433</v>
      </c>
      <c r="G1341" s="12" t="s">
        <v>2733</v>
      </c>
      <c r="H1341" s="12" t="s">
        <v>2737</v>
      </c>
      <c r="I1341" s="90">
        <v>0.20833333333333329</v>
      </c>
      <c r="J1341" s="90">
        <v>0.44444444444444442</v>
      </c>
      <c r="K1341" s="13">
        <v>5.67</v>
      </c>
      <c r="L1341" s="90">
        <v>0.31458333333333333</v>
      </c>
      <c r="M1341" s="90">
        <v>0.50902777777777775</v>
      </c>
      <c r="N1341" s="13">
        <v>4.67</v>
      </c>
      <c r="O1341" s="12">
        <v>1</v>
      </c>
      <c r="P1341" s="12">
        <v>45.373724000000003</v>
      </c>
      <c r="Q1341" s="12">
        <v>5.5834440000000001</v>
      </c>
      <c r="R1341" s="14">
        <v>46301.460023148145</v>
      </c>
      <c r="S1341" s="12">
        <v>1</v>
      </c>
      <c r="T1341">
        <v>20260127</v>
      </c>
      <c r="U1341" t="s">
        <v>838</v>
      </c>
      <c r="V1341">
        <v>20260127</v>
      </c>
    </row>
    <row r="1342" spans="1:22" x14ac:dyDescent="0.3">
      <c r="A1342" s="11">
        <v>46286</v>
      </c>
      <c r="B1342" s="89" t="s">
        <v>3833</v>
      </c>
      <c r="C1342" s="12" t="s">
        <v>978</v>
      </c>
      <c r="D1342" s="12" t="s">
        <v>1404</v>
      </c>
      <c r="E1342" s="12" t="s">
        <v>410</v>
      </c>
      <c r="F1342" s="12" t="s">
        <v>2795</v>
      </c>
      <c r="G1342" s="12" t="s">
        <v>2733</v>
      </c>
      <c r="H1342" s="12" t="s">
        <v>2737</v>
      </c>
      <c r="I1342" s="90">
        <v>0.33333333333333331</v>
      </c>
      <c r="J1342" s="90">
        <v>0.34722222222222221</v>
      </c>
      <c r="K1342" s="13">
        <v>0.33</v>
      </c>
      <c r="L1342" s="90"/>
      <c r="M1342" s="90"/>
      <c r="N1342" s="13"/>
      <c r="O1342" s="12">
        <v>0</v>
      </c>
      <c r="P1342" s="12">
        <v>45.565835999999997</v>
      </c>
      <c r="Q1342" s="12">
        <v>5.8936609999999998</v>
      </c>
      <c r="R1342" s="14">
        <v>46301.460023148145</v>
      </c>
      <c r="S1342" s="12">
        <v>1</v>
      </c>
      <c r="T1342">
        <v>20260107</v>
      </c>
      <c r="U1342" t="s">
        <v>838</v>
      </c>
      <c r="V1342">
        <v>20260107</v>
      </c>
    </row>
    <row r="1343" spans="1:22" x14ac:dyDescent="0.3">
      <c r="A1343" s="11">
        <v>46286</v>
      </c>
      <c r="B1343" s="89" t="s">
        <v>3844</v>
      </c>
      <c r="C1343" s="12" t="s">
        <v>952</v>
      </c>
      <c r="D1343" s="12" t="s">
        <v>2796</v>
      </c>
      <c r="E1343" s="12" t="s">
        <v>203</v>
      </c>
      <c r="F1343" s="12" t="s">
        <v>2797</v>
      </c>
      <c r="G1343" s="12" t="s">
        <v>2733</v>
      </c>
      <c r="H1343" s="12" t="s">
        <v>2734</v>
      </c>
      <c r="I1343" s="90">
        <v>0.16666666666666671</v>
      </c>
      <c r="J1343" s="90">
        <v>0.18055555555555561</v>
      </c>
      <c r="K1343" s="13">
        <v>0.33</v>
      </c>
      <c r="L1343" s="90"/>
      <c r="M1343" s="90"/>
      <c r="N1343" s="13"/>
      <c r="O1343" s="12">
        <v>0</v>
      </c>
      <c r="P1343" s="12">
        <v>45.187314000000001</v>
      </c>
      <c r="Q1343" s="12">
        <v>5.7119559999999998</v>
      </c>
      <c r="R1343" s="14">
        <v>46301.460023148145</v>
      </c>
      <c r="S1343" s="12">
        <v>1</v>
      </c>
      <c r="T1343">
        <v>20260213</v>
      </c>
      <c r="U1343" t="s">
        <v>40</v>
      </c>
      <c r="V1343">
        <v>20260213</v>
      </c>
    </row>
    <row r="1344" spans="1:22" x14ac:dyDescent="0.3">
      <c r="A1344" s="11">
        <v>46286</v>
      </c>
      <c r="B1344" s="89" t="s">
        <v>3826</v>
      </c>
      <c r="C1344" s="12" t="s">
        <v>886</v>
      </c>
      <c r="D1344" s="12" t="s">
        <v>2094</v>
      </c>
      <c r="E1344" s="12" t="s">
        <v>371</v>
      </c>
      <c r="F1344" s="12" t="s">
        <v>2095</v>
      </c>
      <c r="G1344" s="12" t="s">
        <v>2733</v>
      </c>
      <c r="H1344" s="12" t="s">
        <v>2737</v>
      </c>
      <c r="I1344" s="90">
        <v>0.33333333333333331</v>
      </c>
      <c r="J1344" s="90">
        <v>0.37847222222222221</v>
      </c>
      <c r="K1344" s="13">
        <v>1.08</v>
      </c>
      <c r="L1344" s="90"/>
      <c r="M1344" s="90"/>
      <c r="N1344" s="13"/>
      <c r="O1344" s="12">
        <v>0</v>
      </c>
      <c r="P1344" s="12">
        <v>45.176468</v>
      </c>
      <c r="Q1344" s="12">
        <v>5.7269800000000002</v>
      </c>
      <c r="R1344" s="14">
        <v>46301.460023148145</v>
      </c>
      <c r="S1344" s="12">
        <v>1</v>
      </c>
      <c r="T1344">
        <v>20260339</v>
      </c>
      <c r="U1344" t="s">
        <v>838</v>
      </c>
      <c r="V1344">
        <v>20260339</v>
      </c>
    </row>
    <row r="1345" spans="1:22" x14ac:dyDescent="0.3">
      <c r="A1345" s="11">
        <v>46286</v>
      </c>
      <c r="B1345" s="89" t="s">
        <v>3823</v>
      </c>
      <c r="C1345" s="12" t="s">
        <v>968</v>
      </c>
      <c r="D1345" s="12" t="s">
        <v>1717</v>
      </c>
      <c r="E1345" s="12" t="s">
        <v>298</v>
      </c>
      <c r="F1345" s="12" t="s">
        <v>1719</v>
      </c>
      <c r="G1345" s="12" t="s">
        <v>2733</v>
      </c>
      <c r="H1345" s="12" t="s">
        <v>2737</v>
      </c>
      <c r="I1345" s="90">
        <v>0.2048611111111111</v>
      </c>
      <c r="J1345" s="90">
        <v>0.21527777777777779</v>
      </c>
      <c r="K1345" s="13">
        <v>0.25</v>
      </c>
      <c r="L1345" s="90"/>
      <c r="M1345" s="90"/>
      <c r="N1345" s="13"/>
      <c r="O1345" s="12">
        <v>0</v>
      </c>
      <c r="P1345" s="12">
        <v>45.186445999999997</v>
      </c>
      <c r="Q1345" s="12">
        <v>5.7280280000000001</v>
      </c>
      <c r="R1345" s="14">
        <v>46301.460023148145</v>
      </c>
      <c r="S1345" s="12">
        <v>1</v>
      </c>
      <c r="T1345">
        <v>20260221</v>
      </c>
      <c r="U1345" t="s">
        <v>838</v>
      </c>
      <c r="V1345">
        <v>20260221</v>
      </c>
    </row>
    <row r="1346" spans="1:22" x14ac:dyDescent="0.3">
      <c r="A1346" s="11">
        <v>46286</v>
      </c>
      <c r="B1346" s="89" t="s">
        <v>3816</v>
      </c>
      <c r="C1346" s="12" t="s">
        <v>957</v>
      </c>
      <c r="D1346" s="12" t="s">
        <v>2798</v>
      </c>
      <c r="E1346" s="12" t="s">
        <v>513</v>
      </c>
      <c r="F1346" s="12" t="s">
        <v>2799</v>
      </c>
      <c r="G1346" s="12" t="s">
        <v>2733</v>
      </c>
      <c r="H1346" s="12" t="s">
        <v>2734</v>
      </c>
      <c r="I1346" s="90">
        <v>0.42708333333333331</v>
      </c>
      <c r="J1346" s="90">
        <v>0.44097222222222221</v>
      </c>
      <c r="K1346" s="13">
        <v>0.33</v>
      </c>
      <c r="L1346" s="90">
        <v>0.52916666666666667</v>
      </c>
      <c r="M1346" s="90">
        <v>0.53125</v>
      </c>
      <c r="N1346" s="13">
        <v>0.05</v>
      </c>
      <c r="O1346" s="12">
        <v>1</v>
      </c>
      <c r="P1346" s="12">
        <v>45.199052999999999</v>
      </c>
      <c r="Q1346" s="12">
        <v>5.7376889999999996</v>
      </c>
      <c r="R1346" s="14">
        <v>46301.460023148145</v>
      </c>
      <c r="S1346" s="12">
        <v>1</v>
      </c>
      <c r="T1346">
        <v>20260350</v>
      </c>
      <c r="U1346" t="s">
        <v>40</v>
      </c>
      <c r="V1346">
        <v>20260350</v>
      </c>
    </row>
    <row r="1347" spans="1:22" x14ac:dyDescent="0.3">
      <c r="A1347" s="11">
        <v>46286</v>
      </c>
      <c r="B1347" s="89" t="s">
        <v>3826</v>
      </c>
      <c r="C1347" s="12" t="s">
        <v>886</v>
      </c>
      <c r="D1347" s="12" t="s">
        <v>2413</v>
      </c>
      <c r="E1347" s="12" t="s">
        <v>775</v>
      </c>
      <c r="F1347" s="12" t="s">
        <v>2415</v>
      </c>
      <c r="G1347" s="12" t="s">
        <v>2733</v>
      </c>
      <c r="H1347" s="12" t="s">
        <v>2737</v>
      </c>
      <c r="I1347" s="90">
        <v>0.33333333333333331</v>
      </c>
      <c r="J1347" s="90">
        <v>0.34722222222222221</v>
      </c>
      <c r="K1347" s="13">
        <v>0.33</v>
      </c>
      <c r="L1347" s="90"/>
      <c r="M1347" s="90"/>
      <c r="N1347" s="13"/>
      <c r="O1347" s="12">
        <v>0</v>
      </c>
      <c r="P1347" s="12">
        <v>45.186475999999999</v>
      </c>
      <c r="Q1347" s="12">
        <v>5.7284920000000001</v>
      </c>
      <c r="R1347" s="14">
        <v>46301.460023148145</v>
      </c>
      <c r="S1347" s="12">
        <v>1</v>
      </c>
      <c r="T1347">
        <v>20260446</v>
      </c>
      <c r="U1347" t="s">
        <v>838</v>
      </c>
      <c r="V1347">
        <v>20260446</v>
      </c>
    </row>
    <row r="1348" spans="1:22" x14ac:dyDescent="0.3">
      <c r="A1348" s="11">
        <v>46286</v>
      </c>
      <c r="B1348" s="89" t="s">
        <v>3835</v>
      </c>
      <c r="C1348" s="12" t="s">
        <v>859</v>
      </c>
      <c r="D1348" s="12" t="s">
        <v>1412</v>
      </c>
      <c r="E1348" s="12" t="s">
        <v>220</v>
      </c>
      <c r="F1348" s="12" t="s">
        <v>1413</v>
      </c>
      <c r="G1348" s="12" t="s">
        <v>2733</v>
      </c>
      <c r="H1348" s="12" t="s">
        <v>2737</v>
      </c>
      <c r="I1348" s="90">
        <v>0.33333333333333331</v>
      </c>
      <c r="J1348" s="90">
        <v>0.38541666666666669</v>
      </c>
      <c r="K1348" s="13">
        <v>1.25</v>
      </c>
      <c r="L1348" s="90"/>
      <c r="M1348" s="90"/>
      <c r="N1348" s="13"/>
      <c r="O1348" s="12">
        <v>0</v>
      </c>
      <c r="P1348" s="12">
        <v>45.182158999999999</v>
      </c>
      <c r="Q1348" s="12">
        <v>5.715846</v>
      </c>
      <c r="R1348" s="14">
        <v>46301.460023148145</v>
      </c>
      <c r="S1348" s="12">
        <v>1</v>
      </c>
      <c r="T1348">
        <v>20260110</v>
      </c>
      <c r="U1348" t="s">
        <v>838</v>
      </c>
      <c r="V1348">
        <v>20260110</v>
      </c>
    </row>
    <row r="1349" spans="1:22" x14ac:dyDescent="0.3">
      <c r="A1349" s="11">
        <v>46286</v>
      </c>
      <c r="B1349" s="89" t="s">
        <v>3836</v>
      </c>
      <c r="C1349" s="12" t="s">
        <v>954</v>
      </c>
      <c r="D1349" s="12" t="s">
        <v>2175</v>
      </c>
      <c r="E1349" s="12" t="s">
        <v>564</v>
      </c>
      <c r="F1349" s="12" t="s">
        <v>564</v>
      </c>
      <c r="G1349" s="12" t="s">
        <v>2733</v>
      </c>
      <c r="H1349" s="12" t="s">
        <v>2737</v>
      </c>
      <c r="I1349" s="90">
        <v>0.33333333333333331</v>
      </c>
      <c r="J1349" s="90">
        <v>0.34722222222222221</v>
      </c>
      <c r="K1349" s="13">
        <v>0.33</v>
      </c>
      <c r="L1349" s="90"/>
      <c r="M1349" s="90"/>
      <c r="N1349" s="13"/>
      <c r="O1349" s="12">
        <v>0</v>
      </c>
      <c r="P1349" s="12">
        <v>45.202815999999999</v>
      </c>
      <c r="Q1349" s="12">
        <v>5.7658379999999996</v>
      </c>
      <c r="R1349" s="14">
        <v>46301.460023148145</v>
      </c>
      <c r="S1349" s="12">
        <v>1</v>
      </c>
      <c r="T1349">
        <v>20260368</v>
      </c>
      <c r="U1349" t="s">
        <v>838</v>
      </c>
      <c r="V1349">
        <v>20260368</v>
      </c>
    </row>
    <row r="1350" spans="1:22" x14ac:dyDescent="0.3">
      <c r="A1350" s="11">
        <v>46286</v>
      </c>
      <c r="B1350" s="89" t="s">
        <v>3817</v>
      </c>
      <c r="C1350" s="12" t="s">
        <v>974</v>
      </c>
      <c r="D1350" s="12" t="s">
        <v>2314</v>
      </c>
      <c r="E1350" s="12" t="s">
        <v>783</v>
      </c>
      <c r="F1350" s="12" t="s">
        <v>3837</v>
      </c>
      <c r="G1350" s="12" t="s">
        <v>2733</v>
      </c>
      <c r="H1350" s="12" t="s">
        <v>2737</v>
      </c>
      <c r="I1350" s="90">
        <v>0.33333333333333331</v>
      </c>
      <c r="J1350" s="90">
        <v>0.34722222222222221</v>
      </c>
      <c r="K1350" s="13">
        <v>0.33</v>
      </c>
      <c r="L1350" s="90"/>
      <c r="M1350" s="90"/>
      <c r="N1350" s="13"/>
      <c r="O1350" s="12">
        <v>0</v>
      </c>
      <c r="P1350" s="12">
        <v>45.145482999999999</v>
      </c>
      <c r="Q1350" s="12">
        <v>5.7042999999999999</v>
      </c>
      <c r="R1350" s="14">
        <v>46301.460023148145</v>
      </c>
      <c r="S1350" s="12">
        <v>1</v>
      </c>
      <c r="T1350">
        <v>20260416</v>
      </c>
      <c r="U1350" t="s">
        <v>838</v>
      </c>
      <c r="V1350">
        <v>20260416</v>
      </c>
    </row>
    <row r="1351" spans="1:22" x14ac:dyDescent="0.3">
      <c r="A1351" s="11">
        <v>46286</v>
      </c>
      <c r="B1351" s="89" t="s">
        <v>3826</v>
      </c>
      <c r="C1351" s="12" t="s">
        <v>886</v>
      </c>
      <c r="D1351" s="12" t="s">
        <v>2801</v>
      </c>
      <c r="E1351" s="12" t="s">
        <v>350</v>
      </c>
      <c r="F1351" s="12" t="s">
        <v>2802</v>
      </c>
      <c r="G1351" s="12" t="s">
        <v>2733</v>
      </c>
      <c r="H1351" s="12" t="s">
        <v>2734</v>
      </c>
      <c r="I1351" s="90">
        <v>0.16666666666666671</v>
      </c>
      <c r="J1351" s="90">
        <v>0.18055555555555561</v>
      </c>
      <c r="K1351" s="13">
        <v>0.33</v>
      </c>
      <c r="L1351" s="90"/>
      <c r="M1351" s="90"/>
      <c r="N1351" s="13"/>
      <c r="O1351" s="12">
        <v>0</v>
      </c>
      <c r="P1351" s="12">
        <v>45.190579</v>
      </c>
      <c r="Q1351" s="12">
        <v>5.6970919999999996</v>
      </c>
      <c r="R1351" s="14">
        <v>46301.460023148145</v>
      </c>
      <c r="S1351" s="12">
        <v>1</v>
      </c>
      <c r="T1351">
        <v>20260189</v>
      </c>
      <c r="U1351" t="s">
        <v>40</v>
      </c>
      <c r="V1351">
        <v>20260189</v>
      </c>
    </row>
    <row r="1352" spans="1:22" x14ac:dyDescent="0.3">
      <c r="A1352" s="11">
        <v>46286</v>
      </c>
      <c r="B1352" s="89" t="s">
        <v>3838</v>
      </c>
      <c r="C1352" s="12" t="s">
        <v>846</v>
      </c>
      <c r="D1352" s="12"/>
      <c r="E1352" s="12" t="s">
        <v>816</v>
      </c>
      <c r="F1352" s="12" t="s">
        <v>816</v>
      </c>
      <c r="G1352" s="12"/>
      <c r="H1352" s="12"/>
      <c r="I1352" s="90">
        <v>0.33333333333333331</v>
      </c>
      <c r="J1352" s="90">
        <v>0.37847222222222221</v>
      </c>
      <c r="K1352" s="13">
        <v>1.08</v>
      </c>
      <c r="L1352" s="90"/>
      <c r="M1352" s="90"/>
      <c r="N1352" s="13"/>
      <c r="O1352" s="12">
        <v>0</v>
      </c>
      <c r="P1352" s="12">
        <v>45.565215999999999</v>
      </c>
      <c r="Q1352" s="12">
        <v>5.9190189999999996</v>
      </c>
      <c r="R1352" s="14">
        <v>46301.460023148145</v>
      </c>
      <c r="S1352" s="12">
        <v>0</v>
      </c>
      <c r="V1352" t="s">
        <v>3761</v>
      </c>
    </row>
    <row r="1353" spans="1:22" x14ac:dyDescent="0.3">
      <c r="A1353" s="11">
        <v>46286</v>
      </c>
      <c r="B1353" s="89" t="s">
        <v>3829</v>
      </c>
      <c r="C1353" s="12" t="s">
        <v>946</v>
      </c>
      <c r="D1353" s="12" t="s">
        <v>1804</v>
      </c>
      <c r="E1353" s="12" t="s">
        <v>710</v>
      </c>
      <c r="F1353" s="12" t="s">
        <v>710</v>
      </c>
      <c r="G1353" s="12" t="s">
        <v>2733</v>
      </c>
      <c r="H1353" s="12" t="s">
        <v>2737</v>
      </c>
      <c r="I1353" s="90">
        <v>0.33333333333333331</v>
      </c>
      <c r="J1353" s="90">
        <v>0.34722222222222221</v>
      </c>
      <c r="K1353" s="13">
        <v>0.33</v>
      </c>
      <c r="L1353" s="90"/>
      <c r="M1353" s="90"/>
      <c r="N1353" s="13"/>
      <c r="O1353" s="12">
        <v>0</v>
      </c>
      <c r="P1353" s="12">
        <v>45.203086999999996</v>
      </c>
      <c r="Q1353" s="12">
        <v>5.703754</v>
      </c>
      <c r="R1353" s="14">
        <v>46301.460023148145</v>
      </c>
      <c r="S1353" s="12">
        <v>0</v>
      </c>
      <c r="T1353">
        <v>20260247</v>
      </c>
      <c r="U1353" t="s">
        <v>838</v>
      </c>
      <c r="V1353">
        <v>20260247</v>
      </c>
    </row>
    <row r="1354" spans="1:22" x14ac:dyDescent="0.3">
      <c r="A1354" s="11">
        <v>46286</v>
      </c>
      <c r="B1354" s="89" t="s">
        <v>3822</v>
      </c>
      <c r="C1354" s="12" t="s">
        <v>944</v>
      </c>
      <c r="D1354" s="12" t="s">
        <v>2804</v>
      </c>
      <c r="E1354" s="12" t="s">
        <v>406</v>
      </c>
      <c r="F1354" s="12" t="s">
        <v>2805</v>
      </c>
      <c r="G1354" s="12" t="s">
        <v>2733</v>
      </c>
      <c r="H1354" s="12" t="s">
        <v>2734</v>
      </c>
      <c r="I1354" s="90">
        <v>0.16666666666666671</v>
      </c>
      <c r="J1354" s="90">
        <v>0.18055555555555561</v>
      </c>
      <c r="K1354" s="13">
        <v>0.33</v>
      </c>
      <c r="L1354" s="90"/>
      <c r="M1354" s="90"/>
      <c r="N1354" s="13"/>
      <c r="O1354" s="12">
        <v>0</v>
      </c>
      <c r="P1354" s="12">
        <v>45.174978000000003</v>
      </c>
      <c r="Q1354" s="12">
        <v>5.7372079999999999</v>
      </c>
      <c r="R1354" s="14">
        <v>46301.460023148145</v>
      </c>
      <c r="S1354" s="12">
        <v>1</v>
      </c>
      <c r="T1354">
        <v>20260257</v>
      </c>
      <c r="U1354" t="s">
        <v>40</v>
      </c>
      <c r="V1354">
        <v>20260257</v>
      </c>
    </row>
    <row r="1355" spans="1:22" x14ac:dyDescent="0.3">
      <c r="A1355" s="11">
        <v>46286</v>
      </c>
      <c r="B1355" s="89" t="s">
        <v>3831</v>
      </c>
      <c r="C1355" s="12" t="s">
        <v>892</v>
      </c>
      <c r="D1355" s="12" t="s">
        <v>2014</v>
      </c>
      <c r="E1355" s="12" t="s">
        <v>498</v>
      </c>
      <c r="F1355" s="12" t="s">
        <v>2016</v>
      </c>
      <c r="G1355" s="12" t="s">
        <v>2733</v>
      </c>
      <c r="H1355" s="12" t="s">
        <v>2737</v>
      </c>
      <c r="I1355" s="90">
        <v>0.33333333333333331</v>
      </c>
      <c r="J1355" s="90">
        <v>0.34722222222222221</v>
      </c>
      <c r="K1355" s="13">
        <v>0.33</v>
      </c>
      <c r="L1355" s="90"/>
      <c r="M1355" s="90"/>
      <c r="N1355" s="13"/>
      <c r="O1355" s="12">
        <v>0</v>
      </c>
      <c r="P1355" s="12">
        <v>45.188510000000001</v>
      </c>
      <c r="Q1355" s="12">
        <v>5.6897789999999997</v>
      </c>
      <c r="R1355" s="14">
        <v>46301.460023148145</v>
      </c>
      <c r="S1355" s="12">
        <v>1</v>
      </c>
      <c r="T1355">
        <v>20260311</v>
      </c>
      <c r="U1355" t="s">
        <v>838</v>
      </c>
      <c r="V1355">
        <v>20260311</v>
      </c>
    </row>
    <row r="1356" spans="1:22" x14ac:dyDescent="0.3">
      <c r="A1356" s="11">
        <v>46286</v>
      </c>
      <c r="B1356" s="89" t="s">
        <v>3864</v>
      </c>
      <c r="C1356" s="12" t="s">
        <v>960</v>
      </c>
      <c r="D1356" s="12" t="s">
        <v>2806</v>
      </c>
      <c r="E1356" s="12" t="s">
        <v>635</v>
      </c>
      <c r="F1356" s="12" t="s">
        <v>2807</v>
      </c>
      <c r="G1356" s="12" t="s">
        <v>2733</v>
      </c>
      <c r="H1356" s="12" t="s">
        <v>2734</v>
      </c>
      <c r="I1356" s="90">
        <v>0.16666666666666671</v>
      </c>
      <c r="J1356" s="90">
        <v>0.18055555555555561</v>
      </c>
      <c r="K1356" s="13">
        <v>0.33</v>
      </c>
      <c r="L1356" s="90"/>
      <c r="M1356" s="90"/>
      <c r="N1356" s="13"/>
      <c r="O1356" s="12">
        <v>0</v>
      </c>
      <c r="P1356" s="12">
        <v>45.206518000000003</v>
      </c>
      <c r="Q1356" s="12">
        <v>5.7103719999999996</v>
      </c>
      <c r="R1356" s="14">
        <v>46301.460023148145</v>
      </c>
      <c r="S1356" s="12">
        <v>1</v>
      </c>
      <c r="T1356">
        <v>20260151</v>
      </c>
      <c r="U1356" t="s">
        <v>40</v>
      </c>
      <c r="V1356">
        <v>20260151</v>
      </c>
    </row>
    <row r="1357" spans="1:22" x14ac:dyDescent="0.3">
      <c r="A1357" s="11">
        <v>46286</v>
      </c>
      <c r="B1357" s="89" t="s">
        <v>3842</v>
      </c>
      <c r="C1357" s="12" t="s">
        <v>865</v>
      </c>
      <c r="D1357" s="12" t="s">
        <v>2470</v>
      </c>
      <c r="E1357" s="12" t="s">
        <v>700</v>
      </c>
      <c r="F1357" s="12" t="s">
        <v>3843</v>
      </c>
      <c r="G1357" s="12" t="s">
        <v>2733</v>
      </c>
      <c r="H1357" s="12" t="s">
        <v>2737</v>
      </c>
      <c r="I1357" s="90">
        <v>0.33333333333333331</v>
      </c>
      <c r="J1357" s="90">
        <v>0.37847222222222221</v>
      </c>
      <c r="K1357" s="13">
        <v>1.08</v>
      </c>
      <c r="L1357" s="90"/>
      <c r="M1357" s="90"/>
      <c r="N1357" s="13"/>
      <c r="O1357" s="12">
        <v>0</v>
      </c>
      <c r="P1357" s="12">
        <v>45.203901000000002</v>
      </c>
      <c r="Q1357" s="12">
        <v>5.6643619999999997</v>
      </c>
      <c r="R1357" s="14">
        <v>46301.460023148145</v>
      </c>
      <c r="S1357" s="12">
        <v>1</v>
      </c>
      <c r="T1357">
        <v>20260464</v>
      </c>
      <c r="U1357" t="s">
        <v>838</v>
      </c>
      <c r="V1357">
        <v>20260464</v>
      </c>
    </row>
    <row r="1358" spans="1:22" x14ac:dyDescent="0.3">
      <c r="A1358" s="11">
        <v>46286</v>
      </c>
      <c r="B1358" s="89" t="s">
        <v>3844</v>
      </c>
      <c r="C1358" s="12" t="s">
        <v>952</v>
      </c>
      <c r="D1358" s="12" t="s">
        <v>1132</v>
      </c>
      <c r="E1358" s="12" t="s">
        <v>756</v>
      </c>
      <c r="F1358" s="12" t="s">
        <v>756</v>
      </c>
      <c r="G1358" s="12" t="s">
        <v>2733</v>
      </c>
      <c r="H1358" s="12" t="s">
        <v>2737</v>
      </c>
      <c r="I1358" s="90">
        <v>0.33333333333333331</v>
      </c>
      <c r="J1358" s="90">
        <v>0.37847222222222221</v>
      </c>
      <c r="K1358" s="13">
        <v>1.08</v>
      </c>
      <c r="L1358" s="90"/>
      <c r="M1358" s="90"/>
      <c r="N1358" s="13"/>
      <c r="O1358" s="12">
        <v>0</v>
      </c>
      <c r="P1358" s="12">
        <v>45.185825999999999</v>
      </c>
      <c r="Q1358" s="12">
        <v>5.7163009999999996</v>
      </c>
      <c r="R1358" s="14">
        <v>46301.460023148145</v>
      </c>
      <c r="S1358" s="12">
        <v>1</v>
      </c>
      <c r="T1358">
        <v>20260482</v>
      </c>
      <c r="U1358" t="s">
        <v>838</v>
      </c>
      <c r="V1358">
        <v>20260482</v>
      </c>
    </row>
    <row r="1359" spans="1:22" x14ac:dyDescent="0.3">
      <c r="A1359" s="11">
        <v>46286</v>
      </c>
      <c r="B1359" s="89" t="s">
        <v>3833</v>
      </c>
      <c r="C1359" s="12" t="s">
        <v>978</v>
      </c>
      <c r="D1359" s="12" t="s">
        <v>1751</v>
      </c>
      <c r="E1359" s="12" t="s">
        <v>530</v>
      </c>
      <c r="F1359" s="12" t="s">
        <v>530</v>
      </c>
      <c r="G1359" s="12" t="s">
        <v>2733</v>
      </c>
      <c r="H1359" s="12" t="s">
        <v>2737</v>
      </c>
      <c r="I1359" s="90">
        <v>0.375</v>
      </c>
      <c r="J1359" s="90">
        <v>0.40625</v>
      </c>
      <c r="K1359" s="13">
        <v>0.75</v>
      </c>
      <c r="L1359" s="90"/>
      <c r="M1359" s="90"/>
      <c r="N1359" s="13"/>
      <c r="O1359" s="12">
        <v>0</v>
      </c>
      <c r="P1359" s="12">
        <v>45.565215999999999</v>
      </c>
      <c r="Q1359" s="12">
        <v>5.9190189999999996</v>
      </c>
      <c r="R1359" s="14">
        <v>46301.460023148145</v>
      </c>
      <c r="S1359" s="12">
        <v>1</v>
      </c>
      <c r="T1359">
        <v>20260231</v>
      </c>
      <c r="U1359" t="s">
        <v>838</v>
      </c>
      <c r="V1359">
        <v>20260231</v>
      </c>
    </row>
    <row r="1360" spans="1:22" x14ac:dyDescent="0.3">
      <c r="A1360" s="11">
        <v>46286</v>
      </c>
      <c r="B1360" s="89" t="s">
        <v>3842</v>
      </c>
      <c r="C1360" s="12" t="s">
        <v>865</v>
      </c>
      <c r="D1360" s="12" t="s">
        <v>887</v>
      </c>
      <c r="E1360" s="12" t="s">
        <v>829</v>
      </c>
      <c r="F1360" s="12" t="s">
        <v>2809</v>
      </c>
      <c r="G1360" s="12" t="s">
        <v>2733</v>
      </c>
      <c r="H1360" s="12" t="s">
        <v>2734</v>
      </c>
      <c r="I1360" s="90">
        <v>0.16666666666666671</v>
      </c>
      <c r="J1360" s="90">
        <v>0.18055555555555561</v>
      </c>
      <c r="K1360" s="13">
        <v>0.33</v>
      </c>
      <c r="L1360" s="90"/>
      <c r="M1360" s="90"/>
      <c r="N1360" s="13"/>
      <c r="O1360" s="12">
        <v>0</v>
      </c>
      <c r="P1360" s="12">
        <v>45.194932000000001</v>
      </c>
      <c r="Q1360" s="12">
        <v>5.6780390000000001</v>
      </c>
      <c r="R1360" s="14">
        <v>46301.460023148145</v>
      </c>
      <c r="S1360" s="12">
        <v>1</v>
      </c>
      <c r="V1360" t="s">
        <v>3809</v>
      </c>
    </row>
    <row r="1361" spans="1:22" x14ac:dyDescent="0.3">
      <c r="A1361" s="11">
        <v>46286</v>
      </c>
      <c r="B1361" s="89" t="s">
        <v>3839</v>
      </c>
      <c r="C1361" s="12" t="s">
        <v>966</v>
      </c>
      <c r="D1361" s="12" t="s">
        <v>2198</v>
      </c>
      <c r="E1361" s="12" t="s">
        <v>690</v>
      </c>
      <c r="F1361" s="12" t="s">
        <v>2201</v>
      </c>
      <c r="G1361" s="12" t="s">
        <v>2733</v>
      </c>
      <c r="H1361" s="12" t="s">
        <v>2737</v>
      </c>
      <c r="I1361" s="90">
        <v>0.3888888888888889</v>
      </c>
      <c r="J1361" s="90">
        <v>0.40625</v>
      </c>
      <c r="K1361" s="13">
        <v>0.42</v>
      </c>
      <c r="L1361" s="90">
        <v>0.31458333333333333</v>
      </c>
      <c r="M1361" s="90">
        <v>0.32291666666666669</v>
      </c>
      <c r="N1361" s="13">
        <v>0.2</v>
      </c>
      <c r="O1361" s="12">
        <v>1</v>
      </c>
      <c r="P1361" s="12">
        <v>45.363495</v>
      </c>
      <c r="Q1361" s="12">
        <v>5.5875139999999996</v>
      </c>
      <c r="R1361" s="14">
        <v>46301.460023148145</v>
      </c>
      <c r="S1361" s="12">
        <v>1</v>
      </c>
      <c r="T1361">
        <v>20260376</v>
      </c>
      <c r="U1361" t="s">
        <v>838</v>
      </c>
      <c r="V1361">
        <v>20260376</v>
      </c>
    </row>
    <row r="1362" spans="1:22" x14ac:dyDescent="0.3">
      <c r="A1362" s="11">
        <v>46286</v>
      </c>
      <c r="B1362" s="89" t="s">
        <v>3846</v>
      </c>
      <c r="C1362" s="12" t="s">
        <v>863</v>
      </c>
      <c r="D1362" s="12" t="s">
        <v>2810</v>
      </c>
      <c r="E1362" s="12" t="s">
        <v>515</v>
      </c>
      <c r="F1362" s="12" t="s">
        <v>2811</v>
      </c>
      <c r="G1362" s="12" t="s">
        <v>2733</v>
      </c>
      <c r="H1362" s="12" t="s">
        <v>2734</v>
      </c>
      <c r="I1362" s="90">
        <v>0.29166666666666669</v>
      </c>
      <c r="J1362" s="90">
        <v>0.30555555555555558</v>
      </c>
      <c r="K1362" s="13">
        <v>0.33</v>
      </c>
      <c r="L1362" s="90"/>
      <c r="M1362" s="90"/>
      <c r="N1362" s="13"/>
      <c r="O1362" s="12">
        <v>0</v>
      </c>
      <c r="P1362" s="12">
        <v>45.19182</v>
      </c>
      <c r="Q1362" s="12">
        <v>5.7187340000000004</v>
      </c>
      <c r="R1362" s="14">
        <v>46301.460023148145</v>
      </c>
      <c r="S1362" s="12">
        <v>1</v>
      </c>
      <c r="T1362">
        <v>20260544</v>
      </c>
      <c r="U1362" t="s">
        <v>40</v>
      </c>
      <c r="V1362">
        <v>20260544</v>
      </c>
    </row>
    <row r="1363" spans="1:22" x14ac:dyDescent="0.3">
      <c r="A1363" s="11">
        <v>46286</v>
      </c>
      <c r="B1363" s="89" t="s">
        <v>3814</v>
      </c>
      <c r="C1363" s="12" t="s">
        <v>948</v>
      </c>
      <c r="D1363" s="12" t="s">
        <v>2812</v>
      </c>
      <c r="E1363" s="12" t="s">
        <v>204</v>
      </c>
      <c r="F1363" s="12" t="s">
        <v>2813</v>
      </c>
      <c r="G1363" s="12" t="s">
        <v>2733</v>
      </c>
      <c r="H1363" s="12" t="s">
        <v>2734</v>
      </c>
      <c r="I1363" s="90">
        <v>0.16666666666666671</v>
      </c>
      <c r="J1363" s="90">
        <v>0.18055555555555561</v>
      </c>
      <c r="K1363" s="13">
        <v>0.33</v>
      </c>
      <c r="L1363" s="90"/>
      <c r="M1363" s="90"/>
      <c r="N1363" s="13"/>
      <c r="O1363" s="12">
        <v>0</v>
      </c>
      <c r="P1363" s="12">
        <v>45.190345999999998</v>
      </c>
      <c r="Q1363" s="12">
        <v>5.7332039999999997</v>
      </c>
      <c r="R1363" s="14">
        <v>46301.460023148145</v>
      </c>
      <c r="S1363" s="12">
        <v>1</v>
      </c>
      <c r="T1363">
        <v>20260457</v>
      </c>
      <c r="U1363" t="s">
        <v>40</v>
      </c>
      <c r="V1363">
        <v>20260457</v>
      </c>
    </row>
    <row r="1364" spans="1:22" x14ac:dyDescent="0.3">
      <c r="A1364" s="11">
        <v>46286</v>
      </c>
      <c r="B1364" s="89" t="s">
        <v>3864</v>
      </c>
      <c r="C1364" s="12" t="s">
        <v>960</v>
      </c>
      <c r="D1364" s="12" t="s">
        <v>2814</v>
      </c>
      <c r="E1364" s="12" t="s">
        <v>334</v>
      </c>
      <c r="F1364" s="12" t="s">
        <v>2815</v>
      </c>
      <c r="G1364" s="12" t="s">
        <v>2733</v>
      </c>
      <c r="H1364" s="12" t="s">
        <v>2734</v>
      </c>
      <c r="I1364" s="90">
        <v>0.16666666666666671</v>
      </c>
      <c r="J1364" s="90">
        <v>0.18055555555555561</v>
      </c>
      <c r="K1364" s="13">
        <v>0.33</v>
      </c>
      <c r="L1364" s="90"/>
      <c r="M1364" s="90"/>
      <c r="N1364" s="13"/>
      <c r="O1364" s="12">
        <v>0</v>
      </c>
      <c r="P1364" s="12">
        <v>45.229664999999997</v>
      </c>
      <c r="Q1364" s="12">
        <v>5.681597</v>
      </c>
      <c r="R1364" s="14">
        <v>46301.460023148145</v>
      </c>
      <c r="S1364" s="12">
        <v>1</v>
      </c>
      <c r="T1364">
        <v>20260032</v>
      </c>
      <c r="U1364" t="s">
        <v>40</v>
      </c>
      <c r="V1364">
        <v>20260032</v>
      </c>
    </row>
    <row r="1365" spans="1:22" x14ac:dyDescent="0.3">
      <c r="A1365" s="11">
        <v>46286</v>
      </c>
      <c r="B1365" s="89" t="s">
        <v>3848</v>
      </c>
      <c r="C1365" s="12" t="s">
        <v>945</v>
      </c>
      <c r="D1365" s="12" t="s">
        <v>2816</v>
      </c>
      <c r="E1365" s="12" t="s">
        <v>55</v>
      </c>
      <c r="F1365" s="12" t="s">
        <v>2817</v>
      </c>
      <c r="G1365" s="12" t="s">
        <v>2733</v>
      </c>
      <c r="H1365" s="12" t="s">
        <v>2734</v>
      </c>
      <c r="I1365" s="90">
        <v>0.16666666666666671</v>
      </c>
      <c r="J1365" s="90">
        <v>0.18055555555555561</v>
      </c>
      <c r="K1365" s="13">
        <v>0.33</v>
      </c>
      <c r="L1365" s="90"/>
      <c r="M1365" s="90"/>
      <c r="N1365" s="13"/>
      <c r="O1365" s="12">
        <v>0</v>
      </c>
      <c r="P1365" s="12">
        <v>45.183793999999999</v>
      </c>
      <c r="Q1365" s="12">
        <v>5.7181090000000001</v>
      </c>
      <c r="R1365" s="14">
        <v>46301.460023148145</v>
      </c>
      <c r="S1365" s="12">
        <v>1</v>
      </c>
      <c r="T1365">
        <v>20260214</v>
      </c>
      <c r="U1365" t="s">
        <v>40</v>
      </c>
      <c r="V1365">
        <v>20260214</v>
      </c>
    </row>
    <row r="1366" spans="1:22" x14ac:dyDescent="0.3">
      <c r="A1366" s="11">
        <v>46286</v>
      </c>
      <c r="B1366" s="89" t="s">
        <v>3813</v>
      </c>
      <c r="C1366" s="12" t="s">
        <v>847</v>
      </c>
      <c r="D1366" s="12" t="s">
        <v>2818</v>
      </c>
      <c r="E1366" s="12" t="s">
        <v>370</v>
      </c>
      <c r="F1366" s="12" t="s">
        <v>2819</v>
      </c>
      <c r="G1366" s="12" t="s">
        <v>2733</v>
      </c>
      <c r="H1366" s="12" t="s">
        <v>2734</v>
      </c>
      <c r="I1366" s="90">
        <v>0.16666666666666671</v>
      </c>
      <c r="J1366" s="90">
        <v>0.18055555555555561</v>
      </c>
      <c r="K1366" s="13">
        <v>0.33</v>
      </c>
      <c r="L1366" s="90"/>
      <c r="M1366" s="90"/>
      <c r="N1366" s="13"/>
      <c r="O1366" s="12">
        <v>0</v>
      </c>
      <c r="P1366" s="12">
        <v>45.187213</v>
      </c>
      <c r="Q1366" s="12">
        <v>5.7183970000000004</v>
      </c>
      <c r="R1366" s="14">
        <v>46301.460023148145</v>
      </c>
      <c r="S1366" s="12">
        <v>1</v>
      </c>
      <c r="T1366">
        <v>20260528</v>
      </c>
      <c r="U1366" t="s">
        <v>40</v>
      </c>
      <c r="V1366">
        <v>20260528</v>
      </c>
    </row>
    <row r="1367" spans="1:22" x14ac:dyDescent="0.3">
      <c r="A1367" s="11">
        <v>46286</v>
      </c>
      <c r="B1367" s="89" t="s">
        <v>3909</v>
      </c>
      <c r="C1367" s="12" t="s">
        <v>846</v>
      </c>
      <c r="D1367" s="12"/>
      <c r="E1367" s="12" t="s">
        <v>812</v>
      </c>
      <c r="F1367" s="12" t="s">
        <v>812</v>
      </c>
      <c r="G1367" s="12"/>
      <c r="H1367" s="12"/>
      <c r="I1367" s="90">
        <v>0.29166666666666669</v>
      </c>
      <c r="J1367" s="90">
        <v>0.30208333333333331</v>
      </c>
      <c r="K1367" s="13">
        <v>0.25</v>
      </c>
      <c r="L1367" s="90"/>
      <c r="M1367" s="90"/>
      <c r="N1367" s="13"/>
      <c r="O1367" s="12">
        <v>0</v>
      </c>
      <c r="P1367" s="12">
        <v>45.188929999999999</v>
      </c>
      <c r="Q1367" s="12">
        <v>5.7123470000000003</v>
      </c>
      <c r="R1367" s="14">
        <v>46301.460023148145</v>
      </c>
      <c r="S1367" s="12">
        <v>0</v>
      </c>
      <c r="V1367" t="s">
        <v>3762</v>
      </c>
    </row>
    <row r="1368" spans="1:22" x14ac:dyDescent="0.3">
      <c r="A1368" s="11">
        <v>46286</v>
      </c>
      <c r="B1368" s="89" t="s">
        <v>3826</v>
      </c>
      <c r="C1368" s="12" t="s">
        <v>886</v>
      </c>
      <c r="D1368" s="12" t="s">
        <v>2820</v>
      </c>
      <c r="E1368" s="12" t="s">
        <v>215</v>
      </c>
      <c r="F1368" s="12" t="s">
        <v>2821</v>
      </c>
      <c r="G1368" s="12" t="s">
        <v>2733</v>
      </c>
      <c r="H1368" s="12" t="s">
        <v>2734</v>
      </c>
      <c r="I1368" s="90">
        <v>0.16666666666666671</v>
      </c>
      <c r="J1368" s="90">
        <v>0.18055555555555561</v>
      </c>
      <c r="K1368" s="13">
        <v>0.33</v>
      </c>
      <c r="L1368" s="90"/>
      <c r="M1368" s="90"/>
      <c r="N1368" s="13"/>
      <c r="O1368" s="12">
        <v>0</v>
      </c>
      <c r="P1368" s="12">
        <v>45.189171999999999</v>
      </c>
      <c r="Q1368" s="12">
        <v>5.7271559999999999</v>
      </c>
      <c r="R1368" s="14">
        <v>46301.460023148145</v>
      </c>
      <c r="S1368" s="12">
        <v>1</v>
      </c>
      <c r="T1368">
        <v>20260385</v>
      </c>
      <c r="U1368" t="s">
        <v>40</v>
      </c>
      <c r="V1368">
        <v>20260385</v>
      </c>
    </row>
    <row r="1369" spans="1:22" x14ac:dyDescent="0.3">
      <c r="A1369" s="11">
        <v>46286</v>
      </c>
      <c r="B1369" s="89" t="s">
        <v>3848</v>
      </c>
      <c r="C1369" s="12" t="s">
        <v>945</v>
      </c>
      <c r="D1369" s="12" t="s">
        <v>2822</v>
      </c>
      <c r="E1369" s="12" t="s">
        <v>206</v>
      </c>
      <c r="F1369" s="12" t="s">
        <v>3908</v>
      </c>
      <c r="G1369" s="12" t="s">
        <v>2733</v>
      </c>
      <c r="H1369" s="12" t="s">
        <v>2734</v>
      </c>
      <c r="I1369" s="90">
        <v>0.16666666666666671</v>
      </c>
      <c r="J1369" s="90">
        <v>0.18055555555555561</v>
      </c>
      <c r="K1369" s="13">
        <v>0.33</v>
      </c>
      <c r="L1369" s="90"/>
      <c r="M1369" s="90"/>
      <c r="N1369" s="13"/>
      <c r="O1369" s="12">
        <v>0</v>
      </c>
      <c r="P1369" s="12">
        <v>45.183933000000003</v>
      </c>
      <c r="Q1369" s="12">
        <v>5.7185100000000002</v>
      </c>
      <c r="R1369" s="14">
        <v>46301.460023148145</v>
      </c>
      <c r="S1369" s="12">
        <v>1</v>
      </c>
      <c r="T1369">
        <v>20260411</v>
      </c>
      <c r="U1369" t="s">
        <v>3760</v>
      </c>
      <c r="V1369">
        <v>20260411</v>
      </c>
    </row>
    <row r="1370" spans="1:22" x14ac:dyDescent="0.3">
      <c r="A1370" s="11">
        <v>46286</v>
      </c>
      <c r="B1370" s="89" t="s">
        <v>3835</v>
      </c>
      <c r="C1370" s="12" t="s">
        <v>859</v>
      </c>
      <c r="D1370" s="12" t="s">
        <v>2824</v>
      </c>
      <c r="E1370" s="12" t="s">
        <v>450</v>
      </c>
      <c r="F1370" s="12" t="s">
        <v>2825</v>
      </c>
      <c r="G1370" s="12" t="s">
        <v>2733</v>
      </c>
      <c r="H1370" s="12" t="s">
        <v>2734</v>
      </c>
      <c r="I1370" s="90">
        <v>0.16666666666666671</v>
      </c>
      <c r="J1370" s="90">
        <v>0.18055555555555561</v>
      </c>
      <c r="K1370" s="13">
        <v>0.33</v>
      </c>
      <c r="L1370" s="90"/>
      <c r="M1370" s="90"/>
      <c r="N1370" s="13"/>
      <c r="O1370" s="12">
        <v>0</v>
      </c>
      <c r="P1370" s="12">
        <v>45.187130000000003</v>
      </c>
      <c r="Q1370" s="12">
        <v>5.717994</v>
      </c>
      <c r="R1370" s="14">
        <v>46301.460023148145</v>
      </c>
      <c r="S1370" s="12">
        <v>1</v>
      </c>
      <c r="T1370">
        <v>20260569</v>
      </c>
      <c r="U1370" t="s">
        <v>40</v>
      </c>
      <c r="V1370">
        <v>20260569</v>
      </c>
    </row>
    <row r="1371" spans="1:22" x14ac:dyDescent="0.3">
      <c r="A1371" s="11">
        <v>46286</v>
      </c>
      <c r="B1371" s="89" t="s">
        <v>3828</v>
      </c>
      <c r="C1371" s="12" t="s">
        <v>976</v>
      </c>
      <c r="D1371" s="12" t="s">
        <v>2827</v>
      </c>
      <c r="E1371" s="12" t="s">
        <v>73</v>
      </c>
      <c r="F1371" s="12" t="s">
        <v>2828</v>
      </c>
      <c r="G1371" s="12" t="s">
        <v>2733</v>
      </c>
      <c r="H1371" s="12" t="s">
        <v>2734</v>
      </c>
      <c r="I1371" s="90">
        <v>0.16666666666666671</v>
      </c>
      <c r="J1371" s="90">
        <v>0.18055555555555561</v>
      </c>
      <c r="K1371" s="13">
        <v>0.33</v>
      </c>
      <c r="L1371" s="90">
        <v>0.18124999999999999</v>
      </c>
      <c r="M1371" s="90">
        <v>0.18333333333333329</v>
      </c>
      <c r="N1371" s="13">
        <v>0.05</v>
      </c>
      <c r="O1371" s="12">
        <v>1</v>
      </c>
      <c r="P1371" s="12">
        <v>45.178936</v>
      </c>
      <c r="Q1371" s="12">
        <v>5.7098909999999998</v>
      </c>
      <c r="R1371" s="14">
        <v>46301.460023148145</v>
      </c>
      <c r="S1371" s="12">
        <v>1</v>
      </c>
      <c r="T1371">
        <v>20260460</v>
      </c>
      <c r="U1371" t="s">
        <v>3760</v>
      </c>
      <c r="V1371">
        <v>20260460</v>
      </c>
    </row>
    <row r="1372" spans="1:22" x14ac:dyDescent="0.3">
      <c r="A1372" s="11">
        <v>46286</v>
      </c>
      <c r="B1372" s="89" t="s">
        <v>3835</v>
      </c>
      <c r="C1372" s="12" t="s">
        <v>859</v>
      </c>
      <c r="D1372" s="12" t="s">
        <v>1791</v>
      </c>
      <c r="E1372" s="12" t="s">
        <v>53</v>
      </c>
      <c r="F1372" s="12" t="s">
        <v>1793</v>
      </c>
      <c r="G1372" s="12" t="s">
        <v>2733</v>
      </c>
      <c r="H1372" s="12" t="s">
        <v>2737</v>
      </c>
      <c r="I1372" s="90">
        <v>0.33333333333333331</v>
      </c>
      <c r="J1372" s="90">
        <v>0.36458333333333331</v>
      </c>
      <c r="K1372" s="13">
        <v>0.75</v>
      </c>
      <c r="L1372" s="90"/>
      <c r="M1372" s="90"/>
      <c r="N1372" s="13"/>
      <c r="O1372" s="12">
        <v>0</v>
      </c>
      <c r="P1372" s="12">
        <v>45.192563999999997</v>
      </c>
      <c r="Q1372" s="12">
        <v>5.7240770000000003</v>
      </c>
      <c r="R1372" s="14">
        <v>46301.460023148145</v>
      </c>
      <c r="S1372" s="12">
        <v>1</v>
      </c>
      <c r="T1372">
        <v>20260243</v>
      </c>
      <c r="U1372" t="s">
        <v>838</v>
      </c>
      <c r="V1372">
        <v>20260243</v>
      </c>
    </row>
    <row r="1373" spans="1:22" x14ac:dyDescent="0.3">
      <c r="A1373" s="11">
        <v>46286</v>
      </c>
      <c r="B1373" s="89" t="s">
        <v>3826</v>
      </c>
      <c r="C1373" s="12" t="s">
        <v>886</v>
      </c>
      <c r="D1373" s="12" t="s">
        <v>2829</v>
      </c>
      <c r="E1373" s="12" t="s">
        <v>684</v>
      </c>
      <c r="F1373" s="12" t="s">
        <v>2830</v>
      </c>
      <c r="G1373" s="12" t="s">
        <v>2733</v>
      </c>
      <c r="H1373" s="12" t="s">
        <v>2734</v>
      </c>
      <c r="I1373" s="90">
        <v>0.16666666666666671</v>
      </c>
      <c r="J1373" s="90">
        <v>0.18055555555555561</v>
      </c>
      <c r="K1373" s="13">
        <v>0.33</v>
      </c>
      <c r="L1373" s="90"/>
      <c r="M1373" s="90"/>
      <c r="N1373" s="13"/>
      <c r="O1373" s="12">
        <v>0</v>
      </c>
      <c r="P1373" s="12">
        <v>45.189571999999998</v>
      </c>
      <c r="Q1373" s="12">
        <v>5.7128589999999999</v>
      </c>
      <c r="R1373" s="14">
        <v>46301.460023148145</v>
      </c>
      <c r="S1373" s="12">
        <v>1</v>
      </c>
      <c r="T1373">
        <v>20260285</v>
      </c>
      <c r="U1373" t="s">
        <v>40</v>
      </c>
      <c r="V1373">
        <v>20260285</v>
      </c>
    </row>
    <row r="1374" spans="1:22" x14ac:dyDescent="0.3">
      <c r="A1374" s="11">
        <v>46286</v>
      </c>
      <c r="B1374" s="89" t="s">
        <v>3815</v>
      </c>
      <c r="C1374" s="12" t="s">
        <v>905</v>
      </c>
      <c r="D1374" s="12" t="s">
        <v>2831</v>
      </c>
      <c r="E1374" s="12" t="s">
        <v>63</v>
      </c>
      <c r="F1374" s="12" t="s">
        <v>2832</v>
      </c>
      <c r="G1374" s="12" t="s">
        <v>2733</v>
      </c>
      <c r="H1374" s="12" t="s">
        <v>2734</v>
      </c>
      <c r="I1374" s="90">
        <v>0.29166666666666669</v>
      </c>
      <c r="J1374" s="90">
        <v>0.2986111111111111</v>
      </c>
      <c r="K1374" s="13">
        <v>0.17</v>
      </c>
      <c r="L1374" s="90"/>
      <c r="M1374" s="90"/>
      <c r="N1374" s="13"/>
      <c r="O1374" s="12">
        <v>0</v>
      </c>
      <c r="P1374" s="12">
        <v>45.185625999999999</v>
      </c>
      <c r="Q1374" s="12">
        <v>5.7211239999999997</v>
      </c>
      <c r="R1374" s="14">
        <v>46301.460023148145</v>
      </c>
      <c r="S1374" s="12">
        <v>1</v>
      </c>
      <c r="T1374">
        <v>20260319</v>
      </c>
      <c r="U1374" t="s">
        <v>40</v>
      </c>
      <c r="V1374">
        <v>20260319</v>
      </c>
    </row>
    <row r="1375" spans="1:22" x14ac:dyDescent="0.3">
      <c r="A1375" s="11">
        <v>46286</v>
      </c>
      <c r="B1375" s="89" t="s">
        <v>3860</v>
      </c>
      <c r="C1375" s="12" t="s">
        <v>982</v>
      </c>
      <c r="D1375" s="12" t="s">
        <v>2833</v>
      </c>
      <c r="E1375" s="12" t="s">
        <v>743</v>
      </c>
      <c r="F1375" s="12" t="s">
        <v>2834</v>
      </c>
      <c r="G1375" s="12" t="s">
        <v>2733</v>
      </c>
      <c r="H1375" s="12" t="s">
        <v>2734</v>
      </c>
      <c r="I1375" s="90">
        <v>0.21527777777777779</v>
      </c>
      <c r="J1375" s="90">
        <v>0.22916666666666671</v>
      </c>
      <c r="K1375" s="13">
        <v>0.33</v>
      </c>
      <c r="L1375" s="90"/>
      <c r="M1375" s="90"/>
      <c r="N1375" s="13"/>
      <c r="O1375" s="12">
        <v>0</v>
      </c>
      <c r="P1375" s="12">
        <v>45.079898999999997</v>
      </c>
      <c r="Q1375" s="12">
        <v>5.7352629999999998</v>
      </c>
      <c r="R1375" s="14">
        <v>46301.460023148145</v>
      </c>
      <c r="S1375" s="12">
        <v>1</v>
      </c>
      <c r="T1375">
        <v>20260371</v>
      </c>
      <c r="U1375" t="s">
        <v>40</v>
      </c>
      <c r="V1375">
        <v>20260371</v>
      </c>
    </row>
    <row r="1376" spans="1:22" x14ac:dyDescent="0.3">
      <c r="A1376" s="11">
        <v>46286</v>
      </c>
      <c r="B1376" s="89" t="s">
        <v>3820</v>
      </c>
      <c r="C1376" s="12" t="s">
        <v>961</v>
      </c>
      <c r="D1376" s="12" t="s">
        <v>1700</v>
      </c>
      <c r="E1376" s="12" t="s">
        <v>523</v>
      </c>
      <c r="F1376" s="12" t="s">
        <v>523</v>
      </c>
      <c r="G1376" s="12" t="s">
        <v>2733</v>
      </c>
      <c r="H1376" s="12" t="s">
        <v>2737</v>
      </c>
      <c r="I1376" s="90">
        <v>0.22222222222222221</v>
      </c>
      <c r="J1376" s="90">
        <v>0.27430555555555558</v>
      </c>
      <c r="K1376" s="13">
        <v>1.25</v>
      </c>
      <c r="L1376" s="90"/>
      <c r="M1376" s="90"/>
      <c r="N1376" s="13"/>
      <c r="O1376" s="12">
        <v>0</v>
      </c>
      <c r="P1376" s="12">
        <v>45.165317999999999</v>
      </c>
      <c r="Q1376" s="12">
        <v>5.7205139999999997</v>
      </c>
      <c r="R1376" s="14">
        <v>46301.460023148145</v>
      </c>
      <c r="S1376" s="12">
        <v>1</v>
      </c>
      <c r="T1376">
        <v>20260215</v>
      </c>
      <c r="U1376" t="s">
        <v>838</v>
      </c>
      <c r="V1376">
        <v>20260215</v>
      </c>
    </row>
    <row r="1377" spans="1:22" x14ac:dyDescent="0.3">
      <c r="A1377" s="11">
        <v>46286</v>
      </c>
      <c r="B1377" s="89" t="s">
        <v>3848</v>
      </c>
      <c r="C1377" s="12" t="s">
        <v>945</v>
      </c>
      <c r="D1377" s="12" t="s">
        <v>1735</v>
      </c>
      <c r="E1377" s="12" t="s">
        <v>528</v>
      </c>
      <c r="F1377" s="12" t="s">
        <v>528</v>
      </c>
      <c r="G1377" s="12" t="s">
        <v>2733</v>
      </c>
      <c r="H1377" s="12" t="s">
        <v>2737</v>
      </c>
      <c r="I1377" s="90">
        <v>0.33333333333333331</v>
      </c>
      <c r="J1377" s="90">
        <v>0.34722222222222221</v>
      </c>
      <c r="K1377" s="13">
        <v>0.33</v>
      </c>
      <c r="L1377" s="90"/>
      <c r="M1377" s="90"/>
      <c r="N1377" s="13"/>
      <c r="O1377" s="12">
        <v>0</v>
      </c>
      <c r="P1377" s="12">
        <v>45.179605000000002</v>
      </c>
      <c r="Q1377" s="12">
        <v>5.7066030000000003</v>
      </c>
      <c r="R1377" s="14">
        <v>46301.460023148145</v>
      </c>
      <c r="S1377" s="12">
        <v>1</v>
      </c>
      <c r="T1377">
        <v>20260226</v>
      </c>
      <c r="U1377" t="s">
        <v>838</v>
      </c>
      <c r="V1377">
        <v>20260226</v>
      </c>
    </row>
    <row r="1378" spans="1:22" x14ac:dyDescent="0.3">
      <c r="A1378" s="11">
        <v>46286</v>
      </c>
      <c r="B1378" s="89" t="s">
        <v>3845</v>
      </c>
      <c r="C1378" s="12" t="s">
        <v>950</v>
      </c>
      <c r="D1378" s="12" t="s">
        <v>2691</v>
      </c>
      <c r="E1378" s="12" t="s">
        <v>757</v>
      </c>
      <c r="F1378" s="12" t="s">
        <v>757</v>
      </c>
      <c r="G1378" s="12" t="s">
        <v>2733</v>
      </c>
      <c r="H1378" s="12" t="s">
        <v>2737</v>
      </c>
      <c r="I1378" s="90">
        <v>0.33333333333333331</v>
      </c>
      <c r="J1378" s="90">
        <v>0.34722222222222221</v>
      </c>
      <c r="K1378" s="13">
        <v>0.33</v>
      </c>
      <c r="L1378" s="90"/>
      <c r="M1378" s="90"/>
      <c r="N1378" s="13"/>
      <c r="O1378" s="12">
        <v>0</v>
      </c>
      <c r="P1378" s="12">
        <v>45.191066999999997</v>
      </c>
      <c r="Q1378" s="12">
        <v>5.7225849999999996</v>
      </c>
      <c r="R1378" s="14">
        <v>46301.460023148145</v>
      </c>
      <c r="S1378" s="12">
        <v>1</v>
      </c>
      <c r="T1378">
        <v>20260565</v>
      </c>
      <c r="U1378" t="s">
        <v>838</v>
      </c>
      <c r="V1378">
        <v>20260565</v>
      </c>
    </row>
    <row r="1379" spans="1:22" x14ac:dyDescent="0.3">
      <c r="A1379" s="11">
        <v>46286</v>
      </c>
      <c r="B1379" s="89" t="s">
        <v>3849</v>
      </c>
      <c r="C1379" s="12" t="s">
        <v>861</v>
      </c>
      <c r="D1379" s="12" t="s">
        <v>1970</v>
      </c>
      <c r="E1379" s="12" t="s">
        <v>353</v>
      </c>
      <c r="F1379" s="12" t="s">
        <v>353</v>
      </c>
      <c r="G1379" s="12" t="s">
        <v>2733</v>
      </c>
      <c r="H1379" s="12" t="s">
        <v>2737</v>
      </c>
      <c r="I1379" s="90">
        <v>0.33333333333333331</v>
      </c>
      <c r="J1379" s="90">
        <v>0.34722222222222221</v>
      </c>
      <c r="K1379" s="13">
        <v>0.33</v>
      </c>
      <c r="L1379" s="90">
        <v>0.56666666666666665</v>
      </c>
      <c r="M1379" s="90">
        <v>0.58611111111111114</v>
      </c>
      <c r="N1379" s="13">
        <v>0.47</v>
      </c>
      <c r="O1379" s="12">
        <v>1</v>
      </c>
      <c r="P1379" s="12">
        <v>45.166998999999997</v>
      </c>
      <c r="Q1379" s="12">
        <v>5.7281519999999997</v>
      </c>
      <c r="R1379" s="14">
        <v>46301.460023148145</v>
      </c>
      <c r="S1379" s="12">
        <v>1</v>
      </c>
      <c r="T1379">
        <v>20260299</v>
      </c>
      <c r="U1379" t="s">
        <v>838</v>
      </c>
      <c r="V1379">
        <v>20260299</v>
      </c>
    </row>
    <row r="1380" spans="1:22" x14ac:dyDescent="0.3">
      <c r="A1380" s="11">
        <v>46286</v>
      </c>
      <c r="B1380" s="89" t="s">
        <v>3875</v>
      </c>
      <c r="C1380" s="12" t="s">
        <v>846</v>
      </c>
      <c r="D1380" s="12"/>
      <c r="E1380" s="12" t="s">
        <v>815</v>
      </c>
      <c r="F1380" s="12" t="s">
        <v>815</v>
      </c>
      <c r="G1380" s="12"/>
      <c r="H1380" s="12"/>
      <c r="I1380" s="90">
        <v>0.16666666666666671</v>
      </c>
      <c r="J1380" s="90">
        <v>0.1736111111111111</v>
      </c>
      <c r="K1380" s="13">
        <v>0.17</v>
      </c>
      <c r="L1380" s="90"/>
      <c r="M1380" s="90"/>
      <c r="N1380" s="13"/>
      <c r="O1380" s="12">
        <v>0</v>
      </c>
      <c r="P1380" s="12">
        <v>45.191439000000003</v>
      </c>
      <c r="Q1380" s="12">
        <v>5.7271229999999997</v>
      </c>
      <c r="R1380" s="14">
        <v>46301.460023148145</v>
      </c>
      <c r="S1380" s="12">
        <v>0</v>
      </c>
      <c r="V1380" t="s">
        <v>3763</v>
      </c>
    </row>
    <row r="1381" spans="1:22" x14ac:dyDescent="0.3">
      <c r="A1381" s="11">
        <v>46286</v>
      </c>
      <c r="B1381" s="89" t="s">
        <v>3829</v>
      </c>
      <c r="C1381" s="12" t="s">
        <v>946</v>
      </c>
      <c r="D1381" s="12" t="s">
        <v>2466</v>
      </c>
      <c r="E1381" s="12" t="s">
        <v>797</v>
      </c>
      <c r="F1381" s="12" t="s">
        <v>797</v>
      </c>
      <c r="G1381" s="12" t="s">
        <v>2733</v>
      </c>
      <c r="H1381" s="12" t="s">
        <v>2737</v>
      </c>
      <c r="I1381" s="90">
        <v>0.33333333333333331</v>
      </c>
      <c r="J1381" s="90">
        <v>0.34722222222222221</v>
      </c>
      <c r="K1381" s="13">
        <v>0.33</v>
      </c>
      <c r="L1381" s="90"/>
      <c r="M1381" s="90"/>
      <c r="N1381" s="13"/>
      <c r="O1381" s="12">
        <v>0</v>
      </c>
      <c r="P1381" s="12">
        <v>45.201144999999997</v>
      </c>
      <c r="Q1381" s="12">
        <v>5.706251</v>
      </c>
      <c r="R1381" s="14">
        <v>46301.460023148145</v>
      </c>
      <c r="S1381" s="12">
        <v>0</v>
      </c>
      <c r="T1381">
        <v>20260463</v>
      </c>
      <c r="U1381" t="s">
        <v>838</v>
      </c>
      <c r="V1381">
        <v>20260463</v>
      </c>
    </row>
    <row r="1382" spans="1:22" x14ac:dyDescent="0.3">
      <c r="A1382" s="11">
        <v>46286</v>
      </c>
      <c r="B1382" s="89" t="s">
        <v>3817</v>
      </c>
      <c r="C1382" s="12" t="s">
        <v>974</v>
      </c>
      <c r="D1382" s="12" t="s">
        <v>2835</v>
      </c>
      <c r="E1382" s="12" t="s">
        <v>80</v>
      </c>
      <c r="F1382" s="12" t="s">
        <v>2836</v>
      </c>
      <c r="G1382" s="12" t="s">
        <v>2733</v>
      </c>
      <c r="H1382" s="12" t="s">
        <v>2837</v>
      </c>
      <c r="I1382" s="90">
        <v>0.34722222222222221</v>
      </c>
      <c r="J1382" s="90">
        <v>0.3576388888888889</v>
      </c>
      <c r="K1382" s="13">
        <v>0.25</v>
      </c>
      <c r="L1382" s="90"/>
      <c r="M1382" s="90"/>
      <c r="N1382" s="13"/>
      <c r="O1382" s="12">
        <v>0</v>
      </c>
      <c r="P1382" s="12">
        <v>45.188167999999997</v>
      </c>
      <c r="Q1382" s="12">
        <v>5.7248919999999996</v>
      </c>
      <c r="R1382" s="14">
        <v>46301.460023148145</v>
      </c>
      <c r="S1382" s="12">
        <v>1</v>
      </c>
      <c r="T1382">
        <v>20260470</v>
      </c>
      <c r="U1382" t="s">
        <v>40</v>
      </c>
      <c r="V1382">
        <v>20260470</v>
      </c>
    </row>
    <row r="1383" spans="1:22" x14ac:dyDescent="0.3">
      <c r="A1383" s="11">
        <v>46286</v>
      </c>
      <c r="B1383" s="89" t="s">
        <v>6033</v>
      </c>
      <c r="C1383" s="12" t="s">
        <v>846</v>
      </c>
      <c r="D1383" s="12"/>
      <c r="E1383" s="12" t="s">
        <v>2838</v>
      </c>
      <c r="F1383" s="12" t="s">
        <v>2838</v>
      </c>
      <c r="G1383" s="12"/>
      <c r="H1383" s="12"/>
      <c r="I1383" s="90">
        <v>0.33333333333333331</v>
      </c>
      <c r="J1383" s="90">
        <v>0.34722222222222221</v>
      </c>
      <c r="K1383" s="13">
        <v>0.33</v>
      </c>
      <c r="L1383" s="90"/>
      <c r="M1383" s="90"/>
      <c r="N1383" s="13"/>
      <c r="O1383" s="12">
        <v>0</v>
      </c>
      <c r="P1383" s="12">
        <v>45.181372000000003</v>
      </c>
      <c r="Q1383" s="12">
        <v>5.7330990000000002</v>
      </c>
      <c r="R1383" s="14">
        <v>46301.460023148145</v>
      </c>
      <c r="S1383" s="12">
        <v>0</v>
      </c>
      <c r="T1383">
        <v>20260540</v>
      </c>
      <c r="U1383" t="s">
        <v>3760</v>
      </c>
      <c r="V1383">
        <v>20260540</v>
      </c>
    </row>
    <row r="1384" spans="1:22" x14ac:dyDescent="0.3">
      <c r="A1384" s="11">
        <v>46286</v>
      </c>
      <c r="B1384" s="89" t="s">
        <v>3846</v>
      </c>
      <c r="C1384" s="12" t="s">
        <v>863</v>
      </c>
      <c r="D1384" s="12" t="s">
        <v>862</v>
      </c>
      <c r="E1384" s="12" t="s">
        <v>810</v>
      </c>
      <c r="F1384" s="12" t="s">
        <v>810</v>
      </c>
      <c r="G1384" s="12" t="s">
        <v>2733</v>
      </c>
      <c r="H1384" s="12" t="s">
        <v>2737</v>
      </c>
      <c r="I1384" s="90">
        <v>0.33333333333333331</v>
      </c>
      <c r="J1384" s="90">
        <v>0.34722222222222221</v>
      </c>
      <c r="K1384" s="13">
        <v>0.33</v>
      </c>
      <c r="L1384" s="90"/>
      <c r="M1384" s="90"/>
      <c r="N1384" s="13"/>
      <c r="O1384" s="12">
        <v>0</v>
      </c>
      <c r="P1384" s="12">
        <v>45.190103000000001</v>
      </c>
      <c r="Q1384" s="12">
        <v>5.7168659999999996</v>
      </c>
      <c r="R1384" s="14">
        <v>46301.460023148145</v>
      </c>
      <c r="S1384" s="12">
        <v>1</v>
      </c>
      <c r="V1384" t="s">
        <v>3764</v>
      </c>
    </row>
    <row r="1385" spans="1:22" x14ac:dyDescent="0.3">
      <c r="A1385" s="11">
        <v>46286</v>
      </c>
      <c r="B1385" s="89" t="s">
        <v>3812</v>
      </c>
      <c r="C1385" s="12" t="s">
        <v>977</v>
      </c>
      <c r="D1385" s="12" t="s">
        <v>1242</v>
      </c>
      <c r="E1385" s="12" t="s">
        <v>453</v>
      </c>
      <c r="F1385" s="12" t="s">
        <v>453</v>
      </c>
      <c r="G1385" s="12" t="s">
        <v>2733</v>
      </c>
      <c r="H1385" s="12" t="s">
        <v>2737</v>
      </c>
      <c r="I1385" s="90">
        <v>0.20833333333333329</v>
      </c>
      <c r="J1385" s="90">
        <v>0.21875</v>
      </c>
      <c r="K1385" s="13">
        <v>0.25</v>
      </c>
      <c r="L1385" s="90">
        <v>0.28680555555555548</v>
      </c>
      <c r="M1385" s="90">
        <v>0.36527777777777781</v>
      </c>
      <c r="N1385" s="13">
        <v>1.88</v>
      </c>
      <c r="O1385" s="12">
        <v>1</v>
      </c>
      <c r="P1385" s="12">
        <v>45.366508000000003</v>
      </c>
      <c r="Q1385" s="12">
        <v>5.57925</v>
      </c>
      <c r="R1385" s="14">
        <v>46301.460023148145</v>
      </c>
      <c r="S1385" s="12">
        <v>1</v>
      </c>
      <c r="T1385">
        <v>20260570</v>
      </c>
      <c r="U1385" t="s">
        <v>838</v>
      </c>
      <c r="V1385">
        <v>20260570</v>
      </c>
    </row>
    <row r="1386" spans="1:22" x14ac:dyDescent="0.3">
      <c r="A1386" s="11">
        <v>46286</v>
      </c>
      <c r="B1386" s="89" t="s">
        <v>3850</v>
      </c>
      <c r="C1386" s="12" t="s">
        <v>985</v>
      </c>
      <c r="D1386" s="12"/>
      <c r="E1386" s="12"/>
      <c r="F1386" s="12"/>
      <c r="G1386" s="12"/>
      <c r="H1386" s="12"/>
      <c r="I1386" s="90">
        <v>0.33333333333333331</v>
      </c>
      <c r="J1386" s="90">
        <v>0.41666666666666669</v>
      </c>
      <c r="K1386" s="13">
        <v>2</v>
      </c>
      <c r="L1386" s="90"/>
      <c r="M1386" s="90"/>
      <c r="N1386" s="13"/>
      <c r="O1386" s="12">
        <v>0</v>
      </c>
      <c r="P1386" s="12">
        <v>45.185983</v>
      </c>
      <c r="Q1386" s="12">
        <v>5.7123100000000004</v>
      </c>
      <c r="R1386" s="14">
        <v>46301.460023148145</v>
      </c>
      <c r="S1386" s="12">
        <v>0</v>
      </c>
      <c r="V1386" t="s">
        <v>3851</v>
      </c>
    </row>
    <row r="1387" spans="1:22" x14ac:dyDescent="0.3">
      <c r="A1387" s="11">
        <v>46286</v>
      </c>
      <c r="B1387" s="89" t="s">
        <v>3820</v>
      </c>
      <c r="C1387" s="12" t="s">
        <v>961</v>
      </c>
      <c r="D1387" s="12" t="s">
        <v>2839</v>
      </c>
      <c r="E1387" s="12" t="s">
        <v>795</v>
      </c>
      <c r="F1387" s="12" t="s">
        <v>2840</v>
      </c>
      <c r="G1387" s="12" t="s">
        <v>2733</v>
      </c>
      <c r="H1387" s="12" t="s">
        <v>2734</v>
      </c>
      <c r="I1387" s="90">
        <v>0.32291666666666669</v>
      </c>
      <c r="J1387" s="90">
        <v>0.33680555555555558</v>
      </c>
      <c r="K1387" s="13">
        <v>0.33</v>
      </c>
      <c r="L1387" s="90"/>
      <c r="M1387" s="90"/>
      <c r="N1387" s="13"/>
      <c r="O1387" s="12">
        <v>0</v>
      </c>
      <c r="P1387" s="12">
        <v>45.165621000000002</v>
      </c>
      <c r="Q1387" s="12">
        <v>5.7235849999999999</v>
      </c>
      <c r="R1387" s="14">
        <v>46301.460023148145</v>
      </c>
      <c r="S1387" s="12">
        <v>1</v>
      </c>
      <c r="T1387">
        <v>20260380</v>
      </c>
      <c r="U1387" t="s">
        <v>40</v>
      </c>
      <c r="V1387">
        <v>20260380</v>
      </c>
    </row>
    <row r="1388" spans="1:22" x14ac:dyDescent="0.3">
      <c r="A1388" s="11">
        <v>46286</v>
      </c>
      <c r="B1388" s="89" t="s">
        <v>3814</v>
      </c>
      <c r="C1388" s="12" t="s">
        <v>948</v>
      </c>
      <c r="D1388" s="12" t="s">
        <v>2841</v>
      </c>
      <c r="E1388" s="12" t="s">
        <v>378</v>
      </c>
      <c r="F1388" s="12" t="s">
        <v>2842</v>
      </c>
      <c r="G1388" s="12" t="s">
        <v>2733</v>
      </c>
      <c r="H1388" s="12" t="s">
        <v>2734</v>
      </c>
      <c r="I1388" s="90">
        <v>0.16666666666666671</v>
      </c>
      <c r="J1388" s="90">
        <v>0.18055555555555561</v>
      </c>
      <c r="K1388" s="13">
        <v>0.33</v>
      </c>
      <c r="L1388" s="90"/>
      <c r="M1388" s="90"/>
      <c r="N1388" s="13"/>
      <c r="O1388" s="12">
        <v>0</v>
      </c>
      <c r="P1388" s="12">
        <v>45.188785000000003</v>
      </c>
      <c r="Q1388" s="12">
        <v>5.7198960000000003</v>
      </c>
      <c r="R1388" s="14">
        <v>46301.460023148145</v>
      </c>
      <c r="S1388" s="12">
        <v>1</v>
      </c>
      <c r="T1388">
        <v>20260058</v>
      </c>
      <c r="U1388" t="s">
        <v>40</v>
      </c>
      <c r="V1388">
        <v>20260058</v>
      </c>
    </row>
    <row r="1389" spans="1:22" x14ac:dyDescent="0.3">
      <c r="A1389" s="11">
        <v>46286</v>
      </c>
      <c r="B1389" s="89" t="s">
        <v>3830</v>
      </c>
      <c r="C1389" s="12" t="s">
        <v>951</v>
      </c>
      <c r="D1389" s="12" t="s">
        <v>1336</v>
      </c>
      <c r="E1389" s="12" t="s">
        <v>493</v>
      </c>
      <c r="F1389" s="12" t="s">
        <v>493</v>
      </c>
      <c r="G1389" s="12" t="s">
        <v>2733</v>
      </c>
      <c r="H1389" s="12" t="s">
        <v>2737</v>
      </c>
      <c r="I1389" s="90">
        <v>0.33333333333333331</v>
      </c>
      <c r="J1389" s="90">
        <v>0.34722222222222221</v>
      </c>
      <c r="K1389" s="13">
        <v>0.33</v>
      </c>
      <c r="L1389" s="90"/>
      <c r="M1389" s="90"/>
      <c r="N1389" s="13"/>
      <c r="O1389" s="12">
        <v>0</v>
      </c>
      <c r="P1389" s="12">
        <v>45.220550000000003</v>
      </c>
      <c r="Q1389" s="12">
        <v>5.7636180000000001</v>
      </c>
      <c r="R1389" s="14">
        <v>46301.460023148145</v>
      </c>
      <c r="S1389" s="12">
        <v>1</v>
      </c>
      <c r="T1389">
        <v>20260085</v>
      </c>
      <c r="U1389" t="s">
        <v>838</v>
      </c>
      <c r="V1389">
        <v>20260085</v>
      </c>
    </row>
    <row r="1390" spans="1:22" x14ac:dyDescent="0.3">
      <c r="A1390" s="11">
        <v>46286</v>
      </c>
      <c r="B1390" s="89" t="s">
        <v>3849</v>
      </c>
      <c r="C1390" s="12" t="s">
        <v>861</v>
      </c>
      <c r="D1390" s="12" t="s">
        <v>2843</v>
      </c>
      <c r="E1390" s="12" t="s">
        <v>369</v>
      </c>
      <c r="F1390" s="12" t="s">
        <v>2844</v>
      </c>
      <c r="G1390" s="12" t="s">
        <v>2733</v>
      </c>
      <c r="H1390" s="12" t="s">
        <v>2734</v>
      </c>
      <c r="I1390" s="90">
        <v>0.16666666666666671</v>
      </c>
      <c r="J1390" s="90">
        <v>0.18055555555555561</v>
      </c>
      <c r="K1390" s="13">
        <v>0.33</v>
      </c>
      <c r="L1390" s="90">
        <v>0.22013888888888891</v>
      </c>
      <c r="M1390" s="90">
        <v>0.22569444444444439</v>
      </c>
      <c r="N1390" s="13">
        <v>0.13</v>
      </c>
      <c r="O1390" s="12">
        <v>1</v>
      </c>
      <c r="P1390" s="12">
        <v>45.191803</v>
      </c>
      <c r="Q1390" s="12">
        <v>5.73027</v>
      </c>
      <c r="R1390" s="14">
        <v>46301.460023148145</v>
      </c>
      <c r="S1390" s="12">
        <v>1</v>
      </c>
      <c r="T1390">
        <v>20260324</v>
      </c>
      <c r="U1390" t="s">
        <v>40</v>
      </c>
      <c r="V1390">
        <v>20260324</v>
      </c>
    </row>
    <row r="1391" spans="1:22" x14ac:dyDescent="0.3">
      <c r="A1391" s="11">
        <v>46286</v>
      </c>
      <c r="B1391" s="89" t="s">
        <v>3835</v>
      </c>
      <c r="C1391" s="12" t="s">
        <v>859</v>
      </c>
      <c r="D1391" s="12" t="s">
        <v>2845</v>
      </c>
      <c r="E1391" s="12" t="s">
        <v>166</v>
      </c>
      <c r="F1391" s="12" t="s">
        <v>2846</v>
      </c>
      <c r="G1391" s="12" t="s">
        <v>2733</v>
      </c>
      <c r="H1391" s="12" t="s">
        <v>2734</v>
      </c>
      <c r="I1391" s="90">
        <v>0.16666666666666671</v>
      </c>
      <c r="J1391" s="90">
        <v>0.18055555555555561</v>
      </c>
      <c r="K1391" s="13">
        <v>0.33</v>
      </c>
      <c r="L1391" s="90"/>
      <c r="M1391" s="90"/>
      <c r="N1391" s="13"/>
      <c r="O1391" s="12">
        <v>0</v>
      </c>
      <c r="P1391" s="12">
        <v>45.191105</v>
      </c>
      <c r="Q1391" s="12">
        <v>5.7245520000000001</v>
      </c>
      <c r="R1391" s="14">
        <v>46301.460023148145</v>
      </c>
      <c r="S1391" s="12">
        <v>1</v>
      </c>
      <c r="T1391">
        <v>20260515</v>
      </c>
      <c r="U1391" t="s">
        <v>40</v>
      </c>
      <c r="V1391">
        <v>20260515</v>
      </c>
    </row>
    <row r="1392" spans="1:22" x14ac:dyDescent="0.3">
      <c r="A1392" s="11">
        <v>46286</v>
      </c>
      <c r="B1392" s="89" t="s">
        <v>3835</v>
      </c>
      <c r="C1392" s="12" t="s">
        <v>859</v>
      </c>
      <c r="D1392" s="12" t="s">
        <v>2847</v>
      </c>
      <c r="E1392" s="12" t="s">
        <v>396</v>
      </c>
      <c r="F1392" s="12" t="s">
        <v>2848</v>
      </c>
      <c r="G1392" s="12" t="s">
        <v>2733</v>
      </c>
      <c r="H1392" s="12" t="s">
        <v>2734</v>
      </c>
      <c r="I1392" s="90">
        <v>0.16666666666666671</v>
      </c>
      <c r="J1392" s="90">
        <v>0.18055555555555561</v>
      </c>
      <c r="K1392" s="13">
        <v>0.33</v>
      </c>
      <c r="L1392" s="90"/>
      <c r="M1392" s="90"/>
      <c r="N1392" s="13"/>
      <c r="O1392" s="12">
        <v>0</v>
      </c>
      <c r="P1392" s="12">
        <v>45.189906999999998</v>
      </c>
      <c r="Q1392" s="12">
        <v>5.7160770000000003</v>
      </c>
      <c r="R1392" s="14">
        <v>46301.460023148145</v>
      </c>
      <c r="S1392" s="12">
        <v>1</v>
      </c>
      <c r="T1392">
        <v>20260305</v>
      </c>
      <c r="U1392" t="s">
        <v>40</v>
      </c>
      <c r="V1392">
        <v>20260305</v>
      </c>
    </row>
    <row r="1393" spans="1:22" x14ac:dyDescent="0.3">
      <c r="A1393" s="11">
        <v>46286</v>
      </c>
      <c r="B1393" s="89" t="s">
        <v>3865</v>
      </c>
      <c r="C1393" s="12" t="s">
        <v>962</v>
      </c>
      <c r="D1393" s="12" t="s">
        <v>2849</v>
      </c>
      <c r="E1393" s="12" t="s">
        <v>727</v>
      </c>
      <c r="F1393" s="12" t="s">
        <v>2850</v>
      </c>
      <c r="G1393" s="12" t="s">
        <v>2733</v>
      </c>
      <c r="H1393" s="12" t="s">
        <v>2734</v>
      </c>
      <c r="I1393" s="90">
        <v>0.38194444444444442</v>
      </c>
      <c r="J1393" s="90">
        <v>0.39583333333333331</v>
      </c>
      <c r="K1393" s="13">
        <v>0.33</v>
      </c>
      <c r="L1393" s="90"/>
      <c r="M1393" s="90"/>
      <c r="N1393" s="13"/>
      <c r="O1393" s="12">
        <v>0</v>
      </c>
      <c r="P1393" s="12">
        <v>45.228786999999997</v>
      </c>
      <c r="Q1393" s="12">
        <v>5.6833799999999997</v>
      </c>
      <c r="R1393" s="14">
        <v>46301.460023148145</v>
      </c>
      <c r="S1393" s="12">
        <v>1</v>
      </c>
      <c r="T1393">
        <v>20260334</v>
      </c>
      <c r="U1393" t="s">
        <v>40</v>
      </c>
      <c r="V1393">
        <v>20260334</v>
      </c>
    </row>
    <row r="1394" spans="1:22" x14ac:dyDescent="0.3">
      <c r="A1394" s="11">
        <v>46286</v>
      </c>
      <c r="B1394" s="89" t="s">
        <v>3827</v>
      </c>
      <c r="C1394" s="12" t="s">
        <v>967</v>
      </c>
      <c r="D1394" s="12" t="s">
        <v>2073</v>
      </c>
      <c r="E1394" s="12" t="s">
        <v>155</v>
      </c>
      <c r="F1394" s="12" t="s">
        <v>155</v>
      </c>
      <c r="G1394" s="12" t="s">
        <v>2733</v>
      </c>
      <c r="H1394" s="12" t="s">
        <v>2737</v>
      </c>
      <c r="I1394" s="90">
        <v>0.33333333333333331</v>
      </c>
      <c r="J1394" s="90">
        <v>0.34722222222222221</v>
      </c>
      <c r="K1394" s="13">
        <v>0.33</v>
      </c>
      <c r="L1394" s="90">
        <v>0.24513888888888891</v>
      </c>
      <c r="M1394" s="90">
        <v>0.26874999999999999</v>
      </c>
      <c r="N1394" s="13">
        <v>0.56999999999999995</v>
      </c>
      <c r="O1394" s="12">
        <v>1</v>
      </c>
      <c r="P1394" s="12">
        <v>45.187305000000002</v>
      </c>
      <c r="Q1394" s="12">
        <v>5.7191090000000004</v>
      </c>
      <c r="R1394" s="14">
        <v>46301.460023148145</v>
      </c>
      <c r="S1394" s="12">
        <v>1</v>
      </c>
      <c r="T1394">
        <v>20260333</v>
      </c>
      <c r="U1394" t="s">
        <v>838</v>
      </c>
      <c r="V1394">
        <v>20260333</v>
      </c>
    </row>
    <row r="1395" spans="1:22" x14ac:dyDescent="0.3">
      <c r="A1395" s="11">
        <v>46286</v>
      </c>
      <c r="B1395" s="89" t="s">
        <v>3854</v>
      </c>
      <c r="C1395" s="12" t="s">
        <v>963</v>
      </c>
      <c r="D1395" s="12" t="s">
        <v>2350</v>
      </c>
      <c r="E1395" s="12" t="s">
        <v>176</v>
      </c>
      <c r="F1395" s="12" t="s">
        <v>176</v>
      </c>
      <c r="G1395" s="12" t="s">
        <v>2733</v>
      </c>
      <c r="H1395" s="12" t="s">
        <v>2737</v>
      </c>
      <c r="I1395" s="90">
        <v>0.33333333333333331</v>
      </c>
      <c r="J1395" s="90">
        <v>0.34722222222222221</v>
      </c>
      <c r="K1395" s="13">
        <v>0.33</v>
      </c>
      <c r="L1395" s="90"/>
      <c r="M1395" s="90"/>
      <c r="N1395" s="13"/>
      <c r="O1395" s="12">
        <v>0</v>
      </c>
      <c r="P1395" s="12">
        <v>45.179839999999999</v>
      </c>
      <c r="Q1395" s="12">
        <v>5.7082069999999998</v>
      </c>
      <c r="R1395" s="14">
        <v>46301.460023148145</v>
      </c>
      <c r="S1395" s="12">
        <v>1</v>
      </c>
      <c r="T1395">
        <v>20260427</v>
      </c>
      <c r="U1395" t="s">
        <v>838</v>
      </c>
      <c r="V1395">
        <v>20260427</v>
      </c>
    </row>
    <row r="1396" spans="1:22" x14ac:dyDescent="0.3">
      <c r="A1396" s="11">
        <v>46286</v>
      </c>
      <c r="B1396" s="89" t="s">
        <v>3826</v>
      </c>
      <c r="C1396" s="12" t="s">
        <v>886</v>
      </c>
      <c r="D1396" s="12" t="s">
        <v>898</v>
      </c>
      <c r="E1396" s="12" t="s">
        <v>813</v>
      </c>
      <c r="F1396" s="12" t="s">
        <v>2851</v>
      </c>
      <c r="G1396" s="12" t="s">
        <v>2733</v>
      </c>
      <c r="H1396" s="12" t="s">
        <v>2781</v>
      </c>
      <c r="I1396" s="90">
        <v>0.33333333333333331</v>
      </c>
      <c r="J1396" s="90">
        <v>0.375</v>
      </c>
      <c r="K1396" s="13">
        <v>1</v>
      </c>
      <c r="L1396" s="90"/>
      <c r="M1396" s="90"/>
      <c r="N1396" s="13"/>
      <c r="O1396" s="12">
        <v>0</v>
      </c>
      <c r="P1396" s="12">
        <v>45.149633000000001</v>
      </c>
      <c r="Q1396" s="12">
        <v>5.7260520000000001</v>
      </c>
      <c r="R1396" s="14">
        <v>46301.460023148145</v>
      </c>
      <c r="S1396" s="12">
        <v>1</v>
      </c>
      <c r="V1396" t="s">
        <v>3853</v>
      </c>
    </row>
    <row r="1397" spans="1:22" x14ac:dyDescent="0.3">
      <c r="A1397" s="11">
        <v>46286</v>
      </c>
      <c r="B1397" s="89" t="s">
        <v>3811</v>
      </c>
      <c r="C1397" s="12" t="s">
        <v>975</v>
      </c>
      <c r="D1397" s="12" t="s">
        <v>2177</v>
      </c>
      <c r="E1397" s="12" t="s">
        <v>567</v>
      </c>
      <c r="F1397" s="12" t="s">
        <v>567</v>
      </c>
      <c r="G1397" s="12" t="s">
        <v>2733</v>
      </c>
      <c r="H1397" s="12" t="s">
        <v>2737</v>
      </c>
      <c r="I1397" s="90">
        <v>0.19791666666666671</v>
      </c>
      <c r="J1397" s="90">
        <v>0.20833333333333329</v>
      </c>
      <c r="K1397" s="13">
        <v>0.25</v>
      </c>
      <c r="L1397" s="90">
        <v>0.16319444444444439</v>
      </c>
      <c r="M1397" s="90">
        <v>0.17777777777777781</v>
      </c>
      <c r="N1397" s="13">
        <v>0.35</v>
      </c>
      <c r="O1397" s="12">
        <v>1</v>
      </c>
      <c r="P1397" s="12">
        <v>45.367097000000001</v>
      </c>
      <c r="Q1397" s="12">
        <v>5.5888359999999997</v>
      </c>
      <c r="R1397" s="14">
        <v>46301.460023148145</v>
      </c>
      <c r="S1397" s="12">
        <v>1</v>
      </c>
      <c r="T1397">
        <v>20260369</v>
      </c>
      <c r="U1397" t="s">
        <v>838</v>
      </c>
      <c r="V1397">
        <v>20260369</v>
      </c>
    </row>
    <row r="1398" spans="1:22" x14ac:dyDescent="0.3">
      <c r="A1398" s="11">
        <v>46286</v>
      </c>
      <c r="B1398" s="89" t="s">
        <v>3848</v>
      </c>
      <c r="C1398" s="12" t="s">
        <v>945</v>
      </c>
      <c r="D1398" s="12" t="s">
        <v>2852</v>
      </c>
      <c r="E1398" s="12" t="s">
        <v>86</v>
      </c>
      <c r="F1398" s="12" t="s">
        <v>2853</v>
      </c>
      <c r="G1398" s="12" t="s">
        <v>2733</v>
      </c>
      <c r="H1398" s="12" t="s">
        <v>2734</v>
      </c>
      <c r="I1398" s="90">
        <v>0.16666666666666671</v>
      </c>
      <c r="J1398" s="90">
        <v>0.18055555555555561</v>
      </c>
      <c r="K1398" s="13">
        <v>0.33</v>
      </c>
      <c r="L1398" s="90"/>
      <c r="M1398" s="90"/>
      <c r="N1398" s="13"/>
      <c r="O1398" s="12">
        <v>0</v>
      </c>
      <c r="P1398" s="12">
        <v>45.188529000000003</v>
      </c>
      <c r="Q1398" s="12">
        <v>5.7245239999999997</v>
      </c>
      <c r="R1398" s="14">
        <v>46301.460023148145</v>
      </c>
      <c r="S1398" s="12">
        <v>1</v>
      </c>
      <c r="T1398">
        <v>20260072</v>
      </c>
      <c r="U1398" t="s">
        <v>40</v>
      </c>
      <c r="V1398">
        <v>20260072</v>
      </c>
    </row>
    <row r="1399" spans="1:22" x14ac:dyDescent="0.3">
      <c r="A1399" s="11">
        <v>46286</v>
      </c>
      <c r="B1399" s="89" t="s">
        <v>3872</v>
      </c>
      <c r="C1399" s="12" t="s">
        <v>866</v>
      </c>
      <c r="D1399" s="12" t="s">
        <v>2854</v>
      </c>
      <c r="E1399" s="12" t="s">
        <v>485</v>
      </c>
      <c r="F1399" s="12" t="s">
        <v>2855</v>
      </c>
      <c r="G1399" s="12" t="s">
        <v>2733</v>
      </c>
      <c r="H1399" s="12" t="s">
        <v>2734</v>
      </c>
      <c r="I1399" s="90">
        <v>0.16666666666666671</v>
      </c>
      <c r="J1399" s="90">
        <v>0.18055555555555561</v>
      </c>
      <c r="K1399" s="13">
        <v>0.33</v>
      </c>
      <c r="L1399" s="90">
        <v>0.1111111111111111</v>
      </c>
      <c r="M1399" s="90">
        <v>0.1118055555555556</v>
      </c>
      <c r="N1399" s="13">
        <v>0.02</v>
      </c>
      <c r="O1399" s="12">
        <v>1</v>
      </c>
      <c r="P1399" s="12">
        <v>45.216084000000002</v>
      </c>
      <c r="Q1399" s="12">
        <v>5.7850859999999997</v>
      </c>
      <c r="R1399" s="14">
        <v>46301.460023148145</v>
      </c>
      <c r="S1399" s="12">
        <v>1</v>
      </c>
      <c r="T1399">
        <v>20260487</v>
      </c>
      <c r="U1399" t="s">
        <v>3760</v>
      </c>
      <c r="V1399">
        <v>20260487</v>
      </c>
    </row>
    <row r="1400" spans="1:22" x14ac:dyDescent="0.3">
      <c r="A1400" s="11">
        <v>46286</v>
      </c>
      <c r="B1400" s="89" t="s">
        <v>3842</v>
      </c>
      <c r="C1400" s="12" t="s">
        <v>865</v>
      </c>
      <c r="D1400" s="12" t="s">
        <v>2856</v>
      </c>
      <c r="E1400" s="12" t="s">
        <v>331</v>
      </c>
      <c r="F1400" s="12" t="s">
        <v>2857</v>
      </c>
      <c r="G1400" s="12" t="s">
        <v>2733</v>
      </c>
      <c r="H1400" s="12" t="s">
        <v>2734</v>
      </c>
      <c r="I1400" s="90">
        <v>0.16666666666666671</v>
      </c>
      <c r="J1400" s="90">
        <v>0.18055555555555561</v>
      </c>
      <c r="K1400" s="13">
        <v>0.33</v>
      </c>
      <c r="L1400" s="90"/>
      <c r="M1400" s="90"/>
      <c r="N1400" s="13"/>
      <c r="O1400" s="12">
        <v>0</v>
      </c>
      <c r="P1400" s="12">
        <v>45.186152999999997</v>
      </c>
      <c r="Q1400" s="12">
        <v>5.753412</v>
      </c>
      <c r="R1400" s="14">
        <v>46301.460023148145</v>
      </c>
      <c r="S1400" s="12">
        <v>1</v>
      </c>
      <c r="T1400">
        <v>20260020</v>
      </c>
      <c r="U1400" t="s">
        <v>3760</v>
      </c>
      <c r="V1400">
        <v>20260020</v>
      </c>
    </row>
    <row r="1401" spans="1:22" x14ac:dyDescent="0.3">
      <c r="A1401" s="11">
        <v>46286</v>
      </c>
      <c r="B1401" s="89" t="s">
        <v>3835</v>
      </c>
      <c r="C1401" s="12" t="s">
        <v>859</v>
      </c>
      <c r="D1401" s="12" t="s">
        <v>2192</v>
      </c>
      <c r="E1401" s="12" t="s">
        <v>472</v>
      </c>
      <c r="F1401" s="12" t="s">
        <v>472</v>
      </c>
      <c r="G1401" s="12" t="s">
        <v>2733</v>
      </c>
      <c r="H1401" s="12" t="s">
        <v>2737</v>
      </c>
      <c r="I1401" s="90">
        <v>0.33333333333333331</v>
      </c>
      <c r="J1401" s="90">
        <v>0.34722222222222221</v>
      </c>
      <c r="K1401" s="13">
        <v>0.33</v>
      </c>
      <c r="L1401" s="90"/>
      <c r="M1401" s="90"/>
      <c r="N1401" s="13"/>
      <c r="O1401" s="12">
        <v>0</v>
      </c>
      <c r="P1401" s="12">
        <v>45.187396</v>
      </c>
      <c r="Q1401" s="12">
        <v>5.7178760000000004</v>
      </c>
      <c r="R1401" s="14">
        <v>46301.460023148145</v>
      </c>
      <c r="S1401" s="12">
        <v>1</v>
      </c>
      <c r="T1401">
        <v>20260374</v>
      </c>
      <c r="U1401" t="s">
        <v>838</v>
      </c>
      <c r="V1401">
        <v>20260374</v>
      </c>
    </row>
    <row r="1402" spans="1:22" x14ac:dyDescent="0.3">
      <c r="A1402" s="11">
        <v>46286</v>
      </c>
      <c r="B1402" s="89" t="s">
        <v>3836</v>
      </c>
      <c r="C1402" s="12" t="s">
        <v>954</v>
      </c>
      <c r="D1402" s="12" t="s">
        <v>2858</v>
      </c>
      <c r="E1402" s="12" t="s">
        <v>691</v>
      </c>
      <c r="F1402" s="12" t="s">
        <v>2859</v>
      </c>
      <c r="G1402" s="12" t="s">
        <v>2733</v>
      </c>
      <c r="H1402" s="12" t="s">
        <v>2734</v>
      </c>
      <c r="I1402" s="90">
        <v>0.29166666666666669</v>
      </c>
      <c r="J1402" s="90">
        <v>0.2986111111111111</v>
      </c>
      <c r="K1402" s="13">
        <v>0.17</v>
      </c>
      <c r="L1402" s="90"/>
      <c r="M1402" s="90"/>
      <c r="N1402" s="13"/>
      <c r="O1402" s="12">
        <v>0</v>
      </c>
      <c r="P1402" s="12">
        <v>45.205657000000002</v>
      </c>
      <c r="Q1402" s="12">
        <v>5.7738750000000003</v>
      </c>
      <c r="R1402" s="14">
        <v>46301.460023148145</v>
      </c>
      <c r="S1402" s="12">
        <v>1</v>
      </c>
      <c r="T1402">
        <v>20260378</v>
      </c>
      <c r="U1402" t="s">
        <v>40</v>
      </c>
      <c r="V1402">
        <v>20260378</v>
      </c>
    </row>
    <row r="1403" spans="1:22" x14ac:dyDescent="0.3">
      <c r="A1403" s="11">
        <v>46286</v>
      </c>
      <c r="B1403" s="89" t="s">
        <v>3826</v>
      </c>
      <c r="C1403" s="12" t="s">
        <v>886</v>
      </c>
      <c r="D1403" s="12" t="s">
        <v>2860</v>
      </c>
      <c r="E1403" s="12" t="s">
        <v>158</v>
      </c>
      <c r="F1403" s="12" t="s">
        <v>2861</v>
      </c>
      <c r="G1403" s="12" t="s">
        <v>2733</v>
      </c>
      <c r="H1403" s="12" t="s">
        <v>2734</v>
      </c>
      <c r="I1403" s="90">
        <v>0.16666666666666671</v>
      </c>
      <c r="J1403" s="90">
        <v>0.18055555555555561</v>
      </c>
      <c r="K1403" s="13">
        <v>0.33</v>
      </c>
      <c r="L1403" s="90"/>
      <c r="M1403" s="90"/>
      <c r="N1403" s="13"/>
      <c r="O1403" s="12">
        <v>0</v>
      </c>
      <c r="P1403" s="12">
        <v>45.179771000000002</v>
      </c>
      <c r="Q1403" s="12">
        <v>5.7104290000000004</v>
      </c>
      <c r="R1403" s="14">
        <v>46301.460023148145</v>
      </c>
      <c r="S1403" s="12">
        <v>1</v>
      </c>
      <c r="T1403">
        <v>20260428</v>
      </c>
      <c r="U1403" t="s">
        <v>40</v>
      </c>
      <c r="V1403">
        <v>20260428</v>
      </c>
    </row>
    <row r="1404" spans="1:22" x14ac:dyDescent="0.3">
      <c r="A1404" s="11">
        <v>46286</v>
      </c>
      <c r="B1404" s="89" t="s">
        <v>3818</v>
      </c>
      <c r="C1404" s="12" t="s">
        <v>870</v>
      </c>
      <c r="D1404" s="12" t="s">
        <v>2033</v>
      </c>
      <c r="E1404" s="12" t="s">
        <v>770</v>
      </c>
      <c r="F1404" s="12" t="s">
        <v>2035</v>
      </c>
      <c r="G1404" s="12" t="s">
        <v>2733</v>
      </c>
      <c r="H1404" s="12" t="s">
        <v>2737</v>
      </c>
      <c r="I1404" s="90">
        <v>0.59375</v>
      </c>
      <c r="J1404" s="90">
        <v>0.61111111111111116</v>
      </c>
      <c r="K1404" s="13">
        <v>0.42</v>
      </c>
      <c r="L1404" s="90">
        <v>0.45694444444444438</v>
      </c>
      <c r="M1404" s="90">
        <v>0.47708333333333341</v>
      </c>
      <c r="N1404" s="13">
        <v>0.35</v>
      </c>
      <c r="O1404" s="12">
        <v>1</v>
      </c>
      <c r="P1404" s="12">
        <v>45.181204999999999</v>
      </c>
      <c r="Q1404" s="12">
        <v>5.689368</v>
      </c>
      <c r="R1404" s="14">
        <v>46301.460023148145</v>
      </c>
      <c r="S1404" s="12">
        <v>1</v>
      </c>
      <c r="T1404">
        <v>20260599</v>
      </c>
      <c r="U1404" t="s">
        <v>838</v>
      </c>
      <c r="V1404">
        <v>20260599</v>
      </c>
    </row>
    <row r="1405" spans="1:22" x14ac:dyDescent="0.3">
      <c r="A1405" s="11">
        <v>46286</v>
      </c>
      <c r="B1405" s="89" t="s">
        <v>3861</v>
      </c>
      <c r="C1405" s="12" t="s">
        <v>970</v>
      </c>
      <c r="D1405" s="12" t="s">
        <v>2862</v>
      </c>
      <c r="E1405" s="12" t="s">
        <v>613</v>
      </c>
      <c r="F1405" s="12" t="s">
        <v>2863</v>
      </c>
      <c r="G1405" s="12" t="s">
        <v>2733</v>
      </c>
      <c r="H1405" s="12" t="s">
        <v>2734</v>
      </c>
      <c r="I1405" s="90">
        <v>0.16666666666666671</v>
      </c>
      <c r="J1405" s="90">
        <v>0.18055555555555561</v>
      </c>
      <c r="K1405" s="13">
        <v>0.33</v>
      </c>
      <c r="L1405" s="90"/>
      <c r="M1405" s="90"/>
      <c r="N1405" s="13"/>
      <c r="O1405" s="12">
        <v>0</v>
      </c>
      <c r="P1405" s="12">
        <v>45.180928000000002</v>
      </c>
      <c r="Q1405" s="12">
        <v>5.7068519999999996</v>
      </c>
      <c r="R1405" s="14">
        <v>46301.460023148145</v>
      </c>
      <c r="S1405" s="12">
        <v>1</v>
      </c>
      <c r="T1405">
        <v>20260465</v>
      </c>
      <c r="U1405" t="s">
        <v>40</v>
      </c>
      <c r="V1405">
        <v>20260465</v>
      </c>
    </row>
    <row r="1406" spans="1:22" x14ac:dyDescent="0.3">
      <c r="A1406" s="11">
        <v>46286</v>
      </c>
      <c r="B1406" s="89" t="s">
        <v>3862</v>
      </c>
      <c r="C1406" s="12" t="s">
        <v>853</v>
      </c>
      <c r="D1406" s="12" t="s">
        <v>2864</v>
      </c>
      <c r="E1406" s="12" t="s">
        <v>381</v>
      </c>
      <c r="F1406" s="12" t="s">
        <v>2865</v>
      </c>
      <c r="G1406" s="12" t="s">
        <v>2733</v>
      </c>
      <c r="H1406" s="12" t="s">
        <v>2734</v>
      </c>
      <c r="I1406" s="90">
        <v>0.16666666666666671</v>
      </c>
      <c r="J1406" s="90">
        <v>0.18055555555555561</v>
      </c>
      <c r="K1406" s="13">
        <v>0.33</v>
      </c>
      <c r="L1406" s="90"/>
      <c r="M1406" s="90"/>
      <c r="N1406" s="13"/>
      <c r="O1406" s="12">
        <v>0</v>
      </c>
      <c r="P1406" s="12">
        <v>45.147682000000003</v>
      </c>
      <c r="Q1406" s="12">
        <v>5.7162199999999999</v>
      </c>
      <c r="R1406" s="14">
        <v>46301.460023148145</v>
      </c>
      <c r="S1406" s="12">
        <v>1</v>
      </c>
      <c r="T1406">
        <v>20260535</v>
      </c>
      <c r="U1406" t="s">
        <v>3760</v>
      </c>
      <c r="V1406">
        <v>20260535</v>
      </c>
    </row>
    <row r="1407" spans="1:22" x14ac:dyDescent="0.3">
      <c r="A1407" s="11">
        <v>46286</v>
      </c>
      <c r="B1407" s="89" t="s">
        <v>3827</v>
      </c>
      <c r="C1407" s="12" t="s">
        <v>967</v>
      </c>
      <c r="D1407" s="12" t="s">
        <v>2866</v>
      </c>
      <c r="E1407" s="12" t="s">
        <v>582</v>
      </c>
      <c r="F1407" s="12" t="s">
        <v>2867</v>
      </c>
      <c r="G1407" s="12" t="s">
        <v>2733</v>
      </c>
      <c r="H1407" s="12" t="s">
        <v>2734</v>
      </c>
      <c r="I1407" s="90">
        <v>0.16666666666666671</v>
      </c>
      <c r="J1407" s="90">
        <v>0.18055555555555561</v>
      </c>
      <c r="K1407" s="13">
        <v>0.33</v>
      </c>
      <c r="L1407" s="90">
        <v>0.37083333333333329</v>
      </c>
      <c r="M1407" s="90">
        <v>0.38680555555555562</v>
      </c>
      <c r="N1407" s="13">
        <v>0.38</v>
      </c>
      <c r="O1407" s="12">
        <v>1</v>
      </c>
      <c r="P1407" s="12">
        <v>45.177649000000002</v>
      </c>
      <c r="Q1407" s="12">
        <v>5.731471</v>
      </c>
      <c r="R1407" s="14">
        <v>46301.460023148145</v>
      </c>
      <c r="S1407" s="12">
        <v>1</v>
      </c>
      <c r="T1407">
        <v>20260576</v>
      </c>
      <c r="U1407" t="s">
        <v>40</v>
      </c>
      <c r="V1407">
        <v>20260576</v>
      </c>
    </row>
    <row r="1408" spans="1:22" x14ac:dyDescent="0.3">
      <c r="A1408" s="11">
        <v>46286</v>
      </c>
      <c r="B1408" s="89" t="s">
        <v>3841</v>
      </c>
      <c r="C1408" s="12" t="s">
        <v>971</v>
      </c>
      <c r="D1408" s="12" t="s">
        <v>2252</v>
      </c>
      <c r="E1408" s="12" t="s">
        <v>131</v>
      </c>
      <c r="F1408" s="12" t="s">
        <v>131</v>
      </c>
      <c r="G1408" s="12" t="s">
        <v>2733</v>
      </c>
      <c r="H1408" s="12" t="s">
        <v>2737</v>
      </c>
      <c r="I1408" s="90">
        <v>0.33333333333333331</v>
      </c>
      <c r="J1408" s="90">
        <v>0.34722222222222221</v>
      </c>
      <c r="K1408" s="13">
        <v>0.33</v>
      </c>
      <c r="L1408" s="90"/>
      <c r="M1408" s="90"/>
      <c r="N1408" s="13"/>
      <c r="O1408" s="12">
        <v>0</v>
      </c>
      <c r="P1408" s="12">
        <v>45.190066999999999</v>
      </c>
      <c r="Q1408" s="12">
        <v>5.7276720000000001</v>
      </c>
      <c r="R1408" s="14">
        <v>46301.460023148145</v>
      </c>
      <c r="S1408" s="12">
        <v>1</v>
      </c>
      <c r="T1408">
        <v>20260394</v>
      </c>
      <c r="U1408" t="s">
        <v>838</v>
      </c>
      <c r="V1408">
        <v>20260394</v>
      </c>
    </row>
    <row r="1409" spans="1:22" x14ac:dyDescent="0.3">
      <c r="A1409" s="11">
        <v>46286</v>
      </c>
      <c r="B1409" s="89" t="s">
        <v>3856</v>
      </c>
      <c r="C1409" s="12" t="s">
        <v>979</v>
      </c>
      <c r="D1409" s="12" t="s">
        <v>2480</v>
      </c>
      <c r="E1409" s="12" t="s">
        <v>309</v>
      </c>
      <c r="F1409" s="12" t="s">
        <v>3857</v>
      </c>
      <c r="G1409" s="12" t="s">
        <v>2733</v>
      </c>
      <c r="H1409" s="12" t="s">
        <v>2737</v>
      </c>
      <c r="I1409" s="90">
        <v>0.22916666666666671</v>
      </c>
      <c r="J1409" s="90">
        <v>0.27777777777777779</v>
      </c>
      <c r="K1409" s="13">
        <v>1.17</v>
      </c>
      <c r="L1409" s="90">
        <v>0.31527777777777782</v>
      </c>
      <c r="M1409" s="90">
        <v>0.33750000000000002</v>
      </c>
      <c r="N1409" s="13">
        <v>0.53</v>
      </c>
      <c r="O1409" s="12">
        <v>1</v>
      </c>
      <c r="P1409" s="12">
        <v>45.200983999999998</v>
      </c>
      <c r="Q1409" s="12">
        <v>5.7100590000000002</v>
      </c>
      <c r="R1409" s="14">
        <v>46301.460023148145</v>
      </c>
      <c r="S1409" s="12">
        <v>1</v>
      </c>
      <c r="T1409">
        <v>20260467</v>
      </c>
      <c r="U1409" t="s">
        <v>838</v>
      </c>
      <c r="V1409">
        <v>20260467</v>
      </c>
    </row>
    <row r="1410" spans="1:22" x14ac:dyDescent="0.3">
      <c r="A1410" s="11">
        <v>46286</v>
      </c>
      <c r="B1410" s="89" t="s">
        <v>3841</v>
      </c>
      <c r="C1410" s="12" t="s">
        <v>971</v>
      </c>
      <c r="D1410" s="12" t="s">
        <v>2869</v>
      </c>
      <c r="E1410" s="12" t="s">
        <v>117</v>
      </c>
      <c r="F1410" s="12" t="s">
        <v>2870</v>
      </c>
      <c r="G1410" s="12" t="s">
        <v>2733</v>
      </c>
      <c r="H1410" s="12" t="s">
        <v>2734</v>
      </c>
      <c r="I1410" s="90">
        <v>0.16666666666666671</v>
      </c>
      <c r="J1410" s="90">
        <v>0.18055555555555561</v>
      </c>
      <c r="K1410" s="13">
        <v>0.33</v>
      </c>
      <c r="L1410" s="90"/>
      <c r="M1410" s="90"/>
      <c r="N1410" s="13"/>
      <c r="O1410" s="12">
        <v>0</v>
      </c>
      <c r="P1410" s="12">
        <v>45.190074000000003</v>
      </c>
      <c r="Q1410" s="12">
        <v>5.7279980000000004</v>
      </c>
      <c r="R1410" s="14">
        <v>46301.460023148145</v>
      </c>
      <c r="S1410" s="12">
        <v>1</v>
      </c>
      <c r="T1410">
        <v>20260326</v>
      </c>
      <c r="U1410" t="s">
        <v>40</v>
      </c>
      <c r="V1410">
        <v>20260326</v>
      </c>
    </row>
    <row r="1411" spans="1:22" x14ac:dyDescent="0.3">
      <c r="A1411" s="11">
        <v>46286</v>
      </c>
      <c r="B1411" s="89" t="s">
        <v>3841</v>
      </c>
      <c r="C1411" s="12" t="s">
        <v>971</v>
      </c>
      <c r="D1411" s="12" t="s">
        <v>2871</v>
      </c>
      <c r="E1411" s="12" t="s">
        <v>71</v>
      </c>
      <c r="F1411" s="12" t="s">
        <v>2872</v>
      </c>
      <c r="G1411" s="12" t="s">
        <v>2733</v>
      </c>
      <c r="H1411" s="12" t="s">
        <v>2734</v>
      </c>
      <c r="I1411" s="90">
        <v>0.25</v>
      </c>
      <c r="J1411" s="90">
        <v>0.26041666666666669</v>
      </c>
      <c r="K1411" s="13">
        <v>0.25</v>
      </c>
      <c r="L1411" s="90"/>
      <c r="M1411" s="90"/>
      <c r="N1411" s="13"/>
      <c r="O1411" s="12">
        <v>0</v>
      </c>
      <c r="P1411" s="12">
        <v>45.187721000000003</v>
      </c>
      <c r="Q1411" s="12">
        <v>5.7222999999999997</v>
      </c>
      <c r="R1411" s="14">
        <v>46301.460023148145</v>
      </c>
      <c r="S1411" s="12">
        <v>1</v>
      </c>
      <c r="T1411">
        <v>20260138</v>
      </c>
      <c r="U1411" t="s">
        <v>40</v>
      </c>
      <c r="V1411">
        <v>20260138</v>
      </c>
    </row>
    <row r="1412" spans="1:22" x14ac:dyDescent="0.3">
      <c r="A1412" s="11">
        <v>46286</v>
      </c>
      <c r="B1412" s="89" t="s">
        <v>3813</v>
      </c>
      <c r="C1412" s="12" t="s">
        <v>847</v>
      </c>
      <c r="D1412" s="12" t="s">
        <v>2873</v>
      </c>
      <c r="E1412" s="12" t="s">
        <v>335</v>
      </c>
      <c r="F1412" s="12" t="s">
        <v>2874</v>
      </c>
      <c r="G1412" s="12" t="s">
        <v>2733</v>
      </c>
      <c r="H1412" s="12" t="s">
        <v>2734</v>
      </c>
      <c r="I1412" s="90">
        <v>0.16666666666666671</v>
      </c>
      <c r="J1412" s="90">
        <v>0.18055555555555561</v>
      </c>
      <c r="K1412" s="13">
        <v>0.33</v>
      </c>
      <c r="L1412" s="90"/>
      <c r="M1412" s="90"/>
      <c r="N1412" s="13"/>
      <c r="O1412" s="12">
        <v>0</v>
      </c>
      <c r="P1412" s="12">
        <v>45.172060000000002</v>
      </c>
      <c r="Q1412" s="12">
        <v>5.7222600000000003</v>
      </c>
      <c r="R1412" s="14">
        <v>46301.460023148145</v>
      </c>
      <c r="S1412" s="12">
        <v>1</v>
      </c>
      <c r="T1412">
        <v>20260036</v>
      </c>
      <c r="U1412" t="s">
        <v>40</v>
      </c>
      <c r="V1412">
        <v>20260036</v>
      </c>
    </row>
    <row r="1413" spans="1:22" x14ac:dyDescent="0.3">
      <c r="A1413" s="11">
        <v>46286</v>
      </c>
      <c r="B1413" s="89" t="s">
        <v>3872</v>
      </c>
      <c r="C1413" s="12" t="s">
        <v>866</v>
      </c>
      <c r="D1413" s="12" t="s">
        <v>2875</v>
      </c>
      <c r="E1413" s="12" t="s">
        <v>504</v>
      </c>
      <c r="F1413" s="12" t="s">
        <v>2876</v>
      </c>
      <c r="G1413" s="12" t="s">
        <v>2733</v>
      </c>
      <c r="H1413" s="12" t="s">
        <v>2877</v>
      </c>
      <c r="I1413" s="90">
        <v>0.34722222222222221</v>
      </c>
      <c r="J1413" s="90">
        <v>0.36805555555555558</v>
      </c>
      <c r="K1413" s="13">
        <v>0.5</v>
      </c>
      <c r="L1413" s="90"/>
      <c r="M1413" s="90"/>
      <c r="N1413" s="13"/>
      <c r="O1413" s="12">
        <v>0</v>
      </c>
      <c r="P1413" s="12">
        <v>45.237414999999999</v>
      </c>
      <c r="Q1413" s="12">
        <v>5.8513719999999996</v>
      </c>
      <c r="R1413" s="14">
        <v>46301.460023148145</v>
      </c>
      <c r="S1413" s="12">
        <v>1</v>
      </c>
      <c r="T1413">
        <v>20260301</v>
      </c>
      <c r="U1413" t="s">
        <v>40</v>
      </c>
      <c r="V1413">
        <v>20260301</v>
      </c>
    </row>
    <row r="1414" spans="1:22" x14ac:dyDescent="0.3">
      <c r="A1414" s="11">
        <v>46286</v>
      </c>
      <c r="B1414" s="89" t="s">
        <v>3849</v>
      </c>
      <c r="C1414" s="12" t="s">
        <v>861</v>
      </c>
      <c r="D1414" s="12" t="s">
        <v>1438</v>
      </c>
      <c r="E1414" s="12" t="s">
        <v>431</v>
      </c>
      <c r="F1414" s="12" t="s">
        <v>431</v>
      </c>
      <c r="G1414" s="12" t="s">
        <v>2733</v>
      </c>
      <c r="H1414" s="12" t="s">
        <v>2737</v>
      </c>
      <c r="I1414" s="90">
        <v>0.33333333333333331</v>
      </c>
      <c r="J1414" s="90">
        <v>0.35416666666666669</v>
      </c>
      <c r="K1414" s="13">
        <v>0.5</v>
      </c>
      <c r="L1414" s="90">
        <v>0.61319444444444449</v>
      </c>
      <c r="M1414" s="90">
        <v>0.63402777777777775</v>
      </c>
      <c r="N1414" s="13">
        <v>0.5</v>
      </c>
      <c r="O1414" s="12">
        <v>1</v>
      </c>
      <c r="P1414" s="12">
        <v>45.148544999999999</v>
      </c>
      <c r="Q1414" s="12">
        <v>5.704593</v>
      </c>
      <c r="R1414" s="14">
        <v>46301.460023148145</v>
      </c>
      <c r="S1414" s="12">
        <v>1</v>
      </c>
      <c r="T1414">
        <v>20260122</v>
      </c>
      <c r="U1414" t="s">
        <v>838</v>
      </c>
      <c r="V1414">
        <v>20260122</v>
      </c>
    </row>
    <row r="1415" spans="1:22" x14ac:dyDescent="0.3">
      <c r="A1415" s="11">
        <v>46286</v>
      </c>
      <c r="B1415" s="89" t="s">
        <v>3846</v>
      </c>
      <c r="C1415" s="12" t="s">
        <v>863</v>
      </c>
      <c r="D1415" s="12" t="s">
        <v>2878</v>
      </c>
      <c r="E1415" s="12" t="s">
        <v>592</v>
      </c>
      <c r="F1415" s="12" t="s">
        <v>2879</v>
      </c>
      <c r="G1415" s="12" t="s">
        <v>2733</v>
      </c>
      <c r="H1415" s="12" t="s">
        <v>2734</v>
      </c>
      <c r="I1415" s="90">
        <v>0.16666666666666671</v>
      </c>
      <c r="J1415" s="90">
        <v>0.18055555555555561</v>
      </c>
      <c r="K1415" s="13">
        <v>0.33</v>
      </c>
      <c r="L1415" s="90"/>
      <c r="M1415" s="90"/>
      <c r="N1415" s="13"/>
      <c r="O1415" s="12">
        <v>0</v>
      </c>
      <c r="P1415" s="12">
        <v>45.191043000000001</v>
      </c>
      <c r="Q1415" s="12">
        <v>5.7160380000000002</v>
      </c>
      <c r="R1415" s="14">
        <v>46301.460023148145</v>
      </c>
      <c r="S1415" s="12">
        <v>1</v>
      </c>
      <c r="T1415">
        <v>20260389</v>
      </c>
      <c r="U1415" t="s">
        <v>40</v>
      </c>
      <c r="V1415">
        <v>20260389</v>
      </c>
    </row>
    <row r="1416" spans="1:22" x14ac:dyDescent="0.3">
      <c r="A1416" s="11">
        <v>46286</v>
      </c>
      <c r="B1416" s="89" t="s">
        <v>3845</v>
      </c>
      <c r="C1416" s="12" t="s">
        <v>950</v>
      </c>
      <c r="D1416" s="12" t="s">
        <v>1373</v>
      </c>
      <c r="E1416" s="12" t="s">
        <v>153</v>
      </c>
      <c r="F1416" s="12" t="s">
        <v>153</v>
      </c>
      <c r="G1416" s="12" t="s">
        <v>2733</v>
      </c>
      <c r="H1416" s="12" t="s">
        <v>2737</v>
      </c>
      <c r="I1416" s="90">
        <v>0.33333333333333331</v>
      </c>
      <c r="J1416" s="90">
        <v>0.34722222222222221</v>
      </c>
      <c r="K1416" s="13">
        <v>0.33</v>
      </c>
      <c r="L1416" s="90"/>
      <c r="M1416" s="90"/>
      <c r="N1416" s="13"/>
      <c r="O1416" s="12">
        <v>0</v>
      </c>
      <c r="P1416" s="12">
        <v>45.190181000000003</v>
      </c>
      <c r="Q1416" s="12">
        <v>5.7254589999999999</v>
      </c>
      <c r="R1416" s="14">
        <v>46301.460023148145</v>
      </c>
      <c r="S1416" s="12">
        <v>1</v>
      </c>
      <c r="T1416">
        <v>20260097</v>
      </c>
      <c r="U1416" t="s">
        <v>838</v>
      </c>
      <c r="V1416">
        <v>20260097</v>
      </c>
    </row>
    <row r="1417" spans="1:22" x14ac:dyDescent="0.3">
      <c r="A1417" s="11">
        <v>46286</v>
      </c>
      <c r="B1417" s="89" t="s">
        <v>3816</v>
      </c>
      <c r="C1417" s="12" t="s">
        <v>957</v>
      </c>
      <c r="D1417" s="12" t="s">
        <v>2880</v>
      </c>
      <c r="E1417" s="12" t="s">
        <v>169</v>
      </c>
      <c r="F1417" s="12" t="s">
        <v>2881</v>
      </c>
      <c r="G1417" s="12" t="s">
        <v>2733</v>
      </c>
      <c r="H1417" s="12" t="s">
        <v>2734</v>
      </c>
      <c r="I1417" s="90">
        <v>0.3298611111111111</v>
      </c>
      <c r="J1417" s="90">
        <v>0.34375</v>
      </c>
      <c r="K1417" s="13">
        <v>0.33</v>
      </c>
      <c r="L1417" s="90">
        <v>0.52361111111111114</v>
      </c>
      <c r="M1417" s="90">
        <v>0.52500000000000002</v>
      </c>
      <c r="N1417" s="13">
        <v>0.03</v>
      </c>
      <c r="O1417" s="12">
        <v>1</v>
      </c>
      <c r="P1417" s="12">
        <v>45.198368000000002</v>
      </c>
      <c r="Q1417" s="12">
        <v>5.7362279999999997</v>
      </c>
      <c r="R1417" s="14">
        <v>46301.460023148145</v>
      </c>
      <c r="S1417" s="12">
        <v>1</v>
      </c>
      <c r="T1417">
        <v>20260235</v>
      </c>
      <c r="U1417" t="s">
        <v>40</v>
      </c>
      <c r="V1417">
        <v>20260235</v>
      </c>
    </row>
    <row r="1418" spans="1:22" x14ac:dyDescent="0.3">
      <c r="A1418" s="11">
        <v>46286</v>
      </c>
      <c r="B1418" s="89" t="s">
        <v>3883</v>
      </c>
      <c r="C1418" s="12" t="s">
        <v>849</v>
      </c>
      <c r="D1418" s="12" t="s">
        <v>2882</v>
      </c>
      <c r="E1418" s="12" t="s">
        <v>718</v>
      </c>
      <c r="F1418" s="12" t="s">
        <v>2883</v>
      </c>
      <c r="G1418" s="12" t="s">
        <v>2733</v>
      </c>
      <c r="H1418" s="12" t="s">
        <v>2734</v>
      </c>
      <c r="I1418" s="90">
        <v>0.16666666666666671</v>
      </c>
      <c r="J1418" s="90">
        <v>0.18055555555555561</v>
      </c>
      <c r="K1418" s="13">
        <v>0.33</v>
      </c>
      <c r="L1418" s="90"/>
      <c r="M1418" s="90"/>
      <c r="N1418" s="13"/>
      <c r="O1418" s="12">
        <v>0</v>
      </c>
      <c r="P1418" s="12">
        <v>45.244853999999997</v>
      </c>
      <c r="Q1418" s="12">
        <v>5.6734859999999996</v>
      </c>
      <c r="R1418" s="14">
        <v>46301.460023148145</v>
      </c>
      <c r="S1418" s="12">
        <v>1</v>
      </c>
      <c r="T1418">
        <v>20260265</v>
      </c>
      <c r="U1418" t="s">
        <v>40</v>
      </c>
      <c r="V1418">
        <v>20260265</v>
      </c>
    </row>
    <row r="1419" spans="1:22" x14ac:dyDescent="0.3">
      <c r="A1419" s="11">
        <v>46286</v>
      </c>
      <c r="B1419" s="89" t="s">
        <v>3831</v>
      </c>
      <c r="C1419" s="12" t="s">
        <v>892</v>
      </c>
      <c r="D1419" s="12" t="s">
        <v>2333</v>
      </c>
      <c r="E1419" s="12" t="s">
        <v>152</v>
      </c>
      <c r="F1419" s="12" t="s">
        <v>152</v>
      </c>
      <c r="G1419" s="12" t="s">
        <v>2733</v>
      </c>
      <c r="H1419" s="12" t="s">
        <v>2737</v>
      </c>
      <c r="I1419" s="90">
        <v>0.33333333333333331</v>
      </c>
      <c r="J1419" s="90">
        <v>0.34722222222222221</v>
      </c>
      <c r="K1419" s="13">
        <v>0.33</v>
      </c>
      <c r="L1419" s="90"/>
      <c r="M1419" s="90"/>
      <c r="N1419" s="13"/>
      <c r="O1419" s="12">
        <v>0</v>
      </c>
      <c r="P1419" s="12">
        <v>45.184793999999997</v>
      </c>
      <c r="Q1419" s="12">
        <v>5.7218299999999997</v>
      </c>
      <c r="R1419" s="14">
        <v>46301.460023148145</v>
      </c>
      <c r="S1419" s="12">
        <v>1</v>
      </c>
      <c r="T1419">
        <v>20260421</v>
      </c>
      <c r="U1419" t="s">
        <v>838</v>
      </c>
      <c r="V1419">
        <v>20260421</v>
      </c>
    </row>
    <row r="1420" spans="1:22" x14ac:dyDescent="0.3">
      <c r="A1420" s="11">
        <v>46286</v>
      </c>
      <c r="B1420" s="89" t="s">
        <v>3836</v>
      </c>
      <c r="C1420" s="12" t="s">
        <v>954</v>
      </c>
      <c r="D1420" s="12" t="s">
        <v>2885</v>
      </c>
      <c r="E1420" s="12" t="s">
        <v>419</v>
      </c>
      <c r="F1420" s="12" t="s">
        <v>2886</v>
      </c>
      <c r="G1420" s="12" t="s">
        <v>2733</v>
      </c>
      <c r="H1420" s="12" t="s">
        <v>2734</v>
      </c>
      <c r="I1420" s="90">
        <v>0.16666666666666671</v>
      </c>
      <c r="J1420" s="90">
        <v>0.18055555555555561</v>
      </c>
      <c r="K1420" s="13">
        <v>0.33</v>
      </c>
      <c r="L1420" s="90"/>
      <c r="M1420" s="90"/>
      <c r="N1420" s="13"/>
      <c r="O1420" s="12">
        <v>0</v>
      </c>
      <c r="P1420" s="12">
        <v>45.189998000000003</v>
      </c>
      <c r="Q1420" s="12">
        <v>5.7086240000000004</v>
      </c>
      <c r="R1420" s="14">
        <v>46301.460023148145</v>
      </c>
      <c r="S1420" s="12">
        <v>1</v>
      </c>
      <c r="T1420">
        <v>20260282</v>
      </c>
      <c r="U1420" t="s">
        <v>40</v>
      </c>
      <c r="V1420">
        <v>20260282</v>
      </c>
    </row>
    <row r="1421" spans="1:22" x14ac:dyDescent="0.3">
      <c r="A1421" s="11">
        <v>46286</v>
      </c>
      <c r="B1421" s="89" t="s">
        <v>3840</v>
      </c>
      <c r="C1421" s="12" t="s">
        <v>959</v>
      </c>
      <c r="D1421" s="12" t="s">
        <v>2887</v>
      </c>
      <c r="E1421" s="12" t="s">
        <v>355</v>
      </c>
      <c r="F1421" s="12" t="s">
        <v>2888</v>
      </c>
      <c r="G1421" s="12" t="s">
        <v>2733</v>
      </c>
      <c r="H1421" s="12" t="s">
        <v>2734</v>
      </c>
      <c r="I1421" s="90">
        <v>0.19791666666666671</v>
      </c>
      <c r="J1421" s="90">
        <v>0.21180555555555561</v>
      </c>
      <c r="K1421" s="13">
        <v>0.33</v>
      </c>
      <c r="L1421" s="90"/>
      <c r="M1421" s="90"/>
      <c r="N1421" s="13"/>
      <c r="O1421" s="12">
        <v>0</v>
      </c>
      <c r="P1421" s="12">
        <v>45.212302999999999</v>
      </c>
      <c r="Q1421" s="12">
        <v>5.7928930000000003</v>
      </c>
      <c r="R1421" s="14">
        <v>46301.460023148145</v>
      </c>
      <c r="S1421" s="12">
        <v>1</v>
      </c>
      <c r="T1421">
        <v>20260307</v>
      </c>
      <c r="U1421" t="s">
        <v>40</v>
      </c>
      <c r="V1421">
        <v>20260307</v>
      </c>
    </row>
    <row r="1422" spans="1:22" x14ac:dyDescent="0.3">
      <c r="A1422" s="11">
        <v>46286</v>
      </c>
      <c r="B1422" s="89" t="s">
        <v>3849</v>
      </c>
      <c r="C1422" s="12" t="s">
        <v>861</v>
      </c>
      <c r="D1422" s="12" t="s">
        <v>2889</v>
      </c>
      <c r="E1422" s="12" t="s">
        <v>537</v>
      </c>
      <c r="F1422" s="12" t="s">
        <v>2890</v>
      </c>
      <c r="G1422" s="12" t="s">
        <v>2733</v>
      </c>
      <c r="H1422" s="12" t="s">
        <v>2734</v>
      </c>
      <c r="I1422" s="90">
        <v>0.29166666666666669</v>
      </c>
      <c r="J1422" s="90">
        <v>0.30555555555555558</v>
      </c>
      <c r="K1422" s="13">
        <v>0.33</v>
      </c>
      <c r="L1422" s="90">
        <v>0.32291666666666669</v>
      </c>
      <c r="M1422" s="90">
        <v>0.32291666666666669</v>
      </c>
      <c r="N1422" s="13">
        <v>0</v>
      </c>
      <c r="O1422" s="12">
        <v>1</v>
      </c>
      <c r="P1422" s="12">
        <v>45.196741000000003</v>
      </c>
      <c r="Q1422" s="12">
        <v>5.7375059999999998</v>
      </c>
      <c r="R1422" s="14">
        <v>46301.460023148145</v>
      </c>
      <c r="S1422" s="12">
        <v>1</v>
      </c>
      <c r="T1422">
        <v>20260509</v>
      </c>
      <c r="U1422" t="s">
        <v>40</v>
      </c>
      <c r="V1422">
        <v>20260509</v>
      </c>
    </row>
    <row r="1423" spans="1:22" x14ac:dyDescent="0.3">
      <c r="A1423" s="11">
        <v>46286</v>
      </c>
      <c r="B1423" s="89" t="s">
        <v>3867</v>
      </c>
      <c r="C1423" s="12" t="s">
        <v>914</v>
      </c>
      <c r="D1423" s="12" t="s">
        <v>2891</v>
      </c>
      <c r="E1423" s="12" t="s">
        <v>194</v>
      </c>
      <c r="F1423" s="12" t="s">
        <v>2892</v>
      </c>
      <c r="G1423" s="12" t="s">
        <v>2733</v>
      </c>
      <c r="H1423" s="12" t="s">
        <v>2734</v>
      </c>
      <c r="I1423" s="90">
        <v>0.16666666666666671</v>
      </c>
      <c r="J1423" s="90">
        <v>0.18055555555555561</v>
      </c>
      <c r="K1423" s="13">
        <v>0.33</v>
      </c>
      <c r="L1423" s="90"/>
      <c r="M1423" s="90"/>
      <c r="N1423" s="13"/>
      <c r="O1423" s="12">
        <v>0</v>
      </c>
      <c r="P1423" s="12">
        <v>45.187032000000002</v>
      </c>
      <c r="Q1423" s="12">
        <v>5.7131910000000001</v>
      </c>
      <c r="R1423" s="14">
        <v>46301.460023148145</v>
      </c>
      <c r="S1423" s="12">
        <v>1</v>
      </c>
      <c r="T1423">
        <v>20260587</v>
      </c>
      <c r="U1423" t="s">
        <v>40</v>
      </c>
      <c r="V1423">
        <v>20260587</v>
      </c>
    </row>
    <row r="1424" spans="1:22" x14ac:dyDescent="0.3">
      <c r="A1424" s="11">
        <v>46286</v>
      </c>
      <c r="B1424" s="89" t="s">
        <v>3845</v>
      </c>
      <c r="C1424" s="12" t="s">
        <v>950</v>
      </c>
      <c r="D1424" s="12" t="s">
        <v>2893</v>
      </c>
      <c r="E1424" s="12" t="s">
        <v>326</v>
      </c>
      <c r="F1424" s="12" t="s">
        <v>2894</v>
      </c>
      <c r="G1424" s="12" t="s">
        <v>2733</v>
      </c>
      <c r="H1424" s="12" t="s">
        <v>2734</v>
      </c>
      <c r="I1424" s="90">
        <v>0.16666666666666671</v>
      </c>
      <c r="J1424" s="90">
        <v>0.18055555555555561</v>
      </c>
      <c r="K1424" s="13">
        <v>0.33</v>
      </c>
      <c r="L1424" s="90"/>
      <c r="M1424" s="90"/>
      <c r="N1424" s="13"/>
      <c r="O1424" s="12">
        <v>0</v>
      </c>
      <c r="P1424" s="12">
        <v>45.194364</v>
      </c>
      <c r="Q1424" s="12">
        <v>5.6996609999999999</v>
      </c>
      <c r="R1424" s="14">
        <v>46301.460023148145</v>
      </c>
      <c r="S1424" s="12">
        <v>1</v>
      </c>
      <c r="T1424">
        <v>20260288</v>
      </c>
      <c r="U1424" t="s">
        <v>40</v>
      </c>
      <c r="V1424">
        <v>20260288</v>
      </c>
    </row>
    <row r="1425" spans="1:22" x14ac:dyDescent="0.3">
      <c r="A1425" s="11">
        <v>46286</v>
      </c>
      <c r="B1425" s="89" t="s">
        <v>3831</v>
      </c>
      <c r="C1425" s="12" t="s">
        <v>892</v>
      </c>
      <c r="D1425" s="12" t="s">
        <v>2895</v>
      </c>
      <c r="E1425" s="12" t="s">
        <v>209</v>
      </c>
      <c r="F1425" s="12" t="s">
        <v>2896</v>
      </c>
      <c r="G1425" s="12" t="s">
        <v>2733</v>
      </c>
      <c r="H1425" s="12" t="s">
        <v>2734</v>
      </c>
      <c r="I1425" s="90">
        <v>0.16666666666666671</v>
      </c>
      <c r="J1425" s="90">
        <v>0.18055555555555561</v>
      </c>
      <c r="K1425" s="13">
        <v>0.33</v>
      </c>
      <c r="L1425" s="90"/>
      <c r="M1425" s="90"/>
      <c r="N1425" s="13"/>
      <c r="O1425" s="12">
        <v>0</v>
      </c>
      <c r="P1425" s="12">
        <v>45.194781999999996</v>
      </c>
      <c r="Q1425" s="12">
        <v>5.7142739999999996</v>
      </c>
      <c r="R1425" s="14">
        <v>46301.460023148145</v>
      </c>
      <c r="S1425" s="12">
        <v>1</v>
      </c>
      <c r="T1425">
        <v>20260059</v>
      </c>
      <c r="U1425" t="s">
        <v>40</v>
      </c>
      <c r="V1425">
        <v>20260059</v>
      </c>
    </row>
    <row r="1426" spans="1:22" x14ac:dyDescent="0.3">
      <c r="A1426" s="11">
        <v>46286</v>
      </c>
      <c r="B1426" s="89" t="s">
        <v>3826</v>
      </c>
      <c r="C1426" s="12" t="s">
        <v>886</v>
      </c>
      <c r="D1426" s="12" t="s">
        <v>2897</v>
      </c>
      <c r="E1426" s="12" t="s">
        <v>399</v>
      </c>
      <c r="F1426" s="12" t="s">
        <v>2898</v>
      </c>
      <c r="G1426" s="12" t="s">
        <v>2733</v>
      </c>
      <c r="H1426" s="12" t="s">
        <v>2734</v>
      </c>
      <c r="I1426" s="90">
        <v>0.16666666666666671</v>
      </c>
      <c r="J1426" s="90">
        <v>0.18055555555555561</v>
      </c>
      <c r="K1426" s="13">
        <v>0.33</v>
      </c>
      <c r="L1426" s="90"/>
      <c r="M1426" s="90"/>
      <c r="N1426" s="13"/>
      <c r="O1426" s="12">
        <v>0</v>
      </c>
      <c r="P1426" s="12">
        <v>45.182088999999998</v>
      </c>
      <c r="Q1426" s="12">
        <v>5.7467969999999999</v>
      </c>
      <c r="R1426" s="14">
        <v>46301.460023148145</v>
      </c>
      <c r="S1426" s="12">
        <v>1</v>
      </c>
      <c r="T1426">
        <v>20260316</v>
      </c>
      <c r="U1426" t="s">
        <v>40</v>
      </c>
      <c r="V1426">
        <v>20260316</v>
      </c>
    </row>
    <row r="1427" spans="1:22" x14ac:dyDescent="0.3">
      <c r="A1427" s="11">
        <v>46286</v>
      </c>
      <c r="B1427" s="89" t="s">
        <v>3826</v>
      </c>
      <c r="C1427" s="12" t="s">
        <v>886</v>
      </c>
      <c r="D1427" s="12" t="s">
        <v>2048</v>
      </c>
      <c r="E1427" s="12" t="s">
        <v>550</v>
      </c>
      <c r="F1427" s="12" t="s">
        <v>550</v>
      </c>
      <c r="G1427" s="12" t="s">
        <v>2733</v>
      </c>
      <c r="H1427" s="12" t="s">
        <v>2737</v>
      </c>
      <c r="I1427" s="90">
        <v>0.33333333333333331</v>
      </c>
      <c r="J1427" s="90">
        <v>0.3611111111111111</v>
      </c>
      <c r="K1427" s="13">
        <v>0.67</v>
      </c>
      <c r="L1427" s="90"/>
      <c r="M1427" s="90"/>
      <c r="N1427" s="13"/>
      <c r="O1427" s="12">
        <v>0</v>
      </c>
      <c r="P1427" s="12">
        <v>45.174304999999997</v>
      </c>
      <c r="Q1427" s="12">
        <v>5.7383240000000004</v>
      </c>
      <c r="R1427" s="14">
        <v>46301.460023148145</v>
      </c>
      <c r="S1427" s="12">
        <v>1</v>
      </c>
      <c r="T1427">
        <v>20260323</v>
      </c>
      <c r="U1427" t="s">
        <v>838</v>
      </c>
      <c r="V1427">
        <v>20260323</v>
      </c>
    </row>
    <row r="1428" spans="1:22" x14ac:dyDescent="0.3">
      <c r="A1428" s="11">
        <v>46286</v>
      </c>
      <c r="B1428" s="89" t="s">
        <v>3859</v>
      </c>
      <c r="C1428" s="12" t="s">
        <v>956</v>
      </c>
      <c r="D1428" s="12" t="s">
        <v>1312</v>
      </c>
      <c r="E1428" s="12" t="s">
        <v>621</v>
      </c>
      <c r="F1428" s="12" t="s">
        <v>1315</v>
      </c>
      <c r="G1428" s="12" t="s">
        <v>2733</v>
      </c>
      <c r="H1428" s="12" t="s">
        <v>2737</v>
      </c>
      <c r="I1428" s="90">
        <v>0.33333333333333331</v>
      </c>
      <c r="J1428" s="90">
        <v>0.34722222222222221</v>
      </c>
      <c r="K1428" s="13">
        <v>0.33</v>
      </c>
      <c r="L1428" s="90"/>
      <c r="M1428" s="90"/>
      <c r="N1428" s="13"/>
      <c r="O1428" s="12">
        <v>0</v>
      </c>
      <c r="P1428" s="12">
        <v>45.187759999999997</v>
      </c>
      <c r="Q1428" s="12">
        <v>5.7534210000000003</v>
      </c>
      <c r="R1428" s="14">
        <v>46301.460023148145</v>
      </c>
      <c r="S1428" s="12">
        <v>1</v>
      </c>
      <c r="T1428">
        <v>20260075</v>
      </c>
      <c r="U1428" t="s">
        <v>838</v>
      </c>
      <c r="V1428">
        <v>20260075</v>
      </c>
    </row>
    <row r="1429" spans="1:22" x14ac:dyDescent="0.3">
      <c r="A1429" s="11">
        <v>46286</v>
      </c>
      <c r="B1429" s="89" t="s">
        <v>3841</v>
      </c>
      <c r="C1429" s="12" t="s">
        <v>971</v>
      </c>
      <c r="D1429" s="12" t="s">
        <v>2899</v>
      </c>
      <c r="E1429" s="12" t="s">
        <v>261</v>
      </c>
      <c r="F1429" s="12" t="s">
        <v>2900</v>
      </c>
      <c r="G1429" s="12" t="s">
        <v>2733</v>
      </c>
      <c r="H1429" s="12" t="s">
        <v>2734</v>
      </c>
      <c r="I1429" s="90">
        <v>0.25</v>
      </c>
      <c r="J1429" s="90">
        <v>0.26041666666666669</v>
      </c>
      <c r="K1429" s="13">
        <v>0.25</v>
      </c>
      <c r="L1429" s="90"/>
      <c r="M1429" s="90"/>
      <c r="N1429" s="13"/>
      <c r="O1429" s="12">
        <v>0</v>
      </c>
      <c r="P1429" s="12">
        <v>45.188276000000002</v>
      </c>
      <c r="Q1429" s="12">
        <v>5.7171810000000001</v>
      </c>
      <c r="R1429" s="14">
        <v>46301.460023148145</v>
      </c>
      <c r="S1429" s="12">
        <v>1</v>
      </c>
      <c r="T1429">
        <v>20260140</v>
      </c>
      <c r="U1429" t="s">
        <v>40</v>
      </c>
      <c r="V1429">
        <v>20260140</v>
      </c>
    </row>
    <row r="1430" spans="1:22" x14ac:dyDescent="0.3">
      <c r="A1430" s="11">
        <v>46286</v>
      </c>
      <c r="B1430" s="89" t="s">
        <v>3872</v>
      </c>
      <c r="C1430" s="12" t="s">
        <v>866</v>
      </c>
      <c r="D1430" s="12" t="s">
        <v>2901</v>
      </c>
      <c r="E1430" s="12" t="s">
        <v>485</v>
      </c>
      <c r="F1430" s="12" t="s">
        <v>2902</v>
      </c>
      <c r="G1430" s="12" t="s">
        <v>2733</v>
      </c>
      <c r="H1430" s="12" t="s">
        <v>2734</v>
      </c>
      <c r="I1430" s="90">
        <v>0.16666666666666671</v>
      </c>
      <c r="J1430" s="90">
        <v>0.18055555555555561</v>
      </c>
      <c r="K1430" s="13">
        <v>0.33</v>
      </c>
      <c r="L1430" s="90">
        <v>0.1145833333333333</v>
      </c>
      <c r="M1430" s="90">
        <v>0.1145833333333333</v>
      </c>
      <c r="N1430" s="13">
        <v>0</v>
      </c>
      <c r="O1430" s="12">
        <v>1</v>
      </c>
      <c r="P1430" s="12">
        <v>45.216084000000002</v>
      </c>
      <c r="Q1430" s="12">
        <v>5.7850859999999997</v>
      </c>
      <c r="R1430" s="14">
        <v>46301.460023148145</v>
      </c>
      <c r="S1430" s="12">
        <v>1</v>
      </c>
      <c r="T1430">
        <v>20260487</v>
      </c>
      <c r="U1430" t="s">
        <v>3760</v>
      </c>
      <c r="V1430">
        <v>20260487</v>
      </c>
    </row>
    <row r="1431" spans="1:22" x14ac:dyDescent="0.3">
      <c r="A1431" s="11">
        <v>46286</v>
      </c>
      <c r="B1431" s="89" t="s">
        <v>3845</v>
      </c>
      <c r="C1431" s="12" t="s">
        <v>950</v>
      </c>
      <c r="D1431" s="12" t="s">
        <v>2903</v>
      </c>
      <c r="E1431" s="12" t="s">
        <v>123</v>
      </c>
      <c r="F1431" s="12" t="s">
        <v>2904</v>
      </c>
      <c r="G1431" s="12" t="s">
        <v>2733</v>
      </c>
      <c r="H1431" s="12" t="s">
        <v>2734</v>
      </c>
      <c r="I1431" s="90">
        <v>0.16666666666666671</v>
      </c>
      <c r="J1431" s="90">
        <v>0.18055555555555561</v>
      </c>
      <c r="K1431" s="13">
        <v>0.33</v>
      </c>
      <c r="L1431" s="90"/>
      <c r="M1431" s="90"/>
      <c r="N1431" s="13"/>
      <c r="O1431" s="12">
        <v>0</v>
      </c>
      <c r="P1431" s="12">
        <v>45.189670999999997</v>
      </c>
      <c r="Q1431" s="12">
        <v>5.7243469999999999</v>
      </c>
      <c r="R1431" s="14">
        <v>46301.460023148145</v>
      </c>
      <c r="S1431" s="12">
        <v>1</v>
      </c>
      <c r="T1431">
        <v>20260495</v>
      </c>
      <c r="U1431" t="s">
        <v>40</v>
      </c>
      <c r="V1431">
        <v>20260495</v>
      </c>
    </row>
    <row r="1432" spans="1:22" x14ac:dyDescent="0.3">
      <c r="A1432" s="11">
        <v>46286</v>
      </c>
      <c r="B1432" s="89" t="s">
        <v>3864</v>
      </c>
      <c r="C1432" s="12" t="s">
        <v>960</v>
      </c>
      <c r="D1432" s="12" t="s">
        <v>2905</v>
      </c>
      <c r="E1432" s="12" t="s">
        <v>432</v>
      </c>
      <c r="F1432" s="12" t="s">
        <v>2906</v>
      </c>
      <c r="G1432" s="12" t="s">
        <v>2733</v>
      </c>
      <c r="H1432" s="12" t="s">
        <v>2734</v>
      </c>
      <c r="I1432" s="90">
        <v>0.16666666666666671</v>
      </c>
      <c r="J1432" s="90">
        <v>0.18055555555555561</v>
      </c>
      <c r="K1432" s="13">
        <v>0.33</v>
      </c>
      <c r="L1432" s="90"/>
      <c r="M1432" s="90"/>
      <c r="N1432" s="13"/>
      <c r="O1432" s="12">
        <v>0</v>
      </c>
      <c r="P1432" s="12">
        <v>45.212797000000002</v>
      </c>
      <c r="Q1432" s="12">
        <v>5.6987719999999999</v>
      </c>
      <c r="R1432" s="14">
        <v>46301.460023148145</v>
      </c>
      <c r="S1432" s="12">
        <v>1</v>
      </c>
      <c r="T1432">
        <v>20260124</v>
      </c>
      <c r="U1432" t="s">
        <v>40</v>
      </c>
      <c r="V1432">
        <v>20260124</v>
      </c>
    </row>
    <row r="1433" spans="1:22" x14ac:dyDescent="0.3">
      <c r="A1433" s="11">
        <v>46286</v>
      </c>
      <c r="B1433" s="89" t="s">
        <v>3824</v>
      </c>
      <c r="C1433" s="12" t="s">
        <v>876</v>
      </c>
      <c r="D1433" s="12" t="s">
        <v>1889</v>
      </c>
      <c r="E1433" s="12" t="s">
        <v>481</v>
      </c>
      <c r="F1433" s="12" t="s">
        <v>1892</v>
      </c>
      <c r="G1433" s="12" t="s">
        <v>2733</v>
      </c>
      <c r="H1433" s="12" t="s">
        <v>2737</v>
      </c>
      <c r="I1433" s="90">
        <v>0.33333333333333331</v>
      </c>
      <c r="J1433" s="90">
        <v>0.34722222222222221</v>
      </c>
      <c r="K1433" s="13">
        <v>0.33</v>
      </c>
      <c r="L1433" s="90"/>
      <c r="M1433" s="90"/>
      <c r="N1433" s="13"/>
      <c r="O1433" s="12">
        <v>0</v>
      </c>
      <c r="P1433" s="12">
        <v>45.211889999999997</v>
      </c>
      <c r="Q1433" s="12">
        <v>5.6499290000000002</v>
      </c>
      <c r="R1433" s="14">
        <v>46301.460023148145</v>
      </c>
      <c r="S1433" s="12">
        <v>1</v>
      </c>
      <c r="T1433">
        <v>20260273</v>
      </c>
      <c r="U1433" t="s">
        <v>838</v>
      </c>
      <c r="V1433">
        <v>20260273</v>
      </c>
    </row>
    <row r="1434" spans="1:22" x14ac:dyDescent="0.3">
      <c r="A1434" s="11">
        <v>46286</v>
      </c>
      <c r="B1434" s="89" t="s">
        <v>3858</v>
      </c>
      <c r="C1434" s="12" t="s">
        <v>953</v>
      </c>
      <c r="D1434" s="12" t="s">
        <v>1933</v>
      </c>
      <c r="E1434" s="12" t="s">
        <v>543</v>
      </c>
      <c r="F1434" s="12" t="s">
        <v>543</v>
      </c>
      <c r="G1434" s="12" t="s">
        <v>2733</v>
      </c>
      <c r="H1434" s="12" t="s">
        <v>2737</v>
      </c>
      <c r="I1434" s="90">
        <v>0.33333333333333331</v>
      </c>
      <c r="J1434" s="90">
        <v>0.375</v>
      </c>
      <c r="K1434" s="13">
        <v>1</v>
      </c>
      <c r="L1434" s="90"/>
      <c r="M1434" s="90"/>
      <c r="N1434" s="13"/>
      <c r="O1434" s="12">
        <v>0</v>
      </c>
      <c r="P1434" s="12">
        <v>45.207791</v>
      </c>
      <c r="Q1434" s="12">
        <v>5.6699460000000004</v>
      </c>
      <c r="R1434" s="14">
        <v>46301.460023148145</v>
      </c>
      <c r="S1434" s="12">
        <v>1</v>
      </c>
      <c r="T1434">
        <v>20260287</v>
      </c>
      <c r="U1434" t="s">
        <v>838</v>
      </c>
      <c r="V1434">
        <v>20260287</v>
      </c>
    </row>
    <row r="1435" spans="1:22" x14ac:dyDescent="0.3">
      <c r="A1435" s="11">
        <v>46286</v>
      </c>
      <c r="B1435" s="89" t="s">
        <v>3860</v>
      </c>
      <c r="C1435" s="12" t="s">
        <v>982</v>
      </c>
      <c r="D1435" s="12" t="s">
        <v>1909</v>
      </c>
      <c r="E1435" s="12" t="s">
        <v>488</v>
      </c>
      <c r="F1435" s="12" t="s">
        <v>1911</v>
      </c>
      <c r="G1435" s="12" t="s">
        <v>2733</v>
      </c>
      <c r="H1435" s="12" t="s">
        <v>2737</v>
      </c>
      <c r="I1435" s="90">
        <v>0.33333333333333331</v>
      </c>
      <c r="J1435" s="90">
        <v>0.37847222222222221</v>
      </c>
      <c r="K1435" s="13">
        <v>1.08</v>
      </c>
      <c r="L1435" s="90"/>
      <c r="M1435" s="90"/>
      <c r="N1435" s="13"/>
      <c r="O1435" s="12">
        <v>0</v>
      </c>
      <c r="P1435" s="12">
        <v>45.081518000000003</v>
      </c>
      <c r="Q1435" s="12">
        <v>5.7728349999999997</v>
      </c>
      <c r="R1435" s="14">
        <v>46301.460023148145</v>
      </c>
      <c r="S1435" s="12">
        <v>1</v>
      </c>
      <c r="T1435">
        <v>20260280</v>
      </c>
      <c r="U1435" t="s">
        <v>838</v>
      </c>
      <c r="V1435">
        <v>20260280</v>
      </c>
    </row>
    <row r="1436" spans="1:22" x14ac:dyDescent="0.3">
      <c r="A1436" s="11">
        <v>46286</v>
      </c>
      <c r="B1436" s="89" t="s">
        <v>3846</v>
      </c>
      <c r="C1436" s="12" t="s">
        <v>965</v>
      </c>
      <c r="D1436" s="12" t="s">
        <v>2907</v>
      </c>
      <c r="E1436" s="12" t="s">
        <v>585</v>
      </c>
      <c r="F1436" s="12" t="s">
        <v>2908</v>
      </c>
      <c r="G1436" s="12" t="s">
        <v>2733</v>
      </c>
      <c r="H1436" s="12" t="s">
        <v>2734</v>
      </c>
      <c r="I1436" s="90">
        <v>0.16666666666666671</v>
      </c>
      <c r="J1436" s="90">
        <v>0.18055555555555561</v>
      </c>
      <c r="K1436" s="13">
        <v>0.33</v>
      </c>
      <c r="L1436" s="90">
        <v>0.26666666666666672</v>
      </c>
      <c r="M1436" s="90">
        <v>0.27013888888888887</v>
      </c>
      <c r="N1436" s="13">
        <v>0.08</v>
      </c>
      <c r="O1436" s="12">
        <v>1</v>
      </c>
      <c r="P1436" s="12">
        <v>45.146318999999998</v>
      </c>
      <c r="Q1436" s="12">
        <v>5.7044100000000002</v>
      </c>
      <c r="R1436" s="14">
        <v>46301.460023148145</v>
      </c>
      <c r="S1436" s="12">
        <v>1</v>
      </c>
      <c r="T1436">
        <v>20260404</v>
      </c>
      <c r="U1436" t="s">
        <v>40</v>
      </c>
      <c r="V1436">
        <v>20260404</v>
      </c>
    </row>
    <row r="1437" spans="1:22" x14ac:dyDescent="0.3">
      <c r="A1437" s="11">
        <v>46286</v>
      </c>
      <c r="B1437" s="89" t="s">
        <v>3893</v>
      </c>
      <c r="C1437" s="12" t="s">
        <v>846</v>
      </c>
      <c r="D1437" s="12" t="s">
        <v>888</v>
      </c>
      <c r="E1437" s="12" t="s">
        <v>819</v>
      </c>
      <c r="F1437" s="12" t="s">
        <v>2909</v>
      </c>
      <c r="G1437" s="12" t="s">
        <v>2733</v>
      </c>
      <c r="H1437" s="12" t="s">
        <v>2734</v>
      </c>
      <c r="I1437" s="90">
        <v>0.25</v>
      </c>
      <c r="J1437" s="90">
        <v>0.26041666666666669</v>
      </c>
      <c r="K1437" s="13">
        <v>0.25</v>
      </c>
      <c r="L1437" s="90"/>
      <c r="M1437" s="90"/>
      <c r="N1437" s="13"/>
      <c r="O1437" s="12">
        <v>0</v>
      </c>
      <c r="P1437" s="12">
        <v>45.185285</v>
      </c>
      <c r="Q1437" s="12">
        <v>5.7161549999999997</v>
      </c>
      <c r="R1437" s="14">
        <v>46301.460023148145</v>
      </c>
      <c r="S1437" s="12">
        <v>0</v>
      </c>
      <c r="V1437" t="s">
        <v>3765</v>
      </c>
    </row>
    <row r="1438" spans="1:22" x14ac:dyDescent="0.3">
      <c r="A1438" s="11">
        <v>46286</v>
      </c>
      <c r="B1438" s="89" t="s">
        <v>3830</v>
      </c>
      <c r="C1438" s="12" t="s">
        <v>951</v>
      </c>
      <c r="D1438" s="12" t="s">
        <v>2045</v>
      </c>
      <c r="E1438" s="12" t="s">
        <v>668</v>
      </c>
      <c r="F1438" s="12" t="s">
        <v>668</v>
      </c>
      <c r="G1438" s="12" t="s">
        <v>2733</v>
      </c>
      <c r="H1438" s="12" t="s">
        <v>2737</v>
      </c>
      <c r="I1438" s="90">
        <v>0.33333333333333331</v>
      </c>
      <c r="J1438" s="90">
        <v>0.375</v>
      </c>
      <c r="K1438" s="13">
        <v>1</v>
      </c>
      <c r="L1438" s="90"/>
      <c r="M1438" s="90"/>
      <c r="N1438" s="13"/>
      <c r="O1438" s="12">
        <v>0</v>
      </c>
      <c r="P1438" s="12">
        <v>45.164425000000001</v>
      </c>
      <c r="Q1438" s="12">
        <v>5.6912079999999996</v>
      </c>
      <c r="R1438" s="14">
        <v>46301.460023148145</v>
      </c>
      <c r="S1438" s="12">
        <v>1</v>
      </c>
      <c r="T1438">
        <v>20260322</v>
      </c>
      <c r="U1438" t="s">
        <v>838</v>
      </c>
      <c r="V1438">
        <v>20260322</v>
      </c>
    </row>
    <row r="1439" spans="1:22" x14ac:dyDescent="0.3">
      <c r="A1439" s="11">
        <v>46286</v>
      </c>
      <c r="B1439" s="89" t="s">
        <v>3835</v>
      </c>
      <c r="C1439" s="12" t="s">
        <v>859</v>
      </c>
      <c r="D1439" s="12" t="s">
        <v>2566</v>
      </c>
      <c r="E1439" s="12" t="s">
        <v>166</v>
      </c>
      <c r="F1439" s="12" t="s">
        <v>166</v>
      </c>
      <c r="G1439" s="12" t="s">
        <v>2733</v>
      </c>
      <c r="H1439" s="12" t="s">
        <v>2737</v>
      </c>
      <c r="I1439" s="90">
        <v>0.33333333333333331</v>
      </c>
      <c r="J1439" s="90">
        <v>0.37847222222222221</v>
      </c>
      <c r="K1439" s="13">
        <v>1.08</v>
      </c>
      <c r="L1439" s="90"/>
      <c r="M1439" s="90"/>
      <c r="N1439" s="13"/>
      <c r="O1439" s="12">
        <v>0</v>
      </c>
      <c r="P1439" s="12">
        <v>45.191105</v>
      </c>
      <c r="Q1439" s="12">
        <v>5.7245520000000001</v>
      </c>
      <c r="R1439" s="14">
        <v>46301.460023148145</v>
      </c>
      <c r="S1439" s="12">
        <v>1</v>
      </c>
      <c r="T1439">
        <v>20260515</v>
      </c>
      <c r="U1439" t="s">
        <v>838</v>
      </c>
      <c r="V1439">
        <v>20260515</v>
      </c>
    </row>
    <row r="1440" spans="1:22" x14ac:dyDescent="0.3">
      <c r="A1440" s="11">
        <v>46286</v>
      </c>
      <c r="B1440" s="89" t="s">
        <v>3854</v>
      </c>
      <c r="C1440" s="12" t="s">
        <v>963</v>
      </c>
      <c r="D1440" s="12" t="s">
        <v>2342</v>
      </c>
      <c r="E1440" s="12" t="s">
        <v>762</v>
      </c>
      <c r="F1440" s="12" t="s">
        <v>2344</v>
      </c>
      <c r="G1440" s="12" t="s">
        <v>2733</v>
      </c>
      <c r="H1440" s="12" t="s">
        <v>2737</v>
      </c>
      <c r="I1440" s="90">
        <v>0.33333333333333331</v>
      </c>
      <c r="J1440" s="90">
        <v>0.34722222222222221</v>
      </c>
      <c r="K1440" s="13">
        <v>0.33</v>
      </c>
      <c r="L1440" s="90"/>
      <c r="M1440" s="90"/>
      <c r="N1440" s="13"/>
      <c r="O1440" s="12">
        <v>0</v>
      </c>
      <c r="P1440" s="12">
        <v>45.180419000000001</v>
      </c>
      <c r="Q1440" s="12">
        <v>5.7115030000000004</v>
      </c>
      <c r="R1440" s="14">
        <v>46301.460023148145</v>
      </c>
      <c r="S1440" s="12">
        <v>1</v>
      </c>
      <c r="T1440">
        <v>20260424</v>
      </c>
      <c r="U1440" t="s">
        <v>838</v>
      </c>
      <c r="V1440">
        <v>20260424</v>
      </c>
    </row>
    <row r="1441" spans="1:22" x14ac:dyDescent="0.3">
      <c r="A1441" s="11">
        <v>46286</v>
      </c>
      <c r="B1441" s="89" t="s">
        <v>3854</v>
      </c>
      <c r="C1441" s="12" t="s">
        <v>963</v>
      </c>
      <c r="D1441" s="12" t="s">
        <v>2910</v>
      </c>
      <c r="E1441" s="12" t="s">
        <v>762</v>
      </c>
      <c r="F1441" s="12" t="s">
        <v>2911</v>
      </c>
      <c r="G1441" s="12" t="s">
        <v>2733</v>
      </c>
      <c r="H1441" s="12" t="s">
        <v>2734</v>
      </c>
      <c r="I1441" s="90">
        <v>0.16666666666666671</v>
      </c>
      <c r="J1441" s="90">
        <v>0.1736111111111111</v>
      </c>
      <c r="K1441" s="13">
        <v>0.17</v>
      </c>
      <c r="L1441" s="90"/>
      <c r="M1441" s="90"/>
      <c r="N1441" s="13"/>
      <c r="O1441" s="12">
        <v>0</v>
      </c>
      <c r="P1441" s="12">
        <v>45.180419000000001</v>
      </c>
      <c r="Q1441" s="12">
        <v>5.7115030000000004</v>
      </c>
      <c r="R1441" s="14">
        <v>46301.460023148145</v>
      </c>
      <c r="S1441" s="12">
        <v>1</v>
      </c>
      <c r="T1441">
        <v>20260424</v>
      </c>
      <c r="U1441" t="s">
        <v>40</v>
      </c>
      <c r="V1441">
        <v>20260424</v>
      </c>
    </row>
    <row r="1442" spans="1:22" x14ac:dyDescent="0.3">
      <c r="A1442" s="11">
        <v>46286</v>
      </c>
      <c r="B1442" s="89" t="s">
        <v>3820</v>
      </c>
      <c r="C1442" s="12" t="s">
        <v>961</v>
      </c>
      <c r="D1442" s="12" t="s">
        <v>2912</v>
      </c>
      <c r="E1442" s="12" t="s">
        <v>514</v>
      </c>
      <c r="F1442" s="12" t="s">
        <v>2913</v>
      </c>
      <c r="G1442" s="12" t="s">
        <v>2733</v>
      </c>
      <c r="H1442" s="12" t="s">
        <v>2734</v>
      </c>
      <c r="I1442" s="90">
        <v>0.34722222222222221</v>
      </c>
      <c r="J1442" s="90">
        <v>0.3611111111111111</v>
      </c>
      <c r="K1442" s="13">
        <v>0.33</v>
      </c>
      <c r="L1442" s="90"/>
      <c r="M1442" s="90"/>
      <c r="N1442" s="13"/>
      <c r="O1442" s="12">
        <v>0</v>
      </c>
      <c r="P1442" s="12">
        <v>45.166386000000003</v>
      </c>
      <c r="Q1442" s="12">
        <v>5.7264660000000003</v>
      </c>
      <c r="R1442" s="14">
        <v>46301.460023148145</v>
      </c>
      <c r="S1442" s="12">
        <v>1</v>
      </c>
      <c r="T1442">
        <v>20260578</v>
      </c>
      <c r="U1442" t="s">
        <v>40</v>
      </c>
      <c r="V1442">
        <v>20260578</v>
      </c>
    </row>
    <row r="1443" spans="1:22" x14ac:dyDescent="0.3">
      <c r="A1443" s="11">
        <v>46286</v>
      </c>
      <c r="B1443" s="89" t="s">
        <v>3820</v>
      </c>
      <c r="C1443" s="12" t="s">
        <v>961</v>
      </c>
      <c r="D1443" s="12" t="s">
        <v>2914</v>
      </c>
      <c r="E1443" s="12" t="s">
        <v>301</v>
      </c>
      <c r="F1443" s="12" t="s">
        <v>2915</v>
      </c>
      <c r="G1443" s="12" t="s">
        <v>2733</v>
      </c>
      <c r="H1443" s="12" t="s">
        <v>2734</v>
      </c>
      <c r="I1443" s="90">
        <v>0.37152777777777779</v>
      </c>
      <c r="J1443" s="90">
        <v>0.38541666666666669</v>
      </c>
      <c r="K1443" s="13">
        <v>0.33</v>
      </c>
      <c r="L1443" s="90"/>
      <c r="M1443" s="90"/>
      <c r="N1443" s="13"/>
      <c r="O1443" s="12">
        <v>0</v>
      </c>
      <c r="P1443" s="12">
        <v>45.180677000000003</v>
      </c>
      <c r="Q1443" s="12">
        <v>5.7244840000000003</v>
      </c>
      <c r="R1443" s="14">
        <v>46301.460023148145</v>
      </c>
      <c r="S1443" s="12">
        <v>1</v>
      </c>
      <c r="T1443">
        <v>20260547</v>
      </c>
      <c r="U1443" t="s">
        <v>40</v>
      </c>
      <c r="V1443">
        <v>20260547</v>
      </c>
    </row>
    <row r="1444" spans="1:22" x14ac:dyDescent="0.3">
      <c r="A1444" s="11">
        <v>46286</v>
      </c>
      <c r="B1444" s="89" t="s">
        <v>3841</v>
      </c>
      <c r="C1444" s="12" t="s">
        <v>971</v>
      </c>
      <c r="D1444" s="12" t="s">
        <v>1488</v>
      </c>
      <c r="E1444" s="12" t="s">
        <v>71</v>
      </c>
      <c r="F1444" s="12" t="s">
        <v>71</v>
      </c>
      <c r="G1444" s="12" t="s">
        <v>2733</v>
      </c>
      <c r="H1444" s="12" t="s">
        <v>2737</v>
      </c>
      <c r="I1444" s="90">
        <v>0.33333333333333331</v>
      </c>
      <c r="J1444" s="90">
        <v>0.35416666666666669</v>
      </c>
      <c r="K1444" s="13">
        <v>0.5</v>
      </c>
      <c r="L1444" s="90"/>
      <c r="M1444" s="90"/>
      <c r="N1444" s="13"/>
      <c r="O1444" s="12">
        <v>0</v>
      </c>
      <c r="P1444" s="12">
        <v>45.187721000000003</v>
      </c>
      <c r="Q1444" s="12">
        <v>5.7222999999999997</v>
      </c>
      <c r="R1444" s="14">
        <v>46301.460023148145</v>
      </c>
      <c r="S1444" s="12">
        <v>1</v>
      </c>
      <c r="T1444">
        <v>20260138</v>
      </c>
      <c r="U1444" t="s">
        <v>838</v>
      </c>
      <c r="V1444">
        <v>20260138</v>
      </c>
    </row>
    <row r="1445" spans="1:22" x14ac:dyDescent="0.3">
      <c r="A1445" s="11">
        <v>46286</v>
      </c>
      <c r="B1445" s="89" t="s">
        <v>3865</v>
      </c>
      <c r="C1445" s="12" t="s">
        <v>962</v>
      </c>
      <c r="D1445" s="12" t="s">
        <v>2085</v>
      </c>
      <c r="E1445" s="12" t="s">
        <v>728</v>
      </c>
      <c r="F1445" s="12" t="s">
        <v>728</v>
      </c>
      <c r="G1445" s="12" t="s">
        <v>2733</v>
      </c>
      <c r="H1445" s="12" t="s">
        <v>2737</v>
      </c>
      <c r="I1445" s="90">
        <v>0.4548611111111111</v>
      </c>
      <c r="J1445" s="90">
        <v>0.50694444444444442</v>
      </c>
      <c r="K1445" s="13">
        <v>1.25</v>
      </c>
      <c r="L1445" s="90"/>
      <c r="M1445" s="90"/>
      <c r="N1445" s="13"/>
      <c r="O1445" s="12">
        <v>0</v>
      </c>
      <c r="P1445" s="12">
        <v>45.228516999999997</v>
      </c>
      <c r="Q1445" s="12">
        <v>5.6831250000000004</v>
      </c>
      <c r="R1445" s="14">
        <v>46301.460023148145</v>
      </c>
      <c r="S1445" s="12">
        <v>1</v>
      </c>
      <c r="T1445">
        <v>20260336</v>
      </c>
      <c r="U1445" t="s">
        <v>838</v>
      </c>
      <c r="V1445">
        <v>20260336</v>
      </c>
    </row>
    <row r="1446" spans="1:22" x14ac:dyDescent="0.3">
      <c r="A1446" s="11">
        <v>46286</v>
      </c>
      <c r="B1446" s="89" t="s">
        <v>3845</v>
      </c>
      <c r="C1446" s="12" t="s">
        <v>950</v>
      </c>
      <c r="D1446" s="12" t="s">
        <v>1708</v>
      </c>
      <c r="E1446" s="12" t="s">
        <v>411</v>
      </c>
      <c r="F1446" s="12" t="s">
        <v>411</v>
      </c>
      <c r="G1446" s="12" t="s">
        <v>2733</v>
      </c>
      <c r="H1446" s="12" t="s">
        <v>2737</v>
      </c>
      <c r="I1446" s="90">
        <v>0.33333333333333331</v>
      </c>
      <c r="J1446" s="90">
        <v>0.34722222222222221</v>
      </c>
      <c r="K1446" s="13">
        <v>0.33</v>
      </c>
      <c r="L1446" s="90"/>
      <c r="M1446" s="90"/>
      <c r="N1446" s="13"/>
      <c r="O1446" s="12">
        <v>0</v>
      </c>
      <c r="P1446" s="12">
        <v>45.186216000000002</v>
      </c>
      <c r="Q1446" s="12">
        <v>5.7124170000000003</v>
      </c>
      <c r="R1446" s="14">
        <v>46301.460023148145</v>
      </c>
      <c r="S1446" s="12">
        <v>1</v>
      </c>
      <c r="T1446">
        <v>20260218</v>
      </c>
      <c r="U1446" t="s">
        <v>838</v>
      </c>
      <c r="V1446">
        <v>20260218</v>
      </c>
    </row>
    <row r="1447" spans="1:22" x14ac:dyDescent="0.3">
      <c r="A1447" s="11">
        <v>46286</v>
      </c>
      <c r="B1447" s="89" t="s">
        <v>3820</v>
      </c>
      <c r="C1447" s="12" t="s">
        <v>961</v>
      </c>
      <c r="D1447" s="12" t="s">
        <v>2916</v>
      </c>
      <c r="E1447" s="12" t="s">
        <v>562</v>
      </c>
      <c r="F1447" s="12" t="s">
        <v>2917</v>
      </c>
      <c r="G1447" s="12" t="s">
        <v>2733</v>
      </c>
      <c r="H1447" s="12" t="s">
        <v>2734</v>
      </c>
      <c r="I1447" s="90">
        <v>0.27430555555555558</v>
      </c>
      <c r="J1447" s="90">
        <v>0.28819444444444442</v>
      </c>
      <c r="K1447" s="13">
        <v>0.33</v>
      </c>
      <c r="L1447" s="90"/>
      <c r="M1447" s="90"/>
      <c r="N1447" s="13"/>
      <c r="O1447" s="12">
        <v>0</v>
      </c>
      <c r="P1447" s="12">
        <v>45.166173999999998</v>
      </c>
      <c r="Q1447" s="12">
        <v>5.7258250000000004</v>
      </c>
      <c r="R1447" s="14">
        <v>46301.460023148145</v>
      </c>
      <c r="S1447" s="12">
        <v>1</v>
      </c>
      <c r="T1447">
        <v>20260360</v>
      </c>
      <c r="U1447" t="s">
        <v>40</v>
      </c>
      <c r="V1447">
        <v>20260360</v>
      </c>
    </row>
    <row r="1448" spans="1:22" x14ac:dyDescent="0.3">
      <c r="A1448" s="11">
        <v>46286</v>
      </c>
      <c r="B1448" s="89" t="s">
        <v>3862</v>
      </c>
      <c r="C1448" s="12" t="s">
        <v>853</v>
      </c>
      <c r="D1448" s="12" t="s">
        <v>1464</v>
      </c>
      <c r="E1448" s="12" t="s">
        <v>627</v>
      </c>
      <c r="F1448" s="12" t="s">
        <v>627</v>
      </c>
      <c r="G1448" s="12" t="s">
        <v>2733</v>
      </c>
      <c r="H1448" s="12" t="s">
        <v>2737</v>
      </c>
      <c r="I1448" s="90">
        <v>0.33333333333333331</v>
      </c>
      <c r="J1448" s="90">
        <v>0.35416666666666669</v>
      </c>
      <c r="K1448" s="13">
        <v>0.5</v>
      </c>
      <c r="L1448" s="90"/>
      <c r="M1448" s="90"/>
      <c r="N1448" s="13"/>
      <c r="O1448" s="12">
        <v>0</v>
      </c>
      <c r="P1448" s="12">
        <v>45.187038000000001</v>
      </c>
      <c r="Q1448" s="12">
        <v>5.719214</v>
      </c>
      <c r="R1448" s="14">
        <v>46301.460023148145</v>
      </c>
      <c r="S1448" s="12">
        <v>1</v>
      </c>
      <c r="T1448">
        <v>20260129</v>
      </c>
      <c r="U1448" t="s">
        <v>838</v>
      </c>
      <c r="V1448">
        <v>20260129</v>
      </c>
    </row>
    <row r="1449" spans="1:22" x14ac:dyDescent="0.3">
      <c r="A1449" s="11">
        <v>46286</v>
      </c>
      <c r="B1449" s="89" t="s">
        <v>3813</v>
      </c>
      <c r="C1449" s="12" t="s">
        <v>847</v>
      </c>
      <c r="D1449" s="12" t="s">
        <v>2918</v>
      </c>
      <c r="E1449" s="12" t="s">
        <v>398</v>
      </c>
      <c r="F1449" s="12" t="s">
        <v>2919</v>
      </c>
      <c r="G1449" s="12" t="s">
        <v>2733</v>
      </c>
      <c r="H1449" s="12" t="s">
        <v>2734</v>
      </c>
      <c r="I1449" s="90">
        <v>0.16666666666666671</v>
      </c>
      <c r="J1449" s="90">
        <v>0.18055555555555561</v>
      </c>
      <c r="K1449" s="13">
        <v>0.33</v>
      </c>
      <c r="L1449" s="90"/>
      <c r="M1449" s="90"/>
      <c r="N1449" s="13"/>
      <c r="O1449" s="12">
        <v>0</v>
      </c>
      <c r="P1449" s="12">
        <v>45.164098000000003</v>
      </c>
      <c r="Q1449" s="12">
        <v>5.7531749999999997</v>
      </c>
      <c r="R1449" s="14">
        <v>46301.460023148145</v>
      </c>
      <c r="S1449" s="12">
        <v>1</v>
      </c>
      <c r="T1449">
        <v>20260309</v>
      </c>
      <c r="U1449" t="s">
        <v>40</v>
      </c>
      <c r="V1449">
        <v>20260309</v>
      </c>
    </row>
    <row r="1450" spans="1:22" x14ac:dyDescent="0.3">
      <c r="A1450" s="11">
        <v>46286</v>
      </c>
      <c r="B1450" s="89" t="s">
        <v>3893</v>
      </c>
      <c r="C1450" s="12" t="s">
        <v>846</v>
      </c>
      <c r="D1450" s="12" t="s">
        <v>2920</v>
      </c>
      <c r="E1450" s="12" t="s">
        <v>558</v>
      </c>
      <c r="F1450" s="12" t="s">
        <v>2921</v>
      </c>
      <c r="G1450" s="12" t="s">
        <v>2733</v>
      </c>
      <c r="H1450" s="12" t="s">
        <v>2734</v>
      </c>
      <c r="I1450" s="90">
        <v>0.29166666666666669</v>
      </c>
      <c r="J1450" s="90">
        <v>0.2986111111111111</v>
      </c>
      <c r="K1450" s="13">
        <v>0.17</v>
      </c>
      <c r="L1450" s="90"/>
      <c r="M1450" s="90"/>
      <c r="N1450" s="13"/>
      <c r="O1450" s="12">
        <v>0</v>
      </c>
      <c r="P1450" s="12">
        <v>45.193044999999998</v>
      </c>
      <c r="Q1450" s="12">
        <v>5.7306739999999996</v>
      </c>
      <c r="R1450" s="14">
        <v>46301.460023148145</v>
      </c>
      <c r="S1450" s="12">
        <v>0</v>
      </c>
      <c r="T1450">
        <v>20260338</v>
      </c>
      <c r="U1450" t="s">
        <v>3760</v>
      </c>
      <c r="V1450">
        <v>20260338</v>
      </c>
    </row>
    <row r="1451" spans="1:22" x14ac:dyDescent="0.3">
      <c r="A1451" s="11">
        <v>46286</v>
      </c>
      <c r="B1451" s="89" t="s">
        <v>3829</v>
      </c>
      <c r="C1451" s="12" t="s">
        <v>946</v>
      </c>
      <c r="D1451" s="12" t="s">
        <v>2922</v>
      </c>
      <c r="E1451" s="12" t="s">
        <v>349</v>
      </c>
      <c r="F1451" s="12" t="s">
        <v>2923</v>
      </c>
      <c r="G1451" s="12" t="s">
        <v>2733</v>
      </c>
      <c r="H1451" s="12" t="s">
        <v>2734</v>
      </c>
      <c r="I1451" s="90">
        <v>0.16666666666666671</v>
      </c>
      <c r="J1451" s="90">
        <v>0.18055555555555561</v>
      </c>
      <c r="K1451" s="13">
        <v>0.33</v>
      </c>
      <c r="L1451" s="90"/>
      <c r="M1451" s="90"/>
      <c r="N1451" s="13"/>
      <c r="O1451" s="12">
        <v>0</v>
      </c>
      <c r="P1451" s="12">
        <v>45.203589000000001</v>
      </c>
      <c r="Q1451" s="12">
        <v>5.7051629999999998</v>
      </c>
      <c r="R1451" s="14">
        <v>46301.460023148145</v>
      </c>
      <c r="S1451" s="12">
        <v>0</v>
      </c>
      <c r="T1451">
        <v>20260160</v>
      </c>
      <c r="U1451" t="s">
        <v>3760</v>
      </c>
      <c r="V1451">
        <v>20260160</v>
      </c>
    </row>
    <row r="1452" spans="1:22" x14ac:dyDescent="0.3">
      <c r="A1452" s="11">
        <v>46286</v>
      </c>
      <c r="B1452" s="89" t="s">
        <v>3862</v>
      </c>
      <c r="C1452" s="12" t="s">
        <v>853</v>
      </c>
      <c r="D1452" s="12" t="s">
        <v>2924</v>
      </c>
      <c r="E1452" s="12" t="s">
        <v>229</v>
      </c>
      <c r="F1452" s="12" t="s">
        <v>2925</v>
      </c>
      <c r="G1452" s="12" t="s">
        <v>2733</v>
      </c>
      <c r="H1452" s="12" t="s">
        <v>2734</v>
      </c>
      <c r="I1452" s="90">
        <v>0.29166666666666669</v>
      </c>
      <c r="J1452" s="90">
        <v>0.30208333333333331</v>
      </c>
      <c r="K1452" s="13">
        <v>0.25</v>
      </c>
      <c r="L1452" s="90"/>
      <c r="M1452" s="90"/>
      <c r="N1452" s="13"/>
      <c r="O1452" s="12">
        <v>0</v>
      </c>
      <c r="P1452" s="12">
        <v>45.188222000000003</v>
      </c>
      <c r="Q1452" s="12">
        <v>5.7137010000000004</v>
      </c>
      <c r="R1452" s="14">
        <v>46301.460023148145</v>
      </c>
      <c r="S1452" s="12">
        <v>1</v>
      </c>
      <c r="T1452">
        <v>20260143</v>
      </c>
      <c r="U1452" t="s">
        <v>40</v>
      </c>
      <c r="V1452">
        <v>20260143</v>
      </c>
    </row>
    <row r="1453" spans="1:22" x14ac:dyDescent="0.3">
      <c r="A1453" s="11">
        <v>46286</v>
      </c>
      <c r="B1453" s="89" t="s">
        <v>3861</v>
      </c>
      <c r="C1453" s="12" t="s">
        <v>970</v>
      </c>
      <c r="D1453" s="12" t="s">
        <v>2926</v>
      </c>
      <c r="E1453" s="12" t="s">
        <v>293</v>
      </c>
      <c r="F1453" s="12" t="s">
        <v>2927</v>
      </c>
      <c r="G1453" s="12" t="s">
        <v>2733</v>
      </c>
      <c r="H1453" s="12" t="s">
        <v>2734</v>
      </c>
      <c r="I1453" s="90">
        <v>0.16666666666666671</v>
      </c>
      <c r="J1453" s="90">
        <v>0.18055555555555561</v>
      </c>
      <c r="K1453" s="13">
        <v>0.33</v>
      </c>
      <c r="L1453" s="90"/>
      <c r="M1453" s="90"/>
      <c r="N1453" s="13"/>
      <c r="O1453" s="12">
        <v>0</v>
      </c>
      <c r="P1453" s="12">
        <v>45.105367000000001</v>
      </c>
      <c r="Q1453" s="12">
        <v>5.6648319999999996</v>
      </c>
      <c r="R1453" s="14">
        <v>46301.460023148145</v>
      </c>
      <c r="S1453" s="12">
        <v>1</v>
      </c>
      <c r="T1453">
        <v>20260400</v>
      </c>
      <c r="U1453" t="s">
        <v>40</v>
      </c>
      <c r="V1453">
        <v>20260400</v>
      </c>
    </row>
    <row r="1454" spans="1:22" x14ac:dyDescent="0.3">
      <c r="A1454" s="11">
        <v>46286</v>
      </c>
      <c r="B1454" s="89" t="s">
        <v>3845</v>
      </c>
      <c r="C1454" s="12" t="s">
        <v>950</v>
      </c>
      <c r="D1454" s="12" t="s">
        <v>2928</v>
      </c>
      <c r="E1454" s="12" t="s">
        <v>141</v>
      </c>
      <c r="F1454" s="12" t="s">
        <v>2929</v>
      </c>
      <c r="G1454" s="12" t="s">
        <v>2733</v>
      </c>
      <c r="H1454" s="12" t="s">
        <v>2734</v>
      </c>
      <c r="I1454" s="90">
        <v>0.16666666666666671</v>
      </c>
      <c r="J1454" s="90">
        <v>0.18055555555555561</v>
      </c>
      <c r="K1454" s="13">
        <v>0.33</v>
      </c>
      <c r="L1454" s="90"/>
      <c r="M1454" s="90"/>
      <c r="N1454" s="13"/>
      <c r="O1454" s="12">
        <v>0</v>
      </c>
      <c r="P1454" s="12">
        <v>45.189855999999999</v>
      </c>
      <c r="Q1454" s="12">
        <v>5.7242749999999996</v>
      </c>
      <c r="R1454" s="14">
        <v>46301.460023148145</v>
      </c>
      <c r="S1454" s="12">
        <v>1</v>
      </c>
      <c r="T1454">
        <v>20260505</v>
      </c>
      <c r="U1454" t="s">
        <v>40</v>
      </c>
      <c r="V1454">
        <v>20260505</v>
      </c>
    </row>
    <row r="1455" spans="1:22" x14ac:dyDescent="0.3">
      <c r="A1455" s="11">
        <v>46286</v>
      </c>
      <c r="B1455" s="89" t="s">
        <v>3856</v>
      </c>
      <c r="C1455" s="12" t="s">
        <v>979</v>
      </c>
      <c r="D1455" s="12" t="s">
        <v>2930</v>
      </c>
      <c r="E1455" s="12" t="s">
        <v>309</v>
      </c>
      <c r="F1455" s="12" t="s">
        <v>3910</v>
      </c>
      <c r="G1455" s="12" t="s">
        <v>2733</v>
      </c>
      <c r="H1455" s="12" t="s">
        <v>2734</v>
      </c>
      <c r="I1455" s="90">
        <v>0.21527777777777779</v>
      </c>
      <c r="J1455" s="90">
        <v>0.22916666666666671</v>
      </c>
      <c r="K1455" s="13">
        <v>0.33</v>
      </c>
      <c r="L1455" s="90"/>
      <c r="M1455" s="90"/>
      <c r="N1455" s="13"/>
      <c r="O1455" s="12">
        <v>0</v>
      </c>
      <c r="P1455" s="12">
        <v>45.200983999999998</v>
      </c>
      <c r="Q1455" s="12">
        <v>5.7100590000000002</v>
      </c>
      <c r="R1455" s="14">
        <v>46301.460023148145</v>
      </c>
      <c r="S1455" s="12">
        <v>1</v>
      </c>
      <c r="T1455">
        <v>20260467</v>
      </c>
      <c r="U1455" t="s">
        <v>40</v>
      </c>
      <c r="V1455">
        <v>20260467</v>
      </c>
    </row>
    <row r="1456" spans="1:22" x14ac:dyDescent="0.3">
      <c r="A1456" s="11">
        <v>46286</v>
      </c>
      <c r="B1456" s="89" t="s">
        <v>3822</v>
      </c>
      <c r="C1456" s="12" t="s">
        <v>944</v>
      </c>
      <c r="D1456" s="12" t="s">
        <v>2932</v>
      </c>
      <c r="E1456" s="12" t="s">
        <v>88</v>
      </c>
      <c r="F1456" s="12" t="s">
        <v>2933</v>
      </c>
      <c r="G1456" s="12" t="s">
        <v>2733</v>
      </c>
      <c r="H1456" s="12" t="s">
        <v>2734</v>
      </c>
      <c r="I1456" s="90">
        <v>0.16666666666666671</v>
      </c>
      <c r="J1456" s="90">
        <v>0.18055555555555561</v>
      </c>
      <c r="K1456" s="13">
        <v>0.33</v>
      </c>
      <c r="L1456" s="90"/>
      <c r="M1456" s="90"/>
      <c r="N1456" s="13"/>
      <c r="O1456" s="12">
        <v>0</v>
      </c>
      <c r="P1456" s="12">
        <v>45.182119</v>
      </c>
      <c r="Q1456" s="12">
        <v>5.7322090000000001</v>
      </c>
      <c r="R1456" s="14">
        <v>46301.460023148145</v>
      </c>
      <c r="S1456" s="12">
        <v>1</v>
      </c>
      <c r="T1456">
        <v>20260432</v>
      </c>
      <c r="U1456" t="s">
        <v>40</v>
      </c>
      <c r="V1456">
        <v>20260432</v>
      </c>
    </row>
    <row r="1457" spans="1:22" x14ac:dyDescent="0.3">
      <c r="A1457" s="11">
        <v>46286</v>
      </c>
      <c r="B1457" s="89" t="s">
        <v>3862</v>
      </c>
      <c r="C1457" s="12" t="s">
        <v>853</v>
      </c>
      <c r="D1457" s="12" t="s">
        <v>1504</v>
      </c>
      <c r="E1457" s="12" t="s">
        <v>231</v>
      </c>
      <c r="F1457" s="12" t="s">
        <v>231</v>
      </c>
      <c r="G1457" s="12" t="s">
        <v>2733</v>
      </c>
      <c r="H1457" s="12" t="s">
        <v>2737</v>
      </c>
      <c r="I1457" s="90">
        <v>0.33333333333333331</v>
      </c>
      <c r="J1457" s="90">
        <v>0.35416666666666669</v>
      </c>
      <c r="K1457" s="13">
        <v>0.5</v>
      </c>
      <c r="L1457" s="90"/>
      <c r="M1457" s="90"/>
      <c r="N1457" s="13"/>
      <c r="O1457" s="12">
        <v>0</v>
      </c>
      <c r="P1457" s="12">
        <v>45.188467000000003</v>
      </c>
      <c r="Q1457" s="12">
        <v>5.7140909999999998</v>
      </c>
      <c r="R1457" s="14">
        <v>46301.460023148145</v>
      </c>
      <c r="S1457" s="12">
        <v>1</v>
      </c>
      <c r="T1457">
        <v>20260145</v>
      </c>
      <c r="U1457" t="s">
        <v>838</v>
      </c>
      <c r="V1457">
        <v>20260145</v>
      </c>
    </row>
    <row r="1458" spans="1:22" x14ac:dyDescent="0.3">
      <c r="A1458" s="11">
        <v>46286</v>
      </c>
      <c r="B1458" s="89" t="s">
        <v>3767</v>
      </c>
      <c r="C1458" s="12" t="s">
        <v>846</v>
      </c>
      <c r="D1458" s="12"/>
      <c r="E1458" s="12" t="s">
        <v>2934</v>
      </c>
      <c r="F1458" s="12" t="s">
        <v>2934</v>
      </c>
      <c r="G1458" s="12"/>
      <c r="H1458" s="12"/>
      <c r="I1458" s="90">
        <v>0.33333333333333331</v>
      </c>
      <c r="J1458" s="90">
        <v>0.34722222222222221</v>
      </c>
      <c r="K1458" s="13">
        <v>0.33</v>
      </c>
      <c r="L1458" s="90"/>
      <c r="M1458" s="90"/>
      <c r="N1458" s="13"/>
      <c r="O1458" s="12">
        <v>0</v>
      </c>
      <c r="P1458" s="12">
        <v>45.158180999999999</v>
      </c>
      <c r="Q1458" s="12">
        <v>5.7037069999999996</v>
      </c>
      <c r="R1458" s="14">
        <v>46301.460023148145</v>
      </c>
      <c r="S1458" s="12">
        <v>0</v>
      </c>
      <c r="T1458">
        <v>20260331</v>
      </c>
      <c r="U1458" t="s">
        <v>3760</v>
      </c>
      <c r="V1458">
        <v>20260331</v>
      </c>
    </row>
    <row r="1459" spans="1:22" x14ac:dyDescent="0.3">
      <c r="A1459" s="11">
        <v>46286</v>
      </c>
      <c r="B1459" s="89" t="s">
        <v>3848</v>
      </c>
      <c r="C1459" s="12" t="s">
        <v>945</v>
      </c>
      <c r="D1459" s="12" t="s">
        <v>2935</v>
      </c>
      <c r="E1459" s="12" t="s">
        <v>769</v>
      </c>
      <c r="F1459" s="12" t="s">
        <v>2936</v>
      </c>
      <c r="G1459" s="12" t="s">
        <v>2733</v>
      </c>
      <c r="H1459" s="12" t="s">
        <v>2734</v>
      </c>
      <c r="I1459" s="90">
        <v>0.16666666666666671</v>
      </c>
      <c r="J1459" s="90">
        <v>0.18055555555555561</v>
      </c>
      <c r="K1459" s="13">
        <v>0.33</v>
      </c>
      <c r="L1459" s="90"/>
      <c r="M1459" s="90"/>
      <c r="N1459" s="13"/>
      <c r="O1459" s="12">
        <v>0</v>
      </c>
      <c r="P1459" s="12">
        <v>45.192462999999996</v>
      </c>
      <c r="Q1459" s="12">
        <v>5.7160570000000002</v>
      </c>
      <c r="R1459" s="14">
        <v>46301.460023148145</v>
      </c>
      <c r="S1459" s="12">
        <v>1</v>
      </c>
      <c r="T1459">
        <v>20260030</v>
      </c>
      <c r="U1459" t="s">
        <v>40</v>
      </c>
      <c r="V1459">
        <v>20260030</v>
      </c>
    </row>
    <row r="1460" spans="1:22" x14ac:dyDescent="0.3">
      <c r="A1460" s="11">
        <v>46286</v>
      </c>
      <c r="B1460" s="89" t="s">
        <v>3864</v>
      </c>
      <c r="C1460" s="12" t="s">
        <v>960</v>
      </c>
      <c r="D1460" s="12" t="s">
        <v>2937</v>
      </c>
      <c r="E1460" s="12" t="s">
        <v>594</v>
      </c>
      <c r="F1460" s="12" t="s">
        <v>2938</v>
      </c>
      <c r="G1460" s="12" t="s">
        <v>2733</v>
      </c>
      <c r="H1460" s="12" t="s">
        <v>2734</v>
      </c>
      <c r="I1460" s="90">
        <v>0.16666666666666671</v>
      </c>
      <c r="J1460" s="90">
        <v>0.18055555555555561</v>
      </c>
      <c r="K1460" s="13">
        <v>0.33</v>
      </c>
      <c r="L1460" s="90"/>
      <c r="M1460" s="90"/>
      <c r="N1460" s="13"/>
      <c r="O1460" s="12">
        <v>0</v>
      </c>
      <c r="P1460" s="12">
        <v>45.217554999999997</v>
      </c>
      <c r="Q1460" s="12">
        <v>5.6940160000000004</v>
      </c>
      <c r="R1460" s="14">
        <v>46301.460023148145</v>
      </c>
      <c r="S1460" s="12">
        <v>1</v>
      </c>
      <c r="T1460">
        <v>20260418</v>
      </c>
      <c r="U1460" t="s">
        <v>40</v>
      </c>
      <c r="V1460">
        <v>20260418</v>
      </c>
    </row>
    <row r="1461" spans="1:22" x14ac:dyDescent="0.3">
      <c r="A1461" s="11">
        <v>46286</v>
      </c>
      <c r="B1461" s="89" t="s">
        <v>3867</v>
      </c>
      <c r="C1461" s="12" t="s">
        <v>914</v>
      </c>
      <c r="D1461" s="12"/>
      <c r="E1461" s="12" t="s">
        <v>818</v>
      </c>
      <c r="F1461" s="12" t="s">
        <v>818</v>
      </c>
      <c r="G1461" s="12"/>
      <c r="H1461" s="12"/>
      <c r="I1461" s="90">
        <v>0.25</v>
      </c>
      <c r="J1461" s="90">
        <v>0.26041666666666669</v>
      </c>
      <c r="K1461" s="13">
        <v>0.25</v>
      </c>
      <c r="L1461" s="90"/>
      <c r="M1461" s="90"/>
      <c r="N1461" s="13"/>
      <c r="O1461" s="12">
        <v>0</v>
      </c>
      <c r="P1461" s="12">
        <v>45.185983</v>
      </c>
      <c r="Q1461" s="12">
        <v>5.7123100000000004</v>
      </c>
      <c r="R1461" s="14">
        <v>46301.460023148145</v>
      </c>
      <c r="S1461" s="12">
        <v>1</v>
      </c>
      <c r="V1461" t="s">
        <v>3921</v>
      </c>
    </row>
    <row r="1462" spans="1:22" x14ac:dyDescent="0.3">
      <c r="A1462" s="11">
        <v>46286</v>
      </c>
      <c r="B1462" s="89" t="s">
        <v>3863</v>
      </c>
      <c r="C1462" s="12" t="s">
        <v>981</v>
      </c>
      <c r="D1462" s="12" t="s">
        <v>2409</v>
      </c>
      <c r="E1462" s="12" t="s">
        <v>689</v>
      </c>
      <c r="F1462" s="12" t="s">
        <v>689</v>
      </c>
      <c r="G1462" s="12" t="s">
        <v>2733</v>
      </c>
      <c r="H1462" s="12" t="s">
        <v>2737</v>
      </c>
      <c r="I1462" s="90">
        <v>0.33333333333333331</v>
      </c>
      <c r="J1462" s="90">
        <v>0.3888888888888889</v>
      </c>
      <c r="K1462" s="13">
        <v>1.33</v>
      </c>
      <c r="L1462" s="90"/>
      <c r="M1462" s="90"/>
      <c r="N1462" s="13"/>
      <c r="O1462" s="12">
        <v>0</v>
      </c>
      <c r="P1462" s="12">
        <v>45.180048999999997</v>
      </c>
      <c r="Q1462" s="12">
        <v>5.7911270000000004</v>
      </c>
      <c r="R1462" s="14">
        <v>46301.460023148145</v>
      </c>
      <c r="S1462" s="12">
        <v>1</v>
      </c>
      <c r="T1462">
        <v>20260445</v>
      </c>
      <c r="U1462" t="s">
        <v>838</v>
      </c>
      <c r="V1462">
        <v>20260445</v>
      </c>
    </row>
    <row r="1463" spans="1:22" x14ac:dyDescent="0.3">
      <c r="A1463" s="11">
        <v>46286</v>
      </c>
      <c r="B1463" s="89" t="s">
        <v>3849</v>
      </c>
      <c r="C1463" s="12" t="s">
        <v>861</v>
      </c>
      <c r="D1463" s="12" t="s">
        <v>2939</v>
      </c>
      <c r="E1463" s="12" t="s">
        <v>537</v>
      </c>
      <c r="F1463" s="12" t="s">
        <v>2940</v>
      </c>
      <c r="G1463" s="12" t="s">
        <v>2733</v>
      </c>
      <c r="H1463" s="12" t="s">
        <v>2941</v>
      </c>
      <c r="I1463" s="90">
        <v>0.34722222222222221</v>
      </c>
      <c r="J1463" s="90">
        <v>0.3611111111111111</v>
      </c>
      <c r="K1463" s="13">
        <v>0.33</v>
      </c>
      <c r="L1463" s="90">
        <v>0.3923611111111111</v>
      </c>
      <c r="M1463" s="90">
        <v>0.42638888888888887</v>
      </c>
      <c r="N1463" s="13">
        <v>0.82</v>
      </c>
      <c r="O1463" s="12">
        <v>1</v>
      </c>
      <c r="P1463" s="12">
        <v>45.196741000000003</v>
      </c>
      <c r="Q1463" s="12">
        <v>5.7375059999999998</v>
      </c>
      <c r="R1463" s="14">
        <v>46301.460023148145</v>
      </c>
      <c r="S1463" s="12">
        <v>1</v>
      </c>
      <c r="T1463">
        <v>20260509</v>
      </c>
      <c r="U1463" t="s">
        <v>40</v>
      </c>
      <c r="V1463">
        <v>20260509</v>
      </c>
    </row>
    <row r="1464" spans="1:22" x14ac:dyDescent="0.3">
      <c r="A1464" s="11">
        <v>46286</v>
      </c>
      <c r="B1464" s="89" t="s">
        <v>3830</v>
      </c>
      <c r="C1464" s="12" t="s">
        <v>951</v>
      </c>
      <c r="D1464" s="12" t="s">
        <v>2942</v>
      </c>
      <c r="E1464" s="12" t="s">
        <v>676</v>
      </c>
      <c r="F1464" s="12" t="s">
        <v>2943</v>
      </c>
      <c r="G1464" s="12" t="s">
        <v>2733</v>
      </c>
      <c r="H1464" s="12" t="s">
        <v>2734</v>
      </c>
      <c r="I1464" s="90">
        <v>0.29166666666666669</v>
      </c>
      <c r="J1464" s="90">
        <v>0.30208333333333331</v>
      </c>
      <c r="K1464" s="13">
        <v>0.25</v>
      </c>
      <c r="L1464" s="90"/>
      <c r="M1464" s="90"/>
      <c r="N1464" s="13"/>
      <c r="O1464" s="12">
        <v>0</v>
      </c>
      <c r="P1464" s="12">
        <v>45.191566000000002</v>
      </c>
      <c r="Q1464" s="12">
        <v>5.6863279999999996</v>
      </c>
      <c r="R1464" s="14">
        <v>46301.460023148145</v>
      </c>
      <c r="S1464" s="12">
        <v>1</v>
      </c>
      <c r="T1464">
        <v>20260191</v>
      </c>
      <c r="U1464" t="s">
        <v>40</v>
      </c>
      <c r="V1464">
        <v>20260191</v>
      </c>
    </row>
    <row r="1465" spans="1:22" x14ac:dyDescent="0.3">
      <c r="A1465" s="11">
        <v>46286</v>
      </c>
      <c r="B1465" s="89" t="s">
        <v>3861</v>
      </c>
      <c r="C1465" s="12" t="s">
        <v>970</v>
      </c>
      <c r="D1465" s="12" t="s">
        <v>1825</v>
      </c>
      <c r="E1465" s="12" t="s">
        <v>638</v>
      </c>
      <c r="F1465" s="12" t="s">
        <v>1827</v>
      </c>
      <c r="G1465" s="12" t="s">
        <v>2733</v>
      </c>
      <c r="H1465" s="12" t="s">
        <v>2734</v>
      </c>
      <c r="I1465" s="90">
        <v>0.16666666666666671</v>
      </c>
      <c r="J1465" s="90">
        <v>0.1736111111111111</v>
      </c>
      <c r="K1465" s="13">
        <v>0.17</v>
      </c>
      <c r="L1465" s="90"/>
      <c r="M1465" s="90"/>
      <c r="N1465" s="13"/>
      <c r="O1465" s="12">
        <v>0</v>
      </c>
      <c r="P1465" s="12">
        <v>45.177596000000001</v>
      </c>
      <c r="Q1465" s="12">
        <v>5.7290789999999996</v>
      </c>
      <c r="R1465" s="14">
        <v>46301.460023148145</v>
      </c>
      <c r="S1465" s="12">
        <v>1</v>
      </c>
      <c r="T1465">
        <v>20260253</v>
      </c>
      <c r="U1465" t="s">
        <v>838</v>
      </c>
      <c r="V1465">
        <v>20260253</v>
      </c>
    </row>
    <row r="1466" spans="1:22" x14ac:dyDescent="0.3">
      <c r="A1466" s="11">
        <v>46286</v>
      </c>
      <c r="B1466" s="89" t="s">
        <v>3814</v>
      </c>
      <c r="C1466" s="12" t="s">
        <v>948</v>
      </c>
      <c r="D1466" s="12" t="s">
        <v>2944</v>
      </c>
      <c r="E1466" s="12" t="s">
        <v>614</v>
      </c>
      <c r="F1466" s="12" t="s">
        <v>2945</v>
      </c>
      <c r="G1466" s="12" t="s">
        <v>2733</v>
      </c>
      <c r="H1466" s="12" t="s">
        <v>2734</v>
      </c>
      <c r="I1466" s="90">
        <v>0.16666666666666671</v>
      </c>
      <c r="J1466" s="90">
        <v>0.18055555555555561</v>
      </c>
      <c r="K1466" s="13">
        <v>0.33</v>
      </c>
      <c r="L1466" s="90"/>
      <c r="M1466" s="90"/>
      <c r="N1466" s="13"/>
      <c r="O1466" s="12">
        <v>0</v>
      </c>
      <c r="P1466" s="12">
        <v>45.178691000000001</v>
      </c>
      <c r="Q1466" s="12">
        <v>5.737673</v>
      </c>
      <c r="R1466" s="14">
        <v>46301.460023148145</v>
      </c>
      <c r="S1466" s="12">
        <v>1</v>
      </c>
      <c r="T1466">
        <v>20260028</v>
      </c>
      <c r="U1466" t="s">
        <v>40</v>
      </c>
      <c r="V1466">
        <v>20260028</v>
      </c>
    </row>
    <row r="1467" spans="1:22" x14ac:dyDescent="0.3">
      <c r="A1467" s="11">
        <v>46286</v>
      </c>
      <c r="B1467" s="89" t="s">
        <v>3864</v>
      </c>
      <c r="C1467" s="12" t="s">
        <v>960</v>
      </c>
      <c r="D1467" s="12" t="s">
        <v>1188</v>
      </c>
      <c r="E1467" s="12" t="s">
        <v>334</v>
      </c>
      <c r="F1467" s="12" t="s">
        <v>2946</v>
      </c>
      <c r="G1467" s="12" t="s">
        <v>2733</v>
      </c>
      <c r="H1467" s="12" t="s">
        <v>2737</v>
      </c>
      <c r="I1467" s="90">
        <v>0.33333333333333331</v>
      </c>
      <c r="J1467" s="90">
        <v>0.4375</v>
      </c>
      <c r="K1467" s="13">
        <v>2.5</v>
      </c>
      <c r="L1467" s="90"/>
      <c r="M1467" s="90"/>
      <c r="N1467" s="13"/>
      <c r="O1467" s="12">
        <v>0</v>
      </c>
      <c r="P1467" s="12">
        <v>45.229664999999997</v>
      </c>
      <c r="Q1467" s="12">
        <v>5.681597</v>
      </c>
      <c r="R1467" s="14">
        <v>46301.460023148145</v>
      </c>
      <c r="S1467" s="12">
        <v>1</v>
      </c>
      <c r="T1467">
        <v>20260032</v>
      </c>
      <c r="U1467" t="s">
        <v>838</v>
      </c>
      <c r="V1467">
        <v>20260032</v>
      </c>
    </row>
    <row r="1468" spans="1:22" x14ac:dyDescent="0.3">
      <c r="A1468" s="11">
        <v>46286</v>
      </c>
      <c r="B1468" s="89" t="s">
        <v>3861</v>
      </c>
      <c r="C1468" s="12" t="s">
        <v>970</v>
      </c>
      <c r="D1468" s="12" t="s">
        <v>2947</v>
      </c>
      <c r="E1468" s="12" t="s">
        <v>75</v>
      </c>
      <c r="F1468" s="12" t="s">
        <v>2948</v>
      </c>
      <c r="G1468" s="12" t="s">
        <v>2733</v>
      </c>
      <c r="H1468" s="12" t="s">
        <v>2734</v>
      </c>
      <c r="I1468" s="90">
        <v>0.16666666666666671</v>
      </c>
      <c r="J1468" s="90">
        <v>0.18055555555555561</v>
      </c>
      <c r="K1468" s="13">
        <v>0.33</v>
      </c>
      <c r="L1468" s="90"/>
      <c r="M1468" s="90"/>
      <c r="N1468" s="13"/>
      <c r="O1468" s="12">
        <v>0</v>
      </c>
      <c r="P1468" s="12">
        <v>45.181066000000001</v>
      </c>
      <c r="Q1468" s="12">
        <v>5.7117360000000001</v>
      </c>
      <c r="R1468" s="14">
        <v>46301.460023148145</v>
      </c>
      <c r="S1468" s="12">
        <v>1</v>
      </c>
      <c r="T1468">
        <v>20260342</v>
      </c>
      <c r="U1468" t="s">
        <v>40</v>
      </c>
      <c r="V1468">
        <v>20260342</v>
      </c>
    </row>
    <row r="1469" spans="1:22" x14ac:dyDescent="0.3">
      <c r="A1469" s="11">
        <v>46286</v>
      </c>
      <c r="B1469" s="89" t="s">
        <v>3859</v>
      </c>
      <c r="C1469" s="12" t="s">
        <v>956</v>
      </c>
      <c r="D1469" s="12" t="s">
        <v>2949</v>
      </c>
      <c r="E1469" s="12" t="s">
        <v>308</v>
      </c>
      <c r="F1469" s="12" t="s">
        <v>2950</v>
      </c>
      <c r="G1469" s="12" t="s">
        <v>2733</v>
      </c>
      <c r="H1469" s="12" t="s">
        <v>2734</v>
      </c>
      <c r="I1469" s="90">
        <v>0.16666666666666671</v>
      </c>
      <c r="J1469" s="90">
        <v>0.18055555555555561</v>
      </c>
      <c r="K1469" s="13">
        <v>0.33</v>
      </c>
      <c r="L1469" s="90"/>
      <c r="M1469" s="90"/>
      <c r="N1469" s="13"/>
      <c r="O1469" s="12">
        <v>0</v>
      </c>
      <c r="P1469" s="12">
        <v>45.183919000000003</v>
      </c>
      <c r="Q1469" s="12">
        <v>5.739331</v>
      </c>
      <c r="R1469" s="14">
        <v>46301.460023148145</v>
      </c>
      <c r="S1469" s="12">
        <v>1</v>
      </c>
      <c r="T1469">
        <v>20260236</v>
      </c>
      <c r="U1469" t="s">
        <v>40</v>
      </c>
      <c r="V1469">
        <v>20260236</v>
      </c>
    </row>
    <row r="1470" spans="1:22" x14ac:dyDescent="0.3">
      <c r="A1470" s="11">
        <v>46286</v>
      </c>
      <c r="B1470" s="89" t="s">
        <v>3839</v>
      </c>
      <c r="C1470" s="12" t="s">
        <v>966</v>
      </c>
      <c r="D1470" s="12" t="s">
        <v>2951</v>
      </c>
      <c r="E1470" s="12" t="s">
        <v>552</v>
      </c>
      <c r="F1470" s="12" t="s">
        <v>2952</v>
      </c>
      <c r="G1470" s="12" t="s">
        <v>2733</v>
      </c>
      <c r="H1470" s="12" t="s">
        <v>2734</v>
      </c>
      <c r="I1470" s="90">
        <v>0.30902777777777779</v>
      </c>
      <c r="J1470" s="90">
        <v>0.3298611111111111</v>
      </c>
      <c r="K1470" s="13">
        <v>0.5</v>
      </c>
      <c r="L1470" s="90"/>
      <c r="M1470" s="90"/>
      <c r="N1470" s="13"/>
      <c r="O1470" s="12">
        <v>0</v>
      </c>
      <c r="P1470" s="12">
        <v>45.364766000000003</v>
      </c>
      <c r="Q1470" s="12">
        <v>5.5959459999999996</v>
      </c>
      <c r="R1470" s="14">
        <v>46301.460023148145</v>
      </c>
      <c r="S1470" s="12">
        <v>1</v>
      </c>
      <c r="T1470">
        <v>20260450</v>
      </c>
      <c r="U1470" t="s">
        <v>40</v>
      </c>
      <c r="V1470">
        <v>20260450</v>
      </c>
    </row>
    <row r="1471" spans="1:22" x14ac:dyDescent="0.3">
      <c r="A1471" s="11">
        <v>46286</v>
      </c>
      <c r="B1471" s="89" t="s">
        <v>3831</v>
      </c>
      <c r="C1471" s="12" t="s">
        <v>892</v>
      </c>
      <c r="D1471" s="12" t="s">
        <v>2953</v>
      </c>
      <c r="E1471" s="12" t="s">
        <v>154</v>
      </c>
      <c r="F1471" s="12" t="s">
        <v>2954</v>
      </c>
      <c r="G1471" s="12" t="s">
        <v>2733</v>
      </c>
      <c r="H1471" s="12" t="s">
        <v>2734</v>
      </c>
      <c r="I1471" s="90">
        <v>0.16666666666666671</v>
      </c>
      <c r="J1471" s="90">
        <v>0.18055555555555561</v>
      </c>
      <c r="K1471" s="13">
        <v>0.33</v>
      </c>
      <c r="L1471" s="90"/>
      <c r="M1471" s="90"/>
      <c r="N1471" s="13"/>
      <c r="O1471" s="12">
        <v>0</v>
      </c>
      <c r="P1471" s="12">
        <v>45.185006000000001</v>
      </c>
      <c r="Q1471" s="12">
        <v>5.7226309999999998</v>
      </c>
      <c r="R1471" s="14">
        <v>46301.460023148145</v>
      </c>
      <c r="S1471" s="12">
        <v>1</v>
      </c>
      <c r="T1471">
        <v>20260392</v>
      </c>
      <c r="U1471" t="s">
        <v>40</v>
      </c>
      <c r="V1471">
        <v>20260392</v>
      </c>
    </row>
    <row r="1472" spans="1:22" x14ac:dyDescent="0.3">
      <c r="A1472" s="11">
        <v>46286</v>
      </c>
      <c r="B1472" s="89" t="s">
        <v>3831</v>
      </c>
      <c r="C1472" s="12" t="s">
        <v>892</v>
      </c>
      <c r="D1472" s="12" t="s">
        <v>2955</v>
      </c>
      <c r="E1472" s="12" t="s">
        <v>412</v>
      </c>
      <c r="F1472" s="12" t="s">
        <v>2956</v>
      </c>
      <c r="G1472" s="12" t="s">
        <v>2733</v>
      </c>
      <c r="H1472" s="12" t="s">
        <v>2734</v>
      </c>
      <c r="I1472" s="90">
        <v>0.29166666666666669</v>
      </c>
      <c r="J1472" s="90">
        <v>0.2986111111111111</v>
      </c>
      <c r="K1472" s="13">
        <v>0.17</v>
      </c>
      <c r="L1472" s="90"/>
      <c r="M1472" s="90"/>
      <c r="N1472" s="13"/>
      <c r="O1472" s="12">
        <v>0</v>
      </c>
      <c r="P1472" s="12">
        <v>45.190578000000002</v>
      </c>
      <c r="Q1472" s="12">
        <v>5.7182940000000002</v>
      </c>
      <c r="R1472" s="14">
        <v>46301.460023148145</v>
      </c>
      <c r="S1472" s="12">
        <v>1</v>
      </c>
      <c r="T1472">
        <v>20260237</v>
      </c>
      <c r="U1472" t="s">
        <v>40</v>
      </c>
      <c r="V1472">
        <v>20260237</v>
      </c>
    </row>
    <row r="1473" spans="1:22" x14ac:dyDescent="0.3">
      <c r="A1473" s="11">
        <v>46286</v>
      </c>
      <c r="B1473" s="89" t="s">
        <v>3835</v>
      </c>
      <c r="C1473" s="12" t="s">
        <v>859</v>
      </c>
      <c r="D1473" s="12" t="s">
        <v>2738</v>
      </c>
      <c r="E1473" s="12" t="s">
        <v>219</v>
      </c>
      <c r="F1473" s="12" t="s">
        <v>2739</v>
      </c>
      <c r="G1473" s="12" t="s">
        <v>2733</v>
      </c>
      <c r="H1473" s="12" t="s">
        <v>2734</v>
      </c>
      <c r="I1473" s="90">
        <v>0.16666666666666671</v>
      </c>
      <c r="J1473" s="90">
        <v>0.1736111111111111</v>
      </c>
      <c r="K1473" s="13">
        <v>0.17</v>
      </c>
      <c r="L1473" s="90"/>
      <c r="M1473" s="90"/>
      <c r="N1473" s="13"/>
      <c r="O1473" s="12">
        <v>0</v>
      </c>
      <c r="P1473" s="12">
        <v>45.183280000000003</v>
      </c>
      <c r="Q1473" s="12">
        <v>5.7183830000000002</v>
      </c>
      <c r="R1473" s="14">
        <v>46301.460023148145</v>
      </c>
      <c r="S1473" s="12">
        <v>1</v>
      </c>
      <c r="T1473">
        <v>20260531</v>
      </c>
      <c r="U1473" t="s">
        <v>40</v>
      </c>
      <c r="V1473">
        <v>20260531</v>
      </c>
    </row>
    <row r="1474" spans="1:22" x14ac:dyDescent="0.3">
      <c r="A1474" s="11">
        <v>46286</v>
      </c>
      <c r="B1474" s="89" t="s">
        <v>3846</v>
      </c>
      <c r="C1474" s="12" t="s">
        <v>965</v>
      </c>
      <c r="D1474" s="12" t="s">
        <v>2957</v>
      </c>
      <c r="E1474" s="12" t="s">
        <v>480</v>
      </c>
      <c r="F1474" s="12" t="s">
        <v>2958</v>
      </c>
      <c r="G1474" s="12" t="s">
        <v>2733</v>
      </c>
      <c r="H1474" s="12" t="s">
        <v>2734</v>
      </c>
      <c r="I1474" s="90">
        <v>0.16666666666666671</v>
      </c>
      <c r="J1474" s="90">
        <v>0.18055555555555561</v>
      </c>
      <c r="K1474" s="13">
        <v>0.33</v>
      </c>
      <c r="L1474" s="90">
        <v>0.21388888888888891</v>
      </c>
      <c r="M1474" s="90">
        <v>0.21388888888888891</v>
      </c>
      <c r="N1474" s="13">
        <v>0</v>
      </c>
      <c r="O1474" s="12">
        <v>1</v>
      </c>
      <c r="P1474" s="12">
        <v>45.057284000000003</v>
      </c>
      <c r="Q1474" s="12">
        <v>5.6685739999999996</v>
      </c>
      <c r="R1474" s="14">
        <v>46301.460023148145</v>
      </c>
      <c r="S1474" s="12">
        <v>1</v>
      </c>
      <c r="T1474">
        <v>20260266</v>
      </c>
      <c r="U1474" t="s">
        <v>40</v>
      </c>
      <c r="V1474">
        <v>20260266</v>
      </c>
    </row>
    <row r="1475" spans="1:22" x14ac:dyDescent="0.3">
      <c r="A1475" s="11">
        <v>46286</v>
      </c>
      <c r="B1475" s="89" t="s">
        <v>3815</v>
      </c>
      <c r="C1475" s="12" t="s">
        <v>905</v>
      </c>
      <c r="D1475" s="12" t="s">
        <v>1576</v>
      </c>
      <c r="E1475" s="12" t="s">
        <v>516</v>
      </c>
      <c r="F1475" s="12" t="s">
        <v>516</v>
      </c>
      <c r="G1475" s="12" t="s">
        <v>2733</v>
      </c>
      <c r="H1475" s="12" t="s">
        <v>2737</v>
      </c>
      <c r="I1475" s="90">
        <v>0.33333333333333331</v>
      </c>
      <c r="J1475" s="90">
        <v>0.375</v>
      </c>
      <c r="K1475" s="13">
        <v>1</v>
      </c>
      <c r="L1475" s="90"/>
      <c r="M1475" s="90"/>
      <c r="N1475" s="13"/>
      <c r="O1475" s="12">
        <v>0</v>
      </c>
      <c r="P1475" s="12">
        <v>45.239739999999998</v>
      </c>
      <c r="Q1475" s="12">
        <v>5.8900969999999999</v>
      </c>
      <c r="R1475" s="14">
        <v>46301.460023148145</v>
      </c>
      <c r="S1475" s="12">
        <v>1</v>
      </c>
      <c r="T1475">
        <v>20260168</v>
      </c>
      <c r="U1475" t="s">
        <v>838</v>
      </c>
      <c r="V1475">
        <v>20260168</v>
      </c>
    </row>
    <row r="1476" spans="1:22" x14ac:dyDescent="0.3">
      <c r="A1476" s="11">
        <v>46286</v>
      </c>
      <c r="B1476" s="89" t="s">
        <v>3816</v>
      </c>
      <c r="C1476" s="12" t="s">
        <v>957</v>
      </c>
      <c r="D1476" s="12" t="s">
        <v>2291</v>
      </c>
      <c r="E1476" s="12" t="s">
        <v>185</v>
      </c>
      <c r="F1476" s="12" t="s">
        <v>2293</v>
      </c>
      <c r="G1476" s="12" t="s">
        <v>2733</v>
      </c>
      <c r="H1476" s="12" t="s">
        <v>2737</v>
      </c>
      <c r="I1476" s="90">
        <v>0.26041666666666669</v>
      </c>
      <c r="J1476" s="90">
        <v>0.29166666666666669</v>
      </c>
      <c r="K1476" s="13">
        <v>0.75</v>
      </c>
      <c r="L1476" s="90">
        <v>0.3347222222222222</v>
      </c>
      <c r="M1476" s="90">
        <v>0.33541666666666659</v>
      </c>
      <c r="N1476" s="13">
        <v>0.02</v>
      </c>
      <c r="O1476" s="12">
        <v>1</v>
      </c>
      <c r="P1476" s="12">
        <v>45.186712</v>
      </c>
      <c r="Q1476" s="12">
        <v>5.7117839999999998</v>
      </c>
      <c r="R1476" s="14">
        <v>46301.460023148145</v>
      </c>
      <c r="S1476" s="12">
        <v>1</v>
      </c>
      <c r="T1476">
        <v>20260405</v>
      </c>
      <c r="U1476" t="s">
        <v>838</v>
      </c>
      <c r="V1476">
        <v>20260405</v>
      </c>
    </row>
    <row r="1477" spans="1:22" x14ac:dyDescent="0.3">
      <c r="A1477" s="11">
        <v>46286</v>
      </c>
      <c r="B1477" s="89" t="s">
        <v>3889</v>
      </c>
      <c r="C1477" s="12" t="s">
        <v>972</v>
      </c>
      <c r="D1477" s="12" t="s">
        <v>2402</v>
      </c>
      <c r="E1477" s="12" t="s">
        <v>741</v>
      </c>
      <c r="F1477" s="12" t="s">
        <v>741</v>
      </c>
      <c r="G1477" s="12" t="s">
        <v>2733</v>
      </c>
      <c r="H1477" s="12" t="s">
        <v>2737</v>
      </c>
      <c r="I1477" s="90">
        <v>0.18055555555555561</v>
      </c>
      <c r="J1477" s="90">
        <v>0.625</v>
      </c>
      <c r="K1477" s="13">
        <v>10.67</v>
      </c>
      <c r="L1477" s="90"/>
      <c r="M1477" s="90"/>
      <c r="N1477" s="13"/>
      <c r="O1477" s="12">
        <v>0</v>
      </c>
      <c r="P1477" s="12">
        <v>45.157052</v>
      </c>
      <c r="Q1477" s="12">
        <v>5.7211379999999998</v>
      </c>
      <c r="R1477" s="14">
        <v>46301.460023148145</v>
      </c>
      <c r="S1477" s="12">
        <v>1</v>
      </c>
      <c r="T1477">
        <v>20260443</v>
      </c>
      <c r="U1477" t="s">
        <v>838</v>
      </c>
      <c r="V1477">
        <v>20260443</v>
      </c>
    </row>
    <row r="1478" spans="1:22" x14ac:dyDescent="0.3">
      <c r="A1478" s="11">
        <v>46286</v>
      </c>
      <c r="B1478" s="89" t="s">
        <v>3840</v>
      </c>
      <c r="C1478" s="12" t="s">
        <v>959</v>
      </c>
      <c r="D1478" s="12" t="s">
        <v>1713</v>
      </c>
      <c r="E1478" s="12" t="s">
        <v>708</v>
      </c>
      <c r="F1478" s="12" t="s">
        <v>708</v>
      </c>
      <c r="G1478" s="12" t="s">
        <v>2733</v>
      </c>
      <c r="H1478" s="12" t="s">
        <v>2737</v>
      </c>
      <c r="I1478" s="90">
        <v>0.25</v>
      </c>
      <c r="J1478" s="90">
        <v>0.27777777777777779</v>
      </c>
      <c r="K1478" s="13">
        <v>0.67</v>
      </c>
      <c r="L1478" s="90"/>
      <c r="M1478" s="90"/>
      <c r="N1478" s="13"/>
      <c r="O1478" s="12">
        <v>0</v>
      </c>
      <c r="P1478" s="12">
        <v>45.204405999999999</v>
      </c>
      <c r="Q1478" s="12">
        <v>5.7605760000000004</v>
      </c>
      <c r="R1478" s="14">
        <v>46301.460023148145</v>
      </c>
      <c r="S1478" s="12">
        <v>1</v>
      </c>
      <c r="T1478">
        <v>20260220</v>
      </c>
      <c r="U1478" t="s">
        <v>838</v>
      </c>
      <c r="V1478">
        <v>20260220</v>
      </c>
    </row>
    <row r="1479" spans="1:22" x14ac:dyDescent="0.3">
      <c r="A1479" s="11">
        <v>46286</v>
      </c>
      <c r="B1479" s="89" t="s">
        <v>3872</v>
      </c>
      <c r="C1479" s="12" t="s">
        <v>866</v>
      </c>
      <c r="D1479" s="12" t="s">
        <v>2959</v>
      </c>
      <c r="E1479" s="12" t="s">
        <v>344</v>
      </c>
      <c r="F1479" s="12" t="s">
        <v>2960</v>
      </c>
      <c r="G1479" s="12" t="s">
        <v>2733</v>
      </c>
      <c r="H1479" s="12" t="s">
        <v>2734</v>
      </c>
      <c r="I1479" s="90">
        <v>0.25</v>
      </c>
      <c r="J1479" s="90">
        <v>0.26041666666666669</v>
      </c>
      <c r="K1479" s="13">
        <v>0.25</v>
      </c>
      <c r="L1479" s="90">
        <v>8.2638888888888887E-2</v>
      </c>
      <c r="M1479" s="90">
        <v>8.2638888888888887E-2</v>
      </c>
      <c r="N1479" s="13">
        <v>0</v>
      </c>
      <c r="O1479" s="12">
        <v>1</v>
      </c>
      <c r="P1479" s="12">
        <v>45.204273999999998</v>
      </c>
      <c r="Q1479" s="12">
        <v>5.7592150000000002</v>
      </c>
      <c r="R1479" s="14">
        <v>46301.460023148145</v>
      </c>
      <c r="S1479" s="12">
        <v>1</v>
      </c>
      <c r="T1479">
        <v>20260130</v>
      </c>
      <c r="U1479" t="s">
        <v>40</v>
      </c>
      <c r="V1479">
        <v>20260130</v>
      </c>
    </row>
    <row r="1480" spans="1:22" x14ac:dyDescent="0.3">
      <c r="A1480" s="11">
        <v>46286</v>
      </c>
      <c r="B1480" s="89" t="s">
        <v>3813</v>
      </c>
      <c r="C1480" s="12" t="s">
        <v>847</v>
      </c>
      <c r="D1480" s="12" t="s">
        <v>2747</v>
      </c>
      <c r="E1480" s="12" t="s">
        <v>1437</v>
      </c>
      <c r="F1480" s="12" t="s">
        <v>2748</v>
      </c>
      <c r="G1480" s="12" t="s">
        <v>2733</v>
      </c>
      <c r="H1480" s="12" t="s">
        <v>2734</v>
      </c>
      <c r="I1480" s="90">
        <v>0.16666666666666671</v>
      </c>
      <c r="J1480" s="90">
        <v>0.1736111111111111</v>
      </c>
      <c r="K1480" s="13">
        <v>0.17</v>
      </c>
      <c r="L1480" s="90"/>
      <c r="M1480" s="90"/>
      <c r="N1480" s="13"/>
      <c r="O1480" s="12">
        <v>0</v>
      </c>
      <c r="P1480" s="12">
        <v>45.182681000000002</v>
      </c>
      <c r="Q1480" s="12">
        <v>5.7249639999999999</v>
      </c>
      <c r="R1480" s="14">
        <v>46301.460023148145</v>
      </c>
      <c r="S1480" s="12">
        <v>1</v>
      </c>
      <c r="T1480">
        <v>20260121</v>
      </c>
      <c r="U1480" t="s">
        <v>40</v>
      </c>
      <c r="V1480">
        <v>20260121</v>
      </c>
    </row>
    <row r="1481" spans="1:22" x14ac:dyDescent="0.3">
      <c r="A1481" s="11">
        <v>46286</v>
      </c>
      <c r="B1481" s="89" t="s">
        <v>3867</v>
      </c>
      <c r="C1481" s="12" t="s">
        <v>914</v>
      </c>
      <c r="D1481" s="12" t="s">
        <v>2961</v>
      </c>
      <c r="E1481" s="12" t="s">
        <v>545</v>
      </c>
      <c r="F1481" s="12" t="s">
        <v>2962</v>
      </c>
      <c r="G1481" s="12" t="s">
        <v>2733</v>
      </c>
      <c r="H1481" s="12" t="s">
        <v>2734</v>
      </c>
      <c r="I1481" s="90">
        <v>0.29166666666666669</v>
      </c>
      <c r="J1481" s="90">
        <v>0.30555555555555558</v>
      </c>
      <c r="K1481" s="13">
        <v>0.33</v>
      </c>
      <c r="L1481" s="90"/>
      <c r="M1481" s="90"/>
      <c r="N1481" s="13"/>
      <c r="O1481" s="12">
        <v>0</v>
      </c>
      <c r="P1481" s="12">
        <v>45.167084000000003</v>
      </c>
      <c r="Q1481" s="12">
        <v>5.7247070000000004</v>
      </c>
      <c r="R1481" s="14">
        <v>46301.460023148145</v>
      </c>
      <c r="S1481" s="12">
        <v>1</v>
      </c>
      <c r="T1481">
        <v>20260289</v>
      </c>
      <c r="U1481" t="s">
        <v>40</v>
      </c>
      <c r="V1481">
        <v>20260289</v>
      </c>
    </row>
    <row r="1482" spans="1:22" x14ac:dyDescent="0.3">
      <c r="A1482" s="11">
        <v>46286</v>
      </c>
      <c r="B1482" s="89" t="s">
        <v>3865</v>
      </c>
      <c r="C1482" s="12" t="s">
        <v>962</v>
      </c>
      <c r="D1482" s="12" t="s">
        <v>2675</v>
      </c>
      <c r="E1482" s="12" t="s">
        <v>418</v>
      </c>
      <c r="F1482" s="12" t="s">
        <v>2963</v>
      </c>
      <c r="G1482" s="12" t="s">
        <v>2733</v>
      </c>
      <c r="H1482" s="12" t="s">
        <v>2737</v>
      </c>
      <c r="I1482" s="90">
        <v>0.33680555555555558</v>
      </c>
      <c r="J1482" s="90">
        <v>0.37152777777777779</v>
      </c>
      <c r="K1482" s="13">
        <v>0.83</v>
      </c>
      <c r="L1482" s="90">
        <v>0.39513888888888887</v>
      </c>
      <c r="M1482" s="90">
        <v>0.40694444444444439</v>
      </c>
      <c r="N1482" s="13">
        <v>0.28000000000000003</v>
      </c>
      <c r="O1482" s="12">
        <v>1</v>
      </c>
      <c r="P1482" s="12">
        <v>45.288339000000001</v>
      </c>
      <c r="Q1482" s="12">
        <v>5.6399229999999996</v>
      </c>
      <c r="R1482" s="14">
        <v>46301.460023148145</v>
      </c>
      <c r="S1482" s="12">
        <v>1</v>
      </c>
      <c r="T1482">
        <v>20260560</v>
      </c>
      <c r="U1482" t="s">
        <v>838</v>
      </c>
      <c r="V1482">
        <v>20260560</v>
      </c>
    </row>
    <row r="1483" spans="1:22" x14ac:dyDescent="0.3">
      <c r="A1483" s="11">
        <v>46286</v>
      </c>
      <c r="B1483" s="89" t="s">
        <v>3891</v>
      </c>
      <c r="C1483" s="12" t="s">
        <v>955</v>
      </c>
      <c r="D1483" s="12" t="s">
        <v>2402</v>
      </c>
      <c r="E1483" s="12" t="s">
        <v>741</v>
      </c>
      <c r="F1483" s="12" t="s">
        <v>741</v>
      </c>
      <c r="G1483" s="12" t="s">
        <v>2733</v>
      </c>
      <c r="H1483" s="12" t="s">
        <v>2737</v>
      </c>
      <c r="I1483" s="90">
        <v>0.18055555555555561</v>
      </c>
      <c r="J1483" s="90">
        <v>0.625</v>
      </c>
      <c r="K1483" s="13">
        <v>10.67</v>
      </c>
      <c r="L1483" s="90"/>
      <c r="M1483" s="90"/>
      <c r="N1483" s="13"/>
      <c r="O1483" s="12">
        <v>0</v>
      </c>
      <c r="P1483" s="12">
        <v>45.157052</v>
      </c>
      <c r="Q1483" s="12">
        <v>5.7211379999999998</v>
      </c>
      <c r="R1483" s="14">
        <v>46301.460023148145</v>
      </c>
      <c r="S1483" s="12">
        <v>1</v>
      </c>
      <c r="T1483">
        <v>20260443</v>
      </c>
      <c r="U1483" t="s">
        <v>838</v>
      </c>
      <c r="V1483">
        <v>20260443</v>
      </c>
    </row>
    <row r="1484" spans="1:22" x14ac:dyDescent="0.3">
      <c r="A1484" s="11">
        <v>46286</v>
      </c>
      <c r="B1484" s="89" t="s">
        <v>3858</v>
      </c>
      <c r="C1484" s="12" t="s">
        <v>953</v>
      </c>
      <c r="D1484" s="12" t="s">
        <v>2964</v>
      </c>
      <c r="E1484" s="12" t="s">
        <v>543</v>
      </c>
      <c r="F1484" s="12" t="s">
        <v>2965</v>
      </c>
      <c r="G1484" s="12" t="s">
        <v>2733</v>
      </c>
      <c r="H1484" s="12" t="s">
        <v>2734</v>
      </c>
      <c r="I1484" s="90">
        <v>0.16666666666666671</v>
      </c>
      <c r="J1484" s="90">
        <v>0.18055555555555561</v>
      </c>
      <c r="K1484" s="13">
        <v>0.33</v>
      </c>
      <c r="L1484" s="90"/>
      <c r="M1484" s="90"/>
      <c r="N1484" s="13"/>
      <c r="O1484" s="12">
        <v>0</v>
      </c>
      <c r="P1484" s="12">
        <v>45.207791</v>
      </c>
      <c r="Q1484" s="12">
        <v>5.6699460000000004</v>
      </c>
      <c r="R1484" s="14">
        <v>46301.460023148145</v>
      </c>
      <c r="S1484" s="12">
        <v>1</v>
      </c>
      <c r="T1484">
        <v>20260287</v>
      </c>
      <c r="U1484" t="s">
        <v>40</v>
      </c>
      <c r="V1484">
        <v>20260287</v>
      </c>
    </row>
    <row r="1485" spans="1:22" x14ac:dyDescent="0.3">
      <c r="A1485" s="11">
        <v>46286</v>
      </c>
      <c r="B1485" s="89" t="s">
        <v>3817</v>
      </c>
      <c r="C1485" s="12" t="s">
        <v>974</v>
      </c>
      <c r="D1485" s="12" t="s">
        <v>2966</v>
      </c>
      <c r="E1485" s="12" t="s">
        <v>50</v>
      </c>
      <c r="F1485" s="12" t="s">
        <v>50</v>
      </c>
      <c r="G1485" s="12" t="s">
        <v>2733</v>
      </c>
      <c r="H1485" s="12" t="s">
        <v>2734</v>
      </c>
      <c r="I1485" s="90">
        <v>0.29166666666666669</v>
      </c>
      <c r="J1485" s="90">
        <v>0.2986111111111111</v>
      </c>
      <c r="K1485" s="13">
        <v>0.17</v>
      </c>
      <c r="L1485" s="90"/>
      <c r="M1485" s="90"/>
      <c r="N1485" s="13"/>
      <c r="O1485" s="12">
        <v>0</v>
      </c>
      <c r="P1485" s="12">
        <v>45.184576999999997</v>
      </c>
      <c r="Q1485" s="12">
        <v>5.720396</v>
      </c>
      <c r="R1485" s="14">
        <v>46301.460023148145</v>
      </c>
      <c r="S1485" s="12">
        <v>1</v>
      </c>
      <c r="T1485">
        <v>20260293</v>
      </c>
      <c r="U1485" t="s">
        <v>40</v>
      </c>
      <c r="V1485">
        <v>20260293</v>
      </c>
    </row>
    <row r="1486" spans="1:22" x14ac:dyDescent="0.3">
      <c r="A1486" s="11">
        <v>46286</v>
      </c>
      <c r="B1486" s="89" t="s">
        <v>3854</v>
      </c>
      <c r="C1486" s="12" t="s">
        <v>963</v>
      </c>
      <c r="D1486" s="12" t="s">
        <v>2967</v>
      </c>
      <c r="E1486" s="12" t="s">
        <v>104</v>
      </c>
      <c r="F1486" s="12" t="s">
        <v>2968</v>
      </c>
      <c r="G1486" s="12" t="s">
        <v>2733</v>
      </c>
      <c r="H1486" s="12" t="s">
        <v>2734</v>
      </c>
      <c r="I1486" s="90">
        <v>0.29166666666666669</v>
      </c>
      <c r="J1486" s="90">
        <v>0.2986111111111111</v>
      </c>
      <c r="K1486" s="13">
        <v>0.17</v>
      </c>
      <c r="L1486" s="90"/>
      <c r="M1486" s="90"/>
      <c r="N1486" s="13"/>
      <c r="O1486" s="12">
        <v>0</v>
      </c>
      <c r="P1486" s="12">
        <v>45.178600000000003</v>
      </c>
      <c r="Q1486" s="12">
        <v>5.708291</v>
      </c>
      <c r="R1486" s="14">
        <v>46301.460023148145</v>
      </c>
      <c r="S1486" s="12">
        <v>1</v>
      </c>
      <c r="T1486">
        <v>20260490</v>
      </c>
      <c r="U1486" t="s">
        <v>40</v>
      </c>
      <c r="V1486">
        <v>20260490</v>
      </c>
    </row>
    <row r="1487" spans="1:22" x14ac:dyDescent="0.3">
      <c r="A1487" s="11">
        <v>46286</v>
      </c>
      <c r="B1487" s="89" t="s">
        <v>3863</v>
      </c>
      <c r="C1487" s="12" t="s">
        <v>981</v>
      </c>
      <c r="D1487" s="12" t="s">
        <v>2969</v>
      </c>
      <c r="E1487" s="12" t="s">
        <v>462</v>
      </c>
      <c r="F1487" s="12" t="s">
        <v>2970</v>
      </c>
      <c r="G1487" s="12" t="s">
        <v>2733</v>
      </c>
      <c r="H1487" s="12" t="s">
        <v>2734</v>
      </c>
      <c r="I1487" s="90">
        <v>0.25</v>
      </c>
      <c r="J1487" s="90">
        <v>0.26041666666666669</v>
      </c>
      <c r="K1487" s="13">
        <v>0.25</v>
      </c>
      <c r="L1487" s="90"/>
      <c r="M1487" s="90"/>
      <c r="N1487" s="13"/>
      <c r="O1487" s="12">
        <v>0</v>
      </c>
      <c r="P1487" s="12">
        <v>45.184040000000003</v>
      </c>
      <c r="Q1487" s="12">
        <v>5.7121500000000003</v>
      </c>
      <c r="R1487" s="14">
        <v>46301.460023148145</v>
      </c>
      <c r="S1487" s="12">
        <v>1</v>
      </c>
      <c r="T1487">
        <v>20260165</v>
      </c>
      <c r="U1487" t="s">
        <v>40</v>
      </c>
      <c r="V1487">
        <v>20260165</v>
      </c>
    </row>
    <row r="1488" spans="1:22" x14ac:dyDescent="0.3">
      <c r="A1488" s="11">
        <v>46286</v>
      </c>
      <c r="B1488" s="89" t="s">
        <v>3841</v>
      </c>
      <c r="C1488" s="12" t="s">
        <v>971</v>
      </c>
      <c r="D1488" s="12" t="s">
        <v>2765</v>
      </c>
      <c r="E1488" s="12" t="s">
        <v>662</v>
      </c>
      <c r="F1488" s="12" t="s">
        <v>2766</v>
      </c>
      <c r="G1488" s="12" t="s">
        <v>2733</v>
      </c>
      <c r="H1488" s="12" t="s">
        <v>2734</v>
      </c>
      <c r="I1488" s="90">
        <v>0.16666666666666671</v>
      </c>
      <c r="J1488" s="90">
        <v>0.1736111111111111</v>
      </c>
      <c r="K1488" s="13">
        <v>0.17</v>
      </c>
      <c r="L1488" s="90"/>
      <c r="M1488" s="90"/>
      <c r="N1488" s="13"/>
      <c r="O1488" s="12">
        <v>0</v>
      </c>
      <c r="P1488" s="12">
        <v>45.175713999999999</v>
      </c>
      <c r="Q1488" s="12">
        <v>5.753374</v>
      </c>
      <c r="R1488" s="14">
        <v>46301.460023148145</v>
      </c>
      <c r="S1488" s="12">
        <v>1</v>
      </c>
      <c r="T1488">
        <v>20260321</v>
      </c>
      <c r="U1488" t="s">
        <v>40</v>
      </c>
      <c r="V1488">
        <v>20260321</v>
      </c>
    </row>
    <row r="1489" spans="1:22" x14ac:dyDescent="0.3">
      <c r="A1489" s="11">
        <v>46286</v>
      </c>
      <c r="B1489" s="89" t="s">
        <v>3831</v>
      </c>
      <c r="C1489" s="12" t="s">
        <v>892</v>
      </c>
      <c r="D1489" s="12" t="s">
        <v>1134</v>
      </c>
      <c r="E1489" s="12" t="s">
        <v>364</v>
      </c>
      <c r="F1489" s="12" t="s">
        <v>2971</v>
      </c>
      <c r="G1489" s="12" t="s">
        <v>2733</v>
      </c>
      <c r="H1489" s="12" t="s">
        <v>2737</v>
      </c>
      <c r="I1489" s="90">
        <v>0.33333333333333331</v>
      </c>
      <c r="J1489" s="90">
        <v>0.37847222222222221</v>
      </c>
      <c r="K1489" s="13">
        <v>1.08</v>
      </c>
      <c r="L1489" s="90"/>
      <c r="M1489" s="90"/>
      <c r="N1489" s="13"/>
      <c r="O1489" s="12">
        <v>0</v>
      </c>
      <c r="P1489" s="12">
        <v>45.187527000000003</v>
      </c>
      <c r="Q1489" s="12">
        <v>5.7106579999999996</v>
      </c>
      <c r="R1489" s="14">
        <v>46301.460023148145</v>
      </c>
      <c r="S1489" s="12">
        <v>1</v>
      </c>
      <c r="T1489">
        <v>20260019</v>
      </c>
      <c r="U1489" t="s">
        <v>838</v>
      </c>
      <c r="V1489">
        <v>20260019</v>
      </c>
    </row>
    <row r="1490" spans="1:22" x14ac:dyDescent="0.3">
      <c r="A1490" s="11">
        <v>46286</v>
      </c>
      <c r="B1490" s="89" t="s">
        <v>3866</v>
      </c>
      <c r="C1490" s="12" t="s">
        <v>949</v>
      </c>
      <c r="D1490" s="12" t="s">
        <v>1117</v>
      </c>
      <c r="E1490" s="12" t="s">
        <v>388</v>
      </c>
      <c r="F1490" s="12" t="s">
        <v>2972</v>
      </c>
      <c r="G1490" s="12" t="s">
        <v>2733</v>
      </c>
      <c r="H1490" s="12" t="s">
        <v>2737</v>
      </c>
      <c r="I1490" s="90">
        <v>0.33333333333333331</v>
      </c>
      <c r="J1490" s="90">
        <v>0.3611111111111111</v>
      </c>
      <c r="K1490" s="13">
        <v>0.67</v>
      </c>
      <c r="L1490" s="90"/>
      <c r="M1490" s="90"/>
      <c r="N1490" s="13"/>
      <c r="O1490" s="12">
        <v>0</v>
      </c>
      <c r="P1490" s="12">
        <v>45.362834999999997</v>
      </c>
      <c r="Q1490" s="12">
        <v>5.5878829999999997</v>
      </c>
      <c r="R1490" s="14">
        <v>46301.460023148145</v>
      </c>
      <c r="S1490" s="12">
        <v>1</v>
      </c>
      <c r="T1490">
        <v>20200002</v>
      </c>
      <c r="U1490" t="s">
        <v>838</v>
      </c>
      <c r="V1490">
        <v>20200002</v>
      </c>
    </row>
    <row r="1491" spans="1:22" x14ac:dyDescent="0.3">
      <c r="A1491" s="11">
        <v>46286</v>
      </c>
      <c r="B1491" s="89" t="s">
        <v>3767</v>
      </c>
      <c r="C1491" s="12" t="s">
        <v>846</v>
      </c>
      <c r="D1491" s="12"/>
      <c r="E1491" s="12" t="s">
        <v>1811</v>
      </c>
      <c r="F1491" s="12" t="s">
        <v>1811</v>
      </c>
      <c r="G1491" s="12"/>
      <c r="H1491" s="12"/>
      <c r="I1491" s="90">
        <v>0.29166666666666669</v>
      </c>
      <c r="J1491" s="90">
        <v>0.2986111111111111</v>
      </c>
      <c r="K1491" s="13">
        <v>0.17</v>
      </c>
      <c r="L1491" s="90"/>
      <c r="M1491" s="90"/>
      <c r="N1491" s="13"/>
      <c r="O1491" s="12">
        <v>0</v>
      </c>
      <c r="P1491" s="12">
        <v>45.203086999999996</v>
      </c>
      <c r="Q1491" s="12">
        <v>5.703754</v>
      </c>
      <c r="R1491" s="14">
        <v>46301.460023148145</v>
      </c>
      <c r="S1491" s="12">
        <v>0</v>
      </c>
      <c r="T1491">
        <v>20260248</v>
      </c>
      <c r="U1491" t="s">
        <v>3760</v>
      </c>
      <c r="V1491">
        <v>20260248</v>
      </c>
    </row>
    <row r="1492" spans="1:22" x14ac:dyDescent="0.3">
      <c r="A1492" s="11">
        <v>46286</v>
      </c>
      <c r="B1492" s="89" t="s">
        <v>3836</v>
      </c>
      <c r="C1492" s="12" t="s">
        <v>954</v>
      </c>
      <c r="D1492" s="12" t="s">
        <v>2973</v>
      </c>
      <c r="E1492" s="12" t="s">
        <v>569</v>
      </c>
      <c r="F1492" s="12" t="s">
        <v>2974</v>
      </c>
      <c r="G1492" s="12" t="s">
        <v>2733</v>
      </c>
      <c r="H1492" s="12" t="s">
        <v>2734</v>
      </c>
      <c r="I1492" s="90">
        <v>0.16666666666666671</v>
      </c>
      <c r="J1492" s="90">
        <v>0.1736111111111111</v>
      </c>
      <c r="K1492" s="13">
        <v>0.17</v>
      </c>
      <c r="L1492" s="90"/>
      <c r="M1492" s="90"/>
      <c r="N1492" s="13"/>
      <c r="O1492" s="12">
        <v>0</v>
      </c>
      <c r="P1492" s="12">
        <v>45.182271</v>
      </c>
      <c r="Q1492" s="12">
        <v>5.7200449999999998</v>
      </c>
      <c r="R1492" s="14">
        <v>46301.460023148145</v>
      </c>
      <c r="S1492" s="12">
        <v>1</v>
      </c>
      <c r="T1492">
        <v>20260580</v>
      </c>
      <c r="U1492" t="s">
        <v>40</v>
      </c>
      <c r="V1492">
        <v>20260580</v>
      </c>
    </row>
    <row r="1493" spans="1:22" x14ac:dyDescent="0.3">
      <c r="A1493" s="11">
        <v>46286</v>
      </c>
      <c r="B1493" s="89" t="s">
        <v>3841</v>
      </c>
      <c r="C1493" s="12" t="s">
        <v>971</v>
      </c>
      <c r="D1493" s="12" t="s">
        <v>2043</v>
      </c>
      <c r="E1493" s="12" t="s">
        <v>662</v>
      </c>
      <c r="F1493" s="12" t="s">
        <v>662</v>
      </c>
      <c r="G1493" s="12" t="s">
        <v>2733</v>
      </c>
      <c r="H1493" s="12" t="s">
        <v>2737</v>
      </c>
      <c r="I1493" s="90">
        <v>0.33333333333333331</v>
      </c>
      <c r="J1493" s="90">
        <v>0.375</v>
      </c>
      <c r="K1493" s="13">
        <v>1</v>
      </c>
      <c r="L1493" s="90"/>
      <c r="M1493" s="90"/>
      <c r="N1493" s="13"/>
      <c r="O1493" s="12">
        <v>0</v>
      </c>
      <c r="P1493" s="12">
        <v>45.175713999999999</v>
      </c>
      <c r="Q1493" s="12">
        <v>5.753374</v>
      </c>
      <c r="R1493" s="14">
        <v>46301.460023148145</v>
      </c>
      <c r="S1493" s="12">
        <v>1</v>
      </c>
      <c r="T1493">
        <v>20260321</v>
      </c>
      <c r="U1493" t="s">
        <v>838</v>
      </c>
      <c r="V1493">
        <v>20260321</v>
      </c>
    </row>
    <row r="1494" spans="1:22" x14ac:dyDescent="0.3">
      <c r="A1494" s="11">
        <v>46286</v>
      </c>
      <c r="B1494" s="89" t="s">
        <v>3848</v>
      </c>
      <c r="C1494" s="12" t="s">
        <v>945</v>
      </c>
      <c r="D1494" s="12" t="s">
        <v>2975</v>
      </c>
      <c r="E1494" s="12" t="s">
        <v>495</v>
      </c>
      <c r="F1494" s="12" t="s">
        <v>2976</v>
      </c>
      <c r="G1494" s="12" t="s">
        <v>2733</v>
      </c>
      <c r="H1494" s="12" t="s">
        <v>2734</v>
      </c>
      <c r="I1494" s="90">
        <v>0.16666666666666671</v>
      </c>
      <c r="J1494" s="90">
        <v>0.18055555555555561</v>
      </c>
      <c r="K1494" s="13">
        <v>0.33</v>
      </c>
      <c r="L1494" s="90"/>
      <c r="M1494" s="90"/>
      <c r="N1494" s="13"/>
      <c r="O1494" s="12">
        <v>0</v>
      </c>
      <c r="P1494" s="12">
        <v>45.184829999999998</v>
      </c>
      <c r="Q1494" s="12">
        <v>5.7190070000000004</v>
      </c>
      <c r="R1494" s="14">
        <v>46301.460023148145</v>
      </c>
      <c r="S1494" s="12">
        <v>1</v>
      </c>
      <c r="T1494">
        <v>20260126</v>
      </c>
      <c r="U1494" t="s">
        <v>40</v>
      </c>
      <c r="V1494">
        <v>20260126</v>
      </c>
    </row>
    <row r="1495" spans="1:22" x14ac:dyDescent="0.3">
      <c r="A1495" s="11">
        <v>46286</v>
      </c>
      <c r="B1495" s="89" t="s">
        <v>3823</v>
      </c>
      <c r="C1495" s="12" t="s">
        <v>968</v>
      </c>
      <c r="D1495" s="12" t="s">
        <v>2977</v>
      </c>
      <c r="E1495" s="12" t="s">
        <v>298</v>
      </c>
      <c r="F1495" s="12" t="s">
        <v>2978</v>
      </c>
      <c r="G1495" s="12" t="s">
        <v>2733</v>
      </c>
      <c r="H1495" s="12" t="s">
        <v>2734</v>
      </c>
      <c r="I1495" s="90">
        <v>0.24652777777777779</v>
      </c>
      <c r="J1495" s="90">
        <v>0.26041666666666669</v>
      </c>
      <c r="K1495" s="13">
        <v>0.33</v>
      </c>
      <c r="L1495" s="90"/>
      <c r="M1495" s="90"/>
      <c r="N1495" s="13"/>
      <c r="O1495" s="12">
        <v>0</v>
      </c>
      <c r="P1495" s="12">
        <v>45.186909</v>
      </c>
      <c r="Q1495" s="12">
        <v>5.7276030000000002</v>
      </c>
      <c r="R1495" s="14">
        <v>46301.460023148145</v>
      </c>
      <c r="S1495" s="12">
        <v>1</v>
      </c>
      <c r="T1495">
        <v>20260221</v>
      </c>
      <c r="U1495" t="s">
        <v>40</v>
      </c>
      <c r="V1495">
        <v>20260221</v>
      </c>
    </row>
    <row r="1496" spans="1:22" x14ac:dyDescent="0.3">
      <c r="A1496" s="11">
        <v>46286</v>
      </c>
      <c r="B1496" s="89" t="s">
        <v>3849</v>
      </c>
      <c r="C1496" s="12" t="s">
        <v>861</v>
      </c>
      <c r="D1496" s="12" t="s">
        <v>880</v>
      </c>
      <c r="E1496" s="12" t="s">
        <v>811</v>
      </c>
      <c r="F1496" s="12" t="s">
        <v>2979</v>
      </c>
      <c r="G1496" s="12" t="s">
        <v>2733</v>
      </c>
      <c r="H1496" s="12" t="s">
        <v>2734</v>
      </c>
      <c r="I1496" s="90">
        <v>0.16666666666666671</v>
      </c>
      <c r="J1496" s="90">
        <v>0.18055555555555561</v>
      </c>
      <c r="K1496" s="13">
        <v>0.33</v>
      </c>
      <c r="L1496" s="90">
        <v>0.2388888888888889</v>
      </c>
      <c r="M1496" s="90">
        <v>0.24861111111111109</v>
      </c>
      <c r="N1496" s="13">
        <v>0.23</v>
      </c>
      <c r="O1496" s="12">
        <v>1</v>
      </c>
      <c r="P1496" s="12">
        <v>45.184420000000003</v>
      </c>
      <c r="Q1496" s="12">
        <v>5.7195400000000003</v>
      </c>
      <c r="R1496" s="14">
        <v>46301.460023148145</v>
      </c>
      <c r="S1496" s="12">
        <v>1</v>
      </c>
      <c r="V1496" t="s">
        <v>3777</v>
      </c>
    </row>
    <row r="1497" spans="1:22" x14ac:dyDescent="0.3">
      <c r="A1497" s="11">
        <v>46286</v>
      </c>
      <c r="B1497" s="89" t="s">
        <v>3846</v>
      </c>
      <c r="C1497" s="12" t="s">
        <v>863</v>
      </c>
      <c r="D1497" s="12" t="s">
        <v>2587</v>
      </c>
      <c r="E1497" s="12" t="s">
        <v>182</v>
      </c>
      <c r="F1497" s="12" t="s">
        <v>182</v>
      </c>
      <c r="G1497" s="12" t="s">
        <v>2733</v>
      </c>
      <c r="H1497" s="12" t="s">
        <v>2737</v>
      </c>
      <c r="I1497" s="90">
        <v>0.33333333333333331</v>
      </c>
      <c r="J1497" s="90">
        <v>0.34722222222222221</v>
      </c>
      <c r="K1497" s="13">
        <v>0.33</v>
      </c>
      <c r="L1497" s="90"/>
      <c r="M1497" s="90"/>
      <c r="N1497" s="13"/>
      <c r="O1497" s="12">
        <v>0</v>
      </c>
      <c r="P1497" s="12">
        <v>45.192013000000003</v>
      </c>
      <c r="Q1497" s="12">
        <v>5.7196360000000004</v>
      </c>
      <c r="R1497" s="14">
        <v>46301.460023148145</v>
      </c>
      <c r="S1497" s="12">
        <v>1</v>
      </c>
      <c r="T1497">
        <v>20260523</v>
      </c>
      <c r="U1497" t="s">
        <v>838</v>
      </c>
      <c r="V1497">
        <v>20260523</v>
      </c>
    </row>
    <row r="1498" spans="1:22" x14ac:dyDescent="0.3">
      <c r="A1498" s="11">
        <v>46286</v>
      </c>
      <c r="B1498" s="89" t="s">
        <v>3845</v>
      </c>
      <c r="C1498" s="12" t="s">
        <v>950</v>
      </c>
      <c r="D1498" s="12" t="s">
        <v>2499</v>
      </c>
      <c r="E1498" s="12" t="s">
        <v>105</v>
      </c>
      <c r="F1498" s="12" t="s">
        <v>105</v>
      </c>
      <c r="G1498" s="12" t="s">
        <v>2733</v>
      </c>
      <c r="H1498" s="12" t="s">
        <v>2737</v>
      </c>
      <c r="I1498" s="90">
        <v>0.33333333333333331</v>
      </c>
      <c r="J1498" s="90">
        <v>0.34722222222222221</v>
      </c>
      <c r="K1498" s="13">
        <v>0.33</v>
      </c>
      <c r="L1498" s="90"/>
      <c r="M1498" s="90"/>
      <c r="N1498" s="13"/>
      <c r="O1498" s="12">
        <v>0</v>
      </c>
      <c r="P1498" s="12">
        <v>45.189875000000001</v>
      </c>
      <c r="Q1498" s="12">
        <v>5.7246810000000004</v>
      </c>
      <c r="R1498" s="14">
        <v>46301.460023148145</v>
      </c>
      <c r="S1498" s="12">
        <v>1</v>
      </c>
      <c r="T1498">
        <v>20260488</v>
      </c>
      <c r="U1498" t="s">
        <v>838</v>
      </c>
      <c r="V1498">
        <v>20260488</v>
      </c>
    </row>
    <row r="1499" spans="1:22" x14ac:dyDescent="0.3">
      <c r="A1499" s="11">
        <v>46286</v>
      </c>
      <c r="B1499" s="89" t="s">
        <v>3846</v>
      </c>
      <c r="C1499" s="12" t="s">
        <v>965</v>
      </c>
      <c r="D1499" s="12" t="s">
        <v>2980</v>
      </c>
      <c r="E1499" s="12" t="s">
        <v>644</v>
      </c>
      <c r="F1499" s="12" t="s">
        <v>2981</v>
      </c>
      <c r="G1499" s="12" t="s">
        <v>2733</v>
      </c>
      <c r="H1499" s="12" t="s">
        <v>2734</v>
      </c>
      <c r="I1499" s="90">
        <v>0.16666666666666671</v>
      </c>
      <c r="J1499" s="90">
        <v>0.18055555555555561</v>
      </c>
      <c r="K1499" s="13">
        <v>0.33</v>
      </c>
      <c r="L1499" s="90">
        <v>0.18333333333333329</v>
      </c>
      <c r="M1499" s="90">
        <v>0.18333333333333329</v>
      </c>
      <c r="N1499" s="13">
        <v>0</v>
      </c>
      <c r="O1499" s="12">
        <v>1</v>
      </c>
      <c r="P1499" s="12">
        <v>45.183132999999998</v>
      </c>
      <c r="Q1499" s="12">
        <v>5.7067009999999998</v>
      </c>
      <c r="R1499" s="14">
        <v>46301.460023148145</v>
      </c>
      <c r="S1499" s="12">
        <v>1</v>
      </c>
      <c r="T1499">
        <v>20260590</v>
      </c>
      <c r="U1499" t="s">
        <v>40</v>
      </c>
      <c r="V1499">
        <v>20260590</v>
      </c>
    </row>
    <row r="1500" spans="1:22" x14ac:dyDescent="0.3">
      <c r="A1500" s="11">
        <v>46286</v>
      </c>
      <c r="B1500" s="89" t="s">
        <v>3869</v>
      </c>
      <c r="C1500" s="12" t="s">
        <v>907</v>
      </c>
      <c r="D1500" s="12" t="s">
        <v>2194</v>
      </c>
      <c r="E1500" s="12" t="s">
        <v>571</v>
      </c>
      <c r="F1500" s="12" t="s">
        <v>571</v>
      </c>
      <c r="G1500" s="12" t="s">
        <v>2733</v>
      </c>
      <c r="H1500" s="12" t="s">
        <v>2737</v>
      </c>
      <c r="I1500" s="90">
        <v>0.33333333333333331</v>
      </c>
      <c r="J1500" s="90">
        <v>0.34722222222222221</v>
      </c>
      <c r="K1500" s="13">
        <v>0.33</v>
      </c>
      <c r="L1500" s="90">
        <v>0.32777777777777778</v>
      </c>
      <c r="M1500" s="90">
        <v>0.36180555555555549</v>
      </c>
      <c r="N1500" s="13">
        <v>0.82</v>
      </c>
      <c r="O1500" s="12">
        <v>1</v>
      </c>
      <c r="P1500" s="12">
        <v>45.363264999999998</v>
      </c>
      <c r="Q1500" s="12">
        <v>5.577299</v>
      </c>
      <c r="R1500" s="14">
        <v>46301.460023148145</v>
      </c>
      <c r="S1500" s="12">
        <v>1</v>
      </c>
      <c r="T1500">
        <v>20260375</v>
      </c>
      <c r="U1500" t="s">
        <v>838</v>
      </c>
      <c r="V1500">
        <v>20260375</v>
      </c>
    </row>
    <row r="1501" spans="1:22" x14ac:dyDescent="0.3">
      <c r="A1501" s="11">
        <v>46286</v>
      </c>
      <c r="B1501" s="89" t="s">
        <v>3862</v>
      </c>
      <c r="C1501" s="12" t="s">
        <v>853</v>
      </c>
      <c r="D1501" s="12" t="s">
        <v>1843</v>
      </c>
      <c r="E1501" s="12" t="s">
        <v>133</v>
      </c>
      <c r="F1501" s="12" t="s">
        <v>1845</v>
      </c>
      <c r="G1501" s="12" t="s">
        <v>2733</v>
      </c>
      <c r="H1501" s="12" t="s">
        <v>2737</v>
      </c>
      <c r="I1501" s="90">
        <v>0.33333333333333331</v>
      </c>
      <c r="J1501" s="90">
        <v>0.37847222222222221</v>
      </c>
      <c r="K1501" s="13">
        <v>1.08</v>
      </c>
      <c r="L1501" s="90"/>
      <c r="M1501" s="90"/>
      <c r="N1501" s="13"/>
      <c r="O1501" s="12">
        <v>0</v>
      </c>
      <c r="P1501" s="12">
        <v>45.189967000000003</v>
      </c>
      <c r="Q1501" s="12">
        <v>5.7054239999999998</v>
      </c>
      <c r="R1501" s="14">
        <v>46301.460023148145</v>
      </c>
      <c r="S1501" s="12">
        <v>1</v>
      </c>
      <c r="T1501">
        <v>20260258</v>
      </c>
      <c r="U1501" t="s">
        <v>838</v>
      </c>
      <c r="V1501">
        <v>20260258</v>
      </c>
    </row>
    <row r="1502" spans="1:22" x14ac:dyDescent="0.3">
      <c r="A1502" s="11">
        <v>46286</v>
      </c>
      <c r="B1502" s="89" t="s">
        <v>3881</v>
      </c>
      <c r="C1502" s="12" t="s">
        <v>894</v>
      </c>
      <c r="D1502" s="12" t="s">
        <v>1982</v>
      </c>
      <c r="E1502" s="12" t="s">
        <v>506</v>
      </c>
      <c r="F1502" s="12" t="s">
        <v>506</v>
      </c>
      <c r="G1502" s="12" t="s">
        <v>2733</v>
      </c>
      <c r="H1502" s="12" t="s">
        <v>2737</v>
      </c>
      <c r="I1502" s="90">
        <v>0.33333333333333331</v>
      </c>
      <c r="J1502" s="90">
        <v>0.36458333333333331</v>
      </c>
      <c r="K1502" s="13">
        <v>0.75</v>
      </c>
      <c r="L1502" s="90"/>
      <c r="M1502" s="90"/>
      <c r="N1502" s="13"/>
      <c r="O1502" s="12">
        <v>0</v>
      </c>
      <c r="P1502" s="12">
        <v>45.105158000000003</v>
      </c>
      <c r="Q1502" s="12">
        <v>5.7473239999999999</v>
      </c>
      <c r="R1502" s="14">
        <v>46301.460023148145</v>
      </c>
      <c r="S1502" s="12">
        <v>1</v>
      </c>
      <c r="T1502">
        <v>20260302</v>
      </c>
      <c r="U1502" t="s">
        <v>838</v>
      </c>
      <c r="V1502">
        <v>20260302</v>
      </c>
    </row>
    <row r="1503" spans="1:22" x14ac:dyDescent="0.3">
      <c r="A1503" s="11">
        <v>46286</v>
      </c>
      <c r="B1503" s="89" t="s">
        <v>3862</v>
      </c>
      <c r="C1503" s="12" t="s">
        <v>853</v>
      </c>
      <c r="D1503" s="12" t="s">
        <v>2982</v>
      </c>
      <c r="E1503" s="12" t="s">
        <v>575</v>
      </c>
      <c r="F1503" s="12" t="s">
        <v>2983</v>
      </c>
      <c r="G1503" s="12" t="s">
        <v>2733</v>
      </c>
      <c r="H1503" s="12" t="s">
        <v>2734</v>
      </c>
      <c r="I1503" s="90">
        <v>0.16666666666666671</v>
      </c>
      <c r="J1503" s="90">
        <v>0.18055555555555561</v>
      </c>
      <c r="K1503" s="13">
        <v>0.33</v>
      </c>
      <c r="L1503" s="90"/>
      <c r="M1503" s="90"/>
      <c r="N1503" s="13"/>
      <c r="O1503" s="12">
        <v>0</v>
      </c>
      <c r="P1503" s="12">
        <v>45.146017000000001</v>
      </c>
      <c r="Q1503" s="12">
        <v>5.7155500000000004</v>
      </c>
      <c r="R1503" s="14">
        <v>46301.460023148145</v>
      </c>
      <c r="S1503" s="12">
        <v>1</v>
      </c>
      <c r="T1503">
        <v>20260518</v>
      </c>
      <c r="U1503" t="s">
        <v>40</v>
      </c>
      <c r="V1503">
        <v>20260518</v>
      </c>
    </row>
    <row r="1504" spans="1:22" x14ac:dyDescent="0.3">
      <c r="A1504" s="11">
        <v>46286</v>
      </c>
      <c r="B1504" s="89" t="s">
        <v>3841</v>
      </c>
      <c r="C1504" s="12" t="s">
        <v>971</v>
      </c>
      <c r="D1504" s="12" t="s">
        <v>2984</v>
      </c>
      <c r="E1504" s="12" t="s">
        <v>407</v>
      </c>
      <c r="F1504" s="12" t="s">
        <v>2985</v>
      </c>
      <c r="G1504" s="12" t="s">
        <v>2733</v>
      </c>
      <c r="H1504" s="12" t="s">
        <v>2734</v>
      </c>
      <c r="I1504" s="90">
        <v>0.29166666666666669</v>
      </c>
      <c r="J1504" s="90">
        <v>0.30208333333333331</v>
      </c>
      <c r="K1504" s="13">
        <v>0.25</v>
      </c>
      <c r="L1504" s="90"/>
      <c r="M1504" s="90"/>
      <c r="N1504" s="13"/>
      <c r="O1504" s="12">
        <v>0</v>
      </c>
      <c r="P1504" s="12">
        <v>45.163393999999997</v>
      </c>
      <c r="Q1504" s="12">
        <v>5.6850899999999998</v>
      </c>
      <c r="R1504" s="14">
        <v>46301.460023148145</v>
      </c>
      <c r="S1504" s="12">
        <v>1</v>
      </c>
      <c r="T1504">
        <v>20260113</v>
      </c>
      <c r="U1504" t="s">
        <v>3760</v>
      </c>
      <c r="V1504">
        <v>20260113</v>
      </c>
    </row>
    <row r="1505" spans="1:22" x14ac:dyDescent="0.3">
      <c r="A1505" s="11">
        <v>46286</v>
      </c>
      <c r="B1505" s="89" t="s">
        <v>3823</v>
      </c>
      <c r="C1505" s="12" t="s">
        <v>968</v>
      </c>
      <c r="D1505" s="12" t="s">
        <v>1740</v>
      </c>
      <c r="E1505" s="12" t="s">
        <v>529</v>
      </c>
      <c r="F1505" s="12" t="s">
        <v>529</v>
      </c>
      <c r="G1505" s="12" t="s">
        <v>2733</v>
      </c>
      <c r="H1505" s="12" t="s">
        <v>2737</v>
      </c>
      <c r="I1505" s="90">
        <v>0.2986111111111111</v>
      </c>
      <c r="J1505" s="90">
        <v>0.30902777777777779</v>
      </c>
      <c r="K1505" s="13">
        <v>0.25</v>
      </c>
      <c r="L1505" s="90"/>
      <c r="M1505" s="90"/>
      <c r="N1505" s="13"/>
      <c r="O1505" s="12">
        <v>0</v>
      </c>
      <c r="P1505" s="12">
        <v>45.177917000000001</v>
      </c>
      <c r="Q1505" s="12">
        <v>5.7286510000000002</v>
      </c>
      <c r="R1505" s="14">
        <v>46301.460023148145</v>
      </c>
      <c r="S1505" s="12">
        <v>1</v>
      </c>
      <c r="T1505">
        <v>20260228</v>
      </c>
      <c r="U1505" t="s">
        <v>838</v>
      </c>
      <c r="V1505">
        <v>20260228</v>
      </c>
    </row>
    <row r="1506" spans="1:22" x14ac:dyDescent="0.3">
      <c r="A1506" s="11">
        <v>46286</v>
      </c>
      <c r="B1506" s="89" t="s">
        <v>3829</v>
      </c>
      <c r="C1506" s="12" t="s">
        <v>946</v>
      </c>
      <c r="D1506" s="12" t="s">
        <v>2986</v>
      </c>
      <c r="E1506" s="12" t="s">
        <v>492</v>
      </c>
      <c r="F1506" s="12" t="s">
        <v>2987</v>
      </c>
      <c r="G1506" s="12" t="s">
        <v>2733</v>
      </c>
      <c r="H1506" s="12" t="s">
        <v>2734</v>
      </c>
      <c r="I1506" s="90">
        <v>0.16666666666666671</v>
      </c>
      <c r="J1506" s="90">
        <v>0.18055555555555561</v>
      </c>
      <c r="K1506" s="13">
        <v>0.33</v>
      </c>
      <c r="L1506" s="90"/>
      <c r="M1506" s="90"/>
      <c r="N1506" s="13"/>
      <c r="O1506" s="12">
        <v>0</v>
      </c>
      <c r="P1506" s="12">
        <v>45.185462000000001</v>
      </c>
      <c r="Q1506" s="12">
        <v>5.7269600000000001</v>
      </c>
      <c r="R1506" s="14">
        <v>46301.460023148145</v>
      </c>
      <c r="S1506" s="12">
        <v>0</v>
      </c>
      <c r="T1506">
        <v>20260297</v>
      </c>
      <c r="U1506" t="s">
        <v>3760</v>
      </c>
      <c r="V1506">
        <v>20260297</v>
      </c>
    </row>
    <row r="1507" spans="1:22" x14ac:dyDescent="0.3">
      <c r="A1507" s="11">
        <v>46286</v>
      </c>
      <c r="B1507" s="89" t="s">
        <v>3835</v>
      </c>
      <c r="C1507" s="12" t="s">
        <v>859</v>
      </c>
      <c r="D1507" s="12" t="s">
        <v>2988</v>
      </c>
      <c r="E1507" s="12" t="s">
        <v>220</v>
      </c>
      <c r="F1507" s="12" t="s">
        <v>3911</v>
      </c>
      <c r="G1507" s="12" t="s">
        <v>2733</v>
      </c>
      <c r="H1507" s="12" t="s">
        <v>2734</v>
      </c>
      <c r="I1507" s="90">
        <v>0.29166666666666669</v>
      </c>
      <c r="J1507" s="90">
        <v>0.2986111111111111</v>
      </c>
      <c r="K1507" s="13">
        <v>0.17</v>
      </c>
      <c r="L1507" s="90"/>
      <c r="M1507" s="90"/>
      <c r="N1507" s="13"/>
      <c r="O1507" s="12">
        <v>0</v>
      </c>
      <c r="P1507" s="12">
        <v>45.182158999999999</v>
      </c>
      <c r="Q1507" s="12">
        <v>5.715846</v>
      </c>
      <c r="R1507" s="14">
        <v>46301.460023148145</v>
      </c>
      <c r="S1507" s="12">
        <v>1</v>
      </c>
      <c r="T1507">
        <v>20260110</v>
      </c>
      <c r="U1507" t="s">
        <v>40</v>
      </c>
      <c r="V1507">
        <v>20260110</v>
      </c>
    </row>
    <row r="1508" spans="1:22" x14ac:dyDescent="0.3">
      <c r="A1508" s="11">
        <v>46286</v>
      </c>
      <c r="B1508" s="89" t="s">
        <v>3864</v>
      </c>
      <c r="C1508" s="12" t="s">
        <v>960</v>
      </c>
      <c r="D1508" s="12" t="s">
        <v>2990</v>
      </c>
      <c r="E1508" s="12" t="s">
        <v>464</v>
      </c>
      <c r="F1508" s="12" t="s">
        <v>2991</v>
      </c>
      <c r="G1508" s="12" t="s">
        <v>2733</v>
      </c>
      <c r="H1508" s="12" t="s">
        <v>2734</v>
      </c>
      <c r="I1508" s="90">
        <v>0.16666666666666671</v>
      </c>
      <c r="J1508" s="90">
        <v>0.18055555555555561</v>
      </c>
      <c r="K1508" s="13">
        <v>0.33</v>
      </c>
      <c r="L1508" s="90"/>
      <c r="M1508" s="90"/>
      <c r="N1508" s="13"/>
      <c r="O1508" s="12">
        <v>0</v>
      </c>
      <c r="P1508" s="12">
        <v>45.216498000000001</v>
      </c>
      <c r="Q1508" s="12">
        <v>5.6917090000000004</v>
      </c>
      <c r="R1508" s="14">
        <v>46301.460023148145</v>
      </c>
      <c r="S1508" s="12">
        <v>1</v>
      </c>
      <c r="T1508">
        <v>20260190</v>
      </c>
      <c r="U1508" t="s">
        <v>40</v>
      </c>
      <c r="V1508">
        <v>20260190</v>
      </c>
    </row>
    <row r="1509" spans="1:22" x14ac:dyDescent="0.3">
      <c r="A1509" s="11">
        <v>46286</v>
      </c>
      <c r="B1509" s="89" t="s">
        <v>3835</v>
      </c>
      <c r="C1509" s="12" t="s">
        <v>859</v>
      </c>
      <c r="D1509" s="12" t="s">
        <v>2992</v>
      </c>
      <c r="E1509" s="12" t="s">
        <v>53</v>
      </c>
      <c r="F1509" s="12" t="s">
        <v>2993</v>
      </c>
      <c r="G1509" s="12" t="s">
        <v>2733</v>
      </c>
      <c r="H1509" s="12" t="s">
        <v>2734</v>
      </c>
      <c r="I1509" s="90">
        <v>0.29166666666666669</v>
      </c>
      <c r="J1509" s="90">
        <v>0.2986111111111111</v>
      </c>
      <c r="K1509" s="13">
        <v>0.17</v>
      </c>
      <c r="L1509" s="90"/>
      <c r="M1509" s="90"/>
      <c r="N1509" s="13"/>
      <c r="O1509" s="12">
        <v>0</v>
      </c>
      <c r="P1509" s="12">
        <v>45.192563999999997</v>
      </c>
      <c r="Q1509" s="12">
        <v>5.7240770000000003</v>
      </c>
      <c r="R1509" s="14">
        <v>46301.460023148145</v>
      </c>
      <c r="S1509" s="12">
        <v>1</v>
      </c>
      <c r="T1509">
        <v>20260243</v>
      </c>
      <c r="U1509" t="s">
        <v>40</v>
      </c>
      <c r="V1509">
        <v>20260243</v>
      </c>
    </row>
    <row r="1510" spans="1:22" x14ac:dyDescent="0.3">
      <c r="A1510" s="11">
        <v>46286</v>
      </c>
      <c r="B1510" s="89" t="s">
        <v>3818</v>
      </c>
      <c r="C1510" s="12" t="s">
        <v>870</v>
      </c>
      <c r="D1510" s="12" t="s">
        <v>869</v>
      </c>
      <c r="E1510" s="12" t="s">
        <v>808</v>
      </c>
      <c r="F1510" s="12" t="s">
        <v>2994</v>
      </c>
      <c r="G1510" s="12" t="s">
        <v>2733</v>
      </c>
      <c r="H1510" s="12" t="s">
        <v>2737</v>
      </c>
      <c r="I1510" s="90">
        <v>0.40277777777777779</v>
      </c>
      <c r="J1510" s="90">
        <v>0.42708333333333331</v>
      </c>
      <c r="K1510" s="13">
        <v>0.57999999999999996</v>
      </c>
      <c r="L1510" s="90">
        <v>0.22500000000000001</v>
      </c>
      <c r="M1510" s="90">
        <v>0.23402777777777781</v>
      </c>
      <c r="N1510" s="13">
        <v>0.22</v>
      </c>
      <c r="O1510" s="12">
        <v>1</v>
      </c>
      <c r="P1510" s="12">
        <v>45.192346999999998</v>
      </c>
      <c r="Q1510" s="12">
        <v>5.7316079999999996</v>
      </c>
      <c r="R1510" s="14">
        <v>46301.460023148145</v>
      </c>
      <c r="S1510" s="12">
        <v>1</v>
      </c>
      <c r="V1510" t="s">
        <v>3769</v>
      </c>
    </row>
    <row r="1511" spans="1:22" x14ac:dyDescent="0.3">
      <c r="A1511" s="11">
        <v>46286</v>
      </c>
      <c r="B1511" s="89" t="s">
        <v>3828</v>
      </c>
      <c r="C1511" s="12" t="s">
        <v>976</v>
      </c>
      <c r="D1511" s="12" t="s">
        <v>2695</v>
      </c>
      <c r="E1511" s="12" t="s">
        <v>430</v>
      </c>
      <c r="F1511" s="12" t="s">
        <v>430</v>
      </c>
      <c r="G1511" s="12" t="s">
        <v>2733</v>
      </c>
      <c r="H1511" s="12" t="s">
        <v>2737</v>
      </c>
      <c r="I1511" s="90">
        <v>0.33333333333333331</v>
      </c>
      <c r="J1511" s="90">
        <v>0.34722222222222221</v>
      </c>
      <c r="K1511" s="13">
        <v>0.33</v>
      </c>
      <c r="L1511" s="90">
        <v>0.4</v>
      </c>
      <c r="M1511" s="90">
        <v>0.41805555555555562</v>
      </c>
      <c r="N1511" s="13">
        <v>0.43</v>
      </c>
      <c r="O1511" s="12">
        <v>1</v>
      </c>
      <c r="P1511" s="12">
        <v>45.179054999999998</v>
      </c>
      <c r="Q1511" s="12">
        <v>5.6940229999999996</v>
      </c>
      <c r="R1511" s="14">
        <v>46301.460023148145</v>
      </c>
      <c r="S1511" s="12">
        <v>1</v>
      </c>
      <c r="T1511">
        <v>20260567</v>
      </c>
      <c r="U1511" t="s">
        <v>838</v>
      </c>
      <c r="V1511">
        <v>20260567</v>
      </c>
    </row>
    <row r="1512" spans="1:22" x14ac:dyDescent="0.3">
      <c r="A1512" s="11">
        <v>46286</v>
      </c>
      <c r="B1512" s="89" t="s">
        <v>3818</v>
      </c>
      <c r="C1512" s="12" t="s">
        <v>870</v>
      </c>
      <c r="D1512" s="12" t="s">
        <v>2508</v>
      </c>
      <c r="E1512" s="12" t="s">
        <v>198</v>
      </c>
      <c r="F1512" s="12" t="s">
        <v>2509</v>
      </c>
      <c r="G1512" s="12" t="s">
        <v>2733</v>
      </c>
      <c r="H1512" s="12" t="s">
        <v>2737</v>
      </c>
      <c r="I1512" s="90">
        <v>0.4513888888888889</v>
      </c>
      <c r="J1512" s="90">
        <v>0.47916666666666669</v>
      </c>
      <c r="K1512" s="13">
        <v>0.67</v>
      </c>
      <c r="L1512" s="90">
        <v>0.25</v>
      </c>
      <c r="M1512" s="90">
        <v>0.33402777777777781</v>
      </c>
      <c r="N1512" s="13">
        <v>2.02</v>
      </c>
      <c r="O1512" s="12">
        <v>1</v>
      </c>
      <c r="P1512" s="12">
        <v>45.188409999999998</v>
      </c>
      <c r="Q1512" s="12">
        <v>5.7258019999999998</v>
      </c>
      <c r="R1512" s="14">
        <v>46301.460023148145</v>
      </c>
      <c r="S1512" s="12">
        <v>1</v>
      </c>
      <c r="T1512">
        <v>20260493</v>
      </c>
      <c r="U1512" t="s">
        <v>838</v>
      </c>
      <c r="V1512">
        <v>20260493</v>
      </c>
    </row>
    <row r="1513" spans="1:22" x14ac:dyDescent="0.3">
      <c r="A1513" s="11">
        <v>46286</v>
      </c>
      <c r="B1513" s="89" t="s">
        <v>3817</v>
      </c>
      <c r="C1513" s="12" t="s">
        <v>974</v>
      </c>
      <c r="D1513" s="12" t="s">
        <v>2995</v>
      </c>
      <c r="E1513" s="12" t="s">
        <v>145</v>
      </c>
      <c r="F1513" s="12" t="s">
        <v>2996</v>
      </c>
      <c r="G1513" s="12" t="s">
        <v>2733</v>
      </c>
      <c r="H1513" s="12" t="s">
        <v>2734</v>
      </c>
      <c r="I1513" s="90">
        <v>0.29166666666666669</v>
      </c>
      <c r="J1513" s="90">
        <v>0.2986111111111111</v>
      </c>
      <c r="K1513" s="13">
        <v>0.17</v>
      </c>
      <c r="L1513" s="90"/>
      <c r="M1513" s="90"/>
      <c r="N1513" s="13"/>
      <c r="O1513" s="12">
        <v>0</v>
      </c>
      <c r="P1513" s="12">
        <v>45.170380000000002</v>
      </c>
      <c r="Q1513" s="12">
        <v>5.7395560000000003</v>
      </c>
      <c r="R1513" s="14">
        <v>46301.460023148145</v>
      </c>
      <c r="S1513" s="12">
        <v>1</v>
      </c>
      <c r="T1513">
        <v>20260210</v>
      </c>
      <c r="U1513" t="s">
        <v>40</v>
      </c>
      <c r="V1513">
        <v>20260210</v>
      </c>
    </row>
    <row r="1514" spans="1:22" x14ac:dyDescent="0.3">
      <c r="A1514" s="11">
        <v>46286</v>
      </c>
      <c r="B1514" s="89" t="s">
        <v>3845</v>
      </c>
      <c r="C1514" s="12" t="s">
        <v>950</v>
      </c>
      <c r="D1514" s="12" t="s">
        <v>2997</v>
      </c>
      <c r="E1514" s="12" t="s">
        <v>115</v>
      </c>
      <c r="F1514" s="12" t="s">
        <v>2998</v>
      </c>
      <c r="G1514" s="12" t="s">
        <v>2733</v>
      </c>
      <c r="H1514" s="12" t="s">
        <v>2734</v>
      </c>
      <c r="I1514" s="90">
        <v>0.16666666666666671</v>
      </c>
      <c r="J1514" s="90">
        <v>0.18055555555555561</v>
      </c>
      <c r="K1514" s="13">
        <v>0.33</v>
      </c>
      <c r="L1514" s="90"/>
      <c r="M1514" s="90"/>
      <c r="N1514" s="13"/>
      <c r="O1514" s="12">
        <v>0</v>
      </c>
      <c r="P1514" s="12">
        <v>45.190648000000003</v>
      </c>
      <c r="Q1514" s="12">
        <v>5.7227129999999997</v>
      </c>
      <c r="R1514" s="14">
        <v>46301.460023148145</v>
      </c>
      <c r="S1514" s="12">
        <v>1</v>
      </c>
      <c r="T1514">
        <v>20260494</v>
      </c>
      <c r="U1514" t="s">
        <v>40</v>
      </c>
      <c r="V1514">
        <v>20260494</v>
      </c>
    </row>
    <row r="1515" spans="1:22" x14ac:dyDescent="0.3">
      <c r="A1515" s="11">
        <v>46286</v>
      </c>
      <c r="B1515" s="89" t="s">
        <v>3867</v>
      </c>
      <c r="C1515" s="12" t="s">
        <v>914</v>
      </c>
      <c r="D1515" s="12" t="s">
        <v>2999</v>
      </c>
      <c r="E1515" s="12" t="s">
        <v>127</v>
      </c>
      <c r="F1515" s="12" t="s">
        <v>3000</v>
      </c>
      <c r="G1515" s="12" t="s">
        <v>2733</v>
      </c>
      <c r="H1515" s="12" t="s">
        <v>2734</v>
      </c>
      <c r="I1515" s="90">
        <v>0.16666666666666671</v>
      </c>
      <c r="J1515" s="90">
        <v>0.18055555555555561</v>
      </c>
      <c r="K1515" s="13">
        <v>0.33</v>
      </c>
      <c r="L1515" s="90"/>
      <c r="M1515" s="90"/>
      <c r="N1515" s="13"/>
      <c r="O1515" s="12">
        <v>0</v>
      </c>
      <c r="P1515" s="12">
        <v>45.190395000000002</v>
      </c>
      <c r="Q1515" s="12">
        <v>5.7254319999999996</v>
      </c>
      <c r="R1515" s="14">
        <v>46301.460023148145</v>
      </c>
      <c r="S1515" s="12">
        <v>1</v>
      </c>
      <c r="T1515">
        <v>20260224</v>
      </c>
      <c r="U1515" t="s">
        <v>40</v>
      </c>
      <c r="V1515">
        <v>20260224</v>
      </c>
    </row>
    <row r="1516" spans="1:22" x14ac:dyDescent="0.3">
      <c r="A1516" s="11">
        <v>46286</v>
      </c>
      <c r="B1516" s="89" t="s">
        <v>3849</v>
      </c>
      <c r="C1516" s="12" t="s">
        <v>861</v>
      </c>
      <c r="D1516" s="12" t="s">
        <v>3001</v>
      </c>
      <c r="E1516" s="12" t="s">
        <v>431</v>
      </c>
      <c r="F1516" s="12" t="s">
        <v>3002</v>
      </c>
      <c r="G1516" s="12" t="s">
        <v>2733</v>
      </c>
      <c r="H1516" s="12" t="s">
        <v>2734</v>
      </c>
      <c r="I1516" s="90">
        <v>0.25</v>
      </c>
      <c r="J1516" s="90">
        <v>0.2638888888888889</v>
      </c>
      <c r="K1516" s="13">
        <v>0.33</v>
      </c>
      <c r="L1516" s="90">
        <v>0.32083333333333341</v>
      </c>
      <c r="M1516" s="90">
        <v>0.32083333333333341</v>
      </c>
      <c r="N1516" s="13">
        <v>0</v>
      </c>
      <c r="O1516" s="12">
        <v>1</v>
      </c>
      <c r="P1516" s="12">
        <v>45.148544999999999</v>
      </c>
      <c r="Q1516" s="12">
        <v>5.704593</v>
      </c>
      <c r="R1516" s="14">
        <v>46301.460023148145</v>
      </c>
      <c r="S1516" s="12">
        <v>1</v>
      </c>
      <c r="T1516">
        <v>20260122</v>
      </c>
      <c r="U1516" t="s">
        <v>40</v>
      </c>
      <c r="V1516">
        <v>20260122</v>
      </c>
    </row>
    <row r="1517" spans="1:22" x14ac:dyDescent="0.3">
      <c r="A1517" s="11">
        <v>46286</v>
      </c>
      <c r="B1517" s="89" t="s">
        <v>3870</v>
      </c>
      <c r="C1517" s="12" t="s">
        <v>947</v>
      </c>
      <c r="D1517" s="12" t="s">
        <v>1285</v>
      </c>
      <c r="E1517" s="12" t="s">
        <v>254</v>
      </c>
      <c r="F1517" s="12" t="s">
        <v>254</v>
      </c>
      <c r="G1517" s="12" t="s">
        <v>2733</v>
      </c>
      <c r="H1517" s="12" t="s">
        <v>2737</v>
      </c>
      <c r="I1517" s="90">
        <v>0.33333333333333331</v>
      </c>
      <c r="J1517" s="90">
        <v>0.37847222222222221</v>
      </c>
      <c r="K1517" s="13">
        <v>1.08</v>
      </c>
      <c r="L1517" s="90"/>
      <c r="M1517" s="90"/>
      <c r="N1517" s="13"/>
      <c r="O1517" s="12">
        <v>0</v>
      </c>
      <c r="P1517" s="12">
        <v>45.359994</v>
      </c>
      <c r="Q1517" s="12">
        <v>5.5964039999999997</v>
      </c>
      <c r="R1517" s="14">
        <v>46301.460023148145</v>
      </c>
      <c r="S1517" s="12">
        <v>1</v>
      </c>
      <c r="T1517">
        <v>20260064</v>
      </c>
      <c r="U1517" t="s">
        <v>838</v>
      </c>
      <c r="V1517">
        <v>20260064</v>
      </c>
    </row>
    <row r="1518" spans="1:22" x14ac:dyDescent="0.3">
      <c r="A1518" s="11">
        <v>46286</v>
      </c>
      <c r="B1518" s="89" t="s">
        <v>3830</v>
      </c>
      <c r="C1518" s="12" t="s">
        <v>951</v>
      </c>
      <c r="D1518" s="12" t="s">
        <v>3003</v>
      </c>
      <c r="E1518" s="12" t="s">
        <v>729</v>
      </c>
      <c r="F1518" s="12" t="s">
        <v>729</v>
      </c>
      <c r="G1518" s="12" t="s">
        <v>2733</v>
      </c>
      <c r="H1518" s="12" t="s">
        <v>2734</v>
      </c>
      <c r="I1518" s="90">
        <v>0.16666666666666671</v>
      </c>
      <c r="J1518" s="90">
        <v>0.18055555555555561</v>
      </c>
      <c r="K1518" s="13">
        <v>0.33</v>
      </c>
      <c r="L1518" s="90"/>
      <c r="M1518" s="90"/>
      <c r="N1518" s="13"/>
      <c r="O1518" s="12">
        <v>0</v>
      </c>
      <c r="P1518" s="12">
        <v>45.178004999999999</v>
      </c>
      <c r="Q1518" s="12">
        <v>5.7065780000000004</v>
      </c>
      <c r="R1518" s="14">
        <v>46301.460023148145</v>
      </c>
      <c r="S1518" s="12">
        <v>1</v>
      </c>
      <c r="T1518">
        <v>20260603</v>
      </c>
      <c r="U1518" t="s">
        <v>40</v>
      </c>
      <c r="V1518">
        <v>20260603</v>
      </c>
    </row>
    <row r="1519" spans="1:22" x14ac:dyDescent="0.3">
      <c r="A1519" s="11">
        <v>46286</v>
      </c>
      <c r="B1519" s="89" t="s">
        <v>3816</v>
      </c>
      <c r="C1519" s="12" t="s">
        <v>957</v>
      </c>
      <c r="D1519" s="12" t="s">
        <v>2626</v>
      </c>
      <c r="E1519" s="12" t="s">
        <v>292</v>
      </c>
      <c r="F1519" s="12" t="s">
        <v>2628</v>
      </c>
      <c r="G1519" s="12" t="s">
        <v>2733</v>
      </c>
      <c r="H1519" s="12" t="s">
        <v>2737</v>
      </c>
      <c r="I1519" s="90">
        <v>0.4513888888888889</v>
      </c>
      <c r="J1519" s="90">
        <v>0.46180555555555558</v>
      </c>
      <c r="K1519" s="13">
        <v>0.25</v>
      </c>
      <c r="L1519" s="90"/>
      <c r="M1519" s="90"/>
      <c r="N1519" s="13"/>
      <c r="O1519" s="12">
        <v>0</v>
      </c>
      <c r="P1519" s="12">
        <v>45.189673999999997</v>
      </c>
      <c r="Q1519" s="12">
        <v>5.721368</v>
      </c>
      <c r="R1519" s="14">
        <v>46301.460023148145</v>
      </c>
      <c r="S1519" s="12">
        <v>1</v>
      </c>
      <c r="T1519">
        <v>20260541</v>
      </c>
      <c r="U1519" t="s">
        <v>838</v>
      </c>
      <c r="V1519">
        <v>20260541</v>
      </c>
    </row>
    <row r="1520" spans="1:22" x14ac:dyDescent="0.3">
      <c r="A1520" s="11">
        <v>46286</v>
      </c>
      <c r="B1520" s="89" t="s">
        <v>3846</v>
      </c>
      <c r="C1520" s="12" t="s">
        <v>965</v>
      </c>
      <c r="D1520" s="12" t="s">
        <v>2242</v>
      </c>
      <c r="E1520" s="12" t="s">
        <v>590</v>
      </c>
      <c r="F1520" s="12" t="s">
        <v>590</v>
      </c>
      <c r="G1520" s="12" t="s">
        <v>2733</v>
      </c>
      <c r="H1520" s="12" t="s">
        <v>2737</v>
      </c>
      <c r="I1520" s="90">
        <v>0.33333333333333331</v>
      </c>
      <c r="J1520" s="90">
        <v>0.3611111111111111</v>
      </c>
      <c r="K1520" s="13">
        <v>0.67</v>
      </c>
      <c r="L1520" s="90">
        <v>0.44027777777777782</v>
      </c>
      <c r="M1520" s="90">
        <v>0.45833333333333331</v>
      </c>
      <c r="N1520" s="13">
        <v>0.43</v>
      </c>
      <c r="O1520" s="12">
        <v>1</v>
      </c>
      <c r="P1520" s="12">
        <v>45.053021999999999</v>
      </c>
      <c r="Q1520" s="12">
        <v>5.6729060000000002</v>
      </c>
      <c r="R1520" s="14">
        <v>46301.460023148145</v>
      </c>
      <c r="S1520" s="12">
        <v>1</v>
      </c>
      <c r="T1520">
        <v>20260390</v>
      </c>
      <c r="U1520" t="s">
        <v>838</v>
      </c>
      <c r="V1520">
        <v>20260390</v>
      </c>
    </row>
    <row r="1521" spans="1:22" x14ac:dyDescent="0.3">
      <c r="A1521" s="11">
        <v>46286</v>
      </c>
      <c r="B1521" s="89" t="s">
        <v>3827</v>
      </c>
      <c r="C1521" s="12" t="s">
        <v>967</v>
      </c>
      <c r="D1521" s="12" t="s">
        <v>3004</v>
      </c>
      <c r="E1521" s="12" t="s">
        <v>368</v>
      </c>
      <c r="F1521" s="12" t="s">
        <v>3005</v>
      </c>
      <c r="G1521" s="12" t="s">
        <v>2733</v>
      </c>
      <c r="H1521" s="12" t="s">
        <v>2734</v>
      </c>
      <c r="I1521" s="90">
        <v>0.16666666666666671</v>
      </c>
      <c r="J1521" s="90">
        <v>0.18055555555555561</v>
      </c>
      <c r="K1521" s="13">
        <v>0.33</v>
      </c>
      <c r="L1521" s="90">
        <v>0.2069444444444444</v>
      </c>
      <c r="M1521" s="90">
        <v>0.23472222222222219</v>
      </c>
      <c r="N1521" s="13">
        <v>0.67</v>
      </c>
      <c r="O1521" s="12">
        <v>1</v>
      </c>
      <c r="P1521" s="12">
        <v>45.182288999999997</v>
      </c>
      <c r="Q1521" s="12">
        <v>5.7159700000000004</v>
      </c>
      <c r="R1521" s="14">
        <v>46301.460023148145</v>
      </c>
      <c r="S1521" s="12">
        <v>1</v>
      </c>
      <c r="T1521">
        <v>20260318</v>
      </c>
      <c r="U1521" t="s">
        <v>40</v>
      </c>
      <c r="V1521">
        <v>20260318</v>
      </c>
    </row>
    <row r="1522" spans="1:22" x14ac:dyDescent="0.3">
      <c r="A1522" s="11">
        <v>46286</v>
      </c>
      <c r="B1522" s="89" t="s">
        <v>3864</v>
      </c>
      <c r="C1522" s="12" t="s">
        <v>960</v>
      </c>
      <c r="D1522" s="12" t="s">
        <v>1082</v>
      </c>
      <c r="E1522" s="12" t="s">
        <v>768</v>
      </c>
      <c r="F1522" s="12" t="s">
        <v>1085</v>
      </c>
      <c r="G1522" s="12" t="s">
        <v>2733</v>
      </c>
      <c r="H1522" s="12" t="s">
        <v>2737</v>
      </c>
      <c r="I1522" s="90">
        <v>0.33333333333333331</v>
      </c>
      <c r="J1522" s="90">
        <v>0.3611111111111111</v>
      </c>
      <c r="K1522" s="13">
        <v>0.67</v>
      </c>
      <c r="L1522" s="90"/>
      <c r="M1522" s="90"/>
      <c r="N1522" s="13"/>
      <c r="O1522" s="12">
        <v>0</v>
      </c>
      <c r="P1522" s="12">
        <v>45.180636</v>
      </c>
      <c r="Q1522" s="12">
        <v>5.7115109999999998</v>
      </c>
      <c r="R1522" s="14">
        <v>46301.460023148145</v>
      </c>
      <c r="S1522" s="12">
        <v>1</v>
      </c>
      <c r="T1522">
        <v>20260009</v>
      </c>
      <c r="U1522" t="s">
        <v>838</v>
      </c>
      <c r="V1522">
        <v>20260009</v>
      </c>
    </row>
    <row r="1523" spans="1:22" x14ac:dyDescent="0.3">
      <c r="A1523" s="11">
        <v>46286</v>
      </c>
      <c r="B1523" s="89" t="s">
        <v>3868</v>
      </c>
      <c r="C1523" s="12" t="s">
        <v>983</v>
      </c>
      <c r="D1523" s="12" t="s">
        <v>3007</v>
      </c>
      <c r="E1523" s="12" t="s">
        <v>473</v>
      </c>
      <c r="F1523" s="12" t="s">
        <v>473</v>
      </c>
      <c r="G1523" s="12" t="s">
        <v>2733</v>
      </c>
      <c r="H1523" s="12" t="s">
        <v>2737</v>
      </c>
      <c r="I1523" s="90">
        <v>0.33333333333333331</v>
      </c>
      <c r="J1523" s="90">
        <v>0.34722222222222221</v>
      </c>
      <c r="K1523" s="13">
        <v>0.33</v>
      </c>
      <c r="L1523" s="90"/>
      <c r="M1523" s="90"/>
      <c r="N1523" s="13"/>
      <c r="O1523" s="12">
        <v>0</v>
      </c>
      <c r="P1523" s="12">
        <v>45.201889999999999</v>
      </c>
      <c r="Q1523" s="12">
        <v>5.8388479999999996</v>
      </c>
      <c r="R1523" s="14">
        <v>46301.460023148145</v>
      </c>
      <c r="S1523" s="12">
        <v>1</v>
      </c>
      <c r="T1523">
        <v>20260229</v>
      </c>
      <c r="U1523" t="s">
        <v>40</v>
      </c>
      <c r="V1523">
        <v>20260229</v>
      </c>
    </row>
    <row r="1524" spans="1:22" x14ac:dyDescent="0.3">
      <c r="A1524" s="11">
        <v>46286</v>
      </c>
      <c r="B1524" s="89" t="s">
        <v>3770</v>
      </c>
      <c r="C1524" s="12" t="s">
        <v>856</v>
      </c>
      <c r="D1524" s="12" t="s">
        <v>871</v>
      </c>
      <c r="E1524" s="12" t="s">
        <v>825</v>
      </c>
      <c r="F1524" s="12" t="s">
        <v>3871</v>
      </c>
      <c r="G1524" s="12" t="s">
        <v>2733</v>
      </c>
      <c r="H1524" s="12" t="s">
        <v>2737</v>
      </c>
      <c r="I1524" s="90">
        <v>0.33333333333333331</v>
      </c>
      <c r="J1524" s="90">
        <v>0.34722222222222221</v>
      </c>
      <c r="K1524" s="13">
        <v>0.33</v>
      </c>
      <c r="L1524" s="90"/>
      <c r="M1524" s="90"/>
      <c r="N1524" s="13"/>
      <c r="O1524" s="12">
        <v>0</v>
      </c>
      <c r="P1524" s="12">
        <v>45.181339000000001</v>
      </c>
      <c r="Q1524" s="12">
        <v>5.7134910000000003</v>
      </c>
      <c r="R1524" s="14">
        <v>46301.460023148145</v>
      </c>
      <c r="S1524" s="12">
        <v>1</v>
      </c>
      <c r="V1524" t="s">
        <v>3771</v>
      </c>
    </row>
    <row r="1525" spans="1:22" x14ac:dyDescent="0.3">
      <c r="A1525" s="11">
        <v>46286</v>
      </c>
      <c r="B1525" s="89" t="s">
        <v>3847</v>
      </c>
      <c r="C1525" s="12" t="s">
        <v>900</v>
      </c>
      <c r="D1525" s="12" t="s">
        <v>3009</v>
      </c>
      <c r="E1525" s="12" t="s">
        <v>637</v>
      </c>
      <c r="F1525" s="12" t="s">
        <v>637</v>
      </c>
      <c r="G1525" s="12" t="s">
        <v>2733</v>
      </c>
      <c r="H1525" s="12" t="s">
        <v>2737</v>
      </c>
      <c r="I1525" s="90">
        <v>0.3125</v>
      </c>
      <c r="J1525" s="90">
        <v>0.3263888888888889</v>
      </c>
      <c r="K1525" s="13">
        <v>0.33</v>
      </c>
      <c r="L1525" s="90"/>
      <c r="M1525" s="90"/>
      <c r="N1525" s="13"/>
      <c r="O1525" s="12">
        <v>0</v>
      </c>
      <c r="P1525" s="12">
        <v>45.215843</v>
      </c>
      <c r="Q1525" s="12">
        <v>5.6930630000000004</v>
      </c>
      <c r="R1525" s="14">
        <v>46301.460023148145</v>
      </c>
      <c r="S1525" s="12">
        <v>1</v>
      </c>
      <c r="T1525">
        <v>20260248</v>
      </c>
      <c r="U1525" t="s">
        <v>3760</v>
      </c>
      <c r="V1525">
        <v>20260248</v>
      </c>
    </row>
    <row r="1526" spans="1:22" x14ac:dyDescent="0.3">
      <c r="A1526" s="11">
        <v>46286</v>
      </c>
      <c r="B1526" s="89" t="s">
        <v>3865</v>
      </c>
      <c r="C1526" s="12" t="s">
        <v>962</v>
      </c>
      <c r="D1526" s="12" t="s">
        <v>1800</v>
      </c>
      <c r="E1526" s="12" t="s">
        <v>681</v>
      </c>
      <c r="F1526" s="12" t="s">
        <v>1801</v>
      </c>
      <c r="G1526" s="12" t="s">
        <v>2733</v>
      </c>
      <c r="H1526" s="12" t="s">
        <v>2781</v>
      </c>
      <c r="I1526" s="90">
        <v>0.22569444444444439</v>
      </c>
      <c r="J1526" s="90">
        <v>0.25694444444444442</v>
      </c>
      <c r="K1526" s="13">
        <v>0.75</v>
      </c>
      <c r="L1526" s="90">
        <v>0.2013888888888889</v>
      </c>
      <c r="M1526" s="90">
        <v>0.24930555555555561</v>
      </c>
      <c r="N1526" s="13">
        <v>1.1499999999999999</v>
      </c>
      <c r="O1526" s="12">
        <v>1</v>
      </c>
      <c r="P1526" s="12">
        <v>45.363452000000002</v>
      </c>
      <c r="Q1526" s="12">
        <v>5.6051859999999998</v>
      </c>
      <c r="R1526" s="14">
        <v>46301.460023148145</v>
      </c>
      <c r="S1526" s="12">
        <v>1</v>
      </c>
      <c r="T1526">
        <v>20260582</v>
      </c>
      <c r="U1526" t="s">
        <v>838</v>
      </c>
      <c r="V1526">
        <v>20260582</v>
      </c>
    </row>
    <row r="1527" spans="1:22" x14ac:dyDescent="0.3">
      <c r="A1527" s="11">
        <v>46286</v>
      </c>
      <c r="B1527" s="89" t="s">
        <v>3836</v>
      </c>
      <c r="C1527" s="12" t="s">
        <v>954</v>
      </c>
      <c r="D1527" s="12" t="s">
        <v>2206</v>
      </c>
      <c r="E1527" s="12" t="s">
        <v>691</v>
      </c>
      <c r="F1527" s="12" t="s">
        <v>3010</v>
      </c>
      <c r="G1527" s="12" t="s">
        <v>2733</v>
      </c>
      <c r="H1527" s="12" t="s">
        <v>2737</v>
      </c>
      <c r="I1527" s="90">
        <v>0.33333333333333331</v>
      </c>
      <c r="J1527" s="90">
        <v>0.44097222222222221</v>
      </c>
      <c r="K1527" s="13">
        <v>2.58</v>
      </c>
      <c r="L1527" s="90"/>
      <c r="M1527" s="90"/>
      <c r="N1527" s="13"/>
      <c r="O1527" s="12">
        <v>0</v>
      </c>
      <c r="P1527" s="12">
        <v>45.205657000000002</v>
      </c>
      <c r="Q1527" s="12">
        <v>5.7738750000000003</v>
      </c>
      <c r="R1527" s="14">
        <v>46301.460023148145</v>
      </c>
      <c r="S1527" s="12">
        <v>1</v>
      </c>
      <c r="T1527">
        <v>20260378</v>
      </c>
      <c r="U1527" t="s">
        <v>838</v>
      </c>
      <c r="V1527">
        <v>20260378</v>
      </c>
    </row>
    <row r="1528" spans="1:22" x14ac:dyDescent="0.3">
      <c r="A1528" s="11">
        <v>46286</v>
      </c>
      <c r="B1528" s="89" t="s">
        <v>3848</v>
      </c>
      <c r="C1528" s="12" t="s">
        <v>945</v>
      </c>
      <c r="D1528" s="12" t="s">
        <v>3011</v>
      </c>
      <c r="E1528" s="12" t="s">
        <v>694</v>
      </c>
      <c r="F1528" s="12" t="s">
        <v>3012</v>
      </c>
      <c r="G1528" s="12" t="s">
        <v>2733</v>
      </c>
      <c r="H1528" s="12" t="s">
        <v>2734</v>
      </c>
      <c r="I1528" s="90">
        <v>0.16666666666666671</v>
      </c>
      <c r="J1528" s="90">
        <v>0.18055555555555561</v>
      </c>
      <c r="K1528" s="13">
        <v>0.33</v>
      </c>
      <c r="L1528" s="90"/>
      <c r="M1528" s="90"/>
      <c r="N1528" s="13"/>
      <c r="O1528" s="12">
        <v>0</v>
      </c>
      <c r="P1528" s="12">
        <v>45.179248000000001</v>
      </c>
      <c r="Q1528" s="12">
        <v>5.7079449999999996</v>
      </c>
      <c r="R1528" s="14">
        <v>46301.460023148145</v>
      </c>
      <c r="S1528" s="12">
        <v>1</v>
      </c>
      <c r="T1528">
        <v>20260382</v>
      </c>
      <c r="U1528" t="s">
        <v>40</v>
      </c>
      <c r="V1528">
        <v>20260382</v>
      </c>
    </row>
    <row r="1529" spans="1:22" x14ac:dyDescent="0.3">
      <c r="A1529" s="11">
        <v>46286</v>
      </c>
      <c r="B1529" s="89" t="s">
        <v>3850</v>
      </c>
      <c r="C1529" s="12" t="s">
        <v>985</v>
      </c>
      <c r="D1529" s="12"/>
      <c r="E1529" s="12"/>
      <c r="F1529" s="12"/>
      <c r="G1529" s="12"/>
      <c r="H1529" s="12"/>
      <c r="I1529" s="90">
        <v>0.33333333333333331</v>
      </c>
      <c r="J1529" s="90">
        <v>0.41666666666666669</v>
      </c>
      <c r="K1529" s="13">
        <v>2</v>
      </c>
      <c r="L1529" s="90"/>
      <c r="M1529" s="90"/>
      <c r="N1529" s="13"/>
      <c r="O1529" s="12">
        <v>0</v>
      </c>
      <c r="P1529" s="12">
        <v>45.185983</v>
      </c>
      <c r="Q1529" s="12">
        <v>5.7123100000000004</v>
      </c>
      <c r="R1529" s="14">
        <v>46301.460023148145</v>
      </c>
      <c r="S1529" s="12">
        <v>0</v>
      </c>
      <c r="V1529" t="s">
        <v>3851</v>
      </c>
    </row>
    <row r="1530" spans="1:22" x14ac:dyDescent="0.3">
      <c r="A1530" s="11">
        <v>46286</v>
      </c>
      <c r="B1530" s="89" t="s">
        <v>3841</v>
      </c>
      <c r="C1530" s="12" t="s">
        <v>971</v>
      </c>
      <c r="D1530" s="12" t="s">
        <v>2244</v>
      </c>
      <c r="E1530" s="12" t="s">
        <v>103</v>
      </c>
      <c r="F1530" s="12" t="s">
        <v>103</v>
      </c>
      <c r="G1530" s="12" t="s">
        <v>2733</v>
      </c>
      <c r="H1530" s="12" t="s">
        <v>2737</v>
      </c>
      <c r="I1530" s="90">
        <v>0.33333333333333331</v>
      </c>
      <c r="J1530" s="90">
        <v>0.34722222222222221</v>
      </c>
      <c r="K1530" s="13">
        <v>0.33</v>
      </c>
      <c r="L1530" s="90"/>
      <c r="M1530" s="90"/>
      <c r="N1530" s="13"/>
      <c r="O1530" s="12">
        <v>0</v>
      </c>
      <c r="P1530" s="12">
        <v>45.189616999999998</v>
      </c>
      <c r="Q1530" s="12">
        <v>5.7280059999999997</v>
      </c>
      <c r="R1530" s="14">
        <v>46301.460023148145</v>
      </c>
      <c r="S1530" s="12">
        <v>1</v>
      </c>
      <c r="T1530">
        <v>20260391</v>
      </c>
      <c r="U1530" t="s">
        <v>838</v>
      </c>
      <c r="V1530">
        <v>20260391</v>
      </c>
    </row>
    <row r="1531" spans="1:22" x14ac:dyDescent="0.3">
      <c r="A1531" s="11">
        <v>46286</v>
      </c>
      <c r="B1531" s="89" t="s">
        <v>3815</v>
      </c>
      <c r="C1531" s="12" t="s">
        <v>905</v>
      </c>
      <c r="D1531" s="12" t="s">
        <v>2831</v>
      </c>
      <c r="E1531" s="12" t="s">
        <v>63</v>
      </c>
      <c r="F1531" s="12" t="s">
        <v>2832</v>
      </c>
      <c r="G1531" s="12" t="s">
        <v>2733</v>
      </c>
      <c r="H1531" s="12" t="s">
        <v>2734</v>
      </c>
      <c r="I1531" s="90">
        <v>0.16666666666666671</v>
      </c>
      <c r="J1531" s="90">
        <v>0.1736111111111111</v>
      </c>
      <c r="K1531" s="13">
        <v>0.17</v>
      </c>
      <c r="L1531" s="90"/>
      <c r="M1531" s="90"/>
      <c r="N1531" s="13"/>
      <c r="O1531" s="12">
        <v>0</v>
      </c>
      <c r="P1531" s="12">
        <v>45.185625999999999</v>
      </c>
      <c r="Q1531" s="12">
        <v>5.7211239999999997</v>
      </c>
      <c r="R1531" s="14">
        <v>46301.460023148145</v>
      </c>
      <c r="S1531" s="12">
        <v>1</v>
      </c>
      <c r="T1531">
        <v>20260319</v>
      </c>
      <c r="U1531" t="s">
        <v>40</v>
      </c>
      <c r="V1531">
        <v>20260319</v>
      </c>
    </row>
    <row r="1532" spans="1:22" x14ac:dyDescent="0.3">
      <c r="A1532" s="11">
        <v>46286</v>
      </c>
      <c r="B1532" s="89" t="s">
        <v>3862</v>
      </c>
      <c r="C1532" s="12" t="s">
        <v>853</v>
      </c>
      <c r="D1532" s="12" t="s">
        <v>3013</v>
      </c>
      <c r="E1532" s="12" t="s">
        <v>578</v>
      </c>
      <c r="F1532" s="12" t="s">
        <v>3014</v>
      </c>
      <c r="G1532" s="12" t="s">
        <v>2733</v>
      </c>
      <c r="H1532" s="12" t="s">
        <v>2734</v>
      </c>
      <c r="I1532" s="90">
        <v>0.29166666666666669</v>
      </c>
      <c r="J1532" s="90">
        <v>0.2986111111111111</v>
      </c>
      <c r="K1532" s="13">
        <v>0.17</v>
      </c>
      <c r="L1532" s="90"/>
      <c r="M1532" s="90"/>
      <c r="N1532" s="13"/>
      <c r="O1532" s="12">
        <v>0</v>
      </c>
      <c r="P1532" s="12">
        <v>45.183777999999997</v>
      </c>
      <c r="Q1532" s="12">
        <v>5.7115169999999997</v>
      </c>
      <c r="R1532" s="14">
        <v>46301.460023148145</v>
      </c>
      <c r="S1532" s="12">
        <v>1</v>
      </c>
      <c r="T1532">
        <v>20260008</v>
      </c>
      <c r="U1532" t="s">
        <v>3760</v>
      </c>
      <c r="V1532">
        <v>20260008</v>
      </c>
    </row>
    <row r="1533" spans="1:22" x14ac:dyDescent="0.3">
      <c r="A1533" s="11">
        <v>46286</v>
      </c>
      <c r="B1533" s="89" t="s">
        <v>3767</v>
      </c>
      <c r="C1533" s="12" t="s">
        <v>846</v>
      </c>
      <c r="D1533" s="12" t="s">
        <v>3015</v>
      </c>
      <c r="E1533" s="12" t="s">
        <v>637</v>
      </c>
      <c r="F1533" s="12" t="s">
        <v>3016</v>
      </c>
      <c r="G1533" s="12" t="s">
        <v>2733</v>
      </c>
      <c r="H1533" s="12" t="s">
        <v>2737</v>
      </c>
      <c r="I1533" s="90">
        <v>0.33333333333333331</v>
      </c>
      <c r="J1533" s="90">
        <v>0.34722222222222221</v>
      </c>
      <c r="K1533" s="13">
        <v>0.33</v>
      </c>
      <c r="L1533" s="90"/>
      <c r="M1533" s="90"/>
      <c r="N1533" s="13"/>
      <c r="O1533" s="12">
        <v>0</v>
      </c>
      <c r="P1533" s="12">
        <v>45.215721000000002</v>
      </c>
      <c r="Q1533" s="12">
        <v>5.6931180000000001</v>
      </c>
      <c r="R1533" s="14">
        <v>46301.460023148145</v>
      </c>
      <c r="S1533" s="12">
        <v>0</v>
      </c>
      <c r="T1533">
        <v>20260248</v>
      </c>
      <c r="U1533" t="s">
        <v>3760</v>
      </c>
      <c r="V1533">
        <v>20260248</v>
      </c>
    </row>
    <row r="1534" spans="1:22" x14ac:dyDescent="0.3">
      <c r="A1534" s="11">
        <v>46286</v>
      </c>
      <c r="B1534" s="89" t="s">
        <v>3840</v>
      </c>
      <c r="C1534" s="12" t="s">
        <v>959</v>
      </c>
      <c r="D1534" s="12" t="s">
        <v>3017</v>
      </c>
      <c r="E1534" s="12" t="s">
        <v>588</v>
      </c>
      <c r="F1534" s="12" t="s">
        <v>3018</v>
      </c>
      <c r="G1534" s="12" t="s">
        <v>2733</v>
      </c>
      <c r="H1534" s="12" t="s">
        <v>2734</v>
      </c>
      <c r="I1534" s="90">
        <v>0.21180555555555561</v>
      </c>
      <c r="J1534" s="90">
        <v>0.22569444444444439</v>
      </c>
      <c r="K1534" s="13">
        <v>0.33</v>
      </c>
      <c r="L1534" s="90"/>
      <c r="M1534" s="90"/>
      <c r="N1534" s="13"/>
      <c r="O1534" s="12">
        <v>0</v>
      </c>
      <c r="P1534" s="12">
        <v>45.207380000000001</v>
      </c>
      <c r="Q1534" s="12">
        <v>5.7814410000000001</v>
      </c>
      <c r="R1534" s="14">
        <v>46301.460023148145</v>
      </c>
      <c r="S1534" s="12">
        <v>1</v>
      </c>
      <c r="T1534">
        <v>20260393</v>
      </c>
      <c r="U1534" t="s">
        <v>40</v>
      </c>
      <c r="V1534">
        <v>20260393</v>
      </c>
    </row>
    <row r="1535" spans="1:22" x14ac:dyDescent="0.3">
      <c r="A1535" s="11">
        <v>46286</v>
      </c>
      <c r="B1535" s="89" t="s">
        <v>3864</v>
      </c>
      <c r="C1535" s="12" t="s">
        <v>960</v>
      </c>
      <c r="D1535" s="12" t="s">
        <v>1635</v>
      </c>
      <c r="E1535" s="12" t="s">
        <v>464</v>
      </c>
      <c r="F1535" s="12" t="s">
        <v>464</v>
      </c>
      <c r="G1535" s="12" t="s">
        <v>2733</v>
      </c>
      <c r="H1535" s="12" t="s">
        <v>2737</v>
      </c>
      <c r="I1535" s="90">
        <v>0.33333333333333331</v>
      </c>
      <c r="J1535" s="90">
        <v>0.35416666666666669</v>
      </c>
      <c r="K1535" s="13">
        <v>0.5</v>
      </c>
      <c r="L1535" s="90"/>
      <c r="M1535" s="90"/>
      <c r="N1535" s="13"/>
      <c r="O1535" s="12">
        <v>0</v>
      </c>
      <c r="P1535" s="12">
        <v>45.216498000000001</v>
      </c>
      <c r="Q1535" s="12">
        <v>5.6917090000000004</v>
      </c>
      <c r="R1535" s="14">
        <v>46301.460023148145</v>
      </c>
      <c r="S1535" s="12">
        <v>1</v>
      </c>
      <c r="T1535">
        <v>20260190</v>
      </c>
      <c r="U1535" t="s">
        <v>838</v>
      </c>
      <c r="V1535">
        <v>20260190</v>
      </c>
    </row>
    <row r="1536" spans="1:22" x14ac:dyDescent="0.3">
      <c r="A1536" s="11">
        <v>46286</v>
      </c>
      <c r="B1536" s="89" t="s">
        <v>3826</v>
      </c>
      <c r="C1536" s="12" t="s">
        <v>886</v>
      </c>
      <c r="D1536" s="12" t="s">
        <v>1537</v>
      </c>
      <c r="E1536" s="12" t="s">
        <v>435</v>
      </c>
      <c r="F1536" s="12" t="s">
        <v>435</v>
      </c>
      <c r="G1536" s="12" t="s">
        <v>2733</v>
      </c>
      <c r="H1536" s="12" t="s">
        <v>2737</v>
      </c>
      <c r="I1536" s="90">
        <v>0.33333333333333331</v>
      </c>
      <c r="J1536" s="90">
        <v>0.35416666666666669</v>
      </c>
      <c r="K1536" s="13">
        <v>0.5</v>
      </c>
      <c r="L1536" s="90"/>
      <c r="M1536" s="90"/>
      <c r="N1536" s="13"/>
      <c r="O1536" s="12">
        <v>0</v>
      </c>
      <c r="P1536" s="12">
        <v>45.181677999999998</v>
      </c>
      <c r="Q1536" s="12">
        <v>5.7453979999999998</v>
      </c>
      <c r="R1536" s="14">
        <v>46301.460023148145</v>
      </c>
      <c r="S1536" s="12">
        <v>1</v>
      </c>
      <c r="T1536">
        <v>20260156</v>
      </c>
      <c r="U1536" t="s">
        <v>838</v>
      </c>
      <c r="V1536">
        <v>20260156</v>
      </c>
    </row>
    <row r="1537" spans="1:22" x14ac:dyDescent="0.3">
      <c r="A1537" s="11">
        <v>46286</v>
      </c>
      <c r="B1537" s="89" t="s">
        <v>3842</v>
      </c>
      <c r="C1537" s="12" t="s">
        <v>865</v>
      </c>
      <c r="D1537" s="12" t="s">
        <v>2080</v>
      </c>
      <c r="E1537" s="12" t="s">
        <v>69</v>
      </c>
      <c r="F1537" s="12" t="s">
        <v>69</v>
      </c>
      <c r="G1537" s="12" t="s">
        <v>2733</v>
      </c>
      <c r="H1537" s="12" t="s">
        <v>2737</v>
      </c>
      <c r="I1537" s="90">
        <v>0.33333333333333331</v>
      </c>
      <c r="J1537" s="90">
        <v>0.34722222222222221</v>
      </c>
      <c r="K1537" s="13">
        <v>0.33</v>
      </c>
      <c r="L1537" s="90"/>
      <c r="M1537" s="90"/>
      <c r="N1537" s="13"/>
      <c r="O1537" s="12">
        <v>0</v>
      </c>
      <c r="P1537" s="12">
        <v>45.181744999999999</v>
      </c>
      <c r="Q1537" s="12">
        <v>5.7172830000000001</v>
      </c>
      <c r="R1537" s="14">
        <v>46301.460023148145</v>
      </c>
      <c r="S1537" s="12">
        <v>1</v>
      </c>
      <c r="T1537">
        <v>20260335</v>
      </c>
      <c r="U1537" t="s">
        <v>838</v>
      </c>
      <c r="V1537">
        <v>20260335</v>
      </c>
    </row>
    <row r="1538" spans="1:22" x14ac:dyDescent="0.3">
      <c r="A1538" s="11">
        <v>46286</v>
      </c>
      <c r="B1538" s="89" t="s">
        <v>3816</v>
      </c>
      <c r="C1538" s="12" t="s">
        <v>957</v>
      </c>
      <c r="D1538" s="12" t="s">
        <v>3020</v>
      </c>
      <c r="E1538" s="12" t="s">
        <v>3021</v>
      </c>
      <c r="F1538" s="12" t="s">
        <v>3022</v>
      </c>
      <c r="G1538" s="12" t="s">
        <v>2733</v>
      </c>
      <c r="H1538" s="12" t="s">
        <v>2734</v>
      </c>
      <c r="I1538" s="90">
        <v>0.38541666666666669</v>
      </c>
      <c r="J1538" s="90">
        <v>0.39930555555555558</v>
      </c>
      <c r="K1538" s="13">
        <v>0.33</v>
      </c>
      <c r="L1538" s="90">
        <v>0.52777777777777779</v>
      </c>
      <c r="M1538" s="90">
        <v>0.52916666666666667</v>
      </c>
      <c r="N1538" s="13">
        <v>0.03</v>
      </c>
      <c r="O1538" s="12">
        <v>1</v>
      </c>
      <c r="P1538" s="12">
        <v>45.198158999999997</v>
      </c>
      <c r="Q1538" s="12">
        <v>5.7376310000000004</v>
      </c>
      <c r="R1538" s="14">
        <v>46301.460023148145</v>
      </c>
      <c r="S1538" s="12">
        <v>1</v>
      </c>
      <c r="T1538">
        <v>20260496</v>
      </c>
      <c r="U1538" t="s">
        <v>40</v>
      </c>
      <c r="V1538">
        <v>20260496</v>
      </c>
    </row>
    <row r="1539" spans="1:22" x14ac:dyDescent="0.3">
      <c r="A1539" s="11">
        <v>46286</v>
      </c>
      <c r="B1539" s="89" t="s">
        <v>3858</v>
      </c>
      <c r="C1539" s="12" t="s">
        <v>953</v>
      </c>
      <c r="D1539" s="12" t="s">
        <v>3023</v>
      </c>
      <c r="E1539" s="12" t="s">
        <v>665</v>
      </c>
      <c r="F1539" s="12" t="s">
        <v>3024</v>
      </c>
      <c r="G1539" s="12" t="s">
        <v>2733</v>
      </c>
      <c r="H1539" s="12" t="s">
        <v>2734</v>
      </c>
      <c r="I1539" s="90">
        <v>0.16666666666666671</v>
      </c>
      <c r="J1539" s="90">
        <v>0.18055555555555561</v>
      </c>
      <c r="K1539" s="13">
        <v>0.33</v>
      </c>
      <c r="L1539" s="90"/>
      <c r="M1539" s="90"/>
      <c r="N1539" s="13"/>
      <c r="O1539" s="12">
        <v>0</v>
      </c>
      <c r="P1539" s="12">
        <v>45.210031999999998</v>
      </c>
      <c r="Q1539" s="12">
        <v>5.7610710000000003</v>
      </c>
      <c r="R1539" s="14">
        <v>46301.460023148145</v>
      </c>
      <c r="S1539" s="12">
        <v>1</v>
      </c>
      <c r="T1539">
        <v>20260353</v>
      </c>
      <c r="U1539" t="s">
        <v>40</v>
      </c>
      <c r="V1539">
        <v>20260353</v>
      </c>
    </row>
    <row r="1540" spans="1:22" x14ac:dyDescent="0.3">
      <c r="A1540" s="11">
        <v>46286</v>
      </c>
      <c r="B1540" s="89" t="s">
        <v>3862</v>
      </c>
      <c r="C1540" s="12" t="s">
        <v>853</v>
      </c>
      <c r="D1540" s="12" t="s">
        <v>3025</v>
      </c>
      <c r="E1540" s="12" t="s">
        <v>94</v>
      </c>
      <c r="F1540" s="12" t="s">
        <v>3026</v>
      </c>
      <c r="G1540" s="12" t="s">
        <v>2733</v>
      </c>
      <c r="H1540" s="12" t="s">
        <v>2734</v>
      </c>
      <c r="I1540" s="90">
        <v>0.29166666666666669</v>
      </c>
      <c r="J1540" s="90">
        <v>0.2986111111111111</v>
      </c>
      <c r="K1540" s="13">
        <v>0.17</v>
      </c>
      <c r="L1540" s="90"/>
      <c r="M1540" s="90"/>
      <c r="N1540" s="13"/>
      <c r="O1540" s="12">
        <v>0</v>
      </c>
      <c r="P1540" s="12">
        <v>45.190103999999998</v>
      </c>
      <c r="Q1540" s="12">
        <v>5.7049050000000001</v>
      </c>
      <c r="R1540" s="14">
        <v>46301.460023148145</v>
      </c>
      <c r="S1540" s="12">
        <v>1</v>
      </c>
      <c r="T1540">
        <v>20260256</v>
      </c>
      <c r="U1540" t="s">
        <v>40</v>
      </c>
      <c r="V1540">
        <v>20260256</v>
      </c>
    </row>
    <row r="1541" spans="1:22" x14ac:dyDescent="0.3">
      <c r="A1541" s="11">
        <v>46286</v>
      </c>
      <c r="B1541" s="89" t="s">
        <v>3861</v>
      </c>
      <c r="C1541" s="12" t="s">
        <v>970</v>
      </c>
      <c r="D1541" s="12" t="s">
        <v>1475</v>
      </c>
      <c r="E1541" s="12" t="s">
        <v>110</v>
      </c>
      <c r="F1541" s="12" t="s">
        <v>110</v>
      </c>
      <c r="G1541" s="12" t="s">
        <v>2733</v>
      </c>
      <c r="H1541" s="12" t="s">
        <v>2737</v>
      </c>
      <c r="I1541" s="90">
        <v>0.33333333333333331</v>
      </c>
      <c r="J1541" s="90">
        <v>0.38541666666666669</v>
      </c>
      <c r="K1541" s="13">
        <v>1.25</v>
      </c>
      <c r="L1541" s="90"/>
      <c r="M1541" s="90"/>
      <c r="N1541" s="13"/>
      <c r="O1541" s="12">
        <v>0</v>
      </c>
      <c r="P1541" s="12">
        <v>45.186245</v>
      </c>
      <c r="Q1541" s="12">
        <v>5.7213669999999999</v>
      </c>
      <c r="R1541" s="14">
        <v>46301.460023148145</v>
      </c>
      <c r="S1541" s="12">
        <v>1</v>
      </c>
      <c r="T1541">
        <v>20260132</v>
      </c>
      <c r="U1541" t="s">
        <v>838</v>
      </c>
      <c r="V1541">
        <v>20260132</v>
      </c>
    </row>
    <row r="1542" spans="1:22" x14ac:dyDescent="0.3">
      <c r="A1542" s="11">
        <v>46286</v>
      </c>
      <c r="B1542" s="89" t="s">
        <v>3865</v>
      </c>
      <c r="C1542" s="12" t="s">
        <v>962</v>
      </c>
      <c r="D1542" s="12" t="s">
        <v>2076</v>
      </c>
      <c r="E1542" s="12" t="s">
        <v>727</v>
      </c>
      <c r="F1542" s="12" t="s">
        <v>727</v>
      </c>
      <c r="G1542" s="12" t="s">
        <v>2733</v>
      </c>
      <c r="H1542" s="12" t="s">
        <v>2737</v>
      </c>
      <c r="I1542" s="90">
        <v>0.39583333333333331</v>
      </c>
      <c r="J1542" s="90">
        <v>0.4548611111111111</v>
      </c>
      <c r="K1542" s="13">
        <v>1.42</v>
      </c>
      <c r="L1542" s="90">
        <v>0.43055555555555558</v>
      </c>
      <c r="M1542" s="90">
        <v>0.50624999999999998</v>
      </c>
      <c r="N1542" s="13">
        <v>1.82</v>
      </c>
      <c r="O1542" s="12">
        <v>1</v>
      </c>
      <c r="P1542" s="12">
        <v>45.228786999999997</v>
      </c>
      <c r="Q1542" s="12">
        <v>5.6833799999999997</v>
      </c>
      <c r="R1542" s="14">
        <v>46301.460023148145</v>
      </c>
      <c r="S1542" s="12">
        <v>1</v>
      </c>
      <c r="T1542">
        <v>20260334</v>
      </c>
      <c r="U1542" t="s">
        <v>838</v>
      </c>
      <c r="V1542">
        <v>20260334</v>
      </c>
    </row>
    <row r="1543" spans="1:22" x14ac:dyDescent="0.3">
      <c r="A1543" s="11">
        <v>46286</v>
      </c>
      <c r="B1543" s="89" t="s">
        <v>3840</v>
      </c>
      <c r="C1543" s="12" t="s">
        <v>959</v>
      </c>
      <c r="D1543" s="12" t="s">
        <v>1873</v>
      </c>
      <c r="E1543" s="12" t="s">
        <v>715</v>
      </c>
      <c r="F1543" s="12" t="s">
        <v>715</v>
      </c>
      <c r="G1543" s="12" t="s">
        <v>2733</v>
      </c>
      <c r="H1543" s="12" t="s">
        <v>2737</v>
      </c>
      <c r="I1543" s="90">
        <v>0.33333333333333331</v>
      </c>
      <c r="J1543" s="90">
        <v>0.375</v>
      </c>
      <c r="K1543" s="13">
        <v>1</v>
      </c>
      <c r="L1543" s="90"/>
      <c r="M1543" s="90"/>
      <c r="N1543" s="13"/>
      <c r="O1543" s="12">
        <v>0</v>
      </c>
      <c r="P1543" s="12">
        <v>45.212637000000001</v>
      </c>
      <c r="Q1543" s="12">
        <v>5.7951940000000004</v>
      </c>
      <c r="R1543" s="14">
        <v>46301.460023148145</v>
      </c>
      <c r="S1543" s="12">
        <v>1</v>
      </c>
      <c r="T1543">
        <v>20260267</v>
      </c>
      <c r="U1543" t="s">
        <v>838</v>
      </c>
      <c r="V1543">
        <v>20260267</v>
      </c>
    </row>
    <row r="1544" spans="1:22" x14ac:dyDescent="0.3">
      <c r="A1544" s="11">
        <v>46286</v>
      </c>
      <c r="B1544" s="89" t="s">
        <v>3861</v>
      </c>
      <c r="C1544" s="12" t="s">
        <v>970</v>
      </c>
      <c r="D1544" s="12" t="s">
        <v>1886</v>
      </c>
      <c r="E1544" s="12" t="s">
        <v>365</v>
      </c>
      <c r="F1544" s="12" t="s">
        <v>365</v>
      </c>
      <c r="G1544" s="12" t="s">
        <v>2733</v>
      </c>
      <c r="H1544" s="12" t="s">
        <v>2737</v>
      </c>
      <c r="I1544" s="90">
        <v>0.33333333333333331</v>
      </c>
      <c r="J1544" s="90">
        <v>0.37847222222222221</v>
      </c>
      <c r="K1544" s="13">
        <v>1.08</v>
      </c>
      <c r="L1544" s="90"/>
      <c r="M1544" s="90"/>
      <c r="N1544" s="13"/>
      <c r="O1544" s="12">
        <v>0</v>
      </c>
      <c r="P1544" s="12">
        <v>45.188071000000001</v>
      </c>
      <c r="Q1544" s="12">
        <v>5.7254449999999997</v>
      </c>
      <c r="R1544" s="14">
        <v>46301.460023148145</v>
      </c>
      <c r="S1544" s="12">
        <v>1</v>
      </c>
      <c r="T1544">
        <v>20260272</v>
      </c>
      <c r="U1544" t="s">
        <v>838</v>
      </c>
      <c r="V1544">
        <v>20260272</v>
      </c>
    </row>
    <row r="1545" spans="1:22" x14ac:dyDescent="0.3">
      <c r="A1545" s="11">
        <v>46286</v>
      </c>
      <c r="B1545" s="89" t="s">
        <v>3872</v>
      </c>
      <c r="C1545" s="12" t="s">
        <v>866</v>
      </c>
      <c r="D1545" s="12" t="s">
        <v>3027</v>
      </c>
      <c r="E1545" s="12" t="s">
        <v>451</v>
      </c>
      <c r="F1545" s="12" t="s">
        <v>3028</v>
      </c>
      <c r="G1545" s="12" t="s">
        <v>2733</v>
      </c>
      <c r="H1545" s="12" t="s">
        <v>2734</v>
      </c>
      <c r="I1545" s="90">
        <v>0.16666666666666671</v>
      </c>
      <c r="J1545" s="90">
        <v>0.18055555555555561</v>
      </c>
      <c r="K1545" s="13">
        <v>0.33</v>
      </c>
      <c r="L1545" s="90">
        <v>9.375E-2</v>
      </c>
      <c r="M1545" s="90">
        <v>0.1020833333333333</v>
      </c>
      <c r="N1545" s="13">
        <v>0.2</v>
      </c>
      <c r="O1545" s="12">
        <v>1</v>
      </c>
      <c r="P1545" s="12">
        <v>45.207687999999997</v>
      </c>
      <c r="Q1545" s="12">
        <v>5.763395</v>
      </c>
      <c r="R1545" s="14">
        <v>46301.460023148145</v>
      </c>
      <c r="S1545" s="12">
        <v>1</v>
      </c>
      <c r="T1545">
        <v>20260046</v>
      </c>
      <c r="U1545" t="s">
        <v>40</v>
      </c>
      <c r="V1545">
        <v>20260046</v>
      </c>
    </row>
    <row r="1546" spans="1:22" x14ac:dyDescent="0.3">
      <c r="A1546" s="11">
        <v>46286</v>
      </c>
      <c r="B1546" s="89" t="s">
        <v>3869</v>
      </c>
      <c r="C1546" s="12" t="s">
        <v>907</v>
      </c>
      <c r="D1546" s="12" t="s">
        <v>1280</v>
      </c>
      <c r="E1546" s="12" t="s">
        <v>731</v>
      </c>
      <c r="F1546" s="12" t="s">
        <v>731</v>
      </c>
      <c r="G1546" s="12" t="s">
        <v>2733</v>
      </c>
      <c r="H1546" s="12" t="s">
        <v>2737</v>
      </c>
      <c r="I1546" s="90">
        <v>0.33333333333333331</v>
      </c>
      <c r="J1546" s="90">
        <v>0.37847222222222221</v>
      </c>
      <c r="K1546" s="13">
        <v>1.08</v>
      </c>
      <c r="L1546" s="90">
        <v>0.49166666666666659</v>
      </c>
      <c r="M1546" s="90">
        <v>0.51249999999999996</v>
      </c>
      <c r="N1546" s="13">
        <v>0.5</v>
      </c>
      <c r="O1546" s="12">
        <v>1</v>
      </c>
      <c r="P1546" s="12">
        <v>45.370404999999998</v>
      </c>
      <c r="Q1546" s="12">
        <v>5.583806</v>
      </c>
      <c r="R1546" s="14">
        <v>46301.460023148145</v>
      </c>
      <c r="S1546" s="12">
        <v>1</v>
      </c>
      <c r="T1546">
        <v>20260061</v>
      </c>
      <c r="U1546" t="s">
        <v>838</v>
      </c>
      <c r="V1546">
        <v>20260061</v>
      </c>
    </row>
    <row r="1547" spans="1:22" x14ac:dyDescent="0.3">
      <c r="A1547" s="11">
        <v>46286</v>
      </c>
      <c r="B1547" s="89" t="s">
        <v>3839</v>
      </c>
      <c r="C1547" s="12" t="s">
        <v>966</v>
      </c>
      <c r="D1547" s="12" t="s">
        <v>2642</v>
      </c>
      <c r="E1547" s="12" t="s">
        <v>641</v>
      </c>
      <c r="F1547" s="12" t="s">
        <v>641</v>
      </c>
      <c r="G1547" s="12" t="s">
        <v>2733</v>
      </c>
      <c r="H1547" s="12" t="s">
        <v>2737</v>
      </c>
      <c r="I1547" s="90">
        <v>0.47916666666666669</v>
      </c>
      <c r="J1547" s="90">
        <v>0.56597222222222221</v>
      </c>
      <c r="K1547" s="13">
        <v>2.08</v>
      </c>
      <c r="L1547" s="90">
        <v>0.25763888888888892</v>
      </c>
      <c r="M1547" s="90">
        <v>0.27083333333333331</v>
      </c>
      <c r="N1547" s="13">
        <v>0.32</v>
      </c>
      <c r="O1547" s="12">
        <v>1</v>
      </c>
      <c r="P1547" s="12">
        <v>45.328066</v>
      </c>
      <c r="Q1547" s="12">
        <v>5.566249</v>
      </c>
      <c r="R1547" s="14">
        <v>46301.460023148145</v>
      </c>
      <c r="S1547" s="12">
        <v>1</v>
      </c>
      <c r="T1547">
        <v>20260546</v>
      </c>
      <c r="U1547" t="s">
        <v>838</v>
      </c>
      <c r="V1547">
        <v>20260546</v>
      </c>
    </row>
    <row r="1548" spans="1:22" x14ac:dyDescent="0.3">
      <c r="A1548" s="11">
        <v>46286</v>
      </c>
      <c r="B1548" s="89" t="s">
        <v>3827</v>
      </c>
      <c r="C1548" s="12" t="s">
        <v>967</v>
      </c>
      <c r="D1548" s="12" t="s">
        <v>3029</v>
      </c>
      <c r="E1548" s="12" t="s">
        <v>623</v>
      </c>
      <c r="F1548" s="12" t="s">
        <v>3030</v>
      </c>
      <c r="G1548" s="12" t="s">
        <v>2733</v>
      </c>
      <c r="H1548" s="12" t="s">
        <v>2734</v>
      </c>
      <c r="I1548" s="90">
        <v>0.16666666666666671</v>
      </c>
      <c r="J1548" s="90">
        <v>0.18055555555555561</v>
      </c>
      <c r="K1548" s="13">
        <v>0.33</v>
      </c>
      <c r="L1548" s="90">
        <v>0.19166666666666671</v>
      </c>
      <c r="M1548" s="90">
        <v>0.20069444444444451</v>
      </c>
      <c r="N1548" s="13">
        <v>0.22</v>
      </c>
      <c r="O1548" s="12">
        <v>1</v>
      </c>
      <c r="P1548" s="12">
        <v>45.210430000000002</v>
      </c>
      <c r="Q1548" s="12">
        <v>5.6671319999999996</v>
      </c>
      <c r="R1548" s="14">
        <v>46301.460023148145</v>
      </c>
      <c r="S1548" s="12">
        <v>1</v>
      </c>
      <c r="T1548">
        <v>20260092</v>
      </c>
      <c r="U1548" t="s">
        <v>40</v>
      </c>
      <c r="V1548">
        <v>20260092</v>
      </c>
    </row>
    <row r="1549" spans="1:22" x14ac:dyDescent="0.3">
      <c r="A1549" s="11">
        <v>46286</v>
      </c>
      <c r="B1549" s="89" t="s">
        <v>3869</v>
      </c>
      <c r="C1549" s="12" t="s">
        <v>907</v>
      </c>
      <c r="D1549" s="12" t="s">
        <v>1384</v>
      </c>
      <c r="E1549" s="12" t="s">
        <v>287</v>
      </c>
      <c r="F1549" s="12" t="s">
        <v>287</v>
      </c>
      <c r="G1549" s="12" t="s">
        <v>2733</v>
      </c>
      <c r="H1549" s="12" t="s">
        <v>2781</v>
      </c>
      <c r="I1549" s="90">
        <v>0.20833333333333329</v>
      </c>
      <c r="J1549" s="90">
        <v>0.22916666666666671</v>
      </c>
      <c r="K1549" s="13">
        <v>0.5</v>
      </c>
      <c r="L1549" s="90">
        <v>0.1645833333333333</v>
      </c>
      <c r="M1549" s="90">
        <v>0.24652777777777779</v>
      </c>
      <c r="N1549" s="13">
        <v>1.97</v>
      </c>
      <c r="O1549" s="12">
        <v>1</v>
      </c>
      <c r="P1549" s="12">
        <v>45.350158999999998</v>
      </c>
      <c r="Q1549" s="12">
        <v>5.57104</v>
      </c>
      <c r="R1549" s="14">
        <v>46301.460023148145</v>
      </c>
      <c r="S1549" s="12">
        <v>1</v>
      </c>
      <c r="T1549">
        <v>20260101</v>
      </c>
      <c r="U1549" t="s">
        <v>838</v>
      </c>
      <c r="V1549">
        <v>20260101</v>
      </c>
    </row>
    <row r="1550" spans="1:22" x14ac:dyDescent="0.3">
      <c r="A1550" s="11">
        <v>46286</v>
      </c>
      <c r="B1550" s="89" t="s">
        <v>3818</v>
      </c>
      <c r="C1550" s="12" t="s">
        <v>870</v>
      </c>
      <c r="D1550" s="12" t="s">
        <v>2359</v>
      </c>
      <c r="E1550" s="12" t="s">
        <v>601</v>
      </c>
      <c r="F1550" s="12" t="s">
        <v>599</v>
      </c>
      <c r="G1550" s="12" t="s">
        <v>2733</v>
      </c>
      <c r="H1550" s="12" t="s">
        <v>2737</v>
      </c>
      <c r="I1550" s="90">
        <v>0.2326388888888889</v>
      </c>
      <c r="J1550" s="90">
        <v>0.25694444444444442</v>
      </c>
      <c r="K1550" s="13">
        <v>0.57999999999999996</v>
      </c>
      <c r="L1550" s="90">
        <v>0.21180555555555561</v>
      </c>
      <c r="M1550" s="90">
        <v>0.21458333333333329</v>
      </c>
      <c r="N1550" s="13">
        <v>7.0000000000000007E-2</v>
      </c>
      <c r="O1550" s="12">
        <v>1</v>
      </c>
      <c r="P1550" s="12">
        <v>45.188118000000003</v>
      </c>
      <c r="Q1550" s="12">
        <v>5.7287299999999997</v>
      </c>
      <c r="R1550" s="14">
        <v>46301.460023148145</v>
      </c>
      <c r="S1550" s="12">
        <v>1</v>
      </c>
      <c r="T1550">
        <v>20260430</v>
      </c>
      <c r="U1550" t="s">
        <v>838</v>
      </c>
      <c r="V1550">
        <v>20260430</v>
      </c>
    </row>
    <row r="1551" spans="1:22" x14ac:dyDescent="0.3">
      <c r="A1551" s="11">
        <v>46286</v>
      </c>
      <c r="B1551" s="89" t="s">
        <v>3816</v>
      </c>
      <c r="C1551" s="12" t="s">
        <v>957</v>
      </c>
      <c r="D1551" s="12" t="s">
        <v>3031</v>
      </c>
      <c r="E1551" s="12" t="s">
        <v>157</v>
      </c>
      <c r="F1551" s="12" t="s">
        <v>3032</v>
      </c>
      <c r="G1551" s="12" t="s">
        <v>2733</v>
      </c>
      <c r="H1551" s="12" t="s">
        <v>2734</v>
      </c>
      <c r="I1551" s="90">
        <v>0.39930555555555558</v>
      </c>
      <c r="J1551" s="90">
        <v>0.41319444444444442</v>
      </c>
      <c r="K1551" s="13">
        <v>0.33</v>
      </c>
      <c r="L1551" s="90">
        <v>0.52152777777777781</v>
      </c>
      <c r="M1551" s="90">
        <v>0.52222222222222225</v>
      </c>
      <c r="N1551" s="13">
        <v>0.02</v>
      </c>
      <c r="O1551" s="12">
        <v>1</v>
      </c>
      <c r="P1551" s="12">
        <v>45.199010000000001</v>
      </c>
      <c r="Q1551" s="12">
        <v>5.7367730000000003</v>
      </c>
      <c r="R1551" s="14">
        <v>46301.460023148145</v>
      </c>
      <c r="S1551" s="12">
        <v>1</v>
      </c>
      <c r="T1551">
        <v>20260172</v>
      </c>
      <c r="U1551" t="s">
        <v>40</v>
      </c>
      <c r="V1551">
        <v>20260172</v>
      </c>
    </row>
    <row r="1552" spans="1:22" x14ac:dyDescent="0.3">
      <c r="A1552" s="11">
        <v>46286</v>
      </c>
      <c r="B1552" s="89" t="s">
        <v>3866</v>
      </c>
      <c r="C1552" s="12" t="s">
        <v>949</v>
      </c>
      <c r="D1552" s="12" t="s">
        <v>1822</v>
      </c>
      <c r="E1552" s="12" t="s">
        <v>402</v>
      </c>
      <c r="F1552" s="12" t="s">
        <v>402</v>
      </c>
      <c r="G1552" s="12" t="s">
        <v>2733</v>
      </c>
      <c r="H1552" s="12" t="s">
        <v>2737</v>
      </c>
      <c r="I1552" s="90">
        <v>0.33333333333333331</v>
      </c>
      <c r="J1552" s="90">
        <v>0.4236111111111111</v>
      </c>
      <c r="K1552" s="13">
        <v>2.17</v>
      </c>
      <c r="L1552" s="90"/>
      <c r="M1552" s="90"/>
      <c r="N1552" s="13"/>
      <c r="O1552" s="12">
        <v>0</v>
      </c>
      <c r="P1552" s="12">
        <v>45.145840999999997</v>
      </c>
      <c r="Q1552" s="12">
        <v>5.7421040000000003</v>
      </c>
      <c r="R1552" s="14">
        <v>46301.460023148145</v>
      </c>
      <c r="S1552" s="12">
        <v>1</v>
      </c>
      <c r="T1552">
        <v>20260252</v>
      </c>
      <c r="U1552" t="s">
        <v>838</v>
      </c>
      <c r="V1552">
        <v>20260252</v>
      </c>
    </row>
    <row r="1553" spans="1:22" x14ac:dyDescent="0.3">
      <c r="A1553" s="11">
        <v>46286</v>
      </c>
      <c r="B1553" s="89" t="s">
        <v>3836</v>
      </c>
      <c r="C1553" s="12" t="s">
        <v>954</v>
      </c>
      <c r="D1553" s="12" t="s">
        <v>2858</v>
      </c>
      <c r="E1553" s="12" t="s">
        <v>691</v>
      </c>
      <c r="F1553" s="12" t="s">
        <v>2859</v>
      </c>
      <c r="G1553" s="12" t="s">
        <v>2733</v>
      </c>
      <c r="H1553" s="12" t="s">
        <v>2734</v>
      </c>
      <c r="I1553" s="90">
        <v>0.16666666666666671</v>
      </c>
      <c r="J1553" s="90">
        <v>0.1736111111111111</v>
      </c>
      <c r="K1553" s="13">
        <v>0.17</v>
      </c>
      <c r="L1553" s="90"/>
      <c r="M1553" s="90"/>
      <c r="N1553" s="13"/>
      <c r="O1553" s="12">
        <v>0</v>
      </c>
      <c r="P1553" s="12">
        <v>45.205657000000002</v>
      </c>
      <c r="Q1553" s="12">
        <v>5.7738750000000003</v>
      </c>
      <c r="R1553" s="14">
        <v>46301.460023148145</v>
      </c>
      <c r="S1553" s="12">
        <v>1</v>
      </c>
      <c r="T1553">
        <v>20260378</v>
      </c>
      <c r="U1553" t="s">
        <v>40</v>
      </c>
      <c r="V1553">
        <v>20260378</v>
      </c>
    </row>
    <row r="1554" spans="1:22" x14ac:dyDescent="0.3">
      <c r="A1554" s="11">
        <v>46286</v>
      </c>
      <c r="B1554" s="89" t="s">
        <v>3821</v>
      </c>
      <c r="C1554" s="12" t="s">
        <v>879</v>
      </c>
      <c r="D1554" s="12" t="s">
        <v>3033</v>
      </c>
      <c r="E1554" s="12" t="s">
        <v>624</v>
      </c>
      <c r="F1554" s="12" t="s">
        <v>3034</v>
      </c>
      <c r="G1554" s="12" t="s">
        <v>2733</v>
      </c>
      <c r="H1554" s="12" t="s">
        <v>2734</v>
      </c>
      <c r="I1554" s="90">
        <v>0.45833333333333331</v>
      </c>
      <c r="J1554" s="90">
        <v>0.49305555555555558</v>
      </c>
      <c r="K1554" s="13">
        <v>0.83</v>
      </c>
      <c r="L1554" s="90">
        <v>0.56180555555555556</v>
      </c>
      <c r="M1554" s="90">
        <v>0.56944444444444442</v>
      </c>
      <c r="N1554" s="13">
        <v>0.18</v>
      </c>
      <c r="O1554" s="12">
        <v>1</v>
      </c>
      <c r="P1554" s="12">
        <v>44.844379000000004</v>
      </c>
      <c r="Q1554" s="12">
        <v>-0.63601799999999997</v>
      </c>
      <c r="R1554" s="14">
        <v>46301.460023148145</v>
      </c>
      <c r="S1554" s="12">
        <v>1</v>
      </c>
      <c r="T1554">
        <v>20260091</v>
      </c>
      <c r="U1554" t="s">
        <v>40</v>
      </c>
      <c r="V1554">
        <v>20260091</v>
      </c>
    </row>
    <row r="1555" spans="1:22" x14ac:dyDescent="0.3">
      <c r="A1555" s="11">
        <v>46286</v>
      </c>
      <c r="B1555" s="89" t="s">
        <v>3823</v>
      </c>
      <c r="C1555" s="12" t="s">
        <v>968</v>
      </c>
      <c r="D1555" s="12" t="s">
        <v>3035</v>
      </c>
      <c r="E1555" s="12" t="s">
        <v>683</v>
      </c>
      <c r="F1555" s="12" t="s">
        <v>3036</v>
      </c>
      <c r="G1555" s="12" t="s">
        <v>2733</v>
      </c>
      <c r="H1555" s="12" t="s">
        <v>2734</v>
      </c>
      <c r="I1555" s="90">
        <v>0.26041666666666669</v>
      </c>
      <c r="J1555" s="90">
        <v>0.27430555555555558</v>
      </c>
      <c r="K1555" s="13">
        <v>0.33</v>
      </c>
      <c r="L1555" s="90"/>
      <c r="M1555" s="90"/>
      <c r="N1555" s="13"/>
      <c r="O1555" s="12">
        <v>0</v>
      </c>
      <c r="P1555" s="12">
        <v>45.196936999999998</v>
      </c>
      <c r="Q1555" s="12">
        <v>5.6979059999999997</v>
      </c>
      <c r="R1555" s="14">
        <v>46301.460023148145</v>
      </c>
      <c r="S1555" s="12">
        <v>1</v>
      </c>
      <c r="T1555">
        <v>20260278</v>
      </c>
      <c r="U1555" t="s">
        <v>40</v>
      </c>
      <c r="V1555">
        <v>20260278</v>
      </c>
    </row>
    <row r="1556" spans="1:22" x14ac:dyDescent="0.3">
      <c r="A1556" s="11">
        <v>46286</v>
      </c>
      <c r="B1556" s="89" t="s">
        <v>3873</v>
      </c>
      <c r="C1556" s="12" t="s">
        <v>911</v>
      </c>
      <c r="D1556" s="12" t="s">
        <v>2204</v>
      </c>
      <c r="E1556" s="12" t="s">
        <v>572</v>
      </c>
      <c r="F1556" s="12" t="s">
        <v>572</v>
      </c>
      <c r="G1556" s="12" t="s">
        <v>2733</v>
      </c>
      <c r="H1556" s="12" t="s">
        <v>2737</v>
      </c>
      <c r="I1556" s="90">
        <v>0.33333333333333331</v>
      </c>
      <c r="J1556" s="90">
        <v>0.34722222222222221</v>
      </c>
      <c r="K1556" s="13">
        <v>0.33</v>
      </c>
      <c r="L1556" s="90"/>
      <c r="M1556" s="90"/>
      <c r="N1556" s="13"/>
      <c r="O1556" s="12">
        <v>0</v>
      </c>
      <c r="P1556" s="12">
        <v>45.371513</v>
      </c>
      <c r="Q1556" s="12">
        <v>5.5861590000000003</v>
      </c>
      <c r="R1556" s="14">
        <v>46301.460023148145</v>
      </c>
      <c r="S1556" s="12">
        <v>1</v>
      </c>
      <c r="T1556">
        <v>20260377</v>
      </c>
      <c r="U1556" t="s">
        <v>838</v>
      </c>
      <c r="V1556">
        <v>20260377</v>
      </c>
    </row>
    <row r="1557" spans="1:22" x14ac:dyDescent="0.3">
      <c r="A1557" s="11">
        <v>46286</v>
      </c>
      <c r="B1557" s="89" t="s">
        <v>3840</v>
      </c>
      <c r="C1557" s="12" t="s">
        <v>959</v>
      </c>
      <c r="D1557" s="12" t="s">
        <v>1392</v>
      </c>
      <c r="E1557" s="12" t="s">
        <v>428</v>
      </c>
      <c r="F1557" s="12" t="s">
        <v>428</v>
      </c>
      <c r="G1557" s="12" t="s">
        <v>2733</v>
      </c>
      <c r="H1557" s="12" t="s">
        <v>2737</v>
      </c>
      <c r="I1557" s="90">
        <v>0.23958333333333329</v>
      </c>
      <c r="J1557" s="90">
        <v>0.25</v>
      </c>
      <c r="K1557" s="13">
        <v>0.25</v>
      </c>
      <c r="L1557" s="90"/>
      <c r="M1557" s="90"/>
      <c r="N1557" s="13"/>
      <c r="O1557" s="12">
        <v>0</v>
      </c>
      <c r="P1557" s="12">
        <v>45.187860999999998</v>
      </c>
      <c r="Q1557" s="12">
        <v>5.7515039999999997</v>
      </c>
      <c r="R1557" s="14">
        <v>46301.460023148145</v>
      </c>
      <c r="S1557" s="12">
        <v>1</v>
      </c>
      <c r="T1557">
        <v>20260103</v>
      </c>
      <c r="U1557" t="s">
        <v>838</v>
      </c>
      <c r="V1557">
        <v>20260103</v>
      </c>
    </row>
    <row r="1558" spans="1:22" x14ac:dyDescent="0.3">
      <c r="A1558" s="11">
        <v>46286</v>
      </c>
      <c r="B1558" s="89" t="s">
        <v>3817</v>
      </c>
      <c r="C1558" s="12" t="s">
        <v>974</v>
      </c>
      <c r="D1558" s="12" t="s">
        <v>3037</v>
      </c>
      <c r="E1558" s="12" t="s">
        <v>610</v>
      </c>
      <c r="F1558" s="12" t="s">
        <v>3038</v>
      </c>
      <c r="G1558" s="12" t="s">
        <v>2733</v>
      </c>
      <c r="H1558" s="12" t="s">
        <v>2734</v>
      </c>
      <c r="I1558" s="90">
        <v>0.29166666666666669</v>
      </c>
      <c r="J1558" s="90">
        <v>0.2986111111111111</v>
      </c>
      <c r="K1558" s="13">
        <v>0.17</v>
      </c>
      <c r="L1558" s="90"/>
      <c r="M1558" s="90"/>
      <c r="N1558" s="13"/>
      <c r="O1558" s="12">
        <v>0</v>
      </c>
      <c r="P1558" s="12">
        <v>45.170372</v>
      </c>
      <c r="Q1558" s="12">
        <v>5.7396019999999996</v>
      </c>
      <c r="R1558" s="14">
        <v>46301.460023148145</v>
      </c>
      <c r="S1558" s="12">
        <v>1</v>
      </c>
      <c r="T1558">
        <v>20260458</v>
      </c>
      <c r="U1558" t="s">
        <v>40</v>
      </c>
      <c r="V1558">
        <v>20260458</v>
      </c>
    </row>
    <row r="1559" spans="1:22" x14ac:dyDescent="0.3">
      <c r="A1559" s="11">
        <v>46286</v>
      </c>
      <c r="B1559" s="89" t="s">
        <v>3862</v>
      </c>
      <c r="C1559" s="12" t="s">
        <v>853</v>
      </c>
      <c r="D1559" s="12" t="s">
        <v>915</v>
      </c>
      <c r="E1559" s="12" t="s">
        <v>806</v>
      </c>
      <c r="F1559" s="12" t="s">
        <v>3039</v>
      </c>
      <c r="G1559" s="12" t="s">
        <v>2733</v>
      </c>
      <c r="H1559" s="12" t="s">
        <v>2837</v>
      </c>
      <c r="I1559" s="90">
        <v>0.34722222222222221</v>
      </c>
      <c r="J1559" s="90">
        <v>0.3576388888888889</v>
      </c>
      <c r="K1559" s="13">
        <v>0.25</v>
      </c>
      <c r="L1559" s="90"/>
      <c r="M1559" s="90"/>
      <c r="N1559" s="13"/>
      <c r="O1559" s="12">
        <v>0</v>
      </c>
      <c r="P1559" s="12">
        <v>45.184745999999997</v>
      </c>
      <c r="Q1559" s="12">
        <v>5.7144760000000003</v>
      </c>
      <c r="R1559" s="14">
        <v>46301.460023148145</v>
      </c>
      <c r="S1559" s="12">
        <v>1</v>
      </c>
      <c r="V1559" t="s">
        <v>3922</v>
      </c>
    </row>
    <row r="1560" spans="1:22" x14ac:dyDescent="0.3">
      <c r="A1560" s="11">
        <v>46286</v>
      </c>
      <c r="B1560" s="89" t="s">
        <v>3820</v>
      </c>
      <c r="C1560" s="12" t="s">
        <v>961</v>
      </c>
      <c r="D1560" s="12" t="s">
        <v>1202</v>
      </c>
      <c r="E1560" s="12" t="s">
        <v>514</v>
      </c>
      <c r="F1560" s="12" t="s">
        <v>514</v>
      </c>
      <c r="G1560" s="12" t="s">
        <v>2733</v>
      </c>
      <c r="H1560" s="12" t="s">
        <v>2737</v>
      </c>
      <c r="I1560" s="90">
        <v>0.3611111111111111</v>
      </c>
      <c r="J1560" s="90">
        <v>0.37152777777777779</v>
      </c>
      <c r="K1560" s="13">
        <v>0.25</v>
      </c>
      <c r="L1560" s="90"/>
      <c r="M1560" s="90"/>
      <c r="N1560" s="13"/>
      <c r="O1560" s="12">
        <v>0</v>
      </c>
      <c r="P1560" s="12">
        <v>45.166386000000003</v>
      </c>
      <c r="Q1560" s="12">
        <v>5.7264660000000003</v>
      </c>
      <c r="R1560" s="14">
        <v>46301.460023148145</v>
      </c>
      <c r="S1560" s="12">
        <v>1</v>
      </c>
      <c r="T1560">
        <v>20260578</v>
      </c>
      <c r="U1560" t="s">
        <v>838</v>
      </c>
      <c r="V1560">
        <v>20260578</v>
      </c>
    </row>
    <row r="1561" spans="1:22" x14ac:dyDescent="0.3">
      <c r="A1561" s="11">
        <v>46286</v>
      </c>
      <c r="B1561" s="89" t="s">
        <v>3817</v>
      </c>
      <c r="C1561" s="12" t="s">
        <v>974</v>
      </c>
      <c r="D1561" s="12" t="s">
        <v>2148</v>
      </c>
      <c r="E1561" s="12" t="s">
        <v>283</v>
      </c>
      <c r="F1561" s="12" t="s">
        <v>3040</v>
      </c>
      <c r="G1561" s="12" t="s">
        <v>2733</v>
      </c>
      <c r="H1561" s="12" t="s">
        <v>2737</v>
      </c>
      <c r="I1561" s="90">
        <v>0.33333333333333331</v>
      </c>
      <c r="J1561" s="90">
        <v>0.34722222222222221</v>
      </c>
      <c r="K1561" s="13">
        <v>0.33</v>
      </c>
      <c r="L1561" s="90"/>
      <c r="M1561" s="90"/>
      <c r="N1561" s="13"/>
      <c r="O1561" s="12">
        <v>0</v>
      </c>
      <c r="P1561" s="12">
        <v>45.170468999999997</v>
      </c>
      <c r="Q1561" s="12">
        <v>5.7347279999999996</v>
      </c>
      <c r="R1561" s="14">
        <v>46301.460023148145</v>
      </c>
      <c r="S1561" s="12">
        <v>1</v>
      </c>
      <c r="T1561">
        <v>20260359</v>
      </c>
      <c r="U1561" t="s">
        <v>838</v>
      </c>
      <c r="V1561">
        <v>20260359</v>
      </c>
    </row>
    <row r="1562" spans="1:22" x14ac:dyDescent="0.3">
      <c r="A1562" s="11">
        <v>46286</v>
      </c>
      <c r="B1562" s="89" t="s">
        <v>3830</v>
      </c>
      <c r="C1562" s="12" t="s">
        <v>951</v>
      </c>
      <c r="D1562" s="12" t="s">
        <v>1578</v>
      </c>
      <c r="E1562" s="12" t="s">
        <v>499</v>
      </c>
      <c r="F1562" s="12" t="s">
        <v>3041</v>
      </c>
      <c r="G1562" s="12" t="s">
        <v>2733</v>
      </c>
      <c r="H1562" s="12" t="s">
        <v>2737</v>
      </c>
      <c r="I1562" s="90">
        <v>0.33333333333333331</v>
      </c>
      <c r="J1562" s="90">
        <v>0.39583333333333331</v>
      </c>
      <c r="K1562" s="13">
        <v>1.5</v>
      </c>
      <c r="L1562" s="90"/>
      <c r="M1562" s="90"/>
      <c r="N1562" s="13"/>
      <c r="O1562" s="12">
        <v>0</v>
      </c>
      <c r="P1562" s="12">
        <v>45.180225999999998</v>
      </c>
      <c r="Q1562" s="12">
        <v>5.7490040000000002</v>
      </c>
      <c r="R1562" s="14">
        <v>46301.460023148145</v>
      </c>
      <c r="S1562" s="12">
        <v>1</v>
      </c>
      <c r="T1562">
        <v>20260169</v>
      </c>
      <c r="U1562" t="s">
        <v>838</v>
      </c>
      <c r="V1562">
        <v>20260169</v>
      </c>
    </row>
    <row r="1563" spans="1:22" x14ac:dyDescent="0.3">
      <c r="A1563" s="11">
        <v>46286</v>
      </c>
      <c r="B1563" s="89" t="s">
        <v>3864</v>
      </c>
      <c r="C1563" s="12" t="s">
        <v>960</v>
      </c>
      <c r="D1563" s="12" t="s">
        <v>1447</v>
      </c>
      <c r="E1563" s="12" t="s">
        <v>432</v>
      </c>
      <c r="F1563" s="12" t="s">
        <v>432</v>
      </c>
      <c r="G1563" s="12" t="s">
        <v>2733</v>
      </c>
      <c r="H1563" s="12" t="s">
        <v>2737</v>
      </c>
      <c r="I1563" s="90">
        <v>0.33333333333333331</v>
      </c>
      <c r="J1563" s="90">
        <v>0.38541666666666669</v>
      </c>
      <c r="K1563" s="13">
        <v>1.25</v>
      </c>
      <c r="L1563" s="90"/>
      <c r="M1563" s="90"/>
      <c r="N1563" s="13"/>
      <c r="O1563" s="12">
        <v>0</v>
      </c>
      <c r="P1563" s="12">
        <v>45.212797000000002</v>
      </c>
      <c r="Q1563" s="12">
        <v>5.6987719999999999</v>
      </c>
      <c r="R1563" s="14">
        <v>46301.460023148145</v>
      </c>
      <c r="S1563" s="12">
        <v>1</v>
      </c>
      <c r="T1563">
        <v>20260124</v>
      </c>
      <c r="U1563" t="s">
        <v>838</v>
      </c>
      <c r="V1563">
        <v>20260124</v>
      </c>
    </row>
    <row r="1564" spans="1:22" x14ac:dyDescent="0.3">
      <c r="A1564" s="11">
        <v>46286</v>
      </c>
      <c r="B1564" s="89" t="s">
        <v>3834</v>
      </c>
      <c r="C1564" s="12" t="s">
        <v>964</v>
      </c>
      <c r="D1564" s="12" t="s">
        <v>1348</v>
      </c>
      <c r="E1564" s="12" t="s">
        <v>753</v>
      </c>
      <c r="F1564" s="12" t="s">
        <v>3042</v>
      </c>
      <c r="G1564" s="12" t="s">
        <v>2733</v>
      </c>
      <c r="H1564" s="12" t="s">
        <v>2737</v>
      </c>
      <c r="I1564" s="90">
        <v>0.33333333333333331</v>
      </c>
      <c r="J1564" s="90">
        <v>0.375</v>
      </c>
      <c r="K1564" s="13">
        <v>1</v>
      </c>
      <c r="L1564" s="90"/>
      <c r="M1564" s="90"/>
      <c r="N1564" s="13"/>
      <c r="O1564" s="12">
        <v>0</v>
      </c>
      <c r="P1564" s="12">
        <v>45.150100000000002</v>
      </c>
      <c r="Q1564" s="12">
        <v>5.7248400000000004</v>
      </c>
      <c r="R1564" s="14">
        <v>46301.460023148145</v>
      </c>
      <c r="S1564" s="12">
        <v>1</v>
      </c>
      <c r="T1564">
        <v>20260473</v>
      </c>
      <c r="U1564" t="s">
        <v>838</v>
      </c>
      <c r="V1564">
        <v>20260473</v>
      </c>
    </row>
    <row r="1565" spans="1:22" x14ac:dyDescent="0.3">
      <c r="A1565" s="11">
        <v>46286</v>
      </c>
      <c r="B1565" s="89" t="s">
        <v>3814</v>
      </c>
      <c r="C1565" s="12" t="s">
        <v>948</v>
      </c>
      <c r="D1565" s="12" t="s">
        <v>1174</v>
      </c>
      <c r="E1565" s="12" t="s">
        <v>614</v>
      </c>
      <c r="F1565" s="12" t="s">
        <v>614</v>
      </c>
      <c r="G1565" s="12" t="s">
        <v>2733</v>
      </c>
      <c r="H1565" s="12" t="s">
        <v>2737</v>
      </c>
      <c r="I1565" s="90">
        <v>0.33333333333333331</v>
      </c>
      <c r="J1565" s="90">
        <v>0.4236111111111111</v>
      </c>
      <c r="K1565" s="13">
        <v>2.17</v>
      </c>
      <c r="L1565" s="90"/>
      <c r="M1565" s="90"/>
      <c r="N1565" s="13"/>
      <c r="O1565" s="12">
        <v>0</v>
      </c>
      <c r="P1565" s="12">
        <v>45.178691000000001</v>
      </c>
      <c r="Q1565" s="12">
        <v>5.737673</v>
      </c>
      <c r="R1565" s="14">
        <v>46301.460023148145</v>
      </c>
      <c r="S1565" s="12">
        <v>1</v>
      </c>
      <c r="T1565">
        <v>20260028</v>
      </c>
      <c r="U1565" t="s">
        <v>838</v>
      </c>
      <c r="V1565">
        <v>20260028</v>
      </c>
    </row>
    <row r="1566" spans="1:22" x14ac:dyDescent="0.3">
      <c r="A1566" s="11">
        <v>46286</v>
      </c>
      <c r="B1566" s="89" t="s">
        <v>3875</v>
      </c>
      <c r="C1566" s="12" t="s">
        <v>846</v>
      </c>
      <c r="D1566" s="12"/>
      <c r="E1566" s="12" t="s">
        <v>809</v>
      </c>
      <c r="F1566" s="12" t="s">
        <v>809</v>
      </c>
      <c r="G1566" s="12"/>
      <c r="H1566" s="12"/>
      <c r="I1566" s="90">
        <v>0.33333333333333331</v>
      </c>
      <c r="J1566" s="90">
        <v>0.34722222222222221</v>
      </c>
      <c r="K1566" s="13">
        <v>0.33</v>
      </c>
      <c r="L1566" s="90"/>
      <c r="M1566" s="90"/>
      <c r="N1566" s="13"/>
      <c r="O1566" s="12">
        <v>0</v>
      </c>
      <c r="P1566" s="12">
        <v>45.178801999999997</v>
      </c>
      <c r="Q1566" s="12">
        <v>5.7273579999999997</v>
      </c>
      <c r="R1566" s="14">
        <v>46301.460023148145</v>
      </c>
      <c r="S1566" s="12">
        <v>0</v>
      </c>
      <c r="V1566" t="s">
        <v>3876</v>
      </c>
    </row>
    <row r="1567" spans="1:22" x14ac:dyDescent="0.3">
      <c r="A1567" s="11">
        <v>46286</v>
      </c>
      <c r="B1567" s="89" t="s">
        <v>3816</v>
      </c>
      <c r="C1567" s="12" t="s">
        <v>957</v>
      </c>
      <c r="D1567" s="12" t="s">
        <v>2582</v>
      </c>
      <c r="E1567" s="12" t="s">
        <v>392</v>
      </c>
      <c r="F1567" s="12" t="s">
        <v>392</v>
      </c>
      <c r="G1567" s="12" t="s">
        <v>2733</v>
      </c>
      <c r="H1567" s="12" t="s">
        <v>2737</v>
      </c>
      <c r="I1567" s="90">
        <v>0.46180555555555558</v>
      </c>
      <c r="J1567" s="90">
        <v>0.50347222222222221</v>
      </c>
      <c r="K1567" s="13">
        <v>1</v>
      </c>
      <c r="L1567" s="90"/>
      <c r="M1567" s="90"/>
      <c r="N1567" s="13"/>
      <c r="O1567" s="12">
        <v>0</v>
      </c>
      <c r="P1567" s="12">
        <v>45.182749999999999</v>
      </c>
      <c r="Q1567" s="12">
        <v>5.7480070000000003</v>
      </c>
      <c r="R1567" s="14">
        <v>46301.460023148145</v>
      </c>
      <c r="S1567" s="12">
        <v>1</v>
      </c>
      <c r="T1567">
        <v>20260521</v>
      </c>
      <c r="U1567" t="s">
        <v>838</v>
      </c>
      <c r="V1567">
        <v>20260521</v>
      </c>
    </row>
    <row r="1568" spans="1:22" x14ac:dyDescent="0.3">
      <c r="A1568" s="11">
        <v>46286</v>
      </c>
      <c r="B1568" s="89" t="s">
        <v>3829</v>
      </c>
      <c r="C1568" s="12" t="s">
        <v>946</v>
      </c>
      <c r="D1568" s="12" t="s">
        <v>3043</v>
      </c>
      <c r="E1568" s="12" t="s">
        <v>120</v>
      </c>
      <c r="F1568" s="12" t="s">
        <v>3044</v>
      </c>
      <c r="G1568" s="12" t="s">
        <v>2733</v>
      </c>
      <c r="H1568" s="12" t="s">
        <v>2734</v>
      </c>
      <c r="I1568" s="90">
        <v>0.25</v>
      </c>
      <c r="J1568" s="90">
        <v>0.26041666666666669</v>
      </c>
      <c r="K1568" s="13">
        <v>0.25</v>
      </c>
      <c r="L1568" s="90"/>
      <c r="M1568" s="90"/>
      <c r="N1568" s="13"/>
      <c r="O1568" s="12">
        <v>0</v>
      </c>
      <c r="P1568" s="12">
        <v>45.187106999999997</v>
      </c>
      <c r="Q1568" s="12">
        <v>5.7297390000000004</v>
      </c>
      <c r="R1568" s="14">
        <v>46301.460023148145</v>
      </c>
      <c r="S1568" s="12">
        <v>0</v>
      </c>
      <c r="T1568">
        <v>20260077</v>
      </c>
      <c r="U1568" t="s">
        <v>40</v>
      </c>
      <c r="V1568">
        <v>20260077</v>
      </c>
    </row>
    <row r="1569" spans="1:22" x14ac:dyDescent="0.3">
      <c r="A1569" s="11">
        <v>46286</v>
      </c>
      <c r="B1569" s="89" t="s">
        <v>3830</v>
      </c>
      <c r="C1569" s="12" t="s">
        <v>951</v>
      </c>
      <c r="D1569" s="12" t="s">
        <v>2011</v>
      </c>
      <c r="E1569" s="12" t="s">
        <v>758</v>
      </c>
      <c r="F1569" s="12" t="s">
        <v>3045</v>
      </c>
      <c r="G1569" s="12" t="s">
        <v>2733</v>
      </c>
      <c r="H1569" s="12" t="s">
        <v>2737</v>
      </c>
      <c r="I1569" s="90">
        <v>0.33333333333333331</v>
      </c>
      <c r="J1569" s="90">
        <v>0.34722222222222221</v>
      </c>
      <c r="K1569" s="13">
        <v>0.33</v>
      </c>
      <c r="L1569" s="90"/>
      <c r="M1569" s="90"/>
      <c r="N1569" s="13"/>
      <c r="O1569" s="12">
        <v>0</v>
      </c>
      <c r="P1569" s="12">
        <v>45.197834</v>
      </c>
      <c r="Q1569" s="12">
        <v>5.7413530000000002</v>
      </c>
      <c r="R1569" s="14">
        <v>46301.460023148145</v>
      </c>
      <c r="S1569" s="12">
        <v>1</v>
      </c>
      <c r="T1569">
        <v>20260310</v>
      </c>
      <c r="U1569" t="s">
        <v>838</v>
      </c>
      <c r="V1569">
        <v>20260310</v>
      </c>
    </row>
    <row r="1570" spans="1:22" x14ac:dyDescent="0.3">
      <c r="A1570" s="11">
        <v>46286</v>
      </c>
      <c r="B1570" s="89" t="s">
        <v>3845</v>
      </c>
      <c r="C1570" s="12" t="s">
        <v>950</v>
      </c>
      <c r="D1570" s="12" t="s">
        <v>3046</v>
      </c>
      <c r="E1570" s="12" t="s">
        <v>116</v>
      </c>
      <c r="F1570" s="12" t="s">
        <v>3047</v>
      </c>
      <c r="G1570" s="12" t="s">
        <v>2733</v>
      </c>
      <c r="H1570" s="12" t="s">
        <v>2734</v>
      </c>
      <c r="I1570" s="90">
        <v>0.16666666666666671</v>
      </c>
      <c r="J1570" s="90">
        <v>0.18055555555555561</v>
      </c>
      <c r="K1570" s="13">
        <v>0.33</v>
      </c>
      <c r="L1570" s="90"/>
      <c r="M1570" s="90"/>
      <c r="N1570" s="13"/>
      <c r="O1570" s="12">
        <v>0</v>
      </c>
      <c r="P1570" s="12">
        <v>45.178801999999997</v>
      </c>
      <c r="Q1570" s="12">
        <v>5.7273579999999997</v>
      </c>
      <c r="R1570" s="14">
        <v>46301.460023148145</v>
      </c>
      <c r="S1570" s="12">
        <v>1</v>
      </c>
      <c r="T1570">
        <v>20170001</v>
      </c>
      <c r="U1570" t="s">
        <v>3760</v>
      </c>
      <c r="V1570">
        <v>20170001</v>
      </c>
    </row>
    <row r="1571" spans="1:22" x14ac:dyDescent="0.3">
      <c r="A1571" s="11">
        <v>46286</v>
      </c>
      <c r="B1571" s="89" t="s">
        <v>3824</v>
      </c>
      <c r="C1571" s="12" t="s">
        <v>876</v>
      </c>
      <c r="D1571" s="12" t="s">
        <v>1895</v>
      </c>
      <c r="E1571" s="12" t="s">
        <v>244</v>
      </c>
      <c r="F1571" s="12" t="s">
        <v>3048</v>
      </c>
      <c r="G1571" s="12" t="s">
        <v>2733</v>
      </c>
      <c r="H1571" s="12" t="s">
        <v>2734</v>
      </c>
      <c r="I1571" s="90">
        <v>0.16666666666666671</v>
      </c>
      <c r="J1571" s="90">
        <v>0.18055555555555561</v>
      </c>
      <c r="K1571" s="13">
        <v>0.33</v>
      </c>
      <c r="L1571" s="90"/>
      <c r="M1571" s="90"/>
      <c r="N1571" s="13"/>
      <c r="O1571" s="12">
        <v>0</v>
      </c>
      <c r="P1571" s="12">
        <v>45.211889999999997</v>
      </c>
      <c r="Q1571" s="12">
        <v>5.6499290000000002</v>
      </c>
      <c r="R1571" s="14">
        <v>46301.460023148145</v>
      </c>
      <c r="S1571" s="12">
        <v>1</v>
      </c>
      <c r="T1571">
        <v>20260275</v>
      </c>
      <c r="U1571" t="s">
        <v>838</v>
      </c>
      <c r="V1571">
        <v>20260275</v>
      </c>
    </row>
    <row r="1572" spans="1:22" x14ac:dyDescent="0.3">
      <c r="A1572" s="11">
        <v>46286</v>
      </c>
      <c r="B1572" s="89" t="s">
        <v>3822</v>
      </c>
      <c r="C1572" s="12" t="s">
        <v>944</v>
      </c>
      <c r="D1572" s="12" t="s">
        <v>2364</v>
      </c>
      <c r="E1572" s="12" t="s">
        <v>88</v>
      </c>
      <c r="F1572" s="12" t="s">
        <v>3049</v>
      </c>
      <c r="G1572" s="12" t="s">
        <v>2733</v>
      </c>
      <c r="H1572" s="12" t="s">
        <v>2737</v>
      </c>
      <c r="I1572" s="90">
        <v>0.33333333333333331</v>
      </c>
      <c r="J1572" s="90">
        <v>0.37847222222222221</v>
      </c>
      <c r="K1572" s="13">
        <v>1.08</v>
      </c>
      <c r="L1572" s="90"/>
      <c r="M1572" s="90"/>
      <c r="N1572" s="13"/>
      <c r="O1572" s="12">
        <v>0</v>
      </c>
      <c r="P1572" s="12">
        <v>45.182119</v>
      </c>
      <c r="Q1572" s="12">
        <v>5.7322090000000001</v>
      </c>
      <c r="R1572" s="14">
        <v>46301.460023148145</v>
      </c>
      <c r="S1572" s="12">
        <v>1</v>
      </c>
      <c r="T1572">
        <v>20260432</v>
      </c>
      <c r="U1572" t="s">
        <v>838</v>
      </c>
      <c r="V1572">
        <v>20260432</v>
      </c>
    </row>
    <row r="1573" spans="1:22" x14ac:dyDescent="0.3">
      <c r="A1573" s="11">
        <v>46286</v>
      </c>
      <c r="B1573" s="89" t="s">
        <v>3854</v>
      </c>
      <c r="C1573" s="12" t="s">
        <v>963</v>
      </c>
      <c r="D1573" s="12" t="s">
        <v>3050</v>
      </c>
      <c r="E1573" s="12" t="s">
        <v>192</v>
      </c>
      <c r="F1573" s="12" t="s">
        <v>3051</v>
      </c>
      <c r="G1573" s="12" t="s">
        <v>2733</v>
      </c>
      <c r="H1573" s="12" t="s">
        <v>2734</v>
      </c>
      <c r="I1573" s="90">
        <v>0.25</v>
      </c>
      <c r="J1573" s="90">
        <v>0.26041666666666669</v>
      </c>
      <c r="K1573" s="13">
        <v>0.25</v>
      </c>
      <c r="L1573" s="90"/>
      <c r="M1573" s="90"/>
      <c r="N1573" s="13"/>
      <c r="O1573" s="12">
        <v>0</v>
      </c>
      <c r="P1573" s="12">
        <v>45.188246999999997</v>
      </c>
      <c r="Q1573" s="12">
        <v>5.7174959999999997</v>
      </c>
      <c r="R1573" s="14">
        <v>46301.460023148145</v>
      </c>
      <c r="S1573" s="12">
        <v>1</v>
      </c>
      <c r="T1573">
        <v>20260139</v>
      </c>
      <c r="U1573" t="s">
        <v>40</v>
      </c>
      <c r="V1573">
        <v>20260139</v>
      </c>
    </row>
    <row r="1574" spans="1:22" x14ac:dyDescent="0.3">
      <c r="A1574" s="11">
        <v>46286</v>
      </c>
      <c r="B1574" s="89" t="s">
        <v>3818</v>
      </c>
      <c r="C1574" s="12" t="s">
        <v>870</v>
      </c>
      <c r="D1574" s="12" t="s">
        <v>903</v>
      </c>
      <c r="E1574" s="12" t="s">
        <v>799</v>
      </c>
      <c r="F1574" s="12" t="s">
        <v>3052</v>
      </c>
      <c r="G1574" s="12" t="s">
        <v>2733</v>
      </c>
      <c r="H1574" s="12" t="s">
        <v>2737</v>
      </c>
      <c r="I1574" s="90">
        <v>0.25694444444444442</v>
      </c>
      <c r="J1574" s="90">
        <v>0.28125</v>
      </c>
      <c r="K1574" s="13">
        <v>0.57999999999999996</v>
      </c>
      <c r="L1574" s="90">
        <v>0.21458333333333329</v>
      </c>
      <c r="M1574" s="90">
        <v>0.21736111111111109</v>
      </c>
      <c r="N1574" s="13">
        <v>7.0000000000000007E-2</v>
      </c>
      <c r="O1574" s="12">
        <v>1</v>
      </c>
      <c r="P1574" s="12">
        <v>45.189846000000003</v>
      </c>
      <c r="Q1574" s="12">
        <v>5.728904</v>
      </c>
      <c r="R1574" s="14">
        <v>46301.460023148145</v>
      </c>
      <c r="S1574" s="12">
        <v>1</v>
      </c>
      <c r="V1574" t="s">
        <v>3877</v>
      </c>
    </row>
    <row r="1575" spans="1:22" x14ac:dyDescent="0.3">
      <c r="A1575" s="11">
        <v>46286</v>
      </c>
      <c r="B1575" s="89" t="s">
        <v>3846</v>
      </c>
      <c r="C1575" s="12" t="s">
        <v>863</v>
      </c>
      <c r="D1575" s="12" t="s">
        <v>2325</v>
      </c>
      <c r="E1575" s="12" t="s">
        <v>699</v>
      </c>
      <c r="F1575" s="12" t="s">
        <v>3878</v>
      </c>
      <c r="G1575" s="12" t="s">
        <v>2733</v>
      </c>
      <c r="H1575" s="12" t="s">
        <v>2737</v>
      </c>
      <c r="I1575" s="90">
        <v>0.33333333333333331</v>
      </c>
      <c r="J1575" s="90">
        <v>0.3611111111111111</v>
      </c>
      <c r="K1575" s="13">
        <v>0.67</v>
      </c>
      <c r="L1575" s="90"/>
      <c r="M1575" s="90"/>
      <c r="N1575" s="13"/>
      <c r="O1575" s="12">
        <v>0</v>
      </c>
      <c r="P1575" s="12">
        <v>45.193389000000003</v>
      </c>
      <c r="Q1575" s="12">
        <v>5.7156229999999999</v>
      </c>
      <c r="R1575" s="14">
        <v>46301.460023148145</v>
      </c>
      <c r="S1575" s="12">
        <v>1</v>
      </c>
      <c r="T1575">
        <v>20260419</v>
      </c>
      <c r="U1575" t="s">
        <v>838</v>
      </c>
      <c r="V1575">
        <v>20260419</v>
      </c>
    </row>
    <row r="1576" spans="1:22" x14ac:dyDescent="0.3">
      <c r="A1576" s="11">
        <v>46286</v>
      </c>
      <c r="B1576" s="89" t="s">
        <v>3841</v>
      </c>
      <c r="C1576" s="12" t="s">
        <v>971</v>
      </c>
      <c r="D1576" s="12" t="s">
        <v>1213</v>
      </c>
      <c r="E1576" s="12" t="s">
        <v>159</v>
      </c>
      <c r="F1576" s="12" t="s">
        <v>159</v>
      </c>
      <c r="G1576" s="12" t="s">
        <v>2733</v>
      </c>
      <c r="H1576" s="12" t="s">
        <v>2737</v>
      </c>
      <c r="I1576" s="90">
        <v>0.33333333333333331</v>
      </c>
      <c r="J1576" s="90">
        <v>0.34722222222222221</v>
      </c>
      <c r="K1576" s="13">
        <v>0.33</v>
      </c>
      <c r="L1576" s="90"/>
      <c r="M1576" s="90"/>
      <c r="N1576" s="13"/>
      <c r="O1576" s="12">
        <v>0</v>
      </c>
      <c r="P1576" s="12">
        <v>45.189250000000001</v>
      </c>
      <c r="Q1576" s="12">
        <v>5.7200119999999997</v>
      </c>
      <c r="R1576" s="14">
        <v>46301.460023148145</v>
      </c>
      <c r="S1576" s="12">
        <v>1</v>
      </c>
      <c r="T1576">
        <v>20260040</v>
      </c>
      <c r="U1576" t="s">
        <v>838</v>
      </c>
      <c r="V1576">
        <v>20260040</v>
      </c>
    </row>
    <row r="1577" spans="1:22" x14ac:dyDescent="0.3">
      <c r="A1577" s="11">
        <v>46286</v>
      </c>
      <c r="B1577" s="89" t="s">
        <v>3862</v>
      </c>
      <c r="C1577" s="12" t="s">
        <v>853</v>
      </c>
      <c r="D1577" s="12" t="s">
        <v>3053</v>
      </c>
      <c r="E1577" s="12" t="s">
        <v>231</v>
      </c>
      <c r="F1577" s="12" t="s">
        <v>3054</v>
      </c>
      <c r="G1577" s="12" t="s">
        <v>2733</v>
      </c>
      <c r="H1577" s="12" t="s">
        <v>2734</v>
      </c>
      <c r="I1577" s="90">
        <v>0.25</v>
      </c>
      <c r="J1577" s="90">
        <v>0.26041666666666669</v>
      </c>
      <c r="K1577" s="13">
        <v>0.25</v>
      </c>
      <c r="L1577" s="90"/>
      <c r="M1577" s="90"/>
      <c r="N1577" s="13"/>
      <c r="O1577" s="12">
        <v>0</v>
      </c>
      <c r="P1577" s="12">
        <v>45.188467000000003</v>
      </c>
      <c r="Q1577" s="12">
        <v>5.7140909999999998</v>
      </c>
      <c r="R1577" s="14">
        <v>46301.460023148145</v>
      </c>
      <c r="S1577" s="12">
        <v>1</v>
      </c>
      <c r="T1577">
        <v>20260145</v>
      </c>
      <c r="U1577" t="s">
        <v>40</v>
      </c>
      <c r="V1577">
        <v>20260145</v>
      </c>
    </row>
    <row r="1578" spans="1:22" x14ac:dyDescent="0.3">
      <c r="A1578" s="11">
        <v>46286</v>
      </c>
      <c r="B1578" s="89" t="s">
        <v>3869</v>
      </c>
      <c r="C1578" s="12" t="s">
        <v>907</v>
      </c>
      <c r="D1578" s="12" t="s">
        <v>1851</v>
      </c>
      <c r="E1578" s="12" t="s">
        <v>320</v>
      </c>
      <c r="F1578" s="12" t="s">
        <v>1854</v>
      </c>
      <c r="G1578" s="12" t="s">
        <v>2733</v>
      </c>
      <c r="H1578" s="12" t="s">
        <v>2737</v>
      </c>
      <c r="I1578" s="90">
        <v>0.33333333333333331</v>
      </c>
      <c r="J1578" s="90">
        <v>0.34722222222222221</v>
      </c>
      <c r="K1578" s="13">
        <v>0.33</v>
      </c>
      <c r="L1578" s="90">
        <v>0.25347222222222221</v>
      </c>
      <c r="M1578" s="90">
        <v>0.28263888888888888</v>
      </c>
      <c r="N1578" s="13">
        <v>0.7</v>
      </c>
      <c r="O1578" s="12">
        <v>1</v>
      </c>
      <c r="P1578" s="12">
        <v>45.362602000000003</v>
      </c>
      <c r="Q1578" s="12">
        <v>5.5938800000000004</v>
      </c>
      <c r="R1578" s="14">
        <v>46301.460023148145</v>
      </c>
      <c r="S1578" s="12">
        <v>1</v>
      </c>
      <c r="T1578">
        <v>20260261</v>
      </c>
      <c r="U1578" t="s">
        <v>838</v>
      </c>
      <c r="V1578">
        <v>20260261</v>
      </c>
    </row>
    <row r="1579" spans="1:22" x14ac:dyDescent="0.3">
      <c r="A1579" s="11">
        <v>46286</v>
      </c>
      <c r="B1579" s="89" t="s">
        <v>3821</v>
      </c>
      <c r="C1579" s="12" t="s">
        <v>879</v>
      </c>
      <c r="D1579" s="12" t="s">
        <v>878</v>
      </c>
      <c r="E1579" s="12" t="s">
        <v>830</v>
      </c>
      <c r="F1579" s="12" t="s">
        <v>3055</v>
      </c>
      <c r="G1579" s="12" t="s">
        <v>2733</v>
      </c>
      <c r="H1579" s="12" t="s">
        <v>2734</v>
      </c>
      <c r="I1579" s="90">
        <v>0.44444444444444442</v>
      </c>
      <c r="J1579" s="90">
        <v>0.45833333333333331</v>
      </c>
      <c r="K1579" s="13">
        <v>0.33</v>
      </c>
      <c r="L1579" s="90"/>
      <c r="M1579" s="90"/>
      <c r="N1579" s="13"/>
      <c r="O1579" s="12">
        <v>0</v>
      </c>
      <c r="P1579" s="12">
        <v>45.326613000000002</v>
      </c>
      <c r="Q1579" s="12">
        <v>5.5783820000000004</v>
      </c>
      <c r="R1579" s="14">
        <v>46301.460023148145</v>
      </c>
      <c r="S1579" s="12">
        <v>1</v>
      </c>
      <c r="V1579" t="s">
        <v>3772</v>
      </c>
    </row>
    <row r="1580" spans="1:22" x14ac:dyDescent="0.3">
      <c r="A1580" s="11">
        <v>46286</v>
      </c>
      <c r="B1580" s="89" t="s">
        <v>3815</v>
      </c>
      <c r="C1580" s="12" t="s">
        <v>905</v>
      </c>
      <c r="D1580" s="12" t="s">
        <v>3056</v>
      </c>
      <c r="E1580" s="12" t="s">
        <v>89</v>
      </c>
      <c r="F1580" s="12" t="s">
        <v>89</v>
      </c>
      <c r="G1580" s="12" t="s">
        <v>2733</v>
      </c>
      <c r="H1580" s="12" t="s">
        <v>2734</v>
      </c>
      <c r="I1580" s="90">
        <v>0.25</v>
      </c>
      <c r="J1580" s="90">
        <v>0.26041666666666669</v>
      </c>
      <c r="K1580" s="13">
        <v>0.25</v>
      </c>
      <c r="L1580" s="90"/>
      <c r="M1580" s="90"/>
      <c r="N1580" s="13"/>
      <c r="O1580" s="12">
        <v>0</v>
      </c>
      <c r="P1580" s="12">
        <v>45.189582999999999</v>
      </c>
      <c r="Q1580" s="12">
        <v>5.7229080000000003</v>
      </c>
      <c r="R1580" s="14">
        <v>46301.460023148145</v>
      </c>
      <c r="S1580" s="12">
        <v>1</v>
      </c>
      <c r="T1580">
        <v>20260205</v>
      </c>
      <c r="U1580" t="s">
        <v>40</v>
      </c>
      <c r="V1580">
        <v>20260205</v>
      </c>
    </row>
    <row r="1581" spans="1:22" x14ac:dyDescent="0.3">
      <c r="A1581" s="11">
        <v>46286</v>
      </c>
      <c r="B1581" s="89" t="s">
        <v>3872</v>
      </c>
      <c r="C1581" s="12" t="s">
        <v>866</v>
      </c>
      <c r="D1581" s="12" t="s">
        <v>1467</v>
      </c>
      <c r="E1581" s="12" t="s">
        <v>344</v>
      </c>
      <c r="F1581" s="12" t="s">
        <v>3879</v>
      </c>
      <c r="G1581" s="12" t="s">
        <v>2733</v>
      </c>
      <c r="H1581" s="12" t="s">
        <v>2737</v>
      </c>
      <c r="I1581" s="90">
        <v>0.33333333333333331</v>
      </c>
      <c r="J1581" s="90">
        <v>0.35416666666666669</v>
      </c>
      <c r="K1581" s="13">
        <v>0.5</v>
      </c>
      <c r="L1581" s="90">
        <v>8.2638888888888887E-2</v>
      </c>
      <c r="M1581" s="90">
        <v>9.2361111111111116E-2</v>
      </c>
      <c r="N1581" s="13">
        <v>0.23</v>
      </c>
      <c r="O1581" s="12">
        <v>1</v>
      </c>
      <c r="P1581" s="12">
        <v>45.204273999999998</v>
      </c>
      <c r="Q1581" s="12">
        <v>5.7592150000000002</v>
      </c>
      <c r="R1581" s="14">
        <v>46301.460023148145</v>
      </c>
      <c r="S1581" s="12">
        <v>1</v>
      </c>
      <c r="T1581">
        <v>20260130</v>
      </c>
      <c r="U1581" t="s">
        <v>838</v>
      </c>
      <c r="V1581">
        <v>20260130</v>
      </c>
    </row>
    <row r="1582" spans="1:22" x14ac:dyDescent="0.3">
      <c r="A1582" s="11">
        <v>46286</v>
      </c>
      <c r="B1582" s="89" t="s">
        <v>3817</v>
      </c>
      <c r="C1582" s="12" t="s">
        <v>974</v>
      </c>
      <c r="D1582" s="12" t="s">
        <v>2394</v>
      </c>
      <c r="E1582" s="12" t="s">
        <v>72</v>
      </c>
      <c r="F1582" s="12" t="s">
        <v>72</v>
      </c>
      <c r="G1582" s="12" t="s">
        <v>2733</v>
      </c>
      <c r="H1582" s="12" t="s">
        <v>2737</v>
      </c>
      <c r="I1582" s="90">
        <v>0.33333333333333331</v>
      </c>
      <c r="J1582" s="90">
        <v>0.34722222222222221</v>
      </c>
      <c r="K1582" s="13">
        <v>0.33</v>
      </c>
      <c r="L1582" s="90"/>
      <c r="M1582" s="90"/>
      <c r="N1582" s="13"/>
      <c r="O1582" s="12">
        <v>0</v>
      </c>
      <c r="P1582" s="12">
        <v>45.188403000000001</v>
      </c>
      <c r="Q1582" s="12">
        <v>5.725015</v>
      </c>
      <c r="R1582" s="14">
        <v>46301.460023148145</v>
      </c>
      <c r="S1582" s="12">
        <v>1</v>
      </c>
      <c r="T1582">
        <v>20260441</v>
      </c>
      <c r="U1582" t="s">
        <v>838</v>
      </c>
      <c r="V1582">
        <v>20260441</v>
      </c>
    </row>
    <row r="1583" spans="1:22" x14ac:dyDescent="0.3">
      <c r="A1583" s="11">
        <v>46286</v>
      </c>
      <c r="B1583" s="89" t="s">
        <v>3815</v>
      </c>
      <c r="C1583" s="12" t="s">
        <v>905</v>
      </c>
      <c r="D1583" s="12"/>
      <c r="E1583" s="12" t="s">
        <v>800</v>
      </c>
      <c r="F1583" s="12" t="s">
        <v>800</v>
      </c>
      <c r="G1583" s="12"/>
      <c r="H1583" s="12"/>
      <c r="I1583" s="90">
        <v>0.33333333333333331</v>
      </c>
      <c r="J1583" s="90">
        <v>0.34722222222222221</v>
      </c>
      <c r="K1583" s="13">
        <v>0.33</v>
      </c>
      <c r="L1583" s="90"/>
      <c r="M1583" s="90"/>
      <c r="N1583" s="13"/>
      <c r="O1583" s="12">
        <v>0</v>
      </c>
      <c r="P1583" s="12">
        <v>45.177917000000001</v>
      </c>
      <c r="Q1583" s="12">
        <v>5.7286510000000002</v>
      </c>
      <c r="R1583" s="14">
        <v>46301.460023148145</v>
      </c>
      <c r="S1583" s="12">
        <v>1</v>
      </c>
      <c r="V1583" t="s">
        <v>3880</v>
      </c>
    </row>
    <row r="1584" spans="1:22" x14ac:dyDescent="0.3">
      <c r="A1584" s="11">
        <v>46286</v>
      </c>
      <c r="B1584" s="89" t="s">
        <v>3816</v>
      </c>
      <c r="C1584" s="12" t="s">
        <v>957</v>
      </c>
      <c r="D1584" s="12" t="s">
        <v>2144</v>
      </c>
      <c r="E1584" s="12" t="s">
        <v>561</v>
      </c>
      <c r="F1584" s="12" t="s">
        <v>561</v>
      </c>
      <c r="G1584" s="12" t="s">
        <v>2733</v>
      </c>
      <c r="H1584" s="12" t="s">
        <v>2737</v>
      </c>
      <c r="I1584" s="90">
        <v>0.44097222222222221</v>
      </c>
      <c r="J1584" s="90">
        <v>0.4513888888888889</v>
      </c>
      <c r="K1584" s="13">
        <v>0.25</v>
      </c>
      <c r="L1584" s="90"/>
      <c r="M1584" s="90"/>
      <c r="N1584" s="13"/>
      <c r="O1584" s="12">
        <v>0</v>
      </c>
      <c r="P1584" s="12">
        <v>45.197319</v>
      </c>
      <c r="Q1584" s="12">
        <v>5.7400260000000003</v>
      </c>
      <c r="R1584" s="14">
        <v>46301.460023148145</v>
      </c>
      <c r="S1584" s="12">
        <v>1</v>
      </c>
      <c r="T1584">
        <v>20260356</v>
      </c>
      <c r="U1584" t="s">
        <v>838</v>
      </c>
      <c r="V1584">
        <v>20260356</v>
      </c>
    </row>
    <row r="1585" spans="1:22" x14ac:dyDescent="0.3">
      <c r="A1585" s="11">
        <v>46286</v>
      </c>
      <c r="B1585" s="89" t="s">
        <v>3881</v>
      </c>
      <c r="C1585" s="12" t="s">
        <v>894</v>
      </c>
      <c r="D1585" s="12" t="s">
        <v>3057</v>
      </c>
      <c r="E1585" s="12" t="s">
        <v>642</v>
      </c>
      <c r="F1585" s="12" t="s">
        <v>3058</v>
      </c>
      <c r="G1585" s="12" t="s">
        <v>2733</v>
      </c>
      <c r="H1585" s="12" t="s">
        <v>2734</v>
      </c>
      <c r="I1585" s="90">
        <v>0.16666666666666671</v>
      </c>
      <c r="J1585" s="90">
        <v>0.17708333333333329</v>
      </c>
      <c r="K1585" s="13">
        <v>0.25</v>
      </c>
      <c r="L1585" s="90"/>
      <c r="M1585" s="90"/>
      <c r="N1585" s="13"/>
      <c r="O1585" s="12">
        <v>0</v>
      </c>
      <c r="P1585" s="12">
        <v>45.070188999999999</v>
      </c>
      <c r="Q1585" s="12">
        <v>5.7319789999999999</v>
      </c>
      <c r="R1585" s="14">
        <v>46301.460023148145</v>
      </c>
      <c r="S1585" s="12">
        <v>1</v>
      </c>
      <c r="T1585">
        <v>20250002</v>
      </c>
      <c r="U1585" t="s">
        <v>40</v>
      </c>
      <c r="V1585">
        <v>20250002</v>
      </c>
    </row>
    <row r="1586" spans="1:22" x14ac:dyDescent="0.3">
      <c r="A1586" s="11">
        <v>46286</v>
      </c>
      <c r="B1586" s="89" t="s">
        <v>3864</v>
      </c>
      <c r="C1586" s="12" t="s">
        <v>960</v>
      </c>
      <c r="D1586" s="12" t="s">
        <v>3059</v>
      </c>
      <c r="E1586" s="12" t="s">
        <v>654</v>
      </c>
      <c r="F1586" s="12" t="s">
        <v>3060</v>
      </c>
      <c r="G1586" s="12" t="s">
        <v>2733</v>
      </c>
      <c r="H1586" s="12" t="s">
        <v>2734</v>
      </c>
      <c r="I1586" s="90">
        <v>0.16666666666666671</v>
      </c>
      <c r="J1586" s="90">
        <v>0.18055555555555561</v>
      </c>
      <c r="K1586" s="13">
        <v>0.33</v>
      </c>
      <c r="L1586" s="90"/>
      <c r="M1586" s="90"/>
      <c r="N1586" s="13"/>
      <c r="O1586" s="12">
        <v>0</v>
      </c>
      <c r="P1586" s="12">
        <v>45.218727999999999</v>
      </c>
      <c r="Q1586" s="12">
        <v>5.6931099999999999</v>
      </c>
      <c r="R1586" s="14">
        <v>46301.460023148145</v>
      </c>
      <c r="S1586" s="12">
        <v>1</v>
      </c>
      <c r="T1586">
        <v>20260078</v>
      </c>
      <c r="U1586" t="s">
        <v>40</v>
      </c>
      <c r="V1586">
        <v>20260078</v>
      </c>
    </row>
    <row r="1587" spans="1:22" x14ac:dyDescent="0.3">
      <c r="A1587" s="11">
        <v>46286</v>
      </c>
      <c r="B1587" s="89" t="s">
        <v>3817</v>
      </c>
      <c r="C1587" s="12" t="s">
        <v>974</v>
      </c>
      <c r="D1587" s="12" t="s">
        <v>3061</v>
      </c>
      <c r="E1587" s="12" t="s">
        <v>283</v>
      </c>
      <c r="F1587" s="12" t="s">
        <v>3062</v>
      </c>
      <c r="G1587" s="12" t="s">
        <v>2733</v>
      </c>
      <c r="H1587" s="12" t="s">
        <v>2734</v>
      </c>
      <c r="I1587" s="90">
        <v>0.16666666666666671</v>
      </c>
      <c r="J1587" s="90">
        <v>0.1736111111111111</v>
      </c>
      <c r="K1587" s="13">
        <v>0.17</v>
      </c>
      <c r="L1587" s="90"/>
      <c r="M1587" s="90"/>
      <c r="N1587" s="13"/>
      <c r="O1587" s="12">
        <v>0</v>
      </c>
      <c r="P1587" s="12">
        <v>45.170468999999997</v>
      </c>
      <c r="Q1587" s="12">
        <v>5.7347279999999996</v>
      </c>
      <c r="R1587" s="14">
        <v>46301.460023148145</v>
      </c>
      <c r="S1587" s="12">
        <v>1</v>
      </c>
      <c r="T1587">
        <v>20260359</v>
      </c>
      <c r="U1587" t="s">
        <v>40</v>
      </c>
      <c r="V1587">
        <v>20260359</v>
      </c>
    </row>
    <row r="1588" spans="1:22" x14ac:dyDescent="0.3">
      <c r="A1588" s="11">
        <v>46286</v>
      </c>
      <c r="B1588" s="89" t="s">
        <v>3812</v>
      </c>
      <c r="C1588" s="12" t="s">
        <v>977</v>
      </c>
      <c r="D1588" s="12" t="s">
        <v>1062</v>
      </c>
      <c r="E1588" s="12" t="s">
        <v>373</v>
      </c>
      <c r="F1588" s="12" t="s">
        <v>373</v>
      </c>
      <c r="G1588" s="12" t="s">
        <v>2733</v>
      </c>
      <c r="H1588" s="12" t="s">
        <v>2737</v>
      </c>
      <c r="I1588" s="90">
        <v>0.33333333333333331</v>
      </c>
      <c r="J1588" s="90">
        <v>0.36458333333333331</v>
      </c>
      <c r="K1588" s="13">
        <v>0.75</v>
      </c>
      <c r="L1588" s="90"/>
      <c r="M1588" s="90"/>
      <c r="N1588" s="13"/>
      <c r="O1588" s="12">
        <v>0</v>
      </c>
      <c r="P1588" s="12">
        <v>45.326113999999997</v>
      </c>
      <c r="Q1588" s="12">
        <v>5.563275</v>
      </c>
      <c r="R1588" s="14">
        <v>46301.460023148145</v>
      </c>
      <c r="S1588" s="12">
        <v>1</v>
      </c>
      <c r="T1588">
        <v>20260513</v>
      </c>
      <c r="U1588" t="s">
        <v>838</v>
      </c>
      <c r="V1588">
        <v>20260513</v>
      </c>
    </row>
    <row r="1589" spans="1:22" x14ac:dyDescent="0.3">
      <c r="A1589" s="11">
        <v>46286</v>
      </c>
      <c r="B1589" s="89" t="s">
        <v>3840</v>
      </c>
      <c r="C1589" s="12" t="s">
        <v>959</v>
      </c>
      <c r="D1589" s="12" t="s">
        <v>1998</v>
      </c>
      <c r="E1589" s="12" t="s">
        <v>355</v>
      </c>
      <c r="F1589" s="12" t="s">
        <v>355</v>
      </c>
      <c r="G1589" s="12" t="s">
        <v>2733</v>
      </c>
      <c r="H1589" s="12" t="s">
        <v>2737</v>
      </c>
      <c r="I1589" s="90">
        <v>0.30902777777777779</v>
      </c>
      <c r="J1589" s="90">
        <v>0.31944444444444442</v>
      </c>
      <c r="K1589" s="13">
        <v>0.25</v>
      </c>
      <c r="L1589" s="90"/>
      <c r="M1589" s="90"/>
      <c r="N1589" s="13"/>
      <c r="O1589" s="12">
        <v>0</v>
      </c>
      <c r="P1589" s="12">
        <v>45.212302999999999</v>
      </c>
      <c r="Q1589" s="12">
        <v>5.7928930000000003</v>
      </c>
      <c r="R1589" s="14">
        <v>46301.460023148145</v>
      </c>
      <c r="S1589" s="12">
        <v>1</v>
      </c>
      <c r="T1589">
        <v>20260307</v>
      </c>
      <c r="U1589" t="s">
        <v>838</v>
      </c>
      <c r="V1589">
        <v>20260307</v>
      </c>
    </row>
    <row r="1590" spans="1:22" x14ac:dyDescent="0.3">
      <c r="A1590" s="11">
        <v>46286</v>
      </c>
      <c r="B1590" s="89" t="s">
        <v>3861</v>
      </c>
      <c r="C1590" s="12" t="s">
        <v>970</v>
      </c>
      <c r="D1590" s="12" t="s">
        <v>1912</v>
      </c>
      <c r="E1590" s="12" t="s">
        <v>720</v>
      </c>
      <c r="F1590" s="12" t="s">
        <v>720</v>
      </c>
      <c r="G1590" s="12" t="s">
        <v>2733</v>
      </c>
      <c r="H1590" s="12" t="s">
        <v>2737</v>
      </c>
      <c r="I1590" s="90">
        <v>0.33333333333333331</v>
      </c>
      <c r="J1590" s="90">
        <v>0.34722222222222221</v>
      </c>
      <c r="K1590" s="13">
        <v>0.33</v>
      </c>
      <c r="L1590" s="90"/>
      <c r="M1590" s="90"/>
      <c r="N1590" s="13"/>
      <c r="O1590" s="12">
        <v>0</v>
      </c>
      <c r="P1590" s="12">
        <v>45.177950000000003</v>
      </c>
      <c r="Q1590" s="12">
        <v>5.7124889999999997</v>
      </c>
      <c r="R1590" s="14">
        <v>46301.460023148145</v>
      </c>
      <c r="S1590" s="12">
        <v>1</v>
      </c>
      <c r="T1590">
        <v>20260281</v>
      </c>
      <c r="U1590" t="s">
        <v>838</v>
      </c>
      <c r="V1590">
        <v>20260281</v>
      </c>
    </row>
    <row r="1591" spans="1:22" x14ac:dyDescent="0.3">
      <c r="A1591" s="11">
        <v>46286</v>
      </c>
      <c r="B1591" s="89" t="s">
        <v>3817</v>
      </c>
      <c r="C1591" s="12" t="s">
        <v>974</v>
      </c>
      <c r="D1591" s="12" t="s">
        <v>3063</v>
      </c>
      <c r="E1591" s="12" t="s">
        <v>80</v>
      </c>
      <c r="F1591" s="12" t="s">
        <v>3064</v>
      </c>
      <c r="G1591" s="12" t="s">
        <v>2733</v>
      </c>
      <c r="H1591" s="12" t="s">
        <v>2734</v>
      </c>
      <c r="I1591" s="90">
        <v>0.29166666666666669</v>
      </c>
      <c r="J1591" s="90">
        <v>0.2986111111111111</v>
      </c>
      <c r="K1591" s="13">
        <v>0.17</v>
      </c>
      <c r="L1591" s="90"/>
      <c r="M1591" s="90"/>
      <c r="N1591" s="13"/>
      <c r="O1591" s="12">
        <v>0</v>
      </c>
      <c r="P1591" s="12">
        <v>45.188167999999997</v>
      </c>
      <c r="Q1591" s="12">
        <v>5.7248919999999996</v>
      </c>
      <c r="R1591" s="14">
        <v>46301.460023148145</v>
      </c>
      <c r="S1591" s="12">
        <v>1</v>
      </c>
      <c r="T1591">
        <v>20260470</v>
      </c>
      <c r="U1591" t="s">
        <v>40</v>
      </c>
      <c r="V1591">
        <v>20260470</v>
      </c>
    </row>
    <row r="1592" spans="1:22" x14ac:dyDescent="0.3">
      <c r="A1592" s="11">
        <v>46286</v>
      </c>
      <c r="B1592" s="89" t="s">
        <v>3893</v>
      </c>
      <c r="C1592" s="12" t="s">
        <v>846</v>
      </c>
      <c r="D1592" s="12" t="s">
        <v>2920</v>
      </c>
      <c r="E1592" s="12" t="s">
        <v>558</v>
      </c>
      <c r="F1592" s="12" t="s">
        <v>2921</v>
      </c>
      <c r="G1592" s="12" t="s">
        <v>2733</v>
      </c>
      <c r="H1592" s="12" t="s">
        <v>2734</v>
      </c>
      <c r="I1592" s="90">
        <v>0.16666666666666671</v>
      </c>
      <c r="J1592" s="90">
        <v>0.1736111111111111</v>
      </c>
      <c r="K1592" s="13">
        <v>0.17</v>
      </c>
      <c r="L1592" s="90"/>
      <c r="M1592" s="90"/>
      <c r="N1592" s="13"/>
      <c r="O1592" s="12">
        <v>0</v>
      </c>
      <c r="P1592" s="12">
        <v>45.193044999999998</v>
      </c>
      <c r="Q1592" s="12">
        <v>5.7306739999999996</v>
      </c>
      <c r="R1592" s="14">
        <v>46301.460023148145</v>
      </c>
      <c r="S1592" s="12">
        <v>0</v>
      </c>
      <c r="T1592">
        <v>20260338</v>
      </c>
      <c r="U1592" t="s">
        <v>3760</v>
      </c>
      <c r="V1592">
        <v>20260338</v>
      </c>
    </row>
    <row r="1593" spans="1:22" x14ac:dyDescent="0.3">
      <c r="A1593" s="11">
        <v>46286</v>
      </c>
      <c r="B1593" s="89" t="s">
        <v>3833</v>
      </c>
      <c r="C1593" s="12" t="s">
        <v>978</v>
      </c>
      <c r="D1593" s="12" t="s">
        <v>3065</v>
      </c>
      <c r="E1593" s="12" t="s">
        <v>437</v>
      </c>
      <c r="F1593" s="12" t="s">
        <v>3066</v>
      </c>
      <c r="G1593" s="12" t="s">
        <v>2733</v>
      </c>
      <c r="H1593" s="12" t="s">
        <v>2734</v>
      </c>
      <c r="I1593" s="90">
        <v>0.16666666666666671</v>
      </c>
      <c r="J1593" s="90">
        <v>0.18055555555555561</v>
      </c>
      <c r="K1593" s="13">
        <v>0.33</v>
      </c>
      <c r="L1593" s="90"/>
      <c r="M1593" s="90"/>
      <c r="N1593" s="13"/>
      <c r="O1593" s="12">
        <v>0</v>
      </c>
      <c r="P1593" s="12">
        <v>45.569980999999999</v>
      </c>
      <c r="Q1593" s="12">
        <v>5.9331420000000001</v>
      </c>
      <c r="R1593" s="14">
        <v>46301.460023148145</v>
      </c>
      <c r="S1593" s="12">
        <v>1</v>
      </c>
      <c r="T1593">
        <v>20260159</v>
      </c>
      <c r="U1593" t="s">
        <v>40</v>
      </c>
      <c r="V1593">
        <v>20260159</v>
      </c>
    </row>
    <row r="1594" spans="1:22" x14ac:dyDescent="0.3">
      <c r="A1594" s="11">
        <v>46286</v>
      </c>
      <c r="B1594" s="89" t="s">
        <v>3811</v>
      </c>
      <c r="C1594" s="12" t="s">
        <v>975</v>
      </c>
      <c r="D1594" s="12" t="s">
        <v>2680</v>
      </c>
      <c r="E1594" s="12" t="s">
        <v>619</v>
      </c>
      <c r="F1594" s="12" t="s">
        <v>619</v>
      </c>
      <c r="G1594" s="12" t="s">
        <v>2733</v>
      </c>
      <c r="H1594" s="12" t="s">
        <v>2737</v>
      </c>
      <c r="I1594" s="90">
        <v>0.2986111111111111</v>
      </c>
      <c r="J1594" s="90">
        <v>0.30902777777777779</v>
      </c>
      <c r="K1594" s="13">
        <v>0.25</v>
      </c>
      <c r="L1594" s="90">
        <v>0.4597222222222222</v>
      </c>
      <c r="M1594" s="90">
        <v>0.54166666666666663</v>
      </c>
      <c r="N1594" s="13">
        <v>1.97</v>
      </c>
      <c r="O1594" s="12">
        <v>1</v>
      </c>
      <c r="P1594" s="12">
        <v>45.350074999999997</v>
      </c>
      <c r="Q1594" s="12">
        <v>5.5982919999999998</v>
      </c>
      <c r="R1594" s="14">
        <v>46301.460023148145</v>
      </c>
      <c r="S1594" s="12">
        <v>1</v>
      </c>
      <c r="T1594">
        <v>20260562</v>
      </c>
      <c r="U1594" t="s">
        <v>838</v>
      </c>
      <c r="V1594">
        <v>20260562</v>
      </c>
    </row>
    <row r="1595" spans="1:22" x14ac:dyDescent="0.3">
      <c r="A1595" s="11">
        <v>46286</v>
      </c>
      <c r="B1595" s="89" t="s">
        <v>3821</v>
      </c>
      <c r="C1595" s="12" t="s">
        <v>879</v>
      </c>
      <c r="D1595" s="12" t="s">
        <v>2198</v>
      </c>
      <c r="E1595" s="12" t="s">
        <v>690</v>
      </c>
      <c r="F1595" s="12" t="s">
        <v>2201</v>
      </c>
      <c r="G1595" s="12" t="s">
        <v>2733</v>
      </c>
      <c r="H1595" s="12" t="s">
        <v>2737</v>
      </c>
      <c r="I1595" s="90">
        <v>0.16666666666666671</v>
      </c>
      <c r="J1595" s="90">
        <v>0.1875</v>
      </c>
      <c r="K1595" s="13">
        <v>0.5</v>
      </c>
      <c r="L1595" s="90">
        <v>0.22847222222222219</v>
      </c>
      <c r="M1595" s="90">
        <v>0.26458333333333328</v>
      </c>
      <c r="N1595" s="13">
        <v>0.87</v>
      </c>
      <c r="O1595" s="12">
        <v>1</v>
      </c>
      <c r="P1595" s="12">
        <v>45.363495</v>
      </c>
      <c r="Q1595" s="12">
        <v>5.5875139999999996</v>
      </c>
      <c r="R1595" s="14">
        <v>46301.460023148145</v>
      </c>
      <c r="S1595" s="12">
        <v>1</v>
      </c>
      <c r="T1595">
        <v>20260376</v>
      </c>
      <c r="U1595" t="s">
        <v>838</v>
      </c>
      <c r="V1595">
        <v>20260376</v>
      </c>
    </row>
    <row r="1596" spans="1:22" x14ac:dyDescent="0.3">
      <c r="A1596" s="11">
        <v>46286</v>
      </c>
      <c r="B1596" s="89" t="s">
        <v>3868</v>
      </c>
      <c r="C1596" s="12" t="s">
        <v>983</v>
      </c>
      <c r="D1596" s="12" t="s">
        <v>3067</v>
      </c>
      <c r="E1596" s="12" t="s">
        <v>461</v>
      </c>
      <c r="F1596" s="12" t="s">
        <v>3068</v>
      </c>
      <c r="G1596" s="12" t="s">
        <v>2733</v>
      </c>
      <c r="H1596" s="12" t="s">
        <v>2734</v>
      </c>
      <c r="I1596" s="90">
        <v>0.16666666666666671</v>
      </c>
      <c r="J1596" s="90">
        <v>0.18055555555555561</v>
      </c>
      <c r="K1596" s="13">
        <v>0.33</v>
      </c>
      <c r="L1596" s="90"/>
      <c r="M1596" s="90"/>
      <c r="N1596" s="13"/>
      <c r="O1596" s="12">
        <v>0</v>
      </c>
      <c r="P1596" s="12">
        <v>45.183819</v>
      </c>
      <c r="Q1596" s="12">
        <v>5.8002149999999997</v>
      </c>
      <c r="R1596" s="14">
        <v>46301.460023148145</v>
      </c>
      <c r="S1596" s="12">
        <v>1</v>
      </c>
      <c r="T1596">
        <v>20260162</v>
      </c>
      <c r="U1596" t="s">
        <v>40</v>
      </c>
      <c r="V1596">
        <v>20260162</v>
      </c>
    </row>
    <row r="1597" spans="1:22" x14ac:dyDescent="0.3">
      <c r="A1597" s="11">
        <v>46286</v>
      </c>
      <c r="B1597" s="89" t="s">
        <v>3846</v>
      </c>
      <c r="C1597" s="12" t="s">
        <v>863</v>
      </c>
      <c r="D1597" s="12" t="s">
        <v>3069</v>
      </c>
      <c r="E1597" s="12" t="s">
        <v>699</v>
      </c>
      <c r="F1597" s="12" t="s">
        <v>3070</v>
      </c>
      <c r="G1597" s="12" t="s">
        <v>2733</v>
      </c>
      <c r="H1597" s="12" t="s">
        <v>2734</v>
      </c>
      <c r="I1597" s="90">
        <v>0.29166666666666669</v>
      </c>
      <c r="J1597" s="90">
        <v>0.2986111111111111</v>
      </c>
      <c r="K1597" s="13">
        <v>0.17</v>
      </c>
      <c r="L1597" s="90"/>
      <c r="M1597" s="90"/>
      <c r="N1597" s="13"/>
      <c r="O1597" s="12">
        <v>0</v>
      </c>
      <c r="P1597" s="12">
        <v>45.193389000000003</v>
      </c>
      <c r="Q1597" s="12">
        <v>5.7156229999999999</v>
      </c>
      <c r="R1597" s="14">
        <v>46301.460023148145</v>
      </c>
      <c r="S1597" s="12">
        <v>1</v>
      </c>
      <c r="T1597">
        <v>20260419</v>
      </c>
      <c r="U1597" t="s">
        <v>40</v>
      </c>
      <c r="V1597">
        <v>20260419</v>
      </c>
    </row>
    <row r="1598" spans="1:22" x14ac:dyDescent="0.3">
      <c r="A1598" s="11">
        <v>46286</v>
      </c>
      <c r="B1598" s="89" t="s">
        <v>3869</v>
      </c>
      <c r="C1598" s="12" t="s">
        <v>907</v>
      </c>
      <c r="D1598" s="12" t="s">
        <v>2390</v>
      </c>
      <c r="E1598" s="12" t="s">
        <v>422</v>
      </c>
      <c r="F1598" s="12" t="s">
        <v>422</v>
      </c>
      <c r="G1598" s="12" t="s">
        <v>2733</v>
      </c>
      <c r="H1598" s="12" t="s">
        <v>2737</v>
      </c>
      <c r="I1598" s="90">
        <v>0.33333333333333331</v>
      </c>
      <c r="J1598" s="90">
        <v>0.4236111111111111</v>
      </c>
      <c r="K1598" s="13">
        <v>2.17</v>
      </c>
      <c r="L1598" s="90">
        <v>0.3888888888888889</v>
      </c>
      <c r="M1598" s="90">
        <v>0.46944444444444439</v>
      </c>
      <c r="N1598" s="13">
        <v>1.93</v>
      </c>
      <c r="O1598" s="12">
        <v>1</v>
      </c>
      <c r="P1598" s="12">
        <v>45.369473999999997</v>
      </c>
      <c r="Q1598" s="12">
        <v>5.5835160000000004</v>
      </c>
      <c r="R1598" s="14">
        <v>46301.460023148145</v>
      </c>
      <c r="S1598" s="12">
        <v>1</v>
      </c>
      <c r="T1598">
        <v>20260440</v>
      </c>
      <c r="U1598" t="s">
        <v>838</v>
      </c>
      <c r="V1598">
        <v>20260440</v>
      </c>
    </row>
    <row r="1599" spans="1:22" x14ac:dyDescent="0.3">
      <c r="A1599" s="11">
        <v>46286</v>
      </c>
      <c r="B1599" s="89" t="s">
        <v>3923</v>
      </c>
      <c r="C1599" s="12" t="s">
        <v>846</v>
      </c>
      <c r="D1599" s="12"/>
      <c r="E1599" s="12" t="s">
        <v>832</v>
      </c>
      <c r="F1599" s="12" t="s">
        <v>832</v>
      </c>
      <c r="G1599" s="12"/>
      <c r="H1599" s="12"/>
      <c r="I1599" s="90">
        <v>0.16666666666666671</v>
      </c>
      <c r="J1599" s="90">
        <v>0.17708333333333329</v>
      </c>
      <c r="K1599" s="13">
        <v>0.25</v>
      </c>
      <c r="L1599" s="90"/>
      <c r="M1599" s="90"/>
      <c r="N1599" s="13"/>
      <c r="O1599" s="12">
        <v>0</v>
      </c>
      <c r="P1599" s="12">
        <v>45.162475999999998</v>
      </c>
      <c r="Q1599" s="12">
        <v>5.7165179999999998</v>
      </c>
      <c r="R1599" s="14">
        <v>46301.460023148145</v>
      </c>
      <c r="S1599" s="12">
        <v>0</v>
      </c>
      <c r="V1599" t="s">
        <v>3773</v>
      </c>
    </row>
    <row r="1600" spans="1:22" x14ac:dyDescent="0.3">
      <c r="A1600" s="11">
        <v>46286</v>
      </c>
      <c r="B1600" s="89" t="s">
        <v>3883</v>
      </c>
      <c r="C1600" s="12" t="s">
        <v>849</v>
      </c>
      <c r="D1600" s="12" t="s">
        <v>848</v>
      </c>
      <c r="E1600" s="12" t="s">
        <v>669</v>
      </c>
      <c r="F1600" s="12" t="s">
        <v>3071</v>
      </c>
      <c r="G1600" s="12" t="s">
        <v>2733</v>
      </c>
      <c r="H1600" s="12" t="s">
        <v>2734</v>
      </c>
      <c r="I1600" s="90">
        <v>0.29166666666666669</v>
      </c>
      <c r="J1600" s="90">
        <v>0.2986111111111111</v>
      </c>
      <c r="K1600" s="13">
        <v>0.17</v>
      </c>
      <c r="L1600" s="90"/>
      <c r="M1600" s="90"/>
      <c r="N1600" s="13"/>
      <c r="O1600" s="12">
        <v>0</v>
      </c>
      <c r="P1600" s="12">
        <v>45.229419</v>
      </c>
      <c r="Q1600" s="12">
        <v>5.6816570000000004</v>
      </c>
      <c r="R1600" s="14">
        <v>46301.460023148145</v>
      </c>
      <c r="S1600" s="12">
        <v>1</v>
      </c>
      <c r="V1600" t="s">
        <v>3774</v>
      </c>
    </row>
    <row r="1601" spans="1:22" x14ac:dyDescent="0.3">
      <c r="A1601" s="11">
        <v>46286</v>
      </c>
      <c r="B1601" s="89" t="s">
        <v>3831</v>
      </c>
      <c r="C1601" s="12" t="s">
        <v>892</v>
      </c>
      <c r="D1601" s="12" t="s">
        <v>3072</v>
      </c>
      <c r="E1601" s="12" t="s">
        <v>364</v>
      </c>
      <c r="F1601" s="12" t="s">
        <v>3073</v>
      </c>
      <c r="G1601" s="12" t="s">
        <v>2733</v>
      </c>
      <c r="H1601" s="12" t="s">
        <v>2734</v>
      </c>
      <c r="I1601" s="90">
        <v>0.16666666666666671</v>
      </c>
      <c r="J1601" s="90">
        <v>0.18055555555555561</v>
      </c>
      <c r="K1601" s="13">
        <v>0.33</v>
      </c>
      <c r="L1601" s="90"/>
      <c r="M1601" s="90"/>
      <c r="N1601" s="13"/>
      <c r="O1601" s="12">
        <v>0</v>
      </c>
      <c r="P1601" s="12">
        <v>45.187527000000003</v>
      </c>
      <c r="Q1601" s="12">
        <v>5.7106579999999996</v>
      </c>
      <c r="R1601" s="14">
        <v>46301.460023148145</v>
      </c>
      <c r="S1601" s="12">
        <v>1</v>
      </c>
      <c r="T1601">
        <v>20260019</v>
      </c>
      <c r="U1601" t="s">
        <v>40</v>
      </c>
      <c r="V1601">
        <v>20260019</v>
      </c>
    </row>
    <row r="1602" spans="1:22" x14ac:dyDescent="0.3">
      <c r="A1602" s="11">
        <v>46286</v>
      </c>
      <c r="B1602" s="89" t="s">
        <v>3849</v>
      </c>
      <c r="C1602" s="12" t="s">
        <v>861</v>
      </c>
      <c r="D1602" s="12" t="s">
        <v>3074</v>
      </c>
      <c r="E1602" s="12" t="s">
        <v>353</v>
      </c>
      <c r="F1602" s="12" t="s">
        <v>3075</v>
      </c>
      <c r="G1602" s="12" t="s">
        <v>2733</v>
      </c>
      <c r="H1602" s="12" t="s">
        <v>2734</v>
      </c>
      <c r="I1602" s="90">
        <v>0.29166666666666669</v>
      </c>
      <c r="J1602" s="90">
        <v>0.30555555555555558</v>
      </c>
      <c r="K1602" s="13">
        <v>0.33</v>
      </c>
      <c r="L1602" s="90">
        <v>0.2388888888888889</v>
      </c>
      <c r="M1602" s="90">
        <v>0.2388888888888889</v>
      </c>
      <c r="N1602" s="13">
        <v>0</v>
      </c>
      <c r="O1602" s="12">
        <v>1</v>
      </c>
      <c r="P1602" s="12">
        <v>45.166998999999997</v>
      </c>
      <c r="Q1602" s="12">
        <v>5.7281519999999997</v>
      </c>
      <c r="R1602" s="14">
        <v>46301.460023148145</v>
      </c>
      <c r="S1602" s="12">
        <v>1</v>
      </c>
      <c r="T1602">
        <v>20260299</v>
      </c>
      <c r="U1602" t="s">
        <v>40</v>
      </c>
      <c r="V1602">
        <v>20260299</v>
      </c>
    </row>
    <row r="1603" spans="1:22" x14ac:dyDescent="0.3">
      <c r="A1603" s="11">
        <v>46286</v>
      </c>
      <c r="B1603" s="89" t="s">
        <v>3856</v>
      </c>
      <c r="C1603" s="12" t="s">
        <v>979</v>
      </c>
      <c r="D1603" s="12" t="s">
        <v>3076</v>
      </c>
      <c r="E1603" s="12" t="s">
        <v>291</v>
      </c>
      <c r="F1603" s="12" t="s">
        <v>3077</v>
      </c>
      <c r="G1603" s="12" t="s">
        <v>2733</v>
      </c>
      <c r="H1603" s="12" t="s">
        <v>2734</v>
      </c>
      <c r="I1603" s="90">
        <v>0.16666666666666671</v>
      </c>
      <c r="J1603" s="90">
        <v>0.18055555555555561</v>
      </c>
      <c r="K1603" s="13">
        <v>0.33</v>
      </c>
      <c r="L1603" s="90"/>
      <c r="M1603" s="90"/>
      <c r="N1603" s="13"/>
      <c r="O1603" s="12">
        <v>0</v>
      </c>
      <c r="P1603" s="12">
        <v>45.150571999999997</v>
      </c>
      <c r="Q1603" s="12">
        <v>5.7256600000000004</v>
      </c>
      <c r="R1603" s="14">
        <v>46301.460023148145</v>
      </c>
      <c r="S1603" s="12">
        <v>1</v>
      </c>
      <c r="T1603">
        <v>20260106</v>
      </c>
      <c r="U1603" t="s">
        <v>40</v>
      </c>
      <c r="V1603">
        <v>20260106</v>
      </c>
    </row>
    <row r="1604" spans="1:22" x14ac:dyDescent="0.3">
      <c r="A1604" s="11">
        <v>46286</v>
      </c>
      <c r="B1604" s="89" t="s">
        <v>3815</v>
      </c>
      <c r="C1604" s="12" t="s">
        <v>905</v>
      </c>
      <c r="D1604" s="12" t="s">
        <v>1732</v>
      </c>
      <c r="E1604" s="12" t="s">
        <v>305</v>
      </c>
      <c r="F1604" s="12" t="s">
        <v>1734</v>
      </c>
      <c r="G1604" s="12" t="s">
        <v>2733</v>
      </c>
      <c r="H1604" s="12" t="s">
        <v>2737</v>
      </c>
      <c r="I1604" s="90">
        <v>0.33333333333333331</v>
      </c>
      <c r="J1604" s="90">
        <v>0.37847222222222221</v>
      </c>
      <c r="K1604" s="13">
        <v>1.08</v>
      </c>
      <c r="L1604" s="90"/>
      <c r="M1604" s="90"/>
      <c r="N1604" s="13"/>
      <c r="O1604" s="12">
        <v>0</v>
      </c>
      <c r="P1604" s="12">
        <v>45.270997000000001</v>
      </c>
      <c r="Q1604" s="12">
        <v>5.8666859999999996</v>
      </c>
      <c r="R1604" s="14">
        <v>46301.460023148145</v>
      </c>
      <c r="S1604" s="12">
        <v>1</v>
      </c>
      <c r="T1604">
        <v>20260225</v>
      </c>
      <c r="U1604" t="s">
        <v>838</v>
      </c>
      <c r="V1604">
        <v>20260225</v>
      </c>
    </row>
    <row r="1605" spans="1:22" x14ac:dyDescent="0.3">
      <c r="A1605" s="11">
        <v>46286</v>
      </c>
      <c r="B1605" s="89" t="s">
        <v>3862</v>
      </c>
      <c r="C1605" s="12" t="s">
        <v>853</v>
      </c>
      <c r="D1605" s="12" t="s">
        <v>3078</v>
      </c>
      <c r="E1605" s="12" t="s">
        <v>627</v>
      </c>
      <c r="F1605" s="12" t="s">
        <v>3079</v>
      </c>
      <c r="G1605" s="12" t="s">
        <v>2733</v>
      </c>
      <c r="H1605" s="12" t="s">
        <v>2734</v>
      </c>
      <c r="I1605" s="90">
        <v>0.25</v>
      </c>
      <c r="J1605" s="90">
        <v>0.26041666666666669</v>
      </c>
      <c r="K1605" s="13">
        <v>0.25</v>
      </c>
      <c r="L1605" s="90"/>
      <c r="M1605" s="90"/>
      <c r="N1605" s="13"/>
      <c r="O1605" s="12">
        <v>0</v>
      </c>
      <c r="P1605" s="12">
        <v>45.187038000000001</v>
      </c>
      <c r="Q1605" s="12">
        <v>5.719214</v>
      </c>
      <c r="R1605" s="14">
        <v>46301.460023148145</v>
      </c>
      <c r="S1605" s="12">
        <v>1</v>
      </c>
      <c r="T1605">
        <v>20260129</v>
      </c>
      <c r="U1605" t="s">
        <v>40</v>
      </c>
      <c r="V1605">
        <v>20260129</v>
      </c>
    </row>
    <row r="1606" spans="1:22" x14ac:dyDescent="0.3">
      <c r="A1606" s="11">
        <v>46286</v>
      </c>
      <c r="B1606" s="89" t="s">
        <v>3831</v>
      </c>
      <c r="C1606" s="12" t="s">
        <v>892</v>
      </c>
      <c r="D1606" s="12" t="s">
        <v>2955</v>
      </c>
      <c r="E1606" s="12" t="s">
        <v>412</v>
      </c>
      <c r="F1606" s="12" t="s">
        <v>2956</v>
      </c>
      <c r="G1606" s="12" t="s">
        <v>2733</v>
      </c>
      <c r="H1606" s="12" t="s">
        <v>2734</v>
      </c>
      <c r="I1606" s="90">
        <v>0.16666666666666671</v>
      </c>
      <c r="J1606" s="90">
        <v>0.1736111111111111</v>
      </c>
      <c r="K1606" s="13">
        <v>0.17</v>
      </c>
      <c r="L1606" s="90"/>
      <c r="M1606" s="90"/>
      <c r="N1606" s="13"/>
      <c r="O1606" s="12">
        <v>0</v>
      </c>
      <c r="P1606" s="12">
        <v>45.190578000000002</v>
      </c>
      <c r="Q1606" s="12">
        <v>5.7182940000000002</v>
      </c>
      <c r="R1606" s="14">
        <v>46301.460023148145</v>
      </c>
      <c r="S1606" s="12">
        <v>1</v>
      </c>
      <c r="T1606">
        <v>20260237</v>
      </c>
      <c r="U1606" t="s">
        <v>40</v>
      </c>
      <c r="V1606">
        <v>20260237</v>
      </c>
    </row>
    <row r="1607" spans="1:22" x14ac:dyDescent="0.3">
      <c r="A1607" s="11">
        <v>46286</v>
      </c>
      <c r="B1607" s="89" t="s">
        <v>3814</v>
      </c>
      <c r="C1607" s="12" t="s">
        <v>948</v>
      </c>
      <c r="D1607" s="12" t="s">
        <v>2456</v>
      </c>
      <c r="E1607" s="12" t="s">
        <v>188</v>
      </c>
      <c r="F1607" s="12" t="s">
        <v>3080</v>
      </c>
      <c r="G1607" s="12" t="s">
        <v>2733</v>
      </c>
      <c r="H1607" s="12" t="s">
        <v>2737</v>
      </c>
      <c r="I1607" s="90">
        <v>0.33333333333333331</v>
      </c>
      <c r="J1607" s="90">
        <v>0.34722222222222221</v>
      </c>
      <c r="K1607" s="13">
        <v>0.33</v>
      </c>
      <c r="L1607" s="90"/>
      <c r="M1607" s="90"/>
      <c r="N1607" s="13"/>
      <c r="O1607" s="12">
        <v>0</v>
      </c>
      <c r="P1607" s="12">
        <v>45.189202999999999</v>
      </c>
      <c r="Q1607" s="12">
        <v>5.7345119999999996</v>
      </c>
      <c r="R1607" s="14">
        <v>46301.460023148145</v>
      </c>
      <c r="S1607" s="12">
        <v>1</v>
      </c>
      <c r="T1607">
        <v>20260459</v>
      </c>
      <c r="U1607" t="s">
        <v>838</v>
      </c>
      <c r="V1607">
        <v>20260459</v>
      </c>
    </row>
    <row r="1608" spans="1:22" x14ac:dyDescent="0.3">
      <c r="A1608" s="11">
        <v>46286</v>
      </c>
      <c r="B1608" s="89" t="s">
        <v>3866</v>
      </c>
      <c r="C1608" s="12" t="s">
        <v>949</v>
      </c>
      <c r="D1608" s="12" t="s">
        <v>3081</v>
      </c>
      <c r="E1608" s="12" t="s">
        <v>633</v>
      </c>
      <c r="F1608" s="12" t="s">
        <v>3082</v>
      </c>
      <c r="G1608" s="12" t="s">
        <v>2733</v>
      </c>
      <c r="H1608" s="12" t="s">
        <v>2734</v>
      </c>
      <c r="I1608" s="90">
        <v>0.25</v>
      </c>
      <c r="J1608" s="90">
        <v>0.2638888888888889</v>
      </c>
      <c r="K1608" s="13">
        <v>0.33</v>
      </c>
      <c r="L1608" s="90"/>
      <c r="M1608" s="90"/>
      <c r="N1608" s="13"/>
      <c r="O1608" s="12">
        <v>0</v>
      </c>
      <c r="P1608" s="12">
        <v>45.173938999999997</v>
      </c>
      <c r="Q1608" s="12">
        <v>5.7402990000000003</v>
      </c>
      <c r="R1608" s="14">
        <v>46301.460023148145</v>
      </c>
      <c r="S1608" s="12">
        <v>1</v>
      </c>
      <c r="T1608">
        <v>20260112</v>
      </c>
      <c r="U1608" t="s">
        <v>40</v>
      </c>
      <c r="V1608">
        <v>20260112</v>
      </c>
    </row>
    <row r="1609" spans="1:22" x14ac:dyDescent="0.3">
      <c r="A1609" s="11">
        <v>46286</v>
      </c>
      <c r="B1609" s="89" t="s">
        <v>3883</v>
      </c>
      <c r="C1609" s="12" t="s">
        <v>849</v>
      </c>
      <c r="D1609" s="12" t="s">
        <v>1921</v>
      </c>
      <c r="E1609" s="12" t="s">
        <v>420</v>
      </c>
      <c r="F1609" s="12" t="s">
        <v>420</v>
      </c>
      <c r="G1609" s="12" t="s">
        <v>2733</v>
      </c>
      <c r="H1609" s="12" t="s">
        <v>2737</v>
      </c>
      <c r="I1609" s="90">
        <v>0.33333333333333331</v>
      </c>
      <c r="J1609" s="90">
        <v>0.41666666666666669</v>
      </c>
      <c r="K1609" s="13">
        <v>2</v>
      </c>
      <c r="L1609" s="90"/>
      <c r="M1609" s="90"/>
      <c r="N1609" s="13"/>
      <c r="O1609" s="12">
        <v>0</v>
      </c>
      <c r="P1609" s="12">
        <v>45.208322000000003</v>
      </c>
      <c r="Q1609" s="12">
        <v>5.6714190000000002</v>
      </c>
      <c r="R1609" s="14">
        <v>46301.460023148145</v>
      </c>
      <c r="S1609" s="12">
        <v>1</v>
      </c>
      <c r="T1609">
        <v>20260284</v>
      </c>
      <c r="U1609" t="s">
        <v>838</v>
      </c>
      <c r="V1609">
        <v>20260284</v>
      </c>
    </row>
    <row r="1610" spans="1:22" x14ac:dyDescent="0.3">
      <c r="A1610" s="11">
        <v>46286</v>
      </c>
      <c r="B1610" s="89" t="s">
        <v>3818</v>
      </c>
      <c r="C1610" s="12" t="s">
        <v>870</v>
      </c>
      <c r="D1610" s="12" t="s">
        <v>3083</v>
      </c>
      <c r="E1610" s="12" t="s">
        <v>770</v>
      </c>
      <c r="F1610" s="12" t="s">
        <v>3084</v>
      </c>
      <c r="G1610" s="12" t="s">
        <v>2733</v>
      </c>
      <c r="H1610" s="12" t="s">
        <v>2734</v>
      </c>
      <c r="I1610" s="90">
        <v>0.16666666666666671</v>
      </c>
      <c r="J1610" s="90">
        <v>0.18055555555555561</v>
      </c>
      <c r="K1610" s="13">
        <v>0.33</v>
      </c>
      <c r="L1610" s="90"/>
      <c r="M1610" s="90"/>
      <c r="N1610" s="13"/>
      <c r="O1610" s="12">
        <v>0</v>
      </c>
      <c r="P1610" s="12">
        <v>45.181204999999999</v>
      </c>
      <c r="Q1610" s="12">
        <v>5.689368</v>
      </c>
      <c r="R1610" s="14">
        <v>46301.460023148145</v>
      </c>
      <c r="S1610" s="12">
        <v>1</v>
      </c>
      <c r="T1610">
        <v>20260599</v>
      </c>
      <c r="U1610" t="s">
        <v>40</v>
      </c>
      <c r="V1610">
        <v>20260599</v>
      </c>
    </row>
    <row r="1611" spans="1:22" x14ac:dyDescent="0.3">
      <c r="A1611" s="11">
        <v>46286</v>
      </c>
      <c r="B1611" s="89" t="s">
        <v>3817</v>
      </c>
      <c r="C1611" s="12" t="s">
        <v>974</v>
      </c>
      <c r="D1611" s="12" t="s">
        <v>2966</v>
      </c>
      <c r="E1611" s="12" t="s">
        <v>50</v>
      </c>
      <c r="F1611" s="12" t="s">
        <v>50</v>
      </c>
      <c r="G1611" s="12" t="s">
        <v>2733</v>
      </c>
      <c r="H1611" s="12" t="s">
        <v>2734</v>
      </c>
      <c r="I1611" s="90">
        <v>0.16666666666666671</v>
      </c>
      <c r="J1611" s="90">
        <v>0.1736111111111111</v>
      </c>
      <c r="K1611" s="13">
        <v>0.17</v>
      </c>
      <c r="L1611" s="90"/>
      <c r="M1611" s="90"/>
      <c r="N1611" s="13"/>
      <c r="O1611" s="12">
        <v>0</v>
      </c>
      <c r="P1611" s="12">
        <v>45.184576999999997</v>
      </c>
      <c r="Q1611" s="12">
        <v>5.720396</v>
      </c>
      <c r="R1611" s="14">
        <v>46301.460023148145</v>
      </c>
      <c r="S1611" s="12">
        <v>1</v>
      </c>
      <c r="T1611">
        <v>20260293</v>
      </c>
      <c r="U1611" t="s">
        <v>40</v>
      </c>
      <c r="V1611">
        <v>20260293</v>
      </c>
    </row>
    <row r="1612" spans="1:22" x14ac:dyDescent="0.3">
      <c r="A1612" s="11">
        <v>46286</v>
      </c>
      <c r="B1612" s="89" t="s">
        <v>3817</v>
      </c>
      <c r="C1612" s="12" t="s">
        <v>974</v>
      </c>
      <c r="D1612" s="12" t="s">
        <v>2452</v>
      </c>
      <c r="E1612" s="12" t="s">
        <v>610</v>
      </c>
      <c r="F1612" s="12" t="s">
        <v>610</v>
      </c>
      <c r="G1612" s="12" t="s">
        <v>2733</v>
      </c>
      <c r="H1612" s="12" t="s">
        <v>2737</v>
      </c>
      <c r="I1612" s="90">
        <v>0.33333333333333331</v>
      </c>
      <c r="J1612" s="90">
        <v>0.37847222222222221</v>
      </c>
      <c r="K1612" s="13">
        <v>1.08</v>
      </c>
      <c r="L1612" s="90"/>
      <c r="M1612" s="90"/>
      <c r="N1612" s="13"/>
      <c r="O1612" s="12">
        <v>0</v>
      </c>
      <c r="P1612" s="12">
        <v>45.170372</v>
      </c>
      <c r="Q1612" s="12">
        <v>5.7396019999999996</v>
      </c>
      <c r="R1612" s="14">
        <v>46301.460023148145</v>
      </c>
      <c r="S1612" s="12">
        <v>1</v>
      </c>
      <c r="T1612">
        <v>20260458</v>
      </c>
      <c r="U1612" t="s">
        <v>838</v>
      </c>
      <c r="V1612">
        <v>20260458</v>
      </c>
    </row>
    <row r="1613" spans="1:22" x14ac:dyDescent="0.3">
      <c r="A1613" s="11">
        <v>46286</v>
      </c>
      <c r="B1613" s="89" t="s">
        <v>3814</v>
      </c>
      <c r="C1613" s="12" t="s">
        <v>948</v>
      </c>
      <c r="D1613" s="12" t="s">
        <v>2464</v>
      </c>
      <c r="E1613" s="12" t="s">
        <v>612</v>
      </c>
      <c r="F1613" s="12" t="s">
        <v>3085</v>
      </c>
      <c r="G1613" s="12" t="s">
        <v>2733</v>
      </c>
      <c r="H1613" s="12" t="s">
        <v>2737</v>
      </c>
      <c r="I1613" s="90">
        <v>0.33333333333333331</v>
      </c>
      <c r="J1613" s="90">
        <v>0.34722222222222221</v>
      </c>
      <c r="K1613" s="13">
        <v>0.33</v>
      </c>
      <c r="L1613" s="90"/>
      <c r="M1613" s="90"/>
      <c r="N1613" s="13"/>
      <c r="O1613" s="12">
        <v>0</v>
      </c>
      <c r="P1613" s="12">
        <v>45.188958</v>
      </c>
      <c r="Q1613" s="12">
        <v>5.7346690000000002</v>
      </c>
      <c r="R1613" s="14">
        <v>46301.460023148145</v>
      </c>
      <c r="S1613" s="12">
        <v>1</v>
      </c>
      <c r="T1613">
        <v>20260462</v>
      </c>
      <c r="U1613" t="s">
        <v>838</v>
      </c>
      <c r="V1613">
        <v>20260462</v>
      </c>
    </row>
    <row r="1614" spans="1:22" x14ac:dyDescent="0.3">
      <c r="A1614" s="11">
        <v>46286</v>
      </c>
      <c r="B1614" s="89" t="s">
        <v>3849</v>
      </c>
      <c r="C1614" s="12" t="s">
        <v>861</v>
      </c>
      <c r="D1614" s="12" t="s">
        <v>3086</v>
      </c>
      <c r="E1614" s="12" t="s">
        <v>748</v>
      </c>
      <c r="F1614" s="12" t="s">
        <v>3087</v>
      </c>
      <c r="G1614" s="12" t="s">
        <v>2733</v>
      </c>
      <c r="H1614" s="12" t="s">
        <v>2734</v>
      </c>
      <c r="I1614" s="90">
        <v>0.29166666666666669</v>
      </c>
      <c r="J1614" s="90">
        <v>0.30555555555555558</v>
      </c>
      <c r="K1614" s="13">
        <v>0.33</v>
      </c>
      <c r="L1614" s="90">
        <v>0.17222222222222219</v>
      </c>
      <c r="M1614" s="90">
        <v>0.18055555555555561</v>
      </c>
      <c r="N1614" s="13">
        <v>0.2</v>
      </c>
      <c r="O1614" s="12">
        <v>1</v>
      </c>
      <c r="P1614" s="12">
        <v>45.187277999999999</v>
      </c>
      <c r="Q1614" s="12">
        <v>5.7462960000000001</v>
      </c>
      <c r="R1614" s="14">
        <v>46301.460023148145</v>
      </c>
      <c r="S1614" s="12">
        <v>1</v>
      </c>
      <c r="T1614">
        <v>20260262</v>
      </c>
      <c r="U1614" t="s">
        <v>40</v>
      </c>
      <c r="V1614">
        <v>20260262</v>
      </c>
    </row>
    <row r="1615" spans="1:22" x14ac:dyDescent="0.3">
      <c r="A1615" s="11">
        <v>46286</v>
      </c>
      <c r="B1615" s="89" t="s">
        <v>3854</v>
      </c>
      <c r="C1615" s="12" t="s">
        <v>963</v>
      </c>
      <c r="D1615" s="12" t="s">
        <v>2967</v>
      </c>
      <c r="E1615" s="12" t="s">
        <v>104</v>
      </c>
      <c r="F1615" s="12" t="s">
        <v>2968</v>
      </c>
      <c r="G1615" s="12" t="s">
        <v>2733</v>
      </c>
      <c r="H1615" s="12" t="s">
        <v>2734</v>
      </c>
      <c r="I1615" s="90">
        <v>0.16666666666666671</v>
      </c>
      <c r="J1615" s="90">
        <v>0.1736111111111111</v>
      </c>
      <c r="K1615" s="13">
        <v>0.17</v>
      </c>
      <c r="L1615" s="90"/>
      <c r="M1615" s="90"/>
      <c r="N1615" s="13"/>
      <c r="O1615" s="12">
        <v>0</v>
      </c>
      <c r="P1615" s="12">
        <v>45.178600000000003</v>
      </c>
      <c r="Q1615" s="12">
        <v>5.708291</v>
      </c>
      <c r="R1615" s="14">
        <v>46301.460023148145</v>
      </c>
      <c r="S1615" s="12">
        <v>1</v>
      </c>
      <c r="T1615">
        <v>20260490</v>
      </c>
      <c r="U1615" t="s">
        <v>40</v>
      </c>
      <c r="V1615">
        <v>20260490</v>
      </c>
    </row>
    <row r="1616" spans="1:22" x14ac:dyDescent="0.3">
      <c r="A1616" s="11">
        <v>46286</v>
      </c>
      <c r="B1616" s="89" t="s">
        <v>3818</v>
      </c>
      <c r="C1616" s="12" t="s">
        <v>870</v>
      </c>
      <c r="D1616" s="12" t="s">
        <v>1594</v>
      </c>
      <c r="E1616" s="12" t="s">
        <v>366</v>
      </c>
      <c r="F1616" s="12" t="s">
        <v>3888</v>
      </c>
      <c r="G1616" s="12" t="s">
        <v>2733</v>
      </c>
      <c r="H1616" s="12" t="s">
        <v>2737</v>
      </c>
      <c r="I1616" s="90">
        <v>0.61111111111111116</v>
      </c>
      <c r="J1616" s="90">
        <v>0.62152777777777779</v>
      </c>
      <c r="K1616" s="13">
        <v>0.25</v>
      </c>
      <c r="L1616" s="90">
        <v>0.47708333333333341</v>
      </c>
      <c r="M1616" s="90">
        <v>0.48888888888888887</v>
      </c>
      <c r="N1616" s="13">
        <v>0.28000000000000003</v>
      </c>
      <c r="O1616" s="12">
        <v>1</v>
      </c>
      <c r="P1616" s="12">
        <v>45.181280000000001</v>
      </c>
      <c r="Q1616" s="12">
        <v>5.6889940000000001</v>
      </c>
      <c r="R1616" s="14">
        <v>46301.460023148145</v>
      </c>
      <c r="S1616" s="12">
        <v>1</v>
      </c>
      <c r="T1616">
        <v>20260174</v>
      </c>
      <c r="U1616" t="s">
        <v>838</v>
      </c>
      <c r="V1616">
        <v>20260174</v>
      </c>
    </row>
    <row r="1617" spans="1:22" x14ac:dyDescent="0.3">
      <c r="A1617" s="11">
        <v>46286</v>
      </c>
      <c r="B1617" s="89" t="s">
        <v>3827</v>
      </c>
      <c r="C1617" s="12" t="s">
        <v>967</v>
      </c>
      <c r="D1617" s="12" t="s">
        <v>1590</v>
      </c>
      <c r="E1617" s="12" t="s">
        <v>477</v>
      </c>
      <c r="F1617" s="12" t="s">
        <v>1593</v>
      </c>
      <c r="G1617" s="12" t="s">
        <v>2733</v>
      </c>
      <c r="H1617" s="12" t="s">
        <v>2737</v>
      </c>
      <c r="I1617" s="90">
        <v>0.33333333333333331</v>
      </c>
      <c r="J1617" s="90">
        <v>0.35416666666666669</v>
      </c>
      <c r="K1617" s="13">
        <v>0.5</v>
      </c>
      <c r="L1617" s="90">
        <v>0.39861111111111108</v>
      </c>
      <c r="M1617" s="90"/>
      <c r="N1617" s="13"/>
      <c r="O1617" s="12">
        <v>0</v>
      </c>
      <c r="P1617" s="12">
        <v>45.158681999999999</v>
      </c>
      <c r="Q1617" s="12">
        <v>5.7574820000000004</v>
      </c>
      <c r="R1617" s="14">
        <v>46301.460023148145</v>
      </c>
      <c r="S1617" s="12">
        <v>1</v>
      </c>
      <c r="T1617">
        <v>20260173</v>
      </c>
      <c r="U1617" t="s">
        <v>838</v>
      </c>
      <c r="V1617">
        <v>20260173</v>
      </c>
    </row>
    <row r="1618" spans="1:22" x14ac:dyDescent="0.3">
      <c r="A1618" s="11">
        <v>46286</v>
      </c>
      <c r="B1618" s="89" t="s">
        <v>3845</v>
      </c>
      <c r="C1618" s="12" t="s">
        <v>950</v>
      </c>
      <c r="D1618" s="12" t="s">
        <v>1462</v>
      </c>
      <c r="E1618" s="12" t="s">
        <v>189</v>
      </c>
      <c r="F1618" s="12" t="s">
        <v>189</v>
      </c>
      <c r="G1618" s="12" t="s">
        <v>2733</v>
      </c>
      <c r="H1618" s="12" t="s">
        <v>2737</v>
      </c>
      <c r="I1618" s="90">
        <v>0.33333333333333331</v>
      </c>
      <c r="J1618" s="90">
        <v>0.34722222222222221</v>
      </c>
      <c r="K1618" s="13">
        <v>0.33</v>
      </c>
      <c r="L1618" s="90"/>
      <c r="M1618" s="90"/>
      <c r="N1618" s="13"/>
      <c r="O1618" s="12">
        <v>0</v>
      </c>
      <c r="P1618" s="12">
        <v>45.174804999999999</v>
      </c>
      <c r="Q1618" s="12">
        <v>5.7285779999999997</v>
      </c>
      <c r="R1618" s="14">
        <v>46301.460023148145</v>
      </c>
      <c r="S1618" s="12">
        <v>1</v>
      </c>
      <c r="T1618">
        <v>20260128</v>
      </c>
      <c r="U1618" t="s">
        <v>838</v>
      </c>
      <c r="V1618">
        <v>20260128</v>
      </c>
    </row>
    <row r="1619" spans="1:22" x14ac:dyDescent="0.3">
      <c r="A1619" s="11">
        <v>46286</v>
      </c>
      <c r="B1619" s="89" t="s">
        <v>3868</v>
      </c>
      <c r="C1619" s="12" t="s">
        <v>983</v>
      </c>
      <c r="D1619" s="12" t="s">
        <v>2107</v>
      </c>
      <c r="E1619" s="12" t="s">
        <v>663</v>
      </c>
      <c r="F1619" s="12" t="s">
        <v>663</v>
      </c>
      <c r="G1619" s="12" t="s">
        <v>2733</v>
      </c>
      <c r="H1619" s="12" t="s">
        <v>2737</v>
      </c>
      <c r="I1619" s="90">
        <v>0.33333333333333331</v>
      </c>
      <c r="J1619" s="90">
        <v>0.34722222222222221</v>
      </c>
      <c r="K1619" s="13">
        <v>0.33</v>
      </c>
      <c r="L1619" s="90"/>
      <c r="M1619" s="90"/>
      <c r="N1619" s="13"/>
      <c r="O1619" s="12">
        <v>0</v>
      </c>
      <c r="P1619" s="12">
        <v>45.183</v>
      </c>
      <c r="Q1619" s="12">
        <v>5.790133</v>
      </c>
      <c r="R1619" s="14">
        <v>46301.460023148145</v>
      </c>
      <c r="S1619" s="12">
        <v>1</v>
      </c>
      <c r="T1619">
        <v>20260344</v>
      </c>
      <c r="U1619" t="s">
        <v>838</v>
      </c>
      <c r="V1619">
        <v>20260344</v>
      </c>
    </row>
    <row r="1620" spans="1:22" x14ac:dyDescent="0.3">
      <c r="A1620" s="11">
        <v>46286</v>
      </c>
      <c r="B1620" s="89" t="s">
        <v>3881</v>
      </c>
      <c r="C1620" s="12" t="s">
        <v>894</v>
      </c>
      <c r="D1620" s="12" t="s">
        <v>909</v>
      </c>
      <c r="E1620" s="12" t="s">
        <v>824</v>
      </c>
      <c r="F1620" s="12" t="s">
        <v>3089</v>
      </c>
      <c r="G1620" s="12" t="s">
        <v>2733</v>
      </c>
      <c r="H1620" s="12" t="s">
        <v>2734</v>
      </c>
      <c r="I1620" s="90">
        <v>0.29166666666666669</v>
      </c>
      <c r="J1620" s="90">
        <v>0.2986111111111111</v>
      </c>
      <c r="K1620" s="13">
        <v>0.17</v>
      </c>
      <c r="L1620" s="90"/>
      <c r="M1620" s="90"/>
      <c r="N1620" s="13"/>
      <c r="O1620" s="12">
        <v>0</v>
      </c>
      <c r="P1620" s="12">
        <v>45.105769000000002</v>
      </c>
      <c r="Q1620" s="12">
        <v>5.747052</v>
      </c>
      <c r="R1620" s="14">
        <v>46301.460023148145</v>
      </c>
      <c r="S1620" s="12">
        <v>1</v>
      </c>
      <c r="V1620" t="s">
        <v>3924</v>
      </c>
    </row>
    <row r="1621" spans="1:22" x14ac:dyDescent="0.3">
      <c r="A1621" s="11">
        <v>46286</v>
      </c>
      <c r="B1621" s="89" t="s">
        <v>3842</v>
      </c>
      <c r="C1621" s="12" t="s">
        <v>865</v>
      </c>
      <c r="D1621" s="12" t="s">
        <v>864</v>
      </c>
      <c r="E1621" s="12" t="s">
        <v>829</v>
      </c>
      <c r="F1621" s="12" t="s">
        <v>829</v>
      </c>
      <c r="G1621" s="12" t="s">
        <v>2733</v>
      </c>
      <c r="H1621" s="12" t="s">
        <v>2737</v>
      </c>
      <c r="I1621" s="90">
        <v>0.33333333333333331</v>
      </c>
      <c r="J1621" s="90">
        <v>0.34722222222222221</v>
      </c>
      <c r="K1621" s="13">
        <v>0.33</v>
      </c>
      <c r="L1621" s="90"/>
      <c r="M1621" s="90"/>
      <c r="N1621" s="13"/>
      <c r="O1621" s="12">
        <v>0</v>
      </c>
      <c r="P1621" s="12">
        <v>45.194932000000001</v>
      </c>
      <c r="Q1621" s="12">
        <v>5.6780390000000001</v>
      </c>
      <c r="R1621" s="14">
        <v>46301.460023148145</v>
      </c>
      <c r="S1621" s="12">
        <v>1</v>
      </c>
      <c r="V1621" t="s">
        <v>3775</v>
      </c>
    </row>
    <row r="1622" spans="1:22" x14ac:dyDescent="0.3">
      <c r="A1622" s="11">
        <v>46286</v>
      </c>
      <c r="B1622" s="89" t="s">
        <v>3828</v>
      </c>
      <c r="C1622" s="12" t="s">
        <v>976</v>
      </c>
      <c r="D1622" s="12" t="s">
        <v>1656</v>
      </c>
      <c r="E1622" s="12" t="s">
        <v>706</v>
      </c>
      <c r="F1622" s="12" t="s">
        <v>706</v>
      </c>
      <c r="G1622" s="12" t="s">
        <v>2733</v>
      </c>
      <c r="H1622" s="12" t="s">
        <v>2737</v>
      </c>
      <c r="I1622" s="90">
        <v>0.33333333333333331</v>
      </c>
      <c r="J1622" s="90">
        <v>0.35416666666666669</v>
      </c>
      <c r="K1622" s="13">
        <v>0.5</v>
      </c>
      <c r="L1622" s="90">
        <v>0.42569444444444438</v>
      </c>
      <c r="M1622" s="90">
        <v>0.43819444444444439</v>
      </c>
      <c r="N1622" s="13">
        <v>0.3</v>
      </c>
      <c r="O1622" s="12">
        <v>1</v>
      </c>
      <c r="P1622" s="12">
        <v>45.176924999999997</v>
      </c>
      <c r="Q1622" s="12">
        <v>5.7132199999999997</v>
      </c>
      <c r="R1622" s="14">
        <v>46301.460023148145</v>
      </c>
      <c r="S1622" s="12">
        <v>1</v>
      </c>
      <c r="T1622">
        <v>20260197</v>
      </c>
      <c r="U1622" t="s">
        <v>838</v>
      </c>
      <c r="V1622">
        <v>20260197</v>
      </c>
    </row>
    <row r="1623" spans="1:22" x14ac:dyDescent="0.3">
      <c r="A1623" s="11">
        <v>46286</v>
      </c>
      <c r="B1623" s="89" t="s">
        <v>3830</v>
      </c>
      <c r="C1623" s="12" t="s">
        <v>951</v>
      </c>
      <c r="D1623" s="12" t="s">
        <v>3090</v>
      </c>
      <c r="E1623" s="12" t="s">
        <v>414</v>
      </c>
      <c r="F1623" s="12" t="s">
        <v>3091</v>
      </c>
      <c r="G1623" s="12" t="s">
        <v>2733</v>
      </c>
      <c r="H1623" s="12" t="s">
        <v>2734</v>
      </c>
      <c r="I1623" s="90">
        <v>0.25</v>
      </c>
      <c r="J1623" s="90">
        <v>0.26041666666666669</v>
      </c>
      <c r="K1623" s="13">
        <v>0.25</v>
      </c>
      <c r="L1623" s="90"/>
      <c r="M1623" s="90"/>
      <c r="N1623" s="13"/>
      <c r="O1623" s="12">
        <v>0</v>
      </c>
      <c r="P1623" s="12">
        <v>45.208905000000001</v>
      </c>
      <c r="Q1623" s="12">
        <v>5.7485759999999999</v>
      </c>
      <c r="R1623" s="14">
        <v>46301.460023148145</v>
      </c>
      <c r="S1623" s="12">
        <v>1</v>
      </c>
      <c r="T1623">
        <v>20260114</v>
      </c>
      <c r="U1623" t="s">
        <v>40</v>
      </c>
      <c r="V1623">
        <v>20260114</v>
      </c>
    </row>
    <row r="1624" spans="1:22" x14ac:dyDescent="0.3">
      <c r="A1624" s="11">
        <v>46286</v>
      </c>
      <c r="B1624" s="89" t="s">
        <v>3845</v>
      </c>
      <c r="C1624" s="12" t="s">
        <v>950</v>
      </c>
      <c r="D1624" s="12" t="s">
        <v>3092</v>
      </c>
      <c r="E1624" s="12" t="s">
        <v>105</v>
      </c>
      <c r="F1624" s="12" t="s">
        <v>3093</v>
      </c>
      <c r="G1624" s="12" t="s">
        <v>2733</v>
      </c>
      <c r="H1624" s="12" t="s">
        <v>2734</v>
      </c>
      <c r="I1624" s="90">
        <v>0.16666666666666671</v>
      </c>
      <c r="J1624" s="90">
        <v>0.18055555555555561</v>
      </c>
      <c r="K1624" s="13">
        <v>0.33</v>
      </c>
      <c r="L1624" s="90"/>
      <c r="M1624" s="90"/>
      <c r="N1624" s="13"/>
      <c r="O1624" s="12">
        <v>0</v>
      </c>
      <c r="P1624" s="12">
        <v>45.189875000000001</v>
      </c>
      <c r="Q1624" s="12">
        <v>5.7246810000000004</v>
      </c>
      <c r="R1624" s="14">
        <v>46301.460023148145</v>
      </c>
      <c r="S1624" s="12">
        <v>1</v>
      </c>
      <c r="T1624">
        <v>20260488</v>
      </c>
      <c r="U1624" t="s">
        <v>40</v>
      </c>
      <c r="V1624">
        <v>20260488</v>
      </c>
    </row>
    <row r="1625" spans="1:22" x14ac:dyDescent="0.3">
      <c r="A1625" s="11">
        <v>46286</v>
      </c>
      <c r="B1625" s="89" t="s">
        <v>3830</v>
      </c>
      <c r="C1625" s="12" t="s">
        <v>951</v>
      </c>
      <c r="D1625" s="12" t="s">
        <v>2088</v>
      </c>
      <c r="E1625" s="12" t="s">
        <v>729</v>
      </c>
      <c r="F1625" s="12" t="s">
        <v>729</v>
      </c>
      <c r="G1625" s="12" t="s">
        <v>2733</v>
      </c>
      <c r="H1625" s="12" t="s">
        <v>2737</v>
      </c>
      <c r="I1625" s="90">
        <v>0.33333333333333331</v>
      </c>
      <c r="J1625" s="90">
        <v>0.34722222222222221</v>
      </c>
      <c r="K1625" s="13">
        <v>0.33</v>
      </c>
      <c r="L1625" s="90"/>
      <c r="M1625" s="90"/>
      <c r="N1625" s="13"/>
      <c r="O1625" s="12">
        <v>0</v>
      </c>
      <c r="P1625" s="12">
        <v>45.178004999999999</v>
      </c>
      <c r="Q1625" s="12">
        <v>5.7065780000000004</v>
      </c>
      <c r="R1625" s="14">
        <v>46301.460023148145</v>
      </c>
      <c r="S1625" s="12">
        <v>1</v>
      </c>
      <c r="T1625">
        <v>20260603</v>
      </c>
      <c r="U1625" t="s">
        <v>838</v>
      </c>
      <c r="V1625">
        <v>20260603</v>
      </c>
    </row>
    <row r="1626" spans="1:22" x14ac:dyDescent="0.3">
      <c r="A1626" s="11">
        <v>46286</v>
      </c>
      <c r="B1626" s="89" t="s">
        <v>3884</v>
      </c>
      <c r="C1626" s="12" t="s">
        <v>895</v>
      </c>
      <c r="D1626" s="12"/>
      <c r="E1626" s="12" t="s">
        <v>814</v>
      </c>
      <c r="F1626" s="12" t="s">
        <v>814</v>
      </c>
      <c r="G1626" s="12"/>
      <c r="H1626" s="12"/>
      <c r="I1626" s="90">
        <v>0.33333333333333331</v>
      </c>
      <c r="J1626" s="90">
        <v>0.41666666666666669</v>
      </c>
      <c r="K1626" s="13">
        <v>2</v>
      </c>
      <c r="L1626" s="90"/>
      <c r="M1626" s="90"/>
      <c r="N1626" s="13"/>
      <c r="O1626" s="12">
        <v>0</v>
      </c>
      <c r="P1626" s="12">
        <v>45.185983</v>
      </c>
      <c r="Q1626" s="12">
        <v>5.7123100000000004</v>
      </c>
      <c r="R1626" s="14">
        <v>46301.460023148145</v>
      </c>
      <c r="S1626" s="12">
        <v>0</v>
      </c>
      <c r="V1626" t="s">
        <v>3776</v>
      </c>
    </row>
    <row r="1627" spans="1:22" x14ac:dyDescent="0.3">
      <c r="A1627" s="11">
        <v>46286</v>
      </c>
      <c r="B1627" s="89" t="s">
        <v>3844</v>
      </c>
      <c r="C1627" s="12" t="s">
        <v>952</v>
      </c>
      <c r="D1627" s="12" t="s">
        <v>874</v>
      </c>
      <c r="E1627" s="12" t="s">
        <v>807</v>
      </c>
      <c r="F1627" s="12" t="s">
        <v>3094</v>
      </c>
      <c r="G1627" s="12" t="s">
        <v>2733</v>
      </c>
      <c r="H1627" s="12" t="s">
        <v>2734</v>
      </c>
      <c r="I1627" s="90">
        <v>0.16666666666666671</v>
      </c>
      <c r="J1627" s="90">
        <v>0.18055555555555561</v>
      </c>
      <c r="K1627" s="13">
        <v>0.33</v>
      </c>
      <c r="L1627" s="90"/>
      <c r="M1627" s="90"/>
      <c r="N1627" s="13"/>
      <c r="O1627" s="12">
        <v>0</v>
      </c>
      <c r="P1627" s="12">
        <v>45.185158000000001</v>
      </c>
      <c r="Q1627" s="12">
        <v>5.7167779999999997</v>
      </c>
      <c r="R1627" s="14">
        <v>46301.460023148145</v>
      </c>
      <c r="S1627" s="12">
        <v>1</v>
      </c>
      <c r="V1627" t="s">
        <v>3795</v>
      </c>
    </row>
    <row r="1628" spans="1:22" x14ac:dyDescent="0.3">
      <c r="A1628" s="11">
        <v>46286</v>
      </c>
      <c r="B1628" s="89" t="s">
        <v>3841</v>
      </c>
      <c r="C1628" s="12" t="s">
        <v>971</v>
      </c>
      <c r="D1628" s="12" t="s">
        <v>3095</v>
      </c>
      <c r="E1628" s="12" t="s">
        <v>187</v>
      </c>
      <c r="F1628" s="12" t="s">
        <v>3096</v>
      </c>
      <c r="G1628" s="12" t="s">
        <v>2733</v>
      </c>
      <c r="H1628" s="12" t="s">
        <v>2734</v>
      </c>
      <c r="I1628" s="90">
        <v>0.29166666666666669</v>
      </c>
      <c r="J1628" s="90">
        <v>0.2986111111111111</v>
      </c>
      <c r="K1628" s="13">
        <v>0.17</v>
      </c>
      <c r="L1628" s="90"/>
      <c r="M1628" s="90"/>
      <c r="N1628" s="13"/>
      <c r="O1628" s="12">
        <v>0</v>
      </c>
      <c r="P1628" s="12">
        <v>45.189857000000003</v>
      </c>
      <c r="Q1628" s="12">
        <v>5.7292610000000002</v>
      </c>
      <c r="R1628" s="14">
        <v>46301.460023148145</v>
      </c>
      <c r="S1628" s="12">
        <v>1</v>
      </c>
      <c r="T1628">
        <v>20260328</v>
      </c>
      <c r="U1628" t="s">
        <v>40</v>
      </c>
      <c r="V1628">
        <v>20260328</v>
      </c>
    </row>
    <row r="1629" spans="1:22" x14ac:dyDescent="0.3">
      <c r="A1629" s="11">
        <v>46286</v>
      </c>
      <c r="B1629" s="89" t="s">
        <v>3767</v>
      </c>
      <c r="C1629" s="12" t="s">
        <v>846</v>
      </c>
      <c r="D1629" s="12"/>
      <c r="E1629" s="12" t="s">
        <v>1811</v>
      </c>
      <c r="F1629" s="12" t="s">
        <v>1811</v>
      </c>
      <c r="G1629" s="12"/>
      <c r="H1629" s="12"/>
      <c r="I1629" s="90">
        <v>0.16666666666666671</v>
      </c>
      <c r="J1629" s="90">
        <v>0.1736111111111111</v>
      </c>
      <c r="K1629" s="13">
        <v>0.17</v>
      </c>
      <c r="L1629" s="90"/>
      <c r="M1629" s="90"/>
      <c r="N1629" s="13"/>
      <c r="O1629" s="12">
        <v>0</v>
      </c>
      <c r="P1629" s="12">
        <v>45.203086999999996</v>
      </c>
      <c r="Q1629" s="12">
        <v>5.703754</v>
      </c>
      <c r="R1629" s="14">
        <v>46301.460023148145</v>
      </c>
      <c r="S1629" s="12">
        <v>0</v>
      </c>
      <c r="T1629">
        <v>20260248</v>
      </c>
      <c r="U1629" t="s">
        <v>3760</v>
      </c>
      <c r="V1629">
        <v>20260248</v>
      </c>
    </row>
    <row r="1630" spans="1:22" x14ac:dyDescent="0.3">
      <c r="A1630" s="11">
        <v>46286</v>
      </c>
      <c r="B1630" s="89" t="s">
        <v>3826</v>
      </c>
      <c r="C1630" s="12" t="s">
        <v>886</v>
      </c>
      <c r="D1630" s="12" t="s">
        <v>3097</v>
      </c>
      <c r="E1630" s="12" t="s">
        <v>161</v>
      </c>
      <c r="F1630" s="12" t="s">
        <v>3098</v>
      </c>
      <c r="G1630" s="12" t="s">
        <v>2733</v>
      </c>
      <c r="H1630" s="12" t="s">
        <v>2734</v>
      </c>
      <c r="I1630" s="90">
        <v>0.16666666666666671</v>
      </c>
      <c r="J1630" s="90">
        <v>0.18055555555555561</v>
      </c>
      <c r="K1630" s="13">
        <v>0.33</v>
      </c>
      <c r="L1630" s="90"/>
      <c r="M1630" s="90"/>
      <c r="N1630" s="13"/>
      <c r="O1630" s="12">
        <v>0</v>
      </c>
      <c r="P1630" s="12">
        <v>45.174452000000002</v>
      </c>
      <c r="Q1630" s="12">
        <v>5.7284119999999996</v>
      </c>
      <c r="R1630" s="14">
        <v>46301.460023148145</v>
      </c>
      <c r="S1630" s="12">
        <v>1</v>
      </c>
      <c r="T1630">
        <v>20260512</v>
      </c>
      <c r="U1630" t="s">
        <v>40</v>
      </c>
      <c r="V1630">
        <v>20260512</v>
      </c>
    </row>
    <row r="1631" spans="1:22" x14ac:dyDescent="0.3">
      <c r="A1631" s="11">
        <v>46286</v>
      </c>
      <c r="B1631" s="89" t="s">
        <v>3817</v>
      </c>
      <c r="C1631" s="12" t="s">
        <v>974</v>
      </c>
      <c r="D1631" s="12" t="s">
        <v>1950</v>
      </c>
      <c r="E1631" s="12" t="s">
        <v>50</v>
      </c>
      <c r="F1631" s="12" t="s">
        <v>50</v>
      </c>
      <c r="G1631" s="12" t="s">
        <v>2733</v>
      </c>
      <c r="H1631" s="12" t="s">
        <v>2737</v>
      </c>
      <c r="I1631" s="90">
        <v>0.33333333333333331</v>
      </c>
      <c r="J1631" s="90">
        <v>0.3611111111111111</v>
      </c>
      <c r="K1631" s="13">
        <v>0.67</v>
      </c>
      <c r="L1631" s="90"/>
      <c r="M1631" s="90"/>
      <c r="N1631" s="13"/>
      <c r="O1631" s="12">
        <v>0</v>
      </c>
      <c r="P1631" s="12">
        <v>45.184576999999997</v>
      </c>
      <c r="Q1631" s="12">
        <v>5.720396</v>
      </c>
      <c r="R1631" s="14">
        <v>46301.460023148145</v>
      </c>
      <c r="S1631" s="12">
        <v>1</v>
      </c>
      <c r="T1631">
        <v>20260293</v>
      </c>
      <c r="U1631" t="s">
        <v>838</v>
      </c>
      <c r="V1631">
        <v>20260293</v>
      </c>
    </row>
    <row r="1632" spans="1:22" x14ac:dyDescent="0.3">
      <c r="A1632" s="11">
        <v>46286</v>
      </c>
      <c r="B1632" s="89" t="s">
        <v>3867</v>
      </c>
      <c r="C1632" s="12" t="s">
        <v>914</v>
      </c>
      <c r="D1632" s="12" t="s">
        <v>1941</v>
      </c>
      <c r="E1632" s="12" t="s">
        <v>545</v>
      </c>
      <c r="F1632" s="12" t="s">
        <v>543</v>
      </c>
      <c r="G1632" s="12" t="s">
        <v>2733</v>
      </c>
      <c r="H1632" s="12" t="s">
        <v>2737</v>
      </c>
      <c r="I1632" s="90">
        <v>0.33333333333333331</v>
      </c>
      <c r="J1632" s="90">
        <v>0.37847222222222221</v>
      </c>
      <c r="K1632" s="13">
        <v>1.08</v>
      </c>
      <c r="L1632" s="90"/>
      <c r="M1632" s="90"/>
      <c r="N1632" s="13"/>
      <c r="O1632" s="12">
        <v>0</v>
      </c>
      <c r="P1632" s="12">
        <v>45.167084000000003</v>
      </c>
      <c r="Q1632" s="12">
        <v>5.7247070000000004</v>
      </c>
      <c r="R1632" s="14">
        <v>46301.460023148145</v>
      </c>
      <c r="S1632" s="12">
        <v>1</v>
      </c>
      <c r="T1632">
        <v>20260289</v>
      </c>
      <c r="U1632" t="s">
        <v>838</v>
      </c>
      <c r="V1632">
        <v>20260289</v>
      </c>
    </row>
    <row r="1633" spans="1:22" x14ac:dyDescent="0.3">
      <c r="A1633" s="11">
        <v>46286</v>
      </c>
      <c r="B1633" s="89" t="s">
        <v>3859</v>
      </c>
      <c r="C1633" s="12" t="s">
        <v>956</v>
      </c>
      <c r="D1633" s="12" t="s">
        <v>3099</v>
      </c>
      <c r="E1633" s="12" t="s">
        <v>595</v>
      </c>
      <c r="F1633" s="12" t="s">
        <v>3100</v>
      </c>
      <c r="G1633" s="12" t="s">
        <v>2733</v>
      </c>
      <c r="H1633" s="12" t="s">
        <v>2734</v>
      </c>
      <c r="I1633" s="90">
        <v>0.16666666666666671</v>
      </c>
      <c r="J1633" s="90">
        <v>0.18055555555555561</v>
      </c>
      <c r="K1633" s="13">
        <v>0.33</v>
      </c>
      <c r="L1633" s="90"/>
      <c r="M1633" s="90"/>
      <c r="N1633" s="13"/>
      <c r="O1633" s="12">
        <v>0</v>
      </c>
      <c r="P1633" s="12">
        <v>45.180706999999998</v>
      </c>
      <c r="Q1633" s="12">
        <v>5.7268699999999999</v>
      </c>
      <c r="R1633" s="14">
        <v>46301.460023148145</v>
      </c>
      <c r="S1633" s="12">
        <v>1</v>
      </c>
      <c r="T1633">
        <v>20260574</v>
      </c>
      <c r="U1633" t="s">
        <v>40</v>
      </c>
      <c r="V1633">
        <v>20260574</v>
      </c>
    </row>
    <row r="1634" spans="1:22" x14ac:dyDescent="0.3">
      <c r="A1634" s="11">
        <v>46286</v>
      </c>
      <c r="B1634" s="89" t="s">
        <v>3883</v>
      </c>
      <c r="C1634" s="12" t="s">
        <v>849</v>
      </c>
      <c r="D1634" s="12" t="s">
        <v>3101</v>
      </c>
      <c r="E1634" s="12" t="s">
        <v>420</v>
      </c>
      <c r="F1634" s="12" t="s">
        <v>3102</v>
      </c>
      <c r="G1634" s="12" t="s">
        <v>2733</v>
      </c>
      <c r="H1634" s="12" t="s">
        <v>2734</v>
      </c>
      <c r="I1634" s="90">
        <v>0.16666666666666671</v>
      </c>
      <c r="J1634" s="90">
        <v>0.1736111111111111</v>
      </c>
      <c r="K1634" s="13">
        <v>0.17</v>
      </c>
      <c r="L1634" s="90"/>
      <c r="M1634" s="90"/>
      <c r="N1634" s="13"/>
      <c r="O1634" s="12">
        <v>0</v>
      </c>
      <c r="P1634" s="12">
        <v>45.208322000000003</v>
      </c>
      <c r="Q1634" s="12">
        <v>5.6714190000000002</v>
      </c>
      <c r="R1634" s="14">
        <v>46301.460023148145</v>
      </c>
      <c r="S1634" s="12">
        <v>1</v>
      </c>
      <c r="T1634">
        <v>20260284</v>
      </c>
      <c r="U1634" t="s">
        <v>40</v>
      </c>
      <c r="V1634">
        <v>20260284</v>
      </c>
    </row>
    <row r="1635" spans="1:22" x14ac:dyDescent="0.3">
      <c r="A1635" s="11">
        <v>46286</v>
      </c>
      <c r="B1635" s="89" t="s">
        <v>3861</v>
      </c>
      <c r="C1635" s="12" t="s">
        <v>970</v>
      </c>
      <c r="D1635" s="12" t="s">
        <v>2475</v>
      </c>
      <c r="E1635" s="12" t="s">
        <v>613</v>
      </c>
      <c r="F1635" s="12" t="s">
        <v>613</v>
      </c>
      <c r="G1635" s="12" t="s">
        <v>2733</v>
      </c>
      <c r="H1635" s="12" t="s">
        <v>2737</v>
      </c>
      <c r="I1635" s="90">
        <v>0.33333333333333331</v>
      </c>
      <c r="J1635" s="90">
        <v>0.34722222222222221</v>
      </c>
      <c r="K1635" s="13">
        <v>0.33</v>
      </c>
      <c r="L1635" s="90"/>
      <c r="M1635" s="90"/>
      <c r="N1635" s="13"/>
      <c r="O1635" s="12">
        <v>0</v>
      </c>
      <c r="P1635" s="12">
        <v>45.180928000000002</v>
      </c>
      <c r="Q1635" s="12">
        <v>5.7068519999999996</v>
      </c>
      <c r="R1635" s="14">
        <v>46301.460023148145</v>
      </c>
      <c r="S1635" s="12">
        <v>1</v>
      </c>
      <c r="T1635">
        <v>20260465</v>
      </c>
      <c r="U1635" t="s">
        <v>838</v>
      </c>
      <c r="V1635">
        <v>20260465</v>
      </c>
    </row>
    <row r="1636" spans="1:22" x14ac:dyDescent="0.3">
      <c r="A1636" s="11">
        <v>46286</v>
      </c>
      <c r="B1636" s="89" t="s">
        <v>3846</v>
      </c>
      <c r="C1636" s="12" t="s">
        <v>965</v>
      </c>
      <c r="D1636" s="12" t="s">
        <v>3103</v>
      </c>
      <c r="E1636" s="12" t="s">
        <v>739</v>
      </c>
      <c r="F1636" s="12" t="s">
        <v>3104</v>
      </c>
      <c r="G1636" s="12" t="s">
        <v>2733</v>
      </c>
      <c r="H1636" s="12" t="s">
        <v>2734</v>
      </c>
      <c r="I1636" s="90">
        <v>0.16666666666666671</v>
      </c>
      <c r="J1636" s="90">
        <v>0.18055555555555561</v>
      </c>
      <c r="K1636" s="13">
        <v>0.33</v>
      </c>
      <c r="L1636" s="90">
        <v>0.20416666666666669</v>
      </c>
      <c r="M1636" s="90">
        <v>0.2048611111111111</v>
      </c>
      <c r="N1636" s="13">
        <v>0.02</v>
      </c>
      <c r="O1636" s="12">
        <v>1</v>
      </c>
      <c r="P1636" s="12">
        <v>45.053516999999999</v>
      </c>
      <c r="Q1636" s="12">
        <v>5.6782599999999999</v>
      </c>
      <c r="R1636" s="14">
        <v>46301.460023148145</v>
      </c>
      <c r="S1636" s="12">
        <v>1</v>
      </c>
      <c r="T1636">
        <v>20260313</v>
      </c>
      <c r="U1636" t="s">
        <v>40</v>
      </c>
      <c r="V1636">
        <v>20260313</v>
      </c>
    </row>
    <row r="1637" spans="1:22" x14ac:dyDescent="0.3">
      <c r="A1637" s="11">
        <v>46286</v>
      </c>
      <c r="B1637" s="89" t="s">
        <v>3864</v>
      </c>
      <c r="C1637" s="12" t="s">
        <v>960</v>
      </c>
      <c r="D1637" s="12" t="s">
        <v>3105</v>
      </c>
      <c r="E1637" s="12" t="s">
        <v>232</v>
      </c>
      <c r="F1637" s="12" t="s">
        <v>3106</v>
      </c>
      <c r="G1637" s="12" t="s">
        <v>2733</v>
      </c>
      <c r="H1637" s="12" t="s">
        <v>2734</v>
      </c>
      <c r="I1637" s="90">
        <v>0.16666666666666671</v>
      </c>
      <c r="J1637" s="90">
        <v>0.18055555555555561</v>
      </c>
      <c r="K1637" s="13">
        <v>0.33</v>
      </c>
      <c r="L1637" s="90"/>
      <c r="M1637" s="90"/>
      <c r="N1637" s="13"/>
      <c r="O1637" s="12">
        <v>0</v>
      </c>
      <c r="P1637" s="12">
        <v>45.179060999999997</v>
      </c>
      <c r="Q1637" s="12">
        <v>5.7056240000000003</v>
      </c>
      <c r="R1637" s="14">
        <v>46301.460023148145</v>
      </c>
      <c r="S1637" s="12">
        <v>1</v>
      </c>
      <c r="T1637">
        <v>20260352</v>
      </c>
      <c r="U1637" t="s">
        <v>40</v>
      </c>
      <c r="V1637">
        <v>20260352</v>
      </c>
    </row>
    <row r="1638" spans="1:22" x14ac:dyDescent="0.3">
      <c r="A1638" s="11">
        <v>46286</v>
      </c>
      <c r="B1638" s="89" t="s">
        <v>3859</v>
      </c>
      <c r="C1638" s="12" t="s">
        <v>956</v>
      </c>
      <c r="D1638" s="12" t="s">
        <v>3107</v>
      </c>
      <c r="E1638" s="12" t="s">
        <v>297</v>
      </c>
      <c r="F1638" s="12" t="s">
        <v>3108</v>
      </c>
      <c r="G1638" s="12" t="s">
        <v>2733</v>
      </c>
      <c r="H1638" s="12" t="s">
        <v>2734</v>
      </c>
      <c r="I1638" s="90">
        <v>0.16666666666666671</v>
      </c>
      <c r="J1638" s="90">
        <v>0.18055555555555561</v>
      </c>
      <c r="K1638" s="13">
        <v>0.33</v>
      </c>
      <c r="L1638" s="90"/>
      <c r="M1638" s="90"/>
      <c r="N1638" s="13"/>
      <c r="O1638" s="12">
        <v>0</v>
      </c>
      <c r="P1638" s="12">
        <v>45.178694999999998</v>
      </c>
      <c r="Q1638" s="12">
        <v>5.7423060000000001</v>
      </c>
      <c r="R1638" s="14">
        <v>46301.460023148145</v>
      </c>
      <c r="S1638" s="12">
        <v>1</v>
      </c>
      <c r="T1638">
        <v>20260542</v>
      </c>
      <c r="U1638" t="s">
        <v>40</v>
      </c>
      <c r="V1638">
        <v>20260542</v>
      </c>
    </row>
    <row r="1639" spans="1:22" x14ac:dyDescent="0.3">
      <c r="A1639" s="11">
        <v>46286</v>
      </c>
      <c r="B1639" s="89" t="s">
        <v>3845</v>
      </c>
      <c r="C1639" s="12" t="s">
        <v>950</v>
      </c>
      <c r="D1639" s="12" t="s">
        <v>3109</v>
      </c>
      <c r="E1639" s="12" t="s">
        <v>218</v>
      </c>
      <c r="F1639" s="12" t="s">
        <v>3110</v>
      </c>
      <c r="G1639" s="12" t="s">
        <v>2733</v>
      </c>
      <c r="H1639" s="12" t="s">
        <v>2734</v>
      </c>
      <c r="I1639" s="90">
        <v>0.16666666666666671</v>
      </c>
      <c r="J1639" s="90">
        <v>0.18055555555555561</v>
      </c>
      <c r="K1639" s="13">
        <v>0.33</v>
      </c>
      <c r="L1639" s="90"/>
      <c r="M1639" s="90"/>
      <c r="N1639" s="13"/>
      <c r="O1639" s="12">
        <v>0</v>
      </c>
      <c r="P1639" s="12">
        <v>45.189608999999997</v>
      </c>
      <c r="Q1639" s="12">
        <v>5.7291639999999999</v>
      </c>
      <c r="R1639" s="14">
        <v>46301.460023148145</v>
      </c>
      <c r="S1639" s="12">
        <v>1</v>
      </c>
      <c r="T1639">
        <v>20260439</v>
      </c>
      <c r="U1639" t="s">
        <v>40</v>
      </c>
      <c r="V1639">
        <v>20260439</v>
      </c>
    </row>
    <row r="1640" spans="1:22" x14ac:dyDescent="0.3">
      <c r="A1640" s="11">
        <v>46286</v>
      </c>
      <c r="B1640" s="89" t="s">
        <v>3868</v>
      </c>
      <c r="C1640" s="12" t="s">
        <v>983</v>
      </c>
      <c r="D1640" s="12" t="s">
        <v>1560</v>
      </c>
      <c r="E1640" s="12" t="s">
        <v>461</v>
      </c>
      <c r="F1640" s="12" t="s">
        <v>461</v>
      </c>
      <c r="G1640" s="12" t="s">
        <v>2733</v>
      </c>
      <c r="H1640" s="12" t="s">
        <v>2737</v>
      </c>
      <c r="I1640" s="90">
        <v>0.33333333333333331</v>
      </c>
      <c r="J1640" s="90">
        <v>0.38541666666666669</v>
      </c>
      <c r="K1640" s="13">
        <v>1.25</v>
      </c>
      <c r="L1640" s="90"/>
      <c r="M1640" s="90"/>
      <c r="N1640" s="13"/>
      <c r="O1640" s="12">
        <v>0</v>
      </c>
      <c r="P1640" s="12">
        <v>45.183819</v>
      </c>
      <c r="Q1640" s="12">
        <v>5.8002149999999997</v>
      </c>
      <c r="R1640" s="14">
        <v>46301.460023148145</v>
      </c>
      <c r="S1640" s="12">
        <v>1</v>
      </c>
      <c r="T1640">
        <v>20260162</v>
      </c>
      <c r="U1640" t="s">
        <v>838</v>
      </c>
      <c r="V1640">
        <v>20260162</v>
      </c>
    </row>
    <row r="1641" spans="1:22" x14ac:dyDescent="0.3">
      <c r="A1641" s="11">
        <v>46286</v>
      </c>
      <c r="B1641" s="89" t="s">
        <v>3846</v>
      </c>
      <c r="C1641" s="12" t="s">
        <v>863</v>
      </c>
      <c r="D1641" s="12" t="s">
        <v>889</v>
      </c>
      <c r="E1641" s="12" t="s">
        <v>214</v>
      </c>
      <c r="F1641" s="12" t="s">
        <v>3111</v>
      </c>
      <c r="G1641" s="12" t="s">
        <v>2733</v>
      </c>
      <c r="H1641" s="12" t="s">
        <v>2734</v>
      </c>
      <c r="I1641" s="90">
        <v>0.25</v>
      </c>
      <c r="J1641" s="90">
        <v>0.26041666666666669</v>
      </c>
      <c r="K1641" s="13">
        <v>0.25</v>
      </c>
      <c r="L1641" s="90"/>
      <c r="M1641" s="90"/>
      <c r="N1641" s="13"/>
      <c r="O1641" s="12">
        <v>0</v>
      </c>
      <c r="P1641" s="12">
        <v>45.191879999999998</v>
      </c>
      <c r="Q1641" s="12">
        <v>5.7191989999999997</v>
      </c>
      <c r="R1641" s="14">
        <v>46301.460023148145</v>
      </c>
      <c r="S1641" s="12">
        <v>1</v>
      </c>
      <c r="V1641" t="s">
        <v>3781</v>
      </c>
    </row>
    <row r="1642" spans="1:22" x14ac:dyDescent="0.3">
      <c r="A1642" s="11">
        <v>46286</v>
      </c>
      <c r="B1642" s="89" t="s">
        <v>3881</v>
      </c>
      <c r="C1642" s="12" t="s">
        <v>894</v>
      </c>
      <c r="D1642" s="12" t="s">
        <v>3112</v>
      </c>
      <c r="E1642" s="12" t="s">
        <v>382</v>
      </c>
      <c r="F1642" s="12" t="s">
        <v>3113</v>
      </c>
      <c r="G1642" s="12" t="s">
        <v>2733</v>
      </c>
      <c r="H1642" s="12" t="s">
        <v>2734</v>
      </c>
      <c r="I1642" s="90">
        <v>0.16666666666666671</v>
      </c>
      <c r="J1642" s="90">
        <v>0.17708333333333329</v>
      </c>
      <c r="K1642" s="13">
        <v>0.25</v>
      </c>
      <c r="L1642" s="90"/>
      <c r="M1642" s="90"/>
      <c r="N1642" s="13"/>
      <c r="O1642" s="12">
        <v>0</v>
      </c>
      <c r="P1642" s="12">
        <v>45.072274</v>
      </c>
      <c r="Q1642" s="12">
        <v>5.771471</v>
      </c>
      <c r="R1642" s="14">
        <v>46301.460023148145</v>
      </c>
      <c r="S1642" s="12">
        <v>1</v>
      </c>
      <c r="T1642">
        <v>20250003</v>
      </c>
      <c r="U1642" t="s">
        <v>40</v>
      </c>
      <c r="V1642">
        <v>20250003</v>
      </c>
    </row>
    <row r="1643" spans="1:22" x14ac:dyDescent="0.3">
      <c r="A1643" s="11">
        <v>46286</v>
      </c>
      <c r="B1643" s="89" t="s">
        <v>3861</v>
      </c>
      <c r="C1643" s="12" t="s">
        <v>970</v>
      </c>
      <c r="D1643" s="12" t="s">
        <v>3114</v>
      </c>
      <c r="E1643" s="12" t="s">
        <v>365</v>
      </c>
      <c r="F1643" s="12" t="s">
        <v>3115</v>
      </c>
      <c r="G1643" s="12" t="s">
        <v>2733</v>
      </c>
      <c r="H1643" s="12" t="s">
        <v>2734</v>
      </c>
      <c r="I1643" s="90">
        <v>0.16666666666666671</v>
      </c>
      <c r="J1643" s="90">
        <v>0.18055555555555561</v>
      </c>
      <c r="K1643" s="13">
        <v>0.33</v>
      </c>
      <c r="L1643" s="90"/>
      <c r="M1643" s="90"/>
      <c r="N1643" s="13"/>
      <c r="O1643" s="12">
        <v>0</v>
      </c>
      <c r="P1643" s="12">
        <v>45.188071000000001</v>
      </c>
      <c r="Q1643" s="12">
        <v>5.7254449999999997</v>
      </c>
      <c r="R1643" s="14">
        <v>46301.460023148145</v>
      </c>
      <c r="S1643" s="12">
        <v>1</v>
      </c>
      <c r="T1643">
        <v>20260272</v>
      </c>
      <c r="U1643" t="s">
        <v>40</v>
      </c>
      <c r="V1643">
        <v>20260272</v>
      </c>
    </row>
    <row r="1644" spans="1:22" x14ac:dyDescent="0.3">
      <c r="A1644" s="11">
        <v>46286</v>
      </c>
      <c r="B1644" s="89" t="s">
        <v>3814</v>
      </c>
      <c r="C1644" s="12" t="s">
        <v>948</v>
      </c>
      <c r="D1644" s="12" t="s">
        <v>1176</v>
      </c>
      <c r="E1644" s="12" t="s">
        <v>666</v>
      </c>
      <c r="F1644" s="12" t="s">
        <v>666</v>
      </c>
      <c r="G1644" s="12" t="s">
        <v>2733</v>
      </c>
      <c r="H1644" s="12" t="s">
        <v>2737</v>
      </c>
      <c r="I1644" s="90">
        <v>0.33333333333333331</v>
      </c>
      <c r="J1644" s="90">
        <v>0.52083333333333337</v>
      </c>
      <c r="K1644" s="13">
        <v>4.5</v>
      </c>
      <c r="L1644" s="90"/>
      <c r="M1644" s="90"/>
      <c r="N1644" s="13"/>
      <c r="O1644" s="12">
        <v>0</v>
      </c>
      <c r="P1644" s="12">
        <v>45.178390999999998</v>
      </c>
      <c r="Q1644" s="12">
        <v>5.7375129999999999</v>
      </c>
      <c r="R1644" s="14">
        <v>46301.460023148145</v>
      </c>
      <c r="S1644" s="12">
        <v>1</v>
      </c>
      <c r="T1644">
        <v>20260029</v>
      </c>
      <c r="U1644" t="s">
        <v>838</v>
      </c>
      <c r="V1644">
        <v>20260029</v>
      </c>
    </row>
    <row r="1645" spans="1:22" x14ac:dyDescent="0.3">
      <c r="A1645" s="11">
        <v>46286</v>
      </c>
      <c r="B1645" s="89" t="s">
        <v>3817</v>
      </c>
      <c r="C1645" s="12" t="s">
        <v>974</v>
      </c>
      <c r="D1645" s="12" t="s">
        <v>3116</v>
      </c>
      <c r="E1645" s="12" t="s">
        <v>47</v>
      </c>
      <c r="F1645" s="12" t="s">
        <v>3117</v>
      </c>
      <c r="G1645" s="12" t="s">
        <v>2733</v>
      </c>
      <c r="H1645" s="12" t="s">
        <v>2734</v>
      </c>
      <c r="I1645" s="90">
        <v>0.29166666666666669</v>
      </c>
      <c r="J1645" s="90">
        <v>0.2986111111111111</v>
      </c>
      <c r="K1645" s="13">
        <v>0.17</v>
      </c>
      <c r="L1645" s="90"/>
      <c r="M1645" s="90"/>
      <c r="N1645" s="13"/>
      <c r="O1645" s="12">
        <v>0</v>
      </c>
      <c r="P1645" s="12">
        <v>45.192289000000002</v>
      </c>
      <c r="Q1645" s="12">
        <v>5.7220880000000003</v>
      </c>
      <c r="R1645" s="14">
        <v>46301.460023148145</v>
      </c>
      <c r="S1645" s="12">
        <v>1</v>
      </c>
      <c r="T1645">
        <v>20260345</v>
      </c>
      <c r="U1645" t="s">
        <v>40</v>
      </c>
      <c r="V1645">
        <v>20260345</v>
      </c>
    </row>
    <row r="1646" spans="1:22" x14ac:dyDescent="0.3">
      <c r="A1646" s="11">
        <v>46286</v>
      </c>
      <c r="B1646" s="89" t="s">
        <v>3846</v>
      </c>
      <c r="C1646" s="12" t="s">
        <v>863</v>
      </c>
      <c r="D1646" s="12" t="s">
        <v>3118</v>
      </c>
      <c r="E1646" s="12" t="s">
        <v>140</v>
      </c>
      <c r="F1646" s="12" t="s">
        <v>3119</v>
      </c>
      <c r="G1646" s="12" t="s">
        <v>2733</v>
      </c>
      <c r="H1646" s="12" t="s">
        <v>2734</v>
      </c>
      <c r="I1646" s="90">
        <v>0.29166666666666669</v>
      </c>
      <c r="J1646" s="90">
        <v>0.2986111111111111</v>
      </c>
      <c r="K1646" s="13">
        <v>0.17</v>
      </c>
      <c r="L1646" s="90"/>
      <c r="M1646" s="90"/>
      <c r="N1646" s="13"/>
      <c r="O1646" s="12">
        <v>0</v>
      </c>
      <c r="P1646" s="12">
        <v>45.193193000000001</v>
      </c>
      <c r="Q1646" s="12">
        <v>5.7146129999999999</v>
      </c>
      <c r="R1646" s="14">
        <v>46301.460023148145</v>
      </c>
      <c r="S1646" s="12">
        <v>1</v>
      </c>
      <c r="T1646">
        <v>20260504</v>
      </c>
      <c r="U1646" t="s">
        <v>3760</v>
      </c>
      <c r="V1646">
        <v>20260504</v>
      </c>
    </row>
    <row r="1647" spans="1:22" x14ac:dyDescent="0.3">
      <c r="A1647" s="11">
        <v>46286</v>
      </c>
      <c r="B1647" s="89" t="s">
        <v>3831</v>
      </c>
      <c r="C1647" s="12" t="s">
        <v>892</v>
      </c>
      <c r="D1647" s="12" t="s">
        <v>3120</v>
      </c>
      <c r="E1647" s="12" t="s">
        <v>332</v>
      </c>
      <c r="F1647" s="12" t="s">
        <v>3121</v>
      </c>
      <c r="G1647" s="12" t="s">
        <v>2733</v>
      </c>
      <c r="H1647" s="12" t="s">
        <v>3122</v>
      </c>
      <c r="I1647" s="90">
        <v>0.34722222222222221</v>
      </c>
      <c r="J1647" s="90">
        <v>0.36805555555555558</v>
      </c>
      <c r="K1647" s="13">
        <v>0.5</v>
      </c>
      <c r="L1647" s="90"/>
      <c r="M1647" s="90"/>
      <c r="N1647" s="13"/>
      <c r="O1647" s="12">
        <v>0</v>
      </c>
      <c r="P1647" s="12">
        <v>45.182187999999996</v>
      </c>
      <c r="Q1647" s="12">
        <v>5.7211590000000001</v>
      </c>
      <c r="R1647" s="14">
        <v>46301.460023148145</v>
      </c>
      <c r="S1647" s="12">
        <v>1</v>
      </c>
      <c r="T1647">
        <v>20260557</v>
      </c>
      <c r="U1647" t="s">
        <v>40</v>
      </c>
      <c r="V1647">
        <v>20260557</v>
      </c>
    </row>
    <row r="1648" spans="1:22" x14ac:dyDescent="0.3">
      <c r="A1648" s="11">
        <v>46286</v>
      </c>
      <c r="B1648" s="89" t="s">
        <v>3820</v>
      </c>
      <c r="C1648" s="12" t="s">
        <v>961</v>
      </c>
      <c r="D1648" s="12" t="s">
        <v>2153</v>
      </c>
      <c r="E1648" s="12" t="s">
        <v>562</v>
      </c>
      <c r="F1648" s="12" t="s">
        <v>562</v>
      </c>
      <c r="G1648" s="12" t="s">
        <v>2733</v>
      </c>
      <c r="H1648" s="12" t="s">
        <v>2737</v>
      </c>
      <c r="I1648" s="90">
        <v>0.28819444444444442</v>
      </c>
      <c r="J1648" s="90">
        <v>0.2986111111111111</v>
      </c>
      <c r="K1648" s="13">
        <v>0.25</v>
      </c>
      <c r="L1648" s="90"/>
      <c r="M1648" s="90"/>
      <c r="N1648" s="13"/>
      <c r="O1648" s="12">
        <v>0</v>
      </c>
      <c r="P1648" s="12">
        <v>45.166173999999998</v>
      </c>
      <c r="Q1648" s="12">
        <v>5.7258250000000004</v>
      </c>
      <c r="R1648" s="14">
        <v>46301.460023148145</v>
      </c>
      <c r="S1648" s="12">
        <v>1</v>
      </c>
      <c r="T1648">
        <v>20260360</v>
      </c>
      <c r="U1648" t="s">
        <v>838</v>
      </c>
      <c r="V1648">
        <v>20260360</v>
      </c>
    </row>
    <row r="1649" spans="1:22" x14ac:dyDescent="0.3">
      <c r="A1649" s="11">
        <v>46286</v>
      </c>
      <c r="B1649" s="89" t="s">
        <v>3833</v>
      </c>
      <c r="C1649" s="12" t="s">
        <v>978</v>
      </c>
      <c r="D1649" s="12" t="s">
        <v>1967</v>
      </c>
      <c r="E1649" s="12" t="s">
        <v>660</v>
      </c>
      <c r="F1649" s="12" t="s">
        <v>660</v>
      </c>
      <c r="G1649" s="12" t="s">
        <v>2733</v>
      </c>
      <c r="H1649" s="12" t="s">
        <v>2737</v>
      </c>
      <c r="I1649" s="90">
        <v>0.33333333333333331</v>
      </c>
      <c r="J1649" s="90">
        <v>0.4236111111111111</v>
      </c>
      <c r="K1649" s="13">
        <v>2.17</v>
      </c>
      <c r="L1649" s="90"/>
      <c r="M1649" s="90"/>
      <c r="N1649" s="13"/>
      <c r="O1649" s="12">
        <v>0</v>
      </c>
      <c r="P1649" s="12">
        <v>45.337651999999999</v>
      </c>
      <c r="Q1649" s="12">
        <v>5.9775479999999996</v>
      </c>
      <c r="R1649" s="14">
        <v>46301.460023148145</v>
      </c>
      <c r="S1649" s="12">
        <v>1</v>
      </c>
      <c r="T1649">
        <v>20260298</v>
      </c>
      <c r="U1649" t="s">
        <v>838</v>
      </c>
      <c r="V1649">
        <v>20260298</v>
      </c>
    </row>
    <row r="1650" spans="1:22" x14ac:dyDescent="0.3">
      <c r="A1650" s="11">
        <v>46286</v>
      </c>
      <c r="B1650" s="89" t="s">
        <v>3827</v>
      </c>
      <c r="C1650" s="12" t="s">
        <v>967</v>
      </c>
      <c r="D1650" s="12" t="s">
        <v>3123</v>
      </c>
      <c r="E1650" s="12" t="s">
        <v>620</v>
      </c>
      <c r="F1650" s="12" t="s">
        <v>3124</v>
      </c>
      <c r="G1650" s="12" t="s">
        <v>2733</v>
      </c>
      <c r="H1650" s="12" t="s">
        <v>2734</v>
      </c>
      <c r="I1650" s="90">
        <v>0.16666666666666671</v>
      </c>
      <c r="J1650" s="90">
        <v>0.18055555555555561</v>
      </c>
      <c r="K1650" s="13">
        <v>0.33</v>
      </c>
      <c r="L1650" s="90">
        <v>0.17986111111111111</v>
      </c>
      <c r="M1650" s="90">
        <v>0.1875</v>
      </c>
      <c r="N1650" s="13">
        <v>0.18</v>
      </c>
      <c r="O1650" s="12">
        <v>1</v>
      </c>
      <c r="P1650" s="12">
        <v>45.198335</v>
      </c>
      <c r="Q1650" s="12">
        <v>5.6829479999999997</v>
      </c>
      <c r="R1650" s="14">
        <v>46301.460023148145</v>
      </c>
      <c r="S1650" s="12">
        <v>1</v>
      </c>
      <c r="T1650">
        <v>20260055</v>
      </c>
      <c r="U1650" t="s">
        <v>40</v>
      </c>
      <c r="V1650">
        <v>20260055</v>
      </c>
    </row>
    <row r="1651" spans="1:22" x14ac:dyDescent="0.3">
      <c r="A1651" s="11">
        <v>46286</v>
      </c>
      <c r="B1651" s="89" t="s">
        <v>3849</v>
      </c>
      <c r="C1651" s="12" t="s">
        <v>861</v>
      </c>
      <c r="D1651" s="12" t="s">
        <v>2228</v>
      </c>
      <c r="E1651" s="12" t="s">
        <v>693</v>
      </c>
      <c r="F1651" s="12" t="s">
        <v>693</v>
      </c>
      <c r="G1651" s="12" t="s">
        <v>2733</v>
      </c>
      <c r="H1651" s="12" t="s">
        <v>2737</v>
      </c>
      <c r="I1651" s="90">
        <v>0.33333333333333331</v>
      </c>
      <c r="J1651" s="90">
        <v>0.34722222222222221</v>
      </c>
      <c r="K1651" s="13">
        <v>0.33</v>
      </c>
      <c r="L1651" s="90">
        <v>0.58680555555555558</v>
      </c>
      <c r="M1651" s="90">
        <v>0.60416666666666663</v>
      </c>
      <c r="N1651" s="13">
        <v>0.42</v>
      </c>
      <c r="O1651" s="12">
        <v>1</v>
      </c>
      <c r="P1651" s="12">
        <v>45.1661</v>
      </c>
      <c r="Q1651" s="12">
        <v>5.7265620000000004</v>
      </c>
      <c r="R1651" s="14">
        <v>46301.460023148145</v>
      </c>
      <c r="S1651" s="12">
        <v>1</v>
      </c>
      <c r="T1651">
        <v>20260384</v>
      </c>
      <c r="U1651" t="s">
        <v>838</v>
      </c>
      <c r="V1651">
        <v>20260384</v>
      </c>
    </row>
    <row r="1652" spans="1:22" x14ac:dyDescent="0.3">
      <c r="A1652" s="11">
        <v>46286</v>
      </c>
      <c r="B1652" s="89" t="s">
        <v>3826</v>
      </c>
      <c r="C1652" s="12" t="s">
        <v>886</v>
      </c>
      <c r="D1652" s="12" t="s">
        <v>3126</v>
      </c>
      <c r="E1652" s="12" t="s">
        <v>550</v>
      </c>
      <c r="F1652" s="12" t="s">
        <v>3127</v>
      </c>
      <c r="G1652" s="12" t="s">
        <v>2733</v>
      </c>
      <c r="H1652" s="12" t="s">
        <v>2734</v>
      </c>
      <c r="I1652" s="90">
        <v>0.16666666666666671</v>
      </c>
      <c r="J1652" s="90">
        <v>0.18055555555555561</v>
      </c>
      <c r="K1652" s="13">
        <v>0.33</v>
      </c>
      <c r="L1652" s="90"/>
      <c r="M1652" s="90"/>
      <c r="N1652" s="13"/>
      <c r="O1652" s="12">
        <v>0</v>
      </c>
      <c r="P1652" s="12">
        <v>45.174304999999997</v>
      </c>
      <c r="Q1652" s="12">
        <v>5.7383240000000004</v>
      </c>
      <c r="R1652" s="14">
        <v>46301.460023148145</v>
      </c>
      <c r="S1652" s="12">
        <v>1</v>
      </c>
      <c r="T1652">
        <v>20260323</v>
      </c>
      <c r="U1652" t="s">
        <v>40</v>
      </c>
      <c r="V1652">
        <v>20260323</v>
      </c>
    </row>
    <row r="1653" spans="1:22" x14ac:dyDescent="0.3">
      <c r="A1653" s="11">
        <v>46286</v>
      </c>
      <c r="B1653" s="89" t="s">
        <v>3883</v>
      </c>
      <c r="C1653" s="12" t="s">
        <v>849</v>
      </c>
      <c r="D1653" s="12" t="s">
        <v>3101</v>
      </c>
      <c r="E1653" s="12" t="s">
        <v>420</v>
      </c>
      <c r="F1653" s="12" t="s">
        <v>3102</v>
      </c>
      <c r="G1653" s="12" t="s">
        <v>2733</v>
      </c>
      <c r="H1653" s="12" t="s">
        <v>2734</v>
      </c>
      <c r="I1653" s="90">
        <v>0.29166666666666669</v>
      </c>
      <c r="J1653" s="90">
        <v>0.2986111111111111</v>
      </c>
      <c r="K1653" s="13">
        <v>0.17</v>
      </c>
      <c r="L1653" s="90"/>
      <c r="M1653" s="90"/>
      <c r="N1653" s="13"/>
      <c r="O1653" s="12">
        <v>0</v>
      </c>
      <c r="P1653" s="12">
        <v>45.208322000000003</v>
      </c>
      <c r="Q1653" s="12">
        <v>5.6714190000000002</v>
      </c>
      <c r="R1653" s="14">
        <v>46301.460023148145</v>
      </c>
      <c r="S1653" s="12">
        <v>1</v>
      </c>
      <c r="T1653">
        <v>20260284</v>
      </c>
      <c r="U1653" t="s">
        <v>40</v>
      </c>
      <c r="V1653">
        <v>20260284</v>
      </c>
    </row>
    <row r="1654" spans="1:22" x14ac:dyDescent="0.3">
      <c r="A1654" s="11">
        <v>46286</v>
      </c>
      <c r="B1654" s="89" t="s">
        <v>3823</v>
      </c>
      <c r="C1654" s="12" t="s">
        <v>968</v>
      </c>
      <c r="D1654" s="12" t="s">
        <v>3128</v>
      </c>
      <c r="E1654" s="12" t="s">
        <v>298</v>
      </c>
      <c r="F1654" s="12" t="s">
        <v>3129</v>
      </c>
      <c r="G1654" s="12" t="s">
        <v>2733</v>
      </c>
      <c r="H1654" s="12" t="s">
        <v>2734</v>
      </c>
      <c r="I1654" s="90">
        <v>0.16666666666666671</v>
      </c>
      <c r="J1654" s="90">
        <v>0.18055555555555561</v>
      </c>
      <c r="K1654" s="13">
        <v>0.33</v>
      </c>
      <c r="L1654" s="90"/>
      <c r="M1654" s="90"/>
      <c r="N1654" s="13"/>
      <c r="O1654" s="12">
        <v>0</v>
      </c>
      <c r="P1654" s="12">
        <v>45.186069000000003</v>
      </c>
      <c r="Q1654" s="12">
        <v>5.7284839999999999</v>
      </c>
      <c r="R1654" s="14">
        <v>46301.460023148145</v>
      </c>
      <c r="S1654" s="12">
        <v>1</v>
      </c>
      <c r="T1654">
        <v>20260221</v>
      </c>
      <c r="U1654" t="s">
        <v>40</v>
      </c>
      <c r="V1654">
        <v>20260221</v>
      </c>
    </row>
    <row r="1655" spans="1:22" x14ac:dyDescent="0.3">
      <c r="A1655" s="11">
        <v>46286</v>
      </c>
      <c r="B1655" s="89" t="s">
        <v>3833</v>
      </c>
      <c r="C1655" s="12" t="s">
        <v>978</v>
      </c>
      <c r="D1655" s="12" t="s">
        <v>3130</v>
      </c>
      <c r="E1655" s="12" t="s">
        <v>245</v>
      </c>
      <c r="F1655" s="12" t="s">
        <v>3131</v>
      </c>
      <c r="G1655" s="12" t="s">
        <v>2733</v>
      </c>
      <c r="H1655" s="12" t="s">
        <v>2734</v>
      </c>
      <c r="I1655" s="90">
        <v>0.16666666666666671</v>
      </c>
      <c r="J1655" s="90">
        <v>0.18055555555555561</v>
      </c>
      <c r="K1655" s="13">
        <v>0.33</v>
      </c>
      <c r="L1655" s="90"/>
      <c r="M1655" s="90"/>
      <c r="N1655" s="13"/>
      <c r="O1655" s="12">
        <v>0</v>
      </c>
      <c r="P1655" s="12">
        <v>45.568052999999999</v>
      </c>
      <c r="Q1655" s="12">
        <v>5.9229669999999999</v>
      </c>
      <c r="R1655" s="14">
        <v>46301.460023148145</v>
      </c>
      <c r="S1655" s="12">
        <v>1</v>
      </c>
      <c r="T1655">
        <v>20260397</v>
      </c>
      <c r="U1655" t="s">
        <v>40</v>
      </c>
      <c r="V1655">
        <v>20260397</v>
      </c>
    </row>
    <row r="1656" spans="1:22" x14ac:dyDescent="0.3">
      <c r="A1656" s="11">
        <v>46286</v>
      </c>
      <c r="B1656" s="89" t="s">
        <v>3839</v>
      </c>
      <c r="C1656" s="12" t="s">
        <v>966</v>
      </c>
      <c r="D1656" s="12" t="s">
        <v>3132</v>
      </c>
      <c r="E1656" s="12" t="s">
        <v>556</v>
      </c>
      <c r="F1656" s="12" t="s">
        <v>3133</v>
      </c>
      <c r="G1656" s="12" t="s">
        <v>2733</v>
      </c>
      <c r="H1656" s="12" t="s">
        <v>2734</v>
      </c>
      <c r="I1656" s="90">
        <v>0.16666666666666671</v>
      </c>
      <c r="J1656" s="90">
        <v>0.18055555555555561</v>
      </c>
      <c r="K1656" s="13">
        <v>0.33</v>
      </c>
      <c r="L1656" s="90"/>
      <c r="M1656" s="90"/>
      <c r="N1656" s="13"/>
      <c r="O1656" s="12">
        <v>0</v>
      </c>
      <c r="P1656" s="12">
        <v>45.366672999999999</v>
      </c>
      <c r="Q1656" s="12">
        <v>5.5943040000000002</v>
      </c>
      <c r="R1656" s="14">
        <v>46301.460023148145</v>
      </c>
      <c r="S1656" s="12">
        <v>1</v>
      </c>
      <c r="T1656">
        <v>20260340</v>
      </c>
      <c r="U1656" t="s">
        <v>40</v>
      </c>
      <c r="V1656">
        <v>20260340</v>
      </c>
    </row>
    <row r="1657" spans="1:22" x14ac:dyDescent="0.3">
      <c r="A1657" s="11">
        <v>46286</v>
      </c>
      <c r="B1657" s="89" t="s">
        <v>3836</v>
      </c>
      <c r="C1657" s="12" t="s">
        <v>954</v>
      </c>
      <c r="D1657" s="12" t="s">
        <v>1287</v>
      </c>
      <c r="E1657" s="12" t="s">
        <v>652</v>
      </c>
      <c r="F1657" s="12" t="s">
        <v>652</v>
      </c>
      <c r="G1657" s="12" t="s">
        <v>2733</v>
      </c>
      <c r="H1657" s="12" t="s">
        <v>2737</v>
      </c>
      <c r="I1657" s="90">
        <v>0.33333333333333331</v>
      </c>
      <c r="J1657" s="90">
        <v>0.37847222222222221</v>
      </c>
      <c r="K1657" s="13">
        <v>1.08</v>
      </c>
      <c r="L1657" s="90"/>
      <c r="M1657" s="90"/>
      <c r="N1657" s="13"/>
      <c r="O1657" s="12">
        <v>0</v>
      </c>
      <c r="P1657" s="12">
        <v>45.180548999999999</v>
      </c>
      <c r="Q1657" s="12">
        <v>5.7303129999999998</v>
      </c>
      <c r="R1657" s="14">
        <v>46301.460023148145</v>
      </c>
      <c r="S1657" s="12">
        <v>1</v>
      </c>
      <c r="T1657">
        <v>20260065</v>
      </c>
      <c r="U1657" t="s">
        <v>838</v>
      </c>
      <c r="V1657">
        <v>20260065</v>
      </c>
    </row>
    <row r="1658" spans="1:22" x14ac:dyDescent="0.3">
      <c r="A1658" s="11">
        <v>46286</v>
      </c>
      <c r="B1658" s="89" t="s">
        <v>3817</v>
      </c>
      <c r="C1658" s="12" t="s">
        <v>974</v>
      </c>
      <c r="D1658" s="12" t="s">
        <v>2995</v>
      </c>
      <c r="E1658" s="12" t="s">
        <v>145</v>
      </c>
      <c r="F1658" s="12" t="s">
        <v>2996</v>
      </c>
      <c r="G1658" s="12" t="s">
        <v>2733</v>
      </c>
      <c r="H1658" s="12" t="s">
        <v>2734</v>
      </c>
      <c r="I1658" s="90">
        <v>0.16666666666666671</v>
      </c>
      <c r="J1658" s="90">
        <v>0.1736111111111111</v>
      </c>
      <c r="K1658" s="13">
        <v>0.17</v>
      </c>
      <c r="L1658" s="90"/>
      <c r="M1658" s="90"/>
      <c r="N1658" s="13"/>
      <c r="O1658" s="12">
        <v>0</v>
      </c>
      <c r="P1658" s="12">
        <v>45.170380000000002</v>
      </c>
      <c r="Q1658" s="12">
        <v>5.7395560000000003</v>
      </c>
      <c r="R1658" s="14">
        <v>46301.460023148145</v>
      </c>
      <c r="S1658" s="12">
        <v>1</v>
      </c>
      <c r="T1658">
        <v>20260210</v>
      </c>
      <c r="U1658" t="s">
        <v>40</v>
      </c>
      <c r="V1658">
        <v>20260210</v>
      </c>
    </row>
    <row r="1659" spans="1:22" x14ac:dyDescent="0.3">
      <c r="A1659" s="11">
        <v>46286</v>
      </c>
      <c r="B1659" s="89" t="s">
        <v>3835</v>
      </c>
      <c r="C1659" s="12" t="s">
        <v>859</v>
      </c>
      <c r="D1659" s="12" t="s">
        <v>2992</v>
      </c>
      <c r="E1659" s="12" t="s">
        <v>53</v>
      </c>
      <c r="F1659" s="12" t="s">
        <v>2993</v>
      </c>
      <c r="G1659" s="12" t="s">
        <v>2733</v>
      </c>
      <c r="H1659" s="12" t="s">
        <v>2734</v>
      </c>
      <c r="I1659" s="90">
        <v>0.16666666666666671</v>
      </c>
      <c r="J1659" s="90">
        <v>0.1736111111111111</v>
      </c>
      <c r="K1659" s="13">
        <v>0.17</v>
      </c>
      <c r="L1659" s="90"/>
      <c r="M1659" s="90"/>
      <c r="N1659" s="13"/>
      <c r="O1659" s="12">
        <v>0</v>
      </c>
      <c r="P1659" s="12">
        <v>45.192563999999997</v>
      </c>
      <c r="Q1659" s="12">
        <v>5.7240770000000003</v>
      </c>
      <c r="R1659" s="14">
        <v>46301.460023148145</v>
      </c>
      <c r="S1659" s="12">
        <v>1</v>
      </c>
      <c r="T1659">
        <v>20260243</v>
      </c>
      <c r="U1659" t="s">
        <v>40</v>
      </c>
      <c r="V1659">
        <v>20260243</v>
      </c>
    </row>
    <row r="1660" spans="1:22" x14ac:dyDescent="0.3">
      <c r="A1660" s="11">
        <v>46286</v>
      </c>
      <c r="B1660" s="89" t="s">
        <v>3856</v>
      </c>
      <c r="C1660" s="12" t="s">
        <v>979</v>
      </c>
      <c r="D1660" s="12" t="s">
        <v>3134</v>
      </c>
      <c r="E1660" s="12" t="s">
        <v>536</v>
      </c>
      <c r="F1660" s="12" t="s">
        <v>3135</v>
      </c>
      <c r="G1660" s="12" t="s">
        <v>2733</v>
      </c>
      <c r="H1660" s="12" t="s">
        <v>2734</v>
      </c>
      <c r="I1660" s="90">
        <v>0.19097222222222221</v>
      </c>
      <c r="J1660" s="90">
        <v>0.2048611111111111</v>
      </c>
      <c r="K1660" s="13">
        <v>0.33</v>
      </c>
      <c r="L1660" s="90"/>
      <c r="M1660" s="90"/>
      <c r="N1660" s="13"/>
      <c r="O1660" s="12">
        <v>0</v>
      </c>
      <c r="P1660" s="12">
        <v>45.183112000000001</v>
      </c>
      <c r="Q1660" s="12">
        <v>5.7278739999999999</v>
      </c>
      <c r="R1660" s="14">
        <v>46301.460023148145</v>
      </c>
      <c r="S1660" s="12">
        <v>1</v>
      </c>
      <c r="T1660">
        <v>20260242</v>
      </c>
      <c r="U1660" t="s">
        <v>40</v>
      </c>
      <c r="V1660">
        <v>20260242</v>
      </c>
    </row>
    <row r="1661" spans="1:22" x14ac:dyDescent="0.3">
      <c r="A1661" s="11">
        <v>46286</v>
      </c>
      <c r="B1661" s="89" t="s">
        <v>3828</v>
      </c>
      <c r="C1661" s="12" t="s">
        <v>976</v>
      </c>
      <c r="D1661" s="12" t="s">
        <v>1622</v>
      </c>
      <c r="E1661" s="12" t="s">
        <v>467</v>
      </c>
      <c r="F1661" s="12" t="s">
        <v>3136</v>
      </c>
      <c r="G1661" s="12" t="s">
        <v>2733</v>
      </c>
      <c r="H1661" s="12" t="s">
        <v>2737</v>
      </c>
      <c r="I1661" s="90">
        <v>0.33333333333333331</v>
      </c>
      <c r="J1661" s="90">
        <v>0.4236111111111111</v>
      </c>
      <c r="K1661" s="13">
        <v>2.17</v>
      </c>
      <c r="L1661" s="90">
        <v>0.3215277777777778</v>
      </c>
      <c r="M1661" s="90">
        <v>0.39166666666666672</v>
      </c>
      <c r="N1661" s="13">
        <v>1.68</v>
      </c>
      <c r="O1661" s="12">
        <v>1</v>
      </c>
      <c r="P1661" s="12">
        <v>45.177866999999999</v>
      </c>
      <c r="Q1661" s="12">
        <v>5.6967489999999996</v>
      </c>
      <c r="R1661" s="14">
        <v>46301.460023148145</v>
      </c>
      <c r="S1661" s="12">
        <v>1</v>
      </c>
      <c r="T1661">
        <v>20260184</v>
      </c>
      <c r="U1661" t="s">
        <v>838</v>
      </c>
      <c r="V1661">
        <v>20260184</v>
      </c>
    </row>
    <row r="1662" spans="1:22" x14ac:dyDescent="0.3">
      <c r="A1662" s="11">
        <v>46286</v>
      </c>
      <c r="B1662" s="89" t="s">
        <v>3817</v>
      </c>
      <c r="C1662" s="12" t="s">
        <v>974</v>
      </c>
      <c r="D1662" s="12" t="s">
        <v>1686</v>
      </c>
      <c r="E1662" s="12" t="s">
        <v>145</v>
      </c>
      <c r="F1662" s="12" t="s">
        <v>145</v>
      </c>
      <c r="G1662" s="12" t="s">
        <v>2733</v>
      </c>
      <c r="H1662" s="12" t="s">
        <v>2737</v>
      </c>
      <c r="I1662" s="90">
        <v>0.33333333333333331</v>
      </c>
      <c r="J1662" s="90">
        <v>0.37847222222222221</v>
      </c>
      <c r="K1662" s="13">
        <v>1.08</v>
      </c>
      <c r="L1662" s="90"/>
      <c r="M1662" s="90"/>
      <c r="N1662" s="13"/>
      <c r="O1662" s="12">
        <v>0</v>
      </c>
      <c r="P1662" s="12">
        <v>45.170380000000002</v>
      </c>
      <c r="Q1662" s="12">
        <v>5.7395560000000003</v>
      </c>
      <c r="R1662" s="14">
        <v>46301.460023148145</v>
      </c>
      <c r="S1662" s="12">
        <v>1</v>
      </c>
      <c r="T1662">
        <v>20260210</v>
      </c>
      <c r="U1662" t="s">
        <v>838</v>
      </c>
      <c r="V1662">
        <v>20260210</v>
      </c>
    </row>
    <row r="1663" spans="1:22" x14ac:dyDescent="0.3">
      <c r="A1663" s="11">
        <v>46286</v>
      </c>
      <c r="B1663" s="89" t="s">
        <v>3836</v>
      </c>
      <c r="C1663" s="12" t="s">
        <v>954</v>
      </c>
      <c r="D1663" s="12" t="s">
        <v>3137</v>
      </c>
      <c r="E1663" s="12" t="s">
        <v>534</v>
      </c>
      <c r="F1663" s="12" t="s">
        <v>3138</v>
      </c>
      <c r="G1663" s="12" t="s">
        <v>2733</v>
      </c>
      <c r="H1663" s="12" t="s">
        <v>2734</v>
      </c>
      <c r="I1663" s="90">
        <v>0.29166666666666669</v>
      </c>
      <c r="J1663" s="90">
        <v>0.2986111111111111</v>
      </c>
      <c r="K1663" s="13">
        <v>0.17</v>
      </c>
      <c r="L1663" s="90"/>
      <c r="M1663" s="90"/>
      <c r="N1663" s="13"/>
      <c r="O1663" s="12">
        <v>0</v>
      </c>
      <c r="P1663" s="12">
        <v>45.173667999999999</v>
      </c>
      <c r="Q1663" s="12">
        <v>5.7084409999999997</v>
      </c>
      <c r="R1663" s="14">
        <v>46301.460023148145</v>
      </c>
      <c r="S1663" s="12">
        <v>1</v>
      </c>
      <c r="T1663">
        <v>20260238</v>
      </c>
      <c r="U1663" t="s">
        <v>40</v>
      </c>
      <c r="V1663">
        <v>20260238</v>
      </c>
    </row>
    <row r="1664" spans="1:22" x14ac:dyDescent="0.3">
      <c r="A1664" s="11">
        <v>46286</v>
      </c>
      <c r="B1664" s="89" t="s">
        <v>3849</v>
      </c>
      <c r="C1664" s="12" t="s">
        <v>861</v>
      </c>
      <c r="D1664" s="12" t="s">
        <v>1857</v>
      </c>
      <c r="E1664" s="12" t="s">
        <v>748</v>
      </c>
      <c r="F1664" s="12" t="s">
        <v>748</v>
      </c>
      <c r="G1664" s="12" t="s">
        <v>2733</v>
      </c>
      <c r="H1664" s="12" t="s">
        <v>2737</v>
      </c>
      <c r="I1664" s="90">
        <v>0.33333333333333331</v>
      </c>
      <c r="J1664" s="90">
        <v>0.37847222222222221</v>
      </c>
      <c r="K1664" s="13">
        <v>1.08</v>
      </c>
      <c r="L1664" s="90">
        <v>0.48749999999999999</v>
      </c>
      <c r="M1664" s="90">
        <v>0.51388888888888884</v>
      </c>
      <c r="N1664" s="13">
        <v>0.63</v>
      </c>
      <c r="O1664" s="12">
        <v>1</v>
      </c>
      <c r="P1664" s="12">
        <v>45.187277999999999</v>
      </c>
      <c r="Q1664" s="12">
        <v>5.7462960000000001</v>
      </c>
      <c r="R1664" s="14">
        <v>46301.460023148145</v>
      </c>
      <c r="S1664" s="12">
        <v>1</v>
      </c>
      <c r="T1664">
        <v>20260262</v>
      </c>
      <c r="U1664" t="s">
        <v>838</v>
      </c>
      <c r="V1664">
        <v>20260262</v>
      </c>
    </row>
    <row r="1665" spans="1:22" x14ac:dyDescent="0.3">
      <c r="A1665" s="11">
        <v>46286</v>
      </c>
      <c r="B1665" s="89" t="s">
        <v>3811</v>
      </c>
      <c r="C1665" s="12" t="s">
        <v>975</v>
      </c>
      <c r="D1665" s="12" t="s">
        <v>3139</v>
      </c>
      <c r="E1665" s="12" t="s">
        <v>387</v>
      </c>
      <c r="F1665" s="12" t="s">
        <v>3140</v>
      </c>
      <c r="G1665" s="12" t="s">
        <v>2733</v>
      </c>
      <c r="H1665" s="12" t="s">
        <v>2734</v>
      </c>
      <c r="I1665" s="90">
        <v>0.28125</v>
      </c>
      <c r="J1665" s="90">
        <v>0.28819444444444442</v>
      </c>
      <c r="K1665" s="13">
        <v>0.17</v>
      </c>
      <c r="L1665" s="90">
        <v>0.24930555555555561</v>
      </c>
      <c r="M1665" s="90">
        <v>0.25694444444444442</v>
      </c>
      <c r="N1665" s="13">
        <v>0.18</v>
      </c>
      <c r="O1665" s="12">
        <v>1</v>
      </c>
      <c r="P1665" s="12">
        <v>45.365996000000003</v>
      </c>
      <c r="Q1665" s="12">
        <v>5.5923809999999996</v>
      </c>
      <c r="R1665" s="14">
        <v>46301.460023148145</v>
      </c>
      <c r="S1665" s="12">
        <v>1</v>
      </c>
      <c r="T1665">
        <v>20260564</v>
      </c>
      <c r="U1665" t="s">
        <v>40</v>
      </c>
      <c r="V1665">
        <v>20260564</v>
      </c>
    </row>
    <row r="1666" spans="1:22" x14ac:dyDescent="0.3">
      <c r="A1666" s="11">
        <v>46286</v>
      </c>
      <c r="B1666" s="89" t="s">
        <v>3814</v>
      </c>
      <c r="C1666" s="12" t="s">
        <v>948</v>
      </c>
      <c r="D1666" s="12" t="s">
        <v>3141</v>
      </c>
      <c r="E1666" s="12" t="s">
        <v>379</v>
      </c>
      <c r="F1666" s="12" t="s">
        <v>3142</v>
      </c>
      <c r="G1666" s="12" t="s">
        <v>2733</v>
      </c>
      <c r="H1666" s="12" t="s">
        <v>2734</v>
      </c>
      <c r="I1666" s="90">
        <v>0.25</v>
      </c>
      <c r="J1666" s="90">
        <v>0.26041666666666669</v>
      </c>
      <c r="K1666" s="13">
        <v>0.25</v>
      </c>
      <c r="L1666" s="90"/>
      <c r="M1666" s="90"/>
      <c r="N1666" s="13"/>
      <c r="O1666" s="12">
        <v>0</v>
      </c>
      <c r="P1666" s="12">
        <v>45.162835000000001</v>
      </c>
      <c r="Q1666" s="12">
        <v>5.7206549999999998</v>
      </c>
      <c r="R1666" s="14">
        <v>46301.460023148145</v>
      </c>
      <c r="S1666" s="12">
        <v>1</v>
      </c>
      <c r="T1666">
        <v>20260057</v>
      </c>
      <c r="U1666" t="s">
        <v>40</v>
      </c>
      <c r="V1666">
        <v>20260057</v>
      </c>
    </row>
    <row r="1667" spans="1:22" x14ac:dyDescent="0.3">
      <c r="A1667" s="11">
        <v>46286</v>
      </c>
      <c r="B1667" s="89" t="s">
        <v>3846</v>
      </c>
      <c r="C1667" s="12" t="s">
        <v>863</v>
      </c>
      <c r="D1667" s="12" t="s">
        <v>1234</v>
      </c>
      <c r="E1667" s="12" t="s">
        <v>193</v>
      </c>
      <c r="F1667" s="12" t="s">
        <v>193</v>
      </c>
      <c r="G1667" s="12" t="s">
        <v>2733</v>
      </c>
      <c r="H1667" s="12" t="s">
        <v>2737</v>
      </c>
      <c r="I1667" s="90">
        <v>0.33333333333333331</v>
      </c>
      <c r="J1667" s="90">
        <v>0.37847222222222221</v>
      </c>
      <c r="K1667" s="13">
        <v>1.08</v>
      </c>
      <c r="L1667" s="90"/>
      <c r="M1667" s="90"/>
      <c r="N1667" s="13"/>
      <c r="O1667" s="12">
        <v>0</v>
      </c>
      <c r="P1667" s="12">
        <v>45.189757999999998</v>
      </c>
      <c r="Q1667" s="12">
        <v>5.7167630000000003</v>
      </c>
      <c r="R1667" s="14">
        <v>46301.460023148145</v>
      </c>
      <c r="S1667" s="12">
        <v>1</v>
      </c>
      <c r="T1667">
        <v>20260047</v>
      </c>
      <c r="U1667" t="s">
        <v>838</v>
      </c>
      <c r="V1667">
        <v>20260047</v>
      </c>
    </row>
    <row r="1668" spans="1:22" x14ac:dyDescent="0.3">
      <c r="A1668" s="11">
        <v>46286</v>
      </c>
      <c r="B1668" s="89" t="s">
        <v>3839</v>
      </c>
      <c r="C1668" s="12" t="s">
        <v>966</v>
      </c>
      <c r="D1668" s="12" t="s">
        <v>2533</v>
      </c>
      <c r="E1668" s="12" t="s">
        <v>723</v>
      </c>
      <c r="F1668" s="12" t="s">
        <v>723</v>
      </c>
      <c r="G1668" s="12" t="s">
        <v>2733</v>
      </c>
      <c r="H1668" s="12" t="s">
        <v>2737</v>
      </c>
      <c r="I1668" s="90">
        <v>0.27430555555555558</v>
      </c>
      <c r="J1668" s="90">
        <v>0.30902777777777779</v>
      </c>
      <c r="K1668" s="13">
        <v>0.83</v>
      </c>
      <c r="L1668" s="90">
        <v>0.33611111111111108</v>
      </c>
      <c r="M1668" s="90">
        <v>0.36736111111111108</v>
      </c>
      <c r="N1668" s="13">
        <v>0.75</v>
      </c>
      <c r="O1668" s="12">
        <v>1</v>
      </c>
      <c r="P1668" s="12">
        <v>45.367035999999999</v>
      </c>
      <c r="Q1668" s="12">
        <v>5.5943949999999996</v>
      </c>
      <c r="R1668" s="14">
        <v>46301.460023148145</v>
      </c>
      <c r="S1668" s="12">
        <v>1</v>
      </c>
      <c r="T1668">
        <v>20260503</v>
      </c>
      <c r="U1668" t="s">
        <v>838</v>
      </c>
      <c r="V1668">
        <v>20260503</v>
      </c>
    </row>
    <row r="1669" spans="1:22" x14ac:dyDescent="0.3">
      <c r="A1669" s="11">
        <v>46286</v>
      </c>
      <c r="B1669" s="89" t="s">
        <v>3848</v>
      </c>
      <c r="C1669" s="12" t="s">
        <v>945</v>
      </c>
      <c r="D1669" s="12" t="s">
        <v>3143</v>
      </c>
      <c r="E1669" s="12" t="s">
        <v>86</v>
      </c>
      <c r="F1669" s="12" t="s">
        <v>3144</v>
      </c>
      <c r="G1669" s="12" t="s">
        <v>2733</v>
      </c>
      <c r="H1669" s="12" t="s">
        <v>2837</v>
      </c>
      <c r="I1669" s="90">
        <v>0.34722222222222221</v>
      </c>
      <c r="J1669" s="90">
        <v>0.3576388888888889</v>
      </c>
      <c r="K1669" s="13">
        <v>0.25</v>
      </c>
      <c r="L1669" s="90"/>
      <c r="M1669" s="90"/>
      <c r="N1669" s="13"/>
      <c r="O1669" s="12">
        <v>0</v>
      </c>
      <c r="P1669" s="12">
        <v>45.191575999999998</v>
      </c>
      <c r="Q1669" s="12">
        <v>5.7230879999999997</v>
      </c>
      <c r="R1669" s="14">
        <v>46301.460023148145</v>
      </c>
      <c r="S1669" s="12">
        <v>1</v>
      </c>
      <c r="T1669">
        <v>20260072</v>
      </c>
      <c r="U1669" t="s">
        <v>40</v>
      </c>
      <c r="V1669">
        <v>20260072</v>
      </c>
    </row>
    <row r="1670" spans="1:22" x14ac:dyDescent="0.3">
      <c r="A1670" s="11">
        <v>46286</v>
      </c>
      <c r="B1670" s="89" t="s">
        <v>3815</v>
      </c>
      <c r="C1670" s="12" t="s">
        <v>905</v>
      </c>
      <c r="D1670" s="12" t="s">
        <v>2038</v>
      </c>
      <c r="E1670" s="12" t="s">
        <v>63</v>
      </c>
      <c r="F1670" s="12" t="s">
        <v>2832</v>
      </c>
      <c r="G1670" s="12" t="s">
        <v>2733</v>
      </c>
      <c r="H1670" s="12" t="s">
        <v>2737</v>
      </c>
      <c r="I1670" s="90">
        <v>0.33333333333333331</v>
      </c>
      <c r="J1670" s="90">
        <v>0.34722222222222221</v>
      </c>
      <c r="K1670" s="13">
        <v>0.33</v>
      </c>
      <c r="L1670" s="90"/>
      <c r="M1670" s="90"/>
      <c r="N1670" s="13"/>
      <c r="O1670" s="12">
        <v>0</v>
      </c>
      <c r="P1670" s="12">
        <v>45.185625999999999</v>
      </c>
      <c r="Q1670" s="12">
        <v>5.7211239999999997</v>
      </c>
      <c r="R1670" s="14">
        <v>46301.460023148145</v>
      </c>
      <c r="S1670" s="12">
        <v>1</v>
      </c>
      <c r="T1670">
        <v>20260319</v>
      </c>
      <c r="U1670" t="s">
        <v>838</v>
      </c>
      <c r="V1670">
        <v>20260319</v>
      </c>
    </row>
    <row r="1671" spans="1:22" x14ac:dyDescent="0.3">
      <c r="A1671" s="11">
        <v>46286</v>
      </c>
      <c r="B1671" s="89" t="s">
        <v>3848</v>
      </c>
      <c r="C1671" s="12" t="s">
        <v>945</v>
      </c>
      <c r="D1671" s="12" t="s">
        <v>2003</v>
      </c>
      <c r="E1671" s="12" t="s">
        <v>764</v>
      </c>
      <c r="F1671" s="12" t="s">
        <v>2005</v>
      </c>
      <c r="G1671" s="12" t="s">
        <v>2733</v>
      </c>
      <c r="H1671" s="12" t="s">
        <v>2737</v>
      </c>
      <c r="I1671" s="90">
        <v>0.33333333333333331</v>
      </c>
      <c r="J1671" s="90">
        <v>0.34722222222222221</v>
      </c>
      <c r="K1671" s="13">
        <v>0.33</v>
      </c>
      <c r="L1671" s="90"/>
      <c r="M1671" s="90"/>
      <c r="N1671" s="13"/>
      <c r="O1671" s="12">
        <v>0</v>
      </c>
      <c r="P1671" s="12">
        <v>45.186610000000002</v>
      </c>
      <c r="Q1671" s="12">
        <v>5.7293820000000002</v>
      </c>
      <c r="R1671" s="14">
        <v>46301.460023148145</v>
      </c>
      <c r="S1671" s="12">
        <v>1</v>
      </c>
      <c r="T1671">
        <v>20260308</v>
      </c>
      <c r="U1671" t="s">
        <v>838</v>
      </c>
      <c r="V1671">
        <v>20260308</v>
      </c>
    </row>
    <row r="1672" spans="1:22" x14ac:dyDescent="0.3">
      <c r="A1672" s="11">
        <v>46286</v>
      </c>
      <c r="B1672" s="89" t="s">
        <v>3811</v>
      </c>
      <c r="C1672" s="12" t="s">
        <v>975</v>
      </c>
      <c r="D1672" s="12" t="s">
        <v>2568</v>
      </c>
      <c r="E1672" s="12" t="s">
        <v>554</v>
      </c>
      <c r="F1672" s="12" t="s">
        <v>2570</v>
      </c>
      <c r="G1672" s="12" t="s">
        <v>2733</v>
      </c>
      <c r="H1672" s="12" t="s">
        <v>2737</v>
      </c>
      <c r="I1672" s="90">
        <v>0.20833333333333329</v>
      </c>
      <c r="J1672" s="90">
        <v>0.28125</v>
      </c>
      <c r="K1672" s="13">
        <v>1.75</v>
      </c>
      <c r="L1672" s="90">
        <v>0.27361111111111108</v>
      </c>
      <c r="M1672" s="90">
        <v>0.38819444444444451</v>
      </c>
      <c r="N1672" s="13">
        <v>2.75</v>
      </c>
      <c r="O1672" s="12">
        <v>1</v>
      </c>
      <c r="P1672" s="12">
        <v>45.368160000000003</v>
      </c>
      <c r="Q1672" s="12">
        <v>5.5875260000000004</v>
      </c>
      <c r="R1672" s="14">
        <v>46301.460023148145</v>
      </c>
      <c r="S1672" s="12">
        <v>1</v>
      </c>
      <c r="T1672">
        <v>20260516</v>
      </c>
      <c r="U1672" t="s">
        <v>838</v>
      </c>
      <c r="V1672">
        <v>20260516</v>
      </c>
    </row>
    <row r="1673" spans="1:22" x14ac:dyDescent="0.3">
      <c r="A1673" s="11">
        <v>46286</v>
      </c>
      <c r="B1673" s="89" t="s">
        <v>3849</v>
      </c>
      <c r="C1673" s="12" t="s">
        <v>861</v>
      </c>
      <c r="D1673" s="12" t="s">
        <v>882</v>
      </c>
      <c r="E1673" s="12" t="s">
        <v>826</v>
      </c>
      <c r="F1673" s="12" t="s">
        <v>3145</v>
      </c>
      <c r="G1673" s="12" t="s">
        <v>2733</v>
      </c>
      <c r="H1673" s="12" t="s">
        <v>2734</v>
      </c>
      <c r="I1673" s="90">
        <v>0.29166666666666669</v>
      </c>
      <c r="J1673" s="90">
        <v>0.30555555555555558</v>
      </c>
      <c r="K1673" s="13">
        <v>0.33</v>
      </c>
      <c r="L1673" s="90">
        <v>0.19305555555555559</v>
      </c>
      <c r="M1673" s="90">
        <v>0.2076388888888889</v>
      </c>
      <c r="N1673" s="13">
        <v>0.35</v>
      </c>
      <c r="O1673" s="12">
        <v>1</v>
      </c>
      <c r="P1673" s="12">
        <v>45.185786999999998</v>
      </c>
      <c r="Q1673" s="12">
        <v>5.7279049999999998</v>
      </c>
      <c r="R1673" s="14">
        <v>46301.460023148145</v>
      </c>
      <c r="S1673" s="12">
        <v>1</v>
      </c>
      <c r="V1673" t="s">
        <v>3790</v>
      </c>
    </row>
    <row r="1674" spans="1:22" x14ac:dyDescent="0.3">
      <c r="A1674" s="11">
        <v>46286</v>
      </c>
      <c r="B1674" s="89" t="s">
        <v>3833</v>
      </c>
      <c r="C1674" s="12" t="s">
        <v>978</v>
      </c>
      <c r="D1674" s="12" t="s">
        <v>2263</v>
      </c>
      <c r="E1674" s="12" t="s">
        <v>245</v>
      </c>
      <c r="F1674" s="12" t="s">
        <v>3146</v>
      </c>
      <c r="G1674" s="12" t="s">
        <v>2733</v>
      </c>
      <c r="H1674" s="12" t="s">
        <v>2781</v>
      </c>
      <c r="I1674" s="90">
        <v>0.33333333333333331</v>
      </c>
      <c r="J1674" s="90">
        <v>0.375</v>
      </c>
      <c r="K1674" s="13">
        <v>1</v>
      </c>
      <c r="L1674" s="90"/>
      <c r="M1674" s="90"/>
      <c r="N1674" s="13"/>
      <c r="O1674" s="12">
        <v>0</v>
      </c>
      <c r="P1674" s="12">
        <v>45.568052999999999</v>
      </c>
      <c r="Q1674" s="12">
        <v>5.9229669999999999</v>
      </c>
      <c r="R1674" s="14">
        <v>46301.460023148145</v>
      </c>
      <c r="S1674" s="12">
        <v>1</v>
      </c>
      <c r="T1674">
        <v>20260397</v>
      </c>
      <c r="U1674" t="s">
        <v>838</v>
      </c>
      <c r="V1674">
        <v>20260397</v>
      </c>
    </row>
    <row r="1675" spans="1:22" x14ac:dyDescent="0.3">
      <c r="A1675" s="11">
        <v>46286</v>
      </c>
      <c r="B1675" s="89" t="s">
        <v>3883</v>
      </c>
      <c r="C1675" s="12" t="s">
        <v>849</v>
      </c>
      <c r="D1675" s="12" t="s">
        <v>3147</v>
      </c>
      <c r="E1675" s="12" t="s">
        <v>687</v>
      </c>
      <c r="F1675" s="12" t="s">
        <v>3148</v>
      </c>
      <c r="G1675" s="12" t="s">
        <v>2733</v>
      </c>
      <c r="H1675" s="12" t="s">
        <v>3149</v>
      </c>
      <c r="I1675" s="90">
        <v>0.40625</v>
      </c>
      <c r="J1675" s="90">
        <v>0.4201388888888889</v>
      </c>
      <c r="K1675" s="13">
        <v>0.33</v>
      </c>
      <c r="L1675" s="90"/>
      <c r="M1675" s="90"/>
      <c r="N1675" s="13"/>
      <c r="O1675" s="12">
        <v>0</v>
      </c>
      <c r="P1675" s="12">
        <v>45.290377999999997</v>
      </c>
      <c r="Q1675" s="12">
        <v>5.6393180000000003</v>
      </c>
      <c r="R1675" s="14">
        <v>46301.460023148145</v>
      </c>
      <c r="S1675" s="12">
        <v>1</v>
      </c>
      <c r="T1675">
        <v>20260332</v>
      </c>
      <c r="U1675" t="s">
        <v>40</v>
      </c>
      <c r="V1675">
        <v>20260332</v>
      </c>
    </row>
    <row r="1676" spans="1:22" x14ac:dyDescent="0.3">
      <c r="A1676" s="11">
        <v>46286</v>
      </c>
      <c r="B1676" s="89" t="s">
        <v>3861</v>
      </c>
      <c r="C1676" s="12" t="s">
        <v>970</v>
      </c>
      <c r="D1676" s="12" t="s">
        <v>3150</v>
      </c>
      <c r="E1676" s="12" t="s">
        <v>118</v>
      </c>
      <c r="F1676" s="12" t="s">
        <v>3151</v>
      </c>
      <c r="G1676" s="12" t="s">
        <v>2733</v>
      </c>
      <c r="H1676" s="12" t="s">
        <v>2734</v>
      </c>
      <c r="I1676" s="90">
        <v>0.25</v>
      </c>
      <c r="J1676" s="90">
        <v>0.26041666666666669</v>
      </c>
      <c r="K1676" s="13">
        <v>0.25</v>
      </c>
      <c r="L1676" s="90"/>
      <c r="M1676" s="90"/>
      <c r="N1676" s="13"/>
      <c r="O1676" s="12">
        <v>0</v>
      </c>
      <c r="P1676" s="12">
        <v>45.168607999999999</v>
      </c>
      <c r="Q1676" s="12">
        <v>5.7114330000000004</v>
      </c>
      <c r="R1676" s="14">
        <v>46301.460023148145</v>
      </c>
      <c r="S1676" s="12">
        <v>1</v>
      </c>
      <c r="T1676">
        <v>20260182</v>
      </c>
      <c r="U1676" t="s">
        <v>40</v>
      </c>
      <c r="V1676">
        <v>20260182</v>
      </c>
    </row>
    <row r="1677" spans="1:22" x14ac:dyDescent="0.3">
      <c r="A1677" s="11">
        <v>46286</v>
      </c>
      <c r="B1677" s="89" t="s">
        <v>3822</v>
      </c>
      <c r="C1677" s="12" t="s">
        <v>944</v>
      </c>
      <c r="D1677" s="12" t="s">
        <v>3152</v>
      </c>
      <c r="E1677" s="12" t="s">
        <v>316</v>
      </c>
      <c r="F1677" s="12" t="s">
        <v>3153</v>
      </c>
      <c r="G1677" s="12" t="s">
        <v>2733</v>
      </c>
      <c r="H1677" s="12" t="s">
        <v>2734</v>
      </c>
      <c r="I1677" s="90">
        <v>0.16666666666666671</v>
      </c>
      <c r="J1677" s="90">
        <v>0.18055555555555561</v>
      </c>
      <c r="K1677" s="13">
        <v>0.33</v>
      </c>
      <c r="L1677" s="90"/>
      <c r="M1677" s="90"/>
      <c r="N1677" s="13"/>
      <c r="O1677" s="12">
        <v>0</v>
      </c>
      <c r="P1677" s="12">
        <v>45.180484999999997</v>
      </c>
      <c r="Q1677" s="12">
        <v>5.7314889999999998</v>
      </c>
      <c r="R1677" s="14">
        <v>46301.460023148145</v>
      </c>
      <c r="S1677" s="12">
        <v>1</v>
      </c>
      <c r="T1677">
        <v>20260552</v>
      </c>
      <c r="U1677" t="s">
        <v>40</v>
      </c>
      <c r="V1677">
        <v>20260552</v>
      </c>
    </row>
    <row r="1678" spans="1:22" x14ac:dyDescent="0.3">
      <c r="A1678" s="11">
        <v>46286</v>
      </c>
      <c r="B1678" s="89" t="s">
        <v>3831</v>
      </c>
      <c r="C1678" s="12" t="s">
        <v>892</v>
      </c>
      <c r="D1678" s="12" t="s">
        <v>3154</v>
      </c>
      <c r="E1678" s="12" t="s">
        <v>574</v>
      </c>
      <c r="F1678" s="12" t="s">
        <v>3155</v>
      </c>
      <c r="G1678" s="12" t="s">
        <v>2733</v>
      </c>
      <c r="H1678" s="12" t="s">
        <v>2734</v>
      </c>
      <c r="I1678" s="90">
        <v>0.29166666666666669</v>
      </c>
      <c r="J1678" s="90">
        <v>0.2986111111111111</v>
      </c>
      <c r="K1678" s="13">
        <v>0.17</v>
      </c>
      <c r="L1678" s="90"/>
      <c r="M1678" s="90"/>
      <c r="N1678" s="13"/>
      <c r="O1678" s="12">
        <v>0</v>
      </c>
      <c r="P1678" s="12">
        <v>45.184280999999999</v>
      </c>
      <c r="Q1678" s="12">
        <v>5.7216610000000001</v>
      </c>
      <c r="R1678" s="14">
        <v>46301.460023148145</v>
      </c>
      <c r="S1678" s="12">
        <v>1</v>
      </c>
      <c r="T1678">
        <v>20260575</v>
      </c>
      <c r="U1678" t="s">
        <v>40</v>
      </c>
      <c r="V1678">
        <v>20260575</v>
      </c>
    </row>
    <row r="1679" spans="1:22" x14ac:dyDescent="0.3">
      <c r="A1679" s="11">
        <v>46286</v>
      </c>
      <c r="B1679" s="89" t="s">
        <v>3882</v>
      </c>
      <c r="C1679" s="12" t="s">
        <v>917</v>
      </c>
      <c r="D1679" s="12" t="s">
        <v>1500</v>
      </c>
      <c r="E1679" s="12" t="s">
        <v>229</v>
      </c>
      <c r="F1679" s="12" t="s">
        <v>3156</v>
      </c>
      <c r="G1679" s="12" t="s">
        <v>2733</v>
      </c>
      <c r="H1679" s="12" t="s">
        <v>2737</v>
      </c>
      <c r="I1679" s="90">
        <v>0.1875</v>
      </c>
      <c r="J1679" s="90">
        <v>0.45833333333333331</v>
      </c>
      <c r="K1679" s="13">
        <v>6.5</v>
      </c>
      <c r="L1679" s="90">
        <v>0.23749999999999999</v>
      </c>
      <c r="M1679" s="90">
        <v>0.5229166666666667</v>
      </c>
      <c r="N1679" s="13">
        <v>6.85</v>
      </c>
      <c r="O1679" s="12">
        <v>1</v>
      </c>
      <c r="P1679" s="12">
        <v>45.188222000000003</v>
      </c>
      <c r="Q1679" s="12">
        <v>5.7137010000000004</v>
      </c>
      <c r="R1679" s="14">
        <v>46301.460023148145</v>
      </c>
      <c r="S1679" s="12">
        <v>1</v>
      </c>
      <c r="T1679">
        <v>20260143</v>
      </c>
      <c r="U1679" t="s">
        <v>838</v>
      </c>
      <c r="V1679">
        <v>20260143</v>
      </c>
    </row>
    <row r="1680" spans="1:22" x14ac:dyDescent="0.3">
      <c r="A1680" s="11">
        <v>46286</v>
      </c>
      <c r="B1680" s="89" t="s">
        <v>3845</v>
      </c>
      <c r="C1680" s="12" t="s">
        <v>950</v>
      </c>
      <c r="D1680" s="12" t="s">
        <v>1936</v>
      </c>
      <c r="E1680" s="12" t="s">
        <v>326</v>
      </c>
      <c r="F1680" s="12" t="s">
        <v>1938</v>
      </c>
      <c r="G1680" s="12" t="s">
        <v>2733</v>
      </c>
      <c r="H1680" s="12" t="s">
        <v>2737</v>
      </c>
      <c r="I1680" s="90">
        <v>0.33333333333333331</v>
      </c>
      <c r="J1680" s="90">
        <v>0.34722222222222221</v>
      </c>
      <c r="K1680" s="13">
        <v>0.33</v>
      </c>
      <c r="L1680" s="90"/>
      <c r="M1680" s="90"/>
      <c r="N1680" s="13"/>
      <c r="O1680" s="12">
        <v>0</v>
      </c>
      <c r="P1680" s="12">
        <v>45.194364</v>
      </c>
      <c r="Q1680" s="12">
        <v>5.6996609999999999</v>
      </c>
      <c r="R1680" s="14">
        <v>46301.460023148145</v>
      </c>
      <c r="S1680" s="12">
        <v>1</v>
      </c>
      <c r="T1680">
        <v>20260288</v>
      </c>
      <c r="U1680" t="s">
        <v>838</v>
      </c>
      <c r="V1680">
        <v>20260288</v>
      </c>
    </row>
    <row r="1681" spans="1:22" x14ac:dyDescent="0.3">
      <c r="A1681" s="11">
        <v>46286</v>
      </c>
      <c r="B1681" s="89" t="s">
        <v>3862</v>
      </c>
      <c r="C1681" s="12" t="s">
        <v>853</v>
      </c>
      <c r="D1681" s="12" t="s">
        <v>3025</v>
      </c>
      <c r="E1681" s="12" t="s">
        <v>94</v>
      </c>
      <c r="F1681" s="12" t="s">
        <v>3026</v>
      </c>
      <c r="G1681" s="12" t="s">
        <v>2733</v>
      </c>
      <c r="H1681" s="12" t="s">
        <v>2734</v>
      </c>
      <c r="I1681" s="90">
        <v>0.16666666666666671</v>
      </c>
      <c r="J1681" s="90">
        <v>0.1736111111111111</v>
      </c>
      <c r="K1681" s="13">
        <v>0.17</v>
      </c>
      <c r="L1681" s="90"/>
      <c r="M1681" s="90"/>
      <c r="N1681" s="13"/>
      <c r="O1681" s="12">
        <v>0</v>
      </c>
      <c r="P1681" s="12">
        <v>45.190103999999998</v>
      </c>
      <c r="Q1681" s="12">
        <v>5.7049050000000001</v>
      </c>
      <c r="R1681" s="14">
        <v>46301.460023148145</v>
      </c>
      <c r="S1681" s="12">
        <v>1</v>
      </c>
      <c r="T1681">
        <v>20260256</v>
      </c>
      <c r="U1681" t="s">
        <v>40</v>
      </c>
      <c r="V1681">
        <v>20260256</v>
      </c>
    </row>
    <row r="1682" spans="1:22" x14ac:dyDescent="0.3">
      <c r="A1682" s="11">
        <v>46286</v>
      </c>
      <c r="B1682" s="89" t="s">
        <v>3822</v>
      </c>
      <c r="C1682" s="12" t="s">
        <v>944</v>
      </c>
      <c r="D1682" s="12" t="s">
        <v>3157</v>
      </c>
      <c r="E1682" s="12" t="s">
        <v>454</v>
      </c>
      <c r="F1682" s="12" t="s">
        <v>3158</v>
      </c>
      <c r="G1682" s="12" t="s">
        <v>2733</v>
      </c>
      <c r="H1682" s="12" t="s">
        <v>2734</v>
      </c>
      <c r="I1682" s="90">
        <v>0.16666666666666671</v>
      </c>
      <c r="J1682" s="90">
        <v>0.18055555555555561</v>
      </c>
      <c r="K1682" s="13">
        <v>0.33</v>
      </c>
      <c r="L1682" s="90"/>
      <c r="M1682" s="90"/>
      <c r="N1682" s="13"/>
      <c r="O1682" s="12">
        <v>0</v>
      </c>
      <c r="P1682" s="12">
        <v>45.182113000000001</v>
      </c>
      <c r="Q1682" s="12">
        <v>5.7311740000000002</v>
      </c>
      <c r="R1682" s="14">
        <v>46301.460023148145</v>
      </c>
      <c r="S1682" s="12">
        <v>1</v>
      </c>
      <c r="T1682">
        <v>20260571</v>
      </c>
      <c r="U1682" t="s">
        <v>40</v>
      </c>
      <c r="V1682">
        <v>20260571</v>
      </c>
    </row>
    <row r="1683" spans="1:22" x14ac:dyDescent="0.3">
      <c r="A1683" s="11">
        <v>46286</v>
      </c>
      <c r="B1683" s="89" t="s">
        <v>3831</v>
      </c>
      <c r="C1683" s="12" t="s">
        <v>892</v>
      </c>
      <c r="D1683" s="12" t="s">
        <v>1368</v>
      </c>
      <c r="E1683" s="12" t="s">
        <v>574</v>
      </c>
      <c r="F1683" s="12" t="s">
        <v>574</v>
      </c>
      <c r="G1683" s="12" t="s">
        <v>2733</v>
      </c>
      <c r="H1683" s="12" t="s">
        <v>2737</v>
      </c>
      <c r="I1683" s="90">
        <v>0.33333333333333331</v>
      </c>
      <c r="J1683" s="90">
        <v>0.37847222222222221</v>
      </c>
      <c r="K1683" s="13">
        <v>1.08</v>
      </c>
      <c r="L1683" s="90"/>
      <c r="M1683" s="90"/>
      <c r="N1683" s="13"/>
      <c r="O1683" s="12">
        <v>0</v>
      </c>
      <c r="P1683" s="12">
        <v>45.184280999999999</v>
      </c>
      <c r="Q1683" s="12">
        <v>5.7216610000000001</v>
      </c>
      <c r="R1683" s="14">
        <v>46301.460023148145</v>
      </c>
      <c r="S1683" s="12">
        <v>1</v>
      </c>
      <c r="T1683">
        <v>20260575</v>
      </c>
      <c r="U1683" t="s">
        <v>838</v>
      </c>
      <c r="V1683">
        <v>20260575</v>
      </c>
    </row>
    <row r="1684" spans="1:22" x14ac:dyDescent="0.3">
      <c r="A1684" s="11">
        <v>46286</v>
      </c>
      <c r="B1684" s="89" t="s">
        <v>3855</v>
      </c>
      <c r="C1684" s="12" t="s">
        <v>984</v>
      </c>
      <c r="D1684" s="12" t="s">
        <v>1438</v>
      </c>
      <c r="E1684" s="12" t="s">
        <v>431</v>
      </c>
      <c r="F1684" s="12" t="s">
        <v>3159</v>
      </c>
      <c r="G1684" s="12" t="s">
        <v>2733</v>
      </c>
      <c r="H1684" s="12" t="s">
        <v>2737</v>
      </c>
      <c r="I1684" s="90">
        <v>0.30208333333333331</v>
      </c>
      <c r="J1684" s="90">
        <v>0.45833333333333331</v>
      </c>
      <c r="K1684" s="13">
        <v>3.75</v>
      </c>
      <c r="L1684" s="90">
        <v>0.31736111111111109</v>
      </c>
      <c r="M1684" s="90">
        <v>0.50486111111111109</v>
      </c>
      <c r="N1684" s="13">
        <v>4.5</v>
      </c>
      <c r="O1684" s="12">
        <v>1</v>
      </c>
      <c r="P1684" s="12">
        <v>45.148544999999999</v>
      </c>
      <c r="Q1684" s="12">
        <v>5.704593</v>
      </c>
      <c r="R1684" s="14">
        <v>46301.460023148145</v>
      </c>
      <c r="S1684" s="12">
        <v>1</v>
      </c>
      <c r="T1684">
        <v>20260122</v>
      </c>
      <c r="U1684" t="s">
        <v>838</v>
      </c>
      <c r="V1684">
        <v>20260122</v>
      </c>
    </row>
    <row r="1685" spans="1:22" x14ac:dyDescent="0.3">
      <c r="A1685" s="11">
        <v>46286</v>
      </c>
      <c r="B1685" s="89" t="s">
        <v>3845</v>
      </c>
      <c r="C1685" s="12" t="s">
        <v>950</v>
      </c>
      <c r="D1685" s="12" t="s">
        <v>3160</v>
      </c>
      <c r="E1685" s="12" t="s">
        <v>116</v>
      </c>
      <c r="F1685" s="12" t="s">
        <v>3161</v>
      </c>
      <c r="G1685" s="12" t="s">
        <v>2733</v>
      </c>
      <c r="H1685" s="12" t="s">
        <v>2737</v>
      </c>
      <c r="I1685" s="90">
        <v>0.33333333333333331</v>
      </c>
      <c r="J1685" s="90">
        <v>0.34722222222222221</v>
      </c>
      <c r="K1685" s="13">
        <v>0.33</v>
      </c>
      <c r="L1685" s="90"/>
      <c r="M1685" s="90"/>
      <c r="N1685" s="13"/>
      <c r="O1685" s="12">
        <v>0</v>
      </c>
      <c r="P1685" s="12">
        <v>45.178801999999997</v>
      </c>
      <c r="Q1685" s="12">
        <v>5.7273579999999997</v>
      </c>
      <c r="R1685" s="14">
        <v>46301.460023148145</v>
      </c>
      <c r="S1685" s="12">
        <v>1</v>
      </c>
      <c r="T1685">
        <v>20170001</v>
      </c>
      <c r="U1685" t="s">
        <v>3760</v>
      </c>
      <c r="V1685">
        <v>20170001</v>
      </c>
    </row>
    <row r="1686" spans="1:22" x14ac:dyDescent="0.3">
      <c r="A1686" s="11">
        <v>46286</v>
      </c>
      <c r="B1686" s="89" t="s">
        <v>3845</v>
      </c>
      <c r="C1686" s="12" t="s">
        <v>950</v>
      </c>
      <c r="D1686" s="12" t="s">
        <v>2538</v>
      </c>
      <c r="E1686" s="12" t="s">
        <v>141</v>
      </c>
      <c r="F1686" s="12" t="s">
        <v>141</v>
      </c>
      <c r="G1686" s="12" t="s">
        <v>2733</v>
      </c>
      <c r="H1686" s="12" t="s">
        <v>2737</v>
      </c>
      <c r="I1686" s="90">
        <v>0.33333333333333331</v>
      </c>
      <c r="J1686" s="90">
        <v>0.37847222222222221</v>
      </c>
      <c r="K1686" s="13">
        <v>1.08</v>
      </c>
      <c r="L1686" s="90"/>
      <c r="M1686" s="90"/>
      <c r="N1686" s="13"/>
      <c r="O1686" s="12">
        <v>0</v>
      </c>
      <c r="P1686" s="12">
        <v>45.189855999999999</v>
      </c>
      <c r="Q1686" s="12">
        <v>5.7242749999999996</v>
      </c>
      <c r="R1686" s="14">
        <v>46301.460023148145</v>
      </c>
      <c r="S1686" s="12">
        <v>1</v>
      </c>
      <c r="T1686">
        <v>20260505</v>
      </c>
      <c r="U1686" t="s">
        <v>838</v>
      </c>
      <c r="V1686">
        <v>20260505</v>
      </c>
    </row>
    <row r="1687" spans="1:22" x14ac:dyDescent="0.3">
      <c r="A1687" s="11">
        <v>46286</v>
      </c>
      <c r="B1687" s="89" t="s">
        <v>3818</v>
      </c>
      <c r="C1687" s="12" t="s">
        <v>870</v>
      </c>
      <c r="D1687" s="12" t="s">
        <v>3162</v>
      </c>
      <c r="E1687" s="12" t="s">
        <v>366</v>
      </c>
      <c r="F1687" s="12" t="s">
        <v>3163</v>
      </c>
      <c r="G1687" s="12" t="s">
        <v>2733</v>
      </c>
      <c r="H1687" s="12" t="s">
        <v>2734</v>
      </c>
      <c r="I1687" s="90">
        <v>0.18055555555555561</v>
      </c>
      <c r="J1687" s="90">
        <v>0.19444444444444439</v>
      </c>
      <c r="K1687" s="13">
        <v>0.33</v>
      </c>
      <c r="L1687" s="90"/>
      <c r="M1687" s="90"/>
      <c r="N1687" s="13"/>
      <c r="O1687" s="12">
        <v>0</v>
      </c>
      <c r="P1687" s="12">
        <v>45.181280000000001</v>
      </c>
      <c r="Q1687" s="12">
        <v>5.6889940000000001</v>
      </c>
      <c r="R1687" s="14">
        <v>46301.460023148145</v>
      </c>
      <c r="S1687" s="12">
        <v>1</v>
      </c>
      <c r="T1687">
        <v>20260174</v>
      </c>
      <c r="U1687" t="s">
        <v>40</v>
      </c>
      <c r="V1687">
        <v>20260174</v>
      </c>
    </row>
    <row r="1688" spans="1:22" x14ac:dyDescent="0.3">
      <c r="A1688" s="11">
        <v>46286</v>
      </c>
      <c r="B1688" s="89" t="s">
        <v>3883</v>
      </c>
      <c r="C1688" s="12" t="s">
        <v>849</v>
      </c>
      <c r="D1688" s="12" t="s">
        <v>1866</v>
      </c>
      <c r="E1688" s="12" t="s">
        <v>718</v>
      </c>
      <c r="F1688" s="12" t="s">
        <v>718</v>
      </c>
      <c r="G1688" s="12" t="s">
        <v>2733</v>
      </c>
      <c r="H1688" s="12" t="s">
        <v>2737</v>
      </c>
      <c r="I1688" s="90">
        <v>0.33333333333333331</v>
      </c>
      <c r="J1688" s="90">
        <v>0.375</v>
      </c>
      <c r="K1688" s="13">
        <v>1</v>
      </c>
      <c r="L1688" s="90"/>
      <c r="M1688" s="90"/>
      <c r="N1688" s="13"/>
      <c r="O1688" s="12">
        <v>0</v>
      </c>
      <c r="P1688" s="12">
        <v>45.244853999999997</v>
      </c>
      <c r="Q1688" s="12">
        <v>5.6734859999999996</v>
      </c>
      <c r="R1688" s="14">
        <v>46301.460023148145</v>
      </c>
      <c r="S1688" s="12">
        <v>1</v>
      </c>
      <c r="T1688">
        <v>20260265</v>
      </c>
      <c r="U1688" t="s">
        <v>838</v>
      </c>
      <c r="V1688">
        <v>20260265</v>
      </c>
    </row>
    <row r="1689" spans="1:22" x14ac:dyDescent="0.3">
      <c r="A1689" s="11">
        <v>46286</v>
      </c>
      <c r="B1689" s="89" t="s">
        <v>3855</v>
      </c>
      <c r="C1689" s="12" t="s">
        <v>984</v>
      </c>
      <c r="D1689" s="12" t="s">
        <v>3134</v>
      </c>
      <c r="E1689" s="12" t="s">
        <v>536</v>
      </c>
      <c r="F1689" s="12" t="s">
        <v>3164</v>
      </c>
      <c r="G1689" s="12" t="s">
        <v>2733</v>
      </c>
      <c r="H1689" s="12" t="s">
        <v>2734</v>
      </c>
      <c r="I1689" s="90">
        <v>0.16666666666666671</v>
      </c>
      <c r="J1689" s="90">
        <v>0.17708333333333329</v>
      </c>
      <c r="K1689" s="13">
        <v>0.25</v>
      </c>
      <c r="L1689" s="90">
        <v>0.1902777777777778</v>
      </c>
      <c r="M1689" s="90">
        <v>0.2013888888888889</v>
      </c>
      <c r="N1689" s="13">
        <v>0.27</v>
      </c>
      <c r="O1689" s="12">
        <v>1</v>
      </c>
      <c r="P1689" s="12">
        <v>45.183112000000001</v>
      </c>
      <c r="Q1689" s="12">
        <v>5.7278739999999999</v>
      </c>
      <c r="R1689" s="14">
        <v>46301.460023148145</v>
      </c>
      <c r="S1689" s="12">
        <v>1</v>
      </c>
      <c r="T1689">
        <v>20260242</v>
      </c>
      <c r="U1689" t="s">
        <v>40</v>
      </c>
      <c r="V1689">
        <v>20260242</v>
      </c>
    </row>
    <row r="1690" spans="1:22" x14ac:dyDescent="0.3">
      <c r="A1690" s="11">
        <v>46286</v>
      </c>
      <c r="B1690" s="89" t="s">
        <v>3867</v>
      </c>
      <c r="C1690" s="12" t="s">
        <v>914</v>
      </c>
      <c r="D1690" s="12" t="s">
        <v>3165</v>
      </c>
      <c r="E1690" s="12" t="s">
        <v>525</v>
      </c>
      <c r="F1690" s="12" t="s">
        <v>3166</v>
      </c>
      <c r="G1690" s="12" t="s">
        <v>2733</v>
      </c>
      <c r="H1690" s="12" t="s">
        <v>2734</v>
      </c>
      <c r="I1690" s="90">
        <v>0.16666666666666671</v>
      </c>
      <c r="J1690" s="90">
        <v>0.18055555555555561</v>
      </c>
      <c r="K1690" s="13">
        <v>0.33</v>
      </c>
      <c r="L1690" s="90"/>
      <c r="M1690" s="90"/>
      <c r="N1690" s="13"/>
      <c r="O1690" s="12">
        <v>0</v>
      </c>
      <c r="P1690" s="12">
        <v>45.166784</v>
      </c>
      <c r="Q1690" s="12">
        <v>5.7270599999999998</v>
      </c>
      <c r="R1690" s="14">
        <v>46301.460023148145</v>
      </c>
      <c r="S1690" s="12">
        <v>1</v>
      </c>
      <c r="T1690">
        <v>20260217</v>
      </c>
      <c r="U1690" t="s">
        <v>40</v>
      </c>
      <c r="V1690">
        <v>20260217</v>
      </c>
    </row>
    <row r="1691" spans="1:22" x14ac:dyDescent="0.3">
      <c r="A1691" s="11">
        <v>46286</v>
      </c>
      <c r="B1691" s="89" t="s">
        <v>3816</v>
      </c>
      <c r="C1691" s="12" t="s">
        <v>957</v>
      </c>
      <c r="D1691" s="12" t="s">
        <v>2516</v>
      </c>
      <c r="E1691" s="12" t="s">
        <v>3021</v>
      </c>
      <c r="F1691" s="12" t="s">
        <v>3167</v>
      </c>
      <c r="G1691" s="12" t="s">
        <v>2733</v>
      </c>
      <c r="H1691" s="12" t="s">
        <v>2737</v>
      </c>
      <c r="I1691" s="90">
        <v>0.50347222222222221</v>
      </c>
      <c r="J1691" s="90">
        <v>0.51388888888888884</v>
      </c>
      <c r="K1691" s="13">
        <v>0.25</v>
      </c>
      <c r="L1691" s="90"/>
      <c r="M1691" s="90"/>
      <c r="N1691" s="13"/>
      <c r="O1691" s="12">
        <v>0</v>
      </c>
      <c r="P1691" s="12">
        <v>45.198158999999997</v>
      </c>
      <c r="Q1691" s="12">
        <v>5.7376310000000004</v>
      </c>
      <c r="R1691" s="14">
        <v>46301.460023148145</v>
      </c>
      <c r="S1691" s="12">
        <v>1</v>
      </c>
      <c r="T1691">
        <v>20260496</v>
      </c>
      <c r="U1691" t="s">
        <v>838</v>
      </c>
      <c r="V1691">
        <v>20260496</v>
      </c>
    </row>
    <row r="1692" spans="1:22" x14ac:dyDescent="0.3">
      <c r="A1692" s="11">
        <v>46286</v>
      </c>
      <c r="B1692" s="89" t="s">
        <v>3829</v>
      </c>
      <c r="C1692" s="12" t="s">
        <v>946</v>
      </c>
      <c r="D1692" s="12" t="s">
        <v>1962</v>
      </c>
      <c r="E1692" s="12" t="s">
        <v>492</v>
      </c>
      <c r="F1692" s="12" t="s">
        <v>492</v>
      </c>
      <c r="G1692" s="12" t="s">
        <v>2733</v>
      </c>
      <c r="H1692" s="12" t="s">
        <v>2737</v>
      </c>
      <c r="I1692" s="90">
        <v>0.33333333333333331</v>
      </c>
      <c r="J1692" s="90">
        <v>0.44097222222222221</v>
      </c>
      <c r="K1692" s="13">
        <v>2.58</v>
      </c>
      <c r="L1692" s="90"/>
      <c r="M1692" s="90"/>
      <c r="N1692" s="13"/>
      <c r="O1692" s="12">
        <v>0</v>
      </c>
      <c r="P1692" s="12">
        <v>45.199381000000002</v>
      </c>
      <c r="Q1692" s="12">
        <v>5.6893219999999998</v>
      </c>
      <c r="R1692" s="14">
        <v>46301.460023148145</v>
      </c>
      <c r="S1692" s="12">
        <v>0</v>
      </c>
      <c r="T1692">
        <v>20260297</v>
      </c>
      <c r="U1692" t="s">
        <v>838</v>
      </c>
      <c r="V1692">
        <v>20260297</v>
      </c>
    </row>
    <row r="1693" spans="1:22" x14ac:dyDescent="0.3">
      <c r="A1693" s="11">
        <v>46286</v>
      </c>
      <c r="B1693" s="89" t="s">
        <v>3816</v>
      </c>
      <c r="C1693" s="12" t="s">
        <v>957</v>
      </c>
      <c r="D1693" s="12" t="s">
        <v>3168</v>
      </c>
      <c r="E1693" s="12" t="s">
        <v>561</v>
      </c>
      <c r="F1693" s="12" t="s">
        <v>3169</v>
      </c>
      <c r="G1693" s="12" t="s">
        <v>2733</v>
      </c>
      <c r="H1693" s="12" t="s">
        <v>2734</v>
      </c>
      <c r="I1693" s="90">
        <v>0.31597222222222221</v>
      </c>
      <c r="J1693" s="90">
        <v>0.3298611111111111</v>
      </c>
      <c r="K1693" s="13">
        <v>0.33</v>
      </c>
      <c r="L1693" s="90">
        <v>0.54027777777777775</v>
      </c>
      <c r="M1693" s="90">
        <v>0.54236111111111107</v>
      </c>
      <c r="N1693" s="13">
        <v>0.05</v>
      </c>
      <c r="O1693" s="12">
        <v>1</v>
      </c>
      <c r="P1693" s="12">
        <v>45.197319</v>
      </c>
      <c r="Q1693" s="12">
        <v>5.7400260000000003</v>
      </c>
      <c r="R1693" s="14">
        <v>46301.460023148145</v>
      </c>
      <c r="S1693" s="12">
        <v>1</v>
      </c>
      <c r="T1693">
        <v>20260356</v>
      </c>
      <c r="U1693" t="s">
        <v>40</v>
      </c>
      <c r="V1693">
        <v>20260356</v>
      </c>
    </row>
    <row r="1694" spans="1:22" x14ac:dyDescent="0.3">
      <c r="A1694" s="11">
        <v>46286</v>
      </c>
      <c r="B1694" s="89" t="s">
        <v>3834</v>
      </c>
      <c r="C1694" s="12" t="s">
        <v>964</v>
      </c>
      <c r="D1694" s="12" t="s">
        <v>1680</v>
      </c>
      <c r="E1694" s="12" t="s">
        <v>490</v>
      </c>
      <c r="F1694" s="12" t="s">
        <v>490</v>
      </c>
      <c r="G1694" s="12" t="s">
        <v>2733</v>
      </c>
      <c r="H1694" s="12" t="s">
        <v>2737</v>
      </c>
      <c r="I1694" s="90">
        <v>0.33333333333333331</v>
      </c>
      <c r="J1694" s="90">
        <v>0.37847222222222221</v>
      </c>
      <c r="K1694" s="13">
        <v>1.08</v>
      </c>
      <c r="L1694" s="90"/>
      <c r="M1694" s="90"/>
      <c r="N1694" s="13"/>
      <c r="O1694" s="12">
        <v>0</v>
      </c>
      <c r="P1694" s="12">
        <v>45.209547999999998</v>
      </c>
      <c r="Q1694" s="12">
        <v>5.781123</v>
      </c>
      <c r="R1694" s="14">
        <v>46301.460023148145</v>
      </c>
      <c r="S1694" s="12">
        <v>1</v>
      </c>
      <c r="T1694">
        <v>20260586</v>
      </c>
      <c r="U1694" t="s">
        <v>838</v>
      </c>
      <c r="V1694">
        <v>20260586</v>
      </c>
    </row>
    <row r="1695" spans="1:22" x14ac:dyDescent="0.3">
      <c r="A1695" s="11">
        <v>46286</v>
      </c>
      <c r="B1695" s="89" t="s">
        <v>3841</v>
      </c>
      <c r="C1695" s="12" t="s">
        <v>971</v>
      </c>
      <c r="D1695" s="12" t="s">
        <v>3170</v>
      </c>
      <c r="E1695" s="12" t="s">
        <v>131</v>
      </c>
      <c r="F1695" s="12" t="s">
        <v>3171</v>
      </c>
      <c r="G1695" s="12" t="s">
        <v>2733</v>
      </c>
      <c r="H1695" s="12" t="s">
        <v>2734</v>
      </c>
      <c r="I1695" s="90">
        <v>0.16666666666666671</v>
      </c>
      <c r="J1695" s="90">
        <v>0.18055555555555561</v>
      </c>
      <c r="K1695" s="13">
        <v>0.33</v>
      </c>
      <c r="L1695" s="90"/>
      <c r="M1695" s="90"/>
      <c r="N1695" s="13"/>
      <c r="O1695" s="12">
        <v>0</v>
      </c>
      <c r="P1695" s="12">
        <v>45.190066999999999</v>
      </c>
      <c r="Q1695" s="12">
        <v>5.7276720000000001</v>
      </c>
      <c r="R1695" s="14">
        <v>46301.460023148145</v>
      </c>
      <c r="S1695" s="12">
        <v>1</v>
      </c>
      <c r="T1695">
        <v>20260394</v>
      </c>
      <c r="U1695" t="s">
        <v>40</v>
      </c>
      <c r="V1695">
        <v>20260394</v>
      </c>
    </row>
    <row r="1696" spans="1:22" x14ac:dyDescent="0.3">
      <c r="A1696" s="11">
        <v>46286</v>
      </c>
      <c r="B1696" s="89" t="s">
        <v>3833</v>
      </c>
      <c r="C1696" s="12" t="s">
        <v>978</v>
      </c>
      <c r="D1696" s="12" t="s">
        <v>1219</v>
      </c>
      <c r="E1696" s="12" t="s">
        <v>443</v>
      </c>
      <c r="F1696" s="12" t="s">
        <v>3172</v>
      </c>
      <c r="G1696" s="12" t="s">
        <v>2733</v>
      </c>
      <c r="H1696" s="12" t="s">
        <v>2737</v>
      </c>
      <c r="I1696" s="90">
        <v>0.33333333333333331</v>
      </c>
      <c r="J1696" s="90">
        <v>0.35416666666666669</v>
      </c>
      <c r="K1696" s="13">
        <v>0.5</v>
      </c>
      <c r="L1696" s="90"/>
      <c r="M1696" s="90"/>
      <c r="N1696" s="13"/>
      <c r="O1696" s="12">
        <v>0</v>
      </c>
      <c r="P1696" s="12">
        <v>45.239241</v>
      </c>
      <c r="Q1696" s="12">
        <v>5.8890510000000003</v>
      </c>
      <c r="R1696" s="14">
        <v>46301.460023148145</v>
      </c>
      <c r="S1696" s="12">
        <v>1</v>
      </c>
      <c r="T1696">
        <v>20260042</v>
      </c>
      <c r="U1696" t="s">
        <v>838</v>
      </c>
      <c r="V1696">
        <v>20260042</v>
      </c>
    </row>
    <row r="1697" spans="1:22" x14ac:dyDescent="0.3">
      <c r="A1697" s="11">
        <v>46286</v>
      </c>
      <c r="B1697" s="89" t="s">
        <v>3846</v>
      </c>
      <c r="C1697" s="12" t="s">
        <v>863</v>
      </c>
      <c r="D1697" s="12" t="s">
        <v>3173</v>
      </c>
      <c r="E1697" s="12" t="s">
        <v>193</v>
      </c>
      <c r="F1697" s="12" t="s">
        <v>3174</v>
      </c>
      <c r="G1697" s="12" t="s">
        <v>2733</v>
      </c>
      <c r="H1697" s="12" t="s">
        <v>2734</v>
      </c>
      <c r="I1697" s="90">
        <v>0.25</v>
      </c>
      <c r="J1697" s="90">
        <v>0.26041666666666669</v>
      </c>
      <c r="K1697" s="13">
        <v>0.25</v>
      </c>
      <c r="L1697" s="90"/>
      <c r="M1697" s="90"/>
      <c r="N1697" s="13"/>
      <c r="O1697" s="12">
        <v>0</v>
      </c>
      <c r="P1697" s="12">
        <v>45.189757999999998</v>
      </c>
      <c r="Q1697" s="12">
        <v>5.7167630000000003</v>
      </c>
      <c r="R1697" s="14">
        <v>46301.460023148145</v>
      </c>
      <c r="S1697" s="12">
        <v>1</v>
      </c>
      <c r="T1697">
        <v>20260047</v>
      </c>
      <c r="U1697" t="s">
        <v>40</v>
      </c>
      <c r="V1697">
        <v>20260047</v>
      </c>
    </row>
    <row r="1698" spans="1:22" x14ac:dyDescent="0.3">
      <c r="A1698" s="11">
        <v>46286</v>
      </c>
      <c r="B1698" s="89" t="s">
        <v>3817</v>
      </c>
      <c r="C1698" s="12" t="s">
        <v>974</v>
      </c>
      <c r="D1698" s="12" t="s">
        <v>3175</v>
      </c>
      <c r="E1698" s="12" t="s">
        <v>783</v>
      </c>
      <c r="F1698" s="12" t="s">
        <v>3176</v>
      </c>
      <c r="G1698" s="12" t="s">
        <v>2733</v>
      </c>
      <c r="H1698" s="12" t="s">
        <v>2734</v>
      </c>
      <c r="I1698" s="90">
        <v>0.16666666666666671</v>
      </c>
      <c r="J1698" s="90">
        <v>0.1736111111111111</v>
      </c>
      <c r="K1698" s="13">
        <v>0.17</v>
      </c>
      <c r="L1698" s="90"/>
      <c r="M1698" s="90"/>
      <c r="N1698" s="13"/>
      <c r="O1698" s="12">
        <v>0</v>
      </c>
      <c r="P1698" s="12">
        <v>45.145482999999999</v>
      </c>
      <c r="Q1698" s="12">
        <v>5.7042999999999999</v>
      </c>
      <c r="R1698" s="14">
        <v>46301.460023148145</v>
      </c>
      <c r="S1698" s="12">
        <v>1</v>
      </c>
      <c r="T1698">
        <v>20260416</v>
      </c>
      <c r="U1698" t="s">
        <v>40</v>
      </c>
      <c r="V1698">
        <v>20260416</v>
      </c>
    </row>
    <row r="1699" spans="1:22" x14ac:dyDescent="0.3">
      <c r="A1699" s="11">
        <v>46286</v>
      </c>
      <c r="B1699" s="89" t="s">
        <v>3861</v>
      </c>
      <c r="C1699" s="12" t="s">
        <v>970</v>
      </c>
      <c r="D1699" s="12" t="s">
        <v>3177</v>
      </c>
      <c r="E1699" s="12" t="s">
        <v>110</v>
      </c>
      <c r="F1699" s="12" t="s">
        <v>3178</v>
      </c>
      <c r="G1699" s="12" t="s">
        <v>2733</v>
      </c>
      <c r="H1699" s="12" t="s">
        <v>2837</v>
      </c>
      <c r="I1699" s="90">
        <v>0.38541666666666669</v>
      </c>
      <c r="J1699" s="90">
        <v>0.40625</v>
      </c>
      <c r="K1699" s="13">
        <v>0.5</v>
      </c>
      <c r="L1699" s="90"/>
      <c r="M1699" s="90"/>
      <c r="N1699" s="13"/>
      <c r="O1699" s="12">
        <v>0</v>
      </c>
      <c r="P1699" s="12">
        <v>45.186245</v>
      </c>
      <c r="Q1699" s="12">
        <v>5.7213669999999999</v>
      </c>
      <c r="R1699" s="14">
        <v>46301.460023148145</v>
      </c>
      <c r="S1699" s="12">
        <v>1</v>
      </c>
      <c r="T1699">
        <v>20260132</v>
      </c>
      <c r="U1699" t="s">
        <v>40</v>
      </c>
      <c r="V1699">
        <v>20260132</v>
      </c>
    </row>
    <row r="1700" spans="1:22" x14ac:dyDescent="0.3">
      <c r="A1700" s="11">
        <v>46286</v>
      </c>
      <c r="B1700" s="89" t="s">
        <v>3817</v>
      </c>
      <c r="C1700" s="12" t="s">
        <v>974</v>
      </c>
      <c r="D1700" s="12" t="s">
        <v>3037</v>
      </c>
      <c r="E1700" s="12" t="s">
        <v>610</v>
      </c>
      <c r="F1700" s="12" t="s">
        <v>3038</v>
      </c>
      <c r="G1700" s="12" t="s">
        <v>2733</v>
      </c>
      <c r="H1700" s="12" t="s">
        <v>2734</v>
      </c>
      <c r="I1700" s="90">
        <v>0.16666666666666671</v>
      </c>
      <c r="J1700" s="90">
        <v>0.1736111111111111</v>
      </c>
      <c r="K1700" s="13">
        <v>0.17</v>
      </c>
      <c r="L1700" s="90"/>
      <c r="M1700" s="90"/>
      <c r="N1700" s="13"/>
      <c r="O1700" s="12">
        <v>0</v>
      </c>
      <c r="P1700" s="12">
        <v>45.170372</v>
      </c>
      <c r="Q1700" s="12">
        <v>5.7396019999999996</v>
      </c>
      <c r="R1700" s="14">
        <v>46301.460023148145</v>
      </c>
      <c r="S1700" s="12">
        <v>1</v>
      </c>
      <c r="T1700">
        <v>20260458</v>
      </c>
      <c r="U1700" t="s">
        <v>40</v>
      </c>
      <c r="V1700">
        <v>20260458</v>
      </c>
    </row>
    <row r="1701" spans="1:22" x14ac:dyDescent="0.3">
      <c r="A1701" s="11">
        <v>46286</v>
      </c>
      <c r="B1701" s="89" t="s">
        <v>3856</v>
      </c>
      <c r="C1701" s="12" t="s">
        <v>979</v>
      </c>
      <c r="D1701" s="12" t="s">
        <v>1115</v>
      </c>
      <c r="E1701" s="12" t="s">
        <v>76</v>
      </c>
      <c r="F1701" s="12" t="s">
        <v>76</v>
      </c>
      <c r="G1701" s="12" t="s">
        <v>2733</v>
      </c>
      <c r="H1701" s="12" t="s">
        <v>2737</v>
      </c>
      <c r="I1701" s="90">
        <v>0.29166666666666669</v>
      </c>
      <c r="J1701" s="90">
        <v>0.30208333333333331</v>
      </c>
      <c r="K1701" s="13">
        <v>0.25</v>
      </c>
      <c r="L1701" s="90">
        <v>0.40625</v>
      </c>
      <c r="M1701" s="90">
        <v>0.42499999999999999</v>
      </c>
      <c r="N1701" s="13">
        <v>0.45</v>
      </c>
      <c r="O1701" s="12">
        <v>1</v>
      </c>
      <c r="P1701" s="12">
        <v>45.183639999999997</v>
      </c>
      <c r="Q1701" s="12">
        <v>5.7215680000000004</v>
      </c>
      <c r="R1701" s="14">
        <v>46301.460023148145</v>
      </c>
      <c r="S1701" s="12">
        <v>1</v>
      </c>
      <c r="T1701">
        <v>20260480</v>
      </c>
      <c r="U1701" t="s">
        <v>838</v>
      </c>
      <c r="V1701">
        <v>20260480</v>
      </c>
    </row>
    <row r="1702" spans="1:22" x14ac:dyDescent="0.3">
      <c r="A1702" s="11">
        <v>46286</v>
      </c>
      <c r="B1702" s="89" t="s">
        <v>3826</v>
      </c>
      <c r="C1702" s="12" t="s">
        <v>886</v>
      </c>
      <c r="D1702" s="12" t="s">
        <v>885</v>
      </c>
      <c r="E1702" s="12" t="s">
        <v>809</v>
      </c>
      <c r="F1702" s="12" t="s">
        <v>3179</v>
      </c>
      <c r="G1702" s="12" t="s">
        <v>2733</v>
      </c>
      <c r="H1702" s="12" t="s">
        <v>2734</v>
      </c>
      <c r="I1702" s="90">
        <v>0.16666666666666671</v>
      </c>
      <c r="J1702" s="90">
        <v>0.18055555555555561</v>
      </c>
      <c r="K1702" s="13">
        <v>0.33</v>
      </c>
      <c r="L1702" s="90"/>
      <c r="M1702" s="90"/>
      <c r="N1702" s="13"/>
      <c r="O1702" s="12">
        <v>0</v>
      </c>
      <c r="P1702" s="12">
        <v>45.176468</v>
      </c>
      <c r="Q1702" s="12">
        <v>5.7269800000000002</v>
      </c>
      <c r="R1702" s="14">
        <v>46301.460023148145</v>
      </c>
      <c r="S1702" s="12">
        <v>1</v>
      </c>
      <c r="V1702" t="s">
        <v>3808</v>
      </c>
    </row>
    <row r="1703" spans="1:22" x14ac:dyDescent="0.3">
      <c r="A1703" s="11">
        <v>46286</v>
      </c>
      <c r="B1703" s="89" t="s">
        <v>3826</v>
      </c>
      <c r="C1703" s="12" t="s">
        <v>886</v>
      </c>
      <c r="D1703" s="12" t="s">
        <v>1370</v>
      </c>
      <c r="E1703" s="12" t="s">
        <v>285</v>
      </c>
      <c r="F1703" s="12" t="s">
        <v>1372</v>
      </c>
      <c r="G1703" s="12" t="s">
        <v>2733</v>
      </c>
      <c r="H1703" s="12" t="s">
        <v>2737</v>
      </c>
      <c r="I1703" s="90">
        <v>0.33333333333333331</v>
      </c>
      <c r="J1703" s="90">
        <v>0.375</v>
      </c>
      <c r="K1703" s="13">
        <v>1</v>
      </c>
      <c r="L1703" s="90"/>
      <c r="M1703" s="90"/>
      <c r="N1703" s="13"/>
      <c r="O1703" s="12">
        <v>0</v>
      </c>
      <c r="P1703" s="12">
        <v>45.149633000000001</v>
      </c>
      <c r="Q1703" s="12">
        <v>5.7260520000000001</v>
      </c>
      <c r="R1703" s="14">
        <v>46301.460023148145</v>
      </c>
      <c r="S1703" s="12">
        <v>1</v>
      </c>
      <c r="T1703">
        <v>20260096</v>
      </c>
      <c r="U1703" t="s">
        <v>838</v>
      </c>
      <c r="V1703">
        <v>20260096</v>
      </c>
    </row>
    <row r="1704" spans="1:22" x14ac:dyDescent="0.3">
      <c r="A1704" s="11">
        <v>46286</v>
      </c>
      <c r="B1704" s="89" t="s">
        <v>3815</v>
      </c>
      <c r="C1704" s="12" t="s">
        <v>905</v>
      </c>
      <c r="D1704" s="12" t="s">
        <v>3180</v>
      </c>
      <c r="E1704" s="12" t="s">
        <v>222</v>
      </c>
      <c r="F1704" s="12" t="s">
        <v>3181</v>
      </c>
      <c r="G1704" s="12" t="s">
        <v>2733</v>
      </c>
      <c r="H1704" s="12" t="s">
        <v>2734</v>
      </c>
      <c r="I1704" s="90">
        <v>0.25</v>
      </c>
      <c r="J1704" s="90">
        <v>0.26041666666666669</v>
      </c>
      <c r="K1704" s="13">
        <v>0.25</v>
      </c>
      <c r="L1704" s="90"/>
      <c r="M1704" s="90"/>
      <c r="N1704" s="13"/>
      <c r="O1704" s="12">
        <v>0</v>
      </c>
      <c r="P1704" s="12">
        <v>45.189441000000002</v>
      </c>
      <c r="Q1704" s="12">
        <v>5.7262389999999996</v>
      </c>
      <c r="R1704" s="14">
        <v>46301.460023148145</v>
      </c>
      <c r="S1704" s="12">
        <v>1</v>
      </c>
      <c r="T1704">
        <v>20260153</v>
      </c>
      <c r="U1704" t="s">
        <v>40</v>
      </c>
      <c r="V1704">
        <v>20260153</v>
      </c>
    </row>
    <row r="1705" spans="1:22" x14ac:dyDescent="0.3">
      <c r="A1705" s="11">
        <v>46286</v>
      </c>
      <c r="B1705" s="89" t="s">
        <v>3826</v>
      </c>
      <c r="C1705" s="12" t="s">
        <v>886</v>
      </c>
      <c r="D1705" s="12" t="s">
        <v>3182</v>
      </c>
      <c r="E1705" s="12" t="s">
        <v>59</v>
      </c>
      <c r="F1705" s="12" t="s">
        <v>3183</v>
      </c>
      <c r="G1705" s="12" t="s">
        <v>2733</v>
      </c>
      <c r="H1705" s="12" t="s">
        <v>2734</v>
      </c>
      <c r="I1705" s="90">
        <v>0.16666666666666671</v>
      </c>
      <c r="J1705" s="90">
        <v>0.18055555555555561</v>
      </c>
      <c r="K1705" s="13">
        <v>0.33</v>
      </c>
      <c r="L1705" s="90"/>
      <c r="M1705" s="90"/>
      <c r="N1705" s="13"/>
      <c r="O1705" s="12">
        <v>0</v>
      </c>
      <c r="P1705" s="12">
        <v>45.188529000000003</v>
      </c>
      <c r="Q1705" s="12">
        <v>5.7245239999999997</v>
      </c>
      <c r="R1705" s="14">
        <v>46301.460023148145</v>
      </c>
      <c r="S1705" s="12">
        <v>1</v>
      </c>
      <c r="T1705">
        <v>20260348</v>
      </c>
      <c r="U1705" t="s">
        <v>40</v>
      </c>
      <c r="V1705">
        <v>20260348</v>
      </c>
    </row>
    <row r="1706" spans="1:22" x14ac:dyDescent="0.3">
      <c r="A1706" s="11">
        <v>46286</v>
      </c>
      <c r="B1706" s="89" t="s">
        <v>3831</v>
      </c>
      <c r="C1706" s="12" t="s">
        <v>892</v>
      </c>
      <c r="D1706" s="12" t="s">
        <v>1769</v>
      </c>
      <c r="E1706" s="12" t="s">
        <v>412</v>
      </c>
      <c r="F1706" s="12" t="s">
        <v>1771</v>
      </c>
      <c r="G1706" s="12" t="s">
        <v>2733</v>
      </c>
      <c r="H1706" s="12" t="s">
        <v>2737</v>
      </c>
      <c r="I1706" s="90">
        <v>0.33333333333333331</v>
      </c>
      <c r="J1706" s="90">
        <v>0.34722222222222221</v>
      </c>
      <c r="K1706" s="13">
        <v>0.33</v>
      </c>
      <c r="L1706" s="90"/>
      <c r="M1706" s="90"/>
      <c r="N1706" s="13"/>
      <c r="O1706" s="12">
        <v>0</v>
      </c>
      <c r="P1706" s="12">
        <v>45.190578000000002</v>
      </c>
      <c r="Q1706" s="12">
        <v>5.7182940000000002</v>
      </c>
      <c r="R1706" s="14">
        <v>46301.460023148145</v>
      </c>
      <c r="S1706" s="12">
        <v>1</v>
      </c>
      <c r="T1706">
        <v>20260237</v>
      </c>
      <c r="U1706" t="s">
        <v>838</v>
      </c>
      <c r="V1706">
        <v>20260237</v>
      </c>
    </row>
    <row r="1707" spans="1:22" x14ac:dyDescent="0.3">
      <c r="A1707" s="11">
        <v>46286</v>
      </c>
      <c r="B1707" s="89" t="s">
        <v>3818</v>
      </c>
      <c r="C1707" s="12" t="s">
        <v>870</v>
      </c>
      <c r="D1707" s="12" t="s">
        <v>1608</v>
      </c>
      <c r="E1707" s="12" t="s">
        <v>107</v>
      </c>
      <c r="F1707" s="12" t="s">
        <v>1610</v>
      </c>
      <c r="G1707" s="12" t="s">
        <v>2733</v>
      </c>
      <c r="H1707" s="12" t="s">
        <v>2737</v>
      </c>
      <c r="I1707" s="90">
        <v>0.28125</v>
      </c>
      <c r="J1707" s="90">
        <v>0.3125</v>
      </c>
      <c r="K1707" s="13">
        <v>0.75</v>
      </c>
      <c r="L1707" s="90">
        <v>0.23402777777777781</v>
      </c>
      <c r="M1707" s="90">
        <v>0.24930555555555561</v>
      </c>
      <c r="N1707" s="13">
        <v>0.37</v>
      </c>
      <c r="O1707" s="12">
        <v>1</v>
      </c>
      <c r="P1707" s="12">
        <v>45.190626999999999</v>
      </c>
      <c r="Q1707" s="12">
        <v>5.7275179999999999</v>
      </c>
      <c r="R1707" s="14">
        <v>46301.460023148145</v>
      </c>
      <c r="S1707" s="12">
        <v>1</v>
      </c>
      <c r="T1707">
        <v>20260179</v>
      </c>
      <c r="U1707" t="s">
        <v>838</v>
      </c>
      <c r="V1707">
        <v>20260179</v>
      </c>
    </row>
    <row r="1708" spans="1:22" x14ac:dyDescent="0.3">
      <c r="A1708" s="11">
        <v>46286</v>
      </c>
      <c r="B1708" s="89" t="s">
        <v>3865</v>
      </c>
      <c r="C1708" s="12" t="s">
        <v>962</v>
      </c>
      <c r="D1708" s="12" t="s">
        <v>2186</v>
      </c>
      <c r="E1708" s="12" t="s">
        <v>772</v>
      </c>
      <c r="F1708" s="12" t="s">
        <v>2188</v>
      </c>
      <c r="G1708" s="12" t="s">
        <v>2733</v>
      </c>
      <c r="H1708" s="12" t="s">
        <v>2737</v>
      </c>
      <c r="I1708" s="90">
        <v>0.30208333333333331</v>
      </c>
      <c r="J1708" s="90">
        <v>0.33680555555555558</v>
      </c>
      <c r="K1708" s="13">
        <v>0.83</v>
      </c>
      <c r="L1708" s="90">
        <v>0.40972222222222221</v>
      </c>
      <c r="M1708" s="90">
        <v>0.42152777777777778</v>
      </c>
      <c r="N1708" s="13">
        <v>0.28000000000000003</v>
      </c>
      <c r="O1708" s="12">
        <v>1</v>
      </c>
      <c r="P1708" s="12">
        <v>45.277130999999997</v>
      </c>
      <c r="Q1708" s="12">
        <v>5.6476220000000001</v>
      </c>
      <c r="R1708" s="14">
        <v>46301.460023148145</v>
      </c>
      <c r="S1708" s="12">
        <v>1</v>
      </c>
      <c r="T1708">
        <v>20260372</v>
      </c>
      <c r="U1708" t="s">
        <v>838</v>
      </c>
      <c r="V1708">
        <v>20260372</v>
      </c>
    </row>
    <row r="1709" spans="1:22" x14ac:dyDescent="0.3">
      <c r="A1709" s="11">
        <v>46286</v>
      </c>
      <c r="B1709" s="89" t="s">
        <v>3860</v>
      </c>
      <c r="C1709" s="12" t="s">
        <v>982</v>
      </c>
      <c r="D1709" s="12" t="s">
        <v>3184</v>
      </c>
      <c r="E1709" s="12" t="s">
        <v>248</v>
      </c>
      <c r="F1709" s="12" t="s">
        <v>3185</v>
      </c>
      <c r="G1709" s="12" t="s">
        <v>2733</v>
      </c>
      <c r="H1709" s="12" t="s">
        <v>2734</v>
      </c>
      <c r="I1709" s="90">
        <v>0.16666666666666671</v>
      </c>
      <c r="J1709" s="90">
        <v>0.18055555555555561</v>
      </c>
      <c r="K1709" s="13">
        <v>0.33</v>
      </c>
      <c r="L1709" s="90"/>
      <c r="M1709" s="90"/>
      <c r="N1709" s="13"/>
      <c r="O1709" s="12">
        <v>0</v>
      </c>
      <c r="P1709" s="12">
        <v>45.080564000000003</v>
      </c>
      <c r="Q1709" s="12">
        <v>5.7698520000000002</v>
      </c>
      <c r="R1709" s="14">
        <v>46301.460023148145</v>
      </c>
      <c r="S1709" s="12">
        <v>1</v>
      </c>
      <c r="T1709">
        <v>20260033</v>
      </c>
      <c r="U1709" t="s">
        <v>40</v>
      </c>
      <c r="V1709">
        <v>20260033</v>
      </c>
    </row>
    <row r="1710" spans="1:22" x14ac:dyDescent="0.3">
      <c r="A1710" s="11">
        <v>46286</v>
      </c>
      <c r="B1710" s="89" t="s">
        <v>3822</v>
      </c>
      <c r="C1710" s="12" t="s">
        <v>944</v>
      </c>
      <c r="D1710" s="12" t="s">
        <v>1289</v>
      </c>
      <c r="E1710" s="12" t="s">
        <v>202</v>
      </c>
      <c r="F1710" s="12" t="s">
        <v>202</v>
      </c>
      <c r="G1710" s="12" t="s">
        <v>2733</v>
      </c>
      <c r="H1710" s="12" t="s">
        <v>2737</v>
      </c>
      <c r="I1710" s="90">
        <v>0.33333333333333331</v>
      </c>
      <c r="J1710" s="90">
        <v>0.34722222222222221</v>
      </c>
      <c r="K1710" s="13">
        <v>0.33</v>
      </c>
      <c r="L1710" s="90"/>
      <c r="M1710" s="90"/>
      <c r="N1710" s="13"/>
      <c r="O1710" s="12">
        <v>0</v>
      </c>
      <c r="P1710" s="12">
        <v>45.190215999999999</v>
      </c>
      <c r="Q1710" s="12">
        <v>5.7257730000000002</v>
      </c>
      <c r="R1710" s="14">
        <v>46301.460023148145</v>
      </c>
      <c r="S1710" s="12">
        <v>1</v>
      </c>
      <c r="T1710">
        <v>20260067</v>
      </c>
      <c r="U1710" t="s">
        <v>838</v>
      </c>
      <c r="V1710">
        <v>20260067</v>
      </c>
    </row>
    <row r="1711" spans="1:22" x14ac:dyDescent="0.3">
      <c r="A1711" s="11">
        <v>46286</v>
      </c>
      <c r="B1711" s="89" t="s">
        <v>3829</v>
      </c>
      <c r="C1711" s="12" t="s">
        <v>946</v>
      </c>
      <c r="D1711" s="12" t="s">
        <v>2040</v>
      </c>
      <c r="E1711" s="12" t="s">
        <v>121</v>
      </c>
      <c r="F1711" s="12" t="s">
        <v>121</v>
      </c>
      <c r="G1711" s="12" t="s">
        <v>2733</v>
      </c>
      <c r="H1711" s="12" t="s">
        <v>2737</v>
      </c>
      <c r="I1711" s="90">
        <v>0.33333333333333331</v>
      </c>
      <c r="J1711" s="90">
        <v>0.34722222222222221</v>
      </c>
      <c r="K1711" s="13">
        <v>0.33</v>
      </c>
      <c r="L1711" s="90"/>
      <c r="M1711" s="90"/>
      <c r="N1711" s="13"/>
      <c r="O1711" s="12">
        <v>0</v>
      </c>
      <c r="P1711" s="12">
        <v>45.184877999999998</v>
      </c>
      <c r="Q1711" s="12">
        <v>5.7209649999999996</v>
      </c>
      <c r="R1711" s="14">
        <v>46301.460023148145</v>
      </c>
      <c r="S1711" s="12">
        <v>0</v>
      </c>
      <c r="T1711">
        <v>20260320</v>
      </c>
      <c r="U1711" t="s">
        <v>838</v>
      </c>
      <c r="V1711">
        <v>20260320</v>
      </c>
    </row>
    <row r="1712" spans="1:22" x14ac:dyDescent="0.3">
      <c r="A1712" s="11">
        <v>46286</v>
      </c>
      <c r="B1712" s="89" t="s">
        <v>3856</v>
      </c>
      <c r="C1712" s="12" t="s">
        <v>979</v>
      </c>
      <c r="D1712" s="12" t="s">
        <v>1399</v>
      </c>
      <c r="E1712" s="12" t="s">
        <v>291</v>
      </c>
      <c r="F1712" s="12" t="s">
        <v>3186</v>
      </c>
      <c r="G1712" s="12" t="s">
        <v>2733</v>
      </c>
      <c r="H1712" s="12" t="s">
        <v>2781</v>
      </c>
      <c r="I1712" s="90">
        <v>0.33333333333333331</v>
      </c>
      <c r="J1712" s="90">
        <v>0.375</v>
      </c>
      <c r="K1712" s="13">
        <v>1</v>
      </c>
      <c r="L1712" s="90">
        <v>0.2305555555555556</v>
      </c>
      <c r="M1712" s="90">
        <v>0.29930555555555549</v>
      </c>
      <c r="N1712" s="13">
        <v>1.65</v>
      </c>
      <c r="O1712" s="12">
        <v>1</v>
      </c>
      <c r="P1712" s="12">
        <v>45.150571999999997</v>
      </c>
      <c r="Q1712" s="12">
        <v>5.7256600000000004</v>
      </c>
      <c r="R1712" s="14">
        <v>46301.460023148145</v>
      </c>
      <c r="S1712" s="12">
        <v>1</v>
      </c>
      <c r="T1712">
        <v>20260106</v>
      </c>
      <c r="U1712" t="s">
        <v>838</v>
      </c>
      <c r="V1712">
        <v>20260106</v>
      </c>
    </row>
    <row r="1713" spans="1:22" x14ac:dyDescent="0.3">
      <c r="A1713" s="11">
        <v>46286</v>
      </c>
      <c r="B1713" s="89" t="s">
        <v>3858</v>
      </c>
      <c r="C1713" s="12" t="s">
        <v>953</v>
      </c>
      <c r="D1713" s="12" t="s">
        <v>1247</v>
      </c>
      <c r="E1713" s="12" t="s">
        <v>339</v>
      </c>
      <c r="F1713" s="12" t="s">
        <v>1248</v>
      </c>
      <c r="G1713" s="12" t="s">
        <v>2733</v>
      </c>
      <c r="H1713" s="12" t="s">
        <v>2781</v>
      </c>
      <c r="I1713" s="90">
        <v>0.33333333333333331</v>
      </c>
      <c r="J1713" s="90">
        <v>0.375</v>
      </c>
      <c r="K1713" s="13">
        <v>1</v>
      </c>
      <c r="L1713" s="90"/>
      <c r="M1713" s="90"/>
      <c r="N1713" s="13"/>
      <c r="O1713" s="12">
        <v>0</v>
      </c>
      <c r="P1713" s="12">
        <v>45.180453999999997</v>
      </c>
      <c r="Q1713" s="12">
        <v>5.6989720000000004</v>
      </c>
      <c r="R1713" s="14">
        <v>46301.460023148145</v>
      </c>
      <c r="S1713" s="12">
        <v>1</v>
      </c>
      <c r="T1713">
        <v>20260051</v>
      </c>
      <c r="U1713" t="s">
        <v>838</v>
      </c>
      <c r="V1713">
        <v>20260051</v>
      </c>
    </row>
    <row r="1714" spans="1:22" x14ac:dyDescent="0.3">
      <c r="A1714" s="11">
        <v>46286</v>
      </c>
      <c r="B1714" s="89" t="s">
        <v>3864</v>
      </c>
      <c r="C1714" s="12" t="s">
        <v>960</v>
      </c>
      <c r="D1714" s="12" t="s">
        <v>2321</v>
      </c>
      <c r="E1714" s="12" t="s">
        <v>594</v>
      </c>
      <c r="F1714" s="12" t="s">
        <v>594</v>
      </c>
      <c r="G1714" s="12" t="s">
        <v>2733</v>
      </c>
      <c r="H1714" s="12" t="s">
        <v>2737</v>
      </c>
      <c r="I1714" s="90">
        <v>0.33333333333333331</v>
      </c>
      <c r="J1714" s="90">
        <v>0.34722222222222221</v>
      </c>
      <c r="K1714" s="13">
        <v>0.33</v>
      </c>
      <c r="L1714" s="90"/>
      <c r="M1714" s="90"/>
      <c r="N1714" s="13"/>
      <c r="O1714" s="12">
        <v>0</v>
      </c>
      <c r="P1714" s="12">
        <v>45.217554999999997</v>
      </c>
      <c r="Q1714" s="12">
        <v>5.6940160000000004</v>
      </c>
      <c r="R1714" s="14">
        <v>46301.460023148145</v>
      </c>
      <c r="S1714" s="12">
        <v>1</v>
      </c>
      <c r="T1714">
        <v>20260418</v>
      </c>
      <c r="U1714" t="s">
        <v>838</v>
      </c>
      <c r="V1714">
        <v>20260418</v>
      </c>
    </row>
    <row r="1715" spans="1:22" x14ac:dyDescent="0.3">
      <c r="A1715" s="11">
        <v>46286</v>
      </c>
      <c r="B1715" s="89" t="s">
        <v>3864</v>
      </c>
      <c r="C1715" s="12" t="s">
        <v>960</v>
      </c>
      <c r="D1715" s="12" t="s">
        <v>1524</v>
      </c>
      <c r="E1715" s="12" t="s">
        <v>635</v>
      </c>
      <c r="F1715" s="12" t="s">
        <v>3187</v>
      </c>
      <c r="G1715" s="12" t="s">
        <v>2733</v>
      </c>
      <c r="H1715" s="12" t="s">
        <v>2737</v>
      </c>
      <c r="I1715" s="90">
        <v>0.33333333333333331</v>
      </c>
      <c r="J1715" s="90">
        <v>0.35416666666666669</v>
      </c>
      <c r="K1715" s="13">
        <v>0.5</v>
      </c>
      <c r="L1715" s="90"/>
      <c r="M1715" s="90"/>
      <c r="N1715" s="13"/>
      <c r="O1715" s="12">
        <v>0</v>
      </c>
      <c r="P1715" s="12">
        <v>45.206518000000003</v>
      </c>
      <c r="Q1715" s="12">
        <v>5.7103719999999996</v>
      </c>
      <c r="R1715" s="14">
        <v>46301.460023148145</v>
      </c>
      <c r="S1715" s="12">
        <v>1</v>
      </c>
      <c r="T1715">
        <v>20260151</v>
      </c>
      <c r="U1715" t="s">
        <v>838</v>
      </c>
      <c r="V1715">
        <v>20260151</v>
      </c>
    </row>
    <row r="1716" spans="1:22" x14ac:dyDescent="0.3">
      <c r="A1716" s="11">
        <v>46286</v>
      </c>
      <c r="B1716" s="89" t="s">
        <v>3817</v>
      </c>
      <c r="C1716" s="12" t="s">
        <v>974</v>
      </c>
      <c r="D1716" s="12" t="s">
        <v>3175</v>
      </c>
      <c r="E1716" s="12" t="s">
        <v>783</v>
      </c>
      <c r="F1716" s="12" t="s">
        <v>3176</v>
      </c>
      <c r="G1716" s="12" t="s">
        <v>2733</v>
      </c>
      <c r="H1716" s="12" t="s">
        <v>2734</v>
      </c>
      <c r="I1716" s="90">
        <v>0.29166666666666669</v>
      </c>
      <c r="J1716" s="90">
        <v>0.2986111111111111</v>
      </c>
      <c r="K1716" s="13">
        <v>0.17</v>
      </c>
      <c r="L1716" s="90"/>
      <c r="M1716" s="90"/>
      <c r="N1716" s="13"/>
      <c r="O1716" s="12">
        <v>0</v>
      </c>
      <c r="P1716" s="12">
        <v>45.145482999999999</v>
      </c>
      <c r="Q1716" s="12">
        <v>5.7042999999999999</v>
      </c>
      <c r="R1716" s="14">
        <v>46301.460023148145</v>
      </c>
      <c r="S1716" s="12">
        <v>1</v>
      </c>
      <c r="T1716">
        <v>20260416</v>
      </c>
      <c r="U1716" t="s">
        <v>40</v>
      </c>
      <c r="V1716">
        <v>20260416</v>
      </c>
    </row>
    <row r="1717" spans="1:22" x14ac:dyDescent="0.3">
      <c r="A1717" s="11">
        <v>46286</v>
      </c>
      <c r="B1717" s="89" t="s">
        <v>3823</v>
      </c>
      <c r="C1717" s="12" t="s">
        <v>968</v>
      </c>
      <c r="D1717" s="12" t="s">
        <v>2416</v>
      </c>
      <c r="E1717" s="12" t="s">
        <v>608</v>
      </c>
      <c r="F1717" s="12" t="s">
        <v>608</v>
      </c>
      <c r="G1717" s="12" t="s">
        <v>2733</v>
      </c>
      <c r="H1717" s="12" t="s">
        <v>2737</v>
      </c>
      <c r="I1717" s="90">
        <v>0.22916666666666671</v>
      </c>
      <c r="J1717" s="90">
        <v>0.24652777777777779</v>
      </c>
      <c r="K1717" s="13">
        <v>0.42</v>
      </c>
      <c r="L1717" s="90"/>
      <c r="M1717" s="90"/>
      <c r="N1717" s="13"/>
      <c r="O1717" s="12">
        <v>0</v>
      </c>
      <c r="P1717" s="12">
        <v>45.206507999999999</v>
      </c>
      <c r="Q1717" s="12">
        <v>5.662909</v>
      </c>
      <c r="R1717" s="14">
        <v>46301.460023148145</v>
      </c>
      <c r="S1717" s="12">
        <v>1</v>
      </c>
      <c r="T1717">
        <v>20260447</v>
      </c>
      <c r="U1717" t="s">
        <v>838</v>
      </c>
      <c r="V1717">
        <v>20260447</v>
      </c>
    </row>
    <row r="1718" spans="1:22" x14ac:dyDescent="0.3">
      <c r="A1718" s="11">
        <v>46286</v>
      </c>
      <c r="B1718" s="89" t="s">
        <v>3861</v>
      </c>
      <c r="C1718" s="12" t="s">
        <v>970</v>
      </c>
      <c r="D1718" s="12" t="s">
        <v>1900</v>
      </c>
      <c r="E1718" s="12" t="s">
        <v>93</v>
      </c>
      <c r="F1718" s="12" t="s">
        <v>93</v>
      </c>
      <c r="G1718" s="12" t="s">
        <v>2733</v>
      </c>
      <c r="H1718" s="12" t="s">
        <v>2737</v>
      </c>
      <c r="I1718" s="90">
        <v>0.33333333333333331</v>
      </c>
      <c r="J1718" s="90">
        <v>0.3611111111111111</v>
      </c>
      <c r="K1718" s="13">
        <v>0.67</v>
      </c>
      <c r="L1718" s="90"/>
      <c r="M1718" s="90"/>
      <c r="N1718" s="13"/>
      <c r="O1718" s="12">
        <v>0</v>
      </c>
      <c r="P1718" s="12">
        <v>45.177773000000002</v>
      </c>
      <c r="Q1718" s="12">
        <v>5.7280009999999999</v>
      </c>
      <c r="R1718" s="14">
        <v>46301.460023148145</v>
      </c>
      <c r="S1718" s="12">
        <v>1</v>
      </c>
      <c r="T1718">
        <v>20260277</v>
      </c>
      <c r="U1718" t="s">
        <v>838</v>
      </c>
      <c r="V1718">
        <v>20260277</v>
      </c>
    </row>
    <row r="1719" spans="1:22" x14ac:dyDescent="0.3">
      <c r="A1719" s="11">
        <v>46286</v>
      </c>
      <c r="B1719" s="89" t="s">
        <v>3867</v>
      </c>
      <c r="C1719" s="12" t="s">
        <v>914</v>
      </c>
      <c r="D1719" s="12" t="s">
        <v>3188</v>
      </c>
      <c r="E1719" s="12" t="s">
        <v>781</v>
      </c>
      <c r="F1719" s="12" t="s">
        <v>3189</v>
      </c>
      <c r="G1719" s="12" t="s">
        <v>2733</v>
      </c>
      <c r="H1719" s="12" t="s">
        <v>2734</v>
      </c>
      <c r="I1719" s="90">
        <v>0.16666666666666671</v>
      </c>
      <c r="J1719" s="90">
        <v>0.18055555555555561</v>
      </c>
      <c r="K1719" s="13">
        <v>0.33</v>
      </c>
      <c r="L1719" s="90"/>
      <c r="M1719" s="90"/>
      <c r="N1719" s="13"/>
      <c r="O1719" s="12">
        <v>0</v>
      </c>
      <c r="P1719" s="12">
        <v>45.187779999999997</v>
      </c>
      <c r="Q1719" s="12">
        <v>5.6920270000000004</v>
      </c>
      <c r="R1719" s="14">
        <v>46301.460023148145</v>
      </c>
      <c r="S1719" s="12">
        <v>1</v>
      </c>
      <c r="T1719">
        <v>20260435</v>
      </c>
      <c r="U1719" t="s">
        <v>40</v>
      </c>
      <c r="V1719">
        <v>20260435</v>
      </c>
    </row>
    <row r="1720" spans="1:22" x14ac:dyDescent="0.3">
      <c r="A1720" s="11">
        <v>46286</v>
      </c>
      <c r="B1720" s="89" t="s">
        <v>3812</v>
      </c>
      <c r="C1720" s="12" t="s">
        <v>977</v>
      </c>
      <c r="D1720" s="12" t="s">
        <v>1394</v>
      </c>
      <c r="E1720" s="12" t="s">
        <v>451</v>
      </c>
      <c r="F1720" s="12" t="s">
        <v>3190</v>
      </c>
      <c r="G1720" s="12" t="s">
        <v>2733</v>
      </c>
      <c r="H1720" s="12" t="s">
        <v>2737</v>
      </c>
      <c r="I1720" s="90">
        <v>0.1875</v>
      </c>
      <c r="J1720" s="90">
        <v>0.20833333333333329</v>
      </c>
      <c r="K1720" s="13">
        <v>0.5</v>
      </c>
      <c r="L1720" s="90">
        <v>0.39305555555555549</v>
      </c>
      <c r="M1720" s="90">
        <v>0.46805555555555561</v>
      </c>
      <c r="N1720" s="13">
        <v>1.8</v>
      </c>
      <c r="O1720" s="12">
        <v>1</v>
      </c>
      <c r="P1720" s="12">
        <v>45.367581000000001</v>
      </c>
      <c r="Q1720" s="12">
        <v>5.5800349999999996</v>
      </c>
      <c r="R1720" s="14">
        <v>46301.460023148145</v>
      </c>
      <c r="S1720" s="12">
        <v>1</v>
      </c>
      <c r="T1720">
        <v>20260104</v>
      </c>
      <c r="U1720" t="s">
        <v>838</v>
      </c>
      <c r="V1720">
        <v>20260104</v>
      </c>
    </row>
    <row r="1721" spans="1:22" x14ac:dyDescent="0.3">
      <c r="A1721" s="11">
        <v>46286</v>
      </c>
      <c r="B1721" s="89" t="s">
        <v>3840</v>
      </c>
      <c r="C1721" s="12" t="s">
        <v>959</v>
      </c>
      <c r="D1721" s="12" t="s">
        <v>3191</v>
      </c>
      <c r="E1721" s="12" t="s">
        <v>708</v>
      </c>
      <c r="F1721" s="12" t="s">
        <v>3192</v>
      </c>
      <c r="G1721" s="12" t="s">
        <v>2733</v>
      </c>
      <c r="H1721" s="12" t="s">
        <v>2734</v>
      </c>
      <c r="I1721" s="90">
        <v>0.18402777777777779</v>
      </c>
      <c r="J1721" s="90">
        <v>0.19791666666666671</v>
      </c>
      <c r="K1721" s="13">
        <v>0.33</v>
      </c>
      <c r="L1721" s="90"/>
      <c r="M1721" s="90"/>
      <c r="N1721" s="13"/>
      <c r="O1721" s="12">
        <v>0</v>
      </c>
      <c r="P1721" s="12">
        <v>45.204405999999999</v>
      </c>
      <c r="Q1721" s="12">
        <v>5.7605760000000004</v>
      </c>
      <c r="R1721" s="14">
        <v>46301.460023148145</v>
      </c>
      <c r="S1721" s="12">
        <v>1</v>
      </c>
      <c r="T1721">
        <v>20260220</v>
      </c>
      <c r="U1721" t="s">
        <v>40</v>
      </c>
      <c r="V1721">
        <v>20260220</v>
      </c>
    </row>
    <row r="1722" spans="1:22" x14ac:dyDescent="0.3">
      <c r="A1722" s="11">
        <v>46286</v>
      </c>
      <c r="B1722" s="89" t="s">
        <v>3835</v>
      </c>
      <c r="C1722" s="12" t="s">
        <v>859</v>
      </c>
      <c r="D1722" s="12" t="s">
        <v>2529</v>
      </c>
      <c r="E1722" s="12" t="s">
        <v>521</v>
      </c>
      <c r="F1722" s="12" t="s">
        <v>521</v>
      </c>
      <c r="G1722" s="12" t="s">
        <v>2733</v>
      </c>
      <c r="H1722" s="12" t="s">
        <v>2737</v>
      </c>
      <c r="I1722" s="90">
        <v>0.33333333333333331</v>
      </c>
      <c r="J1722" s="90">
        <v>0.34722222222222221</v>
      </c>
      <c r="K1722" s="13">
        <v>0.33</v>
      </c>
      <c r="L1722" s="90"/>
      <c r="M1722" s="90"/>
      <c r="N1722" s="13"/>
      <c r="O1722" s="12">
        <v>0</v>
      </c>
      <c r="P1722" s="12">
        <v>45.191065999999999</v>
      </c>
      <c r="Q1722" s="12">
        <v>5.7243019999999998</v>
      </c>
      <c r="R1722" s="14">
        <v>46301.460023148145</v>
      </c>
      <c r="S1722" s="12">
        <v>1</v>
      </c>
      <c r="T1722">
        <v>20260502</v>
      </c>
      <c r="U1722" t="s">
        <v>838</v>
      </c>
      <c r="V1722">
        <v>20260502</v>
      </c>
    </row>
    <row r="1723" spans="1:22" x14ac:dyDescent="0.3">
      <c r="A1723" s="11">
        <v>46286</v>
      </c>
      <c r="B1723" s="89" t="s">
        <v>3835</v>
      </c>
      <c r="C1723" s="12" t="s">
        <v>859</v>
      </c>
      <c r="D1723" s="12" t="s">
        <v>890</v>
      </c>
      <c r="E1723" s="12" t="s">
        <v>817</v>
      </c>
      <c r="F1723" s="12" t="s">
        <v>817</v>
      </c>
      <c r="G1723" s="12" t="s">
        <v>2733</v>
      </c>
      <c r="H1723" s="12" t="s">
        <v>2734</v>
      </c>
      <c r="I1723" s="90">
        <v>0.25</v>
      </c>
      <c r="J1723" s="90">
        <v>0.26041666666666669</v>
      </c>
      <c r="K1723" s="13">
        <v>0.25</v>
      </c>
      <c r="L1723" s="90"/>
      <c r="M1723" s="90"/>
      <c r="N1723" s="13"/>
      <c r="O1723" s="12">
        <v>0</v>
      </c>
      <c r="P1723" s="12">
        <v>45.189878</v>
      </c>
      <c r="Q1723" s="12">
        <v>5.7218559999999998</v>
      </c>
      <c r="R1723" s="14">
        <v>46301.460023148145</v>
      </c>
      <c r="S1723" s="12">
        <v>1</v>
      </c>
      <c r="V1723" t="s">
        <v>3785</v>
      </c>
    </row>
    <row r="1724" spans="1:22" x14ac:dyDescent="0.3">
      <c r="A1724" s="11">
        <v>46286</v>
      </c>
      <c r="B1724" s="89" t="s">
        <v>3883</v>
      </c>
      <c r="C1724" s="12" t="s">
        <v>849</v>
      </c>
      <c r="D1724" s="12" t="s">
        <v>1779</v>
      </c>
      <c r="E1724" s="12" t="s">
        <v>535</v>
      </c>
      <c r="F1724" s="12" t="s">
        <v>535</v>
      </c>
      <c r="G1724" s="12" t="s">
        <v>2733</v>
      </c>
      <c r="H1724" s="12" t="s">
        <v>2737</v>
      </c>
      <c r="I1724" s="90">
        <v>0.33333333333333331</v>
      </c>
      <c r="J1724" s="90">
        <v>0.36458333333333331</v>
      </c>
      <c r="K1724" s="13">
        <v>0.75</v>
      </c>
      <c r="L1724" s="90"/>
      <c r="M1724" s="90"/>
      <c r="N1724" s="13"/>
      <c r="O1724" s="12">
        <v>0</v>
      </c>
      <c r="P1724" s="12">
        <v>45.292670000000001</v>
      </c>
      <c r="Q1724" s="12">
        <v>5.639176</v>
      </c>
      <c r="R1724" s="14">
        <v>46301.460023148145</v>
      </c>
      <c r="S1724" s="12">
        <v>1</v>
      </c>
      <c r="T1724">
        <v>20260240</v>
      </c>
      <c r="U1724" t="s">
        <v>838</v>
      </c>
      <c r="V1724">
        <v>20260240</v>
      </c>
    </row>
    <row r="1725" spans="1:22" x14ac:dyDescent="0.3">
      <c r="A1725" s="11">
        <v>46286</v>
      </c>
      <c r="B1725" s="89" t="s">
        <v>3839</v>
      </c>
      <c r="C1725" s="12" t="s">
        <v>966</v>
      </c>
      <c r="D1725" s="12" t="s">
        <v>2283</v>
      </c>
      <c r="E1725" s="12" t="s">
        <v>224</v>
      </c>
      <c r="F1725" s="12" t="s">
        <v>3193</v>
      </c>
      <c r="G1725" s="12" t="s">
        <v>2733</v>
      </c>
      <c r="H1725" s="12" t="s">
        <v>2737</v>
      </c>
      <c r="I1725" s="90">
        <v>0.16666666666666671</v>
      </c>
      <c r="J1725" s="90">
        <v>0.2048611111111111</v>
      </c>
      <c r="K1725" s="13">
        <v>0.92</v>
      </c>
      <c r="L1725" s="90">
        <v>0.37569444444444439</v>
      </c>
      <c r="M1725" s="90">
        <v>0.39097222222222222</v>
      </c>
      <c r="N1725" s="13">
        <v>0.37</v>
      </c>
      <c r="O1725" s="12">
        <v>1</v>
      </c>
      <c r="P1725" s="12">
        <v>45.366042</v>
      </c>
      <c r="Q1725" s="12">
        <v>5.5933120000000001</v>
      </c>
      <c r="R1725" s="14">
        <v>46301.460023148145</v>
      </c>
      <c r="S1725" s="12">
        <v>1</v>
      </c>
      <c r="T1725">
        <v>20260402</v>
      </c>
      <c r="U1725" t="s">
        <v>838</v>
      </c>
      <c r="V1725">
        <v>20260402</v>
      </c>
    </row>
    <row r="1726" spans="1:22" x14ac:dyDescent="0.3">
      <c r="A1726" s="11">
        <v>46286</v>
      </c>
      <c r="B1726" s="89" t="s">
        <v>3833</v>
      </c>
      <c r="C1726" s="12" t="s">
        <v>978</v>
      </c>
      <c r="D1726" s="12" t="s">
        <v>3194</v>
      </c>
      <c r="E1726" s="12" t="s">
        <v>67</v>
      </c>
      <c r="F1726" s="12" t="s">
        <v>3195</v>
      </c>
      <c r="G1726" s="12" t="s">
        <v>2733</v>
      </c>
      <c r="H1726" s="12" t="s">
        <v>2734</v>
      </c>
      <c r="I1726" s="90">
        <v>0.16666666666666671</v>
      </c>
      <c r="J1726" s="90">
        <v>0.18055555555555561</v>
      </c>
      <c r="K1726" s="13">
        <v>0.33</v>
      </c>
      <c r="L1726" s="90"/>
      <c r="M1726" s="90"/>
      <c r="N1726" s="13"/>
      <c r="O1726" s="12">
        <v>0</v>
      </c>
      <c r="P1726" s="12">
        <v>45.569451000000001</v>
      </c>
      <c r="Q1726" s="12">
        <v>5.9207679999999998</v>
      </c>
      <c r="R1726" s="14">
        <v>46301.460023148145</v>
      </c>
      <c r="S1726" s="12">
        <v>1</v>
      </c>
      <c r="T1726">
        <v>20260409</v>
      </c>
      <c r="U1726" t="s">
        <v>40</v>
      </c>
      <c r="V1726">
        <v>20260409</v>
      </c>
    </row>
    <row r="1727" spans="1:22" x14ac:dyDescent="0.3">
      <c r="A1727" s="11">
        <v>46286</v>
      </c>
      <c r="B1727" s="89" t="s">
        <v>3811</v>
      </c>
      <c r="C1727" s="12" t="s">
        <v>975</v>
      </c>
      <c r="D1727" s="12" t="s">
        <v>2371</v>
      </c>
      <c r="E1727" s="12" t="s">
        <v>602</v>
      </c>
      <c r="F1727" s="12" t="s">
        <v>602</v>
      </c>
      <c r="G1727" s="12" t="s">
        <v>2733</v>
      </c>
      <c r="H1727" s="12" t="s">
        <v>2737</v>
      </c>
      <c r="I1727" s="90">
        <v>0.1875</v>
      </c>
      <c r="J1727" s="90">
        <v>0.19791666666666671</v>
      </c>
      <c r="K1727" s="13">
        <v>0.25</v>
      </c>
      <c r="L1727" s="90">
        <v>0.39374999999999999</v>
      </c>
      <c r="M1727" s="90">
        <v>0.4513888888888889</v>
      </c>
      <c r="N1727" s="13">
        <v>1.38</v>
      </c>
      <c r="O1727" s="12">
        <v>1</v>
      </c>
      <c r="P1727" s="12">
        <v>45.364722</v>
      </c>
      <c r="Q1727" s="12">
        <v>5.6031880000000003</v>
      </c>
      <c r="R1727" s="14">
        <v>46301.460023148145</v>
      </c>
      <c r="S1727" s="12">
        <v>1</v>
      </c>
      <c r="T1727">
        <v>20260434</v>
      </c>
      <c r="U1727" t="s">
        <v>838</v>
      </c>
      <c r="V1727">
        <v>20260434</v>
      </c>
    </row>
    <row r="1728" spans="1:22" x14ac:dyDescent="0.3">
      <c r="A1728" s="11">
        <v>46286</v>
      </c>
      <c r="B1728" s="89" t="s">
        <v>3835</v>
      </c>
      <c r="C1728" s="12" t="s">
        <v>859</v>
      </c>
      <c r="D1728" s="12" t="s">
        <v>3196</v>
      </c>
      <c r="E1728" s="12" t="s">
        <v>521</v>
      </c>
      <c r="F1728" s="12" t="s">
        <v>3197</v>
      </c>
      <c r="G1728" s="12" t="s">
        <v>2733</v>
      </c>
      <c r="H1728" s="12" t="s">
        <v>2734</v>
      </c>
      <c r="I1728" s="90">
        <v>0.16666666666666671</v>
      </c>
      <c r="J1728" s="90">
        <v>0.1736111111111111</v>
      </c>
      <c r="K1728" s="13">
        <v>0.17</v>
      </c>
      <c r="L1728" s="90"/>
      <c r="M1728" s="90"/>
      <c r="N1728" s="13"/>
      <c r="O1728" s="12">
        <v>0</v>
      </c>
      <c r="P1728" s="12">
        <v>45.191065999999999</v>
      </c>
      <c r="Q1728" s="12">
        <v>5.7243019999999998</v>
      </c>
      <c r="R1728" s="14">
        <v>46301.460023148145</v>
      </c>
      <c r="S1728" s="12">
        <v>1</v>
      </c>
      <c r="T1728">
        <v>20260502</v>
      </c>
      <c r="U1728" t="s">
        <v>40</v>
      </c>
      <c r="V1728">
        <v>20260502</v>
      </c>
    </row>
    <row r="1729" spans="1:22" x14ac:dyDescent="0.3">
      <c r="A1729" s="11">
        <v>46286</v>
      </c>
      <c r="B1729" s="89" t="s">
        <v>3854</v>
      </c>
      <c r="C1729" s="12" t="s">
        <v>963</v>
      </c>
      <c r="D1729" s="12" t="s">
        <v>3198</v>
      </c>
      <c r="E1729" s="12" t="s">
        <v>176</v>
      </c>
      <c r="F1729" s="12" t="s">
        <v>3199</v>
      </c>
      <c r="G1729" s="12" t="s">
        <v>2733</v>
      </c>
      <c r="H1729" s="12" t="s">
        <v>2734</v>
      </c>
      <c r="I1729" s="90">
        <v>0.16666666666666671</v>
      </c>
      <c r="J1729" s="90">
        <v>0.1736111111111111</v>
      </c>
      <c r="K1729" s="13">
        <v>0.17</v>
      </c>
      <c r="L1729" s="90"/>
      <c r="M1729" s="90"/>
      <c r="N1729" s="13"/>
      <c r="O1729" s="12">
        <v>0</v>
      </c>
      <c r="P1729" s="12">
        <v>45.179839999999999</v>
      </c>
      <c r="Q1729" s="12">
        <v>5.7082069999999998</v>
      </c>
      <c r="R1729" s="14">
        <v>46301.460023148145</v>
      </c>
      <c r="S1729" s="12">
        <v>1</v>
      </c>
      <c r="T1729">
        <v>20260427</v>
      </c>
      <c r="U1729" t="s">
        <v>40</v>
      </c>
      <c r="V1729">
        <v>20260427</v>
      </c>
    </row>
    <row r="1730" spans="1:22" x14ac:dyDescent="0.3">
      <c r="A1730" s="11">
        <v>46286</v>
      </c>
      <c r="B1730" s="89" t="s">
        <v>3881</v>
      </c>
      <c r="C1730" s="12" t="s">
        <v>894</v>
      </c>
      <c r="D1730" s="12" t="s">
        <v>3200</v>
      </c>
      <c r="E1730" s="12" t="s">
        <v>773</v>
      </c>
      <c r="F1730" s="12" t="s">
        <v>3201</v>
      </c>
      <c r="G1730" s="12" t="s">
        <v>2733</v>
      </c>
      <c r="H1730" s="12" t="s">
        <v>2734</v>
      </c>
      <c r="I1730" s="90">
        <v>0.16666666666666671</v>
      </c>
      <c r="J1730" s="90">
        <v>0.1736111111111111</v>
      </c>
      <c r="K1730" s="13">
        <v>0.17</v>
      </c>
      <c r="L1730" s="90"/>
      <c r="M1730" s="90"/>
      <c r="N1730" s="13"/>
      <c r="O1730" s="12">
        <v>0</v>
      </c>
      <c r="P1730" s="12">
        <v>45.105769000000002</v>
      </c>
      <c r="Q1730" s="12">
        <v>5.747052</v>
      </c>
      <c r="R1730" s="14">
        <v>46301.460023148145</v>
      </c>
      <c r="S1730" s="12">
        <v>1</v>
      </c>
      <c r="T1730">
        <v>20260296</v>
      </c>
      <c r="U1730" t="s">
        <v>40</v>
      </c>
      <c r="V1730">
        <v>20260296</v>
      </c>
    </row>
    <row r="1731" spans="1:22" x14ac:dyDescent="0.3">
      <c r="A1731" s="11">
        <v>46286</v>
      </c>
      <c r="B1731" s="89" t="s">
        <v>3845</v>
      </c>
      <c r="C1731" s="12" t="s">
        <v>950</v>
      </c>
      <c r="D1731" s="12" t="s">
        <v>1692</v>
      </c>
      <c r="E1731" s="12" t="s">
        <v>522</v>
      </c>
      <c r="F1731" s="12" t="s">
        <v>522</v>
      </c>
      <c r="G1731" s="12" t="s">
        <v>2733</v>
      </c>
      <c r="H1731" s="12" t="s">
        <v>2737</v>
      </c>
      <c r="I1731" s="90">
        <v>0.33333333333333331</v>
      </c>
      <c r="J1731" s="90">
        <v>0.3611111111111111</v>
      </c>
      <c r="K1731" s="13">
        <v>0.67</v>
      </c>
      <c r="L1731" s="90"/>
      <c r="M1731" s="90"/>
      <c r="N1731" s="13"/>
      <c r="O1731" s="12">
        <v>0</v>
      </c>
      <c r="P1731" s="12">
        <v>45.177925000000002</v>
      </c>
      <c r="Q1731" s="12">
        <v>5.7241710000000001</v>
      </c>
      <c r="R1731" s="14">
        <v>46301.460023148145</v>
      </c>
      <c r="S1731" s="12">
        <v>1</v>
      </c>
      <c r="T1731">
        <v>20260212</v>
      </c>
      <c r="U1731" t="s">
        <v>838</v>
      </c>
      <c r="V1731">
        <v>20260212</v>
      </c>
    </row>
    <row r="1732" spans="1:22" x14ac:dyDescent="0.3">
      <c r="A1732" s="11">
        <v>46286</v>
      </c>
      <c r="B1732" s="89" t="s">
        <v>3836</v>
      </c>
      <c r="C1732" s="12" t="s">
        <v>954</v>
      </c>
      <c r="D1732" s="12" t="s">
        <v>1772</v>
      </c>
      <c r="E1732" s="12" t="s">
        <v>534</v>
      </c>
      <c r="F1732" s="12" t="s">
        <v>534</v>
      </c>
      <c r="G1732" s="12" t="s">
        <v>2733</v>
      </c>
      <c r="H1732" s="12" t="s">
        <v>2737</v>
      </c>
      <c r="I1732" s="90">
        <v>0.33333333333333331</v>
      </c>
      <c r="J1732" s="90">
        <v>0.34722222222222221</v>
      </c>
      <c r="K1732" s="13">
        <v>0.33</v>
      </c>
      <c r="L1732" s="90"/>
      <c r="M1732" s="90"/>
      <c r="N1732" s="13"/>
      <c r="O1732" s="12">
        <v>0</v>
      </c>
      <c r="P1732" s="12">
        <v>45.173667999999999</v>
      </c>
      <c r="Q1732" s="12">
        <v>5.7084409999999997</v>
      </c>
      <c r="R1732" s="14">
        <v>46301.460023148145</v>
      </c>
      <c r="S1732" s="12">
        <v>1</v>
      </c>
      <c r="T1732">
        <v>20260238</v>
      </c>
      <c r="U1732" t="s">
        <v>838</v>
      </c>
      <c r="V1732">
        <v>20260238</v>
      </c>
    </row>
    <row r="1733" spans="1:22" x14ac:dyDescent="0.3">
      <c r="A1733" s="11">
        <v>46286</v>
      </c>
      <c r="B1733" s="89" t="s">
        <v>3835</v>
      </c>
      <c r="C1733" s="12" t="s">
        <v>859</v>
      </c>
      <c r="D1733" s="12" t="s">
        <v>3202</v>
      </c>
      <c r="E1733" s="12" t="s">
        <v>181</v>
      </c>
      <c r="F1733" s="12" t="s">
        <v>3203</v>
      </c>
      <c r="G1733" s="12" t="s">
        <v>2733</v>
      </c>
      <c r="H1733" s="12" t="s">
        <v>2734</v>
      </c>
      <c r="I1733" s="90">
        <v>0.16666666666666671</v>
      </c>
      <c r="J1733" s="90">
        <v>0.18055555555555561</v>
      </c>
      <c r="K1733" s="13">
        <v>0.33</v>
      </c>
      <c r="L1733" s="90"/>
      <c r="M1733" s="90"/>
      <c r="N1733" s="13"/>
      <c r="O1733" s="12">
        <v>0</v>
      </c>
      <c r="P1733" s="12">
        <v>45.191468999999998</v>
      </c>
      <c r="Q1733" s="12">
        <v>5.7242329999999999</v>
      </c>
      <c r="R1733" s="14">
        <v>46301.460023148145</v>
      </c>
      <c r="S1733" s="12">
        <v>1</v>
      </c>
      <c r="T1733">
        <v>20260525</v>
      </c>
      <c r="U1733" t="s">
        <v>40</v>
      </c>
      <c r="V1733">
        <v>20260525</v>
      </c>
    </row>
    <row r="1734" spans="1:22" x14ac:dyDescent="0.3">
      <c r="A1734" s="11">
        <v>46286</v>
      </c>
      <c r="B1734" s="89" t="s">
        <v>3822</v>
      </c>
      <c r="C1734" s="12" t="s">
        <v>944</v>
      </c>
      <c r="D1734" s="12" t="s">
        <v>2360</v>
      </c>
      <c r="E1734" s="12" t="s">
        <v>191</v>
      </c>
      <c r="F1734" s="12" t="s">
        <v>191</v>
      </c>
      <c r="G1734" s="12" t="s">
        <v>2733</v>
      </c>
      <c r="H1734" s="12" t="s">
        <v>2737</v>
      </c>
      <c r="I1734" s="90">
        <v>0.33333333333333331</v>
      </c>
      <c r="J1734" s="90">
        <v>0.34722222222222221</v>
      </c>
      <c r="K1734" s="13">
        <v>0.33</v>
      </c>
      <c r="L1734" s="90"/>
      <c r="M1734" s="90"/>
      <c r="N1734" s="13"/>
      <c r="O1734" s="12">
        <v>0</v>
      </c>
      <c r="P1734" s="12">
        <v>45.180351000000002</v>
      </c>
      <c r="Q1734" s="12">
        <v>5.7075740000000001</v>
      </c>
      <c r="R1734" s="14">
        <v>46301.460023148145</v>
      </c>
      <c r="S1734" s="12">
        <v>1</v>
      </c>
      <c r="T1734">
        <v>20260431</v>
      </c>
      <c r="U1734" t="s">
        <v>838</v>
      </c>
      <c r="V1734">
        <v>20260431</v>
      </c>
    </row>
    <row r="1735" spans="1:22" x14ac:dyDescent="0.3">
      <c r="A1735" s="11">
        <v>46286</v>
      </c>
      <c r="B1735" s="89" t="s">
        <v>3870</v>
      </c>
      <c r="C1735" s="12" t="s">
        <v>947</v>
      </c>
      <c r="D1735" s="12" t="s">
        <v>2579</v>
      </c>
      <c r="E1735" s="12" t="s">
        <v>581</v>
      </c>
      <c r="F1735" s="12" t="s">
        <v>2581</v>
      </c>
      <c r="G1735" s="12" t="s">
        <v>2733</v>
      </c>
      <c r="H1735" s="12" t="s">
        <v>2737</v>
      </c>
      <c r="I1735" s="90">
        <v>0.33333333333333331</v>
      </c>
      <c r="J1735" s="90">
        <v>0.34722222222222221</v>
      </c>
      <c r="K1735" s="13">
        <v>0.33</v>
      </c>
      <c r="L1735" s="90"/>
      <c r="M1735" s="90"/>
      <c r="N1735" s="13"/>
      <c r="O1735" s="12">
        <v>0</v>
      </c>
      <c r="P1735" s="12">
        <v>45.366701999999997</v>
      </c>
      <c r="Q1735" s="12">
        <v>5.586354</v>
      </c>
      <c r="R1735" s="14">
        <v>46301.460023148145</v>
      </c>
      <c r="S1735" s="12">
        <v>1</v>
      </c>
      <c r="T1735">
        <v>20260520</v>
      </c>
      <c r="U1735" t="s">
        <v>838</v>
      </c>
      <c r="V1735">
        <v>20260520</v>
      </c>
    </row>
    <row r="1736" spans="1:22" x14ac:dyDescent="0.3">
      <c r="A1736" s="11">
        <v>46286</v>
      </c>
      <c r="B1736" s="89" t="s">
        <v>3866</v>
      </c>
      <c r="C1736" s="12" t="s">
        <v>949</v>
      </c>
      <c r="D1736" s="12" t="s">
        <v>2563</v>
      </c>
      <c r="E1736" s="12" t="s">
        <v>716</v>
      </c>
      <c r="F1736" s="12" t="s">
        <v>716</v>
      </c>
      <c r="G1736" s="12" t="s">
        <v>2733</v>
      </c>
      <c r="H1736" s="12" t="s">
        <v>2737</v>
      </c>
      <c r="I1736" s="90">
        <v>0.33333333333333331</v>
      </c>
      <c r="J1736" s="90">
        <v>0.3611111111111111</v>
      </c>
      <c r="K1736" s="13">
        <v>0.67</v>
      </c>
      <c r="L1736" s="90"/>
      <c r="M1736" s="90"/>
      <c r="N1736" s="13"/>
      <c r="O1736" s="12">
        <v>0</v>
      </c>
      <c r="P1736" s="12">
        <v>45.145412999999998</v>
      </c>
      <c r="Q1736" s="12">
        <v>5.7440559999999996</v>
      </c>
      <c r="R1736" s="14">
        <v>46301.460023148145</v>
      </c>
      <c r="S1736" s="12">
        <v>1</v>
      </c>
      <c r="T1736">
        <v>20260514</v>
      </c>
      <c r="U1736" t="s">
        <v>838</v>
      </c>
      <c r="V1736">
        <v>20260514</v>
      </c>
    </row>
    <row r="1737" spans="1:22" x14ac:dyDescent="0.3">
      <c r="A1737" s="11">
        <v>46286</v>
      </c>
      <c r="B1737" s="89" t="s">
        <v>3828</v>
      </c>
      <c r="C1737" s="12" t="s">
        <v>976</v>
      </c>
      <c r="D1737" s="12" t="s">
        <v>3204</v>
      </c>
      <c r="E1737" s="12" t="s">
        <v>430</v>
      </c>
      <c r="F1737" s="12" t="s">
        <v>3205</v>
      </c>
      <c r="G1737" s="12" t="s">
        <v>2733</v>
      </c>
      <c r="H1737" s="12" t="s">
        <v>2734</v>
      </c>
      <c r="I1737" s="90">
        <v>0.16666666666666671</v>
      </c>
      <c r="J1737" s="90">
        <v>0.18055555555555561</v>
      </c>
      <c r="K1737" s="13">
        <v>0.33</v>
      </c>
      <c r="L1737" s="90">
        <v>0.1736111111111111</v>
      </c>
      <c r="M1737" s="90">
        <v>0.1763888888888889</v>
      </c>
      <c r="N1737" s="13">
        <v>7.0000000000000007E-2</v>
      </c>
      <c r="O1737" s="12">
        <v>1</v>
      </c>
      <c r="P1737" s="12">
        <v>45.179054999999998</v>
      </c>
      <c r="Q1737" s="12">
        <v>5.6940229999999996</v>
      </c>
      <c r="R1737" s="14">
        <v>46301.460023148145</v>
      </c>
      <c r="S1737" s="12">
        <v>1</v>
      </c>
      <c r="T1737">
        <v>20260567</v>
      </c>
      <c r="U1737" t="s">
        <v>40</v>
      </c>
      <c r="V1737">
        <v>20260567</v>
      </c>
    </row>
    <row r="1738" spans="1:22" x14ac:dyDescent="0.3">
      <c r="A1738" s="11">
        <v>46286</v>
      </c>
      <c r="B1738" s="89" t="s">
        <v>3846</v>
      </c>
      <c r="C1738" s="12" t="s">
        <v>863</v>
      </c>
      <c r="D1738" s="12" t="s">
        <v>2636</v>
      </c>
      <c r="E1738" s="12" t="s">
        <v>515</v>
      </c>
      <c r="F1738" s="12" t="s">
        <v>515</v>
      </c>
      <c r="G1738" s="12" t="s">
        <v>2733</v>
      </c>
      <c r="H1738" s="12" t="s">
        <v>2737</v>
      </c>
      <c r="I1738" s="90">
        <v>0.33333333333333331</v>
      </c>
      <c r="J1738" s="90">
        <v>0.3611111111111111</v>
      </c>
      <c r="K1738" s="13">
        <v>0.67</v>
      </c>
      <c r="L1738" s="90"/>
      <c r="M1738" s="90"/>
      <c r="N1738" s="13"/>
      <c r="O1738" s="12">
        <v>0</v>
      </c>
      <c r="P1738" s="12">
        <v>45.19182</v>
      </c>
      <c r="Q1738" s="12">
        <v>5.7187340000000004</v>
      </c>
      <c r="R1738" s="14">
        <v>46301.460023148145</v>
      </c>
      <c r="S1738" s="12">
        <v>1</v>
      </c>
      <c r="T1738">
        <v>20260544</v>
      </c>
      <c r="U1738" t="s">
        <v>838</v>
      </c>
      <c r="V1738">
        <v>20260544</v>
      </c>
    </row>
    <row r="1739" spans="1:22" x14ac:dyDescent="0.3">
      <c r="A1739" s="11">
        <v>46286</v>
      </c>
      <c r="B1739" s="89" t="s">
        <v>3829</v>
      </c>
      <c r="C1739" s="12" t="s">
        <v>946</v>
      </c>
      <c r="D1739" s="12" t="s">
        <v>2654</v>
      </c>
      <c r="E1739" s="12" t="s">
        <v>312</v>
      </c>
      <c r="F1739" s="12" t="s">
        <v>312</v>
      </c>
      <c r="G1739" s="12" t="s">
        <v>2733</v>
      </c>
      <c r="H1739" s="12" t="s">
        <v>2737</v>
      </c>
      <c r="I1739" s="90">
        <v>0.33333333333333331</v>
      </c>
      <c r="J1739" s="90">
        <v>0.34722222222222221</v>
      </c>
      <c r="K1739" s="13">
        <v>0.33</v>
      </c>
      <c r="L1739" s="90"/>
      <c r="M1739" s="90"/>
      <c r="N1739" s="13"/>
      <c r="O1739" s="12">
        <v>0</v>
      </c>
      <c r="P1739" s="12">
        <v>45.199112</v>
      </c>
      <c r="Q1739" s="12">
        <v>5.7110370000000001</v>
      </c>
      <c r="R1739" s="14">
        <v>46301.460023148145</v>
      </c>
      <c r="S1739" s="12">
        <v>0</v>
      </c>
      <c r="T1739">
        <v>20260551</v>
      </c>
      <c r="U1739" t="s">
        <v>838</v>
      </c>
      <c r="V1739">
        <v>20260551</v>
      </c>
    </row>
    <row r="1740" spans="1:22" x14ac:dyDescent="0.3">
      <c r="A1740" s="11">
        <v>46286</v>
      </c>
      <c r="B1740" s="89" t="s">
        <v>3823</v>
      </c>
      <c r="C1740" s="12" t="s">
        <v>968</v>
      </c>
      <c r="D1740" s="12" t="s">
        <v>3207</v>
      </c>
      <c r="E1740" s="12" t="s">
        <v>298</v>
      </c>
      <c r="F1740" s="12" t="s">
        <v>3885</v>
      </c>
      <c r="G1740" s="12" t="s">
        <v>2733</v>
      </c>
      <c r="H1740" s="12" t="s">
        <v>2737</v>
      </c>
      <c r="I1740" s="90">
        <v>0.30902777777777779</v>
      </c>
      <c r="J1740" s="90">
        <v>0.35069444444444442</v>
      </c>
      <c r="K1740" s="13">
        <v>1</v>
      </c>
      <c r="L1740" s="90"/>
      <c r="M1740" s="90"/>
      <c r="N1740" s="13"/>
      <c r="O1740" s="12">
        <v>0</v>
      </c>
      <c r="P1740" s="12">
        <v>45.186909</v>
      </c>
      <c r="Q1740" s="12">
        <v>5.7276030000000002</v>
      </c>
      <c r="R1740" s="14">
        <v>46301.460023148145</v>
      </c>
      <c r="S1740" s="12">
        <v>1</v>
      </c>
      <c r="T1740">
        <v>20260221</v>
      </c>
      <c r="U1740" t="s">
        <v>40</v>
      </c>
      <c r="V1740">
        <v>20260221</v>
      </c>
    </row>
    <row r="1741" spans="1:22" x14ac:dyDescent="0.3">
      <c r="A1741" s="11">
        <v>46286</v>
      </c>
      <c r="B1741" s="89" t="s">
        <v>3813</v>
      </c>
      <c r="C1741" s="12" t="s">
        <v>847</v>
      </c>
      <c r="D1741" s="12" t="s">
        <v>2007</v>
      </c>
      <c r="E1741" s="12" t="s">
        <v>398</v>
      </c>
      <c r="F1741" s="12" t="s">
        <v>398</v>
      </c>
      <c r="G1741" s="12" t="s">
        <v>2733</v>
      </c>
      <c r="H1741" s="12" t="s">
        <v>2737</v>
      </c>
      <c r="I1741" s="90">
        <v>0.33333333333333331</v>
      </c>
      <c r="J1741" s="90">
        <v>0.47222222222222221</v>
      </c>
      <c r="K1741" s="13">
        <v>3.33</v>
      </c>
      <c r="L1741" s="90"/>
      <c r="M1741" s="90"/>
      <c r="N1741" s="13"/>
      <c r="O1741" s="12">
        <v>0</v>
      </c>
      <c r="P1741" s="12">
        <v>45.164098000000003</v>
      </c>
      <c r="Q1741" s="12">
        <v>5.7531749999999997</v>
      </c>
      <c r="R1741" s="14">
        <v>46301.460023148145</v>
      </c>
      <c r="S1741" s="12">
        <v>1</v>
      </c>
      <c r="T1741">
        <v>20260309</v>
      </c>
      <c r="U1741" t="s">
        <v>838</v>
      </c>
      <c r="V1741">
        <v>20260309</v>
      </c>
    </row>
    <row r="1742" spans="1:22" x14ac:dyDescent="0.3">
      <c r="A1742" s="11">
        <v>46286</v>
      </c>
      <c r="B1742" s="89" t="s">
        <v>3859</v>
      </c>
      <c r="C1742" s="12" t="s">
        <v>956</v>
      </c>
      <c r="D1742" s="12" t="s">
        <v>1283</v>
      </c>
      <c r="E1742" s="12" t="s">
        <v>251</v>
      </c>
      <c r="F1742" s="12" t="s">
        <v>251</v>
      </c>
      <c r="G1742" s="12" t="s">
        <v>2733</v>
      </c>
      <c r="H1742" s="12" t="s">
        <v>2737</v>
      </c>
      <c r="I1742" s="90">
        <v>0.33333333333333331</v>
      </c>
      <c r="J1742" s="90">
        <v>0.3611111111111111</v>
      </c>
      <c r="K1742" s="13">
        <v>0.67</v>
      </c>
      <c r="L1742" s="90"/>
      <c r="M1742" s="90"/>
      <c r="N1742" s="13"/>
      <c r="O1742" s="12">
        <v>0</v>
      </c>
      <c r="P1742" s="12">
        <v>45.179178999999998</v>
      </c>
      <c r="Q1742" s="12">
        <v>5.742216</v>
      </c>
      <c r="R1742" s="14">
        <v>46301.460023148145</v>
      </c>
      <c r="S1742" s="12">
        <v>1</v>
      </c>
      <c r="T1742">
        <v>20260062</v>
      </c>
      <c r="U1742" t="s">
        <v>838</v>
      </c>
      <c r="V1742">
        <v>20260062</v>
      </c>
    </row>
    <row r="1743" spans="1:22" x14ac:dyDescent="0.3">
      <c r="A1743" s="11">
        <v>46286</v>
      </c>
      <c r="B1743" s="89" t="s">
        <v>3817</v>
      </c>
      <c r="C1743" s="12" t="s">
        <v>974</v>
      </c>
      <c r="D1743" s="12" t="s">
        <v>2486</v>
      </c>
      <c r="E1743" s="12" t="s">
        <v>80</v>
      </c>
      <c r="F1743" s="12" t="s">
        <v>80</v>
      </c>
      <c r="G1743" s="12" t="s">
        <v>2733</v>
      </c>
      <c r="H1743" s="12" t="s">
        <v>2737</v>
      </c>
      <c r="I1743" s="90">
        <v>0.33333333333333331</v>
      </c>
      <c r="J1743" s="90">
        <v>0.34722222222222221</v>
      </c>
      <c r="K1743" s="13">
        <v>0.33</v>
      </c>
      <c r="L1743" s="90"/>
      <c r="M1743" s="90"/>
      <c r="N1743" s="13"/>
      <c r="O1743" s="12">
        <v>0</v>
      </c>
      <c r="P1743" s="12">
        <v>45.188167999999997</v>
      </c>
      <c r="Q1743" s="12">
        <v>5.7248919999999996</v>
      </c>
      <c r="R1743" s="14">
        <v>46301.460023148145</v>
      </c>
      <c r="S1743" s="12">
        <v>1</v>
      </c>
      <c r="T1743">
        <v>20260470</v>
      </c>
      <c r="U1743" t="s">
        <v>838</v>
      </c>
      <c r="V1743">
        <v>20260470</v>
      </c>
    </row>
    <row r="1744" spans="1:22" x14ac:dyDescent="0.3">
      <c r="A1744" s="11">
        <v>46286</v>
      </c>
      <c r="B1744" s="89" t="s">
        <v>3817</v>
      </c>
      <c r="C1744" s="12" t="s">
        <v>974</v>
      </c>
      <c r="D1744" s="12" t="s">
        <v>3063</v>
      </c>
      <c r="E1744" s="12" t="s">
        <v>80</v>
      </c>
      <c r="F1744" s="12" t="s">
        <v>3064</v>
      </c>
      <c r="G1744" s="12" t="s">
        <v>2733</v>
      </c>
      <c r="H1744" s="12" t="s">
        <v>2734</v>
      </c>
      <c r="I1744" s="90">
        <v>0.16666666666666671</v>
      </c>
      <c r="J1744" s="90">
        <v>0.1736111111111111</v>
      </c>
      <c r="K1744" s="13">
        <v>0.17</v>
      </c>
      <c r="L1744" s="90"/>
      <c r="M1744" s="90"/>
      <c r="N1744" s="13"/>
      <c r="O1744" s="12">
        <v>0</v>
      </c>
      <c r="P1744" s="12">
        <v>45.188167999999997</v>
      </c>
      <c r="Q1744" s="12">
        <v>5.7248919999999996</v>
      </c>
      <c r="R1744" s="14">
        <v>46301.460023148145</v>
      </c>
      <c r="S1744" s="12">
        <v>1</v>
      </c>
      <c r="T1744">
        <v>20260470</v>
      </c>
      <c r="U1744" t="s">
        <v>40</v>
      </c>
      <c r="V1744">
        <v>20260470</v>
      </c>
    </row>
    <row r="1745" spans="1:22" x14ac:dyDescent="0.3">
      <c r="A1745" s="11">
        <v>46286</v>
      </c>
      <c r="B1745" s="89" t="s">
        <v>3883</v>
      </c>
      <c r="C1745" s="12" t="s">
        <v>849</v>
      </c>
      <c r="D1745" s="12" t="s">
        <v>2071</v>
      </c>
      <c r="E1745" s="12" t="s">
        <v>687</v>
      </c>
      <c r="F1745" s="12" t="s">
        <v>687</v>
      </c>
      <c r="G1745" s="12" t="s">
        <v>2733</v>
      </c>
      <c r="H1745" s="12" t="s">
        <v>2737</v>
      </c>
      <c r="I1745" s="90">
        <v>0.33333333333333331</v>
      </c>
      <c r="J1745" s="90">
        <v>0.40625</v>
      </c>
      <c r="K1745" s="13">
        <v>1.75</v>
      </c>
      <c r="L1745" s="90"/>
      <c r="M1745" s="90"/>
      <c r="N1745" s="13"/>
      <c r="O1745" s="12">
        <v>0</v>
      </c>
      <c r="P1745" s="12">
        <v>45.290377999999997</v>
      </c>
      <c r="Q1745" s="12">
        <v>5.6393180000000003</v>
      </c>
      <c r="R1745" s="14">
        <v>46301.460023148145</v>
      </c>
      <c r="S1745" s="12">
        <v>1</v>
      </c>
      <c r="T1745">
        <v>20260332</v>
      </c>
      <c r="U1745" t="s">
        <v>838</v>
      </c>
      <c r="V1745">
        <v>20260332</v>
      </c>
    </row>
    <row r="1746" spans="1:22" x14ac:dyDescent="0.3">
      <c r="A1746" s="11">
        <v>46286</v>
      </c>
      <c r="B1746" s="89" t="s">
        <v>3835</v>
      </c>
      <c r="C1746" s="12" t="s">
        <v>859</v>
      </c>
      <c r="D1746" s="12" t="s">
        <v>3196</v>
      </c>
      <c r="E1746" s="12" t="s">
        <v>521</v>
      </c>
      <c r="F1746" s="12" t="s">
        <v>3197</v>
      </c>
      <c r="G1746" s="12" t="s">
        <v>2733</v>
      </c>
      <c r="H1746" s="12" t="s">
        <v>2734</v>
      </c>
      <c r="I1746" s="90">
        <v>0.29166666666666669</v>
      </c>
      <c r="J1746" s="90">
        <v>0.2986111111111111</v>
      </c>
      <c r="K1746" s="13">
        <v>0.17</v>
      </c>
      <c r="L1746" s="90"/>
      <c r="M1746" s="90"/>
      <c r="N1746" s="13"/>
      <c r="O1746" s="12">
        <v>0</v>
      </c>
      <c r="P1746" s="12">
        <v>45.191065999999999</v>
      </c>
      <c r="Q1746" s="12">
        <v>5.7243019999999998</v>
      </c>
      <c r="R1746" s="14">
        <v>46301.460023148145</v>
      </c>
      <c r="S1746" s="12">
        <v>1</v>
      </c>
      <c r="T1746">
        <v>20260502</v>
      </c>
      <c r="U1746" t="s">
        <v>40</v>
      </c>
      <c r="V1746">
        <v>20260502</v>
      </c>
    </row>
    <row r="1747" spans="1:22" x14ac:dyDescent="0.3">
      <c r="A1747" s="11">
        <v>46286</v>
      </c>
      <c r="B1747" s="89" t="s">
        <v>3823</v>
      </c>
      <c r="C1747" s="12" t="s">
        <v>968</v>
      </c>
      <c r="D1747" s="12" t="s">
        <v>3209</v>
      </c>
      <c r="E1747" s="12" t="s">
        <v>298</v>
      </c>
      <c r="F1747" s="12" t="s">
        <v>3210</v>
      </c>
      <c r="G1747" s="12" t="s">
        <v>2733</v>
      </c>
      <c r="H1747" s="12" t="s">
        <v>2737</v>
      </c>
      <c r="I1747" s="90">
        <v>0.18055555555555561</v>
      </c>
      <c r="J1747" s="90">
        <v>0.19097222222222221</v>
      </c>
      <c r="K1747" s="13">
        <v>0.25</v>
      </c>
      <c r="L1747" s="90"/>
      <c r="M1747" s="90"/>
      <c r="N1747" s="13"/>
      <c r="O1747" s="12">
        <v>0</v>
      </c>
      <c r="P1747" s="12">
        <v>45.186069000000003</v>
      </c>
      <c r="Q1747" s="12">
        <v>5.7284839999999999</v>
      </c>
      <c r="R1747" s="14">
        <v>46301.460023148145</v>
      </c>
      <c r="S1747" s="12">
        <v>1</v>
      </c>
      <c r="T1747">
        <v>20260221</v>
      </c>
      <c r="U1747" t="s">
        <v>40</v>
      </c>
      <c r="V1747">
        <v>20260221</v>
      </c>
    </row>
    <row r="1748" spans="1:22" x14ac:dyDescent="0.3">
      <c r="A1748" s="11">
        <v>46286</v>
      </c>
      <c r="B1748" s="89" t="s">
        <v>3846</v>
      </c>
      <c r="C1748" s="12" t="s">
        <v>863</v>
      </c>
      <c r="D1748" s="12" t="s">
        <v>3069</v>
      </c>
      <c r="E1748" s="12" t="s">
        <v>699</v>
      </c>
      <c r="F1748" s="12" t="s">
        <v>3070</v>
      </c>
      <c r="G1748" s="12" t="s">
        <v>2733</v>
      </c>
      <c r="H1748" s="12" t="s">
        <v>2734</v>
      </c>
      <c r="I1748" s="90">
        <v>0.16666666666666671</v>
      </c>
      <c r="J1748" s="90">
        <v>0.1736111111111111</v>
      </c>
      <c r="K1748" s="13">
        <v>0.17</v>
      </c>
      <c r="L1748" s="90"/>
      <c r="M1748" s="90"/>
      <c r="N1748" s="13"/>
      <c r="O1748" s="12">
        <v>0</v>
      </c>
      <c r="P1748" s="12">
        <v>45.193389000000003</v>
      </c>
      <c r="Q1748" s="12">
        <v>5.7156229999999999</v>
      </c>
      <c r="R1748" s="14">
        <v>46301.460023148145</v>
      </c>
      <c r="S1748" s="12">
        <v>1</v>
      </c>
      <c r="T1748">
        <v>20260419</v>
      </c>
      <c r="U1748" t="s">
        <v>40</v>
      </c>
      <c r="V1748">
        <v>20260419</v>
      </c>
    </row>
    <row r="1749" spans="1:22" x14ac:dyDescent="0.3">
      <c r="A1749" s="11">
        <v>46286</v>
      </c>
      <c r="B1749" s="89" t="s">
        <v>3812</v>
      </c>
      <c r="C1749" s="12" t="s">
        <v>977</v>
      </c>
      <c r="D1749" s="12" t="s">
        <v>2060</v>
      </c>
      <c r="E1749" s="12" t="s">
        <v>674</v>
      </c>
      <c r="F1749" s="12" t="s">
        <v>674</v>
      </c>
      <c r="G1749" s="12" t="s">
        <v>2733</v>
      </c>
      <c r="H1749" s="12" t="s">
        <v>2737</v>
      </c>
      <c r="I1749" s="90">
        <v>0.16666666666666671</v>
      </c>
      <c r="J1749" s="90">
        <v>0.17708333333333329</v>
      </c>
      <c r="K1749" s="13">
        <v>0.25</v>
      </c>
      <c r="L1749" s="90">
        <v>0.20833333333333329</v>
      </c>
      <c r="M1749" s="90">
        <v>0.2298611111111111</v>
      </c>
      <c r="N1749" s="13">
        <v>0.52</v>
      </c>
      <c r="O1749" s="12">
        <v>1</v>
      </c>
      <c r="P1749" s="12">
        <v>45.366857000000003</v>
      </c>
      <c r="Q1749" s="12">
        <v>5.5830529999999996</v>
      </c>
      <c r="R1749" s="14">
        <v>46301.460023148145</v>
      </c>
      <c r="S1749" s="12">
        <v>1</v>
      </c>
      <c r="T1749">
        <v>20260327</v>
      </c>
      <c r="U1749" t="s">
        <v>838</v>
      </c>
      <c r="V1749">
        <v>20260327</v>
      </c>
    </row>
    <row r="1750" spans="1:22" x14ac:dyDescent="0.3">
      <c r="A1750" s="11">
        <v>46286</v>
      </c>
      <c r="B1750" s="89" t="s">
        <v>3831</v>
      </c>
      <c r="C1750" s="12" t="s">
        <v>892</v>
      </c>
      <c r="D1750" s="12" t="s">
        <v>1307</v>
      </c>
      <c r="E1750" s="12" t="s">
        <v>576</v>
      </c>
      <c r="F1750" s="12" t="s">
        <v>576</v>
      </c>
      <c r="G1750" s="12" t="s">
        <v>2733</v>
      </c>
      <c r="H1750" s="12" t="s">
        <v>2737</v>
      </c>
      <c r="I1750" s="90">
        <v>0.33333333333333331</v>
      </c>
      <c r="J1750" s="90">
        <v>0.35416666666666669</v>
      </c>
      <c r="K1750" s="13">
        <v>0.5</v>
      </c>
      <c r="L1750" s="90"/>
      <c r="M1750" s="90"/>
      <c r="N1750" s="13"/>
      <c r="O1750" s="12">
        <v>0</v>
      </c>
      <c r="P1750" s="12">
        <v>45.186883000000002</v>
      </c>
      <c r="Q1750" s="12">
        <v>5.7062249999999999</v>
      </c>
      <c r="R1750" s="14">
        <v>46301.460023148145</v>
      </c>
      <c r="S1750" s="12">
        <v>1</v>
      </c>
      <c r="T1750">
        <v>20260073</v>
      </c>
      <c r="U1750" t="s">
        <v>838</v>
      </c>
      <c r="V1750">
        <v>20260073</v>
      </c>
    </row>
    <row r="1751" spans="1:22" x14ac:dyDescent="0.3">
      <c r="A1751" s="11">
        <v>46286</v>
      </c>
      <c r="B1751" s="89" t="s">
        <v>3829</v>
      </c>
      <c r="C1751" s="12" t="s">
        <v>946</v>
      </c>
      <c r="D1751" s="12" t="s">
        <v>3211</v>
      </c>
      <c r="E1751" s="12" t="s">
        <v>710</v>
      </c>
      <c r="F1751" s="12" t="s">
        <v>3212</v>
      </c>
      <c r="G1751" s="12" t="s">
        <v>2733</v>
      </c>
      <c r="H1751" s="12" t="s">
        <v>2734</v>
      </c>
      <c r="I1751" s="90">
        <v>0.16666666666666671</v>
      </c>
      <c r="J1751" s="90">
        <v>0.18055555555555561</v>
      </c>
      <c r="K1751" s="13">
        <v>0.33</v>
      </c>
      <c r="L1751" s="90"/>
      <c r="M1751" s="90"/>
      <c r="N1751" s="13"/>
      <c r="O1751" s="12">
        <v>0</v>
      </c>
      <c r="P1751" s="12">
        <v>45.213259999999998</v>
      </c>
      <c r="Q1751" s="12">
        <v>5.6872809999999996</v>
      </c>
      <c r="R1751" s="14">
        <v>46301.460023148145</v>
      </c>
      <c r="S1751" s="12">
        <v>0</v>
      </c>
      <c r="T1751">
        <v>20260247</v>
      </c>
      <c r="U1751" t="s">
        <v>3760</v>
      </c>
      <c r="V1751">
        <v>20260247</v>
      </c>
    </row>
    <row r="1752" spans="1:22" x14ac:dyDescent="0.3">
      <c r="A1752" s="11">
        <v>46286</v>
      </c>
      <c r="B1752" s="89" t="s">
        <v>3819</v>
      </c>
      <c r="C1752" s="12" t="s">
        <v>973</v>
      </c>
      <c r="D1752" s="12" t="s">
        <v>2554</v>
      </c>
      <c r="E1752" s="12" t="s">
        <v>143</v>
      </c>
      <c r="F1752" s="12" t="s">
        <v>143</v>
      </c>
      <c r="G1752" s="12" t="s">
        <v>2733</v>
      </c>
      <c r="H1752" s="12" t="s">
        <v>2737</v>
      </c>
      <c r="I1752" s="90">
        <v>0.16666666666666671</v>
      </c>
      <c r="J1752" s="90">
        <v>0.17708333333333329</v>
      </c>
      <c r="K1752" s="13">
        <v>0.25</v>
      </c>
      <c r="L1752" s="90"/>
      <c r="M1752" s="90"/>
      <c r="N1752" s="13"/>
      <c r="O1752" s="12">
        <v>0</v>
      </c>
      <c r="P1752" s="12">
        <v>45.365471999999997</v>
      </c>
      <c r="Q1752" s="12">
        <v>5.587637</v>
      </c>
      <c r="R1752" s="14">
        <v>46301.460023148145</v>
      </c>
      <c r="S1752" s="12">
        <v>1</v>
      </c>
      <c r="T1752">
        <v>20260510</v>
      </c>
      <c r="U1752" t="s">
        <v>838</v>
      </c>
      <c r="V1752">
        <v>20260510</v>
      </c>
    </row>
    <row r="1753" spans="1:22" x14ac:dyDescent="0.3">
      <c r="A1753" s="11">
        <v>46286</v>
      </c>
      <c r="B1753" s="89" t="s">
        <v>3915</v>
      </c>
      <c r="C1753" s="12" t="s">
        <v>851</v>
      </c>
      <c r="D1753" s="12" t="s">
        <v>850</v>
      </c>
      <c r="E1753" s="12" t="s">
        <v>630</v>
      </c>
      <c r="F1753" s="12" t="s">
        <v>3213</v>
      </c>
      <c r="G1753" s="12" t="s">
        <v>2733</v>
      </c>
      <c r="H1753" s="12" t="s">
        <v>2734</v>
      </c>
      <c r="I1753" s="90">
        <v>0.29166666666666669</v>
      </c>
      <c r="J1753" s="90">
        <v>0.2986111111111111</v>
      </c>
      <c r="K1753" s="13">
        <v>0.17</v>
      </c>
      <c r="L1753" s="90"/>
      <c r="M1753" s="90"/>
      <c r="N1753" s="13"/>
      <c r="O1753" s="12">
        <v>0</v>
      </c>
      <c r="P1753" s="12">
        <v>45.362712999999999</v>
      </c>
      <c r="Q1753" s="12">
        <v>5.5913490000000001</v>
      </c>
      <c r="R1753" s="14">
        <v>46301.460023148145</v>
      </c>
      <c r="S1753" s="12">
        <v>1</v>
      </c>
      <c r="V1753" t="s">
        <v>3786</v>
      </c>
    </row>
    <row r="1754" spans="1:22" x14ac:dyDescent="0.3">
      <c r="A1754" s="11">
        <v>46286</v>
      </c>
      <c r="B1754" s="89" t="s">
        <v>3849</v>
      </c>
      <c r="C1754" s="12" t="s">
        <v>861</v>
      </c>
      <c r="D1754" s="12" t="s">
        <v>3214</v>
      </c>
      <c r="E1754" s="12" t="s">
        <v>693</v>
      </c>
      <c r="F1754" s="12" t="s">
        <v>3215</v>
      </c>
      <c r="G1754" s="12" t="s">
        <v>2733</v>
      </c>
      <c r="H1754" s="12" t="s">
        <v>2734</v>
      </c>
      <c r="I1754" s="90">
        <v>0.16666666666666671</v>
      </c>
      <c r="J1754" s="90">
        <v>0.18055555555555561</v>
      </c>
      <c r="K1754" s="13">
        <v>0.33</v>
      </c>
      <c r="L1754" s="90">
        <v>0.30763888888888891</v>
      </c>
      <c r="M1754" s="90">
        <v>0.31111111111111112</v>
      </c>
      <c r="N1754" s="13">
        <v>0.08</v>
      </c>
      <c r="O1754" s="12">
        <v>1</v>
      </c>
      <c r="P1754" s="12">
        <v>45.1661</v>
      </c>
      <c r="Q1754" s="12">
        <v>5.7265620000000004</v>
      </c>
      <c r="R1754" s="14">
        <v>46301.460023148145</v>
      </c>
      <c r="S1754" s="12">
        <v>1</v>
      </c>
      <c r="T1754">
        <v>20260384</v>
      </c>
      <c r="U1754" t="s">
        <v>40</v>
      </c>
      <c r="V1754">
        <v>20260384</v>
      </c>
    </row>
    <row r="1755" spans="1:22" x14ac:dyDescent="0.3">
      <c r="A1755" s="11">
        <v>46286</v>
      </c>
      <c r="B1755" s="89" t="s">
        <v>3854</v>
      </c>
      <c r="C1755" s="12" t="s">
        <v>963</v>
      </c>
      <c r="D1755" s="12" t="s">
        <v>3198</v>
      </c>
      <c r="E1755" s="12" t="s">
        <v>176</v>
      </c>
      <c r="F1755" s="12" t="s">
        <v>3199</v>
      </c>
      <c r="G1755" s="12" t="s">
        <v>2733</v>
      </c>
      <c r="H1755" s="12" t="s">
        <v>2734</v>
      </c>
      <c r="I1755" s="90">
        <v>0.29166666666666669</v>
      </c>
      <c r="J1755" s="90">
        <v>0.2986111111111111</v>
      </c>
      <c r="K1755" s="13">
        <v>0.17</v>
      </c>
      <c r="L1755" s="90"/>
      <c r="M1755" s="90"/>
      <c r="N1755" s="13"/>
      <c r="O1755" s="12">
        <v>0</v>
      </c>
      <c r="P1755" s="12">
        <v>45.179839999999999</v>
      </c>
      <c r="Q1755" s="12">
        <v>5.7082069999999998</v>
      </c>
      <c r="R1755" s="14">
        <v>46301.460023148145</v>
      </c>
      <c r="S1755" s="12">
        <v>1</v>
      </c>
      <c r="T1755">
        <v>20260427</v>
      </c>
      <c r="U1755" t="s">
        <v>40</v>
      </c>
      <c r="V1755">
        <v>20260427</v>
      </c>
    </row>
    <row r="1756" spans="1:22" x14ac:dyDescent="0.3">
      <c r="A1756" s="11">
        <v>46286</v>
      </c>
      <c r="B1756" s="89" t="s">
        <v>3815</v>
      </c>
      <c r="C1756" s="12" t="s">
        <v>905</v>
      </c>
      <c r="D1756" s="12"/>
      <c r="E1756" s="12" t="s">
        <v>63</v>
      </c>
      <c r="F1756" s="12" t="s">
        <v>63</v>
      </c>
      <c r="G1756" s="12"/>
      <c r="H1756" s="12"/>
      <c r="I1756" s="90">
        <v>0.29166666666666669</v>
      </c>
      <c r="J1756" s="90">
        <v>0.2986111111111111</v>
      </c>
      <c r="K1756" s="13">
        <v>0.17</v>
      </c>
      <c r="L1756" s="90"/>
      <c r="M1756" s="90"/>
      <c r="N1756" s="13"/>
      <c r="O1756" s="12">
        <v>0</v>
      </c>
      <c r="P1756" s="12">
        <v>45.179605000000002</v>
      </c>
      <c r="Q1756" s="12">
        <v>5.7066030000000003</v>
      </c>
      <c r="R1756" s="14">
        <v>46301.460023148145</v>
      </c>
      <c r="S1756" s="12">
        <v>1</v>
      </c>
      <c r="T1756">
        <v>20260319</v>
      </c>
      <c r="U1756" t="s">
        <v>3760</v>
      </c>
      <c r="V1756">
        <v>20260319</v>
      </c>
    </row>
    <row r="1757" spans="1:22" x14ac:dyDescent="0.3">
      <c r="A1757" s="11">
        <v>46286</v>
      </c>
      <c r="B1757" s="89" t="s">
        <v>3883</v>
      </c>
      <c r="C1757" s="12" t="s">
        <v>849</v>
      </c>
      <c r="D1757" s="12" t="s">
        <v>848</v>
      </c>
      <c r="E1757" s="12" t="s">
        <v>669</v>
      </c>
      <c r="F1757" s="12" t="s">
        <v>3071</v>
      </c>
      <c r="G1757" s="12" t="s">
        <v>2733</v>
      </c>
      <c r="H1757" s="12" t="s">
        <v>2734</v>
      </c>
      <c r="I1757" s="90">
        <v>0.16666666666666671</v>
      </c>
      <c r="J1757" s="90">
        <v>0.1736111111111111</v>
      </c>
      <c r="K1757" s="13">
        <v>0.17</v>
      </c>
      <c r="L1757" s="90"/>
      <c r="M1757" s="90"/>
      <c r="N1757" s="13"/>
      <c r="O1757" s="12">
        <v>0</v>
      </c>
      <c r="P1757" s="12">
        <v>45.229419</v>
      </c>
      <c r="Q1757" s="12">
        <v>5.6816570000000004</v>
      </c>
      <c r="R1757" s="14">
        <v>46301.460023148145</v>
      </c>
      <c r="S1757" s="12">
        <v>1</v>
      </c>
      <c r="V1757" t="s">
        <v>3774</v>
      </c>
    </row>
    <row r="1758" spans="1:22" x14ac:dyDescent="0.3">
      <c r="A1758" s="11">
        <v>46286</v>
      </c>
      <c r="B1758" s="89" t="s">
        <v>3862</v>
      </c>
      <c r="C1758" s="12" t="s">
        <v>853</v>
      </c>
      <c r="D1758" s="12" t="s">
        <v>3217</v>
      </c>
      <c r="E1758" s="12" t="s">
        <v>238</v>
      </c>
      <c r="F1758" s="12" t="s">
        <v>3218</v>
      </c>
      <c r="G1758" s="12" t="s">
        <v>2733</v>
      </c>
      <c r="H1758" s="12" t="s">
        <v>2734</v>
      </c>
      <c r="I1758" s="90">
        <v>0.16666666666666671</v>
      </c>
      <c r="J1758" s="90">
        <v>0.18055555555555561</v>
      </c>
      <c r="K1758" s="13">
        <v>0.33</v>
      </c>
      <c r="L1758" s="90"/>
      <c r="M1758" s="90"/>
      <c r="N1758" s="13"/>
      <c r="O1758" s="12">
        <v>0</v>
      </c>
      <c r="P1758" s="12">
        <v>45.184272999999997</v>
      </c>
      <c r="Q1758" s="12">
        <v>5.7117100000000001</v>
      </c>
      <c r="R1758" s="14">
        <v>46301.460023148145</v>
      </c>
      <c r="S1758" s="12">
        <v>1</v>
      </c>
      <c r="T1758">
        <v>20260597</v>
      </c>
      <c r="U1758" t="s">
        <v>40</v>
      </c>
      <c r="V1758">
        <v>20260597</v>
      </c>
    </row>
    <row r="1759" spans="1:22" x14ac:dyDescent="0.3">
      <c r="A1759" s="11">
        <v>46286</v>
      </c>
      <c r="B1759" s="89" t="s">
        <v>3866</v>
      </c>
      <c r="C1759" s="12" t="s">
        <v>949</v>
      </c>
      <c r="D1759" s="12" t="s">
        <v>1119</v>
      </c>
      <c r="E1759" s="12" t="s">
        <v>388</v>
      </c>
      <c r="F1759" s="12" t="s">
        <v>1120</v>
      </c>
      <c r="G1759" s="12" t="s">
        <v>2733</v>
      </c>
      <c r="H1759" s="12" t="s">
        <v>2737</v>
      </c>
      <c r="I1759" s="90">
        <v>0.33333333333333331</v>
      </c>
      <c r="J1759" s="90">
        <v>0.34722222222222221</v>
      </c>
      <c r="K1759" s="13">
        <v>0.33</v>
      </c>
      <c r="L1759" s="90"/>
      <c r="M1759" s="90"/>
      <c r="N1759" s="13"/>
      <c r="O1759" s="12">
        <v>0</v>
      </c>
      <c r="P1759" s="12">
        <v>45.362188000000003</v>
      </c>
      <c r="Q1759" s="12">
        <v>5.5878930000000002</v>
      </c>
      <c r="R1759" s="14">
        <v>46301.460023148145</v>
      </c>
      <c r="S1759" s="12">
        <v>1</v>
      </c>
      <c r="T1759">
        <v>20260016</v>
      </c>
      <c r="U1759" t="s">
        <v>838</v>
      </c>
      <c r="V1759">
        <v>20260016</v>
      </c>
    </row>
    <row r="1760" spans="1:22" x14ac:dyDescent="0.3">
      <c r="A1760" s="11">
        <v>46286</v>
      </c>
      <c r="B1760" s="89" t="s">
        <v>3845</v>
      </c>
      <c r="C1760" s="12" t="s">
        <v>950</v>
      </c>
      <c r="D1760" s="12" t="s">
        <v>3219</v>
      </c>
      <c r="E1760" s="12" t="s">
        <v>711</v>
      </c>
      <c r="F1760" s="12" t="s">
        <v>3220</v>
      </c>
      <c r="G1760" s="12" t="s">
        <v>2733</v>
      </c>
      <c r="H1760" s="12" t="s">
        <v>2734</v>
      </c>
      <c r="I1760" s="90">
        <v>0.16666666666666671</v>
      </c>
      <c r="J1760" s="90">
        <v>0.18055555555555561</v>
      </c>
      <c r="K1760" s="13">
        <v>0.33</v>
      </c>
      <c r="L1760" s="90"/>
      <c r="M1760" s="90"/>
      <c r="N1760" s="13"/>
      <c r="O1760" s="12">
        <v>0</v>
      </c>
      <c r="P1760" s="12">
        <v>45.188094</v>
      </c>
      <c r="Q1760" s="12">
        <v>5.7140089999999999</v>
      </c>
      <c r="R1760" s="14">
        <v>46301.460023148145</v>
      </c>
      <c r="S1760" s="12">
        <v>1</v>
      </c>
      <c r="T1760">
        <v>20260475</v>
      </c>
      <c r="U1760" t="s">
        <v>40</v>
      </c>
      <c r="V1760">
        <v>20260475</v>
      </c>
    </row>
    <row r="1761" spans="1:22" x14ac:dyDescent="0.3">
      <c r="A1761" s="11">
        <v>46286</v>
      </c>
      <c r="B1761" s="89" t="s">
        <v>3813</v>
      </c>
      <c r="C1761" s="12" t="s">
        <v>847</v>
      </c>
      <c r="D1761" s="12" t="s">
        <v>2599</v>
      </c>
      <c r="E1761" s="12" t="s">
        <v>370</v>
      </c>
      <c r="F1761" s="12" t="s">
        <v>370</v>
      </c>
      <c r="G1761" s="12" t="s">
        <v>2733</v>
      </c>
      <c r="H1761" s="12" t="s">
        <v>2737</v>
      </c>
      <c r="I1761" s="90">
        <v>0.33333333333333331</v>
      </c>
      <c r="J1761" s="90">
        <v>0.34722222222222221</v>
      </c>
      <c r="K1761" s="13">
        <v>0.33</v>
      </c>
      <c r="L1761" s="90"/>
      <c r="M1761" s="90"/>
      <c r="N1761" s="13"/>
      <c r="O1761" s="12">
        <v>0</v>
      </c>
      <c r="P1761" s="12">
        <v>45.187213</v>
      </c>
      <c r="Q1761" s="12">
        <v>5.7183970000000004</v>
      </c>
      <c r="R1761" s="14">
        <v>46301.460023148145</v>
      </c>
      <c r="S1761" s="12">
        <v>1</v>
      </c>
      <c r="T1761">
        <v>20260528</v>
      </c>
      <c r="U1761" t="s">
        <v>838</v>
      </c>
      <c r="V1761">
        <v>20260528</v>
      </c>
    </row>
    <row r="1762" spans="1:22" x14ac:dyDescent="0.3">
      <c r="A1762" s="11">
        <v>46286</v>
      </c>
      <c r="B1762" s="89" t="s">
        <v>3846</v>
      </c>
      <c r="C1762" s="12" t="s">
        <v>965</v>
      </c>
      <c r="D1762" s="12" t="s">
        <v>2189</v>
      </c>
      <c r="E1762" s="12" t="s">
        <v>449</v>
      </c>
      <c r="F1762" s="12" t="s">
        <v>449</v>
      </c>
      <c r="G1762" s="12" t="s">
        <v>2733</v>
      </c>
      <c r="H1762" s="12" t="s">
        <v>2737</v>
      </c>
      <c r="I1762" s="90">
        <v>0.33333333333333331</v>
      </c>
      <c r="J1762" s="90">
        <v>0.34722222222222221</v>
      </c>
      <c r="K1762" s="13">
        <v>0.33</v>
      </c>
      <c r="L1762" s="90">
        <v>0.34236111111111112</v>
      </c>
      <c r="M1762" s="90">
        <v>0.36388888888888887</v>
      </c>
      <c r="N1762" s="13">
        <v>0.52</v>
      </c>
      <c r="O1762" s="12">
        <v>1</v>
      </c>
      <c r="P1762" s="12">
        <v>45.181083999999998</v>
      </c>
      <c r="Q1762" s="12">
        <v>5.7069349999999996</v>
      </c>
      <c r="R1762" s="14">
        <v>46301.460023148145</v>
      </c>
      <c r="S1762" s="12">
        <v>1</v>
      </c>
      <c r="T1762">
        <v>20260373</v>
      </c>
      <c r="U1762" t="s">
        <v>838</v>
      </c>
      <c r="V1762">
        <v>20260373</v>
      </c>
    </row>
    <row r="1763" spans="1:22" x14ac:dyDescent="0.3">
      <c r="A1763" s="11">
        <v>46286</v>
      </c>
      <c r="B1763" s="89" t="s">
        <v>3814</v>
      </c>
      <c r="C1763" s="12" t="s">
        <v>948</v>
      </c>
      <c r="D1763" s="12" t="s">
        <v>3221</v>
      </c>
      <c r="E1763" s="12" t="s">
        <v>577</v>
      </c>
      <c r="F1763" s="12" t="s">
        <v>3222</v>
      </c>
      <c r="G1763" s="12" t="s">
        <v>2733</v>
      </c>
      <c r="H1763" s="12" t="s">
        <v>2734</v>
      </c>
      <c r="I1763" s="90">
        <v>0.16666666666666671</v>
      </c>
      <c r="J1763" s="90">
        <v>0.18055555555555561</v>
      </c>
      <c r="K1763" s="13">
        <v>0.33</v>
      </c>
      <c r="L1763" s="90"/>
      <c r="M1763" s="90"/>
      <c r="N1763" s="13"/>
      <c r="O1763" s="12">
        <v>0</v>
      </c>
      <c r="P1763" s="12">
        <v>45.180720000000001</v>
      </c>
      <c r="Q1763" s="12">
        <v>5.7387189999999997</v>
      </c>
      <c r="R1763" s="14">
        <v>46301.460023148145</v>
      </c>
      <c r="S1763" s="12">
        <v>1</v>
      </c>
      <c r="T1763">
        <v>20260425</v>
      </c>
      <c r="U1763" t="s">
        <v>40</v>
      </c>
      <c r="V1763">
        <v>20260425</v>
      </c>
    </row>
    <row r="1764" spans="1:22" x14ac:dyDescent="0.3">
      <c r="A1764" s="11">
        <v>46286</v>
      </c>
      <c r="B1764" s="89" t="s">
        <v>3862</v>
      </c>
      <c r="C1764" s="12" t="s">
        <v>853</v>
      </c>
      <c r="D1764" s="12" t="s">
        <v>3223</v>
      </c>
      <c r="E1764" s="12" t="s">
        <v>381</v>
      </c>
      <c r="F1764" s="12" t="s">
        <v>381</v>
      </c>
      <c r="G1764" s="12" t="s">
        <v>2733</v>
      </c>
      <c r="H1764" s="12" t="s">
        <v>2737</v>
      </c>
      <c r="I1764" s="90">
        <v>0.33333333333333331</v>
      </c>
      <c r="J1764" s="90">
        <v>0.34722222222222221</v>
      </c>
      <c r="K1764" s="13">
        <v>0.33</v>
      </c>
      <c r="L1764" s="90"/>
      <c r="M1764" s="90"/>
      <c r="N1764" s="13"/>
      <c r="O1764" s="12">
        <v>0</v>
      </c>
      <c r="P1764" s="12">
        <v>45.147682000000003</v>
      </c>
      <c r="Q1764" s="12">
        <v>5.7162199999999999</v>
      </c>
      <c r="R1764" s="14">
        <v>46301.460023148145</v>
      </c>
      <c r="S1764" s="12">
        <v>1</v>
      </c>
      <c r="T1764">
        <v>20260535</v>
      </c>
      <c r="U1764" t="s">
        <v>3760</v>
      </c>
      <c r="V1764">
        <v>20260535</v>
      </c>
    </row>
    <row r="1765" spans="1:22" x14ac:dyDescent="0.3">
      <c r="A1765" s="11">
        <v>46286</v>
      </c>
      <c r="B1765" s="89" t="s">
        <v>3829</v>
      </c>
      <c r="C1765" s="12" t="s">
        <v>946</v>
      </c>
      <c r="D1765" s="12" t="s">
        <v>1859</v>
      </c>
      <c r="E1765" s="12" t="s">
        <v>538</v>
      </c>
      <c r="F1765" s="12" t="s">
        <v>538</v>
      </c>
      <c r="G1765" s="12" t="s">
        <v>2733</v>
      </c>
      <c r="H1765" s="12" t="s">
        <v>2737</v>
      </c>
      <c r="I1765" s="90">
        <v>0.33333333333333331</v>
      </c>
      <c r="J1765" s="90">
        <v>0.34722222222222221</v>
      </c>
      <c r="K1765" s="13">
        <v>0.33</v>
      </c>
      <c r="L1765" s="90"/>
      <c r="M1765" s="90"/>
      <c r="N1765" s="13"/>
      <c r="O1765" s="12">
        <v>0</v>
      </c>
      <c r="P1765" s="12">
        <v>45.202514999999998</v>
      </c>
      <c r="Q1765" s="12">
        <v>5.7046400000000004</v>
      </c>
      <c r="R1765" s="14">
        <v>46301.460023148145</v>
      </c>
      <c r="S1765" s="12">
        <v>0</v>
      </c>
      <c r="T1765">
        <v>20260263</v>
      </c>
      <c r="U1765" t="s">
        <v>838</v>
      </c>
      <c r="V1765">
        <v>20260263</v>
      </c>
    </row>
    <row r="1766" spans="1:22" x14ac:dyDescent="0.3">
      <c r="A1766" s="11">
        <v>46286</v>
      </c>
      <c r="B1766" s="89" t="s">
        <v>3845</v>
      </c>
      <c r="C1766" s="12" t="s">
        <v>950</v>
      </c>
      <c r="D1766" s="12" t="s">
        <v>3224</v>
      </c>
      <c r="E1766" s="12" t="s">
        <v>189</v>
      </c>
      <c r="F1766" s="12" t="s">
        <v>3225</v>
      </c>
      <c r="G1766" s="12" t="s">
        <v>2733</v>
      </c>
      <c r="H1766" s="12" t="s">
        <v>2734</v>
      </c>
      <c r="I1766" s="90">
        <v>0.16666666666666671</v>
      </c>
      <c r="J1766" s="90">
        <v>0.18055555555555561</v>
      </c>
      <c r="K1766" s="13">
        <v>0.33</v>
      </c>
      <c r="L1766" s="90"/>
      <c r="M1766" s="90"/>
      <c r="N1766" s="13"/>
      <c r="O1766" s="12">
        <v>0</v>
      </c>
      <c r="P1766" s="12">
        <v>45.174804999999999</v>
      </c>
      <c r="Q1766" s="12">
        <v>5.7285779999999997</v>
      </c>
      <c r="R1766" s="14">
        <v>46301.460023148145</v>
      </c>
      <c r="S1766" s="12">
        <v>1</v>
      </c>
      <c r="T1766">
        <v>20260128</v>
      </c>
      <c r="U1766" t="s">
        <v>40</v>
      </c>
      <c r="V1766">
        <v>20260128</v>
      </c>
    </row>
    <row r="1767" spans="1:22" x14ac:dyDescent="0.3">
      <c r="A1767" s="11">
        <v>46286</v>
      </c>
      <c r="B1767" s="89" t="s">
        <v>3894</v>
      </c>
      <c r="C1767" s="12" t="s">
        <v>846</v>
      </c>
      <c r="D1767" s="12"/>
      <c r="E1767" s="12" t="s">
        <v>1799</v>
      </c>
      <c r="F1767" s="12" t="s">
        <v>1799</v>
      </c>
      <c r="G1767" s="12"/>
      <c r="H1767" s="12"/>
      <c r="I1767" s="90">
        <v>0.29166666666666669</v>
      </c>
      <c r="J1767" s="90">
        <v>0.2986111111111111</v>
      </c>
      <c r="K1767" s="13">
        <v>0.17</v>
      </c>
      <c r="L1767" s="90"/>
      <c r="M1767" s="90"/>
      <c r="N1767" s="13"/>
      <c r="O1767" s="12">
        <v>0</v>
      </c>
      <c r="P1767" s="12">
        <v>45.363452000000002</v>
      </c>
      <c r="Q1767" s="12">
        <v>5.6051859999999998</v>
      </c>
      <c r="R1767" s="14">
        <v>46301.460023148145</v>
      </c>
      <c r="S1767" s="12">
        <v>0</v>
      </c>
      <c r="T1767">
        <v>20260245</v>
      </c>
      <c r="U1767" t="s">
        <v>3760</v>
      </c>
      <c r="V1767">
        <v>20260245</v>
      </c>
    </row>
    <row r="1768" spans="1:22" x14ac:dyDescent="0.3">
      <c r="A1768" s="11">
        <v>46286</v>
      </c>
      <c r="B1768" s="89" t="s">
        <v>3835</v>
      </c>
      <c r="C1768" s="12" t="s">
        <v>859</v>
      </c>
      <c r="D1768" s="12" t="s">
        <v>3226</v>
      </c>
      <c r="E1768" s="12" t="s">
        <v>472</v>
      </c>
      <c r="F1768" s="12" t="s">
        <v>3227</v>
      </c>
      <c r="G1768" s="12" t="s">
        <v>2733</v>
      </c>
      <c r="H1768" s="12" t="s">
        <v>2734</v>
      </c>
      <c r="I1768" s="90">
        <v>0.29166666666666669</v>
      </c>
      <c r="J1768" s="90">
        <v>0.2986111111111111</v>
      </c>
      <c r="K1768" s="13">
        <v>0.17</v>
      </c>
      <c r="L1768" s="90"/>
      <c r="M1768" s="90"/>
      <c r="N1768" s="13"/>
      <c r="O1768" s="12">
        <v>0</v>
      </c>
      <c r="P1768" s="12">
        <v>45.187396</v>
      </c>
      <c r="Q1768" s="12">
        <v>5.7178760000000004</v>
      </c>
      <c r="R1768" s="14">
        <v>46301.460023148145</v>
      </c>
      <c r="S1768" s="12">
        <v>1</v>
      </c>
      <c r="T1768">
        <v>20260374</v>
      </c>
      <c r="U1768" t="s">
        <v>40</v>
      </c>
      <c r="V1768">
        <v>20260374</v>
      </c>
    </row>
    <row r="1769" spans="1:22" x14ac:dyDescent="0.3">
      <c r="A1769" s="11">
        <v>46286</v>
      </c>
      <c r="B1769" s="89" t="s">
        <v>3824</v>
      </c>
      <c r="C1769" s="12" t="s">
        <v>876</v>
      </c>
      <c r="D1769" s="12" t="s">
        <v>1883</v>
      </c>
      <c r="E1769" s="12" t="s">
        <v>322</v>
      </c>
      <c r="F1769" s="12" t="s">
        <v>3886</v>
      </c>
      <c r="G1769" s="12" t="s">
        <v>2733</v>
      </c>
      <c r="H1769" s="12" t="s">
        <v>2737</v>
      </c>
      <c r="I1769" s="90">
        <v>0.33333333333333331</v>
      </c>
      <c r="J1769" s="90">
        <v>0.44097222222222221</v>
      </c>
      <c r="K1769" s="13">
        <v>2.58</v>
      </c>
      <c r="L1769" s="90"/>
      <c r="M1769" s="90"/>
      <c r="N1769" s="13"/>
      <c r="O1769" s="12">
        <v>0</v>
      </c>
      <c r="P1769" s="12">
        <v>45.211889999999997</v>
      </c>
      <c r="Q1769" s="12">
        <v>5.6499290000000002</v>
      </c>
      <c r="R1769" s="14">
        <v>46301.460023148145</v>
      </c>
      <c r="S1769" s="12">
        <v>1</v>
      </c>
      <c r="T1769">
        <v>20260271</v>
      </c>
      <c r="U1769" t="s">
        <v>838</v>
      </c>
      <c r="V1769">
        <v>20260271</v>
      </c>
    </row>
    <row r="1770" spans="1:22" x14ac:dyDescent="0.3">
      <c r="A1770" s="11">
        <v>46286</v>
      </c>
      <c r="B1770" s="89" t="s">
        <v>3841</v>
      </c>
      <c r="C1770" s="12" t="s">
        <v>971</v>
      </c>
      <c r="D1770" s="12" t="s">
        <v>3095</v>
      </c>
      <c r="E1770" s="12" t="s">
        <v>187</v>
      </c>
      <c r="F1770" s="12" t="s">
        <v>3096</v>
      </c>
      <c r="G1770" s="12" t="s">
        <v>2733</v>
      </c>
      <c r="H1770" s="12" t="s">
        <v>2734</v>
      </c>
      <c r="I1770" s="90">
        <v>0.16666666666666671</v>
      </c>
      <c r="J1770" s="90">
        <v>0.1736111111111111</v>
      </c>
      <c r="K1770" s="13">
        <v>0.17</v>
      </c>
      <c r="L1770" s="90"/>
      <c r="M1770" s="90"/>
      <c r="N1770" s="13"/>
      <c r="O1770" s="12">
        <v>0</v>
      </c>
      <c r="P1770" s="12">
        <v>45.189857000000003</v>
      </c>
      <c r="Q1770" s="12">
        <v>5.7292610000000002</v>
      </c>
      <c r="R1770" s="14">
        <v>46301.460023148145</v>
      </c>
      <c r="S1770" s="12">
        <v>1</v>
      </c>
      <c r="T1770">
        <v>20260328</v>
      </c>
      <c r="U1770" t="s">
        <v>40</v>
      </c>
      <c r="V1770">
        <v>20260328</v>
      </c>
    </row>
    <row r="1771" spans="1:22" x14ac:dyDescent="0.3">
      <c r="A1771" s="11">
        <v>46286</v>
      </c>
      <c r="B1771" s="89" t="s">
        <v>3848</v>
      </c>
      <c r="C1771" s="12" t="s">
        <v>945</v>
      </c>
      <c r="D1771" s="12" t="s">
        <v>3228</v>
      </c>
      <c r="E1771" s="12" t="s">
        <v>528</v>
      </c>
      <c r="F1771" s="12" t="s">
        <v>3229</v>
      </c>
      <c r="G1771" s="12" t="s">
        <v>2733</v>
      </c>
      <c r="H1771" s="12" t="s">
        <v>2734</v>
      </c>
      <c r="I1771" s="90">
        <v>0.16666666666666671</v>
      </c>
      <c r="J1771" s="90">
        <v>0.18055555555555561</v>
      </c>
      <c r="K1771" s="13">
        <v>0.33</v>
      </c>
      <c r="L1771" s="90"/>
      <c r="M1771" s="90"/>
      <c r="N1771" s="13"/>
      <c r="O1771" s="12">
        <v>0</v>
      </c>
      <c r="P1771" s="12">
        <v>45.179605000000002</v>
      </c>
      <c r="Q1771" s="12">
        <v>5.7066030000000003</v>
      </c>
      <c r="R1771" s="14">
        <v>46301.460023148145</v>
      </c>
      <c r="S1771" s="12">
        <v>1</v>
      </c>
      <c r="T1771">
        <v>20260226</v>
      </c>
      <c r="U1771" t="s">
        <v>40</v>
      </c>
      <c r="V1771">
        <v>20260226</v>
      </c>
    </row>
    <row r="1772" spans="1:22" x14ac:dyDescent="0.3">
      <c r="A1772" s="11">
        <v>46286</v>
      </c>
      <c r="B1772" s="89" t="s">
        <v>3862</v>
      </c>
      <c r="C1772" s="12" t="s">
        <v>853</v>
      </c>
      <c r="D1772" s="12" t="s">
        <v>852</v>
      </c>
      <c r="E1772" s="12" t="s">
        <v>806</v>
      </c>
      <c r="F1772" s="12" t="s">
        <v>3230</v>
      </c>
      <c r="G1772" s="12" t="s">
        <v>2733</v>
      </c>
      <c r="H1772" s="12" t="s">
        <v>2734</v>
      </c>
      <c r="I1772" s="90">
        <v>0.29166666666666669</v>
      </c>
      <c r="J1772" s="90">
        <v>0.2986111111111111</v>
      </c>
      <c r="K1772" s="13">
        <v>0.17</v>
      </c>
      <c r="L1772" s="90"/>
      <c r="M1772" s="90"/>
      <c r="N1772" s="13"/>
      <c r="O1772" s="12">
        <v>0</v>
      </c>
      <c r="P1772" s="12">
        <v>45.184745999999997</v>
      </c>
      <c r="Q1772" s="12">
        <v>5.7144760000000003</v>
      </c>
      <c r="R1772" s="14">
        <v>46301.460023148145</v>
      </c>
      <c r="S1772" s="12">
        <v>1</v>
      </c>
      <c r="V1772" t="s">
        <v>3788</v>
      </c>
    </row>
    <row r="1773" spans="1:22" x14ac:dyDescent="0.3">
      <c r="A1773" s="11">
        <v>46286</v>
      </c>
      <c r="B1773" s="89" t="s">
        <v>3883</v>
      </c>
      <c r="C1773" s="12" t="s">
        <v>849</v>
      </c>
      <c r="D1773" s="12" t="s">
        <v>3231</v>
      </c>
      <c r="E1773" s="12" t="s">
        <v>263</v>
      </c>
      <c r="F1773" s="12" t="s">
        <v>3232</v>
      </c>
      <c r="G1773" s="12" t="s">
        <v>2733</v>
      </c>
      <c r="H1773" s="12" t="s">
        <v>2734</v>
      </c>
      <c r="I1773" s="90">
        <v>0.29166666666666669</v>
      </c>
      <c r="J1773" s="90">
        <v>0.2986111111111111</v>
      </c>
      <c r="K1773" s="13">
        <v>0.17</v>
      </c>
      <c r="L1773" s="90"/>
      <c r="M1773" s="90"/>
      <c r="N1773" s="13"/>
      <c r="O1773" s="12">
        <v>0</v>
      </c>
      <c r="P1773" s="12">
        <v>45.245221999999998</v>
      </c>
      <c r="Q1773" s="12">
        <v>5.6715299999999997</v>
      </c>
      <c r="R1773" s="14">
        <v>46301.460023148145</v>
      </c>
      <c r="S1773" s="12">
        <v>1</v>
      </c>
      <c r="T1773">
        <v>20260584</v>
      </c>
      <c r="U1773" t="s">
        <v>40</v>
      </c>
      <c r="V1773">
        <v>20260584</v>
      </c>
    </row>
    <row r="1774" spans="1:22" x14ac:dyDescent="0.3">
      <c r="A1774" s="11">
        <v>46286</v>
      </c>
      <c r="B1774" s="89" t="s">
        <v>3833</v>
      </c>
      <c r="C1774" s="12" t="s">
        <v>978</v>
      </c>
      <c r="D1774" s="12" t="s">
        <v>3233</v>
      </c>
      <c r="E1774" s="12" t="s">
        <v>604</v>
      </c>
      <c r="F1774" s="12" t="s">
        <v>3234</v>
      </c>
      <c r="G1774" s="12" t="s">
        <v>2733</v>
      </c>
      <c r="H1774" s="12" t="s">
        <v>2734</v>
      </c>
      <c r="I1774" s="90">
        <v>0.16666666666666671</v>
      </c>
      <c r="J1774" s="90">
        <v>0.1736111111111111</v>
      </c>
      <c r="K1774" s="13">
        <v>0.17</v>
      </c>
      <c r="L1774" s="90"/>
      <c r="M1774" s="90"/>
      <c r="N1774" s="13"/>
      <c r="O1774" s="12">
        <v>0</v>
      </c>
      <c r="P1774" s="12">
        <v>45.570290999999997</v>
      </c>
      <c r="Q1774" s="12">
        <v>5.9184279999999996</v>
      </c>
      <c r="R1774" s="14">
        <v>46301.460023148145</v>
      </c>
      <c r="S1774" s="12">
        <v>1</v>
      </c>
      <c r="T1774">
        <v>20260436</v>
      </c>
      <c r="U1774" t="s">
        <v>40</v>
      </c>
      <c r="V1774">
        <v>20260436</v>
      </c>
    </row>
    <row r="1775" spans="1:22" x14ac:dyDescent="0.3">
      <c r="A1775" s="11">
        <v>46286</v>
      </c>
      <c r="B1775" s="89" t="s">
        <v>3870</v>
      </c>
      <c r="C1775" s="12" t="s">
        <v>947</v>
      </c>
      <c r="D1775" s="12" t="s">
        <v>1647</v>
      </c>
      <c r="E1775" s="12" t="s">
        <v>579</v>
      </c>
      <c r="F1775" s="12" t="s">
        <v>1649</v>
      </c>
      <c r="G1775" s="12" t="s">
        <v>2733</v>
      </c>
      <c r="H1775" s="12" t="s">
        <v>2737</v>
      </c>
      <c r="I1775" s="90">
        <v>0.33333333333333331</v>
      </c>
      <c r="J1775" s="90">
        <v>0.34722222222222221</v>
      </c>
      <c r="K1775" s="13">
        <v>0.33</v>
      </c>
      <c r="L1775" s="90"/>
      <c r="M1775" s="90"/>
      <c r="N1775" s="13"/>
      <c r="O1775" s="12">
        <v>0</v>
      </c>
      <c r="P1775" s="12">
        <v>45.366652999999999</v>
      </c>
      <c r="Q1775" s="12">
        <v>5.5856519999999996</v>
      </c>
      <c r="R1775" s="14">
        <v>46301.460023148145</v>
      </c>
      <c r="S1775" s="12">
        <v>1</v>
      </c>
      <c r="T1775">
        <v>20260579</v>
      </c>
      <c r="U1775" t="s">
        <v>838</v>
      </c>
      <c r="V1775">
        <v>20260579</v>
      </c>
    </row>
    <row r="1776" spans="1:22" x14ac:dyDescent="0.3">
      <c r="A1776" s="11">
        <v>46286</v>
      </c>
      <c r="B1776" s="89" t="s">
        <v>3822</v>
      </c>
      <c r="C1776" s="12" t="s">
        <v>944</v>
      </c>
      <c r="D1776" s="12" t="s">
        <v>1840</v>
      </c>
      <c r="E1776" s="12" t="s">
        <v>406</v>
      </c>
      <c r="F1776" s="12" t="s">
        <v>406</v>
      </c>
      <c r="G1776" s="12" t="s">
        <v>2733</v>
      </c>
      <c r="H1776" s="12" t="s">
        <v>2737</v>
      </c>
      <c r="I1776" s="90">
        <v>0.33333333333333331</v>
      </c>
      <c r="J1776" s="90">
        <v>0.34722222222222221</v>
      </c>
      <c r="K1776" s="13">
        <v>0.33</v>
      </c>
      <c r="L1776" s="90"/>
      <c r="M1776" s="90"/>
      <c r="N1776" s="13"/>
      <c r="O1776" s="12">
        <v>0</v>
      </c>
      <c r="P1776" s="12">
        <v>45.174978000000003</v>
      </c>
      <c r="Q1776" s="12">
        <v>5.7372079999999999</v>
      </c>
      <c r="R1776" s="14">
        <v>46301.460023148145</v>
      </c>
      <c r="S1776" s="12">
        <v>1</v>
      </c>
      <c r="T1776">
        <v>20260257</v>
      </c>
      <c r="U1776" t="s">
        <v>838</v>
      </c>
      <c r="V1776">
        <v>20260257</v>
      </c>
    </row>
    <row r="1777" spans="1:22" x14ac:dyDescent="0.3">
      <c r="A1777" s="11">
        <v>46286</v>
      </c>
      <c r="B1777" s="89" t="s">
        <v>3818</v>
      </c>
      <c r="C1777" s="12" t="s">
        <v>870</v>
      </c>
      <c r="D1777" s="12" t="s">
        <v>3235</v>
      </c>
      <c r="E1777" s="12" t="s">
        <v>165</v>
      </c>
      <c r="F1777" s="12" t="s">
        <v>3236</v>
      </c>
      <c r="G1777" s="12" t="s">
        <v>2733</v>
      </c>
      <c r="H1777" s="12" t="s">
        <v>2734</v>
      </c>
      <c r="I1777" s="90">
        <v>0.3263888888888889</v>
      </c>
      <c r="J1777" s="90">
        <v>0.34027777777777779</v>
      </c>
      <c r="K1777" s="13">
        <v>0.33</v>
      </c>
      <c r="L1777" s="90">
        <v>0.21944444444444439</v>
      </c>
      <c r="M1777" s="90">
        <v>0.22013888888888891</v>
      </c>
      <c r="N1777" s="13">
        <v>0.02</v>
      </c>
      <c r="O1777" s="12">
        <v>1</v>
      </c>
      <c r="P1777" s="12">
        <v>45.192888000000004</v>
      </c>
      <c r="Q1777" s="12">
        <v>5.7291280000000002</v>
      </c>
      <c r="R1777" s="14">
        <v>46301.460023148145</v>
      </c>
      <c r="S1777" s="12">
        <v>1</v>
      </c>
      <c r="T1777">
        <v>20260175</v>
      </c>
      <c r="U1777" t="s">
        <v>40</v>
      </c>
      <c r="V1777">
        <v>20260175</v>
      </c>
    </row>
    <row r="1778" spans="1:22" x14ac:dyDescent="0.3">
      <c r="A1778" s="11">
        <v>46286</v>
      </c>
      <c r="B1778" s="89" t="s">
        <v>3824</v>
      </c>
      <c r="C1778" s="12" t="s">
        <v>876</v>
      </c>
      <c r="D1778" s="12" t="s">
        <v>1897</v>
      </c>
      <c r="E1778" s="12" t="s">
        <v>321</v>
      </c>
      <c r="F1778" s="12" t="s">
        <v>3887</v>
      </c>
      <c r="G1778" s="12" t="s">
        <v>2733</v>
      </c>
      <c r="H1778" s="12" t="s">
        <v>2737</v>
      </c>
      <c r="I1778" s="90">
        <v>0.33333333333333331</v>
      </c>
      <c r="J1778" s="90">
        <v>0.40972222222222221</v>
      </c>
      <c r="K1778" s="13">
        <v>1.83</v>
      </c>
      <c r="L1778" s="90"/>
      <c r="M1778" s="90"/>
      <c r="N1778" s="13"/>
      <c r="O1778" s="12">
        <v>0</v>
      </c>
      <c r="P1778" s="12">
        <v>45.211889999999997</v>
      </c>
      <c r="Q1778" s="12">
        <v>5.6499290000000002</v>
      </c>
      <c r="R1778" s="14">
        <v>46301.460023148145</v>
      </c>
      <c r="S1778" s="12">
        <v>1</v>
      </c>
      <c r="T1778">
        <v>20260276</v>
      </c>
      <c r="U1778" t="s">
        <v>838</v>
      </c>
      <c r="V1778">
        <v>20260276</v>
      </c>
    </row>
    <row r="1779" spans="1:22" x14ac:dyDescent="0.3">
      <c r="A1779" s="11">
        <v>46286</v>
      </c>
      <c r="B1779" s="89" t="s">
        <v>3846</v>
      </c>
      <c r="C1779" s="12" t="s">
        <v>965</v>
      </c>
      <c r="D1779" s="12" t="s">
        <v>2287</v>
      </c>
      <c r="E1779" s="12" t="s">
        <v>585</v>
      </c>
      <c r="F1779" s="12" t="s">
        <v>585</v>
      </c>
      <c r="G1779" s="12" t="s">
        <v>2733</v>
      </c>
      <c r="H1779" s="12" t="s">
        <v>2737</v>
      </c>
      <c r="I1779" s="90">
        <v>0.33333333333333331</v>
      </c>
      <c r="J1779" s="90">
        <v>0.37916666666666671</v>
      </c>
      <c r="K1779" s="13">
        <v>1.1000000000000001</v>
      </c>
      <c r="L1779" s="90">
        <v>0.27013888888888887</v>
      </c>
      <c r="M1779" s="90">
        <v>0.32847222222222222</v>
      </c>
      <c r="N1779" s="13">
        <v>1.4</v>
      </c>
      <c r="O1779" s="12">
        <v>1</v>
      </c>
      <c r="P1779" s="12">
        <v>45.146318999999998</v>
      </c>
      <c r="Q1779" s="12">
        <v>5.7044100000000002</v>
      </c>
      <c r="R1779" s="14">
        <v>46301.460023148145</v>
      </c>
      <c r="S1779" s="12">
        <v>1</v>
      </c>
      <c r="T1779">
        <v>20260404</v>
      </c>
      <c r="U1779" t="s">
        <v>838</v>
      </c>
      <c r="V1779">
        <v>20260404</v>
      </c>
    </row>
    <row r="1780" spans="1:22" x14ac:dyDescent="0.3">
      <c r="A1780" s="11">
        <v>46286</v>
      </c>
      <c r="B1780" s="89" t="s">
        <v>3815</v>
      </c>
      <c r="C1780" s="12" t="s">
        <v>905</v>
      </c>
      <c r="D1780" s="12" t="s">
        <v>1478</v>
      </c>
      <c r="E1780" s="12" t="s">
        <v>212</v>
      </c>
      <c r="F1780" s="12" t="s">
        <v>3237</v>
      </c>
      <c r="G1780" s="12" t="s">
        <v>2733</v>
      </c>
      <c r="H1780" s="12" t="s">
        <v>2737</v>
      </c>
      <c r="I1780" s="90">
        <v>0.33333333333333331</v>
      </c>
      <c r="J1780" s="90">
        <v>0.35416666666666669</v>
      </c>
      <c r="K1780" s="13">
        <v>0.5</v>
      </c>
      <c r="L1780" s="90"/>
      <c r="M1780" s="90"/>
      <c r="N1780" s="13"/>
      <c r="O1780" s="12">
        <v>0</v>
      </c>
      <c r="P1780" s="12">
        <v>45.188997000000001</v>
      </c>
      <c r="Q1780" s="12">
        <v>5.7185949999999997</v>
      </c>
      <c r="R1780" s="14">
        <v>46301.460023148145</v>
      </c>
      <c r="S1780" s="12">
        <v>1</v>
      </c>
      <c r="T1780">
        <v>20260133</v>
      </c>
      <c r="U1780" t="s">
        <v>838</v>
      </c>
      <c r="V1780">
        <v>20260133</v>
      </c>
    </row>
    <row r="1781" spans="1:22" x14ac:dyDescent="0.3">
      <c r="A1781" s="11">
        <v>46286</v>
      </c>
      <c r="B1781" s="89" t="s">
        <v>3836</v>
      </c>
      <c r="C1781" s="12" t="s">
        <v>954</v>
      </c>
      <c r="D1781" s="12" t="s">
        <v>3238</v>
      </c>
      <c r="E1781" s="12" t="s">
        <v>174</v>
      </c>
      <c r="F1781" s="12" t="s">
        <v>3239</v>
      </c>
      <c r="G1781" s="12" t="s">
        <v>2733</v>
      </c>
      <c r="H1781" s="12" t="s">
        <v>2734</v>
      </c>
      <c r="I1781" s="90">
        <v>0.29166666666666669</v>
      </c>
      <c r="J1781" s="90">
        <v>0.2986111111111111</v>
      </c>
      <c r="K1781" s="13">
        <v>0.17</v>
      </c>
      <c r="L1781" s="90"/>
      <c r="M1781" s="90"/>
      <c r="N1781" s="13"/>
      <c r="O1781" s="12">
        <v>0</v>
      </c>
      <c r="P1781" s="12">
        <v>45.180501999999997</v>
      </c>
      <c r="Q1781" s="12">
        <v>5.7300690000000003</v>
      </c>
      <c r="R1781" s="14">
        <v>46301.460023148145</v>
      </c>
      <c r="S1781" s="12">
        <v>1</v>
      </c>
      <c r="T1781">
        <v>20260211</v>
      </c>
      <c r="U1781" t="s">
        <v>40</v>
      </c>
      <c r="V1781">
        <v>20260211</v>
      </c>
    </row>
    <row r="1782" spans="1:22" x14ac:dyDescent="0.3">
      <c r="A1782" s="11">
        <v>46286</v>
      </c>
      <c r="B1782" s="89" t="s">
        <v>3833</v>
      </c>
      <c r="C1782" s="12" t="s">
        <v>978</v>
      </c>
      <c r="D1782" s="12" t="s">
        <v>3240</v>
      </c>
      <c r="E1782" s="12" t="s">
        <v>410</v>
      </c>
      <c r="F1782" s="12" t="s">
        <v>3241</v>
      </c>
      <c r="G1782" s="12" t="s">
        <v>2733</v>
      </c>
      <c r="H1782" s="12" t="s">
        <v>2734</v>
      </c>
      <c r="I1782" s="90">
        <v>0.16666666666666671</v>
      </c>
      <c r="J1782" s="90">
        <v>0.18055555555555561</v>
      </c>
      <c r="K1782" s="13">
        <v>0.33</v>
      </c>
      <c r="L1782" s="90"/>
      <c r="M1782" s="90"/>
      <c r="N1782" s="13"/>
      <c r="O1782" s="12">
        <v>0</v>
      </c>
      <c r="P1782" s="12">
        <v>45.565835999999997</v>
      </c>
      <c r="Q1782" s="12">
        <v>5.8936609999999998</v>
      </c>
      <c r="R1782" s="14">
        <v>46301.460023148145</v>
      </c>
      <c r="S1782" s="12">
        <v>1</v>
      </c>
      <c r="T1782">
        <v>20260107</v>
      </c>
      <c r="U1782" t="s">
        <v>40</v>
      </c>
      <c r="V1782">
        <v>20260107</v>
      </c>
    </row>
    <row r="1783" spans="1:22" x14ac:dyDescent="0.3">
      <c r="A1783" s="11">
        <v>46286</v>
      </c>
      <c r="B1783" s="89" t="s">
        <v>3847</v>
      </c>
      <c r="C1783" s="12" t="s">
        <v>900</v>
      </c>
      <c r="D1783" s="12" t="s">
        <v>1382</v>
      </c>
      <c r="E1783" s="12" t="s">
        <v>628</v>
      </c>
      <c r="F1783" s="12" t="s">
        <v>628</v>
      </c>
      <c r="G1783" s="12" t="s">
        <v>2733</v>
      </c>
      <c r="H1783" s="12" t="s">
        <v>2737</v>
      </c>
      <c r="I1783" s="90">
        <v>0.20833333333333329</v>
      </c>
      <c r="J1783" s="90">
        <v>0.2986111111111111</v>
      </c>
      <c r="K1783" s="13">
        <v>2.17</v>
      </c>
      <c r="L1783" s="90"/>
      <c r="M1783" s="90"/>
      <c r="N1783" s="13"/>
      <c r="O1783" s="12">
        <v>0</v>
      </c>
      <c r="P1783" s="12">
        <v>45.221049999999998</v>
      </c>
      <c r="Q1783" s="12">
        <v>5.6877610000000001</v>
      </c>
      <c r="R1783" s="14">
        <v>46301.460023148145</v>
      </c>
      <c r="S1783" s="12">
        <v>1</v>
      </c>
      <c r="T1783">
        <v>20260100</v>
      </c>
      <c r="U1783" t="s">
        <v>838</v>
      </c>
      <c r="V1783">
        <v>20260100</v>
      </c>
    </row>
    <row r="1784" spans="1:22" x14ac:dyDescent="0.3">
      <c r="A1784" s="11">
        <v>46286</v>
      </c>
      <c r="B1784" s="89" t="s">
        <v>3826</v>
      </c>
      <c r="C1784" s="12" t="s">
        <v>886</v>
      </c>
      <c r="D1784" s="12" t="s">
        <v>3242</v>
      </c>
      <c r="E1784" s="12" t="s">
        <v>435</v>
      </c>
      <c r="F1784" s="12" t="s">
        <v>3243</v>
      </c>
      <c r="G1784" s="12" t="s">
        <v>2733</v>
      </c>
      <c r="H1784" s="12" t="s">
        <v>2734</v>
      </c>
      <c r="I1784" s="90">
        <v>0.16666666666666671</v>
      </c>
      <c r="J1784" s="90">
        <v>0.18055555555555561</v>
      </c>
      <c r="K1784" s="13">
        <v>0.33</v>
      </c>
      <c r="L1784" s="90"/>
      <c r="M1784" s="90"/>
      <c r="N1784" s="13"/>
      <c r="O1784" s="12">
        <v>0</v>
      </c>
      <c r="P1784" s="12">
        <v>45.181677999999998</v>
      </c>
      <c r="Q1784" s="12">
        <v>5.7453979999999998</v>
      </c>
      <c r="R1784" s="14">
        <v>46301.460023148145</v>
      </c>
      <c r="S1784" s="12">
        <v>1</v>
      </c>
      <c r="T1784">
        <v>20260156</v>
      </c>
      <c r="U1784" t="s">
        <v>40</v>
      </c>
      <c r="V1784">
        <v>20260156</v>
      </c>
    </row>
    <row r="1785" spans="1:22" x14ac:dyDescent="0.3">
      <c r="A1785" s="11">
        <v>46286</v>
      </c>
      <c r="B1785" s="89" t="s">
        <v>3826</v>
      </c>
      <c r="C1785" s="12" t="s">
        <v>886</v>
      </c>
      <c r="D1785" s="12" t="s">
        <v>1927</v>
      </c>
      <c r="E1785" s="12" t="s">
        <v>684</v>
      </c>
      <c r="F1785" s="12" t="s">
        <v>684</v>
      </c>
      <c r="G1785" s="12" t="s">
        <v>2733</v>
      </c>
      <c r="H1785" s="12" t="s">
        <v>2737</v>
      </c>
      <c r="I1785" s="90">
        <v>0.33333333333333331</v>
      </c>
      <c r="J1785" s="90">
        <v>0.4236111111111111</v>
      </c>
      <c r="K1785" s="13">
        <v>2.17</v>
      </c>
      <c r="L1785" s="90"/>
      <c r="M1785" s="90"/>
      <c r="N1785" s="13"/>
      <c r="O1785" s="12">
        <v>0</v>
      </c>
      <c r="P1785" s="12">
        <v>45.189571999999998</v>
      </c>
      <c r="Q1785" s="12">
        <v>5.7128589999999999</v>
      </c>
      <c r="R1785" s="14">
        <v>46301.460023148145</v>
      </c>
      <c r="S1785" s="12">
        <v>1</v>
      </c>
      <c r="T1785">
        <v>20260285</v>
      </c>
      <c r="U1785" t="s">
        <v>838</v>
      </c>
      <c r="V1785">
        <v>20260285</v>
      </c>
    </row>
    <row r="1786" spans="1:22" x14ac:dyDescent="0.3">
      <c r="A1786" s="11">
        <v>46286</v>
      </c>
      <c r="B1786" s="89" t="s">
        <v>3830</v>
      </c>
      <c r="C1786" s="12" t="s">
        <v>951</v>
      </c>
      <c r="D1786" s="12" t="s">
        <v>3244</v>
      </c>
      <c r="E1786" s="12" t="s">
        <v>758</v>
      </c>
      <c r="F1786" s="12" t="s">
        <v>3245</v>
      </c>
      <c r="G1786" s="12" t="s">
        <v>2733</v>
      </c>
      <c r="H1786" s="12" t="s">
        <v>2734</v>
      </c>
      <c r="I1786" s="90">
        <v>0.16666666666666671</v>
      </c>
      <c r="J1786" s="90">
        <v>0.18055555555555561</v>
      </c>
      <c r="K1786" s="13">
        <v>0.33</v>
      </c>
      <c r="L1786" s="90"/>
      <c r="M1786" s="90"/>
      <c r="N1786" s="13"/>
      <c r="O1786" s="12">
        <v>0</v>
      </c>
      <c r="P1786" s="12">
        <v>45.197834</v>
      </c>
      <c r="Q1786" s="12">
        <v>5.7413530000000002</v>
      </c>
      <c r="R1786" s="14">
        <v>46301.460023148145</v>
      </c>
      <c r="S1786" s="12">
        <v>1</v>
      </c>
      <c r="T1786">
        <v>20260310</v>
      </c>
      <c r="U1786" t="s">
        <v>40</v>
      </c>
      <c r="V1786">
        <v>20260310</v>
      </c>
    </row>
    <row r="1787" spans="1:22" x14ac:dyDescent="0.3">
      <c r="A1787" s="11">
        <v>46286</v>
      </c>
      <c r="B1787" s="89" t="s">
        <v>3818</v>
      </c>
      <c r="C1787" s="12" t="s">
        <v>870</v>
      </c>
      <c r="D1787" s="12" t="s">
        <v>881</v>
      </c>
      <c r="E1787" s="12" t="s">
        <v>804</v>
      </c>
      <c r="F1787" s="12" t="s">
        <v>3246</v>
      </c>
      <c r="G1787" s="12" t="s">
        <v>2733</v>
      </c>
      <c r="H1787" s="12" t="s">
        <v>2734</v>
      </c>
      <c r="I1787" s="90">
        <v>0.19444444444444439</v>
      </c>
      <c r="J1787" s="90">
        <v>0.20833333333333329</v>
      </c>
      <c r="K1787" s="13">
        <v>0.33</v>
      </c>
      <c r="L1787" s="90">
        <v>0.54097222222222219</v>
      </c>
      <c r="M1787" s="90">
        <v>0.54097222222222219</v>
      </c>
      <c r="N1787" s="13">
        <v>0</v>
      </c>
      <c r="O1787" s="12">
        <v>1</v>
      </c>
      <c r="P1787" s="12">
        <v>45.189255000000003</v>
      </c>
      <c r="Q1787" s="12">
        <v>5.6904019999999997</v>
      </c>
      <c r="R1787" s="14">
        <v>46301.460023148145</v>
      </c>
      <c r="S1787" s="12">
        <v>1</v>
      </c>
      <c r="V1787" t="s">
        <v>3789</v>
      </c>
    </row>
    <row r="1788" spans="1:22" x14ac:dyDescent="0.3">
      <c r="A1788" s="11">
        <v>46286</v>
      </c>
      <c r="B1788" s="89" t="s">
        <v>3872</v>
      </c>
      <c r="C1788" s="12" t="s">
        <v>866</v>
      </c>
      <c r="D1788" s="12" t="s">
        <v>1979</v>
      </c>
      <c r="E1788" s="12" t="s">
        <v>504</v>
      </c>
      <c r="F1788" s="12" t="s">
        <v>504</v>
      </c>
      <c r="G1788" s="12" t="s">
        <v>2733</v>
      </c>
      <c r="H1788" s="12" t="s">
        <v>2737</v>
      </c>
      <c r="I1788" s="90">
        <v>0.33333333333333331</v>
      </c>
      <c r="J1788" s="90">
        <v>0.34722222222222221</v>
      </c>
      <c r="K1788" s="13">
        <v>0.33</v>
      </c>
      <c r="L1788" s="90">
        <v>0.27291666666666659</v>
      </c>
      <c r="M1788" s="90">
        <v>0.29930555555555549</v>
      </c>
      <c r="N1788" s="13">
        <v>0.63</v>
      </c>
      <c r="O1788" s="12">
        <v>1</v>
      </c>
      <c r="P1788" s="12">
        <v>45.237414999999999</v>
      </c>
      <c r="Q1788" s="12">
        <v>5.8513719999999996</v>
      </c>
      <c r="R1788" s="14">
        <v>46301.460023148145</v>
      </c>
      <c r="S1788" s="12">
        <v>1</v>
      </c>
      <c r="T1788">
        <v>20260301</v>
      </c>
      <c r="U1788" t="s">
        <v>838</v>
      </c>
      <c r="V1788">
        <v>20260301</v>
      </c>
    </row>
    <row r="1789" spans="1:22" x14ac:dyDescent="0.3">
      <c r="A1789" s="11">
        <v>46286</v>
      </c>
      <c r="B1789" s="89" t="s">
        <v>3834</v>
      </c>
      <c r="C1789" s="12" t="s">
        <v>964</v>
      </c>
      <c r="D1789" s="12" t="s">
        <v>3076</v>
      </c>
      <c r="E1789" s="12" t="s">
        <v>291</v>
      </c>
      <c r="F1789" s="12" t="s">
        <v>3077</v>
      </c>
      <c r="G1789" s="12" t="s">
        <v>2733</v>
      </c>
      <c r="H1789" s="12" t="s">
        <v>2734</v>
      </c>
      <c r="I1789" s="90">
        <v>0.16666666666666671</v>
      </c>
      <c r="J1789" s="90">
        <v>0.18055555555555561</v>
      </c>
      <c r="K1789" s="13">
        <v>0.33</v>
      </c>
      <c r="L1789" s="90"/>
      <c r="M1789" s="90"/>
      <c r="N1789" s="13"/>
      <c r="O1789" s="12">
        <v>0</v>
      </c>
      <c r="P1789" s="12">
        <v>45.150571999999997</v>
      </c>
      <c r="Q1789" s="12">
        <v>5.7256600000000004</v>
      </c>
      <c r="R1789" s="14">
        <v>46301.460023148145</v>
      </c>
      <c r="S1789" s="12">
        <v>1</v>
      </c>
      <c r="T1789">
        <v>20260106</v>
      </c>
      <c r="U1789" t="s">
        <v>40</v>
      </c>
      <c r="V1789">
        <v>20260106</v>
      </c>
    </row>
    <row r="1790" spans="1:22" x14ac:dyDescent="0.3">
      <c r="A1790" s="11">
        <v>46286</v>
      </c>
      <c r="B1790" s="89" t="s">
        <v>3859</v>
      </c>
      <c r="C1790" s="12" t="s">
        <v>956</v>
      </c>
      <c r="D1790" s="12" t="s">
        <v>3247</v>
      </c>
      <c r="E1790" s="12" t="s">
        <v>566</v>
      </c>
      <c r="F1790" s="12" t="s">
        <v>3248</v>
      </c>
      <c r="G1790" s="12" t="s">
        <v>2733</v>
      </c>
      <c r="H1790" s="12" t="s">
        <v>2734</v>
      </c>
      <c r="I1790" s="90">
        <v>0.16666666666666671</v>
      </c>
      <c r="J1790" s="90">
        <v>0.18055555555555561</v>
      </c>
      <c r="K1790" s="13">
        <v>0.33</v>
      </c>
      <c r="L1790" s="90"/>
      <c r="M1790" s="90"/>
      <c r="N1790" s="13"/>
      <c r="O1790" s="12">
        <v>0</v>
      </c>
      <c r="P1790" s="12">
        <v>45.189936000000003</v>
      </c>
      <c r="Q1790" s="12">
        <v>5.7559290000000001</v>
      </c>
      <c r="R1790" s="14">
        <v>46301.460023148145</v>
      </c>
      <c r="S1790" s="12">
        <v>1</v>
      </c>
      <c r="T1790">
        <v>20260365</v>
      </c>
      <c r="U1790" t="s">
        <v>40</v>
      </c>
      <c r="V1790">
        <v>20260365</v>
      </c>
    </row>
    <row r="1791" spans="1:22" x14ac:dyDescent="0.3">
      <c r="A1791" s="11">
        <v>46286</v>
      </c>
      <c r="B1791" s="89" t="s">
        <v>3862</v>
      </c>
      <c r="C1791" s="12" t="s">
        <v>853</v>
      </c>
      <c r="D1791" s="12" t="s">
        <v>3249</v>
      </c>
      <c r="E1791" s="12" t="s">
        <v>98</v>
      </c>
      <c r="F1791" s="12" t="s">
        <v>3250</v>
      </c>
      <c r="G1791" s="12" t="s">
        <v>2733</v>
      </c>
      <c r="H1791" s="12" t="s">
        <v>2734</v>
      </c>
      <c r="I1791" s="90">
        <v>0.29166666666666669</v>
      </c>
      <c r="J1791" s="90">
        <v>0.30208333333333331</v>
      </c>
      <c r="K1791" s="13">
        <v>0.25</v>
      </c>
      <c r="L1791" s="90"/>
      <c r="M1791" s="90"/>
      <c r="N1791" s="13"/>
      <c r="O1791" s="12">
        <v>0</v>
      </c>
      <c r="P1791" s="12">
        <v>45.190128999999999</v>
      </c>
      <c r="Q1791" s="12">
        <v>5.7320460000000004</v>
      </c>
      <c r="R1791" s="14">
        <v>46301.460023148145</v>
      </c>
      <c r="S1791" s="12">
        <v>1</v>
      </c>
      <c r="T1791">
        <v>20260010</v>
      </c>
      <c r="U1791" t="s">
        <v>40</v>
      </c>
      <c r="V1791">
        <v>20260010</v>
      </c>
    </row>
    <row r="1792" spans="1:22" x14ac:dyDescent="0.3">
      <c r="A1792" s="11">
        <v>46286</v>
      </c>
      <c r="B1792" s="89" t="s">
        <v>3824</v>
      </c>
      <c r="C1792" s="12" t="s">
        <v>876</v>
      </c>
      <c r="D1792" s="12" t="s">
        <v>3251</v>
      </c>
      <c r="E1792" s="12" t="s">
        <v>108</v>
      </c>
      <c r="F1792" s="12" t="s">
        <v>3252</v>
      </c>
      <c r="G1792" s="12" t="s">
        <v>2733</v>
      </c>
      <c r="H1792" s="12" t="s">
        <v>2734</v>
      </c>
      <c r="I1792" s="90">
        <v>0.16666666666666671</v>
      </c>
      <c r="J1792" s="90">
        <v>0.18055555555555561</v>
      </c>
      <c r="K1792" s="13">
        <v>0.33</v>
      </c>
      <c r="L1792" s="90"/>
      <c r="M1792" s="90"/>
      <c r="N1792" s="13"/>
      <c r="O1792" s="12">
        <v>0</v>
      </c>
      <c r="P1792" s="12">
        <v>45.184282000000003</v>
      </c>
      <c r="Q1792" s="12">
        <v>5.720561</v>
      </c>
      <c r="R1792" s="14">
        <v>46301.460023148145</v>
      </c>
      <c r="S1792" s="12">
        <v>1</v>
      </c>
      <c r="T1792">
        <v>20260420</v>
      </c>
      <c r="U1792" t="s">
        <v>40</v>
      </c>
      <c r="V1792">
        <v>20260420</v>
      </c>
    </row>
    <row r="1793" spans="1:22" x14ac:dyDescent="0.3">
      <c r="A1793" s="11">
        <v>46286</v>
      </c>
      <c r="B1793" s="89" t="s">
        <v>3820</v>
      </c>
      <c r="C1793" s="12" t="s">
        <v>961</v>
      </c>
      <c r="D1793" s="12" t="s">
        <v>3253</v>
      </c>
      <c r="E1793" s="12" t="s">
        <v>656</v>
      </c>
      <c r="F1793" s="12" t="s">
        <v>3254</v>
      </c>
      <c r="G1793" s="12" t="s">
        <v>2733</v>
      </c>
      <c r="H1793" s="12" t="s">
        <v>2734</v>
      </c>
      <c r="I1793" s="90">
        <v>0.2986111111111111</v>
      </c>
      <c r="J1793" s="90">
        <v>0.3125</v>
      </c>
      <c r="K1793" s="13">
        <v>0.33</v>
      </c>
      <c r="L1793" s="90"/>
      <c r="M1793" s="90"/>
      <c r="N1793" s="13"/>
      <c r="O1793" s="12">
        <v>0</v>
      </c>
      <c r="P1793" s="12">
        <v>45.165717999999998</v>
      </c>
      <c r="Q1793" s="12">
        <v>5.7258519999999997</v>
      </c>
      <c r="R1793" s="14">
        <v>46301.460023148145</v>
      </c>
      <c r="S1793" s="12">
        <v>1</v>
      </c>
      <c r="T1793">
        <v>20260098</v>
      </c>
      <c r="U1793" t="s">
        <v>40</v>
      </c>
      <c r="V1793">
        <v>20260098</v>
      </c>
    </row>
    <row r="1794" spans="1:22" x14ac:dyDescent="0.3">
      <c r="A1794" s="11">
        <v>46286</v>
      </c>
      <c r="B1794" s="89" t="s">
        <v>3833</v>
      </c>
      <c r="C1794" s="12" t="s">
        <v>978</v>
      </c>
      <c r="D1794" s="12" t="s">
        <v>3233</v>
      </c>
      <c r="E1794" s="12" t="s">
        <v>604</v>
      </c>
      <c r="F1794" s="12" t="s">
        <v>3234</v>
      </c>
      <c r="G1794" s="12" t="s">
        <v>2733</v>
      </c>
      <c r="H1794" s="12" t="s">
        <v>2734</v>
      </c>
      <c r="I1794" s="90">
        <v>0.29166666666666669</v>
      </c>
      <c r="J1794" s="90">
        <v>0.2986111111111111</v>
      </c>
      <c r="K1794" s="13">
        <v>0.17</v>
      </c>
      <c r="L1794" s="90"/>
      <c r="M1794" s="90"/>
      <c r="N1794" s="13"/>
      <c r="O1794" s="12">
        <v>0</v>
      </c>
      <c r="P1794" s="12">
        <v>45.570290999999997</v>
      </c>
      <c r="Q1794" s="12">
        <v>5.9184279999999996</v>
      </c>
      <c r="R1794" s="14">
        <v>46301.460023148145</v>
      </c>
      <c r="S1794" s="12">
        <v>1</v>
      </c>
      <c r="T1794">
        <v>20260436</v>
      </c>
      <c r="U1794" t="s">
        <v>40</v>
      </c>
      <c r="V1794">
        <v>20260436</v>
      </c>
    </row>
    <row r="1795" spans="1:22" x14ac:dyDescent="0.3">
      <c r="A1795" s="11">
        <v>46286</v>
      </c>
      <c r="B1795" s="89" t="s">
        <v>3844</v>
      </c>
      <c r="C1795" s="12" t="s">
        <v>952</v>
      </c>
      <c r="D1795" s="12" t="s">
        <v>3255</v>
      </c>
      <c r="E1795" s="12" t="s">
        <v>756</v>
      </c>
      <c r="F1795" s="12" t="s">
        <v>3256</v>
      </c>
      <c r="G1795" s="12" t="s">
        <v>2733</v>
      </c>
      <c r="H1795" s="12" t="s">
        <v>2734</v>
      </c>
      <c r="I1795" s="90">
        <v>0.29166666666666669</v>
      </c>
      <c r="J1795" s="90">
        <v>0.30555555555555558</v>
      </c>
      <c r="K1795" s="13">
        <v>0.33</v>
      </c>
      <c r="L1795" s="90"/>
      <c r="M1795" s="90"/>
      <c r="N1795" s="13"/>
      <c r="O1795" s="12">
        <v>0</v>
      </c>
      <c r="P1795" s="12">
        <v>45.185825999999999</v>
      </c>
      <c r="Q1795" s="12">
        <v>5.7163009999999996</v>
      </c>
      <c r="R1795" s="14">
        <v>46301.460023148145</v>
      </c>
      <c r="S1795" s="12">
        <v>1</v>
      </c>
      <c r="T1795">
        <v>20260482</v>
      </c>
      <c r="U1795" t="s">
        <v>40</v>
      </c>
      <c r="V1795">
        <v>20260482</v>
      </c>
    </row>
    <row r="1796" spans="1:22" x14ac:dyDescent="0.3">
      <c r="A1796" s="11">
        <v>46286</v>
      </c>
      <c r="B1796" s="89" t="s">
        <v>3826</v>
      </c>
      <c r="C1796" s="12" t="s">
        <v>886</v>
      </c>
      <c r="D1796" s="12" t="s">
        <v>2352</v>
      </c>
      <c r="E1796" s="12" t="s">
        <v>158</v>
      </c>
      <c r="F1796" s="12" t="s">
        <v>158</v>
      </c>
      <c r="G1796" s="12" t="s">
        <v>2733</v>
      </c>
      <c r="H1796" s="12" t="s">
        <v>2737</v>
      </c>
      <c r="I1796" s="90">
        <v>0.33333333333333331</v>
      </c>
      <c r="J1796" s="90">
        <v>0.34722222222222221</v>
      </c>
      <c r="K1796" s="13">
        <v>0.33</v>
      </c>
      <c r="L1796" s="90"/>
      <c r="M1796" s="90"/>
      <c r="N1796" s="13"/>
      <c r="O1796" s="12">
        <v>0</v>
      </c>
      <c r="P1796" s="12">
        <v>45.179771000000002</v>
      </c>
      <c r="Q1796" s="12">
        <v>5.7104290000000004</v>
      </c>
      <c r="R1796" s="14">
        <v>46301.460023148145</v>
      </c>
      <c r="S1796" s="12">
        <v>1</v>
      </c>
      <c r="T1796">
        <v>20260428</v>
      </c>
      <c r="U1796" t="s">
        <v>838</v>
      </c>
      <c r="V1796">
        <v>20260428</v>
      </c>
    </row>
    <row r="1797" spans="1:22" x14ac:dyDescent="0.3">
      <c r="A1797" s="11">
        <v>46286</v>
      </c>
      <c r="B1797" s="89" t="s">
        <v>3834</v>
      </c>
      <c r="C1797" s="12" t="s">
        <v>964</v>
      </c>
      <c r="D1797" s="12" t="s">
        <v>3257</v>
      </c>
      <c r="E1797" s="12" t="s">
        <v>358</v>
      </c>
      <c r="F1797" s="12" t="s">
        <v>3258</v>
      </c>
      <c r="G1797" s="12" t="s">
        <v>2733</v>
      </c>
      <c r="H1797" s="12" t="s">
        <v>2734</v>
      </c>
      <c r="I1797" s="90">
        <v>0.16666666666666671</v>
      </c>
      <c r="J1797" s="90">
        <v>0.18055555555555561</v>
      </c>
      <c r="K1797" s="13">
        <v>0.33</v>
      </c>
      <c r="L1797" s="90"/>
      <c r="M1797" s="90"/>
      <c r="N1797" s="13"/>
      <c r="O1797" s="12">
        <v>0</v>
      </c>
      <c r="P1797" s="12">
        <v>45.174598000000003</v>
      </c>
      <c r="Q1797" s="12">
        <v>5.7422800000000001</v>
      </c>
      <c r="R1797" s="14">
        <v>46301.460023148145</v>
      </c>
      <c r="S1797" s="12">
        <v>1</v>
      </c>
      <c r="T1797">
        <v>20260583</v>
      </c>
      <c r="U1797" t="s">
        <v>40</v>
      </c>
      <c r="V1797">
        <v>20260583</v>
      </c>
    </row>
    <row r="1798" spans="1:22" x14ac:dyDescent="0.3">
      <c r="A1798" s="11">
        <v>46286</v>
      </c>
      <c r="B1798" s="89" t="s">
        <v>3884</v>
      </c>
      <c r="C1798" s="12" t="s">
        <v>895</v>
      </c>
      <c r="D1798" s="12" t="s">
        <v>1522</v>
      </c>
      <c r="E1798" s="12" t="s">
        <v>207</v>
      </c>
      <c r="F1798" s="12" t="s">
        <v>3259</v>
      </c>
      <c r="G1798" s="12" t="s">
        <v>2733</v>
      </c>
      <c r="H1798" s="12" t="s">
        <v>2737</v>
      </c>
      <c r="I1798" s="90">
        <v>0</v>
      </c>
      <c r="J1798" s="90">
        <v>7.6388888888888895E-2</v>
      </c>
      <c r="K1798" s="13">
        <v>1.83</v>
      </c>
      <c r="L1798" s="90"/>
      <c r="M1798" s="90"/>
      <c r="N1798" s="13"/>
      <c r="O1798" s="12">
        <v>0</v>
      </c>
      <c r="P1798" s="12">
        <v>45.196975999999999</v>
      </c>
      <c r="Q1798" s="12">
        <v>5.7354219999999998</v>
      </c>
      <c r="R1798" s="14">
        <v>46301.460023148145</v>
      </c>
      <c r="S1798" s="12">
        <v>0</v>
      </c>
      <c r="T1798">
        <v>20260150</v>
      </c>
      <c r="U1798" t="s">
        <v>838</v>
      </c>
      <c r="V1798">
        <v>20260150</v>
      </c>
    </row>
    <row r="1799" spans="1:22" x14ac:dyDescent="0.3">
      <c r="A1799" s="11">
        <v>46286</v>
      </c>
      <c r="B1799" s="89" t="s">
        <v>3826</v>
      </c>
      <c r="C1799" s="12" t="s">
        <v>886</v>
      </c>
      <c r="D1799" s="12" t="s">
        <v>3260</v>
      </c>
      <c r="E1799" s="12" t="s">
        <v>775</v>
      </c>
      <c r="F1799" s="12" t="s">
        <v>3261</v>
      </c>
      <c r="G1799" s="12" t="s">
        <v>2733</v>
      </c>
      <c r="H1799" s="12" t="s">
        <v>2734</v>
      </c>
      <c r="I1799" s="90">
        <v>0.16666666666666671</v>
      </c>
      <c r="J1799" s="90">
        <v>0.18055555555555561</v>
      </c>
      <c r="K1799" s="13">
        <v>0.33</v>
      </c>
      <c r="L1799" s="90"/>
      <c r="M1799" s="90"/>
      <c r="N1799" s="13"/>
      <c r="O1799" s="12">
        <v>0</v>
      </c>
      <c r="P1799" s="12">
        <v>45.186475999999999</v>
      </c>
      <c r="Q1799" s="12">
        <v>5.7284920000000001</v>
      </c>
      <c r="R1799" s="14">
        <v>46301.460023148145</v>
      </c>
      <c r="S1799" s="12">
        <v>1</v>
      </c>
      <c r="T1799">
        <v>20260446</v>
      </c>
      <c r="U1799" t="s">
        <v>40</v>
      </c>
      <c r="V1799">
        <v>20260446</v>
      </c>
    </row>
    <row r="1800" spans="1:22" x14ac:dyDescent="0.3">
      <c r="A1800" s="11">
        <v>46286</v>
      </c>
      <c r="B1800" s="89" t="s">
        <v>3817</v>
      </c>
      <c r="C1800" s="12" t="s">
        <v>974</v>
      </c>
      <c r="D1800" s="12" t="s">
        <v>3116</v>
      </c>
      <c r="E1800" s="12" t="s">
        <v>47</v>
      </c>
      <c r="F1800" s="12" t="s">
        <v>3117</v>
      </c>
      <c r="G1800" s="12" t="s">
        <v>2733</v>
      </c>
      <c r="H1800" s="12" t="s">
        <v>2734</v>
      </c>
      <c r="I1800" s="90">
        <v>0.16666666666666671</v>
      </c>
      <c r="J1800" s="90">
        <v>0.1736111111111111</v>
      </c>
      <c r="K1800" s="13">
        <v>0.17</v>
      </c>
      <c r="L1800" s="90"/>
      <c r="M1800" s="90"/>
      <c r="N1800" s="13"/>
      <c r="O1800" s="12">
        <v>0</v>
      </c>
      <c r="P1800" s="12">
        <v>45.192289000000002</v>
      </c>
      <c r="Q1800" s="12">
        <v>5.7220880000000003</v>
      </c>
      <c r="R1800" s="14">
        <v>46301.460023148145</v>
      </c>
      <c r="S1800" s="12">
        <v>1</v>
      </c>
      <c r="T1800">
        <v>20260345</v>
      </c>
      <c r="U1800" t="s">
        <v>40</v>
      </c>
      <c r="V1800">
        <v>20260345</v>
      </c>
    </row>
    <row r="1801" spans="1:22" x14ac:dyDescent="0.3">
      <c r="A1801" s="11">
        <v>46286</v>
      </c>
      <c r="B1801" s="89" t="s">
        <v>3846</v>
      </c>
      <c r="C1801" s="12" t="s">
        <v>863</v>
      </c>
      <c r="D1801" s="12" t="s">
        <v>3118</v>
      </c>
      <c r="E1801" s="12" t="s">
        <v>140</v>
      </c>
      <c r="F1801" s="12" t="s">
        <v>3119</v>
      </c>
      <c r="G1801" s="12" t="s">
        <v>2733</v>
      </c>
      <c r="H1801" s="12" t="s">
        <v>2734</v>
      </c>
      <c r="I1801" s="90">
        <v>0.16666666666666671</v>
      </c>
      <c r="J1801" s="90">
        <v>0.1736111111111111</v>
      </c>
      <c r="K1801" s="13">
        <v>0.17</v>
      </c>
      <c r="L1801" s="90"/>
      <c r="M1801" s="90"/>
      <c r="N1801" s="13"/>
      <c r="O1801" s="12">
        <v>0</v>
      </c>
      <c r="P1801" s="12">
        <v>45.193193000000001</v>
      </c>
      <c r="Q1801" s="12">
        <v>5.7146129999999999</v>
      </c>
      <c r="R1801" s="14">
        <v>46301.460023148145</v>
      </c>
      <c r="S1801" s="12">
        <v>1</v>
      </c>
      <c r="T1801">
        <v>20260504</v>
      </c>
      <c r="U1801" t="s">
        <v>3760</v>
      </c>
      <c r="V1801">
        <v>20260504</v>
      </c>
    </row>
    <row r="1802" spans="1:22" x14ac:dyDescent="0.3">
      <c r="A1802" s="11">
        <v>46286</v>
      </c>
      <c r="B1802" s="89" t="s">
        <v>3817</v>
      </c>
      <c r="C1802" s="12" t="s">
        <v>974</v>
      </c>
      <c r="D1802" s="12" t="s">
        <v>3262</v>
      </c>
      <c r="E1802" s="12" t="s">
        <v>217</v>
      </c>
      <c r="F1802" s="12" t="s">
        <v>3263</v>
      </c>
      <c r="G1802" s="12" t="s">
        <v>2733</v>
      </c>
      <c r="H1802" s="12" t="s">
        <v>2734</v>
      </c>
      <c r="I1802" s="90">
        <v>0.29166666666666669</v>
      </c>
      <c r="J1802" s="90">
        <v>0.2986111111111111</v>
      </c>
      <c r="K1802" s="13">
        <v>0.17</v>
      </c>
      <c r="L1802" s="90"/>
      <c r="M1802" s="90"/>
      <c r="N1802" s="13"/>
      <c r="O1802" s="12">
        <v>0</v>
      </c>
      <c r="P1802" s="12">
        <v>45.191251999999999</v>
      </c>
      <c r="Q1802" s="12">
        <v>5.7259229999999999</v>
      </c>
      <c r="R1802" s="14">
        <v>46301.460023148145</v>
      </c>
      <c r="S1802" s="12">
        <v>1</v>
      </c>
      <c r="T1802">
        <v>20260233</v>
      </c>
      <c r="U1802" t="s">
        <v>40</v>
      </c>
      <c r="V1802">
        <v>20260233</v>
      </c>
    </row>
    <row r="1803" spans="1:22" x14ac:dyDescent="0.3">
      <c r="A1803" s="11">
        <v>46286</v>
      </c>
      <c r="B1803" s="89" t="s">
        <v>3835</v>
      </c>
      <c r="C1803" s="12" t="s">
        <v>859</v>
      </c>
      <c r="D1803" s="12" t="s">
        <v>3264</v>
      </c>
      <c r="E1803" s="12" t="s">
        <v>162</v>
      </c>
      <c r="F1803" s="12" t="s">
        <v>3265</v>
      </c>
      <c r="G1803" s="12" t="s">
        <v>2733</v>
      </c>
      <c r="H1803" s="12" t="s">
        <v>2734</v>
      </c>
      <c r="I1803" s="90">
        <v>0.25</v>
      </c>
      <c r="J1803" s="90">
        <v>0.26041666666666669</v>
      </c>
      <c r="K1803" s="13">
        <v>0.25</v>
      </c>
      <c r="L1803" s="90"/>
      <c r="M1803" s="90"/>
      <c r="N1803" s="13"/>
      <c r="O1803" s="12">
        <v>0</v>
      </c>
      <c r="P1803" s="12">
        <v>45.189870999999997</v>
      </c>
      <c r="Q1803" s="12">
        <v>5.7183529999999996</v>
      </c>
      <c r="R1803" s="14">
        <v>46301.460023148145</v>
      </c>
      <c r="S1803" s="12">
        <v>1</v>
      </c>
      <c r="T1803">
        <v>20260043</v>
      </c>
      <c r="U1803" t="s">
        <v>40</v>
      </c>
      <c r="V1803">
        <v>20260043</v>
      </c>
    </row>
    <row r="1804" spans="1:22" x14ac:dyDescent="0.3">
      <c r="A1804" s="11">
        <v>46286</v>
      </c>
      <c r="B1804" s="89" t="s">
        <v>3828</v>
      </c>
      <c r="C1804" s="12" t="s">
        <v>976</v>
      </c>
      <c r="D1804" s="12" t="s">
        <v>3266</v>
      </c>
      <c r="E1804" s="12" t="s">
        <v>706</v>
      </c>
      <c r="F1804" s="12" t="s">
        <v>3267</v>
      </c>
      <c r="G1804" s="12" t="s">
        <v>2733</v>
      </c>
      <c r="H1804" s="12" t="s">
        <v>2734</v>
      </c>
      <c r="I1804" s="90">
        <v>0.16666666666666671</v>
      </c>
      <c r="J1804" s="90">
        <v>0.18055555555555561</v>
      </c>
      <c r="K1804" s="13">
        <v>0.33</v>
      </c>
      <c r="L1804" s="90">
        <v>0.1847222222222222</v>
      </c>
      <c r="M1804" s="90">
        <v>0.18819444444444439</v>
      </c>
      <c r="N1804" s="13">
        <v>0.08</v>
      </c>
      <c r="O1804" s="12">
        <v>1</v>
      </c>
      <c r="P1804" s="12">
        <v>45.176924999999997</v>
      </c>
      <c r="Q1804" s="12">
        <v>5.7132199999999997</v>
      </c>
      <c r="R1804" s="14">
        <v>46301.460023148145</v>
      </c>
      <c r="S1804" s="12">
        <v>1</v>
      </c>
      <c r="T1804">
        <v>20260197</v>
      </c>
      <c r="U1804" t="s">
        <v>40</v>
      </c>
      <c r="V1804">
        <v>20260197</v>
      </c>
    </row>
    <row r="1805" spans="1:22" x14ac:dyDescent="0.3">
      <c r="A1805" s="11">
        <v>46286</v>
      </c>
      <c r="B1805" s="89" t="s">
        <v>3872</v>
      </c>
      <c r="C1805" s="12" t="s">
        <v>866</v>
      </c>
      <c r="D1805" s="12" t="s">
        <v>1231</v>
      </c>
      <c r="E1805" s="12" t="s">
        <v>451</v>
      </c>
      <c r="F1805" s="12" t="s">
        <v>451</v>
      </c>
      <c r="G1805" s="12" t="s">
        <v>2733</v>
      </c>
      <c r="H1805" s="12" t="s">
        <v>2737</v>
      </c>
      <c r="I1805" s="90">
        <v>0.33333333333333331</v>
      </c>
      <c r="J1805" s="90">
        <v>0.34722222222222221</v>
      </c>
      <c r="K1805" s="13">
        <v>0.33</v>
      </c>
      <c r="L1805" s="90">
        <v>0.34791666666666671</v>
      </c>
      <c r="M1805" s="90">
        <v>0.36666666666666659</v>
      </c>
      <c r="N1805" s="13">
        <v>0.45</v>
      </c>
      <c r="O1805" s="12">
        <v>1</v>
      </c>
      <c r="P1805" s="12">
        <v>45.207687999999997</v>
      </c>
      <c r="Q1805" s="12">
        <v>5.763395</v>
      </c>
      <c r="R1805" s="14">
        <v>46301.460023148145</v>
      </c>
      <c r="S1805" s="12">
        <v>1</v>
      </c>
      <c r="T1805">
        <v>20260046</v>
      </c>
      <c r="U1805" t="s">
        <v>838</v>
      </c>
      <c r="V1805">
        <v>20260046</v>
      </c>
    </row>
    <row r="1806" spans="1:22" x14ac:dyDescent="0.3">
      <c r="A1806" s="11">
        <v>46286</v>
      </c>
      <c r="B1806" s="89" t="s">
        <v>3842</v>
      </c>
      <c r="C1806" s="12" t="s">
        <v>865</v>
      </c>
      <c r="D1806" s="12" t="s">
        <v>1137</v>
      </c>
      <c r="E1806" s="12" t="s">
        <v>331</v>
      </c>
      <c r="F1806" s="12" t="s">
        <v>3268</v>
      </c>
      <c r="G1806" s="12" t="s">
        <v>2733</v>
      </c>
      <c r="H1806" s="12" t="s">
        <v>2737</v>
      </c>
      <c r="I1806" s="90">
        <v>0.33333333333333331</v>
      </c>
      <c r="J1806" s="90">
        <v>0.49652777777777779</v>
      </c>
      <c r="K1806" s="13">
        <v>3.92</v>
      </c>
      <c r="L1806" s="90"/>
      <c r="M1806" s="90"/>
      <c r="N1806" s="13"/>
      <c r="O1806" s="12">
        <v>0</v>
      </c>
      <c r="P1806" s="12">
        <v>46.203426999999998</v>
      </c>
      <c r="Q1806" s="12">
        <v>-1.3673979999999999</v>
      </c>
      <c r="R1806" s="14">
        <v>46301.460023148145</v>
      </c>
      <c r="S1806" s="12">
        <v>1</v>
      </c>
      <c r="T1806">
        <v>20260020</v>
      </c>
      <c r="U1806" t="s">
        <v>838</v>
      </c>
      <c r="V1806">
        <v>20260020</v>
      </c>
    </row>
    <row r="1807" spans="1:22" x14ac:dyDescent="0.3">
      <c r="A1807" s="11">
        <v>46286</v>
      </c>
      <c r="B1807" s="89" t="s">
        <v>3816</v>
      </c>
      <c r="C1807" s="12" t="s">
        <v>957</v>
      </c>
      <c r="D1807" s="12" t="s">
        <v>2126</v>
      </c>
      <c r="E1807" s="12" t="s">
        <v>513</v>
      </c>
      <c r="F1807" s="12" t="s">
        <v>513</v>
      </c>
      <c r="G1807" s="12" t="s">
        <v>2733</v>
      </c>
      <c r="H1807" s="12" t="s">
        <v>2737</v>
      </c>
      <c r="I1807" s="90">
        <v>0.51388888888888884</v>
      </c>
      <c r="J1807" s="90">
        <v>0.52430555555555558</v>
      </c>
      <c r="K1807" s="13">
        <v>0.25</v>
      </c>
      <c r="L1807" s="90"/>
      <c r="M1807" s="90"/>
      <c r="N1807" s="13"/>
      <c r="O1807" s="12">
        <v>0</v>
      </c>
      <c r="P1807" s="12">
        <v>45.199052999999999</v>
      </c>
      <c r="Q1807" s="12">
        <v>5.7376889999999996</v>
      </c>
      <c r="R1807" s="14">
        <v>46301.460023148145</v>
      </c>
      <c r="S1807" s="12">
        <v>1</v>
      </c>
      <c r="T1807">
        <v>20260350</v>
      </c>
      <c r="U1807" t="s">
        <v>838</v>
      </c>
      <c r="V1807">
        <v>20260350</v>
      </c>
    </row>
    <row r="1808" spans="1:22" x14ac:dyDescent="0.3">
      <c r="A1808" s="11">
        <v>46286</v>
      </c>
      <c r="B1808" s="89" t="s">
        <v>3856</v>
      </c>
      <c r="C1808" s="12" t="s">
        <v>979</v>
      </c>
      <c r="D1808" s="12" t="s">
        <v>3269</v>
      </c>
      <c r="E1808" s="12" t="s">
        <v>76</v>
      </c>
      <c r="F1808" s="12" t="s">
        <v>3270</v>
      </c>
      <c r="G1808" s="12" t="s">
        <v>2733</v>
      </c>
      <c r="H1808" s="12" t="s">
        <v>2734</v>
      </c>
      <c r="I1808" s="90">
        <v>0.27777777777777779</v>
      </c>
      <c r="J1808" s="90">
        <v>0.29166666666666669</v>
      </c>
      <c r="K1808" s="13">
        <v>0.33</v>
      </c>
      <c r="L1808" s="90">
        <v>0.21944444444444439</v>
      </c>
      <c r="M1808" s="90">
        <v>0.22291666666666671</v>
      </c>
      <c r="N1808" s="13">
        <v>0.08</v>
      </c>
      <c r="O1808" s="12">
        <v>1</v>
      </c>
      <c r="P1808" s="12">
        <v>45.183639999999997</v>
      </c>
      <c r="Q1808" s="12">
        <v>5.7215680000000004</v>
      </c>
      <c r="R1808" s="14">
        <v>46301.460023148145</v>
      </c>
      <c r="S1808" s="12">
        <v>1</v>
      </c>
      <c r="T1808">
        <v>20260480</v>
      </c>
      <c r="U1808" t="s">
        <v>40</v>
      </c>
      <c r="V1808">
        <v>20260480</v>
      </c>
    </row>
    <row r="1809" spans="1:22" x14ac:dyDescent="0.3">
      <c r="A1809" s="11">
        <v>46286</v>
      </c>
      <c r="B1809" s="89" t="s">
        <v>3833</v>
      </c>
      <c r="C1809" s="12" t="s">
        <v>978</v>
      </c>
      <c r="D1809" s="12" t="s">
        <v>1749</v>
      </c>
      <c r="E1809" s="12" t="s">
        <v>530</v>
      </c>
      <c r="F1809" s="12" t="s">
        <v>530</v>
      </c>
      <c r="G1809" s="12" t="s">
        <v>2733</v>
      </c>
      <c r="H1809" s="12" t="s">
        <v>2737</v>
      </c>
      <c r="I1809" s="90">
        <v>0.33333333333333331</v>
      </c>
      <c r="J1809" s="90">
        <v>0.36458333333333331</v>
      </c>
      <c r="K1809" s="13">
        <v>0.75</v>
      </c>
      <c r="L1809" s="90"/>
      <c r="M1809" s="90"/>
      <c r="N1809" s="13"/>
      <c r="O1809" s="12">
        <v>0</v>
      </c>
      <c r="P1809" s="12">
        <v>45.565095999999997</v>
      </c>
      <c r="Q1809" s="12">
        <v>5.9190420000000001</v>
      </c>
      <c r="R1809" s="14">
        <v>46301.460023148145</v>
      </c>
      <c r="S1809" s="12">
        <v>1</v>
      </c>
      <c r="T1809">
        <v>20260230</v>
      </c>
      <c r="U1809" t="s">
        <v>838</v>
      </c>
      <c r="V1809">
        <v>20260230</v>
      </c>
    </row>
    <row r="1810" spans="1:22" x14ac:dyDescent="0.3">
      <c r="A1810" s="11">
        <v>46286</v>
      </c>
      <c r="B1810" s="89" t="s">
        <v>3814</v>
      </c>
      <c r="C1810" s="12" t="s">
        <v>948</v>
      </c>
      <c r="D1810" s="12" t="s">
        <v>3271</v>
      </c>
      <c r="E1810" s="12" t="s">
        <v>233</v>
      </c>
      <c r="F1810" s="12" t="s">
        <v>3272</v>
      </c>
      <c r="G1810" s="12" t="s">
        <v>2733</v>
      </c>
      <c r="H1810" s="12" t="s">
        <v>2734</v>
      </c>
      <c r="I1810" s="90">
        <v>0.16666666666666671</v>
      </c>
      <c r="J1810" s="90">
        <v>0.18055555555555561</v>
      </c>
      <c r="K1810" s="13">
        <v>0.33</v>
      </c>
      <c r="L1810" s="90"/>
      <c r="M1810" s="90"/>
      <c r="N1810" s="13"/>
      <c r="O1810" s="12">
        <v>0</v>
      </c>
      <c r="P1810" s="12">
        <v>45.192034</v>
      </c>
      <c r="Q1810" s="12">
        <v>5.73963</v>
      </c>
      <c r="R1810" s="14">
        <v>46301.460023148145</v>
      </c>
      <c r="S1810" s="12">
        <v>1</v>
      </c>
      <c r="T1810">
        <v>20260379</v>
      </c>
      <c r="U1810" t="s">
        <v>40</v>
      </c>
      <c r="V1810">
        <v>20260379</v>
      </c>
    </row>
    <row r="1811" spans="1:22" x14ac:dyDescent="0.3">
      <c r="A1811" s="11">
        <v>46286</v>
      </c>
      <c r="B1811" s="89" t="s">
        <v>3819</v>
      </c>
      <c r="C1811" s="12" t="s">
        <v>973</v>
      </c>
      <c r="D1811" s="12" t="s">
        <v>2285</v>
      </c>
      <c r="E1811" s="12" t="s">
        <v>725</v>
      </c>
      <c r="F1811" s="12" t="s">
        <v>725</v>
      </c>
      <c r="G1811" s="12" t="s">
        <v>2733</v>
      </c>
      <c r="H1811" s="12" t="s">
        <v>2737</v>
      </c>
      <c r="I1811" s="90">
        <v>0.1875</v>
      </c>
      <c r="J1811" s="90">
        <v>0.19791666666666671</v>
      </c>
      <c r="K1811" s="13">
        <v>0.25</v>
      </c>
      <c r="L1811" s="90"/>
      <c r="M1811" s="90"/>
      <c r="N1811" s="13"/>
      <c r="O1811" s="12">
        <v>0</v>
      </c>
      <c r="P1811" s="12">
        <v>45.364230999999997</v>
      </c>
      <c r="Q1811" s="12">
        <v>5.596381</v>
      </c>
      <c r="R1811" s="14">
        <v>46301.460023148145</v>
      </c>
      <c r="S1811" s="12">
        <v>1</v>
      </c>
      <c r="T1811">
        <v>20260403</v>
      </c>
      <c r="U1811" t="s">
        <v>838</v>
      </c>
      <c r="V1811">
        <v>20260403</v>
      </c>
    </row>
    <row r="1812" spans="1:22" x14ac:dyDescent="0.3">
      <c r="A1812" s="11">
        <v>46286</v>
      </c>
      <c r="B1812" s="89" t="s">
        <v>3815</v>
      </c>
      <c r="C1812" s="12" t="s">
        <v>905</v>
      </c>
      <c r="D1812" s="12" t="s">
        <v>1530</v>
      </c>
      <c r="E1812" s="12" t="s">
        <v>222</v>
      </c>
      <c r="F1812" s="12" t="s">
        <v>222</v>
      </c>
      <c r="G1812" s="12" t="s">
        <v>2733</v>
      </c>
      <c r="H1812" s="12" t="s">
        <v>2737</v>
      </c>
      <c r="I1812" s="90">
        <v>0.33333333333333331</v>
      </c>
      <c r="J1812" s="90">
        <v>0.35416666666666669</v>
      </c>
      <c r="K1812" s="13">
        <v>0.5</v>
      </c>
      <c r="L1812" s="90"/>
      <c r="M1812" s="90"/>
      <c r="N1812" s="13"/>
      <c r="O1812" s="12">
        <v>0</v>
      </c>
      <c r="P1812" s="12">
        <v>45.189441000000002</v>
      </c>
      <c r="Q1812" s="12">
        <v>5.7262389999999996</v>
      </c>
      <c r="R1812" s="14">
        <v>46301.460023148145</v>
      </c>
      <c r="S1812" s="12">
        <v>1</v>
      </c>
      <c r="T1812">
        <v>20260153</v>
      </c>
      <c r="U1812" t="s">
        <v>838</v>
      </c>
      <c r="V1812">
        <v>20260153</v>
      </c>
    </row>
    <row r="1813" spans="1:22" x14ac:dyDescent="0.3">
      <c r="A1813" s="11">
        <v>46286</v>
      </c>
      <c r="B1813" s="89" t="s">
        <v>3816</v>
      </c>
      <c r="C1813" s="12" t="s">
        <v>957</v>
      </c>
      <c r="D1813" s="12" t="s">
        <v>3273</v>
      </c>
      <c r="E1813" s="12" t="s">
        <v>548</v>
      </c>
      <c r="F1813" s="12" t="s">
        <v>3274</v>
      </c>
      <c r="G1813" s="12" t="s">
        <v>2733</v>
      </c>
      <c r="H1813" s="12" t="s">
        <v>2734</v>
      </c>
      <c r="I1813" s="90">
        <v>0.37152777777777779</v>
      </c>
      <c r="J1813" s="90">
        <v>0.38541666666666669</v>
      </c>
      <c r="K1813" s="13">
        <v>0.33</v>
      </c>
      <c r="L1813" s="90">
        <v>0.51944444444444449</v>
      </c>
      <c r="M1813" s="90">
        <v>0.52152777777777781</v>
      </c>
      <c r="N1813" s="13">
        <v>0.05</v>
      </c>
      <c r="O1813" s="12">
        <v>1</v>
      </c>
      <c r="P1813" s="12">
        <v>45.199911999999998</v>
      </c>
      <c r="Q1813" s="12">
        <v>5.7373810000000001</v>
      </c>
      <c r="R1813" s="14">
        <v>46301.460023148145</v>
      </c>
      <c r="S1813" s="12">
        <v>1</v>
      </c>
      <c r="T1813">
        <v>20260295</v>
      </c>
      <c r="U1813" t="s">
        <v>40</v>
      </c>
      <c r="V1813">
        <v>20260295</v>
      </c>
    </row>
    <row r="1814" spans="1:22" x14ac:dyDescent="0.3">
      <c r="A1814" s="11">
        <v>46286</v>
      </c>
      <c r="B1814" s="89" t="s">
        <v>3835</v>
      </c>
      <c r="C1814" s="12" t="s">
        <v>859</v>
      </c>
      <c r="D1814" s="12" t="s">
        <v>1995</v>
      </c>
      <c r="E1814" s="12" t="s">
        <v>396</v>
      </c>
      <c r="F1814" s="12" t="s">
        <v>396</v>
      </c>
      <c r="G1814" s="12" t="s">
        <v>2733</v>
      </c>
      <c r="H1814" s="12" t="s">
        <v>2737</v>
      </c>
      <c r="I1814" s="90">
        <v>0.33333333333333331</v>
      </c>
      <c r="J1814" s="90">
        <v>0.34722222222222221</v>
      </c>
      <c r="K1814" s="13">
        <v>0.33</v>
      </c>
      <c r="L1814" s="90"/>
      <c r="M1814" s="90"/>
      <c r="N1814" s="13"/>
      <c r="O1814" s="12">
        <v>0</v>
      </c>
      <c r="P1814" s="12">
        <v>45.189906999999998</v>
      </c>
      <c r="Q1814" s="12">
        <v>5.7160770000000003</v>
      </c>
      <c r="R1814" s="14">
        <v>46301.460023148145</v>
      </c>
      <c r="S1814" s="12">
        <v>1</v>
      </c>
      <c r="T1814">
        <v>20260305</v>
      </c>
      <c r="U1814" t="s">
        <v>838</v>
      </c>
      <c r="V1814">
        <v>20260305</v>
      </c>
    </row>
    <row r="1815" spans="1:22" x14ac:dyDescent="0.3">
      <c r="A1815" s="11">
        <v>46286</v>
      </c>
      <c r="B1815" s="89" t="s">
        <v>3822</v>
      </c>
      <c r="C1815" s="12" t="s">
        <v>944</v>
      </c>
      <c r="D1815" s="12" t="s">
        <v>3275</v>
      </c>
      <c r="E1815" s="12" t="s">
        <v>84</v>
      </c>
      <c r="F1815" s="12" t="s">
        <v>3276</v>
      </c>
      <c r="G1815" s="12" t="s">
        <v>2733</v>
      </c>
      <c r="H1815" s="12" t="s">
        <v>2734</v>
      </c>
      <c r="I1815" s="90">
        <v>0.16666666666666671</v>
      </c>
      <c r="J1815" s="90">
        <v>0.18055555555555561</v>
      </c>
      <c r="K1815" s="13">
        <v>0.33</v>
      </c>
      <c r="L1815" s="90"/>
      <c r="M1815" s="90"/>
      <c r="N1815" s="13"/>
      <c r="O1815" s="12">
        <v>0</v>
      </c>
      <c r="P1815" s="12">
        <v>45.182246999999997</v>
      </c>
      <c r="Q1815" s="12">
        <v>5.7318619999999996</v>
      </c>
      <c r="R1815" s="14">
        <v>46301.460023148145</v>
      </c>
      <c r="S1815" s="12">
        <v>1</v>
      </c>
      <c r="T1815">
        <v>20260052</v>
      </c>
      <c r="U1815" t="s">
        <v>40</v>
      </c>
      <c r="V1815">
        <v>20260052</v>
      </c>
    </row>
    <row r="1816" spans="1:22" x14ac:dyDescent="0.3">
      <c r="A1816" s="11">
        <v>46286</v>
      </c>
      <c r="B1816" s="89" t="s">
        <v>3841</v>
      </c>
      <c r="C1816" s="12" t="s">
        <v>971</v>
      </c>
      <c r="D1816" s="12" t="s">
        <v>3277</v>
      </c>
      <c r="E1816" s="12" t="s">
        <v>337</v>
      </c>
      <c r="F1816" s="12" t="s">
        <v>1265</v>
      </c>
      <c r="G1816" s="12" t="s">
        <v>2733</v>
      </c>
      <c r="H1816" s="12" t="s">
        <v>2734</v>
      </c>
      <c r="I1816" s="90">
        <v>0.25</v>
      </c>
      <c r="J1816" s="90">
        <v>0.26041666666666669</v>
      </c>
      <c r="K1816" s="13">
        <v>0.25</v>
      </c>
      <c r="L1816" s="90"/>
      <c r="M1816" s="90"/>
      <c r="N1816" s="13"/>
      <c r="O1816" s="12">
        <v>0</v>
      </c>
      <c r="P1816" s="12">
        <v>45.170650999999999</v>
      </c>
      <c r="Q1816" s="12">
        <v>5.758642</v>
      </c>
      <c r="R1816" s="14">
        <v>46301.460023148145</v>
      </c>
      <c r="S1816" s="12">
        <v>1</v>
      </c>
      <c r="T1816">
        <v>20260056</v>
      </c>
      <c r="U1816" t="s">
        <v>40</v>
      </c>
      <c r="V1816">
        <v>20260056</v>
      </c>
    </row>
    <row r="1817" spans="1:22" x14ac:dyDescent="0.3">
      <c r="A1817" s="11">
        <v>46286</v>
      </c>
      <c r="B1817" s="89" t="s">
        <v>3845</v>
      </c>
      <c r="C1817" s="12" t="s">
        <v>950</v>
      </c>
      <c r="D1817" s="12" t="s">
        <v>2514</v>
      </c>
      <c r="E1817" s="12" t="s">
        <v>123</v>
      </c>
      <c r="F1817" s="12" t="s">
        <v>123</v>
      </c>
      <c r="G1817" s="12" t="s">
        <v>2733</v>
      </c>
      <c r="H1817" s="12" t="s">
        <v>2737</v>
      </c>
      <c r="I1817" s="90">
        <v>0.33333333333333331</v>
      </c>
      <c r="J1817" s="90">
        <v>0.34722222222222221</v>
      </c>
      <c r="K1817" s="13">
        <v>0.33</v>
      </c>
      <c r="L1817" s="90"/>
      <c r="M1817" s="90"/>
      <c r="N1817" s="13"/>
      <c r="O1817" s="12">
        <v>0</v>
      </c>
      <c r="P1817" s="12">
        <v>45.189670999999997</v>
      </c>
      <c r="Q1817" s="12">
        <v>5.7243469999999999</v>
      </c>
      <c r="R1817" s="14">
        <v>46301.460023148145</v>
      </c>
      <c r="S1817" s="12">
        <v>1</v>
      </c>
      <c r="T1817">
        <v>20260495</v>
      </c>
      <c r="U1817" t="s">
        <v>838</v>
      </c>
      <c r="V1817">
        <v>20260495</v>
      </c>
    </row>
    <row r="1818" spans="1:22" x14ac:dyDescent="0.3">
      <c r="A1818" s="11">
        <v>46286</v>
      </c>
      <c r="B1818" s="89" t="s">
        <v>3836</v>
      </c>
      <c r="C1818" s="12" t="s">
        <v>954</v>
      </c>
      <c r="D1818" s="12" t="s">
        <v>3137</v>
      </c>
      <c r="E1818" s="12" t="s">
        <v>534</v>
      </c>
      <c r="F1818" s="12" t="s">
        <v>3138</v>
      </c>
      <c r="G1818" s="12" t="s">
        <v>2733</v>
      </c>
      <c r="H1818" s="12" t="s">
        <v>2734</v>
      </c>
      <c r="I1818" s="90">
        <v>0.16666666666666671</v>
      </c>
      <c r="J1818" s="90">
        <v>0.1736111111111111</v>
      </c>
      <c r="K1818" s="13">
        <v>0.17</v>
      </c>
      <c r="L1818" s="90"/>
      <c r="M1818" s="90"/>
      <c r="N1818" s="13"/>
      <c r="O1818" s="12">
        <v>0</v>
      </c>
      <c r="P1818" s="12">
        <v>45.173667999999999</v>
      </c>
      <c r="Q1818" s="12">
        <v>5.7084409999999997</v>
      </c>
      <c r="R1818" s="14">
        <v>46301.460023148145</v>
      </c>
      <c r="S1818" s="12">
        <v>1</v>
      </c>
      <c r="T1818">
        <v>20260238</v>
      </c>
      <c r="U1818" t="s">
        <v>40</v>
      </c>
      <c r="V1818">
        <v>20260238</v>
      </c>
    </row>
    <row r="1819" spans="1:22" x14ac:dyDescent="0.3">
      <c r="A1819" s="11">
        <v>46286</v>
      </c>
      <c r="B1819" s="89" t="s">
        <v>3856</v>
      </c>
      <c r="C1819" s="12" t="s">
        <v>979</v>
      </c>
      <c r="D1819" s="12" t="s">
        <v>3278</v>
      </c>
      <c r="E1819" s="12" t="s">
        <v>309</v>
      </c>
      <c r="F1819" s="12" t="s">
        <v>3279</v>
      </c>
      <c r="G1819" s="12" t="s">
        <v>2733</v>
      </c>
      <c r="H1819" s="12" t="s">
        <v>2734</v>
      </c>
      <c r="I1819" s="90">
        <v>0.16666666666666671</v>
      </c>
      <c r="J1819" s="90">
        <v>0.18055555555555561</v>
      </c>
      <c r="K1819" s="13">
        <v>0.33</v>
      </c>
      <c r="L1819" s="90"/>
      <c r="M1819" s="90"/>
      <c r="N1819" s="13"/>
      <c r="O1819" s="12">
        <v>0</v>
      </c>
      <c r="P1819" s="12">
        <v>45.199238000000001</v>
      </c>
      <c r="Q1819" s="12">
        <v>5.7115140000000002</v>
      </c>
      <c r="R1819" s="14">
        <v>46301.460023148145</v>
      </c>
      <c r="S1819" s="12">
        <v>1</v>
      </c>
      <c r="T1819">
        <v>20260467</v>
      </c>
      <c r="U1819" t="s">
        <v>40</v>
      </c>
      <c r="V1819">
        <v>20260467</v>
      </c>
    </row>
    <row r="1820" spans="1:22" x14ac:dyDescent="0.3">
      <c r="A1820" s="11">
        <v>46286</v>
      </c>
      <c r="B1820" s="89" t="s">
        <v>3839</v>
      </c>
      <c r="C1820" s="12" t="s">
        <v>966</v>
      </c>
      <c r="D1820" s="12" t="s">
        <v>3280</v>
      </c>
      <c r="E1820" s="12" t="s">
        <v>791</v>
      </c>
      <c r="F1820" s="12" t="s">
        <v>3281</v>
      </c>
      <c r="G1820" s="12" t="s">
        <v>2733</v>
      </c>
      <c r="H1820" s="12" t="s">
        <v>2734</v>
      </c>
      <c r="I1820" s="90">
        <v>0.4548611111111111</v>
      </c>
      <c r="J1820" s="90">
        <v>0.46875</v>
      </c>
      <c r="K1820" s="13">
        <v>0.33</v>
      </c>
      <c r="L1820" s="90"/>
      <c r="M1820" s="90"/>
      <c r="N1820" s="13"/>
      <c r="O1820" s="12">
        <v>0</v>
      </c>
      <c r="P1820" s="12">
        <v>45.376016999999997</v>
      </c>
      <c r="Q1820" s="12">
        <v>5.5822570000000002</v>
      </c>
      <c r="R1820" s="14">
        <v>46301.460023148145</v>
      </c>
      <c r="S1820" s="12">
        <v>1</v>
      </c>
      <c r="T1820">
        <v>20260453</v>
      </c>
      <c r="U1820" t="s">
        <v>40</v>
      </c>
      <c r="V1820">
        <v>20260453</v>
      </c>
    </row>
    <row r="1821" spans="1:22" x14ac:dyDescent="0.3">
      <c r="A1821" s="11">
        <v>46286</v>
      </c>
      <c r="B1821" s="89" t="s">
        <v>3829</v>
      </c>
      <c r="C1821" s="12" t="s">
        <v>946</v>
      </c>
      <c r="D1821" s="12" t="s">
        <v>3282</v>
      </c>
      <c r="E1821" s="12" t="s">
        <v>797</v>
      </c>
      <c r="F1821" s="12" t="s">
        <v>3283</v>
      </c>
      <c r="G1821" s="12" t="s">
        <v>2733</v>
      </c>
      <c r="H1821" s="12" t="s">
        <v>2734</v>
      </c>
      <c r="I1821" s="90">
        <v>0.16666666666666671</v>
      </c>
      <c r="J1821" s="90">
        <v>0.18055555555555561</v>
      </c>
      <c r="K1821" s="13">
        <v>0.33</v>
      </c>
      <c r="L1821" s="90"/>
      <c r="M1821" s="90"/>
      <c r="N1821" s="13"/>
      <c r="O1821" s="12">
        <v>0</v>
      </c>
      <c r="P1821" s="12">
        <v>45.201144999999997</v>
      </c>
      <c r="Q1821" s="12">
        <v>5.706251</v>
      </c>
      <c r="R1821" s="14">
        <v>46301.460023148145</v>
      </c>
      <c r="S1821" s="12">
        <v>0</v>
      </c>
      <c r="T1821">
        <v>20260463</v>
      </c>
      <c r="U1821" t="s">
        <v>40</v>
      </c>
      <c r="V1821">
        <v>20260463</v>
      </c>
    </row>
    <row r="1822" spans="1:22" x14ac:dyDescent="0.3">
      <c r="A1822" s="11">
        <v>46286</v>
      </c>
      <c r="B1822" s="89" t="s">
        <v>3815</v>
      </c>
      <c r="C1822" s="12" t="s">
        <v>905</v>
      </c>
      <c r="D1822" s="12"/>
      <c r="E1822" s="12" t="s">
        <v>95</v>
      </c>
      <c r="F1822" s="12" t="s">
        <v>95</v>
      </c>
      <c r="G1822" s="12"/>
      <c r="H1822" s="12"/>
      <c r="I1822" s="90">
        <v>0.33333333333333331</v>
      </c>
      <c r="J1822" s="90">
        <v>0.34722222222222221</v>
      </c>
      <c r="K1822" s="13">
        <v>0.33</v>
      </c>
      <c r="L1822" s="90"/>
      <c r="M1822" s="90"/>
      <c r="N1822" s="13"/>
      <c r="O1822" s="12">
        <v>0</v>
      </c>
      <c r="P1822" s="12">
        <v>45.147320000000001</v>
      </c>
      <c r="Q1822" s="12">
        <v>5.7529560000000002</v>
      </c>
      <c r="R1822" s="14">
        <v>46301.460023148145</v>
      </c>
      <c r="S1822" s="12">
        <v>1</v>
      </c>
      <c r="T1822">
        <v>20260135</v>
      </c>
      <c r="U1822" t="s">
        <v>3760</v>
      </c>
      <c r="V1822">
        <v>20260135</v>
      </c>
    </row>
    <row r="1823" spans="1:22" x14ac:dyDescent="0.3">
      <c r="A1823" s="11">
        <v>46286</v>
      </c>
      <c r="B1823" s="89" t="s">
        <v>3860</v>
      </c>
      <c r="C1823" s="12" t="s">
        <v>982</v>
      </c>
      <c r="D1823" s="12" t="s">
        <v>3284</v>
      </c>
      <c r="E1823" s="12" t="s">
        <v>488</v>
      </c>
      <c r="F1823" s="12" t="s">
        <v>3285</v>
      </c>
      <c r="G1823" s="12" t="s">
        <v>2733</v>
      </c>
      <c r="H1823" s="12" t="s">
        <v>2734</v>
      </c>
      <c r="I1823" s="90">
        <v>0.16666666666666671</v>
      </c>
      <c r="J1823" s="90">
        <v>0.18055555555555561</v>
      </c>
      <c r="K1823" s="13">
        <v>0.33</v>
      </c>
      <c r="L1823" s="90"/>
      <c r="M1823" s="90"/>
      <c r="N1823" s="13"/>
      <c r="O1823" s="12">
        <v>0</v>
      </c>
      <c r="P1823" s="12">
        <v>45.081518000000003</v>
      </c>
      <c r="Q1823" s="12">
        <v>5.7728349999999997</v>
      </c>
      <c r="R1823" s="14">
        <v>46301.460023148145</v>
      </c>
      <c r="S1823" s="12">
        <v>1</v>
      </c>
      <c r="T1823">
        <v>20260280</v>
      </c>
      <c r="U1823" t="s">
        <v>40</v>
      </c>
      <c r="V1823">
        <v>20260280</v>
      </c>
    </row>
    <row r="1824" spans="1:22" x14ac:dyDescent="0.3">
      <c r="A1824" s="11">
        <v>46286</v>
      </c>
      <c r="B1824" s="89" t="s">
        <v>3842</v>
      </c>
      <c r="C1824" s="12" t="s">
        <v>865</v>
      </c>
      <c r="D1824" s="12" t="s">
        <v>1072</v>
      </c>
      <c r="E1824" s="12" t="s">
        <v>99</v>
      </c>
      <c r="F1824" s="12" t="s">
        <v>3286</v>
      </c>
      <c r="G1824" s="12" t="s">
        <v>2733</v>
      </c>
      <c r="H1824" s="12" t="s">
        <v>2737</v>
      </c>
      <c r="I1824" s="90">
        <v>0.33333333333333331</v>
      </c>
      <c r="J1824" s="90">
        <v>0.35416666666666669</v>
      </c>
      <c r="K1824" s="13">
        <v>0.5</v>
      </c>
      <c r="L1824" s="90"/>
      <c r="M1824" s="90"/>
      <c r="N1824" s="13"/>
      <c r="O1824" s="12">
        <v>0</v>
      </c>
      <c r="P1824" s="12">
        <v>45.188929999999999</v>
      </c>
      <c r="Q1824" s="12">
        <v>5.7123470000000003</v>
      </c>
      <c r="R1824" s="14">
        <v>46301.460023148145</v>
      </c>
      <c r="S1824" s="12">
        <v>1</v>
      </c>
      <c r="T1824">
        <v>20260007</v>
      </c>
      <c r="U1824" t="s">
        <v>838</v>
      </c>
      <c r="V1824">
        <v>20260007</v>
      </c>
    </row>
    <row r="1825" spans="1:22" x14ac:dyDescent="0.3">
      <c r="A1825" s="11">
        <v>46286</v>
      </c>
      <c r="B1825" s="89" t="s">
        <v>3846</v>
      </c>
      <c r="C1825" s="12" t="s">
        <v>863</v>
      </c>
      <c r="D1825" s="12" t="s">
        <v>873</v>
      </c>
      <c r="E1825" s="12" t="s">
        <v>214</v>
      </c>
      <c r="F1825" s="12" t="s">
        <v>3287</v>
      </c>
      <c r="G1825" s="12" t="s">
        <v>2733</v>
      </c>
      <c r="H1825" s="12" t="s">
        <v>2734</v>
      </c>
      <c r="I1825" s="90">
        <v>0.16666666666666671</v>
      </c>
      <c r="J1825" s="90">
        <v>0.18055555555555561</v>
      </c>
      <c r="K1825" s="13">
        <v>0.33</v>
      </c>
      <c r="L1825" s="90"/>
      <c r="M1825" s="90"/>
      <c r="N1825" s="13"/>
      <c r="O1825" s="12">
        <v>0</v>
      </c>
      <c r="P1825" s="12">
        <v>45.191879999999998</v>
      </c>
      <c r="Q1825" s="12">
        <v>5.7191989999999997</v>
      </c>
      <c r="R1825" s="14">
        <v>46301.460023148145</v>
      </c>
      <c r="S1825" s="12">
        <v>1</v>
      </c>
      <c r="V1825" t="s">
        <v>3766</v>
      </c>
    </row>
    <row r="1826" spans="1:22" x14ac:dyDescent="0.3">
      <c r="A1826" s="11">
        <v>46286</v>
      </c>
      <c r="B1826" s="89" t="s">
        <v>3822</v>
      </c>
      <c r="C1826" s="12" t="s">
        <v>944</v>
      </c>
      <c r="D1826" s="12" t="s">
        <v>1673</v>
      </c>
      <c r="E1826" s="12" t="s">
        <v>518</v>
      </c>
      <c r="F1826" s="12" t="s">
        <v>518</v>
      </c>
      <c r="G1826" s="12" t="s">
        <v>2733</v>
      </c>
      <c r="H1826" s="12" t="s">
        <v>2737</v>
      </c>
      <c r="I1826" s="90">
        <v>0.33333333333333331</v>
      </c>
      <c r="J1826" s="90">
        <v>0.35416666666666669</v>
      </c>
      <c r="K1826" s="13">
        <v>0.5</v>
      </c>
      <c r="L1826" s="90"/>
      <c r="M1826" s="90"/>
      <c r="N1826" s="13"/>
      <c r="O1826" s="12">
        <v>0</v>
      </c>
      <c r="P1826" s="12">
        <v>45.168743999999997</v>
      </c>
      <c r="Q1826" s="12">
        <v>5.7258769999999997</v>
      </c>
      <c r="R1826" s="14">
        <v>46301.460023148145</v>
      </c>
      <c r="S1826" s="12">
        <v>1</v>
      </c>
      <c r="T1826">
        <v>20260204</v>
      </c>
      <c r="U1826" t="s">
        <v>838</v>
      </c>
      <c r="V1826">
        <v>20260204</v>
      </c>
    </row>
    <row r="1827" spans="1:22" x14ac:dyDescent="0.3">
      <c r="A1827" s="11">
        <v>46286</v>
      </c>
      <c r="B1827" s="89" t="s">
        <v>3829</v>
      </c>
      <c r="C1827" s="12" t="s">
        <v>946</v>
      </c>
      <c r="D1827" s="12" t="s">
        <v>3288</v>
      </c>
      <c r="E1827" s="12" t="s">
        <v>121</v>
      </c>
      <c r="F1827" s="12" t="s">
        <v>3289</v>
      </c>
      <c r="G1827" s="12" t="s">
        <v>2733</v>
      </c>
      <c r="H1827" s="12" t="s">
        <v>2734</v>
      </c>
      <c r="I1827" s="90">
        <v>0.25</v>
      </c>
      <c r="J1827" s="90">
        <v>0.2638888888888889</v>
      </c>
      <c r="K1827" s="13">
        <v>0.33</v>
      </c>
      <c r="L1827" s="90"/>
      <c r="M1827" s="90"/>
      <c r="N1827" s="13"/>
      <c r="O1827" s="12">
        <v>0</v>
      </c>
      <c r="P1827" s="12">
        <v>45.184877999999998</v>
      </c>
      <c r="Q1827" s="12">
        <v>5.7209649999999996</v>
      </c>
      <c r="R1827" s="14">
        <v>46301.460023148145</v>
      </c>
      <c r="S1827" s="12">
        <v>0</v>
      </c>
      <c r="T1827">
        <v>20260320</v>
      </c>
      <c r="U1827" t="s">
        <v>40</v>
      </c>
      <c r="V1827">
        <v>20260320</v>
      </c>
    </row>
    <row r="1828" spans="1:22" x14ac:dyDescent="0.3">
      <c r="A1828" s="11">
        <v>46286</v>
      </c>
      <c r="B1828" s="89" t="s">
        <v>3817</v>
      </c>
      <c r="C1828" s="12" t="s">
        <v>974</v>
      </c>
      <c r="D1828" s="12" t="s">
        <v>3290</v>
      </c>
      <c r="E1828" s="12" t="s">
        <v>783</v>
      </c>
      <c r="F1828" s="12" t="s">
        <v>3925</v>
      </c>
      <c r="G1828" s="12" t="s">
        <v>2733</v>
      </c>
      <c r="H1828" s="12" t="s">
        <v>2941</v>
      </c>
      <c r="I1828" s="90">
        <v>0.34722222222222221</v>
      </c>
      <c r="J1828" s="90">
        <v>0.35416666666666669</v>
      </c>
      <c r="K1828" s="13">
        <v>0.17</v>
      </c>
      <c r="L1828" s="90"/>
      <c r="M1828" s="90"/>
      <c r="N1828" s="13"/>
      <c r="O1828" s="12">
        <v>0</v>
      </c>
      <c r="P1828" s="12">
        <v>45.145482999999999</v>
      </c>
      <c r="Q1828" s="12">
        <v>5.7042999999999999</v>
      </c>
      <c r="R1828" s="14">
        <v>46301.460023148145</v>
      </c>
      <c r="S1828" s="12">
        <v>1</v>
      </c>
      <c r="T1828">
        <v>20260416</v>
      </c>
      <c r="U1828" t="s">
        <v>40</v>
      </c>
      <c r="V1828">
        <v>20260416</v>
      </c>
    </row>
    <row r="1829" spans="1:22" x14ac:dyDescent="0.3">
      <c r="A1829" s="11">
        <v>46286</v>
      </c>
      <c r="B1829" s="89" t="s">
        <v>3826</v>
      </c>
      <c r="C1829" s="12" t="s">
        <v>886</v>
      </c>
      <c r="D1829" s="12" t="s">
        <v>3292</v>
      </c>
      <c r="E1829" s="12" t="s">
        <v>65</v>
      </c>
      <c r="F1829" s="12" t="s">
        <v>3293</v>
      </c>
      <c r="G1829" s="12" t="s">
        <v>2733</v>
      </c>
      <c r="H1829" s="12" t="s">
        <v>2734</v>
      </c>
      <c r="I1829" s="90">
        <v>0.16666666666666671</v>
      </c>
      <c r="J1829" s="90">
        <v>0.18055555555555561</v>
      </c>
      <c r="K1829" s="13">
        <v>0.33</v>
      </c>
      <c r="L1829" s="90"/>
      <c r="M1829" s="90"/>
      <c r="N1829" s="13"/>
      <c r="O1829" s="12">
        <v>0</v>
      </c>
      <c r="P1829" s="12">
        <v>45.179937000000002</v>
      </c>
      <c r="Q1829" s="12">
        <v>5.7227009999999998</v>
      </c>
      <c r="R1829" s="14">
        <v>46301.460023148145</v>
      </c>
      <c r="S1829" s="12">
        <v>1</v>
      </c>
      <c r="T1829">
        <v>20260479</v>
      </c>
      <c r="U1829" t="s">
        <v>40</v>
      </c>
      <c r="V1829">
        <v>20260479</v>
      </c>
    </row>
    <row r="1830" spans="1:22" x14ac:dyDescent="0.3">
      <c r="A1830" s="11">
        <v>46286</v>
      </c>
      <c r="B1830" s="89" t="s">
        <v>3831</v>
      </c>
      <c r="C1830" s="12" t="s">
        <v>892</v>
      </c>
      <c r="D1830" s="12" t="s">
        <v>891</v>
      </c>
      <c r="E1830" s="12" t="s">
        <v>802</v>
      </c>
      <c r="F1830" s="12" t="s">
        <v>3294</v>
      </c>
      <c r="G1830" s="12" t="s">
        <v>2733</v>
      </c>
      <c r="H1830" s="12" t="s">
        <v>2734</v>
      </c>
      <c r="I1830" s="90">
        <v>0.25</v>
      </c>
      <c r="J1830" s="90">
        <v>0.26041666666666669</v>
      </c>
      <c r="K1830" s="13">
        <v>0.25</v>
      </c>
      <c r="L1830" s="90"/>
      <c r="M1830" s="90"/>
      <c r="N1830" s="13"/>
      <c r="O1830" s="12">
        <v>0</v>
      </c>
      <c r="P1830" s="12">
        <v>45.162475999999998</v>
      </c>
      <c r="Q1830" s="12">
        <v>5.7165179999999998</v>
      </c>
      <c r="R1830" s="14">
        <v>46301.460023148145</v>
      </c>
      <c r="S1830" s="12">
        <v>1</v>
      </c>
      <c r="V1830" t="s">
        <v>3791</v>
      </c>
    </row>
    <row r="1831" spans="1:22" x14ac:dyDescent="0.3">
      <c r="A1831" s="11">
        <v>46286</v>
      </c>
      <c r="B1831" s="89" t="s">
        <v>3872</v>
      </c>
      <c r="C1831" s="12" t="s">
        <v>866</v>
      </c>
      <c r="D1831" s="12" t="s">
        <v>1660</v>
      </c>
      <c r="E1831" s="12" t="s">
        <v>469</v>
      </c>
      <c r="F1831" s="12" t="s">
        <v>821</v>
      </c>
      <c r="G1831" s="12" t="s">
        <v>2733</v>
      </c>
      <c r="H1831" s="12" t="s">
        <v>2737</v>
      </c>
      <c r="I1831" s="90">
        <v>0.33333333333333331</v>
      </c>
      <c r="J1831" s="90">
        <v>0.35416666666666669</v>
      </c>
      <c r="K1831" s="13">
        <v>0.5</v>
      </c>
      <c r="L1831" s="90">
        <v>0.1222222222222222</v>
      </c>
      <c r="M1831" s="90">
        <v>0.1388888888888889</v>
      </c>
      <c r="N1831" s="13">
        <v>0.4</v>
      </c>
      <c r="O1831" s="12">
        <v>1</v>
      </c>
      <c r="P1831" s="12">
        <v>45.223903999999997</v>
      </c>
      <c r="Q1831" s="12">
        <v>5.7949299999999999</v>
      </c>
      <c r="R1831" s="14">
        <v>46301.460023148145</v>
      </c>
      <c r="S1831" s="12">
        <v>1</v>
      </c>
      <c r="T1831">
        <v>20260198</v>
      </c>
      <c r="U1831" t="s">
        <v>838</v>
      </c>
      <c r="V1831">
        <v>20260198</v>
      </c>
    </row>
    <row r="1832" spans="1:22" x14ac:dyDescent="0.3">
      <c r="A1832" s="11">
        <v>46286</v>
      </c>
      <c r="B1832" s="89" t="s">
        <v>3846</v>
      </c>
      <c r="C1832" s="12" t="s">
        <v>863</v>
      </c>
      <c r="D1832" s="12" t="s">
        <v>883</v>
      </c>
      <c r="E1832" s="12" t="s">
        <v>810</v>
      </c>
      <c r="F1832" s="12" t="s">
        <v>3295</v>
      </c>
      <c r="G1832" s="12" t="s">
        <v>2733</v>
      </c>
      <c r="H1832" s="12" t="s">
        <v>2734</v>
      </c>
      <c r="I1832" s="90">
        <v>0.29166666666666669</v>
      </c>
      <c r="J1832" s="90">
        <v>0.30555555555555558</v>
      </c>
      <c r="K1832" s="13">
        <v>0.33</v>
      </c>
      <c r="L1832" s="90"/>
      <c r="M1832" s="90"/>
      <c r="N1832" s="13"/>
      <c r="O1832" s="12">
        <v>0</v>
      </c>
      <c r="P1832" s="12">
        <v>45.190103000000001</v>
      </c>
      <c r="Q1832" s="12">
        <v>5.7168659999999996</v>
      </c>
      <c r="R1832" s="14">
        <v>46301.460023148145</v>
      </c>
      <c r="S1832" s="12">
        <v>1</v>
      </c>
      <c r="V1832" t="s">
        <v>3805</v>
      </c>
    </row>
    <row r="1833" spans="1:22" x14ac:dyDescent="0.3">
      <c r="A1833" s="11">
        <v>46286</v>
      </c>
      <c r="B1833" s="89" t="s">
        <v>3831</v>
      </c>
      <c r="C1833" s="12" t="s">
        <v>892</v>
      </c>
      <c r="D1833" s="12" t="s">
        <v>3296</v>
      </c>
      <c r="E1833" s="12" t="s">
        <v>330</v>
      </c>
      <c r="F1833" s="12" t="s">
        <v>3297</v>
      </c>
      <c r="G1833" s="12" t="s">
        <v>2733</v>
      </c>
      <c r="H1833" s="12" t="s">
        <v>2734</v>
      </c>
      <c r="I1833" s="90">
        <v>0.16666666666666671</v>
      </c>
      <c r="J1833" s="90">
        <v>0.18055555555555561</v>
      </c>
      <c r="K1833" s="13">
        <v>0.33</v>
      </c>
      <c r="L1833" s="90"/>
      <c r="M1833" s="90"/>
      <c r="N1833" s="13"/>
      <c r="O1833" s="12">
        <v>0</v>
      </c>
      <c r="P1833" s="12">
        <v>45.168810999999998</v>
      </c>
      <c r="Q1833" s="12">
        <v>5.722461</v>
      </c>
      <c r="R1833" s="14">
        <v>46301.460023148145</v>
      </c>
      <c r="S1833" s="12">
        <v>1</v>
      </c>
      <c r="T1833">
        <v>20260102</v>
      </c>
      <c r="U1833" t="s">
        <v>40</v>
      </c>
      <c r="V1833">
        <v>20260102</v>
      </c>
    </row>
    <row r="1834" spans="1:22" x14ac:dyDescent="0.3">
      <c r="A1834" s="11">
        <v>46286</v>
      </c>
      <c r="B1834" s="89" t="s">
        <v>3816</v>
      </c>
      <c r="C1834" s="12" t="s">
        <v>957</v>
      </c>
      <c r="D1834" s="12" t="s">
        <v>3298</v>
      </c>
      <c r="E1834" s="12" t="s">
        <v>242</v>
      </c>
      <c r="F1834" s="12" t="s">
        <v>3299</v>
      </c>
      <c r="G1834" s="12" t="s">
        <v>2733</v>
      </c>
      <c r="H1834" s="12" t="s">
        <v>2734</v>
      </c>
      <c r="I1834" s="90">
        <v>0.41319444444444442</v>
      </c>
      <c r="J1834" s="90">
        <v>0.42708333333333331</v>
      </c>
      <c r="K1834" s="13">
        <v>0.33</v>
      </c>
      <c r="L1834" s="90">
        <v>0.5229166666666667</v>
      </c>
      <c r="M1834" s="90">
        <v>0.52361111111111114</v>
      </c>
      <c r="N1834" s="13">
        <v>0.02</v>
      </c>
      <c r="O1834" s="12">
        <v>1</v>
      </c>
      <c r="P1834" s="12">
        <v>45.199171999999997</v>
      </c>
      <c r="Q1834" s="12">
        <v>5.7368750000000004</v>
      </c>
      <c r="R1834" s="14">
        <v>46301.460023148145</v>
      </c>
      <c r="S1834" s="12">
        <v>1</v>
      </c>
      <c r="T1834">
        <v>20260011</v>
      </c>
      <c r="U1834" t="s">
        <v>40</v>
      </c>
      <c r="V1834">
        <v>20260011</v>
      </c>
    </row>
    <row r="1835" spans="1:22" x14ac:dyDescent="0.3">
      <c r="A1835" s="11">
        <v>46286</v>
      </c>
      <c r="B1835" s="89" t="s">
        <v>3872</v>
      </c>
      <c r="C1835" s="12" t="s">
        <v>866</v>
      </c>
      <c r="D1835" s="12" t="s">
        <v>1408</v>
      </c>
      <c r="E1835" s="12" t="s">
        <v>460</v>
      </c>
      <c r="F1835" s="12" t="s">
        <v>460</v>
      </c>
      <c r="G1835" s="12" t="s">
        <v>2733</v>
      </c>
      <c r="H1835" s="12" t="s">
        <v>2737</v>
      </c>
      <c r="I1835" s="90">
        <v>0.33333333333333331</v>
      </c>
      <c r="J1835" s="90">
        <v>0.35416666666666669</v>
      </c>
      <c r="K1835" s="13">
        <v>0.5</v>
      </c>
      <c r="L1835" s="90">
        <v>0.36736111111111108</v>
      </c>
      <c r="M1835" s="90">
        <v>0.39513888888888887</v>
      </c>
      <c r="N1835" s="13">
        <v>0.67</v>
      </c>
      <c r="O1835" s="12">
        <v>1</v>
      </c>
      <c r="P1835" s="12">
        <v>45.209203000000002</v>
      </c>
      <c r="Q1835" s="12">
        <v>5.7626520000000001</v>
      </c>
      <c r="R1835" s="14">
        <v>46301.460023148145</v>
      </c>
      <c r="S1835" s="12">
        <v>1</v>
      </c>
      <c r="T1835">
        <v>20260577</v>
      </c>
      <c r="U1835" t="s">
        <v>838</v>
      </c>
      <c r="V1835">
        <v>20260577</v>
      </c>
    </row>
    <row r="1836" spans="1:22" x14ac:dyDescent="0.3">
      <c r="A1836" s="11">
        <v>46286</v>
      </c>
      <c r="B1836" s="89" t="s">
        <v>3833</v>
      </c>
      <c r="C1836" s="12" t="s">
        <v>978</v>
      </c>
      <c r="D1836" s="12" t="s">
        <v>3300</v>
      </c>
      <c r="E1836" s="12" t="s">
        <v>410</v>
      </c>
      <c r="F1836" s="12" t="s">
        <v>3301</v>
      </c>
      <c r="G1836" s="12" t="s">
        <v>2733</v>
      </c>
      <c r="H1836" s="12" t="s">
        <v>3122</v>
      </c>
      <c r="I1836" s="90">
        <v>0.34722222222222221</v>
      </c>
      <c r="J1836" s="90">
        <v>0.36805555555555558</v>
      </c>
      <c r="K1836" s="13">
        <v>0.5</v>
      </c>
      <c r="L1836" s="90"/>
      <c r="M1836" s="90"/>
      <c r="N1836" s="13"/>
      <c r="O1836" s="12">
        <v>0</v>
      </c>
      <c r="P1836" s="12">
        <v>45.565835999999997</v>
      </c>
      <c r="Q1836" s="12">
        <v>5.8936609999999998</v>
      </c>
      <c r="R1836" s="14">
        <v>46301.460023148145</v>
      </c>
      <c r="S1836" s="12">
        <v>1</v>
      </c>
      <c r="T1836">
        <v>20260107</v>
      </c>
      <c r="U1836" t="s">
        <v>40</v>
      </c>
      <c r="V1836">
        <v>20260107</v>
      </c>
    </row>
    <row r="1837" spans="1:22" x14ac:dyDescent="0.3">
      <c r="A1837" s="11">
        <v>46286</v>
      </c>
      <c r="B1837" s="89" t="s">
        <v>3830</v>
      </c>
      <c r="C1837" s="12" t="s">
        <v>951</v>
      </c>
      <c r="D1837" s="12" t="s">
        <v>3302</v>
      </c>
      <c r="E1837" s="12" t="s">
        <v>403</v>
      </c>
      <c r="F1837" s="12" t="s">
        <v>3303</v>
      </c>
      <c r="G1837" s="12" t="s">
        <v>2733</v>
      </c>
      <c r="H1837" s="12" t="s">
        <v>2734</v>
      </c>
      <c r="I1837" s="90">
        <v>0.16666666666666671</v>
      </c>
      <c r="J1837" s="90">
        <v>0.18055555555555561</v>
      </c>
      <c r="K1837" s="13">
        <v>0.33</v>
      </c>
      <c r="L1837" s="90"/>
      <c r="M1837" s="90"/>
      <c r="N1837" s="13"/>
      <c r="O1837" s="12">
        <v>0</v>
      </c>
      <c r="P1837" s="12">
        <v>45.176518000000002</v>
      </c>
      <c r="Q1837" s="12">
        <v>5.7090420000000002</v>
      </c>
      <c r="R1837" s="14">
        <v>46301.460023148145</v>
      </c>
      <c r="S1837" s="12">
        <v>1</v>
      </c>
      <c r="T1837">
        <v>20260254</v>
      </c>
      <c r="U1837" t="s">
        <v>40</v>
      </c>
      <c r="V1837">
        <v>20260254</v>
      </c>
    </row>
    <row r="1838" spans="1:22" x14ac:dyDescent="0.3">
      <c r="A1838" s="11">
        <v>46286</v>
      </c>
      <c r="B1838" s="89" t="s">
        <v>3826</v>
      </c>
      <c r="C1838" s="12" t="s">
        <v>886</v>
      </c>
      <c r="D1838" s="12" t="s">
        <v>2231</v>
      </c>
      <c r="E1838" s="12" t="s">
        <v>215</v>
      </c>
      <c r="F1838" s="12" t="s">
        <v>215</v>
      </c>
      <c r="G1838" s="12" t="s">
        <v>2733</v>
      </c>
      <c r="H1838" s="12" t="s">
        <v>2737</v>
      </c>
      <c r="I1838" s="90">
        <v>0.33333333333333331</v>
      </c>
      <c r="J1838" s="90">
        <v>0.34722222222222221</v>
      </c>
      <c r="K1838" s="13">
        <v>0.33</v>
      </c>
      <c r="L1838" s="90"/>
      <c r="M1838" s="90"/>
      <c r="N1838" s="13"/>
      <c r="O1838" s="12">
        <v>0</v>
      </c>
      <c r="P1838" s="12">
        <v>45.189171999999999</v>
      </c>
      <c r="Q1838" s="12">
        <v>5.7271559999999999</v>
      </c>
      <c r="R1838" s="14">
        <v>46301.460023148145</v>
      </c>
      <c r="S1838" s="12">
        <v>1</v>
      </c>
      <c r="T1838">
        <v>20260385</v>
      </c>
      <c r="U1838" t="s">
        <v>838</v>
      </c>
      <c r="V1838">
        <v>20260385</v>
      </c>
    </row>
    <row r="1839" spans="1:22" x14ac:dyDescent="0.3">
      <c r="A1839" s="11">
        <v>46286</v>
      </c>
      <c r="B1839" s="89" t="s">
        <v>3822</v>
      </c>
      <c r="C1839" s="12" t="s">
        <v>944</v>
      </c>
      <c r="D1839" s="12" t="s">
        <v>2699</v>
      </c>
      <c r="E1839" s="12" t="s">
        <v>454</v>
      </c>
      <c r="F1839" s="12" t="s">
        <v>454</v>
      </c>
      <c r="G1839" s="12" t="s">
        <v>2733</v>
      </c>
      <c r="H1839" s="12" t="s">
        <v>2737</v>
      </c>
      <c r="I1839" s="90">
        <v>0.33333333333333331</v>
      </c>
      <c r="J1839" s="90">
        <v>0.3888888888888889</v>
      </c>
      <c r="K1839" s="13">
        <v>1.33</v>
      </c>
      <c r="L1839" s="90"/>
      <c r="M1839" s="90"/>
      <c r="N1839" s="13"/>
      <c r="O1839" s="12">
        <v>0</v>
      </c>
      <c r="P1839" s="12">
        <v>45.182113000000001</v>
      </c>
      <c r="Q1839" s="12">
        <v>5.7311740000000002</v>
      </c>
      <c r="R1839" s="14">
        <v>46301.460023148145</v>
      </c>
      <c r="S1839" s="12">
        <v>1</v>
      </c>
      <c r="T1839">
        <v>20260571</v>
      </c>
      <c r="U1839" t="s">
        <v>838</v>
      </c>
      <c r="V1839">
        <v>20260571</v>
      </c>
    </row>
    <row r="1840" spans="1:22" x14ac:dyDescent="0.3">
      <c r="A1840" s="11">
        <v>46286</v>
      </c>
      <c r="B1840" s="89" t="s">
        <v>3822</v>
      </c>
      <c r="C1840" s="12" t="s">
        <v>944</v>
      </c>
      <c r="D1840" s="12" t="s">
        <v>1673</v>
      </c>
      <c r="E1840" s="12" t="s">
        <v>518</v>
      </c>
      <c r="F1840" s="12" t="s">
        <v>518</v>
      </c>
      <c r="G1840" s="12" t="s">
        <v>2733</v>
      </c>
      <c r="H1840" s="12" t="s">
        <v>2737</v>
      </c>
      <c r="I1840" s="90">
        <v>0.33333333333333331</v>
      </c>
      <c r="J1840" s="90">
        <v>0.35416666666666669</v>
      </c>
      <c r="K1840" s="13">
        <v>0.5</v>
      </c>
      <c r="L1840" s="90"/>
      <c r="M1840" s="90"/>
      <c r="N1840" s="13"/>
      <c r="O1840" s="12">
        <v>0</v>
      </c>
      <c r="P1840" s="12">
        <v>45.168743999999997</v>
      </c>
      <c r="Q1840" s="12">
        <v>5.7258769999999997</v>
      </c>
      <c r="R1840" s="14">
        <v>46301.460023148145</v>
      </c>
      <c r="S1840" s="12">
        <v>1</v>
      </c>
      <c r="T1840">
        <v>20260204</v>
      </c>
      <c r="U1840" t="s">
        <v>838</v>
      </c>
      <c r="V1840">
        <v>20260204</v>
      </c>
    </row>
    <row r="1841" spans="1:22" x14ac:dyDescent="0.3">
      <c r="A1841" s="11">
        <v>46286</v>
      </c>
      <c r="B1841" s="89" t="s">
        <v>3835</v>
      </c>
      <c r="C1841" s="12" t="s">
        <v>859</v>
      </c>
      <c r="D1841" s="12" t="s">
        <v>858</v>
      </c>
      <c r="E1841" s="12" t="s">
        <v>817</v>
      </c>
      <c r="F1841" s="12" t="s">
        <v>817</v>
      </c>
      <c r="G1841" s="12" t="s">
        <v>2733</v>
      </c>
      <c r="H1841" s="12" t="s">
        <v>2737</v>
      </c>
      <c r="I1841" s="90">
        <v>0.33333333333333331</v>
      </c>
      <c r="J1841" s="90">
        <v>0.35416666666666669</v>
      </c>
      <c r="K1841" s="13">
        <v>0.5</v>
      </c>
      <c r="L1841" s="90"/>
      <c r="M1841" s="90"/>
      <c r="N1841" s="13"/>
      <c r="O1841" s="12">
        <v>0</v>
      </c>
      <c r="P1841" s="12">
        <v>45.189878</v>
      </c>
      <c r="Q1841" s="12">
        <v>5.7218559999999998</v>
      </c>
      <c r="R1841" s="14">
        <v>46301.460023148145</v>
      </c>
      <c r="S1841" s="12">
        <v>1</v>
      </c>
      <c r="V1841" t="s">
        <v>3792</v>
      </c>
    </row>
    <row r="1842" spans="1:22" x14ac:dyDescent="0.3">
      <c r="A1842" s="11">
        <v>46286</v>
      </c>
      <c r="B1842" s="89" t="s">
        <v>3870</v>
      </c>
      <c r="C1842" s="12" t="s">
        <v>947</v>
      </c>
      <c r="D1842" s="12" t="s">
        <v>2318</v>
      </c>
      <c r="E1842" s="12" t="s">
        <v>696</v>
      </c>
      <c r="F1842" s="12" t="s">
        <v>696</v>
      </c>
      <c r="G1842" s="12" t="s">
        <v>2733</v>
      </c>
      <c r="H1842" s="12" t="s">
        <v>2737</v>
      </c>
      <c r="I1842" s="90">
        <v>0.33333333333333331</v>
      </c>
      <c r="J1842" s="90">
        <v>0.3611111111111111</v>
      </c>
      <c r="K1842" s="13">
        <v>0.67</v>
      </c>
      <c r="L1842" s="90"/>
      <c r="M1842" s="90"/>
      <c r="N1842" s="13"/>
      <c r="O1842" s="12">
        <v>0</v>
      </c>
      <c r="P1842" s="12">
        <v>45.371516</v>
      </c>
      <c r="Q1842" s="12">
        <v>5.5878629999999996</v>
      </c>
      <c r="R1842" s="14">
        <v>46301.460023148145</v>
      </c>
      <c r="S1842" s="12">
        <v>1</v>
      </c>
      <c r="T1842">
        <v>20260417</v>
      </c>
      <c r="U1842" t="s">
        <v>838</v>
      </c>
      <c r="V1842">
        <v>20260417</v>
      </c>
    </row>
    <row r="1843" spans="1:22" x14ac:dyDescent="0.3">
      <c r="A1843" s="11">
        <v>46286</v>
      </c>
      <c r="B1843" s="89" t="s">
        <v>3836</v>
      </c>
      <c r="C1843" s="12" t="s">
        <v>954</v>
      </c>
      <c r="D1843" s="12" t="s">
        <v>1914</v>
      </c>
      <c r="E1843" s="12" t="s">
        <v>419</v>
      </c>
      <c r="F1843" s="12" t="s">
        <v>419</v>
      </c>
      <c r="G1843" s="12" t="s">
        <v>2733</v>
      </c>
      <c r="H1843" s="12" t="s">
        <v>2737</v>
      </c>
      <c r="I1843" s="90">
        <v>0.33333333333333331</v>
      </c>
      <c r="J1843" s="90">
        <v>0.3611111111111111</v>
      </c>
      <c r="K1843" s="13">
        <v>0.67</v>
      </c>
      <c r="L1843" s="90"/>
      <c r="M1843" s="90"/>
      <c r="N1843" s="13"/>
      <c r="O1843" s="12">
        <v>0</v>
      </c>
      <c r="P1843" s="12">
        <v>45.189998000000003</v>
      </c>
      <c r="Q1843" s="12">
        <v>5.7086240000000004</v>
      </c>
      <c r="R1843" s="14">
        <v>46301.460023148145</v>
      </c>
      <c r="S1843" s="12">
        <v>1</v>
      </c>
      <c r="T1843">
        <v>20260282</v>
      </c>
      <c r="U1843" t="s">
        <v>838</v>
      </c>
      <c r="V1843">
        <v>20260282</v>
      </c>
    </row>
    <row r="1844" spans="1:22" x14ac:dyDescent="0.3">
      <c r="A1844" s="11">
        <v>46286</v>
      </c>
      <c r="B1844" s="89" t="s">
        <v>3865</v>
      </c>
      <c r="C1844" s="12" t="s">
        <v>962</v>
      </c>
      <c r="D1844" s="12" t="s">
        <v>3304</v>
      </c>
      <c r="E1844" s="12" t="s">
        <v>728</v>
      </c>
      <c r="F1844" s="12" t="s">
        <v>3305</v>
      </c>
      <c r="G1844" s="12" t="s">
        <v>2733</v>
      </c>
      <c r="H1844" s="12" t="s">
        <v>2734</v>
      </c>
      <c r="I1844" s="90">
        <v>0.37152777777777779</v>
      </c>
      <c r="J1844" s="90">
        <v>0.38194444444444442</v>
      </c>
      <c r="K1844" s="13">
        <v>0.25</v>
      </c>
      <c r="L1844" s="90"/>
      <c r="M1844" s="90"/>
      <c r="N1844" s="13"/>
      <c r="O1844" s="12">
        <v>0</v>
      </c>
      <c r="P1844" s="12">
        <v>45.228516999999997</v>
      </c>
      <c r="Q1844" s="12">
        <v>5.6831250000000004</v>
      </c>
      <c r="R1844" s="14">
        <v>46301.460023148145</v>
      </c>
      <c r="S1844" s="12">
        <v>1</v>
      </c>
      <c r="T1844">
        <v>20260336</v>
      </c>
      <c r="U1844" t="s">
        <v>40</v>
      </c>
      <c r="V1844">
        <v>20260336</v>
      </c>
    </row>
    <row r="1845" spans="1:22" x14ac:dyDescent="0.3">
      <c r="A1845" s="11">
        <v>46286</v>
      </c>
      <c r="B1845" s="89" t="s">
        <v>3883</v>
      </c>
      <c r="C1845" s="12" t="s">
        <v>849</v>
      </c>
      <c r="D1845" s="12" t="s">
        <v>854</v>
      </c>
      <c r="E1845" s="12" t="s">
        <v>669</v>
      </c>
      <c r="F1845" s="12" t="s">
        <v>3306</v>
      </c>
      <c r="G1845" s="12" t="s">
        <v>2733</v>
      </c>
      <c r="H1845" s="12" t="s">
        <v>2734</v>
      </c>
      <c r="I1845" s="90">
        <v>0.29166666666666669</v>
      </c>
      <c r="J1845" s="90">
        <v>0.2986111111111111</v>
      </c>
      <c r="K1845" s="13">
        <v>0.17</v>
      </c>
      <c r="L1845" s="90"/>
      <c r="M1845" s="90"/>
      <c r="N1845" s="13"/>
      <c r="O1845" s="12">
        <v>0</v>
      </c>
      <c r="P1845" s="12">
        <v>45.229419</v>
      </c>
      <c r="Q1845" s="12">
        <v>5.6816570000000004</v>
      </c>
      <c r="R1845" s="14">
        <v>46301.460023148145</v>
      </c>
      <c r="S1845" s="12">
        <v>1</v>
      </c>
      <c r="V1845" t="s">
        <v>3793</v>
      </c>
    </row>
    <row r="1846" spans="1:22" x14ac:dyDescent="0.3">
      <c r="A1846" s="11">
        <v>46286</v>
      </c>
      <c r="B1846" s="89" t="s">
        <v>3767</v>
      </c>
      <c r="C1846" s="12" t="s">
        <v>846</v>
      </c>
      <c r="D1846" s="12" t="s">
        <v>3015</v>
      </c>
      <c r="E1846" s="12" t="s">
        <v>637</v>
      </c>
      <c r="F1846" s="12" t="s">
        <v>3016</v>
      </c>
      <c r="G1846" s="12" t="s">
        <v>2733</v>
      </c>
      <c r="H1846" s="12" t="s">
        <v>2737</v>
      </c>
      <c r="I1846" s="90">
        <v>0.33333333333333331</v>
      </c>
      <c r="J1846" s="90">
        <v>0.34722222222222221</v>
      </c>
      <c r="K1846" s="13">
        <v>0.33</v>
      </c>
      <c r="L1846" s="90"/>
      <c r="M1846" s="90"/>
      <c r="N1846" s="13"/>
      <c r="O1846" s="12">
        <v>0</v>
      </c>
      <c r="P1846" s="12">
        <v>45.215721000000002</v>
      </c>
      <c r="Q1846" s="12">
        <v>5.6931180000000001</v>
      </c>
      <c r="R1846" s="14">
        <v>46301.460023148145</v>
      </c>
      <c r="S1846" s="12">
        <v>0</v>
      </c>
      <c r="T1846">
        <v>20260248</v>
      </c>
      <c r="U1846" t="s">
        <v>3760</v>
      </c>
      <c r="V1846">
        <v>20260248</v>
      </c>
    </row>
    <row r="1847" spans="1:22" x14ac:dyDescent="0.3">
      <c r="A1847" s="11">
        <v>46286</v>
      </c>
      <c r="B1847" s="89" t="s">
        <v>3867</v>
      </c>
      <c r="C1847" s="12" t="s">
        <v>914</v>
      </c>
      <c r="D1847" s="12" t="s">
        <v>1848</v>
      </c>
      <c r="E1847" s="12" t="s">
        <v>745</v>
      </c>
      <c r="F1847" s="12" t="s">
        <v>745</v>
      </c>
      <c r="G1847" s="12" t="s">
        <v>2733</v>
      </c>
      <c r="H1847" s="12" t="s">
        <v>2737</v>
      </c>
      <c r="I1847" s="90">
        <v>0.33333333333333331</v>
      </c>
      <c r="J1847" s="90">
        <v>0.3611111111111111</v>
      </c>
      <c r="K1847" s="13">
        <v>0.67</v>
      </c>
      <c r="L1847" s="90"/>
      <c r="M1847" s="90"/>
      <c r="N1847" s="13"/>
      <c r="O1847" s="12">
        <v>0</v>
      </c>
      <c r="P1847" s="12">
        <v>45.144418999999999</v>
      </c>
      <c r="Q1847" s="12">
        <v>5.7205839999999997</v>
      </c>
      <c r="R1847" s="14">
        <v>46301.460023148145</v>
      </c>
      <c r="S1847" s="12">
        <v>1</v>
      </c>
      <c r="T1847">
        <v>20260260</v>
      </c>
      <c r="U1847" t="s">
        <v>838</v>
      </c>
      <c r="V1847">
        <v>20260260</v>
      </c>
    </row>
    <row r="1848" spans="1:22" x14ac:dyDescent="0.3">
      <c r="A1848" s="11">
        <v>46286</v>
      </c>
      <c r="B1848" s="89" t="s">
        <v>3817</v>
      </c>
      <c r="C1848" s="12" t="s">
        <v>974</v>
      </c>
      <c r="D1848" s="12" t="s">
        <v>3307</v>
      </c>
      <c r="E1848" s="12" t="s">
        <v>610</v>
      </c>
      <c r="F1848" s="12" t="s">
        <v>3308</v>
      </c>
      <c r="G1848" s="12" t="s">
        <v>2733</v>
      </c>
      <c r="H1848" s="12" t="s">
        <v>2734</v>
      </c>
      <c r="I1848" s="90">
        <v>0.29166666666666669</v>
      </c>
      <c r="J1848" s="90">
        <v>0.2986111111111111</v>
      </c>
      <c r="K1848" s="13">
        <v>0.17</v>
      </c>
      <c r="L1848" s="90"/>
      <c r="M1848" s="90"/>
      <c r="N1848" s="13"/>
      <c r="O1848" s="12">
        <v>0</v>
      </c>
      <c r="P1848" s="12">
        <v>45.170372</v>
      </c>
      <c r="Q1848" s="12">
        <v>5.7396019999999996</v>
      </c>
      <c r="R1848" s="14">
        <v>46301.460023148145</v>
      </c>
      <c r="S1848" s="12">
        <v>1</v>
      </c>
      <c r="T1848">
        <v>20260458</v>
      </c>
      <c r="U1848" t="s">
        <v>40</v>
      </c>
      <c r="V1848">
        <v>20260458</v>
      </c>
    </row>
    <row r="1849" spans="1:22" x14ac:dyDescent="0.3">
      <c r="A1849" s="11">
        <v>46286</v>
      </c>
      <c r="B1849" s="89" t="s">
        <v>3815</v>
      </c>
      <c r="C1849" s="12" t="s">
        <v>905</v>
      </c>
      <c r="D1849" s="12" t="s">
        <v>3309</v>
      </c>
      <c r="E1849" s="12" t="s">
        <v>95</v>
      </c>
      <c r="F1849" s="12" t="s">
        <v>3310</v>
      </c>
      <c r="G1849" s="12" t="s">
        <v>2733</v>
      </c>
      <c r="H1849" s="12" t="s">
        <v>2734</v>
      </c>
      <c r="I1849" s="90">
        <v>0.25</v>
      </c>
      <c r="J1849" s="90">
        <v>0.26041666666666669</v>
      </c>
      <c r="K1849" s="13">
        <v>0.25</v>
      </c>
      <c r="L1849" s="90"/>
      <c r="M1849" s="90"/>
      <c r="N1849" s="13"/>
      <c r="O1849" s="12">
        <v>0</v>
      </c>
      <c r="P1849" s="12">
        <v>45.188403000000001</v>
      </c>
      <c r="Q1849" s="12">
        <v>5.7183289999999998</v>
      </c>
      <c r="R1849" s="14">
        <v>46301.460023148145</v>
      </c>
      <c r="S1849" s="12">
        <v>1</v>
      </c>
      <c r="T1849">
        <v>20260135</v>
      </c>
      <c r="U1849" t="s">
        <v>3760</v>
      </c>
      <c r="V1849">
        <v>20260135</v>
      </c>
    </row>
    <row r="1850" spans="1:22" x14ac:dyDescent="0.3">
      <c r="A1850" s="11">
        <v>46286</v>
      </c>
      <c r="B1850" s="89" t="s">
        <v>3835</v>
      </c>
      <c r="C1850" s="12" t="s">
        <v>859</v>
      </c>
      <c r="D1850" s="12" t="s">
        <v>3311</v>
      </c>
      <c r="E1850" s="12" t="s">
        <v>111</v>
      </c>
      <c r="F1850" s="12" t="s">
        <v>3312</v>
      </c>
      <c r="G1850" s="12" t="s">
        <v>2733</v>
      </c>
      <c r="H1850" s="12" t="s">
        <v>2734</v>
      </c>
      <c r="I1850" s="90">
        <v>0.25</v>
      </c>
      <c r="J1850" s="90">
        <v>0.26041666666666669</v>
      </c>
      <c r="K1850" s="13">
        <v>0.25</v>
      </c>
      <c r="L1850" s="90"/>
      <c r="M1850" s="90"/>
      <c r="N1850" s="13"/>
      <c r="O1850" s="12">
        <v>0</v>
      </c>
      <c r="P1850" s="12">
        <v>45.189194000000001</v>
      </c>
      <c r="Q1850" s="12">
        <v>5.7263739999999999</v>
      </c>
      <c r="R1850" s="14">
        <v>46301.460023148145</v>
      </c>
      <c r="S1850" s="12">
        <v>1</v>
      </c>
      <c r="T1850">
        <v>20260193</v>
      </c>
      <c r="U1850" t="s">
        <v>3760</v>
      </c>
      <c r="V1850">
        <v>20260193</v>
      </c>
    </row>
    <row r="1851" spans="1:22" x14ac:dyDescent="0.3">
      <c r="A1851" s="11">
        <v>46286</v>
      </c>
      <c r="B1851" s="89" t="s">
        <v>3831</v>
      </c>
      <c r="C1851" s="12" t="s">
        <v>892</v>
      </c>
      <c r="D1851" s="12" t="s">
        <v>3313</v>
      </c>
      <c r="E1851" s="12" t="s">
        <v>332</v>
      </c>
      <c r="F1851" s="12" t="s">
        <v>3314</v>
      </c>
      <c r="G1851" s="12" t="s">
        <v>2733</v>
      </c>
      <c r="H1851" s="12" t="s">
        <v>2734</v>
      </c>
      <c r="I1851" s="90">
        <v>0.29166666666666669</v>
      </c>
      <c r="J1851" s="90">
        <v>0.2986111111111111</v>
      </c>
      <c r="K1851" s="13">
        <v>0.17</v>
      </c>
      <c r="L1851" s="90"/>
      <c r="M1851" s="90"/>
      <c r="N1851" s="13"/>
      <c r="O1851" s="12">
        <v>0</v>
      </c>
      <c r="P1851" s="12">
        <v>45.182187999999996</v>
      </c>
      <c r="Q1851" s="12">
        <v>5.7211590000000001</v>
      </c>
      <c r="R1851" s="14">
        <v>46301.460023148145</v>
      </c>
      <c r="S1851" s="12">
        <v>1</v>
      </c>
      <c r="T1851">
        <v>20260557</v>
      </c>
      <c r="U1851" t="s">
        <v>40</v>
      </c>
      <c r="V1851">
        <v>20260557</v>
      </c>
    </row>
    <row r="1852" spans="1:22" x14ac:dyDescent="0.3">
      <c r="A1852" s="11">
        <v>46286</v>
      </c>
      <c r="B1852" s="89" t="s">
        <v>3854</v>
      </c>
      <c r="C1852" s="12" t="s">
        <v>963</v>
      </c>
      <c r="D1852" s="12" t="s">
        <v>3315</v>
      </c>
      <c r="E1852" s="12" t="s">
        <v>560</v>
      </c>
      <c r="F1852" s="12" t="s">
        <v>3316</v>
      </c>
      <c r="G1852" s="12" t="s">
        <v>2733</v>
      </c>
      <c r="H1852" s="12" t="s">
        <v>2734</v>
      </c>
      <c r="I1852" s="90">
        <v>0.29166666666666669</v>
      </c>
      <c r="J1852" s="90">
        <v>0.2986111111111111</v>
      </c>
      <c r="K1852" s="13">
        <v>0.17</v>
      </c>
      <c r="L1852" s="90"/>
      <c r="M1852" s="90"/>
      <c r="N1852" s="13"/>
      <c r="O1852" s="12">
        <v>0</v>
      </c>
      <c r="P1852" s="12">
        <v>45.146349000000001</v>
      </c>
      <c r="Q1852" s="12">
        <v>5.7163180000000002</v>
      </c>
      <c r="R1852" s="14">
        <v>46301.460023148145</v>
      </c>
      <c r="S1852" s="12">
        <v>1</v>
      </c>
      <c r="T1852">
        <v>20260349</v>
      </c>
      <c r="U1852" t="s">
        <v>40</v>
      </c>
      <c r="V1852">
        <v>20260349</v>
      </c>
    </row>
    <row r="1853" spans="1:22" x14ac:dyDescent="0.3">
      <c r="A1853" s="11">
        <v>46286</v>
      </c>
      <c r="B1853" s="89" t="s">
        <v>3770</v>
      </c>
      <c r="C1853" s="12" t="s">
        <v>856</v>
      </c>
      <c r="D1853" s="12" t="s">
        <v>855</v>
      </c>
      <c r="E1853" s="12" t="s">
        <v>825</v>
      </c>
      <c r="F1853" s="12" t="s">
        <v>3916</v>
      </c>
      <c r="G1853" s="12" t="s">
        <v>2733</v>
      </c>
      <c r="H1853" s="12" t="s">
        <v>2734</v>
      </c>
      <c r="I1853" s="90">
        <v>0.29166666666666669</v>
      </c>
      <c r="J1853" s="90">
        <v>0.2986111111111111</v>
      </c>
      <c r="K1853" s="13">
        <v>0.17</v>
      </c>
      <c r="L1853" s="90"/>
      <c r="M1853" s="90"/>
      <c r="N1853" s="13"/>
      <c r="O1853" s="12">
        <v>0</v>
      </c>
      <c r="P1853" s="12">
        <v>45.181339000000001</v>
      </c>
      <c r="Q1853" s="12">
        <v>5.7134910000000003</v>
      </c>
      <c r="R1853" s="14">
        <v>46301.460023148145</v>
      </c>
      <c r="S1853" s="12">
        <v>1</v>
      </c>
      <c r="V1853" t="s">
        <v>3794</v>
      </c>
    </row>
    <row r="1854" spans="1:22" x14ac:dyDescent="0.3">
      <c r="A1854" s="11">
        <v>46286</v>
      </c>
      <c r="B1854" s="89" t="s">
        <v>3841</v>
      </c>
      <c r="C1854" s="12" t="s">
        <v>971</v>
      </c>
      <c r="D1854" s="12" t="s">
        <v>3318</v>
      </c>
      <c r="E1854" s="12" t="s">
        <v>445</v>
      </c>
      <c r="F1854" s="12" t="s">
        <v>3319</v>
      </c>
      <c r="G1854" s="12" t="s">
        <v>2733</v>
      </c>
      <c r="H1854" s="12" t="s">
        <v>2734</v>
      </c>
      <c r="I1854" s="90">
        <v>0.16666666666666671</v>
      </c>
      <c r="J1854" s="90">
        <v>0.18055555555555561</v>
      </c>
      <c r="K1854" s="13">
        <v>0.33</v>
      </c>
      <c r="L1854" s="90"/>
      <c r="M1854" s="90"/>
      <c r="N1854" s="13"/>
      <c r="O1854" s="12">
        <v>0</v>
      </c>
      <c r="P1854" s="12">
        <v>45.181372000000003</v>
      </c>
      <c r="Q1854" s="12">
        <v>5.7330990000000002</v>
      </c>
      <c r="R1854" s="14">
        <v>46301.460023148145</v>
      </c>
      <c r="S1854" s="12">
        <v>1</v>
      </c>
      <c r="T1854">
        <v>20260540</v>
      </c>
      <c r="U1854" t="s">
        <v>40</v>
      </c>
      <c r="V1854">
        <v>20260540</v>
      </c>
    </row>
    <row r="1855" spans="1:22" x14ac:dyDescent="0.3">
      <c r="A1855" s="11">
        <v>46286</v>
      </c>
      <c r="B1855" s="89" t="s">
        <v>3844</v>
      </c>
      <c r="C1855" s="12" t="s">
        <v>952</v>
      </c>
      <c r="D1855" s="12" t="s">
        <v>3320</v>
      </c>
      <c r="E1855" s="12" t="s">
        <v>306</v>
      </c>
      <c r="F1855" s="12" t="s">
        <v>3321</v>
      </c>
      <c r="G1855" s="12" t="s">
        <v>2733</v>
      </c>
      <c r="H1855" s="12" t="s">
        <v>2734</v>
      </c>
      <c r="I1855" s="90">
        <v>0.16666666666666671</v>
      </c>
      <c r="J1855" s="90">
        <v>0.18055555555555561</v>
      </c>
      <c r="K1855" s="13">
        <v>0.33</v>
      </c>
      <c r="L1855" s="90"/>
      <c r="M1855" s="90"/>
      <c r="N1855" s="13"/>
      <c r="O1855" s="12">
        <v>0</v>
      </c>
      <c r="P1855" s="12">
        <v>45.193513000000003</v>
      </c>
      <c r="Q1855" s="12">
        <v>5.729501</v>
      </c>
      <c r="R1855" s="14">
        <v>46301.460023148145</v>
      </c>
      <c r="S1855" s="12">
        <v>1</v>
      </c>
      <c r="T1855">
        <v>20260604</v>
      </c>
      <c r="U1855" t="s">
        <v>40</v>
      </c>
      <c r="V1855">
        <v>20260604</v>
      </c>
    </row>
    <row r="1856" spans="1:22" x14ac:dyDescent="0.3">
      <c r="A1856" s="11">
        <v>46286</v>
      </c>
      <c r="B1856" s="89" t="s">
        <v>3848</v>
      </c>
      <c r="C1856" s="12" t="s">
        <v>945</v>
      </c>
      <c r="D1856" s="12" t="s">
        <v>1428</v>
      </c>
      <c r="E1856" s="12" t="s">
        <v>429</v>
      </c>
      <c r="F1856" s="12" t="s">
        <v>429</v>
      </c>
      <c r="G1856" s="12" t="s">
        <v>2733</v>
      </c>
      <c r="H1856" s="12" t="s">
        <v>2737</v>
      </c>
      <c r="I1856" s="90">
        <v>0.33333333333333331</v>
      </c>
      <c r="J1856" s="90">
        <v>0.37847222222222221</v>
      </c>
      <c r="K1856" s="13">
        <v>1.08</v>
      </c>
      <c r="L1856" s="90"/>
      <c r="M1856" s="90"/>
      <c r="N1856" s="13"/>
      <c r="O1856" s="12">
        <v>0</v>
      </c>
      <c r="P1856" s="12">
        <v>45.169803999999999</v>
      </c>
      <c r="Q1856" s="12">
        <v>5.721832</v>
      </c>
      <c r="R1856" s="14">
        <v>46301.460023148145</v>
      </c>
      <c r="S1856" s="12">
        <v>1</v>
      </c>
      <c r="T1856">
        <v>20260118</v>
      </c>
      <c r="U1856" t="s">
        <v>838</v>
      </c>
      <c r="V1856">
        <v>20260118</v>
      </c>
    </row>
    <row r="1857" spans="1:22" x14ac:dyDescent="0.3">
      <c r="A1857" s="11">
        <v>46286</v>
      </c>
      <c r="B1857" s="89" t="s">
        <v>3846</v>
      </c>
      <c r="C1857" s="12" t="s">
        <v>863</v>
      </c>
      <c r="D1857" s="12" t="s">
        <v>3322</v>
      </c>
      <c r="E1857" s="12" t="s">
        <v>136</v>
      </c>
      <c r="F1857" s="12" t="s">
        <v>3323</v>
      </c>
      <c r="G1857" s="12" t="s">
        <v>2733</v>
      </c>
      <c r="H1857" s="12" t="s">
        <v>2734</v>
      </c>
      <c r="I1857" s="90">
        <v>0.29166666666666669</v>
      </c>
      <c r="J1857" s="90">
        <v>0.2986111111111111</v>
      </c>
      <c r="K1857" s="13">
        <v>0.17</v>
      </c>
      <c r="L1857" s="90"/>
      <c r="M1857" s="90"/>
      <c r="N1857" s="13"/>
      <c r="O1857" s="12">
        <v>0</v>
      </c>
      <c r="P1857" s="12">
        <v>45.192925000000002</v>
      </c>
      <c r="Q1857" s="12">
        <v>5.7149380000000001</v>
      </c>
      <c r="R1857" s="14">
        <v>46301.460023148145</v>
      </c>
      <c r="S1857" s="12">
        <v>1</v>
      </c>
      <c r="T1857">
        <v>20260501</v>
      </c>
      <c r="U1857" t="s">
        <v>40</v>
      </c>
      <c r="V1857">
        <v>20260501</v>
      </c>
    </row>
    <row r="1858" spans="1:22" x14ac:dyDescent="0.3">
      <c r="A1858" s="11">
        <v>46286</v>
      </c>
      <c r="B1858" s="89" t="s">
        <v>3856</v>
      </c>
      <c r="C1858" s="12" t="s">
        <v>979</v>
      </c>
      <c r="D1858" s="12" t="s">
        <v>1786</v>
      </c>
      <c r="E1858" s="12" t="s">
        <v>536</v>
      </c>
      <c r="F1858" s="12" t="s">
        <v>1788</v>
      </c>
      <c r="G1858" s="12" t="s">
        <v>2733</v>
      </c>
      <c r="H1858" s="12" t="s">
        <v>2737</v>
      </c>
      <c r="I1858" s="90">
        <v>0.2048611111111111</v>
      </c>
      <c r="J1858" s="90">
        <v>0.21527777777777779</v>
      </c>
      <c r="K1858" s="13">
        <v>0.25</v>
      </c>
      <c r="L1858" s="90">
        <v>0.49236111111111108</v>
      </c>
      <c r="M1858" s="90">
        <v>0.52847222222222223</v>
      </c>
      <c r="N1858" s="13">
        <v>0.87</v>
      </c>
      <c r="O1858" s="12">
        <v>1</v>
      </c>
      <c r="P1858" s="12">
        <v>45.183112000000001</v>
      </c>
      <c r="Q1858" s="12">
        <v>5.7278739999999999</v>
      </c>
      <c r="R1858" s="14">
        <v>46301.460023148145</v>
      </c>
      <c r="S1858" s="12">
        <v>1</v>
      </c>
      <c r="T1858">
        <v>20260242</v>
      </c>
      <c r="U1858" t="s">
        <v>838</v>
      </c>
      <c r="V1858">
        <v>20260242</v>
      </c>
    </row>
    <row r="1859" spans="1:22" x14ac:dyDescent="0.3">
      <c r="A1859" s="11">
        <v>46286</v>
      </c>
      <c r="B1859" s="89" t="s">
        <v>3862</v>
      </c>
      <c r="C1859" s="12" t="s">
        <v>853</v>
      </c>
      <c r="D1859" s="12" t="s">
        <v>3324</v>
      </c>
      <c r="E1859" s="12" t="s">
        <v>578</v>
      </c>
      <c r="F1859" s="12" t="s">
        <v>3325</v>
      </c>
      <c r="G1859" s="12" t="s">
        <v>2733</v>
      </c>
      <c r="H1859" s="12" t="s">
        <v>2734</v>
      </c>
      <c r="I1859" s="90">
        <v>0.29166666666666669</v>
      </c>
      <c r="J1859" s="90">
        <v>0.30208333333333331</v>
      </c>
      <c r="K1859" s="13">
        <v>0.25</v>
      </c>
      <c r="L1859" s="90"/>
      <c r="M1859" s="90"/>
      <c r="N1859" s="13"/>
      <c r="O1859" s="12">
        <v>0</v>
      </c>
      <c r="P1859" s="12">
        <v>45.183777999999997</v>
      </c>
      <c r="Q1859" s="12">
        <v>5.7115169999999997</v>
      </c>
      <c r="R1859" s="14">
        <v>46301.460023148145</v>
      </c>
      <c r="S1859" s="12">
        <v>1</v>
      </c>
      <c r="T1859">
        <v>20260008</v>
      </c>
      <c r="U1859" t="s">
        <v>3760</v>
      </c>
      <c r="V1859">
        <v>20260008</v>
      </c>
    </row>
    <row r="1860" spans="1:22" x14ac:dyDescent="0.3">
      <c r="A1860" s="11">
        <v>46286</v>
      </c>
      <c r="B1860" s="89" t="s">
        <v>3835</v>
      </c>
      <c r="C1860" s="12" t="s">
        <v>859</v>
      </c>
      <c r="D1860" s="12" t="s">
        <v>3326</v>
      </c>
      <c r="E1860" s="12" t="s">
        <v>61</v>
      </c>
      <c r="F1860" s="12" t="s">
        <v>3327</v>
      </c>
      <c r="G1860" s="12" t="s">
        <v>2733</v>
      </c>
      <c r="H1860" s="12" t="s">
        <v>2734</v>
      </c>
      <c r="I1860" s="90">
        <v>0.29166666666666669</v>
      </c>
      <c r="J1860" s="90">
        <v>0.2986111111111111</v>
      </c>
      <c r="K1860" s="13">
        <v>0.17</v>
      </c>
      <c r="L1860" s="90"/>
      <c r="M1860" s="90"/>
      <c r="N1860" s="13"/>
      <c r="O1860" s="12">
        <v>0</v>
      </c>
      <c r="P1860" s="12">
        <v>45.189878</v>
      </c>
      <c r="Q1860" s="12">
        <v>5.7218559999999998</v>
      </c>
      <c r="R1860" s="14">
        <v>46301.460023148145</v>
      </c>
      <c r="S1860" s="12">
        <v>1</v>
      </c>
      <c r="T1860">
        <v>20260477</v>
      </c>
      <c r="U1860" t="s">
        <v>40</v>
      </c>
      <c r="V1860">
        <v>20260477</v>
      </c>
    </row>
    <row r="1861" spans="1:22" x14ac:dyDescent="0.3">
      <c r="A1861" s="11">
        <v>46286</v>
      </c>
      <c r="B1861" s="89" t="s">
        <v>3846</v>
      </c>
      <c r="C1861" s="12" t="s">
        <v>863</v>
      </c>
      <c r="D1861" s="12" t="s">
        <v>3328</v>
      </c>
      <c r="E1861" s="12" t="s">
        <v>139</v>
      </c>
      <c r="F1861" s="12" t="s">
        <v>3329</v>
      </c>
      <c r="G1861" s="12" t="s">
        <v>2733</v>
      </c>
      <c r="H1861" s="12" t="s">
        <v>2734</v>
      </c>
      <c r="I1861" s="90">
        <v>0.25</v>
      </c>
      <c r="J1861" s="90">
        <v>0.26041666666666669</v>
      </c>
      <c r="K1861" s="13">
        <v>0.25</v>
      </c>
      <c r="L1861" s="90"/>
      <c r="M1861" s="90"/>
      <c r="N1861" s="13"/>
      <c r="O1861" s="12">
        <v>0</v>
      </c>
      <c r="P1861" s="12">
        <v>45.193545999999998</v>
      </c>
      <c r="Q1861" s="12">
        <v>5.7151550000000002</v>
      </c>
      <c r="R1861" s="14">
        <v>46301.460023148145</v>
      </c>
      <c r="S1861" s="12">
        <v>1</v>
      </c>
      <c r="T1861">
        <v>20260201</v>
      </c>
      <c r="U1861" t="s">
        <v>40</v>
      </c>
      <c r="V1861">
        <v>20260201</v>
      </c>
    </row>
    <row r="1862" spans="1:22" x14ac:dyDescent="0.3">
      <c r="A1862" s="11">
        <v>46286</v>
      </c>
      <c r="B1862" s="89" t="s">
        <v>3835</v>
      </c>
      <c r="C1862" s="12" t="s">
        <v>859</v>
      </c>
      <c r="D1862" s="12" t="s">
        <v>1397</v>
      </c>
      <c r="E1862" s="12" t="s">
        <v>450</v>
      </c>
      <c r="F1862" s="12" t="s">
        <v>450</v>
      </c>
      <c r="G1862" s="12" t="s">
        <v>2733</v>
      </c>
      <c r="H1862" s="12" t="s">
        <v>2737</v>
      </c>
      <c r="I1862" s="90">
        <v>0.33333333333333331</v>
      </c>
      <c r="J1862" s="90">
        <v>0.34722222222222221</v>
      </c>
      <c r="K1862" s="13">
        <v>0.33</v>
      </c>
      <c r="L1862" s="90"/>
      <c r="M1862" s="90"/>
      <c r="N1862" s="13"/>
      <c r="O1862" s="12">
        <v>0</v>
      </c>
      <c r="P1862" s="12">
        <v>45.187130000000003</v>
      </c>
      <c r="Q1862" s="12">
        <v>5.717994</v>
      </c>
      <c r="R1862" s="14">
        <v>46301.460023148145</v>
      </c>
      <c r="S1862" s="12">
        <v>1</v>
      </c>
      <c r="T1862">
        <v>20260569</v>
      </c>
      <c r="U1862" t="s">
        <v>838</v>
      </c>
      <c r="V1862">
        <v>20260569</v>
      </c>
    </row>
    <row r="1863" spans="1:22" x14ac:dyDescent="0.3">
      <c r="A1863" s="11">
        <v>46286</v>
      </c>
      <c r="B1863" s="89" t="s">
        <v>3824</v>
      </c>
      <c r="C1863" s="12" t="s">
        <v>876</v>
      </c>
      <c r="D1863" s="12" t="s">
        <v>3330</v>
      </c>
      <c r="E1863" s="12" t="s">
        <v>788</v>
      </c>
      <c r="F1863" s="12" t="s">
        <v>3331</v>
      </c>
      <c r="G1863" s="12" t="s">
        <v>2733</v>
      </c>
      <c r="H1863" s="12" t="s">
        <v>2734</v>
      </c>
      <c r="I1863" s="90">
        <v>0.25</v>
      </c>
      <c r="J1863" s="90">
        <v>0.2638888888888889</v>
      </c>
      <c r="K1863" s="13">
        <v>0.33</v>
      </c>
      <c r="L1863" s="90"/>
      <c r="M1863" s="90"/>
      <c r="N1863" s="13"/>
      <c r="O1863" s="12">
        <v>0</v>
      </c>
      <c r="P1863" s="12">
        <v>45.212082000000002</v>
      </c>
      <c r="Q1863" s="12">
        <v>5.7464320000000004</v>
      </c>
      <c r="R1863" s="14">
        <v>46301.460023148145</v>
      </c>
      <c r="S1863" s="12">
        <v>1</v>
      </c>
      <c r="T1863">
        <v>20260448</v>
      </c>
      <c r="U1863" t="s">
        <v>40</v>
      </c>
      <c r="V1863">
        <v>20260448</v>
      </c>
    </row>
    <row r="1864" spans="1:22" x14ac:dyDescent="0.3">
      <c r="A1864" s="11">
        <v>46286</v>
      </c>
      <c r="B1864" s="89" t="s">
        <v>3815</v>
      </c>
      <c r="C1864" s="12" t="s">
        <v>905</v>
      </c>
      <c r="D1864" s="12" t="s">
        <v>1675</v>
      </c>
      <c r="E1864" s="12" t="s">
        <v>89</v>
      </c>
      <c r="F1864" s="12" t="s">
        <v>89</v>
      </c>
      <c r="G1864" s="12" t="s">
        <v>2733</v>
      </c>
      <c r="H1864" s="12" t="s">
        <v>2737</v>
      </c>
      <c r="I1864" s="90">
        <v>0.33333333333333331</v>
      </c>
      <c r="J1864" s="90">
        <v>0.35416666666666669</v>
      </c>
      <c r="K1864" s="13">
        <v>0.5</v>
      </c>
      <c r="L1864" s="90"/>
      <c r="M1864" s="90"/>
      <c r="N1864" s="13"/>
      <c r="O1864" s="12">
        <v>0</v>
      </c>
      <c r="P1864" s="12">
        <v>45.189582999999999</v>
      </c>
      <c r="Q1864" s="12">
        <v>5.7229080000000003</v>
      </c>
      <c r="R1864" s="14">
        <v>46301.460023148145</v>
      </c>
      <c r="S1864" s="12">
        <v>1</v>
      </c>
      <c r="T1864">
        <v>20260205</v>
      </c>
      <c r="U1864" t="s">
        <v>838</v>
      </c>
      <c r="V1864">
        <v>20260205</v>
      </c>
    </row>
    <row r="1865" spans="1:22" x14ac:dyDescent="0.3">
      <c r="A1865" s="11">
        <v>46286</v>
      </c>
      <c r="B1865" s="89" t="s">
        <v>3817</v>
      </c>
      <c r="C1865" s="12" t="s">
        <v>974</v>
      </c>
      <c r="D1865" s="12" t="s">
        <v>3332</v>
      </c>
      <c r="E1865" s="12" t="s">
        <v>72</v>
      </c>
      <c r="F1865" s="12" t="s">
        <v>3333</v>
      </c>
      <c r="G1865" s="12" t="s">
        <v>2733</v>
      </c>
      <c r="H1865" s="12" t="s">
        <v>2734</v>
      </c>
      <c r="I1865" s="90">
        <v>0.16666666666666671</v>
      </c>
      <c r="J1865" s="90">
        <v>0.18055555555555561</v>
      </c>
      <c r="K1865" s="13">
        <v>0.33</v>
      </c>
      <c r="L1865" s="90"/>
      <c r="M1865" s="90"/>
      <c r="N1865" s="13"/>
      <c r="O1865" s="12">
        <v>0</v>
      </c>
      <c r="P1865" s="12">
        <v>45.188403000000001</v>
      </c>
      <c r="Q1865" s="12">
        <v>5.725015</v>
      </c>
      <c r="R1865" s="14">
        <v>46301.460023148145</v>
      </c>
      <c r="S1865" s="12">
        <v>1</v>
      </c>
      <c r="T1865">
        <v>20260441</v>
      </c>
      <c r="U1865" t="s">
        <v>40</v>
      </c>
      <c r="V1865">
        <v>20260441</v>
      </c>
    </row>
    <row r="1866" spans="1:22" x14ac:dyDescent="0.3">
      <c r="A1866" s="11">
        <v>46286</v>
      </c>
      <c r="B1866" s="89" t="s">
        <v>3863</v>
      </c>
      <c r="C1866" s="12" t="s">
        <v>981</v>
      </c>
      <c r="D1866" s="12" t="s">
        <v>3334</v>
      </c>
      <c r="E1866" s="12" t="s">
        <v>689</v>
      </c>
      <c r="F1866" s="12" t="s">
        <v>3335</v>
      </c>
      <c r="G1866" s="12" t="s">
        <v>2733</v>
      </c>
      <c r="H1866" s="12" t="s">
        <v>2734</v>
      </c>
      <c r="I1866" s="90">
        <v>0.16666666666666671</v>
      </c>
      <c r="J1866" s="90">
        <v>0.18055555555555561</v>
      </c>
      <c r="K1866" s="13">
        <v>0.33</v>
      </c>
      <c r="L1866" s="90"/>
      <c r="M1866" s="90"/>
      <c r="N1866" s="13"/>
      <c r="O1866" s="12">
        <v>0</v>
      </c>
      <c r="P1866" s="12">
        <v>45.180048999999997</v>
      </c>
      <c r="Q1866" s="12">
        <v>5.7911270000000004</v>
      </c>
      <c r="R1866" s="14">
        <v>46301.460023148145</v>
      </c>
      <c r="S1866" s="12">
        <v>1</v>
      </c>
      <c r="T1866">
        <v>20260445</v>
      </c>
      <c r="U1866" t="s">
        <v>40</v>
      </c>
      <c r="V1866">
        <v>20260445</v>
      </c>
    </row>
    <row r="1867" spans="1:22" x14ac:dyDescent="0.3">
      <c r="A1867" s="11">
        <v>46286</v>
      </c>
      <c r="B1867" s="89" t="s">
        <v>3816</v>
      </c>
      <c r="C1867" s="12" t="s">
        <v>957</v>
      </c>
      <c r="D1867" s="12" t="s">
        <v>2556</v>
      </c>
      <c r="E1867" s="12" t="s">
        <v>541</v>
      </c>
      <c r="F1867" s="12" t="s">
        <v>541</v>
      </c>
      <c r="G1867" s="12" t="s">
        <v>2733</v>
      </c>
      <c r="H1867" s="12" t="s">
        <v>2737</v>
      </c>
      <c r="I1867" s="90">
        <v>0.29166666666666669</v>
      </c>
      <c r="J1867" s="90">
        <v>0.31597222222222221</v>
      </c>
      <c r="K1867" s="13">
        <v>0.57999999999999996</v>
      </c>
      <c r="L1867" s="90">
        <v>0.3034722222222222</v>
      </c>
      <c r="M1867" s="90">
        <v>0.30694444444444452</v>
      </c>
      <c r="N1867" s="13">
        <v>0.08</v>
      </c>
      <c r="O1867" s="12">
        <v>1</v>
      </c>
      <c r="P1867" s="12">
        <v>45.166491999999998</v>
      </c>
      <c r="Q1867" s="12">
        <v>5.7129070000000004</v>
      </c>
      <c r="R1867" s="14">
        <v>46301.460023148145</v>
      </c>
      <c r="S1867" s="12">
        <v>1</v>
      </c>
      <c r="T1867">
        <v>20260511</v>
      </c>
      <c r="U1867" t="s">
        <v>838</v>
      </c>
      <c r="V1867">
        <v>20260511</v>
      </c>
    </row>
    <row r="1868" spans="1:22" x14ac:dyDescent="0.3">
      <c r="A1868" s="11">
        <v>46286</v>
      </c>
      <c r="B1868" s="89" t="s">
        <v>3824</v>
      </c>
      <c r="C1868" s="12" t="s">
        <v>876</v>
      </c>
      <c r="D1868" s="12" t="s">
        <v>1875</v>
      </c>
      <c r="E1868" s="12" t="s">
        <v>483</v>
      </c>
      <c r="F1868" s="12" t="s">
        <v>483</v>
      </c>
      <c r="G1868" s="12" t="s">
        <v>2733</v>
      </c>
      <c r="H1868" s="12" t="s">
        <v>2737</v>
      </c>
      <c r="I1868" s="90">
        <v>0.33333333333333331</v>
      </c>
      <c r="J1868" s="90">
        <v>0.34722222222222221</v>
      </c>
      <c r="K1868" s="13">
        <v>0.33</v>
      </c>
      <c r="L1868" s="90"/>
      <c r="M1868" s="90"/>
      <c r="N1868" s="13"/>
      <c r="O1868" s="12">
        <v>0</v>
      </c>
      <c r="P1868" s="12">
        <v>45.211889999999997</v>
      </c>
      <c r="Q1868" s="12">
        <v>5.6499290000000002</v>
      </c>
      <c r="R1868" s="14">
        <v>46301.460023148145</v>
      </c>
      <c r="S1868" s="12">
        <v>1</v>
      </c>
      <c r="T1868">
        <v>20260268</v>
      </c>
      <c r="U1868" t="s">
        <v>838</v>
      </c>
      <c r="V1868">
        <v>20260268</v>
      </c>
    </row>
    <row r="1869" spans="1:22" x14ac:dyDescent="0.3">
      <c r="A1869" s="11">
        <v>46286</v>
      </c>
      <c r="B1869" s="89" t="s">
        <v>3821</v>
      </c>
      <c r="C1869" s="12" t="s">
        <v>879</v>
      </c>
      <c r="D1869" s="12" t="s">
        <v>1143</v>
      </c>
      <c r="E1869" s="12" t="s">
        <v>547</v>
      </c>
      <c r="F1869" s="12" t="s">
        <v>547</v>
      </c>
      <c r="G1869" s="12" t="s">
        <v>2733</v>
      </c>
      <c r="H1869" s="12" t="s">
        <v>2737</v>
      </c>
      <c r="I1869" s="90">
        <v>0.1875</v>
      </c>
      <c r="J1869" s="90">
        <v>0.20833333333333329</v>
      </c>
      <c r="K1869" s="13">
        <v>0.5</v>
      </c>
      <c r="L1869" s="90">
        <v>0.2097222222222222</v>
      </c>
      <c r="M1869" s="90">
        <v>0.22569444444444439</v>
      </c>
      <c r="N1869" s="13">
        <v>0.38</v>
      </c>
      <c r="O1869" s="12">
        <v>1</v>
      </c>
      <c r="P1869" s="12">
        <v>45.366303000000002</v>
      </c>
      <c r="Q1869" s="12">
        <v>5.5898110000000001</v>
      </c>
      <c r="R1869" s="14">
        <v>46301.460023148145</v>
      </c>
      <c r="S1869" s="12">
        <v>1</v>
      </c>
      <c r="T1869">
        <v>20260294</v>
      </c>
      <c r="U1869" t="s">
        <v>838</v>
      </c>
      <c r="V1869">
        <v>20260294</v>
      </c>
    </row>
    <row r="1870" spans="1:22" x14ac:dyDescent="0.3">
      <c r="A1870" s="11">
        <v>46286</v>
      </c>
      <c r="B1870" s="89" t="s">
        <v>3829</v>
      </c>
      <c r="C1870" s="12" t="s">
        <v>946</v>
      </c>
      <c r="D1870" s="12" t="s">
        <v>3336</v>
      </c>
      <c r="E1870" s="12" t="s">
        <v>124</v>
      </c>
      <c r="F1870" s="12" t="s">
        <v>124</v>
      </c>
      <c r="G1870" s="12" t="s">
        <v>2733</v>
      </c>
      <c r="H1870" s="12" t="s">
        <v>2734</v>
      </c>
      <c r="I1870" s="90">
        <v>0.25</v>
      </c>
      <c r="J1870" s="90">
        <v>0.26041666666666669</v>
      </c>
      <c r="K1870" s="13">
        <v>0.25</v>
      </c>
      <c r="L1870" s="90"/>
      <c r="M1870" s="90"/>
      <c r="N1870" s="13"/>
      <c r="O1870" s="12">
        <v>0</v>
      </c>
      <c r="P1870" s="12">
        <v>45.187106999999997</v>
      </c>
      <c r="Q1870" s="12">
        <v>5.7297390000000004</v>
      </c>
      <c r="R1870" s="14">
        <v>46301.460023148145</v>
      </c>
      <c r="S1870" s="12">
        <v>0</v>
      </c>
      <c r="T1870">
        <v>20260076</v>
      </c>
      <c r="U1870" t="s">
        <v>3760</v>
      </c>
      <c r="V1870">
        <v>20260076</v>
      </c>
    </row>
    <row r="1871" spans="1:22" x14ac:dyDescent="0.3">
      <c r="A1871" s="11">
        <v>46286</v>
      </c>
      <c r="B1871" s="89" t="s">
        <v>3826</v>
      </c>
      <c r="C1871" s="12" t="s">
        <v>886</v>
      </c>
      <c r="D1871" s="12" t="s">
        <v>1425</v>
      </c>
      <c r="E1871" s="12" t="s">
        <v>65</v>
      </c>
      <c r="F1871" s="12" t="s">
        <v>65</v>
      </c>
      <c r="G1871" s="12" t="s">
        <v>2733</v>
      </c>
      <c r="H1871" s="12" t="s">
        <v>2737</v>
      </c>
      <c r="I1871" s="90">
        <v>0.33333333333333331</v>
      </c>
      <c r="J1871" s="90">
        <v>0.36458333333333331</v>
      </c>
      <c r="K1871" s="13">
        <v>0.75</v>
      </c>
      <c r="L1871" s="90"/>
      <c r="M1871" s="90"/>
      <c r="N1871" s="13"/>
      <c r="O1871" s="12">
        <v>0</v>
      </c>
      <c r="P1871" s="12">
        <v>45.179937000000002</v>
      </c>
      <c r="Q1871" s="12">
        <v>5.7227009999999998</v>
      </c>
      <c r="R1871" s="14">
        <v>46301.460023148145</v>
      </c>
      <c r="S1871" s="12">
        <v>1</v>
      </c>
      <c r="T1871">
        <v>20260479</v>
      </c>
      <c r="U1871" t="s">
        <v>838</v>
      </c>
      <c r="V1871">
        <v>20260479</v>
      </c>
    </row>
    <row r="1872" spans="1:22" x14ac:dyDescent="0.3">
      <c r="A1872" s="11">
        <v>46286</v>
      </c>
      <c r="B1872" s="89" t="s">
        <v>3839</v>
      </c>
      <c r="C1872" s="12" t="s">
        <v>966</v>
      </c>
      <c r="D1872" s="12" t="s">
        <v>2096</v>
      </c>
      <c r="E1872" s="12" t="s">
        <v>556</v>
      </c>
      <c r="F1872" s="12" t="s">
        <v>556</v>
      </c>
      <c r="G1872" s="12" t="s">
        <v>2733</v>
      </c>
      <c r="H1872" s="12" t="s">
        <v>2737</v>
      </c>
      <c r="I1872" s="90">
        <v>0.33333333333333331</v>
      </c>
      <c r="J1872" s="90">
        <v>0.37847222222222221</v>
      </c>
      <c r="K1872" s="13">
        <v>1.08</v>
      </c>
      <c r="L1872" s="90">
        <v>0.35</v>
      </c>
      <c r="M1872" s="90">
        <v>0.37430555555555561</v>
      </c>
      <c r="N1872" s="13">
        <v>0.57999999999999996</v>
      </c>
      <c r="O1872" s="12">
        <v>1</v>
      </c>
      <c r="P1872" s="12">
        <v>45.366672999999999</v>
      </c>
      <c r="Q1872" s="12">
        <v>5.5943040000000002</v>
      </c>
      <c r="R1872" s="14">
        <v>46301.460023148145</v>
      </c>
      <c r="S1872" s="12">
        <v>1</v>
      </c>
      <c r="T1872">
        <v>20260340</v>
      </c>
      <c r="U1872" t="s">
        <v>838</v>
      </c>
      <c r="V1872">
        <v>20260340</v>
      </c>
    </row>
    <row r="1873" spans="1:22" x14ac:dyDescent="0.3">
      <c r="A1873" s="11">
        <v>46286</v>
      </c>
      <c r="B1873" s="89" t="s">
        <v>3839</v>
      </c>
      <c r="C1873" s="12" t="s">
        <v>966</v>
      </c>
      <c r="D1873" s="12" t="s">
        <v>2146</v>
      </c>
      <c r="E1873" s="12" t="s">
        <v>510</v>
      </c>
      <c r="F1873" s="12" t="s">
        <v>510</v>
      </c>
      <c r="G1873" s="12" t="s">
        <v>2733</v>
      </c>
      <c r="H1873" s="12" t="s">
        <v>2737</v>
      </c>
      <c r="I1873" s="90">
        <v>0.42708333333333331</v>
      </c>
      <c r="J1873" s="90">
        <v>0.44791666666666669</v>
      </c>
      <c r="K1873" s="13">
        <v>0.5</v>
      </c>
      <c r="L1873" s="90">
        <v>0.46666666666666667</v>
      </c>
      <c r="M1873" s="90">
        <v>0.48055555555555562</v>
      </c>
      <c r="N1873" s="13">
        <v>0.33</v>
      </c>
      <c r="O1873" s="12">
        <v>1</v>
      </c>
      <c r="P1873" s="12">
        <v>45.368639999999999</v>
      </c>
      <c r="Q1873" s="12">
        <v>5.5851119999999996</v>
      </c>
      <c r="R1873" s="14">
        <v>46301.460023148145</v>
      </c>
      <c r="S1873" s="12">
        <v>1</v>
      </c>
      <c r="T1873">
        <v>20260358</v>
      </c>
      <c r="U1873" t="s">
        <v>838</v>
      </c>
      <c r="V1873">
        <v>20260358</v>
      </c>
    </row>
    <row r="1874" spans="1:22" x14ac:dyDescent="0.3">
      <c r="A1874" s="11">
        <v>46286</v>
      </c>
      <c r="B1874" s="89" t="s">
        <v>3872</v>
      </c>
      <c r="C1874" s="12" t="s">
        <v>866</v>
      </c>
      <c r="D1874" s="12" t="s">
        <v>2434</v>
      </c>
      <c r="E1874" s="12" t="s">
        <v>790</v>
      </c>
      <c r="F1874" s="12" t="s">
        <v>790</v>
      </c>
      <c r="G1874" s="12" t="s">
        <v>2733</v>
      </c>
      <c r="H1874" s="12" t="s">
        <v>2737</v>
      </c>
      <c r="I1874" s="90">
        <v>0.33333333333333331</v>
      </c>
      <c r="J1874" s="90">
        <v>0.55902777777777779</v>
      </c>
      <c r="K1874" s="13">
        <v>5.42</v>
      </c>
      <c r="L1874" s="90">
        <v>0.45902777777777781</v>
      </c>
      <c r="M1874" s="90">
        <v>0.56805555555555554</v>
      </c>
      <c r="N1874" s="13">
        <v>2.62</v>
      </c>
      <c r="O1874" s="12">
        <v>1</v>
      </c>
      <c r="P1874" s="12">
        <v>45.247734999999999</v>
      </c>
      <c r="Q1874" s="12">
        <v>5.8348599999999999</v>
      </c>
      <c r="R1874" s="14">
        <v>46301.460023148145</v>
      </c>
      <c r="S1874" s="12">
        <v>1</v>
      </c>
      <c r="T1874">
        <v>20260452</v>
      </c>
      <c r="U1874" t="s">
        <v>838</v>
      </c>
      <c r="V1874">
        <v>20260452</v>
      </c>
    </row>
    <row r="1875" spans="1:22" x14ac:dyDescent="0.3">
      <c r="A1875" s="11">
        <v>46286</v>
      </c>
      <c r="B1875" s="89" t="s">
        <v>3847</v>
      </c>
      <c r="C1875" s="12" t="s">
        <v>900</v>
      </c>
      <c r="D1875" s="12" t="s">
        <v>3337</v>
      </c>
      <c r="E1875" s="12" t="s">
        <v>637</v>
      </c>
      <c r="F1875" s="12" t="s">
        <v>3338</v>
      </c>
      <c r="G1875" s="12" t="s">
        <v>2733</v>
      </c>
      <c r="H1875" s="12" t="s">
        <v>2734</v>
      </c>
      <c r="I1875" s="90">
        <v>0.2986111111111111</v>
      </c>
      <c r="J1875" s="90">
        <v>0.3125</v>
      </c>
      <c r="K1875" s="13">
        <v>0.33</v>
      </c>
      <c r="L1875" s="90"/>
      <c r="M1875" s="90"/>
      <c r="N1875" s="13"/>
      <c r="O1875" s="12">
        <v>0</v>
      </c>
      <c r="P1875" s="12">
        <v>45.215843</v>
      </c>
      <c r="Q1875" s="12">
        <v>5.6930630000000004</v>
      </c>
      <c r="R1875" s="14">
        <v>46301.460023148145</v>
      </c>
      <c r="S1875" s="12">
        <v>1</v>
      </c>
      <c r="T1875">
        <v>20260248</v>
      </c>
      <c r="U1875" t="s">
        <v>3760</v>
      </c>
      <c r="V1875">
        <v>20260248</v>
      </c>
    </row>
    <row r="1876" spans="1:22" x14ac:dyDescent="0.3">
      <c r="A1876" s="11">
        <v>46286</v>
      </c>
      <c r="B1876" s="89" t="s">
        <v>3864</v>
      </c>
      <c r="C1876" s="12" t="s">
        <v>960</v>
      </c>
      <c r="D1876" s="12" t="s">
        <v>1322</v>
      </c>
      <c r="E1876" s="12" t="s">
        <v>654</v>
      </c>
      <c r="F1876" s="12" t="s">
        <v>654</v>
      </c>
      <c r="G1876" s="12" t="s">
        <v>2733</v>
      </c>
      <c r="H1876" s="12" t="s">
        <v>2737</v>
      </c>
      <c r="I1876" s="90">
        <v>0.33333333333333331</v>
      </c>
      <c r="J1876" s="90">
        <v>0.34722222222222221</v>
      </c>
      <c r="K1876" s="13">
        <v>0.33</v>
      </c>
      <c r="L1876" s="90"/>
      <c r="M1876" s="90"/>
      <c r="N1876" s="13"/>
      <c r="O1876" s="12">
        <v>0</v>
      </c>
      <c r="P1876" s="12">
        <v>45.218727999999999</v>
      </c>
      <c r="Q1876" s="12">
        <v>5.6931099999999999</v>
      </c>
      <c r="R1876" s="14">
        <v>46301.460023148145</v>
      </c>
      <c r="S1876" s="12">
        <v>1</v>
      </c>
      <c r="T1876">
        <v>20260078</v>
      </c>
      <c r="U1876" t="s">
        <v>838</v>
      </c>
      <c r="V1876">
        <v>20260078</v>
      </c>
    </row>
    <row r="1877" spans="1:22" x14ac:dyDescent="0.3">
      <c r="A1877" s="11">
        <v>46286</v>
      </c>
      <c r="B1877" s="89" t="s">
        <v>3893</v>
      </c>
      <c r="C1877" s="12" t="s">
        <v>846</v>
      </c>
      <c r="D1877" s="12" t="s">
        <v>893</v>
      </c>
      <c r="E1877" s="12" t="s">
        <v>803</v>
      </c>
      <c r="F1877" s="12" t="s">
        <v>3339</v>
      </c>
      <c r="G1877" s="12" t="s">
        <v>2733</v>
      </c>
      <c r="H1877" s="12" t="s">
        <v>2734</v>
      </c>
      <c r="I1877" s="90">
        <v>0.25</v>
      </c>
      <c r="J1877" s="90">
        <v>0.26041666666666669</v>
      </c>
      <c r="K1877" s="13">
        <v>0.25</v>
      </c>
      <c r="L1877" s="90"/>
      <c r="M1877" s="90"/>
      <c r="N1877" s="13"/>
      <c r="O1877" s="12">
        <v>0</v>
      </c>
      <c r="P1877" s="12">
        <v>45.190593</v>
      </c>
      <c r="Q1877" s="12">
        <v>5.7219879999999996</v>
      </c>
      <c r="R1877" s="14">
        <v>46301.460023148145</v>
      </c>
      <c r="S1877" s="12">
        <v>0</v>
      </c>
      <c r="V1877" t="s">
        <v>3796</v>
      </c>
    </row>
    <row r="1878" spans="1:22" x14ac:dyDescent="0.3">
      <c r="A1878" s="11">
        <v>46286</v>
      </c>
      <c r="B1878" s="89" t="s">
        <v>3862</v>
      </c>
      <c r="C1878" s="12" t="s">
        <v>853</v>
      </c>
      <c r="D1878" s="12" t="s">
        <v>3340</v>
      </c>
      <c r="E1878" s="12" t="s">
        <v>253</v>
      </c>
      <c r="F1878" s="12" t="s">
        <v>3341</v>
      </c>
      <c r="G1878" s="12" t="s">
        <v>2733</v>
      </c>
      <c r="H1878" s="12" t="s">
        <v>2734</v>
      </c>
      <c r="I1878" s="90">
        <v>0.29166666666666669</v>
      </c>
      <c r="J1878" s="90">
        <v>0.2986111111111111</v>
      </c>
      <c r="K1878" s="13">
        <v>0.17</v>
      </c>
      <c r="L1878" s="90"/>
      <c r="M1878" s="90"/>
      <c r="N1878" s="13"/>
      <c r="O1878" s="12">
        <v>0</v>
      </c>
      <c r="P1878" s="12">
        <v>45.144255000000001</v>
      </c>
      <c r="Q1878" s="12">
        <v>5.7129729999999999</v>
      </c>
      <c r="R1878" s="14">
        <v>46301.460023148145</v>
      </c>
      <c r="S1878" s="12">
        <v>1</v>
      </c>
      <c r="T1878">
        <v>20260209</v>
      </c>
      <c r="U1878" t="s">
        <v>3760</v>
      </c>
      <c r="V1878">
        <v>20260209</v>
      </c>
    </row>
    <row r="1879" spans="1:22" x14ac:dyDescent="0.3">
      <c r="A1879" s="11">
        <v>46286</v>
      </c>
      <c r="B1879" s="89" t="s">
        <v>3849</v>
      </c>
      <c r="C1879" s="12" t="s">
        <v>861</v>
      </c>
      <c r="D1879" s="12" t="s">
        <v>860</v>
      </c>
      <c r="E1879" s="12" t="s">
        <v>811</v>
      </c>
      <c r="F1879" s="12" t="s">
        <v>811</v>
      </c>
      <c r="G1879" s="12" t="s">
        <v>2733</v>
      </c>
      <c r="H1879" s="12" t="s">
        <v>2737</v>
      </c>
      <c r="I1879" s="90">
        <v>0.33333333333333331</v>
      </c>
      <c r="J1879" s="90">
        <v>0.34722222222222221</v>
      </c>
      <c r="K1879" s="13">
        <v>0.33</v>
      </c>
      <c r="L1879" s="90">
        <v>0.43055555555555558</v>
      </c>
      <c r="M1879" s="90">
        <v>0.45347222222222222</v>
      </c>
      <c r="N1879" s="13">
        <v>0.55000000000000004</v>
      </c>
      <c r="O1879" s="12">
        <v>1</v>
      </c>
      <c r="P1879" s="12">
        <v>45.184420000000003</v>
      </c>
      <c r="Q1879" s="12">
        <v>5.7195400000000003</v>
      </c>
      <c r="R1879" s="14">
        <v>46301.460023148145</v>
      </c>
      <c r="S1879" s="12">
        <v>1</v>
      </c>
      <c r="V1879" t="s">
        <v>3797</v>
      </c>
    </row>
    <row r="1880" spans="1:22" x14ac:dyDescent="0.3">
      <c r="A1880" s="11">
        <v>46286</v>
      </c>
      <c r="B1880" s="89" t="s">
        <v>3833</v>
      </c>
      <c r="C1880" s="12" t="s">
        <v>978</v>
      </c>
      <c r="D1880" s="12" t="s">
        <v>2443</v>
      </c>
      <c r="E1880" s="12" t="s">
        <v>793</v>
      </c>
      <c r="F1880" s="12" t="s">
        <v>793</v>
      </c>
      <c r="G1880" s="12" t="s">
        <v>2733</v>
      </c>
      <c r="H1880" s="12" t="s">
        <v>2737</v>
      </c>
      <c r="I1880" s="90">
        <v>0.33333333333333331</v>
      </c>
      <c r="J1880" s="90">
        <v>0.34722222222222221</v>
      </c>
      <c r="K1880" s="13">
        <v>0.33</v>
      </c>
      <c r="L1880" s="90"/>
      <c r="M1880" s="90"/>
      <c r="N1880" s="13"/>
      <c r="O1880" s="12">
        <v>0</v>
      </c>
      <c r="P1880" s="12">
        <v>45.322298000000004</v>
      </c>
      <c r="Q1880" s="12">
        <v>5.9295109999999998</v>
      </c>
      <c r="R1880" s="14">
        <v>46301.460023148145</v>
      </c>
      <c r="S1880" s="12">
        <v>1</v>
      </c>
      <c r="T1880">
        <v>20260455</v>
      </c>
      <c r="U1880" t="s">
        <v>838</v>
      </c>
      <c r="V1880">
        <v>20260455</v>
      </c>
    </row>
    <row r="1881" spans="1:22" x14ac:dyDescent="0.3">
      <c r="A1881" s="11">
        <v>46286</v>
      </c>
      <c r="B1881" s="89" t="s">
        <v>3875</v>
      </c>
      <c r="C1881" s="12" t="s">
        <v>846</v>
      </c>
      <c r="D1881" s="12"/>
      <c r="E1881" s="12" t="s">
        <v>3890</v>
      </c>
      <c r="F1881" s="12" t="s">
        <v>3890</v>
      </c>
      <c r="G1881" s="12"/>
      <c r="H1881" s="12"/>
      <c r="I1881" s="90">
        <v>0.33333333333333331</v>
      </c>
      <c r="J1881" s="90">
        <v>0.34722222222222221</v>
      </c>
      <c r="K1881" s="13">
        <v>0.33</v>
      </c>
      <c r="L1881" s="90"/>
      <c r="M1881" s="90"/>
      <c r="N1881" s="13"/>
      <c r="O1881" s="12">
        <v>0</v>
      </c>
      <c r="P1881" s="12">
        <v>45.079898999999997</v>
      </c>
      <c r="Q1881" s="12">
        <v>5.7352629999999998</v>
      </c>
      <c r="R1881" s="14">
        <v>46301.460023148145</v>
      </c>
      <c r="S1881" s="12">
        <v>0</v>
      </c>
      <c r="T1881">
        <v>20260370</v>
      </c>
      <c r="U1881" t="s">
        <v>3760</v>
      </c>
      <c r="V1881">
        <v>20260370</v>
      </c>
    </row>
    <row r="1882" spans="1:22" x14ac:dyDescent="0.3">
      <c r="A1882" s="11">
        <v>46286</v>
      </c>
      <c r="B1882" s="89" t="s">
        <v>3829</v>
      </c>
      <c r="C1882" s="12" t="s">
        <v>946</v>
      </c>
      <c r="D1882" s="12" t="s">
        <v>3343</v>
      </c>
      <c r="E1882" s="12" t="s">
        <v>312</v>
      </c>
      <c r="F1882" s="12" t="s">
        <v>3344</v>
      </c>
      <c r="G1882" s="12" t="s">
        <v>2733</v>
      </c>
      <c r="H1882" s="12" t="s">
        <v>2734</v>
      </c>
      <c r="I1882" s="90">
        <v>0.16666666666666671</v>
      </c>
      <c r="J1882" s="90">
        <v>0.18055555555555561</v>
      </c>
      <c r="K1882" s="13">
        <v>0.33</v>
      </c>
      <c r="L1882" s="90"/>
      <c r="M1882" s="90"/>
      <c r="N1882" s="13"/>
      <c r="O1882" s="12">
        <v>0</v>
      </c>
      <c r="P1882" s="12">
        <v>45.199112</v>
      </c>
      <c r="Q1882" s="12">
        <v>5.7110370000000001</v>
      </c>
      <c r="R1882" s="14">
        <v>46301.460023148145</v>
      </c>
      <c r="S1882" s="12">
        <v>0</v>
      </c>
      <c r="T1882">
        <v>20260551</v>
      </c>
      <c r="U1882" t="s">
        <v>40</v>
      </c>
      <c r="V1882">
        <v>20260551</v>
      </c>
    </row>
    <row r="1883" spans="1:22" x14ac:dyDescent="0.3">
      <c r="A1883" s="11">
        <v>46286</v>
      </c>
      <c r="B1883" s="89" t="s">
        <v>3859</v>
      </c>
      <c r="C1883" s="12" t="s">
        <v>956</v>
      </c>
      <c r="D1883" s="12" t="s">
        <v>1764</v>
      </c>
      <c r="E1883" s="12" t="s">
        <v>308</v>
      </c>
      <c r="F1883" s="12" t="s">
        <v>3345</v>
      </c>
      <c r="G1883" s="12" t="s">
        <v>2733</v>
      </c>
      <c r="H1883" s="12" t="s">
        <v>2737</v>
      </c>
      <c r="I1883" s="90">
        <v>0.33333333333333331</v>
      </c>
      <c r="J1883" s="90">
        <v>0.37847222222222221</v>
      </c>
      <c r="K1883" s="13">
        <v>1.08</v>
      </c>
      <c r="L1883" s="90"/>
      <c r="M1883" s="90"/>
      <c r="N1883" s="13"/>
      <c r="O1883" s="12">
        <v>0</v>
      </c>
      <c r="P1883" s="12">
        <v>45.183919000000003</v>
      </c>
      <c r="Q1883" s="12">
        <v>5.739331</v>
      </c>
      <c r="R1883" s="14">
        <v>46301.460023148145</v>
      </c>
      <c r="S1883" s="12">
        <v>1</v>
      </c>
      <c r="T1883">
        <v>20260236</v>
      </c>
      <c r="U1883" t="s">
        <v>838</v>
      </c>
      <c r="V1883">
        <v>20260236</v>
      </c>
    </row>
    <row r="1884" spans="1:22" x14ac:dyDescent="0.3">
      <c r="A1884" s="11">
        <v>46286</v>
      </c>
      <c r="B1884" s="89" t="s">
        <v>3862</v>
      </c>
      <c r="C1884" s="12" t="s">
        <v>853</v>
      </c>
      <c r="D1884" s="12" t="s">
        <v>2573</v>
      </c>
      <c r="E1884" s="12" t="s">
        <v>575</v>
      </c>
      <c r="F1884" s="12" t="s">
        <v>3892</v>
      </c>
      <c r="G1884" s="12" t="s">
        <v>2733</v>
      </c>
      <c r="H1884" s="12" t="s">
        <v>2737</v>
      </c>
      <c r="I1884" s="90">
        <v>0.33333333333333331</v>
      </c>
      <c r="J1884" s="90">
        <v>0.34722222222222221</v>
      </c>
      <c r="K1884" s="13">
        <v>0.33</v>
      </c>
      <c r="L1884" s="90"/>
      <c r="M1884" s="90"/>
      <c r="N1884" s="13"/>
      <c r="O1884" s="12">
        <v>0</v>
      </c>
      <c r="P1884" s="12">
        <v>45.146017000000001</v>
      </c>
      <c r="Q1884" s="12">
        <v>5.7155500000000004</v>
      </c>
      <c r="R1884" s="14">
        <v>46301.460023148145</v>
      </c>
      <c r="S1884" s="12">
        <v>1</v>
      </c>
      <c r="T1884">
        <v>20260518</v>
      </c>
      <c r="U1884" t="s">
        <v>838</v>
      </c>
      <c r="V1884">
        <v>20260518</v>
      </c>
    </row>
    <row r="1885" spans="1:22" x14ac:dyDescent="0.3">
      <c r="A1885" s="11">
        <v>46286</v>
      </c>
      <c r="B1885" s="89" t="s">
        <v>3812</v>
      </c>
      <c r="C1885" s="12" t="s">
        <v>977</v>
      </c>
      <c r="D1885" s="12" t="s">
        <v>2697</v>
      </c>
      <c r="E1885" s="12" t="s">
        <v>446</v>
      </c>
      <c r="F1885" s="12" t="s">
        <v>446</v>
      </c>
      <c r="G1885" s="12" t="s">
        <v>2733</v>
      </c>
      <c r="H1885" s="12" t="s">
        <v>2737</v>
      </c>
      <c r="I1885" s="90">
        <v>0.17708333333333329</v>
      </c>
      <c r="J1885" s="90">
        <v>0.1875</v>
      </c>
      <c r="K1885" s="13">
        <v>0.25</v>
      </c>
      <c r="L1885" s="90">
        <v>0.19166666666666671</v>
      </c>
      <c r="M1885" s="90">
        <v>0.2048611111111111</v>
      </c>
      <c r="N1885" s="13">
        <v>0.32</v>
      </c>
      <c r="O1885" s="12">
        <v>1</v>
      </c>
      <c r="P1885" s="12">
        <v>45.365698000000002</v>
      </c>
      <c r="Q1885" s="12">
        <v>5.5939180000000004</v>
      </c>
      <c r="R1885" s="14">
        <v>46301.460023148145</v>
      </c>
      <c r="S1885" s="12">
        <v>1</v>
      </c>
      <c r="T1885">
        <v>20260568</v>
      </c>
      <c r="U1885" t="s">
        <v>838</v>
      </c>
      <c r="V1885">
        <v>20260568</v>
      </c>
    </row>
    <row r="1886" spans="1:22" x14ac:dyDescent="0.3">
      <c r="A1886" s="11">
        <v>46286</v>
      </c>
      <c r="B1886" s="89" t="s">
        <v>3868</v>
      </c>
      <c r="C1886" s="12" t="s">
        <v>983</v>
      </c>
      <c r="D1886" s="12" t="s">
        <v>3347</v>
      </c>
      <c r="E1886" s="12" t="s">
        <v>658</v>
      </c>
      <c r="F1886" s="12" t="s">
        <v>3348</v>
      </c>
      <c r="G1886" s="12" t="s">
        <v>2733</v>
      </c>
      <c r="H1886" s="12" t="s">
        <v>2734</v>
      </c>
      <c r="I1886" s="90">
        <v>0.16666666666666671</v>
      </c>
      <c r="J1886" s="90">
        <v>0.18055555555555561</v>
      </c>
      <c r="K1886" s="13">
        <v>0.33</v>
      </c>
      <c r="L1886" s="90"/>
      <c r="M1886" s="90"/>
      <c r="N1886" s="13"/>
      <c r="O1886" s="12">
        <v>0</v>
      </c>
      <c r="P1886" s="12">
        <v>45.187114999999999</v>
      </c>
      <c r="Q1886" s="12">
        <v>5.8087179999999998</v>
      </c>
      <c r="R1886" s="14">
        <v>46301.460023148145</v>
      </c>
      <c r="S1886" s="12">
        <v>1</v>
      </c>
      <c r="T1886">
        <v>20260163</v>
      </c>
      <c r="U1886" t="s">
        <v>40</v>
      </c>
      <c r="V1886">
        <v>20260163</v>
      </c>
    </row>
    <row r="1887" spans="1:22" x14ac:dyDescent="0.3">
      <c r="A1887" s="11">
        <v>46286</v>
      </c>
      <c r="B1887" s="89" t="s">
        <v>3846</v>
      </c>
      <c r="C1887" s="12" t="s">
        <v>965</v>
      </c>
      <c r="D1887" s="12" t="s">
        <v>3349</v>
      </c>
      <c r="E1887" s="12" t="s">
        <v>673</v>
      </c>
      <c r="F1887" s="12" t="s">
        <v>3350</v>
      </c>
      <c r="G1887" s="12" t="s">
        <v>2733</v>
      </c>
      <c r="H1887" s="12" t="s">
        <v>2734</v>
      </c>
      <c r="I1887" s="90">
        <v>0.16666666666666671</v>
      </c>
      <c r="J1887" s="90">
        <v>0.18055555555555561</v>
      </c>
      <c r="K1887" s="13">
        <v>0.33</v>
      </c>
      <c r="L1887" s="90">
        <v>0.20833333333333329</v>
      </c>
      <c r="M1887" s="90">
        <v>0.20902777777777781</v>
      </c>
      <c r="N1887" s="13">
        <v>0.02</v>
      </c>
      <c r="O1887" s="12">
        <v>1</v>
      </c>
      <c r="P1887" s="12">
        <v>45.056218999999999</v>
      </c>
      <c r="Q1887" s="12">
        <v>5.6753539999999996</v>
      </c>
      <c r="R1887" s="14">
        <v>46301.460023148145</v>
      </c>
      <c r="S1887" s="12">
        <v>1</v>
      </c>
      <c r="T1887">
        <v>20260364</v>
      </c>
      <c r="U1887" t="s">
        <v>40</v>
      </c>
      <c r="V1887">
        <v>20260364</v>
      </c>
    </row>
    <row r="1888" spans="1:22" x14ac:dyDescent="0.3">
      <c r="A1888" s="11">
        <v>46286</v>
      </c>
      <c r="B1888" s="89" t="s">
        <v>3844</v>
      </c>
      <c r="C1888" s="12" t="s">
        <v>952</v>
      </c>
      <c r="D1888" s="12" t="s">
        <v>2605</v>
      </c>
      <c r="E1888" s="12" t="s">
        <v>259</v>
      </c>
      <c r="F1888" s="12" t="s">
        <v>3351</v>
      </c>
      <c r="G1888" s="12" t="s">
        <v>2733</v>
      </c>
      <c r="H1888" s="12" t="s">
        <v>2737</v>
      </c>
      <c r="I1888" s="90">
        <v>0.33333333333333331</v>
      </c>
      <c r="J1888" s="90">
        <v>0.37847222222222221</v>
      </c>
      <c r="K1888" s="13">
        <v>1.08</v>
      </c>
      <c r="L1888" s="90"/>
      <c r="M1888" s="90"/>
      <c r="N1888" s="13"/>
      <c r="O1888" s="12">
        <v>0</v>
      </c>
      <c r="P1888" s="12">
        <v>45.190952000000003</v>
      </c>
      <c r="Q1888" s="12">
        <v>5.7165330000000001</v>
      </c>
      <c r="R1888" s="14">
        <v>46301.460023148145</v>
      </c>
      <c r="S1888" s="12">
        <v>1</v>
      </c>
      <c r="T1888">
        <v>20260532</v>
      </c>
      <c r="U1888" t="s">
        <v>838</v>
      </c>
      <c r="V1888">
        <v>20260532</v>
      </c>
    </row>
    <row r="1889" spans="1:22" x14ac:dyDescent="0.3">
      <c r="A1889" s="11">
        <v>46286</v>
      </c>
      <c r="B1889" s="89" t="s">
        <v>3836</v>
      </c>
      <c r="C1889" s="12" t="s">
        <v>954</v>
      </c>
      <c r="D1889" s="12" t="s">
        <v>3352</v>
      </c>
      <c r="E1889" s="12" t="s">
        <v>734</v>
      </c>
      <c r="F1889" s="12" t="s">
        <v>3353</v>
      </c>
      <c r="G1889" s="12" t="s">
        <v>2733</v>
      </c>
      <c r="H1889" s="12" t="s">
        <v>2837</v>
      </c>
      <c r="I1889" s="90">
        <v>0.375</v>
      </c>
      <c r="J1889" s="90">
        <v>0.39583333333333331</v>
      </c>
      <c r="K1889" s="13">
        <v>0.5</v>
      </c>
      <c r="L1889" s="90"/>
      <c r="M1889" s="90"/>
      <c r="N1889" s="13"/>
      <c r="O1889" s="12">
        <v>0</v>
      </c>
      <c r="P1889" s="12">
        <v>45.186678000000001</v>
      </c>
      <c r="Q1889" s="12">
        <v>5.7200300000000004</v>
      </c>
      <c r="R1889" s="14">
        <v>46301.460023148145</v>
      </c>
      <c r="S1889" s="12">
        <v>1</v>
      </c>
      <c r="T1889">
        <v>20260131</v>
      </c>
      <c r="U1889" t="s">
        <v>40</v>
      </c>
      <c r="V1889">
        <v>20260131</v>
      </c>
    </row>
    <row r="1890" spans="1:22" x14ac:dyDescent="0.3">
      <c r="A1890" s="11">
        <v>46286</v>
      </c>
      <c r="B1890" s="89" t="s">
        <v>3842</v>
      </c>
      <c r="C1890" s="12" t="s">
        <v>865</v>
      </c>
      <c r="D1890" s="12" t="s">
        <v>3354</v>
      </c>
      <c r="E1890" s="12" t="s">
        <v>700</v>
      </c>
      <c r="F1890" s="12" t="s">
        <v>3355</v>
      </c>
      <c r="G1890" s="12" t="s">
        <v>2733</v>
      </c>
      <c r="H1890" s="12" t="s">
        <v>2734</v>
      </c>
      <c r="I1890" s="90">
        <v>0.16666666666666671</v>
      </c>
      <c r="J1890" s="90">
        <v>0.18055555555555561</v>
      </c>
      <c r="K1890" s="13">
        <v>0.33</v>
      </c>
      <c r="L1890" s="90"/>
      <c r="M1890" s="90"/>
      <c r="N1890" s="13"/>
      <c r="O1890" s="12">
        <v>0</v>
      </c>
      <c r="P1890" s="12">
        <v>45.203901000000002</v>
      </c>
      <c r="Q1890" s="12">
        <v>5.6643619999999997</v>
      </c>
      <c r="R1890" s="14">
        <v>46301.460023148145</v>
      </c>
      <c r="S1890" s="12">
        <v>1</v>
      </c>
      <c r="T1890">
        <v>20260464</v>
      </c>
      <c r="U1890" t="s">
        <v>40</v>
      </c>
      <c r="V1890">
        <v>20260464</v>
      </c>
    </row>
    <row r="1891" spans="1:22" x14ac:dyDescent="0.3">
      <c r="A1891" s="11">
        <v>46286</v>
      </c>
      <c r="B1891" s="89" t="s">
        <v>3846</v>
      </c>
      <c r="C1891" s="12" t="s">
        <v>965</v>
      </c>
      <c r="D1891" s="12" t="s">
        <v>3356</v>
      </c>
      <c r="E1891" s="12" t="s">
        <v>766</v>
      </c>
      <c r="F1891" s="12" t="s">
        <v>3357</v>
      </c>
      <c r="G1891" s="12" t="s">
        <v>2733</v>
      </c>
      <c r="H1891" s="12" t="s">
        <v>2734</v>
      </c>
      <c r="I1891" s="90">
        <v>0.16666666666666671</v>
      </c>
      <c r="J1891" s="90">
        <v>0.18055555555555561</v>
      </c>
      <c r="K1891" s="13">
        <v>0.33</v>
      </c>
      <c r="L1891" s="90">
        <v>0.1875</v>
      </c>
      <c r="M1891" s="90">
        <v>0.18888888888888891</v>
      </c>
      <c r="N1891" s="13">
        <v>0.03</v>
      </c>
      <c r="O1891" s="12">
        <v>1</v>
      </c>
      <c r="P1891" s="12">
        <v>45.188211000000003</v>
      </c>
      <c r="Q1891" s="12">
        <v>5.721743</v>
      </c>
      <c r="R1891" s="14">
        <v>46301.460023148145</v>
      </c>
      <c r="S1891" s="12">
        <v>1</v>
      </c>
      <c r="T1891">
        <v>20260407</v>
      </c>
      <c r="U1891" t="s">
        <v>40</v>
      </c>
      <c r="V1891">
        <v>20260407</v>
      </c>
    </row>
    <row r="1892" spans="1:22" x14ac:dyDescent="0.3">
      <c r="A1892" s="11">
        <v>46286</v>
      </c>
      <c r="B1892" s="89" t="s">
        <v>3861</v>
      </c>
      <c r="C1892" s="12" t="s">
        <v>970</v>
      </c>
      <c r="D1892" s="12" t="s">
        <v>3358</v>
      </c>
      <c r="E1892" s="12" t="s">
        <v>93</v>
      </c>
      <c r="F1892" s="12" t="s">
        <v>3359</v>
      </c>
      <c r="G1892" s="12" t="s">
        <v>2733</v>
      </c>
      <c r="H1892" s="12" t="s">
        <v>2734</v>
      </c>
      <c r="I1892" s="90">
        <v>0.16666666666666671</v>
      </c>
      <c r="J1892" s="90">
        <v>0.18055555555555561</v>
      </c>
      <c r="K1892" s="13">
        <v>0.33</v>
      </c>
      <c r="L1892" s="90"/>
      <c r="M1892" s="90"/>
      <c r="N1892" s="13"/>
      <c r="O1892" s="12">
        <v>0</v>
      </c>
      <c r="P1892" s="12">
        <v>45.177773000000002</v>
      </c>
      <c r="Q1892" s="12">
        <v>5.7280009999999999</v>
      </c>
      <c r="R1892" s="14">
        <v>46301.460023148145</v>
      </c>
      <c r="S1892" s="12">
        <v>1</v>
      </c>
      <c r="T1892">
        <v>20260277</v>
      </c>
      <c r="U1892" t="s">
        <v>40</v>
      </c>
      <c r="V1892">
        <v>20260277</v>
      </c>
    </row>
    <row r="1893" spans="1:22" x14ac:dyDescent="0.3">
      <c r="A1893" s="11">
        <v>46286</v>
      </c>
      <c r="B1893" s="89" t="s">
        <v>3844</v>
      </c>
      <c r="C1893" s="12" t="s">
        <v>952</v>
      </c>
      <c r="D1893" s="12" t="s">
        <v>867</v>
      </c>
      <c r="E1893" s="12" t="s">
        <v>807</v>
      </c>
      <c r="F1893" s="12" t="s">
        <v>3360</v>
      </c>
      <c r="G1893" s="12" t="s">
        <v>2733</v>
      </c>
      <c r="H1893" s="12" t="s">
        <v>2737</v>
      </c>
      <c r="I1893" s="90">
        <v>0.33333333333333331</v>
      </c>
      <c r="J1893" s="90">
        <v>0.37847222222222221</v>
      </c>
      <c r="K1893" s="13">
        <v>1.08</v>
      </c>
      <c r="L1893" s="90"/>
      <c r="M1893" s="90"/>
      <c r="N1893" s="13"/>
      <c r="O1893" s="12">
        <v>0</v>
      </c>
      <c r="P1893" s="12">
        <v>45.185158000000001</v>
      </c>
      <c r="Q1893" s="12">
        <v>5.7167779999999997</v>
      </c>
      <c r="R1893" s="14">
        <v>46301.460023148145</v>
      </c>
      <c r="S1893" s="12">
        <v>1</v>
      </c>
      <c r="V1893" t="s">
        <v>3807</v>
      </c>
    </row>
    <row r="1894" spans="1:22" x14ac:dyDescent="0.3">
      <c r="A1894" s="11">
        <v>46286</v>
      </c>
      <c r="B1894" s="89" t="s">
        <v>3893</v>
      </c>
      <c r="C1894" s="12" t="s">
        <v>846</v>
      </c>
      <c r="D1894" s="12" t="s">
        <v>857</v>
      </c>
      <c r="E1894" s="12" t="s">
        <v>819</v>
      </c>
      <c r="F1894" s="12" t="s">
        <v>819</v>
      </c>
      <c r="G1894" s="12" t="s">
        <v>2733</v>
      </c>
      <c r="H1894" s="12" t="s">
        <v>2737</v>
      </c>
      <c r="I1894" s="90">
        <v>0.33333333333333331</v>
      </c>
      <c r="J1894" s="90">
        <v>0.375</v>
      </c>
      <c r="K1894" s="13">
        <v>1</v>
      </c>
      <c r="L1894" s="90"/>
      <c r="M1894" s="90"/>
      <c r="N1894" s="13"/>
      <c r="O1894" s="12">
        <v>0</v>
      </c>
      <c r="P1894" s="12">
        <v>45.185285</v>
      </c>
      <c r="Q1894" s="12">
        <v>5.7161549999999997</v>
      </c>
      <c r="R1894" s="14">
        <v>46301.460023148145</v>
      </c>
      <c r="S1894" s="12">
        <v>0</v>
      </c>
      <c r="V1894" t="s">
        <v>3798</v>
      </c>
    </row>
    <row r="1895" spans="1:22" x14ac:dyDescent="0.3">
      <c r="A1895" s="11">
        <v>46286</v>
      </c>
      <c r="B1895" s="89" t="s">
        <v>3820</v>
      </c>
      <c r="C1895" s="12" t="s">
        <v>961</v>
      </c>
      <c r="D1895" s="12" t="s">
        <v>2644</v>
      </c>
      <c r="E1895" s="12" t="s">
        <v>301</v>
      </c>
      <c r="F1895" s="12" t="s">
        <v>301</v>
      </c>
      <c r="G1895" s="12" t="s">
        <v>2733</v>
      </c>
      <c r="H1895" s="12" t="s">
        <v>2737</v>
      </c>
      <c r="I1895" s="90">
        <v>0.38541666666666669</v>
      </c>
      <c r="J1895" s="90">
        <v>0.39583333333333331</v>
      </c>
      <c r="K1895" s="13">
        <v>0.25</v>
      </c>
      <c r="L1895" s="90"/>
      <c r="M1895" s="90"/>
      <c r="N1895" s="13"/>
      <c r="O1895" s="12">
        <v>0</v>
      </c>
      <c r="P1895" s="12">
        <v>45.180677000000003</v>
      </c>
      <c r="Q1895" s="12">
        <v>5.7244840000000003</v>
      </c>
      <c r="R1895" s="14">
        <v>46301.460023148145</v>
      </c>
      <c r="S1895" s="12">
        <v>1</v>
      </c>
      <c r="T1895">
        <v>20260547</v>
      </c>
      <c r="U1895" t="s">
        <v>838</v>
      </c>
      <c r="V1895">
        <v>20260547</v>
      </c>
    </row>
    <row r="1896" spans="1:22" x14ac:dyDescent="0.3">
      <c r="A1896" s="11">
        <v>46286</v>
      </c>
      <c r="B1896" s="89" t="s">
        <v>3847</v>
      </c>
      <c r="C1896" s="12" t="s">
        <v>900</v>
      </c>
      <c r="D1896" s="12" t="s">
        <v>1987</v>
      </c>
      <c r="E1896" s="12" t="s">
        <v>661</v>
      </c>
      <c r="F1896" s="12" t="s">
        <v>1989</v>
      </c>
      <c r="G1896" s="12" t="s">
        <v>2733</v>
      </c>
      <c r="H1896" s="12" t="s">
        <v>2737</v>
      </c>
      <c r="I1896" s="90">
        <v>0.35416666666666669</v>
      </c>
      <c r="J1896" s="90">
        <v>0.36805555555555558</v>
      </c>
      <c r="K1896" s="13">
        <v>0.33</v>
      </c>
      <c r="L1896" s="90"/>
      <c r="M1896" s="90"/>
      <c r="N1896" s="13"/>
      <c r="O1896" s="12">
        <v>0</v>
      </c>
      <c r="P1896" s="12">
        <v>45.242189000000003</v>
      </c>
      <c r="Q1896" s="12">
        <v>5.6828630000000002</v>
      </c>
      <c r="R1896" s="14">
        <v>46301.460023148145</v>
      </c>
      <c r="S1896" s="12">
        <v>1</v>
      </c>
      <c r="T1896">
        <v>20260303</v>
      </c>
      <c r="U1896" t="s">
        <v>838</v>
      </c>
      <c r="V1896">
        <v>20260303</v>
      </c>
    </row>
    <row r="1897" spans="1:22" x14ac:dyDescent="0.3">
      <c r="A1897" s="11">
        <v>46286</v>
      </c>
      <c r="B1897" s="89" t="s">
        <v>3814</v>
      </c>
      <c r="C1897" s="12" t="s">
        <v>948</v>
      </c>
      <c r="D1897" s="12" t="s">
        <v>3361</v>
      </c>
      <c r="E1897" s="12" t="s">
        <v>188</v>
      </c>
      <c r="F1897" s="12" t="s">
        <v>3362</v>
      </c>
      <c r="G1897" s="12" t="s">
        <v>2733</v>
      </c>
      <c r="H1897" s="12" t="s">
        <v>2734</v>
      </c>
      <c r="I1897" s="90">
        <v>0.16666666666666671</v>
      </c>
      <c r="J1897" s="90">
        <v>0.18055555555555561</v>
      </c>
      <c r="K1897" s="13">
        <v>0.33</v>
      </c>
      <c r="L1897" s="90"/>
      <c r="M1897" s="90"/>
      <c r="N1897" s="13"/>
      <c r="O1897" s="12">
        <v>0</v>
      </c>
      <c r="P1897" s="12">
        <v>45.189202999999999</v>
      </c>
      <c r="Q1897" s="12">
        <v>5.7345119999999996</v>
      </c>
      <c r="R1897" s="14">
        <v>46301.460023148145</v>
      </c>
      <c r="S1897" s="12">
        <v>1</v>
      </c>
      <c r="T1897">
        <v>20260459</v>
      </c>
      <c r="U1897" t="s">
        <v>40</v>
      </c>
      <c r="V1897">
        <v>20260459</v>
      </c>
    </row>
    <row r="1898" spans="1:22" x14ac:dyDescent="0.3">
      <c r="A1898" s="11">
        <v>46286</v>
      </c>
      <c r="B1898" s="89" t="s">
        <v>3816</v>
      </c>
      <c r="C1898" s="12" t="s">
        <v>957</v>
      </c>
      <c r="D1898" s="12" t="s">
        <v>3363</v>
      </c>
      <c r="E1898" s="12" t="s">
        <v>292</v>
      </c>
      <c r="F1898" s="12" t="s">
        <v>3364</v>
      </c>
      <c r="G1898" s="12" t="s">
        <v>2733</v>
      </c>
      <c r="H1898" s="12" t="s">
        <v>2734</v>
      </c>
      <c r="I1898" s="90">
        <v>0.34375</v>
      </c>
      <c r="J1898" s="90">
        <v>0.3576388888888889</v>
      </c>
      <c r="K1898" s="13">
        <v>0.33</v>
      </c>
      <c r="L1898" s="90">
        <v>0.3527777777777778</v>
      </c>
      <c r="M1898" s="90">
        <v>0.35416666666666669</v>
      </c>
      <c r="N1898" s="13">
        <v>0.03</v>
      </c>
      <c r="O1898" s="12">
        <v>1</v>
      </c>
      <c r="P1898" s="12">
        <v>45.189673999999997</v>
      </c>
      <c r="Q1898" s="12">
        <v>5.721368</v>
      </c>
      <c r="R1898" s="14">
        <v>46301.460023148145</v>
      </c>
      <c r="S1898" s="12">
        <v>1</v>
      </c>
      <c r="T1898">
        <v>20260541</v>
      </c>
      <c r="U1898" t="s">
        <v>40</v>
      </c>
      <c r="V1898">
        <v>20260541</v>
      </c>
    </row>
    <row r="1899" spans="1:22" x14ac:dyDescent="0.3">
      <c r="A1899" s="11">
        <v>46286</v>
      </c>
      <c r="B1899" s="89" t="s">
        <v>3845</v>
      </c>
      <c r="C1899" s="12" t="s">
        <v>950</v>
      </c>
      <c r="D1899" s="12" t="s">
        <v>3365</v>
      </c>
      <c r="E1899" s="12" t="s">
        <v>757</v>
      </c>
      <c r="F1899" s="12" t="s">
        <v>3366</v>
      </c>
      <c r="G1899" s="12" t="s">
        <v>2733</v>
      </c>
      <c r="H1899" s="12" t="s">
        <v>2734</v>
      </c>
      <c r="I1899" s="90">
        <v>0.16666666666666671</v>
      </c>
      <c r="J1899" s="90">
        <v>0.18055555555555561</v>
      </c>
      <c r="K1899" s="13">
        <v>0.33</v>
      </c>
      <c r="L1899" s="90"/>
      <c r="M1899" s="90"/>
      <c r="N1899" s="13"/>
      <c r="O1899" s="12">
        <v>0</v>
      </c>
      <c r="P1899" s="12">
        <v>45.191066999999997</v>
      </c>
      <c r="Q1899" s="12">
        <v>5.7225849999999996</v>
      </c>
      <c r="R1899" s="14">
        <v>46301.460023148145</v>
      </c>
      <c r="S1899" s="12">
        <v>1</v>
      </c>
      <c r="T1899">
        <v>20260565</v>
      </c>
      <c r="U1899" t="s">
        <v>40</v>
      </c>
      <c r="V1899">
        <v>20260565</v>
      </c>
    </row>
    <row r="1900" spans="1:22" x14ac:dyDescent="0.3">
      <c r="A1900" s="11">
        <v>46286</v>
      </c>
      <c r="B1900" s="89" t="s">
        <v>3854</v>
      </c>
      <c r="C1900" s="12" t="s">
        <v>963</v>
      </c>
      <c r="D1900" s="12" t="s">
        <v>2504</v>
      </c>
      <c r="E1900" s="12" t="s">
        <v>104</v>
      </c>
      <c r="F1900" s="12" t="s">
        <v>104</v>
      </c>
      <c r="G1900" s="12" t="s">
        <v>2733</v>
      </c>
      <c r="H1900" s="12" t="s">
        <v>2737</v>
      </c>
      <c r="I1900" s="90">
        <v>0.33333333333333331</v>
      </c>
      <c r="J1900" s="90">
        <v>0.34722222222222221</v>
      </c>
      <c r="K1900" s="13">
        <v>0.33</v>
      </c>
      <c r="L1900" s="90"/>
      <c r="M1900" s="90"/>
      <c r="N1900" s="13"/>
      <c r="O1900" s="12">
        <v>0</v>
      </c>
      <c r="P1900" s="12">
        <v>45.178600000000003</v>
      </c>
      <c r="Q1900" s="12">
        <v>5.708291</v>
      </c>
      <c r="R1900" s="14">
        <v>46301.460023148145</v>
      </c>
      <c r="S1900" s="12">
        <v>1</v>
      </c>
      <c r="T1900">
        <v>20260490</v>
      </c>
      <c r="U1900" t="s">
        <v>838</v>
      </c>
      <c r="V1900">
        <v>20260490</v>
      </c>
    </row>
    <row r="1901" spans="1:22" x14ac:dyDescent="0.3">
      <c r="A1901" s="11">
        <v>46286</v>
      </c>
      <c r="B1901" s="89" t="s">
        <v>3815</v>
      </c>
      <c r="C1901" s="12" t="s">
        <v>905</v>
      </c>
      <c r="D1901" s="12"/>
      <c r="E1901" s="12" t="s">
        <v>63</v>
      </c>
      <c r="F1901" s="12" t="s">
        <v>63</v>
      </c>
      <c r="G1901" s="12"/>
      <c r="H1901" s="12"/>
      <c r="I1901" s="90">
        <v>0.16666666666666671</v>
      </c>
      <c r="J1901" s="90">
        <v>0.1736111111111111</v>
      </c>
      <c r="K1901" s="13">
        <v>0.17</v>
      </c>
      <c r="L1901" s="90"/>
      <c r="M1901" s="90"/>
      <c r="N1901" s="13"/>
      <c r="O1901" s="12">
        <v>0</v>
      </c>
      <c r="P1901" s="12">
        <v>45.179605000000002</v>
      </c>
      <c r="Q1901" s="12">
        <v>5.7066030000000003</v>
      </c>
      <c r="R1901" s="14">
        <v>46301.460023148145</v>
      </c>
      <c r="S1901" s="12">
        <v>1</v>
      </c>
      <c r="T1901">
        <v>20260319</v>
      </c>
      <c r="U1901" t="s">
        <v>3760</v>
      </c>
      <c r="V1901">
        <v>20260319</v>
      </c>
    </row>
    <row r="1902" spans="1:22" x14ac:dyDescent="0.3">
      <c r="A1902" s="11">
        <v>46286</v>
      </c>
      <c r="B1902" s="89" t="s">
        <v>3915</v>
      </c>
      <c r="C1902" s="12" t="s">
        <v>851</v>
      </c>
      <c r="D1902" s="12" t="s">
        <v>850</v>
      </c>
      <c r="E1902" s="12" t="s">
        <v>630</v>
      </c>
      <c r="F1902" s="12" t="s">
        <v>3213</v>
      </c>
      <c r="G1902" s="12" t="s">
        <v>2733</v>
      </c>
      <c r="H1902" s="12" t="s">
        <v>2734</v>
      </c>
      <c r="I1902" s="90">
        <v>0.16666666666666671</v>
      </c>
      <c r="J1902" s="90">
        <v>0.1736111111111111</v>
      </c>
      <c r="K1902" s="13">
        <v>0.17</v>
      </c>
      <c r="L1902" s="90"/>
      <c r="M1902" s="90"/>
      <c r="N1902" s="13"/>
      <c r="O1902" s="12">
        <v>0</v>
      </c>
      <c r="P1902" s="12">
        <v>45.362712999999999</v>
      </c>
      <c r="Q1902" s="12">
        <v>5.5913490000000001</v>
      </c>
      <c r="R1902" s="14">
        <v>46301.460023148145</v>
      </c>
      <c r="S1902" s="12">
        <v>1</v>
      </c>
      <c r="V1902" t="s">
        <v>3786</v>
      </c>
    </row>
    <row r="1903" spans="1:22" x14ac:dyDescent="0.3">
      <c r="A1903" s="11">
        <v>46286</v>
      </c>
      <c r="B1903" s="89" t="s">
        <v>3839</v>
      </c>
      <c r="C1903" s="12" t="s">
        <v>966</v>
      </c>
      <c r="D1903" s="12" t="s">
        <v>2427</v>
      </c>
      <c r="E1903" s="12" t="s">
        <v>552</v>
      </c>
      <c r="F1903" s="12" t="s">
        <v>552</v>
      </c>
      <c r="G1903" s="12" t="s">
        <v>2733</v>
      </c>
      <c r="H1903" s="12" t="s">
        <v>2737</v>
      </c>
      <c r="I1903" s="90">
        <v>0.3298611111111111</v>
      </c>
      <c r="J1903" s="90">
        <v>0.36458333333333331</v>
      </c>
      <c r="K1903" s="13">
        <v>0.83</v>
      </c>
      <c r="L1903" s="90">
        <v>0.3923611111111111</v>
      </c>
      <c r="M1903" s="90">
        <v>0.42499999999999999</v>
      </c>
      <c r="N1903" s="13">
        <v>0.78</v>
      </c>
      <c r="O1903" s="12">
        <v>1</v>
      </c>
      <c r="P1903" s="12">
        <v>45.364766000000003</v>
      </c>
      <c r="Q1903" s="12">
        <v>5.5959459999999996</v>
      </c>
      <c r="R1903" s="14">
        <v>46301.460023148145</v>
      </c>
      <c r="S1903" s="12">
        <v>1</v>
      </c>
      <c r="T1903">
        <v>20260450</v>
      </c>
      <c r="U1903" t="s">
        <v>838</v>
      </c>
      <c r="V1903">
        <v>20260450</v>
      </c>
    </row>
    <row r="1904" spans="1:22" x14ac:dyDescent="0.3">
      <c r="A1904" s="11">
        <v>46286</v>
      </c>
      <c r="B1904" s="89" t="s">
        <v>3767</v>
      </c>
      <c r="C1904" s="12" t="s">
        <v>846</v>
      </c>
      <c r="D1904" s="12"/>
      <c r="E1904" s="12" t="s">
        <v>3799</v>
      </c>
      <c r="F1904" s="12" t="s">
        <v>3799</v>
      </c>
      <c r="G1904" s="12"/>
      <c r="H1904" s="12"/>
      <c r="I1904" s="90">
        <v>0.29166666666666669</v>
      </c>
      <c r="J1904" s="90">
        <v>0.2986111111111111</v>
      </c>
      <c r="K1904" s="13">
        <v>0.17</v>
      </c>
      <c r="L1904" s="90"/>
      <c r="M1904" s="90"/>
      <c r="N1904" s="13"/>
      <c r="O1904" s="12">
        <v>0</v>
      </c>
      <c r="P1904" s="12">
        <v>45.215843</v>
      </c>
      <c r="Q1904" s="12">
        <v>5.6930630000000004</v>
      </c>
      <c r="R1904" s="14">
        <v>46301.460023148145</v>
      </c>
      <c r="S1904" s="12">
        <v>0</v>
      </c>
      <c r="T1904">
        <v>20260248</v>
      </c>
      <c r="U1904" t="s">
        <v>3760</v>
      </c>
      <c r="V1904">
        <v>20260248</v>
      </c>
    </row>
    <row r="1905" spans="1:22" x14ac:dyDescent="0.3">
      <c r="A1905" s="11">
        <v>46286</v>
      </c>
      <c r="B1905" s="89" t="s">
        <v>3854</v>
      </c>
      <c r="C1905" s="12" t="s">
        <v>963</v>
      </c>
      <c r="D1905" s="12" t="s">
        <v>3368</v>
      </c>
      <c r="E1905" s="12" t="s">
        <v>178</v>
      </c>
      <c r="F1905" s="12" t="s">
        <v>3369</v>
      </c>
      <c r="G1905" s="12" t="s">
        <v>2733</v>
      </c>
      <c r="H1905" s="12" t="s">
        <v>2734</v>
      </c>
      <c r="I1905" s="90">
        <v>0.29166666666666669</v>
      </c>
      <c r="J1905" s="90">
        <v>0.2986111111111111</v>
      </c>
      <c r="K1905" s="13">
        <v>0.17</v>
      </c>
      <c r="L1905" s="90"/>
      <c r="M1905" s="90"/>
      <c r="N1905" s="13"/>
      <c r="O1905" s="12">
        <v>0</v>
      </c>
      <c r="P1905" s="12">
        <v>45.179831</v>
      </c>
      <c r="Q1905" s="12">
        <v>5.7078860000000002</v>
      </c>
      <c r="R1905" s="14">
        <v>46301.460023148145</v>
      </c>
      <c r="S1905" s="12">
        <v>1</v>
      </c>
      <c r="T1905">
        <v>20260522</v>
      </c>
      <c r="U1905" t="s">
        <v>40</v>
      </c>
      <c r="V1905">
        <v>20260522</v>
      </c>
    </row>
    <row r="1906" spans="1:22" x14ac:dyDescent="0.3">
      <c r="A1906" s="11">
        <v>46286</v>
      </c>
      <c r="B1906" s="89" t="s">
        <v>3894</v>
      </c>
      <c r="C1906" s="12" t="s">
        <v>846</v>
      </c>
      <c r="D1906" s="12"/>
      <c r="E1906" s="12" t="s">
        <v>1799</v>
      </c>
      <c r="F1906" s="12" t="s">
        <v>1799</v>
      </c>
      <c r="G1906" s="12"/>
      <c r="H1906" s="12"/>
      <c r="I1906" s="90">
        <v>0.16666666666666671</v>
      </c>
      <c r="J1906" s="90">
        <v>0.1736111111111111</v>
      </c>
      <c r="K1906" s="13">
        <v>0.17</v>
      </c>
      <c r="L1906" s="90"/>
      <c r="M1906" s="90"/>
      <c r="N1906" s="13"/>
      <c r="O1906" s="12">
        <v>0</v>
      </c>
      <c r="P1906" s="12">
        <v>45.363452000000002</v>
      </c>
      <c r="Q1906" s="12">
        <v>5.6051859999999998</v>
      </c>
      <c r="R1906" s="14">
        <v>46301.460023148145</v>
      </c>
      <c r="S1906" s="12">
        <v>0</v>
      </c>
      <c r="T1906">
        <v>20260245</v>
      </c>
      <c r="U1906" t="s">
        <v>3760</v>
      </c>
      <c r="V1906">
        <v>20260245</v>
      </c>
    </row>
    <row r="1907" spans="1:22" x14ac:dyDescent="0.3">
      <c r="A1907" s="11">
        <v>46286</v>
      </c>
      <c r="B1907" s="89" t="s">
        <v>3841</v>
      </c>
      <c r="C1907" s="12" t="s">
        <v>971</v>
      </c>
      <c r="D1907" s="12" t="s">
        <v>1262</v>
      </c>
      <c r="E1907" s="12" t="s">
        <v>337</v>
      </c>
      <c r="F1907" s="12" t="s">
        <v>1265</v>
      </c>
      <c r="G1907" s="12" t="s">
        <v>2733</v>
      </c>
      <c r="H1907" s="12" t="s">
        <v>2737</v>
      </c>
      <c r="I1907" s="90">
        <v>0.33333333333333331</v>
      </c>
      <c r="J1907" s="90">
        <v>0.37847222222222221</v>
      </c>
      <c r="K1907" s="13">
        <v>1.08</v>
      </c>
      <c r="L1907" s="90"/>
      <c r="M1907" s="90"/>
      <c r="N1907" s="13"/>
      <c r="O1907" s="12">
        <v>0</v>
      </c>
      <c r="P1907" s="12">
        <v>45.170650999999999</v>
      </c>
      <c r="Q1907" s="12">
        <v>5.758642</v>
      </c>
      <c r="R1907" s="14">
        <v>46301.460023148145</v>
      </c>
      <c r="S1907" s="12">
        <v>1</v>
      </c>
      <c r="T1907">
        <v>20260056</v>
      </c>
      <c r="U1907" t="s">
        <v>838</v>
      </c>
      <c r="V1907">
        <v>20260056</v>
      </c>
    </row>
    <row r="1908" spans="1:22" x14ac:dyDescent="0.3">
      <c r="A1908" s="11">
        <v>46286</v>
      </c>
      <c r="B1908" s="89" t="s">
        <v>3872</v>
      </c>
      <c r="C1908" s="12" t="s">
        <v>866</v>
      </c>
      <c r="D1908" s="12"/>
      <c r="E1908" s="12" t="s">
        <v>821</v>
      </c>
      <c r="F1908" s="12" t="s">
        <v>821</v>
      </c>
      <c r="G1908" s="12"/>
      <c r="H1908" s="12"/>
      <c r="I1908" s="90">
        <v>0.33333333333333331</v>
      </c>
      <c r="J1908" s="90">
        <v>0.34722222222222221</v>
      </c>
      <c r="K1908" s="13">
        <v>0.33</v>
      </c>
      <c r="L1908" s="90"/>
      <c r="M1908" s="90"/>
      <c r="N1908" s="13"/>
      <c r="O1908" s="12">
        <v>0</v>
      </c>
      <c r="P1908" s="12">
        <v>45.365777999999999</v>
      </c>
      <c r="Q1908" s="12">
        <v>5.5901800000000001</v>
      </c>
      <c r="R1908" s="14">
        <v>46301.460023148145</v>
      </c>
      <c r="S1908" s="12">
        <v>1</v>
      </c>
      <c r="V1908" t="s">
        <v>3800</v>
      </c>
    </row>
    <row r="1909" spans="1:22" x14ac:dyDescent="0.3">
      <c r="A1909" s="11">
        <v>46286</v>
      </c>
      <c r="B1909" s="89" t="s">
        <v>3845</v>
      </c>
      <c r="C1909" s="12" t="s">
        <v>950</v>
      </c>
      <c r="D1909" s="12" t="s">
        <v>2115</v>
      </c>
      <c r="E1909" s="12" t="s">
        <v>132</v>
      </c>
      <c r="F1909" s="12" t="s">
        <v>3370</v>
      </c>
      <c r="G1909" s="12" t="s">
        <v>2733</v>
      </c>
      <c r="H1909" s="12" t="s">
        <v>2737</v>
      </c>
      <c r="I1909" s="90">
        <v>0.33333333333333331</v>
      </c>
      <c r="J1909" s="90">
        <v>0.34722222222222221</v>
      </c>
      <c r="K1909" s="13">
        <v>0.33</v>
      </c>
      <c r="L1909" s="90"/>
      <c r="M1909" s="90"/>
      <c r="N1909" s="13"/>
      <c r="O1909" s="12">
        <v>0</v>
      </c>
      <c r="P1909" s="12">
        <v>45.190461999999997</v>
      </c>
      <c r="Q1909" s="12">
        <v>5.723516</v>
      </c>
      <c r="R1909" s="14">
        <v>46301.460023148145</v>
      </c>
      <c r="S1909" s="12">
        <v>1</v>
      </c>
      <c r="T1909">
        <v>20260346</v>
      </c>
      <c r="U1909" t="s">
        <v>838</v>
      </c>
      <c r="V1909">
        <v>20260346</v>
      </c>
    </row>
    <row r="1910" spans="1:22" x14ac:dyDescent="0.3">
      <c r="A1910" s="11">
        <v>46286</v>
      </c>
      <c r="B1910" s="89" t="s">
        <v>3842</v>
      </c>
      <c r="C1910" s="12" t="s">
        <v>865</v>
      </c>
      <c r="D1910" s="12" t="s">
        <v>3371</v>
      </c>
      <c r="E1910" s="12" t="s">
        <v>99</v>
      </c>
      <c r="F1910" s="12" t="s">
        <v>3372</v>
      </c>
      <c r="G1910" s="12" t="s">
        <v>2733</v>
      </c>
      <c r="H1910" s="12" t="s">
        <v>2734</v>
      </c>
      <c r="I1910" s="90">
        <v>0.29166666666666669</v>
      </c>
      <c r="J1910" s="90">
        <v>0.30208333333333331</v>
      </c>
      <c r="K1910" s="13">
        <v>0.25</v>
      </c>
      <c r="L1910" s="90"/>
      <c r="M1910" s="90"/>
      <c r="N1910" s="13"/>
      <c r="O1910" s="12">
        <v>0</v>
      </c>
      <c r="P1910" s="12">
        <v>45.188929999999999</v>
      </c>
      <c r="Q1910" s="12">
        <v>5.7123470000000003</v>
      </c>
      <c r="R1910" s="14">
        <v>46301.460023148145</v>
      </c>
      <c r="S1910" s="12">
        <v>1</v>
      </c>
      <c r="T1910">
        <v>20260007</v>
      </c>
      <c r="U1910" t="s">
        <v>40</v>
      </c>
      <c r="V1910">
        <v>20260007</v>
      </c>
    </row>
    <row r="1911" spans="1:22" x14ac:dyDescent="0.3">
      <c r="A1911" s="11">
        <v>46286</v>
      </c>
      <c r="B1911" s="89" t="s">
        <v>3872</v>
      </c>
      <c r="C1911" s="12" t="s">
        <v>866</v>
      </c>
      <c r="D1911" s="12" t="s">
        <v>2649</v>
      </c>
      <c r="E1911" s="12" t="s">
        <v>384</v>
      </c>
      <c r="F1911" s="12" t="s">
        <v>384</v>
      </c>
      <c r="G1911" s="12" t="s">
        <v>2733</v>
      </c>
      <c r="H1911" s="12" t="s">
        <v>2737</v>
      </c>
      <c r="I1911" s="90">
        <v>0.33333333333333331</v>
      </c>
      <c r="J1911" s="90">
        <v>0.34722222222222221</v>
      </c>
      <c r="K1911" s="13">
        <v>0.33</v>
      </c>
      <c r="L1911" s="90">
        <v>0.30069444444444438</v>
      </c>
      <c r="M1911" s="90">
        <v>0.33680555555555558</v>
      </c>
      <c r="N1911" s="13">
        <v>0.87</v>
      </c>
      <c r="O1911" s="12">
        <v>1</v>
      </c>
      <c r="P1911" s="12">
        <v>45.237121999999999</v>
      </c>
      <c r="Q1911" s="12">
        <v>5.850041</v>
      </c>
      <c r="R1911" s="14">
        <v>46301.460023148145</v>
      </c>
      <c r="S1911" s="12">
        <v>1</v>
      </c>
      <c r="T1911">
        <v>20260549</v>
      </c>
      <c r="U1911" t="s">
        <v>838</v>
      </c>
      <c r="V1911">
        <v>20260549</v>
      </c>
    </row>
    <row r="1912" spans="1:22" x14ac:dyDescent="0.3">
      <c r="A1912" s="11">
        <v>46286</v>
      </c>
      <c r="B1912" s="89" t="s">
        <v>3813</v>
      </c>
      <c r="C1912" s="12" t="s">
        <v>847</v>
      </c>
      <c r="D1912" s="12" t="s">
        <v>1435</v>
      </c>
      <c r="E1912" s="12" t="s">
        <v>1437</v>
      </c>
      <c r="F1912" s="12" t="s">
        <v>3373</v>
      </c>
      <c r="G1912" s="12" t="s">
        <v>2733</v>
      </c>
      <c r="H1912" s="12" t="s">
        <v>2737</v>
      </c>
      <c r="I1912" s="90">
        <v>0.33333333333333331</v>
      </c>
      <c r="J1912" s="90">
        <v>0.34722222222222221</v>
      </c>
      <c r="K1912" s="13">
        <v>0.33</v>
      </c>
      <c r="L1912" s="90"/>
      <c r="M1912" s="90"/>
      <c r="N1912" s="13"/>
      <c r="O1912" s="12">
        <v>0</v>
      </c>
      <c r="P1912" s="12">
        <v>45.182681000000002</v>
      </c>
      <c r="Q1912" s="12">
        <v>5.7249639999999999</v>
      </c>
      <c r="R1912" s="14">
        <v>46301.460023148145</v>
      </c>
      <c r="S1912" s="12">
        <v>1</v>
      </c>
      <c r="T1912">
        <v>20260121</v>
      </c>
      <c r="U1912" t="s">
        <v>838</v>
      </c>
      <c r="V1912">
        <v>20260121</v>
      </c>
    </row>
    <row r="1913" spans="1:22" x14ac:dyDescent="0.3">
      <c r="A1913" s="11">
        <v>46286</v>
      </c>
      <c r="B1913" s="89" t="s">
        <v>3849</v>
      </c>
      <c r="C1913" s="12" t="s">
        <v>861</v>
      </c>
      <c r="D1913" s="12" t="s">
        <v>3374</v>
      </c>
      <c r="E1913" s="12" t="s">
        <v>456</v>
      </c>
      <c r="F1913" s="12" t="s">
        <v>3375</v>
      </c>
      <c r="G1913" s="12" t="s">
        <v>2733</v>
      </c>
      <c r="H1913" s="12" t="s">
        <v>2734</v>
      </c>
      <c r="I1913" s="90">
        <v>0.29166666666666669</v>
      </c>
      <c r="J1913" s="90">
        <v>0.30555555555555558</v>
      </c>
      <c r="K1913" s="13">
        <v>0.33</v>
      </c>
      <c r="L1913" s="90">
        <v>0.29444444444444451</v>
      </c>
      <c r="M1913" s="90">
        <v>0.63472222222222219</v>
      </c>
      <c r="N1913" s="13">
        <v>8.17</v>
      </c>
      <c r="O1913" s="12">
        <v>1</v>
      </c>
      <c r="P1913" s="12">
        <v>45.167710999999997</v>
      </c>
      <c r="Q1913" s="12">
        <v>5.7281950000000004</v>
      </c>
      <c r="R1913" s="14">
        <v>46301.460023148145</v>
      </c>
      <c r="S1913" s="12">
        <v>1</v>
      </c>
      <c r="T1913">
        <v>20260572</v>
      </c>
      <c r="U1913" t="s">
        <v>40</v>
      </c>
      <c r="V1913">
        <v>20260572</v>
      </c>
    </row>
    <row r="1914" spans="1:22" x14ac:dyDescent="0.3">
      <c r="A1914" s="11">
        <v>46286</v>
      </c>
      <c r="B1914" s="89" t="s">
        <v>3815</v>
      </c>
      <c r="C1914" s="12" t="s">
        <v>905</v>
      </c>
      <c r="D1914" s="12"/>
      <c r="E1914" s="12" t="s">
        <v>805</v>
      </c>
      <c r="F1914" s="12" t="s">
        <v>805</v>
      </c>
      <c r="G1914" s="12"/>
      <c r="H1914" s="12"/>
      <c r="I1914" s="90">
        <v>0.35416666666666669</v>
      </c>
      <c r="J1914" s="90">
        <v>0.36805555555555558</v>
      </c>
      <c r="K1914" s="13">
        <v>0.33</v>
      </c>
      <c r="L1914" s="90"/>
      <c r="M1914" s="90"/>
      <c r="N1914" s="13"/>
      <c r="O1914" s="12">
        <v>0</v>
      </c>
      <c r="P1914" s="12">
        <v>45.168743999999997</v>
      </c>
      <c r="Q1914" s="12">
        <v>5.7258769999999997</v>
      </c>
      <c r="R1914" s="14">
        <v>46301.460023148145</v>
      </c>
      <c r="S1914" s="12">
        <v>1</v>
      </c>
      <c r="V1914" t="s">
        <v>3926</v>
      </c>
    </row>
    <row r="1915" spans="1:22" x14ac:dyDescent="0.3">
      <c r="A1915" s="11">
        <v>46286</v>
      </c>
      <c r="B1915" s="89" t="s">
        <v>3884</v>
      </c>
      <c r="C1915" s="12" t="s">
        <v>895</v>
      </c>
      <c r="D1915" s="12"/>
      <c r="E1915" s="12"/>
      <c r="F1915" s="12"/>
      <c r="G1915" s="12"/>
      <c r="H1915" s="12"/>
      <c r="I1915" s="90">
        <v>0.33333333333333331</v>
      </c>
      <c r="J1915" s="90">
        <v>0.34375</v>
      </c>
      <c r="K1915" s="13">
        <v>0.25</v>
      </c>
      <c r="L1915" s="90"/>
      <c r="M1915" s="90"/>
      <c r="N1915" s="13"/>
      <c r="O1915" s="12">
        <v>0</v>
      </c>
      <c r="P1915" s="12">
        <v>45.185983</v>
      </c>
      <c r="Q1915" s="12">
        <v>5.7123100000000004</v>
      </c>
      <c r="R1915" s="14">
        <v>46301.460023148145</v>
      </c>
      <c r="S1915" s="12">
        <v>0</v>
      </c>
      <c r="V1915" t="s">
        <v>3851</v>
      </c>
    </row>
    <row r="1916" spans="1:22" x14ac:dyDescent="0.3">
      <c r="A1916" s="11">
        <v>46286</v>
      </c>
      <c r="B1916" s="89" t="s">
        <v>3812</v>
      </c>
      <c r="C1916" s="12" t="s">
        <v>977</v>
      </c>
      <c r="D1916" s="12" t="s">
        <v>3376</v>
      </c>
      <c r="E1916" s="12" t="s">
        <v>606</v>
      </c>
      <c r="F1916" s="12" t="s">
        <v>3377</v>
      </c>
      <c r="G1916" s="12" t="s">
        <v>2733</v>
      </c>
      <c r="H1916" s="12" t="s">
        <v>2734</v>
      </c>
      <c r="I1916" s="90">
        <v>0.21875</v>
      </c>
      <c r="J1916" s="90">
        <v>0.22569444444444439</v>
      </c>
      <c r="K1916" s="13">
        <v>0.17</v>
      </c>
      <c r="L1916" s="90"/>
      <c r="M1916" s="90"/>
      <c r="N1916" s="13"/>
      <c r="O1916" s="12">
        <v>0</v>
      </c>
      <c r="P1916" s="12">
        <v>45.367356999999998</v>
      </c>
      <c r="Q1916" s="12">
        <v>5.5849169999999999</v>
      </c>
      <c r="R1916" s="14">
        <v>46301.460023148145</v>
      </c>
      <c r="S1916" s="12">
        <v>1</v>
      </c>
      <c r="T1916">
        <v>20260442</v>
      </c>
      <c r="U1916" t="s">
        <v>40</v>
      </c>
      <c r="V1916">
        <v>20260442</v>
      </c>
    </row>
    <row r="1917" spans="1:22" x14ac:dyDescent="0.3">
      <c r="A1917" s="11">
        <v>46286</v>
      </c>
      <c r="B1917" s="89" t="s">
        <v>3816</v>
      </c>
      <c r="C1917" s="12" t="s">
        <v>957</v>
      </c>
      <c r="D1917" s="12" t="s">
        <v>3378</v>
      </c>
      <c r="E1917" s="12" t="s">
        <v>207</v>
      </c>
      <c r="F1917" s="12" t="s">
        <v>3379</v>
      </c>
      <c r="G1917" s="12" t="s">
        <v>2733</v>
      </c>
      <c r="H1917" s="12" t="s">
        <v>2734</v>
      </c>
      <c r="I1917" s="90">
        <v>0.22222222222222221</v>
      </c>
      <c r="J1917" s="90">
        <v>0.2361111111111111</v>
      </c>
      <c r="K1917" s="13">
        <v>0.33</v>
      </c>
      <c r="L1917" s="90">
        <v>0.52569444444444446</v>
      </c>
      <c r="M1917" s="90">
        <v>0.52777777777777779</v>
      </c>
      <c r="N1917" s="13">
        <v>0.05</v>
      </c>
      <c r="O1917" s="12">
        <v>1</v>
      </c>
      <c r="P1917" s="12">
        <v>45.196975999999999</v>
      </c>
      <c r="Q1917" s="12">
        <v>5.7354219999999998</v>
      </c>
      <c r="R1917" s="14">
        <v>46301.460023148145</v>
      </c>
      <c r="S1917" s="12">
        <v>1</v>
      </c>
      <c r="T1917">
        <v>20260150</v>
      </c>
      <c r="U1917" t="s">
        <v>40</v>
      </c>
      <c r="V1917">
        <v>20260150</v>
      </c>
    </row>
    <row r="1918" spans="1:22" x14ac:dyDescent="0.3">
      <c r="A1918" s="11">
        <v>46286</v>
      </c>
      <c r="B1918" s="89" t="s">
        <v>3816</v>
      </c>
      <c r="C1918" s="12" t="s">
        <v>957</v>
      </c>
      <c r="D1918" s="12" t="s">
        <v>3380</v>
      </c>
      <c r="E1918" s="12" t="s">
        <v>392</v>
      </c>
      <c r="F1918" s="12" t="s">
        <v>3381</v>
      </c>
      <c r="G1918" s="12" t="s">
        <v>2733</v>
      </c>
      <c r="H1918" s="12" t="s">
        <v>2734</v>
      </c>
      <c r="I1918" s="90">
        <v>0.3576388888888889</v>
      </c>
      <c r="J1918" s="90">
        <v>0.37152777777777779</v>
      </c>
      <c r="K1918" s="13">
        <v>0.33</v>
      </c>
      <c r="L1918" s="90">
        <v>0.43888888888888888</v>
      </c>
      <c r="M1918" s="90">
        <v>0.44305555555555548</v>
      </c>
      <c r="N1918" s="13">
        <v>0.1</v>
      </c>
      <c r="O1918" s="12">
        <v>1</v>
      </c>
      <c r="P1918" s="12">
        <v>45.182749999999999</v>
      </c>
      <c r="Q1918" s="12">
        <v>5.7480070000000003</v>
      </c>
      <c r="R1918" s="14">
        <v>46301.460023148145</v>
      </c>
      <c r="S1918" s="12">
        <v>1</v>
      </c>
      <c r="T1918">
        <v>20260521</v>
      </c>
      <c r="U1918" t="s">
        <v>40</v>
      </c>
      <c r="V1918">
        <v>20260521</v>
      </c>
    </row>
    <row r="1919" spans="1:22" x14ac:dyDescent="0.3">
      <c r="A1919" s="11">
        <v>46286</v>
      </c>
      <c r="B1919" s="89" t="s">
        <v>3883</v>
      </c>
      <c r="C1919" s="12" t="s">
        <v>849</v>
      </c>
      <c r="D1919" s="12" t="s">
        <v>1151</v>
      </c>
      <c r="E1919" s="12" t="s">
        <v>263</v>
      </c>
      <c r="F1919" s="12" t="s">
        <v>263</v>
      </c>
      <c r="G1919" s="12" t="s">
        <v>2733</v>
      </c>
      <c r="H1919" s="12" t="s">
        <v>2737</v>
      </c>
      <c r="I1919" s="90">
        <v>0.33333333333333331</v>
      </c>
      <c r="J1919" s="90">
        <v>0.46875</v>
      </c>
      <c r="K1919" s="13">
        <v>3.25</v>
      </c>
      <c r="L1919" s="90"/>
      <c r="M1919" s="90"/>
      <c r="N1919" s="13"/>
      <c r="O1919" s="12">
        <v>0</v>
      </c>
      <c r="P1919" s="12">
        <v>45.245221999999998</v>
      </c>
      <c r="Q1919" s="12">
        <v>5.6715299999999997</v>
      </c>
      <c r="R1919" s="14">
        <v>46301.460023148145</v>
      </c>
      <c r="S1919" s="12">
        <v>1</v>
      </c>
      <c r="T1919">
        <v>20260584</v>
      </c>
      <c r="U1919" t="s">
        <v>838</v>
      </c>
      <c r="V1919">
        <v>20260584</v>
      </c>
    </row>
    <row r="1920" spans="1:22" x14ac:dyDescent="0.3">
      <c r="A1920" s="11">
        <v>46286</v>
      </c>
      <c r="B1920" s="89" t="s">
        <v>3862</v>
      </c>
      <c r="C1920" s="12" t="s">
        <v>853</v>
      </c>
      <c r="D1920" s="12" t="s">
        <v>2139</v>
      </c>
      <c r="E1920" s="12" t="s">
        <v>238</v>
      </c>
      <c r="F1920" s="12" t="s">
        <v>238</v>
      </c>
      <c r="G1920" s="12" t="s">
        <v>2733</v>
      </c>
      <c r="H1920" s="12" t="s">
        <v>2737</v>
      </c>
      <c r="I1920" s="90">
        <v>0.33333333333333331</v>
      </c>
      <c r="J1920" s="90">
        <v>0.36458333333333331</v>
      </c>
      <c r="K1920" s="13">
        <v>0.75</v>
      </c>
      <c r="L1920" s="90"/>
      <c r="M1920" s="90"/>
      <c r="N1920" s="13"/>
      <c r="O1920" s="12">
        <v>0</v>
      </c>
      <c r="P1920" s="12">
        <v>45.184272999999997</v>
      </c>
      <c r="Q1920" s="12">
        <v>5.7117100000000001</v>
      </c>
      <c r="R1920" s="14">
        <v>46301.460023148145</v>
      </c>
      <c r="S1920" s="12">
        <v>1</v>
      </c>
      <c r="T1920">
        <v>20260597</v>
      </c>
      <c r="U1920" t="s">
        <v>838</v>
      </c>
      <c r="V1920">
        <v>20260597</v>
      </c>
    </row>
    <row r="1921" spans="1:22" x14ac:dyDescent="0.3">
      <c r="A1921" s="11">
        <v>46286</v>
      </c>
      <c r="B1921" s="89" t="s">
        <v>3909</v>
      </c>
      <c r="C1921" s="12" t="s">
        <v>846</v>
      </c>
      <c r="D1921" s="12"/>
      <c r="E1921" s="12" t="s">
        <v>812</v>
      </c>
      <c r="F1921" s="12" t="s">
        <v>812</v>
      </c>
      <c r="G1921" s="12"/>
      <c r="H1921" s="12"/>
      <c r="I1921" s="90">
        <v>0.16666666666666671</v>
      </c>
      <c r="J1921" s="90">
        <v>0.17708333333333329</v>
      </c>
      <c r="K1921" s="13">
        <v>0.25</v>
      </c>
      <c r="L1921" s="90"/>
      <c r="M1921" s="90"/>
      <c r="N1921" s="13"/>
      <c r="O1921" s="12">
        <v>0</v>
      </c>
      <c r="P1921" s="12">
        <v>45.188929999999999</v>
      </c>
      <c r="Q1921" s="12">
        <v>5.7123470000000003</v>
      </c>
      <c r="R1921" s="14">
        <v>46301.460023148145</v>
      </c>
      <c r="S1921" s="12">
        <v>0</v>
      </c>
      <c r="V1921" t="s">
        <v>3762</v>
      </c>
    </row>
    <row r="1922" spans="1:22" x14ac:dyDescent="0.3">
      <c r="A1922" s="11">
        <v>46286</v>
      </c>
      <c r="B1922" s="89" t="s">
        <v>3854</v>
      </c>
      <c r="C1922" s="12" t="s">
        <v>963</v>
      </c>
      <c r="D1922" s="12" t="s">
        <v>3382</v>
      </c>
      <c r="E1922" s="12" t="s">
        <v>712</v>
      </c>
      <c r="F1922" s="12" t="s">
        <v>3383</v>
      </c>
      <c r="G1922" s="12" t="s">
        <v>2733</v>
      </c>
      <c r="H1922" s="12" t="s">
        <v>2734</v>
      </c>
      <c r="I1922" s="90">
        <v>0.29166666666666669</v>
      </c>
      <c r="J1922" s="90">
        <v>0.2986111111111111</v>
      </c>
      <c r="K1922" s="13">
        <v>0.17</v>
      </c>
      <c r="L1922" s="90"/>
      <c r="M1922" s="90"/>
      <c r="N1922" s="13"/>
      <c r="O1922" s="12">
        <v>0</v>
      </c>
      <c r="P1922" s="12">
        <v>45.189543999999998</v>
      </c>
      <c r="Q1922" s="12">
        <v>5.6851929999999999</v>
      </c>
      <c r="R1922" s="14">
        <v>46301.460023148145</v>
      </c>
      <c r="S1922" s="12">
        <v>1</v>
      </c>
      <c r="T1922">
        <v>20260249</v>
      </c>
      <c r="U1922" t="s">
        <v>40</v>
      </c>
      <c r="V1922">
        <v>20260249</v>
      </c>
    </row>
    <row r="1923" spans="1:22" x14ac:dyDescent="0.3">
      <c r="A1923" s="11">
        <v>46286</v>
      </c>
      <c r="B1923" s="89" t="s">
        <v>3841</v>
      </c>
      <c r="C1923" s="12" t="s">
        <v>971</v>
      </c>
      <c r="D1923" s="12" t="s">
        <v>3384</v>
      </c>
      <c r="E1923" s="12" t="s">
        <v>662</v>
      </c>
      <c r="F1923" s="12" t="s">
        <v>3385</v>
      </c>
      <c r="G1923" s="12" t="s">
        <v>2733</v>
      </c>
      <c r="H1923" s="12" t="s">
        <v>3386</v>
      </c>
      <c r="I1923" s="90">
        <v>0.375</v>
      </c>
      <c r="J1923" s="90">
        <v>0.39583333333333331</v>
      </c>
      <c r="K1923" s="13">
        <v>0.5</v>
      </c>
      <c r="L1923" s="90"/>
      <c r="M1923" s="90"/>
      <c r="N1923" s="13"/>
      <c r="O1923" s="12">
        <v>0</v>
      </c>
      <c r="P1923" s="12">
        <v>45.175713999999999</v>
      </c>
      <c r="Q1923" s="12">
        <v>5.753374</v>
      </c>
      <c r="R1923" s="14">
        <v>46301.460023148145</v>
      </c>
      <c r="S1923" s="12">
        <v>1</v>
      </c>
      <c r="T1923">
        <v>20260321</v>
      </c>
      <c r="U1923" t="s">
        <v>40</v>
      </c>
      <c r="V1923">
        <v>20260321</v>
      </c>
    </row>
    <row r="1924" spans="1:22" x14ac:dyDescent="0.3">
      <c r="A1924" s="11">
        <v>46286</v>
      </c>
      <c r="B1924" s="89" t="s">
        <v>3866</v>
      </c>
      <c r="C1924" s="12" t="s">
        <v>949</v>
      </c>
      <c r="D1924" s="12" t="s">
        <v>1106</v>
      </c>
      <c r="E1924" s="12" t="s">
        <v>391</v>
      </c>
      <c r="F1924" s="12" t="s">
        <v>1109</v>
      </c>
      <c r="G1924" s="12" t="s">
        <v>2733</v>
      </c>
      <c r="H1924" s="12" t="s">
        <v>2737</v>
      </c>
      <c r="I1924" s="90">
        <v>0.33333333333333331</v>
      </c>
      <c r="J1924" s="90">
        <v>0.34722222222222221</v>
      </c>
      <c r="K1924" s="13">
        <v>0.33</v>
      </c>
      <c r="L1924" s="90"/>
      <c r="M1924" s="90"/>
      <c r="N1924" s="13"/>
      <c r="O1924" s="12">
        <v>0</v>
      </c>
      <c r="P1924" s="12">
        <v>45.362188000000003</v>
      </c>
      <c r="Q1924" s="12">
        <v>5.5878930000000002</v>
      </c>
      <c r="R1924" s="14">
        <v>46301.460023148145</v>
      </c>
      <c r="S1924" s="12">
        <v>1</v>
      </c>
      <c r="T1924">
        <v>20200001</v>
      </c>
      <c r="U1924" t="s">
        <v>838</v>
      </c>
      <c r="V1924">
        <v>20200001</v>
      </c>
    </row>
    <row r="1925" spans="1:22" x14ac:dyDescent="0.3">
      <c r="A1925" s="11">
        <v>46286</v>
      </c>
      <c r="B1925" s="89" t="s">
        <v>3846</v>
      </c>
      <c r="C1925" s="12" t="s">
        <v>863</v>
      </c>
      <c r="D1925" s="12" t="s">
        <v>1667</v>
      </c>
      <c r="E1925" s="12" t="s">
        <v>139</v>
      </c>
      <c r="F1925" s="12" t="s">
        <v>139</v>
      </c>
      <c r="G1925" s="12" t="s">
        <v>2733</v>
      </c>
      <c r="H1925" s="12" t="s">
        <v>2737</v>
      </c>
      <c r="I1925" s="90">
        <v>0.33333333333333331</v>
      </c>
      <c r="J1925" s="90">
        <v>0.35416666666666669</v>
      </c>
      <c r="K1925" s="13">
        <v>0.5</v>
      </c>
      <c r="L1925" s="90"/>
      <c r="M1925" s="90"/>
      <c r="N1925" s="13"/>
      <c r="O1925" s="12">
        <v>0</v>
      </c>
      <c r="P1925" s="12">
        <v>45.193545999999998</v>
      </c>
      <c r="Q1925" s="12">
        <v>5.7151550000000002</v>
      </c>
      <c r="R1925" s="14">
        <v>46301.460023148145</v>
      </c>
      <c r="S1925" s="12">
        <v>1</v>
      </c>
      <c r="T1925">
        <v>20260201</v>
      </c>
      <c r="U1925" t="s">
        <v>838</v>
      </c>
      <c r="V1925">
        <v>20260201</v>
      </c>
    </row>
    <row r="1926" spans="1:22" x14ac:dyDescent="0.3">
      <c r="A1926" s="11">
        <v>46286</v>
      </c>
      <c r="B1926" s="89" t="s">
        <v>3835</v>
      </c>
      <c r="C1926" s="12" t="s">
        <v>859</v>
      </c>
      <c r="D1926" s="12" t="s">
        <v>3226</v>
      </c>
      <c r="E1926" s="12" t="s">
        <v>472</v>
      </c>
      <c r="F1926" s="12" t="s">
        <v>3227</v>
      </c>
      <c r="G1926" s="12" t="s">
        <v>2733</v>
      </c>
      <c r="H1926" s="12" t="s">
        <v>2734</v>
      </c>
      <c r="I1926" s="90">
        <v>0.16666666666666671</v>
      </c>
      <c r="J1926" s="90">
        <v>0.1736111111111111</v>
      </c>
      <c r="K1926" s="13">
        <v>0.17</v>
      </c>
      <c r="L1926" s="90"/>
      <c r="M1926" s="90"/>
      <c r="N1926" s="13"/>
      <c r="O1926" s="12">
        <v>0</v>
      </c>
      <c r="P1926" s="12">
        <v>45.187396</v>
      </c>
      <c r="Q1926" s="12">
        <v>5.7178760000000004</v>
      </c>
      <c r="R1926" s="14">
        <v>46301.460023148145</v>
      </c>
      <c r="S1926" s="12">
        <v>1</v>
      </c>
      <c r="T1926">
        <v>20260374</v>
      </c>
      <c r="U1926" t="s">
        <v>40</v>
      </c>
      <c r="V1926">
        <v>20260374</v>
      </c>
    </row>
    <row r="1927" spans="1:22" x14ac:dyDescent="0.3">
      <c r="A1927" s="11">
        <v>46286</v>
      </c>
      <c r="B1927" s="89" t="s">
        <v>3883</v>
      </c>
      <c r="C1927" s="12" t="s">
        <v>849</v>
      </c>
      <c r="D1927" s="12" t="s">
        <v>3231</v>
      </c>
      <c r="E1927" s="12" t="s">
        <v>263</v>
      </c>
      <c r="F1927" s="12" t="s">
        <v>3232</v>
      </c>
      <c r="G1927" s="12" t="s">
        <v>2733</v>
      </c>
      <c r="H1927" s="12" t="s">
        <v>2734</v>
      </c>
      <c r="I1927" s="90">
        <v>0.16666666666666671</v>
      </c>
      <c r="J1927" s="90">
        <v>0.1736111111111111</v>
      </c>
      <c r="K1927" s="13">
        <v>0.17</v>
      </c>
      <c r="L1927" s="90"/>
      <c r="M1927" s="90"/>
      <c r="N1927" s="13"/>
      <c r="O1927" s="12">
        <v>0</v>
      </c>
      <c r="P1927" s="12">
        <v>45.245221999999998</v>
      </c>
      <c r="Q1927" s="12">
        <v>5.6715299999999997</v>
      </c>
      <c r="R1927" s="14">
        <v>46301.460023148145</v>
      </c>
      <c r="S1927" s="12">
        <v>1</v>
      </c>
      <c r="T1927">
        <v>20260584</v>
      </c>
      <c r="U1927" t="s">
        <v>40</v>
      </c>
      <c r="V1927">
        <v>20260584</v>
      </c>
    </row>
    <row r="1928" spans="1:22" x14ac:dyDescent="0.3">
      <c r="A1928" s="11">
        <v>46286</v>
      </c>
      <c r="B1928" s="89" t="s">
        <v>3894</v>
      </c>
      <c r="C1928" s="12" t="s">
        <v>846</v>
      </c>
      <c r="D1928" s="12"/>
      <c r="E1928" s="12" t="s">
        <v>459</v>
      </c>
      <c r="F1928" s="12" t="s">
        <v>459</v>
      </c>
      <c r="G1928" s="12"/>
      <c r="H1928" s="12"/>
      <c r="I1928" s="90">
        <v>0.33333333333333331</v>
      </c>
      <c r="J1928" s="90">
        <v>0.35416666666666669</v>
      </c>
      <c r="K1928" s="13">
        <v>0.5</v>
      </c>
      <c r="L1928" s="90"/>
      <c r="M1928" s="90"/>
      <c r="N1928" s="13"/>
      <c r="O1928" s="12">
        <v>0</v>
      </c>
      <c r="P1928" s="12">
        <v>45.188403000000001</v>
      </c>
      <c r="Q1928" s="12">
        <v>5.7183289999999998</v>
      </c>
      <c r="R1928" s="14">
        <v>46301.460023148145</v>
      </c>
      <c r="S1928" s="12">
        <v>0</v>
      </c>
      <c r="T1928">
        <v>20260577</v>
      </c>
      <c r="U1928" t="s">
        <v>3760</v>
      </c>
      <c r="V1928">
        <v>20260577</v>
      </c>
    </row>
    <row r="1929" spans="1:22" x14ac:dyDescent="0.3">
      <c r="A1929" s="11">
        <v>46286</v>
      </c>
      <c r="B1929" s="89" t="s">
        <v>3827</v>
      </c>
      <c r="C1929" s="12" t="s">
        <v>967</v>
      </c>
      <c r="D1929" s="12" t="s">
        <v>1358</v>
      </c>
      <c r="E1929" s="12" t="s">
        <v>623</v>
      </c>
      <c r="F1929" s="12" t="s">
        <v>623</v>
      </c>
      <c r="G1929" s="12" t="s">
        <v>2733</v>
      </c>
      <c r="H1929" s="12" t="s">
        <v>2737</v>
      </c>
      <c r="I1929" s="90">
        <v>0.33333333333333331</v>
      </c>
      <c r="J1929" s="90">
        <v>0.40277777777777779</v>
      </c>
      <c r="K1929" s="13">
        <v>1.67</v>
      </c>
      <c r="L1929" s="90">
        <v>0.43125000000000002</v>
      </c>
      <c r="M1929" s="90">
        <v>0.46388888888888891</v>
      </c>
      <c r="N1929" s="13">
        <v>0.78</v>
      </c>
      <c r="O1929" s="12">
        <v>1</v>
      </c>
      <c r="P1929" s="12">
        <v>45.210430000000002</v>
      </c>
      <c r="Q1929" s="12">
        <v>5.6671319999999996</v>
      </c>
      <c r="R1929" s="14">
        <v>46301.460023148145</v>
      </c>
      <c r="S1929" s="12">
        <v>1</v>
      </c>
      <c r="T1929">
        <v>20260092</v>
      </c>
      <c r="U1929" t="s">
        <v>838</v>
      </c>
      <c r="V1929">
        <v>20260092</v>
      </c>
    </row>
    <row r="1930" spans="1:22" x14ac:dyDescent="0.3">
      <c r="A1930" s="11">
        <v>46286</v>
      </c>
      <c r="B1930" s="89" t="s">
        <v>3813</v>
      </c>
      <c r="C1930" s="12" t="s">
        <v>847</v>
      </c>
      <c r="D1930" s="12" t="s">
        <v>1435</v>
      </c>
      <c r="E1930" s="12" t="s">
        <v>1437</v>
      </c>
      <c r="F1930" s="12" t="s">
        <v>3373</v>
      </c>
      <c r="G1930" s="12" t="s">
        <v>2733</v>
      </c>
      <c r="H1930" s="12" t="s">
        <v>2737</v>
      </c>
      <c r="I1930" s="90">
        <v>0.33333333333333331</v>
      </c>
      <c r="J1930" s="90">
        <v>0.34722222222222221</v>
      </c>
      <c r="K1930" s="13">
        <v>0.33</v>
      </c>
      <c r="L1930" s="90"/>
      <c r="M1930" s="90"/>
      <c r="N1930" s="13"/>
      <c r="O1930" s="12">
        <v>0</v>
      </c>
      <c r="P1930" s="12">
        <v>45.182681000000002</v>
      </c>
      <c r="Q1930" s="12">
        <v>5.7249639999999999</v>
      </c>
      <c r="R1930" s="14">
        <v>46301.460023148145</v>
      </c>
      <c r="S1930" s="12">
        <v>1</v>
      </c>
      <c r="T1930">
        <v>20260121</v>
      </c>
      <c r="U1930" t="s">
        <v>838</v>
      </c>
      <c r="V1930">
        <v>20260121</v>
      </c>
    </row>
    <row r="1931" spans="1:22" x14ac:dyDescent="0.3">
      <c r="A1931" s="11">
        <v>46286</v>
      </c>
      <c r="B1931" s="89" t="s">
        <v>3868</v>
      </c>
      <c r="C1931" s="12" t="s">
        <v>983</v>
      </c>
      <c r="D1931" s="12" t="s">
        <v>2220</v>
      </c>
      <c r="E1931" s="12" t="s">
        <v>749</v>
      </c>
      <c r="F1931" s="12" t="s">
        <v>749</v>
      </c>
      <c r="G1931" s="12" t="s">
        <v>2733</v>
      </c>
      <c r="H1931" s="12" t="s">
        <v>2737</v>
      </c>
      <c r="I1931" s="90">
        <v>0.29166666666666669</v>
      </c>
      <c r="J1931" s="90">
        <v>0.33680555555555558</v>
      </c>
      <c r="K1931" s="13">
        <v>1.08</v>
      </c>
      <c r="L1931" s="90"/>
      <c r="M1931" s="90"/>
      <c r="N1931" s="13"/>
      <c r="O1931" s="12">
        <v>0</v>
      </c>
      <c r="P1931" s="12">
        <v>45.141494000000002</v>
      </c>
      <c r="Q1931" s="12">
        <v>5.8285429999999998</v>
      </c>
      <c r="R1931" s="14">
        <v>46301.460023148145</v>
      </c>
      <c r="S1931" s="12">
        <v>1</v>
      </c>
      <c r="T1931">
        <v>20260381</v>
      </c>
      <c r="U1931" t="s">
        <v>838</v>
      </c>
      <c r="V1931">
        <v>20260381</v>
      </c>
    </row>
    <row r="1932" spans="1:22" x14ac:dyDescent="0.3">
      <c r="A1932" s="11">
        <v>46286</v>
      </c>
      <c r="B1932" s="89" t="s">
        <v>3835</v>
      </c>
      <c r="C1932" s="12" t="s">
        <v>859</v>
      </c>
      <c r="D1932" s="12" t="s">
        <v>3387</v>
      </c>
      <c r="E1932" s="12" t="s">
        <v>168</v>
      </c>
      <c r="F1932" s="12" t="s">
        <v>3388</v>
      </c>
      <c r="G1932" s="12" t="s">
        <v>2733</v>
      </c>
      <c r="H1932" s="12" t="s">
        <v>2734</v>
      </c>
      <c r="I1932" s="90">
        <v>0.29166666666666669</v>
      </c>
      <c r="J1932" s="90">
        <v>0.2986111111111111</v>
      </c>
      <c r="K1932" s="13">
        <v>0.17</v>
      </c>
      <c r="L1932" s="90"/>
      <c r="M1932" s="90"/>
      <c r="N1932" s="13"/>
      <c r="O1932" s="12">
        <v>0</v>
      </c>
      <c r="P1932" s="12">
        <v>45.191439000000003</v>
      </c>
      <c r="Q1932" s="12">
        <v>5.7271229999999997</v>
      </c>
      <c r="R1932" s="14">
        <v>46301.460023148145</v>
      </c>
      <c r="S1932" s="12">
        <v>1</v>
      </c>
      <c r="T1932">
        <v>20260232</v>
      </c>
      <c r="U1932" t="s">
        <v>3760</v>
      </c>
      <c r="V1932">
        <v>20260232</v>
      </c>
    </row>
    <row r="1933" spans="1:22" x14ac:dyDescent="0.3">
      <c r="A1933" s="11">
        <v>46286</v>
      </c>
      <c r="B1933" s="89" t="s">
        <v>3846</v>
      </c>
      <c r="C1933" s="12" t="s">
        <v>965</v>
      </c>
      <c r="D1933" s="12" t="s">
        <v>1871</v>
      </c>
      <c r="E1933" s="12" t="s">
        <v>480</v>
      </c>
      <c r="F1933" s="12" t="s">
        <v>480</v>
      </c>
      <c r="G1933" s="12" t="s">
        <v>2733</v>
      </c>
      <c r="H1933" s="12" t="s">
        <v>2737</v>
      </c>
      <c r="I1933" s="90">
        <v>0.33333333333333331</v>
      </c>
      <c r="J1933" s="90">
        <v>0.34722222222222221</v>
      </c>
      <c r="K1933" s="13">
        <v>0.33</v>
      </c>
      <c r="L1933" s="90">
        <v>0.46388888888888891</v>
      </c>
      <c r="M1933" s="90"/>
      <c r="N1933" s="13"/>
      <c r="O1933" s="12">
        <v>0</v>
      </c>
      <c r="P1933" s="12">
        <v>45.057284000000003</v>
      </c>
      <c r="Q1933" s="12">
        <v>5.6685739999999996</v>
      </c>
      <c r="R1933" s="14">
        <v>46301.460023148145</v>
      </c>
      <c r="S1933" s="12">
        <v>1</v>
      </c>
      <c r="T1933">
        <v>20260266</v>
      </c>
      <c r="U1933" t="s">
        <v>838</v>
      </c>
      <c r="V1933">
        <v>20260266</v>
      </c>
    </row>
    <row r="1934" spans="1:22" x14ac:dyDescent="0.3">
      <c r="A1934" s="11">
        <v>46286</v>
      </c>
      <c r="B1934" s="89" t="s">
        <v>3862</v>
      </c>
      <c r="C1934" s="12" t="s">
        <v>853</v>
      </c>
      <c r="D1934" s="12" t="s">
        <v>852</v>
      </c>
      <c r="E1934" s="12" t="s">
        <v>806</v>
      </c>
      <c r="F1934" s="12" t="s">
        <v>3230</v>
      </c>
      <c r="G1934" s="12" t="s">
        <v>2733</v>
      </c>
      <c r="H1934" s="12" t="s">
        <v>2734</v>
      </c>
      <c r="I1934" s="90">
        <v>0.16666666666666671</v>
      </c>
      <c r="J1934" s="90">
        <v>0.1736111111111111</v>
      </c>
      <c r="K1934" s="13">
        <v>0.17</v>
      </c>
      <c r="L1934" s="90"/>
      <c r="M1934" s="90"/>
      <c r="N1934" s="13"/>
      <c r="O1934" s="12">
        <v>0</v>
      </c>
      <c r="P1934" s="12">
        <v>45.184745999999997</v>
      </c>
      <c r="Q1934" s="12">
        <v>5.7144760000000003</v>
      </c>
      <c r="R1934" s="14">
        <v>46301.460023148145</v>
      </c>
      <c r="S1934" s="12">
        <v>1</v>
      </c>
      <c r="V1934" t="s">
        <v>3788</v>
      </c>
    </row>
    <row r="1935" spans="1:22" x14ac:dyDescent="0.3">
      <c r="A1935" s="11">
        <v>46286</v>
      </c>
      <c r="B1935" s="89" t="s">
        <v>3872</v>
      </c>
      <c r="C1935" s="12" t="s">
        <v>866</v>
      </c>
      <c r="D1935" s="12" t="s">
        <v>1244</v>
      </c>
      <c r="E1935" s="12" t="s">
        <v>249</v>
      </c>
      <c r="F1935" s="12" t="s">
        <v>249</v>
      </c>
      <c r="G1935" s="12" t="s">
        <v>2733</v>
      </c>
      <c r="H1935" s="12" t="s">
        <v>2737</v>
      </c>
      <c r="I1935" s="90">
        <v>0.33333333333333331</v>
      </c>
      <c r="J1935" s="90">
        <v>0.375</v>
      </c>
      <c r="K1935" s="13">
        <v>1</v>
      </c>
      <c r="L1935" s="90">
        <v>0.40486111111111112</v>
      </c>
      <c r="M1935" s="90">
        <v>0.43680555555555561</v>
      </c>
      <c r="N1935" s="13">
        <v>0.77</v>
      </c>
      <c r="O1935" s="12">
        <v>1</v>
      </c>
      <c r="P1935" s="12">
        <v>45.234296000000001</v>
      </c>
      <c r="Q1935" s="12">
        <v>5.817666</v>
      </c>
      <c r="R1935" s="14">
        <v>46301.460023148145</v>
      </c>
      <c r="S1935" s="12">
        <v>1</v>
      </c>
      <c r="T1935">
        <v>20260050</v>
      </c>
      <c r="U1935" t="s">
        <v>838</v>
      </c>
      <c r="V1935">
        <v>20260050</v>
      </c>
    </row>
    <row r="1936" spans="1:22" x14ac:dyDescent="0.3">
      <c r="A1936" s="11">
        <v>46286</v>
      </c>
      <c r="B1936" s="89" t="s">
        <v>3833</v>
      </c>
      <c r="C1936" s="12" t="s">
        <v>978</v>
      </c>
      <c r="D1936" s="12" t="s">
        <v>1128</v>
      </c>
      <c r="E1936" s="12" t="s">
        <v>246</v>
      </c>
      <c r="F1936" s="12" t="s">
        <v>1131</v>
      </c>
      <c r="G1936" s="12" t="s">
        <v>2733</v>
      </c>
      <c r="H1936" s="12" t="s">
        <v>2737</v>
      </c>
      <c r="I1936" s="90">
        <v>0.33333333333333331</v>
      </c>
      <c r="J1936" s="90">
        <v>0.37847222222222221</v>
      </c>
      <c r="K1936" s="13">
        <v>1.08</v>
      </c>
      <c r="L1936" s="90"/>
      <c r="M1936" s="90"/>
      <c r="N1936" s="13"/>
      <c r="O1936" s="12">
        <v>0</v>
      </c>
      <c r="P1936" s="12">
        <v>45.555605999999997</v>
      </c>
      <c r="Q1936" s="12">
        <v>5.9126310000000002</v>
      </c>
      <c r="R1936" s="14">
        <v>46301.460023148145</v>
      </c>
      <c r="S1936" s="12">
        <v>1</v>
      </c>
      <c r="T1936">
        <v>20260018</v>
      </c>
      <c r="U1936" t="s">
        <v>838</v>
      </c>
      <c r="V1936">
        <v>20260018</v>
      </c>
    </row>
    <row r="1937" spans="1:22" x14ac:dyDescent="0.3">
      <c r="A1937" s="11">
        <v>46286</v>
      </c>
      <c r="B1937" s="89" t="s">
        <v>3836</v>
      </c>
      <c r="C1937" s="12" t="s">
        <v>954</v>
      </c>
      <c r="D1937" s="12" t="s">
        <v>3238</v>
      </c>
      <c r="E1937" s="12" t="s">
        <v>174</v>
      </c>
      <c r="F1937" s="12" t="s">
        <v>3239</v>
      </c>
      <c r="G1937" s="12" t="s">
        <v>2733</v>
      </c>
      <c r="H1937" s="12" t="s">
        <v>2734</v>
      </c>
      <c r="I1937" s="90">
        <v>0.16666666666666671</v>
      </c>
      <c r="J1937" s="90">
        <v>0.1736111111111111</v>
      </c>
      <c r="K1937" s="13">
        <v>0.17</v>
      </c>
      <c r="L1937" s="90"/>
      <c r="M1937" s="90"/>
      <c r="N1937" s="13"/>
      <c r="O1937" s="12">
        <v>0</v>
      </c>
      <c r="P1937" s="12">
        <v>45.180501999999997</v>
      </c>
      <c r="Q1937" s="12">
        <v>5.7300690000000003</v>
      </c>
      <c r="R1937" s="14">
        <v>46301.460023148145</v>
      </c>
      <c r="S1937" s="12">
        <v>1</v>
      </c>
      <c r="T1937">
        <v>20260211</v>
      </c>
      <c r="U1937" t="s">
        <v>40</v>
      </c>
      <c r="V1937">
        <v>20260211</v>
      </c>
    </row>
    <row r="1938" spans="1:22" x14ac:dyDescent="0.3">
      <c r="A1938" s="11">
        <v>46286</v>
      </c>
      <c r="B1938" s="89" t="s">
        <v>3819</v>
      </c>
      <c r="C1938" s="12" t="s">
        <v>973</v>
      </c>
      <c r="D1938" s="12" t="s">
        <v>1704</v>
      </c>
      <c r="E1938" s="12" t="s">
        <v>465</v>
      </c>
      <c r="F1938" s="12" t="s">
        <v>465</v>
      </c>
      <c r="G1938" s="12" t="s">
        <v>2733</v>
      </c>
      <c r="H1938" s="12" t="s">
        <v>2737</v>
      </c>
      <c r="I1938" s="90">
        <v>0.17708333333333329</v>
      </c>
      <c r="J1938" s="90">
        <v>0.1875</v>
      </c>
      <c r="K1938" s="13">
        <v>0.25</v>
      </c>
      <c r="L1938" s="90"/>
      <c r="M1938" s="90"/>
      <c r="N1938" s="13"/>
      <c r="O1938" s="12">
        <v>0</v>
      </c>
      <c r="P1938" s="12">
        <v>45.36835</v>
      </c>
      <c r="Q1938" s="12">
        <v>5.5815599999999996</v>
      </c>
      <c r="R1938" s="14">
        <v>46301.460023148145</v>
      </c>
      <c r="S1938" s="12">
        <v>1</v>
      </c>
      <c r="T1938">
        <v>20260216</v>
      </c>
      <c r="U1938" t="s">
        <v>838</v>
      </c>
      <c r="V1938">
        <v>20260216</v>
      </c>
    </row>
    <row r="1939" spans="1:22" x14ac:dyDescent="0.3">
      <c r="A1939" s="11">
        <v>46286</v>
      </c>
      <c r="B1939" s="89" t="s">
        <v>3867</v>
      </c>
      <c r="C1939" s="12" t="s">
        <v>914</v>
      </c>
      <c r="D1939" s="12" t="s">
        <v>1728</v>
      </c>
      <c r="E1939" s="12" t="s">
        <v>127</v>
      </c>
      <c r="F1939" s="12" t="s">
        <v>127</v>
      </c>
      <c r="G1939" s="12" t="s">
        <v>2733</v>
      </c>
      <c r="H1939" s="12" t="s">
        <v>2737</v>
      </c>
      <c r="I1939" s="90">
        <v>0.33333333333333331</v>
      </c>
      <c r="J1939" s="90">
        <v>0.34722222222222221</v>
      </c>
      <c r="K1939" s="13">
        <v>0.33</v>
      </c>
      <c r="L1939" s="90"/>
      <c r="M1939" s="90"/>
      <c r="N1939" s="13"/>
      <c r="O1939" s="12">
        <v>0</v>
      </c>
      <c r="P1939" s="12">
        <v>45.190395000000002</v>
      </c>
      <c r="Q1939" s="12">
        <v>5.7254319999999996</v>
      </c>
      <c r="R1939" s="14">
        <v>46301.460023148145</v>
      </c>
      <c r="S1939" s="12">
        <v>1</v>
      </c>
      <c r="T1939">
        <v>20260224</v>
      </c>
      <c r="U1939" t="s">
        <v>838</v>
      </c>
      <c r="V1939">
        <v>20260224</v>
      </c>
    </row>
    <row r="1940" spans="1:22" x14ac:dyDescent="0.3">
      <c r="A1940" s="11">
        <v>46286</v>
      </c>
      <c r="B1940" s="89" t="s">
        <v>3854</v>
      </c>
      <c r="C1940" s="12" t="s">
        <v>963</v>
      </c>
      <c r="D1940" s="12" t="s">
        <v>3389</v>
      </c>
      <c r="E1940" s="12" t="s">
        <v>376</v>
      </c>
      <c r="F1940" s="12" t="s">
        <v>3390</v>
      </c>
      <c r="G1940" s="12" t="s">
        <v>2733</v>
      </c>
      <c r="H1940" s="12" t="s">
        <v>2734</v>
      </c>
      <c r="I1940" s="90">
        <v>0.16666666666666671</v>
      </c>
      <c r="J1940" s="90">
        <v>0.18055555555555561</v>
      </c>
      <c r="K1940" s="13">
        <v>0.33</v>
      </c>
      <c r="L1940" s="90"/>
      <c r="M1940" s="90"/>
      <c r="N1940" s="13"/>
      <c r="O1940" s="12">
        <v>0</v>
      </c>
      <c r="P1940" s="12">
        <v>45.182341999999998</v>
      </c>
      <c r="Q1940" s="12">
        <v>5.7126530000000004</v>
      </c>
      <c r="R1940" s="14">
        <v>46301.460023148145</v>
      </c>
      <c r="S1940" s="12">
        <v>1</v>
      </c>
      <c r="T1940">
        <v>20260054</v>
      </c>
      <c r="U1940" t="s">
        <v>40</v>
      </c>
      <c r="V1940">
        <v>20260054</v>
      </c>
    </row>
    <row r="1941" spans="1:22" x14ac:dyDescent="0.3">
      <c r="A1941" s="11">
        <v>46286</v>
      </c>
      <c r="B1941" s="89" t="s">
        <v>3848</v>
      </c>
      <c r="C1941" s="12" t="s">
        <v>945</v>
      </c>
      <c r="D1941" s="12" t="s">
        <v>2224</v>
      </c>
      <c r="E1941" s="12" t="s">
        <v>694</v>
      </c>
      <c r="F1941" s="12" t="s">
        <v>694</v>
      </c>
      <c r="G1941" s="12" t="s">
        <v>2733</v>
      </c>
      <c r="H1941" s="12" t="s">
        <v>2737</v>
      </c>
      <c r="I1941" s="90">
        <v>0.33333333333333331</v>
      </c>
      <c r="J1941" s="90">
        <v>0.34722222222222221</v>
      </c>
      <c r="K1941" s="13">
        <v>0.33</v>
      </c>
      <c r="L1941" s="90"/>
      <c r="M1941" s="90"/>
      <c r="N1941" s="13"/>
      <c r="O1941" s="12">
        <v>0</v>
      </c>
      <c r="P1941" s="12">
        <v>45.179248000000001</v>
      </c>
      <c r="Q1941" s="12">
        <v>5.7079449999999996</v>
      </c>
      <c r="R1941" s="14">
        <v>46301.460023148145</v>
      </c>
      <c r="S1941" s="12">
        <v>1</v>
      </c>
      <c r="T1941">
        <v>20260382</v>
      </c>
      <c r="U1941" t="s">
        <v>838</v>
      </c>
      <c r="V1941">
        <v>20260382</v>
      </c>
    </row>
    <row r="1942" spans="1:22" x14ac:dyDescent="0.3">
      <c r="A1942" s="11">
        <v>46286</v>
      </c>
      <c r="B1942" s="89" t="s">
        <v>3836</v>
      </c>
      <c r="C1942" s="12" t="s">
        <v>954</v>
      </c>
      <c r="D1942" s="12" t="s">
        <v>1689</v>
      </c>
      <c r="E1942" s="12" t="s">
        <v>174</v>
      </c>
      <c r="F1942" s="12" t="s">
        <v>174</v>
      </c>
      <c r="G1942" s="12" t="s">
        <v>2733</v>
      </c>
      <c r="H1942" s="12" t="s">
        <v>2737</v>
      </c>
      <c r="I1942" s="90">
        <v>0.33333333333333331</v>
      </c>
      <c r="J1942" s="90">
        <v>0.34722222222222221</v>
      </c>
      <c r="K1942" s="13">
        <v>0.33</v>
      </c>
      <c r="L1942" s="90"/>
      <c r="M1942" s="90"/>
      <c r="N1942" s="13"/>
      <c r="O1942" s="12">
        <v>0</v>
      </c>
      <c r="P1942" s="12">
        <v>45.180501999999997</v>
      </c>
      <c r="Q1942" s="12">
        <v>5.7300690000000003</v>
      </c>
      <c r="R1942" s="14">
        <v>46301.460023148145</v>
      </c>
      <c r="S1942" s="12">
        <v>1</v>
      </c>
      <c r="T1942">
        <v>20260211</v>
      </c>
      <c r="U1942" t="s">
        <v>838</v>
      </c>
      <c r="V1942">
        <v>20260211</v>
      </c>
    </row>
    <row r="1943" spans="1:22" x14ac:dyDescent="0.3">
      <c r="A1943" s="11">
        <v>46286</v>
      </c>
      <c r="B1943" s="89" t="s">
        <v>3846</v>
      </c>
      <c r="C1943" s="12" t="s">
        <v>863</v>
      </c>
      <c r="D1943" s="12" t="s">
        <v>3391</v>
      </c>
      <c r="E1943" s="12" t="s">
        <v>182</v>
      </c>
      <c r="F1943" s="12" t="s">
        <v>3392</v>
      </c>
      <c r="G1943" s="12" t="s">
        <v>2733</v>
      </c>
      <c r="H1943" s="12" t="s">
        <v>2734</v>
      </c>
      <c r="I1943" s="90">
        <v>0.16666666666666671</v>
      </c>
      <c r="J1943" s="90">
        <v>0.18055555555555561</v>
      </c>
      <c r="K1943" s="13">
        <v>0.33</v>
      </c>
      <c r="L1943" s="90"/>
      <c r="M1943" s="90"/>
      <c r="N1943" s="13"/>
      <c r="O1943" s="12">
        <v>0</v>
      </c>
      <c r="P1943" s="12">
        <v>45.192013000000003</v>
      </c>
      <c r="Q1943" s="12">
        <v>5.7196360000000004</v>
      </c>
      <c r="R1943" s="14">
        <v>46301.460023148145</v>
      </c>
      <c r="S1943" s="12">
        <v>1</v>
      </c>
      <c r="T1943">
        <v>20260523</v>
      </c>
      <c r="U1943" t="s">
        <v>40</v>
      </c>
      <c r="V1943">
        <v>20260523</v>
      </c>
    </row>
    <row r="1944" spans="1:22" x14ac:dyDescent="0.3">
      <c r="A1944" s="11">
        <v>46286</v>
      </c>
      <c r="B1944" s="89" t="s">
        <v>3862</v>
      </c>
      <c r="C1944" s="12" t="s">
        <v>853</v>
      </c>
      <c r="D1944" s="12" t="s">
        <v>872</v>
      </c>
      <c r="E1944" s="12" t="s">
        <v>806</v>
      </c>
      <c r="F1944" s="12" t="s">
        <v>806</v>
      </c>
      <c r="G1944" s="12" t="s">
        <v>2733</v>
      </c>
      <c r="H1944" s="12" t="s">
        <v>2737</v>
      </c>
      <c r="I1944" s="90">
        <v>0.33333333333333331</v>
      </c>
      <c r="J1944" s="90">
        <v>0.34722222222222221</v>
      </c>
      <c r="K1944" s="13">
        <v>0.33</v>
      </c>
      <c r="L1944" s="90"/>
      <c r="M1944" s="90"/>
      <c r="N1944" s="13"/>
      <c r="O1944" s="12">
        <v>0</v>
      </c>
      <c r="P1944" s="12">
        <v>45.184745999999997</v>
      </c>
      <c r="Q1944" s="12">
        <v>5.7144760000000003</v>
      </c>
      <c r="R1944" s="14">
        <v>46301.460023148145</v>
      </c>
      <c r="S1944" s="12">
        <v>1</v>
      </c>
      <c r="V1944" t="s">
        <v>3801</v>
      </c>
    </row>
    <row r="1945" spans="1:22" x14ac:dyDescent="0.3">
      <c r="A1945" s="11">
        <v>46286</v>
      </c>
      <c r="B1945" s="89" t="s">
        <v>3841</v>
      </c>
      <c r="C1945" s="12" t="s">
        <v>971</v>
      </c>
      <c r="D1945" s="12" t="s">
        <v>3393</v>
      </c>
      <c r="E1945" s="12" t="s">
        <v>164</v>
      </c>
      <c r="F1945" s="12" t="s">
        <v>3394</v>
      </c>
      <c r="G1945" s="12" t="s">
        <v>2733</v>
      </c>
      <c r="H1945" s="12" t="s">
        <v>2734</v>
      </c>
      <c r="I1945" s="90">
        <v>0.16666666666666671</v>
      </c>
      <c r="J1945" s="90">
        <v>0.18055555555555561</v>
      </c>
      <c r="K1945" s="13">
        <v>0.33</v>
      </c>
      <c r="L1945" s="90"/>
      <c r="M1945" s="90"/>
      <c r="N1945" s="13"/>
      <c r="O1945" s="12">
        <v>0</v>
      </c>
      <c r="P1945" s="12">
        <v>45.189188000000001</v>
      </c>
      <c r="Q1945" s="12">
        <v>5.7229489999999998</v>
      </c>
      <c r="R1945" s="14">
        <v>46301.460023148145</v>
      </c>
      <c r="S1945" s="12">
        <v>1</v>
      </c>
      <c r="T1945">
        <v>20260038</v>
      </c>
      <c r="U1945" t="s">
        <v>40</v>
      </c>
      <c r="V1945">
        <v>20260038</v>
      </c>
    </row>
    <row r="1946" spans="1:22" x14ac:dyDescent="0.3">
      <c r="A1946" s="11">
        <v>46286</v>
      </c>
      <c r="B1946" s="89" t="s">
        <v>3820</v>
      </c>
      <c r="C1946" s="12" t="s">
        <v>961</v>
      </c>
      <c r="D1946" s="12" t="s">
        <v>3395</v>
      </c>
      <c r="E1946" s="12" t="s">
        <v>523</v>
      </c>
      <c r="F1946" s="12" t="s">
        <v>3396</v>
      </c>
      <c r="G1946" s="12" t="s">
        <v>2733</v>
      </c>
      <c r="H1946" s="12" t="s">
        <v>2734</v>
      </c>
      <c r="I1946" s="90">
        <v>0.20833333333333329</v>
      </c>
      <c r="J1946" s="90">
        <v>0.22222222222222221</v>
      </c>
      <c r="K1946" s="13">
        <v>0.33</v>
      </c>
      <c r="L1946" s="90"/>
      <c r="M1946" s="90"/>
      <c r="N1946" s="13"/>
      <c r="O1946" s="12">
        <v>0</v>
      </c>
      <c r="P1946" s="12">
        <v>45.165317999999999</v>
      </c>
      <c r="Q1946" s="12">
        <v>5.7205139999999997</v>
      </c>
      <c r="R1946" s="14">
        <v>46301.460023148145</v>
      </c>
      <c r="S1946" s="12">
        <v>1</v>
      </c>
      <c r="T1946">
        <v>20260215</v>
      </c>
      <c r="U1946" t="s">
        <v>40</v>
      </c>
      <c r="V1946">
        <v>20260215</v>
      </c>
    </row>
    <row r="1947" spans="1:22" x14ac:dyDescent="0.3">
      <c r="A1947" s="11">
        <v>46286</v>
      </c>
      <c r="B1947" s="89" t="s">
        <v>3826</v>
      </c>
      <c r="C1947" s="12" t="s">
        <v>886</v>
      </c>
      <c r="D1947" s="12" t="s">
        <v>3397</v>
      </c>
      <c r="E1947" s="12" t="s">
        <v>765</v>
      </c>
      <c r="F1947" s="12" t="s">
        <v>3398</v>
      </c>
      <c r="G1947" s="12" t="s">
        <v>2733</v>
      </c>
      <c r="H1947" s="12" t="s">
        <v>2734</v>
      </c>
      <c r="I1947" s="90">
        <v>0.25</v>
      </c>
      <c r="J1947" s="90">
        <v>0.26041666666666669</v>
      </c>
      <c r="K1947" s="13">
        <v>0.25</v>
      </c>
      <c r="L1947" s="90"/>
      <c r="M1947" s="90"/>
      <c r="N1947" s="13"/>
      <c r="O1947" s="12">
        <v>0</v>
      </c>
      <c r="P1947" s="12">
        <v>45.187506999999997</v>
      </c>
      <c r="Q1947" s="12">
        <v>5.7117440000000004</v>
      </c>
      <c r="R1947" s="14">
        <v>46301.460023148145</v>
      </c>
      <c r="S1947" s="12">
        <v>1</v>
      </c>
      <c r="T1947">
        <v>20260158</v>
      </c>
      <c r="U1947" t="s">
        <v>3760</v>
      </c>
      <c r="V1947">
        <v>20260158</v>
      </c>
    </row>
    <row r="1948" spans="1:22" x14ac:dyDescent="0.3">
      <c r="A1948" s="11">
        <v>46286</v>
      </c>
      <c r="B1948" s="89" t="s">
        <v>3867</v>
      </c>
      <c r="C1948" s="12" t="s">
        <v>914</v>
      </c>
      <c r="D1948" s="12" t="s">
        <v>1146</v>
      </c>
      <c r="E1948" s="12" t="s">
        <v>375</v>
      </c>
      <c r="F1948" s="12" t="s">
        <v>375</v>
      </c>
      <c r="G1948" s="12" t="s">
        <v>2733</v>
      </c>
      <c r="H1948" s="12" t="s">
        <v>2737</v>
      </c>
      <c r="I1948" s="90">
        <v>0.33333333333333331</v>
      </c>
      <c r="J1948" s="90">
        <v>0.3611111111111111</v>
      </c>
      <c r="K1948" s="13">
        <v>0.67</v>
      </c>
      <c r="L1948" s="90"/>
      <c r="M1948" s="90"/>
      <c r="N1948" s="13"/>
      <c r="O1948" s="12">
        <v>0</v>
      </c>
      <c r="P1948" s="12">
        <v>45.164785000000002</v>
      </c>
      <c r="Q1948" s="12">
        <v>5.725244</v>
      </c>
      <c r="R1948" s="14">
        <v>46301.460023148145</v>
      </c>
      <c r="S1948" s="12">
        <v>1</v>
      </c>
      <c r="T1948">
        <v>20260022</v>
      </c>
      <c r="U1948" t="s">
        <v>838</v>
      </c>
      <c r="V1948">
        <v>20260022</v>
      </c>
    </row>
    <row r="1949" spans="1:22" x14ac:dyDescent="0.3">
      <c r="A1949" s="11">
        <v>46286</v>
      </c>
      <c r="B1949" s="89" t="s">
        <v>3847</v>
      </c>
      <c r="C1949" s="12" t="s">
        <v>900</v>
      </c>
      <c r="D1949" s="12" t="s">
        <v>3399</v>
      </c>
      <c r="E1949" s="12" t="s">
        <v>628</v>
      </c>
      <c r="F1949" s="12" t="s">
        <v>3400</v>
      </c>
      <c r="G1949" s="12" t="s">
        <v>2733</v>
      </c>
      <c r="H1949" s="12" t="s">
        <v>2734</v>
      </c>
      <c r="I1949" s="90">
        <v>0.19444444444444439</v>
      </c>
      <c r="J1949" s="90">
        <v>0.20833333333333329</v>
      </c>
      <c r="K1949" s="13">
        <v>0.33</v>
      </c>
      <c r="L1949" s="90"/>
      <c r="M1949" s="90"/>
      <c r="N1949" s="13"/>
      <c r="O1949" s="12">
        <v>0</v>
      </c>
      <c r="P1949" s="12">
        <v>45.221049999999998</v>
      </c>
      <c r="Q1949" s="12">
        <v>5.6877610000000001</v>
      </c>
      <c r="R1949" s="14">
        <v>46301.460023148145</v>
      </c>
      <c r="S1949" s="12">
        <v>1</v>
      </c>
      <c r="T1949">
        <v>20260100</v>
      </c>
      <c r="U1949" t="s">
        <v>40</v>
      </c>
      <c r="V1949">
        <v>20260100</v>
      </c>
    </row>
    <row r="1950" spans="1:22" x14ac:dyDescent="0.3">
      <c r="A1950" s="11">
        <v>46286</v>
      </c>
      <c r="B1950" s="89" t="s">
        <v>3827</v>
      </c>
      <c r="C1950" s="12" t="s">
        <v>967</v>
      </c>
      <c r="D1950" s="12" t="s">
        <v>1299</v>
      </c>
      <c r="E1950" s="12" t="s">
        <v>113</v>
      </c>
      <c r="F1950" s="12" t="s">
        <v>113</v>
      </c>
      <c r="G1950" s="12" t="s">
        <v>2733</v>
      </c>
      <c r="H1950" s="12" t="s">
        <v>2737</v>
      </c>
      <c r="I1950" s="90">
        <v>0.33333333333333331</v>
      </c>
      <c r="J1950" s="90">
        <v>0.37847222222222221</v>
      </c>
      <c r="K1950" s="13">
        <v>1.08</v>
      </c>
      <c r="L1950" s="90">
        <v>0.27500000000000002</v>
      </c>
      <c r="M1950" s="90">
        <v>0.31180555555555561</v>
      </c>
      <c r="N1950" s="13">
        <v>0.88</v>
      </c>
      <c r="O1950" s="12">
        <v>1</v>
      </c>
      <c r="P1950" s="12">
        <v>45.182966999999998</v>
      </c>
      <c r="Q1950" s="12">
        <v>5.7194820000000002</v>
      </c>
      <c r="R1950" s="14">
        <v>46301.460023148145</v>
      </c>
      <c r="S1950" s="12">
        <v>1</v>
      </c>
      <c r="T1950">
        <v>20260071</v>
      </c>
      <c r="U1950" t="s">
        <v>838</v>
      </c>
      <c r="V1950">
        <v>20260071</v>
      </c>
    </row>
    <row r="1951" spans="1:22" x14ac:dyDescent="0.3">
      <c r="A1951" s="11">
        <v>46286</v>
      </c>
      <c r="B1951" s="89" t="s">
        <v>3826</v>
      </c>
      <c r="C1951" s="12" t="s">
        <v>886</v>
      </c>
      <c r="D1951" s="12" t="s">
        <v>2121</v>
      </c>
      <c r="E1951" s="12" t="s">
        <v>59</v>
      </c>
      <c r="F1951" s="12" t="s">
        <v>59</v>
      </c>
      <c r="G1951" s="12" t="s">
        <v>2733</v>
      </c>
      <c r="H1951" s="12" t="s">
        <v>2737</v>
      </c>
      <c r="I1951" s="90">
        <v>0.33333333333333331</v>
      </c>
      <c r="J1951" s="90">
        <v>0.34722222222222221</v>
      </c>
      <c r="K1951" s="13">
        <v>0.33</v>
      </c>
      <c r="L1951" s="90"/>
      <c r="M1951" s="90"/>
      <c r="N1951" s="13"/>
      <c r="O1951" s="12">
        <v>0</v>
      </c>
      <c r="P1951" s="12">
        <v>45.188529000000003</v>
      </c>
      <c r="Q1951" s="12">
        <v>5.7245239999999997</v>
      </c>
      <c r="R1951" s="14">
        <v>46301.460023148145</v>
      </c>
      <c r="S1951" s="12">
        <v>1</v>
      </c>
      <c r="T1951">
        <v>20260348</v>
      </c>
      <c r="U1951" t="s">
        <v>838</v>
      </c>
      <c r="V1951">
        <v>20260348</v>
      </c>
    </row>
    <row r="1952" spans="1:22" x14ac:dyDescent="0.3">
      <c r="A1952" s="11">
        <v>46286</v>
      </c>
      <c r="B1952" s="89" t="s">
        <v>3849</v>
      </c>
      <c r="C1952" s="12" t="s">
        <v>861</v>
      </c>
      <c r="D1952" s="12" t="s">
        <v>2549</v>
      </c>
      <c r="E1952" s="12" t="s">
        <v>537</v>
      </c>
      <c r="F1952" s="12" t="s">
        <v>3895</v>
      </c>
      <c r="G1952" s="12" t="s">
        <v>2733</v>
      </c>
      <c r="H1952" s="12" t="s">
        <v>2737</v>
      </c>
      <c r="I1952" s="90">
        <v>0.33333333333333331</v>
      </c>
      <c r="J1952" s="90">
        <v>0.34722222222222221</v>
      </c>
      <c r="K1952" s="13">
        <v>0.33</v>
      </c>
      <c r="L1952" s="90">
        <v>0.3923611111111111</v>
      </c>
      <c r="M1952" s="90">
        <v>0.42638888888888887</v>
      </c>
      <c r="N1952" s="13">
        <v>0.82</v>
      </c>
      <c r="O1952" s="12">
        <v>1</v>
      </c>
      <c r="P1952" s="12">
        <v>45.196741000000003</v>
      </c>
      <c r="Q1952" s="12">
        <v>5.7375059999999998</v>
      </c>
      <c r="R1952" s="14">
        <v>46301.460023148145</v>
      </c>
      <c r="S1952" s="12">
        <v>1</v>
      </c>
      <c r="T1952">
        <v>20260509</v>
      </c>
      <c r="U1952" t="s">
        <v>838</v>
      </c>
      <c r="V1952">
        <v>20260509</v>
      </c>
    </row>
    <row r="1953" spans="1:22" x14ac:dyDescent="0.3">
      <c r="A1953" s="11">
        <v>46286</v>
      </c>
      <c r="B1953" s="89" t="s">
        <v>3858</v>
      </c>
      <c r="C1953" s="12" t="s">
        <v>953</v>
      </c>
      <c r="D1953" s="12" t="s">
        <v>2135</v>
      </c>
      <c r="E1953" s="12" t="s">
        <v>665</v>
      </c>
      <c r="F1953" s="12" t="s">
        <v>3896</v>
      </c>
      <c r="G1953" s="12" t="s">
        <v>2733</v>
      </c>
      <c r="H1953" s="12" t="s">
        <v>2737</v>
      </c>
      <c r="I1953" s="90">
        <v>0.33333333333333331</v>
      </c>
      <c r="J1953" s="90">
        <v>0.34722222222222221</v>
      </c>
      <c r="K1953" s="13">
        <v>0.33</v>
      </c>
      <c r="L1953" s="90"/>
      <c r="M1953" s="90"/>
      <c r="N1953" s="13"/>
      <c r="O1953" s="12">
        <v>0</v>
      </c>
      <c r="P1953" s="12">
        <v>45.210118999999999</v>
      </c>
      <c r="Q1953" s="12">
        <v>5.7618400000000003</v>
      </c>
      <c r="R1953" s="14">
        <v>46301.460023148145</v>
      </c>
      <c r="S1953" s="12">
        <v>1</v>
      </c>
      <c r="T1953">
        <v>20260353</v>
      </c>
      <c r="U1953" t="s">
        <v>838</v>
      </c>
      <c r="V1953">
        <v>20260353</v>
      </c>
    </row>
    <row r="1954" spans="1:22" x14ac:dyDescent="0.3">
      <c r="A1954" s="11">
        <v>46286</v>
      </c>
      <c r="B1954" s="89" t="s">
        <v>3817</v>
      </c>
      <c r="C1954" s="12" t="s">
        <v>974</v>
      </c>
      <c r="D1954" s="12" t="s">
        <v>3262</v>
      </c>
      <c r="E1954" s="12" t="s">
        <v>217</v>
      </c>
      <c r="F1954" s="12" t="s">
        <v>3263</v>
      </c>
      <c r="G1954" s="12" t="s">
        <v>2733</v>
      </c>
      <c r="H1954" s="12" t="s">
        <v>2734</v>
      </c>
      <c r="I1954" s="90">
        <v>0.16666666666666671</v>
      </c>
      <c r="J1954" s="90">
        <v>0.1736111111111111</v>
      </c>
      <c r="K1954" s="13">
        <v>0.17</v>
      </c>
      <c r="L1954" s="90"/>
      <c r="M1954" s="90"/>
      <c r="N1954" s="13"/>
      <c r="O1954" s="12">
        <v>0</v>
      </c>
      <c r="P1954" s="12">
        <v>45.191251999999999</v>
      </c>
      <c r="Q1954" s="12">
        <v>5.7259229999999999</v>
      </c>
      <c r="R1954" s="14">
        <v>46301.460023148145</v>
      </c>
      <c r="S1954" s="12">
        <v>1</v>
      </c>
      <c r="T1954">
        <v>20260233</v>
      </c>
      <c r="U1954" t="s">
        <v>40</v>
      </c>
      <c r="V1954">
        <v>20260233</v>
      </c>
    </row>
    <row r="1955" spans="1:22" x14ac:dyDescent="0.3">
      <c r="A1955" s="11">
        <v>46286</v>
      </c>
      <c r="B1955" s="89" t="s">
        <v>3813</v>
      </c>
      <c r="C1955" s="12" t="s">
        <v>847</v>
      </c>
      <c r="D1955" s="12"/>
      <c r="E1955" s="12" t="s">
        <v>820</v>
      </c>
      <c r="F1955" s="12" t="s">
        <v>820</v>
      </c>
      <c r="G1955" s="12"/>
      <c r="H1955" s="12"/>
      <c r="I1955" s="90">
        <v>0.29166666666666669</v>
      </c>
      <c r="J1955" s="90">
        <v>0.30208333333333331</v>
      </c>
      <c r="K1955" s="13">
        <v>0.25</v>
      </c>
      <c r="L1955" s="90"/>
      <c r="M1955" s="90"/>
      <c r="N1955" s="13"/>
      <c r="O1955" s="12">
        <v>0</v>
      </c>
      <c r="P1955" s="12">
        <v>48.795366999999999</v>
      </c>
      <c r="Q1955" s="12">
        <v>2.322012</v>
      </c>
      <c r="R1955" s="14">
        <v>46301.460023148145</v>
      </c>
      <c r="S1955" s="12">
        <v>1</v>
      </c>
      <c r="V1955" t="s">
        <v>3802</v>
      </c>
    </row>
    <row r="1956" spans="1:22" x14ac:dyDescent="0.3">
      <c r="A1956" s="11">
        <v>46286</v>
      </c>
      <c r="B1956" s="89" t="s">
        <v>3841</v>
      </c>
      <c r="C1956" s="12" t="s">
        <v>971</v>
      </c>
      <c r="D1956" s="12" t="s">
        <v>3403</v>
      </c>
      <c r="E1956" s="12" t="s">
        <v>159</v>
      </c>
      <c r="F1956" s="12" t="s">
        <v>3404</v>
      </c>
      <c r="G1956" s="12" t="s">
        <v>2733</v>
      </c>
      <c r="H1956" s="12" t="s">
        <v>2734</v>
      </c>
      <c r="I1956" s="90">
        <v>0.25</v>
      </c>
      <c r="J1956" s="90">
        <v>0.26041666666666669</v>
      </c>
      <c r="K1956" s="13">
        <v>0.25</v>
      </c>
      <c r="L1956" s="90"/>
      <c r="M1956" s="90"/>
      <c r="N1956" s="13"/>
      <c r="O1956" s="12">
        <v>0</v>
      </c>
      <c r="P1956" s="12">
        <v>45.189250000000001</v>
      </c>
      <c r="Q1956" s="12">
        <v>5.7200119999999997</v>
      </c>
      <c r="R1956" s="14">
        <v>46301.460023148145</v>
      </c>
      <c r="S1956" s="12">
        <v>1</v>
      </c>
      <c r="T1956">
        <v>20260040</v>
      </c>
      <c r="U1956" t="s">
        <v>40</v>
      </c>
      <c r="V1956">
        <v>20260040</v>
      </c>
    </row>
    <row r="1957" spans="1:22" x14ac:dyDescent="0.3">
      <c r="A1957" s="11">
        <v>46286</v>
      </c>
      <c r="B1957" s="89" t="s">
        <v>3816</v>
      </c>
      <c r="C1957" s="12" t="s">
        <v>957</v>
      </c>
      <c r="D1957" s="12" t="s">
        <v>1341</v>
      </c>
      <c r="E1957" s="12" t="s">
        <v>494</v>
      </c>
      <c r="F1957" s="12" t="s">
        <v>494</v>
      </c>
      <c r="G1957" s="12" t="s">
        <v>2733</v>
      </c>
      <c r="H1957" s="12" t="s">
        <v>2737</v>
      </c>
      <c r="I1957" s="90">
        <v>0.16666666666666671</v>
      </c>
      <c r="J1957" s="90">
        <v>0.22222222222222221</v>
      </c>
      <c r="K1957" s="13">
        <v>1.33</v>
      </c>
      <c r="L1957" s="90">
        <v>0.51249999999999996</v>
      </c>
      <c r="M1957" s="90">
        <v>0.51666666666666672</v>
      </c>
      <c r="N1957" s="13">
        <v>0.1</v>
      </c>
      <c r="O1957" s="12">
        <v>1</v>
      </c>
      <c r="P1957" s="12">
        <v>45.206446999999997</v>
      </c>
      <c r="Q1957" s="12">
        <v>5.7453529999999997</v>
      </c>
      <c r="R1957" s="14">
        <v>46301.460023148145</v>
      </c>
      <c r="S1957" s="12">
        <v>1</v>
      </c>
      <c r="T1957">
        <v>20260087</v>
      </c>
      <c r="U1957" t="s">
        <v>838</v>
      </c>
      <c r="V1957">
        <v>20260087</v>
      </c>
    </row>
    <row r="1958" spans="1:22" x14ac:dyDescent="0.3">
      <c r="A1958" s="11">
        <v>46286</v>
      </c>
      <c r="B1958" s="89" t="s">
        <v>3865</v>
      </c>
      <c r="C1958" s="12" t="s">
        <v>962</v>
      </c>
      <c r="D1958" s="12" t="s">
        <v>1794</v>
      </c>
      <c r="E1958" s="12" t="s">
        <v>681</v>
      </c>
      <c r="F1958" s="12" t="s">
        <v>3405</v>
      </c>
      <c r="G1958" s="12" t="s">
        <v>2733</v>
      </c>
      <c r="H1958" s="12" t="s">
        <v>2737</v>
      </c>
      <c r="I1958" s="90">
        <v>0.16666666666666671</v>
      </c>
      <c r="J1958" s="90">
        <v>0.22569444444444439</v>
      </c>
      <c r="K1958" s="13">
        <v>1.42</v>
      </c>
      <c r="L1958" s="90">
        <v>0.31527777777777782</v>
      </c>
      <c r="M1958" s="90">
        <v>0.37986111111111109</v>
      </c>
      <c r="N1958" s="13">
        <v>1.55</v>
      </c>
      <c r="O1958" s="12">
        <v>1</v>
      </c>
      <c r="P1958" s="12">
        <v>45.373235000000001</v>
      </c>
      <c r="Q1958" s="12">
        <v>5.5791789999999999</v>
      </c>
      <c r="R1958" s="14">
        <v>46301.460023148145</v>
      </c>
      <c r="S1958" s="12">
        <v>1</v>
      </c>
      <c r="T1958">
        <v>20260244</v>
      </c>
      <c r="U1958" t="s">
        <v>838</v>
      </c>
      <c r="V1958">
        <v>20260244</v>
      </c>
    </row>
    <row r="1959" spans="1:22" x14ac:dyDescent="0.3">
      <c r="A1959" s="11">
        <v>46286</v>
      </c>
      <c r="B1959" s="89" t="s">
        <v>3849</v>
      </c>
      <c r="C1959" s="12" t="s">
        <v>861</v>
      </c>
      <c r="D1959" s="12" t="s">
        <v>3406</v>
      </c>
      <c r="E1959" s="12" t="s">
        <v>142</v>
      </c>
      <c r="F1959" s="12" t="s">
        <v>3407</v>
      </c>
      <c r="G1959" s="12" t="s">
        <v>2733</v>
      </c>
      <c r="H1959" s="12" t="s">
        <v>2734</v>
      </c>
      <c r="I1959" s="90">
        <v>0.25</v>
      </c>
      <c r="J1959" s="90">
        <v>0.2638888888888889</v>
      </c>
      <c r="K1959" s="13">
        <v>0.33</v>
      </c>
      <c r="L1959" s="90">
        <v>0.2097222222222222</v>
      </c>
      <c r="M1959" s="90">
        <v>0.2166666666666667</v>
      </c>
      <c r="N1959" s="13">
        <v>0.17</v>
      </c>
      <c r="O1959" s="12">
        <v>1</v>
      </c>
      <c r="P1959" s="12">
        <v>45.188152000000002</v>
      </c>
      <c r="Q1959" s="12">
        <v>5.7235339999999999</v>
      </c>
      <c r="R1959" s="14">
        <v>46301.460023148145</v>
      </c>
      <c r="S1959" s="12">
        <v>1</v>
      </c>
      <c r="T1959">
        <v>20260146</v>
      </c>
      <c r="U1959" t="s">
        <v>40</v>
      </c>
      <c r="V1959">
        <v>20260146</v>
      </c>
    </row>
    <row r="1960" spans="1:22" x14ac:dyDescent="0.3">
      <c r="A1960" s="11">
        <v>46286</v>
      </c>
      <c r="B1960" s="89" t="s">
        <v>3848</v>
      </c>
      <c r="C1960" s="12" t="s">
        <v>945</v>
      </c>
      <c r="D1960" s="12" t="s">
        <v>3408</v>
      </c>
      <c r="E1960" s="12" t="s">
        <v>764</v>
      </c>
      <c r="F1960" s="12" t="s">
        <v>2005</v>
      </c>
      <c r="G1960" s="12" t="s">
        <v>2733</v>
      </c>
      <c r="H1960" s="12" t="s">
        <v>2734</v>
      </c>
      <c r="I1960" s="90">
        <v>0.16666666666666671</v>
      </c>
      <c r="J1960" s="90">
        <v>0.18055555555555561</v>
      </c>
      <c r="K1960" s="13">
        <v>0.33</v>
      </c>
      <c r="L1960" s="90"/>
      <c r="M1960" s="90"/>
      <c r="N1960" s="13"/>
      <c r="O1960" s="12">
        <v>0</v>
      </c>
      <c r="P1960" s="12">
        <v>45.186610000000002</v>
      </c>
      <c r="Q1960" s="12">
        <v>5.7293820000000002</v>
      </c>
      <c r="R1960" s="14">
        <v>46301.460023148145</v>
      </c>
      <c r="S1960" s="12">
        <v>1</v>
      </c>
      <c r="T1960">
        <v>20260308</v>
      </c>
      <c r="U1960" t="s">
        <v>40</v>
      </c>
      <c r="V1960">
        <v>20260308</v>
      </c>
    </row>
    <row r="1961" spans="1:22" x14ac:dyDescent="0.3">
      <c r="A1961" s="11">
        <v>46286</v>
      </c>
      <c r="B1961" s="89" t="s">
        <v>3872</v>
      </c>
      <c r="C1961" s="12" t="s">
        <v>866</v>
      </c>
      <c r="D1961" s="12" t="s">
        <v>1975</v>
      </c>
      <c r="E1961" s="12" t="s">
        <v>502</v>
      </c>
      <c r="F1961" s="12" t="s">
        <v>502</v>
      </c>
      <c r="G1961" s="12" t="s">
        <v>2733</v>
      </c>
      <c r="H1961" s="12" t="s">
        <v>2737</v>
      </c>
      <c r="I1961" s="90">
        <v>0.33333333333333331</v>
      </c>
      <c r="J1961" s="90">
        <v>0.34722222222222221</v>
      </c>
      <c r="K1961" s="13">
        <v>0.33</v>
      </c>
      <c r="L1961" s="90">
        <v>0.3</v>
      </c>
      <c r="M1961" s="90">
        <v>0.3</v>
      </c>
      <c r="N1961" s="13">
        <v>0</v>
      </c>
      <c r="O1961" s="12">
        <v>1</v>
      </c>
      <c r="P1961" s="12">
        <v>45.237761999999996</v>
      </c>
      <c r="Q1961" s="12">
        <v>5.8515170000000003</v>
      </c>
      <c r="R1961" s="14">
        <v>46301.460023148145</v>
      </c>
      <c r="S1961" s="12">
        <v>1</v>
      </c>
      <c r="T1961">
        <v>20260300</v>
      </c>
      <c r="U1961" t="s">
        <v>838</v>
      </c>
      <c r="V1961">
        <v>20260300</v>
      </c>
    </row>
    <row r="1962" spans="1:22" x14ac:dyDescent="0.3">
      <c r="A1962" s="11">
        <v>46286</v>
      </c>
      <c r="B1962" s="89" t="s">
        <v>3846</v>
      </c>
      <c r="C1962" s="12" t="s">
        <v>863</v>
      </c>
      <c r="D1962" s="12" t="s">
        <v>3409</v>
      </c>
      <c r="E1962" s="12" t="s">
        <v>346</v>
      </c>
      <c r="F1962" s="12" t="s">
        <v>3410</v>
      </c>
      <c r="G1962" s="12" t="s">
        <v>2733</v>
      </c>
      <c r="H1962" s="12" t="s">
        <v>2734</v>
      </c>
      <c r="I1962" s="90">
        <v>0.25</v>
      </c>
      <c r="J1962" s="90">
        <v>0.26041666666666669</v>
      </c>
      <c r="K1962" s="13">
        <v>0.25</v>
      </c>
      <c r="L1962" s="90"/>
      <c r="M1962" s="90"/>
      <c r="N1962" s="13"/>
      <c r="O1962" s="12">
        <v>0</v>
      </c>
      <c r="P1962" s="12">
        <v>45.182178</v>
      </c>
      <c r="Q1962" s="12">
        <v>5.7269370000000004</v>
      </c>
      <c r="R1962" s="14">
        <v>46301.460023148145</v>
      </c>
      <c r="S1962" s="12">
        <v>1</v>
      </c>
      <c r="T1962">
        <v>20260149</v>
      </c>
      <c r="U1962" t="s">
        <v>40</v>
      </c>
      <c r="V1962">
        <v>20260149</v>
      </c>
    </row>
    <row r="1963" spans="1:22" x14ac:dyDescent="0.3">
      <c r="A1963" s="11">
        <v>46286</v>
      </c>
      <c r="B1963" s="89" t="s">
        <v>3891</v>
      </c>
      <c r="C1963" s="12" t="s">
        <v>955</v>
      </c>
      <c r="D1963" s="12" t="s">
        <v>3411</v>
      </c>
      <c r="E1963" s="12" t="s">
        <v>741</v>
      </c>
      <c r="F1963" s="12" t="s">
        <v>3412</v>
      </c>
      <c r="G1963" s="12" t="s">
        <v>2733</v>
      </c>
      <c r="H1963" s="12" t="s">
        <v>2734</v>
      </c>
      <c r="I1963" s="90">
        <v>0.16666666666666671</v>
      </c>
      <c r="J1963" s="90">
        <v>0.18055555555555561</v>
      </c>
      <c r="K1963" s="13">
        <v>0.33</v>
      </c>
      <c r="L1963" s="90"/>
      <c r="M1963" s="90"/>
      <c r="N1963" s="13"/>
      <c r="O1963" s="12">
        <v>0</v>
      </c>
      <c r="P1963" s="12">
        <v>45.157052</v>
      </c>
      <c r="Q1963" s="12">
        <v>5.7211379999999998</v>
      </c>
      <c r="R1963" s="14">
        <v>46301.460023148145</v>
      </c>
      <c r="S1963" s="12">
        <v>1</v>
      </c>
      <c r="T1963">
        <v>20260443</v>
      </c>
      <c r="U1963" t="s">
        <v>40</v>
      </c>
      <c r="V1963">
        <v>20260443</v>
      </c>
    </row>
    <row r="1964" spans="1:22" x14ac:dyDescent="0.3">
      <c r="A1964" s="11">
        <v>46286</v>
      </c>
      <c r="B1964" s="89" t="s">
        <v>3839</v>
      </c>
      <c r="C1964" s="12" t="s">
        <v>966</v>
      </c>
      <c r="D1964" s="12" t="s">
        <v>2424</v>
      </c>
      <c r="E1964" s="12" t="s">
        <v>787</v>
      </c>
      <c r="F1964" s="12" t="s">
        <v>787</v>
      </c>
      <c r="G1964" s="12" t="s">
        <v>2733</v>
      </c>
      <c r="H1964" s="12" t="s">
        <v>2737</v>
      </c>
      <c r="I1964" s="90">
        <v>0.41319444444444442</v>
      </c>
      <c r="J1964" s="90">
        <v>0.4236111111111111</v>
      </c>
      <c r="K1964" s="13">
        <v>0.25</v>
      </c>
      <c r="L1964" s="90">
        <v>0.48472222222222222</v>
      </c>
      <c r="M1964" s="90">
        <v>0.49930555555555561</v>
      </c>
      <c r="N1964" s="13">
        <v>0.35</v>
      </c>
      <c r="O1964" s="12">
        <v>1</v>
      </c>
      <c r="P1964" s="12">
        <v>45.367986999999999</v>
      </c>
      <c r="Q1964" s="12">
        <v>5.584276</v>
      </c>
      <c r="R1964" s="14">
        <v>46301.460023148145</v>
      </c>
      <c r="S1964" s="12">
        <v>1</v>
      </c>
      <c r="T1964">
        <v>20260449</v>
      </c>
      <c r="U1964" t="s">
        <v>838</v>
      </c>
      <c r="V1964">
        <v>20260449</v>
      </c>
    </row>
    <row r="1965" spans="1:22" x14ac:dyDescent="0.3">
      <c r="A1965" s="11">
        <v>46286</v>
      </c>
      <c r="B1965" s="89" t="s">
        <v>3831</v>
      </c>
      <c r="C1965" s="12" t="s">
        <v>892</v>
      </c>
      <c r="D1965" s="12" t="s">
        <v>1389</v>
      </c>
      <c r="E1965" s="12" t="s">
        <v>330</v>
      </c>
      <c r="F1965" s="12" t="s">
        <v>330</v>
      </c>
      <c r="G1965" s="12" t="s">
        <v>2733</v>
      </c>
      <c r="H1965" s="12" t="s">
        <v>2737</v>
      </c>
      <c r="I1965" s="90">
        <v>0.33333333333333331</v>
      </c>
      <c r="J1965" s="90">
        <v>0.34722222222222221</v>
      </c>
      <c r="K1965" s="13">
        <v>0.33</v>
      </c>
      <c r="L1965" s="90"/>
      <c r="M1965" s="90"/>
      <c r="N1965" s="13"/>
      <c r="O1965" s="12">
        <v>0</v>
      </c>
      <c r="P1965" s="12">
        <v>45.168810999999998</v>
      </c>
      <c r="Q1965" s="12">
        <v>5.722461</v>
      </c>
      <c r="R1965" s="14">
        <v>46301.460023148145</v>
      </c>
      <c r="S1965" s="12">
        <v>1</v>
      </c>
      <c r="T1965">
        <v>20260102</v>
      </c>
      <c r="U1965" t="s">
        <v>838</v>
      </c>
      <c r="V1965">
        <v>20260102</v>
      </c>
    </row>
    <row r="1966" spans="1:22" x14ac:dyDescent="0.3">
      <c r="A1966" s="11">
        <v>46286</v>
      </c>
      <c r="B1966" s="89" t="s">
        <v>3846</v>
      </c>
      <c r="C1966" s="12" t="s">
        <v>863</v>
      </c>
      <c r="D1966" s="12" t="s">
        <v>2526</v>
      </c>
      <c r="E1966" s="12" t="s">
        <v>136</v>
      </c>
      <c r="F1966" s="12" t="s">
        <v>136</v>
      </c>
      <c r="G1966" s="12" t="s">
        <v>2733</v>
      </c>
      <c r="H1966" s="12" t="s">
        <v>2737</v>
      </c>
      <c r="I1966" s="90">
        <v>0.33333333333333331</v>
      </c>
      <c r="J1966" s="90">
        <v>0.34722222222222221</v>
      </c>
      <c r="K1966" s="13">
        <v>0.33</v>
      </c>
      <c r="L1966" s="90"/>
      <c r="M1966" s="90"/>
      <c r="N1966" s="13"/>
      <c r="O1966" s="12">
        <v>0</v>
      </c>
      <c r="P1966" s="12">
        <v>45.192925000000002</v>
      </c>
      <c r="Q1966" s="12">
        <v>5.7149380000000001</v>
      </c>
      <c r="R1966" s="14">
        <v>46301.460023148145</v>
      </c>
      <c r="S1966" s="12">
        <v>1</v>
      </c>
      <c r="T1966">
        <v>20260501</v>
      </c>
      <c r="U1966" t="s">
        <v>838</v>
      </c>
      <c r="V1966">
        <v>20260501</v>
      </c>
    </row>
    <row r="1967" spans="1:22" x14ac:dyDescent="0.3">
      <c r="A1967" s="11">
        <v>46286</v>
      </c>
      <c r="B1967" s="89" t="s">
        <v>3861</v>
      </c>
      <c r="C1967" s="12" t="s">
        <v>970</v>
      </c>
      <c r="D1967" s="12" t="s">
        <v>2589</v>
      </c>
      <c r="E1967" s="12" t="s">
        <v>183</v>
      </c>
      <c r="F1967" s="12" t="s">
        <v>183</v>
      </c>
      <c r="G1967" s="12" t="s">
        <v>2733</v>
      </c>
      <c r="H1967" s="12" t="s">
        <v>2737</v>
      </c>
      <c r="I1967" s="90">
        <v>0.33333333333333331</v>
      </c>
      <c r="J1967" s="90">
        <v>0.37847222222222221</v>
      </c>
      <c r="K1967" s="13">
        <v>1.08</v>
      </c>
      <c r="L1967" s="90"/>
      <c r="M1967" s="90"/>
      <c r="N1967" s="13"/>
      <c r="O1967" s="12">
        <v>0</v>
      </c>
      <c r="P1967" s="12">
        <v>45.186962000000001</v>
      </c>
      <c r="Q1967" s="12">
        <v>5.7083279999999998</v>
      </c>
      <c r="R1967" s="14">
        <v>46301.460023148145</v>
      </c>
      <c r="S1967" s="12">
        <v>1</v>
      </c>
      <c r="T1967">
        <v>20260524</v>
      </c>
      <c r="U1967" t="s">
        <v>838</v>
      </c>
      <c r="V1967">
        <v>20260524</v>
      </c>
    </row>
    <row r="1968" spans="1:22" x14ac:dyDescent="0.3">
      <c r="A1968" s="11">
        <v>46286</v>
      </c>
      <c r="B1968" s="89" t="s">
        <v>3860</v>
      </c>
      <c r="C1968" s="12" t="s">
        <v>982</v>
      </c>
      <c r="D1968" s="12" t="s">
        <v>3413</v>
      </c>
      <c r="E1968" s="12" t="s">
        <v>3414</v>
      </c>
      <c r="F1968" s="12" t="s">
        <v>3415</v>
      </c>
      <c r="G1968" s="12" t="s">
        <v>2733</v>
      </c>
      <c r="H1968" s="12" t="s">
        <v>2734</v>
      </c>
      <c r="I1968" s="90">
        <v>0.16666666666666671</v>
      </c>
      <c r="J1968" s="90">
        <v>0.18055555555555561</v>
      </c>
      <c r="K1968" s="13">
        <v>0.33</v>
      </c>
      <c r="L1968" s="90"/>
      <c r="M1968" s="90"/>
      <c r="N1968" s="13"/>
      <c r="O1968" s="12">
        <v>0</v>
      </c>
      <c r="P1968" s="12">
        <v>45.085959000000003</v>
      </c>
      <c r="Q1968" s="12">
        <v>5.7746789999999999</v>
      </c>
      <c r="R1968" s="14">
        <v>46301.460023148145</v>
      </c>
      <c r="S1968" s="12">
        <v>1</v>
      </c>
      <c r="T1968">
        <v>20250001</v>
      </c>
      <c r="U1968" t="s">
        <v>40</v>
      </c>
      <c r="V1968">
        <v>20250001</v>
      </c>
    </row>
    <row r="1969" spans="1:22" x14ac:dyDescent="0.3">
      <c r="A1969" s="11">
        <v>46286</v>
      </c>
      <c r="B1969" s="89" t="s">
        <v>3840</v>
      </c>
      <c r="C1969" s="12" t="s">
        <v>959</v>
      </c>
      <c r="D1969" s="12" t="s">
        <v>3416</v>
      </c>
      <c r="E1969" s="12" t="s">
        <v>428</v>
      </c>
      <c r="F1969" s="12" t="s">
        <v>3417</v>
      </c>
      <c r="G1969" s="12" t="s">
        <v>2733</v>
      </c>
      <c r="H1969" s="12" t="s">
        <v>2734</v>
      </c>
      <c r="I1969" s="90">
        <v>0.1701388888888889</v>
      </c>
      <c r="J1969" s="90">
        <v>0.18402777777777779</v>
      </c>
      <c r="K1969" s="13">
        <v>0.33</v>
      </c>
      <c r="L1969" s="90"/>
      <c r="M1969" s="90"/>
      <c r="N1969" s="13"/>
      <c r="O1969" s="12">
        <v>0</v>
      </c>
      <c r="P1969" s="12">
        <v>45.187860999999998</v>
      </c>
      <c r="Q1969" s="12">
        <v>5.7515039999999997</v>
      </c>
      <c r="R1969" s="14">
        <v>46301.460023148145</v>
      </c>
      <c r="S1969" s="12">
        <v>1</v>
      </c>
      <c r="T1969">
        <v>20260103</v>
      </c>
      <c r="U1969" t="s">
        <v>40</v>
      </c>
      <c r="V1969">
        <v>20260103</v>
      </c>
    </row>
    <row r="1970" spans="1:22" x14ac:dyDescent="0.3">
      <c r="A1970" s="11">
        <v>46286</v>
      </c>
      <c r="B1970" s="89" t="s">
        <v>3821</v>
      </c>
      <c r="C1970" s="12" t="s">
        <v>879</v>
      </c>
      <c r="D1970" s="12" t="s">
        <v>1354</v>
      </c>
      <c r="E1970" s="12" t="s">
        <v>624</v>
      </c>
      <c r="F1970" s="12" t="s">
        <v>1357</v>
      </c>
      <c r="G1970" s="12" t="s">
        <v>2733</v>
      </c>
      <c r="H1970" s="12" t="s">
        <v>2737</v>
      </c>
      <c r="I1970" s="90">
        <v>0.47222222222222221</v>
      </c>
      <c r="J1970" s="90">
        <v>0.52083333333333337</v>
      </c>
      <c r="K1970" s="13">
        <v>1.17</v>
      </c>
      <c r="L1970" s="90">
        <v>0.52152777777777781</v>
      </c>
      <c r="M1970" s="90">
        <v>0.56180555555555556</v>
      </c>
      <c r="N1970" s="13">
        <v>0.97</v>
      </c>
      <c r="O1970" s="12">
        <v>1</v>
      </c>
      <c r="P1970" s="12">
        <v>44.844379000000004</v>
      </c>
      <c r="Q1970" s="12">
        <v>-0.63601799999999997</v>
      </c>
      <c r="R1970" s="14">
        <v>46301.460023148145</v>
      </c>
      <c r="S1970" s="12">
        <v>1</v>
      </c>
      <c r="T1970">
        <v>20260091</v>
      </c>
      <c r="U1970" t="s">
        <v>838</v>
      </c>
      <c r="V1970">
        <v>20260091</v>
      </c>
    </row>
    <row r="1971" spans="1:22" x14ac:dyDescent="0.3">
      <c r="A1971" s="11">
        <v>46286</v>
      </c>
      <c r="B1971" s="89" t="s">
        <v>3846</v>
      </c>
      <c r="C1971" s="12" t="s">
        <v>965</v>
      </c>
      <c r="D1971" s="12" t="s">
        <v>3418</v>
      </c>
      <c r="E1971" s="12" t="s">
        <v>449</v>
      </c>
      <c r="F1971" s="12" t="s">
        <v>3419</v>
      </c>
      <c r="G1971" s="12" t="s">
        <v>2733</v>
      </c>
      <c r="H1971" s="12" t="s">
        <v>2734</v>
      </c>
      <c r="I1971" s="90">
        <v>0.16666666666666671</v>
      </c>
      <c r="J1971" s="90">
        <v>0.18055555555555561</v>
      </c>
      <c r="K1971" s="13">
        <v>0.33</v>
      </c>
      <c r="L1971" s="90">
        <v>0.18194444444444441</v>
      </c>
      <c r="M1971" s="90">
        <v>0.18263888888888891</v>
      </c>
      <c r="N1971" s="13">
        <v>0.02</v>
      </c>
      <c r="O1971" s="12">
        <v>1</v>
      </c>
      <c r="P1971" s="12">
        <v>45.181083999999998</v>
      </c>
      <c r="Q1971" s="12">
        <v>5.7069349999999996</v>
      </c>
      <c r="R1971" s="14">
        <v>46301.460023148145</v>
      </c>
      <c r="S1971" s="12">
        <v>1</v>
      </c>
      <c r="T1971">
        <v>20260373</v>
      </c>
      <c r="U1971" t="s">
        <v>40</v>
      </c>
      <c r="V1971">
        <v>20260373</v>
      </c>
    </row>
    <row r="1972" spans="1:22" x14ac:dyDescent="0.3">
      <c r="A1972" s="11">
        <v>46286</v>
      </c>
      <c r="B1972" s="89" t="s">
        <v>3861</v>
      </c>
      <c r="C1972" s="12" t="s">
        <v>970</v>
      </c>
      <c r="D1972" s="12" t="s">
        <v>3420</v>
      </c>
      <c r="E1972" s="12" t="s">
        <v>720</v>
      </c>
      <c r="F1972" s="12" t="s">
        <v>3421</v>
      </c>
      <c r="G1972" s="12" t="s">
        <v>2733</v>
      </c>
      <c r="H1972" s="12" t="s">
        <v>2734</v>
      </c>
      <c r="I1972" s="90">
        <v>0.29166666666666669</v>
      </c>
      <c r="J1972" s="90">
        <v>0.2986111111111111</v>
      </c>
      <c r="K1972" s="13">
        <v>0.17</v>
      </c>
      <c r="L1972" s="90"/>
      <c r="M1972" s="90"/>
      <c r="N1972" s="13"/>
      <c r="O1972" s="12">
        <v>0</v>
      </c>
      <c r="P1972" s="12">
        <v>45.177950000000003</v>
      </c>
      <c r="Q1972" s="12">
        <v>5.7124889999999997</v>
      </c>
      <c r="R1972" s="14">
        <v>46301.460023148145</v>
      </c>
      <c r="S1972" s="12">
        <v>1</v>
      </c>
      <c r="T1972">
        <v>20260281</v>
      </c>
      <c r="U1972" t="s">
        <v>40</v>
      </c>
      <c r="V1972">
        <v>20260281</v>
      </c>
    </row>
    <row r="1973" spans="1:22" x14ac:dyDescent="0.3">
      <c r="A1973" s="11">
        <v>46286</v>
      </c>
      <c r="B1973" s="89" t="s">
        <v>3845</v>
      </c>
      <c r="C1973" s="12" t="s">
        <v>950</v>
      </c>
      <c r="D1973" s="12" t="s">
        <v>1099</v>
      </c>
      <c r="E1973" s="12" t="s">
        <v>759</v>
      </c>
      <c r="F1973" s="12" t="s">
        <v>3422</v>
      </c>
      <c r="G1973" s="12" t="s">
        <v>2733</v>
      </c>
      <c r="H1973" s="12" t="s">
        <v>2737</v>
      </c>
      <c r="I1973" s="90">
        <v>0.33333333333333331</v>
      </c>
      <c r="J1973" s="90">
        <v>0.34722222222222221</v>
      </c>
      <c r="K1973" s="13">
        <v>0.33</v>
      </c>
      <c r="L1973" s="90"/>
      <c r="M1973" s="90"/>
      <c r="N1973" s="13"/>
      <c r="O1973" s="12">
        <v>0</v>
      </c>
      <c r="P1973" s="12">
        <v>45.189272000000003</v>
      </c>
      <c r="Q1973" s="12">
        <v>5.7290140000000003</v>
      </c>
      <c r="R1973" s="14">
        <v>46301.460023148145</v>
      </c>
      <c r="S1973" s="12">
        <v>1</v>
      </c>
      <c r="T1973">
        <v>20260013</v>
      </c>
      <c r="U1973" t="s">
        <v>838</v>
      </c>
      <c r="V1973">
        <v>20260013</v>
      </c>
    </row>
    <row r="1974" spans="1:22" x14ac:dyDescent="0.3">
      <c r="A1974" s="11">
        <v>46286</v>
      </c>
      <c r="B1974" s="89" t="s">
        <v>3845</v>
      </c>
      <c r="C1974" s="12" t="s">
        <v>950</v>
      </c>
      <c r="D1974" s="12" t="s">
        <v>3423</v>
      </c>
      <c r="E1974" s="12" t="s">
        <v>132</v>
      </c>
      <c r="F1974" s="12" t="s">
        <v>3424</v>
      </c>
      <c r="G1974" s="12" t="s">
        <v>2733</v>
      </c>
      <c r="H1974" s="12" t="s">
        <v>2734</v>
      </c>
      <c r="I1974" s="90">
        <v>0.16666666666666671</v>
      </c>
      <c r="J1974" s="90">
        <v>0.18055555555555561</v>
      </c>
      <c r="K1974" s="13">
        <v>0.33</v>
      </c>
      <c r="L1974" s="90"/>
      <c r="M1974" s="90"/>
      <c r="N1974" s="13"/>
      <c r="O1974" s="12">
        <v>0</v>
      </c>
      <c r="P1974" s="12">
        <v>45.190461999999997</v>
      </c>
      <c r="Q1974" s="12">
        <v>5.723516</v>
      </c>
      <c r="R1974" s="14">
        <v>46301.460023148145</v>
      </c>
      <c r="S1974" s="12">
        <v>1</v>
      </c>
      <c r="T1974">
        <v>20260346</v>
      </c>
      <c r="U1974" t="s">
        <v>40</v>
      </c>
      <c r="V1974">
        <v>20260346</v>
      </c>
    </row>
    <row r="1975" spans="1:22" x14ac:dyDescent="0.3">
      <c r="A1975" s="11">
        <v>46286</v>
      </c>
      <c r="B1975" s="89" t="s">
        <v>3823</v>
      </c>
      <c r="C1975" s="12" t="s">
        <v>968</v>
      </c>
      <c r="D1975" s="12" t="s">
        <v>3425</v>
      </c>
      <c r="E1975" s="12" t="s">
        <v>298</v>
      </c>
      <c r="F1975" s="12" t="s">
        <v>3426</v>
      </c>
      <c r="G1975" s="12" t="s">
        <v>2733</v>
      </c>
      <c r="H1975" s="12" t="s">
        <v>2734</v>
      </c>
      <c r="I1975" s="90">
        <v>0.19097222222222221</v>
      </c>
      <c r="J1975" s="90">
        <v>0.2048611111111111</v>
      </c>
      <c r="K1975" s="13">
        <v>0.33</v>
      </c>
      <c r="L1975" s="90"/>
      <c r="M1975" s="90"/>
      <c r="N1975" s="13"/>
      <c r="O1975" s="12">
        <v>0</v>
      </c>
      <c r="P1975" s="12">
        <v>45.186393000000002</v>
      </c>
      <c r="Q1975" s="12">
        <v>5.7280889999999998</v>
      </c>
      <c r="R1975" s="14">
        <v>46301.460023148145</v>
      </c>
      <c r="S1975" s="12">
        <v>1</v>
      </c>
      <c r="T1975">
        <v>20260221</v>
      </c>
      <c r="U1975" t="s">
        <v>40</v>
      </c>
      <c r="V1975">
        <v>20260221</v>
      </c>
    </row>
    <row r="1976" spans="1:22" x14ac:dyDescent="0.3">
      <c r="A1976" s="11">
        <v>46286</v>
      </c>
      <c r="B1976" s="89" t="s">
        <v>3862</v>
      </c>
      <c r="C1976" s="12" t="s">
        <v>853</v>
      </c>
      <c r="D1976" s="12" t="s">
        <v>1837</v>
      </c>
      <c r="E1976" s="12" t="s">
        <v>94</v>
      </c>
      <c r="F1976" s="12" t="s">
        <v>1839</v>
      </c>
      <c r="G1976" s="12" t="s">
        <v>2733</v>
      </c>
      <c r="H1976" s="12" t="s">
        <v>2737</v>
      </c>
      <c r="I1976" s="90">
        <v>0.33333333333333331</v>
      </c>
      <c r="J1976" s="90">
        <v>0.37847222222222221</v>
      </c>
      <c r="K1976" s="13">
        <v>1.08</v>
      </c>
      <c r="L1976" s="90"/>
      <c r="M1976" s="90"/>
      <c r="N1976" s="13"/>
      <c r="O1976" s="12">
        <v>0</v>
      </c>
      <c r="P1976" s="12">
        <v>45.190103999999998</v>
      </c>
      <c r="Q1976" s="12">
        <v>5.7049050000000001</v>
      </c>
      <c r="R1976" s="14">
        <v>46301.460023148145</v>
      </c>
      <c r="S1976" s="12">
        <v>1</v>
      </c>
      <c r="T1976">
        <v>20260256</v>
      </c>
      <c r="U1976" t="s">
        <v>838</v>
      </c>
      <c r="V1976">
        <v>20260256</v>
      </c>
    </row>
    <row r="1977" spans="1:22" x14ac:dyDescent="0.3">
      <c r="A1977" s="11">
        <v>46286</v>
      </c>
      <c r="B1977" s="89" t="s">
        <v>3815</v>
      </c>
      <c r="C1977" s="12" t="s">
        <v>905</v>
      </c>
      <c r="D1977" s="12" t="s">
        <v>3427</v>
      </c>
      <c r="E1977" s="12" t="s">
        <v>539</v>
      </c>
      <c r="F1977" s="12" t="s">
        <v>3428</v>
      </c>
      <c r="G1977" s="12" t="s">
        <v>2733</v>
      </c>
      <c r="H1977" s="12" t="s">
        <v>2734</v>
      </c>
      <c r="I1977" s="90">
        <v>0.29166666666666669</v>
      </c>
      <c r="J1977" s="90">
        <v>0.2986111111111111</v>
      </c>
      <c r="K1977" s="13">
        <v>0.17</v>
      </c>
      <c r="L1977" s="90"/>
      <c r="M1977" s="90"/>
      <c r="N1977" s="13"/>
      <c r="O1977" s="12">
        <v>0</v>
      </c>
      <c r="P1977" s="12">
        <v>45.182197000000002</v>
      </c>
      <c r="Q1977" s="12">
        <v>5.7385910000000004</v>
      </c>
      <c r="R1977" s="14">
        <v>46301.460023148145</v>
      </c>
      <c r="S1977" s="12">
        <v>1</v>
      </c>
      <c r="T1977">
        <v>20260259</v>
      </c>
      <c r="U1977" t="s">
        <v>40</v>
      </c>
      <c r="V1977">
        <v>20260259</v>
      </c>
    </row>
    <row r="1978" spans="1:22" x14ac:dyDescent="0.3">
      <c r="A1978" s="11">
        <v>46286</v>
      </c>
      <c r="B1978" s="89" t="s">
        <v>3867</v>
      </c>
      <c r="C1978" s="12" t="s">
        <v>914</v>
      </c>
      <c r="D1978" s="12" t="s">
        <v>3429</v>
      </c>
      <c r="E1978" s="12" t="s">
        <v>745</v>
      </c>
      <c r="F1978" s="12" t="s">
        <v>3430</v>
      </c>
      <c r="G1978" s="12" t="s">
        <v>2733</v>
      </c>
      <c r="H1978" s="12" t="s">
        <v>2734</v>
      </c>
      <c r="I1978" s="90">
        <v>0.16666666666666671</v>
      </c>
      <c r="J1978" s="90">
        <v>0.18055555555555561</v>
      </c>
      <c r="K1978" s="13">
        <v>0.33</v>
      </c>
      <c r="L1978" s="90"/>
      <c r="M1978" s="90"/>
      <c r="N1978" s="13"/>
      <c r="O1978" s="12">
        <v>0</v>
      </c>
      <c r="P1978" s="12">
        <v>45.144418999999999</v>
      </c>
      <c r="Q1978" s="12">
        <v>5.7205839999999997</v>
      </c>
      <c r="R1978" s="14">
        <v>46301.460023148145</v>
      </c>
      <c r="S1978" s="12">
        <v>1</v>
      </c>
      <c r="T1978">
        <v>20260260</v>
      </c>
      <c r="U1978" t="s">
        <v>40</v>
      </c>
      <c r="V1978">
        <v>20260260</v>
      </c>
    </row>
    <row r="1979" spans="1:22" x14ac:dyDescent="0.3">
      <c r="A1979" s="11">
        <v>46286</v>
      </c>
      <c r="B1979" s="89" t="s">
        <v>3831</v>
      </c>
      <c r="C1979" s="12" t="s">
        <v>892</v>
      </c>
      <c r="D1979" s="12" t="s">
        <v>1606</v>
      </c>
      <c r="E1979" s="12" t="s">
        <v>752</v>
      </c>
      <c r="F1979" s="12" t="s">
        <v>752</v>
      </c>
      <c r="G1979" s="12" t="s">
        <v>2733</v>
      </c>
      <c r="H1979" s="12" t="s">
        <v>2737</v>
      </c>
      <c r="I1979" s="90">
        <v>0.33333333333333331</v>
      </c>
      <c r="J1979" s="90">
        <v>0.35416666666666669</v>
      </c>
      <c r="K1979" s="13">
        <v>0.5</v>
      </c>
      <c r="L1979" s="90"/>
      <c r="M1979" s="90"/>
      <c r="N1979" s="13"/>
      <c r="O1979" s="12">
        <v>0</v>
      </c>
      <c r="P1979" s="12">
        <v>45.185358000000001</v>
      </c>
      <c r="Q1979" s="12">
        <v>5.7231300000000003</v>
      </c>
      <c r="R1979" s="14">
        <v>46301.460023148145</v>
      </c>
      <c r="S1979" s="12">
        <v>1</v>
      </c>
      <c r="T1979">
        <v>20260178</v>
      </c>
      <c r="U1979" t="s">
        <v>838</v>
      </c>
      <c r="V1979">
        <v>20260178</v>
      </c>
    </row>
    <row r="1980" spans="1:22" x14ac:dyDescent="0.3">
      <c r="A1980" s="11">
        <v>46286</v>
      </c>
      <c r="B1980" s="89" t="s">
        <v>3767</v>
      </c>
      <c r="C1980" s="12" t="s">
        <v>846</v>
      </c>
      <c r="D1980" s="12" t="s">
        <v>3431</v>
      </c>
      <c r="E1980" s="12" t="s">
        <v>260</v>
      </c>
      <c r="F1980" s="12" t="s">
        <v>3432</v>
      </c>
      <c r="G1980" s="12" t="s">
        <v>2733</v>
      </c>
      <c r="H1980" s="12" t="s">
        <v>2734</v>
      </c>
      <c r="I1980" s="90">
        <v>0.25</v>
      </c>
      <c r="J1980" s="90">
        <v>0.26041666666666669</v>
      </c>
      <c r="K1980" s="13">
        <v>0.25</v>
      </c>
      <c r="L1980" s="90"/>
      <c r="M1980" s="90"/>
      <c r="N1980" s="13"/>
      <c r="O1980" s="12">
        <v>0</v>
      </c>
      <c r="P1980" s="12">
        <v>45.180492000000001</v>
      </c>
      <c r="Q1980" s="12">
        <v>5.6945860000000001</v>
      </c>
      <c r="R1980" s="14">
        <v>46301.460023148145</v>
      </c>
      <c r="S1980" s="12">
        <v>0</v>
      </c>
      <c r="T1980">
        <v>20260109</v>
      </c>
      <c r="U1980" t="s">
        <v>3760</v>
      </c>
      <c r="V1980">
        <v>20260109</v>
      </c>
    </row>
    <row r="1981" spans="1:22" x14ac:dyDescent="0.3">
      <c r="A1981" s="11">
        <v>46286</v>
      </c>
      <c r="B1981" s="89" t="s">
        <v>3872</v>
      </c>
      <c r="C1981" s="12" t="s">
        <v>866</v>
      </c>
      <c r="D1981" s="12" t="s">
        <v>3433</v>
      </c>
      <c r="E1981" s="12" t="s">
        <v>304</v>
      </c>
      <c r="F1981" s="12" t="s">
        <v>304</v>
      </c>
      <c r="G1981" s="12" t="s">
        <v>2733</v>
      </c>
      <c r="H1981" s="12" t="s">
        <v>2781</v>
      </c>
      <c r="I1981" s="90">
        <v>0.33333333333333331</v>
      </c>
      <c r="J1981" s="90">
        <v>0.375</v>
      </c>
      <c r="K1981" s="13">
        <v>1</v>
      </c>
      <c r="L1981" s="90">
        <v>0.1673611111111111</v>
      </c>
      <c r="M1981" s="90">
        <v>0.26944444444444438</v>
      </c>
      <c r="N1981" s="13">
        <v>2.4500000000000002</v>
      </c>
      <c r="O1981" s="12">
        <v>1</v>
      </c>
      <c r="P1981" s="12">
        <v>45.242142000000001</v>
      </c>
      <c r="Q1981" s="12">
        <v>5.824065</v>
      </c>
      <c r="R1981" s="14">
        <v>46301.460023148145</v>
      </c>
      <c r="S1981" s="12">
        <v>1</v>
      </c>
      <c r="T1981">
        <v>20260180</v>
      </c>
      <c r="U1981" t="s">
        <v>3760</v>
      </c>
      <c r="V1981">
        <v>20260180</v>
      </c>
    </row>
    <row r="1982" spans="1:22" x14ac:dyDescent="0.3">
      <c r="A1982" s="11">
        <v>46286</v>
      </c>
      <c r="B1982" s="89" t="s">
        <v>3862</v>
      </c>
      <c r="C1982" s="12" t="s">
        <v>853</v>
      </c>
      <c r="D1982" s="12" t="s">
        <v>3434</v>
      </c>
      <c r="E1982" s="12" t="s">
        <v>133</v>
      </c>
      <c r="F1982" s="12" t="s">
        <v>3435</v>
      </c>
      <c r="G1982" s="12" t="s">
        <v>2733</v>
      </c>
      <c r="H1982" s="12" t="s">
        <v>2734</v>
      </c>
      <c r="I1982" s="90">
        <v>0.16666666666666671</v>
      </c>
      <c r="J1982" s="90">
        <v>0.18055555555555561</v>
      </c>
      <c r="K1982" s="13">
        <v>0.33</v>
      </c>
      <c r="L1982" s="90"/>
      <c r="M1982" s="90"/>
      <c r="N1982" s="13"/>
      <c r="O1982" s="12">
        <v>0</v>
      </c>
      <c r="P1982" s="12">
        <v>45.189967000000003</v>
      </c>
      <c r="Q1982" s="12">
        <v>5.7054239999999998</v>
      </c>
      <c r="R1982" s="14">
        <v>46301.460023148145</v>
      </c>
      <c r="S1982" s="12">
        <v>1</v>
      </c>
      <c r="T1982">
        <v>20260258</v>
      </c>
      <c r="U1982" t="s">
        <v>40</v>
      </c>
      <c r="V1982">
        <v>20260258</v>
      </c>
    </row>
    <row r="1983" spans="1:22" x14ac:dyDescent="0.3">
      <c r="A1983" s="11">
        <v>46286</v>
      </c>
      <c r="B1983" s="89" t="s">
        <v>3822</v>
      </c>
      <c r="C1983" s="12" t="s">
        <v>944</v>
      </c>
      <c r="D1983" s="12" t="s">
        <v>2656</v>
      </c>
      <c r="E1983" s="12" t="s">
        <v>316</v>
      </c>
      <c r="F1983" s="12" t="s">
        <v>316</v>
      </c>
      <c r="G1983" s="12" t="s">
        <v>2733</v>
      </c>
      <c r="H1983" s="12" t="s">
        <v>2737</v>
      </c>
      <c r="I1983" s="90">
        <v>0.33333333333333331</v>
      </c>
      <c r="J1983" s="90">
        <v>0.34722222222222221</v>
      </c>
      <c r="K1983" s="13">
        <v>0.33</v>
      </c>
      <c r="L1983" s="90"/>
      <c r="M1983" s="90"/>
      <c r="N1983" s="13"/>
      <c r="O1983" s="12">
        <v>0</v>
      </c>
      <c r="P1983" s="12">
        <v>45.180484999999997</v>
      </c>
      <c r="Q1983" s="12">
        <v>5.7314889999999998</v>
      </c>
      <c r="R1983" s="14">
        <v>46301.460023148145</v>
      </c>
      <c r="S1983" s="12">
        <v>1</v>
      </c>
      <c r="T1983">
        <v>20260552</v>
      </c>
      <c r="U1983" t="s">
        <v>838</v>
      </c>
      <c r="V1983">
        <v>20260552</v>
      </c>
    </row>
    <row r="1984" spans="1:22" x14ac:dyDescent="0.3">
      <c r="A1984" s="11">
        <v>46286</v>
      </c>
      <c r="B1984" s="89" t="s">
        <v>3834</v>
      </c>
      <c r="C1984" s="12" t="s">
        <v>964</v>
      </c>
      <c r="D1984" s="12" t="s">
        <v>1399</v>
      </c>
      <c r="E1984" s="12" t="s">
        <v>291</v>
      </c>
      <c r="F1984" s="12" t="s">
        <v>291</v>
      </c>
      <c r="G1984" s="12" t="s">
        <v>2733</v>
      </c>
      <c r="H1984" s="12" t="s">
        <v>2781</v>
      </c>
      <c r="I1984" s="90">
        <v>0.33333333333333331</v>
      </c>
      <c r="J1984" s="90">
        <v>0.375</v>
      </c>
      <c r="K1984" s="13">
        <v>1</v>
      </c>
      <c r="L1984" s="90"/>
      <c r="M1984" s="90"/>
      <c r="N1984" s="13"/>
      <c r="O1984" s="12">
        <v>0</v>
      </c>
      <c r="P1984" s="12">
        <v>45.150571999999997</v>
      </c>
      <c r="Q1984" s="12">
        <v>5.7256600000000004</v>
      </c>
      <c r="R1984" s="14">
        <v>46301.460023148145</v>
      </c>
      <c r="S1984" s="12">
        <v>1</v>
      </c>
      <c r="T1984">
        <v>20260106</v>
      </c>
      <c r="U1984" t="s">
        <v>838</v>
      </c>
      <c r="V1984">
        <v>20260106</v>
      </c>
    </row>
    <row r="1985" spans="1:22" x14ac:dyDescent="0.3">
      <c r="A1985" s="11">
        <v>46286</v>
      </c>
      <c r="B1985" s="89" t="s">
        <v>3881</v>
      </c>
      <c r="C1985" s="12" t="s">
        <v>894</v>
      </c>
      <c r="D1985" s="12" t="s">
        <v>3112</v>
      </c>
      <c r="E1985" s="12" t="s">
        <v>382</v>
      </c>
      <c r="F1985" s="12" t="s">
        <v>3113</v>
      </c>
      <c r="G1985" s="12" t="s">
        <v>2733</v>
      </c>
      <c r="H1985" s="12" t="s">
        <v>2734</v>
      </c>
      <c r="I1985" s="90">
        <v>0.29166666666666669</v>
      </c>
      <c r="J1985" s="90">
        <v>0.30208333333333331</v>
      </c>
      <c r="K1985" s="13">
        <v>0.25</v>
      </c>
      <c r="L1985" s="90"/>
      <c r="M1985" s="90"/>
      <c r="N1985" s="13"/>
      <c r="O1985" s="12">
        <v>0</v>
      </c>
      <c r="P1985" s="12">
        <v>45.072274</v>
      </c>
      <c r="Q1985" s="12">
        <v>5.771471</v>
      </c>
      <c r="R1985" s="14">
        <v>46301.460023148145</v>
      </c>
      <c r="S1985" s="12">
        <v>1</v>
      </c>
      <c r="T1985">
        <v>20250003</v>
      </c>
      <c r="U1985" t="s">
        <v>40</v>
      </c>
      <c r="V1985">
        <v>20250003</v>
      </c>
    </row>
    <row r="1986" spans="1:22" x14ac:dyDescent="0.3">
      <c r="A1986" s="11">
        <v>46286</v>
      </c>
      <c r="B1986" s="89" t="s">
        <v>3847</v>
      </c>
      <c r="C1986" s="12" t="s">
        <v>900</v>
      </c>
      <c r="D1986" s="12" t="s">
        <v>899</v>
      </c>
      <c r="E1986" s="12" t="s">
        <v>831</v>
      </c>
      <c r="F1986" s="12" t="s">
        <v>3436</v>
      </c>
      <c r="G1986" s="12" t="s">
        <v>2733</v>
      </c>
      <c r="H1986" s="12" t="s">
        <v>2737</v>
      </c>
      <c r="I1986" s="90">
        <v>0.40972222222222221</v>
      </c>
      <c r="J1986" s="90">
        <v>0.4236111111111111</v>
      </c>
      <c r="K1986" s="13">
        <v>0.33</v>
      </c>
      <c r="L1986" s="90"/>
      <c r="M1986" s="90"/>
      <c r="N1986" s="13"/>
      <c r="O1986" s="12">
        <v>0</v>
      </c>
      <c r="P1986" s="12">
        <v>45.250692000000001</v>
      </c>
      <c r="Q1986" s="12">
        <v>5.6621560000000004</v>
      </c>
      <c r="R1986" s="14">
        <v>46301.460023148145</v>
      </c>
      <c r="S1986" s="12">
        <v>1</v>
      </c>
      <c r="V1986" t="s">
        <v>3897</v>
      </c>
    </row>
    <row r="1987" spans="1:22" x14ac:dyDescent="0.3">
      <c r="A1987" s="11">
        <v>46286</v>
      </c>
      <c r="B1987" s="89" t="s">
        <v>3835</v>
      </c>
      <c r="C1987" s="12" t="s">
        <v>859</v>
      </c>
      <c r="D1987" s="12" t="s">
        <v>2988</v>
      </c>
      <c r="E1987" s="12" t="s">
        <v>220</v>
      </c>
      <c r="F1987" s="12" t="s">
        <v>3911</v>
      </c>
      <c r="G1987" s="12" t="s">
        <v>2733</v>
      </c>
      <c r="H1987" s="12" t="s">
        <v>2734</v>
      </c>
      <c r="I1987" s="90">
        <v>0.16666666666666671</v>
      </c>
      <c r="J1987" s="90">
        <v>0.1736111111111111</v>
      </c>
      <c r="K1987" s="13">
        <v>0.17</v>
      </c>
      <c r="L1987" s="90"/>
      <c r="M1987" s="90"/>
      <c r="N1987" s="13"/>
      <c r="O1987" s="12">
        <v>0</v>
      </c>
      <c r="P1987" s="12">
        <v>45.182158999999999</v>
      </c>
      <c r="Q1987" s="12">
        <v>5.715846</v>
      </c>
      <c r="R1987" s="14">
        <v>46301.460023148145</v>
      </c>
      <c r="S1987" s="12">
        <v>1</v>
      </c>
      <c r="T1987">
        <v>20260110</v>
      </c>
      <c r="U1987" t="s">
        <v>40</v>
      </c>
      <c r="V1987">
        <v>20260110</v>
      </c>
    </row>
    <row r="1988" spans="1:22" x14ac:dyDescent="0.3">
      <c r="A1988" s="11">
        <v>46286</v>
      </c>
      <c r="B1988" s="89" t="s">
        <v>3845</v>
      </c>
      <c r="C1988" s="12" t="s">
        <v>950</v>
      </c>
      <c r="D1988" s="12" t="s">
        <v>3437</v>
      </c>
      <c r="E1988" s="12" t="s">
        <v>411</v>
      </c>
      <c r="F1988" s="12" t="s">
        <v>3438</v>
      </c>
      <c r="G1988" s="12" t="s">
        <v>2733</v>
      </c>
      <c r="H1988" s="12" t="s">
        <v>2734</v>
      </c>
      <c r="I1988" s="90">
        <v>0.16666666666666671</v>
      </c>
      <c r="J1988" s="90">
        <v>0.18055555555555561</v>
      </c>
      <c r="K1988" s="13">
        <v>0.33</v>
      </c>
      <c r="L1988" s="90"/>
      <c r="M1988" s="90"/>
      <c r="N1988" s="13"/>
      <c r="O1988" s="12">
        <v>0</v>
      </c>
      <c r="P1988" s="12">
        <v>45.186216000000002</v>
      </c>
      <c r="Q1988" s="12">
        <v>5.7124170000000003</v>
      </c>
      <c r="R1988" s="14">
        <v>46301.460023148145</v>
      </c>
      <c r="S1988" s="12">
        <v>1</v>
      </c>
      <c r="T1988">
        <v>20260218</v>
      </c>
      <c r="U1988" t="s">
        <v>40</v>
      </c>
      <c r="V1988">
        <v>20260218</v>
      </c>
    </row>
    <row r="1989" spans="1:22" x14ac:dyDescent="0.3">
      <c r="A1989" s="11">
        <v>46286</v>
      </c>
      <c r="B1989" s="89" t="s">
        <v>3817</v>
      </c>
      <c r="C1989" s="12" t="s">
        <v>974</v>
      </c>
      <c r="D1989" s="12" t="s">
        <v>3439</v>
      </c>
      <c r="E1989" s="12" t="s">
        <v>526</v>
      </c>
      <c r="F1989" s="12" t="s">
        <v>3440</v>
      </c>
      <c r="G1989" s="12" t="s">
        <v>2733</v>
      </c>
      <c r="H1989" s="12" t="s">
        <v>2734</v>
      </c>
      <c r="I1989" s="90">
        <v>0.29166666666666669</v>
      </c>
      <c r="J1989" s="90">
        <v>0.2986111111111111</v>
      </c>
      <c r="K1989" s="13">
        <v>0.17</v>
      </c>
      <c r="L1989" s="90"/>
      <c r="M1989" s="90"/>
      <c r="N1989" s="13"/>
      <c r="O1989" s="12">
        <v>0</v>
      </c>
      <c r="P1989" s="12">
        <v>45.181947000000001</v>
      </c>
      <c r="Q1989" s="12">
        <v>5.7218989999999996</v>
      </c>
      <c r="R1989" s="14">
        <v>46301.460023148145</v>
      </c>
      <c r="S1989" s="12">
        <v>1</v>
      </c>
      <c r="T1989">
        <v>20260219</v>
      </c>
      <c r="U1989" t="s">
        <v>40</v>
      </c>
      <c r="V1989">
        <v>20260219</v>
      </c>
    </row>
    <row r="1990" spans="1:22" x14ac:dyDescent="0.3">
      <c r="A1990" s="11">
        <v>46286</v>
      </c>
      <c r="B1990" s="89" t="s">
        <v>3816</v>
      </c>
      <c r="C1990" s="12" t="s">
        <v>957</v>
      </c>
      <c r="D1990" s="12" t="s">
        <v>2268</v>
      </c>
      <c r="E1990" s="12" t="s">
        <v>163</v>
      </c>
      <c r="F1990" s="12" t="s">
        <v>3441</v>
      </c>
      <c r="G1990" s="12" t="s">
        <v>2733</v>
      </c>
      <c r="H1990" s="12" t="s">
        <v>2737</v>
      </c>
      <c r="I1990" s="90">
        <v>0.2361111111111111</v>
      </c>
      <c r="J1990" s="90">
        <v>0.26041666666666669</v>
      </c>
      <c r="K1990" s="13">
        <v>0.57999999999999996</v>
      </c>
      <c r="L1990" s="90">
        <v>0.33194444444444438</v>
      </c>
      <c r="M1990" s="90">
        <v>0.33402777777777781</v>
      </c>
      <c r="N1990" s="13">
        <v>0.05</v>
      </c>
      <c r="O1990" s="12">
        <v>1</v>
      </c>
      <c r="P1990" s="12">
        <v>45.186844000000001</v>
      </c>
      <c r="Q1990" s="12">
        <v>5.7114979999999997</v>
      </c>
      <c r="R1990" s="14">
        <v>46301.460023148145</v>
      </c>
      <c r="S1990" s="12">
        <v>1</v>
      </c>
      <c r="T1990">
        <v>20260398</v>
      </c>
      <c r="U1990" t="s">
        <v>838</v>
      </c>
      <c r="V1990">
        <v>20260398</v>
      </c>
    </row>
    <row r="1991" spans="1:22" x14ac:dyDescent="0.3">
      <c r="A1991" s="11">
        <v>46286</v>
      </c>
      <c r="B1991" s="89" t="s">
        <v>3836</v>
      </c>
      <c r="C1991" s="12" t="s">
        <v>954</v>
      </c>
      <c r="D1991" s="12" t="s">
        <v>1471</v>
      </c>
      <c r="E1991" s="12" t="s">
        <v>734</v>
      </c>
      <c r="F1991" s="12" t="s">
        <v>734</v>
      </c>
      <c r="G1991" s="12" t="s">
        <v>2733</v>
      </c>
      <c r="H1991" s="12" t="s">
        <v>2737</v>
      </c>
      <c r="I1991" s="90">
        <v>0.33333333333333331</v>
      </c>
      <c r="J1991" s="90">
        <v>0.375</v>
      </c>
      <c r="K1991" s="13">
        <v>1</v>
      </c>
      <c r="L1991" s="90"/>
      <c r="M1991" s="90"/>
      <c r="N1991" s="13"/>
      <c r="O1991" s="12">
        <v>0</v>
      </c>
      <c r="P1991" s="12">
        <v>45.186678000000001</v>
      </c>
      <c r="Q1991" s="12">
        <v>5.7200300000000004</v>
      </c>
      <c r="R1991" s="14">
        <v>46301.460023148145</v>
      </c>
      <c r="S1991" s="12">
        <v>1</v>
      </c>
      <c r="T1991">
        <v>20260131</v>
      </c>
      <c r="U1991" t="s">
        <v>838</v>
      </c>
      <c r="V1991">
        <v>20260131</v>
      </c>
    </row>
    <row r="1992" spans="1:22" x14ac:dyDescent="0.3">
      <c r="A1992" s="11">
        <v>46286</v>
      </c>
      <c r="B1992" s="89" t="s">
        <v>3867</v>
      </c>
      <c r="C1992" s="12" t="s">
        <v>914</v>
      </c>
      <c r="D1992" s="12" t="s">
        <v>3442</v>
      </c>
      <c r="E1992" s="12" t="s">
        <v>375</v>
      </c>
      <c r="F1992" s="12" t="s">
        <v>3443</v>
      </c>
      <c r="G1992" s="12" t="s">
        <v>2733</v>
      </c>
      <c r="H1992" s="12" t="s">
        <v>2734</v>
      </c>
      <c r="I1992" s="90">
        <v>0.16666666666666671</v>
      </c>
      <c r="J1992" s="90">
        <v>0.18055555555555561</v>
      </c>
      <c r="K1992" s="13">
        <v>0.33</v>
      </c>
      <c r="L1992" s="90"/>
      <c r="M1992" s="90"/>
      <c r="N1992" s="13"/>
      <c r="O1992" s="12">
        <v>0</v>
      </c>
      <c r="P1992" s="12">
        <v>45.164785000000002</v>
      </c>
      <c r="Q1992" s="12">
        <v>5.725244</v>
      </c>
      <c r="R1992" s="14">
        <v>46301.460023148145</v>
      </c>
      <c r="S1992" s="12">
        <v>1</v>
      </c>
      <c r="T1992">
        <v>20260022</v>
      </c>
      <c r="U1992" t="s">
        <v>40</v>
      </c>
      <c r="V1992">
        <v>20260022</v>
      </c>
    </row>
    <row r="1993" spans="1:22" x14ac:dyDescent="0.3">
      <c r="A1993" s="11">
        <v>46286</v>
      </c>
      <c r="B1993" s="89" t="s">
        <v>3820</v>
      </c>
      <c r="C1993" s="12" t="s">
        <v>961</v>
      </c>
      <c r="D1993" s="12" t="s">
        <v>1378</v>
      </c>
      <c r="E1993" s="12" t="s">
        <v>656</v>
      </c>
      <c r="F1993" s="12" t="s">
        <v>656</v>
      </c>
      <c r="G1993" s="12" t="s">
        <v>2733</v>
      </c>
      <c r="H1993" s="12" t="s">
        <v>2737</v>
      </c>
      <c r="I1993" s="90">
        <v>0.3125</v>
      </c>
      <c r="J1993" s="90">
        <v>0.32291666666666669</v>
      </c>
      <c r="K1993" s="13">
        <v>0.25</v>
      </c>
      <c r="L1993" s="90"/>
      <c r="M1993" s="90"/>
      <c r="N1993" s="13"/>
      <c r="O1993" s="12">
        <v>0</v>
      </c>
      <c r="P1993" s="12">
        <v>45.165717999999998</v>
      </c>
      <c r="Q1993" s="12">
        <v>5.7258519999999997</v>
      </c>
      <c r="R1993" s="14">
        <v>46301.460023148145</v>
      </c>
      <c r="S1993" s="12">
        <v>1</v>
      </c>
      <c r="T1993">
        <v>20260098</v>
      </c>
      <c r="U1993" t="s">
        <v>838</v>
      </c>
      <c r="V1993">
        <v>20260098</v>
      </c>
    </row>
    <row r="1994" spans="1:22" x14ac:dyDescent="0.3">
      <c r="A1994" s="11">
        <v>46286</v>
      </c>
      <c r="B1994" s="89" t="s">
        <v>3827</v>
      </c>
      <c r="C1994" s="12" t="s">
        <v>967</v>
      </c>
      <c r="D1994" s="12" t="s">
        <v>1259</v>
      </c>
      <c r="E1994" s="12" t="s">
        <v>620</v>
      </c>
      <c r="F1994" s="12" t="s">
        <v>620</v>
      </c>
      <c r="G1994" s="12" t="s">
        <v>2733</v>
      </c>
      <c r="H1994" s="12" t="s">
        <v>2737</v>
      </c>
      <c r="I1994" s="90">
        <v>0.33333333333333331</v>
      </c>
      <c r="J1994" s="90">
        <v>0.3611111111111111</v>
      </c>
      <c r="K1994" s="13">
        <v>0.67</v>
      </c>
      <c r="L1994" s="90">
        <v>0.46944444444444439</v>
      </c>
      <c r="M1994" s="90">
        <v>0.49236111111111108</v>
      </c>
      <c r="N1994" s="13">
        <v>0.55000000000000004</v>
      </c>
      <c r="O1994" s="12">
        <v>1</v>
      </c>
      <c r="P1994" s="12">
        <v>45.198335</v>
      </c>
      <c r="Q1994" s="12">
        <v>5.6829479999999997</v>
      </c>
      <c r="R1994" s="14">
        <v>46301.460023148145</v>
      </c>
      <c r="S1994" s="12">
        <v>1</v>
      </c>
      <c r="T1994">
        <v>20260055</v>
      </c>
      <c r="U1994" t="s">
        <v>838</v>
      </c>
      <c r="V1994">
        <v>20260055</v>
      </c>
    </row>
    <row r="1995" spans="1:22" x14ac:dyDescent="0.3">
      <c r="A1995" s="11">
        <v>46286</v>
      </c>
      <c r="B1995" s="89" t="s">
        <v>3831</v>
      </c>
      <c r="C1995" s="12" t="s">
        <v>892</v>
      </c>
      <c r="D1995" s="12" t="s">
        <v>2742</v>
      </c>
      <c r="E1995" s="12" t="s">
        <v>152</v>
      </c>
      <c r="F1995" s="12" t="s">
        <v>2743</v>
      </c>
      <c r="G1995" s="12" t="s">
        <v>2733</v>
      </c>
      <c r="H1995" s="12" t="s">
        <v>2734</v>
      </c>
      <c r="I1995" s="90">
        <v>0.29166666666666669</v>
      </c>
      <c r="J1995" s="90">
        <v>0.2986111111111111</v>
      </c>
      <c r="K1995" s="13">
        <v>0.17</v>
      </c>
      <c r="L1995" s="90"/>
      <c r="M1995" s="90"/>
      <c r="N1995" s="13"/>
      <c r="O1995" s="12">
        <v>0</v>
      </c>
      <c r="P1995" s="12">
        <v>45.184793999999997</v>
      </c>
      <c r="Q1995" s="12">
        <v>5.7218299999999997</v>
      </c>
      <c r="R1995" s="14">
        <v>46301.460023148145</v>
      </c>
      <c r="S1995" s="12">
        <v>1</v>
      </c>
      <c r="T1995">
        <v>20260421</v>
      </c>
      <c r="U1995" t="s">
        <v>40</v>
      </c>
      <c r="V1995">
        <v>20260421</v>
      </c>
    </row>
    <row r="1996" spans="1:22" x14ac:dyDescent="0.3">
      <c r="A1996" s="11">
        <v>46286</v>
      </c>
      <c r="B1996" s="89" t="s">
        <v>3862</v>
      </c>
      <c r="C1996" s="12" t="s">
        <v>853</v>
      </c>
      <c r="D1996" s="12" t="s">
        <v>3324</v>
      </c>
      <c r="E1996" s="12" t="s">
        <v>578</v>
      </c>
      <c r="F1996" s="12" t="s">
        <v>3325</v>
      </c>
      <c r="G1996" s="12" t="s">
        <v>2733</v>
      </c>
      <c r="H1996" s="12" t="s">
        <v>2734</v>
      </c>
      <c r="I1996" s="90">
        <v>0.16666666666666671</v>
      </c>
      <c r="J1996" s="90">
        <v>0.17708333333333329</v>
      </c>
      <c r="K1996" s="13">
        <v>0.25</v>
      </c>
      <c r="L1996" s="90"/>
      <c r="M1996" s="90"/>
      <c r="N1996" s="13"/>
      <c r="O1996" s="12">
        <v>0</v>
      </c>
      <c r="P1996" s="12">
        <v>45.183777999999997</v>
      </c>
      <c r="Q1996" s="12">
        <v>5.7115169999999997</v>
      </c>
      <c r="R1996" s="14">
        <v>46301.460023148145</v>
      </c>
      <c r="S1996" s="12">
        <v>1</v>
      </c>
      <c r="T1996">
        <v>20260008</v>
      </c>
      <c r="U1996" t="s">
        <v>3760</v>
      </c>
      <c r="V1996">
        <v>20260008</v>
      </c>
    </row>
    <row r="1997" spans="1:22" x14ac:dyDescent="0.3">
      <c r="A1997" s="11">
        <v>46286</v>
      </c>
      <c r="B1997" s="89" t="s">
        <v>3820</v>
      </c>
      <c r="C1997" s="12" t="s">
        <v>961</v>
      </c>
      <c r="D1997" s="12" t="s">
        <v>2217</v>
      </c>
      <c r="E1997" s="12" t="s">
        <v>795</v>
      </c>
      <c r="F1997" s="12" t="s">
        <v>795</v>
      </c>
      <c r="G1997" s="12" t="s">
        <v>2733</v>
      </c>
      <c r="H1997" s="12" t="s">
        <v>2737</v>
      </c>
      <c r="I1997" s="90">
        <v>0.33680555555555558</v>
      </c>
      <c r="J1997" s="90">
        <v>0.3576388888888889</v>
      </c>
      <c r="K1997" s="13">
        <v>0.5</v>
      </c>
      <c r="L1997" s="90"/>
      <c r="M1997" s="90"/>
      <c r="N1997" s="13"/>
      <c r="O1997" s="12">
        <v>0</v>
      </c>
      <c r="P1997" s="12">
        <v>45.165621000000002</v>
      </c>
      <c r="Q1997" s="12">
        <v>5.7235849999999999</v>
      </c>
      <c r="R1997" s="14">
        <v>46301.460023148145</v>
      </c>
      <c r="S1997" s="12">
        <v>1</v>
      </c>
      <c r="T1997">
        <v>20260380</v>
      </c>
      <c r="U1997" t="s">
        <v>838</v>
      </c>
      <c r="V1997">
        <v>20260380</v>
      </c>
    </row>
    <row r="1998" spans="1:22" x14ac:dyDescent="0.3">
      <c r="A1998" s="11">
        <v>46286</v>
      </c>
      <c r="B1998" s="89" t="s">
        <v>3833</v>
      </c>
      <c r="C1998" s="12" t="s">
        <v>978</v>
      </c>
      <c r="D1998" s="12" t="s">
        <v>2614</v>
      </c>
      <c r="E1998" s="12" t="s">
        <v>255</v>
      </c>
      <c r="F1998" s="12" t="s">
        <v>255</v>
      </c>
      <c r="G1998" s="12" t="s">
        <v>2733</v>
      </c>
      <c r="H1998" s="12" t="s">
        <v>2737</v>
      </c>
      <c r="I1998" s="90">
        <v>0.33333333333333331</v>
      </c>
      <c r="J1998" s="90">
        <v>0.34722222222222221</v>
      </c>
      <c r="K1998" s="13">
        <v>0.33</v>
      </c>
      <c r="L1998" s="90"/>
      <c r="M1998" s="90"/>
      <c r="N1998" s="13"/>
      <c r="O1998" s="12">
        <v>0</v>
      </c>
      <c r="P1998" s="12">
        <v>45.557760999999999</v>
      </c>
      <c r="Q1998" s="12">
        <v>5.914536</v>
      </c>
      <c r="R1998" s="14">
        <v>46301.460023148145</v>
      </c>
      <c r="S1998" s="12">
        <v>1</v>
      </c>
      <c r="T1998">
        <v>20260537</v>
      </c>
      <c r="U1998" t="s">
        <v>838</v>
      </c>
      <c r="V1998">
        <v>20260537</v>
      </c>
    </row>
    <row r="1999" spans="1:22" x14ac:dyDescent="0.3">
      <c r="A1999" s="11">
        <v>46286</v>
      </c>
      <c r="B1999" s="89" t="s">
        <v>3839</v>
      </c>
      <c r="C1999" s="12" t="s">
        <v>966</v>
      </c>
      <c r="D1999" s="12" t="s">
        <v>1452</v>
      </c>
      <c r="E1999" s="12" t="s">
        <v>733</v>
      </c>
      <c r="F1999" s="12" t="s">
        <v>3444</v>
      </c>
      <c r="G1999" s="12" t="s">
        <v>2733</v>
      </c>
      <c r="H1999" s="12" t="s">
        <v>2737</v>
      </c>
      <c r="I1999" s="90">
        <v>0.37152777777777779</v>
      </c>
      <c r="J1999" s="90">
        <v>0.38194444444444442</v>
      </c>
      <c r="K1999" s="13">
        <v>0.25</v>
      </c>
      <c r="L1999" s="90">
        <v>0.43194444444444452</v>
      </c>
      <c r="M1999" s="90">
        <v>0.45624999999999999</v>
      </c>
      <c r="N1999" s="13">
        <v>0.57999999999999996</v>
      </c>
      <c r="O1999" s="12">
        <v>1</v>
      </c>
      <c r="P1999" s="12">
        <v>45.364479000000003</v>
      </c>
      <c r="Q1999" s="12">
        <v>5.6000740000000002</v>
      </c>
      <c r="R1999" s="14">
        <v>46301.460023148145</v>
      </c>
      <c r="S1999" s="12">
        <v>1</v>
      </c>
      <c r="T1999">
        <v>20260125</v>
      </c>
      <c r="U1999" t="s">
        <v>838</v>
      </c>
      <c r="V1999">
        <v>20260125</v>
      </c>
    </row>
    <row r="2000" spans="1:22" x14ac:dyDescent="0.3">
      <c r="A2000" s="11">
        <v>46286</v>
      </c>
      <c r="B2000" s="89" t="s">
        <v>3861</v>
      </c>
      <c r="C2000" s="12" t="s">
        <v>970</v>
      </c>
      <c r="D2000" s="12" t="s">
        <v>3445</v>
      </c>
      <c r="E2000" s="12" t="s">
        <v>110</v>
      </c>
      <c r="F2000" s="12" t="s">
        <v>3446</v>
      </c>
      <c r="G2000" s="12" t="s">
        <v>2733</v>
      </c>
      <c r="H2000" s="12" t="s">
        <v>2734</v>
      </c>
      <c r="I2000" s="90">
        <v>0.25</v>
      </c>
      <c r="J2000" s="90">
        <v>0.26041666666666669</v>
      </c>
      <c r="K2000" s="13">
        <v>0.25</v>
      </c>
      <c r="L2000" s="90"/>
      <c r="M2000" s="90"/>
      <c r="N2000" s="13"/>
      <c r="O2000" s="12">
        <v>0</v>
      </c>
      <c r="P2000" s="12">
        <v>45.186245</v>
      </c>
      <c r="Q2000" s="12">
        <v>5.7213669999999999</v>
      </c>
      <c r="R2000" s="14">
        <v>46301.460023148145</v>
      </c>
      <c r="S2000" s="12">
        <v>1</v>
      </c>
      <c r="T2000">
        <v>20260132</v>
      </c>
      <c r="U2000" t="s">
        <v>40</v>
      </c>
      <c r="V2000">
        <v>20260132</v>
      </c>
    </row>
    <row r="2001" spans="1:22" x14ac:dyDescent="0.3">
      <c r="A2001" s="11">
        <v>46286</v>
      </c>
      <c r="B2001" s="89" t="s">
        <v>3883</v>
      </c>
      <c r="C2001" s="12" t="s">
        <v>849</v>
      </c>
      <c r="D2001" s="12" t="s">
        <v>854</v>
      </c>
      <c r="E2001" s="12" t="s">
        <v>669</v>
      </c>
      <c r="F2001" s="12" t="s">
        <v>3306</v>
      </c>
      <c r="G2001" s="12" t="s">
        <v>2733</v>
      </c>
      <c r="H2001" s="12" t="s">
        <v>2734</v>
      </c>
      <c r="I2001" s="90">
        <v>0.16666666666666671</v>
      </c>
      <c r="J2001" s="90">
        <v>0.1736111111111111</v>
      </c>
      <c r="K2001" s="13">
        <v>0.17</v>
      </c>
      <c r="L2001" s="90"/>
      <c r="M2001" s="90"/>
      <c r="N2001" s="13"/>
      <c r="O2001" s="12">
        <v>0</v>
      </c>
      <c r="P2001" s="12">
        <v>45.229419</v>
      </c>
      <c r="Q2001" s="12">
        <v>5.6816570000000004</v>
      </c>
      <c r="R2001" s="14">
        <v>46301.460023148145</v>
      </c>
      <c r="S2001" s="12">
        <v>1</v>
      </c>
      <c r="V2001" t="s">
        <v>3793</v>
      </c>
    </row>
    <row r="2002" spans="1:22" x14ac:dyDescent="0.3">
      <c r="A2002" s="11">
        <v>46286</v>
      </c>
      <c r="B2002" s="89" t="s">
        <v>3767</v>
      </c>
      <c r="C2002" s="12" t="s">
        <v>846</v>
      </c>
      <c r="D2002" s="12"/>
      <c r="E2002" s="12" t="s">
        <v>426</v>
      </c>
      <c r="F2002" s="12" t="s">
        <v>426</v>
      </c>
      <c r="G2002" s="12"/>
      <c r="H2002" s="12"/>
      <c r="I2002" s="90">
        <v>0.33333333333333331</v>
      </c>
      <c r="J2002" s="90">
        <v>0.375</v>
      </c>
      <c r="K2002" s="13">
        <v>1</v>
      </c>
      <c r="L2002" s="90"/>
      <c r="M2002" s="90"/>
      <c r="N2002" s="13"/>
      <c r="O2002" s="12">
        <v>0</v>
      </c>
      <c r="P2002" s="12">
        <v>45.209110000000003</v>
      </c>
      <c r="Q2002" s="12">
        <v>5.788958</v>
      </c>
      <c r="R2002" s="14">
        <v>46301.460023148145</v>
      </c>
      <c r="S2002" s="12">
        <v>0</v>
      </c>
      <c r="T2002">
        <v>20260176</v>
      </c>
      <c r="U2002" t="s">
        <v>3760</v>
      </c>
      <c r="V2002">
        <v>20260176</v>
      </c>
    </row>
    <row r="2003" spans="1:22" x14ac:dyDescent="0.3">
      <c r="A2003" s="11">
        <v>46286</v>
      </c>
      <c r="B2003" s="89" t="s">
        <v>3817</v>
      </c>
      <c r="C2003" s="12" t="s">
        <v>974</v>
      </c>
      <c r="D2003" s="12" t="s">
        <v>3307</v>
      </c>
      <c r="E2003" s="12" t="s">
        <v>610</v>
      </c>
      <c r="F2003" s="12" t="s">
        <v>3308</v>
      </c>
      <c r="G2003" s="12" t="s">
        <v>2733</v>
      </c>
      <c r="H2003" s="12" t="s">
        <v>2734</v>
      </c>
      <c r="I2003" s="90">
        <v>0.16666666666666671</v>
      </c>
      <c r="J2003" s="90">
        <v>0.1736111111111111</v>
      </c>
      <c r="K2003" s="13">
        <v>0.17</v>
      </c>
      <c r="L2003" s="90"/>
      <c r="M2003" s="90"/>
      <c r="N2003" s="13"/>
      <c r="O2003" s="12">
        <v>0</v>
      </c>
      <c r="P2003" s="12">
        <v>45.170372</v>
      </c>
      <c r="Q2003" s="12">
        <v>5.7396019999999996</v>
      </c>
      <c r="R2003" s="14">
        <v>46301.460023148145</v>
      </c>
      <c r="S2003" s="12">
        <v>1</v>
      </c>
      <c r="T2003">
        <v>20260458</v>
      </c>
      <c r="U2003" t="s">
        <v>40</v>
      </c>
      <c r="V2003">
        <v>20260458</v>
      </c>
    </row>
    <row r="2004" spans="1:22" x14ac:dyDescent="0.3">
      <c r="A2004" s="11">
        <v>46286</v>
      </c>
      <c r="B2004" s="89" t="s">
        <v>3814</v>
      </c>
      <c r="C2004" s="12" t="s">
        <v>948</v>
      </c>
      <c r="D2004" s="12" t="s">
        <v>3447</v>
      </c>
      <c r="E2004" s="12" t="s">
        <v>612</v>
      </c>
      <c r="F2004" s="12" t="s">
        <v>3448</v>
      </c>
      <c r="G2004" s="12" t="s">
        <v>2733</v>
      </c>
      <c r="H2004" s="12" t="s">
        <v>2734</v>
      </c>
      <c r="I2004" s="90">
        <v>0.16666666666666671</v>
      </c>
      <c r="J2004" s="90">
        <v>0.18055555555555561</v>
      </c>
      <c r="K2004" s="13">
        <v>0.33</v>
      </c>
      <c r="L2004" s="90"/>
      <c r="M2004" s="90"/>
      <c r="N2004" s="13"/>
      <c r="O2004" s="12">
        <v>0</v>
      </c>
      <c r="P2004" s="12">
        <v>45.188958</v>
      </c>
      <c r="Q2004" s="12">
        <v>5.7346690000000002</v>
      </c>
      <c r="R2004" s="14">
        <v>46301.460023148145</v>
      </c>
      <c r="S2004" s="12">
        <v>1</v>
      </c>
      <c r="T2004">
        <v>20260462</v>
      </c>
      <c r="U2004" t="s">
        <v>40</v>
      </c>
      <c r="V2004">
        <v>20260462</v>
      </c>
    </row>
    <row r="2005" spans="1:22" x14ac:dyDescent="0.3">
      <c r="A2005" s="11">
        <v>46286</v>
      </c>
      <c r="B2005" s="89" t="s">
        <v>3818</v>
      </c>
      <c r="C2005" s="12" t="s">
        <v>870</v>
      </c>
      <c r="D2005" s="12" t="s">
        <v>877</v>
      </c>
      <c r="E2005" s="12" t="s">
        <v>808</v>
      </c>
      <c r="F2005" s="12" t="s">
        <v>3449</v>
      </c>
      <c r="G2005" s="12" t="s">
        <v>2733</v>
      </c>
      <c r="H2005" s="12" t="s">
        <v>2734</v>
      </c>
      <c r="I2005" s="90">
        <v>0.16666666666666671</v>
      </c>
      <c r="J2005" s="90">
        <v>0.18055555555555561</v>
      </c>
      <c r="K2005" s="13">
        <v>0.33</v>
      </c>
      <c r="L2005" s="90">
        <v>0.23402777777777781</v>
      </c>
      <c r="M2005" s="90">
        <v>0.23402777777777781</v>
      </c>
      <c r="N2005" s="13">
        <v>0</v>
      </c>
      <c r="O2005" s="12">
        <v>1</v>
      </c>
      <c r="P2005" s="12">
        <v>45.192346999999998</v>
      </c>
      <c r="Q2005" s="12">
        <v>5.7316079999999996</v>
      </c>
      <c r="R2005" s="14">
        <v>46301.460023148145</v>
      </c>
      <c r="S2005" s="12">
        <v>1</v>
      </c>
      <c r="V2005" t="s">
        <v>3759</v>
      </c>
    </row>
    <row r="2006" spans="1:22" x14ac:dyDescent="0.3">
      <c r="A2006" s="11">
        <v>46286</v>
      </c>
      <c r="B2006" s="89" t="s">
        <v>3845</v>
      </c>
      <c r="C2006" s="12" t="s">
        <v>950</v>
      </c>
      <c r="D2006" s="12" t="s">
        <v>1653</v>
      </c>
      <c r="E2006" s="12" t="s">
        <v>767</v>
      </c>
      <c r="F2006" s="12" t="s">
        <v>1655</v>
      </c>
      <c r="G2006" s="12" t="s">
        <v>2733</v>
      </c>
      <c r="H2006" s="12" t="s">
        <v>2737</v>
      </c>
      <c r="I2006" s="90">
        <v>0.33333333333333331</v>
      </c>
      <c r="J2006" s="90">
        <v>0.35416666666666669</v>
      </c>
      <c r="K2006" s="13">
        <v>0.5</v>
      </c>
      <c r="L2006" s="90"/>
      <c r="M2006" s="90"/>
      <c r="N2006" s="13"/>
      <c r="O2006" s="12">
        <v>0</v>
      </c>
      <c r="P2006" s="12">
        <v>45.188974999999999</v>
      </c>
      <c r="Q2006" s="12">
        <v>5.726712</v>
      </c>
      <c r="R2006" s="14">
        <v>46301.460023148145</v>
      </c>
      <c r="S2006" s="12">
        <v>1</v>
      </c>
      <c r="T2006">
        <v>20260196</v>
      </c>
      <c r="U2006" t="s">
        <v>838</v>
      </c>
      <c r="V2006">
        <v>20260196</v>
      </c>
    </row>
    <row r="2007" spans="1:22" x14ac:dyDescent="0.3">
      <c r="A2007" s="11">
        <v>46286</v>
      </c>
      <c r="B2007" s="89" t="s">
        <v>3815</v>
      </c>
      <c r="C2007" s="12" t="s">
        <v>905</v>
      </c>
      <c r="D2007" s="12" t="s">
        <v>3180</v>
      </c>
      <c r="E2007" s="12" t="s">
        <v>222</v>
      </c>
      <c r="F2007" s="12" t="s">
        <v>3181</v>
      </c>
      <c r="G2007" s="12" t="s">
        <v>2733</v>
      </c>
      <c r="H2007" s="12" t="s">
        <v>2734</v>
      </c>
      <c r="I2007" s="90">
        <v>0.25</v>
      </c>
      <c r="J2007" s="90">
        <v>0.26041666666666669</v>
      </c>
      <c r="K2007" s="13">
        <v>0.25</v>
      </c>
      <c r="L2007" s="90"/>
      <c r="M2007" s="90"/>
      <c r="N2007" s="13"/>
      <c r="O2007" s="12">
        <v>0</v>
      </c>
      <c r="P2007" s="12">
        <v>45.189441000000002</v>
      </c>
      <c r="Q2007" s="12">
        <v>5.7262389999999996</v>
      </c>
      <c r="R2007" s="14">
        <v>46301.460023148145</v>
      </c>
      <c r="S2007" s="12">
        <v>1</v>
      </c>
      <c r="T2007">
        <v>20260153</v>
      </c>
      <c r="U2007" t="s">
        <v>40</v>
      </c>
      <c r="V2007">
        <v>20260153</v>
      </c>
    </row>
    <row r="2008" spans="1:22" x14ac:dyDescent="0.3">
      <c r="A2008" s="11">
        <v>46286</v>
      </c>
      <c r="B2008" s="89" t="s">
        <v>3831</v>
      </c>
      <c r="C2008" s="12" t="s">
        <v>892</v>
      </c>
      <c r="D2008" s="12" t="s">
        <v>2668</v>
      </c>
      <c r="E2008" s="12" t="s">
        <v>332</v>
      </c>
      <c r="F2008" s="12" t="s">
        <v>3898</v>
      </c>
      <c r="G2008" s="12" t="s">
        <v>2733</v>
      </c>
      <c r="H2008" s="12" t="s">
        <v>2737</v>
      </c>
      <c r="I2008" s="90">
        <v>0.33333333333333331</v>
      </c>
      <c r="J2008" s="90">
        <v>0.34722222222222221</v>
      </c>
      <c r="K2008" s="13">
        <v>0.33</v>
      </c>
      <c r="L2008" s="90"/>
      <c r="M2008" s="90"/>
      <c r="N2008" s="13"/>
      <c r="O2008" s="12">
        <v>0</v>
      </c>
      <c r="P2008" s="12">
        <v>45.182187999999996</v>
      </c>
      <c r="Q2008" s="12">
        <v>5.7211590000000001</v>
      </c>
      <c r="R2008" s="14">
        <v>46301.460023148145</v>
      </c>
      <c r="S2008" s="12">
        <v>1</v>
      </c>
      <c r="T2008">
        <v>20260557</v>
      </c>
      <c r="U2008" t="s">
        <v>838</v>
      </c>
      <c r="V2008">
        <v>20260557</v>
      </c>
    </row>
    <row r="2009" spans="1:22" x14ac:dyDescent="0.3">
      <c r="A2009" s="11">
        <v>46286</v>
      </c>
      <c r="B2009" s="89" t="s">
        <v>3831</v>
      </c>
      <c r="C2009" s="12" t="s">
        <v>892</v>
      </c>
      <c r="D2009" s="12" t="s">
        <v>3313</v>
      </c>
      <c r="E2009" s="12" t="s">
        <v>332</v>
      </c>
      <c r="F2009" s="12" t="s">
        <v>3314</v>
      </c>
      <c r="G2009" s="12" t="s">
        <v>2733</v>
      </c>
      <c r="H2009" s="12" t="s">
        <v>2734</v>
      </c>
      <c r="I2009" s="90">
        <v>0.16666666666666671</v>
      </c>
      <c r="J2009" s="90">
        <v>0.1736111111111111</v>
      </c>
      <c r="K2009" s="13">
        <v>0.17</v>
      </c>
      <c r="L2009" s="90"/>
      <c r="M2009" s="90"/>
      <c r="N2009" s="13"/>
      <c r="O2009" s="12">
        <v>0</v>
      </c>
      <c r="P2009" s="12">
        <v>45.182187999999996</v>
      </c>
      <c r="Q2009" s="12">
        <v>5.7211590000000001</v>
      </c>
      <c r="R2009" s="14">
        <v>46301.460023148145</v>
      </c>
      <c r="S2009" s="12">
        <v>1</v>
      </c>
      <c r="T2009">
        <v>20260557</v>
      </c>
      <c r="U2009" t="s">
        <v>40</v>
      </c>
      <c r="V2009">
        <v>20260557</v>
      </c>
    </row>
    <row r="2010" spans="1:22" x14ac:dyDescent="0.3">
      <c r="A2010" s="11">
        <v>46286</v>
      </c>
      <c r="B2010" s="89" t="s">
        <v>3814</v>
      </c>
      <c r="C2010" s="12" t="s">
        <v>948</v>
      </c>
      <c r="D2010" s="12" t="s">
        <v>3450</v>
      </c>
      <c r="E2010" s="12" t="s">
        <v>379</v>
      </c>
      <c r="F2010" s="12" t="s">
        <v>3451</v>
      </c>
      <c r="G2010" s="12" t="s">
        <v>2733</v>
      </c>
      <c r="H2010" s="12" t="s">
        <v>3386</v>
      </c>
      <c r="I2010" s="90">
        <v>0.375</v>
      </c>
      <c r="J2010" s="90">
        <v>0.39583333333333331</v>
      </c>
      <c r="K2010" s="13">
        <v>0.5</v>
      </c>
      <c r="L2010" s="90"/>
      <c r="M2010" s="90"/>
      <c r="N2010" s="13"/>
      <c r="O2010" s="12">
        <v>0</v>
      </c>
      <c r="P2010" s="12">
        <v>45.162835000000001</v>
      </c>
      <c r="Q2010" s="12">
        <v>5.7206549999999998</v>
      </c>
      <c r="R2010" s="14">
        <v>46301.460023148145</v>
      </c>
      <c r="S2010" s="12">
        <v>1</v>
      </c>
      <c r="T2010">
        <v>20260057</v>
      </c>
      <c r="U2010" t="s">
        <v>40</v>
      </c>
      <c r="V2010">
        <v>20260057</v>
      </c>
    </row>
    <row r="2011" spans="1:22" x14ac:dyDescent="0.3">
      <c r="A2011" s="11">
        <v>46286</v>
      </c>
      <c r="B2011" s="89" t="s">
        <v>3854</v>
      </c>
      <c r="C2011" s="12" t="s">
        <v>963</v>
      </c>
      <c r="D2011" s="12" t="s">
        <v>3315</v>
      </c>
      <c r="E2011" s="12" t="s">
        <v>560</v>
      </c>
      <c r="F2011" s="12" t="s">
        <v>3316</v>
      </c>
      <c r="G2011" s="12" t="s">
        <v>2733</v>
      </c>
      <c r="H2011" s="12" t="s">
        <v>2734</v>
      </c>
      <c r="I2011" s="90">
        <v>0.16666666666666671</v>
      </c>
      <c r="J2011" s="90">
        <v>0.1736111111111111</v>
      </c>
      <c r="K2011" s="13">
        <v>0.17</v>
      </c>
      <c r="L2011" s="90"/>
      <c r="M2011" s="90"/>
      <c r="N2011" s="13"/>
      <c r="O2011" s="12">
        <v>0</v>
      </c>
      <c r="P2011" s="12">
        <v>45.146349000000001</v>
      </c>
      <c r="Q2011" s="12">
        <v>5.7163180000000002</v>
      </c>
      <c r="R2011" s="14">
        <v>46301.460023148145</v>
      </c>
      <c r="S2011" s="12">
        <v>1</v>
      </c>
      <c r="T2011">
        <v>20260349</v>
      </c>
      <c r="U2011" t="s">
        <v>40</v>
      </c>
      <c r="V2011">
        <v>20260349</v>
      </c>
    </row>
    <row r="2012" spans="1:22" x14ac:dyDescent="0.3">
      <c r="A2012" s="11">
        <v>46286</v>
      </c>
      <c r="B2012" s="89" t="s">
        <v>3770</v>
      </c>
      <c r="C2012" s="12" t="s">
        <v>856</v>
      </c>
      <c r="D2012" s="12" t="s">
        <v>855</v>
      </c>
      <c r="E2012" s="12" t="s">
        <v>825</v>
      </c>
      <c r="F2012" s="12" t="s">
        <v>3916</v>
      </c>
      <c r="G2012" s="12" t="s">
        <v>2733</v>
      </c>
      <c r="H2012" s="12" t="s">
        <v>2734</v>
      </c>
      <c r="I2012" s="90">
        <v>0.16666666666666671</v>
      </c>
      <c r="J2012" s="90">
        <v>0.1736111111111111</v>
      </c>
      <c r="K2012" s="13">
        <v>0.17</v>
      </c>
      <c r="L2012" s="90"/>
      <c r="M2012" s="90"/>
      <c r="N2012" s="13"/>
      <c r="O2012" s="12">
        <v>0</v>
      </c>
      <c r="P2012" s="12">
        <v>45.181339000000001</v>
      </c>
      <c r="Q2012" s="12">
        <v>5.7134910000000003</v>
      </c>
      <c r="R2012" s="14">
        <v>46301.460023148145</v>
      </c>
      <c r="S2012" s="12">
        <v>1</v>
      </c>
      <c r="V2012" t="s">
        <v>3794</v>
      </c>
    </row>
    <row r="2013" spans="1:22" x14ac:dyDescent="0.3">
      <c r="A2013" s="11">
        <v>46286</v>
      </c>
      <c r="B2013" s="89" t="s">
        <v>3830</v>
      </c>
      <c r="C2013" s="12" t="s">
        <v>951</v>
      </c>
      <c r="D2013" s="12" t="s">
        <v>1830</v>
      </c>
      <c r="E2013" s="12" t="s">
        <v>403</v>
      </c>
      <c r="F2013" s="12" t="s">
        <v>403</v>
      </c>
      <c r="G2013" s="12" t="s">
        <v>2733</v>
      </c>
      <c r="H2013" s="12" t="s">
        <v>2737</v>
      </c>
      <c r="I2013" s="90">
        <v>0.33333333333333331</v>
      </c>
      <c r="J2013" s="90">
        <v>0.3611111111111111</v>
      </c>
      <c r="K2013" s="13">
        <v>0.67</v>
      </c>
      <c r="L2013" s="90"/>
      <c r="M2013" s="90"/>
      <c r="N2013" s="13"/>
      <c r="O2013" s="12">
        <v>0</v>
      </c>
      <c r="P2013" s="12">
        <v>45.176518000000002</v>
      </c>
      <c r="Q2013" s="12">
        <v>5.7090420000000002</v>
      </c>
      <c r="R2013" s="14">
        <v>46301.460023148145</v>
      </c>
      <c r="S2013" s="12">
        <v>1</v>
      </c>
      <c r="T2013">
        <v>20260254</v>
      </c>
      <c r="U2013" t="s">
        <v>838</v>
      </c>
      <c r="V2013">
        <v>20260254</v>
      </c>
    </row>
    <row r="2014" spans="1:22" x14ac:dyDescent="0.3">
      <c r="A2014" s="11">
        <v>46286</v>
      </c>
      <c r="B2014" s="89" t="s">
        <v>3859</v>
      </c>
      <c r="C2014" s="12" t="s">
        <v>956</v>
      </c>
      <c r="D2014" s="12" t="s">
        <v>2710</v>
      </c>
      <c r="E2014" s="12" t="s">
        <v>595</v>
      </c>
      <c r="F2014" s="12" t="s">
        <v>595</v>
      </c>
      <c r="G2014" s="12" t="s">
        <v>2733</v>
      </c>
      <c r="H2014" s="12" t="s">
        <v>2737</v>
      </c>
      <c r="I2014" s="90">
        <v>0.33333333333333331</v>
      </c>
      <c r="J2014" s="90">
        <v>0.34722222222222221</v>
      </c>
      <c r="K2014" s="13">
        <v>0.33</v>
      </c>
      <c r="L2014" s="90"/>
      <c r="M2014" s="90"/>
      <c r="N2014" s="13"/>
      <c r="O2014" s="12">
        <v>0</v>
      </c>
      <c r="P2014" s="12">
        <v>45.180706999999998</v>
      </c>
      <c r="Q2014" s="12">
        <v>5.7268699999999999</v>
      </c>
      <c r="R2014" s="14">
        <v>46301.460023148145</v>
      </c>
      <c r="S2014" s="12">
        <v>1</v>
      </c>
      <c r="T2014">
        <v>20260574</v>
      </c>
      <c r="U2014" t="s">
        <v>838</v>
      </c>
      <c r="V2014">
        <v>20260574</v>
      </c>
    </row>
    <row r="2015" spans="1:22" x14ac:dyDescent="0.3">
      <c r="A2015" s="11">
        <v>46286</v>
      </c>
      <c r="B2015" s="89" t="s">
        <v>3827</v>
      </c>
      <c r="C2015" s="12" t="s">
        <v>967</v>
      </c>
      <c r="D2015" s="12" t="s">
        <v>2712</v>
      </c>
      <c r="E2015" s="12" t="s">
        <v>582</v>
      </c>
      <c r="F2015" s="12" t="s">
        <v>582</v>
      </c>
      <c r="G2015" s="12" t="s">
        <v>2733</v>
      </c>
      <c r="H2015" s="12" t="s">
        <v>2737</v>
      </c>
      <c r="I2015" s="90">
        <v>0.33333333333333331</v>
      </c>
      <c r="J2015" s="90">
        <v>0.34375</v>
      </c>
      <c r="K2015" s="13">
        <v>0.25</v>
      </c>
      <c r="L2015" s="90">
        <v>0.37013888888888891</v>
      </c>
      <c r="M2015" s="90">
        <v>0.38680555555555562</v>
      </c>
      <c r="N2015" s="13">
        <v>0.4</v>
      </c>
      <c r="O2015" s="12">
        <v>1</v>
      </c>
      <c r="P2015" s="12">
        <v>45.177649000000002</v>
      </c>
      <c r="Q2015" s="12">
        <v>5.731471</v>
      </c>
      <c r="R2015" s="14">
        <v>46301.460023148145</v>
      </c>
      <c r="S2015" s="12">
        <v>1</v>
      </c>
      <c r="T2015">
        <v>20260576</v>
      </c>
      <c r="U2015" t="s">
        <v>838</v>
      </c>
      <c r="V2015">
        <v>20260576</v>
      </c>
    </row>
    <row r="2016" spans="1:22" x14ac:dyDescent="0.3">
      <c r="A2016" s="11">
        <v>46286</v>
      </c>
      <c r="B2016" s="89" t="s">
        <v>3854</v>
      </c>
      <c r="C2016" s="12" t="s">
        <v>963</v>
      </c>
      <c r="D2016" s="12" t="s">
        <v>2124</v>
      </c>
      <c r="E2016" s="12" t="s">
        <v>560</v>
      </c>
      <c r="F2016" s="12" t="s">
        <v>560</v>
      </c>
      <c r="G2016" s="12" t="s">
        <v>2733</v>
      </c>
      <c r="H2016" s="12" t="s">
        <v>2737</v>
      </c>
      <c r="I2016" s="90">
        <v>0.33333333333333331</v>
      </c>
      <c r="J2016" s="90">
        <v>0.34722222222222221</v>
      </c>
      <c r="K2016" s="13">
        <v>0.33</v>
      </c>
      <c r="L2016" s="90"/>
      <c r="M2016" s="90"/>
      <c r="N2016" s="13"/>
      <c r="O2016" s="12">
        <v>0</v>
      </c>
      <c r="P2016" s="12">
        <v>45.146352999999998</v>
      </c>
      <c r="Q2016" s="12">
        <v>5.7164780000000004</v>
      </c>
      <c r="R2016" s="14">
        <v>46301.460023148145</v>
      </c>
      <c r="S2016" s="12">
        <v>1</v>
      </c>
      <c r="T2016">
        <v>20260349</v>
      </c>
      <c r="U2016" t="s">
        <v>838</v>
      </c>
      <c r="V2016">
        <v>20260349</v>
      </c>
    </row>
    <row r="2017" spans="1:22" x14ac:dyDescent="0.3">
      <c r="A2017" s="11">
        <v>46286</v>
      </c>
      <c r="B2017" s="89" t="s">
        <v>3861</v>
      </c>
      <c r="C2017" s="12" t="s">
        <v>970</v>
      </c>
      <c r="D2017" s="12" t="s">
        <v>3452</v>
      </c>
      <c r="E2017" s="12" t="s">
        <v>638</v>
      </c>
      <c r="F2017" s="12" t="s">
        <v>3453</v>
      </c>
      <c r="G2017" s="12" t="s">
        <v>2733</v>
      </c>
      <c r="H2017" s="12" t="s">
        <v>2737</v>
      </c>
      <c r="I2017" s="90">
        <v>0.33333333333333331</v>
      </c>
      <c r="J2017" s="90">
        <v>0.40972222222222221</v>
      </c>
      <c r="K2017" s="13">
        <v>1.83</v>
      </c>
      <c r="L2017" s="90"/>
      <c r="M2017" s="90"/>
      <c r="N2017" s="13"/>
      <c r="O2017" s="12">
        <v>0</v>
      </c>
      <c r="P2017" s="12">
        <v>45.177596000000001</v>
      </c>
      <c r="Q2017" s="12">
        <v>5.7290789999999996</v>
      </c>
      <c r="R2017" s="14">
        <v>46301.460023148145</v>
      </c>
      <c r="S2017" s="12">
        <v>1</v>
      </c>
      <c r="T2017">
        <v>20260253</v>
      </c>
      <c r="U2017" t="s">
        <v>40</v>
      </c>
      <c r="V2017">
        <v>20260253</v>
      </c>
    </row>
    <row r="2018" spans="1:22" x14ac:dyDescent="0.3">
      <c r="A2018" s="11">
        <v>46286</v>
      </c>
      <c r="B2018" s="89" t="s">
        <v>3835</v>
      </c>
      <c r="C2018" s="12" t="s">
        <v>859</v>
      </c>
      <c r="D2018" s="12" t="s">
        <v>1380</v>
      </c>
      <c r="E2018" s="12" t="s">
        <v>61</v>
      </c>
      <c r="F2018" s="12" t="s">
        <v>61</v>
      </c>
      <c r="G2018" s="12" t="s">
        <v>2733</v>
      </c>
      <c r="H2018" s="12" t="s">
        <v>2737</v>
      </c>
      <c r="I2018" s="90">
        <v>0.33333333333333331</v>
      </c>
      <c r="J2018" s="90">
        <v>0.34722222222222221</v>
      </c>
      <c r="K2018" s="13">
        <v>0.33</v>
      </c>
      <c r="L2018" s="90"/>
      <c r="M2018" s="90"/>
      <c r="N2018" s="13"/>
      <c r="O2018" s="12">
        <v>0</v>
      </c>
      <c r="P2018" s="12">
        <v>45.189878</v>
      </c>
      <c r="Q2018" s="12">
        <v>5.7218559999999998</v>
      </c>
      <c r="R2018" s="14">
        <v>46301.460023148145</v>
      </c>
      <c r="S2018" s="12">
        <v>1</v>
      </c>
      <c r="T2018">
        <v>20260477</v>
      </c>
      <c r="U2018" t="s">
        <v>838</v>
      </c>
      <c r="V2018">
        <v>20260477</v>
      </c>
    </row>
    <row r="2019" spans="1:22" x14ac:dyDescent="0.3">
      <c r="A2019" s="11">
        <v>46286</v>
      </c>
      <c r="B2019" s="89" t="s">
        <v>3835</v>
      </c>
      <c r="C2019" s="12" t="s">
        <v>859</v>
      </c>
      <c r="D2019" s="12" t="s">
        <v>3326</v>
      </c>
      <c r="E2019" s="12" t="s">
        <v>61</v>
      </c>
      <c r="F2019" s="12" t="s">
        <v>3327</v>
      </c>
      <c r="G2019" s="12" t="s">
        <v>2733</v>
      </c>
      <c r="H2019" s="12" t="s">
        <v>2734</v>
      </c>
      <c r="I2019" s="90">
        <v>0.16666666666666671</v>
      </c>
      <c r="J2019" s="90">
        <v>0.1736111111111111</v>
      </c>
      <c r="K2019" s="13">
        <v>0.17</v>
      </c>
      <c r="L2019" s="90"/>
      <c r="M2019" s="90"/>
      <c r="N2019" s="13"/>
      <c r="O2019" s="12">
        <v>0</v>
      </c>
      <c r="P2019" s="12">
        <v>45.189878</v>
      </c>
      <c r="Q2019" s="12">
        <v>5.7218559999999998</v>
      </c>
      <c r="R2019" s="14">
        <v>46301.460023148145</v>
      </c>
      <c r="S2019" s="12">
        <v>1</v>
      </c>
      <c r="T2019">
        <v>20260477</v>
      </c>
      <c r="U2019" t="s">
        <v>40</v>
      </c>
      <c r="V2019">
        <v>20260477</v>
      </c>
    </row>
    <row r="2020" spans="1:22" x14ac:dyDescent="0.3">
      <c r="A2020" s="11">
        <v>46286</v>
      </c>
      <c r="B2020" s="89" t="s">
        <v>3846</v>
      </c>
      <c r="C2020" s="12" t="s">
        <v>863</v>
      </c>
      <c r="D2020" s="12" t="s">
        <v>3454</v>
      </c>
      <c r="E2020" s="12" t="s">
        <v>226</v>
      </c>
      <c r="F2020" s="12" t="s">
        <v>3455</v>
      </c>
      <c r="G2020" s="12" t="s">
        <v>2733</v>
      </c>
      <c r="H2020" s="12" t="s">
        <v>2734</v>
      </c>
      <c r="I2020" s="90">
        <v>0.25</v>
      </c>
      <c r="J2020" s="90">
        <v>0.26041666666666669</v>
      </c>
      <c r="K2020" s="13">
        <v>0.25</v>
      </c>
      <c r="L2020" s="90"/>
      <c r="M2020" s="90"/>
      <c r="N2020" s="13"/>
      <c r="O2020" s="12">
        <v>0</v>
      </c>
      <c r="P2020" s="12">
        <v>45.191845999999998</v>
      </c>
      <c r="Q2020" s="12">
        <v>5.7153299999999998</v>
      </c>
      <c r="R2020" s="14">
        <v>46301.460023148145</v>
      </c>
      <c r="S2020" s="12">
        <v>1</v>
      </c>
      <c r="T2020">
        <v>20260200</v>
      </c>
      <c r="U2020" t="s">
        <v>40</v>
      </c>
      <c r="V2020">
        <v>20260200</v>
      </c>
    </row>
    <row r="2021" spans="1:22" x14ac:dyDescent="0.3">
      <c r="A2021" s="11">
        <v>46286</v>
      </c>
      <c r="B2021" s="89" t="s">
        <v>3856</v>
      </c>
      <c r="C2021" s="12" t="s">
        <v>979</v>
      </c>
      <c r="D2021" s="12" t="s">
        <v>1781</v>
      </c>
      <c r="E2021" s="12" t="s">
        <v>309</v>
      </c>
      <c r="F2021" s="12" t="s">
        <v>309</v>
      </c>
      <c r="G2021" s="12" t="s">
        <v>2733</v>
      </c>
      <c r="H2021" s="12" t="s">
        <v>2737</v>
      </c>
      <c r="I2021" s="90">
        <v>0.18055555555555561</v>
      </c>
      <c r="J2021" s="90">
        <v>0.19097222222222221</v>
      </c>
      <c r="K2021" s="13">
        <v>0.25</v>
      </c>
      <c r="L2021" s="90">
        <v>0.31597222222222221</v>
      </c>
      <c r="M2021" s="90">
        <v>0.39166666666666672</v>
      </c>
      <c r="N2021" s="13">
        <v>1.82</v>
      </c>
      <c r="O2021" s="12">
        <v>1</v>
      </c>
      <c r="P2021" s="12">
        <v>45.199238000000001</v>
      </c>
      <c r="Q2021" s="12">
        <v>5.7115140000000002</v>
      </c>
      <c r="R2021" s="14">
        <v>46301.460023148145</v>
      </c>
      <c r="S2021" s="12">
        <v>1</v>
      </c>
      <c r="T2021">
        <v>20260241</v>
      </c>
      <c r="U2021" t="s">
        <v>838</v>
      </c>
      <c r="V2021">
        <v>20260241</v>
      </c>
    </row>
    <row r="2022" spans="1:22" x14ac:dyDescent="0.3">
      <c r="A2022" s="11">
        <v>46286</v>
      </c>
      <c r="B2022" s="89" t="s">
        <v>3831</v>
      </c>
      <c r="C2022" s="12" t="s">
        <v>892</v>
      </c>
      <c r="D2022" s="12" t="s">
        <v>2246</v>
      </c>
      <c r="E2022" s="12" t="s">
        <v>154</v>
      </c>
      <c r="F2022" s="12" t="s">
        <v>154</v>
      </c>
      <c r="G2022" s="12" t="s">
        <v>2733</v>
      </c>
      <c r="H2022" s="12" t="s">
        <v>2737</v>
      </c>
      <c r="I2022" s="90">
        <v>0.33333333333333331</v>
      </c>
      <c r="J2022" s="90">
        <v>0.34722222222222221</v>
      </c>
      <c r="K2022" s="13">
        <v>0.33</v>
      </c>
      <c r="L2022" s="90"/>
      <c r="M2022" s="90"/>
      <c r="N2022" s="13"/>
      <c r="O2022" s="12">
        <v>0</v>
      </c>
      <c r="P2022" s="12">
        <v>45.185006000000001</v>
      </c>
      <c r="Q2022" s="12">
        <v>5.7226309999999998</v>
      </c>
      <c r="R2022" s="14">
        <v>46301.460023148145</v>
      </c>
      <c r="S2022" s="12">
        <v>1</v>
      </c>
      <c r="T2022">
        <v>20260392</v>
      </c>
      <c r="U2022" t="s">
        <v>838</v>
      </c>
      <c r="V2022">
        <v>20260392</v>
      </c>
    </row>
    <row r="2023" spans="1:22" x14ac:dyDescent="0.3">
      <c r="A2023" s="11">
        <v>46286</v>
      </c>
      <c r="B2023" s="89" t="s">
        <v>3862</v>
      </c>
      <c r="C2023" s="12" t="s">
        <v>853</v>
      </c>
      <c r="D2023" s="12" t="s">
        <v>1500</v>
      </c>
      <c r="E2023" s="12" t="s">
        <v>229</v>
      </c>
      <c r="F2023" s="12" t="s">
        <v>229</v>
      </c>
      <c r="G2023" s="12" t="s">
        <v>2733</v>
      </c>
      <c r="H2023" s="12" t="s">
        <v>2737</v>
      </c>
      <c r="I2023" s="90">
        <v>0.33333333333333331</v>
      </c>
      <c r="J2023" s="90">
        <v>0.34722222222222221</v>
      </c>
      <c r="K2023" s="13">
        <v>0.33</v>
      </c>
      <c r="L2023" s="90"/>
      <c r="M2023" s="90"/>
      <c r="N2023" s="13"/>
      <c r="O2023" s="12">
        <v>0</v>
      </c>
      <c r="P2023" s="12">
        <v>45.188222000000003</v>
      </c>
      <c r="Q2023" s="12">
        <v>5.7137010000000004</v>
      </c>
      <c r="R2023" s="14">
        <v>46301.460023148145</v>
      </c>
      <c r="S2023" s="12">
        <v>1</v>
      </c>
      <c r="T2023">
        <v>20260143</v>
      </c>
      <c r="U2023" t="s">
        <v>838</v>
      </c>
      <c r="V2023">
        <v>20260143</v>
      </c>
    </row>
    <row r="2024" spans="1:22" x14ac:dyDescent="0.3">
      <c r="A2024" s="11">
        <v>46286</v>
      </c>
      <c r="B2024" s="89" t="s">
        <v>3839</v>
      </c>
      <c r="C2024" s="12" t="s">
        <v>966</v>
      </c>
      <c r="D2024" s="12" t="s">
        <v>3456</v>
      </c>
      <c r="E2024" s="12" t="s">
        <v>723</v>
      </c>
      <c r="F2024" s="12" t="s">
        <v>3457</v>
      </c>
      <c r="G2024" s="12" t="s">
        <v>2733</v>
      </c>
      <c r="H2024" s="12" t="s">
        <v>2734</v>
      </c>
      <c r="I2024" s="90">
        <v>0.25694444444444442</v>
      </c>
      <c r="J2024" s="90">
        <v>0.27083333333333331</v>
      </c>
      <c r="K2024" s="13">
        <v>0.33</v>
      </c>
      <c r="L2024" s="90"/>
      <c r="M2024" s="90"/>
      <c r="N2024" s="13"/>
      <c r="O2024" s="12">
        <v>0</v>
      </c>
      <c r="P2024" s="12">
        <v>45.367035999999999</v>
      </c>
      <c r="Q2024" s="12">
        <v>5.5943949999999996</v>
      </c>
      <c r="R2024" s="14">
        <v>46301.460023148145</v>
      </c>
      <c r="S2024" s="12">
        <v>1</v>
      </c>
      <c r="T2024">
        <v>20260503</v>
      </c>
      <c r="U2024" t="s">
        <v>40</v>
      </c>
      <c r="V2024">
        <v>20260503</v>
      </c>
    </row>
    <row r="2025" spans="1:22" x14ac:dyDescent="0.3">
      <c r="A2025" s="11">
        <v>46286</v>
      </c>
      <c r="B2025" s="89" t="s">
        <v>3831</v>
      </c>
      <c r="C2025" s="12" t="s">
        <v>892</v>
      </c>
      <c r="D2025" s="12" t="s">
        <v>3458</v>
      </c>
      <c r="E2025" s="12" t="s">
        <v>177</v>
      </c>
      <c r="F2025" s="12" t="s">
        <v>3459</v>
      </c>
      <c r="G2025" s="12" t="s">
        <v>2733</v>
      </c>
      <c r="H2025" s="12" t="s">
        <v>2734</v>
      </c>
      <c r="I2025" s="90">
        <v>0.25</v>
      </c>
      <c r="J2025" s="90">
        <v>0.26041666666666669</v>
      </c>
      <c r="K2025" s="13">
        <v>0.25</v>
      </c>
      <c r="L2025" s="90"/>
      <c r="M2025" s="90"/>
      <c r="N2025" s="13"/>
      <c r="O2025" s="12">
        <v>0</v>
      </c>
      <c r="P2025" s="12">
        <v>45.188529000000003</v>
      </c>
      <c r="Q2025" s="12">
        <v>5.7245239999999997</v>
      </c>
      <c r="R2025" s="14">
        <v>46301.460023148145</v>
      </c>
      <c r="S2025" s="12">
        <v>1</v>
      </c>
      <c r="T2025">
        <v>20260074</v>
      </c>
      <c r="U2025" t="s">
        <v>3760</v>
      </c>
      <c r="V2025">
        <v>20260074</v>
      </c>
    </row>
    <row r="2026" spans="1:22" x14ac:dyDescent="0.3">
      <c r="A2026" s="11">
        <v>46286</v>
      </c>
      <c r="B2026" s="89" t="s">
        <v>3866</v>
      </c>
      <c r="C2026" s="12" t="s">
        <v>949</v>
      </c>
      <c r="D2026" s="12" t="s">
        <v>1414</v>
      </c>
      <c r="E2026" s="12" t="s">
        <v>633</v>
      </c>
      <c r="F2026" s="12" t="s">
        <v>633</v>
      </c>
      <c r="G2026" s="12" t="s">
        <v>2733</v>
      </c>
      <c r="H2026" s="12" t="s">
        <v>2737</v>
      </c>
      <c r="I2026" s="90">
        <v>0.33333333333333331</v>
      </c>
      <c r="J2026" s="90">
        <v>0.34722222222222221</v>
      </c>
      <c r="K2026" s="13">
        <v>0.33</v>
      </c>
      <c r="L2026" s="90"/>
      <c r="M2026" s="90"/>
      <c r="N2026" s="13"/>
      <c r="O2026" s="12">
        <v>0</v>
      </c>
      <c r="P2026" s="12">
        <v>45.173938999999997</v>
      </c>
      <c r="Q2026" s="12">
        <v>5.7402990000000003</v>
      </c>
      <c r="R2026" s="14">
        <v>46301.460023148145</v>
      </c>
      <c r="S2026" s="12">
        <v>1</v>
      </c>
      <c r="T2026">
        <v>20260112</v>
      </c>
      <c r="U2026" t="s">
        <v>838</v>
      </c>
      <c r="V2026">
        <v>20260112</v>
      </c>
    </row>
    <row r="2027" spans="1:22" x14ac:dyDescent="0.3">
      <c r="A2027" s="11">
        <v>46286</v>
      </c>
      <c r="B2027" s="89" t="s">
        <v>3862</v>
      </c>
      <c r="C2027" s="12" t="s">
        <v>853</v>
      </c>
      <c r="D2027" s="12" t="s">
        <v>2924</v>
      </c>
      <c r="E2027" s="12" t="s">
        <v>229</v>
      </c>
      <c r="F2027" s="12" t="s">
        <v>2925</v>
      </c>
      <c r="G2027" s="12" t="s">
        <v>2733</v>
      </c>
      <c r="H2027" s="12" t="s">
        <v>2734</v>
      </c>
      <c r="I2027" s="90">
        <v>0.16666666666666671</v>
      </c>
      <c r="J2027" s="90">
        <v>0.17708333333333329</v>
      </c>
      <c r="K2027" s="13">
        <v>0.25</v>
      </c>
      <c r="L2027" s="90"/>
      <c r="M2027" s="90"/>
      <c r="N2027" s="13"/>
      <c r="O2027" s="12">
        <v>0</v>
      </c>
      <c r="P2027" s="12">
        <v>45.188222000000003</v>
      </c>
      <c r="Q2027" s="12">
        <v>5.7137010000000004</v>
      </c>
      <c r="R2027" s="14">
        <v>46301.460023148145</v>
      </c>
      <c r="S2027" s="12">
        <v>1</v>
      </c>
      <c r="T2027">
        <v>20260143</v>
      </c>
      <c r="U2027" t="s">
        <v>40</v>
      </c>
      <c r="V2027">
        <v>20260143</v>
      </c>
    </row>
    <row r="2028" spans="1:22" x14ac:dyDescent="0.3">
      <c r="A2028" s="11">
        <v>46286</v>
      </c>
      <c r="B2028" s="89" t="s">
        <v>3815</v>
      </c>
      <c r="C2028" s="12" t="s">
        <v>905</v>
      </c>
      <c r="D2028" s="12" t="s">
        <v>3460</v>
      </c>
      <c r="E2028" s="12" t="s">
        <v>761</v>
      </c>
      <c r="F2028" s="12" t="s">
        <v>3461</v>
      </c>
      <c r="G2028" s="12" t="s">
        <v>2733</v>
      </c>
      <c r="H2028" s="12" t="s">
        <v>2734</v>
      </c>
      <c r="I2028" s="90">
        <v>0.16666666666666671</v>
      </c>
      <c r="J2028" s="90">
        <v>0.17708333333333329</v>
      </c>
      <c r="K2028" s="13">
        <v>0.25</v>
      </c>
      <c r="L2028" s="90"/>
      <c r="M2028" s="90"/>
      <c r="N2028" s="13"/>
      <c r="O2028" s="12">
        <v>0</v>
      </c>
      <c r="P2028" s="12">
        <v>45.183799999999998</v>
      </c>
      <c r="Q2028" s="12">
        <v>5.7220209999999998</v>
      </c>
      <c r="R2028" s="14">
        <v>46301.460023148145</v>
      </c>
      <c r="S2028" s="12">
        <v>1</v>
      </c>
      <c r="T2028">
        <v>20260148</v>
      </c>
      <c r="U2028" t="s">
        <v>40</v>
      </c>
      <c r="V2028">
        <v>20260148</v>
      </c>
    </row>
    <row r="2029" spans="1:22" x14ac:dyDescent="0.3">
      <c r="A2029" s="11">
        <v>46286</v>
      </c>
      <c r="B2029" s="89" t="s">
        <v>3830</v>
      </c>
      <c r="C2029" s="12" t="s">
        <v>951</v>
      </c>
      <c r="D2029" s="12" t="s">
        <v>1344</v>
      </c>
      <c r="E2029" s="12" t="s">
        <v>622</v>
      </c>
      <c r="F2029" s="12" t="s">
        <v>622</v>
      </c>
      <c r="G2029" s="12" t="s">
        <v>2733</v>
      </c>
      <c r="H2029" s="12" t="s">
        <v>2737</v>
      </c>
      <c r="I2029" s="90">
        <v>0.25</v>
      </c>
      <c r="J2029" s="90">
        <v>0.27083333333333331</v>
      </c>
      <c r="K2029" s="13">
        <v>0.5</v>
      </c>
      <c r="L2029" s="90"/>
      <c r="M2029" s="90"/>
      <c r="N2029" s="13"/>
      <c r="O2029" s="12">
        <v>0</v>
      </c>
      <c r="P2029" s="12">
        <v>45.221131999999997</v>
      </c>
      <c r="Q2029" s="12">
        <v>5.7674770000000004</v>
      </c>
      <c r="R2029" s="14">
        <v>46301.460023148145</v>
      </c>
      <c r="S2029" s="12">
        <v>1</v>
      </c>
      <c r="T2029">
        <v>20260088</v>
      </c>
      <c r="U2029" t="s">
        <v>838</v>
      </c>
      <c r="V2029">
        <v>20260088</v>
      </c>
    </row>
    <row r="2030" spans="1:22" x14ac:dyDescent="0.3">
      <c r="A2030" s="11">
        <v>46286</v>
      </c>
      <c r="B2030" s="89" t="s">
        <v>3867</v>
      </c>
      <c r="C2030" s="12" t="s">
        <v>914</v>
      </c>
      <c r="D2030" s="12" t="s">
        <v>3462</v>
      </c>
      <c r="E2030" s="12" t="s">
        <v>745</v>
      </c>
      <c r="F2030" s="12" t="s">
        <v>3463</v>
      </c>
      <c r="G2030" s="12" t="s">
        <v>2733</v>
      </c>
      <c r="H2030" s="12" t="s">
        <v>3386</v>
      </c>
      <c r="I2030" s="90">
        <v>0.3611111111111111</v>
      </c>
      <c r="J2030" s="90">
        <v>0.38194444444444442</v>
      </c>
      <c r="K2030" s="13">
        <v>0.5</v>
      </c>
      <c r="L2030" s="90"/>
      <c r="M2030" s="90"/>
      <c r="N2030" s="13"/>
      <c r="O2030" s="12">
        <v>0</v>
      </c>
      <c r="P2030" s="12">
        <v>45.144418999999999</v>
      </c>
      <c r="Q2030" s="12">
        <v>5.7205839999999997</v>
      </c>
      <c r="R2030" s="14">
        <v>46301.460023148145</v>
      </c>
      <c r="S2030" s="12">
        <v>1</v>
      </c>
      <c r="T2030">
        <v>20260260</v>
      </c>
      <c r="U2030" t="s">
        <v>40</v>
      </c>
      <c r="V2030">
        <v>20260260</v>
      </c>
    </row>
    <row r="2031" spans="1:22" x14ac:dyDescent="0.3">
      <c r="A2031" s="11">
        <v>46286</v>
      </c>
      <c r="B2031" s="89" t="s">
        <v>3818</v>
      </c>
      <c r="C2031" s="12" t="s">
        <v>870</v>
      </c>
      <c r="D2031" s="12" t="s">
        <v>3464</v>
      </c>
      <c r="E2031" s="12" t="s">
        <v>426</v>
      </c>
      <c r="F2031" s="12" t="s">
        <v>3465</v>
      </c>
      <c r="G2031" s="12" t="s">
        <v>2733</v>
      </c>
      <c r="H2031" s="12" t="s">
        <v>2781</v>
      </c>
      <c r="I2031" s="90">
        <v>0.47916666666666669</v>
      </c>
      <c r="J2031" s="90">
        <v>0.49652777777777779</v>
      </c>
      <c r="K2031" s="13">
        <v>0.42</v>
      </c>
      <c r="L2031" s="90">
        <v>0.25</v>
      </c>
      <c r="M2031" s="90">
        <v>0.3347222222222222</v>
      </c>
      <c r="N2031" s="13">
        <v>2.0299999999999998</v>
      </c>
      <c r="O2031" s="12">
        <v>1</v>
      </c>
      <c r="P2031" s="12">
        <v>45.188409999999998</v>
      </c>
      <c r="Q2031" s="12">
        <v>5.7258019999999998</v>
      </c>
      <c r="R2031" s="14">
        <v>46301.460023148145</v>
      </c>
      <c r="S2031" s="12">
        <v>1</v>
      </c>
      <c r="T2031">
        <v>20260176</v>
      </c>
      <c r="U2031" t="s">
        <v>3760</v>
      </c>
      <c r="V2031">
        <v>20260176</v>
      </c>
    </row>
    <row r="2032" spans="1:22" x14ac:dyDescent="0.3">
      <c r="A2032" s="11">
        <v>46286</v>
      </c>
      <c r="B2032" s="89" t="s">
        <v>3872</v>
      </c>
      <c r="C2032" s="12" t="s">
        <v>866</v>
      </c>
      <c r="D2032" s="12" t="s">
        <v>3466</v>
      </c>
      <c r="E2032" s="12" t="s">
        <v>469</v>
      </c>
      <c r="F2032" s="12" t="s">
        <v>3467</v>
      </c>
      <c r="G2032" s="12" t="s">
        <v>2733</v>
      </c>
      <c r="H2032" s="12" t="s">
        <v>2734</v>
      </c>
      <c r="I2032" s="90">
        <v>0.16666666666666671</v>
      </c>
      <c r="J2032" s="90">
        <v>0.18055555555555561</v>
      </c>
      <c r="K2032" s="13">
        <v>0.33</v>
      </c>
      <c r="L2032" s="90"/>
      <c r="M2032" s="90"/>
      <c r="N2032" s="13"/>
      <c r="O2032" s="12">
        <v>0</v>
      </c>
      <c r="P2032" s="12">
        <v>45.223903999999997</v>
      </c>
      <c r="Q2032" s="12">
        <v>5.7949299999999999</v>
      </c>
      <c r="R2032" s="14">
        <v>46301.460023148145</v>
      </c>
      <c r="S2032" s="12">
        <v>1</v>
      </c>
      <c r="T2032">
        <v>20260198</v>
      </c>
      <c r="U2032" t="s">
        <v>40</v>
      </c>
      <c r="V2032">
        <v>20260198</v>
      </c>
    </row>
    <row r="2033" spans="1:22" x14ac:dyDescent="0.3">
      <c r="A2033" s="11">
        <v>46286</v>
      </c>
      <c r="B2033" s="89" t="s">
        <v>3859</v>
      </c>
      <c r="C2033" s="12" t="s">
        <v>956</v>
      </c>
      <c r="D2033" s="12" t="s">
        <v>2631</v>
      </c>
      <c r="E2033" s="12" t="s">
        <v>297</v>
      </c>
      <c r="F2033" s="12" t="s">
        <v>297</v>
      </c>
      <c r="G2033" s="12" t="s">
        <v>2733</v>
      </c>
      <c r="H2033" s="12" t="s">
        <v>2737</v>
      </c>
      <c r="I2033" s="90">
        <v>0.33333333333333331</v>
      </c>
      <c r="J2033" s="90">
        <v>0.34722222222222221</v>
      </c>
      <c r="K2033" s="13">
        <v>0.33</v>
      </c>
      <c r="L2033" s="90"/>
      <c r="M2033" s="90"/>
      <c r="N2033" s="13"/>
      <c r="O2033" s="12">
        <v>0</v>
      </c>
      <c r="P2033" s="12">
        <v>45.178694999999998</v>
      </c>
      <c r="Q2033" s="12">
        <v>5.7423060000000001</v>
      </c>
      <c r="R2033" s="14">
        <v>46301.460023148145</v>
      </c>
      <c r="S2033" s="12">
        <v>1</v>
      </c>
      <c r="T2033">
        <v>20260542</v>
      </c>
      <c r="U2033" t="s">
        <v>838</v>
      </c>
      <c r="V2033">
        <v>20260542</v>
      </c>
    </row>
    <row r="2034" spans="1:22" x14ac:dyDescent="0.3">
      <c r="A2034" s="11">
        <v>46286</v>
      </c>
      <c r="B2034" s="89" t="s">
        <v>3848</v>
      </c>
      <c r="C2034" s="12" t="s">
        <v>945</v>
      </c>
      <c r="D2034" s="12" t="s">
        <v>1178</v>
      </c>
      <c r="E2034" s="12" t="s">
        <v>769</v>
      </c>
      <c r="F2034" s="12" t="s">
        <v>1180</v>
      </c>
      <c r="G2034" s="12" t="s">
        <v>2733</v>
      </c>
      <c r="H2034" s="12" t="s">
        <v>2737</v>
      </c>
      <c r="I2034" s="90">
        <v>0.20833333333333329</v>
      </c>
      <c r="J2034" s="90">
        <v>0.21875</v>
      </c>
      <c r="K2034" s="13">
        <v>0.25</v>
      </c>
      <c r="L2034" s="90"/>
      <c r="M2034" s="90"/>
      <c r="N2034" s="13"/>
      <c r="O2034" s="12">
        <v>0</v>
      </c>
      <c r="P2034" s="12">
        <v>45.192462999999996</v>
      </c>
      <c r="Q2034" s="12">
        <v>5.7160570000000002</v>
      </c>
      <c r="R2034" s="14">
        <v>46301.460023148145</v>
      </c>
      <c r="S2034" s="12">
        <v>1</v>
      </c>
      <c r="T2034">
        <v>20260030</v>
      </c>
      <c r="U2034" t="s">
        <v>838</v>
      </c>
      <c r="V2034">
        <v>20260030</v>
      </c>
    </row>
    <row r="2035" spans="1:22" x14ac:dyDescent="0.3">
      <c r="A2035" s="11">
        <v>46286</v>
      </c>
      <c r="B2035" s="89" t="s">
        <v>3866</v>
      </c>
      <c r="C2035" s="12" t="s">
        <v>949</v>
      </c>
      <c r="D2035" s="12" t="s">
        <v>1164</v>
      </c>
      <c r="E2035" s="12" t="s">
        <v>333</v>
      </c>
      <c r="F2035" s="12" t="s">
        <v>333</v>
      </c>
      <c r="G2035" s="12" t="s">
        <v>2733</v>
      </c>
      <c r="H2035" s="12" t="s">
        <v>2737</v>
      </c>
      <c r="I2035" s="90">
        <v>0.33333333333333331</v>
      </c>
      <c r="J2035" s="90">
        <v>0.3611111111111111</v>
      </c>
      <c r="K2035" s="13">
        <v>0.67</v>
      </c>
      <c r="L2035" s="90"/>
      <c r="M2035" s="90"/>
      <c r="N2035" s="13"/>
      <c r="O2035" s="12">
        <v>0</v>
      </c>
      <c r="P2035" s="12">
        <v>45.177658000000001</v>
      </c>
      <c r="Q2035" s="12">
        <v>5.7674839999999996</v>
      </c>
      <c r="R2035" s="14">
        <v>46301.460023148145</v>
      </c>
      <c r="S2035" s="12">
        <v>1</v>
      </c>
      <c r="T2035">
        <v>20260025</v>
      </c>
      <c r="U2035" t="s">
        <v>838</v>
      </c>
      <c r="V2035">
        <v>20260025</v>
      </c>
    </row>
    <row r="2036" spans="1:22" x14ac:dyDescent="0.3">
      <c r="A2036" s="11">
        <v>46286</v>
      </c>
      <c r="B2036" s="89" t="s">
        <v>3841</v>
      </c>
      <c r="C2036" s="12" t="s">
        <v>971</v>
      </c>
      <c r="D2036" s="12" t="s">
        <v>2899</v>
      </c>
      <c r="E2036" s="12" t="s">
        <v>261</v>
      </c>
      <c r="F2036" s="12" t="s">
        <v>2900</v>
      </c>
      <c r="G2036" s="12" t="s">
        <v>2733</v>
      </c>
      <c r="H2036" s="12" t="s">
        <v>2734</v>
      </c>
      <c r="I2036" s="90">
        <v>0.25</v>
      </c>
      <c r="J2036" s="90">
        <v>0.26041666666666669</v>
      </c>
      <c r="K2036" s="13">
        <v>0.25</v>
      </c>
      <c r="L2036" s="90"/>
      <c r="M2036" s="90"/>
      <c r="N2036" s="13"/>
      <c r="O2036" s="12">
        <v>0</v>
      </c>
      <c r="P2036" s="12">
        <v>45.188276000000002</v>
      </c>
      <c r="Q2036" s="12">
        <v>5.7171810000000001</v>
      </c>
      <c r="R2036" s="14">
        <v>46301.460023148145</v>
      </c>
      <c r="S2036" s="12">
        <v>1</v>
      </c>
      <c r="T2036">
        <v>20260140</v>
      </c>
      <c r="U2036" t="s">
        <v>40</v>
      </c>
      <c r="V2036">
        <v>20260140</v>
      </c>
    </row>
    <row r="2037" spans="1:22" x14ac:dyDescent="0.3">
      <c r="A2037" s="11">
        <v>46286</v>
      </c>
      <c r="B2037" s="89" t="s">
        <v>3830</v>
      </c>
      <c r="C2037" s="12" t="s">
        <v>951</v>
      </c>
      <c r="D2037" s="12" t="s">
        <v>2942</v>
      </c>
      <c r="E2037" s="12" t="s">
        <v>676</v>
      </c>
      <c r="F2037" s="12" t="s">
        <v>2943</v>
      </c>
      <c r="G2037" s="12" t="s">
        <v>2733</v>
      </c>
      <c r="H2037" s="12" t="s">
        <v>2734</v>
      </c>
      <c r="I2037" s="90">
        <v>0.16666666666666671</v>
      </c>
      <c r="J2037" s="90">
        <v>0.17708333333333329</v>
      </c>
      <c r="K2037" s="13">
        <v>0.25</v>
      </c>
      <c r="L2037" s="90"/>
      <c r="M2037" s="90"/>
      <c r="N2037" s="13"/>
      <c r="O2037" s="12">
        <v>0</v>
      </c>
      <c r="P2037" s="12">
        <v>45.191566000000002</v>
      </c>
      <c r="Q2037" s="12">
        <v>5.6863279999999996</v>
      </c>
      <c r="R2037" s="14">
        <v>46301.460023148145</v>
      </c>
      <c r="S2037" s="12">
        <v>1</v>
      </c>
      <c r="T2037">
        <v>20260191</v>
      </c>
      <c r="U2037" t="s">
        <v>40</v>
      </c>
      <c r="V2037">
        <v>20260191</v>
      </c>
    </row>
    <row r="2038" spans="1:22" x14ac:dyDescent="0.3">
      <c r="A2038" s="11">
        <v>46286</v>
      </c>
      <c r="B2038" s="89" t="s">
        <v>3862</v>
      </c>
      <c r="C2038" s="12" t="s">
        <v>853</v>
      </c>
      <c r="D2038" s="12" t="s">
        <v>3340</v>
      </c>
      <c r="E2038" s="12" t="s">
        <v>253</v>
      </c>
      <c r="F2038" s="12" t="s">
        <v>3341</v>
      </c>
      <c r="G2038" s="12" t="s">
        <v>2733</v>
      </c>
      <c r="H2038" s="12" t="s">
        <v>2734</v>
      </c>
      <c r="I2038" s="90">
        <v>0.16666666666666671</v>
      </c>
      <c r="J2038" s="90">
        <v>0.1736111111111111</v>
      </c>
      <c r="K2038" s="13">
        <v>0.17</v>
      </c>
      <c r="L2038" s="90"/>
      <c r="M2038" s="90"/>
      <c r="N2038" s="13"/>
      <c r="O2038" s="12">
        <v>0</v>
      </c>
      <c r="P2038" s="12">
        <v>45.144255000000001</v>
      </c>
      <c r="Q2038" s="12">
        <v>5.7129729999999999</v>
      </c>
      <c r="R2038" s="14">
        <v>46301.460023148145</v>
      </c>
      <c r="S2038" s="12">
        <v>1</v>
      </c>
      <c r="T2038">
        <v>20260209</v>
      </c>
      <c r="U2038" t="s">
        <v>3760</v>
      </c>
      <c r="V2038">
        <v>20260209</v>
      </c>
    </row>
    <row r="2039" spans="1:22" x14ac:dyDescent="0.3">
      <c r="A2039" s="11">
        <v>46286</v>
      </c>
      <c r="B2039" s="89" t="s">
        <v>3862</v>
      </c>
      <c r="C2039" s="12" t="s">
        <v>853</v>
      </c>
      <c r="D2039" s="12" t="s">
        <v>3249</v>
      </c>
      <c r="E2039" s="12" t="s">
        <v>98</v>
      </c>
      <c r="F2039" s="12" t="s">
        <v>3250</v>
      </c>
      <c r="G2039" s="12" t="s">
        <v>2733</v>
      </c>
      <c r="H2039" s="12" t="s">
        <v>2734</v>
      </c>
      <c r="I2039" s="90">
        <v>0.16666666666666671</v>
      </c>
      <c r="J2039" s="90">
        <v>0.17708333333333329</v>
      </c>
      <c r="K2039" s="13">
        <v>0.25</v>
      </c>
      <c r="L2039" s="90"/>
      <c r="M2039" s="90"/>
      <c r="N2039" s="13"/>
      <c r="O2039" s="12">
        <v>0</v>
      </c>
      <c r="P2039" s="12">
        <v>45.190128999999999</v>
      </c>
      <c r="Q2039" s="12">
        <v>5.7320460000000004</v>
      </c>
      <c r="R2039" s="14">
        <v>46301.460023148145</v>
      </c>
      <c r="S2039" s="12">
        <v>1</v>
      </c>
      <c r="T2039">
        <v>20260010</v>
      </c>
      <c r="U2039" t="s">
        <v>40</v>
      </c>
      <c r="V2039">
        <v>20260010</v>
      </c>
    </row>
    <row r="2040" spans="1:22" x14ac:dyDescent="0.3">
      <c r="A2040" s="11">
        <v>46286</v>
      </c>
      <c r="B2040" s="89" t="s">
        <v>3823</v>
      </c>
      <c r="C2040" s="12" t="s">
        <v>968</v>
      </c>
      <c r="D2040" s="12" t="s">
        <v>1905</v>
      </c>
      <c r="E2040" s="12" t="s">
        <v>683</v>
      </c>
      <c r="F2040" s="12" t="s">
        <v>683</v>
      </c>
      <c r="G2040" s="12" t="s">
        <v>2733</v>
      </c>
      <c r="H2040" s="12" t="s">
        <v>2737</v>
      </c>
      <c r="I2040" s="90">
        <v>0.27430555555555558</v>
      </c>
      <c r="J2040" s="90">
        <v>0.28472222222222221</v>
      </c>
      <c r="K2040" s="13">
        <v>0.25</v>
      </c>
      <c r="L2040" s="90"/>
      <c r="M2040" s="90"/>
      <c r="N2040" s="13"/>
      <c r="O2040" s="12">
        <v>0</v>
      </c>
      <c r="P2040" s="12">
        <v>45.196936999999998</v>
      </c>
      <c r="Q2040" s="12">
        <v>5.6979059999999997</v>
      </c>
      <c r="R2040" s="14">
        <v>46301.460023148145</v>
      </c>
      <c r="S2040" s="12">
        <v>1</v>
      </c>
      <c r="T2040">
        <v>20260278</v>
      </c>
      <c r="U2040" t="s">
        <v>838</v>
      </c>
      <c r="V2040">
        <v>20260278</v>
      </c>
    </row>
    <row r="2041" spans="1:22" x14ac:dyDescent="0.3">
      <c r="A2041" s="11">
        <v>46286</v>
      </c>
      <c r="B2041" s="89" t="s">
        <v>3872</v>
      </c>
      <c r="C2041" s="12" t="s">
        <v>866</v>
      </c>
      <c r="D2041" s="12" t="s">
        <v>2117</v>
      </c>
      <c r="E2041" s="12" t="s">
        <v>664</v>
      </c>
      <c r="F2041" s="12" t="s">
        <v>3468</v>
      </c>
      <c r="G2041" s="12" t="s">
        <v>2733</v>
      </c>
      <c r="H2041" s="12" t="s">
        <v>2737</v>
      </c>
      <c r="I2041" s="90">
        <v>0.33333333333333331</v>
      </c>
      <c r="J2041" s="90">
        <v>0.34722222222222221</v>
      </c>
      <c r="K2041" s="13">
        <v>0.33</v>
      </c>
      <c r="L2041" s="90">
        <v>0.14166666666666669</v>
      </c>
      <c r="M2041" s="90">
        <v>0.16666666666666671</v>
      </c>
      <c r="N2041" s="13">
        <v>0.6</v>
      </c>
      <c r="O2041" s="12">
        <v>1</v>
      </c>
      <c r="P2041" s="12">
        <v>45.239960000000004</v>
      </c>
      <c r="Q2041" s="12">
        <v>5.820354</v>
      </c>
      <c r="R2041" s="14">
        <v>46301.460023148145</v>
      </c>
      <c r="S2041" s="12">
        <v>1</v>
      </c>
      <c r="T2041">
        <v>20260347</v>
      </c>
      <c r="U2041" t="s">
        <v>838</v>
      </c>
      <c r="V2041">
        <v>20260347</v>
      </c>
    </row>
    <row r="2042" spans="1:22" x14ac:dyDescent="0.3">
      <c r="A2042" s="11">
        <v>46286</v>
      </c>
      <c r="B2042" s="89" t="s">
        <v>3884</v>
      </c>
      <c r="C2042" s="12" t="s">
        <v>895</v>
      </c>
      <c r="D2042" s="12"/>
      <c r="E2042" s="12" t="s">
        <v>801</v>
      </c>
      <c r="F2042" s="12" t="s">
        <v>801</v>
      </c>
      <c r="G2042" s="12"/>
      <c r="H2042" s="12"/>
      <c r="I2042" s="90">
        <v>0.25</v>
      </c>
      <c r="J2042" s="90">
        <v>0.26041666666666669</v>
      </c>
      <c r="K2042" s="13">
        <v>0.25</v>
      </c>
      <c r="L2042" s="90"/>
      <c r="M2042" s="90"/>
      <c r="N2042" s="13"/>
      <c r="O2042" s="12">
        <v>0</v>
      </c>
      <c r="P2042" s="12">
        <v>45.185983</v>
      </c>
      <c r="Q2042" s="12">
        <v>5.7123100000000004</v>
      </c>
      <c r="R2042" s="14">
        <v>46301.460023148145</v>
      </c>
      <c r="S2042" s="12">
        <v>0</v>
      </c>
      <c r="V2042" t="s">
        <v>3927</v>
      </c>
    </row>
    <row r="2043" spans="1:22" x14ac:dyDescent="0.3">
      <c r="A2043" s="11">
        <v>46286</v>
      </c>
      <c r="B2043" s="89" t="s">
        <v>3833</v>
      </c>
      <c r="C2043" s="12" t="s">
        <v>978</v>
      </c>
      <c r="D2043" s="12" t="s">
        <v>3469</v>
      </c>
      <c r="E2043" s="12" t="s">
        <v>442</v>
      </c>
      <c r="F2043" s="12" t="s">
        <v>3470</v>
      </c>
      <c r="G2043" s="12" t="s">
        <v>2733</v>
      </c>
      <c r="H2043" s="12" t="s">
        <v>2734</v>
      </c>
      <c r="I2043" s="90">
        <v>0.16666666666666671</v>
      </c>
      <c r="J2043" s="90">
        <v>0.18055555555555561</v>
      </c>
      <c r="K2043" s="13">
        <v>0.33</v>
      </c>
      <c r="L2043" s="90"/>
      <c r="M2043" s="90"/>
      <c r="N2043" s="13"/>
      <c r="O2043" s="12">
        <v>0</v>
      </c>
      <c r="P2043" s="12">
        <v>45.568575000000003</v>
      </c>
      <c r="Q2043" s="12">
        <v>5.9217069999999996</v>
      </c>
      <c r="R2043" s="14">
        <v>46301.460023148145</v>
      </c>
      <c r="S2043" s="12">
        <v>1</v>
      </c>
      <c r="T2043">
        <v>20260304</v>
      </c>
      <c r="U2043" t="s">
        <v>40</v>
      </c>
      <c r="V2043">
        <v>20260304</v>
      </c>
    </row>
    <row r="2044" spans="1:22" x14ac:dyDescent="0.3">
      <c r="A2044" s="11">
        <v>46286</v>
      </c>
      <c r="B2044" s="89" t="s">
        <v>3882</v>
      </c>
      <c r="C2044" s="12" t="s">
        <v>917</v>
      </c>
      <c r="D2044" s="12" t="s">
        <v>1862</v>
      </c>
      <c r="E2044" s="12" t="s">
        <v>478</v>
      </c>
      <c r="F2044" s="12" t="s">
        <v>3899</v>
      </c>
      <c r="G2044" s="12" t="s">
        <v>2733</v>
      </c>
      <c r="H2044" s="12" t="s">
        <v>2737</v>
      </c>
      <c r="I2044" s="90">
        <v>0.33333333333333331</v>
      </c>
      <c r="J2044" s="90">
        <v>0.34722222222222221</v>
      </c>
      <c r="K2044" s="13">
        <v>0.33</v>
      </c>
      <c r="L2044" s="90"/>
      <c r="M2044" s="90"/>
      <c r="N2044" s="13"/>
      <c r="O2044" s="12">
        <v>0</v>
      </c>
      <c r="P2044" s="12">
        <v>45.349625000000003</v>
      </c>
      <c r="Q2044" s="12">
        <v>5.5005740000000003</v>
      </c>
      <c r="R2044" s="14">
        <v>46301.460023148145</v>
      </c>
      <c r="S2044" s="12">
        <v>1</v>
      </c>
      <c r="T2044">
        <v>20260264</v>
      </c>
      <c r="U2044" t="s">
        <v>838</v>
      </c>
      <c r="V2044">
        <v>20260264</v>
      </c>
    </row>
    <row r="2045" spans="1:22" x14ac:dyDescent="0.3">
      <c r="A2045" s="11">
        <v>46286</v>
      </c>
      <c r="B2045" s="89" t="s">
        <v>3824</v>
      </c>
      <c r="C2045" s="12" t="s">
        <v>876</v>
      </c>
      <c r="D2045" s="12" t="s">
        <v>1187</v>
      </c>
      <c r="E2045" s="12" t="s">
        <v>617</v>
      </c>
      <c r="F2045" s="12" t="s">
        <v>617</v>
      </c>
      <c r="G2045" s="12" t="s">
        <v>2733</v>
      </c>
      <c r="H2045" s="12" t="s">
        <v>2737</v>
      </c>
      <c r="I2045" s="90">
        <v>0.33333333333333331</v>
      </c>
      <c r="J2045" s="90">
        <v>0.37847222222222221</v>
      </c>
      <c r="K2045" s="13">
        <v>1.08</v>
      </c>
      <c r="L2045" s="90"/>
      <c r="M2045" s="90"/>
      <c r="N2045" s="13"/>
      <c r="O2045" s="12">
        <v>0</v>
      </c>
      <c r="P2045" s="12">
        <v>45.211889999999997</v>
      </c>
      <c r="Q2045" s="12">
        <v>5.6499290000000002</v>
      </c>
      <c r="R2045" s="14">
        <v>46301.460023148145</v>
      </c>
      <c r="S2045" s="12">
        <v>1</v>
      </c>
      <c r="T2045">
        <v>20260031</v>
      </c>
      <c r="U2045" t="s">
        <v>838</v>
      </c>
      <c r="V2045">
        <v>20260031</v>
      </c>
    </row>
    <row r="2046" spans="1:22" x14ac:dyDescent="0.3">
      <c r="A2046" s="11">
        <v>46286</v>
      </c>
      <c r="B2046" s="89" t="s">
        <v>3868</v>
      </c>
      <c r="C2046" s="12" t="s">
        <v>983</v>
      </c>
      <c r="D2046" s="12" t="s">
        <v>1564</v>
      </c>
      <c r="E2046" s="12" t="s">
        <v>658</v>
      </c>
      <c r="F2046" s="12" t="s">
        <v>658</v>
      </c>
      <c r="G2046" s="12" t="s">
        <v>2733</v>
      </c>
      <c r="H2046" s="12" t="s">
        <v>2737</v>
      </c>
      <c r="I2046" s="90">
        <v>0.33333333333333331</v>
      </c>
      <c r="J2046" s="90">
        <v>0.35416666666666669</v>
      </c>
      <c r="K2046" s="13">
        <v>0.5</v>
      </c>
      <c r="L2046" s="90"/>
      <c r="M2046" s="90"/>
      <c r="N2046" s="13"/>
      <c r="O2046" s="12">
        <v>0</v>
      </c>
      <c r="P2046" s="12">
        <v>45.187114999999999</v>
      </c>
      <c r="Q2046" s="12">
        <v>5.8087179999999998</v>
      </c>
      <c r="R2046" s="14">
        <v>46301.460023148145</v>
      </c>
      <c r="S2046" s="12">
        <v>1</v>
      </c>
      <c r="T2046">
        <v>20260163</v>
      </c>
      <c r="U2046" t="s">
        <v>838</v>
      </c>
      <c r="V2046">
        <v>20260163</v>
      </c>
    </row>
    <row r="2047" spans="1:22" x14ac:dyDescent="0.3">
      <c r="A2047" s="11">
        <v>46286</v>
      </c>
      <c r="B2047" s="89" t="s">
        <v>3845</v>
      </c>
      <c r="C2047" s="12" t="s">
        <v>950</v>
      </c>
      <c r="D2047" s="12" t="s">
        <v>3472</v>
      </c>
      <c r="E2047" s="12" t="s">
        <v>767</v>
      </c>
      <c r="F2047" s="12" t="s">
        <v>3473</v>
      </c>
      <c r="G2047" s="12" t="s">
        <v>2733</v>
      </c>
      <c r="H2047" s="12" t="s">
        <v>2734</v>
      </c>
      <c r="I2047" s="90">
        <v>0.16666666666666671</v>
      </c>
      <c r="J2047" s="90">
        <v>0.18055555555555561</v>
      </c>
      <c r="K2047" s="13">
        <v>0.33</v>
      </c>
      <c r="L2047" s="90"/>
      <c r="M2047" s="90"/>
      <c r="N2047" s="13"/>
      <c r="O2047" s="12">
        <v>0</v>
      </c>
      <c r="P2047" s="12">
        <v>45.188974999999999</v>
      </c>
      <c r="Q2047" s="12">
        <v>5.726712</v>
      </c>
      <c r="R2047" s="14">
        <v>46301.460023148145</v>
      </c>
      <c r="S2047" s="12">
        <v>1</v>
      </c>
      <c r="T2047">
        <v>20260196</v>
      </c>
      <c r="U2047" t="s">
        <v>40</v>
      </c>
      <c r="V2047">
        <v>20260196</v>
      </c>
    </row>
    <row r="2048" spans="1:22" x14ac:dyDescent="0.3">
      <c r="A2048" s="11">
        <v>46286</v>
      </c>
      <c r="B2048" s="89" t="s">
        <v>3872</v>
      </c>
      <c r="C2048" s="12" t="s">
        <v>866</v>
      </c>
      <c r="D2048" s="12" t="s">
        <v>1671</v>
      </c>
      <c r="E2048" s="12" t="s">
        <v>468</v>
      </c>
      <c r="F2048" s="12" t="s">
        <v>468</v>
      </c>
      <c r="G2048" s="12" t="s">
        <v>2733</v>
      </c>
      <c r="H2048" s="12" t="s">
        <v>2737</v>
      </c>
      <c r="I2048" s="90">
        <v>0.33333333333333331</v>
      </c>
      <c r="J2048" s="90">
        <v>0.35416666666666669</v>
      </c>
      <c r="K2048" s="13">
        <v>0.5</v>
      </c>
      <c r="L2048" s="90">
        <v>0.1152777777777778</v>
      </c>
      <c r="M2048" s="90">
        <v>0.1222222222222222</v>
      </c>
      <c r="N2048" s="13">
        <v>0.17</v>
      </c>
      <c r="O2048" s="12">
        <v>1</v>
      </c>
      <c r="P2048" s="12">
        <v>45.223424000000001</v>
      </c>
      <c r="Q2048" s="12">
        <v>5.7943249999999997</v>
      </c>
      <c r="R2048" s="14">
        <v>46301.460023148145</v>
      </c>
      <c r="S2048" s="12">
        <v>1</v>
      </c>
      <c r="T2048">
        <v>20260202</v>
      </c>
      <c r="U2048" t="s">
        <v>838</v>
      </c>
      <c r="V2048">
        <v>20260202</v>
      </c>
    </row>
    <row r="2049" spans="1:22" x14ac:dyDescent="0.3">
      <c r="A2049" s="11">
        <v>46286</v>
      </c>
      <c r="B2049" s="89" t="s">
        <v>3845</v>
      </c>
      <c r="C2049" s="12" t="s">
        <v>950</v>
      </c>
      <c r="D2049" s="12" t="s">
        <v>2387</v>
      </c>
      <c r="E2049" s="12" t="s">
        <v>218</v>
      </c>
      <c r="F2049" s="12" t="s">
        <v>3474</v>
      </c>
      <c r="G2049" s="12" t="s">
        <v>2733</v>
      </c>
      <c r="H2049" s="12" t="s">
        <v>2737</v>
      </c>
      <c r="I2049" s="90">
        <v>0.33333333333333331</v>
      </c>
      <c r="J2049" s="90">
        <v>0.34722222222222221</v>
      </c>
      <c r="K2049" s="13">
        <v>0.33</v>
      </c>
      <c r="L2049" s="90"/>
      <c r="M2049" s="90"/>
      <c r="N2049" s="13"/>
      <c r="O2049" s="12">
        <v>0</v>
      </c>
      <c r="P2049" s="12">
        <v>45.189608999999997</v>
      </c>
      <c r="Q2049" s="12">
        <v>5.7291639999999999</v>
      </c>
      <c r="R2049" s="14">
        <v>46301.460023148145</v>
      </c>
      <c r="S2049" s="12">
        <v>1</v>
      </c>
      <c r="T2049">
        <v>20260439</v>
      </c>
      <c r="U2049" t="s">
        <v>838</v>
      </c>
      <c r="V2049">
        <v>20260439</v>
      </c>
    </row>
    <row r="2050" spans="1:22" x14ac:dyDescent="0.3">
      <c r="A2050" s="11">
        <v>46286</v>
      </c>
      <c r="B2050" s="89" t="s">
        <v>3830</v>
      </c>
      <c r="C2050" s="12" t="s">
        <v>951</v>
      </c>
      <c r="D2050" s="12" t="s">
        <v>3475</v>
      </c>
      <c r="E2050" s="12" t="s">
        <v>668</v>
      </c>
      <c r="F2050" s="12" t="s">
        <v>3476</v>
      </c>
      <c r="G2050" s="12" t="s">
        <v>2733</v>
      </c>
      <c r="H2050" s="12" t="s">
        <v>2734</v>
      </c>
      <c r="I2050" s="90">
        <v>0.16666666666666671</v>
      </c>
      <c r="J2050" s="90">
        <v>0.18055555555555561</v>
      </c>
      <c r="K2050" s="13">
        <v>0.33</v>
      </c>
      <c r="L2050" s="90"/>
      <c r="M2050" s="90"/>
      <c r="N2050" s="13"/>
      <c r="O2050" s="12">
        <v>0</v>
      </c>
      <c r="P2050" s="12">
        <v>45.164425000000001</v>
      </c>
      <c r="Q2050" s="12">
        <v>5.6912079999999996</v>
      </c>
      <c r="R2050" s="14">
        <v>46301.460023148145</v>
      </c>
      <c r="S2050" s="12">
        <v>1</v>
      </c>
      <c r="T2050">
        <v>20260322</v>
      </c>
      <c r="U2050" t="s">
        <v>40</v>
      </c>
      <c r="V2050">
        <v>20260322</v>
      </c>
    </row>
    <row r="2051" spans="1:22" x14ac:dyDescent="0.3">
      <c r="A2051" s="11">
        <v>46286</v>
      </c>
      <c r="B2051" s="89" t="s">
        <v>3870</v>
      </c>
      <c r="C2051" s="12" t="s">
        <v>947</v>
      </c>
      <c r="D2051" s="12" t="s">
        <v>3477</v>
      </c>
      <c r="E2051" s="12" t="s">
        <v>696</v>
      </c>
      <c r="F2051" s="12" t="s">
        <v>3478</v>
      </c>
      <c r="G2051" s="12" t="s">
        <v>2733</v>
      </c>
      <c r="H2051" s="12" t="s">
        <v>3386</v>
      </c>
      <c r="I2051" s="90">
        <v>0.33333333333333331</v>
      </c>
      <c r="J2051" s="90">
        <v>0.35416666666666669</v>
      </c>
      <c r="K2051" s="13">
        <v>0.5</v>
      </c>
      <c r="L2051" s="90"/>
      <c r="M2051" s="90"/>
      <c r="N2051" s="13"/>
      <c r="O2051" s="12">
        <v>0</v>
      </c>
      <c r="P2051" s="12">
        <v>45.371516</v>
      </c>
      <c r="Q2051" s="12">
        <v>5.5878629999999996</v>
      </c>
      <c r="R2051" s="14">
        <v>46301.460023148145</v>
      </c>
      <c r="S2051" s="12">
        <v>1</v>
      </c>
      <c r="T2051">
        <v>20260417</v>
      </c>
      <c r="U2051" t="s">
        <v>40</v>
      </c>
      <c r="V2051">
        <v>20260417</v>
      </c>
    </row>
    <row r="2052" spans="1:22" x14ac:dyDescent="0.3">
      <c r="A2052" s="11">
        <v>46286</v>
      </c>
      <c r="B2052" s="89" t="s">
        <v>3847</v>
      </c>
      <c r="C2052" s="12" t="s">
        <v>900</v>
      </c>
      <c r="D2052" s="12" t="s">
        <v>2684</v>
      </c>
      <c r="E2052" s="12" t="s">
        <v>698</v>
      </c>
      <c r="F2052" s="12" t="s">
        <v>698</v>
      </c>
      <c r="G2052" s="12" t="s">
        <v>2733</v>
      </c>
      <c r="H2052" s="12" t="s">
        <v>2737</v>
      </c>
      <c r="I2052" s="90">
        <v>0.18055555555555561</v>
      </c>
      <c r="J2052" s="90">
        <v>0.19444444444444439</v>
      </c>
      <c r="K2052" s="13">
        <v>0.33</v>
      </c>
      <c r="L2052" s="90"/>
      <c r="M2052" s="90"/>
      <c r="N2052" s="13"/>
      <c r="O2052" s="12">
        <v>0</v>
      </c>
      <c r="P2052" s="12">
        <v>45.220844</v>
      </c>
      <c r="Q2052" s="12">
        <v>5.6904969999999997</v>
      </c>
      <c r="R2052" s="14">
        <v>46301.460023148145</v>
      </c>
      <c r="S2052" s="12">
        <v>1</v>
      </c>
      <c r="T2052">
        <v>20260563</v>
      </c>
      <c r="U2052" t="s">
        <v>838</v>
      </c>
      <c r="V2052">
        <v>20260563</v>
      </c>
    </row>
    <row r="2053" spans="1:22" x14ac:dyDescent="0.3">
      <c r="A2053" s="11">
        <v>46286</v>
      </c>
      <c r="B2053" s="89" t="s">
        <v>3818</v>
      </c>
      <c r="C2053" s="12" t="s">
        <v>870</v>
      </c>
      <c r="D2053" s="12" t="s">
        <v>2301</v>
      </c>
      <c r="E2053" s="12" t="s">
        <v>148</v>
      </c>
      <c r="F2053" s="12" t="s">
        <v>148</v>
      </c>
      <c r="G2053" s="12" t="s">
        <v>2733</v>
      </c>
      <c r="H2053" s="12" t="s">
        <v>2737</v>
      </c>
      <c r="I2053" s="90">
        <v>0.37847222222222221</v>
      </c>
      <c r="J2053" s="90">
        <v>0.40277777777777779</v>
      </c>
      <c r="K2053" s="13">
        <v>0.57999999999999996</v>
      </c>
      <c r="L2053" s="90">
        <v>0.22430555555555559</v>
      </c>
      <c r="M2053" s="90">
        <v>0.23402777777777781</v>
      </c>
      <c r="N2053" s="13">
        <v>0.23</v>
      </c>
      <c r="O2053" s="12">
        <v>1</v>
      </c>
      <c r="P2053" s="12">
        <v>45.192273999999998</v>
      </c>
      <c r="Q2053" s="12">
        <v>5.7321200000000001</v>
      </c>
      <c r="R2053" s="14">
        <v>46301.460023148145</v>
      </c>
      <c r="S2053" s="12">
        <v>1</v>
      </c>
      <c r="T2053">
        <v>20260410</v>
      </c>
      <c r="U2053" t="s">
        <v>838</v>
      </c>
      <c r="V2053">
        <v>20260410</v>
      </c>
    </row>
    <row r="2054" spans="1:22" x14ac:dyDescent="0.3">
      <c r="A2054" s="11">
        <v>46286</v>
      </c>
      <c r="B2054" s="89" t="s">
        <v>3840</v>
      </c>
      <c r="C2054" s="12" t="s">
        <v>959</v>
      </c>
      <c r="D2054" s="12" t="s">
        <v>1604</v>
      </c>
      <c r="E2054" s="12" t="s">
        <v>500</v>
      </c>
      <c r="F2054" s="12" t="s">
        <v>500</v>
      </c>
      <c r="G2054" s="12" t="s">
        <v>2733</v>
      </c>
      <c r="H2054" s="12" t="s">
        <v>2737</v>
      </c>
      <c r="I2054" s="90">
        <v>0.33333333333333331</v>
      </c>
      <c r="J2054" s="90">
        <v>0.35416666666666669</v>
      </c>
      <c r="K2054" s="13">
        <v>0.5</v>
      </c>
      <c r="L2054" s="90"/>
      <c r="M2054" s="90"/>
      <c r="N2054" s="13"/>
      <c r="O2054" s="12">
        <v>0</v>
      </c>
      <c r="P2054" s="12">
        <v>45.209110000000003</v>
      </c>
      <c r="Q2054" s="12">
        <v>5.788958</v>
      </c>
      <c r="R2054" s="14">
        <v>46301.460023148145</v>
      </c>
      <c r="S2054" s="12">
        <v>1</v>
      </c>
      <c r="T2054">
        <v>20260177</v>
      </c>
      <c r="U2054" t="s">
        <v>838</v>
      </c>
      <c r="V2054">
        <v>20260177</v>
      </c>
    </row>
    <row r="2055" spans="1:22" x14ac:dyDescent="0.3">
      <c r="A2055" s="11">
        <v>46286</v>
      </c>
      <c r="B2055" s="89" t="s">
        <v>3881</v>
      </c>
      <c r="C2055" s="12" t="s">
        <v>894</v>
      </c>
      <c r="D2055" s="12" t="s">
        <v>1957</v>
      </c>
      <c r="E2055" s="12" t="s">
        <v>773</v>
      </c>
      <c r="F2055" s="12" t="s">
        <v>773</v>
      </c>
      <c r="G2055" s="12" t="s">
        <v>2733</v>
      </c>
      <c r="H2055" s="12" t="s">
        <v>2737</v>
      </c>
      <c r="I2055" s="90">
        <v>0.33333333333333331</v>
      </c>
      <c r="J2055" s="90">
        <v>0.48958333333333331</v>
      </c>
      <c r="K2055" s="13">
        <v>3.75</v>
      </c>
      <c r="L2055" s="90"/>
      <c r="M2055" s="90"/>
      <c r="N2055" s="13"/>
      <c r="O2055" s="12">
        <v>0</v>
      </c>
      <c r="P2055" s="12">
        <v>45.105769000000002</v>
      </c>
      <c r="Q2055" s="12">
        <v>5.747052</v>
      </c>
      <c r="R2055" s="14">
        <v>46301.460023148145</v>
      </c>
      <c r="S2055" s="12">
        <v>1</v>
      </c>
      <c r="T2055">
        <v>20260296</v>
      </c>
      <c r="U2055" t="s">
        <v>838</v>
      </c>
      <c r="V2055">
        <v>20260296</v>
      </c>
    </row>
    <row r="2056" spans="1:22" x14ac:dyDescent="0.3">
      <c r="A2056" s="11">
        <v>46286</v>
      </c>
      <c r="B2056" s="89" t="s">
        <v>3841</v>
      </c>
      <c r="C2056" s="12" t="s">
        <v>971</v>
      </c>
      <c r="D2056" s="12" t="s">
        <v>2984</v>
      </c>
      <c r="E2056" s="12" t="s">
        <v>407</v>
      </c>
      <c r="F2056" s="12" t="s">
        <v>2985</v>
      </c>
      <c r="G2056" s="12" t="s">
        <v>2733</v>
      </c>
      <c r="H2056" s="12" t="s">
        <v>2734</v>
      </c>
      <c r="I2056" s="90">
        <v>0.16666666666666671</v>
      </c>
      <c r="J2056" s="90">
        <v>0.17708333333333329</v>
      </c>
      <c r="K2056" s="13">
        <v>0.25</v>
      </c>
      <c r="L2056" s="90"/>
      <c r="M2056" s="90"/>
      <c r="N2056" s="13"/>
      <c r="O2056" s="12">
        <v>0</v>
      </c>
      <c r="P2056" s="12">
        <v>45.163393999999997</v>
      </c>
      <c r="Q2056" s="12">
        <v>5.6850899999999998</v>
      </c>
      <c r="R2056" s="14">
        <v>46301.460023148145</v>
      </c>
      <c r="S2056" s="12">
        <v>1</v>
      </c>
      <c r="T2056">
        <v>20260113</v>
      </c>
      <c r="U2056" t="s">
        <v>3760</v>
      </c>
      <c r="V2056">
        <v>20260113</v>
      </c>
    </row>
    <row r="2057" spans="1:22" x14ac:dyDescent="0.3">
      <c r="A2057" s="11">
        <v>46286</v>
      </c>
      <c r="B2057" s="89" t="s">
        <v>3901</v>
      </c>
      <c r="C2057" s="12" t="s">
        <v>969</v>
      </c>
      <c r="D2057" s="12" t="s">
        <v>1555</v>
      </c>
      <c r="E2057" s="12" t="s">
        <v>441</v>
      </c>
      <c r="F2057" s="12" t="s">
        <v>441</v>
      </c>
      <c r="G2057" s="12" t="s">
        <v>2733</v>
      </c>
      <c r="H2057" s="12" t="s">
        <v>2737</v>
      </c>
      <c r="I2057" s="90">
        <v>0.33333333333333331</v>
      </c>
      <c r="J2057" s="90">
        <v>0.47916666666666669</v>
      </c>
      <c r="K2057" s="13">
        <v>3.5</v>
      </c>
      <c r="L2057" s="90"/>
      <c r="M2057" s="90"/>
      <c r="N2057" s="13"/>
      <c r="O2057" s="12">
        <v>0</v>
      </c>
      <c r="P2057" s="12">
        <v>45.157359</v>
      </c>
      <c r="Q2057" s="12">
        <v>5.7146999999999997</v>
      </c>
      <c r="R2057" s="14">
        <v>46301.460023148145</v>
      </c>
      <c r="S2057" s="12">
        <v>1</v>
      </c>
      <c r="T2057">
        <v>20260161</v>
      </c>
      <c r="U2057" t="s">
        <v>838</v>
      </c>
      <c r="V2057">
        <v>20260161</v>
      </c>
    </row>
    <row r="2058" spans="1:22" x14ac:dyDescent="0.3">
      <c r="A2058" s="11">
        <v>46286</v>
      </c>
      <c r="B2058" s="89" t="s">
        <v>3855</v>
      </c>
      <c r="C2058" s="12" t="s">
        <v>984</v>
      </c>
      <c r="D2058" s="12" t="s">
        <v>1294</v>
      </c>
      <c r="E2058" s="12" t="s">
        <v>128</v>
      </c>
      <c r="F2058" s="12" t="s">
        <v>3479</v>
      </c>
      <c r="G2058" s="12" t="s">
        <v>2733</v>
      </c>
      <c r="H2058" s="12" t="s">
        <v>2781</v>
      </c>
      <c r="I2058" s="90">
        <v>0.1875</v>
      </c>
      <c r="J2058" s="90">
        <v>0.29166666666666669</v>
      </c>
      <c r="K2058" s="13">
        <v>2.5</v>
      </c>
      <c r="L2058" s="90">
        <v>0.20416666666666669</v>
      </c>
      <c r="M2058" s="90">
        <v>0.2986111111111111</v>
      </c>
      <c r="N2058" s="13">
        <v>2.27</v>
      </c>
      <c r="O2058" s="12">
        <v>1</v>
      </c>
      <c r="P2058" s="12">
        <v>45.191443999999997</v>
      </c>
      <c r="Q2058" s="12">
        <v>5.7273620000000003</v>
      </c>
      <c r="R2058" s="14">
        <v>46301.460023148145</v>
      </c>
      <c r="S2058" s="12">
        <v>1</v>
      </c>
      <c r="T2058">
        <v>20260069</v>
      </c>
      <c r="U2058" t="s">
        <v>838</v>
      </c>
      <c r="V2058">
        <v>20260069</v>
      </c>
    </row>
    <row r="2059" spans="1:22" x14ac:dyDescent="0.3">
      <c r="A2059" s="11">
        <v>46286</v>
      </c>
      <c r="B2059" s="89" t="s">
        <v>3824</v>
      </c>
      <c r="C2059" s="12" t="s">
        <v>876</v>
      </c>
      <c r="D2059" s="12" t="s">
        <v>1167</v>
      </c>
      <c r="E2059" s="12" t="s">
        <v>616</v>
      </c>
      <c r="F2059" s="12" t="s">
        <v>616</v>
      </c>
      <c r="G2059" s="12" t="s">
        <v>2733</v>
      </c>
      <c r="H2059" s="12" t="s">
        <v>2737</v>
      </c>
      <c r="I2059" s="90">
        <v>0.33333333333333331</v>
      </c>
      <c r="J2059" s="90">
        <v>0.3611111111111111</v>
      </c>
      <c r="K2059" s="13">
        <v>0.67</v>
      </c>
      <c r="L2059" s="90"/>
      <c r="M2059" s="90"/>
      <c r="N2059" s="13"/>
      <c r="O2059" s="12">
        <v>0</v>
      </c>
      <c r="P2059" s="12">
        <v>45.211889999999997</v>
      </c>
      <c r="Q2059" s="12">
        <v>5.6499290000000002</v>
      </c>
      <c r="R2059" s="14">
        <v>46301.460023148145</v>
      </c>
      <c r="S2059" s="12">
        <v>1</v>
      </c>
      <c r="T2059">
        <v>20260026</v>
      </c>
      <c r="U2059" t="s">
        <v>838</v>
      </c>
      <c r="V2059">
        <v>20260026</v>
      </c>
    </row>
    <row r="2060" spans="1:22" x14ac:dyDescent="0.3">
      <c r="A2060" s="11">
        <v>46286</v>
      </c>
      <c r="B2060" s="89" t="s">
        <v>3824</v>
      </c>
      <c r="C2060" s="12" t="s">
        <v>876</v>
      </c>
      <c r="D2060" s="12" t="s">
        <v>901</v>
      </c>
      <c r="E2060" s="12" t="s">
        <v>827</v>
      </c>
      <c r="F2060" s="12" t="s">
        <v>827</v>
      </c>
      <c r="G2060" s="12" t="s">
        <v>2733</v>
      </c>
      <c r="H2060" s="12" t="s">
        <v>2737</v>
      </c>
      <c r="I2060" s="90">
        <v>0.33333333333333331</v>
      </c>
      <c r="J2060" s="90">
        <v>0.3611111111111111</v>
      </c>
      <c r="K2060" s="13">
        <v>0.67</v>
      </c>
      <c r="L2060" s="90"/>
      <c r="M2060" s="90"/>
      <c r="N2060" s="13"/>
      <c r="O2060" s="12">
        <v>0</v>
      </c>
      <c r="P2060" s="12">
        <v>45.211889999999997</v>
      </c>
      <c r="Q2060" s="12">
        <v>5.6499290000000002</v>
      </c>
      <c r="R2060" s="14">
        <v>46301.460023148145</v>
      </c>
      <c r="S2060" s="12">
        <v>1</v>
      </c>
      <c r="V2060" t="s">
        <v>3900</v>
      </c>
    </row>
    <row r="2061" spans="1:22" x14ac:dyDescent="0.3">
      <c r="A2061" s="11">
        <v>46286</v>
      </c>
      <c r="B2061" s="89" t="s">
        <v>3854</v>
      </c>
      <c r="C2061" s="12" t="s">
        <v>963</v>
      </c>
      <c r="D2061" s="12" t="s">
        <v>2584</v>
      </c>
      <c r="E2061" s="12" t="s">
        <v>178</v>
      </c>
      <c r="F2061" s="12" t="s">
        <v>178</v>
      </c>
      <c r="G2061" s="12" t="s">
        <v>2733</v>
      </c>
      <c r="H2061" s="12" t="s">
        <v>2737</v>
      </c>
      <c r="I2061" s="90">
        <v>0.33333333333333331</v>
      </c>
      <c r="J2061" s="90">
        <v>0.34722222222222221</v>
      </c>
      <c r="K2061" s="13">
        <v>0.33</v>
      </c>
      <c r="L2061" s="90"/>
      <c r="M2061" s="90"/>
      <c r="N2061" s="13"/>
      <c r="O2061" s="12">
        <v>0</v>
      </c>
      <c r="P2061" s="12">
        <v>45.179831</v>
      </c>
      <c r="Q2061" s="12">
        <v>5.7078860000000002</v>
      </c>
      <c r="R2061" s="14">
        <v>46301.460023148145</v>
      </c>
      <c r="S2061" s="12">
        <v>1</v>
      </c>
      <c r="T2061">
        <v>20260522</v>
      </c>
      <c r="U2061" t="s">
        <v>838</v>
      </c>
      <c r="V2061">
        <v>20260522</v>
      </c>
    </row>
    <row r="2062" spans="1:22" x14ac:dyDescent="0.3">
      <c r="A2062" s="11">
        <v>46286</v>
      </c>
      <c r="B2062" s="89" t="s">
        <v>3854</v>
      </c>
      <c r="C2062" s="12" t="s">
        <v>963</v>
      </c>
      <c r="D2062" s="12" t="s">
        <v>3368</v>
      </c>
      <c r="E2062" s="12" t="s">
        <v>178</v>
      </c>
      <c r="F2062" s="12" t="s">
        <v>3369</v>
      </c>
      <c r="G2062" s="12" t="s">
        <v>2733</v>
      </c>
      <c r="H2062" s="12" t="s">
        <v>2734</v>
      </c>
      <c r="I2062" s="90">
        <v>0.16666666666666671</v>
      </c>
      <c r="J2062" s="90">
        <v>0.1736111111111111</v>
      </c>
      <c r="K2062" s="13">
        <v>0.17</v>
      </c>
      <c r="L2062" s="90"/>
      <c r="M2062" s="90"/>
      <c r="N2062" s="13"/>
      <c r="O2062" s="12">
        <v>0</v>
      </c>
      <c r="P2062" s="12">
        <v>45.179831</v>
      </c>
      <c r="Q2062" s="12">
        <v>5.7078860000000002</v>
      </c>
      <c r="R2062" s="14">
        <v>46301.460023148145</v>
      </c>
      <c r="S2062" s="12">
        <v>1</v>
      </c>
      <c r="T2062">
        <v>20260522</v>
      </c>
      <c r="U2062" t="s">
        <v>40</v>
      </c>
      <c r="V2062">
        <v>20260522</v>
      </c>
    </row>
    <row r="2063" spans="1:22" x14ac:dyDescent="0.3">
      <c r="A2063" s="11">
        <v>46286</v>
      </c>
      <c r="B2063" s="89" t="s">
        <v>3822</v>
      </c>
      <c r="C2063" s="12" t="s">
        <v>944</v>
      </c>
      <c r="D2063" s="12" t="s">
        <v>1251</v>
      </c>
      <c r="E2063" s="12" t="s">
        <v>84</v>
      </c>
      <c r="F2063" s="12" t="s">
        <v>1253</v>
      </c>
      <c r="G2063" s="12" t="s">
        <v>2733</v>
      </c>
      <c r="H2063" s="12" t="s">
        <v>2737</v>
      </c>
      <c r="I2063" s="90">
        <v>0.33333333333333331</v>
      </c>
      <c r="J2063" s="90">
        <v>0.35416666666666669</v>
      </c>
      <c r="K2063" s="13">
        <v>0.5</v>
      </c>
      <c r="L2063" s="90"/>
      <c r="M2063" s="90"/>
      <c r="N2063" s="13"/>
      <c r="O2063" s="12">
        <v>0</v>
      </c>
      <c r="P2063" s="12">
        <v>45.182246999999997</v>
      </c>
      <c r="Q2063" s="12">
        <v>5.7318619999999996</v>
      </c>
      <c r="R2063" s="14">
        <v>46301.460023148145</v>
      </c>
      <c r="S2063" s="12">
        <v>1</v>
      </c>
      <c r="T2063">
        <v>20260052</v>
      </c>
      <c r="U2063" t="s">
        <v>838</v>
      </c>
      <c r="V2063">
        <v>20260052</v>
      </c>
    </row>
    <row r="2064" spans="1:22" x14ac:dyDescent="0.3">
      <c r="A2064" s="11">
        <v>46286</v>
      </c>
      <c r="B2064" s="89" t="s">
        <v>3840</v>
      </c>
      <c r="C2064" s="12" t="s">
        <v>959</v>
      </c>
      <c r="D2064" s="12" t="s">
        <v>2248</v>
      </c>
      <c r="E2064" s="12" t="s">
        <v>588</v>
      </c>
      <c r="F2064" s="12" t="s">
        <v>588</v>
      </c>
      <c r="G2064" s="12" t="s">
        <v>2733</v>
      </c>
      <c r="H2064" s="12" t="s">
        <v>2737</v>
      </c>
      <c r="I2064" s="90">
        <v>0.31944444444444442</v>
      </c>
      <c r="J2064" s="90">
        <v>0.36458333333333331</v>
      </c>
      <c r="K2064" s="13">
        <v>1.08</v>
      </c>
      <c r="L2064" s="90"/>
      <c r="M2064" s="90"/>
      <c r="N2064" s="13"/>
      <c r="O2064" s="12">
        <v>0</v>
      </c>
      <c r="P2064" s="12">
        <v>45.207380000000001</v>
      </c>
      <c r="Q2064" s="12">
        <v>5.7814410000000001</v>
      </c>
      <c r="R2064" s="14">
        <v>46301.460023148145</v>
      </c>
      <c r="S2064" s="12">
        <v>1</v>
      </c>
      <c r="T2064">
        <v>20260393</v>
      </c>
      <c r="U2064" t="s">
        <v>838</v>
      </c>
      <c r="V2064">
        <v>20260393</v>
      </c>
    </row>
    <row r="2065" spans="1:22" x14ac:dyDescent="0.3">
      <c r="A2065" s="11">
        <v>46286</v>
      </c>
      <c r="B2065" s="89" t="s">
        <v>3767</v>
      </c>
      <c r="C2065" s="12" t="s">
        <v>846</v>
      </c>
      <c r="D2065" s="12"/>
      <c r="E2065" s="12" t="s">
        <v>3799</v>
      </c>
      <c r="F2065" s="12" t="s">
        <v>3799</v>
      </c>
      <c r="G2065" s="12"/>
      <c r="H2065" s="12"/>
      <c r="I2065" s="90">
        <v>0.16666666666666671</v>
      </c>
      <c r="J2065" s="90">
        <v>0.1736111111111111</v>
      </c>
      <c r="K2065" s="13">
        <v>0.17</v>
      </c>
      <c r="L2065" s="90"/>
      <c r="M2065" s="90"/>
      <c r="N2065" s="13"/>
      <c r="O2065" s="12">
        <v>0</v>
      </c>
      <c r="P2065" s="12">
        <v>45.215843</v>
      </c>
      <c r="Q2065" s="12">
        <v>5.6930630000000004</v>
      </c>
      <c r="R2065" s="14">
        <v>46301.460023148145</v>
      </c>
      <c r="S2065" s="12">
        <v>0</v>
      </c>
      <c r="T2065">
        <v>20260248</v>
      </c>
      <c r="U2065" t="s">
        <v>3760</v>
      </c>
      <c r="V2065">
        <v>20260248</v>
      </c>
    </row>
    <row r="2066" spans="1:22" x14ac:dyDescent="0.3">
      <c r="A2066" s="11">
        <v>46286</v>
      </c>
      <c r="B2066" s="89" t="s">
        <v>3875</v>
      </c>
      <c r="C2066" s="12" t="s">
        <v>846</v>
      </c>
      <c r="D2066" s="12"/>
      <c r="E2066" s="12" t="s">
        <v>815</v>
      </c>
      <c r="F2066" s="12" t="s">
        <v>815</v>
      </c>
      <c r="G2066" s="12"/>
      <c r="H2066" s="12"/>
      <c r="I2066" s="90">
        <v>0.29166666666666669</v>
      </c>
      <c r="J2066" s="90">
        <v>0.2986111111111111</v>
      </c>
      <c r="K2066" s="13">
        <v>0.17</v>
      </c>
      <c r="L2066" s="90"/>
      <c r="M2066" s="90"/>
      <c r="N2066" s="13"/>
      <c r="O2066" s="12">
        <v>0</v>
      </c>
      <c r="P2066" s="12">
        <v>45.191439000000003</v>
      </c>
      <c r="Q2066" s="12">
        <v>5.7271229999999997</v>
      </c>
      <c r="R2066" s="14">
        <v>46301.460023148145</v>
      </c>
      <c r="S2066" s="12">
        <v>0</v>
      </c>
      <c r="V2066" t="s">
        <v>3763</v>
      </c>
    </row>
    <row r="2067" spans="1:22" x14ac:dyDescent="0.3">
      <c r="A2067" s="11">
        <v>46286</v>
      </c>
      <c r="B2067" s="89" t="s">
        <v>3830</v>
      </c>
      <c r="C2067" s="12" t="s">
        <v>951</v>
      </c>
      <c r="D2067" s="12" t="s">
        <v>3480</v>
      </c>
      <c r="E2067" s="12" t="s">
        <v>499</v>
      </c>
      <c r="F2067" s="12" t="s">
        <v>3481</v>
      </c>
      <c r="G2067" s="12" t="s">
        <v>2733</v>
      </c>
      <c r="H2067" s="12" t="s">
        <v>2734</v>
      </c>
      <c r="I2067" s="90">
        <v>0.16666666666666671</v>
      </c>
      <c r="J2067" s="90">
        <v>0.18055555555555561</v>
      </c>
      <c r="K2067" s="13">
        <v>0.33</v>
      </c>
      <c r="L2067" s="90"/>
      <c r="M2067" s="90"/>
      <c r="N2067" s="13"/>
      <c r="O2067" s="12">
        <v>0</v>
      </c>
      <c r="P2067" s="12">
        <v>45.180225999999998</v>
      </c>
      <c r="Q2067" s="12">
        <v>5.7490040000000002</v>
      </c>
      <c r="R2067" s="14">
        <v>46301.460023148145</v>
      </c>
      <c r="S2067" s="12">
        <v>1</v>
      </c>
      <c r="T2067">
        <v>20260169</v>
      </c>
      <c r="U2067" t="s">
        <v>40</v>
      </c>
      <c r="V2067">
        <v>20260169</v>
      </c>
    </row>
    <row r="2068" spans="1:22" x14ac:dyDescent="0.3">
      <c r="A2068" s="11">
        <v>46286</v>
      </c>
      <c r="B2068" s="89" t="s">
        <v>3848</v>
      </c>
      <c r="C2068" s="12" t="s">
        <v>945</v>
      </c>
      <c r="D2068" s="12" t="s">
        <v>1893</v>
      </c>
      <c r="E2068" s="12" t="s">
        <v>91</v>
      </c>
      <c r="F2068" s="12" t="s">
        <v>93</v>
      </c>
      <c r="G2068" s="12" t="s">
        <v>2733</v>
      </c>
      <c r="H2068" s="12" t="s">
        <v>2737</v>
      </c>
      <c r="I2068" s="90">
        <v>0.33333333333333331</v>
      </c>
      <c r="J2068" s="90">
        <v>0.3611111111111111</v>
      </c>
      <c r="K2068" s="13">
        <v>0.67</v>
      </c>
      <c r="L2068" s="90"/>
      <c r="M2068" s="90"/>
      <c r="N2068" s="13"/>
      <c r="O2068" s="12">
        <v>0</v>
      </c>
      <c r="P2068" s="12">
        <v>45.189203999999997</v>
      </c>
      <c r="Q2068" s="12">
        <v>5.6898710000000001</v>
      </c>
      <c r="R2068" s="14">
        <v>46301.460023148145</v>
      </c>
      <c r="S2068" s="12">
        <v>1</v>
      </c>
      <c r="T2068">
        <v>20260274</v>
      </c>
      <c r="U2068" t="s">
        <v>838</v>
      </c>
      <c r="V2068">
        <v>20260274</v>
      </c>
    </row>
    <row r="2069" spans="1:22" x14ac:dyDescent="0.3">
      <c r="A2069" s="11">
        <v>46286</v>
      </c>
      <c r="B2069" s="89" t="s">
        <v>3833</v>
      </c>
      <c r="C2069" s="12" t="s">
        <v>978</v>
      </c>
      <c r="D2069" s="12" t="s">
        <v>2376</v>
      </c>
      <c r="E2069" s="12" t="s">
        <v>604</v>
      </c>
      <c r="F2069" s="12" t="s">
        <v>3482</v>
      </c>
      <c r="G2069" s="12" t="s">
        <v>2733</v>
      </c>
      <c r="H2069" s="12" t="s">
        <v>2737</v>
      </c>
      <c r="I2069" s="90">
        <v>0.33333333333333331</v>
      </c>
      <c r="J2069" s="90">
        <v>0.3611111111111111</v>
      </c>
      <c r="K2069" s="13">
        <v>0.67</v>
      </c>
      <c r="L2069" s="90"/>
      <c r="M2069" s="90"/>
      <c r="N2069" s="13"/>
      <c r="O2069" s="12">
        <v>0</v>
      </c>
      <c r="P2069" s="12">
        <v>45.570290999999997</v>
      </c>
      <c r="Q2069" s="12">
        <v>5.9184279999999996</v>
      </c>
      <c r="R2069" s="14">
        <v>46301.460023148145</v>
      </c>
      <c r="S2069" s="12">
        <v>1</v>
      </c>
      <c r="T2069">
        <v>20260436</v>
      </c>
      <c r="U2069" t="s">
        <v>838</v>
      </c>
      <c r="V2069">
        <v>20260436</v>
      </c>
    </row>
    <row r="2070" spans="1:22" x14ac:dyDescent="0.3">
      <c r="A2070" s="11">
        <v>46286</v>
      </c>
      <c r="B2070" s="89" t="s">
        <v>3846</v>
      </c>
      <c r="C2070" s="12" t="s">
        <v>863</v>
      </c>
      <c r="D2070" s="12" t="s">
        <v>3322</v>
      </c>
      <c r="E2070" s="12" t="s">
        <v>136</v>
      </c>
      <c r="F2070" s="12" t="s">
        <v>3323</v>
      </c>
      <c r="G2070" s="12" t="s">
        <v>2733</v>
      </c>
      <c r="H2070" s="12" t="s">
        <v>2734</v>
      </c>
      <c r="I2070" s="90">
        <v>0.16666666666666671</v>
      </c>
      <c r="J2070" s="90">
        <v>0.1736111111111111</v>
      </c>
      <c r="K2070" s="13">
        <v>0.17</v>
      </c>
      <c r="L2070" s="90"/>
      <c r="M2070" s="90"/>
      <c r="N2070" s="13"/>
      <c r="O2070" s="12">
        <v>0</v>
      </c>
      <c r="P2070" s="12">
        <v>45.192925000000002</v>
      </c>
      <c r="Q2070" s="12">
        <v>5.7149380000000001</v>
      </c>
      <c r="R2070" s="14">
        <v>46301.460023148145</v>
      </c>
      <c r="S2070" s="12">
        <v>1</v>
      </c>
      <c r="T2070">
        <v>20260501</v>
      </c>
      <c r="U2070" t="s">
        <v>40</v>
      </c>
      <c r="V2070">
        <v>20260501</v>
      </c>
    </row>
    <row r="2071" spans="1:22" x14ac:dyDescent="0.3">
      <c r="A2071" s="11">
        <v>46286</v>
      </c>
      <c r="B2071" s="89" t="s">
        <v>3849</v>
      </c>
      <c r="C2071" s="12" t="s">
        <v>861</v>
      </c>
      <c r="D2071" s="12" t="s">
        <v>2704</v>
      </c>
      <c r="E2071" s="12" t="s">
        <v>456</v>
      </c>
      <c r="F2071" s="12" t="s">
        <v>456</v>
      </c>
      <c r="G2071" s="12" t="s">
        <v>2733</v>
      </c>
      <c r="H2071" s="12" t="s">
        <v>2737</v>
      </c>
      <c r="I2071" s="90">
        <v>0.33333333333333331</v>
      </c>
      <c r="J2071" s="90">
        <v>0.375</v>
      </c>
      <c r="K2071" s="13">
        <v>1</v>
      </c>
      <c r="L2071" s="90">
        <v>0.52569444444444446</v>
      </c>
      <c r="M2071" s="90">
        <v>0.56527777777777777</v>
      </c>
      <c r="N2071" s="13">
        <v>0.95</v>
      </c>
      <c r="O2071" s="12">
        <v>1</v>
      </c>
      <c r="P2071" s="12">
        <v>45.167710999999997</v>
      </c>
      <c r="Q2071" s="12">
        <v>5.7281950000000004</v>
      </c>
      <c r="R2071" s="14">
        <v>46301.460023148145</v>
      </c>
      <c r="S2071" s="12">
        <v>1</v>
      </c>
      <c r="T2071">
        <v>20260572</v>
      </c>
      <c r="U2071" t="s">
        <v>838</v>
      </c>
      <c r="V2071">
        <v>20260572</v>
      </c>
    </row>
    <row r="2072" spans="1:22" x14ac:dyDescent="0.3">
      <c r="A2072" s="11">
        <v>46286</v>
      </c>
      <c r="B2072" s="89" t="s">
        <v>3842</v>
      </c>
      <c r="C2072" s="12" t="s">
        <v>865</v>
      </c>
      <c r="D2072" s="12" t="s">
        <v>3371</v>
      </c>
      <c r="E2072" s="12" t="s">
        <v>99</v>
      </c>
      <c r="F2072" s="12" t="s">
        <v>3372</v>
      </c>
      <c r="G2072" s="12" t="s">
        <v>2733</v>
      </c>
      <c r="H2072" s="12" t="s">
        <v>2734</v>
      </c>
      <c r="I2072" s="90">
        <v>0.16666666666666671</v>
      </c>
      <c r="J2072" s="90">
        <v>0.17708333333333329</v>
      </c>
      <c r="K2072" s="13">
        <v>0.25</v>
      </c>
      <c r="L2072" s="90"/>
      <c r="M2072" s="90"/>
      <c r="N2072" s="13"/>
      <c r="O2072" s="12">
        <v>0</v>
      </c>
      <c r="P2072" s="12">
        <v>45.188929999999999</v>
      </c>
      <c r="Q2072" s="12">
        <v>5.7123470000000003</v>
      </c>
      <c r="R2072" s="14">
        <v>46301.460023148145</v>
      </c>
      <c r="S2072" s="12">
        <v>1</v>
      </c>
      <c r="T2072">
        <v>20260007</v>
      </c>
      <c r="U2072" t="s">
        <v>40</v>
      </c>
      <c r="V2072">
        <v>20260007</v>
      </c>
    </row>
    <row r="2073" spans="1:22" x14ac:dyDescent="0.3">
      <c r="A2073" s="11">
        <v>46286</v>
      </c>
      <c r="B2073" s="89" t="s">
        <v>3861</v>
      </c>
      <c r="C2073" s="12" t="s">
        <v>970</v>
      </c>
      <c r="D2073" s="12" t="s">
        <v>3483</v>
      </c>
      <c r="E2073" s="12" t="s">
        <v>118</v>
      </c>
      <c r="F2073" s="12" t="s">
        <v>3484</v>
      </c>
      <c r="G2073" s="12" t="s">
        <v>2733</v>
      </c>
      <c r="H2073" s="12" t="s">
        <v>3386</v>
      </c>
      <c r="I2073" s="90">
        <v>0.35416666666666669</v>
      </c>
      <c r="J2073" s="90">
        <v>0.375</v>
      </c>
      <c r="K2073" s="13">
        <v>0.5</v>
      </c>
      <c r="L2073" s="90"/>
      <c r="M2073" s="90"/>
      <c r="N2073" s="13"/>
      <c r="O2073" s="12">
        <v>0</v>
      </c>
      <c r="P2073" s="12">
        <v>45.168534000000001</v>
      </c>
      <c r="Q2073" s="12">
        <v>5.711875</v>
      </c>
      <c r="R2073" s="14">
        <v>46301.460023148145</v>
      </c>
      <c r="S2073" s="12">
        <v>1</v>
      </c>
      <c r="T2073">
        <v>20260182</v>
      </c>
      <c r="U2073" t="s">
        <v>40</v>
      </c>
      <c r="V2073">
        <v>20260182</v>
      </c>
    </row>
    <row r="2074" spans="1:22" x14ac:dyDescent="0.3">
      <c r="A2074" s="11">
        <v>46286</v>
      </c>
      <c r="B2074" s="89" t="s">
        <v>3818</v>
      </c>
      <c r="C2074" s="12" t="s">
        <v>870</v>
      </c>
      <c r="D2074" s="12" t="s">
        <v>902</v>
      </c>
      <c r="E2074" s="12" t="s">
        <v>804</v>
      </c>
      <c r="F2074" s="12" t="s">
        <v>804</v>
      </c>
      <c r="G2074" s="12" t="s">
        <v>2733</v>
      </c>
      <c r="H2074" s="12" t="s">
        <v>2737</v>
      </c>
      <c r="I2074" s="90">
        <v>0.62152777777777779</v>
      </c>
      <c r="J2074" s="90">
        <v>0.63194444444444442</v>
      </c>
      <c r="K2074" s="13">
        <v>0.25</v>
      </c>
      <c r="L2074" s="90">
        <v>0.49652777777777779</v>
      </c>
      <c r="M2074" s="90">
        <v>0.51458333333333328</v>
      </c>
      <c r="N2074" s="13">
        <v>0.43</v>
      </c>
      <c r="O2074" s="12">
        <v>1</v>
      </c>
      <c r="P2074" s="12">
        <v>45.189255000000003</v>
      </c>
      <c r="Q2074" s="12">
        <v>5.6904019999999997</v>
      </c>
      <c r="R2074" s="14">
        <v>46301.460023148145</v>
      </c>
      <c r="S2074" s="12">
        <v>1</v>
      </c>
      <c r="V2074" t="s">
        <v>3902</v>
      </c>
    </row>
    <row r="2075" spans="1:22" x14ac:dyDescent="0.3">
      <c r="A2075" s="11">
        <v>46286</v>
      </c>
      <c r="B2075" s="89" t="s">
        <v>3841</v>
      </c>
      <c r="C2075" s="12" t="s">
        <v>971</v>
      </c>
      <c r="D2075" s="12" t="s">
        <v>1495</v>
      </c>
      <c r="E2075" s="12" t="s">
        <v>261</v>
      </c>
      <c r="F2075" s="12" t="s">
        <v>261</v>
      </c>
      <c r="G2075" s="12" t="s">
        <v>2733</v>
      </c>
      <c r="H2075" s="12" t="s">
        <v>2737</v>
      </c>
      <c r="I2075" s="90">
        <v>0.33333333333333331</v>
      </c>
      <c r="J2075" s="90">
        <v>0.35416666666666669</v>
      </c>
      <c r="K2075" s="13">
        <v>0.5</v>
      </c>
      <c r="L2075" s="90"/>
      <c r="M2075" s="90"/>
      <c r="N2075" s="13"/>
      <c r="O2075" s="12">
        <v>0</v>
      </c>
      <c r="P2075" s="12">
        <v>45.188276000000002</v>
      </c>
      <c r="Q2075" s="12">
        <v>5.7171810000000001</v>
      </c>
      <c r="R2075" s="14">
        <v>46301.460023148145</v>
      </c>
      <c r="S2075" s="12">
        <v>1</v>
      </c>
      <c r="T2075">
        <v>20260140</v>
      </c>
      <c r="U2075" t="s">
        <v>838</v>
      </c>
      <c r="V2075">
        <v>20260140</v>
      </c>
    </row>
    <row r="2076" spans="1:22" x14ac:dyDescent="0.3">
      <c r="A2076" s="11">
        <v>46286</v>
      </c>
      <c r="B2076" s="89" t="s">
        <v>3847</v>
      </c>
      <c r="C2076" s="12" t="s">
        <v>900</v>
      </c>
      <c r="D2076" s="12" t="s">
        <v>3485</v>
      </c>
      <c r="E2076" s="12" t="s">
        <v>661</v>
      </c>
      <c r="F2076" s="12" t="s">
        <v>3486</v>
      </c>
      <c r="G2076" s="12" t="s">
        <v>2733</v>
      </c>
      <c r="H2076" s="12" t="s">
        <v>2734</v>
      </c>
      <c r="I2076" s="90">
        <v>0.34027777777777779</v>
      </c>
      <c r="J2076" s="90">
        <v>0.35416666666666669</v>
      </c>
      <c r="K2076" s="13">
        <v>0.33</v>
      </c>
      <c r="L2076" s="90"/>
      <c r="M2076" s="90"/>
      <c r="N2076" s="13"/>
      <c r="O2076" s="12">
        <v>0</v>
      </c>
      <c r="P2076" s="12">
        <v>45.242189000000003</v>
      </c>
      <c r="Q2076" s="12">
        <v>5.6828630000000002</v>
      </c>
      <c r="R2076" s="14">
        <v>46301.460023148145</v>
      </c>
      <c r="S2076" s="12">
        <v>1</v>
      </c>
      <c r="T2076">
        <v>20260303</v>
      </c>
      <c r="U2076" t="s">
        <v>40</v>
      </c>
      <c r="V2076">
        <v>20260303</v>
      </c>
    </row>
    <row r="2077" spans="1:22" x14ac:dyDescent="0.3">
      <c r="A2077" s="11">
        <v>46286</v>
      </c>
      <c r="B2077" s="89" t="s">
        <v>3818</v>
      </c>
      <c r="C2077" s="12" t="s">
        <v>870</v>
      </c>
      <c r="D2077" s="12" t="s">
        <v>1630</v>
      </c>
      <c r="E2077" s="12" t="s">
        <v>3487</v>
      </c>
      <c r="F2077" s="12" t="s">
        <v>3487</v>
      </c>
      <c r="G2077" s="12" t="s">
        <v>2733</v>
      </c>
      <c r="H2077" s="12" t="s">
        <v>2737</v>
      </c>
      <c r="I2077" s="90">
        <v>0.20833333333333329</v>
      </c>
      <c r="J2077" s="90">
        <v>0.2326388888888889</v>
      </c>
      <c r="K2077" s="13">
        <v>0.57999999999999996</v>
      </c>
      <c r="L2077" s="90">
        <v>0.55486111111111114</v>
      </c>
      <c r="M2077" s="90">
        <v>0.57152777777777775</v>
      </c>
      <c r="N2077" s="13">
        <v>0.4</v>
      </c>
      <c r="O2077" s="12">
        <v>1</v>
      </c>
      <c r="P2077" s="12">
        <v>45.206525999999997</v>
      </c>
      <c r="Q2077" s="12">
        <v>5.3994530000000003</v>
      </c>
      <c r="R2077" s="14">
        <v>46301.460023148145</v>
      </c>
      <c r="S2077" s="12">
        <v>1</v>
      </c>
      <c r="T2077">
        <v>20260188</v>
      </c>
      <c r="U2077" t="s">
        <v>838</v>
      </c>
      <c r="V2077">
        <v>20260188</v>
      </c>
    </row>
    <row r="2078" spans="1:22" x14ac:dyDescent="0.3">
      <c r="A2078" s="11">
        <v>46286</v>
      </c>
      <c r="B2078" s="89" t="s">
        <v>3847</v>
      </c>
      <c r="C2078" s="12" t="s">
        <v>900</v>
      </c>
      <c r="D2078" s="12" t="s">
        <v>1581</v>
      </c>
      <c r="E2078" s="12" t="s">
        <v>462</v>
      </c>
      <c r="F2078" s="12" t="s">
        <v>462</v>
      </c>
      <c r="G2078" s="12" t="s">
        <v>2733</v>
      </c>
      <c r="H2078" s="12" t="s">
        <v>2737</v>
      </c>
      <c r="I2078" s="90">
        <v>0.36805555555555558</v>
      </c>
      <c r="J2078" s="90">
        <v>0.40972222222222221</v>
      </c>
      <c r="K2078" s="13">
        <v>1</v>
      </c>
      <c r="L2078" s="90"/>
      <c r="M2078" s="90"/>
      <c r="N2078" s="13"/>
      <c r="O2078" s="12">
        <v>0</v>
      </c>
      <c r="P2078" s="12">
        <v>45.250494000000003</v>
      </c>
      <c r="Q2078" s="12">
        <v>5.6624429999999997</v>
      </c>
      <c r="R2078" s="14">
        <v>46301.460023148145</v>
      </c>
      <c r="S2078" s="12">
        <v>1</v>
      </c>
      <c r="T2078">
        <v>20260170</v>
      </c>
      <c r="U2078" t="s">
        <v>838</v>
      </c>
      <c r="V2078">
        <v>20260170</v>
      </c>
    </row>
    <row r="2079" spans="1:22" x14ac:dyDescent="0.3">
      <c r="A2079" s="11">
        <v>46286</v>
      </c>
      <c r="B2079" s="89" t="s">
        <v>3841</v>
      </c>
      <c r="C2079" s="12" t="s">
        <v>971</v>
      </c>
      <c r="D2079" s="12" t="s">
        <v>3488</v>
      </c>
      <c r="E2079" s="12" t="s">
        <v>97</v>
      </c>
      <c r="F2079" s="12" t="s">
        <v>3489</v>
      </c>
      <c r="G2079" s="12" t="s">
        <v>2733</v>
      </c>
      <c r="H2079" s="12" t="s">
        <v>2734</v>
      </c>
      <c r="I2079" s="90">
        <v>0.16666666666666671</v>
      </c>
      <c r="J2079" s="90">
        <v>0.1736111111111111</v>
      </c>
      <c r="K2079" s="13">
        <v>0.17</v>
      </c>
      <c r="L2079" s="90"/>
      <c r="M2079" s="90"/>
      <c r="N2079" s="13"/>
      <c r="O2079" s="12">
        <v>0</v>
      </c>
      <c r="P2079" s="12">
        <v>45.190018000000002</v>
      </c>
      <c r="Q2079" s="12">
        <v>5.728173</v>
      </c>
      <c r="R2079" s="14">
        <v>46301.460023148145</v>
      </c>
      <c r="S2079" s="12">
        <v>1</v>
      </c>
      <c r="T2079">
        <v>20260325</v>
      </c>
      <c r="U2079" t="s">
        <v>40</v>
      </c>
      <c r="V2079">
        <v>20260325</v>
      </c>
    </row>
    <row r="2080" spans="1:22" x14ac:dyDescent="0.3">
      <c r="A2080" s="11">
        <v>46286</v>
      </c>
      <c r="B2080" s="89" t="s">
        <v>3827</v>
      </c>
      <c r="C2080" s="12" t="s">
        <v>967</v>
      </c>
      <c r="D2080" s="12" t="s">
        <v>3490</v>
      </c>
      <c r="E2080" s="12" t="s">
        <v>155</v>
      </c>
      <c r="F2080" s="12" t="s">
        <v>3491</v>
      </c>
      <c r="G2080" s="12" t="s">
        <v>2733</v>
      </c>
      <c r="H2080" s="12" t="s">
        <v>2734</v>
      </c>
      <c r="I2080" s="90">
        <v>0.16666666666666671</v>
      </c>
      <c r="J2080" s="90">
        <v>0.18055555555555561</v>
      </c>
      <c r="K2080" s="13">
        <v>0.33</v>
      </c>
      <c r="L2080" s="90">
        <v>0.24513888888888891</v>
      </c>
      <c r="M2080" s="90">
        <v>0.26874999999999999</v>
      </c>
      <c r="N2080" s="13">
        <v>0.56999999999999995</v>
      </c>
      <c r="O2080" s="12">
        <v>1</v>
      </c>
      <c r="P2080" s="12">
        <v>45.187305000000002</v>
      </c>
      <c r="Q2080" s="12">
        <v>5.7191090000000004</v>
      </c>
      <c r="R2080" s="14">
        <v>46301.460023148145</v>
      </c>
      <c r="S2080" s="12">
        <v>1</v>
      </c>
      <c r="T2080">
        <v>20260333</v>
      </c>
      <c r="U2080" t="s">
        <v>40</v>
      </c>
      <c r="V2080">
        <v>20260333</v>
      </c>
    </row>
    <row r="2081" spans="1:22" x14ac:dyDescent="0.3">
      <c r="A2081" s="11">
        <v>46286</v>
      </c>
      <c r="B2081" s="89" t="s">
        <v>3859</v>
      </c>
      <c r="C2081" s="12" t="s">
        <v>956</v>
      </c>
      <c r="D2081" s="12" t="s">
        <v>2165</v>
      </c>
      <c r="E2081" s="12" t="s">
        <v>566</v>
      </c>
      <c r="F2081" s="12" t="s">
        <v>3492</v>
      </c>
      <c r="G2081" s="12" t="s">
        <v>2733</v>
      </c>
      <c r="H2081" s="12" t="s">
        <v>2737</v>
      </c>
      <c r="I2081" s="90">
        <v>0.33333333333333331</v>
      </c>
      <c r="J2081" s="90">
        <v>0.34722222222222221</v>
      </c>
      <c r="K2081" s="13">
        <v>0.33</v>
      </c>
      <c r="L2081" s="90"/>
      <c r="M2081" s="90"/>
      <c r="N2081" s="13"/>
      <c r="O2081" s="12">
        <v>0</v>
      </c>
      <c r="P2081" s="12">
        <v>45.189936000000003</v>
      </c>
      <c r="Q2081" s="12">
        <v>5.7559290000000001</v>
      </c>
      <c r="R2081" s="14">
        <v>46301.460023148145</v>
      </c>
      <c r="S2081" s="12">
        <v>1</v>
      </c>
      <c r="T2081">
        <v>20260365</v>
      </c>
      <c r="U2081" t="s">
        <v>838</v>
      </c>
      <c r="V2081">
        <v>20260365</v>
      </c>
    </row>
    <row r="2082" spans="1:22" x14ac:dyDescent="0.3">
      <c r="A2082" s="11">
        <v>46286</v>
      </c>
      <c r="B2082" s="89" t="s">
        <v>3881</v>
      </c>
      <c r="C2082" s="12" t="s">
        <v>894</v>
      </c>
      <c r="D2082" s="12" t="s">
        <v>3200</v>
      </c>
      <c r="E2082" s="12" t="s">
        <v>773</v>
      </c>
      <c r="F2082" s="12" t="s">
        <v>3201</v>
      </c>
      <c r="G2082" s="12" t="s">
        <v>2733</v>
      </c>
      <c r="H2082" s="12" t="s">
        <v>2734</v>
      </c>
      <c r="I2082" s="90">
        <v>0.29166666666666669</v>
      </c>
      <c r="J2082" s="90">
        <v>0.2986111111111111</v>
      </c>
      <c r="K2082" s="13">
        <v>0.17</v>
      </c>
      <c r="L2082" s="90"/>
      <c r="M2082" s="90"/>
      <c r="N2082" s="13"/>
      <c r="O2082" s="12">
        <v>0</v>
      </c>
      <c r="P2082" s="12">
        <v>45.105769000000002</v>
      </c>
      <c r="Q2082" s="12">
        <v>5.747052</v>
      </c>
      <c r="R2082" s="14">
        <v>46301.460023148145</v>
      </c>
      <c r="S2082" s="12">
        <v>1</v>
      </c>
      <c r="T2082">
        <v>20260296</v>
      </c>
      <c r="U2082" t="s">
        <v>40</v>
      </c>
      <c r="V2082">
        <v>20260296</v>
      </c>
    </row>
    <row r="2083" spans="1:22" x14ac:dyDescent="0.3">
      <c r="A2083" s="11">
        <v>46286</v>
      </c>
      <c r="B2083" s="89" t="s">
        <v>3824</v>
      </c>
      <c r="C2083" s="12" t="s">
        <v>876</v>
      </c>
      <c r="D2083" s="12" t="s">
        <v>2420</v>
      </c>
      <c r="E2083" s="12" t="s">
        <v>788</v>
      </c>
      <c r="F2083" s="12" t="s">
        <v>788</v>
      </c>
      <c r="G2083" s="12" t="s">
        <v>2733</v>
      </c>
      <c r="H2083" s="12" t="s">
        <v>2737</v>
      </c>
      <c r="I2083" s="90">
        <v>0.33333333333333331</v>
      </c>
      <c r="J2083" s="90">
        <v>0.3611111111111111</v>
      </c>
      <c r="K2083" s="13">
        <v>0.67</v>
      </c>
      <c r="L2083" s="90"/>
      <c r="M2083" s="90"/>
      <c r="N2083" s="13"/>
      <c r="O2083" s="12">
        <v>0</v>
      </c>
      <c r="P2083" s="12">
        <v>45.212082000000002</v>
      </c>
      <c r="Q2083" s="12">
        <v>5.7464320000000004</v>
      </c>
      <c r="R2083" s="14">
        <v>46301.460023148145</v>
      </c>
      <c r="S2083" s="12">
        <v>1</v>
      </c>
      <c r="T2083">
        <v>20260448</v>
      </c>
      <c r="U2083" t="s">
        <v>838</v>
      </c>
      <c r="V2083">
        <v>20260448</v>
      </c>
    </row>
    <row r="2084" spans="1:22" x14ac:dyDescent="0.3">
      <c r="A2084" s="11">
        <v>46286</v>
      </c>
      <c r="B2084" s="89" t="s">
        <v>3881</v>
      </c>
      <c r="C2084" s="12" t="s">
        <v>894</v>
      </c>
      <c r="D2084" s="12"/>
      <c r="E2084" s="12" t="s">
        <v>824</v>
      </c>
      <c r="F2084" s="12" t="s">
        <v>824</v>
      </c>
      <c r="G2084" s="12"/>
      <c r="H2084" s="12"/>
      <c r="I2084" s="90">
        <v>0.33333333333333331</v>
      </c>
      <c r="J2084" s="90">
        <v>0.48958333333333331</v>
      </c>
      <c r="K2084" s="13">
        <v>3.75</v>
      </c>
      <c r="L2084" s="90"/>
      <c r="M2084" s="90"/>
      <c r="N2084" s="13"/>
      <c r="O2084" s="12">
        <v>0</v>
      </c>
      <c r="P2084" s="12">
        <v>45.178600000000003</v>
      </c>
      <c r="Q2084" s="12">
        <v>5.708291</v>
      </c>
      <c r="R2084" s="14">
        <v>46301.460023148145</v>
      </c>
      <c r="S2084" s="12">
        <v>1</v>
      </c>
      <c r="V2084" t="s">
        <v>3918</v>
      </c>
    </row>
    <row r="2085" spans="1:22" x14ac:dyDescent="0.3">
      <c r="A2085" s="11">
        <v>46286</v>
      </c>
      <c r="B2085" s="89" t="s">
        <v>3848</v>
      </c>
      <c r="C2085" s="12" t="s">
        <v>945</v>
      </c>
      <c r="D2085" s="12" t="s">
        <v>1662</v>
      </c>
      <c r="E2085" s="12" t="s">
        <v>707</v>
      </c>
      <c r="F2085" s="12" t="s">
        <v>707</v>
      </c>
      <c r="G2085" s="12" t="s">
        <v>2733</v>
      </c>
      <c r="H2085" s="12" t="s">
        <v>2737</v>
      </c>
      <c r="I2085" s="90">
        <v>0.33333333333333331</v>
      </c>
      <c r="J2085" s="90">
        <v>0.35416666666666669</v>
      </c>
      <c r="K2085" s="13">
        <v>0.5</v>
      </c>
      <c r="L2085" s="90"/>
      <c r="M2085" s="90"/>
      <c r="N2085" s="13"/>
      <c r="O2085" s="12">
        <v>0</v>
      </c>
      <c r="P2085" s="12">
        <v>45.179850000000002</v>
      </c>
      <c r="Q2085" s="12">
        <v>5.7073270000000003</v>
      </c>
      <c r="R2085" s="14">
        <v>46301.460023148145</v>
      </c>
      <c r="S2085" s="12">
        <v>1</v>
      </c>
      <c r="T2085">
        <v>20260199</v>
      </c>
      <c r="U2085" t="s">
        <v>838</v>
      </c>
      <c r="V2085">
        <v>20260199</v>
      </c>
    </row>
    <row r="2086" spans="1:22" x14ac:dyDescent="0.3">
      <c r="A2086" s="11">
        <v>46286</v>
      </c>
      <c r="B2086" s="89" t="s">
        <v>3847</v>
      </c>
      <c r="C2086" s="12" t="s">
        <v>900</v>
      </c>
      <c r="D2086" s="12" t="s">
        <v>3493</v>
      </c>
      <c r="E2086" s="12" t="s">
        <v>295</v>
      </c>
      <c r="F2086" s="12" t="s">
        <v>3494</v>
      </c>
      <c r="G2086" s="12" t="s">
        <v>2733</v>
      </c>
      <c r="H2086" s="12" t="s">
        <v>2734</v>
      </c>
      <c r="I2086" s="90">
        <v>0.3263888888888889</v>
      </c>
      <c r="J2086" s="90">
        <v>0.34027777777777779</v>
      </c>
      <c r="K2086" s="13">
        <v>0.33</v>
      </c>
      <c r="L2086" s="90"/>
      <c r="M2086" s="90"/>
      <c r="N2086" s="13"/>
      <c r="O2086" s="12">
        <v>0</v>
      </c>
      <c r="P2086" s="12">
        <v>45.240087000000003</v>
      </c>
      <c r="Q2086" s="12">
        <v>5.6822749999999997</v>
      </c>
      <c r="R2086" s="14">
        <v>46301.460023148145</v>
      </c>
      <c r="S2086" s="12">
        <v>1</v>
      </c>
      <c r="T2086">
        <v>20260573</v>
      </c>
      <c r="U2086" t="s">
        <v>40</v>
      </c>
      <c r="V2086">
        <v>20260573</v>
      </c>
    </row>
    <row r="2087" spans="1:22" x14ac:dyDescent="0.3">
      <c r="A2087" s="11">
        <v>46286</v>
      </c>
      <c r="B2087" s="89" t="s">
        <v>3860</v>
      </c>
      <c r="C2087" s="12" t="s">
        <v>982</v>
      </c>
      <c r="D2087" s="12" t="s">
        <v>1069</v>
      </c>
      <c r="E2087" s="12" t="s">
        <v>3414</v>
      </c>
      <c r="F2087" s="12" t="s">
        <v>639</v>
      </c>
      <c r="G2087" s="12" t="s">
        <v>2733</v>
      </c>
      <c r="H2087" s="12" t="s">
        <v>2737</v>
      </c>
      <c r="I2087" s="90">
        <v>0.33333333333333331</v>
      </c>
      <c r="J2087" s="90">
        <v>0.4375</v>
      </c>
      <c r="K2087" s="13">
        <v>2.5</v>
      </c>
      <c r="L2087" s="90"/>
      <c r="M2087" s="90"/>
      <c r="N2087" s="13"/>
      <c r="O2087" s="12">
        <v>0</v>
      </c>
      <c r="P2087" s="12">
        <v>45.085959000000003</v>
      </c>
      <c r="Q2087" s="12">
        <v>5.7746789999999999</v>
      </c>
      <c r="R2087" s="14">
        <v>46301.460023148145</v>
      </c>
      <c r="S2087" s="12">
        <v>1</v>
      </c>
      <c r="T2087">
        <v>20250001</v>
      </c>
      <c r="U2087" t="s">
        <v>838</v>
      </c>
      <c r="V2087">
        <v>20250001</v>
      </c>
    </row>
    <row r="2088" spans="1:22" x14ac:dyDescent="0.3">
      <c r="A2088" s="11">
        <v>46286</v>
      </c>
      <c r="B2088" s="89" t="s">
        <v>3841</v>
      </c>
      <c r="C2088" s="12" t="s">
        <v>971</v>
      </c>
      <c r="D2088" s="12" t="s">
        <v>2064</v>
      </c>
      <c r="E2088" s="12" t="s">
        <v>187</v>
      </c>
      <c r="F2088" s="12" t="s">
        <v>187</v>
      </c>
      <c r="G2088" s="12" t="s">
        <v>2733</v>
      </c>
      <c r="H2088" s="12" t="s">
        <v>2737</v>
      </c>
      <c r="I2088" s="90">
        <v>0.33333333333333331</v>
      </c>
      <c r="J2088" s="90">
        <v>0.34722222222222221</v>
      </c>
      <c r="K2088" s="13">
        <v>0.33</v>
      </c>
      <c r="L2088" s="90"/>
      <c r="M2088" s="90"/>
      <c r="N2088" s="13"/>
      <c r="O2088" s="12">
        <v>0</v>
      </c>
      <c r="P2088" s="12">
        <v>45.189857000000003</v>
      </c>
      <c r="Q2088" s="12">
        <v>5.7292610000000002</v>
      </c>
      <c r="R2088" s="14">
        <v>46301.460023148145</v>
      </c>
      <c r="S2088" s="12">
        <v>1</v>
      </c>
      <c r="T2088">
        <v>20260328</v>
      </c>
      <c r="U2088" t="s">
        <v>838</v>
      </c>
      <c r="V2088">
        <v>20260328</v>
      </c>
    </row>
    <row r="2089" spans="1:22" x14ac:dyDescent="0.3">
      <c r="A2089" s="11">
        <v>46286</v>
      </c>
      <c r="B2089" s="89" t="s">
        <v>3875</v>
      </c>
      <c r="C2089" s="12" t="s">
        <v>846</v>
      </c>
      <c r="D2089" s="12"/>
      <c r="E2089" s="12" t="s">
        <v>809</v>
      </c>
      <c r="F2089" s="12" t="s">
        <v>809</v>
      </c>
      <c r="G2089" s="12"/>
      <c r="H2089" s="12"/>
      <c r="I2089" s="90">
        <v>0.33333333333333331</v>
      </c>
      <c r="J2089" s="90">
        <v>0.34722222222222221</v>
      </c>
      <c r="K2089" s="13">
        <v>0.33</v>
      </c>
      <c r="L2089" s="90"/>
      <c r="M2089" s="90"/>
      <c r="N2089" s="13"/>
      <c r="O2089" s="12">
        <v>0</v>
      </c>
      <c r="P2089" s="12">
        <v>45.176468</v>
      </c>
      <c r="Q2089" s="12">
        <v>5.7269800000000002</v>
      </c>
      <c r="R2089" s="14">
        <v>46301.460023148145</v>
      </c>
      <c r="S2089" s="12">
        <v>0</v>
      </c>
      <c r="V2089" t="s">
        <v>3876</v>
      </c>
    </row>
    <row r="2090" spans="1:22" x14ac:dyDescent="0.3">
      <c r="A2090" s="11">
        <v>46286</v>
      </c>
      <c r="B2090" s="89" t="s">
        <v>3854</v>
      </c>
      <c r="C2090" s="12" t="s">
        <v>963</v>
      </c>
      <c r="D2090" s="12" t="s">
        <v>3382</v>
      </c>
      <c r="E2090" s="12" t="s">
        <v>712</v>
      </c>
      <c r="F2090" s="12" t="s">
        <v>3383</v>
      </c>
      <c r="G2090" s="12" t="s">
        <v>2733</v>
      </c>
      <c r="H2090" s="12" t="s">
        <v>2734</v>
      </c>
      <c r="I2090" s="90">
        <v>0.16666666666666671</v>
      </c>
      <c r="J2090" s="90">
        <v>0.1736111111111111</v>
      </c>
      <c r="K2090" s="13">
        <v>0.17</v>
      </c>
      <c r="L2090" s="90"/>
      <c r="M2090" s="90"/>
      <c r="N2090" s="13"/>
      <c r="O2090" s="12">
        <v>0</v>
      </c>
      <c r="P2090" s="12">
        <v>45.189543999999998</v>
      </c>
      <c r="Q2090" s="12">
        <v>5.6851929999999999</v>
      </c>
      <c r="R2090" s="14">
        <v>46301.460023148145</v>
      </c>
      <c r="S2090" s="12">
        <v>1</v>
      </c>
      <c r="T2090">
        <v>20260249</v>
      </c>
      <c r="U2090" t="s">
        <v>40</v>
      </c>
      <c r="V2090">
        <v>20260249</v>
      </c>
    </row>
    <row r="2091" spans="1:22" x14ac:dyDescent="0.3">
      <c r="A2091" s="11">
        <v>46286</v>
      </c>
      <c r="B2091" s="89" t="s">
        <v>3846</v>
      </c>
      <c r="C2091" s="12" t="s">
        <v>965</v>
      </c>
      <c r="D2091" s="12" t="s">
        <v>2021</v>
      </c>
      <c r="E2091" s="12" t="s">
        <v>739</v>
      </c>
      <c r="F2091" s="12" t="s">
        <v>3495</v>
      </c>
      <c r="G2091" s="12" t="s">
        <v>2733</v>
      </c>
      <c r="H2091" s="12" t="s">
        <v>2737</v>
      </c>
      <c r="I2091" s="90">
        <v>0.33333333333333331</v>
      </c>
      <c r="J2091" s="90">
        <v>0.34722222222222221</v>
      </c>
      <c r="K2091" s="13">
        <v>0.33</v>
      </c>
      <c r="L2091" s="90">
        <v>0.37986111111111109</v>
      </c>
      <c r="M2091" s="90">
        <v>0.4</v>
      </c>
      <c r="N2091" s="13">
        <v>0.48</v>
      </c>
      <c r="O2091" s="12">
        <v>1</v>
      </c>
      <c r="P2091" s="12">
        <v>45.053516999999999</v>
      </c>
      <c r="Q2091" s="12">
        <v>5.6782599999999999</v>
      </c>
      <c r="R2091" s="14">
        <v>46301.460023148145</v>
      </c>
      <c r="S2091" s="12">
        <v>1</v>
      </c>
      <c r="T2091">
        <v>20260313</v>
      </c>
      <c r="U2091" t="s">
        <v>838</v>
      </c>
      <c r="V2091">
        <v>20260313</v>
      </c>
    </row>
    <row r="2092" spans="1:22" x14ac:dyDescent="0.3">
      <c r="A2092" s="11">
        <v>46286</v>
      </c>
      <c r="B2092" s="89" t="s">
        <v>3831</v>
      </c>
      <c r="C2092" s="12" t="s">
        <v>892</v>
      </c>
      <c r="D2092" s="12" t="s">
        <v>1275</v>
      </c>
      <c r="E2092" s="12" t="s">
        <v>209</v>
      </c>
      <c r="F2092" s="12" t="s">
        <v>209</v>
      </c>
      <c r="G2092" s="12" t="s">
        <v>2733</v>
      </c>
      <c r="H2092" s="12" t="s">
        <v>2737</v>
      </c>
      <c r="I2092" s="90">
        <v>0.33333333333333331</v>
      </c>
      <c r="J2092" s="90">
        <v>0.34722222222222221</v>
      </c>
      <c r="K2092" s="13">
        <v>0.33</v>
      </c>
      <c r="L2092" s="90"/>
      <c r="M2092" s="90"/>
      <c r="N2092" s="13"/>
      <c r="O2092" s="12">
        <v>0</v>
      </c>
      <c r="P2092" s="12">
        <v>45.194781999999996</v>
      </c>
      <c r="Q2092" s="12">
        <v>5.7142739999999996</v>
      </c>
      <c r="R2092" s="14">
        <v>46301.460023148145</v>
      </c>
      <c r="S2092" s="12">
        <v>1</v>
      </c>
      <c r="T2092">
        <v>20260059</v>
      </c>
      <c r="U2092" t="s">
        <v>838</v>
      </c>
      <c r="V2092">
        <v>20260059</v>
      </c>
    </row>
    <row r="2093" spans="1:22" x14ac:dyDescent="0.3">
      <c r="A2093" s="11">
        <v>46286</v>
      </c>
      <c r="B2093" s="89" t="s">
        <v>3835</v>
      </c>
      <c r="C2093" s="12" t="s">
        <v>859</v>
      </c>
      <c r="D2093" s="12" t="s">
        <v>3387</v>
      </c>
      <c r="E2093" s="12" t="s">
        <v>168</v>
      </c>
      <c r="F2093" s="12" t="s">
        <v>3388</v>
      </c>
      <c r="G2093" s="12" t="s">
        <v>2733</v>
      </c>
      <c r="H2093" s="12" t="s">
        <v>2734</v>
      </c>
      <c r="I2093" s="90">
        <v>0.16666666666666671</v>
      </c>
      <c r="J2093" s="90">
        <v>0.1736111111111111</v>
      </c>
      <c r="K2093" s="13">
        <v>0.17</v>
      </c>
      <c r="L2093" s="90"/>
      <c r="M2093" s="90"/>
      <c r="N2093" s="13"/>
      <c r="O2093" s="12">
        <v>0</v>
      </c>
      <c r="P2093" s="12">
        <v>45.191439000000003</v>
      </c>
      <c r="Q2093" s="12">
        <v>5.7271229999999997</v>
      </c>
      <c r="R2093" s="14">
        <v>46301.460023148145</v>
      </c>
      <c r="S2093" s="12">
        <v>1</v>
      </c>
      <c r="T2093">
        <v>20260232</v>
      </c>
      <c r="U2093" t="s">
        <v>3760</v>
      </c>
      <c r="V2093">
        <v>20260232</v>
      </c>
    </row>
    <row r="2094" spans="1:22" x14ac:dyDescent="0.3">
      <c r="A2094" s="11">
        <v>46286</v>
      </c>
      <c r="B2094" s="89" t="s">
        <v>3849</v>
      </c>
      <c r="C2094" s="12" t="s">
        <v>861</v>
      </c>
      <c r="D2094" s="12" t="s">
        <v>868</v>
      </c>
      <c r="E2094" s="12" t="s">
        <v>826</v>
      </c>
      <c r="F2094" s="12" t="s">
        <v>826</v>
      </c>
      <c r="G2094" s="12" t="s">
        <v>2733</v>
      </c>
      <c r="H2094" s="12" t="s">
        <v>2737</v>
      </c>
      <c r="I2094" s="90">
        <v>0.33333333333333331</v>
      </c>
      <c r="J2094" s="90">
        <v>0.34722222222222221</v>
      </c>
      <c r="K2094" s="13">
        <v>0.33</v>
      </c>
      <c r="L2094" s="90">
        <v>0.25694444444444442</v>
      </c>
      <c r="M2094" s="90">
        <v>0.28125</v>
      </c>
      <c r="N2094" s="13">
        <v>0.57999999999999996</v>
      </c>
      <c r="O2094" s="12">
        <v>1</v>
      </c>
      <c r="P2094" s="12">
        <v>45.185786999999998</v>
      </c>
      <c r="Q2094" s="12">
        <v>5.7279049999999998</v>
      </c>
      <c r="R2094" s="14">
        <v>46301.460023148145</v>
      </c>
      <c r="S2094" s="12">
        <v>1</v>
      </c>
      <c r="V2094" t="s">
        <v>3810</v>
      </c>
    </row>
    <row r="2095" spans="1:22" x14ac:dyDescent="0.3">
      <c r="A2095" s="11">
        <v>46286</v>
      </c>
      <c r="B2095" s="89" t="s">
        <v>3818</v>
      </c>
      <c r="C2095" s="12" t="s">
        <v>870</v>
      </c>
      <c r="D2095" s="12" t="s">
        <v>1641</v>
      </c>
      <c r="E2095" s="12" t="s">
        <v>676</v>
      </c>
      <c r="F2095" s="12" t="s">
        <v>676</v>
      </c>
      <c r="G2095" s="12" t="s">
        <v>2733</v>
      </c>
      <c r="H2095" s="12" t="s">
        <v>2737</v>
      </c>
      <c r="I2095" s="90">
        <v>0.49652777777777779</v>
      </c>
      <c r="J2095" s="90">
        <v>0.59375</v>
      </c>
      <c r="K2095" s="13">
        <v>2.33</v>
      </c>
      <c r="L2095" s="90">
        <v>0.36944444444444452</v>
      </c>
      <c r="M2095" s="90">
        <v>0.4548611111111111</v>
      </c>
      <c r="N2095" s="13">
        <v>2.0499999999999998</v>
      </c>
      <c r="O2095" s="12">
        <v>1</v>
      </c>
      <c r="P2095" s="12">
        <v>45.17962</v>
      </c>
      <c r="Q2095" s="12">
        <v>5.691611</v>
      </c>
      <c r="R2095" s="14">
        <v>46301.460023148145</v>
      </c>
      <c r="S2095" s="12">
        <v>1</v>
      </c>
      <c r="T2095">
        <v>20260192</v>
      </c>
      <c r="U2095" t="s">
        <v>838</v>
      </c>
      <c r="V2095">
        <v>20260192</v>
      </c>
    </row>
    <row r="2096" spans="1:22" x14ac:dyDescent="0.3">
      <c r="A2096" s="11">
        <v>46286</v>
      </c>
      <c r="B2096" s="89" t="s">
        <v>3814</v>
      </c>
      <c r="C2096" s="12" t="s">
        <v>948</v>
      </c>
      <c r="D2096" s="12" t="s">
        <v>3496</v>
      </c>
      <c r="E2096" s="12" t="s">
        <v>666</v>
      </c>
      <c r="F2096" s="12" t="s">
        <v>3497</v>
      </c>
      <c r="G2096" s="12" t="s">
        <v>2733</v>
      </c>
      <c r="H2096" s="12" t="s">
        <v>2734</v>
      </c>
      <c r="I2096" s="90">
        <v>0.25</v>
      </c>
      <c r="J2096" s="90">
        <v>0.26041666666666669</v>
      </c>
      <c r="K2096" s="13">
        <v>0.25</v>
      </c>
      <c r="L2096" s="90"/>
      <c r="M2096" s="90"/>
      <c r="N2096" s="13"/>
      <c r="O2096" s="12">
        <v>0</v>
      </c>
      <c r="P2096" s="12">
        <v>45.178390999999998</v>
      </c>
      <c r="Q2096" s="12">
        <v>5.7375129999999999</v>
      </c>
      <c r="R2096" s="14">
        <v>46301.460023148145</v>
      </c>
      <c r="S2096" s="12">
        <v>1</v>
      </c>
      <c r="T2096">
        <v>20260029</v>
      </c>
      <c r="U2096" t="s">
        <v>40</v>
      </c>
      <c r="V2096">
        <v>20260029</v>
      </c>
    </row>
    <row r="2097" spans="1:22" x14ac:dyDescent="0.3">
      <c r="A2097" s="11">
        <v>46286</v>
      </c>
      <c r="B2097" s="89" t="s">
        <v>3846</v>
      </c>
      <c r="C2097" s="12" t="s">
        <v>965</v>
      </c>
      <c r="D2097" s="12" t="s">
        <v>3498</v>
      </c>
      <c r="E2097" s="12" t="s">
        <v>590</v>
      </c>
      <c r="F2097" s="12" t="s">
        <v>3499</v>
      </c>
      <c r="G2097" s="12" t="s">
        <v>2733</v>
      </c>
      <c r="H2097" s="12" t="s">
        <v>2734</v>
      </c>
      <c r="I2097" s="90">
        <v>0.16666666666666671</v>
      </c>
      <c r="J2097" s="90">
        <v>0.18055555555555561</v>
      </c>
      <c r="K2097" s="13">
        <v>0.33</v>
      </c>
      <c r="L2097" s="90">
        <v>0.20555555555555549</v>
      </c>
      <c r="M2097" s="90">
        <v>0.2069444444444444</v>
      </c>
      <c r="N2097" s="13">
        <v>0.03</v>
      </c>
      <c r="O2097" s="12">
        <v>1</v>
      </c>
      <c r="P2097" s="12">
        <v>45.053021999999999</v>
      </c>
      <c r="Q2097" s="12">
        <v>5.6729060000000002</v>
      </c>
      <c r="R2097" s="14">
        <v>46301.460023148145</v>
      </c>
      <c r="S2097" s="12">
        <v>1</v>
      </c>
      <c r="T2097">
        <v>20260390</v>
      </c>
      <c r="U2097" t="s">
        <v>40</v>
      </c>
      <c r="V2097">
        <v>20260390</v>
      </c>
    </row>
    <row r="2098" spans="1:22" x14ac:dyDescent="0.3">
      <c r="A2098" s="11">
        <v>46286</v>
      </c>
      <c r="B2098" s="89" t="s">
        <v>3845</v>
      </c>
      <c r="C2098" s="12" t="s">
        <v>950</v>
      </c>
      <c r="D2098" s="12" t="s">
        <v>2510</v>
      </c>
      <c r="E2098" s="12" t="s">
        <v>115</v>
      </c>
      <c r="F2098" s="12" t="s">
        <v>115</v>
      </c>
      <c r="G2098" s="12" t="s">
        <v>2733</v>
      </c>
      <c r="H2098" s="12" t="s">
        <v>2737</v>
      </c>
      <c r="I2098" s="90">
        <v>0.33333333333333331</v>
      </c>
      <c r="J2098" s="90">
        <v>0.34722222222222221</v>
      </c>
      <c r="K2098" s="13">
        <v>0.33</v>
      </c>
      <c r="L2098" s="90"/>
      <c r="M2098" s="90"/>
      <c r="N2098" s="13"/>
      <c r="O2098" s="12">
        <v>0</v>
      </c>
      <c r="P2098" s="12">
        <v>45.190648000000003</v>
      </c>
      <c r="Q2098" s="12">
        <v>5.7227129999999997</v>
      </c>
      <c r="R2098" s="14">
        <v>46301.460023148145</v>
      </c>
      <c r="S2098" s="12">
        <v>1</v>
      </c>
      <c r="T2098">
        <v>20260494</v>
      </c>
      <c r="U2098" t="s">
        <v>838</v>
      </c>
      <c r="V2098">
        <v>20260494</v>
      </c>
    </row>
    <row r="2099" spans="1:22" x14ac:dyDescent="0.3">
      <c r="A2099" s="11">
        <v>46286</v>
      </c>
      <c r="B2099" s="89" t="s">
        <v>3828</v>
      </c>
      <c r="C2099" s="12" t="s">
        <v>976</v>
      </c>
      <c r="D2099" s="12" t="s">
        <v>3500</v>
      </c>
      <c r="E2099" s="12" t="s">
        <v>57</v>
      </c>
      <c r="F2099" s="12" t="s">
        <v>3501</v>
      </c>
      <c r="G2099" s="12" t="s">
        <v>2733</v>
      </c>
      <c r="H2099" s="12" t="s">
        <v>2734</v>
      </c>
      <c r="I2099" s="90">
        <v>0.16666666666666671</v>
      </c>
      <c r="J2099" s="90">
        <v>0.18055555555555561</v>
      </c>
      <c r="K2099" s="13">
        <v>0.33</v>
      </c>
      <c r="L2099" s="90">
        <v>0.1993055555555556</v>
      </c>
      <c r="M2099" s="90">
        <v>0.2048611111111111</v>
      </c>
      <c r="N2099" s="13">
        <v>0.13</v>
      </c>
      <c r="O2099" s="12">
        <v>1</v>
      </c>
      <c r="P2099" s="12">
        <v>45.187589000000003</v>
      </c>
      <c r="Q2099" s="12">
        <v>5.7230420000000004</v>
      </c>
      <c r="R2099" s="14">
        <v>46301.460023148145</v>
      </c>
      <c r="S2099" s="12">
        <v>1</v>
      </c>
      <c r="T2099">
        <v>20260154</v>
      </c>
      <c r="U2099" t="s">
        <v>3760</v>
      </c>
      <c r="V2099">
        <v>20260154</v>
      </c>
    </row>
    <row r="2100" spans="1:22" x14ac:dyDescent="0.3">
      <c r="A2100" s="11">
        <v>46286</v>
      </c>
      <c r="B2100" s="89" t="s">
        <v>3839</v>
      </c>
      <c r="C2100" s="12" t="s">
        <v>966</v>
      </c>
      <c r="D2100" s="12" t="s">
        <v>1215</v>
      </c>
      <c r="E2100" s="12" t="s">
        <v>280</v>
      </c>
      <c r="F2100" s="12" t="s">
        <v>3502</v>
      </c>
      <c r="G2100" s="12" t="s">
        <v>2733</v>
      </c>
      <c r="H2100" s="12" t="s">
        <v>2737</v>
      </c>
      <c r="I2100" s="90">
        <v>0.33333333333333331</v>
      </c>
      <c r="J2100" s="90">
        <v>0.375</v>
      </c>
      <c r="K2100" s="13">
        <v>1</v>
      </c>
      <c r="L2100" s="90">
        <v>0.2104166666666667</v>
      </c>
      <c r="M2100" s="90">
        <v>0.25</v>
      </c>
      <c r="N2100" s="13">
        <v>0.95</v>
      </c>
      <c r="O2100" s="12">
        <v>1</v>
      </c>
      <c r="P2100" s="12">
        <v>45.300490000000003</v>
      </c>
      <c r="Q2100" s="12">
        <v>5.4865740000000001</v>
      </c>
      <c r="R2100" s="14">
        <v>46301.460023148145</v>
      </c>
      <c r="S2100" s="12">
        <v>1</v>
      </c>
      <c r="T2100">
        <v>20260478</v>
      </c>
      <c r="U2100" t="s">
        <v>838</v>
      </c>
      <c r="V2100">
        <v>20260478</v>
      </c>
    </row>
    <row r="2101" spans="1:22" x14ac:dyDescent="0.3">
      <c r="A2101" s="11">
        <v>46286</v>
      </c>
      <c r="B2101" s="89" t="s">
        <v>3823</v>
      </c>
      <c r="C2101" s="12" t="s">
        <v>968</v>
      </c>
      <c r="D2101" s="12" t="s">
        <v>3503</v>
      </c>
      <c r="E2101" s="12" t="s">
        <v>608</v>
      </c>
      <c r="F2101" s="12" t="s">
        <v>3504</v>
      </c>
      <c r="G2101" s="12" t="s">
        <v>2733</v>
      </c>
      <c r="H2101" s="12" t="s">
        <v>2734</v>
      </c>
      <c r="I2101" s="90">
        <v>0.21527777777777779</v>
      </c>
      <c r="J2101" s="90">
        <v>0.22916666666666671</v>
      </c>
      <c r="K2101" s="13">
        <v>0.33</v>
      </c>
      <c r="L2101" s="90"/>
      <c r="M2101" s="90"/>
      <c r="N2101" s="13"/>
      <c r="O2101" s="12">
        <v>0</v>
      </c>
      <c r="P2101" s="12">
        <v>45.206507999999999</v>
      </c>
      <c r="Q2101" s="12">
        <v>5.662909</v>
      </c>
      <c r="R2101" s="14">
        <v>46301.460023148145</v>
      </c>
      <c r="S2101" s="12">
        <v>1</v>
      </c>
      <c r="T2101">
        <v>20260447</v>
      </c>
      <c r="U2101" t="s">
        <v>40</v>
      </c>
      <c r="V2101">
        <v>20260447</v>
      </c>
    </row>
    <row r="2102" spans="1:22" x14ac:dyDescent="0.3">
      <c r="A2102" s="11">
        <v>46286</v>
      </c>
      <c r="B2102" s="89" t="s">
        <v>3870</v>
      </c>
      <c r="C2102" s="12" t="s">
        <v>947</v>
      </c>
      <c r="D2102" s="12" t="s">
        <v>1225</v>
      </c>
      <c r="E2102" s="12" t="s">
        <v>3505</v>
      </c>
      <c r="F2102" s="12" t="s">
        <v>475</v>
      </c>
      <c r="G2102" s="12" t="s">
        <v>2733</v>
      </c>
      <c r="H2102" s="12" t="s">
        <v>2737</v>
      </c>
      <c r="I2102" s="90">
        <v>0.33333333333333331</v>
      </c>
      <c r="J2102" s="90">
        <v>0.3888888888888889</v>
      </c>
      <c r="K2102" s="13">
        <v>1.33</v>
      </c>
      <c r="L2102" s="90"/>
      <c r="M2102" s="90"/>
      <c r="N2102" s="13"/>
      <c r="O2102" s="12">
        <v>0</v>
      </c>
      <c r="P2102" s="12">
        <v>45.363641999999999</v>
      </c>
      <c r="Q2102" s="12">
        <v>5.590662</v>
      </c>
      <c r="R2102" s="14">
        <v>46301.460023148145</v>
      </c>
      <c r="S2102" s="12">
        <v>1</v>
      </c>
      <c r="T2102">
        <v>20260044</v>
      </c>
      <c r="U2102" t="s">
        <v>838</v>
      </c>
      <c r="V2102">
        <v>20260044</v>
      </c>
    </row>
    <row r="2103" spans="1:22" x14ac:dyDescent="0.3">
      <c r="A2103" s="11">
        <v>46286</v>
      </c>
      <c r="B2103" s="89" t="s">
        <v>3854</v>
      </c>
      <c r="C2103" s="12" t="s">
        <v>963</v>
      </c>
      <c r="D2103" s="12" t="s">
        <v>1568</v>
      </c>
      <c r="E2103" s="12" t="s">
        <v>462</v>
      </c>
      <c r="F2103" s="12" t="s">
        <v>3903</v>
      </c>
      <c r="G2103" s="12" t="s">
        <v>2733</v>
      </c>
      <c r="H2103" s="12" t="s">
        <v>2737</v>
      </c>
      <c r="I2103" s="90">
        <v>0.33333333333333331</v>
      </c>
      <c r="J2103" s="90">
        <v>0.38541666666666669</v>
      </c>
      <c r="K2103" s="13">
        <v>1.25</v>
      </c>
      <c r="L2103" s="90"/>
      <c r="M2103" s="90"/>
      <c r="N2103" s="13"/>
      <c r="O2103" s="12">
        <v>0</v>
      </c>
      <c r="P2103" s="12">
        <v>45.184040000000003</v>
      </c>
      <c r="Q2103" s="12">
        <v>5.7121500000000003</v>
      </c>
      <c r="R2103" s="14">
        <v>46301.460023148145</v>
      </c>
      <c r="S2103" s="12">
        <v>1</v>
      </c>
      <c r="T2103">
        <v>20260165</v>
      </c>
      <c r="U2103" t="s">
        <v>838</v>
      </c>
      <c r="V2103">
        <v>20260165</v>
      </c>
    </row>
    <row r="2104" spans="1:22" x14ac:dyDescent="0.3">
      <c r="A2104" s="11">
        <v>46286</v>
      </c>
      <c r="B2104" s="89" t="s">
        <v>3860</v>
      </c>
      <c r="C2104" s="12" t="s">
        <v>982</v>
      </c>
      <c r="D2104" s="12" t="s">
        <v>3507</v>
      </c>
      <c r="E2104" s="12" t="s">
        <v>688</v>
      </c>
      <c r="F2104" s="12" t="s">
        <v>3508</v>
      </c>
      <c r="G2104" s="12" t="s">
        <v>2733</v>
      </c>
      <c r="H2104" s="12" t="s">
        <v>2734</v>
      </c>
      <c r="I2104" s="90">
        <v>0.16666666666666671</v>
      </c>
      <c r="J2104" s="90">
        <v>0.18055555555555561</v>
      </c>
      <c r="K2104" s="13">
        <v>0.33</v>
      </c>
      <c r="L2104" s="90"/>
      <c r="M2104" s="90"/>
      <c r="N2104" s="13"/>
      <c r="O2104" s="12">
        <v>0</v>
      </c>
      <c r="P2104" s="12">
        <v>45.080235999999999</v>
      </c>
      <c r="Q2104" s="12">
        <v>5.7363559999999998</v>
      </c>
      <c r="R2104" s="14">
        <v>46301.460023148145</v>
      </c>
      <c r="S2104" s="12">
        <v>1</v>
      </c>
      <c r="T2104">
        <v>20260422</v>
      </c>
      <c r="U2104" t="s">
        <v>40</v>
      </c>
      <c r="V2104">
        <v>20260422</v>
      </c>
    </row>
    <row r="2105" spans="1:22" x14ac:dyDescent="0.3">
      <c r="A2105" s="11">
        <v>46286</v>
      </c>
      <c r="B2105" s="89" t="s">
        <v>3827</v>
      </c>
      <c r="C2105" s="12" t="s">
        <v>967</v>
      </c>
      <c r="D2105" s="12" t="s">
        <v>2036</v>
      </c>
      <c r="E2105" s="12" t="s">
        <v>368</v>
      </c>
      <c r="F2105" s="12" t="s">
        <v>368</v>
      </c>
      <c r="G2105" s="12" t="s">
        <v>2733</v>
      </c>
      <c r="H2105" s="12" t="s">
        <v>2737</v>
      </c>
      <c r="I2105" s="90">
        <v>0.33333333333333331</v>
      </c>
      <c r="J2105" s="90">
        <v>0.34722222222222221</v>
      </c>
      <c r="K2105" s="13">
        <v>0.33</v>
      </c>
      <c r="L2105" s="90">
        <v>0.2069444444444444</v>
      </c>
      <c r="M2105" s="90">
        <v>0.23472222222222219</v>
      </c>
      <c r="N2105" s="13">
        <v>0.67</v>
      </c>
      <c r="O2105" s="12">
        <v>1</v>
      </c>
      <c r="P2105" s="12">
        <v>45.182288999999997</v>
      </c>
      <c r="Q2105" s="12">
        <v>5.7159700000000004</v>
      </c>
      <c r="R2105" s="14">
        <v>46301.460023148145</v>
      </c>
      <c r="S2105" s="12">
        <v>1</v>
      </c>
      <c r="T2105">
        <v>20260318</v>
      </c>
      <c r="U2105" t="s">
        <v>838</v>
      </c>
      <c r="V2105">
        <v>20260318</v>
      </c>
    </row>
    <row r="2106" spans="1:22" x14ac:dyDescent="0.3">
      <c r="A2106" s="11">
        <v>46286</v>
      </c>
      <c r="B2106" s="89" t="s">
        <v>3817</v>
      </c>
      <c r="C2106" s="12" t="s">
        <v>974</v>
      </c>
      <c r="D2106" s="12" t="s">
        <v>3061</v>
      </c>
      <c r="E2106" s="12" t="s">
        <v>283</v>
      </c>
      <c r="F2106" s="12" t="s">
        <v>3062</v>
      </c>
      <c r="G2106" s="12" t="s">
        <v>2733</v>
      </c>
      <c r="H2106" s="12" t="s">
        <v>2734</v>
      </c>
      <c r="I2106" s="90">
        <v>0.29166666666666669</v>
      </c>
      <c r="J2106" s="90">
        <v>0.2986111111111111</v>
      </c>
      <c r="K2106" s="13">
        <v>0.17</v>
      </c>
      <c r="L2106" s="90"/>
      <c r="M2106" s="90"/>
      <c r="N2106" s="13"/>
      <c r="O2106" s="12">
        <v>0</v>
      </c>
      <c r="P2106" s="12">
        <v>45.170468999999997</v>
      </c>
      <c r="Q2106" s="12">
        <v>5.7347279999999996</v>
      </c>
      <c r="R2106" s="14">
        <v>46301.460023148145</v>
      </c>
      <c r="S2106" s="12">
        <v>1</v>
      </c>
      <c r="T2106">
        <v>20260359</v>
      </c>
      <c r="U2106" t="s">
        <v>40</v>
      </c>
      <c r="V2106">
        <v>20260359</v>
      </c>
    </row>
    <row r="2107" spans="1:22" x14ac:dyDescent="0.3">
      <c r="A2107" s="11">
        <v>46286</v>
      </c>
      <c r="B2107" s="89" t="s">
        <v>3847</v>
      </c>
      <c r="C2107" s="12" t="s">
        <v>900</v>
      </c>
      <c r="D2107" s="12" t="s">
        <v>3509</v>
      </c>
      <c r="E2107" s="12" t="s">
        <v>698</v>
      </c>
      <c r="F2107" s="12" t="s">
        <v>3510</v>
      </c>
      <c r="G2107" s="12" t="s">
        <v>2733</v>
      </c>
      <c r="H2107" s="12" t="s">
        <v>2734</v>
      </c>
      <c r="I2107" s="90">
        <v>0.16666666666666671</v>
      </c>
      <c r="J2107" s="90">
        <v>0.18055555555555561</v>
      </c>
      <c r="K2107" s="13">
        <v>0.33</v>
      </c>
      <c r="L2107" s="90"/>
      <c r="M2107" s="90"/>
      <c r="N2107" s="13"/>
      <c r="O2107" s="12">
        <v>0</v>
      </c>
      <c r="P2107" s="12">
        <v>45.220844</v>
      </c>
      <c r="Q2107" s="12">
        <v>5.6904969999999997</v>
      </c>
      <c r="R2107" s="14">
        <v>46301.460023148145</v>
      </c>
      <c r="S2107" s="12">
        <v>1</v>
      </c>
      <c r="T2107">
        <v>20260563</v>
      </c>
      <c r="U2107" t="s">
        <v>40</v>
      </c>
      <c r="V2107">
        <v>20260563</v>
      </c>
    </row>
    <row r="2108" spans="1:22" x14ac:dyDescent="0.3">
      <c r="A2108" s="11">
        <v>46286</v>
      </c>
      <c r="B2108" s="89" t="s">
        <v>3862</v>
      </c>
      <c r="C2108" s="12" t="s">
        <v>853</v>
      </c>
      <c r="D2108" s="12" t="s">
        <v>3013</v>
      </c>
      <c r="E2108" s="12" t="s">
        <v>578</v>
      </c>
      <c r="F2108" s="12" t="s">
        <v>3014</v>
      </c>
      <c r="G2108" s="12" t="s">
        <v>2733</v>
      </c>
      <c r="H2108" s="12" t="s">
        <v>2734</v>
      </c>
      <c r="I2108" s="90">
        <v>0.16666666666666671</v>
      </c>
      <c r="J2108" s="90">
        <v>0.1736111111111111</v>
      </c>
      <c r="K2108" s="13">
        <v>0.17</v>
      </c>
      <c r="L2108" s="90"/>
      <c r="M2108" s="90"/>
      <c r="N2108" s="13"/>
      <c r="O2108" s="12">
        <v>0</v>
      </c>
      <c r="P2108" s="12">
        <v>45.183777999999997</v>
      </c>
      <c r="Q2108" s="12">
        <v>5.7115169999999997</v>
      </c>
      <c r="R2108" s="14">
        <v>46301.460023148145</v>
      </c>
      <c r="S2108" s="12">
        <v>1</v>
      </c>
      <c r="T2108">
        <v>20260008</v>
      </c>
      <c r="U2108" t="s">
        <v>3760</v>
      </c>
      <c r="V2108">
        <v>20260008</v>
      </c>
    </row>
    <row r="2109" spans="1:22" x14ac:dyDescent="0.3">
      <c r="A2109" s="11">
        <v>46286</v>
      </c>
      <c r="B2109" s="89" t="s">
        <v>3864</v>
      </c>
      <c r="C2109" s="12" t="s">
        <v>960</v>
      </c>
      <c r="D2109" s="12" t="s">
        <v>2130</v>
      </c>
      <c r="E2109" s="12" t="s">
        <v>232</v>
      </c>
      <c r="F2109" s="12" t="s">
        <v>3511</v>
      </c>
      <c r="G2109" s="12" t="s">
        <v>2733</v>
      </c>
      <c r="H2109" s="12" t="s">
        <v>2737</v>
      </c>
      <c r="I2109" s="90">
        <v>0.33333333333333331</v>
      </c>
      <c r="J2109" s="90">
        <v>0.34722222222222221</v>
      </c>
      <c r="K2109" s="13">
        <v>0.33</v>
      </c>
      <c r="L2109" s="90"/>
      <c r="M2109" s="90"/>
      <c r="N2109" s="13"/>
      <c r="O2109" s="12">
        <v>0</v>
      </c>
      <c r="P2109" s="12">
        <v>45.179060999999997</v>
      </c>
      <c r="Q2109" s="12">
        <v>5.7056240000000003</v>
      </c>
      <c r="R2109" s="14">
        <v>46301.460023148145</v>
      </c>
      <c r="S2109" s="12">
        <v>1</v>
      </c>
      <c r="T2109">
        <v>20260352</v>
      </c>
      <c r="U2109" t="s">
        <v>838</v>
      </c>
      <c r="V2109">
        <v>20260352</v>
      </c>
    </row>
    <row r="2110" spans="1:22" x14ac:dyDescent="0.3">
      <c r="A2110" s="11">
        <v>46286</v>
      </c>
      <c r="B2110" s="89" t="s">
        <v>3865</v>
      </c>
      <c r="C2110" s="12" t="s">
        <v>962</v>
      </c>
      <c r="D2110" s="12" t="s">
        <v>1194</v>
      </c>
      <c r="E2110" s="12" t="s">
        <v>289</v>
      </c>
      <c r="F2110" s="12" t="s">
        <v>289</v>
      </c>
      <c r="G2110" s="12" t="s">
        <v>2733</v>
      </c>
      <c r="H2110" s="12" t="s">
        <v>2737</v>
      </c>
      <c r="I2110" s="90">
        <v>0.2673611111111111</v>
      </c>
      <c r="J2110" s="90">
        <v>0.30208333333333331</v>
      </c>
      <c r="K2110" s="13">
        <v>0.83</v>
      </c>
      <c r="L2110" s="90">
        <v>0.25277777777777782</v>
      </c>
      <c r="M2110" s="90">
        <v>0.26944444444444438</v>
      </c>
      <c r="N2110" s="13">
        <v>0.4</v>
      </c>
      <c r="O2110" s="12">
        <v>1</v>
      </c>
      <c r="P2110" s="12">
        <v>45.364960000000004</v>
      </c>
      <c r="Q2110" s="12">
        <v>5.5936700000000004</v>
      </c>
      <c r="R2110" s="14">
        <v>46301.460023148145</v>
      </c>
      <c r="S2110" s="12">
        <v>1</v>
      </c>
      <c r="T2110">
        <v>20260034</v>
      </c>
      <c r="U2110" t="s">
        <v>838</v>
      </c>
      <c r="V2110">
        <v>20260034</v>
      </c>
    </row>
    <row r="2111" spans="1:22" x14ac:dyDescent="0.3">
      <c r="A2111" s="11">
        <v>46286</v>
      </c>
      <c r="B2111" s="89" t="s">
        <v>3881</v>
      </c>
      <c r="C2111" s="12" t="s">
        <v>894</v>
      </c>
      <c r="D2111" s="12" t="s">
        <v>3057</v>
      </c>
      <c r="E2111" s="12" t="s">
        <v>642</v>
      </c>
      <c r="F2111" s="12" t="s">
        <v>3058</v>
      </c>
      <c r="G2111" s="12" t="s">
        <v>2733</v>
      </c>
      <c r="H2111" s="12" t="s">
        <v>2734</v>
      </c>
      <c r="I2111" s="90">
        <v>0.29166666666666669</v>
      </c>
      <c r="J2111" s="90">
        <v>0.30208333333333331</v>
      </c>
      <c r="K2111" s="13">
        <v>0.25</v>
      </c>
      <c r="L2111" s="90"/>
      <c r="M2111" s="90"/>
      <c r="N2111" s="13"/>
      <c r="O2111" s="12">
        <v>0</v>
      </c>
      <c r="P2111" s="12">
        <v>45.070188999999999</v>
      </c>
      <c r="Q2111" s="12">
        <v>5.7319789999999999</v>
      </c>
      <c r="R2111" s="14">
        <v>46301.460023148145</v>
      </c>
      <c r="S2111" s="12">
        <v>1</v>
      </c>
      <c r="T2111">
        <v>20250002</v>
      </c>
      <c r="U2111" t="s">
        <v>40</v>
      </c>
      <c r="V2111">
        <v>20250002</v>
      </c>
    </row>
    <row r="2112" spans="1:22" x14ac:dyDescent="0.3">
      <c r="A2112" s="11">
        <v>46286</v>
      </c>
      <c r="B2112" s="89" t="s">
        <v>3867</v>
      </c>
      <c r="C2112" s="12" t="s">
        <v>914</v>
      </c>
      <c r="D2112" s="12" t="s">
        <v>1483</v>
      </c>
      <c r="E2112" s="12" t="s">
        <v>194</v>
      </c>
      <c r="F2112" s="12" t="s">
        <v>194</v>
      </c>
      <c r="G2112" s="12" t="s">
        <v>2733</v>
      </c>
      <c r="H2112" s="12" t="s">
        <v>2737</v>
      </c>
      <c r="I2112" s="90">
        <v>0.33333333333333331</v>
      </c>
      <c r="J2112" s="90">
        <v>0.34722222222222221</v>
      </c>
      <c r="K2112" s="13">
        <v>0.33</v>
      </c>
      <c r="L2112" s="90"/>
      <c r="M2112" s="90"/>
      <c r="N2112" s="13"/>
      <c r="O2112" s="12">
        <v>0</v>
      </c>
      <c r="P2112" s="12">
        <v>45.187032000000002</v>
      </c>
      <c r="Q2112" s="12">
        <v>5.7131910000000001</v>
      </c>
      <c r="R2112" s="14">
        <v>46301.460023148145</v>
      </c>
      <c r="S2112" s="12">
        <v>1</v>
      </c>
      <c r="T2112">
        <v>20260587</v>
      </c>
      <c r="U2112" t="s">
        <v>838</v>
      </c>
      <c r="V2112">
        <v>20260587</v>
      </c>
    </row>
    <row r="2113" spans="1:22" x14ac:dyDescent="0.3">
      <c r="A2113" s="11">
        <v>46286</v>
      </c>
      <c r="B2113" s="89" t="s">
        <v>3814</v>
      </c>
      <c r="C2113" s="12" t="s">
        <v>948</v>
      </c>
      <c r="D2113" s="12" t="s">
        <v>1266</v>
      </c>
      <c r="E2113" s="12" t="s">
        <v>379</v>
      </c>
      <c r="F2113" s="12" t="s">
        <v>379</v>
      </c>
      <c r="G2113" s="12" t="s">
        <v>2733</v>
      </c>
      <c r="H2113" s="12" t="s">
        <v>2737</v>
      </c>
      <c r="I2113" s="90">
        <v>0.33333333333333331</v>
      </c>
      <c r="J2113" s="90">
        <v>0.375</v>
      </c>
      <c r="K2113" s="13">
        <v>1</v>
      </c>
      <c r="L2113" s="90"/>
      <c r="M2113" s="90"/>
      <c r="N2113" s="13"/>
      <c r="O2113" s="12">
        <v>0</v>
      </c>
      <c r="P2113" s="12">
        <v>45.162835000000001</v>
      </c>
      <c r="Q2113" s="12">
        <v>5.7206549999999998</v>
      </c>
      <c r="R2113" s="14">
        <v>46301.460023148145</v>
      </c>
      <c r="S2113" s="12">
        <v>1</v>
      </c>
      <c r="T2113">
        <v>20260057</v>
      </c>
      <c r="U2113" t="s">
        <v>838</v>
      </c>
      <c r="V2113">
        <v>20260057</v>
      </c>
    </row>
    <row r="2114" spans="1:22" x14ac:dyDescent="0.3">
      <c r="A2114" s="11">
        <v>46286</v>
      </c>
      <c r="B2114" s="89" t="s">
        <v>3865</v>
      </c>
      <c r="C2114" s="12" t="s">
        <v>962</v>
      </c>
      <c r="D2114" s="12" t="s">
        <v>2447</v>
      </c>
      <c r="E2114" s="12" t="s">
        <v>794</v>
      </c>
      <c r="F2114" s="12" t="s">
        <v>2449</v>
      </c>
      <c r="G2114" s="12" t="s">
        <v>2733</v>
      </c>
      <c r="H2114" s="12" t="s">
        <v>2737</v>
      </c>
      <c r="I2114" s="90">
        <v>0.25694444444444442</v>
      </c>
      <c r="J2114" s="90">
        <v>0.2673611111111111</v>
      </c>
      <c r="K2114" s="13">
        <v>0.25</v>
      </c>
      <c r="L2114" s="90">
        <v>0.18055555555555561</v>
      </c>
      <c r="M2114" s="90">
        <v>0.2</v>
      </c>
      <c r="N2114" s="13">
        <v>0.47</v>
      </c>
      <c r="O2114" s="12">
        <v>1</v>
      </c>
      <c r="P2114" s="12">
        <v>45.363542000000002</v>
      </c>
      <c r="Q2114" s="12">
        <v>5.5916610000000002</v>
      </c>
      <c r="R2114" s="14">
        <v>46301.460023148145</v>
      </c>
      <c r="S2114" s="12">
        <v>1</v>
      </c>
      <c r="T2114">
        <v>20260456</v>
      </c>
      <c r="U2114" t="s">
        <v>838</v>
      </c>
      <c r="V2114">
        <v>20260456</v>
      </c>
    </row>
    <row r="2115" spans="1:22" x14ac:dyDescent="0.3">
      <c r="A2115" s="11">
        <v>46286</v>
      </c>
      <c r="B2115" s="89" t="s">
        <v>3818</v>
      </c>
      <c r="C2115" s="12" t="s">
        <v>870</v>
      </c>
      <c r="D2115" s="12" t="s">
        <v>1110</v>
      </c>
      <c r="E2115" s="12" t="s">
        <v>198</v>
      </c>
      <c r="F2115" s="12" t="s">
        <v>198</v>
      </c>
      <c r="G2115" s="12" t="s">
        <v>2733</v>
      </c>
      <c r="H2115" s="12" t="s">
        <v>2737</v>
      </c>
      <c r="I2115" s="90">
        <v>0.42708333333333331</v>
      </c>
      <c r="J2115" s="90">
        <v>0.4513888888888889</v>
      </c>
      <c r="K2115" s="13">
        <v>0.57999999999999996</v>
      </c>
      <c r="L2115" s="90">
        <v>0.25</v>
      </c>
      <c r="M2115" s="90">
        <v>0.33402777777777781</v>
      </c>
      <c r="N2115" s="13">
        <v>2.02</v>
      </c>
      <c r="O2115" s="12">
        <v>1</v>
      </c>
      <c r="P2115" s="12">
        <v>45.188409999999998</v>
      </c>
      <c r="Q2115" s="12">
        <v>5.7258019999999998</v>
      </c>
      <c r="R2115" s="14">
        <v>46301.460023148145</v>
      </c>
      <c r="S2115" s="12">
        <v>1</v>
      </c>
      <c r="T2115">
        <v>20260015</v>
      </c>
      <c r="U2115" t="s">
        <v>838</v>
      </c>
      <c r="V2115">
        <v>20260015</v>
      </c>
    </row>
    <row r="2116" spans="1:22" x14ac:dyDescent="0.3">
      <c r="A2116" s="11">
        <v>46286</v>
      </c>
      <c r="B2116" s="89" t="s">
        <v>3819</v>
      </c>
      <c r="C2116" s="12" t="s">
        <v>973</v>
      </c>
      <c r="D2116" s="12" t="s">
        <v>1183</v>
      </c>
      <c r="E2116" s="12" t="s">
        <v>394</v>
      </c>
      <c r="F2116" s="12" t="s">
        <v>394</v>
      </c>
      <c r="G2116" s="12" t="s">
        <v>2733</v>
      </c>
      <c r="H2116" s="12" t="s">
        <v>2737</v>
      </c>
      <c r="I2116" s="90">
        <v>0.33333333333333331</v>
      </c>
      <c r="J2116" s="90">
        <v>0.375</v>
      </c>
      <c r="K2116" s="13">
        <v>1</v>
      </c>
      <c r="L2116" s="90"/>
      <c r="M2116" s="90"/>
      <c r="N2116" s="13"/>
      <c r="O2116" s="12">
        <v>0</v>
      </c>
      <c r="P2116" s="12">
        <v>45.365690000000001</v>
      </c>
      <c r="Q2116" s="12">
        <v>5.5858990000000004</v>
      </c>
      <c r="R2116" s="14">
        <v>46301.460023148145</v>
      </c>
      <c r="S2116" s="12">
        <v>1</v>
      </c>
      <c r="T2116">
        <v>20240003</v>
      </c>
      <c r="U2116" t="s">
        <v>838</v>
      </c>
      <c r="V2116">
        <v>20240003</v>
      </c>
    </row>
    <row r="2117" spans="1:22" x14ac:dyDescent="0.3">
      <c r="A2117" s="11">
        <v>46286</v>
      </c>
      <c r="B2117" s="89" t="s">
        <v>3813</v>
      </c>
      <c r="C2117" s="12" t="s">
        <v>847</v>
      </c>
      <c r="D2117" s="12"/>
      <c r="E2117" s="12" t="s">
        <v>820</v>
      </c>
      <c r="F2117" s="12" t="s">
        <v>820</v>
      </c>
      <c r="G2117" s="12"/>
      <c r="H2117" s="12"/>
      <c r="I2117" s="90">
        <v>0.16666666666666671</v>
      </c>
      <c r="J2117" s="90">
        <v>0.17708333333333329</v>
      </c>
      <c r="K2117" s="13">
        <v>0.25</v>
      </c>
      <c r="L2117" s="90"/>
      <c r="M2117" s="90"/>
      <c r="N2117" s="13"/>
      <c r="O2117" s="12">
        <v>0</v>
      </c>
      <c r="P2117" s="12">
        <v>48.795366999999999</v>
      </c>
      <c r="Q2117" s="12">
        <v>2.322012</v>
      </c>
      <c r="R2117" s="14">
        <v>46301.460023148145</v>
      </c>
      <c r="S2117" s="12">
        <v>1</v>
      </c>
      <c r="V2117" t="s">
        <v>3802</v>
      </c>
    </row>
    <row r="2118" spans="1:22" x14ac:dyDescent="0.3">
      <c r="A2118" s="11">
        <v>46286</v>
      </c>
      <c r="B2118" s="89" t="s">
        <v>3818</v>
      </c>
      <c r="C2118" s="12" t="s">
        <v>870</v>
      </c>
      <c r="D2118" s="12" t="s">
        <v>3512</v>
      </c>
      <c r="E2118" s="12" t="s">
        <v>146</v>
      </c>
      <c r="F2118" s="12" t="s">
        <v>3513</v>
      </c>
      <c r="G2118" s="12" t="s">
        <v>2733</v>
      </c>
      <c r="H2118" s="12" t="s">
        <v>2734</v>
      </c>
      <c r="I2118" s="90">
        <v>0.3125</v>
      </c>
      <c r="J2118" s="90">
        <v>0.3263888888888889</v>
      </c>
      <c r="K2118" s="13">
        <v>0.33</v>
      </c>
      <c r="L2118" s="90">
        <v>0.21944444444444439</v>
      </c>
      <c r="M2118" s="90">
        <v>0.21944444444444439</v>
      </c>
      <c r="N2118" s="13">
        <v>0</v>
      </c>
      <c r="O2118" s="12">
        <v>1</v>
      </c>
      <c r="P2118" s="12">
        <v>45.192891000000003</v>
      </c>
      <c r="Q2118" s="12">
        <v>5.7288750000000004</v>
      </c>
      <c r="R2118" s="14">
        <v>46301.460023148145</v>
      </c>
      <c r="S2118" s="12">
        <v>1</v>
      </c>
      <c r="T2118">
        <v>20260600</v>
      </c>
      <c r="U2118" t="s">
        <v>40</v>
      </c>
      <c r="V2118">
        <v>20260600</v>
      </c>
    </row>
    <row r="2119" spans="1:22" x14ac:dyDescent="0.3">
      <c r="A2119" s="11">
        <v>46286</v>
      </c>
      <c r="B2119" s="89" t="s">
        <v>3814</v>
      </c>
      <c r="C2119" s="12" t="s">
        <v>948</v>
      </c>
      <c r="D2119" s="12" t="s">
        <v>1270</v>
      </c>
      <c r="E2119" s="12" t="s">
        <v>378</v>
      </c>
      <c r="F2119" s="12" t="s">
        <v>3904</v>
      </c>
      <c r="G2119" s="12" t="s">
        <v>2733</v>
      </c>
      <c r="H2119" s="12" t="s">
        <v>2737</v>
      </c>
      <c r="I2119" s="90">
        <v>0.33333333333333331</v>
      </c>
      <c r="J2119" s="90">
        <v>0.35416666666666669</v>
      </c>
      <c r="K2119" s="13">
        <v>0.5</v>
      </c>
      <c r="L2119" s="90"/>
      <c r="M2119" s="90"/>
      <c r="N2119" s="13"/>
      <c r="O2119" s="12">
        <v>0</v>
      </c>
      <c r="P2119" s="12">
        <v>45.188785000000003</v>
      </c>
      <c r="Q2119" s="12">
        <v>5.7198960000000003</v>
      </c>
      <c r="R2119" s="14">
        <v>46301.460023148145</v>
      </c>
      <c r="S2119" s="12">
        <v>1</v>
      </c>
      <c r="T2119">
        <v>20260058</v>
      </c>
      <c r="U2119" t="s">
        <v>838</v>
      </c>
      <c r="V2119">
        <v>20260058</v>
      </c>
    </row>
    <row r="2120" spans="1:22" x14ac:dyDescent="0.3">
      <c r="A2120" s="11">
        <v>46286</v>
      </c>
      <c r="B2120" s="89" t="s">
        <v>3827</v>
      </c>
      <c r="C2120" s="12" t="s">
        <v>967</v>
      </c>
      <c r="D2120" s="12" t="s">
        <v>3515</v>
      </c>
      <c r="E2120" s="12" t="s">
        <v>234</v>
      </c>
      <c r="F2120" s="12" t="s">
        <v>3516</v>
      </c>
      <c r="G2120" s="12" t="s">
        <v>2733</v>
      </c>
      <c r="H2120" s="12" t="s">
        <v>2734</v>
      </c>
      <c r="I2120" s="90">
        <v>0.16666666666666671</v>
      </c>
      <c r="J2120" s="90">
        <v>0.18055555555555561</v>
      </c>
      <c r="K2120" s="13">
        <v>0.33</v>
      </c>
      <c r="L2120" s="90">
        <v>0.32222222222222219</v>
      </c>
      <c r="M2120" s="90">
        <v>0.36319444444444438</v>
      </c>
      <c r="N2120" s="13">
        <v>0.98</v>
      </c>
      <c r="O2120" s="12">
        <v>1</v>
      </c>
      <c r="P2120" s="12">
        <v>45.182043</v>
      </c>
      <c r="Q2120" s="12">
        <v>5.7257119999999997</v>
      </c>
      <c r="R2120" s="14">
        <v>46301.460023148145</v>
      </c>
      <c r="S2120" s="12">
        <v>1</v>
      </c>
      <c r="T2120">
        <v>20260206</v>
      </c>
      <c r="U2120" t="s">
        <v>40</v>
      </c>
      <c r="V2120">
        <v>20260206</v>
      </c>
    </row>
    <row r="2121" spans="1:22" x14ac:dyDescent="0.3">
      <c r="A2121" s="11">
        <v>46286</v>
      </c>
      <c r="B2121" s="89" t="s">
        <v>3817</v>
      </c>
      <c r="C2121" s="12" t="s">
        <v>974</v>
      </c>
      <c r="D2121" s="12"/>
      <c r="E2121" s="12" t="s">
        <v>3517</v>
      </c>
      <c r="F2121" s="12" t="s">
        <v>3517</v>
      </c>
      <c r="G2121" s="12"/>
      <c r="H2121" s="12"/>
      <c r="I2121" s="90">
        <v>0.33333333333333331</v>
      </c>
      <c r="J2121" s="90">
        <v>0.37847222222222221</v>
      </c>
      <c r="K2121" s="13">
        <v>1.08</v>
      </c>
      <c r="L2121" s="90"/>
      <c r="M2121" s="90"/>
      <c r="N2121" s="13"/>
      <c r="O2121" s="12">
        <v>0</v>
      </c>
      <c r="P2121" s="12">
        <v>45.363542000000002</v>
      </c>
      <c r="Q2121" s="12">
        <v>5.5916610000000002</v>
      </c>
      <c r="R2121" s="14">
        <v>46301.460023148145</v>
      </c>
      <c r="S2121" s="12">
        <v>1</v>
      </c>
      <c r="T2121">
        <v>20260458</v>
      </c>
      <c r="U2121" t="s">
        <v>3760</v>
      </c>
      <c r="V2121">
        <v>20260458</v>
      </c>
    </row>
    <row r="2122" spans="1:22" x14ac:dyDescent="0.3">
      <c r="A2122" s="11">
        <v>46286</v>
      </c>
      <c r="B2122" s="89" t="s">
        <v>3861</v>
      </c>
      <c r="C2122" s="12" t="s">
        <v>970</v>
      </c>
      <c r="D2122" s="12" t="s">
        <v>2101</v>
      </c>
      <c r="E2122" s="12" t="s">
        <v>75</v>
      </c>
      <c r="F2122" s="12" t="s">
        <v>3518</v>
      </c>
      <c r="G2122" s="12" t="s">
        <v>2733</v>
      </c>
      <c r="H2122" s="12" t="s">
        <v>2737</v>
      </c>
      <c r="I2122" s="90">
        <v>0.33333333333333331</v>
      </c>
      <c r="J2122" s="90">
        <v>0.36458333333333331</v>
      </c>
      <c r="K2122" s="13">
        <v>0.75</v>
      </c>
      <c r="L2122" s="90"/>
      <c r="M2122" s="90"/>
      <c r="N2122" s="13"/>
      <c r="O2122" s="12">
        <v>0</v>
      </c>
      <c r="P2122" s="12">
        <v>45.181066000000001</v>
      </c>
      <c r="Q2122" s="12">
        <v>5.7117360000000001</v>
      </c>
      <c r="R2122" s="14">
        <v>46301.460023148145</v>
      </c>
      <c r="S2122" s="12">
        <v>1</v>
      </c>
      <c r="T2122">
        <v>20260342</v>
      </c>
      <c r="U2122" t="s">
        <v>838</v>
      </c>
      <c r="V2122">
        <v>20260342</v>
      </c>
    </row>
    <row r="2123" spans="1:22" x14ac:dyDescent="0.3">
      <c r="A2123" s="11">
        <v>46286</v>
      </c>
      <c r="B2123" s="89" t="s">
        <v>3826</v>
      </c>
      <c r="C2123" s="12" t="s">
        <v>886</v>
      </c>
      <c r="D2123" s="12" t="s">
        <v>2640</v>
      </c>
      <c r="E2123" s="12" t="s">
        <v>648</v>
      </c>
      <c r="F2123" s="12" t="s">
        <v>648</v>
      </c>
      <c r="G2123" s="12" t="s">
        <v>2733</v>
      </c>
      <c r="H2123" s="12" t="s">
        <v>2737</v>
      </c>
      <c r="I2123" s="90">
        <v>0.33333333333333331</v>
      </c>
      <c r="J2123" s="90">
        <v>0.42708333333333331</v>
      </c>
      <c r="K2123" s="13">
        <v>2.25</v>
      </c>
      <c r="L2123" s="90"/>
      <c r="M2123" s="90"/>
      <c r="N2123" s="13"/>
      <c r="O2123" s="12">
        <v>0</v>
      </c>
      <c r="P2123" s="12">
        <v>45.176288</v>
      </c>
      <c r="Q2123" s="12">
        <v>5.6971290000000003</v>
      </c>
      <c r="R2123" s="14">
        <v>46301.460023148145</v>
      </c>
      <c r="S2123" s="12">
        <v>1</v>
      </c>
      <c r="T2123">
        <v>20260545</v>
      </c>
      <c r="U2123" t="s">
        <v>838</v>
      </c>
      <c r="V2123">
        <v>20260545</v>
      </c>
    </row>
    <row r="2124" spans="1:22" x14ac:dyDescent="0.3">
      <c r="A2124" s="11">
        <v>46286</v>
      </c>
      <c r="B2124" s="89" t="s">
        <v>3854</v>
      </c>
      <c r="C2124" s="12" t="s">
        <v>963</v>
      </c>
      <c r="D2124" s="12" t="s">
        <v>1254</v>
      </c>
      <c r="E2124" s="12" t="s">
        <v>376</v>
      </c>
      <c r="F2124" s="12" t="s">
        <v>1256</v>
      </c>
      <c r="G2124" s="12" t="s">
        <v>2733</v>
      </c>
      <c r="H2124" s="12" t="s">
        <v>2737</v>
      </c>
      <c r="I2124" s="90">
        <v>0.29166666666666669</v>
      </c>
      <c r="J2124" s="90">
        <v>0.30555555555555558</v>
      </c>
      <c r="K2124" s="13">
        <v>0.33</v>
      </c>
      <c r="L2124" s="90"/>
      <c r="M2124" s="90"/>
      <c r="N2124" s="13"/>
      <c r="O2124" s="12">
        <v>0</v>
      </c>
      <c r="P2124" s="12">
        <v>45.182341999999998</v>
      </c>
      <c r="Q2124" s="12">
        <v>5.7126530000000004</v>
      </c>
      <c r="R2124" s="14">
        <v>46301.460023148145</v>
      </c>
      <c r="S2124" s="12">
        <v>1</v>
      </c>
      <c r="T2124">
        <v>20260054</v>
      </c>
      <c r="U2124" t="s">
        <v>838</v>
      </c>
      <c r="V2124">
        <v>20260054</v>
      </c>
    </row>
    <row r="2125" spans="1:22" x14ac:dyDescent="0.3">
      <c r="A2125" s="11">
        <v>46286</v>
      </c>
      <c r="B2125" s="89" t="s">
        <v>3889</v>
      </c>
      <c r="C2125" s="12" t="s">
        <v>972</v>
      </c>
      <c r="D2125" s="12" t="s">
        <v>3411</v>
      </c>
      <c r="E2125" s="12" t="s">
        <v>741</v>
      </c>
      <c r="F2125" s="12" t="s">
        <v>3412</v>
      </c>
      <c r="G2125" s="12" t="s">
        <v>2733</v>
      </c>
      <c r="H2125" s="12" t="s">
        <v>2734</v>
      </c>
      <c r="I2125" s="90">
        <v>0.16666666666666671</v>
      </c>
      <c r="J2125" s="90">
        <v>0.18055555555555561</v>
      </c>
      <c r="K2125" s="13">
        <v>0.33</v>
      </c>
      <c r="L2125" s="90"/>
      <c r="M2125" s="90"/>
      <c r="N2125" s="13"/>
      <c r="O2125" s="12">
        <v>0</v>
      </c>
      <c r="P2125" s="12">
        <v>45.157052</v>
      </c>
      <c r="Q2125" s="12">
        <v>5.7211379999999998</v>
      </c>
      <c r="R2125" s="14">
        <v>46301.460023148145</v>
      </c>
      <c r="S2125" s="12">
        <v>1</v>
      </c>
      <c r="T2125">
        <v>20260443</v>
      </c>
      <c r="U2125" t="s">
        <v>40</v>
      </c>
      <c r="V2125">
        <v>20260443</v>
      </c>
    </row>
    <row r="2126" spans="1:22" x14ac:dyDescent="0.3">
      <c r="A2126" s="11">
        <v>46286</v>
      </c>
      <c r="B2126" s="89" t="s">
        <v>3881</v>
      </c>
      <c r="C2126" s="12" t="s">
        <v>894</v>
      </c>
      <c r="D2126" s="12" t="s">
        <v>909</v>
      </c>
      <c r="E2126" s="12" t="s">
        <v>824</v>
      </c>
      <c r="F2126" s="12" t="s">
        <v>3089</v>
      </c>
      <c r="G2126" s="12" t="s">
        <v>2733</v>
      </c>
      <c r="H2126" s="12" t="s">
        <v>2734</v>
      </c>
      <c r="I2126" s="90">
        <v>0.16666666666666671</v>
      </c>
      <c r="J2126" s="90">
        <v>0.1736111111111111</v>
      </c>
      <c r="K2126" s="13">
        <v>0.17</v>
      </c>
      <c r="L2126" s="90"/>
      <c r="M2126" s="90"/>
      <c r="N2126" s="13"/>
      <c r="O2126" s="12">
        <v>0</v>
      </c>
      <c r="P2126" s="12">
        <v>45.105769000000002</v>
      </c>
      <c r="Q2126" s="12">
        <v>5.747052</v>
      </c>
      <c r="R2126" s="14">
        <v>46301.460023148145</v>
      </c>
      <c r="S2126" s="12">
        <v>1</v>
      </c>
      <c r="V2126" t="s">
        <v>3924</v>
      </c>
    </row>
    <row r="2127" spans="1:22" x14ac:dyDescent="0.3">
      <c r="A2127" s="11">
        <v>46286</v>
      </c>
      <c r="B2127" s="89" t="s">
        <v>3867</v>
      </c>
      <c r="C2127" s="12" t="s">
        <v>914</v>
      </c>
      <c r="D2127" s="12" t="s">
        <v>1706</v>
      </c>
      <c r="E2127" s="12" t="s">
        <v>525</v>
      </c>
      <c r="F2127" s="12" t="s">
        <v>525</v>
      </c>
      <c r="G2127" s="12" t="s">
        <v>2733</v>
      </c>
      <c r="H2127" s="12" t="s">
        <v>2737</v>
      </c>
      <c r="I2127" s="90">
        <v>0.33333333333333331</v>
      </c>
      <c r="J2127" s="90">
        <v>0.34722222222222221</v>
      </c>
      <c r="K2127" s="13">
        <v>0.33</v>
      </c>
      <c r="L2127" s="90"/>
      <c r="M2127" s="90"/>
      <c r="N2127" s="13"/>
      <c r="O2127" s="12">
        <v>0</v>
      </c>
      <c r="P2127" s="12">
        <v>45.166784</v>
      </c>
      <c r="Q2127" s="12">
        <v>5.7270599999999998</v>
      </c>
      <c r="R2127" s="14">
        <v>46301.460023148145</v>
      </c>
      <c r="S2127" s="12">
        <v>1</v>
      </c>
      <c r="T2127">
        <v>20260217</v>
      </c>
      <c r="U2127" t="s">
        <v>838</v>
      </c>
      <c r="V2127">
        <v>20260217</v>
      </c>
    </row>
    <row r="2128" spans="1:22" x14ac:dyDescent="0.3">
      <c r="A2128" s="11">
        <v>46286</v>
      </c>
      <c r="B2128" s="89" t="s">
        <v>3854</v>
      </c>
      <c r="C2128" s="12" t="s">
        <v>963</v>
      </c>
      <c r="D2128" s="12" t="s">
        <v>2910</v>
      </c>
      <c r="E2128" s="12" t="s">
        <v>762</v>
      </c>
      <c r="F2128" s="12" t="s">
        <v>2911</v>
      </c>
      <c r="G2128" s="12" t="s">
        <v>2733</v>
      </c>
      <c r="H2128" s="12" t="s">
        <v>2734</v>
      </c>
      <c r="I2128" s="90">
        <v>0.29166666666666669</v>
      </c>
      <c r="J2128" s="90">
        <v>0.2986111111111111</v>
      </c>
      <c r="K2128" s="13">
        <v>0.17</v>
      </c>
      <c r="L2128" s="90"/>
      <c r="M2128" s="90"/>
      <c r="N2128" s="13"/>
      <c r="O2128" s="12">
        <v>0</v>
      </c>
      <c r="P2128" s="12">
        <v>45.180419000000001</v>
      </c>
      <c r="Q2128" s="12">
        <v>5.7115030000000004</v>
      </c>
      <c r="R2128" s="14">
        <v>46301.460023148145</v>
      </c>
      <c r="S2128" s="12">
        <v>1</v>
      </c>
      <c r="T2128">
        <v>20260424</v>
      </c>
      <c r="U2128" t="s">
        <v>40</v>
      </c>
      <c r="V2128">
        <v>20260424</v>
      </c>
    </row>
    <row r="2129" spans="1:22" x14ac:dyDescent="0.3">
      <c r="A2129" s="11">
        <v>46286</v>
      </c>
      <c r="B2129" s="89" t="s">
        <v>3822</v>
      </c>
      <c r="C2129" s="12" t="s">
        <v>944</v>
      </c>
      <c r="D2129" s="12" t="s">
        <v>3519</v>
      </c>
      <c r="E2129" s="12" t="s">
        <v>191</v>
      </c>
      <c r="F2129" s="12" t="s">
        <v>3520</v>
      </c>
      <c r="G2129" s="12" t="s">
        <v>2733</v>
      </c>
      <c r="H2129" s="12" t="s">
        <v>2734</v>
      </c>
      <c r="I2129" s="90">
        <v>0.16666666666666671</v>
      </c>
      <c r="J2129" s="90">
        <v>0.18055555555555561</v>
      </c>
      <c r="K2129" s="13">
        <v>0.33</v>
      </c>
      <c r="L2129" s="90"/>
      <c r="M2129" s="90"/>
      <c r="N2129" s="13"/>
      <c r="O2129" s="12">
        <v>0</v>
      </c>
      <c r="P2129" s="12">
        <v>45.180351000000002</v>
      </c>
      <c r="Q2129" s="12">
        <v>5.7075740000000001</v>
      </c>
      <c r="R2129" s="14">
        <v>46301.460023148145</v>
      </c>
      <c r="S2129" s="12">
        <v>1</v>
      </c>
      <c r="T2129">
        <v>20260431</v>
      </c>
      <c r="U2129" t="s">
        <v>40</v>
      </c>
      <c r="V2129">
        <v>20260431</v>
      </c>
    </row>
    <row r="2130" spans="1:22" x14ac:dyDescent="0.3">
      <c r="A2130" s="11">
        <v>46286</v>
      </c>
      <c r="B2130" s="89" t="s">
        <v>3830</v>
      </c>
      <c r="C2130" s="12" t="s">
        <v>951</v>
      </c>
      <c r="D2130" s="12" t="s">
        <v>1420</v>
      </c>
      <c r="E2130" s="12" t="s">
        <v>414</v>
      </c>
      <c r="F2130" s="12" t="s">
        <v>414</v>
      </c>
      <c r="G2130" s="12" t="s">
        <v>2733</v>
      </c>
      <c r="H2130" s="12" t="s">
        <v>2737</v>
      </c>
      <c r="I2130" s="90">
        <v>0.33333333333333331</v>
      </c>
      <c r="J2130" s="90">
        <v>0.35416666666666669</v>
      </c>
      <c r="K2130" s="13">
        <v>0.5</v>
      </c>
      <c r="L2130" s="90"/>
      <c r="M2130" s="90"/>
      <c r="N2130" s="13"/>
      <c r="O2130" s="12">
        <v>0</v>
      </c>
      <c r="P2130" s="12">
        <v>45.208905000000001</v>
      </c>
      <c r="Q2130" s="12">
        <v>5.7485759999999999</v>
      </c>
      <c r="R2130" s="14">
        <v>46301.460023148145</v>
      </c>
      <c r="S2130" s="12">
        <v>1</v>
      </c>
      <c r="T2130">
        <v>20260114</v>
      </c>
      <c r="U2130" t="s">
        <v>838</v>
      </c>
      <c r="V2130">
        <v>20260114</v>
      </c>
    </row>
    <row r="2131" spans="1:22" x14ac:dyDescent="0.3">
      <c r="A2131" s="11">
        <v>46286</v>
      </c>
      <c r="B2131" s="89" t="s">
        <v>3811</v>
      </c>
      <c r="C2131" s="12" t="s">
        <v>975</v>
      </c>
      <c r="D2131" s="12" t="s">
        <v>1917</v>
      </c>
      <c r="E2131" s="12" t="s">
        <v>271</v>
      </c>
      <c r="F2131" s="12" t="s">
        <v>3521</v>
      </c>
      <c r="G2131" s="12" t="s">
        <v>2733</v>
      </c>
      <c r="H2131" s="12" t="s">
        <v>2781</v>
      </c>
      <c r="I2131" s="90">
        <v>0.16666666666666671</v>
      </c>
      <c r="J2131" s="90">
        <v>0.1875</v>
      </c>
      <c r="K2131" s="13">
        <v>0.5</v>
      </c>
      <c r="L2131" s="90">
        <v>0.1875</v>
      </c>
      <c r="M2131" s="90">
        <v>0.2381944444444444</v>
      </c>
      <c r="N2131" s="13">
        <v>1.22</v>
      </c>
      <c r="O2131" s="12">
        <v>1</v>
      </c>
      <c r="P2131" s="12">
        <v>45.350082999999998</v>
      </c>
      <c r="Q2131" s="12">
        <v>5.5047350000000002</v>
      </c>
      <c r="R2131" s="14">
        <v>46301.460023148145</v>
      </c>
      <c r="S2131" s="12">
        <v>1</v>
      </c>
      <c r="T2131">
        <v>20260283</v>
      </c>
      <c r="U2131" t="s">
        <v>838</v>
      </c>
      <c r="V2131">
        <v>20260283</v>
      </c>
    </row>
    <row r="2132" spans="1:22" x14ac:dyDescent="0.3">
      <c r="A2132" s="11">
        <v>46286</v>
      </c>
      <c r="B2132" s="89" t="s">
        <v>3841</v>
      </c>
      <c r="C2132" s="12" t="s">
        <v>971</v>
      </c>
      <c r="D2132" s="12" t="s">
        <v>2623</v>
      </c>
      <c r="E2132" s="12" t="s">
        <v>445</v>
      </c>
      <c r="F2132" s="12" t="s">
        <v>2838</v>
      </c>
      <c r="G2132" s="12" t="s">
        <v>2733</v>
      </c>
      <c r="H2132" s="12" t="s">
        <v>2737</v>
      </c>
      <c r="I2132" s="90">
        <v>0.33333333333333331</v>
      </c>
      <c r="J2132" s="90">
        <v>0.34722222222222221</v>
      </c>
      <c r="K2132" s="13">
        <v>0.33</v>
      </c>
      <c r="L2132" s="90"/>
      <c r="M2132" s="90"/>
      <c r="N2132" s="13"/>
      <c r="O2132" s="12">
        <v>0</v>
      </c>
      <c r="P2132" s="12">
        <v>45.181372000000003</v>
      </c>
      <c r="Q2132" s="12">
        <v>5.7330990000000002</v>
      </c>
      <c r="R2132" s="14">
        <v>46301.460023148145</v>
      </c>
      <c r="S2132" s="12">
        <v>1</v>
      </c>
      <c r="T2132">
        <v>20260540</v>
      </c>
      <c r="U2132" t="s">
        <v>838</v>
      </c>
      <c r="V2132">
        <v>20260540</v>
      </c>
    </row>
    <row r="2133" spans="1:22" x14ac:dyDescent="0.3">
      <c r="A2133" s="11">
        <v>46286</v>
      </c>
      <c r="B2133" s="89" t="s">
        <v>3861</v>
      </c>
      <c r="C2133" s="12" t="s">
        <v>970</v>
      </c>
      <c r="D2133" s="12" t="s">
        <v>3420</v>
      </c>
      <c r="E2133" s="12" t="s">
        <v>720</v>
      </c>
      <c r="F2133" s="12" t="s">
        <v>3421</v>
      </c>
      <c r="G2133" s="12" t="s">
        <v>2733</v>
      </c>
      <c r="H2133" s="12" t="s">
        <v>2734</v>
      </c>
      <c r="I2133" s="90">
        <v>0.16666666666666671</v>
      </c>
      <c r="J2133" s="90">
        <v>0.1736111111111111</v>
      </c>
      <c r="K2133" s="13">
        <v>0.17</v>
      </c>
      <c r="L2133" s="90"/>
      <c r="M2133" s="90"/>
      <c r="N2133" s="13"/>
      <c r="O2133" s="12">
        <v>0</v>
      </c>
      <c r="P2133" s="12">
        <v>45.177950000000003</v>
      </c>
      <c r="Q2133" s="12">
        <v>5.7124889999999997</v>
      </c>
      <c r="R2133" s="14">
        <v>46301.460023148145</v>
      </c>
      <c r="S2133" s="12">
        <v>1</v>
      </c>
      <c r="T2133">
        <v>20260281</v>
      </c>
      <c r="U2133" t="s">
        <v>40</v>
      </c>
      <c r="V2133">
        <v>20260281</v>
      </c>
    </row>
    <row r="2134" spans="1:22" x14ac:dyDescent="0.3">
      <c r="A2134" s="11">
        <v>46286</v>
      </c>
      <c r="B2134" s="89" t="s">
        <v>3901</v>
      </c>
      <c r="C2134" s="12" t="s">
        <v>969</v>
      </c>
      <c r="D2134" s="12" t="s">
        <v>3522</v>
      </c>
      <c r="E2134" s="12" t="s">
        <v>441</v>
      </c>
      <c r="F2134" s="12" t="s">
        <v>3523</v>
      </c>
      <c r="G2134" s="12" t="s">
        <v>2733</v>
      </c>
      <c r="H2134" s="12" t="s">
        <v>2734</v>
      </c>
      <c r="I2134" s="90">
        <v>0.16666666666666671</v>
      </c>
      <c r="J2134" s="90">
        <v>0.18055555555555561</v>
      </c>
      <c r="K2134" s="13">
        <v>0.33</v>
      </c>
      <c r="L2134" s="90"/>
      <c r="M2134" s="90"/>
      <c r="N2134" s="13"/>
      <c r="O2134" s="12">
        <v>0</v>
      </c>
      <c r="P2134" s="12">
        <v>45.157359</v>
      </c>
      <c r="Q2134" s="12">
        <v>5.7146999999999997</v>
      </c>
      <c r="R2134" s="14">
        <v>46301.460023148145</v>
      </c>
      <c r="S2134" s="12">
        <v>1</v>
      </c>
      <c r="T2134">
        <v>20260161</v>
      </c>
      <c r="U2134" t="s">
        <v>40</v>
      </c>
      <c r="V2134">
        <v>20260161</v>
      </c>
    </row>
    <row r="2135" spans="1:22" x14ac:dyDescent="0.3">
      <c r="A2135" s="11">
        <v>46286</v>
      </c>
      <c r="B2135" s="89" t="s">
        <v>3815</v>
      </c>
      <c r="C2135" s="12" t="s">
        <v>905</v>
      </c>
      <c r="D2135" s="12" t="s">
        <v>3460</v>
      </c>
      <c r="E2135" s="12" t="s">
        <v>761</v>
      </c>
      <c r="F2135" s="12" t="s">
        <v>3461</v>
      </c>
      <c r="G2135" s="12" t="s">
        <v>2733</v>
      </c>
      <c r="H2135" s="12" t="s">
        <v>2734</v>
      </c>
      <c r="I2135" s="90">
        <v>0.29166666666666669</v>
      </c>
      <c r="J2135" s="90">
        <v>0.30208333333333331</v>
      </c>
      <c r="K2135" s="13">
        <v>0.25</v>
      </c>
      <c r="L2135" s="90"/>
      <c r="M2135" s="90"/>
      <c r="N2135" s="13"/>
      <c r="O2135" s="12">
        <v>0</v>
      </c>
      <c r="P2135" s="12">
        <v>45.183799999999998</v>
      </c>
      <c r="Q2135" s="12">
        <v>5.7220209999999998</v>
      </c>
      <c r="R2135" s="14">
        <v>46301.460023148145</v>
      </c>
      <c r="S2135" s="12">
        <v>1</v>
      </c>
      <c r="T2135">
        <v>20260148</v>
      </c>
      <c r="U2135" t="s">
        <v>40</v>
      </c>
      <c r="V2135">
        <v>20260148</v>
      </c>
    </row>
    <row r="2136" spans="1:22" x14ac:dyDescent="0.3">
      <c r="A2136" s="11">
        <v>46286</v>
      </c>
      <c r="B2136" s="89" t="s">
        <v>3848</v>
      </c>
      <c r="C2136" s="12" t="s">
        <v>945</v>
      </c>
      <c r="D2136" s="12" t="s">
        <v>1302</v>
      </c>
      <c r="E2136" s="12" t="s">
        <v>86</v>
      </c>
      <c r="F2136" s="12" t="s">
        <v>3524</v>
      </c>
      <c r="G2136" s="12" t="s">
        <v>2733</v>
      </c>
      <c r="H2136" s="12" t="s">
        <v>2737</v>
      </c>
      <c r="I2136" s="90">
        <v>0.33333333333333331</v>
      </c>
      <c r="J2136" s="90">
        <v>0.34375</v>
      </c>
      <c r="K2136" s="13">
        <v>0.25</v>
      </c>
      <c r="L2136" s="90"/>
      <c r="M2136" s="90"/>
      <c r="N2136" s="13"/>
      <c r="O2136" s="12">
        <v>0</v>
      </c>
      <c r="P2136" s="12">
        <v>45.191657999999997</v>
      </c>
      <c r="Q2136" s="12">
        <v>5.722899</v>
      </c>
      <c r="R2136" s="14">
        <v>46301.460023148145</v>
      </c>
      <c r="S2136" s="12">
        <v>1</v>
      </c>
      <c r="T2136">
        <v>20260072</v>
      </c>
      <c r="U2136" t="s">
        <v>838</v>
      </c>
      <c r="V2136">
        <v>20260072</v>
      </c>
    </row>
    <row r="2137" spans="1:22" x14ac:dyDescent="0.3">
      <c r="A2137" s="11">
        <v>46286</v>
      </c>
      <c r="B2137" s="89" t="s">
        <v>3868</v>
      </c>
      <c r="C2137" s="12" t="s">
        <v>983</v>
      </c>
      <c r="D2137" s="12" t="s">
        <v>3525</v>
      </c>
      <c r="E2137" s="12" t="s">
        <v>663</v>
      </c>
      <c r="F2137" s="12" t="s">
        <v>3526</v>
      </c>
      <c r="G2137" s="12" t="s">
        <v>2733</v>
      </c>
      <c r="H2137" s="12" t="s">
        <v>2734</v>
      </c>
      <c r="I2137" s="90">
        <v>0.16666666666666671</v>
      </c>
      <c r="J2137" s="90">
        <v>0.18055555555555561</v>
      </c>
      <c r="K2137" s="13">
        <v>0.33</v>
      </c>
      <c r="L2137" s="90"/>
      <c r="M2137" s="90"/>
      <c r="N2137" s="13"/>
      <c r="O2137" s="12">
        <v>0</v>
      </c>
      <c r="P2137" s="12">
        <v>45.183</v>
      </c>
      <c r="Q2137" s="12">
        <v>5.790133</v>
      </c>
      <c r="R2137" s="14">
        <v>46301.460023148145</v>
      </c>
      <c r="S2137" s="12">
        <v>1</v>
      </c>
      <c r="T2137">
        <v>20260344</v>
      </c>
      <c r="U2137" t="s">
        <v>40</v>
      </c>
      <c r="V2137">
        <v>20260344</v>
      </c>
    </row>
    <row r="2138" spans="1:22" x14ac:dyDescent="0.3">
      <c r="A2138" s="11">
        <v>46286</v>
      </c>
      <c r="B2138" s="89" t="s">
        <v>3868</v>
      </c>
      <c r="C2138" s="12" t="s">
        <v>983</v>
      </c>
      <c r="D2138" s="12" t="s">
        <v>1745</v>
      </c>
      <c r="E2138" s="12" t="s">
        <v>473</v>
      </c>
      <c r="F2138" s="12" t="s">
        <v>3527</v>
      </c>
      <c r="G2138" s="12" t="s">
        <v>2733</v>
      </c>
      <c r="H2138" s="12" t="s">
        <v>2734</v>
      </c>
      <c r="I2138" s="90">
        <v>0.16666666666666671</v>
      </c>
      <c r="J2138" s="90">
        <v>0.18055555555555561</v>
      </c>
      <c r="K2138" s="13">
        <v>0.33</v>
      </c>
      <c r="L2138" s="90"/>
      <c r="M2138" s="90"/>
      <c r="N2138" s="13"/>
      <c r="O2138" s="12">
        <v>0</v>
      </c>
      <c r="P2138" s="12">
        <v>45.201889999999999</v>
      </c>
      <c r="Q2138" s="12">
        <v>5.8388479999999996</v>
      </c>
      <c r="R2138" s="14">
        <v>46301.460023148145</v>
      </c>
      <c r="S2138" s="12">
        <v>1</v>
      </c>
      <c r="T2138">
        <v>20260229</v>
      </c>
      <c r="U2138" t="s">
        <v>838</v>
      </c>
      <c r="V2138">
        <v>20260229</v>
      </c>
    </row>
    <row r="2139" spans="1:22" x14ac:dyDescent="0.3">
      <c r="A2139" s="11">
        <v>46286</v>
      </c>
      <c r="B2139" s="89" t="s">
        <v>3835</v>
      </c>
      <c r="C2139" s="12" t="s">
        <v>859</v>
      </c>
      <c r="D2139" s="12" t="s">
        <v>2592</v>
      </c>
      <c r="E2139" s="12" t="s">
        <v>181</v>
      </c>
      <c r="F2139" s="12" t="s">
        <v>181</v>
      </c>
      <c r="G2139" s="12" t="s">
        <v>2733</v>
      </c>
      <c r="H2139" s="12" t="s">
        <v>2737</v>
      </c>
      <c r="I2139" s="90">
        <v>0.33333333333333331</v>
      </c>
      <c r="J2139" s="90">
        <v>0.34722222222222221</v>
      </c>
      <c r="K2139" s="13">
        <v>0.33</v>
      </c>
      <c r="L2139" s="90"/>
      <c r="M2139" s="90"/>
      <c r="N2139" s="13"/>
      <c r="O2139" s="12">
        <v>0</v>
      </c>
      <c r="P2139" s="12">
        <v>45.191468999999998</v>
      </c>
      <c r="Q2139" s="12">
        <v>5.7242329999999999</v>
      </c>
      <c r="R2139" s="14">
        <v>46301.460023148145</v>
      </c>
      <c r="S2139" s="12">
        <v>1</v>
      </c>
      <c r="T2139">
        <v>20260525</v>
      </c>
      <c r="U2139" t="s">
        <v>838</v>
      </c>
      <c r="V2139">
        <v>20260525</v>
      </c>
    </row>
    <row r="2140" spans="1:22" x14ac:dyDescent="0.3">
      <c r="A2140" s="11">
        <v>46286</v>
      </c>
      <c r="B2140" s="89" t="s">
        <v>3815</v>
      </c>
      <c r="C2140" s="12" t="s">
        <v>905</v>
      </c>
      <c r="D2140" s="12" t="s">
        <v>3427</v>
      </c>
      <c r="E2140" s="12" t="s">
        <v>539</v>
      </c>
      <c r="F2140" s="12" t="s">
        <v>3428</v>
      </c>
      <c r="G2140" s="12" t="s">
        <v>2733</v>
      </c>
      <c r="H2140" s="12" t="s">
        <v>2734</v>
      </c>
      <c r="I2140" s="90">
        <v>0.16666666666666671</v>
      </c>
      <c r="J2140" s="90">
        <v>0.1736111111111111</v>
      </c>
      <c r="K2140" s="13">
        <v>0.17</v>
      </c>
      <c r="L2140" s="90"/>
      <c r="M2140" s="90"/>
      <c r="N2140" s="13"/>
      <c r="O2140" s="12">
        <v>0</v>
      </c>
      <c r="P2140" s="12">
        <v>45.182197000000002</v>
      </c>
      <c r="Q2140" s="12">
        <v>5.7385910000000004</v>
      </c>
      <c r="R2140" s="14">
        <v>46301.460023148145</v>
      </c>
      <c r="S2140" s="12">
        <v>1</v>
      </c>
      <c r="T2140">
        <v>20260259</v>
      </c>
      <c r="U2140" t="s">
        <v>40</v>
      </c>
      <c r="V2140">
        <v>20260259</v>
      </c>
    </row>
    <row r="2141" spans="1:22" x14ac:dyDescent="0.3">
      <c r="A2141" s="11">
        <v>46286</v>
      </c>
      <c r="B2141" s="89" t="s">
        <v>3861</v>
      </c>
      <c r="C2141" s="12" t="s">
        <v>970</v>
      </c>
      <c r="D2141" s="12" t="s">
        <v>1825</v>
      </c>
      <c r="E2141" s="12" t="s">
        <v>638</v>
      </c>
      <c r="F2141" s="12" t="s">
        <v>1827</v>
      </c>
      <c r="G2141" s="12" t="s">
        <v>2733</v>
      </c>
      <c r="H2141" s="12" t="s">
        <v>2734</v>
      </c>
      <c r="I2141" s="90">
        <v>0.29166666666666669</v>
      </c>
      <c r="J2141" s="90">
        <v>0.2986111111111111</v>
      </c>
      <c r="K2141" s="13">
        <v>0.17</v>
      </c>
      <c r="L2141" s="90"/>
      <c r="M2141" s="90"/>
      <c r="N2141" s="13"/>
      <c r="O2141" s="12">
        <v>0</v>
      </c>
      <c r="P2141" s="12">
        <v>45.177596000000001</v>
      </c>
      <c r="Q2141" s="12">
        <v>5.7290789999999996</v>
      </c>
      <c r="R2141" s="14">
        <v>46301.460023148145</v>
      </c>
      <c r="S2141" s="12">
        <v>1</v>
      </c>
      <c r="T2141">
        <v>20260253</v>
      </c>
      <c r="U2141" t="s">
        <v>838</v>
      </c>
      <c r="V2141">
        <v>20260253</v>
      </c>
    </row>
    <row r="2142" spans="1:22" x14ac:dyDescent="0.3">
      <c r="A2142" s="11">
        <v>46286</v>
      </c>
      <c r="B2142" s="89" t="s">
        <v>3813</v>
      </c>
      <c r="C2142" s="12" t="s">
        <v>847</v>
      </c>
      <c r="D2142" s="12" t="s">
        <v>1198</v>
      </c>
      <c r="E2142" s="12" t="s">
        <v>335</v>
      </c>
      <c r="F2142" s="12" t="s">
        <v>335</v>
      </c>
      <c r="G2142" s="12" t="s">
        <v>2733</v>
      </c>
      <c r="H2142" s="12" t="s">
        <v>2737</v>
      </c>
      <c r="I2142" s="90">
        <v>0.33333333333333331</v>
      </c>
      <c r="J2142" s="90">
        <v>0.375</v>
      </c>
      <c r="K2142" s="13">
        <v>1</v>
      </c>
      <c r="L2142" s="90"/>
      <c r="M2142" s="90"/>
      <c r="N2142" s="13"/>
      <c r="O2142" s="12">
        <v>0</v>
      </c>
      <c r="P2142" s="12">
        <v>45.172060000000002</v>
      </c>
      <c r="Q2142" s="12">
        <v>5.7222600000000003</v>
      </c>
      <c r="R2142" s="14">
        <v>46301.460023148145</v>
      </c>
      <c r="S2142" s="12">
        <v>1</v>
      </c>
      <c r="T2142">
        <v>20260036</v>
      </c>
      <c r="U2142" t="s">
        <v>838</v>
      </c>
      <c r="V2142">
        <v>20260036</v>
      </c>
    </row>
    <row r="2143" spans="1:22" x14ac:dyDescent="0.3">
      <c r="A2143" s="11">
        <v>46286</v>
      </c>
      <c r="B2143" s="89" t="s">
        <v>3817</v>
      </c>
      <c r="C2143" s="12" t="s">
        <v>974</v>
      </c>
      <c r="D2143" s="12" t="s">
        <v>3439</v>
      </c>
      <c r="E2143" s="12" t="s">
        <v>526</v>
      </c>
      <c r="F2143" s="12" t="s">
        <v>3440</v>
      </c>
      <c r="G2143" s="12" t="s">
        <v>2733</v>
      </c>
      <c r="H2143" s="12" t="s">
        <v>2734</v>
      </c>
      <c r="I2143" s="90">
        <v>0.16666666666666671</v>
      </c>
      <c r="J2143" s="90">
        <v>0.1736111111111111</v>
      </c>
      <c r="K2143" s="13">
        <v>0.17</v>
      </c>
      <c r="L2143" s="90"/>
      <c r="M2143" s="90"/>
      <c r="N2143" s="13"/>
      <c r="O2143" s="12">
        <v>0</v>
      </c>
      <c r="P2143" s="12">
        <v>45.181947000000001</v>
      </c>
      <c r="Q2143" s="12">
        <v>5.7218989999999996</v>
      </c>
      <c r="R2143" s="14">
        <v>46301.460023148145</v>
      </c>
      <c r="S2143" s="12">
        <v>1</v>
      </c>
      <c r="T2143">
        <v>20260219</v>
      </c>
      <c r="U2143" t="s">
        <v>40</v>
      </c>
      <c r="V2143">
        <v>20260219</v>
      </c>
    </row>
    <row r="2144" spans="1:22" x14ac:dyDescent="0.3">
      <c r="A2144" s="11">
        <v>46286</v>
      </c>
      <c r="B2144" s="89" t="s">
        <v>3831</v>
      </c>
      <c r="C2144" s="12" t="s">
        <v>892</v>
      </c>
      <c r="D2144" s="12" t="s">
        <v>3528</v>
      </c>
      <c r="E2144" s="12" t="s">
        <v>752</v>
      </c>
      <c r="F2144" s="12" t="s">
        <v>3529</v>
      </c>
      <c r="G2144" s="12" t="s">
        <v>2733</v>
      </c>
      <c r="H2144" s="12" t="s">
        <v>2734</v>
      </c>
      <c r="I2144" s="90">
        <v>0.25</v>
      </c>
      <c r="J2144" s="90">
        <v>0.26041666666666669</v>
      </c>
      <c r="K2144" s="13">
        <v>0.25</v>
      </c>
      <c r="L2144" s="90"/>
      <c r="M2144" s="90"/>
      <c r="N2144" s="13"/>
      <c r="O2144" s="12">
        <v>0</v>
      </c>
      <c r="P2144" s="12">
        <v>45.185358000000001</v>
      </c>
      <c r="Q2144" s="12">
        <v>5.7231300000000003</v>
      </c>
      <c r="R2144" s="14">
        <v>46301.460023148145</v>
      </c>
      <c r="S2144" s="12">
        <v>1</v>
      </c>
      <c r="T2144">
        <v>20260178</v>
      </c>
      <c r="U2144" t="s">
        <v>40</v>
      </c>
      <c r="V2144">
        <v>20260178</v>
      </c>
    </row>
    <row r="2145" spans="1:22" x14ac:dyDescent="0.3">
      <c r="A2145" s="11">
        <v>46286</v>
      </c>
      <c r="B2145" s="89" t="s">
        <v>3814</v>
      </c>
      <c r="C2145" s="12" t="s">
        <v>948</v>
      </c>
      <c r="D2145" s="12" t="s">
        <v>2212</v>
      </c>
      <c r="E2145" s="12" t="s">
        <v>233</v>
      </c>
      <c r="F2145" s="12" t="s">
        <v>233</v>
      </c>
      <c r="G2145" s="12" t="s">
        <v>2733</v>
      </c>
      <c r="H2145" s="12" t="s">
        <v>2737</v>
      </c>
      <c r="I2145" s="90">
        <v>0.33333333333333331</v>
      </c>
      <c r="J2145" s="90">
        <v>0.34722222222222221</v>
      </c>
      <c r="K2145" s="13">
        <v>0.33</v>
      </c>
      <c r="L2145" s="90"/>
      <c r="M2145" s="90"/>
      <c r="N2145" s="13"/>
      <c r="O2145" s="12">
        <v>0</v>
      </c>
      <c r="P2145" s="12">
        <v>45.192034</v>
      </c>
      <c r="Q2145" s="12">
        <v>5.73963</v>
      </c>
      <c r="R2145" s="14">
        <v>46301.460023148145</v>
      </c>
      <c r="S2145" s="12">
        <v>1</v>
      </c>
      <c r="T2145">
        <v>20260379</v>
      </c>
      <c r="U2145" t="s">
        <v>838</v>
      </c>
      <c r="V2145">
        <v>20260379</v>
      </c>
    </row>
    <row r="2146" spans="1:22" x14ac:dyDescent="0.3">
      <c r="A2146" s="11">
        <v>46286</v>
      </c>
      <c r="B2146" s="89" t="s">
        <v>3815</v>
      </c>
      <c r="C2146" s="12" t="s">
        <v>905</v>
      </c>
      <c r="D2146" s="12" t="s">
        <v>1846</v>
      </c>
      <c r="E2146" s="12" t="s">
        <v>539</v>
      </c>
      <c r="F2146" s="12" t="s">
        <v>539</v>
      </c>
      <c r="G2146" s="12" t="s">
        <v>2733</v>
      </c>
      <c r="H2146" s="12" t="s">
        <v>2737</v>
      </c>
      <c r="I2146" s="90">
        <v>0.33333333333333331</v>
      </c>
      <c r="J2146" s="90">
        <v>0.3611111111111111</v>
      </c>
      <c r="K2146" s="13">
        <v>0.67</v>
      </c>
      <c r="L2146" s="90"/>
      <c r="M2146" s="90"/>
      <c r="N2146" s="13"/>
      <c r="O2146" s="12">
        <v>0</v>
      </c>
      <c r="P2146" s="12">
        <v>45.182197000000002</v>
      </c>
      <c r="Q2146" s="12">
        <v>5.7385910000000004</v>
      </c>
      <c r="R2146" s="14">
        <v>46301.460023148145</v>
      </c>
      <c r="S2146" s="12">
        <v>1</v>
      </c>
      <c r="T2146">
        <v>20260259</v>
      </c>
      <c r="U2146" t="s">
        <v>838</v>
      </c>
      <c r="V2146">
        <v>20260259</v>
      </c>
    </row>
    <row r="2147" spans="1:22" x14ac:dyDescent="0.3">
      <c r="A2147" s="11">
        <v>46287</v>
      </c>
      <c r="B2147" s="89" t="s">
        <v>3811</v>
      </c>
      <c r="C2147" s="12" t="s">
        <v>975</v>
      </c>
      <c r="D2147" s="12" t="s">
        <v>1422</v>
      </c>
      <c r="E2147" s="12" t="s">
        <v>417</v>
      </c>
      <c r="F2147" s="12" t="s">
        <v>417</v>
      </c>
      <c r="G2147" s="12" t="s">
        <v>2733</v>
      </c>
      <c r="H2147" s="12" t="s">
        <v>2737</v>
      </c>
      <c r="I2147" s="90">
        <v>0.35416666666666669</v>
      </c>
      <c r="J2147" s="90">
        <v>0.39583333333333331</v>
      </c>
      <c r="K2147" s="13">
        <v>1</v>
      </c>
      <c r="L2147" s="90">
        <v>0.40902777777777782</v>
      </c>
      <c r="M2147" s="90">
        <v>0.51875000000000004</v>
      </c>
      <c r="N2147" s="13">
        <v>2.63</v>
      </c>
      <c r="O2147" s="12">
        <v>1</v>
      </c>
      <c r="P2147" s="12">
        <v>45.334488</v>
      </c>
      <c r="Q2147" s="12">
        <v>5.6167160000000003</v>
      </c>
      <c r="R2147" s="14">
        <v>46301.460023148145</v>
      </c>
      <c r="S2147" s="12">
        <v>1</v>
      </c>
      <c r="T2147">
        <v>20260474</v>
      </c>
      <c r="U2147" t="s">
        <v>838</v>
      </c>
      <c r="V2147">
        <v>20260474</v>
      </c>
    </row>
    <row r="2148" spans="1:22" x14ac:dyDescent="0.3">
      <c r="A2148" s="11">
        <v>46287</v>
      </c>
      <c r="B2148" s="89" t="s">
        <v>3813</v>
      </c>
      <c r="C2148" s="12" t="s">
        <v>847</v>
      </c>
      <c r="D2148" s="12" t="s">
        <v>1198</v>
      </c>
      <c r="E2148" s="12" t="s">
        <v>335</v>
      </c>
      <c r="F2148" s="12" t="s">
        <v>335</v>
      </c>
      <c r="G2148" s="12" t="s">
        <v>2733</v>
      </c>
      <c r="H2148" s="12" t="s">
        <v>2737</v>
      </c>
      <c r="I2148" s="90">
        <v>0.33333333333333331</v>
      </c>
      <c r="J2148" s="90">
        <v>0.375</v>
      </c>
      <c r="K2148" s="13">
        <v>1</v>
      </c>
      <c r="L2148" s="90"/>
      <c r="M2148" s="90"/>
      <c r="N2148" s="13"/>
      <c r="O2148" s="12">
        <v>0</v>
      </c>
      <c r="P2148" s="12">
        <v>45.172060000000002</v>
      </c>
      <c r="Q2148" s="12">
        <v>5.7222600000000003</v>
      </c>
      <c r="R2148" s="14">
        <v>46301.460023148145</v>
      </c>
      <c r="S2148" s="12">
        <v>1</v>
      </c>
      <c r="T2148">
        <v>20260036</v>
      </c>
      <c r="U2148" t="s">
        <v>838</v>
      </c>
      <c r="V2148">
        <v>20260036</v>
      </c>
    </row>
    <row r="2149" spans="1:22" x14ac:dyDescent="0.3">
      <c r="A2149" s="11">
        <v>46287</v>
      </c>
      <c r="B2149" s="89" t="s">
        <v>3817</v>
      </c>
      <c r="C2149" s="12" t="s">
        <v>974</v>
      </c>
      <c r="D2149" s="12" t="s">
        <v>3439</v>
      </c>
      <c r="E2149" s="12" t="s">
        <v>526</v>
      </c>
      <c r="F2149" s="12" t="s">
        <v>3440</v>
      </c>
      <c r="G2149" s="12" t="s">
        <v>2733</v>
      </c>
      <c r="H2149" s="12" t="s">
        <v>2734</v>
      </c>
      <c r="I2149" s="90">
        <v>0.16666666666666671</v>
      </c>
      <c r="J2149" s="90">
        <v>0.1736111111111111</v>
      </c>
      <c r="K2149" s="13">
        <v>0.17</v>
      </c>
      <c r="L2149" s="90"/>
      <c r="M2149" s="90"/>
      <c r="N2149" s="13"/>
      <c r="O2149" s="12">
        <v>0</v>
      </c>
      <c r="P2149" s="12">
        <v>45.181947000000001</v>
      </c>
      <c r="Q2149" s="12">
        <v>5.7218989999999996</v>
      </c>
      <c r="R2149" s="14">
        <v>46301.460023148145</v>
      </c>
      <c r="S2149" s="12">
        <v>1</v>
      </c>
      <c r="T2149">
        <v>20260219</v>
      </c>
      <c r="U2149" t="s">
        <v>40</v>
      </c>
      <c r="V2149">
        <v>20260219</v>
      </c>
    </row>
    <row r="2150" spans="1:22" x14ac:dyDescent="0.3">
      <c r="A2150" s="11">
        <v>46287</v>
      </c>
      <c r="B2150" s="89" t="s">
        <v>3831</v>
      </c>
      <c r="C2150" s="12" t="s">
        <v>892</v>
      </c>
      <c r="D2150" s="12" t="s">
        <v>3528</v>
      </c>
      <c r="E2150" s="12" t="s">
        <v>752</v>
      </c>
      <c r="F2150" s="12" t="s">
        <v>3529</v>
      </c>
      <c r="G2150" s="12" t="s">
        <v>2733</v>
      </c>
      <c r="H2150" s="12" t="s">
        <v>2734</v>
      </c>
      <c r="I2150" s="90">
        <v>0.25</v>
      </c>
      <c r="J2150" s="90">
        <v>0.26041666666666669</v>
      </c>
      <c r="K2150" s="13">
        <v>0.25</v>
      </c>
      <c r="L2150" s="90"/>
      <c r="M2150" s="90"/>
      <c r="N2150" s="13"/>
      <c r="O2150" s="12">
        <v>0</v>
      </c>
      <c r="P2150" s="12">
        <v>45.185358000000001</v>
      </c>
      <c r="Q2150" s="12">
        <v>5.7231300000000003</v>
      </c>
      <c r="R2150" s="14">
        <v>46301.460023148145</v>
      </c>
      <c r="S2150" s="12">
        <v>1</v>
      </c>
      <c r="T2150">
        <v>20260178</v>
      </c>
      <c r="U2150" t="s">
        <v>40</v>
      </c>
      <c r="V2150">
        <v>20260178</v>
      </c>
    </row>
    <row r="2151" spans="1:22" x14ac:dyDescent="0.3">
      <c r="A2151" s="11">
        <v>46287</v>
      </c>
      <c r="B2151" s="89" t="s">
        <v>3814</v>
      </c>
      <c r="C2151" s="12" t="s">
        <v>948</v>
      </c>
      <c r="D2151" s="12" t="s">
        <v>2212</v>
      </c>
      <c r="E2151" s="12" t="s">
        <v>233</v>
      </c>
      <c r="F2151" s="12" t="s">
        <v>233</v>
      </c>
      <c r="G2151" s="12" t="s">
        <v>2733</v>
      </c>
      <c r="H2151" s="12" t="s">
        <v>2737</v>
      </c>
      <c r="I2151" s="90">
        <v>0.33333333333333331</v>
      </c>
      <c r="J2151" s="90">
        <v>0.34722222222222221</v>
      </c>
      <c r="K2151" s="13">
        <v>0.33</v>
      </c>
      <c r="L2151" s="90"/>
      <c r="M2151" s="90"/>
      <c r="N2151" s="13"/>
      <c r="O2151" s="12">
        <v>0</v>
      </c>
      <c r="P2151" s="12">
        <v>45.192034</v>
      </c>
      <c r="Q2151" s="12">
        <v>5.73963</v>
      </c>
      <c r="R2151" s="14">
        <v>46301.460023148145</v>
      </c>
      <c r="S2151" s="12">
        <v>1</v>
      </c>
      <c r="T2151">
        <v>20260379</v>
      </c>
      <c r="U2151" t="s">
        <v>838</v>
      </c>
      <c r="V2151">
        <v>20260379</v>
      </c>
    </row>
    <row r="2152" spans="1:22" x14ac:dyDescent="0.3">
      <c r="A2152" s="11">
        <v>46287</v>
      </c>
      <c r="B2152" s="89" t="s">
        <v>3815</v>
      </c>
      <c r="C2152" s="12" t="s">
        <v>905</v>
      </c>
      <c r="D2152" s="12" t="s">
        <v>1846</v>
      </c>
      <c r="E2152" s="12" t="s">
        <v>539</v>
      </c>
      <c r="F2152" s="12" t="s">
        <v>539</v>
      </c>
      <c r="G2152" s="12" t="s">
        <v>2733</v>
      </c>
      <c r="H2152" s="12" t="s">
        <v>2737</v>
      </c>
      <c r="I2152" s="90">
        <v>0.33333333333333331</v>
      </c>
      <c r="J2152" s="90">
        <v>0.4236111111111111</v>
      </c>
      <c r="K2152" s="13">
        <v>2.17</v>
      </c>
      <c r="L2152" s="90"/>
      <c r="M2152" s="90"/>
      <c r="N2152" s="13"/>
      <c r="O2152" s="12">
        <v>0</v>
      </c>
      <c r="P2152" s="12">
        <v>45.182197000000002</v>
      </c>
      <c r="Q2152" s="12">
        <v>5.7385910000000004</v>
      </c>
      <c r="R2152" s="14">
        <v>46301.460023148145</v>
      </c>
      <c r="S2152" s="12">
        <v>1</v>
      </c>
      <c r="T2152">
        <v>20260259</v>
      </c>
      <c r="U2152" t="s">
        <v>838</v>
      </c>
      <c r="V2152">
        <v>20260259</v>
      </c>
    </row>
    <row r="2153" spans="1:22" x14ac:dyDescent="0.3">
      <c r="A2153" s="11">
        <v>46287</v>
      </c>
      <c r="B2153" s="89" t="s">
        <v>3817</v>
      </c>
      <c r="C2153" s="12" t="s">
        <v>974</v>
      </c>
      <c r="D2153" s="12" t="s">
        <v>1711</v>
      </c>
      <c r="E2153" s="12" t="s">
        <v>526</v>
      </c>
      <c r="F2153" s="12" t="s">
        <v>526</v>
      </c>
      <c r="G2153" s="12" t="s">
        <v>2733</v>
      </c>
      <c r="H2153" s="12" t="s">
        <v>2737</v>
      </c>
      <c r="I2153" s="90">
        <v>0.33333333333333331</v>
      </c>
      <c r="J2153" s="90">
        <v>0.37847222222222221</v>
      </c>
      <c r="K2153" s="13">
        <v>1.08</v>
      </c>
      <c r="L2153" s="90"/>
      <c r="M2153" s="90"/>
      <c r="N2153" s="13"/>
      <c r="O2153" s="12">
        <v>0</v>
      </c>
      <c r="P2153" s="12">
        <v>45.181947000000001</v>
      </c>
      <c r="Q2153" s="12">
        <v>5.7218989999999996</v>
      </c>
      <c r="R2153" s="14">
        <v>46301.460023148145</v>
      </c>
      <c r="S2153" s="12">
        <v>1</v>
      </c>
      <c r="T2153">
        <v>20260219</v>
      </c>
      <c r="U2153" t="s">
        <v>838</v>
      </c>
      <c r="V2153">
        <v>20260219</v>
      </c>
    </row>
    <row r="2154" spans="1:22" x14ac:dyDescent="0.3">
      <c r="A2154" s="11">
        <v>46287</v>
      </c>
      <c r="B2154" s="89" t="s">
        <v>3835</v>
      </c>
      <c r="C2154" s="12" t="s">
        <v>859</v>
      </c>
      <c r="D2154" s="12" t="s">
        <v>2738</v>
      </c>
      <c r="E2154" s="12" t="s">
        <v>219</v>
      </c>
      <c r="F2154" s="12" t="s">
        <v>2739</v>
      </c>
      <c r="G2154" s="12" t="s">
        <v>2733</v>
      </c>
      <c r="H2154" s="12" t="s">
        <v>2734</v>
      </c>
      <c r="I2154" s="90">
        <v>0.29166666666666669</v>
      </c>
      <c r="J2154" s="90">
        <v>0.2986111111111111</v>
      </c>
      <c r="K2154" s="13">
        <v>0.17</v>
      </c>
      <c r="L2154" s="90"/>
      <c r="M2154" s="90"/>
      <c r="N2154" s="13"/>
      <c r="O2154" s="12">
        <v>0</v>
      </c>
      <c r="P2154" s="12">
        <v>45.183280000000003</v>
      </c>
      <c r="Q2154" s="12">
        <v>5.7183830000000002</v>
      </c>
      <c r="R2154" s="14">
        <v>46301.460023148145</v>
      </c>
      <c r="S2154" s="12">
        <v>1</v>
      </c>
      <c r="T2154">
        <v>20260531</v>
      </c>
      <c r="U2154" t="s">
        <v>40</v>
      </c>
      <c r="V2154">
        <v>20260531</v>
      </c>
    </row>
    <row r="2155" spans="1:22" x14ac:dyDescent="0.3">
      <c r="A2155" s="11">
        <v>46287</v>
      </c>
      <c r="B2155" s="89" t="s">
        <v>3831</v>
      </c>
      <c r="C2155" s="12" t="s">
        <v>892</v>
      </c>
      <c r="D2155" s="12" t="s">
        <v>2742</v>
      </c>
      <c r="E2155" s="12" t="s">
        <v>152</v>
      </c>
      <c r="F2155" s="12" t="s">
        <v>2743</v>
      </c>
      <c r="G2155" s="12" t="s">
        <v>2733</v>
      </c>
      <c r="H2155" s="12" t="s">
        <v>2734</v>
      </c>
      <c r="I2155" s="90">
        <v>0.16666666666666671</v>
      </c>
      <c r="J2155" s="90">
        <v>0.1736111111111111</v>
      </c>
      <c r="K2155" s="13">
        <v>0.17</v>
      </c>
      <c r="L2155" s="90"/>
      <c r="M2155" s="90"/>
      <c r="N2155" s="13"/>
      <c r="O2155" s="12">
        <v>0</v>
      </c>
      <c r="P2155" s="12">
        <v>45.184793999999997</v>
      </c>
      <c r="Q2155" s="12">
        <v>5.7218299999999997</v>
      </c>
      <c r="R2155" s="14">
        <v>46301.460023148145</v>
      </c>
      <c r="S2155" s="12">
        <v>1</v>
      </c>
      <c r="T2155">
        <v>20260421</v>
      </c>
      <c r="U2155" t="s">
        <v>40</v>
      </c>
      <c r="V2155">
        <v>20260421</v>
      </c>
    </row>
    <row r="2156" spans="1:22" x14ac:dyDescent="0.3">
      <c r="A2156" s="11">
        <v>46287</v>
      </c>
      <c r="B2156" s="89" t="s">
        <v>3818</v>
      </c>
      <c r="C2156" s="12" t="s">
        <v>870</v>
      </c>
      <c r="D2156" s="12" t="s">
        <v>2068</v>
      </c>
      <c r="E2156" s="12" t="s">
        <v>352</v>
      </c>
      <c r="F2156" s="12" t="s">
        <v>2744</v>
      </c>
      <c r="G2156" s="12" t="s">
        <v>2733</v>
      </c>
      <c r="H2156" s="12" t="s">
        <v>2737</v>
      </c>
      <c r="I2156" s="90">
        <v>0.39583333333333331</v>
      </c>
      <c r="J2156" s="90">
        <v>0.4201388888888889</v>
      </c>
      <c r="K2156" s="13">
        <v>0.57999999999999996</v>
      </c>
      <c r="L2156" s="90">
        <v>0.2208333333333333</v>
      </c>
      <c r="M2156" s="90">
        <v>0.22430555555555559</v>
      </c>
      <c r="N2156" s="13">
        <v>0.08</v>
      </c>
      <c r="O2156" s="12">
        <v>1</v>
      </c>
      <c r="P2156" s="12">
        <v>45.191529000000003</v>
      </c>
      <c r="Q2156" s="12">
        <v>5.7310239999999997</v>
      </c>
      <c r="R2156" s="14">
        <v>46301.460023148145</v>
      </c>
      <c r="S2156" s="12">
        <v>1</v>
      </c>
      <c r="T2156">
        <v>20260331</v>
      </c>
      <c r="U2156" t="s">
        <v>838</v>
      </c>
      <c r="V2156">
        <v>20260331</v>
      </c>
    </row>
    <row r="2157" spans="1:22" x14ac:dyDescent="0.3">
      <c r="A2157" s="11">
        <v>46287</v>
      </c>
      <c r="B2157" s="89" t="s">
        <v>3813</v>
      </c>
      <c r="C2157" s="12" t="s">
        <v>847</v>
      </c>
      <c r="D2157" s="12" t="s">
        <v>2747</v>
      </c>
      <c r="E2157" s="12" t="s">
        <v>1437</v>
      </c>
      <c r="F2157" s="12" t="s">
        <v>2748</v>
      </c>
      <c r="G2157" s="12" t="s">
        <v>2733</v>
      </c>
      <c r="H2157" s="12" t="s">
        <v>2734</v>
      </c>
      <c r="I2157" s="90">
        <v>0.29166666666666669</v>
      </c>
      <c r="J2157" s="90">
        <v>0.2986111111111111</v>
      </c>
      <c r="K2157" s="13">
        <v>0.17</v>
      </c>
      <c r="L2157" s="90"/>
      <c r="M2157" s="90"/>
      <c r="N2157" s="13"/>
      <c r="O2157" s="12">
        <v>0</v>
      </c>
      <c r="P2157" s="12">
        <v>45.182681000000002</v>
      </c>
      <c r="Q2157" s="12">
        <v>5.7249639999999999</v>
      </c>
      <c r="R2157" s="14">
        <v>46301.460023148145</v>
      </c>
      <c r="S2157" s="12">
        <v>1</v>
      </c>
      <c r="T2157">
        <v>20260121</v>
      </c>
      <c r="U2157" t="s">
        <v>40</v>
      </c>
      <c r="V2157">
        <v>20260121</v>
      </c>
    </row>
    <row r="2158" spans="1:22" x14ac:dyDescent="0.3">
      <c r="A2158" s="11">
        <v>46287</v>
      </c>
      <c r="B2158" s="89" t="s">
        <v>3815</v>
      </c>
      <c r="C2158" s="12" t="s">
        <v>905</v>
      </c>
      <c r="D2158" s="12" t="s">
        <v>1515</v>
      </c>
      <c r="E2158" s="12" t="s">
        <v>761</v>
      </c>
      <c r="F2158" s="12" t="s">
        <v>761</v>
      </c>
      <c r="G2158" s="12" t="s">
        <v>2733</v>
      </c>
      <c r="H2158" s="12" t="s">
        <v>2737</v>
      </c>
      <c r="I2158" s="90">
        <v>0.33333333333333331</v>
      </c>
      <c r="J2158" s="90">
        <v>0.375</v>
      </c>
      <c r="K2158" s="13">
        <v>1</v>
      </c>
      <c r="L2158" s="90"/>
      <c r="M2158" s="90"/>
      <c r="N2158" s="13"/>
      <c r="O2158" s="12">
        <v>0</v>
      </c>
      <c r="P2158" s="12">
        <v>45.183799999999998</v>
      </c>
      <c r="Q2158" s="12">
        <v>5.7220209999999998</v>
      </c>
      <c r="R2158" s="14">
        <v>46301.460023148145</v>
      </c>
      <c r="S2158" s="12">
        <v>1</v>
      </c>
      <c r="T2158">
        <v>20260148</v>
      </c>
      <c r="U2158" t="s">
        <v>838</v>
      </c>
      <c r="V2158">
        <v>20260148</v>
      </c>
    </row>
    <row r="2159" spans="1:22" x14ac:dyDescent="0.3">
      <c r="A2159" s="11">
        <v>46287</v>
      </c>
      <c r="B2159" s="89" t="s">
        <v>3836</v>
      </c>
      <c r="C2159" s="12" t="s">
        <v>954</v>
      </c>
      <c r="D2159" s="12" t="s">
        <v>2751</v>
      </c>
      <c r="E2159" s="12" t="s">
        <v>734</v>
      </c>
      <c r="F2159" s="12" t="s">
        <v>2752</v>
      </c>
      <c r="G2159" s="12" t="s">
        <v>2733</v>
      </c>
      <c r="H2159" s="12" t="s">
        <v>2734</v>
      </c>
      <c r="I2159" s="90">
        <v>0.25</v>
      </c>
      <c r="J2159" s="90">
        <v>0.26041666666666669</v>
      </c>
      <c r="K2159" s="13">
        <v>0.25</v>
      </c>
      <c r="L2159" s="90"/>
      <c r="M2159" s="90"/>
      <c r="N2159" s="13"/>
      <c r="O2159" s="12">
        <v>0</v>
      </c>
      <c r="P2159" s="12">
        <v>45.186678000000001</v>
      </c>
      <c r="Q2159" s="12">
        <v>5.7200300000000004</v>
      </c>
      <c r="R2159" s="14">
        <v>46301.460023148145</v>
      </c>
      <c r="S2159" s="12">
        <v>1</v>
      </c>
      <c r="T2159">
        <v>20260131</v>
      </c>
      <c r="U2159" t="s">
        <v>40</v>
      </c>
      <c r="V2159">
        <v>20260131</v>
      </c>
    </row>
    <row r="2160" spans="1:22" x14ac:dyDescent="0.3">
      <c r="A2160" s="11">
        <v>46287</v>
      </c>
      <c r="B2160" s="89" t="s">
        <v>3865</v>
      </c>
      <c r="C2160" s="12" t="s">
        <v>962</v>
      </c>
      <c r="D2160" s="12" t="s">
        <v>3304</v>
      </c>
      <c r="E2160" s="12" t="s">
        <v>728</v>
      </c>
      <c r="F2160" s="12" t="s">
        <v>3305</v>
      </c>
      <c r="G2160" s="12" t="s">
        <v>2733</v>
      </c>
      <c r="H2160" s="12" t="s">
        <v>2734</v>
      </c>
      <c r="I2160" s="90">
        <v>0.2951388888888889</v>
      </c>
      <c r="J2160" s="90">
        <v>0.2986111111111111</v>
      </c>
      <c r="K2160" s="13">
        <v>0.08</v>
      </c>
      <c r="L2160" s="90">
        <v>0.44930555555555562</v>
      </c>
      <c r="M2160" s="90">
        <v>0.46180555555555558</v>
      </c>
      <c r="N2160" s="13">
        <v>0.3</v>
      </c>
      <c r="O2160" s="12">
        <v>1</v>
      </c>
      <c r="P2160" s="12">
        <v>45.228516999999997</v>
      </c>
      <c r="Q2160" s="12">
        <v>5.6831250000000004</v>
      </c>
      <c r="R2160" s="14">
        <v>46301.460023148145</v>
      </c>
      <c r="S2160" s="12">
        <v>1</v>
      </c>
      <c r="T2160">
        <v>20260336</v>
      </c>
      <c r="U2160" t="s">
        <v>40</v>
      </c>
      <c r="V2160">
        <v>20260336</v>
      </c>
    </row>
    <row r="2161" spans="1:22" x14ac:dyDescent="0.3">
      <c r="A2161" s="11">
        <v>46287</v>
      </c>
      <c r="B2161" s="89" t="s">
        <v>3818</v>
      </c>
      <c r="C2161" s="12" t="s">
        <v>870</v>
      </c>
      <c r="D2161" s="12" t="s">
        <v>877</v>
      </c>
      <c r="E2161" s="12" t="s">
        <v>808</v>
      </c>
      <c r="F2161" s="12" t="s">
        <v>3449</v>
      </c>
      <c r="G2161" s="12" t="s">
        <v>2733</v>
      </c>
      <c r="H2161" s="12" t="s">
        <v>2734</v>
      </c>
      <c r="I2161" s="90">
        <v>0.16666666666666671</v>
      </c>
      <c r="J2161" s="90">
        <v>0.18055555555555561</v>
      </c>
      <c r="K2161" s="13">
        <v>0.33</v>
      </c>
      <c r="L2161" s="90">
        <v>0.22500000000000001</v>
      </c>
      <c r="M2161" s="90">
        <v>0.2298611111111111</v>
      </c>
      <c r="N2161" s="13">
        <v>0.12</v>
      </c>
      <c r="O2161" s="12">
        <v>1</v>
      </c>
      <c r="P2161" s="12">
        <v>45.192346999999998</v>
      </c>
      <c r="Q2161" s="12">
        <v>5.7316079999999996</v>
      </c>
      <c r="R2161" s="14">
        <v>46301.460023148145</v>
      </c>
      <c r="S2161" s="12">
        <v>1</v>
      </c>
      <c r="V2161" t="s">
        <v>3759</v>
      </c>
    </row>
    <row r="2162" spans="1:22" x14ac:dyDescent="0.3">
      <c r="A2162" s="11">
        <v>46287</v>
      </c>
      <c r="B2162" s="89" t="s">
        <v>3839</v>
      </c>
      <c r="C2162" s="12" t="s">
        <v>966</v>
      </c>
      <c r="D2162" s="12" t="s">
        <v>3531</v>
      </c>
      <c r="E2162" s="12" t="s">
        <v>101</v>
      </c>
      <c r="F2162" s="12" t="s">
        <v>3532</v>
      </c>
      <c r="G2162" s="12" t="s">
        <v>2733</v>
      </c>
      <c r="H2162" s="12" t="s">
        <v>2734</v>
      </c>
      <c r="I2162" s="90">
        <v>0.125</v>
      </c>
      <c r="J2162" s="90">
        <v>0.1423611111111111</v>
      </c>
      <c r="K2162" s="13">
        <v>0.42</v>
      </c>
      <c r="L2162" s="90"/>
      <c r="M2162" s="90"/>
      <c r="N2162" s="13"/>
      <c r="O2162" s="12">
        <v>0</v>
      </c>
      <c r="P2162" s="12">
        <v>45.365791999999999</v>
      </c>
      <c r="Q2162" s="12">
        <v>5.5928509999999996</v>
      </c>
      <c r="R2162" s="14">
        <v>46301.460023148145</v>
      </c>
      <c r="S2162" s="12">
        <v>1</v>
      </c>
      <c r="T2162">
        <v>20260361</v>
      </c>
      <c r="U2162" t="s">
        <v>40</v>
      </c>
      <c r="V2162">
        <v>20260361</v>
      </c>
    </row>
    <row r="2163" spans="1:22" x14ac:dyDescent="0.3">
      <c r="A2163" s="11">
        <v>46287</v>
      </c>
      <c r="B2163" s="89" t="s">
        <v>3836</v>
      </c>
      <c r="C2163" s="12" t="s">
        <v>954</v>
      </c>
      <c r="D2163" s="12" t="s">
        <v>2759</v>
      </c>
      <c r="E2163" s="12" t="s">
        <v>652</v>
      </c>
      <c r="F2163" s="12" t="s">
        <v>2760</v>
      </c>
      <c r="G2163" s="12" t="s">
        <v>2733</v>
      </c>
      <c r="H2163" s="12" t="s">
        <v>2734</v>
      </c>
      <c r="I2163" s="90">
        <v>0.16666666666666671</v>
      </c>
      <c r="J2163" s="90">
        <v>0.18055555555555561</v>
      </c>
      <c r="K2163" s="13">
        <v>0.33</v>
      </c>
      <c r="L2163" s="90"/>
      <c r="M2163" s="90"/>
      <c r="N2163" s="13"/>
      <c r="O2163" s="12">
        <v>0</v>
      </c>
      <c r="P2163" s="12">
        <v>45.180548999999999</v>
      </c>
      <c r="Q2163" s="12">
        <v>5.7303129999999998</v>
      </c>
      <c r="R2163" s="14">
        <v>46301.460023148145</v>
      </c>
      <c r="S2163" s="12">
        <v>1</v>
      </c>
      <c r="T2163">
        <v>20260065</v>
      </c>
      <c r="U2163" t="s">
        <v>40</v>
      </c>
      <c r="V2163">
        <v>20260065</v>
      </c>
    </row>
    <row r="2164" spans="1:22" x14ac:dyDescent="0.3">
      <c r="A2164" s="11">
        <v>46287</v>
      </c>
      <c r="B2164" s="89" t="s">
        <v>3841</v>
      </c>
      <c r="C2164" s="12" t="s">
        <v>971</v>
      </c>
      <c r="D2164" s="12" t="s">
        <v>2765</v>
      </c>
      <c r="E2164" s="12" t="s">
        <v>662</v>
      </c>
      <c r="F2164" s="12" t="s">
        <v>2766</v>
      </c>
      <c r="G2164" s="12" t="s">
        <v>2733</v>
      </c>
      <c r="H2164" s="12" t="s">
        <v>2734</v>
      </c>
      <c r="I2164" s="90">
        <v>0.29166666666666669</v>
      </c>
      <c r="J2164" s="90">
        <v>0.2986111111111111</v>
      </c>
      <c r="K2164" s="13">
        <v>0.17</v>
      </c>
      <c r="L2164" s="90"/>
      <c r="M2164" s="90"/>
      <c r="N2164" s="13"/>
      <c r="O2164" s="12">
        <v>0</v>
      </c>
      <c r="P2164" s="12">
        <v>45.175713999999999</v>
      </c>
      <c r="Q2164" s="12">
        <v>5.753374</v>
      </c>
      <c r="R2164" s="14">
        <v>46301.460023148145</v>
      </c>
      <c r="S2164" s="12">
        <v>1</v>
      </c>
      <c r="T2164">
        <v>20260321</v>
      </c>
      <c r="U2164" t="s">
        <v>40</v>
      </c>
      <c r="V2164">
        <v>20260321</v>
      </c>
    </row>
    <row r="2165" spans="1:22" x14ac:dyDescent="0.3">
      <c r="A2165" s="11">
        <v>46287</v>
      </c>
      <c r="B2165" s="89" t="s">
        <v>3845</v>
      </c>
      <c r="C2165" s="12" t="s">
        <v>950</v>
      </c>
      <c r="D2165" s="12" t="s">
        <v>2777</v>
      </c>
      <c r="E2165" s="12" t="s">
        <v>153</v>
      </c>
      <c r="F2165" s="12" t="s">
        <v>2778</v>
      </c>
      <c r="G2165" s="12" t="s">
        <v>2733</v>
      </c>
      <c r="H2165" s="12" t="s">
        <v>2734</v>
      </c>
      <c r="I2165" s="90">
        <v>0.25</v>
      </c>
      <c r="J2165" s="90">
        <v>0.2638888888888889</v>
      </c>
      <c r="K2165" s="13">
        <v>0.33</v>
      </c>
      <c r="L2165" s="90"/>
      <c r="M2165" s="90"/>
      <c r="N2165" s="13"/>
      <c r="O2165" s="12">
        <v>0</v>
      </c>
      <c r="P2165" s="12">
        <v>45.190181000000003</v>
      </c>
      <c r="Q2165" s="12">
        <v>5.7254589999999999</v>
      </c>
      <c r="R2165" s="14">
        <v>46301.460023148145</v>
      </c>
      <c r="S2165" s="12">
        <v>1</v>
      </c>
      <c r="T2165">
        <v>20260097</v>
      </c>
      <c r="U2165" t="s">
        <v>40</v>
      </c>
      <c r="V2165">
        <v>20260097</v>
      </c>
    </row>
    <row r="2166" spans="1:22" x14ac:dyDescent="0.3">
      <c r="A2166" s="11">
        <v>46287</v>
      </c>
      <c r="B2166" s="89" t="s">
        <v>3820</v>
      </c>
      <c r="C2166" s="12" t="s">
        <v>961</v>
      </c>
      <c r="D2166" s="12" t="s">
        <v>1157</v>
      </c>
      <c r="E2166" s="12" t="s">
        <v>278</v>
      </c>
      <c r="F2166" s="12" t="s">
        <v>1161</v>
      </c>
      <c r="G2166" s="12" t="s">
        <v>2733</v>
      </c>
      <c r="H2166" s="12" t="s">
        <v>2781</v>
      </c>
      <c r="I2166" s="90">
        <v>0.16666666666666671</v>
      </c>
      <c r="J2166" s="90">
        <v>0.20833333333333329</v>
      </c>
      <c r="K2166" s="13">
        <v>1</v>
      </c>
      <c r="L2166" s="90">
        <v>0.20555555555555549</v>
      </c>
      <c r="M2166" s="90">
        <v>0.25624999999999998</v>
      </c>
      <c r="N2166" s="13">
        <v>1.22</v>
      </c>
      <c r="O2166" s="12">
        <v>1</v>
      </c>
      <c r="P2166" s="12">
        <v>45.148142999999997</v>
      </c>
      <c r="Q2166" s="12">
        <v>5.723122</v>
      </c>
      <c r="R2166" s="14">
        <v>46301.460023148145</v>
      </c>
      <c r="S2166" s="12">
        <v>1</v>
      </c>
      <c r="T2166">
        <v>20260602</v>
      </c>
      <c r="U2166" t="s">
        <v>838</v>
      </c>
      <c r="V2166">
        <v>20260602</v>
      </c>
    </row>
    <row r="2167" spans="1:22" x14ac:dyDescent="0.3">
      <c r="A2167" s="11">
        <v>46287</v>
      </c>
      <c r="B2167" s="89" t="s">
        <v>3823</v>
      </c>
      <c r="C2167" s="12" t="s">
        <v>968</v>
      </c>
      <c r="D2167" s="12" t="s">
        <v>2977</v>
      </c>
      <c r="E2167" s="12" t="s">
        <v>298</v>
      </c>
      <c r="F2167" s="12" t="s">
        <v>2978</v>
      </c>
      <c r="G2167" s="12" t="s">
        <v>2733</v>
      </c>
      <c r="H2167" s="12" t="s">
        <v>2734</v>
      </c>
      <c r="I2167" s="90">
        <v>0.23958333333333329</v>
      </c>
      <c r="J2167" s="90">
        <v>0.25347222222222221</v>
      </c>
      <c r="K2167" s="13">
        <v>0.33</v>
      </c>
      <c r="L2167" s="90"/>
      <c r="M2167" s="90"/>
      <c r="N2167" s="13"/>
      <c r="O2167" s="12">
        <v>0</v>
      </c>
      <c r="P2167" s="12">
        <v>45.186909</v>
      </c>
      <c r="Q2167" s="12">
        <v>5.7276030000000002</v>
      </c>
      <c r="R2167" s="14">
        <v>46301.460023148145</v>
      </c>
      <c r="S2167" s="12">
        <v>1</v>
      </c>
      <c r="T2167">
        <v>20260221</v>
      </c>
      <c r="U2167" t="s">
        <v>40</v>
      </c>
      <c r="V2167">
        <v>20260221</v>
      </c>
    </row>
    <row r="2168" spans="1:22" x14ac:dyDescent="0.3">
      <c r="A2168" s="11">
        <v>46287</v>
      </c>
      <c r="B2168" s="89" t="s">
        <v>3827</v>
      </c>
      <c r="C2168" s="12" t="s">
        <v>967</v>
      </c>
      <c r="D2168" s="12" t="s">
        <v>2785</v>
      </c>
      <c r="E2168" s="12" t="s">
        <v>113</v>
      </c>
      <c r="F2168" s="12" t="s">
        <v>2786</v>
      </c>
      <c r="G2168" s="12" t="s">
        <v>2733</v>
      </c>
      <c r="H2168" s="12" t="s">
        <v>2734</v>
      </c>
      <c r="I2168" s="90">
        <v>0.16666666666666671</v>
      </c>
      <c r="J2168" s="90">
        <v>0.18055555555555561</v>
      </c>
      <c r="K2168" s="13">
        <v>0.33</v>
      </c>
      <c r="L2168" s="90">
        <v>0.22916666666666671</v>
      </c>
      <c r="M2168" s="90">
        <v>0.23194444444444451</v>
      </c>
      <c r="N2168" s="13">
        <v>7.0000000000000007E-2</v>
      </c>
      <c r="O2168" s="12">
        <v>1</v>
      </c>
      <c r="P2168" s="12">
        <v>45.182966999999998</v>
      </c>
      <c r="Q2168" s="12">
        <v>5.7194820000000002</v>
      </c>
      <c r="R2168" s="14">
        <v>46301.460023148145</v>
      </c>
      <c r="S2168" s="12">
        <v>1</v>
      </c>
      <c r="T2168">
        <v>20260071</v>
      </c>
      <c r="U2168" t="s">
        <v>40</v>
      </c>
      <c r="V2168">
        <v>20260071</v>
      </c>
    </row>
    <row r="2169" spans="1:22" x14ac:dyDescent="0.3">
      <c r="A2169" s="11">
        <v>46287</v>
      </c>
      <c r="B2169" s="89" t="s">
        <v>3814</v>
      </c>
      <c r="C2169" s="12" t="s">
        <v>948</v>
      </c>
      <c r="D2169" s="12" t="s">
        <v>2345</v>
      </c>
      <c r="E2169" s="12" t="s">
        <v>577</v>
      </c>
      <c r="F2169" s="12" t="s">
        <v>577</v>
      </c>
      <c r="G2169" s="12" t="s">
        <v>2733</v>
      </c>
      <c r="H2169" s="12" t="s">
        <v>2737</v>
      </c>
      <c r="I2169" s="90">
        <v>0.33333333333333331</v>
      </c>
      <c r="J2169" s="90">
        <v>0.37847222222222221</v>
      </c>
      <c r="K2169" s="13">
        <v>1.08</v>
      </c>
      <c r="L2169" s="90"/>
      <c r="M2169" s="90"/>
      <c r="N2169" s="13"/>
      <c r="O2169" s="12">
        <v>0</v>
      </c>
      <c r="P2169" s="12">
        <v>45.180720000000001</v>
      </c>
      <c r="Q2169" s="12">
        <v>5.7387189999999997</v>
      </c>
      <c r="R2169" s="14">
        <v>46301.460023148145</v>
      </c>
      <c r="S2169" s="12">
        <v>1</v>
      </c>
      <c r="T2169">
        <v>20260425</v>
      </c>
      <c r="U2169" t="s">
        <v>838</v>
      </c>
      <c r="V2169">
        <v>20260425</v>
      </c>
    </row>
    <row r="2170" spans="1:22" x14ac:dyDescent="0.3">
      <c r="A2170" s="11">
        <v>46287</v>
      </c>
      <c r="B2170" s="89" t="s">
        <v>3829</v>
      </c>
      <c r="C2170" s="12" t="s">
        <v>946</v>
      </c>
      <c r="D2170" s="12" t="s">
        <v>1320</v>
      </c>
      <c r="E2170" s="12" t="s">
        <v>120</v>
      </c>
      <c r="F2170" s="12" t="s">
        <v>120</v>
      </c>
      <c r="G2170" s="12" t="s">
        <v>2733</v>
      </c>
      <c r="H2170" s="12" t="s">
        <v>2737</v>
      </c>
      <c r="I2170" s="90">
        <v>0.33333333333333331</v>
      </c>
      <c r="J2170" s="90">
        <v>0.41666666666666669</v>
      </c>
      <c r="K2170" s="13">
        <v>2</v>
      </c>
      <c r="L2170" s="90"/>
      <c r="M2170" s="90"/>
      <c r="N2170" s="13"/>
      <c r="O2170" s="12">
        <v>0</v>
      </c>
      <c r="P2170" s="12">
        <v>45.187106999999997</v>
      </c>
      <c r="Q2170" s="12">
        <v>5.7297390000000004</v>
      </c>
      <c r="R2170" s="14">
        <v>46301.460023148145</v>
      </c>
      <c r="S2170" s="12">
        <v>0</v>
      </c>
      <c r="T2170">
        <v>20260077</v>
      </c>
      <c r="U2170" t="s">
        <v>838</v>
      </c>
      <c r="V2170">
        <v>20260077</v>
      </c>
    </row>
    <row r="2171" spans="1:22" x14ac:dyDescent="0.3">
      <c r="A2171" s="11">
        <v>46287</v>
      </c>
      <c r="B2171" s="89" t="s">
        <v>3830</v>
      </c>
      <c r="C2171" s="12" t="s">
        <v>951</v>
      </c>
      <c r="D2171" s="12" t="s">
        <v>2782</v>
      </c>
      <c r="E2171" s="12" t="s">
        <v>493</v>
      </c>
      <c r="F2171" s="12" t="s">
        <v>2783</v>
      </c>
      <c r="G2171" s="12" t="s">
        <v>2733</v>
      </c>
      <c r="H2171" s="12" t="s">
        <v>2734</v>
      </c>
      <c r="I2171" s="90">
        <v>0.16666666666666671</v>
      </c>
      <c r="J2171" s="90">
        <v>0.18055555555555561</v>
      </c>
      <c r="K2171" s="13">
        <v>0.33</v>
      </c>
      <c r="L2171" s="90"/>
      <c r="M2171" s="90"/>
      <c r="N2171" s="13"/>
      <c r="O2171" s="12">
        <v>0</v>
      </c>
      <c r="P2171" s="12">
        <v>45.220550000000003</v>
      </c>
      <c r="Q2171" s="12">
        <v>5.7636180000000001</v>
      </c>
      <c r="R2171" s="14">
        <v>46301.460023148145</v>
      </c>
      <c r="S2171" s="12">
        <v>1</v>
      </c>
      <c r="T2171">
        <v>20260085</v>
      </c>
      <c r="U2171" t="s">
        <v>40</v>
      </c>
      <c r="V2171">
        <v>20260085</v>
      </c>
    </row>
    <row r="2172" spans="1:22" x14ac:dyDescent="0.3">
      <c r="A2172" s="11">
        <v>46287</v>
      </c>
      <c r="B2172" s="89" t="s">
        <v>3823</v>
      </c>
      <c r="C2172" s="12" t="s">
        <v>968</v>
      </c>
      <c r="D2172" s="12" t="s">
        <v>1717</v>
      </c>
      <c r="E2172" s="12" t="s">
        <v>298</v>
      </c>
      <c r="F2172" s="12" t="s">
        <v>1719</v>
      </c>
      <c r="G2172" s="12" t="s">
        <v>2733</v>
      </c>
      <c r="H2172" s="12" t="s">
        <v>2737</v>
      </c>
      <c r="I2172" s="90">
        <v>0.2048611111111111</v>
      </c>
      <c r="J2172" s="90">
        <v>0.21527777777777779</v>
      </c>
      <c r="K2172" s="13">
        <v>0.25</v>
      </c>
      <c r="L2172" s="90"/>
      <c r="M2172" s="90"/>
      <c r="N2172" s="13"/>
      <c r="O2172" s="12">
        <v>0</v>
      </c>
      <c r="P2172" s="12">
        <v>45.186445999999997</v>
      </c>
      <c r="Q2172" s="12">
        <v>5.7280280000000001</v>
      </c>
      <c r="R2172" s="14">
        <v>46301.460023148145</v>
      </c>
      <c r="S2172" s="12">
        <v>1</v>
      </c>
      <c r="T2172">
        <v>20260221</v>
      </c>
      <c r="U2172" t="s">
        <v>838</v>
      </c>
      <c r="V2172">
        <v>20260221</v>
      </c>
    </row>
    <row r="2173" spans="1:22" x14ac:dyDescent="0.3">
      <c r="A2173" s="11">
        <v>46287</v>
      </c>
      <c r="B2173" s="89" t="s">
        <v>3830</v>
      </c>
      <c r="C2173" s="12" t="s">
        <v>951</v>
      </c>
      <c r="D2173" s="12" t="s">
        <v>1637</v>
      </c>
      <c r="E2173" s="12" t="s">
        <v>676</v>
      </c>
      <c r="F2173" s="12" t="s">
        <v>676</v>
      </c>
      <c r="G2173" s="12" t="s">
        <v>2733</v>
      </c>
      <c r="H2173" s="12" t="s">
        <v>2737</v>
      </c>
      <c r="I2173" s="90">
        <v>0.33333333333333331</v>
      </c>
      <c r="J2173" s="90">
        <v>0.35416666666666669</v>
      </c>
      <c r="K2173" s="13">
        <v>0.5</v>
      </c>
      <c r="L2173" s="90"/>
      <c r="M2173" s="90"/>
      <c r="N2173" s="13"/>
      <c r="O2173" s="12">
        <v>0</v>
      </c>
      <c r="P2173" s="12">
        <v>45.191566000000002</v>
      </c>
      <c r="Q2173" s="12">
        <v>5.6863279999999996</v>
      </c>
      <c r="R2173" s="14">
        <v>46301.460023148145</v>
      </c>
      <c r="S2173" s="12">
        <v>1</v>
      </c>
      <c r="T2173">
        <v>20260191</v>
      </c>
      <c r="U2173" t="s">
        <v>838</v>
      </c>
      <c r="V2173">
        <v>20260191</v>
      </c>
    </row>
    <row r="2174" spans="1:22" x14ac:dyDescent="0.3">
      <c r="A2174" s="11">
        <v>46287</v>
      </c>
      <c r="B2174" s="89" t="s">
        <v>3869</v>
      </c>
      <c r="C2174" s="12" t="s">
        <v>907</v>
      </c>
      <c r="D2174" s="12" t="s">
        <v>1834</v>
      </c>
      <c r="E2174" s="12" t="s">
        <v>404</v>
      </c>
      <c r="F2174" s="12" t="s">
        <v>404</v>
      </c>
      <c r="G2174" s="12" t="s">
        <v>2733</v>
      </c>
      <c r="H2174" s="12" t="s">
        <v>2737</v>
      </c>
      <c r="I2174" s="90">
        <v>0.33333333333333331</v>
      </c>
      <c r="J2174" s="90">
        <v>0.37847222222222221</v>
      </c>
      <c r="K2174" s="13">
        <v>1.08</v>
      </c>
      <c r="L2174" s="90"/>
      <c r="M2174" s="90"/>
      <c r="N2174" s="13"/>
      <c r="O2174" s="12">
        <v>0</v>
      </c>
      <c r="P2174" s="12">
        <v>45.369940999999997</v>
      </c>
      <c r="Q2174" s="12">
        <v>5.584085</v>
      </c>
      <c r="R2174" s="14">
        <v>46301.460023148145</v>
      </c>
      <c r="S2174" s="12">
        <v>1</v>
      </c>
      <c r="T2174">
        <v>20260255</v>
      </c>
      <c r="U2174" t="s">
        <v>838</v>
      </c>
      <c r="V2174">
        <v>20260255</v>
      </c>
    </row>
    <row r="2175" spans="1:22" x14ac:dyDescent="0.3">
      <c r="A2175" s="11">
        <v>46287</v>
      </c>
      <c r="B2175" s="89" t="s">
        <v>3834</v>
      </c>
      <c r="C2175" s="12" t="s">
        <v>964</v>
      </c>
      <c r="D2175" s="12" t="s">
        <v>2027</v>
      </c>
      <c r="E2175" s="12" t="s">
        <v>358</v>
      </c>
      <c r="F2175" s="12" t="s">
        <v>358</v>
      </c>
      <c r="G2175" s="12" t="s">
        <v>2733</v>
      </c>
      <c r="H2175" s="12" t="s">
        <v>2737</v>
      </c>
      <c r="I2175" s="90">
        <v>0.33333333333333331</v>
      </c>
      <c r="J2175" s="90">
        <v>0.375</v>
      </c>
      <c r="K2175" s="13">
        <v>1</v>
      </c>
      <c r="L2175" s="90">
        <v>0.35694444444444451</v>
      </c>
      <c r="M2175" s="90">
        <v>0.41666666666666669</v>
      </c>
      <c r="N2175" s="13">
        <v>1.43</v>
      </c>
      <c r="O2175" s="12">
        <v>1</v>
      </c>
      <c r="P2175" s="12">
        <v>45.174598000000003</v>
      </c>
      <c r="Q2175" s="12">
        <v>5.7422800000000001</v>
      </c>
      <c r="R2175" s="14">
        <v>46301.460023148145</v>
      </c>
      <c r="S2175" s="12">
        <v>1</v>
      </c>
      <c r="T2175">
        <v>20260583</v>
      </c>
      <c r="U2175" t="s">
        <v>838</v>
      </c>
      <c r="V2175">
        <v>20260583</v>
      </c>
    </row>
    <row r="2176" spans="1:22" x14ac:dyDescent="0.3">
      <c r="A2176" s="11">
        <v>46287</v>
      </c>
      <c r="B2176" s="89" t="s">
        <v>3821</v>
      </c>
      <c r="C2176" s="12" t="s">
        <v>879</v>
      </c>
      <c r="D2176" s="12" t="s">
        <v>1458</v>
      </c>
      <c r="E2176" s="12" t="s">
        <v>433</v>
      </c>
      <c r="F2176" s="12" t="s">
        <v>433</v>
      </c>
      <c r="G2176" s="12" t="s">
        <v>2733</v>
      </c>
      <c r="H2176" s="12" t="s">
        <v>2737</v>
      </c>
      <c r="I2176" s="90">
        <v>0.33333333333333331</v>
      </c>
      <c r="J2176" s="90">
        <v>0.4201388888888889</v>
      </c>
      <c r="K2176" s="13">
        <v>2.08</v>
      </c>
      <c r="L2176" s="90">
        <v>0.42222222222222222</v>
      </c>
      <c r="M2176" s="90">
        <v>0.52569444444444446</v>
      </c>
      <c r="N2176" s="13">
        <v>2.48</v>
      </c>
      <c r="O2176" s="12">
        <v>1</v>
      </c>
      <c r="P2176" s="12">
        <v>45.373724000000003</v>
      </c>
      <c r="Q2176" s="12">
        <v>5.5834440000000001</v>
      </c>
      <c r="R2176" s="14">
        <v>46301.460023148145</v>
      </c>
      <c r="S2176" s="12">
        <v>1</v>
      </c>
      <c r="T2176">
        <v>20260127</v>
      </c>
      <c r="U2176" t="s">
        <v>838</v>
      </c>
      <c r="V2176">
        <v>20260127</v>
      </c>
    </row>
    <row r="2177" spans="1:22" x14ac:dyDescent="0.3">
      <c r="A2177" s="11">
        <v>46287</v>
      </c>
      <c r="B2177" s="89" t="s">
        <v>3826</v>
      </c>
      <c r="C2177" s="12" t="s">
        <v>886</v>
      </c>
      <c r="D2177" s="12" t="s">
        <v>2413</v>
      </c>
      <c r="E2177" s="12" t="s">
        <v>775</v>
      </c>
      <c r="F2177" s="12" t="s">
        <v>2415</v>
      </c>
      <c r="G2177" s="12" t="s">
        <v>2733</v>
      </c>
      <c r="H2177" s="12" t="s">
        <v>2737</v>
      </c>
      <c r="I2177" s="90">
        <v>0.33333333333333331</v>
      </c>
      <c r="J2177" s="90">
        <v>0.34722222222222221</v>
      </c>
      <c r="K2177" s="13">
        <v>0.33</v>
      </c>
      <c r="L2177" s="90"/>
      <c r="M2177" s="90"/>
      <c r="N2177" s="13"/>
      <c r="O2177" s="12">
        <v>0</v>
      </c>
      <c r="P2177" s="12">
        <v>45.186475999999999</v>
      </c>
      <c r="Q2177" s="12">
        <v>5.7284920000000001</v>
      </c>
      <c r="R2177" s="14">
        <v>46301.460023148145</v>
      </c>
      <c r="S2177" s="12">
        <v>1</v>
      </c>
      <c r="T2177">
        <v>20260446</v>
      </c>
      <c r="U2177" t="s">
        <v>838</v>
      </c>
      <c r="V2177">
        <v>20260446</v>
      </c>
    </row>
    <row r="2178" spans="1:22" x14ac:dyDescent="0.3">
      <c r="A2178" s="11">
        <v>46287</v>
      </c>
      <c r="B2178" s="89" t="s">
        <v>3835</v>
      </c>
      <c r="C2178" s="12" t="s">
        <v>859</v>
      </c>
      <c r="D2178" s="12" t="s">
        <v>1412</v>
      </c>
      <c r="E2178" s="12" t="s">
        <v>220</v>
      </c>
      <c r="F2178" s="12" t="s">
        <v>1413</v>
      </c>
      <c r="G2178" s="12" t="s">
        <v>2733</v>
      </c>
      <c r="H2178" s="12" t="s">
        <v>2737</v>
      </c>
      <c r="I2178" s="90">
        <v>0.33333333333333331</v>
      </c>
      <c r="J2178" s="90">
        <v>0.35416666666666669</v>
      </c>
      <c r="K2178" s="13">
        <v>0.5</v>
      </c>
      <c r="L2178" s="90"/>
      <c r="M2178" s="90"/>
      <c r="N2178" s="13"/>
      <c r="O2178" s="12">
        <v>0</v>
      </c>
      <c r="P2178" s="12">
        <v>45.182158999999999</v>
      </c>
      <c r="Q2178" s="12">
        <v>5.715846</v>
      </c>
      <c r="R2178" s="14">
        <v>46301.460023148145</v>
      </c>
      <c r="S2178" s="12">
        <v>1</v>
      </c>
      <c r="T2178">
        <v>20260110</v>
      </c>
      <c r="U2178" t="s">
        <v>838</v>
      </c>
      <c r="V2178">
        <v>20260110</v>
      </c>
    </row>
    <row r="2179" spans="1:22" x14ac:dyDescent="0.3">
      <c r="A2179" s="11">
        <v>46287</v>
      </c>
      <c r="B2179" s="89" t="s">
        <v>3814</v>
      </c>
      <c r="C2179" s="12" t="s">
        <v>948</v>
      </c>
      <c r="D2179" s="12" t="s">
        <v>3533</v>
      </c>
      <c r="E2179" s="12" t="s">
        <v>379</v>
      </c>
      <c r="F2179" s="12" t="s">
        <v>3534</v>
      </c>
      <c r="G2179" s="12" t="s">
        <v>2733</v>
      </c>
      <c r="H2179" s="12" t="s">
        <v>3122</v>
      </c>
      <c r="I2179" s="90">
        <v>0.375</v>
      </c>
      <c r="J2179" s="90">
        <v>0.39583333333333331</v>
      </c>
      <c r="K2179" s="13">
        <v>0.5</v>
      </c>
      <c r="L2179" s="90"/>
      <c r="M2179" s="90"/>
      <c r="N2179" s="13"/>
      <c r="O2179" s="12">
        <v>0</v>
      </c>
      <c r="P2179" s="12">
        <v>45.162835000000001</v>
      </c>
      <c r="Q2179" s="12">
        <v>5.7206549999999998</v>
      </c>
      <c r="R2179" s="14">
        <v>46301.460023148145</v>
      </c>
      <c r="S2179" s="12">
        <v>1</v>
      </c>
      <c r="T2179">
        <v>20260057</v>
      </c>
      <c r="U2179" t="s">
        <v>40</v>
      </c>
      <c r="V2179">
        <v>20260057</v>
      </c>
    </row>
    <row r="2180" spans="1:22" x14ac:dyDescent="0.3">
      <c r="A2180" s="11">
        <v>46287</v>
      </c>
      <c r="B2180" s="89" t="s">
        <v>3836</v>
      </c>
      <c r="C2180" s="12" t="s">
        <v>954</v>
      </c>
      <c r="D2180" s="12" t="s">
        <v>2175</v>
      </c>
      <c r="E2180" s="12" t="s">
        <v>564</v>
      </c>
      <c r="F2180" s="12" t="s">
        <v>564</v>
      </c>
      <c r="G2180" s="12" t="s">
        <v>2733</v>
      </c>
      <c r="H2180" s="12" t="s">
        <v>2737</v>
      </c>
      <c r="I2180" s="90">
        <v>0.33333333333333331</v>
      </c>
      <c r="J2180" s="90">
        <v>0.34722222222222221</v>
      </c>
      <c r="K2180" s="13">
        <v>0.33</v>
      </c>
      <c r="L2180" s="90"/>
      <c r="M2180" s="90"/>
      <c r="N2180" s="13"/>
      <c r="O2180" s="12">
        <v>0</v>
      </c>
      <c r="P2180" s="12">
        <v>45.202815999999999</v>
      </c>
      <c r="Q2180" s="12">
        <v>5.7658379999999996</v>
      </c>
      <c r="R2180" s="14">
        <v>46301.460023148145</v>
      </c>
      <c r="S2180" s="12">
        <v>1</v>
      </c>
      <c r="T2180">
        <v>20260368</v>
      </c>
      <c r="U2180" t="s">
        <v>838</v>
      </c>
      <c r="V2180">
        <v>20260368</v>
      </c>
    </row>
    <row r="2181" spans="1:22" x14ac:dyDescent="0.3">
      <c r="A2181" s="11">
        <v>46287</v>
      </c>
      <c r="B2181" s="89" t="s">
        <v>3817</v>
      </c>
      <c r="C2181" s="12" t="s">
        <v>974</v>
      </c>
      <c r="D2181" s="12" t="s">
        <v>2314</v>
      </c>
      <c r="E2181" s="12" t="s">
        <v>783</v>
      </c>
      <c r="F2181" s="12" t="s">
        <v>3837</v>
      </c>
      <c r="G2181" s="12" t="s">
        <v>2733</v>
      </c>
      <c r="H2181" s="12" t="s">
        <v>2737</v>
      </c>
      <c r="I2181" s="90">
        <v>0.33333333333333331</v>
      </c>
      <c r="J2181" s="90">
        <v>0.34722222222222221</v>
      </c>
      <c r="K2181" s="13">
        <v>0.33</v>
      </c>
      <c r="L2181" s="90"/>
      <c r="M2181" s="90"/>
      <c r="N2181" s="13"/>
      <c r="O2181" s="12">
        <v>0</v>
      </c>
      <c r="P2181" s="12">
        <v>45.145482999999999</v>
      </c>
      <c r="Q2181" s="12">
        <v>5.7042999999999999</v>
      </c>
      <c r="R2181" s="14">
        <v>46301.460023148145</v>
      </c>
      <c r="S2181" s="12">
        <v>1</v>
      </c>
      <c r="T2181">
        <v>20260416</v>
      </c>
      <c r="U2181" t="s">
        <v>838</v>
      </c>
      <c r="V2181">
        <v>20260416</v>
      </c>
    </row>
    <row r="2182" spans="1:22" x14ac:dyDescent="0.3">
      <c r="A2182" s="11">
        <v>46287</v>
      </c>
      <c r="B2182" s="89" t="s">
        <v>3826</v>
      </c>
      <c r="C2182" s="12" t="s">
        <v>886</v>
      </c>
      <c r="D2182" s="12" t="s">
        <v>2801</v>
      </c>
      <c r="E2182" s="12" t="s">
        <v>350</v>
      </c>
      <c r="F2182" s="12" t="s">
        <v>2802</v>
      </c>
      <c r="G2182" s="12" t="s">
        <v>2733</v>
      </c>
      <c r="H2182" s="12" t="s">
        <v>2734</v>
      </c>
      <c r="I2182" s="90">
        <v>0.16666666666666671</v>
      </c>
      <c r="J2182" s="90">
        <v>0.18055555555555561</v>
      </c>
      <c r="K2182" s="13">
        <v>0.33</v>
      </c>
      <c r="L2182" s="90"/>
      <c r="M2182" s="90"/>
      <c r="N2182" s="13"/>
      <c r="O2182" s="12">
        <v>0</v>
      </c>
      <c r="P2182" s="12">
        <v>45.190579</v>
      </c>
      <c r="Q2182" s="12">
        <v>5.6970919999999996</v>
      </c>
      <c r="R2182" s="14">
        <v>46301.460023148145</v>
      </c>
      <c r="S2182" s="12">
        <v>1</v>
      </c>
      <c r="T2182">
        <v>20260189</v>
      </c>
      <c r="U2182" t="s">
        <v>40</v>
      </c>
      <c r="V2182">
        <v>20260189</v>
      </c>
    </row>
    <row r="2183" spans="1:22" x14ac:dyDescent="0.3">
      <c r="A2183" s="11">
        <v>46287</v>
      </c>
      <c r="B2183" s="89" t="s">
        <v>3838</v>
      </c>
      <c r="C2183" s="12" t="s">
        <v>846</v>
      </c>
      <c r="D2183" s="12"/>
      <c r="E2183" s="12" t="s">
        <v>816</v>
      </c>
      <c r="F2183" s="12" t="s">
        <v>816</v>
      </c>
      <c r="G2183" s="12"/>
      <c r="H2183" s="12"/>
      <c r="I2183" s="90">
        <v>0.33333333333333331</v>
      </c>
      <c r="J2183" s="90">
        <v>0.34722222222222221</v>
      </c>
      <c r="K2183" s="13">
        <v>0.33</v>
      </c>
      <c r="L2183" s="90"/>
      <c r="M2183" s="90"/>
      <c r="N2183" s="13"/>
      <c r="O2183" s="12">
        <v>0</v>
      </c>
      <c r="P2183" s="12">
        <v>45.565215999999999</v>
      </c>
      <c r="Q2183" s="12">
        <v>5.9190189999999996</v>
      </c>
      <c r="R2183" s="14">
        <v>46301.460023148145</v>
      </c>
      <c r="S2183" s="12">
        <v>0</v>
      </c>
      <c r="V2183" t="s">
        <v>3761</v>
      </c>
    </row>
    <row r="2184" spans="1:22" x14ac:dyDescent="0.3">
      <c r="A2184" s="11">
        <v>46287</v>
      </c>
      <c r="B2184" s="89" t="s">
        <v>3869</v>
      </c>
      <c r="C2184" s="12" t="s">
        <v>907</v>
      </c>
      <c r="D2184" s="12" t="s">
        <v>2347</v>
      </c>
      <c r="E2184" s="12" t="s">
        <v>583</v>
      </c>
      <c r="F2184" s="12" t="s">
        <v>583</v>
      </c>
      <c r="G2184" s="12" t="s">
        <v>2733</v>
      </c>
      <c r="H2184" s="12" t="s">
        <v>2737</v>
      </c>
      <c r="I2184" s="90">
        <v>0.33333333333333331</v>
      </c>
      <c r="J2184" s="90">
        <v>0.37847222222222221</v>
      </c>
      <c r="K2184" s="13">
        <v>1.08</v>
      </c>
      <c r="L2184" s="90">
        <v>0.3034722222222222</v>
      </c>
      <c r="M2184" s="90">
        <v>0.33263888888888887</v>
      </c>
      <c r="N2184" s="13">
        <v>0.7</v>
      </c>
      <c r="O2184" s="12">
        <v>1</v>
      </c>
      <c r="P2184" s="12">
        <v>45.367930000000001</v>
      </c>
      <c r="Q2184" s="12">
        <v>5.585013</v>
      </c>
      <c r="R2184" s="14">
        <v>46301.460023148145</v>
      </c>
      <c r="S2184" s="12">
        <v>1</v>
      </c>
      <c r="T2184">
        <v>20260426</v>
      </c>
      <c r="U2184" t="s">
        <v>838</v>
      </c>
      <c r="V2184">
        <v>20260426</v>
      </c>
    </row>
    <row r="2185" spans="1:22" x14ac:dyDescent="0.3">
      <c r="A2185" s="11">
        <v>46287</v>
      </c>
      <c r="B2185" s="89" t="s">
        <v>3829</v>
      </c>
      <c r="C2185" s="12" t="s">
        <v>946</v>
      </c>
      <c r="D2185" s="12" t="s">
        <v>1804</v>
      </c>
      <c r="E2185" s="12" t="s">
        <v>710</v>
      </c>
      <c r="F2185" s="12" t="s">
        <v>710</v>
      </c>
      <c r="G2185" s="12" t="s">
        <v>2733</v>
      </c>
      <c r="H2185" s="12" t="s">
        <v>2737</v>
      </c>
      <c r="I2185" s="90">
        <v>0.33333333333333331</v>
      </c>
      <c r="J2185" s="90">
        <v>0.34722222222222221</v>
      </c>
      <c r="K2185" s="13">
        <v>0.33</v>
      </c>
      <c r="L2185" s="90"/>
      <c r="M2185" s="90"/>
      <c r="N2185" s="13"/>
      <c r="O2185" s="12">
        <v>0</v>
      </c>
      <c r="P2185" s="12">
        <v>45.203086999999996</v>
      </c>
      <c r="Q2185" s="12">
        <v>5.703754</v>
      </c>
      <c r="R2185" s="14">
        <v>46301.460023148145</v>
      </c>
      <c r="S2185" s="12">
        <v>0</v>
      </c>
      <c r="T2185">
        <v>20260247</v>
      </c>
      <c r="U2185" t="s">
        <v>838</v>
      </c>
      <c r="V2185">
        <v>20260247</v>
      </c>
    </row>
    <row r="2186" spans="1:22" x14ac:dyDescent="0.3">
      <c r="A2186" s="11">
        <v>46287</v>
      </c>
      <c r="B2186" s="89" t="s">
        <v>3828</v>
      </c>
      <c r="C2186" s="12" t="s">
        <v>976</v>
      </c>
      <c r="D2186" s="12" t="s">
        <v>3535</v>
      </c>
      <c r="E2186" s="12" t="s">
        <v>467</v>
      </c>
      <c r="F2186" s="12" t="s">
        <v>3536</v>
      </c>
      <c r="G2186" s="12" t="s">
        <v>2733</v>
      </c>
      <c r="H2186" s="12" t="s">
        <v>2734</v>
      </c>
      <c r="I2186" s="90">
        <v>0.16666666666666671</v>
      </c>
      <c r="J2186" s="90">
        <v>0.18055555555555561</v>
      </c>
      <c r="K2186" s="13">
        <v>0.33</v>
      </c>
      <c r="L2186" s="90">
        <v>0.1756944444444444</v>
      </c>
      <c r="M2186" s="90">
        <v>0.18124999999999999</v>
      </c>
      <c r="N2186" s="13">
        <v>0.13</v>
      </c>
      <c r="O2186" s="12">
        <v>1</v>
      </c>
      <c r="P2186" s="12">
        <v>45.177866999999999</v>
      </c>
      <c r="Q2186" s="12">
        <v>5.6967489999999996</v>
      </c>
      <c r="R2186" s="14">
        <v>46301.460023148145</v>
      </c>
      <c r="S2186" s="12">
        <v>1</v>
      </c>
      <c r="T2186">
        <v>20260184</v>
      </c>
      <c r="U2186" t="s">
        <v>40</v>
      </c>
      <c r="V2186">
        <v>20260184</v>
      </c>
    </row>
    <row r="2187" spans="1:22" x14ac:dyDescent="0.3">
      <c r="A2187" s="11">
        <v>46287</v>
      </c>
      <c r="B2187" s="89" t="s">
        <v>3864</v>
      </c>
      <c r="C2187" s="12" t="s">
        <v>960</v>
      </c>
      <c r="D2187" s="12" t="s">
        <v>2806</v>
      </c>
      <c r="E2187" s="12" t="s">
        <v>635</v>
      </c>
      <c r="F2187" s="12" t="s">
        <v>2807</v>
      </c>
      <c r="G2187" s="12" t="s">
        <v>2733</v>
      </c>
      <c r="H2187" s="12" t="s">
        <v>2734</v>
      </c>
      <c r="I2187" s="90">
        <v>0.16666666666666671</v>
      </c>
      <c r="J2187" s="90">
        <v>0.18055555555555561</v>
      </c>
      <c r="K2187" s="13">
        <v>0.33</v>
      </c>
      <c r="L2187" s="90"/>
      <c r="M2187" s="90"/>
      <c r="N2187" s="13"/>
      <c r="O2187" s="12">
        <v>0</v>
      </c>
      <c r="P2187" s="12">
        <v>45.206518000000003</v>
      </c>
      <c r="Q2187" s="12">
        <v>5.7103719999999996</v>
      </c>
      <c r="R2187" s="14">
        <v>46301.460023148145</v>
      </c>
      <c r="S2187" s="12">
        <v>1</v>
      </c>
      <c r="T2187">
        <v>20260151</v>
      </c>
      <c r="U2187" t="s">
        <v>40</v>
      </c>
      <c r="V2187">
        <v>20260151</v>
      </c>
    </row>
    <row r="2188" spans="1:22" x14ac:dyDescent="0.3">
      <c r="A2188" s="11">
        <v>46287</v>
      </c>
      <c r="B2188" s="89" t="s">
        <v>3862</v>
      </c>
      <c r="C2188" s="12" t="s">
        <v>853</v>
      </c>
      <c r="D2188" s="12" t="s">
        <v>2660</v>
      </c>
      <c r="E2188" s="12" t="s">
        <v>340</v>
      </c>
      <c r="F2188" s="12" t="s">
        <v>340</v>
      </c>
      <c r="G2188" s="12" t="s">
        <v>2733</v>
      </c>
      <c r="H2188" s="12" t="s">
        <v>2781</v>
      </c>
      <c r="I2188" s="90">
        <v>0.33333333333333331</v>
      </c>
      <c r="J2188" s="90">
        <v>0.34722222222222221</v>
      </c>
      <c r="K2188" s="13">
        <v>0.33</v>
      </c>
      <c r="L2188" s="90"/>
      <c r="M2188" s="90"/>
      <c r="N2188" s="13"/>
      <c r="O2188" s="12">
        <v>0</v>
      </c>
      <c r="P2188" s="12">
        <v>45.147021000000002</v>
      </c>
      <c r="Q2188" s="12">
        <v>5.7165629999999998</v>
      </c>
      <c r="R2188" s="14">
        <v>46301.460023148145</v>
      </c>
      <c r="S2188" s="12">
        <v>1</v>
      </c>
      <c r="T2188">
        <v>20260554</v>
      </c>
      <c r="U2188" t="s">
        <v>838</v>
      </c>
      <c r="V2188">
        <v>20260554</v>
      </c>
    </row>
    <row r="2189" spans="1:22" x14ac:dyDescent="0.3">
      <c r="A2189" s="11">
        <v>46287</v>
      </c>
      <c r="B2189" s="89" t="s">
        <v>3839</v>
      </c>
      <c r="C2189" s="12" t="s">
        <v>966</v>
      </c>
      <c r="D2189" s="12"/>
      <c r="E2189" s="12" t="s">
        <v>3537</v>
      </c>
      <c r="F2189" s="12" t="s">
        <v>3537</v>
      </c>
      <c r="G2189" s="12"/>
      <c r="H2189" s="12"/>
      <c r="I2189" s="90">
        <v>0.33333333333333331</v>
      </c>
      <c r="J2189" s="90">
        <v>0.34722222222222221</v>
      </c>
      <c r="K2189" s="13">
        <v>0.33</v>
      </c>
      <c r="L2189" s="90"/>
      <c r="M2189" s="90"/>
      <c r="N2189" s="13"/>
      <c r="O2189" s="12">
        <v>0</v>
      </c>
      <c r="P2189" s="12">
        <v>45.365228999999999</v>
      </c>
      <c r="Q2189" s="12">
        <v>5.5940120000000002</v>
      </c>
      <c r="R2189" s="14">
        <v>46301.460023148145</v>
      </c>
      <c r="S2189" s="12">
        <v>1</v>
      </c>
      <c r="T2189">
        <v>20260433</v>
      </c>
      <c r="U2189" t="s">
        <v>3760</v>
      </c>
      <c r="V2189">
        <v>20260433</v>
      </c>
    </row>
    <row r="2190" spans="1:22" x14ac:dyDescent="0.3">
      <c r="A2190" s="11">
        <v>46287</v>
      </c>
      <c r="B2190" s="89" t="s">
        <v>3845</v>
      </c>
      <c r="C2190" s="12" t="s">
        <v>950</v>
      </c>
      <c r="D2190" s="12" t="s">
        <v>2997</v>
      </c>
      <c r="E2190" s="12" t="s">
        <v>115</v>
      </c>
      <c r="F2190" s="12" t="s">
        <v>2998</v>
      </c>
      <c r="G2190" s="12" t="s">
        <v>2733</v>
      </c>
      <c r="H2190" s="12" t="s">
        <v>2734</v>
      </c>
      <c r="I2190" s="90">
        <v>0.16666666666666671</v>
      </c>
      <c r="J2190" s="90">
        <v>0.18055555555555561</v>
      </c>
      <c r="K2190" s="13">
        <v>0.33</v>
      </c>
      <c r="L2190" s="90"/>
      <c r="M2190" s="90"/>
      <c r="N2190" s="13"/>
      <c r="O2190" s="12">
        <v>0</v>
      </c>
      <c r="P2190" s="12">
        <v>45.190648000000003</v>
      </c>
      <c r="Q2190" s="12">
        <v>5.7227129999999997</v>
      </c>
      <c r="R2190" s="14">
        <v>46301.460023148145</v>
      </c>
      <c r="S2190" s="12">
        <v>1</v>
      </c>
      <c r="T2190">
        <v>20260494</v>
      </c>
      <c r="U2190" t="s">
        <v>40</v>
      </c>
      <c r="V2190">
        <v>20260494</v>
      </c>
    </row>
    <row r="2191" spans="1:22" x14ac:dyDescent="0.3">
      <c r="A2191" s="11">
        <v>46287</v>
      </c>
      <c r="B2191" s="89" t="s">
        <v>3849</v>
      </c>
      <c r="C2191" s="12" t="s">
        <v>861</v>
      </c>
      <c r="D2191" s="12" t="s">
        <v>3001</v>
      </c>
      <c r="E2191" s="12" t="s">
        <v>431</v>
      </c>
      <c r="F2191" s="12" t="s">
        <v>3002</v>
      </c>
      <c r="G2191" s="12" t="s">
        <v>2733</v>
      </c>
      <c r="H2191" s="12" t="s">
        <v>2734</v>
      </c>
      <c r="I2191" s="90">
        <v>0.25</v>
      </c>
      <c r="J2191" s="90">
        <v>0.2638888888888889</v>
      </c>
      <c r="K2191" s="13">
        <v>0.33</v>
      </c>
      <c r="L2191" s="90">
        <v>0.1847222222222222</v>
      </c>
      <c r="M2191" s="90">
        <v>0.1875</v>
      </c>
      <c r="N2191" s="13">
        <v>7.0000000000000007E-2</v>
      </c>
      <c r="O2191" s="12">
        <v>1</v>
      </c>
      <c r="P2191" s="12">
        <v>45.148544999999999</v>
      </c>
      <c r="Q2191" s="12">
        <v>5.704593</v>
      </c>
      <c r="R2191" s="14">
        <v>46301.460023148145</v>
      </c>
      <c r="S2191" s="12">
        <v>1</v>
      </c>
      <c r="T2191">
        <v>20260122</v>
      </c>
      <c r="U2191" t="s">
        <v>40</v>
      </c>
      <c r="V2191">
        <v>20260122</v>
      </c>
    </row>
    <row r="2192" spans="1:22" x14ac:dyDescent="0.3">
      <c r="A2192" s="11">
        <v>46287</v>
      </c>
      <c r="B2192" s="89" t="s">
        <v>3841</v>
      </c>
      <c r="C2192" s="12" t="s">
        <v>971</v>
      </c>
      <c r="D2192" s="12" t="s">
        <v>2054</v>
      </c>
      <c r="E2192" s="12" t="s">
        <v>97</v>
      </c>
      <c r="F2192" s="12" t="s">
        <v>97</v>
      </c>
      <c r="G2192" s="12" t="s">
        <v>2733</v>
      </c>
      <c r="H2192" s="12" t="s">
        <v>2737</v>
      </c>
      <c r="I2192" s="90">
        <v>0.33333333333333331</v>
      </c>
      <c r="J2192" s="90">
        <v>0.34722222222222221</v>
      </c>
      <c r="K2192" s="13">
        <v>0.33</v>
      </c>
      <c r="L2192" s="90"/>
      <c r="M2192" s="90"/>
      <c r="N2192" s="13"/>
      <c r="O2192" s="12">
        <v>0</v>
      </c>
      <c r="P2192" s="12">
        <v>45.190018000000002</v>
      </c>
      <c r="Q2192" s="12">
        <v>5.728173</v>
      </c>
      <c r="R2192" s="14">
        <v>46301.460023148145</v>
      </c>
      <c r="S2192" s="12">
        <v>1</v>
      </c>
      <c r="T2192">
        <v>20260325</v>
      </c>
      <c r="U2192" t="s">
        <v>838</v>
      </c>
      <c r="V2192">
        <v>20260325</v>
      </c>
    </row>
    <row r="2193" spans="1:22" x14ac:dyDescent="0.3">
      <c r="A2193" s="11">
        <v>46287</v>
      </c>
      <c r="B2193" s="89" t="s">
        <v>3848</v>
      </c>
      <c r="C2193" s="12" t="s">
        <v>945</v>
      </c>
      <c r="D2193" s="12" t="s">
        <v>2816</v>
      </c>
      <c r="E2193" s="12" t="s">
        <v>55</v>
      </c>
      <c r="F2193" s="12" t="s">
        <v>2817</v>
      </c>
      <c r="G2193" s="12" t="s">
        <v>2733</v>
      </c>
      <c r="H2193" s="12" t="s">
        <v>2734</v>
      </c>
      <c r="I2193" s="90">
        <v>0.16666666666666671</v>
      </c>
      <c r="J2193" s="90">
        <v>0.18055555555555561</v>
      </c>
      <c r="K2193" s="13">
        <v>0.33</v>
      </c>
      <c r="L2193" s="90"/>
      <c r="M2193" s="90"/>
      <c r="N2193" s="13"/>
      <c r="O2193" s="12">
        <v>0</v>
      </c>
      <c r="P2193" s="12">
        <v>45.183793999999999</v>
      </c>
      <c r="Q2193" s="12">
        <v>5.7181090000000001</v>
      </c>
      <c r="R2193" s="14">
        <v>46301.460023148145</v>
      </c>
      <c r="S2193" s="12">
        <v>1</v>
      </c>
      <c r="T2193">
        <v>20260214</v>
      </c>
      <c r="U2193" t="s">
        <v>40</v>
      </c>
      <c r="V2193">
        <v>20260214</v>
      </c>
    </row>
    <row r="2194" spans="1:22" x14ac:dyDescent="0.3">
      <c r="A2194" s="11">
        <v>46287</v>
      </c>
      <c r="B2194" s="89" t="s">
        <v>3816</v>
      </c>
      <c r="C2194" s="12" t="s">
        <v>957</v>
      </c>
      <c r="D2194" s="12" t="s">
        <v>2626</v>
      </c>
      <c r="E2194" s="12" t="s">
        <v>292</v>
      </c>
      <c r="F2194" s="12" t="s">
        <v>2628</v>
      </c>
      <c r="G2194" s="12" t="s">
        <v>2733</v>
      </c>
      <c r="H2194" s="12" t="s">
        <v>2737</v>
      </c>
      <c r="I2194" s="90">
        <v>0.40625</v>
      </c>
      <c r="J2194" s="90">
        <v>0.45833333333333331</v>
      </c>
      <c r="K2194" s="13">
        <v>1.25</v>
      </c>
      <c r="L2194" s="90"/>
      <c r="M2194" s="90"/>
      <c r="N2194" s="13"/>
      <c r="O2194" s="12">
        <v>0</v>
      </c>
      <c r="P2194" s="12">
        <v>45.189673999999997</v>
      </c>
      <c r="Q2194" s="12">
        <v>5.721368</v>
      </c>
      <c r="R2194" s="14">
        <v>46301.460023148145</v>
      </c>
      <c r="S2194" s="12">
        <v>1</v>
      </c>
      <c r="T2194">
        <v>20260541</v>
      </c>
      <c r="U2194" t="s">
        <v>838</v>
      </c>
      <c r="V2194">
        <v>20260541</v>
      </c>
    </row>
    <row r="2195" spans="1:22" x14ac:dyDescent="0.3">
      <c r="A2195" s="11">
        <v>46287</v>
      </c>
      <c r="B2195" s="89" t="s">
        <v>3822</v>
      </c>
      <c r="C2195" s="12" t="s">
        <v>944</v>
      </c>
      <c r="D2195" s="12" t="s">
        <v>3275</v>
      </c>
      <c r="E2195" s="12" t="s">
        <v>84</v>
      </c>
      <c r="F2195" s="12" t="s">
        <v>3276</v>
      </c>
      <c r="G2195" s="12" t="s">
        <v>2733</v>
      </c>
      <c r="H2195" s="12" t="s">
        <v>2734</v>
      </c>
      <c r="I2195" s="90">
        <v>0.16666666666666671</v>
      </c>
      <c r="J2195" s="90">
        <v>0.18055555555555561</v>
      </c>
      <c r="K2195" s="13">
        <v>0.33</v>
      </c>
      <c r="L2195" s="90"/>
      <c r="M2195" s="90"/>
      <c r="N2195" s="13"/>
      <c r="O2195" s="12">
        <v>0</v>
      </c>
      <c r="P2195" s="12">
        <v>45.182246999999997</v>
      </c>
      <c r="Q2195" s="12">
        <v>5.7318619999999996</v>
      </c>
      <c r="R2195" s="14">
        <v>46301.460023148145</v>
      </c>
      <c r="S2195" s="12">
        <v>1</v>
      </c>
      <c r="T2195">
        <v>20260052</v>
      </c>
      <c r="U2195" t="s">
        <v>40</v>
      </c>
      <c r="V2195">
        <v>20260052</v>
      </c>
    </row>
    <row r="2196" spans="1:22" x14ac:dyDescent="0.3">
      <c r="A2196" s="11">
        <v>46287</v>
      </c>
      <c r="B2196" s="89" t="s">
        <v>3828</v>
      </c>
      <c r="C2196" s="12" t="s">
        <v>976</v>
      </c>
      <c r="D2196" s="12" t="s">
        <v>2461</v>
      </c>
      <c r="E2196" s="12" t="s">
        <v>73</v>
      </c>
      <c r="F2196" s="12" t="s">
        <v>73</v>
      </c>
      <c r="G2196" s="12" t="s">
        <v>2733</v>
      </c>
      <c r="H2196" s="12" t="s">
        <v>2737</v>
      </c>
      <c r="I2196" s="90">
        <v>0.33333333333333331</v>
      </c>
      <c r="J2196" s="90">
        <v>0.4236111111111111</v>
      </c>
      <c r="K2196" s="13">
        <v>2.17</v>
      </c>
      <c r="L2196" s="90">
        <v>0.34305555555555561</v>
      </c>
      <c r="M2196" s="90">
        <v>0.36736111111111108</v>
      </c>
      <c r="N2196" s="13">
        <v>0.57999999999999996</v>
      </c>
      <c r="O2196" s="12">
        <v>1</v>
      </c>
      <c r="P2196" s="12">
        <v>45.188529000000003</v>
      </c>
      <c r="Q2196" s="12">
        <v>5.7245239999999997</v>
      </c>
      <c r="R2196" s="14">
        <v>46301.460023148145</v>
      </c>
      <c r="S2196" s="12">
        <v>1</v>
      </c>
      <c r="T2196">
        <v>20260460</v>
      </c>
      <c r="U2196" t="s">
        <v>838</v>
      </c>
      <c r="V2196">
        <v>20260460</v>
      </c>
    </row>
    <row r="2197" spans="1:22" x14ac:dyDescent="0.3">
      <c r="A2197" s="11">
        <v>46287</v>
      </c>
      <c r="B2197" s="89" t="s">
        <v>3842</v>
      </c>
      <c r="C2197" s="12" t="s">
        <v>865</v>
      </c>
      <c r="D2197" s="12" t="s">
        <v>2470</v>
      </c>
      <c r="E2197" s="12" t="s">
        <v>700</v>
      </c>
      <c r="F2197" s="12" t="s">
        <v>3843</v>
      </c>
      <c r="G2197" s="12" t="s">
        <v>2733</v>
      </c>
      <c r="H2197" s="12" t="s">
        <v>2737</v>
      </c>
      <c r="I2197" s="90">
        <v>0.33333333333333331</v>
      </c>
      <c r="J2197" s="90">
        <v>0.37847222222222221</v>
      </c>
      <c r="K2197" s="13">
        <v>1.08</v>
      </c>
      <c r="L2197" s="90"/>
      <c r="M2197" s="90"/>
      <c r="N2197" s="13"/>
      <c r="O2197" s="12">
        <v>0</v>
      </c>
      <c r="P2197" s="12">
        <v>45.203901000000002</v>
      </c>
      <c r="Q2197" s="12">
        <v>5.6643619999999997</v>
      </c>
      <c r="R2197" s="14">
        <v>46301.460023148145</v>
      </c>
      <c r="S2197" s="12">
        <v>1</v>
      </c>
      <c r="T2197">
        <v>20260464</v>
      </c>
      <c r="U2197" t="s">
        <v>838</v>
      </c>
      <c r="V2197">
        <v>20260464</v>
      </c>
    </row>
    <row r="2198" spans="1:22" x14ac:dyDescent="0.3">
      <c r="A2198" s="11">
        <v>46287</v>
      </c>
      <c r="B2198" s="89" t="s">
        <v>3844</v>
      </c>
      <c r="C2198" s="12" t="s">
        <v>952</v>
      </c>
      <c r="D2198" s="12" t="s">
        <v>1132</v>
      </c>
      <c r="E2198" s="12" t="s">
        <v>756</v>
      </c>
      <c r="F2198" s="12" t="s">
        <v>756</v>
      </c>
      <c r="G2198" s="12" t="s">
        <v>2733</v>
      </c>
      <c r="H2198" s="12" t="s">
        <v>2737</v>
      </c>
      <c r="I2198" s="90">
        <v>0.33333333333333331</v>
      </c>
      <c r="J2198" s="90">
        <v>0.34722222222222221</v>
      </c>
      <c r="K2198" s="13">
        <v>0.33</v>
      </c>
      <c r="L2198" s="90"/>
      <c r="M2198" s="90"/>
      <c r="N2198" s="13"/>
      <c r="O2198" s="12">
        <v>0</v>
      </c>
      <c r="P2198" s="12">
        <v>45.185825999999999</v>
      </c>
      <c r="Q2198" s="12">
        <v>5.7163009999999996</v>
      </c>
      <c r="R2198" s="14">
        <v>46301.460023148145</v>
      </c>
      <c r="S2198" s="12">
        <v>1</v>
      </c>
      <c r="T2198">
        <v>20260482</v>
      </c>
      <c r="U2198" t="s">
        <v>838</v>
      </c>
      <c r="V2198">
        <v>20260482</v>
      </c>
    </row>
    <row r="2199" spans="1:22" x14ac:dyDescent="0.3">
      <c r="A2199" s="11">
        <v>46287</v>
      </c>
      <c r="B2199" s="89" t="s">
        <v>3909</v>
      </c>
      <c r="C2199" s="12" t="s">
        <v>846</v>
      </c>
      <c r="D2199" s="12"/>
      <c r="E2199" s="12" t="s">
        <v>812</v>
      </c>
      <c r="F2199" s="12" t="s">
        <v>812</v>
      </c>
      <c r="G2199" s="12"/>
      <c r="H2199" s="12"/>
      <c r="I2199" s="90">
        <v>0.29166666666666669</v>
      </c>
      <c r="J2199" s="90">
        <v>0.30208333333333331</v>
      </c>
      <c r="K2199" s="13">
        <v>0.25</v>
      </c>
      <c r="L2199" s="90"/>
      <c r="M2199" s="90"/>
      <c r="N2199" s="13"/>
      <c r="O2199" s="12">
        <v>0</v>
      </c>
      <c r="P2199" s="12">
        <v>45.188929999999999</v>
      </c>
      <c r="Q2199" s="12">
        <v>5.7123470000000003</v>
      </c>
      <c r="R2199" s="14">
        <v>46301.460023148145</v>
      </c>
      <c r="S2199" s="12">
        <v>0</v>
      </c>
      <c r="V2199" t="s">
        <v>3762</v>
      </c>
    </row>
    <row r="2200" spans="1:22" x14ac:dyDescent="0.3">
      <c r="A2200" s="11">
        <v>46287</v>
      </c>
      <c r="B2200" s="89" t="s">
        <v>3820</v>
      </c>
      <c r="C2200" s="12" t="s">
        <v>961</v>
      </c>
      <c r="D2200" s="12" t="s">
        <v>1700</v>
      </c>
      <c r="E2200" s="12" t="s">
        <v>523</v>
      </c>
      <c r="F2200" s="12" t="s">
        <v>523</v>
      </c>
      <c r="G2200" s="12" t="s">
        <v>2733</v>
      </c>
      <c r="H2200" s="12" t="s">
        <v>2737</v>
      </c>
      <c r="I2200" s="90">
        <v>0.22222222222222221</v>
      </c>
      <c r="J2200" s="90">
        <v>0.2638888888888889</v>
      </c>
      <c r="K2200" s="13">
        <v>1</v>
      </c>
      <c r="L2200" s="90">
        <v>0.39861111111111108</v>
      </c>
      <c r="M2200" s="90">
        <v>0.44097222222222221</v>
      </c>
      <c r="N2200" s="13">
        <v>1.02</v>
      </c>
      <c r="O2200" s="12">
        <v>1</v>
      </c>
      <c r="P2200" s="12">
        <v>45.165317999999999</v>
      </c>
      <c r="Q2200" s="12">
        <v>5.7205139999999997</v>
      </c>
      <c r="R2200" s="14">
        <v>46301.460023148145</v>
      </c>
      <c r="S2200" s="12">
        <v>1</v>
      </c>
      <c r="T2200">
        <v>20260215</v>
      </c>
      <c r="U2200" t="s">
        <v>838</v>
      </c>
      <c r="V2200">
        <v>20260215</v>
      </c>
    </row>
    <row r="2201" spans="1:22" x14ac:dyDescent="0.3">
      <c r="A2201" s="11">
        <v>46287</v>
      </c>
      <c r="B2201" s="89" t="s">
        <v>3845</v>
      </c>
      <c r="C2201" s="12" t="s">
        <v>950</v>
      </c>
      <c r="D2201" s="12" t="s">
        <v>2691</v>
      </c>
      <c r="E2201" s="12" t="s">
        <v>757</v>
      </c>
      <c r="F2201" s="12" t="s">
        <v>757</v>
      </c>
      <c r="G2201" s="12" t="s">
        <v>2733</v>
      </c>
      <c r="H2201" s="12" t="s">
        <v>2737</v>
      </c>
      <c r="I2201" s="90">
        <v>0.33333333333333331</v>
      </c>
      <c r="J2201" s="90">
        <v>0.34722222222222221</v>
      </c>
      <c r="K2201" s="13">
        <v>0.33</v>
      </c>
      <c r="L2201" s="90"/>
      <c r="M2201" s="90"/>
      <c r="N2201" s="13"/>
      <c r="O2201" s="12">
        <v>0</v>
      </c>
      <c r="P2201" s="12">
        <v>45.191066999999997</v>
      </c>
      <c r="Q2201" s="12">
        <v>5.7225849999999996</v>
      </c>
      <c r="R2201" s="14">
        <v>46301.460023148145</v>
      </c>
      <c r="S2201" s="12">
        <v>1</v>
      </c>
      <c r="T2201">
        <v>20260565</v>
      </c>
      <c r="U2201" t="s">
        <v>838</v>
      </c>
      <c r="V2201">
        <v>20260565</v>
      </c>
    </row>
    <row r="2202" spans="1:22" x14ac:dyDescent="0.3">
      <c r="A2202" s="11">
        <v>46287</v>
      </c>
      <c r="B2202" s="89" t="s">
        <v>3815</v>
      </c>
      <c r="C2202" s="12" t="s">
        <v>905</v>
      </c>
      <c r="D2202" s="12" t="s">
        <v>2831</v>
      </c>
      <c r="E2202" s="12" t="s">
        <v>63</v>
      </c>
      <c r="F2202" s="12" t="s">
        <v>2832</v>
      </c>
      <c r="G2202" s="12" t="s">
        <v>2733</v>
      </c>
      <c r="H2202" s="12" t="s">
        <v>2734</v>
      </c>
      <c r="I2202" s="90">
        <v>0.29166666666666669</v>
      </c>
      <c r="J2202" s="90">
        <v>0.2986111111111111</v>
      </c>
      <c r="K2202" s="13">
        <v>0.17</v>
      </c>
      <c r="L2202" s="90"/>
      <c r="M2202" s="90"/>
      <c r="N2202" s="13"/>
      <c r="O2202" s="12">
        <v>0</v>
      </c>
      <c r="P2202" s="12">
        <v>45.185625999999999</v>
      </c>
      <c r="Q2202" s="12">
        <v>5.7211239999999997</v>
      </c>
      <c r="R2202" s="14">
        <v>46301.460023148145</v>
      </c>
      <c r="S2202" s="12">
        <v>1</v>
      </c>
      <c r="T2202">
        <v>20260319</v>
      </c>
      <c r="U2202" t="s">
        <v>40</v>
      </c>
      <c r="V2202">
        <v>20260319</v>
      </c>
    </row>
    <row r="2203" spans="1:22" x14ac:dyDescent="0.3">
      <c r="A2203" s="11">
        <v>46287</v>
      </c>
      <c r="B2203" s="89" t="s">
        <v>3849</v>
      </c>
      <c r="C2203" s="12" t="s">
        <v>861</v>
      </c>
      <c r="D2203" s="12" t="s">
        <v>3086</v>
      </c>
      <c r="E2203" s="12" t="s">
        <v>748</v>
      </c>
      <c r="F2203" s="12" t="s">
        <v>3087</v>
      </c>
      <c r="G2203" s="12" t="s">
        <v>2733</v>
      </c>
      <c r="H2203" s="12" t="s">
        <v>2734</v>
      </c>
      <c r="I2203" s="90">
        <v>0.29166666666666669</v>
      </c>
      <c r="J2203" s="90">
        <v>0.30555555555555558</v>
      </c>
      <c r="K2203" s="13">
        <v>0.33</v>
      </c>
      <c r="L2203" s="90">
        <v>0.27500000000000002</v>
      </c>
      <c r="M2203" s="90">
        <v>0.27777777777777779</v>
      </c>
      <c r="N2203" s="13">
        <v>7.0000000000000007E-2</v>
      </c>
      <c r="O2203" s="12">
        <v>1</v>
      </c>
      <c r="P2203" s="12">
        <v>45.187277999999999</v>
      </c>
      <c r="Q2203" s="12">
        <v>5.7462960000000001</v>
      </c>
      <c r="R2203" s="14">
        <v>46301.460023148145</v>
      </c>
      <c r="S2203" s="12">
        <v>1</v>
      </c>
      <c r="T2203">
        <v>20260262</v>
      </c>
      <c r="U2203" t="s">
        <v>40</v>
      </c>
      <c r="V2203">
        <v>20260262</v>
      </c>
    </row>
    <row r="2204" spans="1:22" x14ac:dyDescent="0.3">
      <c r="A2204" s="11">
        <v>46287</v>
      </c>
      <c r="B2204" s="89" t="s">
        <v>3835</v>
      </c>
      <c r="C2204" s="12" t="s">
        <v>859</v>
      </c>
      <c r="D2204" s="12" t="s">
        <v>2672</v>
      </c>
      <c r="E2204" s="12" t="s">
        <v>360</v>
      </c>
      <c r="F2204" s="12" t="s">
        <v>360</v>
      </c>
      <c r="G2204" s="12" t="s">
        <v>2733</v>
      </c>
      <c r="H2204" s="12" t="s">
        <v>2737</v>
      </c>
      <c r="I2204" s="90">
        <v>0.33333333333333331</v>
      </c>
      <c r="J2204" s="90">
        <v>0.39583333333333331</v>
      </c>
      <c r="K2204" s="13">
        <v>1.5</v>
      </c>
      <c r="L2204" s="90"/>
      <c r="M2204" s="90"/>
      <c r="N2204" s="13"/>
      <c r="O2204" s="12">
        <v>0</v>
      </c>
      <c r="P2204" s="12">
        <v>45.192559000000003</v>
      </c>
      <c r="Q2204" s="12">
        <v>5.7247250000000003</v>
      </c>
      <c r="R2204" s="14">
        <v>46301.460023148145</v>
      </c>
      <c r="S2204" s="12">
        <v>1</v>
      </c>
      <c r="T2204">
        <v>20260558</v>
      </c>
      <c r="U2204" t="s">
        <v>838</v>
      </c>
      <c r="V2204">
        <v>20260558</v>
      </c>
    </row>
    <row r="2205" spans="1:22" x14ac:dyDescent="0.3">
      <c r="A2205" s="11">
        <v>46287</v>
      </c>
      <c r="B2205" s="89" t="s">
        <v>3848</v>
      </c>
      <c r="C2205" s="12" t="s">
        <v>945</v>
      </c>
      <c r="D2205" s="12" t="s">
        <v>1735</v>
      </c>
      <c r="E2205" s="12" t="s">
        <v>528</v>
      </c>
      <c r="F2205" s="12" t="s">
        <v>528</v>
      </c>
      <c r="G2205" s="12" t="s">
        <v>2733</v>
      </c>
      <c r="H2205" s="12" t="s">
        <v>2737</v>
      </c>
      <c r="I2205" s="90">
        <v>0.33333333333333331</v>
      </c>
      <c r="J2205" s="90">
        <v>0.34722222222222221</v>
      </c>
      <c r="K2205" s="13">
        <v>0.33</v>
      </c>
      <c r="L2205" s="90"/>
      <c r="M2205" s="90"/>
      <c r="N2205" s="13"/>
      <c r="O2205" s="12">
        <v>0</v>
      </c>
      <c r="P2205" s="12">
        <v>45.179605000000002</v>
      </c>
      <c r="Q2205" s="12">
        <v>5.7066030000000003</v>
      </c>
      <c r="R2205" s="14">
        <v>46301.460023148145</v>
      </c>
      <c r="S2205" s="12">
        <v>1</v>
      </c>
      <c r="T2205">
        <v>20260226</v>
      </c>
      <c r="U2205" t="s">
        <v>838</v>
      </c>
      <c r="V2205">
        <v>20260226</v>
      </c>
    </row>
    <row r="2206" spans="1:22" x14ac:dyDescent="0.3">
      <c r="A2206" s="11">
        <v>46287</v>
      </c>
      <c r="B2206" s="89" t="s">
        <v>3839</v>
      </c>
      <c r="C2206" s="12" t="s">
        <v>966</v>
      </c>
      <c r="D2206" s="12" t="s">
        <v>2146</v>
      </c>
      <c r="E2206" s="12" t="s">
        <v>510</v>
      </c>
      <c r="F2206" s="12" t="s">
        <v>510</v>
      </c>
      <c r="G2206" s="12" t="s">
        <v>2733</v>
      </c>
      <c r="H2206" s="12" t="s">
        <v>2737</v>
      </c>
      <c r="I2206" s="90">
        <v>0.30208333333333331</v>
      </c>
      <c r="J2206" s="90">
        <v>0.32291666666666669</v>
      </c>
      <c r="K2206" s="13">
        <v>0.5</v>
      </c>
      <c r="L2206" s="90">
        <v>0.45416666666666672</v>
      </c>
      <c r="M2206" s="90">
        <v>0.47222222222222221</v>
      </c>
      <c r="N2206" s="13">
        <v>0.43</v>
      </c>
      <c r="O2206" s="12">
        <v>1</v>
      </c>
      <c r="P2206" s="12">
        <v>45.368639999999999</v>
      </c>
      <c r="Q2206" s="12">
        <v>5.5851119999999996</v>
      </c>
      <c r="R2206" s="14">
        <v>46301.460023148145</v>
      </c>
      <c r="S2206" s="12">
        <v>1</v>
      </c>
      <c r="T2206">
        <v>20260358</v>
      </c>
      <c r="U2206" t="s">
        <v>838</v>
      </c>
      <c r="V2206">
        <v>20260358</v>
      </c>
    </row>
    <row r="2207" spans="1:22" x14ac:dyDescent="0.3">
      <c r="A2207" s="11">
        <v>46287</v>
      </c>
      <c r="B2207" s="89" t="s">
        <v>3849</v>
      </c>
      <c r="C2207" s="12" t="s">
        <v>861</v>
      </c>
      <c r="D2207" s="12" t="s">
        <v>1970</v>
      </c>
      <c r="E2207" s="12" t="s">
        <v>353</v>
      </c>
      <c r="F2207" s="12" t="s">
        <v>353</v>
      </c>
      <c r="G2207" s="12" t="s">
        <v>2733</v>
      </c>
      <c r="H2207" s="12" t="s">
        <v>2737</v>
      </c>
      <c r="I2207" s="90">
        <v>0.33333333333333331</v>
      </c>
      <c r="J2207" s="90">
        <v>0.34722222222222221</v>
      </c>
      <c r="K2207" s="13">
        <v>0.33</v>
      </c>
      <c r="L2207" s="90">
        <v>0.51388888888888884</v>
      </c>
      <c r="M2207" s="90">
        <v>0.52708333333333335</v>
      </c>
      <c r="N2207" s="13">
        <v>0.32</v>
      </c>
      <c r="O2207" s="12">
        <v>1</v>
      </c>
      <c r="P2207" s="12">
        <v>45.166998999999997</v>
      </c>
      <c r="Q2207" s="12">
        <v>5.7281519999999997</v>
      </c>
      <c r="R2207" s="14">
        <v>46301.460023148145</v>
      </c>
      <c r="S2207" s="12">
        <v>1</v>
      </c>
      <c r="T2207">
        <v>20260299</v>
      </c>
      <c r="U2207" t="s">
        <v>838</v>
      </c>
      <c r="V2207">
        <v>20260299</v>
      </c>
    </row>
    <row r="2208" spans="1:22" x14ac:dyDescent="0.3">
      <c r="A2208" s="11">
        <v>46287</v>
      </c>
      <c r="B2208" s="89" t="s">
        <v>3875</v>
      </c>
      <c r="C2208" s="12" t="s">
        <v>846</v>
      </c>
      <c r="D2208" s="12"/>
      <c r="E2208" s="12" t="s">
        <v>815</v>
      </c>
      <c r="F2208" s="12" t="s">
        <v>815</v>
      </c>
      <c r="G2208" s="12"/>
      <c r="H2208" s="12"/>
      <c r="I2208" s="90">
        <v>0.16666666666666671</v>
      </c>
      <c r="J2208" s="90">
        <v>0.1736111111111111</v>
      </c>
      <c r="K2208" s="13">
        <v>0.17</v>
      </c>
      <c r="L2208" s="90"/>
      <c r="M2208" s="90"/>
      <c r="N2208" s="13"/>
      <c r="O2208" s="12">
        <v>0</v>
      </c>
      <c r="P2208" s="12">
        <v>45.191439000000003</v>
      </c>
      <c r="Q2208" s="12">
        <v>5.7271229999999997</v>
      </c>
      <c r="R2208" s="14">
        <v>46301.460023148145</v>
      </c>
      <c r="S2208" s="12">
        <v>0</v>
      </c>
      <c r="V2208" t="s">
        <v>3763</v>
      </c>
    </row>
    <row r="2209" spans="1:22" x14ac:dyDescent="0.3">
      <c r="A2209" s="11">
        <v>46287</v>
      </c>
      <c r="B2209" s="89" t="s">
        <v>3811</v>
      </c>
      <c r="C2209" s="12" t="s">
        <v>975</v>
      </c>
      <c r="D2209" s="12" t="s">
        <v>2371</v>
      </c>
      <c r="E2209" s="12" t="s">
        <v>602</v>
      </c>
      <c r="F2209" s="12" t="s">
        <v>602</v>
      </c>
      <c r="G2209" s="12" t="s">
        <v>2733</v>
      </c>
      <c r="H2209" s="12" t="s">
        <v>2737</v>
      </c>
      <c r="I2209" s="90">
        <v>0.22916666666666671</v>
      </c>
      <c r="J2209" s="90">
        <v>0.27083333333333331</v>
      </c>
      <c r="K2209" s="13">
        <v>1</v>
      </c>
      <c r="L2209" s="90">
        <v>0.30416666666666659</v>
      </c>
      <c r="M2209" s="90">
        <v>0.33263888888888887</v>
      </c>
      <c r="N2209" s="13">
        <v>0.68</v>
      </c>
      <c r="O2209" s="12">
        <v>1</v>
      </c>
      <c r="P2209" s="12">
        <v>45.364722</v>
      </c>
      <c r="Q2209" s="12">
        <v>5.6031880000000003</v>
      </c>
      <c r="R2209" s="14">
        <v>46301.460023148145</v>
      </c>
      <c r="S2209" s="12">
        <v>1</v>
      </c>
      <c r="T2209">
        <v>20260434</v>
      </c>
      <c r="U2209" t="s">
        <v>838</v>
      </c>
      <c r="V2209">
        <v>20260434</v>
      </c>
    </row>
    <row r="2210" spans="1:22" x14ac:dyDescent="0.3">
      <c r="A2210" s="11">
        <v>46287</v>
      </c>
      <c r="B2210" s="89" t="s">
        <v>3829</v>
      </c>
      <c r="C2210" s="12" t="s">
        <v>946</v>
      </c>
      <c r="D2210" s="12" t="s">
        <v>2466</v>
      </c>
      <c r="E2210" s="12" t="s">
        <v>797</v>
      </c>
      <c r="F2210" s="12" t="s">
        <v>797</v>
      </c>
      <c r="G2210" s="12" t="s">
        <v>2733</v>
      </c>
      <c r="H2210" s="12" t="s">
        <v>2737</v>
      </c>
      <c r="I2210" s="90">
        <v>0.33333333333333331</v>
      </c>
      <c r="J2210" s="90">
        <v>0.34722222222222221</v>
      </c>
      <c r="K2210" s="13">
        <v>0.33</v>
      </c>
      <c r="L2210" s="90"/>
      <c r="M2210" s="90"/>
      <c r="N2210" s="13"/>
      <c r="O2210" s="12">
        <v>0</v>
      </c>
      <c r="P2210" s="12">
        <v>45.201144999999997</v>
      </c>
      <c r="Q2210" s="12">
        <v>5.706251</v>
      </c>
      <c r="R2210" s="14">
        <v>46301.460023148145</v>
      </c>
      <c r="S2210" s="12">
        <v>0</v>
      </c>
      <c r="T2210">
        <v>20260463</v>
      </c>
      <c r="U2210" t="s">
        <v>838</v>
      </c>
      <c r="V2210">
        <v>20260463</v>
      </c>
    </row>
    <row r="2211" spans="1:22" x14ac:dyDescent="0.3">
      <c r="A2211" s="11">
        <v>46287</v>
      </c>
      <c r="B2211" s="89" t="s">
        <v>6033</v>
      </c>
      <c r="C2211" s="12" t="s">
        <v>846</v>
      </c>
      <c r="D2211" s="12"/>
      <c r="E2211" s="12" t="s">
        <v>2838</v>
      </c>
      <c r="F2211" s="12" t="s">
        <v>2838</v>
      </c>
      <c r="G2211" s="12"/>
      <c r="H2211" s="12"/>
      <c r="I2211" s="90">
        <v>0.33333333333333331</v>
      </c>
      <c r="J2211" s="90">
        <v>0.34722222222222221</v>
      </c>
      <c r="K2211" s="13">
        <v>0.33</v>
      </c>
      <c r="L2211" s="90"/>
      <c r="M2211" s="90"/>
      <c r="N2211" s="13"/>
      <c r="O2211" s="12">
        <v>0</v>
      </c>
      <c r="P2211" s="12">
        <v>45.181372000000003</v>
      </c>
      <c r="Q2211" s="12">
        <v>5.7330990000000002</v>
      </c>
      <c r="R2211" s="14">
        <v>46301.460023148145</v>
      </c>
      <c r="S2211" s="12">
        <v>0</v>
      </c>
      <c r="T2211">
        <v>20260540</v>
      </c>
      <c r="U2211" t="s">
        <v>3760</v>
      </c>
      <c r="V2211">
        <v>20260540</v>
      </c>
    </row>
    <row r="2212" spans="1:22" x14ac:dyDescent="0.3">
      <c r="A2212" s="11">
        <v>46287</v>
      </c>
      <c r="B2212" s="89" t="s">
        <v>3846</v>
      </c>
      <c r="C2212" s="12" t="s">
        <v>863</v>
      </c>
      <c r="D2212" s="12" t="s">
        <v>862</v>
      </c>
      <c r="E2212" s="12" t="s">
        <v>810</v>
      </c>
      <c r="F2212" s="12" t="s">
        <v>810</v>
      </c>
      <c r="G2212" s="12" t="s">
        <v>2733</v>
      </c>
      <c r="H2212" s="12" t="s">
        <v>2737</v>
      </c>
      <c r="I2212" s="90">
        <v>0.33333333333333331</v>
      </c>
      <c r="J2212" s="90">
        <v>0.37847222222222221</v>
      </c>
      <c r="K2212" s="13">
        <v>1.08</v>
      </c>
      <c r="L2212" s="90"/>
      <c r="M2212" s="90"/>
      <c r="N2212" s="13"/>
      <c r="O2212" s="12">
        <v>0</v>
      </c>
      <c r="P2212" s="12">
        <v>45.190103000000001</v>
      </c>
      <c r="Q2212" s="12">
        <v>5.7168659999999996</v>
      </c>
      <c r="R2212" s="14">
        <v>46301.460023148145</v>
      </c>
      <c r="S2212" s="12">
        <v>1</v>
      </c>
      <c r="V2212" t="s">
        <v>3764</v>
      </c>
    </row>
    <row r="2213" spans="1:22" x14ac:dyDescent="0.3">
      <c r="A2213" s="11">
        <v>46287</v>
      </c>
      <c r="B2213" s="89" t="s">
        <v>3830</v>
      </c>
      <c r="C2213" s="12" t="s">
        <v>951</v>
      </c>
      <c r="D2213" s="12" t="s">
        <v>1336</v>
      </c>
      <c r="E2213" s="12" t="s">
        <v>493</v>
      </c>
      <c r="F2213" s="12" t="s">
        <v>493</v>
      </c>
      <c r="G2213" s="12" t="s">
        <v>2733</v>
      </c>
      <c r="H2213" s="12" t="s">
        <v>2737</v>
      </c>
      <c r="I2213" s="90">
        <v>0.33333333333333331</v>
      </c>
      <c r="J2213" s="90">
        <v>0.34722222222222221</v>
      </c>
      <c r="K2213" s="13">
        <v>0.33</v>
      </c>
      <c r="L2213" s="90"/>
      <c r="M2213" s="90"/>
      <c r="N2213" s="13"/>
      <c r="O2213" s="12">
        <v>0</v>
      </c>
      <c r="P2213" s="12">
        <v>45.220550000000003</v>
      </c>
      <c r="Q2213" s="12">
        <v>5.7636180000000001</v>
      </c>
      <c r="R2213" s="14">
        <v>46301.460023148145</v>
      </c>
      <c r="S2213" s="12">
        <v>1</v>
      </c>
      <c r="T2213">
        <v>20260085</v>
      </c>
      <c r="U2213" t="s">
        <v>838</v>
      </c>
      <c r="V2213">
        <v>20260085</v>
      </c>
    </row>
    <row r="2214" spans="1:22" x14ac:dyDescent="0.3">
      <c r="A2214" s="11">
        <v>46287</v>
      </c>
      <c r="B2214" s="89" t="s">
        <v>3872</v>
      </c>
      <c r="C2214" s="12" t="s">
        <v>866</v>
      </c>
      <c r="D2214" s="12" t="s">
        <v>2854</v>
      </c>
      <c r="E2214" s="12" t="s">
        <v>485</v>
      </c>
      <c r="F2214" s="12" t="s">
        <v>2855</v>
      </c>
      <c r="G2214" s="12" t="s">
        <v>2733</v>
      </c>
      <c r="H2214" s="12" t="s">
        <v>2734</v>
      </c>
      <c r="I2214" s="90">
        <v>0.16666666666666671</v>
      </c>
      <c r="J2214" s="90">
        <v>0.18055555555555561</v>
      </c>
      <c r="K2214" s="13">
        <v>0.33</v>
      </c>
      <c r="L2214" s="90">
        <v>0.42638888888888887</v>
      </c>
      <c r="M2214" s="90">
        <v>0.4284722222222222</v>
      </c>
      <c r="N2214" s="13">
        <v>0.05</v>
      </c>
      <c r="O2214" s="12">
        <v>1</v>
      </c>
      <c r="P2214" s="12">
        <v>45.216084000000002</v>
      </c>
      <c r="Q2214" s="12">
        <v>5.7850859999999997</v>
      </c>
      <c r="R2214" s="14">
        <v>46301.460023148145</v>
      </c>
      <c r="S2214" s="12">
        <v>1</v>
      </c>
      <c r="T2214">
        <v>20260487</v>
      </c>
      <c r="U2214" t="s">
        <v>3760</v>
      </c>
      <c r="V2214">
        <v>20260487</v>
      </c>
    </row>
    <row r="2215" spans="1:22" x14ac:dyDescent="0.3">
      <c r="A2215" s="11">
        <v>46287</v>
      </c>
      <c r="B2215" s="89" t="s">
        <v>3827</v>
      </c>
      <c r="C2215" s="12" t="s">
        <v>967</v>
      </c>
      <c r="D2215" s="12" t="s">
        <v>2073</v>
      </c>
      <c r="E2215" s="12" t="s">
        <v>155</v>
      </c>
      <c r="F2215" s="12" t="s">
        <v>155</v>
      </c>
      <c r="G2215" s="12" t="s">
        <v>2733</v>
      </c>
      <c r="H2215" s="12" t="s">
        <v>2737</v>
      </c>
      <c r="I2215" s="90">
        <v>0.33333333333333331</v>
      </c>
      <c r="J2215" s="90">
        <v>0.34722222222222221</v>
      </c>
      <c r="K2215" s="13">
        <v>0.33</v>
      </c>
      <c r="L2215" s="90">
        <v>0.36875000000000002</v>
      </c>
      <c r="M2215" s="90"/>
      <c r="N2215" s="13"/>
      <c r="O2215" s="12">
        <v>0</v>
      </c>
      <c r="P2215" s="12">
        <v>45.187305000000002</v>
      </c>
      <c r="Q2215" s="12">
        <v>5.7191090000000004</v>
      </c>
      <c r="R2215" s="14">
        <v>46301.460023148145</v>
      </c>
      <c r="S2215" s="12">
        <v>1</v>
      </c>
      <c r="T2215">
        <v>20260333</v>
      </c>
      <c r="U2215" t="s">
        <v>838</v>
      </c>
      <c r="V2215">
        <v>20260333</v>
      </c>
    </row>
    <row r="2216" spans="1:22" x14ac:dyDescent="0.3">
      <c r="A2216" s="11">
        <v>46287</v>
      </c>
      <c r="B2216" s="89" t="s">
        <v>3854</v>
      </c>
      <c r="C2216" s="12" t="s">
        <v>963</v>
      </c>
      <c r="D2216" s="12" t="s">
        <v>2350</v>
      </c>
      <c r="E2216" s="12" t="s">
        <v>176</v>
      </c>
      <c r="F2216" s="12" t="s">
        <v>176</v>
      </c>
      <c r="G2216" s="12" t="s">
        <v>2733</v>
      </c>
      <c r="H2216" s="12" t="s">
        <v>2737</v>
      </c>
      <c r="I2216" s="90">
        <v>0.33333333333333331</v>
      </c>
      <c r="J2216" s="90">
        <v>0.34722222222222221</v>
      </c>
      <c r="K2216" s="13">
        <v>0.33</v>
      </c>
      <c r="L2216" s="90"/>
      <c r="M2216" s="90"/>
      <c r="N2216" s="13"/>
      <c r="O2216" s="12">
        <v>0</v>
      </c>
      <c r="P2216" s="12">
        <v>45.179839999999999</v>
      </c>
      <c r="Q2216" s="12">
        <v>5.7082069999999998</v>
      </c>
      <c r="R2216" s="14">
        <v>46301.460023148145</v>
      </c>
      <c r="S2216" s="12">
        <v>1</v>
      </c>
      <c r="T2216">
        <v>20260427</v>
      </c>
      <c r="U2216" t="s">
        <v>838</v>
      </c>
      <c r="V2216">
        <v>20260427</v>
      </c>
    </row>
    <row r="2217" spans="1:22" x14ac:dyDescent="0.3">
      <c r="A2217" s="11">
        <v>46287</v>
      </c>
      <c r="B2217" s="89" t="s">
        <v>3818</v>
      </c>
      <c r="C2217" s="12" t="s">
        <v>870</v>
      </c>
      <c r="D2217" s="12" t="s">
        <v>2033</v>
      </c>
      <c r="E2217" s="12" t="s">
        <v>770</v>
      </c>
      <c r="F2217" s="12" t="s">
        <v>2035</v>
      </c>
      <c r="G2217" s="12" t="s">
        <v>2733</v>
      </c>
      <c r="H2217" s="12" t="s">
        <v>2737</v>
      </c>
      <c r="I2217" s="90">
        <v>0.58333333333333337</v>
      </c>
      <c r="J2217" s="90">
        <v>0.60069444444444442</v>
      </c>
      <c r="K2217" s="13">
        <v>0.42</v>
      </c>
      <c r="L2217" s="90">
        <v>0.51597222222222228</v>
      </c>
      <c r="M2217" s="90">
        <v>0.52916666666666667</v>
      </c>
      <c r="N2217" s="13">
        <v>0.32</v>
      </c>
      <c r="O2217" s="12">
        <v>1</v>
      </c>
      <c r="P2217" s="12">
        <v>45.181204999999999</v>
      </c>
      <c r="Q2217" s="12">
        <v>5.689368</v>
      </c>
      <c r="R2217" s="14">
        <v>46301.460023148145</v>
      </c>
      <c r="S2217" s="12">
        <v>1</v>
      </c>
      <c r="T2217">
        <v>20260599</v>
      </c>
      <c r="U2217" t="s">
        <v>838</v>
      </c>
      <c r="V2217">
        <v>20260599</v>
      </c>
    </row>
    <row r="2218" spans="1:22" x14ac:dyDescent="0.3">
      <c r="A2218" s="11">
        <v>46287</v>
      </c>
      <c r="B2218" s="89" t="s">
        <v>3865</v>
      </c>
      <c r="C2218" s="12" t="s">
        <v>962</v>
      </c>
      <c r="D2218" s="12" t="s">
        <v>3538</v>
      </c>
      <c r="E2218" s="12" t="s">
        <v>289</v>
      </c>
      <c r="F2218" s="12" t="s">
        <v>3539</v>
      </c>
      <c r="G2218" s="12" t="s">
        <v>2733</v>
      </c>
      <c r="H2218" s="12" t="s">
        <v>2734</v>
      </c>
      <c r="I2218" s="90">
        <v>0.19791666666666671</v>
      </c>
      <c r="J2218" s="90">
        <v>0.2048611111111111</v>
      </c>
      <c r="K2218" s="13">
        <v>0.17</v>
      </c>
      <c r="L2218" s="90"/>
      <c r="M2218" s="90"/>
      <c r="N2218" s="13"/>
      <c r="O2218" s="12">
        <v>0</v>
      </c>
      <c r="P2218" s="12">
        <v>45.364960000000004</v>
      </c>
      <c r="Q2218" s="12">
        <v>5.5936700000000004</v>
      </c>
      <c r="R2218" s="14">
        <v>46301.460023148145</v>
      </c>
      <c r="S2218" s="12">
        <v>1</v>
      </c>
      <c r="T2218">
        <v>20260034</v>
      </c>
      <c r="U2218" t="s">
        <v>40</v>
      </c>
      <c r="V2218">
        <v>20260034</v>
      </c>
    </row>
    <row r="2219" spans="1:22" x14ac:dyDescent="0.3">
      <c r="A2219" s="11">
        <v>46287</v>
      </c>
      <c r="B2219" s="89" t="s">
        <v>3836</v>
      </c>
      <c r="C2219" s="12" t="s">
        <v>954</v>
      </c>
      <c r="D2219" s="12" t="s">
        <v>2858</v>
      </c>
      <c r="E2219" s="12" t="s">
        <v>691</v>
      </c>
      <c r="F2219" s="12" t="s">
        <v>2859</v>
      </c>
      <c r="G2219" s="12" t="s">
        <v>2733</v>
      </c>
      <c r="H2219" s="12" t="s">
        <v>2734</v>
      </c>
      <c r="I2219" s="90">
        <v>0.29166666666666669</v>
      </c>
      <c r="J2219" s="90">
        <v>0.2986111111111111</v>
      </c>
      <c r="K2219" s="13">
        <v>0.17</v>
      </c>
      <c r="L2219" s="90"/>
      <c r="M2219" s="90"/>
      <c r="N2219" s="13"/>
      <c r="O2219" s="12">
        <v>0</v>
      </c>
      <c r="P2219" s="12">
        <v>45.205657000000002</v>
      </c>
      <c r="Q2219" s="12">
        <v>5.7738750000000003</v>
      </c>
      <c r="R2219" s="14">
        <v>46301.460023148145</v>
      </c>
      <c r="S2219" s="12">
        <v>1</v>
      </c>
      <c r="T2219">
        <v>20260378</v>
      </c>
      <c r="U2219" t="s">
        <v>40</v>
      </c>
      <c r="V2219">
        <v>20260378</v>
      </c>
    </row>
    <row r="2220" spans="1:22" x14ac:dyDescent="0.3">
      <c r="A2220" s="11">
        <v>46287</v>
      </c>
      <c r="B2220" s="89" t="s">
        <v>3841</v>
      </c>
      <c r="C2220" s="12" t="s">
        <v>971</v>
      </c>
      <c r="D2220" s="12" t="s">
        <v>2869</v>
      </c>
      <c r="E2220" s="12" t="s">
        <v>117</v>
      </c>
      <c r="F2220" s="12" t="s">
        <v>2870</v>
      </c>
      <c r="G2220" s="12" t="s">
        <v>2733</v>
      </c>
      <c r="H2220" s="12" t="s">
        <v>2734</v>
      </c>
      <c r="I2220" s="90">
        <v>0.16666666666666671</v>
      </c>
      <c r="J2220" s="90">
        <v>0.18055555555555561</v>
      </c>
      <c r="K2220" s="13">
        <v>0.33</v>
      </c>
      <c r="L2220" s="90"/>
      <c r="M2220" s="90"/>
      <c r="N2220" s="13"/>
      <c r="O2220" s="12">
        <v>0</v>
      </c>
      <c r="P2220" s="12">
        <v>45.190074000000003</v>
      </c>
      <c r="Q2220" s="12">
        <v>5.7279980000000004</v>
      </c>
      <c r="R2220" s="14">
        <v>46301.460023148145</v>
      </c>
      <c r="S2220" s="12">
        <v>1</v>
      </c>
      <c r="T2220">
        <v>20260326</v>
      </c>
      <c r="U2220" t="s">
        <v>40</v>
      </c>
      <c r="V2220">
        <v>20260326</v>
      </c>
    </row>
    <row r="2221" spans="1:22" x14ac:dyDescent="0.3">
      <c r="A2221" s="11">
        <v>46287</v>
      </c>
      <c r="B2221" s="89" t="s">
        <v>3823</v>
      </c>
      <c r="C2221" s="12" t="s">
        <v>968</v>
      </c>
      <c r="D2221" s="12" t="s">
        <v>3035</v>
      </c>
      <c r="E2221" s="12" t="s">
        <v>683</v>
      </c>
      <c r="F2221" s="12" t="s">
        <v>3036</v>
      </c>
      <c r="G2221" s="12" t="s">
        <v>2733</v>
      </c>
      <c r="H2221" s="12" t="s">
        <v>2734</v>
      </c>
      <c r="I2221" s="90">
        <v>0.25347222222222221</v>
      </c>
      <c r="J2221" s="90">
        <v>0.2673611111111111</v>
      </c>
      <c r="K2221" s="13">
        <v>0.33</v>
      </c>
      <c r="L2221" s="90"/>
      <c r="M2221" s="90"/>
      <c r="N2221" s="13"/>
      <c r="O2221" s="12">
        <v>0</v>
      </c>
      <c r="P2221" s="12">
        <v>45.196936999999998</v>
      </c>
      <c r="Q2221" s="12">
        <v>5.6979059999999997</v>
      </c>
      <c r="R2221" s="14">
        <v>46301.460023148145</v>
      </c>
      <c r="S2221" s="12">
        <v>1</v>
      </c>
      <c r="T2221">
        <v>20260278</v>
      </c>
      <c r="U2221" t="s">
        <v>40</v>
      </c>
      <c r="V2221">
        <v>20260278</v>
      </c>
    </row>
    <row r="2222" spans="1:22" x14ac:dyDescent="0.3">
      <c r="A2222" s="11">
        <v>46287</v>
      </c>
      <c r="B2222" s="89" t="s">
        <v>3841</v>
      </c>
      <c r="C2222" s="12" t="s">
        <v>971</v>
      </c>
      <c r="D2222" s="12" t="s">
        <v>2252</v>
      </c>
      <c r="E2222" s="12" t="s">
        <v>131</v>
      </c>
      <c r="F2222" s="12" t="s">
        <v>131</v>
      </c>
      <c r="G2222" s="12" t="s">
        <v>2733</v>
      </c>
      <c r="H2222" s="12" t="s">
        <v>2737</v>
      </c>
      <c r="I2222" s="90">
        <v>0.33333333333333331</v>
      </c>
      <c r="J2222" s="90">
        <v>0.37847222222222221</v>
      </c>
      <c r="K2222" s="13">
        <v>1.08</v>
      </c>
      <c r="L2222" s="90"/>
      <c r="M2222" s="90"/>
      <c r="N2222" s="13"/>
      <c r="O2222" s="12">
        <v>0</v>
      </c>
      <c r="P2222" s="12">
        <v>45.190066999999999</v>
      </c>
      <c r="Q2222" s="12">
        <v>5.7276720000000001</v>
      </c>
      <c r="R2222" s="14">
        <v>46301.460023148145</v>
      </c>
      <c r="S2222" s="12">
        <v>1</v>
      </c>
      <c r="T2222">
        <v>20260394</v>
      </c>
      <c r="U2222" t="s">
        <v>838</v>
      </c>
      <c r="V2222">
        <v>20260394</v>
      </c>
    </row>
    <row r="2223" spans="1:22" x14ac:dyDescent="0.3">
      <c r="A2223" s="11">
        <v>46287</v>
      </c>
      <c r="B2223" s="89" t="s">
        <v>3813</v>
      </c>
      <c r="C2223" s="12" t="s">
        <v>847</v>
      </c>
      <c r="D2223" s="12" t="s">
        <v>2873</v>
      </c>
      <c r="E2223" s="12" t="s">
        <v>335</v>
      </c>
      <c r="F2223" s="12" t="s">
        <v>2874</v>
      </c>
      <c r="G2223" s="12" t="s">
        <v>2733</v>
      </c>
      <c r="H2223" s="12" t="s">
        <v>2734</v>
      </c>
      <c r="I2223" s="90">
        <v>0.16666666666666671</v>
      </c>
      <c r="J2223" s="90">
        <v>0.18055555555555561</v>
      </c>
      <c r="K2223" s="13">
        <v>0.33</v>
      </c>
      <c r="L2223" s="90"/>
      <c r="M2223" s="90"/>
      <c r="N2223" s="13"/>
      <c r="O2223" s="12">
        <v>0</v>
      </c>
      <c r="P2223" s="12">
        <v>45.172060000000002</v>
      </c>
      <c r="Q2223" s="12">
        <v>5.7222600000000003</v>
      </c>
      <c r="R2223" s="14">
        <v>46301.460023148145</v>
      </c>
      <c r="S2223" s="12">
        <v>1</v>
      </c>
      <c r="T2223">
        <v>20260036</v>
      </c>
      <c r="U2223" t="s">
        <v>40</v>
      </c>
      <c r="V2223">
        <v>20260036</v>
      </c>
    </row>
    <row r="2224" spans="1:22" x14ac:dyDescent="0.3">
      <c r="A2224" s="11">
        <v>46287</v>
      </c>
      <c r="B2224" s="89" t="s">
        <v>3841</v>
      </c>
      <c r="C2224" s="12" t="s">
        <v>971</v>
      </c>
      <c r="D2224" s="12" t="s">
        <v>2871</v>
      </c>
      <c r="E2224" s="12" t="s">
        <v>71</v>
      </c>
      <c r="F2224" s="12" t="s">
        <v>2872</v>
      </c>
      <c r="G2224" s="12" t="s">
        <v>2733</v>
      </c>
      <c r="H2224" s="12" t="s">
        <v>2734</v>
      </c>
      <c r="I2224" s="90">
        <v>0.25</v>
      </c>
      <c r="J2224" s="90">
        <v>0.26041666666666669</v>
      </c>
      <c r="K2224" s="13">
        <v>0.25</v>
      </c>
      <c r="L2224" s="90"/>
      <c r="M2224" s="90"/>
      <c r="N2224" s="13"/>
      <c r="O2224" s="12">
        <v>0</v>
      </c>
      <c r="P2224" s="12">
        <v>45.187721000000003</v>
      </c>
      <c r="Q2224" s="12">
        <v>5.7222999999999997</v>
      </c>
      <c r="R2224" s="14">
        <v>46301.460023148145</v>
      </c>
      <c r="S2224" s="12">
        <v>1</v>
      </c>
      <c r="T2224">
        <v>20260138</v>
      </c>
      <c r="U2224" t="s">
        <v>40</v>
      </c>
      <c r="V2224">
        <v>20260138</v>
      </c>
    </row>
    <row r="2225" spans="1:22" x14ac:dyDescent="0.3">
      <c r="A2225" s="11">
        <v>46287</v>
      </c>
      <c r="B2225" s="89" t="s">
        <v>3846</v>
      </c>
      <c r="C2225" s="12" t="s">
        <v>965</v>
      </c>
      <c r="D2225" s="12" t="s">
        <v>2907</v>
      </c>
      <c r="E2225" s="12" t="s">
        <v>585</v>
      </c>
      <c r="F2225" s="12" t="s">
        <v>2908</v>
      </c>
      <c r="G2225" s="12" t="s">
        <v>2733</v>
      </c>
      <c r="H2225" s="12" t="s">
        <v>2734</v>
      </c>
      <c r="I2225" s="90">
        <v>0.16666666666666671</v>
      </c>
      <c r="J2225" s="90">
        <v>0.18055555555555561</v>
      </c>
      <c r="K2225" s="13">
        <v>0.33</v>
      </c>
      <c r="L2225" s="90">
        <v>0.20902777777777781</v>
      </c>
      <c r="M2225" s="90">
        <v>0.20902777777777781</v>
      </c>
      <c r="N2225" s="13">
        <v>0</v>
      </c>
      <c r="O2225" s="12">
        <v>1</v>
      </c>
      <c r="P2225" s="12">
        <v>45.146318999999998</v>
      </c>
      <c r="Q2225" s="12">
        <v>5.7044100000000002</v>
      </c>
      <c r="R2225" s="14">
        <v>46301.460023148145</v>
      </c>
      <c r="S2225" s="12">
        <v>1</v>
      </c>
      <c r="T2225">
        <v>20260404</v>
      </c>
      <c r="U2225" t="s">
        <v>40</v>
      </c>
      <c r="V2225">
        <v>20260404</v>
      </c>
    </row>
    <row r="2226" spans="1:22" x14ac:dyDescent="0.3">
      <c r="A2226" s="11">
        <v>46287</v>
      </c>
      <c r="B2226" s="89" t="s">
        <v>3849</v>
      </c>
      <c r="C2226" s="12" t="s">
        <v>861</v>
      </c>
      <c r="D2226" s="12" t="s">
        <v>1438</v>
      </c>
      <c r="E2226" s="12" t="s">
        <v>431</v>
      </c>
      <c r="F2226" s="12" t="s">
        <v>431</v>
      </c>
      <c r="G2226" s="12" t="s">
        <v>2733</v>
      </c>
      <c r="H2226" s="12" t="s">
        <v>2737</v>
      </c>
      <c r="I2226" s="90">
        <v>0.33333333333333331</v>
      </c>
      <c r="J2226" s="90">
        <v>0.35416666666666669</v>
      </c>
      <c r="K2226" s="13">
        <v>0.5</v>
      </c>
      <c r="L2226" s="90">
        <v>0.5625</v>
      </c>
      <c r="M2226" s="90">
        <v>0.58194444444444449</v>
      </c>
      <c r="N2226" s="13">
        <v>0.47</v>
      </c>
      <c r="O2226" s="12">
        <v>1</v>
      </c>
      <c r="P2226" s="12">
        <v>45.148544999999999</v>
      </c>
      <c r="Q2226" s="12">
        <v>5.704593</v>
      </c>
      <c r="R2226" s="14">
        <v>46301.460023148145</v>
      </c>
      <c r="S2226" s="12">
        <v>1</v>
      </c>
      <c r="T2226">
        <v>20260122</v>
      </c>
      <c r="U2226" t="s">
        <v>838</v>
      </c>
      <c r="V2226">
        <v>20260122</v>
      </c>
    </row>
    <row r="2227" spans="1:22" x14ac:dyDescent="0.3">
      <c r="A2227" s="11">
        <v>46287</v>
      </c>
      <c r="B2227" s="89" t="s">
        <v>3845</v>
      </c>
      <c r="C2227" s="12" t="s">
        <v>950</v>
      </c>
      <c r="D2227" s="12" t="s">
        <v>1373</v>
      </c>
      <c r="E2227" s="12" t="s">
        <v>153</v>
      </c>
      <c r="F2227" s="12" t="s">
        <v>153</v>
      </c>
      <c r="G2227" s="12" t="s">
        <v>2733</v>
      </c>
      <c r="H2227" s="12" t="s">
        <v>2737</v>
      </c>
      <c r="I2227" s="90">
        <v>0.33333333333333331</v>
      </c>
      <c r="J2227" s="90">
        <v>0.34722222222222221</v>
      </c>
      <c r="K2227" s="13">
        <v>0.33</v>
      </c>
      <c r="L2227" s="90"/>
      <c r="M2227" s="90"/>
      <c r="N2227" s="13"/>
      <c r="O2227" s="12">
        <v>0</v>
      </c>
      <c r="P2227" s="12">
        <v>45.190181000000003</v>
      </c>
      <c r="Q2227" s="12">
        <v>5.7254589999999999</v>
      </c>
      <c r="R2227" s="14">
        <v>46301.460023148145</v>
      </c>
      <c r="S2227" s="12">
        <v>1</v>
      </c>
      <c r="T2227">
        <v>20260097</v>
      </c>
      <c r="U2227" t="s">
        <v>838</v>
      </c>
      <c r="V2227">
        <v>20260097</v>
      </c>
    </row>
    <row r="2228" spans="1:22" x14ac:dyDescent="0.3">
      <c r="A2228" s="11">
        <v>46287</v>
      </c>
      <c r="B2228" s="89" t="s">
        <v>3867</v>
      </c>
      <c r="C2228" s="12" t="s">
        <v>914</v>
      </c>
      <c r="D2228" s="12" t="s">
        <v>3442</v>
      </c>
      <c r="E2228" s="12" t="s">
        <v>375</v>
      </c>
      <c r="F2228" s="12" t="s">
        <v>3443</v>
      </c>
      <c r="G2228" s="12" t="s">
        <v>2733</v>
      </c>
      <c r="H2228" s="12" t="s">
        <v>2734</v>
      </c>
      <c r="I2228" s="90">
        <v>0.16666666666666671</v>
      </c>
      <c r="J2228" s="90">
        <v>0.18055555555555561</v>
      </c>
      <c r="K2228" s="13">
        <v>0.33</v>
      </c>
      <c r="L2228" s="90">
        <v>0.2298611111111111</v>
      </c>
      <c r="M2228" s="90">
        <v>0.54097222222222219</v>
      </c>
      <c r="N2228" s="13">
        <v>7.47</v>
      </c>
      <c r="O2228" s="12">
        <v>1</v>
      </c>
      <c r="P2228" s="12">
        <v>45.164785000000002</v>
      </c>
      <c r="Q2228" s="12">
        <v>5.725244</v>
      </c>
      <c r="R2228" s="14">
        <v>46301.460023148145</v>
      </c>
      <c r="S2228" s="12">
        <v>1</v>
      </c>
      <c r="T2228">
        <v>20260022</v>
      </c>
      <c r="U2228" t="s">
        <v>40</v>
      </c>
      <c r="V2228">
        <v>20260022</v>
      </c>
    </row>
    <row r="2229" spans="1:22" x14ac:dyDescent="0.3">
      <c r="A2229" s="11">
        <v>46287</v>
      </c>
      <c r="B2229" s="89" t="s">
        <v>3839</v>
      </c>
      <c r="C2229" s="12" t="s">
        <v>966</v>
      </c>
      <c r="D2229" s="12" t="s">
        <v>2662</v>
      </c>
      <c r="E2229" s="12" t="s">
        <v>328</v>
      </c>
      <c r="F2229" s="12" t="s">
        <v>328</v>
      </c>
      <c r="G2229" s="12" t="s">
        <v>2733</v>
      </c>
      <c r="H2229" s="12" t="s">
        <v>2737</v>
      </c>
      <c r="I2229" s="90">
        <v>0.3576388888888889</v>
      </c>
      <c r="J2229" s="90">
        <v>0.3923611111111111</v>
      </c>
      <c r="K2229" s="13">
        <v>0.83</v>
      </c>
      <c r="L2229" s="90">
        <v>0.48333333333333328</v>
      </c>
      <c r="M2229" s="90">
        <v>0.50486111111111109</v>
      </c>
      <c r="N2229" s="13">
        <v>0.52</v>
      </c>
      <c r="O2229" s="12">
        <v>1</v>
      </c>
      <c r="P2229" s="12">
        <v>45.363025</v>
      </c>
      <c r="Q2229" s="12">
        <v>5.5821949999999996</v>
      </c>
      <c r="R2229" s="14">
        <v>46301.460023148145</v>
      </c>
      <c r="S2229" s="12">
        <v>1</v>
      </c>
      <c r="T2229">
        <v>20260555</v>
      </c>
      <c r="U2229" t="s">
        <v>838</v>
      </c>
      <c r="V2229">
        <v>20260555</v>
      </c>
    </row>
    <row r="2230" spans="1:22" x14ac:dyDescent="0.3">
      <c r="A2230" s="11">
        <v>46287</v>
      </c>
      <c r="B2230" s="89" t="s">
        <v>3826</v>
      </c>
      <c r="C2230" s="12" t="s">
        <v>886</v>
      </c>
      <c r="D2230" s="12" t="s">
        <v>2048</v>
      </c>
      <c r="E2230" s="12" t="s">
        <v>550</v>
      </c>
      <c r="F2230" s="12" t="s">
        <v>550</v>
      </c>
      <c r="G2230" s="12" t="s">
        <v>2733</v>
      </c>
      <c r="H2230" s="12" t="s">
        <v>2737</v>
      </c>
      <c r="I2230" s="90">
        <v>0.33333333333333331</v>
      </c>
      <c r="J2230" s="90">
        <v>0.3611111111111111</v>
      </c>
      <c r="K2230" s="13">
        <v>0.67</v>
      </c>
      <c r="L2230" s="90"/>
      <c r="M2230" s="90"/>
      <c r="N2230" s="13"/>
      <c r="O2230" s="12">
        <v>0</v>
      </c>
      <c r="P2230" s="12">
        <v>45.174304999999997</v>
      </c>
      <c r="Q2230" s="12">
        <v>5.7383240000000004</v>
      </c>
      <c r="R2230" s="14">
        <v>46301.460023148145</v>
      </c>
      <c r="S2230" s="12">
        <v>1</v>
      </c>
      <c r="T2230">
        <v>20260323</v>
      </c>
      <c r="U2230" t="s">
        <v>838</v>
      </c>
      <c r="V2230">
        <v>20260323</v>
      </c>
    </row>
    <row r="2231" spans="1:22" x14ac:dyDescent="0.3">
      <c r="A2231" s="11">
        <v>46287</v>
      </c>
      <c r="B2231" s="89" t="s">
        <v>3864</v>
      </c>
      <c r="C2231" s="12" t="s">
        <v>960</v>
      </c>
      <c r="D2231" s="12" t="s">
        <v>2905</v>
      </c>
      <c r="E2231" s="12" t="s">
        <v>432</v>
      </c>
      <c r="F2231" s="12" t="s">
        <v>2906</v>
      </c>
      <c r="G2231" s="12" t="s">
        <v>2733</v>
      </c>
      <c r="H2231" s="12" t="s">
        <v>2734</v>
      </c>
      <c r="I2231" s="90">
        <v>0.16666666666666671</v>
      </c>
      <c r="J2231" s="90">
        <v>0.18055555555555561</v>
      </c>
      <c r="K2231" s="13">
        <v>0.33</v>
      </c>
      <c r="L2231" s="90"/>
      <c r="M2231" s="90"/>
      <c r="N2231" s="13"/>
      <c r="O2231" s="12">
        <v>0</v>
      </c>
      <c r="P2231" s="12">
        <v>45.212797000000002</v>
      </c>
      <c r="Q2231" s="12">
        <v>5.6987719999999999</v>
      </c>
      <c r="R2231" s="14">
        <v>46301.460023148145</v>
      </c>
      <c r="S2231" s="12">
        <v>1</v>
      </c>
      <c r="T2231">
        <v>20260124</v>
      </c>
      <c r="U2231" t="s">
        <v>40</v>
      </c>
      <c r="V2231">
        <v>20260124</v>
      </c>
    </row>
    <row r="2232" spans="1:22" x14ac:dyDescent="0.3">
      <c r="A2232" s="11">
        <v>46287</v>
      </c>
      <c r="B2232" s="89" t="s">
        <v>3859</v>
      </c>
      <c r="C2232" s="12" t="s">
        <v>956</v>
      </c>
      <c r="D2232" s="12" t="s">
        <v>1312</v>
      </c>
      <c r="E2232" s="12" t="s">
        <v>621</v>
      </c>
      <c r="F2232" s="12" t="s">
        <v>1315</v>
      </c>
      <c r="G2232" s="12" t="s">
        <v>2733</v>
      </c>
      <c r="H2232" s="12" t="s">
        <v>2737</v>
      </c>
      <c r="I2232" s="90">
        <v>0.33333333333333331</v>
      </c>
      <c r="J2232" s="90">
        <v>0.37847222222222221</v>
      </c>
      <c r="K2232" s="13">
        <v>1.08</v>
      </c>
      <c r="L2232" s="90"/>
      <c r="M2232" s="90"/>
      <c r="N2232" s="13"/>
      <c r="O2232" s="12">
        <v>0</v>
      </c>
      <c r="P2232" s="12">
        <v>45.187759999999997</v>
      </c>
      <c r="Q2232" s="12">
        <v>5.7534210000000003</v>
      </c>
      <c r="R2232" s="14">
        <v>46301.460023148145</v>
      </c>
      <c r="S2232" s="12">
        <v>1</v>
      </c>
      <c r="T2232">
        <v>20260075</v>
      </c>
      <c r="U2232" t="s">
        <v>838</v>
      </c>
      <c r="V2232">
        <v>20260075</v>
      </c>
    </row>
    <row r="2233" spans="1:22" x14ac:dyDescent="0.3">
      <c r="A2233" s="11">
        <v>46287</v>
      </c>
      <c r="B2233" s="89" t="s">
        <v>3841</v>
      </c>
      <c r="C2233" s="12" t="s">
        <v>971</v>
      </c>
      <c r="D2233" s="12" t="s">
        <v>2899</v>
      </c>
      <c r="E2233" s="12" t="s">
        <v>261</v>
      </c>
      <c r="F2233" s="12" t="s">
        <v>2900</v>
      </c>
      <c r="G2233" s="12" t="s">
        <v>2733</v>
      </c>
      <c r="H2233" s="12" t="s">
        <v>2734</v>
      </c>
      <c r="I2233" s="90">
        <v>0.25</v>
      </c>
      <c r="J2233" s="90">
        <v>0.26041666666666669</v>
      </c>
      <c r="K2233" s="13">
        <v>0.25</v>
      </c>
      <c r="L2233" s="90"/>
      <c r="M2233" s="90"/>
      <c r="N2233" s="13"/>
      <c r="O2233" s="12">
        <v>0</v>
      </c>
      <c r="P2233" s="12">
        <v>45.188276000000002</v>
      </c>
      <c r="Q2233" s="12">
        <v>5.7171810000000001</v>
      </c>
      <c r="R2233" s="14">
        <v>46301.460023148145</v>
      </c>
      <c r="S2233" s="12">
        <v>1</v>
      </c>
      <c r="T2233">
        <v>20260140</v>
      </c>
      <c r="U2233" t="s">
        <v>40</v>
      </c>
      <c r="V2233">
        <v>20260140</v>
      </c>
    </row>
    <row r="2234" spans="1:22" x14ac:dyDescent="0.3">
      <c r="A2234" s="11">
        <v>46287</v>
      </c>
      <c r="B2234" s="89" t="s">
        <v>3845</v>
      </c>
      <c r="C2234" s="12" t="s">
        <v>950</v>
      </c>
      <c r="D2234" s="12" t="s">
        <v>3046</v>
      </c>
      <c r="E2234" s="12" t="s">
        <v>116</v>
      </c>
      <c r="F2234" s="12" t="s">
        <v>3047</v>
      </c>
      <c r="G2234" s="12" t="s">
        <v>2733</v>
      </c>
      <c r="H2234" s="12" t="s">
        <v>2734</v>
      </c>
      <c r="I2234" s="90">
        <v>0.16666666666666671</v>
      </c>
      <c r="J2234" s="90">
        <v>0.18055555555555561</v>
      </c>
      <c r="K2234" s="13">
        <v>0.33</v>
      </c>
      <c r="L2234" s="90"/>
      <c r="M2234" s="90"/>
      <c r="N2234" s="13"/>
      <c r="O2234" s="12">
        <v>0</v>
      </c>
      <c r="P2234" s="12">
        <v>45.178801999999997</v>
      </c>
      <c r="Q2234" s="12">
        <v>5.7273579999999997</v>
      </c>
      <c r="R2234" s="14">
        <v>46301.460023148145</v>
      </c>
      <c r="S2234" s="12">
        <v>1</v>
      </c>
      <c r="T2234">
        <v>20170001</v>
      </c>
      <c r="U2234" t="s">
        <v>3760</v>
      </c>
      <c r="V2234">
        <v>20170001</v>
      </c>
    </row>
    <row r="2235" spans="1:22" x14ac:dyDescent="0.3">
      <c r="A2235" s="11">
        <v>46287</v>
      </c>
      <c r="B2235" s="89" t="s">
        <v>3816</v>
      </c>
      <c r="C2235" s="12" t="s">
        <v>957</v>
      </c>
      <c r="D2235" s="12" t="s">
        <v>2144</v>
      </c>
      <c r="E2235" s="12" t="s">
        <v>561</v>
      </c>
      <c r="F2235" s="12" t="s">
        <v>561</v>
      </c>
      <c r="G2235" s="12" t="s">
        <v>2733</v>
      </c>
      <c r="H2235" s="12" t="s">
        <v>2737</v>
      </c>
      <c r="I2235" s="90">
        <v>0.26041666666666669</v>
      </c>
      <c r="J2235" s="90">
        <v>0.28472222222222221</v>
      </c>
      <c r="K2235" s="13">
        <v>0.57999999999999996</v>
      </c>
      <c r="L2235" s="90">
        <v>0.35138888888888892</v>
      </c>
      <c r="M2235" s="90">
        <v>0.3527777777777778</v>
      </c>
      <c r="N2235" s="13">
        <v>0.03</v>
      </c>
      <c r="O2235" s="12">
        <v>1</v>
      </c>
      <c r="P2235" s="12">
        <v>45.197319</v>
      </c>
      <c r="Q2235" s="12">
        <v>5.7400260000000003</v>
      </c>
      <c r="R2235" s="14">
        <v>46301.460023148145</v>
      </c>
      <c r="S2235" s="12">
        <v>1</v>
      </c>
      <c r="T2235">
        <v>20260356</v>
      </c>
      <c r="U2235" t="s">
        <v>838</v>
      </c>
      <c r="V2235">
        <v>20260356</v>
      </c>
    </row>
    <row r="2236" spans="1:22" x14ac:dyDescent="0.3">
      <c r="A2236" s="11">
        <v>46287</v>
      </c>
      <c r="B2236" s="89" t="s">
        <v>3860</v>
      </c>
      <c r="C2236" s="12" t="s">
        <v>982</v>
      </c>
      <c r="D2236" s="12" t="s">
        <v>1909</v>
      </c>
      <c r="E2236" s="12" t="s">
        <v>488</v>
      </c>
      <c r="F2236" s="12" t="s">
        <v>1911</v>
      </c>
      <c r="G2236" s="12" t="s">
        <v>2733</v>
      </c>
      <c r="H2236" s="12" t="s">
        <v>2737</v>
      </c>
      <c r="I2236" s="90">
        <v>0.33333333333333331</v>
      </c>
      <c r="J2236" s="90">
        <v>0.34722222222222221</v>
      </c>
      <c r="K2236" s="13">
        <v>0.33</v>
      </c>
      <c r="L2236" s="90"/>
      <c r="M2236" s="90"/>
      <c r="N2236" s="13"/>
      <c r="O2236" s="12">
        <v>0</v>
      </c>
      <c r="P2236" s="12">
        <v>45.081518000000003</v>
      </c>
      <c r="Q2236" s="12">
        <v>5.7728349999999997</v>
      </c>
      <c r="R2236" s="14">
        <v>46301.460023148145</v>
      </c>
      <c r="S2236" s="12">
        <v>1</v>
      </c>
      <c r="T2236">
        <v>20260280</v>
      </c>
      <c r="U2236" t="s">
        <v>838</v>
      </c>
      <c r="V2236">
        <v>20260280</v>
      </c>
    </row>
    <row r="2237" spans="1:22" x14ac:dyDescent="0.3">
      <c r="A2237" s="11">
        <v>46287</v>
      </c>
      <c r="B2237" s="89" t="s">
        <v>3893</v>
      </c>
      <c r="C2237" s="12" t="s">
        <v>846</v>
      </c>
      <c r="D2237" s="12" t="s">
        <v>888</v>
      </c>
      <c r="E2237" s="12" t="s">
        <v>819</v>
      </c>
      <c r="F2237" s="12" t="s">
        <v>2909</v>
      </c>
      <c r="G2237" s="12" t="s">
        <v>2733</v>
      </c>
      <c r="H2237" s="12" t="s">
        <v>2734</v>
      </c>
      <c r="I2237" s="90">
        <v>0.25</v>
      </c>
      <c r="J2237" s="90">
        <v>0.26041666666666669</v>
      </c>
      <c r="K2237" s="13">
        <v>0.25</v>
      </c>
      <c r="L2237" s="90"/>
      <c r="M2237" s="90"/>
      <c r="N2237" s="13"/>
      <c r="O2237" s="12">
        <v>0</v>
      </c>
      <c r="P2237" s="12">
        <v>45.185285</v>
      </c>
      <c r="Q2237" s="12">
        <v>5.7161549999999997</v>
      </c>
      <c r="R2237" s="14">
        <v>46301.460023148145</v>
      </c>
      <c r="S2237" s="12">
        <v>0</v>
      </c>
      <c r="V2237" t="s">
        <v>3765</v>
      </c>
    </row>
    <row r="2238" spans="1:22" x14ac:dyDescent="0.3">
      <c r="A2238" s="11">
        <v>46287</v>
      </c>
      <c r="B2238" s="89" t="s">
        <v>3835</v>
      </c>
      <c r="C2238" s="12" t="s">
        <v>859</v>
      </c>
      <c r="D2238" s="12" t="s">
        <v>2566</v>
      </c>
      <c r="E2238" s="12" t="s">
        <v>166</v>
      </c>
      <c r="F2238" s="12" t="s">
        <v>166</v>
      </c>
      <c r="G2238" s="12" t="s">
        <v>2733</v>
      </c>
      <c r="H2238" s="12" t="s">
        <v>2737</v>
      </c>
      <c r="I2238" s="90">
        <v>0.33333333333333331</v>
      </c>
      <c r="J2238" s="90">
        <v>0.34722222222222221</v>
      </c>
      <c r="K2238" s="13">
        <v>0.33</v>
      </c>
      <c r="L2238" s="90"/>
      <c r="M2238" s="90"/>
      <c r="N2238" s="13"/>
      <c r="O2238" s="12">
        <v>0</v>
      </c>
      <c r="P2238" s="12">
        <v>45.191105</v>
      </c>
      <c r="Q2238" s="12">
        <v>5.7245520000000001</v>
      </c>
      <c r="R2238" s="14">
        <v>46301.460023148145</v>
      </c>
      <c r="S2238" s="12">
        <v>1</v>
      </c>
      <c r="T2238">
        <v>20260515</v>
      </c>
      <c r="U2238" t="s">
        <v>838</v>
      </c>
      <c r="V2238">
        <v>20260515</v>
      </c>
    </row>
    <row r="2239" spans="1:22" x14ac:dyDescent="0.3">
      <c r="A2239" s="11">
        <v>46287</v>
      </c>
      <c r="B2239" s="89" t="s">
        <v>3854</v>
      </c>
      <c r="C2239" s="12" t="s">
        <v>963</v>
      </c>
      <c r="D2239" s="12" t="s">
        <v>2342</v>
      </c>
      <c r="E2239" s="12" t="s">
        <v>762</v>
      </c>
      <c r="F2239" s="12" t="s">
        <v>2344</v>
      </c>
      <c r="G2239" s="12" t="s">
        <v>2733</v>
      </c>
      <c r="H2239" s="12" t="s">
        <v>2737</v>
      </c>
      <c r="I2239" s="90">
        <v>0.33333333333333331</v>
      </c>
      <c r="J2239" s="90">
        <v>0.37847222222222221</v>
      </c>
      <c r="K2239" s="13">
        <v>1.08</v>
      </c>
      <c r="L2239" s="90"/>
      <c r="M2239" s="90"/>
      <c r="N2239" s="13"/>
      <c r="O2239" s="12">
        <v>0</v>
      </c>
      <c r="P2239" s="12">
        <v>45.180419000000001</v>
      </c>
      <c r="Q2239" s="12">
        <v>5.7115030000000004</v>
      </c>
      <c r="R2239" s="14">
        <v>46301.460023148145</v>
      </c>
      <c r="S2239" s="12">
        <v>1</v>
      </c>
      <c r="T2239">
        <v>20260424</v>
      </c>
      <c r="U2239" t="s">
        <v>838</v>
      </c>
      <c r="V2239">
        <v>20260424</v>
      </c>
    </row>
    <row r="2240" spans="1:22" x14ac:dyDescent="0.3">
      <c r="A2240" s="11">
        <v>46287</v>
      </c>
      <c r="B2240" s="89" t="s">
        <v>3854</v>
      </c>
      <c r="C2240" s="12" t="s">
        <v>963</v>
      </c>
      <c r="D2240" s="12" t="s">
        <v>2910</v>
      </c>
      <c r="E2240" s="12" t="s">
        <v>762</v>
      </c>
      <c r="F2240" s="12" t="s">
        <v>2911</v>
      </c>
      <c r="G2240" s="12" t="s">
        <v>2733</v>
      </c>
      <c r="H2240" s="12" t="s">
        <v>2734</v>
      </c>
      <c r="I2240" s="90">
        <v>0.16666666666666671</v>
      </c>
      <c r="J2240" s="90">
        <v>0.1736111111111111</v>
      </c>
      <c r="K2240" s="13">
        <v>0.17</v>
      </c>
      <c r="L2240" s="90"/>
      <c r="M2240" s="90"/>
      <c r="N2240" s="13"/>
      <c r="O2240" s="12">
        <v>0</v>
      </c>
      <c r="P2240" s="12">
        <v>45.180419000000001</v>
      </c>
      <c r="Q2240" s="12">
        <v>5.7115030000000004</v>
      </c>
      <c r="R2240" s="14">
        <v>46301.460023148145</v>
      </c>
      <c r="S2240" s="12">
        <v>1</v>
      </c>
      <c r="T2240">
        <v>20260424</v>
      </c>
      <c r="U2240" t="s">
        <v>40</v>
      </c>
      <c r="V2240">
        <v>20260424</v>
      </c>
    </row>
    <row r="2241" spans="1:22" x14ac:dyDescent="0.3">
      <c r="A2241" s="11">
        <v>46287</v>
      </c>
      <c r="B2241" s="89" t="s">
        <v>3841</v>
      </c>
      <c r="C2241" s="12" t="s">
        <v>971</v>
      </c>
      <c r="D2241" s="12" t="s">
        <v>1488</v>
      </c>
      <c r="E2241" s="12" t="s">
        <v>71</v>
      </c>
      <c r="F2241" s="12" t="s">
        <v>71</v>
      </c>
      <c r="G2241" s="12" t="s">
        <v>2733</v>
      </c>
      <c r="H2241" s="12" t="s">
        <v>2737</v>
      </c>
      <c r="I2241" s="90">
        <v>0.33333333333333331</v>
      </c>
      <c r="J2241" s="90">
        <v>0.35416666666666669</v>
      </c>
      <c r="K2241" s="13">
        <v>0.5</v>
      </c>
      <c r="L2241" s="90"/>
      <c r="M2241" s="90"/>
      <c r="N2241" s="13"/>
      <c r="O2241" s="12">
        <v>0</v>
      </c>
      <c r="P2241" s="12">
        <v>45.187721000000003</v>
      </c>
      <c r="Q2241" s="12">
        <v>5.7222999999999997</v>
      </c>
      <c r="R2241" s="14">
        <v>46301.460023148145</v>
      </c>
      <c r="S2241" s="12">
        <v>1</v>
      </c>
      <c r="T2241">
        <v>20260138</v>
      </c>
      <c r="U2241" t="s">
        <v>838</v>
      </c>
      <c r="V2241">
        <v>20260138</v>
      </c>
    </row>
    <row r="2242" spans="1:22" x14ac:dyDescent="0.3">
      <c r="A2242" s="11">
        <v>46287</v>
      </c>
      <c r="B2242" s="89" t="s">
        <v>3847</v>
      </c>
      <c r="C2242" s="12" t="s">
        <v>900</v>
      </c>
      <c r="D2242" s="12" t="s">
        <v>3337</v>
      </c>
      <c r="E2242" s="12" t="s">
        <v>637</v>
      </c>
      <c r="F2242" s="12" t="s">
        <v>3338</v>
      </c>
      <c r="G2242" s="12" t="s">
        <v>2733</v>
      </c>
      <c r="H2242" s="12" t="s">
        <v>2734</v>
      </c>
      <c r="I2242" s="90">
        <v>0.2673611111111111</v>
      </c>
      <c r="J2242" s="90">
        <v>0.28125</v>
      </c>
      <c r="K2242" s="13">
        <v>0.33</v>
      </c>
      <c r="L2242" s="90"/>
      <c r="M2242" s="90"/>
      <c r="N2242" s="13"/>
      <c r="O2242" s="12">
        <v>0</v>
      </c>
      <c r="P2242" s="12">
        <v>45.215843</v>
      </c>
      <c r="Q2242" s="12">
        <v>5.6930630000000004</v>
      </c>
      <c r="R2242" s="14">
        <v>46301.460023148145</v>
      </c>
      <c r="S2242" s="12">
        <v>1</v>
      </c>
      <c r="T2242">
        <v>20260248</v>
      </c>
      <c r="U2242" t="s">
        <v>3760</v>
      </c>
      <c r="V2242">
        <v>20260248</v>
      </c>
    </row>
    <row r="2243" spans="1:22" x14ac:dyDescent="0.3">
      <c r="A2243" s="11">
        <v>46287</v>
      </c>
      <c r="B2243" s="89" t="s">
        <v>3835</v>
      </c>
      <c r="C2243" s="12" t="s">
        <v>859</v>
      </c>
      <c r="D2243" s="12" t="s">
        <v>1088</v>
      </c>
      <c r="E2243" s="12" t="s">
        <v>98</v>
      </c>
      <c r="F2243" s="12" t="s">
        <v>98</v>
      </c>
      <c r="G2243" s="12" t="s">
        <v>2733</v>
      </c>
      <c r="H2243" s="12" t="s">
        <v>2737</v>
      </c>
      <c r="I2243" s="90">
        <v>0.33333333333333331</v>
      </c>
      <c r="J2243" s="90">
        <v>0.37847222222222221</v>
      </c>
      <c r="K2243" s="13">
        <v>1.08</v>
      </c>
      <c r="L2243" s="90"/>
      <c r="M2243" s="90"/>
      <c r="N2243" s="13"/>
      <c r="O2243" s="12">
        <v>0</v>
      </c>
      <c r="P2243" s="12">
        <v>45.190128999999999</v>
      </c>
      <c r="Q2243" s="12">
        <v>5.7320460000000004</v>
      </c>
      <c r="R2243" s="14">
        <v>46301.460023148145</v>
      </c>
      <c r="S2243" s="12">
        <v>1</v>
      </c>
      <c r="T2243">
        <v>20260010</v>
      </c>
      <c r="U2243" t="s">
        <v>838</v>
      </c>
      <c r="V2243">
        <v>20260010</v>
      </c>
    </row>
    <row r="2244" spans="1:22" x14ac:dyDescent="0.3">
      <c r="A2244" s="11">
        <v>46287</v>
      </c>
      <c r="B2244" s="89" t="s">
        <v>3829</v>
      </c>
      <c r="C2244" s="12" t="s">
        <v>946</v>
      </c>
      <c r="D2244" s="12" t="s">
        <v>2922</v>
      </c>
      <c r="E2244" s="12" t="s">
        <v>349</v>
      </c>
      <c r="F2244" s="12" t="s">
        <v>2923</v>
      </c>
      <c r="G2244" s="12" t="s">
        <v>2733</v>
      </c>
      <c r="H2244" s="12" t="s">
        <v>2734</v>
      </c>
      <c r="I2244" s="90">
        <v>0.16666666666666671</v>
      </c>
      <c r="J2244" s="90">
        <v>0.18055555555555561</v>
      </c>
      <c r="K2244" s="13">
        <v>0.33</v>
      </c>
      <c r="L2244" s="90"/>
      <c r="M2244" s="90"/>
      <c r="N2244" s="13"/>
      <c r="O2244" s="12">
        <v>0</v>
      </c>
      <c r="P2244" s="12">
        <v>45.203589000000001</v>
      </c>
      <c r="Q2244" s="12">
        <v>5.7051629999999998</v>
      </c>
      <c r="R2244" s="14">
        <v>46301.460023148145</v>
      </c>
      <c r="S2244" s="12">
        <v>0</v>
      </c>
      <c r="T2244">
        <v>20260160</v>
      </c>
      <c r="U2244" t="s">
        <v>3760</v>
      </c>
      <c r="V2244">
        <v>20260160</v>
      </c>
    </row>
    <row r="2245" spans="1:22" x14ac:dyDescent="0.3">
      <c r="A2245" s="11">
        <v>46287</v>
      </c>
      <c r="B2245" s="89" t="s">
        <v>3856</v>
      </c>
      <c r="C2245" s="12" t="s">
        <v>979</v>
      </c>
      <c r="D2245" s="12" t="s">
        <v>2930</v>
      </c>
      <c r="E2245" s="12" t="s">
        <v>309</v>
      </c>
      <c r="F2245" s="12" t="s">
        <v>3910</v>
      </c>
      <c r="G2245" s="12" t="s">
        <v>2733</v>
      </c>
      <c r="H2245" s="12" t="s">
        <v>2734</v>
      </c>
      <c r="I2245" s="90">
        <v>0.21527777777777779</v>
      </c>
      <c r="J2245" s="90">
        <v>0.22916666666666671</v>
      </c>
      <c r="K2245" s="13">
        <v>0.33</v>
      </c>
      <c r="L2245" s="90"/>
      <c r="M2245" s="90"/>
      <c r="N2245" s="13"/>
      <c r="O2245" s="12">
        <v>0</v>
      </c>
      <c r="P2245" s="12">
        <v>45.200983999999998</v>
      </c>
      <c r="Q2245" s="12">
        <v>5.7100590000000002</v>
      </c>
      <c r="R2245" s="14">
        <v>46301.460023148145</v>
      </c>
      <c r="S2245" s="12">
        <v>1</v>
      </c>
      <c r="T2245">
        <v>20260467</v>
      </c>
      <c r="U2245" t="s">
        <v>40</v>
      </c>
      <c r="V2245">
        <v>20260467</v>
      </c>
    </row>
    <row r="2246" spans="1:22" x14ac:dyDescent="0.3">
      <c r="A2246" s="11">
        <v>46287</v>
      </c>
      <c r="B2246" s="89" t="s">
        <v>3833</v>
      </c>
      <c r="C2246" s="12" t="s">
        <v>978</v>
      </c>
      <c r="D2246" s="12" t="s">
        <v>2237</v>
      </c>
      <c r="E2246" s="12" t="s">
        <v>782</v>
      </c>
      <c r="F2246" s="12" t="s">
        <v>782</v>
      </c>
      <c r="G2246" s="12" t="s">
        <v>2733</v>
      </c>
      <c r="H2246" s="12" t="s">
        <v>2737</v>
      </c>
      <c r="I2246" s="90">
        <v>0.33333333333333331</v>
      </c>
      <c r="J2246" s="90">
        <v>0.37847222222222221</v>
      </c>
      <c r="K2246" s="13">
        <v>1.08</v>
      </c>
      <c r="L2246" s="90"/>
      <c r="M2246" s="90"/>
      <c r="N2246" s="13"/>
      <c r="O2246" s="12">
        <v>0</v>
      </c>
      <c r="P2246" s="12">
        <v>45.555255000000002</v>
      </c>
      <c r="Q2246" s="12">
        <v>5.97471</v>
      </c>
      <c r="R2246" s="14">
        <v>46301.460023148145</v>
      </c>
      <c r="S2246" s="12">
        <v>1</v>
      </c>
      <c r="T2246">
        <v>20260388</v>
      </c>
      <c r="U2246" t="s">
        <v>838</v>
      </c>
      <c r="V2246">
        <v>20260388</v>
      </c>
    </row>
    <row r="2247" spans="1:22" x14ac:dyDescent="0.3">
      <c r="A2247" s="11">
        <v>46287</v>
      </c>
      <c r="B2247" s="89" t="s">
        <v>3862</v>
      </c>
      <c r="C2247" s="12" t="s">
        <v>853</v>
      </c>
      <c r="D2247" s="12" t="s">
        <v>1464</v>
      </c>
      <c r="E2247" s="12" t="s">
        <v>627</v>
      </c>
      <c r="F2247" s="12" t="s">
        <v>627</v>
      </c>
      <c r="G2247" s="12" t="s">
        <v>2733</v>
      </c>
      <c r="H2247" s="12" t="s">
        <v>2737</v>
      </c>
      <c r="I2247" s="90">
        <v>0.33333333333333331</v>
      </c>
      <c r="J2247" s="90">
        <v>0.35416666666666669</v>
      </c>
      <c r="K2247" s="13">
        <v>0.5</v>
      </c>
      <c r="L2247" s="90"/>
      <c r="M2247" s="90"/>
      <c r="N2247" s="13"/>
      <c r="O2247" s="12">
        <v>0</v>
      </c>
      <c r="P2247" s="12">
        <v>45.187038000000001</v>
      </c>
      <c r="Q2247" s="12">
        <v>5.719214</v>
      </c>
      <c r="R2247" s="14">
        <v>46301.460023148145</v>
      </c>
      <c r="S2247" s="12">
        <v>1</v>
      </c>
      <c r="T2247">
        <v>20260129</v>
      </c>
      <c r="U2247" t="s">
        <v>838</v>
      </c>
      <c r="V2247">
        <v>20260129</v>
      </c>
    </row>
    <row r="2248" spans="1:22" x14ac:dyDescent="0.3">
      <c r="A2248" s="11">
        <v>46287</v>
      </c>
      <c r="B2248" s="89" t="s">
        <v>3893</v>
      </c>
      <c r="C2248" s="12" t="s">
        <v>846</v>
      </c>
      <c r="D2248" s="12" t="s">
        <v>2920</v>
      </c>
      <c r="E2248" s="12" t="s">
        <v>558</v>
      </c>
      <c r="F2248" s="12" t="s">
        <v>2921</v>
      </c>
      <c r="G2248" s="12" t="s">
        <v>2733</v>
      </c>
      <c r="H2248" s="12" t="s">
        <v>2734</v>
      </c>
      <c r="I2248" s="90">
        <v>0.29166666666666669</v>
      </c>
      <c r="J2248" s="90">
        <v>0.2986111111111111</v>
      </c>
      <c r="K2248" s="13">
        <v>0.17</v>
      </c>
      <c r="L2248" s="90"/>
      <c r="M2248" s="90"/>
      <c r="N2248" s="13"/>
      <c r="O2248" s="12">
        <v>0</v>
      </c>
      <c r="P2248" s="12">
        <v>45.193044999999998</v>
      </c>
      <c r="Q2248" s="12">
        <v>5.7306739999999996</v>
      </c>
      <c r="R2248" s="14">
        <v>46301.460023148145</v>
      </c>
      <c r="S2248" s="12">
        <v>0</v>
      </c>
      <c r="T2248">
        <v>20260338</v>
      </c>
      <c r="U2248" t="s">
        <v>3760</v>
      </c>
      <c r="V2248">
        <v>20260338</v>
      </c>
    </row>
    <row r="2249" spans="1:22" x14ac:dyDescent="0.3">
      <c r="A2249" s="11">
        <v>46287</v>
      </c>
      <c r="B2249" s="89" t="s">
        <v>3862</v>
      </c>
      <c r="C2249" s="12" t="s">
        <v>853</v>
      </c>
      <c r="D2249" s="12" t="s">
        <v>2924</v>
      </c>
      <c r="E2249" s="12" t="s">
        <v>229</v>
      </c>
      <c r="F2249" s="12" t="s">
        <v>2925</v>
      </c>
      <c r="G2249" s="12" t="s">
        <v>2733</v>
      </c>
      <c r="H2249" s="12" t="s">
        <v>2734</v>
      </c>
      <c r="I2249" s="90">
        <v>0.29166666666666669</v>
      </c>
      <c r="J2249" s="90">
        <v>0.30208333333333331</v>
      </c>
      <c r="K2249" s="13">
        <v>0.25</v>
      </c>
      <c r="L2249" s="90"/>
      <c r="M2249" s="90"/>
      <c r="N2249" s="13"/>
      <c r="O2249" s="12">
        <v>0</v>
      </c>
      <c r="P2249" s="12">
        <v>45.188222000000003</v>
      </c>
      <c r="Q2249" s="12">
        <v>5.7137010000000004</v>
      </c>
      <c r="R2249" s="14">
        <v>46301.460023148145</v>
      </c>
      <c r="S2249" s="12">
        <v>1</v>
      </c>
      <c r="T2249">
        <v>20260143</v>
      </c>
      <c r="U2249" t="s">
        <v>40</v>
      </c>
      <c r="V2249">
        <v>20260143</v>
      </c>
    </row>
    <row r="2250" spans="1:22" x14ac:dyDescent="0.3">
      <c r="A2250" s="11">
        <v>46287</v>
      </c>
      <c r="B2250" s="89" t="s">
        <v>3858</v>
      </c>
      <c r="C2250" s="12" t="s">
        <v>953</v>
      </c>
      <c r="D2250" s="12" t="s">
        <v>2964</v>
      </c>
      <c r="E2250" s="12" t="s">
        <v>543</v>
      </c>
      <c r="F2250" s="12" t="s">
        <v>2965</v>
      </c>
      <c r="G2250" s="12" t="s">
        <v>2733</v>
      </c>
      <c r="H2250" s="12" t="s">
        <v>2734</v>
      </c>
      <c r="I2250" s="90">
        <v>0.16666666666666671</v>
      </c>
      <c r="J2250" s="90">
        <v>0.18055555555555561</v>
      </c>
      <c r="K2250" s="13">
        <v>0.33</v>
      </c>
      <c r="L2250" s="90"/>
      <c r="M2250" s="90"/>
      <c r="N2250" s="13"/>
      <c r="O2250" s="12">
        <v>0</v>
      </c>
      <c r="P2250" s="12">
        <v>45.207791</v>
      </c>
      <c r="Q2250" s="12">
        <v>5.6699460000000004</v>
      </c>
      <c r="R2250" s="14">
        <v>46301.460023148145</v>
      </c>
      <c r="S2250" s="12">
        <v>1</v>
      </c>
      <c r="T2250">
        <v>20260287</v>
      </c>
      <c r="U2250" t="s">
        <v>40</v>
      </c>
      <c r="V2250">
        <v>20260287</v>
      </c>
    </row>
    <row r="2251" spans="1:22" x14ac:dyDescent="0.3">
      <c r="A2251" s="11">
        <v>46287</v>
      </c>
      <c r="B2251" s="89" t="s">
        <v>3856</v>
      </c>
      <c r="C2251" s="12" t="s">
        <v>979</v>
      </c>
      <c r="D2251" s="12" t="s">
        <v>3269</v>
      </c>
      <c r="E2251" s="12" t="s">
        <v>76</v>
      </c>
      <c r="F2251" s="12" t="s">
        <v>3270</v>
      </c>
      <c r="G2251" s="12" t="s">
        <v>2733</v>
      </c>
      <c r="H2251" s="12" t="s">
        <v>2734</v>
      </c>
      <c r="I2251" s="90">
        <v>0.26041666666666669</v>
      </c>
      <c r="J2251" s="90">
        <v>0.27430555555555558</v>
      </c>
      <c r="K2251" s="13">
        <v>0.33</v>
      </c>
      <c r="L2251" s="90"/>
      <c r="M2251" s="90"/>
      <c r="N2251" s="13"/>
      <c r="O2251" s="12">
        <v>0</v>
      </c>
      <c r="P2251" s="12">
        <v>45.183639999999997</v>
      </c>
      <c r="Q2251" s="12">
        <v>5.7215680000000004</v>
      </c>
      <c r="R2251" s="14">
        <v>46301.460023148145</v>
      </c>
      <c r="S2251" s="12">
        <v>1</v>
      </c>
      <c r="T2251">
        <v>20260480</v>
      </c>
      <c r="U2251" t="s">
        <v>40</v>
      </c>
      <c r="V2251">
        <v>20260480</v>
      </c>
    </row>
    <row r="2252" spans="1:22" x14ac:dyDescent="0.3">
      <c r="A2252" s="11">
        <v>46287</v>
      </c>
      <c r="B2252" s="89" t="s">
        <v>3882</v>
      </c>
      <c r="C2252" s="12" t="s">
        <v>917</v>
      </c>
      <c r="D2252" s="12" t="s">
        <v>3540</v>
      </c>
      <c r="E2252" s="12" t="s">
        <v>78</v>
      </c>
      <c r="F2252" s="12" t="s">
        <v>3541</v>
      </c>
      <c r="G2252" s="12" t="s">
        <v>2733</v>
      </c>
      <c r="H2252" s="12" t="s">
        <v>2734</v>
      </c>
      <c r="I2252" s="90">
        <v>0.16666666666666671</v>
      </c>
      <c r="J2252" s="90">
        <v>0.1736111111111111</v>
      </c>
      <c r="K2252" s="13">
        <v>0.17</v>
      </c>
      <c r="L2252" s="90"/>
      <c r="M2252" s="90"/>
      <c r="N2252" s="13"/>
      <c r="O2252" s="12">
        <v>0</v>
      </c>
      <c r="P2252" s="12">
        <v>45.331159</v>
      </c>
      <c r="Q2252" s="12">
        <v>5.4867889999999999</v>
      </c>
      <c r="R2252" s="14">
        <v>46301.460023148145</v>
      </c>
      <c r="S2252" s="12">
        <v>1</v>
      </c>
      <c r="T2252">
        <v>20260341</v>
      </c>
      <c r="U2252" t="s">
        <v>3760</v>
      </c>
      <c r="V2252">
        <v>20260341</v>
      </c>
    </row>
    <row r="2253" spans="1:22" x14ac:dyDescent="0.3">
      <c r="A2253" s="11">
        <v>46287</v>
      </c>
      <c r="B2253" s="89" t="s">
        <v>3859</v>
      </c>
      <c r="C2253" s="12" t="s">
        <v>956</v>
      </c>
      <c r="D2253" s="12" t="s">
        <v>2763</v>
      </c>
      <c r="E2253" s="12" t="s">
        <v>621</v>
      </c>
      <c r="F2253" s="12" t="s">
        <v>2764</v>
      </c>
      <c r="G2253" s="12" t="s">
        <v>2733</v>
      </c>
      <c r="H2253" s="12" t="s">
        <v>2734</v>
      </c>
      <c r="I2253" s="90">
        <v>0.16666666666666671</v>
      </c>
      <c r="J2253" s="90">
        <v>0.18055555555555561</v>
      </c>
      <c r="K2253" s="13">
        <v>0.33</v>
      </c>
      <c r="L2253" s="90"/>
      <c r="M2253" s="90"/>
      <c r="N2253" s="13"/>
      <c r="O2253" s="12">
        <v>0</v>
      </c>
      <c r="P2253" s="12">
        <v>45.187759999999997</v>
      </c>
      <c r="Q2253" s="12">
        <v>5.7534210000000003</v>
      </c>
      <c r="R2253" s="14">
        <v>46301.460023148145</v>
      </c>
      <c r="S2253" s="12">
        <v>1</v>
      </c>
      <c r="T2253">
        <v>20260075</v>
      </c>
      <c r="U2253" t="s">
        <v>40</v>
      </c>
      <c r="V2253">
        <v>20260075</v>
      </c>
    </row>
    <row r="2254" spans="1:22" x14ac:dyDescent="0.3">
      <c r="A2254" s="11">
        <v>46287</v>
      </c>
      <c r="B2254" s="89" t="s">
        <v>3767</v>
      </c>
      <c r="C2254" s="12" t="s">
        <v>846</v>
      </c>
      <c r="D2254" s="12"/>
      <c r="E2254" s="12" t="s">
        <v>2934</v>
      </c>
      <c r="F2254" s="12" t="s">
        <v>2934</v>
      </c>
      <c r="G2254" s="12"/>
      <c r="H2254" s="12"/>
      <c r="I2254" s="90">
        <v>0.33333333333333331</v>
      </c>
      <c r="J2254" s="90">
        <v>0.34722222222222221</v>
      </c>
      <c r="K2254" s="13">
        <v>0.33</v>
      </c>
      <c r="L2254" s="90"/>
      <c r="M2254" s="90"/>
      <c r="N2254" s="13"/>
      <c r="O2254" s="12">
        <v>0</v>
      </c>
      <c r="P2254" s="12">
        <v>45.158180999999999</v>
      </c>
      <c r="Q2254" s="12">
        <v>5.7037069999999996</v>
      </c>
      <c r="R2254" s="14">
        <v>46301.460023148145</v>
      </c>
      <c r="S2254" s="12">
        <v>0</v>
      </c>
      <c r="T2254">
        <v>20260331</v>
      </c>
      <c r="U2254" t="s">
        <v>3760</v>
      </c>
      <c r="V2254">
        <v>20260331</v>
      </c>
    </row>
    <row r="2255" spans="1:22" x14ac:dyDescent="0.3">
      <c r="A2255" s="11">
        <v>46287</v>
      </c>
      <c r="B2255" s="89" t="s">
        <v>3863</v>
      </c>
      <c r="C2255" s="12" t="s">
        <v>981</v>
      </c>
      <c r="D2255" s="12" t="s">
        <v>2409</v>
      </c>
      <c r="E2255" s="12" t="s">
        <v>689</v>
      </c>
      <c r="F2255" s="12" t="s">
        <v>689</v>
      </c>
      <c r="G2255" s="12" t="s">
        <v>2733</v>
      </c>
      <c r="H2255" s="12" t="s">
        <v>2737</v>
      </c>
      <c r="I2255" s="90">
        <v>0.33333333333333331</v>
      </c>
      <c r="J2255" s="90">
        <v>0.3888888888888889</v>
      </c>
      <c r="K2255" s="13">
        <v>1.33</v>
      </c>
      <c r="L2255" s="90"/>
      <c r="M2255" s="90"/>
      <c r="N2255" s="13"/>
      <c r="O2255" s="12">
        <v>0</v>
      </c>
      <c r="P2255" s="12">
        <v>45.180048999999997</v>
      </c>
      <c r="Q2255" s="12">
        <v>5.7911270000000004</v>
      </c>
      <c r="R2255" s="14">
        <v>46301.460023148145</v>
      </c>
      <c r="S2255" s="12">
        <v>1</v>
      </c>
      <c r="T2255">
        <v>20260445</v>
      </c>
      <c r="U2255" t="s">
        <v>838</v>
      </c>
      <c r="V2255">
        <v>20260445</v>
      </c>
    </row>
    <row r="2256" spans="1:22" x14ac:dyDescent="0.3">
      <c r="A2256" s="11">
        <v>46287</v>
      </c>
      <c r="B2256" s="89" t="s">
        <v>3839</v>
      </c>
      <c r="C2256" s="12" t="s">
        <v>966</v>
      </c>
      <c r="D2256" s="12" t="s">
        <v>2438</v>
      </c>
      <c r="E2256" s="12" t="s">
        <v>791</v>
      </c>
      <c r="F2256" s="12" t="s">
        <v>791</v>
      </c>
      <c r="G2256" s="12" t="s">
        <v>2733</v>
      </c>
      <c r="H2256" s="12" t="s">
        <v>2737</v>
      </c>
      <c r="I2256" s="90">
        <v>0.40277777777777779</v>
      </c>
      <c r="J2256" s="90">
        <v>0.4375</v>
      </c>
      <c r="K2256" s="13">
        <v>0.83</v>
      </c>
      <c r="L2256" s="90">
        <v>0.41805555555555562</v>
      </c>
      <c r="M2256" s="90">
        <v>0.44861111111111113</v>
      </c>
      <c r="N2256" s="13">
        <v>0.73</v>
      </c>
      <c r="O2256" s="12">
        <v>1</v>
      </c>
      <c r="P2256" s="12">
        <v>45.376016999999997</v>
      </c>
      <c r="Q2256" s="12">
        <v>5.5822570000000002</v>
      </c>
      <c r="R2256" s="14">
        <v>46301.460023148145</v>
      </c>
      <c r="S2256" s="12">
        <v>1</v>
      </c>
      <c r="T2256">
        <v>20260453</v>
      </c>
      <c r="U2256" t="s">
        <v>838</v>
      </c>
      <c r="V2256">
        <v>20260453</v>
      </c>
    </row>
    <row r="2257" spans="1:22" x14ac:dyDescent="0.3">
      <c r="A2257" s="11">
        <v>46287</v>
      </c>
      <c r="B2257" s="89" t="s">
        <v>3830</v>
      </c>
      <c r="C2257" s="12" t="s">
        <v>951</v>
      </c>
      <c r="D2257" s="12" t="s">
        <v>2942</v>
      </c>
      <c r="E2257" s="12" t="s">
        <v>676</v>
      </c>
      <c r="F2257" s="12" t="s">
        <v>2943</v>
      </c>
      <c r="G2257" s="12" t="s">
        <v>2733</v>
      </c>
      <c r="H2257" s="12" t="s">
        <v>2734</v>
      </c>
      <c r="I2257" s="90">
        <v>0.29166666666666669</v>
      </c>
      <c r="J2257" s="90">
        <v>0.30208333333333331</v>
      </c>
      <c r="K2257" s="13">
        <v>0.25</v>
      </c>
      <c r="L2257" s="90"/>
      <c r="M2257" s="90"/>
      <c r="N2257" s="13"/>
      <c r="O2257" s="12">
        <v>0</v>
      </c>
      <c r="P2257" s="12">
        <v>45.191566000000002</v>
      </c>
      <c r="Q2257" s="12">
        <v>5.6863279999999996</v>
      </c>
      <c r="R2257" s="14">
        <v>46301.460023148145</v>
      </c>
      <c r="S2257" s="12">
        <v>1</v>
      </c>
      <c r="T2257">
        <v>20260191</v>
      </c>
      <c r="U2257" t="s">
        <v>40</v>
      </c>
      <c r="V2257">
        <v>20260191</v>
      </c>
    </row>
    <row r="2258" spans="1:22" x14ac:dyDescent="0.3">
      <c r="A2258" s="11">
        <v>46287</v>
      </c>
      <c r="B2258" s="89" t="s">
        <v>3861</v>
      </c>
      <c r="C2258" s="12" t="s">
        <v>970</v>
      </c>
      <c r="D2258" s="12" t="s">
        <v>1825</v>
      </c>
      <c r="E2258" s="12" t="s">
        <v>638</v>
      </c>
      <c r="F2258" s="12" t="s">
        <v>1827</v>
      </c>
      <c r="G2258" s="12" t="s">
        <v>2733</v>
      </c>
      <c r="H2258" s="12" t="s">
        <v>2734</v>
      </c>
      <c r="I2258" s="90">
        <v>0.16666666666666671</v>
      </c>
      <c r="J2258" s="90">
        <v>0.1736111111111111</v>
      </c>
      <c r="K2258" s="13">
        <v>0.17</v>
      </c>
      <c r="L2258" s="90"/>
      <c r="M2258" s="90"/>
      <c r="N2258" s="13"/>
      <c r="O2258" s="12">
        <v>0</v>
      </c>
      <c r="P2258" s="12">
        <v>45.177596000000001</v>
      </c>
      <c r="Q2258" s="12">
        <v>5.7290789999999996</v>
      </c>
      <c r="R2258" s="14">
        <v>46301.460023148145</v>
      </c>
      <c r="S2258" s="12">
        <v>1</v>
      </c>
      <c r="T2258">
        <v>20260253</v>
      </c>
      <c r="U2258" t="s">
        <v>838</v>
      </c>
      <c r="V2258">
        <v>20260253</v>
      </c>
    </row>
    <row r="2259" spans="1:22" x14ac:dyDescent="0.3">
      <c r="A2259" s="11">
        <v>46287</v>
      </c>
      <c r="B2259" s="89" t="s">
        <v>3816</v>
      </c>
      <c r="C2259" s="12" t="s">
        <v>957</v>
      </c>
      <c r="D2259" s="12" t="s">
        <v>2291</v>
      </c>
      <c r="E2259" s="12" t="s">
        <v>185</v>
      </c>
      <c r="F2259" s="12" t="s">
        <v>2293</v>
      </c>
      <c r="G2259" s="12" t="s">
        <v>2733</v>
      </c>
      <c r="H2259" s="12" t="s">
        <v>2737</v>
      </c>
      <c r="I2259" s="90">
        <v>0.2048611111111111</v>
      </c>
      <c r="J2259" s="90">
        <v>0.2361111111111111</v>
      </c>
      <c r="K2259" s="13">
        <v>0.75</v>
      </c>
      <c r="L2259" s="90">
        <v>0.46597222222222218</v>
      </c>
      <c r="M2259" s="90">
        <v>0.46944444444444439</v>
      </c>
      <c r="N2259" s="13">
        <v>0.08</v>
      </c>
      <c r="O2259" s="12">
        <v>1</v>
      </c>
      <c r="P2259" s="12">
        <v>45.186712</v>
      </c>
      <c r="Q2259" s="12">
        <v>5.7117839999999998</v>
      </c>
      <c r="R2259" s="14">
        <v>46301.460023148145</v>
      </c>
      <c r="S2259" s="12">
        <v>1</v>
      </c>
      <c r="T2259">
        <v>20260405</v>
      </c>
      <c r="U2259" t="s">
        <v>838</v>
      </c>
      <c r="V2259">
        <v>20260405</v>
      </c>
    </row>
    <row r="2260" spans="1:22" x14ac:dyDescent="0.3">
      <c r="A2260" s="11">
        <v>46287</v>
      </c>
      <c r="B2260" s="89" t="s">
        <v>3861</v>
      </c>
      <c r="C2260" s="12" t="s">
        <v>970</v>
      </c>
      <c r="D2260" s="12" t="s">
        <v>2278</v>
      </c>
      <c r="E2260" s="12" t="s">
        <v>293</v>
      </c>
      <c r="F2260" s="12" t="s">
        <v>293</v>
      </c>
      <c r="G2260" s="12" t="s">
        <v>2733</v>
      </c>
      <c r="H2260" s="12" t="s">
        <v>2737</v>
      </c>
      <c r="I2260" s="90">
        <v>0.33333333333333331</v>
      </c>
      <c r="J2260" s="90">
        <v>0.37847222222222221</v>
      </c>
      <c r="K2260" s="13">
        <v>1.08</v>
      </c>
      <c r="L2260" s="90"/>
      <c r="M2260" s="90"/>
      <c r="N2260" s="13"/>
      <c r="O2260" s="12">
        <v>0</v>
      </c>
      <c r="P2260" s="12">
        <v>45.105367000000001</v>
      </c>
      <c r="Q2260" s="12">
        <v>5.6648319999999996</v>
      </c>
      <c r="R2260" s="14">
        <v>46301.460023148145</v>
      </c>
      <c r="S2260" s="12">
        <v>1</v>
      </c>
      <c r="T2260">
        <v>20260400</v>
      </c>
      <c r="U2260" t="s">
        <v>838</v>
      </c>
      <c r="V2260">
        <v>20260400</v>
      </c>
    </row>
    <row r="2261" spans="1:22" x14ac:dyDescent="0.3">
      <c r="A2261" s="11">
        <v>46287</v>
      </c>
      <c r="B2261" s="89" t="s">
        <v>3840</v>
      </c>
      <c r="C2261" s="12" t="s">
        <v>959</v>
      </c>
      <c r="D2261" s="12" t="s">
        <v>1713</v>
      </c>
      <c r="E2261" s="12" t="s">
        <v>708</v>
      </c>
      <c r="F2261" s="12" t="s">
        <v>708</v>
      </c>
      <c r="G2261" s="12" t="s">
        <v>2733</v>
      </c>
      <c r="H2261" s="12" t="s">
        <v>2737</v>
      </c>
      <c r="I2261" s="90">
        <v>0.25347222222222221</v>
      </c>
      <c r="J2261" s="90">
        <v>0.3298611111111111</v>
      </c>
      <c r="K2261" s="13">
        <v>1.83</v>
      </c>
      <c r="L2261" s="90"/>
      <c r="M2261" s="90"/>
      <c r="N2261" s="13"/>
      <c r="O2261" s="12">
        <v>0</v>
      </c>
      <c r="P2261" s="12">
        <v>45.204405999999999</v>
      </c>
      <c r="Q2261" s="12">
        <v>5.7605760000000004</v>
      </c>
      <c r="R2261" s="14">
        <v>46301.460023148145</v>
      </c>
      <c r="S2261" s="12">
        <v>1</v>
      </c>
      <c r="T2261">
        <v>20260220</v>
      </c>
      <c r="U2261" t="s">
        <v>838</v>
      </c>
      <c r="V2261">
        <v>20260220</v>
      </c>
    </row>
    <row r="2262" spans="1:22" x14ac:dyDescent="0.3">
      <c r="A2262" s="11">
        <v>46287</v>
      </c>
      <c r="B2262" s="89" t="s">
        <v>3864</v>
      </c>
      <c r="C2262" s="12" t="s">
        <v>960</v>
      </c>
      <c r="D2262" s="12" t="s">
        <v>1188</v>
      </c>
      <c r="E2262" s="12" t="s">
        <v>334</v>
      </c>
      <c r="F2262" s="12" t="s">
        <v>2946</v>
      </c>
      <c r="G2262" s="12" t="s">
        <v>2733</v>
      </c>
      <c r="H2262" s="12" t="s">
        <v>2737</v>
      </c>
      <c r="I2262" s="90">
        <v>0.33333333333333331</v>
      </c>
      <c r="J2262" s="90">
        <v>0.375</v>
      </c>
      <c r="K2262" s="13">
        <v>1</v>
      </c>
      <c r="L2262" s="90"/>
      <c r="M2262" s="90"/>
      <c r="N2262" s="13"/>
      <c r="O2262" s="12">
        <v>0</v>
      </c>
      <c r="P2262" s="12">
        <v>45.229664999999997</v>
      </c>
      <c r="Q2262" s="12">
        <v>5.681597</v>
      </c>
      <c r="R2262" s="14">
        <v>46301.460023148145</v>
      </c>
      <c r="S2262" s="12">
        <v>1</v>
      </c>
      <c r="T2262">
        <v>20260032</v>
      </c>
      <c r="U2262" t="s">
        <v>838</v>
      </c>
      <c r="V2262">
        <v>20260032</v>
      </c>
    </row>
    <row r="2263" spans="1:22" x14ac:dyDescent="0.3">
      <c r="A2263" s="11">
        <v>46287</v>
      </c>
      <c r="B2263" s="89" t="s">
        <v>3849</v>
      </c>
      <c r="C2263" s="12" t="s">
        <v>861</v>
      </c>
      <c r="D2263" s="12" t="s">
        <v>3074</v>
      </c>
      <c r="E2263" s="12" t="s">
        <v>353</v>
      </c>
      <c r="F2263" s="12" t="s">
        <v>3075</v>
      </c>
      <c r="G2263" s="12" t="s">
        <v>2733</v>
      </c>
      <c r="H2263" s="12" t="s">
        <v>2734</v>
      </c>
      <c r="I2263" s="90">
        <v>0.29166666666666669</v>
      </c>
      <c r="J2263" s="90">
        <v>0.30555555555555558</v>
      </c>
      <c r="K2263" s="13">
        <v>0.33</v>
      </c>
      <c r="L2263" s="90">
        <v>0.30555555555555558</v>
      </c>
      <c r="M2263" s="90">
        <v>0.35</v>
      </c>
      <c r="N2263" s="13">
        <v>1.07</v>
      </c>
      <c r="O2263" s="12">
        <v>1</v>
      </c>
      <c r="P2263" s="12">
        <v>45.166998999999997</v>
      </c>
      <c r="Q2263" s="12">
        <v>5.7281519999999997</v>
      </c>
      <c r="R2263" s="14">
        <v>46301.460023148145</v>
      </c>
      <c r="S2263" s="12">
        <v>1</v>
      </c>
      <c r="T2263">
        <v>20260299</v>
      </c>
      <c r="U2263" t="s">
        <v>40</v>
      </c>
      <c r="V2263">
        <v>20260299</v>
      </c>
    </row>
    <row r="2264" spans="1:22" x14ac:dyDescent="0.3">
      <c r="A2264" s="11">
        <v>46287</v>
      </c>
      <c r="B2264" s="89" t="s">
        <v>3831</v>
      </c>
      <c r="C2264" s="12" t="s">
        <v>892</v>
      </c>
      <c r="D2264" s="12" t="s">
        <v>2955</v>
      </c>
      <c r="E2264" s="12" t="s">
        <v>412</v>
      </c>
      <c r="F2264" s="12" t="s">
        <v>2956</v>
      </c>
      <c r="G2264" s="12" t="s">
        <v>2733</v>
      </c>
      <c r="H2264" s="12" t="s">
        <v>2734</v>
      </c>
      <c r="I2264" s="90">
        <v>0.29166666666666669</v>
      </c>
      <c r="J2264" s="90">
        <v>0.2986111111111111</v>
      </c>
      <c r="K2264" s="13">
        <v>0.17</v>
      </c>
      <c r="L2264" s="90"/>
      <c r="M2264" s="90"/>
      <c r="N2264" s="13"/>
      <c r="O2264" s="12">
        <v>0</v>
      </c>
      <c r="P2264" s="12">
        <v>45.190578000000002</v>
      </c>
      <c r="Q2264" s="12">
        <v>5.7182940000000002</v>
      </c>
      <c r="R2264" s="14">
        <v>46301.460023148145</v>
      </c>
      <c r="S2264" s="12">
        <v>1</v>
      </c>
      <c r="T2264">
        <v>20260237</v>
      </c>
      <c r="U2264" t="s">
        <v>40</v>
      </c>
      <c r="V2264">
        <v>20260237</v>
      </c>
    </row>
    <row r="2265" spans="1:22" x14ac:dyDescent="0.3">
      <c r="A2265" s="11">
        <v>46287</v>
      </c>
      <c r="B2265" s="89" t="s">
        <v>3835</v>
      </c>
      <c r="C2265" s="12" t="s">
        <v>859</v>
      </c>
      <c r="D2265" s="12" t="s">
        <v>2738</v>
      </c>
      <c r="E2265" s="12" t="s">
        <v>219</v>
      </c>
      <c r="F2265" s="12" t="s">
        <v>2739</v>
      </c>
      <c r="G2265" s="12" t="s">
        <v>2733</v>
      </c>
      <c r="H2265" s="12" t="s">
        <v>2734</v>
      </c>
      <c r="I2265" s="90">
        <v>0.16666666666666671</v>
      </c>
      <c r="J2265" s="90">
        <v>0.1736111111111111</v>
      </c>
      <c r="K2265" s="13">
        <v>0.17</v>
      </c>
      <c r="L2265" s="90"/>
      <c r="M2265" s="90"/>
      <c r="N2265" s="13"/>
      <c r="O2265" s="12">
        <v>0</v>
      </c>
      <c r="P2265" s="12">
        <v>45.183280000000003</v>
      </c>
      <c r="Q2265" s="12">
        <v>5.7183830000000002</v>
      </c>
      <c r="R2265" s="14">
        <v>46301.460023148145</v>
      </c>
      <c r="S2265" s="12">
        <v>1</v>
      </c>
      <c r="T2265">
        <v>20260531</v>
      </c>
      <c r="U2265" t="s">
        <v>40</v>
      </c>
      <c r="V2265">
        <v>20260531</v>
      </c>
    </row>
    <row r="2266" spans="1:22" x14ac:dyDescent="0.3">
      <c r="A2266" s="11">
        <v>46287</v>
      </c>
      <c r="B2266" s="89" t="s">
        <v>3872</v>
      </c>
      <c r="C2266" s="12" t="s">
        <v>866</v>
      </c>
      <c r="D2266" s="12" t="s">
        <v>2959</v>
      </c>
      <c r="E2266" s="12" t="s">
        <v>344</v>
      </c>
      <c r="F2266" s="12" t="s">
        <v>2960</v>
      </c>
      <c r="G2266" s="12" t="s">
        <v>2733</v>
      </c>
      <c r="H2266" s="12" t="s">
        <v>2734</v>
      </c>
      <c r="I2266" s="90">
        <v>0.25</v>
      </c>
      <c r="J2266" s="90">
        <v>0.26041666666666669</v>
      </c>
      <c r="K2266" s="13">
        <v>0.25</v>
      </c>
      <c r="L2266" s="90">
        <v>9.583333333333334E-2</v>
      </c>
      <c r="M2266" s="90">
        <v>9.7222222222222224E-2</v>
      </c>
      <c r="N2266" s="13">
        <v>0.03</v>
      </c>
      <c r="O2266" s="12">
        <v>1</v>
      </c>
      <c r="P2266" s="12">
        <v>45.204273999999998</v>
      </c>
      <c r="Q2266" s="12">
        <v>5.7592150000000002</v>
      </c>
      <c r="R2266" s="14">
        <v>46301.460023148145</v>
      </c>
      <c r="S2266" s="12">
        <v>1</v>
      </c>
      <c r="T2266">
        <v>20260130</v>
      </c>
      <c r="U2266" t="s">
        <v>40</v>
      </c>
      <c r="V2266">
        <v>20260130</v>
      </c>
    </row>
    <row r="2267" spans="1:22" x14ac:dyDescent="0.3">
      <c r="A2267" s="11">
        <v>46287</v>
      </c>
      <c r="B2267" s="89" t="s">
        <v>3813</v>
      </c>
      <c r="C2267" s="12" t="s">
        <v>847</v>
      </c>
      <c r="D2267" s="12" t="s">
        <v>2747</v>
      </c>
      <c r="E2267" s="12" t="s">
        <v>1437</v>
      </c>
      <c r="F2267" s="12" t="s">
        <v>2748</v>
      </c>
      <c r="G2267" s="12" t="s">
        <v>2733</v>
      </c>
      <c r="H2267" s="12" t="s">
        <v>2734</v>
      </c>
      <c r="I2267" s="90">
        <v>0.16666666666666671</v>
      </c>
      <c r="J2267" s="90">
        <v>0.1736111111111111</v>
      </c>
      <c r="K2267" s="13">
        <v>0.17</v>
      </c>
      <c r="L2267" s="90"/>
      <c r="M2267" s="90"/>
      <c r="N2267" s="13"/>
      <c r="O2267" s="12">
        <v>0</v>
      </c>
      <c r="P2267" s="12">
        <v>45.182681000000002</v>
      </c>
      <c r="Q2267" s="12">
        <v>5.7249639999999999</v>
      </c>
      <c r="R2267" s="14">
        <v>46301.460023148145</v>
      </c>
      <c r="S2267" s="12">
        <v>1</v>
      </c>
      <c r="T2267">
        <v>20260121</v>
      </c>
      <c r="U2267" t="s">
        <v>40</v>
      </c>
      <c r="V2267">
        <v>20260121</v>
      </c>
    </row>
    <row r="2268" spans="1:22" x14ac:dyDescent="0.3">
      <c r="A2268" s="11">
        <v>46287</v>
      </c>
      <c r="B2268" s="89" t="s">
        <v>3817</v>
      </c>
      <c r="C2268" s="12" t="s">
        <v>974</v>
      </c>
      <c r="D2268" s="12" t="s">
        <v>2966</v>
      </c>
      <c r="E2268" s="12" t="s">
        <v>50</v>
      </c>
      <c r="F2268" s="12" t="s">
        <v>50</v>
      </c>
      <c r="G2268" s="12" t="s">
        <v>2733</v>
      </c>
      <c r="H2268" s="12" t="s">
        <v>2734</v>
      </c>
      <c r="I2268" s="90">
        <v>0.29166666666666669</v>
      </c>
      <c r="J2268" s="90">
        <v>0.2986111111111111</v>
      </c>
      <c r="K2268" s="13">
        <v>0.17</v>
      </c>
      <c r="L2268" s="90"/>
      <c r="M2268" s="90"/>
      <c r="N2268" s="13"/>
      <c r="O2268" s="12">
        <v>0</v>
      </c>
      <c r="P2268" s="12">
        <v>45.184576999999997</v>
      </c>
      <c r="Q2268" s="12">
        <v>5.720396</v>
      </c>
      <c r="R2268" s="14">
        <v>46301.460023148145</v>
      </c>
      <c r="S2268" s="12">
        <v>1</v>
      </c>
      <c r="T2268">
        <v>20260293</v>
      </c>
      <c r="U2268" t="s">
        <v>40</v>
      </c>
      <c r="V2268">
        <v>20260293</v>
      </c>
    </row>
    <row r="2269" spans="1:22" x14ac:dyDescent="0.3">
      <c r="A2269" s="11">
        <v>46287</v>
      </c>
      <c r="B2269" s="89" t="s">
        <v>3854</v>
      </c>
      <c r="C2269" s="12" t="s">
        <v>963</v>
      </c>
      <c r="D2269" s="12" t="s">
        <v>2967</v>
      </c>
      <c r="E2269" s="12" t="s">
        <v>104</v>
      </c>
      <c r="F2269" s="12" t="s">
        <v>2968</v>
      </c>
      <c r="G2269" s="12" t="s">
        <v>2733</v>
      </c>
      <c r="H2269" s="12" t="s">
        <v>2734</v>
      </c>
      <c r="I2269" s="90">
        <v>0.29166666666666669</v>
      </c>
      <c r="J2269" s="90">
        <v>0.2986111111111111</v>
      </c>
      <c r="K2269" s="13">
        <v>0.17</v>
      </c>
      <c r="L2269" s="90"/>
      <c r="M2269" s="90"/>
      <c r="N2269" s="13"/>
      <c r="O2269" s="12">
        <v>0</v>
      </c>
      <c r="P2269" s="12">
        <v>45.178600000000003</v>
      </c>
      <c r="Q2269" s="12">
        <v>5.708291</v>
      </c>
      <c r="R2269" s="14">
        <v>46301.460023148145</v>
      </c>
      <c r="S2269" s="12">
        <v>1</v>
      </c>
      <c r="T2269">
        <v>20260490</v>
      </c>
      <c r="U2269" t="s">
        <v>40</v>
      </c>
      <c r="V2269">
        <v>20260490</v>
      </c>
    </row>
    <row r="2270" spans="1:22" x14ac:dyDescent="0.3">
      <c r="A2270" s="11">
        <v>46287</v>
      </c>
      <c r="B2270" s="89" t="s">
        <v>3822</v>
      </c>
      <c r="C2270" s="12" t="s">
        <v>944</v>
      </c>
      <c r="D2270" s="12" t="s">
        <v>2757</v>
      </c>
      <c r="E2270" s="12" t="s">
        <v>384</v>
      </c>
      <c r="F2270" s="12" t="s">
        <v>2758</v>
      </c>
      <c r="G2270" s="12" t="s">
        <v>2733</v>
      </c>
      <c r="H2270" s="12" t="s">
        <v>2734</v>
      </c>
      <c r="I2270" s="90">
        <v>0.16666666666666671</v>
      </c>
      <c r="J2270" s="90">
        <v>0.18055555555555561</v>
      </c>
      <c r="K2270" s="13">
        <v>0.33</v>
      </c>
      <c r="L2270" s="90"/>
      <c r="M2270" s="90"/>
      <c r="N2270" s="13"/>
      <c r="O2270" s="12">
        <v>0</v>
      </c>
      <c r="P2270" s="12">
        <v>45.164765000000003</v>
      </c>
      <c r="Q2270" s="12">
        <v>5.7186510000000004</v>
      </c>
      <c r="R2270" s="14">
        <v>46301.460023148145</v>
      </c>
      <c r="S2270" s="12">
        <v>1</v>
      </c>
      <c r="T2270">
        <v>20260566</v>
      </c>
      <c r="U2270" t="s">
        <v>40</v>
      </c>
      <c r="V2270">
        <v>20260566</v>
      </c>
    </row>
    <row r="2271" spans="1:22" x14ac:dyDescent="0.3">
      <c r="A2271" s="11">
        <v>46287</v>
      </c>
      <c r="B2271" s="89" t="s">
        <v>3841</v>
      </c>
      <c r="C2271" s="12" t="s">
        <v>971</v>
      </c>
      <c r="D2271" s="12" t="s">
        <v>2765</v>
      </c>
      <c r="E2271" s="12" t="s">
        <v>662</v>
      </c>
      <c r="F2271" s="12" t="s">
        <v>2766</v>
      </c>
      <c r="G2271" s="12" t="s">
        <v>2733</v>
      </c>
      <c r="H2271" s="12" t="s">
        <v>2734</v>
      </c>
      <c r="I2271" s="90">
        <v>0.16666666666666671</v>
      </c>
      <c r="J2271" s="90">
        <v>0.1736111111111111</v>
      </c>
      <c r="K2271" s="13">
        <v>0.17</v>
      </c>
      <c r="L2271" s="90"/>
      <c r="M2271" s="90"/>
      <c r="N2271" s="13"/>
      <c r="O2271" s="12">
        <v>0</v>
      </c>
      <c r="P2271" s="12">
        <v>45.175713999999999</v>
      </c>
      <c r="Q2271" s="12">
        <v>5.753374</v>
      </c>
      <c r="R2271" s="14">
        <v>46301.460023148145</v>
      </c>
      <c r="S2271" s="12">
        <v>1</v>
      </c>
      <c r="T2271">
        <v>20260321</v>
      </c>
      <c r="U2271" t="s">
        <v>40</v>
      </c>
      <c r="V2271">
        <v>20260321</v>
      </c>
    </row>
    <row r="2272" spans="1:22" x14ac:dyDescent="0.3">
      <c r="A2272" s="11">
        <v>46287</v>
      </c>
      <c r="B2272" s="89" t="s">
        <v>3872</v>
      </c>
      <c r="C2272" s="12" t="s">
        <v>866</v>
      </c>
      <c r="D2272" s="12" t="s">
        <v>2775</v>
      </c>
      <c r="E2272" s="12" t="s">
        <v>460</v>
      </c>
      <c r="F2272" s="12" t="s">
        <v>2776</v>
      </c>
      <c r="G2272" s="12" t="s">
        <v>2733</v>
      </c>
      <c r="H2272" s="12" t="s">
        <v>2734</v>
      </c>
      <c r="I2272" s="90">
        <v>0.16666666666666671</v>
      </c>
      <c r="J2272" s="90">
        <v>0.18055555555555561</v>
      </c>
      <c r="K2272" s="13">
        <v>0.33</v>
      </c>
      <c r="L2272" s="90">
        <v>0.10972222222222219</v>
      </c>
      <c r="M2272" s="90">
        <v>0.1166666666666667</v>
      </c>
      <c r="N2272" s="13">
        <v>0.17</v>
      </c>
      <c r="O2272" s="12">
        <v>1</v>
      </c>
      <c r="P2272" s="12">
        <v>45.209203000000002</v>
      </c>
      <c r="Q2272" s="12">
        <v>5.7626520000000001</v>
      </c>
      <c r="R2272" s="14">
        <v>46301.460023148145</v>
      </c>
      <c r="S2272" s="12">
        <v>1</v>
      </c>
      <c r="T2272">
        <v>20260577</v>
      </c>
      <c r="U2272" t="s">
        <v>40</v>
      </c>
      <c r="V2272">
        <v>20260577</v>
      </c>
    </row>
    <row r="2273" spans="1:22" x14ac:dyDescent="0.3">
      <c r="A2273" s="11">
        <v>46287</v>
      </c>
      <c r="B2273" s="89" t="s">
        <v>3831</v>
      </c>
      <c r="C2273" s="12" t="s">
        <v>892</v>
      </c>
      <c r="D2273" s="12" t="s">
        <v>1134</v>
      </c>
      <c r="E2273" s="12" t="s">
        <v>364</v>
      </c>
      <c r="F2273" s="12" t="s">
        <v>2971</v>
      </c>
      <c r="G2273" s="12" t="s">
        <v>2733</v>
      </c>
      <c r="H2273" s="12" t="s">
        <v>2737</v>
      </c>
      <c r="I2273" s="90">
        <v>0.33333333333333331</v>
      </c>
      <c r="J2273" s="90">
        <v>0.34722222222222221</v>
      </c>
      <c r="K2273" s="13">
        <v>0.33</v>
      </c>
      <c r="L2273" s="90"/>
      <c r="M2273" s="90"/>
      <c r="N2273" s="13"/>
      <c r="O2273" s="12">
        <v>0</v>
      </c>
      <c r="P2273" s="12">
        <v>45.187527000000003</v>
      </c>
      <c r="Q2273" s="12">
        <v>5.7106579999999996</v>
      </c>
      <c r="R2273" s="14">
        <v>46301.460023148145</v>
      </c>
      <c r="S2273" s="12">
        <v>1</v>
      </c>
      <c r="T2273">
        <v>20260019</v>
      </c>
      <c r="U2273" t="s">
        <v>838</v>
      </c>
      <c r="V2273">
        <v>20260019</v>
      </c>
    </row>
    <row r="2274" spans="1:22" x14ac:dyDescent="0.3">
      <c r="A2274" s="11">
        <v>46287</v>
      </c>
      <c r="B2274" s="89" t="s">
        <v>3839</v>
      </c>
      <c r="C2274" s="12" t="s">
        <v>966</v>
      </c>
      <c r="D2274" s="12" t="s">
        <v>3542</v>
      </c>
      <c r="E2274" s="12" t="s">
        <v>224</v>
      </c>
      <c r="F2274" s="12" t="s">
        <v>3543</v>
      </c>
      <c r="G2274" s="12" t="s">
        <v>2733</v>
      </c>
      <c r="H2274" s="12" t="s">
        <v>2734</v>
      </c>
      <c r="I2274" s="90">
        <v>0.14583333333333329</v>
      </c>
      <c r="J2274" s="90">
        <v>0.15972222222222221</v>
      </c>
      <c r="K2274" s="13">
        <v>0.33</v>
      </c>
      <c r="L2274" s="90"/>
      <c r="M2274" s="90"/>
      <c r="N2274" s="13"/>
      <c r="O2274" s="12">
        <v>0</v>
      </c>
      <c r="P2274" s="12">
        <v>45.366042</v>
      </c>
      <c r="Q2274" s="12">
        <v>5.5933120000000001</v>
      </c>
      <c r="R2274" s="14">
        <v>46301.460023148145</v>
      </c>
      <c r="S2274" s="12">
        <v>1</v>
      </c>
      <c r="T2274">
        <v>20260402</v>
      </c>
      <c r="U2274" t="s">
        <v>40</v>
      </c>
      <c r="V2274">
        <v>20260402</v>
      </c>
    </row>
    <row r="2275" spans="1:22" x14ac:dyDescent="0.3">
      <c r="A2275" s="11">
        <v>46287</v>
      </c>
      <c r="B2275" s="89" t="s">
        <v>3767</v>
      </c>
      <c r="C2275" s="12" t="s">
        <v>846</v>
      </c>
      <c r="D2275" s="12"/>
      <c r="E2275" s="12" t="s">
        <v>1811</v>
      </c>
      <c r="F2275" s="12" t="s">
        <v>1811</v>
      </c>
      <c r="G2275" s="12"/>
      <c r="H2275" s="12"/>
      <c r="I2275" s="90">
        <v>0.29166666666666669</v>
      </c>
      <c r="J2275" s="90">
        <v>0.2986111111111111</v>
      </c>
      <c r="K2275" s="13">
        <v>0.17</v>
      </c>
      <c r="L2275" s="90"/>
      <c r="M2275" s="90"/>
      <c r="N2275" s="13"/>
      <c r="O2275" s="12">
        <v>0</v>
      </c>
      <c r="P2275" s="12">
        <v>45.203086999999996</v>
      </c>
      <c r="Q2275" s="12">
        <v>5.703754</v>
      </c>
      <c r="R2275" s="14">
        <v>46301.460023148145</v>
      </c>
      <c r="S2275" s="12">
        <v>0</v>
      </c>
      <c r="T2275">
        <v>20260248</v>
      </c>
      <c r="U2275" t="s">
        <v>3760</v>
      </c>
      <c r="V2275">
        <v>20260248</v>
      </c>
    </row>
    <row r="2276" spans="1:22" x14ac:dyDescent="0.3">
      <c r="A2276" s="11">
        <v>46287</v>
      </c>
      <c r="B2276" s="89" t="s">
        <v>3818</v>
      </c>
      <c r="C2276" s="12" t="s">
        <v>870</v>
      </c>
      <c r="D2276" s="12" t="s">
        <v>904</v>
      </c>
      <c r="E2276" s="12" t="s">
        <v>799</v>
      </c>
      <c r="F2276" s="12" t="s">
        <v>3544</v>
      </c>
      <c r="G2276" s="12" t="s">
        <v>2733</v>
      </c>
      <c r="H2276" s="12" t="s">
        <v>2734</v>
      </c>
      <c r="I2276" s="90">
        <v>0.25347222222222221</v>
      </c>
      <c r="J2276" s="90">
        <v>0.2673611111111111</v>
      </c>
      <c r="K2276" s="13">
        <v>0.33</v>
      </c>
      <c r="L2276" s="90">
        <v>0.21388888888888891</v>
      </c>
      <c r="M2276" s="90">
        <v>0.21458333333333329</v>
      </c>
      <c r="N2276" s="13">
        <v>0.02</v>
      </c>
      <c r="O2276" s="12">
        <v>1</v>
      </c>
      <c r="P2276" s="12">
        <v>45.189846000000003</v>
      </c>
      <c r="Q2276" s="12">
        <v>5.728904</v>
      </c>
      <c r="R2276" s="14">
        <v>46301.460023148145</v>
      </c>
      <c r="S2276" s="12">
        <v>1</v>
      </c>
      <c r="V2276" t="s">
        <v>3768</v>
      </c>
    </row>
    <row r="2277" spans="1:22" x14ac:dyDescent="0.3">
      <c r="A2277" s="11">
        <v>46287</v>
      </c>
      <c r="B2277" s="89" t="s">
        <v>3836</v>
      </c>
      <c r="C2277" s="12" t="s">
        <v>954</v>
      </c>
      <c r="D2277" s="12" t="s">
        <v>2973</v>
      </c>
      <c r="E2277" s="12" t="s">
        <v>569</v>
      </c>
      <c r="F2277" s="12" t="s">
        <v>2974</v>
      </c>
      <c r="G2277" s="12" t="s">
        <v>2733</v>
      </c>
      <c r="H2277" s="12" t="s">
        <v>2734</v>
      </c>
      <c r="I2277" s="90">
        <v>0.16666666666666671</v>
      </c>
      <c r="J2277" s="90">
        <v>0.1736111111111111</v>
      </c>
      <c r="K2277" s="13">
        <v>0.17</v>
      </c>
      <c r="L2277" s="90"/>
      <c r="M2277" s="90"/>
      <c r="N2277" s="13"/>
      <c r="O2277" s="12">
        <v>0</v>
      </c>
      <c r="P2277" s="12">
        <v>45.182271</v>
      </c>
      <c r="Q2277" s="12">
        <v>5.7200449999999998</v>
      </c>
      <c r="R2277" s="14">
        <v>46301.460023148145</v>
      </c>
      <c r="S2277" s="12">
        <v>1</v>
      </c>
      <c r="T2277">
        <v>20260580</v>
      </c>
      <c r="U2277" t="s">
        <v>40</v>
      </c>
      <c r="V2277">
        <v>20260580</v>
      </c>
    </row>
    <row r="2278" spans="1:22" x14ac:dyDescent="0.3">
      <c r="A2278" s="11">
        <v>46287</v>
      </c>
      <c r="B2278" s="89" t="s">
        <v>3841</v>
      </c>
      <c r="C2278" s="12" t="s">
        <v>971</v>
      </c>
      <c r="D2278" s="12" t="s">
        <v>2043</v>
      </c>
      <c r="E2278" s="12" t="s">
        <v>662</v>
      </c>
      <c r="F2278" s="12" t="s">
        <v>662</v>
      </c>
      <c r="G2278" s="12" t="s">
        <v>2733</v>
      </c>
      <c r="H2278" s="12" t="s">
        <v>2737</v>
      </c>
      <c r="I2278" s="90">
        <v>0.33333333333333331</v>
      </c>
      <c r="J2278" s="90">
        <v>0.375</v>
      </c>
      <c r="K2278" s="13">
        <v>1</v>
      </c>
      <c r="L2278" s="90"/>
      <c r="M2278" s="90"/>
      <c r="N2278" s="13"/>
      <c r="O2278" s="12">
        <v>0</v>
      </c>
      <c r="P2278" s="12">
        <v>45.175713999999999</v>
      </c>
      <c r="Q2278" s="12">
        <v>5.753374</v>
      </c>
      <c r="R2278" s="14">
        <v>46301.460023148145</v>
      </c>
      <c r="S2278" s="12">
        <v>1</v>
      </c>
      <c r="T2278">
        <v>20260321</v>
      </c>
      <c r="U2278" t="s">
        <v>838</v>
      </c>
      <c r="V2278">
        <v>20260321</v>
      </c>
    </row>
    <row r="2279" spans="1:22" x14ac:dyDescent="0.3">
      <c r="A2279" s="11">
        <v>46287</v>
      </c>
      <c r="B2279" s="89" t="s">
        <v>3844</v>
      </c>
      <c r="C2279" s="12" t="s">
        <v>952</v>
      </c>
      <c r="D2279" s="12" t="s">
        <v>1694</v>
      </c>
      <c r="E2279" s="12" t="s">
        <v>203</v>
      </c>
      <c r="F2279" s="12" t="s">
        <v>3545</v>
      </c>
      <c r="G2279" s="12" t="s">
        <v>2733</v>
      </c>
      <c r="H2279" s="12" t="s">
        <v>2737</v>
      </c>
      <c r="I2279" s="90">
        <v>0.33333333333333331</v>
      </c>
      <c r="J2279" s="90">
        <v>0.34722222222222221</v>
      </c>
      <c r="K2279" s="13">
        <v>0.33</v>
      </c>
      <c r="L2279" s="90"/>
      <c r="M2279" s="90"/>
      <c r="N2279" s="13"/>
      <c r="O2279" s="12">
        <v>0</v>
      </c>
      <c r="P2279" s="12">
        <v>45.187314000000001</v>
      </c>
      <c r="Q2279" s="12">
        <v>5.7119559999999998</v>
      </c>
      <c r="R2279" s="14">
        <v>46301.460023148145</v>
      </c>
      <c r="S2279" s="12">
        <v>1</v>
      </c>
      <c r="T2279">
        <v>20260213</v>
      </c>
      <c r="U2279" t="s">
        <v>838</v>
      </c>
      <c r="V2279">
        <v>20260213</v>
      </c>
    </row>
    <row r="2280" spans="1:22" x14ac:dyDescent="0.3">
      <c r="A2280" s="11">
        <v>46287</v>
      </c>
      <c r="B2280" s="89" t="s">
        <v>3829</v>
      </c>
      <c r="C2280" s="12" t="s">
        <v>946</v>
      </c>
      <c r="D2280" s="12" t="s">
        <v>2789</v>
      </c>
      <c r="E2280" s="12" t="s">
        <v>538</v>
      </c>
      <c r="F2280" s="12" t="s">
        <v>2790</v>
      </c>
      <c r="G2280" s="12" t="s">
        <v>2733</v>
      </c>
      <c r="H2280" s="12" t="s">
        <v>2734</v>
      </c>
      <c r="I2280" s="90">
        <v>0.16666666666666671</v>
      </c>
      <c r="J2280" s="90">
        <v>0.18055555555555561</v>
      </c>
      <c r="K2280" s="13">
        <v>0.33</v>
      </c>
      <c r="L2280" s="90"/>
      <c r="M2280" s="90"/>
      <c r="N2280" s="13"/>
      <c r="O2280" s="12">
        <v>0</v>
      </c>
      <c r="P2280" s="12">
        <v>45.202514999999998</v>
      </c>
      <c r="Q2280" s="12">
        <v>5.7046400000000004</v>
      </c>
      <c r="R2280" s="14">
        <v>46301.460023148145</v>
      </c>
      <c r="S2280" s="12">
        <v>0</v>
      </c>
      <c r="T2280">
        <v>20260263</v>
      </c>
      <c r="U2280" t="s">
        <v>40</v>
      </c>
      <c r="V2280">
        <v>20260263</v>
      </c>
    </row>
    <row r="2281" spans="1:22" x14ac:dyDescent="0.3">
      <c r="A2281" s="11">
        <v>46287</v>
      </c>
      <c r="B2281" s="89" t="s">
        <v>3819</v>
      </c>
      <c r="C2281" s="12" t="s">
        <v>973</v>
      </c>
      <c r="D2281" s="12" t="s">
        <v>2285</v>
      </c>
      <c r="E2281" s="12" t="s">
        <v>725</v>
      </c>
      <c r="F2281" s="12" t="s">
        <v>725</v>
      </c>
      <c r="G2281" s="12" t="s">
        <v>2733</v>
      </c>
      <c r="H2281" s="12" t="s">
        <v>2737</v>
      </c>
      <c r="I2281" s="90">
        <v>0.2638888888888889</v>
      </c>
      <c r="J2281" s="90">
        <v>0.2986111111111111</v>
      </c>
      <c r="K2281" s="13">
        <v>0.83</v>
      </c>
      <c r="L2281" s="90"/>
      <c r="M2281" s="90"/>
      <c r="N2281" s="13"/>
      <c r="O2281" s="12">
        <v>0</v>
      </c>
      <c r="P2281" s="12">
        <v>45.364230999999997</v>
      </c>
      <c r="Q2281" s="12">
        <v>5.596381</v>
      </c>
      <c r="R2281" s="14">
        <v>46301.460023148145</v>
      </c>
      <c r="S2281" s="12">
        <v>1</v>
      </c>
      <c r="T2281">
        <v>20260403</v>
      </c>
      <c r="U2281" t="s">
        <v>838</v>
      </c>
      <c r="V2281">
        <v>20260403</v>
      </c>
    </row>
    <row r="2282" spans="1:22" x14ac:dyDescent="0.3">
      <c r="A2282" s="11">
        <v>46287</v>
      </c>
      <c r="B2282" s="89" t="s">
        <v>3822</v>
      </c>
      <c r="C2282" s="12" t="s">
        <v>944</v>
      </c>
      <c r="D2282" s="12" t="s">
        <v>1210</v>
      </c>
      <c r="E2282" s="12" t="s">
        <v>649</v>
      </c>
      <c r="F2282" s="12" t="s">
        <v>1212</v>
      </c>
      <c r="G2282" s="12" t="s">
        <v>2733</v>
      </c>
      <c r="H2282" s="12" t="s">
        <v>2737</v>
      </c>
      <c r="I2282" s="90">
        <v>0.33333333333333331</v>
      </c>
      <c r="J2282" s="90">
        <v>0.34722222222222221</v>
      </c>
      <c r="K2282" s="13">
        <v>0.33</v>
      </c>
      <c r="L2282" s="90"/>
      <c r="M2282" s="90"/>
      <c r="N2282" s="13"/>
      <c r="O2282" s="12">
        <v>0</v>
      </c>
      <c r="P2282" s="12">
        <v>45.162528999999999</v>
      </c>
      <c r="Q2282" s="12">
        <v>5.7170300000000003</v>
      </c>
      <c r="R2282" s="14">
        <v>46301.460023148145</v>
      </c>
      <c r="S2282" s="12">
        <v>1</v>
      </c>
      <c r="T2282">
        <v>20260039</v>
      </c>
      <c r="U2282" t="s">
        <v>838</v>
      </c>
      <c r="V2282">
        <v>20260039</v>
      </c>
    </row>
    <row r="2283" spans="1:22" x14ac:dyDescent="0.3">
      <c r="A2283" s="11">
        <v>46287</v>
      </c>
      <c r="B2283" s="89" t="s">
        <v>3864</v>
      </c>
      <c r="C2283" s="12" t="s">
        <v>960</v>
      </c>
      <c r="D2283" s="12" t="s">
        <v>3105</v>
      </c>
      <c r="E2283" s="12" t="s">
        <v>232</v>
      </c>
      <c r="F2283" s="12" t="s">
        <v>3106</v>
      </c>
      <c r="G2283" s="12" t="s">
        <v>2733</v>
      </c>
      <c r="H2283" s="12" t="s">
        <v>2734</v>
      </c>
      <c r="I2283" s="90">
        <v>0.16666666666666671</v>
      </c>
      <c r="J2283" s="90">
        <v>0.18055555555555561</v>
      </c>
      <c r="K2283" s="13">
        <v>0.33</v>
      </c>
      <c r="L2283" s="90"/>
      <c r="M2283" s="90"/>
      <c r="N2283" s="13"/>
      <c r="O2283" s="12">
        <v>0</v>
      </c>
      <c r="P2283" s="12">
        <v>45.179060999999997</v>
      </c>
      <c r="Q2283" s="12">
        <v>5.7056240000000003</v>
      </c>
      <c r="R2283" s="14">
        <v>46301.460023148145</v>
      </c>
      <c r="S2283" s="12">
        <v>1</v>
      </c>
      <c r="T2283">
        <v>20260352</v>
      </c>
      <c r="U2283" t="s">
        <v>40</v>
      </c>
      <c r="V2283">
        <v>20260352</v>
      </c>
    </row>
    <row r="2284" spans="1:22" x14ac:dyDescent="0.3">
      <c r="A2284" s="11">
        <v>46287</v>
      </c>
      <c r="B2284" s="89" t="s">
        <v>3812</v>
      </c>
      <c r="C2284" s="12" t="s">
        <v>977</v>
      </c>
      <c r="D2284" s="12" t="s">
        <v>2407</v>
      </c>
      <c r="E2284" s="12" t="s">
        <v>750</v>
      </c>
      <c r="F2284" s="12" t="s">
        <v>750</v>
      </c>
      <c r="G2284" s="12" t="s">
        <v>2733</v>
      </c>
      <c r="H2284" s="12" t="s">
        <v>2737</v>
      </c>
      <c r="I2284" s="90">
        <v>0.16666666666666671</v>
      </c>
      <c r="J2284" s="90">
        <v>0.20833333333333329</v>
      </c>
      <c r="K2284" s="13">
        <v>1</v>
      </c>
      <c r="L2284" s="90">
        <v>0.28611111111111109</v>
      </c>
      <c r="M2284" s="90">
        <v>0.32500000000000001</v>
      </c>
      <c r="N2284" s="13">
        <v>0.93</v>
      </c>
      <c r="O2284" s="12">
        <v>1</v>
      </c>
      <c r="P2284" s="12">
        <v>45.367497999999998</v>
      </c>
      <c r="Q2284" s="12">
        <v>5.58521</v>
      </c>
      <c r="R2284" s="14">
        <v>46301.460023148145</v>
      </c>
      <c r="S2284" s="12">
        <v>1</v>
      </c>
      <c r="T2284">
        <v>20260444</v>
      </c>
      <c r="U2284" t="s">
        <v>838</v>
      </c>
      <c r="V2284">
        <v>20260444</v>
      </c>
    </row>
    <row r="2285" spans="1:22" x14ac:dyDescent="0.3">
      <c r="A2285" s="11">
        <v>46287</v>
      </c>
      <c r="B2285" s="89" t="s">
        <v>3828</v>
      </c>
      <c r="C2285" s="12" t="s">
        <v>976</v>
      </c>
      <c r="D2285" s="12" t="s">
        <v>2827</v>
      </c>
      <c r="E2285" s="12" t="s">
        <v>73</v>
      </c>
      <c r="F2285" s="12" t="s">
        <v>2828</v>
      </c>
      <c r="G2285" s="12" t="s">
        <v>2733</v>
      </c>
      <c r="H2285" s="12" t="s">
        <v>2734</v>
      </c>
      <c r="I2285" s="90">
        <v>0.16666666666666671</v>
      </c>
      <c r="J2285" s="90">
        <v>0.18055555555555561</v>
      </c>
      <c r="K2285" s="13">
        <v>0.33</v>
      </c>
      <c r="L2285" s="90">
        <v>0.18333333333333329</v>
      </c>
      <c r="M2285" s="90">
        <v>0.1847222222222222</v>
      </c>
      <c r="N2285" s="13">
        <v>0.03</v>
      </c>
      <c r="O2285" s="12">
        <v>1</v>
      </c>
      <c r="P2285" s="12">
        <v>45.178936</v>
      </c>
      <c r="Q2285" s="12">
        <v>5.7098909999999998</v>
      </c>
      <c r="R2285" s="14">
        <v>46301.460023148145</v>
      </c>
      <c r="S2285" s="12">
        <v>1</v>
      </c>
      <c r="T2285">
        <v>20260460</v>
      </c>
      <c r="U2285" t="s">
        <v>3760</v>
      </c>
      <c r="V2285">
        <v>20260460</v>
      </c>
    </row>
    <row r="2286" spans="1:22" x14ac:dyDescent="0.3">
      <c r="A2286" s="11">
        <v>46287</v>
      </c>
      <c r="B2286" s="89" t="s">
        <v>3846</v>
      </c>
      <c r="C2286" s="12" t="s">
        <v>863</v>
      </c>
      <c r="D2286" s="12" t="s">
        <v>2587</v>
      </c>
      <c r="E2286" s="12" t="s">
        <v>182</v>
      </c>
      <c r="F2286" s="12" t="s">
        <v>182</v>
      </c>
      <c r="G2286" s="12" t="s">
        <v>2733</v>
      </c>
      <c r="H2286" s="12" t="s">
        <v>2737</v>
      </c>
      <c r="I2286" s="90">
        <v>0.33333333333333331</v>
      </c>
      <c r="J2286" s="90">
        <v>0.34722222222222221</v>
      </c>
      <c r="K2286" s="13">
        <v>0.33</v>
      </c>
      <c r="L2286" s="90"/>
      <c r="M2286" s="90"/>
      <c r="N2286" s="13"/>
      <c r="O2286" s="12">
        <v>0</v>
      </c>
      <c r="P2286" s="12">
        <v>45.192013000000003</v>
      </c>
      <c r="Q2286" s="12">
        <v>5.7196360000000004</v>
      </c>
      <c r="R2286" s="14">
        <v>46301.460023148145</v>
      </c>
      <c r="S2286" s="12">
        <v>1</v>
      </c>
      <c r="T2286">
        <v>20260523</v>
      </c>
      <c r="U2286" t="s">
        <v>838</v>
      </c>
      <c r="V2286">
        <v>20260523</v>
      </c>
    </row>
    <row r="2287" spans="1:22" x14ac:dyDescent="0.3">
      <c r="A2287" s="11">
        <v>46287</v>
      </c>
      <c r="B2287" s="89" t="s">
        <v>3822</v>
      </c>
      <c r="C2287" s="12" t="s">
        <v>944</v>
      </c>
      <c r="D2287" s="12" t="s">
        <v>2804</v>
      </c>
      <c r="E2287" s="12" t="s">
        <v>406</v>
      </c>
      <c r="F2287" s="12" t="s">
        <v>2805</v>
      </c>
      <c r="G2287" s="12" t="s">
        <v>2733</v>
      </c>
      <c r="H2287" s="12" t="s">
        <v>2734</v>
      </c>
      <c r="I2287" s="90">
        <v>0.16666666666666671</v>
      </c>
      <c r="J2287" s="90">
        <v>0.18055555555555561</v>
      </c>
      <c r="K2287" s="13">
        <v>0.33</v>
      </c>
      <c r="L2287" s="90"/>
      <c r="M2287" s="90"/>
      <c r="N2287" s="13"/>
      <c r="O2287" s="12">
        <v>0</v>
      </c>
      <c r="P2287" s="12">
        <v>45.174978000000003</v>
      </c>
      <c r="Q2287" s="12">
        <v>5.7372079999999999</v>
      </c>
      <c r="R2287" s="14">
        <v>46301.460023148145</v>
      </c>
      <c r="S2287" s="12">
        <v>1</v>
      </c>
      <c r="T2287">
        <v>20260257</v>
      </c>
      <c r="U2287" t="s">
        <v>40</v>
      </c>
      <c r="V2287">
        <v>20260257</v>
      </c>
    </row>
    <row r="2288" spans="1:22" x14ac:dyDescent="0.3">
      <c r="A2288" s="11">
        <v>46287</v>
      </c>
      <c r="B2288" s="89" t="s">
        <v>3864</v>
      </c>
      <c r="C2288" s="12" t="s">
        <v>960</v>
      </c>
      <c r="D2288" s="12" t="s">
        <v>2990</v>
      </c>
      <c r="E2288" s="12" t="s">
        <v>464</v>
      </c>
      <c r="F2288" s="12" t="s">
        <v>2991</v>
      </c>
      <c r="G2288" s="12" t="s">
        <v>2733</v>
      </c>
      <c r="H2288" s="12" t="s">
        <v>2734</v>
      </c>
      <c r="I2288" s="90">
        <v>0.16666666666666671</v>
      </c>
      <c r="J2288" s="90">
        <v>0.18055555555555561</v>
      </c>
      <c r="K2288" s="13">
        <v>0.33</v>
      </c>
      <c r="L2288" s="90"/>
      <c r="M2288" s="90"/>
      <c r="N2288" s="13"/>
      <c r="O2288" s="12">
        <v>0</v>
      </c>
      <c r="P2288" s="12">
        <v>45.216498000000001</v>
      </c>
      <c r="Q2288" s="12">
        <v>5.6917090000000004</v>
      </c>
      <c r="R2288" s="14">
        <v>46301.460023148145</v>
      </c>
      <c r="S2288" s="12">
        <v>1</v>
      </c>
      <c r="T2288">
        <v>20260190</v>
      </c>
      <c r="U2288" t="s">
        <v>40</v>
      </c>
      <c r="V2288">
        <v>20260190</v>
      </c>
    </row>
    <row r="2289" spans="1:22" x14ac:dyDescent="0.3">
      <c r="A2289" s="11">
        <v>46287</v>
      </c>
      <c r="B2289" s="89" t="s">
        <v>3869</v>
      </c>
      <c r="C2289" s="12" t="s">
        <v>907</v>
      </c>
      <c r="D2289" s="12" t="s">
        <v>2194</v>
      </c>
      <c r="E2289" s="12" t="s">
        <v>571</v>
      </c>
      <c r="F2289" s="12" t="s">
        <v>571</v>
      </c>
      <c r="G2289" s="12" t="s">
        <v>2733</v>
      </c>
      <c r="H2289" s="12" t="s">
        <v>2737</v>
      </c>
      <c r="I2289" s="90">
        <v>0.33333333333333331</v>
      </c>
      <c r="J2289" s="90">
        <v>0.37847222222222221</v>
      </c>
      <c r="K2289" s="13">
        <v>1.08</v>
      </c>
      <c r="L2289" s="90">
        <v>0.33680555555555558</v>
      </c>
      <c r="M2289" s="90">
        <v>0.38819444444444451</v>
      </c>
      <c r="N2289" s="13">
        <v>1.23</v>
      </c>
      <c r="O2289" s="12">
        <v>1</v>
      </c>
      <c r="P2289" s="12">
        <v>45.363264999999998</v>
      </c>
      <c r="Q2289" s="12">
        <v>5.577299</v>
      </c>
      <c r="R2289" s="14">
        <v>46301.460023148145</v>
      </c>
      <c r="S2289" s="12">
        <v>1</v>
      </c>
      <c r="T2289">
        <v>20260375</v>
      </c>
      <c r="U2289" t="s">
        <v>838</v>
      </c>
      <c r="V2289">
        <v>20260375</v>
      </c>
    </row>
    <row r="2290" spans="1:22" x14ac:dyDescent="0.3">
      <c r="A2290" s="11">
        <v>46287</v>
      </c>
      <c r="B2290" s="89" t="s">
        <v>3862</v>
      </c>
      <c r="C2290" s="12" t="s">
        <v>853</v>
      </c>
      <c r="D2290" s="12" t="s">
        <v>1843</v>
      </c>
      <c r="E2290" s="12" t="s">
        <v>133</v>
      </c>
      <c r="F2290" s="12" t="s">
        <v>1845</v>
      </c>
      <c r="G2290" s="12" t="s">
        <v>2733</v>
      </c>
      <c r="H2290" s="12" t="s">
        <v>2737</v>
      </c>
      <c r="I2290" s="90">
        <v>0.33333333333333331</v>
      </c>
      <c r="J2290" s="90">
        <v>0.34722222222222221</v>
      </c>
      <c r="K2290" s="13">
        <v>0.33</v>
      </c>
      <c r="L2290" s="90"/>
      <c r="M2290" s="90"/>
      <c r="N2290" s="13"/>
      <c r="O2290" s="12">
        <v>0</v>
      </c>
      <c r="P2290" s="12">
        <v>45.189967000000003</v>
      </c>
      <c r="Q2290" s="12">
        <v>5.7054239999999998</v>
      </c>
      <c r="R2290" s="14">
        <v>46301.460023148145</v>
      </c>
      <c r="S2290" s="12">
        <v>1</v>
      </c>
      <c r="T2290">
        <v>20260258</v>
      </c>
      <c r="U2290" t="s">
        <v>838</v>
      </c>
      <c r="V2290">
        <v>20260258</v>
      </c>
    </row>
    <row r="2291" spans="1:22" x14ac:dyDescent="0.3">
      <c r="A2291" s="11">
        <v>46287</v>
      </c>
      <c r="B2291" s="89" t="s">
        <v>3818</v>
      </c>
      <c r="C2291" s="12" t="s">
        <v>870</v>
      </c>
      <c r="D2291" s="12" t="s">
        <v>869</v>
      </c>
      <c r="E2291" s="12" t="s">
        <v>808</v>
      </c>
      <c r="F2291" s="12" t="s">
        <v>2994</v>
      </c>
      <c r="G2291" s="12" t="s">
        <v>2733</v>
      </c>
      <c r="H2291" s="12" t="s">
        <v>2737</v>
      </c>
      <c r="I2291" s="90">
        <v>0.48958333333333331</v>
      </c>
      <c r="J2291" s="90">
        <v>0.51388888888888884</v>
      </c>
      <c r="K2291" s="13">
        <v>0.57999999999999996</v>
      </c>
      <c r="L2291" s="90">
        <v>0.36319444444444438</v>
      </c>
      <c r="M2291" s="90">
        <v>0.39513888888888887</v>
      </c>
      <c r="N2291" s="13">
        <v>0.77</v>
      </c>
      <c r="O2291" s="12">
        <v>1</v>
      </c>
      <c r="P2291" s="12">
        <v>45.192346999999998</v>
      </c>
      <c r="Q2291" s="12">
        <v>5.7316079999999996</v>
      </c>
      <c r="R2291" s="14">
        <v>46301.460023148145</v>
      </c>
      <c r="S2291" s="12">
        <v>1</v>
      </c>
      <c r="V2291" t="s">
        <v>3769</v>
      </c>
    </row>
    <row r="2292" spans="1:22" x14ac:dyDescent="0.3">
      <c r="A2292" s="11">
        <v>46287</v>
      </c>
      <c r="B2292" s="89" t="s">
        <v>3846</v>
      </c>
      <c r="C2292" s="12" t="s">
        <v>965</v>
      </c>
      <c r="D2292" s="12" t="s">
        <v>2980</v>
      </c>
      <c r="E2292" s="12" t="s">
        <v>644</v>
      </c>
      <c r="F2292" s="12" t="s">
        <v>2981</v>
      </c>
      <c r="G2292" s="12" t="s">
        <v>2733</v>
      </c>
      <c r="H2292" s="12" t="s">
        <v>2734</v>
      </c>
      <c r="I2292" s="90">
        <v>0.16666666666666671</v>
      </c>
      <c r="J2292" s="90">
        <v>0.18055555555555561</v>
      </c>
      <c r="K2292" s="13">
        <v>0.33</v>
      </c>
      <c r="L2292" s="90">
        <v>0.1791666666666667</v>
      </c>
      <c r="M2292" s="90">
        <v>0.17986111111111111</v>
      </c>
      <c r="N2292" s="13">
        <v>0.02</v>
      </c>
      <c r="O2292" s="12">
        <v>1</v>
      </c>
      <c r="P2292" s="12">
        <v>45.183132999999998</v>
      </c>
      <c r="Q2292" s="12">
        <v>5.7067009999999998</v>
      </c>
      <c r="R2292" s="14">
        <v>46301.460023148145</v>
      </c>
      <c r="S2292" s="12">
        <v>1</v>
      </c>
      <c r="T2292">
        <v>20260590</v>
      </c>
      <c r="U2292" t="s">
        <v>40</v>
      </c>
      <c r="V2292">
        <v>20260590</v>
      </c>
    </row>
    <row r="2293" spans="1:22" x14ac:dyDescent="0.3">
      <c r="A2293" s="11">
        <v>46287</v>
      </c>
      <c r="B2293" s="89" t="s">
        <v>3826</v>
      </c>
      <c r="C2293" s="12" t="s">
        <v>886</v>
      </c>
      <c r="D2293" s="12" t="s">
        <v>3126</v>
      </c>
      <c r="E2293" s="12" t="s">
        <v>550</v>
      </c>
      <c r="F2293" s="12" t="s">
        <v>3127</v>
      </c>
      <c r="G2293" s="12" t="s">
        <v>2733</v>
      </c>
      <c r="H2293" s="12" t="s">
        <v>2734</v>
      </c>
      <c r="I2293" s="90">
        <v>0.16666666666666671</v>
      </c>
      <c r="J2293" s="90">
        <v>0.18055555555555561</v>
      </c>
      <c r="K2293" s="13">
        <v>0.33</v>
      </c>
      <c r="L2293" s="90"/>
      <c r="M2293" s="90"/>
      <c r="N2293" s="13"/>
      <c r="O2293" s="12">
        <v>0</v>
      </c>
      <c r="P2293" s="12">
        <v>45.174304999999997</v>
      </c>
      <c r="Q2293" s="12">
        <v>5.7383240000000004</v>
      </c>
      <c r="R2293" s="14">
        <v>46301.460023148145</v>
      </c>
      <c r="S2293" s="12">
        <v>1</v>
      </c>
      <c r="T2293">
        <v>20260323</v>
      </c>
      <c r="U2293" t="s">
        <v>40</v>
      </c>
      <c r="V2293">
        <v>20260323</v>
      </c>
    </row>
    <row r="2294" spans="1:22" x14ac:dyDescent="0.3">
      <c r="A2294" s="11">
        <v>46287</v>
      </c>
      <c r="B2294" s="89" t="s">
        <v>3835</v>
      </c>
      <c r="C2294" s="12" t="s">
        <v>859</v>
      </c>
      <c r="D2294" s="12" t="s">
        <v>2988</v>
      </c>
      <c r="E2294" s="12" t="s">
        <v>220</v>
      </c>
      <c r="F2294" s="12" t="s">
        <v>3911</v>
      </c>
      <c r="G2294" s="12" t="s">
        <v>2733</v>
      </c>
      <c r="H2294" s="12" t="s">
        <v>2734</v>
      </c>
      <c r="I2294" s="90">
        <v>0.29166666666666669</v>
      </c>
      <c r="J2294" s="90">
        <v>0.2986111111111111</v>
      </c>
      <c r="K2294" s="13">
        <v>0.17</v>
      </c>
      <c r="L2294" s="90"/>
      <c r="M2294" s="90"/>
      <c r="N2294" s="13"/>
      <c r="O2294" s="12">
        <v>0</v>
      </c>
      <c r="P2294" s="12">
        <v>45.182158999999999</v>
      </c>
      <c r="Q2294" s="12">
        <v>5.715846</v>
      </c>
      <c r="R2294" s="14">
        <v>46301.460023148145</v>
      </c>
      <c r="S2294" s="12">
        <v>1</v>
      </c>
      <c r="T2294">
        <v>20260110</v>
      </c>
      <c r="U2294" t="s">
        <v>40</v>
      </c>
      <c r="V2294">
        <v>20260110</v>
      </c>
    </row>
    <row r="2295" spans="1:22" x14ac:dyDescent="0.3">
      <c r="A2295" s="11">
        <v>46287</v>
      </c>
      <c r="B2295" s="89" t="s">
        <v>3818</v>
      </c>
      <c r="C2295" s="12" t="s">
        <v>870</v>
      </c>
      <c r="D2295" s="12" t="s">
        <v>2508</v>
      </c>
      <c r="E2295" s="12" t="s">
        <v>198</v>
      </c>
      <c r="F2295" s="12" t="s">
        <v>2509</v>
      </c>
      <c r="G2295" s="12" t="s">
        <v>2733</v>
      </c>
      <c r="H2295" s="12" t="s">
        <v>2737</v>
      </c>
      <c r="I2295" s="90">
        <v>0.53819444444444442</v>
      </c>
      <c r="J2295" s="90">
        <v>0.56597222222222221</v>
      </c>
      <c r="K2295" s="13">
        <v>0.67</v>
      </c>
      <c r="L2295" s="90">
        <v>0.24236111111111111</v>
      </c>
      <c r="M2295" s="90">
        <v>0.32500000000000001</v>
      </c>
      <c r="N2295" s="13">
        <v>1.98</v>
      </c>
      <c r="O2295" s="12">
        <v>1</v>
      </c>
      <c r="P2295" s="12">
        <v>45.188409999999998</v>
      </c>
      <c r="Q2295" s="12">
        <v>5.7258019999999998</v>
      </c>
      <c r="R2295" s="14">
        <v>46301.460023148145</v>
      </c>
      <c r="S2295" s="12">
        <v>1</v>
      </c>
      <c r="T2295">
        <v>20260493</v>
      </c>
      <c r="U2295" t="s">
        <v>838</v>
      </c>
      <c r="V2295">
        <v>20260493</v>
      </c>
    </row>
    <row r="2296" spans="1:22" x14ac:dyDescent="0.3">
      <c r="A2296" s="11">
        <v>46287</v>
      </c>
      <c r="B2296" s="89" t="s">
        <v>3835</v>
      </c>
      <c r="C2296" s="12" t="s">
        <v>859</v>
      </c>
      <c r="D2296" s="12" t="s">
        <v>2992</v>
      </c>
      <c r="E2296" s="12" t="s">
        <v>53</v>
      </c>
      <c r="F2296" s="12" t="s">
        <v>2993</v>
      </c>
      <c r="G2296" s="12" t="s">
        <v>2733</v>
      </c>
      <c r="H2296" s="12" t="s">
        <v>2734</v>
      </c>
      <c r="I2296" s="90">
        <v>0.29166666666666669</v>
      </c>
      <c r="J2296" s="90">
        <v>0.2986111111111111</v>
      </c>
      <c r="K2296" s="13">
        <v>0.17</v>
      </c>
      <c r="L2296" s="90"/>
      <c r="M2296" s="90"/>
      <c r="N2296" s="13"/>
      <c r="O2296" s="12">
        <v>0</v>
      </c>
      <c r="P2296" s="12">
        <v>45.192563999999997</v>
      </c>
      <c r="Q2296" s="12">
        <v>5.7240770000000003</v>
      </c>
      <c r="R2296" s="14">
        <v>46301.460023148145</v>
      </c>
      <c r="S2296" s="12">
        <v>1</v>
      </c>
      <c r="T2296">
        <v>20260243</v>
      </c>
      <c r="U2296" t="s">
        <v>40</v>
      </c>
      <c r="V2296">
        <v>20260243</v>
      </c>
    </row>
    <row r="2297" spans="1:22" x14ac:dyDescent="0.3">
      <c r="A2297" s="11">
        <v>46287</v>
      </c>
      <c r="B2297" s="89" t="s">
        <v>3846</v>
      </c>
      <c r="C2297" s="12" t="s">
        <v>863</v>
      </c>
      <c r="D2297" s="12" t="s">
        <v>2810</v>
      </c>
      <c r="E2297" s="12" t="s">
        <v>515</v>
      </c>
      <c r="F2297" s="12" t="s">
        <v>2811</v>
      </c>
      <c r="G2297" s="12" t="s">
        <v>2733</v>
      </c>
      <c r="H2297" s="12" t="s">
        <v>2734</v>
      </c>
      <c r="I2297" s="90">
        <v>0.29166666666666669</v>
      </c>
      <c r="J2297" s="90">
        <v>0.30555555555555558</v>
      </c>
      <c r="K2297" s="13">
        <v>0.33</v>
      </c>
      <c r="L2297" s="90"/>
      <c r="M2297" s="90"/>
      <c r="N2297" s="13"/>
      <c r="O2297" s="12">
        <v>0</v>
      </c>
      <c r="P2297" s="12">
        <v>45.19182</v>
      </c>
      <c r="Q2297" s="12">
        <v>5.7187340000000004</v>
      </c>
      <c r="R2297" s="14">
        <v>46301.460023148145</v>
      </c>
      <c r="S2297" s="12">
        <v>1</v>
      </c>
      <c r="T2297">
        <v>20260544</v>
      </c>
      <c r="U2297" t="s">
        <v>40</v>
      </c>
      <c r="V2297">
        <v>20260544</v>
      </c>
    </row>
    <row r="2298" spans="1:22" x14ac:dyDescent="0.3">
      <c r="A2298" s="11">
        <v>46287</v>
      </c>
      <c r="B2298" s="89" t="s">
        <v>3814</v>
      </c>
      <c r="C2298" s="12" t="s">
        <v>948</v>
      </c>
      <c r="D2298" s="12" t="s">
        <v>2450</v>
      </c>
      <c r="E2298" s="12" t="s">
        <v>204</v>
      </c>
      <c r="F2298" s="12" t="s">
        <v>3546</v>
      </c>
      <c r="G2298" s="12" t="s">
        <v>2733</v>
      </c>
      <c r="H2298" s="12" t="s">
        <v>2737</v>
      </c>
      <c r="I2298" s="90">
        <v>0.33333333333333331</v>
      </c>
      <c r="J2298" s="90">
        <v>0.34722222222222221</v>
      </c>
      <c r="K2298" s="13">
        <v>0.33</v>
      </c>
      <c r="L2298" s="90"/>
      <c r="M2298" s="90"/>
      <c r="N2298" s="13"/>
      <c r="O2298" s="12">
        <v>0</v>
      </c>
      <c r="P2298" s="12">
        <v>45.190345999999998</v>
      </c>
      <c r="Q2298" s="12">
        <v>5.7332039999999997</v>
      </c>
      <c r="R2298" s="14">
        <v>46301.460023148145</v>
      </c>
      <c r="S2298" s="12">
        <v>1</v>
      </c>
      <c r="T2298">
        <v>20260457</v>
      </c>
      <c r="U2298" t="s">
        <v>838</v>
      </c>
      <c r="V2298">
        <v>20260457</v>
      </c>
    </row>
    <row r="2299" spans="1:22" x14ac:dyDescent="0.3">
      <c r="A2299" s="11">
        <v>46287</v>
      </c>
      <c r="B2299" s="89" t="s">
        <v>3817</v>
      </c>
      <c r="C2299" s="12" t="s">
        <v>974</v>
      </c>
      <c r="D2299" s="12" t="s">
        <v>2995</v>
      </c>
      <c r="E2299" s="12" t="s">
        <v>145</v>
      </c>
      <c r="F2299" s="12" t="s">
        <v>2996</v>
      </c>
      <c r="G2299" s="12" t="s">
        <v>2733</v>
      </c>
      <c r="H2299" s="12" t="s">
        <v>2734</v>
      </c>
      <c r="I2299" s="90">
        <v>0.29166666666666669</v>
      </c>
      <c r="J2299" s="90">
        <v>0.2986111111111111</v>
      </c>
      <c r="K2299" s="13">
        <v>0.17</v>
      </c>
      <c r="L2299" s="90"/>
      <c r="M2299" s="90"/>
      <c r="N2299" s="13"/>
      <c r="O2299" s="12">
        <v>0</v>
      </c>
      <c r="P2299" s="12">
        <v>45.170380000000002</v>
      </c>
      <c r="Q2299" s="12">
        <v>5.7395560000000003</v>
      </c>
      <c r="R2299" s="14">
        <v>46301.460023148145</v>
      </c>
      <c r="S2299" s="12">
        <v>1</v>
      </c>
      <c r="T2299">
        <v>20260210</v>
      </c>
      <c r="U2299" t="s">
        <v>40</v>
      </c>
      <c r="V2299">
        <v>20260210</v>
      </c>
    </row>
    <row r="2300" spans="1:22" x14ac:dyDescent="0.3">
      <c r="A2300" s="11">
        <v>46287</v>
      </c>
      <c r="B2300" s="89" t="s">
        <v>3848</v>
      </c>
      <c r="C2300" s="12" t="s">
        <v>945</v>
      </c>
      <c r="D2300" s="12" t="s">
        <v>2975</v>
      </c>
      <c r="E2300" s="12" t="s">
        <v>495</v>
      </c>
      <c r="F2300" s="12" t="s">
        <v>2976</v>
      </c>
      <c r="G2300" s="12" t="s">
        <v>2733</v>
      </c>
      <c r="H2300" s="12" t="s">
        <v>2734</v>
      </c>
      <c r="I2300" s="90">
        <v>0.16666666666666671</v>
      </c>
      <c r="J2300" s="90">
        <v>0.18055555555555561</v>
      </c>
      <c r="K2300" s="13">
        <v>0.33</v>
      </c>
      <c r="L2300" s="90"/>
      <c r="M2300" s="90"/>
      <c r="N2300" s="13"/>
      <c r="O2300" s="12">
        <v>0</v>
      </c>
      <c r="P2300" s="12">
        <v>45.184829999999998</v>
      </c>
      <c r="Q2300" s="12">
        <v>5.7190070000000004</v>
      </c>
      <c r="R2300" s="14">
        <v>46301.460023148145</v>
      </c>
      <c r="S2300" s="12">
        <v>1</v>
      </c>
      <c r="T2300">
        <v>20260126</v>
      </c>
      <c r="U2300" t="s">
        <v>40</v>
      </c>
      <c r="V2300">
        <v>20260126</v>
      </c>
    </row>
    <row r="2301" spans="1:22" x14ac:dyDescent="0.3">
      <c r="A2301" s="11">
        <v>46287</v>
      </c>
      <c r="B2301" s="89" t="s">
        <v>3856</v>
      </c>
      <c r="C2301" s="12" t="s">
        <v>979</v>
      </c>
      <c r="D2301" s="12" t="s">
        <v>3134</v>
      </c>
      <c r="E2301" s="12" t="s">
        <v>536</v>
      </c>
      <c r="F2301" s="12" t="s">
        <v>3135</v>
      </c>
      <c r="G2301" s="12" t="s">
        <v>2733</v>
      </c>
      <c r="H2301" s="12" t="s">
        <v>2734</v>
      </c>
      <c r="I2301" s="90">
        <v>0.19097222222222221</v>
      </c>
      <c r="J2301" s="90">
        <v>0.2048611111111111</v>
      </c>
      <c r="K2301" s="13">
        <v>0.33</v>
      </c>
      <c r="L2301" s="90"/>
      <c r="M2301" s="90"/>
      <c r="N2301" s="13"/>
      <c r="O2301" s="12">
        <v>0</v>
      </c>
      <c r="P2301" s="12">
        <v>45.183112000000001</v>
      </c>
      <c r="Q2301" s="12">
        <v>5.7278739999999999</v>
      </c>
      <c r="R2301" s="14">
        <v>46301.460023148145</v>
      </c>
      <c r="S2301" s="12">
        <v>1</v>
      </c>
      <c r="T2301">
        <v>20260242</v>
      </c>
      <c r="U2301" t="s">
        <v>40</v>
      </c>
      <c r="V2301">
        <v>20260242</v>
      </c>
    </row>
    <row r="2302" spans="1:22" x14ac:dyDescent="0.3">
      <c r="A2302" s="11">
        <v>46287</v>
      </c>
      <c r="B2302" s="89" t="s">
        <v>3830</v>
      </c>
      <c r="C2302" s="12" t="s">
        <v>951</v>
      </c>
      <c r="D2302" s="12" t="s">
        <v>3003</v>
      </c>
      <c r="E2302" s="12" t="s">
        <v>729</v>
      </c>
      <c r="F2302" s="12" t="s">
        <v>729</v>
      </c>
      <c r="G2302" s="12" t="s">
        <v>2733</v>
      </c>
      <c r="H2302" s="12" t="s">
        <v>2734</v>
      </c>
      <c r="I2302" s="90">
        <v>0.16666666666666671</v>
      </c>
      <c r="J2302" s="90">
        <v>0.18055555555555561</v>
      </c>
      <c r="K2302" s="13">
        <v>0.33</v>
      </c>
      <c r="L2302" s="90"/>
      <c r="M2302" s="90"/>
      <c r="N2302" s="13"/>
      <c r="O2302" s="12">
        <v>0</v>
      </c>
      <c r="P2302" s="12">
        <v>45.178004999999999</v>
      </c>
      <c r="Q2302" s="12">
        <v>5.7065780000000004</v>
      </c>
      <c r="R2302" s="14">
        <v>46301.460023148145</v>
      </c>
      <c r="S2302" s="12">
        <v>1</v>
      </c>
      <c r="T2302">
        <v>20260603</v>
      </c>
      <c r="U2302" t="s">
        <v>40</v>
      </c>
      <c r="V2302">
        <v>20260603</v>
      </c>
    </row>
    <row r="2303" spans="1:22" x14ac:dyDescent="0.3">
      <c r="A2303" s="11">
        <v>46287</v>
      </c>
      <c r="B2303" s="89" t="s">
        <v>3864</v>
      </c>
      <c r="C2303" s="12" t="s">
        <v>960</v>
      </c>
      <c r="D2303" s="12" t="s">
        <v>2814</v>
      </c>
      <c r="E2303" s="12" t="s">
        <v>334</v>
      </c>
      <c r="F2303" s="12" t="s">
        <v>2815</v>
      </c>
      <c r="G2303" s="12" t="s">
        <v>2733</v>
      </c>
      <c r="H2303" s="12" t="s">
        <v>2734</v>
      </c>
      <c r="I2303" s="90">
        <v>0.16666666666666671</v>
      </c>
      <c r="J2303" s="90">
        <v>0.18055555555555561</v>
      </c>
      <c r="K2303" s="13">
        <v>0.33</v>
      </c>
      <c r="L2303" s="90"/>
      <c r="M2303" s="90"/>
      <c r="N2303" s="13"/>
      <c r="O2303" s="12">
        <v>0</v>
      </c>
      <c r="P2303" s="12">
        <v>45.229664999999997</v>
      </c>
      <c r="Q2303" s="12">
        <v>5.681597</v>
      </c>
      <c r="R2303" s="14">
        <v>46301.460023148145</v>
      </c>
      <c r="S2303" s="12">
        <v>1</v>
      </c>
      <c r="T2303">
        <v>20260032</v>
      </c>
      <c r="U2303" t="s">
        <v>40</v>
      </c>
      <c r="V2303">
        <v>20260032</v>
      </c>
    </row>
    <row r="2304" spans="1:22" x14ac:dyDescent="0.3">
      <c r="A2304" s="11">
        <v>46287</v>
      </c>
      <c r="B2304" s="89" t="s">
        <v>3813</v>
      </c>
      <c r="C2304" s="12" t="s">
        <v>847</v>
      </c>
      <c r="D2304" s="12" t="s">
        <v>2818</v>
      </c>
      <c r="E2304" s="12" t="s">
        <v>370</v>
      </c>
      <c r="F2304" s="12" t="s">
        <v>2819</v>
      </c>
      <c r="G2304" s="12" t="s">
        <v>2733</v>
      </c>
      <c r="H2304" s="12" t="s">
        <v>2734</v>
      </c>
      <c r="I2304" s="90">
        <v>0.16666666666666671</v>
      </c>
      <c r="J2304" s="90">
        <v>0.18055555555555561</v>
      </c>
      <c r="K2304" s="13">
        <v>0.33</v>
      </c>
      <c r="L2304" s="90"/>
      <c r="M2304" s="90"/>
      <c r="N2304" s="13"/>
      <c r="O2304" s="12">
        <v>0</v>
      </c>
      <c r="P2304" s="12">
        <v>45.187213</v>
      </c>
      <c r="Q2304" s="12">
        <v>5.7183970000000004</v>
      </c>
      <c r="R2304" s="14">
        <v>46301.460023148145</v>
      </c>
      <c r="S2304" s="12">
        <v>1</v>
      </c>
      <c r="T2304">
        <v>20260528</v>
      </c>
      <c r="U2304" t="s">
        <v>40</v>
      </c>
      <c r="V2304">
        <v>20260528</v>
      </c>
    </row>
    <row r="2305" spans="1:22" x14ac:dyDescent="0.3">
      <c r="A2305" s="11">
        <v>46287</v>
      </c>
      <c r="B2305" s="89" t="s">
        <v>3848</v>
      </c>
      <c r="C2305" s="12" t="s">
        <v>945</v>
      </c>
      <c r="D2305" s="12" t="s">
        <v>2822</v>
      </c>
      <c r="E2305" s="12" t="s">
        <v>206</v>
      </c>
      <c r="F2305" s="12" t="s">
        <v>3908</v>
      </c>
      <c r="G2305" s="12" t="s">
        <v>2733</v>
      </c>
      <c r="H2305" s="12" t="s">
        <v>2734</v>
      </c>
      <c r="I2305" s="90">
        <v>0.16666666666666671</v>
      </c>
      <c r="J2305" s="90">
        <v>0.18055555555555561</v>
      </c>
      <c r="K2305" s="13">
        <v>0.33</v>
      </c>
      <c r="L2305" s="90"/>
      <c r="M2305" s="90"/>
      <c r="N2305" s="13"/>
      <c r="O2305" s="12">
        <v>0</v>
      </c>
      <c r="P2305" s="12">
        <v>45.183933000000003</v>
      </c>
      <c r="Q2305" s="12">
        <v>5.7185100000000002</v>
      </c>
      <c r="R2305" s="14">
        <v>46301.460023148145</v>
      </c>
      <c r="S2305" s="12">
        <v>1</v>
      </c>
      <c r="T2305">
        <v>20260411</v>
      </c>
      <c r="U2305" t="s">
        <v>3760</v>
      </c>
      <c r="V2305">
        <v>20260411</v>
      </c>
    </row>
    <row r="2306" spans="1:22" x14ac:dyDescent="0.3">
      <c r="A2306" s="11">
        <v>46287</v>
      </c>
      <c r="B2306" s="89" t="s">
        <v>3826</v>
      </c>
      <c r="C2306" s="12" t="s">
        <v>886</v>
      </c>
      <c r="D2306" s="12" t="s">
        <v>2829</v>
      </c>
      <c r="E2306" s="12" t="s">
        <v>684</v>
      </c>
      <c r="F2306" s="12" t="s">
        <v>2830</v>
      </c>
      <c r="G2306" s="12" t="s">
        <v>2733</v>
      </c>
      <c r="H2306" s="12" t="s">
        <v>2734</v>
      </c>
      <c r="I2306" s="90">
        <v>0.16666666666666671</v>
      </c>
      <c r="J2306" s="90">
        <v>0.18055555555555561</v>
      </c>
      <c r="K2306" s="13">
        <v>0.33</v>
      </c>
      <c r="L2306" s="90"/>
      <c r="M2306" s="90"/>
      <c r="N2306" s="13"/>
      <c r="O2306" s="12">
        <v>0</v>
      </c>
      <c r="P2306" s="12">
        <v>45.189571999999998</v>
      </c>
      <c r="Q2306" s="12">
        <v>5.7128589999999999</v>
      </c>
      <c r="R2306" s="14">
        <v>46301.460023148145</v>
      </c>
      <c r="S2306" s="12">
        <v>1</v>
      </c>
      <c r="T2306">
        <v>20260285</v>
      </c>
      <c r="U2306" t="s">
        <v>40</v>
      </c>
      <c r="V2306">
        <v>20260285</v>
      </c>
    </row>
    <row r="2307" spans="1:22" x14ac:dyDescent="0.3">
      <c r="A2307" s="11">
        <v>46287</v>
      </c>
      <c r="B2307" s="89" t="s">
        <v>3912</v>
      </c>
      <c r="C2307" s="12" t="s">
        <v>980</v>
      </c>
      <c r="D2307" s="12" t="s">
        <v>1877</v>
      </c>
      <c r="E2307" s="12" t="s">
        <v>540</v>
      </c>
      <c r="F2307" s="12" t="s">
        <v>540</v>
      </c>
      <c r="G2307" s="12" t="s">
        <v>2733</v>
      </c>
      <c r="H2307" s="12" t="s">
        <v>2737</v>
      </c>
      <c r="I2307" s="90">
        <v>0.33333333333333331</v>
      </c>
      <c r="J2307" s="90">
        <v>0.37847222222222221</v>
      </c>
      <c r="K2307" s="13">
        <v>1.08</v>
      </c>
      <c r="L2307" s="90"/>
      <c r="M2307" s="90"/>
      <c r="N2307" s="13"/>
      <c r="O2307" s="12">
        <v>0</v>
      </c>
      <c r="P2307" s="12">
        <v>45.275311000000002</v>
      </c>
      <c r="Q2307" s="12">
        <v>5.6492800000000001</v>
      </c>
      <c r="R2307" s="14">
        <v>46301.460023148145</v>
      </c>
      <c r="S2307" s="12">
        <v>0</v>
      </c>
      <c r="T2307">
        <v>20260269</v>
      </c>
      <c r="U2307" t="s">
        <v>838</v>
      </c>
      <c r="V2307">
        <v>20260269</v>
      </c>
    </row>
    <row r="2308" spans="1:22" x14ac:dyDescent="0.3">
      <c r="A2308" s="11">
        <v>46287</v>
      </c>
      <c r="B2308" s="89" t="s">
        <v>3864</v>
      </c>
      <c r="C2308" s="12" t="s">
        <v>960</v>
      </c>
      <c r="D2308" s="12" t="s">
        <v>1082</v>
      </c>
      <c r="E2308" s="12" t="s">
        <v>768</v>
      </c>
      <c r="F2308" s="12" t="s">
        <v>1085</v>
      </c>
      <c r="G2308" s="12" t="s">
        <v>2733</v>
      </c>
      <c r="H2308" s="12" t="s">
        <v>2737</v>
      </c>
      <c r="I2308" s="90">
        <v>0.33333333333333331</v>
      </c>
      <c r="J2308" s="90">
        <v>0.3611111111111111</v>
      </c>
      <c r="K2308" s="13">
        <v>0.67</v>
      </c>
      <c r="L2308" s="90"/>
      <c r="M2308" s="90"/>
      <c r="N2308" s="13"/>
      <c r="O2308" s="12">
        <v>0</v>
      </c>
      <c r="P2308" s="12">
        <v>45.180636</v>
      </c>
      <c r="Q2308" s="12">
        <v>5.7115109999999998</v>
      </c>
      <c r="R2308" s="14">
        <v>46301.460023148145</v>
      </c>
      <c r="S2308" s="12">
        <v>1</v>
      </c>
      <c r="T2308">
        <v>20260009</v>
      </c>
      <c r="U2308" t="s">
        <v>838</v>
      </c>
      <c r="V2308">
        <v>20260009</v>
      </c>
    </row>
    <row r="2309" spans="1:22" x14ac:dyDescent="0.3">
      <c r="A2309" s="11">
        <v>46287</v>
      </c>
      <c r="B2309" s="89" t="s">
        <v>3839</v>
      </c>
      <c r="C2309" s="12" t="s">
        <v>966</v>
      </c>
      <c r="D2309" s="12" t="s">
        <v>2160</v>
      </c>
      <c r="E2309" s="12" t="s">
        <v>138</v>
      </c>
      <c r="F2309" s="12" t="s">
        <v>138</v>
      </c>
      <c r="G2309" s="12" t="s">
        <v>2733</v>
      </c>
      <c r="H2309" s="12" t="s">
        <v>2737</v>
      </c>
      <c r="I2309" s="90">
        <v>0.2013888888888889</v>
      </c>
      <c r="J2309" s="90">
        <v>0.2361111111111111</v>
      </c>
      <c r="K2309" s="13">
        <v>0.83</v>
      </c>
      <c r="L2309" s="90">
        <v>0.32430555555555562</v>
      </c>
      <c r="M2309" s="90">
        <v>0.36388888888888887</v>
      </c>
      <c r="N2309" s="13">
        <v>0.95</v>
      </c>
      <c r="O2309" s="12">
        <v>1</v>
      </c>
      <c r="P2309" s="12">
        <v>45.365924</v>
      </c>
      <c r="Q2309" s="12">
        <v>5.5930960000000001</v>
      </c>
      <c r="R2309" s="14">
        <v>46301.460023148145</v>
      </c>
      <c r="S2309" s="12">
        <v>1</v>
      </c>
      <c r="T2309">
        <v>20260362</v>
      </c>
      <c r="U2309" t="s">
        <v>838</v>
      </c>
      <c r="V2309">
        <v>20260362</v>
      </c>
    </row>
    <row r="2310" spans="1:22" x14ac:dyDescent="0.3">
      <c r="A2310" s="11">
        <v>46287</v>
      </c>
      <c r="B2310" s="89" t="s">
        <v>3770</v>
      </c>
      <c r="C2310" s="12" t="s">
        <v>856</v>
      </c>
      <c r="D2310" s="12" t="s">
        <v>871</v>
      </c>
      <c r="E2310" s="12" t="s">
        <v>825</v>
      </c>
      <c r="F2310" s="12" t="s">
        <v>3871</v>
      </c>
      <c r="G2310" s="12" t="s">
        <v>2733</v>
      </c>
      <c r="H2310" s="12" t="s">
        <v>2737</v>
      </c>
      <c r="I2310" s="90">
        <v>0.33333333333333331</v>
      </c>
      <c r="J2310" s="90">
        <v>0.34722222222222221</v>
      </c>
      <c r="K2310" s="13">
        <v>0.33</v>
      </c>
      <c r="L2310" s="90"/>
      <c r="M2310" s="90"/>
      <c r="N2310" s="13"/>
      <c r="O2310" s="12">
        <v>0</v>
      </c>
      <c r="P2310" s="12">
        <v>45.181339000000001</v>
      </c>
      <c r="Q2310" s="12">
        <v>5.7134910000000003</v>
      </c>
      <c r="R2310" s="14">
        <v>46301.460023148145</v>
      </c>
      <c r="S2310" s="12">
        <v>1</v>
      </c>
      <c r="V2310" t="s">
        <v>3771</v>
      </c>
    </row>
    <row r="2311" spans="1:22" x14ac:dyDescent="0.3">
      <c r="A2311" s="11">
        <v>46287</v>
      </c>
      <c r="B2311" s="89" t="s">
        <v>3862</v>
      </c>
      <c r="C2311" s="12" t="s">
        <v>853</v>
      </c>
      <c r="D2311" s="12" t="s">
        <v>3548</v>
      </c>
      <c r="E2311" s="12" t="s">
        <v>627</v>
      </c>
      <c r="F2311" s="12" t="s">
        <v>3549</v>
      </c>
      <c r="G2311" s="12" t="s">
        <v>2733</v>
      </c>
      <c r="H2311" s="12" t="s">
        <v>2837</v>
      </c>
      <c r="I2311" s="90">
        <v>0.35416666666666669</v>
      </c>
      <c r="J2311" s="90">
        <v>0.375</v>
      </c>
      <c r="K2311" s="13">
        <v>0.5</v>
      </c>
      <c r="L2311" s="90"/>
      <c r="M2311" s="90"/>
      <c r="N2311" s="13"/>
      <c r="O2311" s="12">
        <v>0</v>
      </c>
      <c r="P2311" s="12">
        <v>45.187038000000001</v>
      </c>
      <c r="Q2311" s="12">
        <v>5.719214</v>
      </c>
      <c r="R2311" s="14">
        <v>46301.460023148145</v>
      </c>
      <c r="S2311" s="12">
        <v>1</v>
      </c>
      <c r="T2311">
        <v>20260129</v>
      </c>
      <c r="U2311" t="s">
        <v>40</v>
      </c>
      <c r="V2311">
        <v>20260129</v>
      </c>
    </row>
    <row r="2312" spans="1:22" x14ac:dyDescent="0.3">
      <c r="A2312" s="11">
        <v>46287</v>
      </c>
      <c r="B2312" s="89" t="s">
        <v>3862</v>
      </c>
      <c r="C2312" s="12" t="s">
        <v>853</v>
      </c>
      <c r="D2312" s="12" t="s">
        <v>3013</v>
      </c>
      <c r="E2312" s="12" t="s">
        <v>578</v>
      </c>
      <c r="F2312" s="12" t="s">
        <v>3014</v>
      </c>
      <c r="G2312" s="12" t="s">
        <v>2733</v>
      </c>
      <c r="H2312" s="12" t="s">
        <v>2734</v>
      </c>
      <c r="I2312" s="90">
        <v>0.29166666666666669</v>
      </c>
      <c r="J2312" s="90">
        <v>0.2986111111111111</v>
      </c>
      <c r="K2312" s="13">
        <v>0.17</v>
      </c>
      <c r="L2312" s="90"/>
      <c r="M2312" s="90"/>
      <c r="N2312" s="13"/>
      <c r="O2312" s="12">
        <v>0</v>
      </c>
      <c r="P2312" s="12">
        <v>45.183777999999997</v>
      </c>
      <c r="Q2312" s="12">
        <v>5.7115169999999997</v>
      </c>
      <c r="R2312" s="14">
        <v>46301.460023148145</v>
      </c>
      <c r="S2312" s="12">
        <v>1</v>
      </c>
      <c r="T2312">
        <v>20260008</v>
      </c>
      <c r="U2312" t="s">
        <v>3760</v>
      </c>
      <c r="V2312">
        <v>20260008</v>
      </c>
    </row>
    <row r="2313" spans="1:22" x14ac:dyDescent="0.3">
      <c r="A2313" s="11">
        <v>46287</v>
      </c>
      <c r="B2313" s="89" t="s">
        <v>3836</v>
      </c>
      <c r="C2313" s="12" t="s">
        <v>954</v>
      </c>
      <c r="D2313" s="12" t="s">
        <v>2206</v>
      </c>
      <c r="E2313" s="12" t="s">
        <v>691</v>
      </c>
      <c r="F2313" s="12" t="s">
        <v>3010</v>
      </c>
      <c r="G2313" s="12" t="s">
        <v>2733</v>
      </c>
      <c r="H2313" s="12" t="s">
        <v>2737</v>
      </c>
      <c r="I2313" s="90">
        <v>0.33333333333333331</v>
      </c>
      <c r="J2313" s="90">
        <v>0.44097222222222221</v>
      </c>
      <c r="K2313" s="13">
        <v>2.58</v>
      </c>
      <c r="L2313" s="90"/>
      <c r="M2313" s="90"/>
      <c r="N2313" s="13"/>
      <c r="O2313" s="12">
        <v>0</v>
      </c>
      <c r="P2313" s="12">
        <v>45.205657000000002</v>
      </c>
      <c r="Q2313" s="12">
        <v>5.7738750000000003</v>
      </c>
      <c r="R2313" s="14">
        <v>46301.460023148145</v>
      </c>
      <c r="S2313" s="12">
        <v>1</v>
      </c>
      <c r="T2313">
        <v>20260378</v>
      </c>
      <c r="U2313" t="s">
        <v>838</v>
      </c>
      <c r="V2313">
        <v>20260378</v>
      </c>
    </row>
    <row r="2314" spans="1:22" x14ac:dyDescent="0.3">
      <c r="A2314" s="11">
        <v>46287</v>
      </c>
      <c r="B2314" s="89" t="s">
        <v>3815</v>
      </c>
      <c r="C2314" s="12" t="s">
        <v>905</v>
      </c>
      <c r="D2314" s="12" t="s">
        <v>2831</v>
      </c>
      <c r="E2314" s="12" t="s">
        <v>63</v>
      </c>
      <c r="F2314" s="12" t="s">
        <v>2832</v>
      </c>
      <c r="G2314" s="12" t="s">
        <v>2733</v>
      </c>
      <c r="H2314" s="12" t="s">
        <v>2734</v>
      </c>
      <c r="I2314" s="90">
        <v>0.16666666666666671</v>
      </c>
      <c r="J2314" s="90">
        <v>0.1736111111111111</v>
      </c>
      <c r="K2314" s="13">
        <v>0.17</v>
      </c>
      <c r="L2314" s="90"/>
      <c r="M2314" s="90"/>
      <c r="N2314" s="13"/>
      <c r="O2314" s="12">
        <v>0</v>
      </c>
      <c r="P2314" s="12">
        <v>45.185625999999999</v>
      </c>
      <c r="Q2314" s="12">
        <v>5.7211239999999997</v>
      </c>
      <c r="R2314" s="14">
        <v>46301.460023148145</v>
      </c>
      <c r="S2314" s="12">
        <v>1</v>
      </c>
      <c r="T2314">
        <v>20260319</v>
      </c>
      <c r="U2314" t="s">
        <v>40</v>
      </c>
      <c r="V2314">
        <v>20260319</v>
      </c>
    </row>
    <row r="2315" spans="1:22" x14ac:dyDescent="0.3">
      <c r="A2315" s="11">
        <v>46287</v>
      </c>
      <c r="B2315" s="89" t="s">
        <v>3819</v>
      </c>
      <c r="C2315" s="12" t="s">
        <v>973</v>
      </c>
      <c r="D2315" s="12" t="s">
        <v>3550</v>
      </c>
      <c r="E2315" s="12" t="s">
        <v>586</v>
      </c>
      <c r="F2315" s="12" t="s">
        <v>3551</v>
      </c>
      <c r="G2315" s="12" t="s">
        <v>2733</v>
      </c>
      <c r="H2315" s="12" t="s">
        <v>2734</v>
      </c>
      <c r="I2315" s="90">
        <v>0.16666666666666671</v>
      </c>
      <c r="J2315" s="90">
        <v>0.18055555555555561</v>
      </c>
      <c r="K2315" s="13">
        <v>0.33</v>
      </c>
      <c r="L2315" s="90"/>
      <c r="M2315" s="90"/>
      <c r="N2315" s="13"/>
      <c r="O2315" s="12">
        <v>0</v>
      </c>
      <c r="P2315" s="12">
        <v>45.360757</v>
      </c>
      <c r="Q2315" s="12">
        <v>5.5991109999999997</v>
      </c>
      <c r="R2315" s="14">
        <v>46301.460023148145</v>
      </c>
      <c r="S2315" s="12">
        <v>1</v>
      </c>
      <c r="T2315">
        <v>20260438</v>
      </c>
      <c r="U2315" t="s">
        <v>3760</v>
      </c>
      <c r="V2315">
        <v>20260438</v>
      </c>
    </row>
    <row r="2316" spans="1:22" x14ac:dyDescent="0.3">
      <c r="A2316" s="11">
        <v>46287</v>
      </c>
      <c r="B2316" s="89" t="s">
        <v>3820</v>
      </c>
      <c r="C2316" s="12" t="s">
        <v>961</v>
      </c>
      <c r="D2316" s="12" t="s">
        <v>2839</v>
      </c>
      <c r="E2316" s="12" t="s">
        <v>795</v>
      </c>
      <c r="F2316" s="12" t="s">
        <v>2840</v>
      </c>
      <c r="G2316" s="12" t="s">
        <v>2733</v>
      </c>
      <c r="H2316" s="12" t="s">
        <v>2734</v>
      </c>
      <c r="I2316" s="90">
        <v>0.34375</v>
      </c>
      <c r="J2316" s="90">
        <v>0.3576388888888889</v>
      </c>
      <c r="K2316" s="13">
        <v>0.33</v>
      </c>
      <c r="L2316" s="90">
        <v>0.26041666666666669</v>
      </c>
      <c r="M2316" s="90">
        <v>0.56180555555555556</v>
      </c>
      <c r="N2316" s="13">
        <v>7.23</v>
      </c>
      <c r="O2316" s="12">
        <v>1</v>
      </c>
      <c r="P2316" s="12">
        <v>45.165621000000002</v>
      </c>
      <c r="Q2316" s="12">
        <v>5.7235849999999999</v>
      </c>
      <c r="R2316" s="14">
        <v>46301.460023148145</v>
      </c>
      <c r="S2316" s="12">
        <v>1</v>
      </c>
      <c r="T2316">
        <v>20260380</v>
      </c>
      <c r="U2316" t="s">
        <v>40</v>
      </c>
      <c r="V2316">
        <v>20260380</v>
      </c>
    </row>
    <row r="2317" spans="1:22" x14ac:dyDescent="0.3">
      <c r="A2317" s="11">
        <v>46287</v>
      </c>
      <c r="B2317" s="89" t="s">
        <v>3835</v>
      </c>
      <c r="C2317" s="12" t="s">
        <v>859</v>
      </c>
      <c r="D2317" s="12" t="s">
        <v>2845</v>
      </c>
      <c r="E2317" s="12" t="s">
        <v>166</v>
      </c>
      <c r="F2317" s="12" t="s">
        <v>2846</v>
      </c>
      <c r="G2317" s="12" t="s">
        <v>2733</v>
      </c>
      <c r="H2317" s="12" t="s">
        <v>2734</v>
      </c>
      <c r="I2317" s="90">
        <v>0.16666666666666671</v>
      </c>
      <c r="J2317" s="90">
        <v>0.18055555555555561</v>
      </c>
      <c r="K2317" s="13">
        <v>0.33</v>
      </c>
      <c r="L2317" s="90"/>
      <c r="M2317" s="90"/>
      <c r="N2317" s="13"/>
      <c r="O2317" s="12">
        <v>0</v>
      </c>
      <c r="P2317" s="12">
        <v>45.191105</v>
      </c>
      <c r="Q2317" s="12">
        <v>5.7245520000000001</v>
      </c>
      <c r="R2317" s="14">
        <v>46301.460023148145</v>
      </c>
      <c r="S2317" s="12">
        <v>1</v>
      </c>
      <c r="T2317">
        <v>20260515</v>
      </c>
      <c r="U2317" t="s">
        <v>40</v>
      </c>
      <c r="V2317">
        <v>20260515</v>
      </c>
    </row>
    <row r="2318" spans="1:22" x14ac:dyDescent="0.3">
      <c r="A2318" s="11">
        <v>46287</v>
      </c>
      <c r="B2318" s="89" t="s">
        <v>3826</v>
      </c>
      <c r="C2318" s="12" t="s">
        <v>886</v>
      </c>
      <c r="D2318" s="12" t="s">
        <v>1537</v>
      </c>
      <c r="E2318" s="12" t="s">
        <v>435</v>
      </c>
      <c r="F2318" s="12" t="s">
        <v>435</v>
      </c>
      <c r="G2318" s="12" t="s">
        <v>2733</v>
      </c>
      <c r="H2318" s="12" t="s">
        <v>2737</v>
      </c>
      <c r="I2318" s="90">
        <v>0.33333333333333331</v>
      </c>
      <c r="J2318" s="90">
        <v>0.38541666666666669</v>
      </c>
      <c r="K2318" s="13">
        <v>1.25</v>
      </c>
      <c r="L2318" s="90"/>
      <c r="M2318" s="90"/>
      <c r="N2318" s="13"/>
      <c r="O2318" s="12">
        <v>0</v>
      </c>
      <c r="P2318" s="12">
        <v>45.181677999999998</v>
      </c>
      <c r="Q2318" s="12">
        <v>5.7453979999999998</v>
      </c>
      <c r="R2318" s="14">
        <v>46301.460023148145</v>
      </c>
      <c r="S2318" s="12">
        <v>1</v>
      </c>
      <c r="T2318">
        <v>20260156</v>
      </c>
      <c r="U2318" t="s">
        <v>838</v>
      </c>
      <c r="V2318">
        <v>20260156</v>
      </c>
    </row>
    <row r="2319" spans="1:22" x14ac:dyDescent="0.3">
      <c r="A2319" s="11">
        <v>46287</v>
      </c>
      <c r="B2319" s="89" t="s">
        <v>3872</v>
      </c>
      <c r="C2319" s="12" t="s">
        <v>866</v>
      </c>
      <c r="D2319" s="12" t="s">
        <v>3027</v>
      </c>
      <c r="E2319" s="12" t="s">
        <v>451</v>
      </c>
      <c r="F2319" s="12" t="s">
        <v>3028</v>
      </c>
      <c r="G2319" s="12" t="s">
        <v>2733</v>
      </c>
      <c r="H2319" s="12" t="s">
        <v>2734</v>
      </c>
      <c r="I2319" s="90">
        <v>0.16666666666666671</v>
      </c>
      <c r="J2319" s="90">
        <v>0.18055555555555561</v>
      </c>
      <c r="K2319" s="13">
        <v>0.33</v>
      </c>
      <c r="L2319" s="90">
        <v>9.8611111111111108E-2</v>
      </c>
      <c r="M2319" s="90">
        <v>0.10972222222222219</v>
      </c>
      <c r="N2319" s="13">
        <v>0.27</v>
      </c>
      <c r="O2319" s="12">
        <v>1</v>
      </c>
      <c r="P2319" s="12">
        <v>45.207687999999997</v>
      </c>
      <c r="Q2319" s="12">
        <v>5.763395</v>
      </c>
      <c r="R2319" s="14">
        <v>46301.460023148145</v>
      </c>
      <c r="S2319" s="12">
        <v>1</v>
      </c>
      <c r="T2319">
        <v>20260046</v>
      </c>
      <c r="U2319" t="s">
        <v>40</v>
      </c>
      <c r="V2319">
        <v>20260046</v>
      </c>
    </row>
    <row r="2320" spans="1:22" x14ac:dyDescent="0.3">
      <c r="A2320" s="11">
        <v>46287</v>
      </c>
      <c r="B2320" s="89" t="s">
        <v>3842</v>
      </c>
      <c r="C2320" s="12" t="s">
        <v>865</v>
      </c>
      <c r="D2320" s="12" t="s">
        <v>2080</v>
      </c>
      <c r="E2320" s="12" t="s">
        <v>69</v>
      </c>
      <c r="F2320" s="12" t="s">
        <v>69</v>
      </c>
      <c r="G2320" s="12" t="s">
        <v>2733</v>
      </c>
      <c r="H2320" s="12" t="s">
        <v>2737</v>
      </c>
      <c r="I2320" s="90">
        <v>0.33333333333333331</v>
      </c>
      <c r="J2320" s="90">
        <v>0.37847222222222221</v>
      </c>
      <c r="K2320" s="13">
        <v>1.08</v>
      </c>
      <c r="L2320" s="90"/>
      <c r="M2320" s="90"/>
      <c r="N2320" s="13"/>
      <c r="O2320" s="12">
        <v>0</v>
      </c>
      <c r="P2320" s="12">
        <v>45.181744999999999</v>
      </c>
      <c r="Q2320" s="12">
        <v>5.7172830000000001</v>
      </c>
      <c r="R2320" s="14">
        <v>46301.460023148145</v>
      </c>
      <c r="S2320" s="12">
        <v>1</v>
      </c>
      <c r="T2320">
        <v>20260335</v>
      </c>
      <c r="U2320" t="s">
        <v>838</v>
      </c>
      <c r="V2320">
        <v>20260335</v>
      </c>
    </row>
    <row r="2321" spans="1:22" x14ac:dyDescent="0.3">
      <c r="A2321" s="11">
        <v>46287</v>
      </c>
      <c r="B2321" s="89" t="s">
        <v>3862</v>
      </c>
      <c r="C2321" s="12" t="s">
        <v>853</v>
      </c>
      <c r="D2321" s="12" t="s">
        <v>3025</v>
      </c>
      <c r="E2321" s="12" t="s">
        <v>94</v>
      </c>
      <c r="F2321" s="12" t="s">
        <v>3026</v>
      </c>
      <c r="G2321" s="12" t="s">
        <v>2733</v>
      </c>
      <c r="H2321" s="12" t="s">
        <v>2734</v>
      </c>
      <c r="I2321" s="90">
        <v>0.29166666666666669</v>
      </c>
      <c r="J2321" s="90">
        <v>0.2986111111111111</v>
      </c>
      <c r="K2321" s="13">
        <v>0.17</v>
      </c>
      <c r="L2321" s="90"/>
      <c r="M2321" s="90"/>
      <c r="N2321" s="13"/>
      <c r="O2321" s="12">
        <v>0</v>
      </c>
      <c r="P2321" s="12">
        <v>45.190103999999998</v>
      </c>
      <c r="Q2321" s="12">
        <v>5.7049050000000001</v>
      </c>
      <c r="R2321" s="14">
        <v>46301.460023148145</v>
      </c>
      <c r="S2321" s="12">
        <v>1</v>
      </c>
      <c r="T2321">
        <v>20260256</v>
      </c>
      <c r="U2321" t="s">
        <v>40</v>
      </c>
      <c r="V2321">
        <v>20260256</v>
      </c>
    </row>
    <row r="2322" spans="1:22" x14ac:dyDescent="0.3">
      <c r="A2322" s="11">
        <v>46287</v>
      </c>
      <c r="B2322" s="89" t="s">
        <v>3835</v>
      </c>
      <c r="C2322" s="12" t="s">
        <v>859</v>
      </c>
      <c r="D2322" s="12" t="s">
        <v>2847</v>
      </c>
      <c r="E2322" s="12" t="s">
        <v>396</v>
      </c>
      <c r="F2322" s="12" t="s">
        <v>2848</v>
      </c>
      <c r="G2322" s="12" t="s">
        <v>2733</v>
      </c>
      <c r="H2322" s="12" t="s">
        <v>2734</v>
      </c>
      <c r="I2322" s="90">
        <v>0.16666666666666671</v>
      </c>
      <c r="J2322" s="90">
        <v>0.18055555555555561</v>
      </c>
      <c r="K2322" s="13">
        <v>0.33</v>
      </c>
      <c r="L2322" s="90"/>
      <c r="M2322" s="90"/>
      <c r="N2322" s="13"/>
      <c r="O2322" s="12">
        <v>0</v>
      </c>
      <c r="P2322" s="12">
        <v>45.189906999999998</v>
      </c>
      <c r="Q2322" s="12">
        <v>5.7160770000000003</v>
      </c>
      <c r="R2322" s="14">
        <v>46301.460023148145</v>
      </c>
      <c r="S2322" s="12">
        <v>1</v>
      </c>
      <c r="T2322">
        <v>20260305</v>
      </c>
      <c r="U2322" t="s">
        <v>40</v>
      </c>
      <c r="V2322">
        <v>20260305</v>
      </c>
    </row>
    <row r="2323" spans="1:22" x14ac:dyDescent="0.3">
      <c r="A2323" s="11">
        <v>46287</v>
      </c>
      <c r="B2323" s="89" t="s">
        <v>3839</v>
      </c>
      <c r="C2323" s="12" t="s">
        <v>966</v>
      </c>
      <c r="D2323" s="12" t="s">
        <v>2642</v>
      </c>
      <c r="E2323" s="12" t="s">
        <v>641</v>
      </c>
      <c r="F2323" s="12" t="s">
        <v>641</v>
      </c>
      <c r="G2323" s="12" t="s">
        <v>2733</v>
      </c>
      <c r="H2323" s="12" t="s">
        <v>2737</v>
      </c>
      <c r="I2323" s="90">
        <v>0.44791666666666669</v>
      </c>
      <c r="J2323" s="90">
        <v>0.46597222222222218</v>
      </c>
      <c r="K2323" s="13">
        <v>0.43</v>
      </c>
      <c r="L2323" s="90">
        <v>0.24444444444444441</v>
      </c>
      <c r="M2323" s="90">
        <v>0.25416666666666671</v>
      </c>
      <c r="N2323" s="13">
        <v>0.23</v>
      </c>
      <c r="O2323" s="12">
        <v>1</v>
      </c>
      <c r="P2323" s="12">
        <v>45.328066</v>
      </c>
      <c r="Q2323" s="12">
        <v>5.566249</v>
      </c>
      <c r="R2323" s="14">
        <v>46301.460023148145</v>
      </c>
      <c r="S2323" s="12">
        <v>1</v>
      </c>
      <c r="T2323">
        <v>20260546</v>
      </c>
      <c r="U2323" t="s">
        <v>838</v>
      </c>
      <c r="V2323">
        <v>20260546</v>
      </c>
    </row>
    <row r="2324" spans="1:22" x14ac:dyDescent="0.3">
      <c r="A2324" s="11">
        <v>46287</v>
      </c>
      <c r="B2324" s="89" t="s">
        <v>3840</v>
      </c>
      <c r="C2324" s="12" t="s">
        <v>959</v>
      </c>
      <c r="D2324" s="12" t="s">
        <v>1873</v>
      </c>
      <c r="E2324" s="12" t="s">
        <v>715</v>
      </c>
      <c r="F2324" s="12" t="s">
        <v>715</v>
      </c>
      <c r="G2324" s="12" t="s">
        <v>2733</v>
      </c>
      <c r="H2324" s="12" t="s">
        <v>2737</v>
      </c>
      <c r="I2324" s="90">
        <v>0.33333333333333331</v>
      </c>
      <c r="J2324" s="90">
        <v>0.46875</v>
      </c>
      <c r="K2324" s="13">
        <v>3.25</v>
      </c>
      <c r="L2324" s="90"/>
      <c r="M2324" s="90"/>
      <c r="N2324" s="13"/>
      <c r="O2324" s="12">
        <v>0</v>
      </c>
      <c r="P2324" s="12">
        <v>45.212637000000001</v>
      </c>
      <c r="Q2324" s="12">
        <v>5.7951940000000004</v>
      </c>
      <c r="R2324" s="14">
        <v>46301.460023148145</v>
      </c>
      <c r="S2324" s="12">
        <v>1</v>
      </c>
      <c r="T2324">
        <v>20260267</v>
      </c>
      <c r="U2324" t="s">
        <v>838</v>
      </c>
      <c r="V2324">
        <v>20260267</v>
      </c>
    </row>
    <row r="2325" spans="1:22" x14ac:dyDescent="0.3">
      <c r="A2325" s="11">
        <v>46287</v>
      </c>
      <c r="B2325" s="89" t="s">
        <v>3827</v>
      </c>
      <c r="C2325" s="12" t="s">
        <v>967</v>
      </c>
      <c r="D2325" s="12" t="s">
        <v>3029</v>
      </c>
      <c r="E2325" s="12" t="s">
        <v>623</v>
      </c>
      <c r="F2325" s="12" t="s">
        <v>3030</v>
      </c>
      <c r="G2325" s="12" t="s">
        <v>2733</v>
      </c>
      <c r="H2325" s="12" t="s">
        <v>2734</v>
      </c>
      <c r="I2325" s="90">
        <v>0.16666666666666671</v>
      </c>
      <c r="J2325" s="90">
        <v>0.18055555555555561</v>
      </c>
      <c r="K2325" s="13">
        <v>0.33</v>
      </c>
      <c r="L2325" s="90">
        <v>0.1902777777777778</v>
      </c>
      <c r="M2325" s="90">
        <v>0.19791666666666671</v>
      </c>
      <c r="N2325" s="13">
        <v>0.18</v>
      </c>
      <c r="O2325" s="12">
        <v>1</v>
      </c>
      <c r="P2325" s="12">
        <v>45.210430000000002</v>
      </c>
      <c r="Q2325" s="12">
        <v>5.6671319999999996</v>
      </c>
      <c r="R2325" s="14">
        <v>46301.460023148145</v>
      </c>
      <c r="S2325" s="12">
        <v>1</v>
      </c>
      <c r="T2325">
        <v>20260092</v>
      </c>
      <c r="U2325" t="s">
        <v>40</v>
      </c>
      <c r="V2325">
        <v>20260092</v>
      </c>
    </row>
    <row r="2326" spans="1:22" x14ac:dyDescent="0.3">
      <c r="A2326" s="11">
        <v>46287</v>
      </c>
      <c r="B2326" s="89" t="s">
        <v>3842</v>
      </c>
      <c r="C2326" s="12" t="s">
        <v>865</v>
      </c>
      <c r="D2326" s="12" t="s">
        <v>2856</v>
      </c>
      <c r="E2326" s="12" t="s">
        <v>331</v>
      </c>
      <c r="F2326" s="12" t="s">
        <v>2857</v>
      </c>
      <c r="G2326" s="12" t="s">
        <v>2733</v>
      </c>
      <c r="H2326" s="12" t="s">
        <v>2734</v>
      </c>
      <c r="I2326" s="90">
        <v>0.16666666666666671</v>
      </c>
      <c r="J2326" s="90">
        <v>0.18055555555555561</v>
      </c>
      <c r="K2326" s="13">
        <v>0.33</v>
      </c>
      <c r="L2326" s="90"/>
      <c r="M2326" s="90"/>
      <c r="N2326" s="13"/>
      <c r="O2326" s="12">
        <v>0</v>
      </c>
      <c r="P2326" s="12">
        <v>45.186152999999997</v>
      </c>
      <c r="Q2326" s="12">
        <v>5.753412</v>
      </c>
      <c r="R2326" s="14">
        <v>46301.460023148145</v>
      </c>
      <c r="S2326" s="12">
        <v>1</v>
      </c>
      <c r="T2326">
        <v>20260020</v>
      </c>
      <c r="U2326" t="s">
        <v>3760</v>
      </c>
      <c r="V2326">
        <v>20260020</v>
      </c>
    </row>
    <row r="2327" spans="1:22" x14ac:dyDescent="0.3">
      <c r="A2327" s="11">
        <v>46287</v>
      </c>
      <c r="B2327" s="89" t="s">
        <v>3831</v>
      </c>
      <c r="C2327" s="12" t="s">
        <v>892</v>
      </c>
      <c r="D2327" s="12" t="s">
        <v>2895</v>
      </c>
      <c r="E2327" s="12" t="s">
        <v>209</v>
      </c>
      <c r="F2327" s="12" t="s">
        <v>2896</v>
      </c>
      <c r="G2327" s="12" t="s">
        <v>2733</v>
      </c>
      <c r="H2327" s="12" t="s">
        <v>2734</v>
      </c>
      <c r="I2327" s="90">
        <v>0.16666666666666671</v>
      </c>
      <c r="J2327" s="90">
        <v>0.18055555555555561</v>
      </c>
      <c r="K2327" s="13">
        <v>0.33</v>
      </c>
      <c r="L2327" s="90"/>
      <c r="M2327" s="90"/>
      <c r="N2327" s="13"/>
      <c r="O2327" s="12">
        <v>0</v>
      </c>
      <c r="P2327" s="12">
        <v>45.194781999999996</v>
      </c>
      <c r="Q2327" s="12">
        <v>5.7142739999999996</v>
      </c>
      <c r="R2327" s="14">
        <v>46301.460023148145</v>
      </c>
      <c r="S2327" s="12">
        <v>1</v>
      </c>
      <c r="T2327">
        <v>20260059</v>
      </c>
      <c r="U2327" t="s">
        <v>40</v>
      </c>
      <c r="V2327">
        <v>20260059</v>
      </c>
    </row>
    <row r="2328" spans="1:22" x14ac:dyDescent="0.3">
      <c r="A2328" s="11">
        <v>46287</v>
      </c>
      <c r="B2328" s="89" t="s">
        <v>3840</v>
      </c>
      <c r="C2328" s="12" t="s">
        <v>959</v>
      </c>
      <c r="D2328" s="12" t="s">
        <v>3017</v>
      </c>
      <c r="E2328" s="12" t="s">
        <v>588</v>
      </c>
      <c r="F2328" s="12" t="s">
        <v>3018</v>
      </c>
      <c r="G2328" s="12" t="s">
        <v>2733</v>
      </c>
      <c r="H2328" s="12" t="s">
        <v>2734</v>
      </c>
      <c r="I2328" s="90">
        <v>0.21180555555555561</v>
      </c>
      <c r="J2328" s="90">
        <v>0.22569444444444439</v>
      </c>
      <c r="K2328" s="13">
        <v>0.33</v>
      </c>
      <c r="L2328" s="90"/>
      <c r="M2328" s="90"/>
      <c r="N2328" s="13"/>
      <c r="O2328" s="12">
        <v>0</v>
      </c>
      <c r="P2328" s="12">
        <v>45.207380000000001</v>
      </c>
      <c r="Q2328" s="12">
        <v>5.7814410000000001</v>
      </c>
      <c r="R2328" s="14">
        <v>46301.460023148145</v>
      </c>
      <c r="S2328" s="12">
        <v>1</v>
      </c>
      <c r="T2328">
        <v>20260393</v>
      </c>
      <c r="U2328" t="s">
        <v>40</v>
      </c>
      <c r="V2328">
        <v>20260393</v>
      </c>
    </row>
    <row r="2329" spans="1:22" x14ac:dyDescent="0.3">
      <c r="A2329" s="11">
        <v>46287</v>
      </c>
      <c r="B2329" s="89" t="s">
        <v>3840</v>
      </c>
      <c r="C2329" s="12" t="s">
        <v>959</v>
      </c>
      <c r="D2329" s="12" t="s">
        <v>3416</v>
      </c>
      <c r="E2329" s="12" t="s">
        <v>428</v>
      </c>
      <c r="F2329" s="12" t="s">
        <v>3417</v>
      </c>
      <c r="G2329" s="12" t="s">
        <v>2733</v>
      </c>
      <c r="H2329" s="12" t="s">
        <v>2734</v>
      </c>
      <c r="I2329" s="90">
        <v>0.1701388888888889</v>
      </c>
      <c r="J2329" s="90">
        <v>0.18402777777777779</v>
      </c>
      <c r="K2329" s="13">
        <v>0.33</v>
      </c>
      <c r="L2329" s="90"/>
      <c r="M2329" s="90"/>
      <c r="N2329" s="13"/>
      <c r="O2329" s="12">
        <v>0</v>
      </c>
      <c r="P2329" s="12">
        <v>45.187860999999998</v>
      </c>
      <c r="Q2329" s="12">
        <v>5.7515039999999997</v>
      </c>
      <c r="R2329" s="14">
        <v>46301.460023148145</v>
      </c>
      <c r="S2329" s="12">
        <v>1</v>
      </c>
      <c r="T2329">
        <v>20260103</v>
      </c>
      <c r="U2329" t="s">
        <v>40</v>
      </c>
      <c r="V2329">
        <v>20260103</v>
      </c>
    </row>
    <row r="2330" spans="1:22" x14ac:dyDescent="0.3">
      <c r="A2330" s="11">
        <v>46287</v>
      </c>
      <c r="B2330" s="89" t="s">
        <v>3827</v>
      </c>
      <c r="C2330" s="12" t="s">
        <v>967</v>
      </c>
      <c r="D2330" s="12" t="s">
        <v>2866</v>
      </c>
      <c r="E2330" s="12" t="s">
        <v>582</v>
      </c>
      <c r="F2330" s="12" t="s">
        <v>2867</v>
      </c>
      <c r="G2330" s="12" t="s">
        <v>2733</v>
      </c>
      <c r="H2330" s="12" t="s">
        <v>2734</v>
      </c>
      <c r="I2330" s="90">
        <v>0.16666666666666671</v>
      </c>
      <c r="J2330" s="90">
        <v>0.18055555555555561</v>
      </c>
      <c r="K2330" s="13">
        <v>0.33</v>
      </c>
      <c r="L2330" s="90">
        <v>0.24861111111111109</v>
      </c>
      <c r="M2330" s="90">
        <v>0.29166666666666669</v>
      </c>
      <c r="N2330" s="13">
        <v>1.03</v>
      </c>
      <c r="O2330" s="12">
        <v>1</v>
      </c>
      <c r="P2330" s="12">
        <v>45.177649000000002</v>
      </c>
      <c r="Q2330" s="12">
        <v>5.731471</v>
      </c>
      <c r="R2330" s="14">
        <v>46301.460023148145</v>
      </c>
      <c r="S2330" s="12">
        <v>1</v>
      </c>
      <c r="T2330">
        <v>20260576</v>
      </c>
      <c r="U2330" t="s">
        <v>40</v>
      </c>
      <c r="V2330">
        <v>20260576</v>
      </c>
    </row>
    <row r="2331" spans="1:22" x14ac:dyDescent="0.3">
      <c r="A2331" s="11">
        <v>46287</v>
      </c>
      <c r="B2331" s="89" t="s">
        <v>3826</v>
      </c>
      <c r="C2331" s="12" t="s">
        <v>886</v>
      </c>
      <c r="D2331" s="12" t="s">
        <v>2860</v>
      </c>
      <c r="E2331" s="12" t="s">
        <v>158</v>
      </c>
      <c r="F2331" s="12" t="s">
        <v>2861</v>
      </c>
      <c r="G2331" s="12" t="s">
        <v>2733</v>
      </c>
      <c r="H2331" s="12" t="s">
        <v>2734</v>
      </c>
      <c r="I2331" s="90">
        <v>0.16666666666666671</v>
      </c>
      <c r="J2331" s="90">
        <v>0.18055555555555561</v>
      </c>
      <c r="K2331" s="13">
        <v>0.33</v>
      </c>
      <c r="L2331" s="90"/>
      <c r="M2331" s="90"/>
      <c r="N2331" s="13"/>
      <c r="O2331" s="12">
        <v>0</v>
      </c>
      <c r="P2331" s="12">
        <v>45.179771000000002</v>
      </c>
      <c r="Q2331" s="12">
        <v>5.7104290000000004</v>
      </c>
      <c r="R2331" s="14">
        <v>46301.460023148145</v>
      </c>
      <c r="S2331" s="12">
        <v>1</v>
      </c>
      <c r="T2331">
        <v>20260428</v>
      </c>
      <c r="U2331" t="s">
        <v>40</v>
      </c>
      <c r="V2331">
        <v>20260428</v>
      </c>
    </row>
    <row r="2332" spans="1:22" x14ac:dyDescent="0.3">
      <c r="A2332" s="11">
        <v>46287</v>
      </c>
      <c r="B2332" s="89" t="s">
        <v>3818</v>
      </c>
      <c r="C2332" s="12" t="s">
        <v>870</v>
      </c>
      <c r="D2332" s="12" t="s">
        <v>2359</v>
      </c>
      <c r="E2332" s="12" t="s">
        <v>601</v>
      </c>
      <c r="F2332" s="12" t="s">
        <v>599</v>
      </c>
      <c r="G2332" s="12" t="s">
        <v>2733</v>
      </c>
      <c r="H2332" s="12" t="s">
        <v>2737</v>
      </c>
      <c r="I2332" s="90">
        <v>0.22916666666666671</v>
      </c>
      <c r="J2332" s="90">
        <v>0.25347222222222221</v>
      </c>
      <c r="K2332" s="13">
        <v>0.57999999999999996</v>
      </c>
      <c r="L2332" s="90">
        <v>0.2097222222222222</v>
      </c>
      <c r="M2332" s="90">
        <v>0.21319444444444441</v>
      </c>
      <c r="N2332" s="13">
        <v>0.08</v>
      </c>
      <c r="O2332" s="12">
        <v>1</v>
      </c>
      <c r="P2332" s="12">
        <v>45.188118000000003</v>
      </c>
      <c r="Q2332" s="12">
        <v>5.7287299999999997</v>
      </c>
      <c r="R2332" s="14">
        <v>46301.460023148145</v>
      </c>
      <c r="S2332" s="12">
        <v>1</v>
      </c>
      <c r="T2332">
        <v>20260430</v>
      </c>
      <c r="U2332" t="s">
        <v>838</v>
      </c>
      <c r="V2332">
        <v>20260430</v>
      </c>
    </row>
    <row r="2333" spans="1:22" x14ac:dyDescent="0.3">
      <c r="A2333" s="11">
        <v>46287</v>
      </c>
      <c r="B2333" s="89" t="s">
        <v>3869</v>
      </c>
      <c r="C2333" s="12" t="s">
        <v>907</v>
      </c>
      <c r="D2333" s="12" t="s">
        <v>1384</v>
      </c>
      <c r="E2333" s="12" t="s">
        <v>287</v>
      </c>
      <c r="F2333" s="12" t="s">
        <v>287</v>
      </c>
      <c r="G2333" s="12" t="s">
        <v>2733</v>
      </c>
      <c r="H2333" s="12" t="s">
        <v>2781</v>
      </c>
      <c r="I2333" s="90">
        <v>0.20833333333333329</v>
      </c>
      <c r="J2333" s="90">
        <v>0.22916666666666671</v>
      </c>
      <c r="K2333" s="13">
        <v>0.5</v>
      </c>
      <c r="L2333" s="90">
        <v>0.1652777777777778</v>
      </c>
      <c r="M2333" s="90">
        <v>0.24930555555555561</v>
      </c>
      <c r="N2333" s="13">
        <v>2.02</v>
      </c>
      <c r="O2333" s="12">
        <v>1</v>
      </c>
      <c r="P2333" s="12">
        <v>45.350158999999998</v>
      </c>
      <c r="Q2333" s="12">
        <v>5.57104</v>
      </c>
      <c r="R2333" s="14">
        <v>46301.460023148145</v>
      </c>
      <c r="S2333" s="12">
        <v>1</v>
      </c>
      <c r="T2333">
        <v>20260101</v>
      </c>
      <c r="U2333" t="s">
        <v>838</v>
      </c>
      <c r="V2333">
        <v>20260101</v>
      </c>
    </row>
    <row r="2334" spans="1:22" x14ac:dyDescent="0.3">
      <c r="A2334" s="11">
        <v>46287</v>
      </c>
      <c r="B2334" s="89" t="s">
        <v>3862</v>
      </c>
      <c r="C2334" s="12" t="s">
        <v>853</v>
      </c>
      <c r="D2334" s="12" t="s">
        <v>2864</v>
      </c>
      <c r="E2334" s="12" t="s">
        <v>381</v>
      </c>
      <c r="F2334" s="12" t="s">
        <v>2865</v>
      </c>
      <c r="G2334" s="12" t="s">
        <v>2733</v>
      </c>
      <c r="H2334" s="12" t="s">
        <v>2734</v>
      </c>
      <c r="I2334" s="90">
        <v>0.16666666666666671</v>
      </c>
      <c r="J2334" s="90">
        <v>0.18055555555555561</v>
      </c>
      <c r="K2334" s="13">
        <v>0.33</v>
      </c>
      <c r="L2334" s="90"/>
      <c r="M2334" s="90"/>
      <c r="N2334" s="13"/>
      <c r="O2334" s="12">
        <v>0</v>
      </c>
      <c r="P2334" s="12">
        <v>45.147682000000003</v>
      </c>
      <c r="Q2334" s="12">
        <v>5.7162199999999999</v>
      </c>
      <c r="R2334" s="14">
        <v>46301.460023148145</v>
      </c>
      <c r="S2334" s="12">
        <v>1</v>
      </c>
      <c r="T2334">
        <v>20260535</v>
      </c>
      <c r="U2334" t="s">
        <v>3760</v>
      </c>
      <c r="V2334">
        <v>20260535</v>
      </c>
    </row>
    <row r="2335" spans="1:22" x14ac:dyDescent="0.3">
      <c r="A2335" s="11">
        <v>46287</v>
      </c>
      <c r="B2335" s="89" t="s">
        <v>3822</v>
      </c>
      <c r="C2335" s="12" t="s">
        <v>944</v>
      </c>
      <c r="D2335" s="12" t="s">
        <v>2773</v>
      </c>
      <c r="E2335" s="12" t="s">
        <v>649</v>
      </c>
      <c r="F2335" s="12" t="s">
        <v>2774</v>
      </c>
      <c r="G2335" s="12" t="s">
        <v>2733</v>
      </c>
      <c r="H2335" s="12" t="s">
        <v>2734</v>
      </c>
      <c r="I2335" s="90">
        <v>0.16666666666666671</v>
      </c>
      <c r="J2335" s="90">
        <v>0.18055555555555561</v>
      </c>
      <c r="K2335" s="13">
        <v>0.33</v>
      </c>
      <c r="L2335" s="90"/>
      <c r="M2335" s="90"/>
      <c r="N2335" s="13"/>
      <c r="O2335" s="12">
        <v>0</v>
      </c>
      <c r="P2335" s="12">
        <v>45.188529000000003</v>
      </c>
      <c r="Q2335" s="12">
        <v>5.7245239999999997</v>
      </c>
      <c r="R2335" s="14">
        <v>46301.460023148145</v>
      </c>
      <c r="S2335" s="12">
        <v>1</v>
      </c>
      <c r="T2335">
        <v>20260039</v>
      </c>
      <c r="U2335" t="s">
        <v>3760</v>
      </c>
      <c r="V2335">
        <v>20260039</v>
      </c>
    </row>
    <row r="2336" spans="1:22" x14ac:dyDescent="0.3">
      <c r="A2336" s="11">
        <v>46287</v>
      </c>
      <c r="B2336" s="89" t="s">
        <v>3841</v>
      </c>
      <c r="C2336" s="12" t="s">
        <v>971</v>
      </c>
      <c r="D2336" s="12" t="s">
        <v>3170</v>
      </c>
      <c r="E2336" s="12" t="s">
        <v>131</v>
      </c>
      <c r="F2336" s="12" t="s">
        <v>3171</v>
      </c>
      <c r="G2336" s="12" t="s">
        <v>2733</v>
      </c>
      <c r="H2336" s="12" t="s">
        <v>2734</v>
      </c>
      <c r="I2336" s="90">
        <v>0.16666666666666671</v>
      </c>
      <c r="J2336" s="90">
        <v>0.18055555555555561</v>
      </c>
      <c r="K2336" s="13">
        <v>0.33</v>
      </c>
      <c r="L2336" s="90"/>
      <c r="M2336" s="90"/>
      <c r="N2336" s="13"/>
      <c r="O2336" s="12">
        <v>0</v>
      </c>
      <c r="P2336" s="12">
        <v>45.190066999999999</v>
      </c>
      <c r="Q2336" s="12">
        <v>5.7276720000000001</v>
      </c>
      <c r="R2336" s="14">
        <v>46301.460023148145</v>
      </c>
      <c r="S2336" s="12">
        <v>1</v>
      </c>
      <c r="T2336">
        <v>20260394</v>
      </c>
      <c r="U2336" t="s">
        <v>40</v>
      </c>
      <c r="V2336">
        <v>20260394</v>
      </c>
    </row>
    <row r="2337" spans="1:22" x14ac:dyDescent="0.3">
      <c r="A2337" s="11">
        <v>46287</v>
      </c>
      <c r="B2337" s="89" t="s">
        <v>3856</v>
      </c>
      <c r="C2337" s="12" t="s">
        <v>979</v>
      </c>
      <c r="D2337" s="12" t="s">
        <v>2480</v>
      </c>
      <c r="E2337" s="12" t="s">
        <v>309</v>
      </c>
      <c r="F2337" s="12" t="s">
        <v>3857</v>
      </c>
      <c r="G2337" s="12" t="s">
        <v>2733</v>
      </c>
      <c r="H2337" s="12" t="s">
        <v>2737</v>
      </c>
      <c r="I2337" s="90">
        <v>0.22916666666666671</v>
      </c>
      <c r="J2337" s="90">
        <v>0.26041666666666669</v>
      </c>
      <c r="K2337" s="13">
        <v>0.75</v>
      </c>
      <c r="L2337" s="90">
        <v>0.29444444444444451</v>
      </c>
      <c r="M2337" s="90">
        <v>0.33263888888888887</v>
      </c>
      <c r="N2337" s="13">
        <v>0.92</v>
      </c>
      <c r="O2337" s="12">
        <v>1</v>
      </c>
      <c r="P2337" s="12">
        <v>45.200983999999998</v>
      </c>
      <c r="Q2337" s="12">
        <v>5.7100590000000002</v>
      </c>
      <c r="R2337" s="14">
        <v>46301.460023148145</v>
      </c>
      <c r="S2337" s="12">
        <v>1</v>
      </c>
      <c r="T2337">
        <v>20260467</v>
      </c>
      <c r="U2337" t="s">
        <v>838</v>
      </c>
      <c r="V2337">
        <v>20260467</v>
      </c>
    </row>
    <row r="2338" spans="1:22" x14ac:dyDescent="0.3">
      <c r="A2338" s="11">
        <v>46287</v>
      </c>
      <c r="B2338" s="89" t="s">
        <v>3866</v>
      </c>
      <c r="C2338" s="12" t="s">
        <v>949</v>
      </c>
      <c r="D2338" s="12" t="s">
        <v>1822</v>
      </c>
      <c r="E2338" s="12" t="s">
        <v>402</v>
      </c>
      <c r="F2338" s="12" t="s">
        <v>402</v>
      </c>
      <c r="G2338" s="12" t="s">
        <v>2733</v>
      </c>
      <c r="H2338" s="12" t="s">
        <v>2737</v>
      </c>
      <c r="I2338" s="90">
        <v>0.33333333333333331</v>
      </c>
      <c r="J2338" s="90">
        <v>0.3611111111111111</v>
      </c>
      <c r="K2338" s="13">
        <v>0.67</v>
      </c>
      <c r="L2338" s="90"/>
      <c r="M2338" s="90"/>
      <c r="N2338" s="13"/>
      <c r="O2338" s="12">
        <v>0</v>
      </c>
      <c r="P2338" s="12">
        <v>45.145840999999997</v>
      </c>
      <c r="Q2338" s="12">
        <v>5.7421040000000003</v>
      </c>
      <c r="R2338" s="14">
        <v>46301.460023148145</v>
      </c>
      <c r="S2338" s="12">
        <v>1</v>
      </c>
      <c r="T2338">
        <v>20260252</v>
      </c>
      <c r="U2338" t="s">
        <v>838</v>
      </c>
      <c r="V2338">
        <v>20260252</v>
      </c>
    </row>
    <row r="2339" spans="1:22" x14ac:dyDescent="0.3">
      <c r="A2339" s="11">
        <v>46287</v>
      </c>
      <c r="B2339" s="89" t="s">
        <v>3836</v>
      </c>
      <c r="C2339" s="12" t="s">
        <v>954</v>
      </c>
      <c r="D2339" s="12" t="s">
        <v>2858</v>
      </c>
      <c r="E2339" s="12" t="s">
        <v>691</v>
      </c>
      <c r="F2339" s="12" t="s">
        <v>2859</v>
      </c>
      <c r="G2339" s="12" t="s">
        <v>2733</v>
      </c>
      <c r="H2339" s="12" t="s">
        <v>2734</v>
      </c>
      <c r="I2339" s="90">
        <v>0.16666666666666671</v>
      </c>
      <c r="J2339" s="90">
        <v>0.1736111111111111</v>
      </c>
      <c r="K2339" s="13">
        <v>0.17</v>
      </c>
      <c r="L2339" s="90"/>
      <c r="M2339" s="90"/>
      <c r="N2339" s="13"/>
      <c r="O2339" s="12">
        <v>0</v>
      </c>
      <c r="P2339" s="12">
        <v>45.205657000000002</v>
      </c>
      <c r="Q2339" s="12">
        <v>5.7738750000000003</v>
      </c>
      <c r="R2339" s="14">
        <v>46301.460023148145</v>
      </c>
      <c r="S2339" s="12">
        <v>1</v>
      </c>
      <c r="T2339">
        <v>20260378</v>
      </c>
      <c r="U2339" t="s">
        <v>40</v>
      </c>
      <c r="V2339">
        <v>20260378</v>
      </c>
    </row>
    <row r="2340" spans="1:22" x14ac:dyDescent="0.3">
      <c r="A2340" s="11">
        <v>46287</v>
      </c>
      <c r="B2340" s="89" t="s">
        <v>3824</v>
      </c>
      <c r="C2340" s="12" t="s">
        <v>876</v>
      </c>
      <c r="D2340" s="12" t="s">
        <v>1895</v>
      </c>
      <c r="E2340" s="12" t="s">
        <v>244</v>
      </c>
      <c r="F2340" s="12" t="s">
        <v>3048</v>
      </c>
      <c r="G2340" s="12" t="s">
        <v>2733</v>
      </c>
      <c r="H2340" s="12" t="s">
        <v>2734</v>
      </c>
      <c r="I2340" s="90">
        <v>0.16666666666666671</v>
      </c>
      <c r="J2340" s="90">
        <v>0.18055555555555561</v>
      </c>
      <c r="K2340" s="13">
        <v>0.33</v>
      </c>
      <c r="L2340" s="90"/>
      <c r="M2340" s="90"/>
      <c r="N2340" s="13"/>
      <c r="O2340" s="12">
        <v>0</v>
      </c>
      <c r="P2340" s="12">
        <v>45.211889999999997</v>
      </c>
      <c r="Q2340" s="12">
        <v>5.6499290000000002</v>
      </c>
      <c r="R2340" s="14">
        <v>46301.460023148145</v>
      </c>
      <c r="S2340" s="12">
        <v>1</v>
      </c>
      <c r="T2340">
        <v>20260275</v>
      </c>
      <c r="U2340" t="s">
        <v>838</v>
      </c>
      <c r="V2340">
        <v>20260275</v>
      </c>
    </row>
    <row r="2341" spans="1:22" x14ac:dyDescent="0.3">
      <c r="A2341" s="11">
        <v>46287</v>
      </c>
      <c r="B2341" s="89" t="s">
        <v>3820</v>
      </c>
      <c r="C2341" s="12" t="s">
        <v>961</v>
      </c>
      <c r="D2341" s="12" t="s">
        <v>1202</v>
      </c>
      <c r="E2341" s="12" t="s">
        <v>514</v>
      </c>
      <c r="F2341" s="12" t="s">
        <v>514</v>
      </c>
      <c r="G2341" s="12" t="s">
        <v>2733</v>
      </c>
      <c r="H2341" s="12" t="s">
        <v>2737</v>
      </c>
      <c r="I2341" s="90">
        <v>0.38194444444444442</v>
      </c>
      <c r="J2341" s="90">
        <v>0.3923611111111111</v>
      </c>
      <c r="K2341" s="13">
        <v>0.25</v>
      </c>
      <c r="L2341" s="90">
        <v>0.5083333333333333</v>
      </c>
      <c r="M2341" s="90">
        <v>0.56111111111111112</v>
      </c>
      <c r="N2341" s="13">
        <v>1.27</v>
      </c>
      <c r="O2341" s="12">
        <v>1</v>
      </c>
      <c r="P2341" s="12">
        <v>45.166386000000003</v>
      </c>
      <c r="Q2341" s="12">
        <v>5.7264660000000003</v>
      </c>
      <c r="R2341" s="14">
        <v>46301.460023148145</v>
      </c>
      <c r="S2341" s="12">
        <v>1</v>
      </c>
      <c r="T2341">
        <v>20260578</v>
      </c>
      <c r="U2341" t="s">
        <v>838</v>
      </c>
      <c r="V2341">
        <v>20260578</v>
      </c>
    </row>
    <row r="2342" spans="1:22" x14ac:dyDescent="0.3">
      <c r="A2342" s="11">
        <v>46287</v>
      </c>
      <c r="B2342" s="89" t="s">
        <v>3860</v>
      </c>
      <c r="C2342" s="12" t="s">
        <v>982</v>
      </c>
      <c r="D2342" s="12" t="s">
        <v>1192</v>
      </c>
      <c r="E2342" s="12" t="s">
        <v>248</v>
      </c>
      <c r="F2342" s="12" t="s">
        <v>248</v>
      </c>
      <c r="G2342" s="12" t="s">
        <v>2733</v>
      </c>
      <c r="H2342" s="12" t="s">
        <v>2737</v>
      </c>
      <c r="I2342" s="90">
        <v>0.33333333333333331</v>
      </c>
      <c r="J2342" s="90">
        <v>0.45833333333333331</v>
      </c>
      <c r="K2342" s="13">
        <v>3</v>
      </c>
      <c r="L2342" s="90"/>
      <c r="M2342" s="90"/>
      <c r="N2342" s="13"/>
      <c r="O2342" s="12">
        <v>0</v>
      </c>
      <c r="P2342" s="12">
        <v>45.080564000000003</v>
      </c>
      <c r="Q2342" s="12">
        <v>5.7698520000000002</v>
      </c>
      <c r="R2342" s="14">
        <v>46301.460023148145</v>
      </c>
      <c r="S2342" s="12">
        <v>1</v>
      </c>
      <c r="T2342">
        <v>20260033</v>
      </c>
      <c r="U2342" t="s">
        <v>838</v>
      </c>
      <c r="V2342">
        <v>20260033</v>
      </c>
    </row>
    <row r="2343" spans="1:22" x14ac:dyDescent="0.3">
      <c r="A2343" s="11">
        <v>46287</v>
      </c>
      <c r="B2343" s="89" t="s">
        <v>3873</v>
      </c>
      <c r="C2343" s="12" t="s">
        <v>911</v>
      </c>
      <c r="D2343" s="12" t="s">
        <v>2204</v>
      </c>
      <c r="E2343" s="12" t="s">
        <v>572</v>
      </c>
      <c r="F2343" s="12" t="s">
        <v>572</v>
      </c>
      <c r="G2343" s="12" t="s">
        <v>2733</v>
      </c>
      <c r="H2343" s="12" t="s">
        <v>2737</v>
      </c>
      <c r="I2343" s="90">
        <v>0.33333333333333331</v>
      </c>
      <c r="J2343" s="90">
        <v>0.34722222222222221</v>
      </c>
      <c r="K2343" s="13">
        <v>0.33</v>
      </c>
      <c r="L2343" s="90"/>
      <c r="M2343" s="90"/>
      <c r="N2343" s="13"/>
      <c r="O2343" s="12">
        <v>0</v>
      </c>
      <c r="P2343" s="12">
        <v>45.371513</v>
      </c>
      <c r="Q2343" s="12">
        <v>5.5861590000000003</v>
      </c>
      <c r="R2343" s="14">
        <v>46301.460023148145</v>
      </c>
      <c r="S2343" s="12">
        <v>1</v>
      </c>
      <c r="T2343">
        <v>20260377</v>
      </c>
      <c r="U2343" t="s">
        <v>838</v>
      </c>
      <c r="V2343">
        <v>20260377</v>
      </c>
    </row>
    <row r="2344" spans="1:22" x14ac:dyDescent="0.3">
      <c r="A2344" s="11">
        <v>46287</v>
      </c>
      <c r="B2344" s="89" t="s">
        <v>3826</v>
      </c>
      <c r="C2344" s="12" t="s">
        <v>886</v>
      </c>
      <c r="D2344" s="12" t="s">
        <v>3552</v>
      </c>
      <c r="E2344" s="12" t="s">
        <v>648</v>
      </c>
      <c r="F2344" s="12" t="s">
        <v>3553</v>
      </c>
      <c r="G2344" s="12" t="s">
        <v>2733</v>
      </c>
      <c r="H2344" s="12" t="s">
        <v>2734</v>
      </c>
      <c r="I2344" s="90">
        <v>0.29166666666666669</v>
      </c>
      <c r="J2344" s="90">
        <v>0.30555555555555558</v>
      </c>
      <c r="K2344" s="13">
        <v>0.33</v>
      </c>
      <c r="L2344" s="90"/>
      <c r="M2344" s="90"/>
      <c r="N2344" s="13"/>
      <c r="O2344" s="12">
        <v>0</v>
      </c>
      <c r="P2344" s="12">
        <v>45.176288</v>
      </c>
      <c r="Q2344" s="12">
        <v>5.6971290000000003</v>
      </c>
      <c r="R2344" s="14">
        <v>46301.460023148145</v>
      </c>
      <c r="S2344" s="12">
        <v>1</v>
      </c>
      <c r="T2344">
        <v>20260545</v>
      </c>
      <c r="U2344" t="s">
        <v>40</v>
      </c>
      <c r="V2344">
        <v>20260545</v>
      </c>
    </row>
    <row r="2345" spans="1:22" x14ac:dyDescent="0.3">
      <c r="A2345" s="11">
        <v>46287</v>
      </c>
      <c r="B2345" s="89" t="s">
        <v>3864</v>
      </c>
      <c r="C2345" s="12" t="s">
        <v>960</v>
      </c>
      <c r="D2345" s="12" t="s">
        <v>1447</v>
      </c>
      <c r="E2345" s="12" t="s">
        <v>432</v>
      </c>
      <c r="F2345" s="12" t="s">
        <v>432</v>
      </c>
      <c r="G2345" s="12" t="s">
        <v>2733</v>
      </c>
      <c r="H2345" s="12" t="s">
        <v>2737</v>
      </c>
      <c r="I2345" s="90">
        <v>0.33333333333333331</v>
      </c>
      <c r="J2345" s="90">
        <v>0.41666666666666669</v>
      </c>
      <c r="K2345" s="13">
        <v>2</v>
      </c>
      <c r="L2345" s="90"/>
      <c r="M2345" s="90"/>
      <c r="N2345" s="13"/>
      <c r="O2345" s="12">
        <v>0</v>
      </c>
      <c r="P2345" s="12">
        <v>45.212797000000002</v>
      </c>
      <c r="Q2345" s="12">
        <v>5.6987719999999999</v>
      </c>
      <c r="R2345" s="14">
        <v>46301.460023148145</v>
      </c>
      <c r="S2345" s="12">
        <v>1</v>
      </c>
      <c r="T2345">
        <v>20260124</v>
      </c>
      <c r="U2345" t="s">
        <v>838</v>
      </c>
      <c r="V2345">
        <v>20260124</v>
      </c>
    </row>
    <row r="2346" spans="1:22" x14ac:dyDescent="0.3">
      <c r="A2346" s="11">
        <v>46287</v>
      </c>
      <c r="B2346" s="89" t="s">
        <v>3817</v>
      </c>
      <c r="C2346" s="12" t="s">
        <v>974</v>
      </c>
      <c r="D2346" s="12" t="s">
        <v>3037</v>
      </c>
      <c r="E2346" s="12" t="s">
        <v>610</v>
      </c>
      <c r="F2346" s="12" t="s">
        <v>3038</v>
      </c>
      <c r="G2346" s="12" t="s">
        <v>2733</v>
      </c>
      <c r="H2346" s="12" t="s">
        <v>2734</v>
      </c>
      <c r="I2346" s="90">
        <v>0.29166666666666669</v>
      </c>
      <c r="J2346" s="90">
        <v>0.2986111111111111</v>
      </c>
      <c r="K2346" s="13">
        <v>0.17</v>
      </c>
      <c r="L2346" s="90"/>
      <c r="M2346" s="90"/>
      <c r="N2346" s="13"/>
      <c r="O2346" s="12">
        <v>0</v>
      </c>
      <c r="P2346" s="12">
        <v>45.170372</v>
      </c>
      <c r="Q2346" s="12">
        <v>5.7396019999999996</v>
      </c>
      <c r="R2346" s="14">
        <v>46301.460023148145</v>
      </c>
      <c r="S2346" s="12">
        <v>1</v>
      </c>
      <c r="T2346">
        <v>20260458</v>
      </c>
      <c r="U2346" t="s">
        <v>40</v>
      </c>
      <c r="V2346">
        <v>20260458</v>
      </c>
    </row>
    <row r="2347" spans="1:22" x14ac:dyDescent="0.3">
      <c r="A2347" s="11">
        <v>46287</v>
      </c>
      <c r="B2347" s="89" t="s">
        <v>3826</v>
      </c>
      <c r="C2347" s="12" t="s">
        <v>886</v>
      </c>
      <c r="D2347" s="12" t="s">
        <v>885</v>
      </c>
      <c r="E2347" s="12" t="s">
        <v>809</v>
      </c>
      <c r="F2347" s="12" t="s">
        <v>3179</v>
      </c>
      <c r="G2347" s="12" t="s">
        <v>2733</v>
      </c>
      <c r="H2347" s="12" t="s">
        <v>2734</v>
      </c>
      <c r="I2347" s="90">
        <v>0.16666666666666671</v>
      </c>
      <c r="J2347" s="90">
        <v>0.18055555555555561</v>
      </c>
      <c r="K2347" s="13">
        <v>0.33</v>
      </c>
      <c r="L2347" s="90"/>
      <c r="M2347" s="90"/>
      <c r="N2347" s="13"/>
      <c r="O2347" s="12">
        <v>0</v>
      </c>
      <c r="P2347" s="12">
        <v>45.176468</v>
      </c>
      <c r="Q2347" s="12">
        <v>5.7269800000000002</v>
      </c>
      <c r="R2347" s="14">
        <v>46301.460023148145</v>
      </c>
      <c r="S2347" s="12">
        <v>1</v>
      </c>
      <c r="V2347" t="s">
        <v>3808</v>
      </c>
    </row>
    <row r="2348" spans="1:22" x14ac:dyDescent="0.3">
      <c r="A2348" s="11">
        <v>46287</v>
      </c>
      <c r="B2348" s="89" t="s">
        <v>3816</v>
      </c>
      <c r="C2348" s="12" t="s">
        <v>957</v>
      </c>
      <c r="D2348" s="12" t="s">
        <v>2880</v>
      </c>
      <c r="E2348" s="12" t="s">
        <v>169</v>
      </c>
      <c r="F2348" s="12" t="s">
        <v>2881</v>
      </c>
      <c r="G2348" s="12" t="s">
        <v>2733</v>
      </c>
      <c r="H2348" s="12" t="s">
        <v>2734</v>
      </c>
      <c r="I2348" s="90">
        <v>0.28472222222222221</v>
      </c>
      <c r="J2348" s="90">
        <v>0.2986111111111111</v>
      </c>
      <c r="K2348" s="13">
        <v>0.33</v>
      </c>
      <c r="L2348" s="90">
        <v>0.3263888888888889</v>
      </c>
      <c r="M2348" s="90">
        <v>0.32777777777777778</v>
      </c>
      <c r="N2348" s="13">
        <v>0.03</v>
      </c>
      <c r="O2348" s="12">
        <v>1</v>
      </c>
      <c r="P2348" s="12">
        <v>45.198368000000002</v>
      </c>
      <c r="Q2348" s="12">
        <v>5.7362279999999997</v>
      </c>
      <c r="R2348" s="14">
        <v>46301.460023148145</v>
      </c>
      <c r="S2348" s="12">
        <v>1</v>
      </c>
      <c r="T2348">
        <v>20260235</v>
      </c>
      <c r="U2348" t="s">
        <v>40</v>
      </c>
      <c r="V2348">
        <v>20260235</v>
      </c>
    </row>
    <row r="2349" spans="1:22" x14ac:dyDescent="0.3">
      <c r="A2349" s="11">
        <v>46287</v>
      </c>
      <c r="B2349" s="89" t="s">
        <v>3817</v>
      </c>
      <c r="C2349" s="12" t="s">
        <v>974</v>
      </c>
      <c r="D2349" s="12" t="s">
        <v>2148</v>
      </c>
      <c r="E2349" s="12" t="s">
        <v>283</v>
      </c>
      <c r="F2349" s="12" t="s">
        <v>3040</v>
      </c>
      <c r="G2349" s="12" t="s">
        <v>2733</v>
      </c>
      <c r="H2349" s="12" t="s">
        <v>2737</v>
      </c>
      <c r="I2349" s="90">
        <v>0.33333333333333331</v>
      </c>
      <c r="J2349" s="90">
        <v>0.34722222222222221</v>
      </c>
      <c r="K2349" s="13">
        <v>0.33</v>
      </c>
      <c r="L2349" s="90"/>
      <c r="M2349" s="90"/>
      <c r="N2349" s="13"/>
      <c r="O2349" s="12">
        <v>0</v>
      </c>
      <c r="P2349" s="12">
        <v>45.170468999999997</v>
      </c>
      <c r="Q2349" s="12">
        <v>5.7347279999999996</v>
      </c>
      <c r="R2349" s="14">
        <v>46301.460023148145</v>
      </c>
      <c r="S2349" s="12">
        <v>1</v>
      </c>
      <c r="T2349">
        <v>20260359</v>
      </c>
      <c r="U2349" t="s">
        <v>838</v>
      </c>
      <c r="V2349">
        <v>20260359</v>
      </c>
    </row>
    <row r="2350" spans="1:22" x14ac:dyDescent="0.3">
      <c r="A2350" s="11">
        <v>46287</v>
      </c>
      <c r="B2350" s="89" t="s">
        <v>3867</v>
      </c>
      <c r="C2350" s="12" t="s">
        <v>914</v>
      </c>
      <c r="D2350" s="12" t="s">
        <v>2891</v>
      </c>
      <c r="E2350" s="12" t="s">
        <v>194</v>
      </c>
      <c r="F2350" s="12" t="s">
        <v>2892</v>
      </c>
      <c r="G2350" s="12" t="s">
        <v>2733</v>
      </c>
      <c r="H2350" s="12" t="s">
        <v>2734</v>
      </c>
      <c r="I2350" s="90">
        <v>0.16666666666666671</v>
      </c>
      <c r="J2350" s="90">
        <v>0.18055555555555561</v>
      </c>
      <c r="K2350" s="13">
        <v>0.33</v>
      </c>
      <c r="L2350" s="90">
        <v>0.2104166666666667</v>
      </c>
      <c r="M2350" s="90">
        <v>0.29236111111111113</v>
      </c>
      <c r="N2350" s="13">
        <v>1.97</v>
      </c>
      <c r="O2350" s="12">
        <v>1</v>
      </c>
      <c r="P2350" s="12">
        <v>45.187032000000002</v>
      </c>
      <c r="Q2350" s="12">
        <v>5.7131910000000001</v>
      </c>
      <c r="R2350" s="14">
        <v>46301.460023148145</v>
      </c>
      <c r="S2350" s="12">
        <v>1</v>
      </c>
      <c r="T2350">
        <v>20260587</v>
      </c>
      <c r="U2350" t="s">
        <v>40</v>
      </c>
      <c r="V2350">
        <v>20260587</v>
      </c>
    </row>
    <row r="2351" spans="1:22" x14ac:dyDescent="0.3">
      <c r="A2351" s="11">
        <v>46287</v>
      </c>
      <c r="B2351" s="89" t="s">
        <v>3847</v>
      </c>
      <c r="C2351" s="12" t="s">
        <v>900</v>
      </c>
      <c r="D2351" s="12" t="s">
        <v>1365</v>
      </c>
      <c r="E2351" s="12" t="s">
        <v>626</v>
      </c>
      <c r="F2351" s="12" t="s">
        <v>626</v>
      </c>
      <c r="G2351" s="12" t="s">
        <v>2733</v>
      </c>
      <c r="H2351" s="12" t="s">
        <v>2737</v>
      </c>
      <c r="I2351" s="90">
        <v>0.30902777777777779</v>
      </c>
      <c r="J2351" s="90">
        <v>0.35416666666666669</v>
      </c>
      <c r="K2351" s="13">
        <v>1.08</v>
      </c>
      <c r="L2351" s="90"/>
      <c r="M2351" s="90"/>
      <c r="N2351" s="13"/>
      <c r="O2351" s="12">
        <v>0</v>
      </c>
      <c r="P2351" s="12">
        <v>45.275914999999998</v>
      </c>
      <c r="Q2351" s="12">
        <v>5.6491850000000001</v>
      </c>
      <c r="R2351" s="14">
        <v>46301.460023148145</v>
      </c>
      <c r="S2351" s="12">
        <v>1</v>
      </c>
      <c r="T2351">
        <v>20260094</v>
      </c>
      <c r="U2351" t="s">
        <v>838</v>
      </c>
      <c r="V2351">
        <v>20260094</v>
      </c>
    </row>
    <row r="2352" spans="1:22" x14ac:dyDescent="0.3">
      <c r="A2352" s="11">
        <v>46287</v>
      </c>
      <c r="B2352" s="89" t="s">
        <v>3816</v>
      </c>
      <c r="C2352" s="12" t="s">
        <v>957</v>
      </c>
      <c r="D2352" s="12" t="s">
        <v>3378</v>
      </c>
      <c r="E2352" s="12" t="s">
        <v>207</v>
      </c>
      <c r="F2352" s="12" t="s">
        <v>3379</v>
      </c>
      <c r="G2352" s="12" t="s">
        <v>2733</v>
      </c>
      <c r="H2352" s="12" t="s">
        <v>2734</v>
      </c>
      <c r="I2352" s="90">
        <v>0.16666666666666671</v>
      </c>
      <c r="J2352" s="90">
        <v>0.18055555555555561</v>
      </c>
      <c r="K2352" s="13">
        <v>0.33</v>
      </c>
      <c r="L2352" s="90">
        <v>0.36458333333333331</v>
      </c>
      <c r="M2352" s="90">
        <v>0.36875000000000002</v>
      </c>
      <c r="N2352" s="13">
        <v>0.1</v>
      </c>
      <c r="O2352" s="12">
        <v>1</v>
      </c>
      <c r="P2352" s="12">
        <v>45.196975999999999</v>
      </c>
      <c r="Q2352" s="12">
        <v>5.7354219999999998</v>
      </c>
      <c r="R2352" s="14">
        <v>46301.460023148145</v>
      </c>
      <c r="S2352" s="12">
        <v>1</v>
      </c>
      <c r="T2352">
        <v>20260150</v>
      </c>
      <c r="U2352" t="s">
        <v>40</v>
      </c>
      <c r="V2352">
        <v>20260150</v>
      </c>
    </row>
    <row r="2353" spans="1:22" x14ac:dyDescent="0.3">
      <c r="A2353" s="11">
        <v>46287</v>
      </c>
      <c r="B2353" s="89" t="s">
        <v>3847</v>
      </c>
      <c r="C2353" s="12" t="s">
        <v>900</v>
      </c>
      <c r="D2353" s="12" t="s">
        <v>3399</v>
      </c>
      <c r="E2353" s="12" t="s">
        <v>628</v>
      </c>
      <c r="F2353" s="12" t="s">
        <v>3400</v>
      </c>
      <c r="G2353" s="12" t="s">
        <v>2733</v>
      </c>
      <c r="H2353" s="12" t="s">
        <v>2734</v>
      </c>
      <c r="I2353" s="90">
        <v>0.22569444444444439</v>
      </c>
      <c r="J2353" s="90">
        <v>0.23958333333333329</v>
      </c>
      <c r="K2353" s="13">
        <v>0.33</v>
      </c>
      <c r="L2353" s="90"/>
      <c r="M2353" s="90"/>
      <c r="N2353" s="13"/>
      <c r="O2353" s="12">
        <v>0</v>
      </c>
      <c r="P2353" s="12">
        <v>45.221049999999998</v>
      </c>
      <c r="Q2353" s="12">
        <v>5.6877610000000001</v>
      </c>
      <c r="R2353" s="14">
        <v>46301.460023148145</v>
      </c>
      <c r="S2353" s="12">
        <v>1</v>
      </c>
      <c r="T2353">
        <v>20260100</v>
      </c>
      <c r="U2353" t="s">
        <v>40</v>
      </c>
      <c r="V2353">
        <v>20260100</v>
      </c>
    </row>
    <row r="2354" spans="1:22" x14ac:dyDescent="0.3">
      <c r="A2354" s="11">
        <v>46287</v>
      </c>
      <c r="B2354" s="89" t="s">
        <v>3840</v>
      </c>
      <c r="C2354" s="12" t="s">
        <v>959</v>
      </c>
      <c r="D2354" s="12" t="s">
        <v>3191</v>
      </c>
      <c r="E2354" s="12" t="s">
        <v>708</v>
      </c>
      <c r="F2354" s="12" t="s">
        <v>3192</v>
      </c>
      <c r="G2354" s="12" t="s">
        <v>2733</v>
      </c>
      <c r="H2354" s="12" t="s">
        <v>2734</v>
      </c>
      <c r="I2354" s="90">
        <v>0.18402777777777779</v>
      </c>
      <c r="J2354" s="90">
        <v>0.19791666666666671</v>
      </c>
      <c r="K2354" s="13">
        <v>0.33</v>
      </c>
      <c r="L2354" s="90"/>
      <c r="M2354" s="90"/>
      <c r="N2354" s="13"/>
      <c r="O2354" s="12">
        <v>0</v>
      </c>
      <c r="P2354" s="12">
        <v>45.204405999999999</v>
      </c>
      <c r="Q2354" s="12">
        <v>5.7605760000000004</v>
      </c>
      <c r="R2354" s="14">
        <v>46301.460023148145</v>
      </c>
      <c r="S2354" s="12">
        <v>1</v>
      </c>
      <c r="T2354">
        <v>20260220</v>
      </c>
      <c r="U2354" t="s">
        <v>40</v>
      </c>
      <c r="V2354">
        <v>20260220</v>
      </c>
    </row>
    <row r="2355" spans="1:22" x14ac:dyDescent="0.3">
      <c r="A2355" s="11">
        <v>46287</v>
      </c>
      <c r="B2355" s="89" t="s">
        <v>3849</v>
      </c>
      <c r="C2355" s="12" t="s">
        <v>861</v>
      </c>
      <c r="D2355" s="12" t="s">
        <v>2889</v>
      </c>
      <c r="E2355" s="12" t="s">
        <v>537</v>
      </c>
      <c r="F2355" s="12" t="s">
        <v>2890</v>
      </c>
      <c r="G2355" s="12" t="s">
        <v>2733</v>
      </c>
      <c r="H2355" s="12" t="s">
        <v>2734</v>
      </c>
      <c r="I2355" s="90">
        <v>0.29166666666666669</v>
      </c>
      <c r="J2355" s="90">
        <v>0.30555555555555558</v>
      </c>
      <c r="K2355" s="13">
        <v>0.33</v>
      </c>
      <c r="L2355" s="90">
        <v>0.2166666666666667</v>
      </c>
      <c r="M2355" s="90">
        <v>0.2326388888888889</v>
      </c>
      <c r="N2355" s="13">
        <v>0.38</v>
      </c>
      <c r="O2355" s="12">
        <v>1</v>
      </c>
      <c r="P2355" s="12">
        <v>45.196741000000003</v>
      </c>
      <c r="Q2355" s="12">
        <v>5.7375059999999998</v>
      </c>
      <c r="R2355" s="14">
        <v>46301.460023148145</v>
      </c>
      <c r="S2355" s="12">
        <v>1</v>
      </c>
      <c r="T2355">
        <v>20260509</v>
      </c>
      <c r="U2355" t="s">
        <v>40</v>
      </c>
      <c r="V2355">
        <v>20260509</v>
      </c>
    </row>
    <row r="2356" spans="1:22" x14ac:dyDescent="0.3">
      <c r="A2356" s="11">
        <v>46287</v>
      </c>
      <c r="B2356" s="89" t="s">
        <v>3836</v>
      </c>
      <c r="C2356" s="12" t="s">
        <v>954</v>
      </c>
      <c r="D2356" s="12" t="s">
        <v>2885</v>
      </c>
      <c r="E2356" s="12" t="s">
        <v>419</v>
      </c>
      <c r="F2356" s="12" t="s">
        <v>2886</v>
      </c>
      <c r="G2356" s="12" t="s">
        <v>2733</v>
      </c>
      <c r="H2356" s="12" t="s">
        <v>2734</v>
      </c>
      <c r="I2356" s="90">
        <v>0.16666666666666671</v>
      </c>
      <c r="J2356" s="90">
        <v>0.18055555555555561</v>
      </c>
      <c r="K2356" s="13">
        <v>0.33</v>
      </c>
      <c r="L2356" s="90"/>
      <c r="M2356" s="90"/>
      <c r="N2356" s="13"/>
      <c r="O2356" s="12">
        <v>0</v>
      </c>
      <c r="P2356" s="12">
        <v>45.189998000000003</v>
      </c>
      <c r="Q2356" s="12">
        <v>5.7086240000000004</v>
      </c>
      <c r="R2356" s="14">
        <v>46301.460023148145</v>
      </c>
      <c r="S2356" s="12">
        <v>1</v>
      </c>
      <c r="T2356">
        <v>20260282</v>
      </c>
      <c r="U2356" t="s">
        <v>40</v>
      </c>
      <c r="V2356">
        <v>20260282</v>
      </c>
    </row>
    <row r="2357" spans="1:22" x14ac:dyDescent="0.3">
      <c r="A2357" s="11">
        <v>46287</v>
      </c>
      <c r="B2357" s="89" t="s">
        <v>3822</v>
      </c>
      <c r="C2357" s="12" t="s">
        <v>944</v>
      </c>
      <c r="D2357" s="12" t="s">
        <v>2364</v>
      </c>
      <c r="E2357" s="12" t="s">
        <v>88</v>
      </c>
      <c r="F2357" s="12" t="s">
        <v>3049</v>
      </c>
      <c r="G2357" s="12" t="s">
        <v>2733</v>
      </c>
      <c r="H2357" s="12" t="s">
        <v>2737</v>
      </c>
      <c r="I2357" s="90">
        <v>0.33333333333333331</v>
      </c>
      <c r="J2357" s="90">
        <v>0.34722222222222221</v>
      </c>
      <c r="K2357" s="13">
        <v>0.33</v>
      </c>
      <c r="L2357" s="90"/>
      <c r="M2357" s="90"/>
      <c r="N2357" s="13"/>
      <c r="O2357" s="12">
        <v>0</v>
      </c>
      <c r="P2357" s="12">
        <v>45.182119</v>
      </c>
      <c r="Q2357" s="12">
        <v>5.7322090000000001</v>
      </c>
      <c r="R2357" s="14">
        <v>46301.460023148145</v>
      </c>
      <c r="S2357" s="12">
        <v>1</v>
      </c>
      <c r="T2357">
        <v>20260432</v>
      </c>
      <c r="U2357" t="s">
        <v>838</v>
      </c>
      <c r="V2357">
        <v>20260432</v>
      </c>
    </row>
    <row r="2358" spans="1:22" x14ac:dyDescent="0.3">
      <c r="A2358" s="11">
        <v>46287</v>
      </c>
      <c r="B2358" s="89" t="s">
        <v>3829</v>
      </c>
      <c r="C2358" s="12" t="s">
        <v>946</v>
      </c>
      <c r="D2358" s="12" t="s">
        <v>3043</v>
      </c>
      <c r="E2358" s="12" t="s">
        <v>120</v>
      </c>
      <c r="F2358" s="12" t="s">
        <v>3044</v>
      </c>
      <c r="G2358" s="12" t="s">
        <v>2733</v>
      </c>
      <c r="H2358" s="12" t="s">
        <v>2734</v>
      </c>
      <c r="I2358" s="90">
        <v>0.25</v>
      </c>
      <c r="J2358" s="90">
        <v>0.26041666666666669</v>
      </c>
      <c r="K2358" s="13">
        <v>0.25</v>
      </c>
      <c r="L2358" s="90"/>
      <c r="M2358" s="90"/>
      <c r="N2358" s="13"/>
      <c r="O2358" s="12">
        <v>0</v>
      </c>
      <c r="P2358" s="12">
        <v>45.187106999999997</v>
      </c>
      <c r="Q2358" s="12">
        <v>5.7297390000000004</v>
      </c>
      <c r="R2358" s="14">
        <v>46301.460023148145</v>
      </c>
      <c r="S2358" s="12">
        <v>0</v>
      </c>
      <c r="T2358">
        <v>20260077</v>
      </c>
      <c r="U2358" t="s">
        <v>40</v>
      </c>
      <c r="V2358">
        <v>20260077</v>
      </c>
    </row>
    <row r="2359" spans="1:22" x14ac:dyDescent="0.3">
      <c r="A2359" s="11">
        <v>46287</v>
      </c>
      <c r="B2359" s="89" t="s">
        <v>3872</v>
      </c>
      <c r="C2359" s="12" t="s">
        <v>866</v>
      </c>
      <c r="D2359" s="12" t="s">
        <v>2901</v>
      </c>
      <c r="E2359" s="12" t="s">
        <v>485</v>
      </c>
      <c r="F2359" s="12" t="s">
        <v>2902</v>
      </c>
      <c r="G2359" s="12" t="s">
        <v>2733</v>
      </c>
      <c r="H2359" s="12" t="s">
        <v>2734</v>
      </c>
      <c r="I2359" s="90">
        <v>0.16666666666666671</v>
      </c>
      <c r="J2359" s="90">
        <v>0.18055555555555561</v>
      </c>
      <c r="K2359" s="13">
        <v>0.33</v>
      </c>
      <c r="L2359" s="90">
        <v>0.12013888888888891</v>
      </c>
      <c r="M2359" s="90">
        <v>0.1222222222222222</v>
      </c>
      <c r="N2359" s="13">
        <v>0.05</v>
      </c>
      <c r="O2359" s="12">
        <v>1</v>
      </c>
      <c r="P2359" s="12">
        <v>45.216084000000002</v>
      </c>
      <c r="Q2359" s="12">
        <v>5.7850859999999997</v>
      </c>
      <c r="R2359" s="14">
        <v>46301.460023148145</v>
      </c>
      <c r="S2359" s="12">
        <v>1</v>
      </c>
      <c r="T2359">
        <v>20260487</v>
      </c>
      <c r="U2359" t="s">
        <v>3760</v>
      </c>
      <c r="V2359">
        <v>20260487</v>
      </c>
    </row>
    <row r="2360" spans="1:22" x14ac:dyDescent="0.3">
      <c r="A2360" s="11">
        <v>46287</v>
      </c>
      <c r="B2360" s="89" t="s">
        <v>3845</v>
      </c>
      <c r="C2360" s="12" t="s">
        <v>950</v>
      </c>
      <c r="D2360" s="12" t="s">
        <v>2903</v>
      </c>
      <c r="E2360" s="12" t="s">
        <v>123</v>
      </c>
      <c r="F2360" s="12" t="s">
        <v>2904</v>
      </c>
      <c r="G2360" s="12" t="s">
        <v>2733</v>
      </c>
      <c r="H2360" s="12" t="s">
        <v>2734</v>
      </c>
      <c r="I2360" s="90">
        <v>0.16666666666666671</v>
      </c>
      <c r="J2360" s="90">
        <v>0.18055555555555561</v>
      </c>
      <c r="K2360" s="13">
        <v>0.33</v>
      </c>
      <c r="L2360" s="90"/>
      <c r="M2360" s="90"/>
      <c r="N2360" s="13"/>
      <c r="O2360" s="12">
        <v>0</v>
      </c>
      <c r="P2360" s="12">
        <v>45.189670999999997</v>
      </c>
      <c r="Q2360" s="12">
        <v>5.7243469999999999</v>
      </c>
      <c r="R2360" s="14">
        <v>46301.460023148145</v>
      </c>
      <c r="S2360" s="12">
        <v>1</v>
      </c>
      <c r="T2360">
        <v>20260495</v>
      </c>
      <c r="U2360" t="s">
        <v>40</v>
      </c>
      <c r="V2360">
        <v>20260495</v>
      </c>
    </row>
    <row r="2361" spans="1:22" x14ac:dyDescent="0.3">
      <c r="A2361" s="11">
        <v>46287</v>
      </c>
      <c r="B2361" s="89" t="s">
        <v>3854</v>
      </c>
      <c r="C2361" s="12" t="s">
        <v>963</v>
      </c>
      <c r="D2361" s="12" t="s">
        <v>3050</v>
      </c>
      <c r="E2361" s="12" t="s">
        <v>192</v>
      </c>
      <c r="F2361" s="12" t="s">
        <v>3051</v>
      </c>
      <c r="G2361" s="12" t="s">
        <v>2733</v>
      </c>
      <c r="H2361" s="12" t="s">
        <v>2734</v>
      </c>
      <c r="I2361" s="90">
        <v>0.25</v>
      </c>
      <c r="J2361" s="90">
        <v>0.26041666666666669</v>
      </c>
      <c r="K2361" s="13">
        <v>0.25</v>
      </c>
      <c r="L2361" s="90"/>
      <c r="M2361" s="90"/>
      <c r="N2361" s="13"/>
      <c r="O2361" s="12">
        <v>0</v>
      </c>
      <c r="P2361" s="12">
        <v>45.188246999999997</v>
      </c>
      <c r="Q2361" s="12">
        <v>5.7174959999999997</v>
      </c>
      <c r="R2361" s="14">
        <v>46301.460023148145</v>
      </c>
      <c r="S2361" s="12">
        <v>1</v>
      </c>
      <c r="T2361">
        <v>20260139</v>
      </c>
      <c r="U2361" t="s">
        <v>40</v>
      </c>
      <c r="V2361">
        <v>20260139</v>
      </c>
    </row>
    <row r="2362" spans="1:22" x14ac:dyDescent="0.3">
      <c r="A2362" s="11">
        <v>46287</v>
      </c>
      <c r="B2362" s="89" t="s">
        <v>3846</v>
      </c>
      <c r="C2362" s="12" t="s">
        <v>863</v>
      </c>
      <c r="D2362" s="12" t="s">
        <v>2325</v>
      </c>
      <c r="E2362" s="12" t="s">
        <v>699</v>
      </c>
      <c r="F2362" s="12" t="s">
        <v>3878</v>
      </c>
      <c r="G2362" s="12" t="s">
        <v>2733</v>
      </c>
      <c r="H2362" s="12" t="s">
        <v>2737</v>
      </c>
      <c r="I2362" s="90">
        <v>0.33333333333333331</v>
      </c>
      <c r="J2362" s="90">
        <v>0.3611111111111111</v>
      </c>
      <c r="K2362" s="13">
        <v>0.67</v>
      </c>
      <c r="L2362" s="90"/>
      <c r="M2362" s="90"/>
      <c r="N2362" s="13"/>
      <c r="O2362" s="12">
        <v>0</v>
      </c>
      <c r="P2362" s="12">
        <v>45.193389000000003</v>
      </c>
      <c r="Q2362" s="12">
        <v>5.7156229999999999</v>
      </c>
      <c r="R2362" s="14">
        <v>46301.460023148145</v>
      </c>
      <c r="S2362" s="12">
        <v>1</v>
      </c>
      <c r="T2362">
        <v>20260419</v>
      </c>
      <c r="U2362" t="s">
        <v>838</v>
      </c>
      <c r="V2362">
        <v>20260419</v>
      </c>
    </row>
    <row r="2363" spans="1:22" x14ac:dyDescent="0.3">
      <c r="A2363" s="11">
        <v>46287</v>
      </c>
      <c r="B2363" s="89" t="s">
        <v>3817</v>
      </c>
      <c r="C2363" s="12" t="s">
        <v>974</v>
      </c>
      <c r="D2363" s="12" t="s">
        <v>2394</v>
      </c>
      <c r="E2363" s="12" t="s">
        <v>72</v>
      </c>
      <c r="F2363" s="12" t="s">
        <v>72</v>
      </c>
      <c r="G2363" s="12" t="s">
        <v>2733</v>
      </c>
      <c r="H2363" s="12" t="s">
        <v>2737</v>
      </c>
      <c r="I2363" s="90">
        <v>0.33333333333333331</v>
      </c>
      <c r="J2363" s="90">
        <v>0.34722222222222221</v>
      </c>
      <c r="K2363" s="13">
        <v>0.33</v>
      </c>
      <c r="L2363" s="90"/>
      <c r="M2363" s="90"/>
      <c r="N2363" s="13"/>
      <c r="O2363" s="12">
        <v>0</v>
      </c>
      <c r="P2363" s="12">
        <v>45.188403000000001</v>
      </c>
      <c r="Q2363" s="12">
        <v>5.725015</v>
      </c>
      <c r="R2363" s="14">
        <v>46301.460023148145</v>
      </c>
      <c r="S2363" s="12">
        <v>1</v>
      </c>
      <c r="T2363">
        <v>20260441</v>
      </c>
      <c r="U2363" t="s">
        <v>838</v>
      </c>
      <c r="V2363">
        <v>20260441</v>
      </c>
    </row>
    <row r="2364" spans="1:22" x14ac:dyDescent="0.3">
      <c r="A2364" s="11">
        <v>46287</v>
      </c>
      <c r="B2364" s="89" t="s">
        <v>3862</v>
      </c>
      <c r="C2364" s="12" t="s">
        <v>853</v>
      </c>
      <c r="D2364" s="12" t="s">
        <v>3053</v>
      </c>
      <c r="E2364" s="12" t="s">
        <v>231</v>
      </c>
      <c r="F2364" s="12" t="s">
        <v>3054</v>
      </c>
      <c r="G2364" s="12" t="s">
        <v>2733</v>
      </c>
      <c r="H2364" s="12" t="s">
        <v>2734</v>
      </c>
      <c r="I2364" s="90">
        <v>0.25</v>
      </c>
      <c r="J2364" s="90">
        <v>0.26041666666666669</v>
      </c>
      <c r="K2364" s="13">
        <v>0.25</v>
      </c>
      <c r="L2364" s="90"/>
      <c r="M2364" s="90"/>
      <c r="N2364" s="13"/>
      <c r="O2364" s="12">
        <v>0</v>
      </c>
      <c r="P2364" s="12">
        <v>45.188467000000003</v>
      </c>
      <c r="Q2364" s="12">
        <v>5.7140909999999998</v>
      </c>
      <c r="R2364" s="14">
        <v>46301.460023148145</v>
      </c>
      <c r="S2364" s="12">
        <v>1</v>
      </c>
      <c r="T2364">
        <v>20260145</v>
      </c>
      <c r="U2364" t="s">
        <v>40</v>
      </c>
      <c r="V2364">
        <v>20260145</v>
      </c>
    </row>
    <row r="2365" spans="1:22" x14ac:dyDescent="0.3">
      <c r="A2365" s="11">
        <v>46287</v>
      </c>
      <c r="B2365" s="89" t="s">
        <v>3869</v>
      </c>
      <c r="C2365" s="12" t="s">
        <v>907</v>
      </c>
      <c r="D2365" s="12" t="s">
        <v>1851</v>
      </c>
      <c r="E2365" s="12" t="s">
        <v>320</v>
      </c>
      <c r="F2365" s="12" t="s">
        <v>1854</v>
      </c>
      <c r="G2365" s="12" t="s">
        <v>2733</v>
      </c>
      <c r="H2365" s="12" t="s">
        <v>2737</v>
      </c>
      <c r="I2365" s="90">
        <v>0.33333333333333331</v>
      </c>
      <c r="J2365" s="90">
        <v>0.34722222222222221</v>
      </c>
      <c r="K2365" s="13">
        <v>0.33</v>
      </c>
      <c r="L2365" s="90">
        <v>0.25555555555555548</v>
      </c>
      <c r="M2365" s="90">
        <v>0.27777777777777779</v>
      </c>
      <c r="N2365" s="13">
        <v>0.53</v>
      </c>
      <c r="O2365" s="12">
        <v>1</v>
      </c>
      <c r="P2365" s="12">
        <v>45.362602000000003</v>
      </c>
      <c r="Q2365" s="12">
        <v>5.5938800000000004</v>
      </c>
      <c r="R2365" s="14">
        <v>46301.460023148145</v>
      </c>
      <c r="S2365" s="12">
        <v>1</v>
      </c>
      <c r="T2365">
        <v>20260261</v>
      </c>
      <c r="U2365" t="s">
        <v>838</v>
      </c>
      <c r="V2365">
        <v>20260261</v>
      </c>
    </row>
    <row r="2366" spans="1:22" x14ac:dyDescent="0.3">
      <c r="A2366" s="11">
        <v>46287</v>
      </c>
      <c r="B2366" s="89" t="s">
        <v>3821</v>
      </c>
      <c r="C2366" s="12" t="s">
        <v>879</v>
      </c>
      <c r="D2366" s="12" t="s">
        <v>878</v>
      </c>
      <c r="E2366" s="12" t="s">
        <v>830</v>
      </c>
      <c r="F2366" s="12" t="s">
        <v>3055</v>
      </c>
      <c r="G2366" s="12" t="s">
        <v>2733</v>
      </c>
      <c r="H2366" s="12" t="s">
        <v>2734</v>
      </c>
      <c r="I2366" s="90">
        <v>0.16666666666666671</v>
      </c>
      <c r="J2366" s="90">
        <v>0.18055555555555561</v>
      </c>
      <c r="K2366" s="13">
        <v>0.33</v>
      </c>
      <c r="L2366" s="90">
        <v>0.21388888888888891</v>
      </c>
      <c r="M2366" s="90">
        <v>0.29305555555555562</v>
      </c>
      <c r="N2366" s="13">
        <v>1.9</v>
      </c>
      <c r="O2366" s="12">
        <v>1</v>
      </c>
      <c r="P2366" s="12">
        <v>45.326613000000002</v>
      </c>
      <c r="Q2366" s="12">
        <v>5.5783820000000004</v>
      </c>
      <c r="R2366" s="14">
        <v>46301.460023148145</v>
      </c>
      <c r="S2366" s="12">
        <v>1</v>
      </c>
      <c r="V2366" t="s">
        <v>3772</v>
      </c>
    </row>
    <row r="2367" spans="1:22" x14ac:dyDescent="0.3">
      <c r="A2367" s="11">
        <v>46287</v>
      </c>
      <c r="B2367" s="89" t="s">
        <v>3815</v>
      </c>
      <c r="C2367" s="12" t="s">
        <v>905</v>
      </c>
      <c r="D2367" s="12" t="s">
        <v>3056</v>
      </c>
      <c r="E2367" s="12" t="s">
        <v>89</v>
      </c>
      <c r="F2367" s="12" t="s">
        <v>89</v>
      </c>
      <c r="G2367" s="12" t="s">
        <v>2733</v>
      </c>
      <c r="H2367" s="12" t="s">
        <v>2734</v>
      </c>
      <c r="I2367" s="90">
        <v>0.25</v>
      </c>
      <c r="J2367" s="90">
        <v>0.26041666666666669</v>
      </c>
      <c r="K2367" s="13">
        <v>0.25</v>
      </c>
      <c r="L2367" s="90"/>
      <c r="M2367" s="90"/>
      <c r="N2367" s="13"/>
      <c r="O2367" s="12">
        <v>0</v>
      </c>
      <c r="P2367" s="12">
        <v>45.189582999999999</v>
      </c>
      <c r="Q2367" s="12">
        <v>5.7229080000000003</v>
      </c>
      <c r="R2367" s="14">
        <v>46301.460023148145</v>
      </c>
      <c r="S2367" s="12">
        <v>1</v>
      </c>
      <c r="T2367">
        <v>20260205</v>
      </c>
      <c r="U2367" t="s">
        <v>40</v>
      </c>
      <c r="V2367">
        <v>20260205</v>
      </c>
    </row>
    <row r="2368" spans="1:22" x14ac:dyDescent="0.3">
      <c r="A2368" s="11">
        <v>46287</v>
      </c>
      <c r="B2368" s="89" t="s">
        <v>3839</v>
      </c>
      <c r="C2368" s="12" t="s">
        <v>966</v>
      </c>
      <c r="D2368" s="12" t="s">
        <v>2427</v>
      </c>
      <c r="E2368" s="12" t="s">
        <v>552</v>
      </c>
      <c r="F2368" s="12" t="s">
        <v>552</v>
      </c>
      <c r="G2368" s="12" t="s">
        <v>2733</v>
      </c>
      <c r="H2368" s="12" t="s">
        <v>2737</v>
      </c>
      <c r="I2368" s="90">
        <v>0.25347222222222221</v>
      </c>
      <c r="J2368" s="90">
        <v>0.2638888888888889</v>
      </c>
      <c r="K2368" s="13">
        <v>0.25</v>
      </c>
      <c r="L2368" s="90">
        <v>0.1680555555555556</v>
      </c>
      <c r="M2368" s="90">
        <v>0.18055555555555561</v>
      </c>
      <c r="N2368" s="13">
        <v>0.3</v>
      </c>
      <c r="O2368" s="12">
        <v>1</v>
      </c>
      <c r="P2368" s="12">
        <v>45.364766000000003</v>
      </c>
      <c r="Q2368" s="12">
        <v>5.5959459999999996</v>
      </c>
      <c r="R2368" s="14">
        <v>46301.460023148145</v>
      </c>
      <c r="S2368" s="12">
        <v>1</v>
      </c>
      <c r="T2368">
        <v>20260450</v>
      </c>
      <c r="U2368" t="s">
        <v>838</v>
      </c>
      <c r="V2368">
        <v>20260450</v>
      </c>
    </row>
    <row r="2369" spans="1:22" x14ac:dyDescent="0.3">
      <c r="A2369" s="11">
        <v>46287</v>
      </c>
      <c r="B2369" s="89" t="s">
        <v>3817</v>
      </c>
      <c r="C2369" s="12" t="s">
        <v>974</v>
      </c>
      <c r="D2369" s="12" t="s">
        <v>3061</v>
      </c>
      <c r="E2369" s="12" t="s">
        <v>283</v>
      </c>
      <c r="F2369" s="12" t="s">
        <v>3062</v>
      </c>
      <c r="G2369" s="12" t="s">
        <v>2733</v>
      </c>
      <c r="H2369" s="12" t="s">
        <v>2734</v>
      </c>
      <c r="I2369" s="90">
        <v>0.16666666666666671</v>
      </c>
      <c r="J2369" s="90">
        <v>0.1736111111111111</v>
      </c>
      <c r="K2369" s="13">
        <v>0.17</v>
      </c>
      <c r="L2369" s="90"/>
      <c r="M2369" s="90"/>
      <c r="N2369" s="13"/>
      <c r="O2369" s="12">
        <v>0</v>
      </c>
      <c r="P2369" s="12">
        <v>45.170468999999997</v>
      </c>
      <c r="Q2369" s="12">
        <v>5.7347279999999996</v>
      </c>
      <c r="R2369" s="14">
        <v>46301.460023148145</v>
      </c>
      <c r="S2369" s="12">
        <v>1</v>
      </c>
      <c r="T2369">
        <v>20260359</v>
      </c>
      <c r="U2369" t="s">
        <v>40</v>
      </c>
      <c r="V2369">
        <v>20260359</v>
      </c>
    </row>
    <row r="2370" spans="1:22" x14ac:dyDescent="0.3">
      <c r="A2370" s="11">
        <v>46287</v>
      </c>
      <c r="B2370" s="89" t="s">
        <v>3833</v>
      </c>
      <c r="C2370" s="12" t="s">
        <v>978</v>
      </c>
      <c r="D2370" s="12" t="s">
        <v>3065</v>
      </c>
      <c r="E2370" s="12" t="s">
        <v>437</v>
      </c>
      <c r="F2370" s="12" t="s">
        <v>3066</v>
      </c>
      <c r="G2370" s="12" t="s">
        <v>2733</v>
      </c>
      <c r="H2370" s="12" t="s">
        <v>2734</v>
      </c>
      <c r="I2370" s="90">
        <v>0.16666666666666671</v>
      </c>
      <c r="J2370" s="90">
        <v>0.18055555555555561</v>
      </c>
      <c r="K2370" s="13">
        <v>0.33</v>
      </c>
      <c r="L2370" s="90"/>
      <c r="M2370" s="90"/>
      <c r="N2370" s="13"/>
      <c r="O2370" s="12">
        <v>0</v>
      </c>
      <c r="P2370" s="12">
        <v>45.569980999999999</v>
      </c>
      <c r="Q2370" s="12">
        <v>5.9331420000000001</v>
      </c>
      <c r="R2370" s="14">
        <v>46301.460023148145</v>
      </c>
      <c r="S2370" s="12">
        <v>1</v>
      </c>
      <c r="T2370">
        <v>20260159</v>
      </c>
      <c r="U2370" t="s">
        <v>40</v>
      </c>
      <c r="V2370">
        <v>20260159</v>
      </c>
    </row>
    <row r="2371" spans="1:22" x14ac:dyDescent="0.3">
      <c r="A2371" s="11">
        <v>46287</v>
      </c>
      <c r="B2371" s="89" t="s">
        <v>3813</v>
      </c>
      <c r="C2371" s="12" t="s">
        <v>847</v>
      </c>
      <c r="D2371" s="12" t="s">
        <v>2918</v>
      </c>
      <c r="E2371" s="12" t="s">
        <v>398</v>
      </c>
      <c r="F2371" s="12" t="s">
        <v>2919</v>
      </c>
      <c r="G2371" s="12" t="s">
        <v>2733</v>
      </c>
      <c r="H2371" s="12" t="s">
        <v>2734</v>
      </c>
      <c r="I2371" s="90">
        <v>0.16666666666666671</v>
      </c>
      <c r="J2371" s="90">
        <v>0.18055555555555561</v>
      </c>
      <c r="K2371" s="13">
        <v>0.33</v>
      </c>
      <c r="L2371" s="90"/>
      <c r="M2371" s="90"/>
      <c r="N2371" s="13"/>
      <c r="O2371" s="12">
        <v>0</v>
      </c>
      <c r="P2371" s="12">
        <v>45.164098000000003</v>
      </c>
      <c r="Q2371" s="12">
        <v>5.7531749999999997</v>
      </c>
      <c r="R2371" s="14">
        <v>46301.460023148145</v>
      </c>
      <c r="S2371" s="12">
        <v>1</v>
      </c>
      <c r="T2371">
        <v>20260309</v>
      </c>
      <c r="U2371" t="s">
        <v>40</v>
      </c>
      <c r="V2371">
        <v>20260309</v>
      </c>
    </row>
    <row r="2372" spans="1:22" x14ac:dyDescent="0.3">
      <c r="A2372" s="11">
        <v>46287</v>
      </c>
      <c r="B2372" s="89" t="s">
        <v>3847</v>
      </c>
      <c r="C2372" s="12" t="s">
        <v>900</v>
      </c>
      <c r="D2372" s="12" t="s">
        <v>2484</v>
      </c>
      <c r="E2372" s="12" t="s">
        <v>269</v>
      </c>
      <c r="F2372" s="12" t="s">
        <v>3554</v>
      </c>
      <c r="G2372" s="12" t="s">
        <v>2733</v>
      </c>
      <c r="H2372" s="12" t="s">
        <v>2781</v>
      </c>
      <c r="I2372" s="90">
        <v>0.33333333333333331</v>
      </c>
      <c r="J2372" s="90">
        <v>0.375</v>
      </c>
      <c r="K2372" s="13">
        <v>1</v>
      </c>
      <c r="L2372" s="90"/>
      <c r="M2372" s="90"/>
      <c r="N2372" s="13"/>
      <c r="O2372" s="12">
        <v>0</v>
      </c>
      <c r="P2372" s="12">
        <v>45.326168000000003</v>
      </c>
      <c r="Q2372" s="12">
        <v>5.5647219999999997</v>
      </c>
      <c r="R2372" s="14">
        <v>46301.460023148145</v>
      </c>
      <c r="S2372" s="12">
        <v>1</v>
      </c>
      <c r="T2372">
        <v>20260596</v>
      </c>
      <c r="U2372" t="s">
        <v>838</v>
      </c>
      <c r="V2372">
        <v>20260596</v>
      </c>
    </row>
    <row r="2373" spans="1:22" x14ac:dyDescent="0.3">
      <c r="A2373" s="11">
        <v>46287</v>
      </c>
      <c r="B2373" s="89" t="s">
        <v>3817</v>
      </c>
      <c r="C2373" s="12" t="s">
        <v>974</v>
      </c>
      <c r="D2373" s="12" t="s">
        <v>3063</v>
      </c>
      <c r="E2373" s="12" t="s">
        <v>80</v>
      </c>
      <c r="F2373" s="12" t="s">
        <v>3064</v>
      </c>
      <c r="G2373" s="12" t="s">
        <v>2733</v>
      </c>
      <c r="H2373" s="12" t="s">
        <v>2734</v>
      </c>
      <c r="I2373" s="90">
        <v>0.29166666666666669</v>
      </c>
      <c r="J2373" s="90">
        <v>0.2986111111111111</v>
      </c>
      <c r="K2373" s="13">
        <v>0.17</v>
      </c>
      <c r="L2373" s="90"/>
      <c r="M2373" s="90"/>
      <c r="N2373" s="13"/>
      <c r="O2373" s="12">
        <v>0</v>
      </c>
      <c r="P2373" s="12">
        <v>45.188167999999997</v>
      </c>
      <c r="Q2373" s="12">
        <v>5.7248919999999996</v>
      </c>
      <c r="R2373" s="14">
        <v>46301.460023148145</v>
      </c>
      <c r="S2373" s="12">
        <v>1</v>
      </c>
      <c r="T2373">
        <v>20260470</v>
      </c>
      <c r="U2373" t="s">
        <v>40</v>
      </c>
      <c r="V2373">
        <v>20260470</v>
      </c>
    </row>
    <row r="2374" spans="1:22" x14ac:dyDescent="0.3">
      <c r="A2374" s="11">
        <v>46287</v>
      </c>
      <c r="B2374" s="89" t="s">
        <v>3893</v>
      </c>
      <c r="C2374" s="12" t="s">
        <v>846</v>
      </c>
      <c r="D2374" s="12" t="s">
        <v>2920</v>
      </c>
      <c r="E2374" s="12" t="s">
        <v>558</v>
      </c>
      <c r="F2374" s="12" t="s">
        <v>2921</v>
      </c>
      <c r="G2374" s="12" t="s">
        <v>2733</v>
      </c>
      <c r="H2374" s="12" t="s">
        <v>2734</v>
      </c>
      <c r="I2374" s="90">
        <v>0.16666666666666671</v>
      </c>
      <c r="J2374" s="90">
        <v>0.1736111111111111</v>
      </c>
      <c r="K2374" s="13">
        <v>0.17</v>
      </c>
      <c r="L2374" s="90"/>
      <c r="M2374" s="90"/>
      <c r="N2374" s="13"/>
      <c r="O2374" s="12">
        <v>0</v>
      </c>
      <c r="P2374" s="12">
        <v>45.193044999999998</v>
      </c>
      <c r="Q2374" s="12">
        <v>5.7306739999999996</v>
      </c>
      <c r="R2374" s="14">
        <v>46301.460023148145</v>
      </c>
      <c r="S2374" s="12">
        <v>0</v>
      </c>
      <c r="T2374">
        <v>20260338</v>
      </c>
      <c r="U2374" t="s">
        <v>3760</v>
      </c>
      <c r="V2374">
        <v>20260338</v>
      </c>
    </row>
    <row r="2375" spans="1:22" x14ac:dyDescent="0.3">
      <c r="A2375" s="11">
        <v>46287</v>
      </c>
      <c r="B2375" s="89" t="s">
        <v>3823</v>
      </c>
      <c r="C2375" s="12" t="s">
        <v>968</v>
      </c>
      <c r="D2375" s="12" t="s">
        <v>3209</v>
      </c>
      <c r="E2375" s="12" t="s">
        <v>298</v>
      </c>
      <c r="F2375" s="12" t="s">
        <v>3210</v>
      </c>
      <c r="G2375" s="12" t="s">
        <v>2733</v>
      </c>
      <c r="H2375" s="12" t="s">
        <v>2737</v>
      </c>
      <c r="I2375" s="90">
        <v>0.18055555555555561</v>
      </c>
      <c r="J2375" s="90">
        <v>0.19097222222222221</v>
      </c>
      <c r="K2375" s="13">
        <v>0.25</v>
      </c>
      <c r="L2375" s="90"/>
      <c r="M2375" s="90"/>
      <c r="N2375" s="13"/>
      <c r="O2375" s="12">
        <v>0</v>
      </c>
      <c r="P2375" s="12">
        <v>45.186069000000003</v>
      </c>
      <c r="Q2375" s="12">
        <v>5.7284839999999999</v>
      </c>
      <c r="R2375" s="14">
        <v>46301.460023148145</v>
      </c>
      <c r="S2375" s="12">
        <v>1</v>
      </c>
      <c r="T2375">
        <v>20260221</v>
      </c>
      <c r="U2375" t="s">
        <v>40</v>
      </c>
      <c r="V2375">
        <v>20260221</v>
      </c>
    </row>
    <row r="2376" spans="1:22" x14ac:dyDescent="0.3">
      <c r="A2376" s="11">
        <v>46287</v>
      </c>
      <c r="B2376" s="89" t="s">
        <v>3859</v>
      </c>
      <c r="C2376" s="12" t="s">
        <v>956</v>
      </c>
      <c r="D2376" s="12" t="s">
        <v>2767</v>
      </c>
      <c r="E2376" s="12" t="s">
        <v>251</v>
      </c>
      <c r="F2376" s="12" t="s">
        <v>2768</v>
      </c>
      <c r="G2376" s="12" t="s">
        <v>2733</v>
      </c>
      <c r="H2376" s="12" t="s">
        <v>2734</v>
      </c>
      <c r="I2376" s="90">
        <v>0.16666666666666671</v>
      </c>
      <c r="J2376" s="90">
        <v>0.18055555555555561</v>
      </c>
      <c r="K2376" s="13">
        <v>0.33</v>
      </c>
      <c r="L2376" s="90"/>
      <c r="M2376" s="90"/>
      <c r="N2376" s="13"/>
      <c r="O2376" s="12">
        <v>0</v>
      </c>
      <c r="P2376" s="12">
        <v>45.179178999999998</v>
      </c>
      <c r="Q2376" s="12">
        <v>5.742216</v>
      </c>
      <c r="R2376" s="14">
        <v>46301.460023148145</v>
      </c>
      <c r="S2376" s="12">
        <v>1</v>
      </c>
      <c r="T2376">
        <v>20260062</v>
      </c>
      <c r="U2376" t="s">
        <v>40</v>
      </c>
      <c r="V2376">
        <v>20260062</v>
      </c>
    </row>
    <row r="2377" spans="1:22" x14ac:dyDescent="0.3">
      <c r="A2377" s="11">
        <v>46287</v>
      </c>
      <c r="B2377" s="89" t="s">
        <v>3864</v>
      </c>
      <c r="C2377" s="12" t="s">
        <v>960</v>
      </c>
      <c r="D2377" s="12" t="s">
        <v>2937</v>
      </c>
      <c r="E2377" s="12" t="s">
        <v>594</v>
      </c>
      <c r="F2377" s="12" t="s">
        <v>2938</v>
      </c>
      <c r="G2377" s="12" t="s">
        <v>2733</v>
      </c>
      <c r="H2377" s="12" t="s">
        <v>2734</v>
      </c>
      <c r="I2377" s="90">
        <v>0.16666666666666671</v>
      </c>
      <c r="J2377" s="90">
        <v>0.18055555555555561</v>
      </c>
      <c r="K2377" s="13">
        <v>0.33</v>
      </c>
      <c r="L2377" s="90"/>
      <c r="M2377" s="90"/>
      <c r="N2377" s="13"/>
      <c r="O2377" s="12">
        <v>0</v>
      </c>
      <c r="P2377" s="12">
        <v>45.217554999999997</v>
      </c>
      <c r="Q2377" s="12">
        <v>5.6940160000000004</v>
      </c>
      <c r="R2377" s="14">
        <v>46301.460023148145</v>
      </c>
      <c r="S2377" s="12">
        <v>1</v>
      </c>
      <c r="T2377">
        <v>20260418</v>
      </c>
      <c r="U2377" t="s">
        <v>40</v>
      </c>
      <c r="V2377">
        <v>20260418</v>
      </c>
    </row>
    <row r="2378" spans="1:22" x14ac:dyDescent="0.3">
      <c r="A2378" s="11">
        <v>46287</v>
      </c>
      <c r="B2378" s="89" t="s">
        <v>3846</v>
      </c>
      <c r="C2378" s="12" t="s">
        <v>863</v>
      </c>
      <c r="D2378" s="12" t="s">
        <v>3069</v>
      </c>
      <c r="E2378" s="12" t="s">
        <v>699</v>
      </c>
      <c r="F2378" s="12" t="s">
        <v>3070</v>
      </c>
      <c r="G2378" s="12" t="s">
        <v>2733</v>
      </c>
      <c r="H2378" s="12" t="s">
        <v>2734</v>
      </c>
      <c r="I2378" s="90">
        <v>0.29166666666666669</v>
      </c>
      <c r="J2378" s="90">
        <v>0.29166666666666669</v>
      </c>
      <c r="K2378" s="13"/>
      <c r="L2378" s="90"/>
      <c r="M2378" s="90"/>
      <c r="N2378" s="13"/>
      <c r="O2378" s="12">
        <v>0</v>
      </c>
      <c r="P2378" s="12">
        <v>45.193389000000003</v>
      </c>
      <c r="Q2378" s="12">
        <v>5.7156229999999999</v>
      </c>
      <c r="R2378" s="14">
        <v>46301.460023148145</v>
      </c>
      <c r="S2378" s="12">
        <v>1</v>
      </c>
      <c r="T2378">
        <v>20260419</v>
      </c>
      <c r="U2378" t="s">
        <v>40</v>
      </c>
      <c r="V2378">
        <v>20260419</v>
      </c>
    </row>
    <row r="2379" spans="1:22" x14ac:dyDescent="0.3">
      <c r="A2379" s="11">
        <v>46287</v>
      </c>
      <c r="B2379" s="89" t="s">
        <v>3869</v>
      </c>
      <c r="C2379" s="12" t="s">
        <v>907</v>
      </c>
      <c r="D2379" s="12" t="s">
        <v>2390</v>
      </c>
      <c r="E2379" s="12" t="s">
        <v>422</v>
      </c>
      <c r="F2379" s="12" t="s">
        <v>422</v>
      </c>
      <c r="G2379" s="12" t="s">
        <v>2733</v>
      </c>
      <c r="H2379" s="12" t="s">
        <v>2737</v>
      </c>
      <c r="I2379" s="90">
        <v>0.33333333333333331</v>
      </c>
      <c r="J2379" s="90">
        <v>0.34722222222222221</v>
      </c>
      <c r="K2379" s="13">
        <v>0.33</v>
      </c>
      <c r="L2379" s="90">
        <v>0.28263888888888888</v>
      </c>
      <c r="M2379" s="90">
        <v>0.3</v>
      </c>
      <c r="N2379" s="13">
        <v>0.42</v>
      </c>
      <c r="O2379" s="12">
        <v>1</v>
      </c>
      <c r="P2379" s="12">
        <v>45.369473999999997</v>
      </c>
      <c r="Q2379" s="12">
        <v>5.5835160000000004</v>
      </c>
      <c r="R2379" s="14">
        <v>46301.460023148145</v>
      </c>
      <c r="S2379" s="12">
        <v>1</v>
      </c>
      <c r="T2379">
        <v>20260440</v>
      </c>
      <c r="U2379" t="s">
        <v>838</v>
      </c>
      <c r="V2379">
        <v>20260440</v>
      </c>
    </row>
    <row r="2380" spans="1:22" x14ac:dyDescent="0.3">
      <c r="A2380" s="11">
        <v>46287</v>
      </c>
      <c r="B2380" s="89" t="s">
        <v>3861</v>
      </c>
      <c r="C2380" s="12" t="s">
        <v>970</v>
      </c>
      <c r="D2380" s="12" t="s">
        <v>2947</v>
      </c>
      <c r="E2380" s="12" t="s">
        <v>75</v>
      </c>
      <c r="F2380" s="12" t="s">
        <v>2948</v>
      </c>
      <c r="G2380" s="12" t="s">
        <v>2733</v>
      </c>
      <c r="H2380" s="12" t="s">
        <v>2734</v>
      </c>
      <c r="I2380" s="90">
        <v>0.16666666666666671</v>
      </c>
      <c r="J2380" s="90">
        <v>0.18055555555555561</v>
      </c>
      <c r="K2380" s="13">
        <v>0.33</v>
      </c>
      <c r="L2380" s="90"/>
      <c r="M2380" s="90"/>
      <c r="N2380" s="13"/>
      <c r="O2380" s="12">
        <v>0</v>
      </c>
      <c r="P2380" s="12">
        <v>45.181066000000001</v>
      </c>
      <c r="Q2380" s="12">
        <v>5.7117360000000001</v>
      </c>
      <c r="R2380" s="14">
        <v>46301.460023148145</v>
      </c>
      <c r="S2380" s="12">
        <v>1</v>
      </c>
      <c r="T2380">
        <v>20260342</v>
      </c>
      <c r="U2380" t="s">
        <v>40</v>
      </c>
      <c r="V2380">
        <v>20260342</v>
      </c>
    </row>
    <row r="2381" spans="1:22" x14ac:dyDescent="0.3">
      <c r="A2381" s="11">
        <v>46287</v>
      </c>
      <c r="B2381" s="89" t="s">
        <v>3848</v>
      </c>
      <c r="C2381" s="12" t="s">
        <v>945</v>
      </c>
      <c r="D2381" s="12" t="s">
        <v>1428</v>
      </c>
      <c r="E2381" s="12" t="s">
        <v>429</v>
      </c>
      <c r="F2381" s="12" t="s">
        <v>429</v>
      </c>
      <c r="G2381" s="12" t="s">
        <v>2733</v>
      </c>
      <c r="H2381" s="12" t="s">
        <v>2737</v>
      </c>
      <c r="I2381" s="90">
        <v>0.33333333333333331</v>
      </c>
      <c r="J2381" s="90">
        <v>0.37847222222222221</v>
      </c>
      <c r="K2381" s="13">
        <v>1.08</v>
      </c>
      <c r="L2381" s="90"/>
      <c r="M2381" s="90"/>
      <c r="N2381" s="13"/>
      <c r="O2381" s="12">
        <v>0</v>
      </c>
      <c r="P2381" s="12">
        <v>45.169803999999999</v>
      </c>
      <c r="Q2381" s="12">
        <v>5.721832</v>
      </c>
      <c r="R2381" s="14">
        <v>46301.460023148145</v>
      </c>
      <c r="S2381" s="12">
        <v>1</v>
      </c>
      <c r="T2381">
        <v>20260118</v>
      </c>
      <c r="U2381" t="s">
        <v>838</v>
      </c>
      <c r="V2381">
        <v>20260118</v>
      </c>
    </row>
    <row r="2382" spans="1:22" x14ac:dyDescent="0.3">
      <c r="A2382" s="11">
        <v>46287</v>
      </c>
      <c r="B2382" s="89" t="s">
        <v>3831</v>
      </c>
      <c r="C2382" s="12" t="s">
        <v>892</v>
      </c>
      <c r="D2382" s="12" t="s">
        <v>2953</v>
      </c>
      <c r="E2382" s="12" t="s">
        <v>154</v>
      </c>
      <c r="F2382" s="12" t="s">
        <v>2954</v>
      </c>
      <c r="G2382" s="12" t="s">
        <v>2733</v>
      </c>
      <c r="H2382" s="12" t="s">
        <v>2734</v>
      </c>
      <c r="I2382" s="90">
        <v>0.16666666666666671</v>
      </c>
      <c r="J2382" s="90">
        <v>0.18055555555555561</v>
      </c>
      <c r="K2382" s="13">
        <v>0.33</v>
      </c>
      <c r="L2382" s="90"/>
      <c r="M2382" s="90"/>
      <c r="N2382" s="13"/>
      <c r="O2382" s="12">
        <v>0</v>
      </c>
      <c r="P2382" s="12">
        <v>45.185006000000001</v>
      </c>
      <c r="Q2382" s="12">
        <v>5.7226309999999998</v>
      </c>
      <c r="R2382" s="14">
        <v>46301.460023148145</v>
      </c>
      <c r="S2382" s="12">
        <v>1</v>
      </c>
      <c r="T2382">
        <v>20260392</v>
      </c>
      <c r="U2382" t="s">
        <v>40</v>
      </c>
      <c r="V2382">
        <v>20260392</v>
      </c>
    </row>
    <row r="2383" spans="1:22" x14ac:dyDescent="0.3">
      <c r="A2383" s="11">
        <v>46287</v>
      </c>
      <c r="B2383" s="89" t="s">
        <v>3859</v>
      </c>
      <c r="C2383" s="12" t="s">
        <v>956</v>
      </c>
      <c r="D2383" s="12" t="s">
        <v>2949</v>
      </c>
      <c r="E2383" s="12" t="s">
        <v>308</v>
      </c>
      <c r="F2383" s="12" t="s">
        <v>2950</v>
      </c>
      <c r="G2383" s="12" t="s">
        <v>2733</v>
      </c>
      <c r="H2383" s="12" t="s">
        <v>2734</v>
      </c>
      <c r="I2383" s="90">
        <v>0.16666666666666671</v>
      </c>
      <c r="J2383" s="90">
        <v>0.18055555555555561</v>
      </c>
      <c r="K2383" s="13">
        <v>0.33</v>
      </c>
      <c r="L2383" s="90"/>
      <c r="M2383" s="90"/>
      <c r="N2383" s="13"/>
      <c r="O2383" s="12">
        <v>0</v>
      </c>
      <c r="P2383" s="12">
        <v>45.183919000000003</v>
      </c>
      <c r="Q2383" s="12">
        <v>5.739331</v>
      </c>
      <c r="R2383" s="14">
        <v>46301.460023148145</v>
      </c>
      <c r="S2383" s="12">
        <v>1</v>
      </c>
      <c r="T2383">
        <v>20260236</v>
      </c>
      <c r="U2383" t="s">
        <v>40</v>
      </c>
      <c r="V2383">
        <v>20260236</v>
      </c>
    </row>
    <row r="2384" spans="1:22" x14ac:dyDescent="0.3">
      <c r="A2384" s="11">
        <v>46287</v>
      </c>
      <c r="B2384" s="89" t="s">
        <v>3923</v>
      </c>
      <c r="C2384" s="12" t="s">
        <v>846</v>
      </c>
      <c r="D2384" s="12"/>
      <c r="E2384" s="12" t="s">
        <v>832</v>
      </c>
      <c r="F2384" s="12" t="s">
        <v>832</v>
      </c>
      <c r="G2384" s="12"/>
      <c r="H2384" s="12"/>
      <c r="I2384" s="90">
        <v>0.16666666666666671</v>
      </c>
      <c r="J2384" s="90">
        <v>0.17708333333333329</v>
      </c>
      <c r="K2384" s="13">
        <v>0.25</v>
      </c>
      <c r="L2384" s="90"/>
      <c r="M2384" s="90"/>
      <c r="N2384" s="13"/>
      <c r="O2384" s="12">
        <v>0</v>
      </c>
      <c r="P2384" s="12">
        <v>45.162475999999998</v>
      </c>
      <c r="Q2384" s="12">
        <v>5.7165179999999998</v>
      </c>
      <c r="R2384" s="14">
        <v>46301.460023148145</v>
      </c>
      <c r="S2384" s="12">
        <v>0</v>
      </c>
      <c r="V2384" t="s">
        <v>3773</v>
      </c>
    </row>
    <row r="2385" spans="1:22" x14ac:dyDescent="0.3">
      <c r="A2385" s="11">
        <v>46287</v>
      </c>
      <c r="B2385" s="89" t="s">
        <v>3883</v>
      </c>
      <c r="C2385" s="12" t="s">
        <v>849</v>
      </c>
      <c r="D2385" s="12" t="s">
        <v>848</v>
      </c>
      <c r="E2385" s="12" t="s">
        <v>669</v>
      </c>
      <c r="F2385" s="12" t="s">
        <v>3071</v>
      </c>
      <c r="G2385" s="12" t="s">
        <v>2733</v>
      </c>
      <c r="H2385" s="12" t="s">
        <v>2734</v>
      </c>
      <c r="I2385" s="90">
        <v>0.29166666666666669</v>
      </c>
      <c r="J2385" s="90">
        <v>0.2986111111111111</v>
      </c>
      <c r="K2385" s="13">
        <v>0.17</v>
      </c>
      <c r="L2385" s="90"/>
      <c r="M2385" s="90"/>
      <c r="N2385" s="13"/>
      <c r="O2385" s="12">
        <v>0</v>
      </c>
      <c r="P2385" s="12">
        <v>45.229419</v>
      </c>
      <c r="Q2385" s="12">
        <v>5.6816570000000004</v>
      </c>
      <c r="R2385" s="14">
        <v>46301.460023148145</v>
      </c>
      <c r="S2385" s="12">
        <v>1</v>
      </c>
      <c r="V2385" t="s">
        <v>3774</v>
      </c>
    </row>
    <row r="2386" spans="1:22" x14ac:dyDescent="0.3">
      <c r="A2386" s="11">
        <v>46287</v>
      </c>
      <c r="B2386" s="89" t="s">
        <v>3866</v>
      </c>
      <c r="C2386" s="12" t="s">
        <v>949</v>
      </c>
      <c r="D2386" s="12" t="s">
        <v>3081</v>
      </c>
      <c r="E2386" s="12" t="s">
        <v>633</v>
      </c>
      <c r="F2386" s="12" t="s">
        <v>3082</v>
      </c>
      <c r="G2386" s="12" t="s">
        <v>2733</v>
      </c>
      <c r="H2386" s="12" t="s">
        <v>2734</v>
      </c>
      <c r="I2386" s="90">
        <v>0.25</v>
      </c>
      <c r="J2386" s="90">
        <v>0.2638888888888889</v>
      </c>
      <c r="K2386" s="13">
        <v>0.33</v>
      </c>
      <c r="L2386" s="90"/>
      <c r="M2386" s="90"/>
      <c r="N2386" s="13"/>
      <c r="O2386" s="12">
        <v>0</v>
      </c>
      <c r="P2386" s="12">
        <v>45.173938999999997</v>
      </c>
      <c r="Q2386" s="12">
        <v>5.7402990000000003</v>
      </c>
      <c r="R2386" s="14">
        <v>46301.460023148145</v>
      </c>
      <c r="S2386" s="12">
        <v>1</v>
      </c>
      <c r="T2386">
        <v>20260112</v>
      </c>
      <c r="U2386" t="s">
        <v>40</v>
      </c>
      <c r="V2386">
        <v>20260112</v>
      </c>
    </row>
    <row r="2387" spans="1:22" x14ac:dyDescent="0.3">
      <c r="A2387" s="11">
        <v>46287</v>
      </c>
      <c r="B2387" s="89" t="s">
        <v>3882</v>
      </c>
      <c r="C2387" s="12" t="s">
        <v>917</v>
      </c>
      <c r="D2387" s="12" t="s">
        <v>3555</v>
      </c>
      <c r="E2387" s="12" t="s">
        <v>771</v>
      </c>
      <c r="F2387" s="12" t="s">
        <v>3556</v>
      </c>
      <c r="G2387" s="12" t="s">
        <v>2733</v>
      </c>
      <c r="H2387" s="12" t="s">
        <v>2734</v>
      </c>
      <c r="I2387" s="90">
        <v>0.16666666666666671</v>
      </c>
      <c r="J2387" s="90">
        <v>0.1736111111111111</v>
      </c>
      <c r="K2387" s="13">
        <v>0.17</v>
      </c>
      <c r="L2387" s="90"/>
      <c r="M2387" s="90"/>
      <c r="N2387" s="13"/>
      <c r="O2387" s="12">
        <v>0</v>
      </c>
      <c r="P2387" s="12">
        <v>45.352257000000002</v>
      </c>
      <c r="Q2387" s="12">
        <v>5.5066280000000001</v>
      </c>
      <c r="R2387" s="14">
        <v>46301.460023148145</v>
      </c>
      <c r="S2387" s="12">
        <v>1</v>
      </c>
      <c r="T2387">
        <v>20260239</v>
      </c>
      <c r="U2387" t="s">
        <v>40</v>
      </c>
      <c r="V2387">
        <v>20260239</v>
      </c>
    </row>
    <row r="2388" spans="1:22" x14ac:dyDescent="0.3">
      <c r="A2388" s="11">
        <v>46287</v>
      </c>
      <c r="B2388" s="89" t="s">
        <v>3867</v>
      </c>
      <c r="C2388" s="12" t="s">
        <v>914</v>
      </c>
      <c r="D2388" s="12" t="s">
        <v>2961</v>
      </c>
      <c r="E2388" s="12" t="s">
        <v>545</v>
      </c>
      <c r="F2388" s="12" t="s">
        <v>2962</v>
      </c>
      <c r="G2388" s="12" t="s">
        <v>2733</v>
      </c>
      <c r="H2388" s="12" t="s">
        <v>2734</v>
      </c>
      <c r="I2388" s="90">
        <v>0.29166666666666669</v>
      </c>
      <c r="J2388" s="90">
        <v>0.30555555555555558</v>
      </c>
      <c r="K2388" s="13">
        <v>0.33</v>
      </c>
      <c r="L2388" s="90">
        <v>0.22500000000000001</v>
      </c>
      <c r="M2388" s="90">
        <v>0.52847222222222223</v>
      </c>
      <c r="N2388" s="13">
        <v>7.28</v>
      </c>
      <c r="O2388" s="12">
        <v>1</v>
      </c>
      <c r="P2388" s="12">
        <v>45.167084000000003</v>
      </c>
      <c r="Q2388" s="12">
        <v>5.7247070000000004</v>
      </c>
      <c r="R2388" s="14">
        <v>46301.460023148145</v>
      </c>
      <c r="S2388" s="12">
        <v>1</v>
      </c>
      <c r="T2388">
        <v>20260289</v>
      </c>
      <c r="U2388" t="s">
        <v>40</v>
      </c>
      <c r="V2388">
        <v>20260289</v>
      </c>
    </row>
    <row r="2389" spans="1:22" x14ac:dyDescent="0.3">
      <c r="A2389" s="11">
        <v>46287</v>
      </c>
      <c r="B2389" s="89" t="s">
        <v>3814</v>
      </c>
      <c r="C2389" s="12" t="s">
        <v>948</v>
      </c>
      <c r="D2389" s="12" t="s">
        <v>2464</v>
      </c>
      <c r="E2389" s="12" t="s">
        <v>612</v>
      </c>
      <c r="F2389" s="12" t="s">
        <v>3085</v>
      </c>
      <c r="G2389" s="12" t="s">
        <v>2733</v>
      </c>
      <c r="H2389" s="12" t="s">
        <v>2737</v>
      </c>
      <c r="I2389" s="90">
        <v>0.33333333333333331</v>
      </c>
      <c r="J2389" s="90">
        <v>0.34722222222222221</v>
      </c>
      <c r="K2389" s="13">
        <v>0.33</v>
      </c>
      <c r="L2389" s="90"/>
      <c r="M2389" s="90"/>
      <c r="N2389" s="13"/>
      <c r="O2389" s="12">
        <v>0</v>
      </c>
      <c r="P2389" s="12">
        <v>45.188958</v>
      </c>
      <c r="Q2389" s="12">
        <v>5.7346690000000002</v>
      </c>
      <c r="R2389" s="14">
        <v>46301.460023148145</v>
      </c>
      <c r="S2389" s="12">
        <v>1</v>
      </c>
      <c r="T2389">
        <v>20260462</v>
      </c>
      <c r="U2389" t="s">
        <v>838</v>
      </c>
      <c r="V2389">
        <v>20260462</v>
      </c>
    </row>
    <row r="2390" spans="1:22" x14ac:dyDescent="0.3">
      <c r="A2390" s="11">
        <v>46287</v>
      </c>
      <c r="B2390" s="89" t="s">
        <v>3862</v>
      </c>
      <c r="C2390" s="12" t="s">
        <v>853</v>
      </c>
      <c r="D2390" s="12" t="s">
        <v>3078</v>
      </c>
      <c r="E2390" s="12" t="s">
        <v>627</v>
      </c>
      <c r="F2390" s="12" t="s">
        <v>3079</v>
      </c>
      <c r="G2390" s="12" t="s">
        <v>2733</v>
      </c>
      <c r="H2390" s="12" t="s">
        <v>2734</v>
      </c>
      <c r="I2390" s="90">
        <v>0.25</v>
      </c>
      <c r="J2390" s="90">
        <v>0.26041666666666669</v>
      </c>
      <c r="K2390" s="13">
        <v>0.25</v>
      </c>
      <c r="L2390" s="90"/>
      <c r="M2390" s="90"/>
      <c r="N2390" s="13"/>
      <c r="O2390" s="12">
        <v>0</v>
      </c>
      <c r="P2390" s="12">
        <v>45.187038000000001</v>
      </c>
      <c r="Q2390" s="12">
        <v>5.719214</v>
      </c>
      <c r="R2390" s="14">
        <v>46301.460023148145</v>
      </c>
      <c r="S2390" s="12">
        <v>1</v>
      </c>
      <c r="T2390">
        <v>20260129</v>
      </c>
      <c r="U2390" t="s">
        <v>40</v>
      </c>
      <c r="V2390">
        <v>20260129</v>
      </c>
    </row>
    <row r="2391" spans="1:22" x14ac:dyDescent="0.3">
      <c r="A2391" s="11">
        <v>46287</v>
      </c>
      <c r="B2391" s="89" t="s">
        <v>3831</v>
      </c>
      <c r="C2391" s="12" t="s">
        <v>892</v>
      </c>
      <c r="D2391" s="12" t="s">
        <v>2955</v>
      </c>
      <c r="E2391" s="12" t="s">
        <v>412</v>
      </c>
      <c r="F2391" s="12" t="s">
        <v>2956</v>
      </c>
      <c r="G2391" s="12" t="s">
        <v>2733</v>
      </c>
      <c r="H2391" s="12" t="s">
        <v>2734</v>
      </c>
      <c r="I2391" s="90">
        <v>0.16666666666666671</v>
      </c>
      <c r="J2391" s="90">
        <v>0.1736111111111111</v>
      </c>
      <c r="K2391" s="13">
        <v>0.17</v>
      </c>
      <c r="L2391" s="90"/>
      <c r="M2391" s="90"/>
      <c r="N2391" s="13"/>
      <c r="O2391" s="12">
        <v>0</v>
      </c>
      <c r="P2391" s="12">
        <v>45.190578000000002</v>
      </c>
      <c r="Q2391" s="12">
        <v>5.7182940000000002</v>
      </c>
      <c r="R2391" s="14">
        <v>46301.460023148145</v>
      </c>
      <c r="S2391" s="12">
        <v>1</v>
      </c>
      <c r="T2391">
        <v>20260237</v>
      </c>
      <c r="U2391" t="s">
        <v>40</v>
      </c>
      <c r="V2391">
        <v>20260237</v>
      </c>
    </row>
    <row r="2392" spans="1:22" x14ac:dyDescent="0.3">
      <c r="A2392" s="11">
        <v>46287</v>
      </c>
      <c r="B2392" s="89" t="s">
        <v>3854</v>
      </c>
      <c r="C2392" s="12" t="s">
        <v>963</v>
      </c>
      <c r="D2392" s="12" t="s">
        <v>3389</v>
      </c>
      <c r="E2392" s="12" t="s">
        <v>376</v>
      </c>
      <c r="F2392" s="12" t="s">
        <v>3390</v>
      </c>
      <c r="G2392" s="12" t="s">
        <v>2733</v>
      </c>
      <c r="H2392" s="12" t="s">
        <v>2734</v>
      </c>
      <c r="I2392" s="90">
        <v>0.16666666666666671</v>
      </c>
      <c r="J2392" s="90">
        <v>0.18055555555555561</v>
      </c>
      <c r="K2392" s="13">
        <v>0.33</v>
      </c>
      <c r="L2392" s="90"/>
      <c r="M2392" s="90"/>
      <c r="N2392" s="13"/>
      <c r="O2392" s="12">
        <v>0</v>
      </c>
      <c r="P2392" s="12">
        <v>45.182341999999998</v>
      </c>
      <c r="Q2392" s="12">
        <v>5.7126530000000004</v>
      </c>
      <c r="R2392" s="14">
        <v>46301.460023148145</v>
      </c>
      <c r="S2392" s="12">
        <v>1</v>
      </c>
      <c r="T2392">
        <v>20260054</v>
      </c>
      <c r="U2392" t="s">
        <v>40</v>
      </c>
      <c r="V2392">
        <v>20260054</v>
      </c>
    </row>
    <row r="2393" spans="1:22" x14ac:dyDescent="0.3">
      <c r="A2393" s="11">
        <v>46287</v>
      </c>
      <c r="B2393" s="89" t="s">
        <v>3865</v>
      </c>
      <c r="C2393" s="12" t="s">
        <v>962</v>
      </c>
      <c r="D2393" s="12" t="s">
        <v>2675</v>
      </c>
      <c r="E2393" s="12" t="s">
        <v>418</v>
      </c>
      <c r="F2393" s="12" t="s">
        <v>2963</v>
      </c>
      <c r="G2393" s="12" t="s">
        <v>2733</v>
      </c>
      <c r="H2393" s="12" t="s">
        <v>2737</v>
      </c>
      <c r="I2393" s="90">
        <v>0.28472222222222221</v>
      </c>
      <c r="J2393" s="90">
        <v>0.2951388888888889</v>
      </c>
      <c r="K2393" s="13">
        <v>0.25</v>
      </c>
      <c r="L2393" s="90">
        <v>0.40138888888888891</v>
      </c>
      <c r="M2393" s="90">
        <v>0.43819444444444439</v>
      </c>
      <c r="N2393" s="13">
        <v>0.88</v>
      </c>
      <c r="O2393" s="12">
        <v>1</v>
      </c>
      <c r="P2393" s="12">
        <v>45.288339000000001</v>
      </c>
      <c r="Q2393" s="12">
        <v>5.6399229999999996</v>
      </c>
      <c r="R2393" s="14">
        <v>46301.460023148145</v>
      </c>
      <c r="S2393" s="12">
        <v>1</v>
      </c>
      <c r="T2393">
        <v>20260560</v>
      </c>
      <c r="U2393" t="s">
        <v>838</v>
      </c>
      <c r="V2393">
        <v>20260560</v>
      </c>
    </row>
    <row r="2394" spans="1:22" x14ac:dyDescent="0.3">
      <c r="A2394" s="11">
        <v>46287</v>
      </c>
      <c r="B2394" s="89" t="s">
        <v>3882</v>
      </c>
      <c r="C2394" s="12" t="s">
        <v>917</v>
      </c>
      <c r="D2394" s="12" t="s">
        <v>1946</v>
      </c>
      <c r="E2394" s="12" t="s">
        <v>685</v>
      </c>
      <c r="F2394" s="12" t="s">
        <v>3557</v>
      </c>
      <c r="G2394" s="12" t="s">
        <v>2733</v>
      </c>
      <c r="H2394" s="12" t="s">
        <v>2737</v>
      </c>
      <c r="I2394" s="90">
        <v>0.20833333333333329</v>
      </c>
      <c r="J2394" s="90">
        <v>0.22916666666666671</v>
      </c>
      <c r="K2394" s="13">
        <v>0.5</v>
      </c>
      <c r="L2394" s="90">
        <v>0.24513888888888891</v>
      </c>
      <c r="M2394" s="90">
        <v>0.25069444444444439</v>
      </c>
      <c r="N2394" s="13">
        <v>0.13</v>
      </c>
      <c r="O2394" s="12">
        <v>1</v>
      </c>
      <c r="P2394" s="12">
        <v>45.210706000000002</v>
      </c>
      <c r="Q2394" s="12">
        <v>5.6662689999999998</v>
      </c>
      <c r="R2394" s="14">
        <v>46301.460023148145</v>
      </c>
      <c r="S2394" s="12">
        <v>1</v>
      </c>
      <c r="T2394">
        <v>20260292</v>
      </c>
      <c r="U2394" t="s">
        <v>838</v>
      </c>
      <c r="V2394">
        <v>20260292</v>
      </c>
    </row>
    <row r="2395" spans="1:22" x14ac:dyDescent="0.3">
      <c r="A2395" s="11">
        <v>46287</v>
      </c>
      <c r="B2395" s="89" t="s">
        <v>3811</v>
      </c>
      <c r="C2395" s="12" t="s">
        <v>975</v>
      </c>
      <c r="D2395" s="12" t="s">
        <v>3139</v>
      </c>
      <c r="E2395" s="12" t="s">
        <v>387</v>
      </c>
      <c r="F2395" s="12" t="s">
        <v>3140</v>
      </c>
      <c r="G2395" s="12" t="s">
        <v>2733</v>
      </c>
      <c r="H2395" s="12" t="s">
        <v>2734</v>
      </c>
      <c r="I2395" s="90">
        <v>0.39583333333333331</v>
      </c>
      <c r="J2395" s="90">
        <v>0.40277777777777779</v>
      </c>
      <c r="K2395" s="13">
        <v>0.17</v>
      </c>
      <c r="L2395" s="90">
        <v>0.25486111111111109</v>
      </c>
      <c r="M2395" s="90">
        <v>0.26250000000000001</v>
      </c>
      <c r="N2395" s="13">
        <v>0.18</v>
      </c>
      <c r="O2395" s="12">
        <v>1</v>
      </c>
      <c r="P2395" s="12">
        <v>45.365996000000003</v>
      </c>
      <c r="Q2395" s="12">
        <v>5.5923809999999996</v>
      </c>
      <c r="R2395" s="14">
        <v>46301.460023148145</v>
      </c>
      <c r="S2395" s="12">
        <v>1</v>
      </c>
      <c r="T2395">
        <v>20260564</v>
      </c>
      <c r="U2395" t="s">
        <v>40</v>
      </c>
      <c r="V2395">
        <v>20260564</v>
      </c>
    </row>
    <row r="2396" spans="1:22" x14ac:dyDescent="0.3">
      <c r="A2396" s="11">
        <v>46287</v>
      </c>
      <c r="B2396" s="89" t="s">
        <v>3818</v>
      </c>
      <c r="C2396" s="12" t="s">
        <v>870</v>
      </c>
      <c r="D2396" s="12" t="s">
        <v>3083</v>
      </c>
      <c r="E2396" s="12" t="s">
        <v>770</v>
      </c>
      <c r="F2396" s="12" t="s">
        <v>3084</v>
      </c>
      <c r="G2396" s="12" t="s">
        <v>2733</v>
      </c>
      <c r="H2396" s="12" t="s">
        <v>2734</v>
      </c>
      <c r="I2396" s="90">
        <v>0.16666666666666671</v>
      </c>
      <c r="J2396" s="90">
        <v>0.18055555555555561</v>
      </c>
      <c r="K2396" s="13">
        <v>0.33</v>
      </c>
      <c r="L2396" s="90"/>
      <c r="M2396" s="90"/>
      <c r="N2396" s="13"/>
      <c r="O2396" s="12">
        <v>0</v>
      </c>
      <c r="P2396" s="12">
        <v>45.181204999999999</v>
      </c>
      <c r="Q2396" s="12">
        <v>5.689368</v>
      </c>
      <c r="R2396" s="14">
        <v>46301.460023148145</v>
      </c>
      <c r="S2396" s="12">
        <v>1</v>
      </c>
      <c r="T2396">
        <v>20260599</v>
      </c>
      <c r="U2396" t="s">
        <v>40</v>
      </c>
      <c r="V2396">
        <v>20260599</v>
      </c>
    </row>
    <row r="2397" spans="1:22" x14ac:dyDescent="0.3">
      <c r="A2397" s="11">
        <v>46287</v>
      </c>
      <c r="B2397" s="89" t="s">
        <v>3814</v>
      </c>
      <c r="C2397" s="12" t="s">
        <v>948</v>
      </c>
      <c r="D2397" s="12" t="s">
        <v>2456</v>
      </c>
      <c r="E2397" s="12" t="s">
        <v>188</v>
      </c>
      <c r="F2397" s="12" t="s">
        <v>3080</v>
      </c>
      <c r="G2397" s="12" t="s">
        <v>2733</v>
      </c>
      <c r="H2397" s="12" t="s">
        <v>2737</v>
      </c>
      <c r="I2397" s="90">
        <v>0.33333333333333331</v>
      </c>
      <c r="J2397" s="90">
        <v>0.34722222222222221</v>
      </c>
      <c r="K2397" s="13">
        <v>0.33</v>
      </c>
      <c r="L2397" s="90"/>
      <c r="M2397" s="90"/>
      <c r="N2397" s="13"/>
      <c r="O2397" s="12">
        <v>0</v>
      </c>
      <c r="P2397" s="12">
        <v>45.189202999999999</v>
      </c>
      <c r="Q2397" s="12">
        <v>5.7345119999999996</v>
      </c>
      <c r="R2397" s="14">
        <v>46301.460023148145</v>
      </c>
      <c r="S2397" s="12">
        <v>1</v>
      </c>
      <c r="T2397">
        <v>20260459</v>
      </c>
      <c r="U2397" t="s">
        <v>838</v>
      </c>
      <c r="V2397">
        <v>20260459</v>
      </c>
    </row>
    <row r="2398" spans="1:22" x14ac:dyDescent="0.3">
      <c r="A2398" s="11">
        <v>46287</v>
      </c>
      <c r="B2398" s="89" t="s">
        <v>3882</v>
      </c>
      <c r="C2398" s="12" t="s">
        <v>917</v>
      </c>
      <c r="D2398" s="12" t="s">
        <v>2148</v>
      </c>
      <c r="E2398" s="12" t="s">
        <v>283</v>
      </c>
      <c r="F2398" s="12" t="s">
        <v>3558</v>
      </c>
      <c r="G2398" s="12" t="s">
        <v>2733</v>
      </c>
      <c r="H2398" s="12" t="s">
        <v>2737</v>
      </c>
      <c r="I2398" s="90">
        <v>0.44791666666666669</v>
      </c>
      <c r="J2398" s="90">
        <v>0.46875</v>
      </c>
      <c r="K2398" s="13">
        <v>0.5</v>
      </c>
      <c r="L2398" s="90">
        <v>0.45069444444444451</v>
      </c>
      <c r="M2398" s="90">
        <v>0.45624999999999999</v>
      </c>
      <c r="N2398" s="13">
        <v>0.13</v>
      </c>
      <c r="O2398" s="12">
        <v>1</v>
      </c>
      <c r="P2398" s="12">
        <v>45.170468999999997</v>
      </c>
      <c r="Q2398" s="12">
        <v>5.7347279999999996</v>
      </c>
      <c r="R2398" s="14">
        <v>46301.460023148145</v>
      </c>
      <c r="S2398" s="12">
        <v>1</v>
      </c>
      <c r="T2398">
        <v>20260359</v>
      </c>
      <c r="U2398" t="s">
        <v>838</v>
      </c>
      <c r="V2398">
        <v>20260359</v>
      </c>
    </row>
    <row r="2399" spans="1:22" x14ac:dyDescent="0.3">
      <c r="A2399" s="11">
        <v>46287</v>
      </c>
      <c r="B2399" s="89" t="s">
        <v>3883</v>
      </c>
      <c r="C2399" s="12" t="s">
        <v>849</v>
      </c>
      <c r="D2399" s="12" t="s">
        <v>1921</v>
      </c>
      <c r="E2399" s="12" t="s">
        <v>420</v>
      </c>
      <c r="F2399" s="12" t="s">
        <v>420</v>
      </c>
      <c r="G2399" s="12" t="s">
        <v>2733</v>
      </c>
      <c r="H2399" s="12" t="s">
        <v>2737</v>
      </c>
      <c r="I2399" s="90">
        <v>0.33333333333333331</v>
      </c>
      <c r="J2399" s="90">
        <v>0.41666666666666669</v>
      </c>
      <c r="K2399" s="13">
        <v>2</v>
      </c>
      <c r="L2399" s="90"/>
      <c r="M2399" s="90"/>
      <c r="N2399" s="13"/>
      <c r="O2399" s="12">
        <v>0</v>
      </c>
      <c r="P2399" s="12">
        <v>45.208322000000003</v>
      </c>
      <c r="Q2399" s="12">
        <v>5.6714190000000002</v>
      </c>
      <c r="R2399" s="14">
        <v>46301.460023148145</v>
      </c>
      <c r="S2399" s="12">
        <v>1</v>
      </c>
      <c r="T2399">
        <v>20260284</v>
      </c>
      <c r="U2399" t="s">
        <v>838</v>
      </c>
      <c r="V2399">
        <v>20260284</v>
      </c>
    </row>
    <row r="2400" spans="1:22" x14ac:dyDescent="0.3">
      <c r="A2400" s="11">
        <v>46287</v>
      </c>
      <c r="B2400" s="89" t="s">
        <v>3817</v>
      </c>
      <c r="C2400" s="12" t="s">
        <v>974</v>
      </c>
      <c r="D2400" s="12" t="s">
        <v>2966</v>
      </c>
      <c r="E2400" s="12" t="s">
        <v>50</v>
      </c>
      <c r="F2400" s="12" t="s">
        <v>50</v>
      </c>
      <c r="G2400" s="12" t="s">
        <v>2733</v>
      </c>
      <c r="H2400" s="12" t="s">
        <v>2734</v>
      </c>
      <c r="I2400" s="90">
        <v>0.16666666666666671</v>
      </c>
      <c r="J2400" s="90">
        <v>0.1736111111111111</v>
      </c>
      <c r="K2400" s="13">
        <v>0.17</v>
      </c>
      <c r="L2400" s="90"/>
      <c r="M2400" s="90"/>
      <c r="N2400" s="13"/>
      <c r="O2400" s="12">
        <v>0</v>
      </c>
      <c r="P2400" s="12">
        <v>45.184576999999997</v>
      </c>
      <c r="Q2400" s="12">
        <v>5.720396</v>
      </c>
      <c r="R2400" s="14">
        <v>46301.460023148145</v>
      </c>
      <c r="S2400" s="12">
        <v>1</v>
      </c>
      <c r="T2400">
        <v>20260293</v>
      </c>
      <c r="U2400" t="s">
        <v>40</v>
      </c>
      <c r="V2400">
        <v>20260293</v>
      </c>
    </row>
    <row r="2401" spans="1:22" x14ac:dyDescent="0.3">
      <c r="A2401" s="11">
        <v>46287</v>
      </c>
      <c r="B2401" s="89" t="s">
        <v>3830</v>
      </c>
      <c r="C2401" s="12" t="s">
        <v>951</v>
      </c>
      <c r="D2401" s="12" t="s">
        <v>1578</v>
      </c>
      <c r="E2401" s="12" t="s">
        <v>499</v>
      </c>
      <c r="F2401" s="12" t="s">
        <v>3041</v>
      </c>
      <c r="G2401" s="12" t="s">
        <v>2733</v>
      </c>
      <c r="H2401" s="12" t="s">
        <v>2737</v>
      </c>
      <c r="I2401" s="90">
        <v>0.33333333333333331</v>
      </c>
      <c r="J2401" s="90">
        <v>0.39583333333333331</v>
      </c>
      <c r="K2401" s="13">
        <v>1.5</v>
      </c>
      <c r="L2401" s="90"/>
      <c r="M2401" s="90"/>
      <c r="N2401" s="13"/>
      <c r="O2401" s="12">
        <v>0</v>
      </c>
      <c r="P2401" s="12">
        <v>45.180225999999998</v>
      </c>
      <c r="Q2401" s="12">
        <v>5.7490040000000002</v>
      </c>
      <c r="R2401" s="14">
        <v>46301.460023148145</v>
      </c>
      <c r="S2401" s="12">
        <v>1</v>
      </c>
      <c r="T2401">
        <v>20260169</v>
      </c>
      <c r="U2401" t="s">
        <v>838</v>
      </c>
      <c r="V2401">
        <v>20260169</v>
      </c>
    </row>
    <row r="2402" spans="1:22" x14ac:dyDescent="0.3">
      <c r="A2402" s="11">
        <v>46287</v>
      </c>
      <c r="B2402" s="89" t="s">
        <v>3854</v>
      </c>
      <c r="C2402" s="12" t="s">
        <v>963</v>
      </c>
      <c r="D2402" s="12" t="s">
        <v>2967</v>
      </c>
      <c r="E2402" s="12" t="s">
        <v>104</v>
      </c>
      <c r="F2402" s="12" t="s">
        <v>2968</v>
      </c>
      <c r="G2402" s="12" t="s">
        <v>2733</v>
      </c>
      <c r="H2402" s="12" t="s">
        <v>2734</v>
      </c>
      <c r="I2402" s="90">
        <v>0.16666666666666671</v>
      </c>
      <c r="J2402" s="90">
        <v>0.1736111111111111</v>
      </c>
      <c r="K2402" s="13">
        <v>0.17</v>
      </c>
      <c r="L2402" s="90"/>
      <c r="M2402" s="90"/>
      <c r="N2402" s="13"/>
      <c r="O2402" s="12">
        <v>0</v>
      </c>
      <c r="P2402" s="12">
        <v>45.178600000000003</v>
      </c>
      <c r="Q2402" s="12">
        <v>5.708291</v>
      </c>
      <c r="R2402" s="14">
        <v>46301.460023148145</v>
      </c>
      <c r="S2402" s="12">
        <v>1</v>
      </c>
      <c r="T2402">
        <v>20260490</v>
      </c>
      <c r="U2402" t="s">
        <v>40</v>
      </c>
      <c r="V2402">
        <v>20260490</v>
      </c>
    </row>
    <row r="2403" spans="1:22" x14ac:dyDescent="0.3">
      <c r="A2403" s="11">
        <v>46287</v>
      </c>
      <c r="B2403" s="89" t="s">
        <v>3882</v>
      </c>
      <c r="C2403" s="12" t="s">
        <v>917</v>
      </c>
      <c r="D2403" s="12" t="s">
        <v>3540</v>
      </c>
      <c r="E2403" s="12" t="s">
        <v>78</v>
      </c>
      <c r="F2403" s="12" t="s">
        <v>3541</v>
      </c>
      <c r="G2403" s="12" t="s">
        <v>2733</v>
      </c>
      <c r="H2403" s="12" t="s">
        <v>2734</v>
      </c>
      <c r="I2403" s="90">
        <v>0.29166666666666669</v>
      </c>
      <c r="J2403" s="90">
        <v>0.2986111111111111</v>
      </c>
      <c r="K2403" s="13">
        <v>0.17</v>
      </c>
      <c r="L2403" s="90"/>
      <c r="M2403" s="90"/>
      <c r="N2403" s="13"/>
      <c r="O2403" s="12">
        <v>0</v>
      </c>
      <c r="P2403" s="12">
        <v>45.331159</v>
      </c>
      <c r="Q2403" s="12">
        <v>5.4867889999999999</v>
      </c>
      <c r="R2403" s="14">
        <v>46301.460023148145</v>
      </c>
      <c r="S2403" s="12">
        <v>1</v>
      </c>
      <c r="T2403">
        <v>20260341</v>
      </c>
      <c r="U2403" t="s">
        <v>3760</v>
      </c>
      <c r="V2403">
        <v>20260341</v>
      </c>
    </row>
    <row r="2404" spans="1:22" x14ac:dyDescent="0.3">
      <c r="A2404" s="11">
        <v>46287</v>
      </c>
      <c r="B2404" s="89" t="s">
        <v>3830</v>
      </c>
      <c r="C2404" s="12" t="s">
        <v>951</v>
      </c>
      <c r="D2404" s="12" t="s">
        <v>2088</v>
      </c>
      <c r="E2404" s="12" t="s">
        <v>729</v>
      </c>
      <c r="F2404" s="12" t="s">
        <v>729</v>
      </c>
      <c r="G2404" s="12" t="s">
        <v>2733</v>
      </c>
      <c r="H2404" s="12" t="s">
        <v>2737</v>
      </c>
      <c r="I2404" s="90">
        <v>0.33333333333333331</v>
      </c>
      <c r="J2404" s="90">
        <v>0.34722222222222221</v>
      </c>
      <c r="K2404" s="13">
        <v>0.33</v>
      </c>
      <c r="L2404" s="90"/>
      <c r="M2404" s="90"/>
      <c r="N2404" s="13"/>
      <c r="O2404" s="12">
        <v>0</v>
      </c>
      <c r="P2404" s="12">
        <v>45.178004999999999</v>
      </c>
      <c r="Q2404" s="12">
        <v>5.7065780000000004</v>
      </c>
      <c r="R2404" s="14">
        <v>46301.460023148145</v>
      </c>
      <c r="S2404" s="12">
        <v>1</v>
      </c>
      <c r="T2404">
        <v>20260603</v>
      </c>
      <c r="U2404" t="s">
        <v>838</v>
      </c>
      <c r="V2404">
        <v>20260603</v>
      </c>
    </row>
    <row r="2405" spans="1:22" x14ac:dyDescent="0.3">
      <c r="A2405" s="11">
        <v>46287</v>
      </c>
      <c r="B2405" s="89" t="s">
        <v>3842</v>
      </c>
      <c r="C2405" s="12" t="s">
        <v>865</v>
      </c>
      <c r="D2405" s="12" t="s">
        <v>864</v>
      </c>
      <c r="E2405" s="12" t="s">
        <v>829</v>
      </c>
      <c r="F2405" s="12" t="s">
        <v>829</v>
      </c>
      <c r="G2405" s="12" t="s">
        <v>2733</v>
      </c>
      <c r="H2405" s="12" t="s">
        <v>2737</v>
      </c>
      <c r="I2405" s="90">
        <v>0.33333333333333331</v>
      </c>
      <c r="J2405" s="90">
        <v>0.34722222222222221</v>
      </c>
      <c r="K2405" s="13">
        <v>0.33</v>
      </c>
      <c r="L2405" s="90"/>
      <c r="M2405" s="90"/>
      <c r="N2405" s="13"/>
      <c r="O2405" s="12">
        <v>0</v>
      </c>
      <c r="P2405" s="12">
        <v>45.194932000000001</v>
      </c>
      <c r="Q2405" s="12">
        <v>5.6780390000000001</v>
      </c>
      <c r="R2405" s="14">
        <v>46301.460023148145</v>
      </c>
      <c r="S2405" s="12">
        <v>1</v>
      </c>
      <c r="V2405" t="s">
        <v>3775</v>
      </c>
    </row>
    <row r="2406" spans="1:22" x14ac:dyDescent="0.3">
      <c r="A2406" s="11">
        <v>46287</v>
      </c>
      <c r="B2406" s="89" t="s">
        <v>3828</v>
      </c>
      <c r="C2406" s="12" t="s">
        <v>976</v>
      </c>
      <c r="D2406" s="12" t="s">
        <v>1656</v>
      </c>
      <c r="E2406" s="12" t="s">
        <v>706</v>
      </c>
      <c r="F2406" s="12" t="s">
        <v>706</v>
      </c>
      <c r="G2406" s="12" t="s">
        <v>2733</v>
      </c>
      <c r="H2406" s="12" t="s">
        <v>2737</v>
      </c>
      <c r="I2406" s="90">
        <v>0.33333333333333331</v>
      </c>
      <c r="J2406" s="90">
        <v>0.38541666666666669</v>
      </c>
      <c r="K2406" s="13">
        <v>1.25</v>
      </c>
      <c r="L2406" s="90">
        <v>0.37569444444444439</v>
      </c>
      <c r="M2406" s="90">
        <v>0.41388888888888892</v>
      </c>
      <c r="N2406" s="13">
        <v>0.92</v>
      </c>
      <c r="O2406" s="12">
        <v>1</v>
      </c>
      <c r="P2406" s="12">
        <v>45.176924999999997</v>
      </c>
      <c r="Q2406" s="12">
        <v>5.7132199999999997</v>
      </c>
      <c r="R2406" s="14">
        <v>46301.460023148145</v>
      </c>
      <c r="S2406" s="12">
        <v>1</v>
      </c>
      <c r="T2406">
        <v>20260197</v>
      </c>
      <c r="U2406" t="s">
        <v>838</v>
      </c>
      <c r="V2406">
        <v>20260197</v>
      </c>
    </row>
    <row r="2407" spans="1:22" x14ac:dyDescent="0.3">
      <c r="A2407" s="11">
        <v>46287</v>
      </c>
      <c r="B2407" s="89" t="s">
        <v>3882</v>
      </c>
      <c r="C2407" s="12" t="s">
        <v>917</v>
      </c>
      <c r="D2407" s="12" t="s">
        <v>1524</v>
      </c>
      <c r="E2407" s="12" t="s">
        <v>635</v>
      </c>
      <c r="F2407" s="12" t="s">
        <v>3559</v>
      </c>
      <c r="G2407" s="12" t="s">
        <v>2733</v>
      </c>
      <c r="H2407" s="12" t="s">
        <v>2737</v>
      </c>
      <c r="I2407" s="90">
        <v>0.35416666666666669</v>
      </c>
      <c r="J2407" s="90">
        <v>0.36458333333333331</v>
      </c>
      <c r="K2407" s="13">
        <v>0.25</v>
      </c>
      <c r="L2407" s="90">
        <v>0.35416666666666669</v>
      </c>
      <c r="M2407" s="90">
        <v>0.35416666666666669</v>
      </c>
      <c r="N2407" s="13">
        <v>0</v>
      </c>
      <c r="O2407" s="12">
        <v>1</v>
      </c>
      <c r="P2407" s="12">
        <v>45.206518000000003</v>
      </c>
      <c r="Q2407" s="12">
        <v>5.7103719999999996</v>
      </c>
      <c r="R2407" s="14">
        <v>46301.460023148145</v>
      </c>
      <c r="S2407" s="12">
        <v>1</v>
      </c>
      <c r="T2407">
        <v>20260151</v>
      </c>
      <c r="U2407" t="s">
        <v>838</v>
      </c>
      <c r="V2407">
        <v>20260151</v>
      </c>
    </row>
    <row r="2408" spans="1:22" x14ac:dyDescent="0.3">
      <c r="A2408" s="11">
        <v>46287</v>
      </c>
      <c r="B2408" s="89" t="s">
        <v>3817</v>
      </c>
      <c r="C2408" s="12" t="s">
        <v>974</v>
      </c>
      <c r="D2408" s="12" t="s">
        <v>1950</v>
      </c>
      <c r="E2408" s="12" t="s">
        <v>50</v>
      </c>
      <c r="F2408" s="12" t="s">
        <v>50</v>
      </c>
      <c r="G2408" s="12" t="s">
        <v>2733</v>
      </c>
      <c r="H2408" s="12" t="s">
        <v>2737</v>
      </c>
      <c r="I2408" s="90">
        <v>0.33333333333333331</v>
      </c>
      <c r="J2408" s="90">
        <v>0.3611111111111111</v>
      </c>
      <c r="K2408" s="13">
        <v>0.67</v>
      </c>
      <c r="L2408" s="90"/>
      <c r="M2408" s="90"/>
      <c r="N2408" s="13"/>
      <c r="O2408" s="12">
        <v>0</v>
      </c>
      <c r="P2408" s="12">
        <v>45.184576999999997</v>
      </c>
      <c r="Q2408" s="12">
        <v>5.720396</v>
      </c>
      <c r="R2408" s="14">
        <v>46301.460023148145</v>
      </c>
      <c r="S2408" s="12">
        <v>1</v>
      </c>
      <c r="T2408">
        <v>20260293</v>
      </c>
      <c r="U2408" t="s">
        <v>838</v>
      </c>
      <c r="V2408">
        <v>20260293</v>
      </c>
    </row>
    <row r="2409" spans="1:22" x14ac:dyDescent="0.3">
      <c r="A2409" s="11">
        <v>46287</v>
      </c>
      <c r="B2409" s="89" t="s">
        <v>3833</v>
      </c>
      <c r="C2409" s="12" t="s">
        <v>978</v>
      </c>
      <c r="D2409" s="12" t="s">
        <v>1650</v>
      </c>
      <c r="E2409" s="12" t="s">
        <v>679</v>
      </c>
      <c r="F2409" s="12" t="s">
        <v>679</v>
      </c>
      <c r="G2409" s="12" t="s">
        <v>2733</v>
      </c>
      <c r="H2409" s="12" t="s">
        <v>2737</v>
      </c>
      <c r="I2409" s="90">
        <v>0.33333333333333331</v>
      </c>
      <c r="J2409" s="90">
        <v>0.375</v>
      </c>
      <c r="K2409" s="13">
        <v>1</v>
      </c>
      <c r="L2409" s="90"/>
      <c r="M2409" s="90"/>
      <c r="N2409" s="13"/>
      <c r="O2409" s="12">
        <v>0</v>
      </c>
      <c r="P2409" s="12">
        <v>45.269807999999998</v>
      </c>
      <c r="Q2409" s="12">
        <v>5.8717550000000003</v>
      </c>
      <c r="R2409" s="14">
        <v>46301.460023148145</v>
      </c>
      <c r="S2409" s="12">
        <v>1</v>
      </c>
      <c r="T2409">
        <v>20260195</v>
      </c>
      <c r="U2409" t="s">
        <v>838</v>
      </c>
      <c r="V2409">
        <v>20260195</v>
      </c>
    </row>
    <row r="2410" spans="1:22" x14ac:dyDescent="0.3">
      <c r="A2410" s="11">
        <v>46287</v>
      </c>
      <c r="B2410" s="89" t="s">
        <v>3894</v>
      </c>
      <c r="C2410" s="12" t="s">
        <v>988</v>
      </c>
      <c r="D2410" s="12" t="s">
        <v>3560</v>
      </c>
      <c r="E2410" s="12" t="s">
        <v>728</v>
      </c>
      <c r="F2410" s="12" t="s">
        <v>3559</v>
      </c>
      <c r="G2410" s="12" t="s">
        <v>2733</v>
      </c>
      <c r="H2410" s="12" t="s">
        <v>2941</v>
      </c>
      <c r="I2410" s="90">
        <v>0.3263888888888889</v>
      </c>
      <c r="J2410" s="90">
        <v>0.34027777777777779</v>
      </c>
      <c r="K2410" s="13">
        <v>0.33</v>
      </c>
      <c r="L2410" s="90"/>
      <c r="M2410" s="90"/>
      <c r="N2410" s="13"/>
      <c r="O2410" s="12">
        <v>0</v>
      </c>
      <c r="P2410" s="12">
        <v>45.228516999999997</v>
      </c>
      <c r="Q2410" s="12">
        <v>5.6831250000000004</v>
      </c>
      <c r="R2410" s="14">
        <v>46301.460023148145</v>
      </c>
      <c r="S2410" s="12">
        <v>1</v>
      </c>
      <c r="T2410">
        <v>20260336</v>
      </c>
      <c r="U2410" t="s">
        <v>40</v>
      </c>
      <c r="V2410">
        <v>20260336</v>
      </c>
    </row>
    <row r="2411" spans="1:22" x14ac:dyDescent="0.3">
      <c r="A2411" s="11">
        <v>46287</v>
      </c>
      <c r="B2411" s="89" t="s">
        <v>3884</v>
      </c>
      <c r="C2411" s="12" t="s">
        <v>895</v>
      </c>
      <c r="D2411" s="12"/>
      <c r="E2411" s="12" t="s">
        <v>814</v>
      </c>
      <c r="F2411" s="12" t="s">
        <v>814</v>
      </c>
      <c r="G2411" s="12"/>
      <c r="H2411" s="12"/>
      <c r="I2411" s="90">
        <v>0.33333333333333331</v>
      </c>
      <c r="J2411" s="90">
        <v>0.41666666666666669</v>
      </c>
      <c r="K2411" s="13">
        <v>2</v>
      </c>
      <c r="L2411" s="90"/>
      <c r="M2411" s="90"/>
      <c r="N2411" s="13"/>
      <c r="O2411" s="12">
        <v>0</v>
      </c>
      <c r="P2411" s="12">
        <v>45.185983</v>
      </c>
      <c r="Q2411" s="12">
        <v>5.7123100000000004</v>
      </c>
      <c r="R2411" s="14">
        <v>46301.460023148145</v>
      </c>
      <c r="S2411" s="12">
        <v>0</v>
      </c>
      <c r="V2411" t="s">
        <v>3776</v>
      </c>
    </row>
    <row r="2412" spans="1:22" x14ac:dyDescent="0.3">
      <c r="A2412" s="11">
        <v>46287</v>
      </c>
      <c r="B2412" s="89" t="s">
        <v>3845</v>
      </c>
      <c r="C2412" s="12" t="s">
        <v>950</v>
      </c>
      <c r="D2412" s="12" t="s">
        <v>3365</v>
      </c>
      <c r="E2412" s="12" t="s">
        <v>757</v>
      </c>
      <c r="F2412" s="12" t="s">
        <v>3366</v>
      </c>
      <c r="G2412" s="12" t="s">
        <v>2733</v>
      </c>
      <c r="H2412" s="12" t="s">
        <v>2734</v>
      </c>
      <c r="I2412" s="90">
        <v>0.16666666666666671</v>
      </c>
      <c r="J2412" s="90">
        <v>0.18055555555555561</v>
      </c>
      <c r="K2412" s="13">
        <v>0.33</v>
      </c>
      <c r="L2412" s="90"/>
      <c r="M2412" s="90"/>
      <c r="N2412" s="13"/>
      <c r="O2412" s="12">
        <v>0</v>
      </c>
      <c r="P2412" s="12">
        <v>45.191066999999997</v>
      </c>
      <c r="Q2412" s="12">
        <v>5.7225849999999996</v>
      </c>
      <c r="R2412" s="14">
        <v>46301.460023148145</v>
      </c>
      <c r="S2412" s="12">
        <v>1</v>
      </c>
      <c r="T2412">
        <v>20260565</v>
      </c>
      <c r="U2412" t="s">
        <v>40</v>
      </c>
      <c r="V2412">
        <v>20260565</v>
      </c>
    </row>
    <row r="2413" spans="1:22" x14ac:dyDescent="0.3">
      <c r="A2413" s="11">
        <v>46287</v>
      </c>
      <c r="B2413" s="89" t="s">
        <v>3841</v>
      </c>
      <c r="C2413" s="12" t="s">
        <v>971</v>
      </c>
      <c r="D2413" s="12" t="s">
        <v>2793</v>
      </c>
      <c r="E2413" s="12" t="s">
        <v>103</v>
      </c>
      <c r="F2413" s="12" t="s">
        <v>2794</v>
      </c>
      <c r="G2413" s="12" t="s">
        <v>2733</v>
      </c>
      <c r="H2413" s="12" t="s">
        <v>2734</v>
      </c>
      <c r="I2413" s="90">
        <v>0.16666666666666671</v>
      </c>
      <c r="J2413" s="90">
        <v>0.18055555555555561</v>
      </c>
      <c r="K2413" s="13">
        <v>0.33</v>
      </c>
      <c r="L2413" s="90"/>
      <c r="M2413" s="90"/>
      <c r="N2413" s="13"/>
      <c r="O2413" s="12">
        <v>0</v>
      </c>
      <c r="P2413" s="12">
        <v>45.189616999999998</v>
      </c>
      <c r="Q2413" s="12">
        <v>5.7280059999999997</v>
      </c>
      <c r="R2413" s="14">
        <v>46301.460023148145</v>
      </c>
      <c r="S2413" s="12">
        <v>1</v>
      </c>
      <c r="T2413">
        <v>20260391</v>
      </c>
      <c r="U2413" t="s">
        <v>40</v>
      </c>
      <c r="V2413">
        <v>20260391</v>
      </c>
    </row>
    <row r="2414" spans="1:22" x14ac:dyDescent="0.3">
      <c r="A2414" s="11">
        <v>46287</v>
      </c>
      <c r="B2414" s="89" t="s">
        <v>3841</v>
      </c>
      <c r="C2414" s="12" t="s">
        <v>971</v>
      </c>
      <c r="D2414" s="12" t="s">
        <v>3095</v>
      </c>
      <c r="E2414" s="12" t="s">
        <v>187</v>
      </c>
      <c r="F2414" s="12" t="s">
        <v>3096</v>
      </c>
      <c r="G2414" s="12" t="s">
        <v>2733</v>
      </c>
      <c r="H2414" s="12" t="s">
        <v>2734</v>
      </c>
      <c r="I2414" s="90">
        <v>0.29166666666666669</v>
      </c>
      <c r="J2414" s="90">
        <v>0.2986111111111111</v>
      </c>
      <c r="K2414" s="13">
        <v>0.17</v>
      </c>
      <c r="L2414" s="90"/>
      <c r="M2414" s="90"/>
      <c r="N2414" s="13"/>
      <c r="O2414" s="12">
        <v>0</v>
      </c>
      <c r="P2414" s="12">
        <v>45.189857000000003</v>
      </c>
      <c r="Q2414" s="12">
        <v>5.7292610000000002</v>
      </c>
      <c r="R2414" s="14">
        <v>46301.460023148145</v>
      </c>
      <c r="S2414" s="12">
        <v>1</v>
      </c>
      <c r="T2414">
        <v>20260328</v>
      </c>
      <c r="U2414" t="s">
        <v>40</v>
      </c>
      <c r="V2414">
        <v>20260328</v>
      </c>
    </row>
    <row r="2415" spans="1:22" x14ac:dyDescent="0.3">
      <c r="A2415" s="11">
        <v>46287</v>
      </c>
      <c r="B2415" s="89" t="s">
        <v>3767</v>
      </c>
      <c r="C2415" s="12" t="s">
        <v>846</v>
      </c>
      <c r="D2415" s="12"/>
      <c r="E2415" s="12" t="s">
        <v>1811</v>
      </c>
      <c r="F2415" s="12" t="s">
        <v>1811</v>
      </c>
      <c r="G2415" s="12"/>
      <c r="H2415" s="12"/>
      <c r="I2415" s="90">
        <v>0.16666666666666671</v>
      </c>
      <c r="J2415" s="90">
        <v>0.1736111111111111</v>
      </c>
      <c r="K2415" s="13">
        <v>0.17</v>
      </c>
      <c r="L2415" s="90"/>
      <c r="M2415" s="90"/>
      <c r="N2415" s="13"/>
      <c r="O2415" s="12">
        <v>0</v>
      </c>
      <c r="P2415" s="12">
        <v>45.203086999999996</v>
      </c>
      <c r="Q2415" s="12">
        <v>5.703754</v>
      </c>
      <c r="R2415" s="14">
        <v>46301.460023148145</v>
      </c>
      <c r="S2415" s="12">
        <v>0</v>
      </c>
      <c r="T2415">
        <v>20260248</v>
      </c>
      <c r="U2415" t="s">
        <v>3760</v>
      </c>
      <c r="V2415">
        <v>20260248</v>
      </c>
    </row>
    <row r="2416" spans="1:22" x14ac:dyDescent="0.3">
      <c r="A2416" s="11">
        <v>46287</v>
      </c>
      <c r="B2416" s="89" t="s">
        <v>3882</v>
      </c>
      <c r="C2416" s="12" t="s">
        <v>917</v>
      </c>
      <c r="D2416" s="12" t="s">
        <v>3561</v>
      </c>
      <c r="E2416" s="12" t="s">
        <v>727</v>
      </c>
      <c r="F2416" s="12" t="s">
        <v>3559</v>
      </c>
      <c r="G2416" s="12" t="s">
        <v>2733</v>
      </c>
      <c r="H2416" s="12" t="s">
        <v>2941</v>
      </c>
      <c r="I2416" s="90">
        <v>0.31944444444444442</v>
      </c>
      <c r="J2416" s="90">
        <v>0.3263888888888889</v>
      </c>
      <c r="K2416" s="13">
        <v>0.17</v>
      </c>
      <c r="L2416" s="90">
        <v>0.3298611111111111</v>
      </c>
      <c r="M2416" s="90">
        <v>0.34236111111111112</v>
      </c>
      <c r="N2416" s="13">
        <v>0.3</v>
      </c>
      <c r="O2416" s="12">
        <v>1</v>
      </c>
      <c r="P2416" s="12">
        <v>45.228786999999997</v>
      </c>
      <c r="Q2416" s="12">
        <v>5.6833799999999997</v>
      </c>
      <c r="R2416" s="14">
        <v>46301.460023148145</v>
      </c>
      <c r="S2416" s="12">
        <v>1</v>
      </c>
      <c r="T2416">
        <v>20260334</v>
      </c>
      <c r="U2416" t="s">
        <v>40</v>
      </c>
      <c r="V2416">
        <v>20260334</v>
      </c>
    </row>
    <row r="2417" spans="1:22" x14ac:dyDescent="0.3">
      <c r="A2417" s="11">
        <v>46287</v>
      </c>
      <c r="B2417" s="89" t="s">
        <v>3849</v>
      </c>
      <c r="C2417" s="12" t="s">
        <v>861</v>
      </c>
      <c r="D2417" s="12" t="s">
        <v>880</v>
      </c>
      <c r="E2417" s="12" t="s">
        <v>811</v>
      </c>
      <c r="F2417" s="12" t="s">
        <v>2979</v>
      </c>
      <c r="G2417" s="12" t="s">
        <v>2733</v>
      </c>
      <c r="H2417" s="12" t="s">
        <v>2734</v>
      </c>
      <c r="I2417" s="90">
        <v>0.16666666666666671</v>
      </c>
      <c r="J2417" s="90">
        <v>0.18055555555555561</v>
      </c>
      <c r="K2417" s="13">
        <v>0.33</v>
      </c>
      <c r="L2417" s="90">
        <v>0.19305555555555559</v>
      </c>
      <c r="M2417" s="90">
        <v>0.19513888888888889</v>
      </c>
      <c r="N2417" s="13">
        <v>0.05</v>
      </c>
      <c r="O2417" s="12">
        <v>1</v>
      </c>
      <c r="P2417" s="12">
        <v>45.184420000000003</v>
      </c>
      <c r="Q2417" s="12">
        <v>5.7195400000000003</v>
      </c>
      <c r="R2417" s="14">
        <v>46301.460023148145</v>
      </c>
      <c r="S2417" s="12">
        <v>1</v>
      </c>
      <c r="V2417" t="s">
        <v>3777</v>
      </c>
    </row>
    <row r="2418" spans="1:22" x14ac:dyDescent="0.3">
      <c r="A2418" s="11">
        <v>46287</v>
      </c>
      <c r="B2418" s="89" t="s">
        <v>3882</v>
      </c>
      <c r="C2418" s="12" t="s">
        <v>917</v>
      </c>
      <c r="D2418" s="12" t="s">
        <v>916</v>
      </c>
      <c r="E2418" s="12" t="s">
        <v>669</v>
      </c>
      <c r="F2418" s="12" t="s">
        <v>3559</v>
      </c>
      <c r="G2418" s="12" t="s">
        <v>2733</v>
      </c>
      <c r="H2418" s="12" t="s">
        <v>2941</v>
      </c>
      <c r="I2418" s="90">
        <v>0.30555555555555558</v>
      </c>
      <c r="J2418" s="90">
        <v>0.3125</v>
      </c>
      <c r="K2418" s="13">
        <v>0.17</v>
      </c>
      <c r="L2418" s="90">
        <v>0.3298611111111111</v>
      </c>
      <c r="M2418" s="90">
        <v>0.34236111111111112</v>
      </c>
      <c r="N2418" s="13">
        <v>0.3</v>
      </c>
      <c r="O2418" s="12">
        <v>1</v>
      </c>
      <c r="P2418" s="12">
        <v>45.229419</v>
      </c>
      <c r="Q2418" s="12">
        <v>5.6816570000000004</v>
      </c>
      <c r="R2418" s="14">
        <v>46301.460023148145</v>
      </c>
      <c r="S2418" s="12">
        <v>1</v>
      </c>
      <c r="V2418" t="s">
        <v>3778</v>
      </c>
    </row>
    <row r="2419" spans="1:22" x14ac:dyDescent="0.3">
      <c r="A2419" s="11">
        <v>46287</v>
      </c>
      <c r="B2419" s="89" t="s">
        <v>3833</v>
      </c>
      <c r="C2419" s="12" t="s">
        <v>978</v>
      </c>
      <c r="D2419" s="12" t="s">
        <v>3130</v>
      </c>
      <c r="E2419" s="12" t="s">
        <v>245</v>
      </c>
      <c r="F2419" s="12" t="s">
        <v>3131</v>
      </c>
      <c r="G2419" s="12" t="s">
        <v>2733</v>
      </c>
      <c r="H2419" s="12" t="s">
        <v>2734</v>
      </c>
      <c r="I2419" s="90">
        <v>0.16666666666666671</v>
      </c>
      <c r="J2419" s="90">
        <v>0.18055555555555561</v>
      </c>
      <c r="K2419" s="13">
        <v>0.33</v>
      </c>
      <c r="L2419" s="90"/>
      <c r="M2419" s="90"/>
      <c r="N2419" s="13"/>
      <c r="O2419" s="12">
        <v>0</v>
      </c>
      <c r="P2419" s="12">
        <v>45.568052999999999</v>
      </c>
      <c r="Q2419" s="12">
        <v>5.9229669999999999</v>
      </c>
      <c r="R2419" s="14">
        <v>46301.460023148145</v>
      </c>
      <c r="S2419" s="12">
        <v>1</v>
      </c>
      <c r="T2419">
        <v>20260397</v>
      </c>
      <c r="U2419" t="s">
        <v>40</v>
      </c>
      <c r="V2419">
        <v>20260397</v>
      </c>
    </row>
    <row r="2420" spans="1:22" x14ac:dyDescent="0.3">
      <c r="A2420" s="11">
        <v>46287</v>
      </c>
      <c r="B2420" s="89" t="s">
        <v>3882</v>
      </c>
      <c r="C2420" s="12" t="s">
        <v>917</v>
      </c>
      <c r="D2420" s="12" t="s">
        <v>918</v>
      </c>
      <c r="E2420" s="12" t="s">
        <v>669</v>
      </c>
      <c r="F2420" s="12" t="s">
        <v>3559</v>
      </c>
      <c r="G2420" s="12" t="s">
        <v>2733</v>
      </c>
      <c r="H2420" s="12" t="s">
        <v>2941</v>
      </c>
      <c r="I2420" s="90">
        <v>0.2986111111111111</v>
      </c>
      <c r="J2420" s="90">
        <v>0.30555555555555558</v>
      </c>
      <c r="K2420" s="13">
        <v>0.17</v>
      </c>
      <c r="L2420" s="90">
        <v>0.3298611111111111</v>
      </c>
      <c r="M2420" s="90">
        <v>0.34236111111111112</v>
      </c>
      <c r="N2420" s="13">
        <v>0.3</v>
      </c>
      <c r="O2420" s="12">
        <v>1</v>
      </c>
      <c r="P2420" s="12">
        <v>45.229419</v>
      </c>
      <c r="Q2420" s="12">
        <v>5.6816570000000004</v>
      </c>
      <c r="R2420" s="14">
        <v>46301.460023148145</v>
      </c>
      <c r="S2420" s="12">
        <v>1</v>
      </c>
      <c r="V2420" t="s">
        <v>3779</v>
      </c>
    </row>
    <row r="2421" spans="1:22" x14ac:dyDescent="0.3">
      <c r="A2421" s="11">
        <v>46287</v>
      </c>
      <c r="B2421" s="89" t="s">
        <v>3883</v>
      </c>
      <c r="C2421" s="12" t="s">
        <v>849</v>
      </c>
      <c r="D2421" s="12" t="s">
        <v>3101</v>
      </c>
      <c r="E2421" s="12" t="s">
        <v>420</v>
      </c>
      <c r="F2421" s="12" t="s">
        <v>3102</v>
      </c>
      <c r="G2421" s="12" t="s">
        <v>2733</v>
      </c>
      <c r="H2421" s="12" t="s">
        <v>2734</v>
      </c>
      <c r="I2421" s="90">
        <v>0.16666666666666671</v>
      </c>
      <c r="J2421" s="90">
        <v>0.1736111111111111</v>
      </c>
      <c r="K2421" s="13">
        <v>0.17</v>
      </c>
      <c r="L2421" s="90"/>
      <c r="M2421" s="90"/>
      <c r="N2421" s="13"/>
      <c r="O2421" s="12">
        <v>0</v>
      </c>
      <c r="P2421" s="12">
        <v>45.208322000000003</v>
      </c>
      <c r="Q2421" s="12">
        <v>5.6714190000000002</v>
      </c>
      <c r="R2421" s="14">
        <v>46301.460023148145</v>
      </c>
      <c r="S2421" s="12">
        <v>1</v>
      </c>
      <c r="T2421">
        <v>20260284</v>
      </c>
      <c r="U2421" t="s">
        <v>40</v>
      </c>
      <c r="V2421">
        <v>20260284</v>
      </c>
    </row>
    <row r="2422" spans="1:22" x14ac:dyDescent="0.3">
      <c r="A2422" s="11">
        <v>46287</v>
      </c>
      <c r="B2422" s="89" t="s">
        <v>3861</v>
      </c>
      <c r="C2422" s="12" t="s">
        <v>970</v>
      </c>
      <c r="D2422" s="12" t="s">
        <v>2475</v>
      </c>
      <c r="E2422" s="12" t="s">
        <v>613</v>
      </c>
      <c r="F2422" s="12" t="s">
        <v>613</v>
      </c>
      <c r="G2422" s="12" t="s">
        <v>2733</v>
      </c>
      <c r="H2422" s="12" t="s">
        <v>2737</v>
      </c>
      <c r="I2422" s="90">
        <v>0.33333333333333331</v>
      </c>
      <c r="J2422" s="90">
        <v>0.37847222222222221</v>
      </c>
      <c r="K2422" s="13">
        <v>1.08</v>
      </c>
      <c r="L2422" s="90"/>
      <c r="M2422" s="90"/>
      <c r="N2422" s="13"/>
      <c r="O2422" s="12">
        <v>0</v>
      </c>
      <c r="P2422" s="12">
        <v>45.180928000000002</v>
      </c>
      <c r="Q2422" s="12">
        <v>5.7068519999999996</v>
      </c>
      <c r="R2422" s="14">
        <v>46301.460023148145</v>
      </c>
      <c r="S2422" s="12">
        <v>1</v>
      </c>
      <c r="T2422">
        <v>20260465</v>
      </c>
      <c r="U2422" t="s">
        <v>838</v>
      </c>
      <c r="V2422">
        <v>20260465</v>
      </c>
    </row>
    <row r="2423" spans="1:22" x14ac:dyDescent="0.3">
      <c r="A2423" s="11">
        <v>46287</v>
      </c>
      <c r="B2423" s="89" t="s">
        <v>3882</v>
      </c>
      <c r="C2423" s="12" t="s">
        <v>917</v>
      </c>
      <c r="D2423" s="12" t="s">
        <v>919</v>
      </c>
      <c r="E2423" s="12" t="s">
        <v>669</v>
      </c>
      <c r="F2423" s="12" t="s">
        <v>3559</v>
      </c>
      <c r="G2423" s="12" t="s">
        <v>2733</v>
      </c>
      <c r="H2423" s="12" t="s">
        <v>2941</v>
      </c>
      <c r="I2423" s="90">
        <v>0.29166666666666669</v>
      </c>
      <c r="J2423" s="90">
        <v>0.2986111111111111</v>
      </c>
      <c r="K2423" s="13">
        <v>0.17</v>
      </c>
      <c r="L2423" s="90">
        <v>0.3527777777777778</v>
      </c>
      <c r="M2423" s="90">
        <v>0.3527777777777778</v>
      </c>
      <c r="N2423" s="13">
        <v>0</v>
      </c>
      <c r="O2423" s="12">
        <v>1</v>
      </c>
      <c r="P2423" s="12">
        <v>45.229419</v>
      </c>
      <c r="Q2423" s="12">
        <v>5.6816570000000004</v>
      </c>
      <c r="R2423" s="14">
        <v>46301.460023148145</v>
      </c>
      <c r="S2423" s="12">
        <v>1</v>
      </c>
      <c r="V2423" t="s">
        <v>3780</v>
      </c>
    </row>
    <row r="2424" spans="1:22" x14ac:dyDescent="0.3">
      <c r="A2424" s="11">
        <v>46287</v>
      </c>
      <c r="B2424" s="89" t="s">
        <v>3827</v>
      </c>
      <c r="C2424" s="12" t="s">
        <v>967</v>
      </c>
      <c r="D2424" s="12" t="s">
        <v>3123</v>
      </c>
      <c r="E2424" s="12" t="s">
        <v>620</v>
      </c>
      <c r="F2424" s="12" t="s">
        <v>3124</v>
      </c>
      <c r="G2424" s="12" t="s">
        <v>2733</v>
      </c>
      <c r="H2424" s="12" t="s">
        <v>2734</v>
      </c>
      <c r="I2424" s="90">
        <v>0.16666666666666671</v>
      </c>
      <c r="J2424" s="90">
        <v>0.18055555555555561</v>
      </c>
      <c r="K2424" s="13">
        <v>0.33</v>
      </c>
      <c r="L2424" s="90">
        <v>0.1791666666666667</v>
      </c>
      <c r="M2424" s="90">
        <v>0.1854166666666667</v>
      </c>
      <c r="N2424" s="13">
        <v>0.15</v>
      </c>
      <c r="O2424" s="12">
        <v>1</v>
      </c>
      <c r="P2424" s="12">
        <v>45.198335</v>
      </c>
      <c r="Q2424" s="12">
        <v>5.6829479999999997</v>
      </c>
      <c r="R2424" s="14">
        <v>46301.460023148145</v>
      </c>
      <c r="S2424" s="12">
        <v>1</v>
      </c>
      <c r="T2424">
        <v>20260055</v>
      </c>
      <c r="U2424" t="s">
        <v>40</v>
      </c>
      <c r="V2424">
        <v>20260055</v>
      </c>
    </row>
    <row r="2425" spans="1:22" x14ac:dyDescent="0.3">
      <c r="A2425" s="11">
        <v>46287</v>
      </c>
      <c r="B2425" s="89" t="s">
        <v>3846</v>
      </c>
      <c r="C2425" s="12" t="s">
        <v>863</v>
      </c>
      <c r="D2425" s="12" t="s">
        <v>889</v>
      </c>
      <c r="E2425" s="12" t="s">
        <v>214</v>
      </c>
      <c r="F2425" s="12" t="s">
        <v>3111</v>
      </c>
      <c r="G2425" s="12" t="s">
        <v>2733</v>
      </c>
      <c r="H2425" s="12" t="s">
        <v>2734</v>
      </c>
      <c r="I2425" s="90">
        <v>0.25</v>
      </c>
      <c r="J2425" s="90">
        <v>0.26041666666666669</v>
      </c>
      <c r="K2425" s="13">
        <v>0.25</v>
      </c>
      <c r="L2425" s="90"/>
      <c r="M2425" s="90"/>
      <c r="N2425" s="13"/>
      <c r="O2425" s="12">
        <v>0</v>
      </c>
      <c r="P2425" s="12">
        <v>45.191879999999998</v>
      </c>
      <c r="Q2425" s="12">
        <v>5.7191989999999997</v>
      </c>
      <c r="R2425" s="14">
        <v>46301.460023148145</v>
      </c>
      <c r="S2425" s="12">
        <v>1</v>
      </c>
      <c r="V2425" t="s">
        <v>3781</v>
      </c>
    </row>
    <row r="2426" spans="1:22" x14ac:dyDescent="0.3">
      <c r="A2426" s="11">
        <v>46287</v>
      </c>
      <c r="B2426" s="89" t="s">
        <v>3862</v>
      </c>
      <c r="C2426" s="12" t="s">
        <v>853</v>
      </c>
      <c r="D2426" s="12" t="s">
        <v>2982</v>
      </c>
      <c r="E2426" s="12" t="s">
        <v>575</v>
      </c>
      <c r="F2426" s="12" t="s">
        <v>2983</v>
      </c>
      <c r="G2426" s="12" t="s">
        <v>2733</v>
      </c>
      <c r="H2426" s="12" t="s">
        <v>2734</v>
      </c>
      <c r="I2426" s="90">
        <v>0.16666666666666671</v>
      </c>
      <c r="J2426" s="90">
        <v>0.18055555555555561</v>
      </c>
      <c r="K2426" s="13">
        <v>0.33</v>
      </c>
      <c r="L2426" s="90"/>
      <c r="M2426" s="90"/>
      <c r="N2426" s="13"/>
      <c r="O2426" s="12">
        <v>0</v>
      </c>
      <c r="P2426" s="12">
        <v>45.146017000000001</v>
      </c>
      <c r="Q2426" s="12">
        <v>5.7155500000000004</v>
      </c>
      <c r="R2426" s="14">
        <v>46301.460023148145</v>
      </c>
      <c r="S2426" s="12">
        <v>1</v>
      </c>
      <c r="T2426">
        <v>20260518</v>
      </c>
      <c r="U2426" t="s">
        <v>40</v>
      </c>
      <c r="V2426">
        <v>20260518</v>
      </c>
    </row>
    <row r="2427" spans="1:22" x14ac:dyDescent="0.3">
      <c r="A2427" s="11">
        <v>46287</v>
      </c>
      <c r="B2427" s="89" t="s">
        <v>3829</v>
      </c>
      <c r="C2427" s="12" t="s">
        <v>946</v>
      </c>
      <c r="D2427" s="12" t="s">
        <v>2986</v>
      </c>
      <c r="E2427" s="12" t="s">
        <v>492</v>
      </c>
      <c r="F2427" s="12" t="s">
        <v>2987</v>
      </c>
      <c r="G2427" s="12" t="s">
        <v>2733</v>
      </c>
      <c r="H2427" s="12" t="s">
        <v>2734</v>
      </c>
      <c r="I2427" s="90">
        <v>0.16666666666666671</v>
      </c>
      <c r="J2427" s="90">
        <v>0.18055555555555561</v>
      </c>
      <c r="K2427" s="13">
        <v>0.33</v>
      </c>
      <c r="L2427" s="90"/>
      <c r="M2427" s="90"/>
      <c r="N2427" s="13"/>
      <c r="O2427" s="12">
        <v>0</v>
      </c>
      <c r="P2427" s="12">
        <v>45.185462000000001</v>
      </c>
      <c r="Q2427" s="12">
        <v>5.7269600000000001</v>
      </c>
      <c r="R2427" s="14">
        <v>46301.460023148145</v>
      </c>
      <c r="S2427" s="12">
        <v>0</v>
      </c>
      <c r="T2427">
        <v>20260297</v>
      </c>
      <c r="U2427" t="s">
        <v>3760</v>
      </c>
      <c r="V2427">
        <v>20260297</v>
      </c>
    </row>
    <row r="2428" spans="1:22" x14ac:dyDescent="0.3">
      <c r="A2428" s="11">
        <v>46287</v>
      </c>
      <c r="B2428" s="89" t="s">
        <v>3817</v>
      </c>
      <c r="C2428" s="12" t="s">
        <v>974</v>
      </c>
      <c r="D2428" s="12" t="s">
        <v>3116</v>
      </c>
      <c r="E2428" s="12" t="s">
        <v>47</v>
      </c>
      <c r="F2428" s="12" t="s">
        <v>3117</v>
      </c>
      <c r="G2428" s="12" t="s">
        <v>2733</v>
      </c>
      <c r="H2428" s="12" t="s">
        <v>2734</v>
      </c>
      <c r="I2428" s="90">
        <v>0.29166666666666669</v>
      </c>
      <c r="J2428" s="90">
        <v>0.2986111111111111</v>
      </c>
      <c r="K2428" s="13">
        <v>0.17</v>
      </c>
      <c r="L2428" s="90"/>
      <c r="M2428" s="90"/>
      <c r="N2428" s="13"/>
      <c r="O2428" s="12">
        <v>0</v>
      </c>
      <c r="P2428" s="12">
        <v>45.192289000000002</v>
      </c>
      <c r="Q2428" s="12">
        <v>5.7220880000000003</v>
      </c>
      <c r="R2428" s="14">
        <v>46301.460023148145</v>
      </c>
      <c r="S2428" s="12">
        <v>1</v>
      </c>
      <c r="T2428">
        <v>20260345</v>
      </c>
      <c r="U2428" t="s">
        <v>40</v>
      </c>
      <c r="V2428">
        <v>20260345</v>
      </c>
    </row>
    <row r="2429" spans="1:22" x14ac:dyDescent="0.3">
      <c r="A2429" s="11">
        <v>46287</v>
      </c>
      <c r="B2429" s="89" t="s">
        <v>3846</v>
      </c>
      <c r="C2429" s="12" t="s">
        <v>863</v>
      </c>
      <c r="D2429" s="12" t="s">
        <v>3118</v>
      </c>
      <c r="E2429" s="12" t="s">
        <v>140</v>
      </c>
      <c r="F2429" s="12" t="s">
        <v>3119</v>
      </c>
      <c r="G2429" s="12" t="s">
        <v>2733</v>
      </c>
      <c r="H2429" s="12" t="s">
        <v>2734</v>
      </c>
      <c r="I2429" s="90">
        <v>0.29166666666666669</v>
      </c>
      <c r="J2429" s="90">
        <v>0.2986111111111111</v>
      </c>
      <c r="K2429" s="13">
        <v>0.17</v>
      </c>
      <c r="L2429" s="90"/>
      <c r="M2429" s="90"/>
      <c r="N2429" s="13"/>
      <c r="O2429" s="12">
        <v>0</v>
      </c>
      <c r="P2429" s="12">
        <v>45.193193000000001</v>
      </c>
      <c r="Q2429" s="12">
        <v>5.7146129999999999</v>
      </c>
      <c r="R2429" s="14">
        <v>46301.460023148145</v>
      </c>
      <c r="S2429" s="12">
        <v>1</v>
      </c>
      <c r="T2429">
        <v>20260504</v>
      </c>
      <c r="U2429" t="s">
        <v>3760</v>
      </c>
      <c r="V2429">
        <v>20260504</v>
      </c>
    </row>
    <row r="2430" spans="1:22" x14ac:dyDescent="0.3">
      <c r="A2430" s="11">
        <v>46287</v>
      </c>
      <c r="B2430" s="89" t="s">
        <v>3820</v>
      </c>
      <c r="C2430" s="12" t="s">
        <v>961</v>
      </c>
      <c r="D2430" s="12" t="s">
        <v>2153</v>
      </c>
      <c r="E2430" s="12" t="s">
        <v>562</v>
      </c>
      <c r="F2430" s="12" t="s">
        <v>562</v>
      </c>
      <c r="G2430" s="12" t="s">
        <v>2733</v>
      </c>
      <c r="H2430" s="12" t="s">
        <v>2737</v>
      </c>
      <c r="I2430" s="90">
        <v>0.27777777777777779</v>
      </c>
      <c r="J2430" s="90">
        <v>0.28819444444444442</v>
      </c>
      <c r="K2430" s="13">
        <v>0.25</v>
      </c>
      <c r="L2430" s="90">
        <v>0.31319444444444439</v>
      </c>
      <c r="M2430" s="90">
        <v>0.31319444444444439</v>
      </c>
      <c r="N2430" s="13">
        <v>0</v>
      </c>
      <c r="O2430" s="12">
        <v>1</v>
      </c>
      <c r="P2430" s="12">
        <v>45.166173999999998</v>
      </c>
      <c r="Q2430" s="12">
        <v>5.7258250000000004</v>
      </c>
      <c r="R2430" s="14">
        <v>46301.460023148145</v>
      </c>
      <c r="S2430" s="12">
        <v>1</v>
      </c>
      <c r="T2430">
        <v>20260360</v>
      </c>
      <c r="U2430" t="s">
        <v>838</v>
      </c>
      <c r="V2430">
        <v>20260360</v>
      </c>
    </row>
    <row r="2431" spans="1:22" x14ac:dyDescent="0.3">
      <c r="A2431" s="11">
        <v>46287</v>
      </c>
      <c r="B2431" s="89" t="s">
        <v>3854</v>
      </c>
      <c r="C2431" s="12" t="s">
        <v>963</v>
      </c>
      <c r="D2431" s="12" t="s">
        <v>1492</v>
      </c>
      <c r="E2431" s="12" t="s">
        <v>192</v>
      </c>
      <c r="F2431" s="12" t="s">
        <v>192</v>
      </c>
      <c r="G2431" s="12" t="s">
        <v>2733</v>
      </c>
      <c r="H2431" s="12" t="s">
        <v>2737</v>
      </c>
      <c r="I2431" s="90">
        <v>0.33333333333333331</v>
      </c>
      <c r="J2431" s="90">
        <v>0.35416666666666669</v>
      </c>
      <c r="K2431" s="13">
        <v>0.5</v>
      </c>
      <c r="L2431" s="90"/>
      <c r="M2431" s="90"/>
      <c r="N2431" s="13"/>
      <c r="O2431" s="12">
        <v>0</v>
      </c>
      <c r="P2431" s="12">
        <v>45.188246999999997</v>
      </c>
      <c r="Q2431" s="12">
        <v>5.7174959999999997</v>
      </c>
      <c r="R2431" s="14">
        <v>46301.460023148145</v>
      </c>
      <c r="S2431" s="12">
        <v>1</v>
      </c>
      <c r="T2431">
        <v>20260139</v>
      </c>
      <c r="U2431" t="s">
        <v>838</v>
      </c>
      <c r="V2431">
        <v>20260139</v>
      </c>
    </row>
    <row r="2432" spans="1:22" x14ac:dyDescent="0.3">
      <c r="A2432" s="11">
        <v>46287</v>
      </c>
      <c r="B2432" s="89" t="s">
        <v>3823</v>
      </c>
      <c r="C2432" s="12" t="s">
        <v>968</v>
      </c>
      <c r="D2432" s="12" t="s">
        <v>3128</v>
      </c>
      <c r="E2432" s="12" t="s">
        <v>298</v>
      </c>
      <c r="F2432" s="12" t="s">
        <v>3129</v>
      </c>
      <c r="G2432" s="12" t="s">
        <v>2733</v>
      </c>
      <c r="H2432" s="12" t="s">
        <v>2734</v>
      </c>
      <c r="I2432" s="90">
        <v>0.16666666666666671</v>
      </c>
      <c r="J2432" s="90">
        <v>0.18055555555555561</v>
      </c>
      <c r="K2432" s="13">
        <v>0.33</v>
      </c>
      <c r="L2432" s="90"/>
      <c r="M2432" s="90"/>
      <c r="N2432" s="13"/>
      <c r="O2432" s="12">
        <v>0</v>
      </c>
      <c r="P2432" s="12">
        <v>45.186069000000003</v>
      </c>
      <c r="Q2432" s="12">
        <v>5.7284839999999999</v>
      </c>
      <c r="R2432" s="14">
        <v>46301.460023148145</v>
      </c>
      <c r="S2432" s="12">
        <v>1</v>
      </c>
      <c r="T2432">
        <v>20260221</v>
      </c>
      <c r="U2432" t="s">
        <v>40</v>
      </c>
      <c r="V2432">
        <v>20260221</v>
      </c>
    </row>
    <row r="2433" spans="1:22" x14ac:dyDescent="0.3">
      <c r="A2433" s="11">
        <v>46287</v>
      </c>
      <c r="B2433" s="89" t="s">
        <v>3867</v>
      </c>
      <c r="C2433" s="12" t="s">
        <v>914</v>
      </c>
      <c r="D2433" s="12" t="s">
        <v>2999</v>
      </c>
      <c r="E2433" s="12" t="s">
        <v>127</v>
      </c>
      <c r="F2433" s="12" t="s">
        <v>3000</v>
      </c>
      <c r="G2433" s="12" t="s">
        <v>2733</v>
      </c>
      <c r="H2433" s="12" t="s">
        <v>2734</v>
      </c>
      <c r="I2433" s="90">
        <v>0.16666666666666671</v>
      </c>
      <c r="J2433" s="90">
        <v>0.18055555555555561</v>
      </c>
      <c r="K2433" s="13">
        <v>0.33</v>
      </c>
      <c r="L2433" s="90">
        <v>0.21111111111111111</v>
      </c>
      <c r="M2433" s="90">
        <v>0.28055555555555561</v>
      </c>
      <c r="N2433" s="13">
        <v>1.67</v>
      </c>
      <c r="O2433" s="12">
        <v>1</v>
      </c>
      <c r="P2433" s="12">
        <v>45.190395000000002</v>
      </c>
      <c r="Q2433" s="12">
        <v>5.7254319999999996</v>
      </c>
      <c r="R2433" s="14">
        <v>46301.460023148145</v>
      </c>
      <c r="S2433" s="12">
        <v>1</v>
      </c>
      <c r="T2433">
        <v>20260224</v>
      </c>
      <c r="U2433" t="s">
        <v>40</v>
      </c>
      <c r="V2433">
        <v>20260224</v>
      </c>
    </row>
    <row r="2434" spans="1:22" x14ac:dyDescent="0.3">
      <c r="A2434" s="11">
        <v>46287</v>
      </c>
      <c r="B2434" s="89" t="s">
        <v>3833</v>
      </c>
      <c r="C2434" s="12" t="s">
        <v>978</v>
      </c>
      <c r="D2434" s="12" t="s">
        <v>2597</v>
      </c>
      <c r="E2434" s="12" t="s">
        <v>179</v>
      </c>
      <c r="F2434" s="12" t="s">
        <v>179</v>
      </c>
      <c r="G2434" s="12" t="s">
        <v>2733</v>
      </c>
      <c r="H2434" s="12" t="s">
        <v>2737</v>
      </c>
      <c r="I2434" s="90">
        <v>0.33333333333333331</v>
      </c>
      <c r="J2434" s="90">
        <v>0.39583333333333331</v>
      </c>
      <c r="K2434" s="13">
        <v>1.5</v>
      </c>
      <c r="L2434" s="90"/>
      <c r="M2434" s="90"/>
      <c r="N2434" s="13"/>
      <c r="O2434" s="12">
        <v>0</v>
      </c>
      <c r="P2434" s="12">
        <v>45.566122999999997</v>
      </c>
      <c r="Q2434" s="12">
        <v>5.9208610000000004</v>
      </c>
      <c r="R2434" s="14">
        <v>46301.460023148145</v>
      </c>
      <c r="S2434" s="12">
        <v>1</v>
      </c>
      <c r="T2434">
        <v>20260527</v>
      </c>
      <c r="U2434" t="s">
        <v>838</v>
      </c>
      <c r="V2434">
        <v>20260527</v>
      </c>
    </row>
    <row r="2435" spans="1:22" x14ac:dyDescent="0.3">
      <c r="A2435" s="11">
        <v>46287</v>
      </c>
      <c r="B2435" s="89" t="s">
        <v>3849</v>
      </c>
      <c r="C2435" s="12" t="s">
        <v>861</v>
      </c>
      <c r="D2435" s="12" t="s">
        <v>2228</v>
      </c>
      <c r="E2435" s="12" t="s">
        <v>693</v>
      </c>
      <c r="F2435" s="12" t="s">
        <v>693</v>
      </c>
      <c r="G2435" s="12" t="s">
        <v>2733</v>
      </c>
      <c r="H2435" s="12" t="s">
        <v>2737</v>
      </c>
      <c r="I2435" s="90">
        <v>0.33333333333333331</v>
      </c>
      <c r="J2435" s="90">
        <v>0.34722222222222221</v>
      </c>
      <c r="K2435" s="13">
        <v>0.33</v>
      </c>
      <c r="L2435" s="90">
        <v>0.52777777777777779</v>
      </c>
      <c r="M2435" s="90">
        <v>0.53194444444444444</v>
      </c>
      <c r="N2435" s="13">
        <v>0.1</v>
      </c>
      <c r="O2435" s="12">
        <v>1</v>
      </c>
      <c r="P2435" s="12">
        <v>45.1661</v>
      </c>
      <c r="Q2435" s="12">
        <v>5.7265620000000004</v>
      </c>
      <c r="R2435" s="14">
        <v>46301.460023148145</v>
      </c>
      <c r="S2435" s="12">
        <v>1</v>
      </c>
      <c r="T2435">
        <v>20260384</v>
      </c>
      <c r="U2435" t="s">
        <v>838</v>
      </c>
      <c r="V2435">
        <v>20260384</v>
      </c>
    </row>
    <row r="2436" spans="1:22" x14ac:dyDescent="0.3">
      <c r="A2436" s="11">
        <v>46287</v>
      </c>
      <c r="B2436" s="89" t="s">
        <v>3883</v>
      </c>
      <c r="C2436" s="12" t="s">
        <v>849</v>
      </c>
      <c r="D2436" s="12" t="s">
        <v>3101</v>
      </c>
      <c r="E2436" s="12" t="s">
        <v>420</v>
      </c>
      <c r="F2436" s="12" t="s">
        <v>3102</v>
      </c>
      <c r="G2436" s="12" t="s">
        <v>2733</v>
      </c>
      <c r="H2436" s="12" t="s">
        <v>2734</v>
      </c>
      <c r="I2436" s="90">
        <v>0.29166666666666669</v>
      </c>
      <c r="J2436" s="90">
        <v>0.2986111111111111</v>
      </c>
      <c r="K2436" s="13">
        <v>0.17</v>
      </c>
      <c r="L2436" s="90"/>
      <c r="M2436" s="90"/>
      <c r="N2436" s="13"/>
      <c r="O2436" s="12">
        <v>0</v>
      </c>
      <c r="P2436" s="12">
        <v>45.208322000000003</v>
      </c>
      <c r="Q2436" s="12">
        <v>5.6714190000000002</v>
      </c>
      <c r="R2436" s="14">
        <v>46301.460023148145</v>
      </c>
      <c r="S2436" s="12">
        <v>1</v>
      </c>
      <c r="T2436">
        <v>20260284</v>
      </c>
      <c r="U2436" t="s">
        <v>40</v>
      </c>
      <c r="V2436">
        <v>20260284</v>
      </c>
    </row>
    <row r="2437" spans="1:22" x14ac:dyDescent="0.3">
      <c r="A2437" s="11">
        <v>46287</v>
      </c>
      <c r="B2437" s="89" t="s">
        <v>3836</v>
      </c>
      <c r="C2437" s="12" t="s">
        <v>954</v>
      </c>
      <c r="D2437" s="12" t="s">
        <v>1287</v>
      </c>
      <c r="E2437" s="12" t="s">
        <v>652</v>
      </c>
      <c r="F2437" s="12" t="s">
        <v>652</v>
      </c>
      <c r="G2437" s="12" t="s">
        <v>2733</v>
      </c>
      <c r="H2437" s="12" t="s">
        <v>2737</v>
      </c>
      <c r="I2437" s="90">
        <v>0.33333333333333331</v>
      </c>
      <c r="J2437" s="90">
        <v>0.34722222222222221</v>
      </c>
      <c r="K2437" s="13">
        <v>0.33</v>
      </c>
      <c r="L2437" s="90"/>
      <c r="M2437" s="90"/>
      <c r="N2437" s="13"/>
      <c r="O2437" s="12">
        <v>0</v>
      </c>
      <c r="P2437" s="12">
        <v>45.180548999999999</v>
      </c>
      <c r="Q2437" s="12">
        <v>5.7303129999999998</v>
      </c>
      <c r="R2437" s="14">
        <v>46301.460023148145</v>
      </c>
      <c r="S2437" s="12">
        <v>1</v>
      </c>
      <c r="T2437">
        <v>20260065</v>
      </c>
      <c r="U2437" t="s">
        <v>838</v>
      </c>
      <c r="V2437">
        <v>20260065</v>
      </c>
    </row>
    <row r="2438" spans="1:22" x14ac:dyDescent="0.3">
      <c r="A2438" s="11">
        <v>46287</v>
      </c>
      <c r="B2438" s="89" t="s">
        <v>3817</v>
      </c>
      <c r="C2438" s="12" t="s">
        <v>974</v>
      </c>
      <c r="D2438" s="12" t="s">
        <v>2995</v>
      </c>
      <c r="E2438" s="12" t="s">
        <v>145</v>
      </c>
      <c r="F2438" s="12" t="s">
        <v>2996</v>
      </c>
      <c r="G2438" s="12" t="s">
        <v>2733</v>
      </c>
      <c r="H2438" s="12" t="s">
        <v>2734</v>
      </c>
      <c r="I2438" s="90">
        <v>0.16666666666666671</v>
      </c>
      <c r="J2438" s="90">
        <v>0.1736111111111111</v>
      </c>
      <c r="K2438" s="13">
        <v>0.17</v>
      </c>
      <c r="L2438" s="90"/>
      <c r="M2438" s="90"/>
      <c r="N2438" s="13"/>
      <c r="O2438" s="12">
        <v>0</v>
      </c>
      <c r="P2438" s="12">
        <v>45.170380000000002</v>
      </c>
      <c r="Q2438" s="12">
        <v>5.7395560000000003</v>
      </c>
      <c r="R2438" s="14">
        <v>46301.460023148145</v>
      </c>
      <c r="S2438" s="12">
        <v>1</v>
      </c>
      <c r="T2438">
        <v>20260210</v>
      </c>
      <c r="U2438" t="s">
        <v>40</v>
      </c>
      <c r="V2438">
        <v>20260210</v>
      </c>
    </row>
    <row r="2439" spans="1:22" x14ac:dyDescent="0.3">
      <c r="A2439" s="11">
        <v>46287</v>
      </c>
      <c r="B2439" s="89" t="s">
        <v>3835</v>
      </c>
      <c r="C2439" s="12" t="s">
        <v>859</v>
      </c>
      <c r="D2439" s="12" t="s">
        <v>2992</v>
      </c>
      <c r="E2439" s="12" t="s">
        <v>53</v>
      </c>
      <c r="F2439" s="12" t="s">
        <v>2993</v>
      </c>
      <c r="G2439" s="12" t="s">
        <v>2733</v>
      </c>
      <c r="H2439" s="12" t="s">
        <v>2734</v>
      </c>
      <c r="I2439" s="90">
        <v>0.16666666666666671</v>
      </c>
      <c r="J2439" s="90">
        <v>0.1736111111111111</v>
      </c>
      <c r="K2439" s="13">
        <v>0.17</v>
      </c>
      <c r="L2439" s="90"/>
      <c r="M2439" s="90"/>
      <c r="N2439" s="13"/>
      <c r="O2439" s="12">
        <v>0</v>
      </c>
      <c r="P2439" s="12">
        <v>45.192563999999997</v>
      </c>
      <c r="Q2439" s="12">
        <v>5.7240770000000003</v>
      </c>
      <c r="R2439" s="14">
        <v>46301.460023148145</v>
      </c>
      <c r="S2439" s="12">
        <v>1</v>
      </c>
      <c r="T2439">
        <v>20260243</v>
      </c>
      <c r="U2439" t="s">
        <v>40</v>
      </c>
      <c r="V2439">
        <v>20260243</v>
      </c>
    </row>
    <row r="2440" spans="1:22" x14ac:dyDescent="0.3">
      <c r="A2440" s="11">
        <v>46287</v>
      </c>
      <c r="B2440" s="89" t="s">
        <v>3817</v>
      </c>
      <c r="C2440" s="12" t="s">
        <v>974</v>
      </c>
      <c r="D2440" s="12" t="s">
        <v>1686</v>
      </c>
      <c r="E2440" s="12" t="s">
        <v>145</v>
      </c>
      <c r="F2440" s="12" t="s">
        <v>145</v>
      </c>
      <c r="G2440" s="12" t="s">
        <v>2733</v>
      </c>
      <c r="H2440" s="12" t="s">
        <v>2737</v>
      </c>
      <c r="I2440" s="90">
        <v>0.33333333333333331</v>
      </c>
      <c r="J2440" s="90">
        <v>0.34722222222222221</v>
      </c>
      <c r="K2440" s="13">
        <v>0.33</v>
      </c>
      <c r="L2440" s="90"/>
      <c r="M2440" s="90"/>
      <c r="N2440" s="13"/>
      <c r="O2440" s="12">
        <v>0</v>
      </c>
      <c r="P2440" s="12">
        <v>45.170380000000002</v>
      </c>
      <c r="Q2440" s="12">
        <v>5.7395560000000003</v>
      </c>
      <c r="R2440" s="14">
        <v>46301.460023148145</v>
      </c>
      <c r="S2440" s="12">
        <v>1</v>
      </c>
      <c r="T2440">
        <v>20260210</v>
      </c>
      <c r="U2440" t="s">
        <v>838</v>
      </c>
      <c r="V2440">
        <v>20260210</v>
      </c>
    </row>
    <row r="2441" spans="1:22" x14ac:dyDescent="0.3">
      <c r="A2441" s="11">
        <v>46287</v>
      </c>
      <c r="B2441" s="89" t="s">
        <v>3869</v>
      </c>
      <c r="C2441" s="12" t="s">
        <v>907</v>
      </c>
      <c r="D2441" s="12" t="s">
        <v>913</v>
      </c>
      <c r="E2441" s="12" t="s">
        <v>828</v>
      </c>
      <c r="F2441" s="12" t="s">
        <v>3562</v>
      </c>
      <c r="G2441" s="12" t="s">
        <v>2733</v>
      </c>
      <c r="H2441" s="12" t="s">
        <v>2737</v>
      </c>
      <c r="I2441" s="90">
        <v>0.33333333333333331</v>
      </c>
      <c r="J2441" s="90">
        <v>0.34722222222222221</v>
      </c>
      <c r="K2441" s="13">
        <v>0.33</v>
      </c>
      <c r="L2441" s="90"/>
      <c r="M2441" s="90"/>
      <c r="N2441" s="13"/>
      <c r="O2441" s="12">
        <v>0</v>
      </c>
      <c r="P2441" s="12">
        <v>45.351880000000001</v>
      </c>
      <c r="Q2441" s="12">
        <v>5.6053439999999997</v>
      </c>
      <c r="R2441" s="14">
        <v>46301.460023148145</v>
      </c>
      <c r="S2441" s="12">
        <v>1</v>
      </c>
      <c r="V2441" t="s">
        <v>3784</v>
      </c>
    </row>
    <row r="2442" spans="1:22" x14ac:dyDescent="0.3">
      <c r="A2442" s="11">
        <v>46287</v>
      </c>
      <c r="B2442" s="89" t="s">
        <v>3836</v>
      </c>
      <c r="C2442" s="12" t="s">
        <v>954</v>
      </c>
      <c r="D2442" s="12" t="s">
        <v>3137</v>
      </c>
      <c r="E2442" s="12" t="s">
        <v>534</v>
      </c>
      <c r="F2442" s="12" t="s">
        <v>3138</v>
      </c>
      <c r="G2442" s="12" t="s">
        <v>2733</v>
      </c>
      <c r="H2442" s="12" t="s">
        <v>2734</v>
      </c>
      <c r="I2442" s="90">
        <v>0.29166666666666669</v>
      </c>
      <c r="J2442" s="90">
        <v>0.2986111111111111</v>
      </c>
      <c r="K2442" s="13">
        <v>0.17</v>
      </c>
      <c r="L2442" s="90"/>
      <c r="M2442" s="90"/>
      <c r="N2442" s="13"/>
      <c r="O2442" s="12">
        <v>0</v>
      </c>
      <c r="P2442" s="12">
        <v>45.173667999999999</v>
      </c>
      <c r="Q2442" s="12">
        <v>5.7084409999999997</v>
      </c>
      <c r="R2442" s="14">
        <v>46301.460023148145</v>
      </c>
      <c r="S2442" s="12">
        <v>1</v>
      </c>
      <c r="T2442">
        <v>20260238</v>
      </c>
      <c r="U2442" t="s">
        <v>40</v>
      </c>
      <c r="V2442">
        <v>20260238</v>
      </c>
    </row>
    <row r="2443" spans="1:22" x14ac:dyDescent="0.3">
      <c r="A2443" s="11">
        <v>46287</v>
      </c>
      <c r="B2443" s="89" t="s">
        <v>3848</v>
      </c>
      <c r="C2443" s="12" t="s">
        <v>945</v>
      </c>
      <c r="D2443" s="12" t="s">
        <v>2852</v>
      </c>
      <c r="E2443" s="12" t="s">
        <v>86</v>
      </c>
      <c r="F2443" s="12" t="s">
        <v>2853</v>
      </c>
      <c r="G2443" s="12" t="s">
        <v>2733</v>
      </c>
      <c r="H2443" s="12" t="s">
        <v>2734</v>
      </c>
      <c r="I2443" s="90">
        <v>0.16666666666666671</v>
      </c>
      <c r="J2443" s="90">
        <v>0.18055555555555561</v>
      </c>
      <c r="K2443" s="13">
        <v>0.33</v>
      </c>
      <c r="L2443" s="90"/>
      <c r="M2443" s="90"/>
      <c r="N2443" s="13"/>
      <c r="O2443" s="12">
        <v>0</v>
      </c>
      <c r="P2443" s="12">
        <v>45.188529000000003</v>
      </c>
      <c r="Q2443" s="12">
        <v>5.7245239999999997</v>
      </c>
      <c r="R2443" s="14">
        <v>46301.460023148145</v>
      </c>
      <c r="S2443" s="12">
        <v>1</v>
      </c>
      <c r="T2443">
        <v>20260072</v>
      </c>
      <c r="U2443" t="s">
        <v>40</v>
      </c>
      <c r="V2443">
        <v>20260072</v>
      </c>
    </row>
    <row r="2444" spans="1:22" x14ac:dyDescent="0.3">
      <c r="A2444" s="11">
        <v>46287</v>
      </c>
      <c r="B2444" s="89" t="s">
        <v>3814</v>
      </c>
      <c r="C2444" s="12" t="s">
        <v>948</v>
      </c>
      <c r="D2444" s="12" t="s">
        <v>3141</v>
      </c>
      <c r="E2444" s="12" t="s">
        <v>379</v>
      </c>
      <c r="F2444" s="12" t="s">
        <v>3142</v>
      </c>
      <c r="G2444" s="12" t="s">
        <v>2733</v>
      </c>
      <c r="H2444" s="12" t="s">
        <v>2734</v>
      </c>
      <c r="I2444" s="90">
        <v>0.25</v>
      </c>
      <c r="J2444" s="90">
        <v>0.26041666666666669</v>
      </c>
      <c r="K2444" s="13">
        <v>0.25</v>
      </c>
      <c r="L2444" s="90"/>
      <c r="M2444" s="90"/>
      <c r="N2444" s="13"/>
      <c r="O2444" s="12">
        <v>0</v>
      </c>
      <c r="P2444" s="12">
        <v>45.162835000000001</v>
      </c>
      <c r="Q2444" s="12">
        <v>5.7206549999999998</v>
      </c>
      <c r="R2444" s="14">
        <v>46301.460023148145</v>
      </c>
      <c r="S2444" s="12">
        <v>1</v>
      </c>
      <c r="T2444">
        <v>20260057</v>
      </c>
      <c r="U2444" t="s">
        <v>40</v>
      </c>
      <c r="V2444">
        <v>20260057</v>
      </c>
    </row>
    <row r="2445" spans="1:22" x14ac:dyDescent="0.3">
      <c r="A2445" s="11">
        <v>46287</v>
      </c>
      <c r="B2445" s="89" t="s">
        <v>3827</v>
      </c>
      <c r="C2445" s="12" t="s">
        <v>967</v>
      </c>
      <c r="D2445" s="12" t="s">
        <v>3004</v>
      </c>
      <c r="E2445" s="12" t="s">
        <v>368</v>
      </c>
      <c r="F2445" s="12" t="s">
        <v>3005</v>
      </c>
      <c r="G2445" s="12" t="s">
        <v>2733</v>
      </c>
      <c r="H2445" s="12" t="s">
        <v>2734</v>
      </c>
      <c r="I2445" s="90">
        <v>0.16666666666666671</v>
      </c>
      <c r="J2445" s="90">
        <v>0.18055555555555561</v>
      </c>
      <c r="K2445" s="13">
        <v>0.33</v>
      </c>
      <c r="L2445" s="90">
        <v>0.20833333333333329</v>
      </c>
      <c r="M2445" s="90">
        <v>0.2166666666666667</v>
      </c>
      <c r="N2445" s="13">
        <v>0.2</v>
      </c>
      <c r="O2445" s="12">
        <v>1</v>
      </c>
      <c r="P2445" s="12">
        <v>45.182288999999997</v>
      </c>
      <c r="Q2445" s="12">
        <v>5.7159700000000004</v>
      </c>
      <c r="R2445" s="14">
        <v>46301.460023148145</v>
      </c>
      <c r="S2445" s="12">
        <v>1</v>
      </c>
      <c r="T2445">
        <v>20260318</v>
      </c>
      <c r="U2445" t="s">
        <v>40</v>
      </c>
      <c r="V2445">
        <v>20260318</v>
      </c>
    </row>
    <row r="2446" spans="1:22" x14ac:dyDescent="0.3">
      <c r="A2446" s="11">
        <v>46287</v>
      </c>
      <c r="B2446" s="89" t="s">
        <v>3846</v>
      </c>
      <c r="C2446" s="12" t="s">
        <v>863</v>
      </c>
      <c r="D2446" s="12" t="s">
        <v>1234</v>
      </c>
      <c r="E2446" s="12" t="s">
        <v>193</v>
      </c>
      <c r="F2446" s="12" t="s">
        <v>193</v>
      </c>
      <c r="G2446" s="12" t="s">
        <v>2733</v>
      </c>
      <c r="H2446" s="12" t="s">
        <v>2737</v>
      </c>
      <c r="I2446" s="90">
        <v>0.33333333333333331</v>
      </c>
      <c r="J2446" s="90">
        <v>0.34722222222222221</v>
      </c>
      <c r="K2446" s="13">
        <v>0.33</v>
      </c>
      <c r="L2446" s="90"/>
      <c r="M2446" s="90"/>
      <c r="N2446" s="13"/>
      <c r="O2446" s="12">
        <v>0</v>
      </c>
      <c r="P2446" s="12">
        <v>45.189757999999998</v>
      </c>
      <c r="Q2446" s="12">
        <v>5.7167630000000003</v>
      </c>
      <c r="R2446" s="14">
        <v>46301.460023148145</v>
      </c>
      <c r="S2446" s="12">
        <v>1</v>
      </c>
      <c r="T2446">
        <v>20260047</v>
      </c>
      <c r="U2446" t="s">
        <v>838</v>
      </c>
      <c r="V2446">
        <v>20260047</v>
      </c>
    </row>
    <row r="2447" spans="1:22" x14ac:dyDescent="0.3">
      <c r="A2447" s="11">
        <v>46287</v>
      </c>
      <c r="B2447" s="89" t="s">
        <v>3865</v>
      </c>
      <c r="C2447" s="12" t="s">
        <v>962</v>
      </c>
      <c r="D2447" s="12" t="s">
        <v>1800</v>
      </c>
      <c r="E2447" s="12" t="s">
        <v>681</v>
      </c>
      <c r="F2447" s="12" t="s">
        <v>1801</v>
      </c>
      <c r="G2447" s="12" t="s">
        <v>2733</v>
      </c>
      <c r="H2447" s="12" t="s">
        <v>2781</v>
      </c>
      <c r="I2447" s="90">
        <v>0.16666666666666671</v>
      </c>
      <c r="J2447" s="90">
        <v>0.19791666666666671</v>
      </c>
      <c r="K2447" s="13">
        <v>0.75</v>
      </c>
      <c r="L2447" s="90">
        <v>0.20208333333333331</v>
      </c>
      <c r="M2447" s="90">
        <v>0.25347222222222221</v>
      </c>
      <c r="N2447" s="13">
        <v>1.23</v>
      </c>
      <c r="O2447" s="12">
        <v>1</v>
      </c>
      <c r="P2447" s="12">
        <v>45.363452000000002</v>
      </c>
      <c r="Q2447" s="12">
        <v>5.6051859999999998</v>
      </c>
      <c r="R2447" s="14">
        <v>46301.460023148145</v>
      </c>
      <c r="S2447" s="12">
        <v>1</v>
      </c>
      <c r="T2447">
        <v>20260582</v>
      </c>
      <c r="U2447" t="s">
        <v>838</v>
      </c>
      <c r="V2447">
        <v>20260582</v>
      </c>
    </row>
    <row r="2448" spans="1:22" x14ac:dyDescent="0.3">
      <c r="A2448" s="11">
        <v>46287</v>
      </c>
      <c r="B2448" s="89" t="s">
        <v>3816</v>
      </c>
      <c r="C2448" s="12" t="s">
        <v>957</v>
      </c>
      <c r="D2448" s="12" t="s">
        <v>1341</v>
      </c>
      <c r="E2448" s="12" t="s">
        <v>494</v>
      </c>
      <c r="F2448" s="12" t="s">
        <v>494</v>
      </c>
      <c r="G2448" s="12" t="s">
        <v>2733</v>
      </c>
      <c r="H2448" s="12" t="s">
        <v>2737</v>
      </c>
      <c r="I2448" s="90">
        <v>0.48958333333333331</v>
      </c>
      <c r="J2448" s="90">
        <v>0.5</v>
      </c>
      <c r="K2448" s="13">
        <v>0.25</v>
      </c>
      <c r="L2448" s="90"/>
      <c r="M2448" s="90"/>
      <c r="N2448" s="13"/>
      <c r="O2448" s="12">
        <v>0</v>
      </c>
      <c r="P2448" s="12">
        <v>45.206446999999997</v>
      </c>
      <c r="Q2448" s="12">
        <v>5.7453529999999997</v>
      </c>
      <c r="R2448" s="14">
        <v>46301.460023148145</v>
      </c>
      <c r="S2448" s="12">
        <v>1</v>
      </c>
      <c r="T2448">
        <v>20260087</v>
      </c>
      <c r="U2448" t="s">
        <v>838</v>
      </c>
      <c r="V2448">
        <v>20260087</v>
      </c>
    </row>
    <row r="2449" spans="1:22" x14ac:dyDescent="0.3">
      <c r="A2449" s="11">
        <v>46287</v>
      </c>
      <c r="B2449" s="89" t="s">
        <v>3848</v>
      </c>
      <c r="C2449" s="12" t="s">
        <v>945</v>
      </c>
      <c r="D2449" s="12" t="s">
        <v>3011</v>
      </c>
      <c r="E2449" s="12" t="s">
        <v>694</v>
      </c>
      <c r="F2449" s="12" t="s">
        <v>3012</v>
      </c>
      <c r="G2449" s="12" t="s">
        <v>2733</v>
      </c>
      <c r="H2449" s="12" t="s">
        <v>2734</v>
      </c>
      <c r="I2449" s="90">
        <v>0.16666666666666671</v>
      </c>
      <c r="J2449" s="90">
        <v>0.18055555555555561</v>
      </c>
      <c r="K2449" s="13">
        <v>0.33</v>
      </c>
      <c r="L2449" s="90"/>
      <c r="M2449" s="90"/>
      <c r="N2449" s="13"/>
      <c r="O2449" s="12">
        <v>0</v>
      </c>
      <c r="P2449" s="12">
        <v>45.179248000000001</v>
      </c>
      <c r="Q2449" s="12">
        <v>5.7079449999999996</v>
      </c>
      <c r="R2449" s="14">
        <v>46301.460023148145</v>
      </c>
      <c r="S2449" s="12">
        <v>1</v>
      </c>
      <c r="T2449">
        <v>20260382</v>
      </c>
      <c r="U2449" t="s">
        <v>40</v>
      </c>
      <c r="V2449">
        <v>20260382</v>
      </c>
    </row>
    <row r="2450" spans="1:22" x14ac:dyDescent="0.3">
      <c r="A2450" s="11">
        <v>46287</v>
      </c>
      <c r="B2450" s="89" t="s">
        <v>3833</v>
      </c>
      <c r="C2450" s="12" t="s">
        <v>978</v>
      </c>
      <c r="D2450" s="12" t="s">
        <v>1992</v>
      </c>
      <c r="E2450" s="12" t="s">
        <v>442</v>
      </c>
      <c r="F2450" s="12" t="s">
        <v>3563</v>
      </c>
      <c r="G2450" s="12" t="s">
        <v>2733</v>
      </c>
      <c r="H2450" s="12" t="s">
        <v>2737</v>
      </c>
      <c r="I2450" s="90">
        <v>0.33333333333333331</v>
      </c>
      <c r="J2450" s="90">
        <v>0.34722222222222221</v>
      </c>
      <c r="K2450" s="13">
        <v>0.33</v>
      </c>
      <c r="L2450" s="90"/>
      <c r="M2450" s="90"/>
      <c r="N2450" s="13"/>
      <c r="O2450" s="12">
        <v>0</v>
      </c>
      <c r="P2450" s="12">
        <v>45.568575000000003</v>
      </c>
      <c r="Q2450" s="12">
        <v>5.9217069999999996</v>
      </c>
      <c r="R2450" s="14">
        <v>46301.460023148145</v>
      </c>
      <c r="S2450" s="12">
        <v>1</v>
      </c>
      <c r="T2450">
        <v>20260304</v>
      </c>
      <c r="U2450" t="s">
        <v>838</v>
      </c>
      <c r="V2450">
        <v>20260304</v>
      </c>
    </row>
    <row r="2451" spans="1:22" x14ac:dyDescent="0.3">
      <c r="A2451" s="11">
        <v>46287</v>
      </c>
      <c r="B2451" s="89" t="s">
        <v>3831</v>
      </c>
      <c r="C2451" s="12" t="s">
        <v>892</v>
      </c>
      <c r="D2451" s="12" t="s">
        <v>2745</v>
      </c>
      <c r="E2451" s="12" t="s">
        <v>498</v>
      </c>
      <c r="F2451" s="12" t="s">
        <v>2746</v>
      </c>
      <c r="G2451" s="12" t="s">
        <v>2733</v>
      </c>
      <c r="H2451" s="12" t="s">
        <v>2734</v>
      </c>
      <c r="I2451" s="90">
        <v>0.16666666666666671</v>
      </c>
      <c r="J2451" s="90">
        <v>0.18055555555555561</v>
      </c>
      <c r="K2451" s="13">
        <v>0.33</v>
      </c>
      <c r="L2451" s="90"/>
      <c r="M2451" s="90"/>
      <c r="N2451" s="13"/>
      <c r="O2451" s="12">
        <v>0</v>
      </c>
      <c r="P2451" s="12">
        <v>45.188510000000001</v>
      </c>
      <c r="Q2451" s="12">
        <v>5.6897789999999997</v>
      </c>
      <c r="R2451" s="14">
        <v>46301.460023148145</v>
      </c>
      <c r="S2451" s="12">
        <v>1</v>
      </c>
      <c r="T2451">
        <v>20260311</v>
      </c>
      <c r="U2451" t="s">
        <v>40</v>
      </c>
      <c r="V2451">
        <v>20260311</v>
      </c>
    </row>
    <row r="2452" spans="1:22" x14ac:dyDescent="0.3">
      <c r="A2452" s="11">
        <v>46287</v>
      </c>
      <c r="B2452" s="89" t="s">
        <v>3882</v>
      </c>
      <c r="C2452" s="12" t="s">
        <v>917</v>
      </c>
      <c r="D2452" s="12" t="s">
        <v>1524</v>
      </c>
      <c r="E2452" s="12" t="s">
        <v>635</v>
      </c>
      <c r="F2452" s="12" t="s">
        <v>3564</v>
      </c>
      <c r="G2452" s="12" t="s">
        <v>2733</v>
      </c>
      <c r="H2452" s="12" t="s">
        <v>2737</v>
      </c>
      <c r="I2452" s="90">
        <v>0.25</v>
      </c>
      <c r="J2452" s="90">
        <v>0.28125</v>
      </c>
      <c r="K2452" s="13">
        <v>0.75</v>
      </c>
      <c r="L2452" s="90">
        <v>0.27152777777777781</v>
      </c>
      <c r="M2452" s="90">
        <v>0.27361111111111108</v>
      </c>
      <c r="N2452" s="13">
        <v>0.05</v>
      </c>
      <c r="O2452" s="12">
        <v>1</v>
      </c>
      <c r="P2452" s="12">
        <v>45.206518000000003</v>
      </c>
      <c r="Q2452" s="12">
        <v>5.7103719999999996</v>
      </c>
      <c r="R2452" s="14">
        <v>46301.460023148145</v>
      </c>
      <c r="S2452" s="12">
        <v>1</v>
      </c>
      <c r="T2452">
        <v>20260151</v>
      </c>
      <c r="U2452" t="s">
        <v>838</v>
      </c>
      <c r="V2452">
        <v>20260151</v>
      </c>
    </row>
    <row r="2453" spans="1:22" x14ac:dyDescent="0.3">
      <c r="A2453" s="11">
        <v>46287</v>
      </c>
      <c r="B2453" s="89" t="s">
        <v>3848</v>
      </c>
      <c r="C2453" s="12" t="s">
        <v>945</v>
      </c>
      <c r="D2453" s="12" t="s">
        <v>2003</v>
      </c>
      <c r="E2453" s="12" t="s">
        <v>764</v>
      </c>
      <c r="F2453" s="12" t="s">
        <v>2005</v>
      </c>
      <c r="G2453" s="12" t="s">
        <v>2733</v>
      </c>
      <c r="H2453" s="12" t="s">
        <v>2737</v>
      </c>
      <c r="I2453" s="90">
        <v>0.33333333333333331</v>
      </c>
      <c r="J2453" s="90">
        <v>0.34722222222222221</v>
      </c>
      <c r="K2453" s="13">
        <v>0.33</v>
      </c>
      <c r="L2453" s="90"/>
      <c r="M2453" s="90"/>
      <c r="N2453" s="13"/>
      <c r="O2453" s="12">
        <v>0</v>
      </c>
      <c r="P2453" s="12">
        <v>45.186610000000002</v>
      </c>
      <c r="Q2453" s="12">
        <v>5.7293820000000002</v>
      </c>
      <c r="R2453" s="14">
        <v>46301.460023148145</v>
      </c>
      <c r="S2453" s="12">
        <v>1</v>
      </c>
      <c r="T2453">
        <v>20260308</v>
      </c>
      <c r="U2453" t="s">
        <v>838</v>
      </c>
      <c r="V2453">
        <v>20260308</v>
      </c>
    </row>
    <row r="2454" spans="1:22" x14ac:dyDescent="0.3">
      <c r="A2454" s="11">
        <v>46287</v>
      </c>
      <c r="B2454" s="89" t="s">
        <v>3840</v>
      </c>
      <c r="C2454" s="12" t="s">
        <v>959</v>
      </c>
      <c r="D2454" s="12" t="s">
        <v>3565</v>
      </c>
      <c r="E2454" s="12" t="s">
        <v>715</v>
      </c>
      <c r="F2454" s="12" t="s">
        <v>3566</v>
      </c>
      <c r="G2454" s="12" t="s">
        <v>2733</v>
      </c>
      <c r="H2454" s="12" t="s">
        <v>2734</v>
      </c>
      <c r="I2454" s="90">
        <v>0.16666666666666671</v>
      </c>
      <c r="J2454" s="90">
        <v>0.18055555555555561</v>
      </c>
      <c r="K2454" s="13">
        <v>0.33</v>
      </c>
      <c r="L2454" s="90"/>
      <c r="M2454" s="90"/>
      <c r="N2454" s="13"/>
      <c r="O2454" s="12">
        <v>0</v>
      </c>
      <c r="P2454" s="12">
        <v>45.212637000000001</v>
      </c>
      <c r="Q2454" s="12">
        <v>5.7951940000000004</v>
      </c>
      <c r="R2454" s="14">
        <v>46301.460023148145</v>
      </c>
      <c r="S2454" s="12">
        <v>1</v>
      </c>
      <c r="T2454">
        <v>20260267</v>
      </c>
      <c r="U2454" t="s">
        <v>40</v>
      </c>
      <c r="V2454">
        <v>20260267</v>
      </c>
    </row>
    <row r="2455" spans="1:22" x14ac:dyDescent="0.3">
      <c r="A2455" s="11">
        <v>46287</v>
      </c>
      <c r="B2455" s="89" t="s">
        <v>3855</v>
      </c>
      <c r="C2455" s="12" t="s">
        <v>984</v>
      </c>
      <c r="D2455" s="12" t="s">
        <v>1443</v>
      </c>
      <c r="E2455" s="12" t="s">
        <v>196</v>
      </c>
      <c r="F2455" s="12" t="s">
        <v>3567</v>
      </c>
      <c r="G2455" s="12" t="s">
        <v>2733</v>
      </c>
      <c r="H2455" s="12" t="s">
        <v>2737</v>
      </c>
      <c r="I2455" s="90">
        <v>4.1666666666666657E-2</v>
      </c>
      <c r="J2455" s="90">
        <v>0.1875</v>
      </c>
      <c r="K2455" s="13">
        <v>3.5</v>
      </c>
      <c r="L2455" s="90">
        <v>0.30972222222222218</v>
      </c>
      <c r="M2455" s="90">
        <v>0.50486111111111109</v>
      </c>
      <c r="N2455" s="13">
        <v>4.68</v>
      </c>
      <c r="O2455" s="12">
        <v>1</v>
      </c>
      <c r="P2455" s="12">
        <v>45.224155000000003</v>
      </c>
      <c r="Q2455" s="12">
        <v>5.6907769999999998</v>
      </c>
      <c r="R2455" s="14">
        <v>46301.460023148145</v>
      </c>
      <c r="S2455" s="12">
        <v>1</v>
      </c>
      <c r="T2455">
        <v>20260123</v>
      </c>
      <c r="U2455" t="s">
        <v>838</v>
      </c>
      <c r="V2455">
        <v>20260123</v>
      </c>
    </row>
    <row r="2456" spans="1:22" x14ac:dyDescent="0.3">
      <c r="A2456" s="11">
        <v>46287</v>
      </c>
      <c r="B2456" s="89" t="s">
        <v>3816</v>
      </c>
      <c r="C2456" s="12" t="s">
        <v>957</v>
      </c>
      <c r="D2456" s="12" t="s">
        <v>3020</v>
      </c>
      <c r="E2456" s="12" t="s">
        <v>3021</v>
      </c>
      <c r="F2456" s="12" t="s">
        <v>3022</v>
      </c>
      <c r="G2456" s="12" t="s">
        <v>2733</v>
      </c>
      <c r="H2456" s="12" t="s">
        <v>2734</v>
      </c>
      <c r="I2456" s="90">
        <v>0.35069444444444442</v>
      </c>
      <c r="J2456" s="90">
        <v>0.36458333333333331</v>
      </c>
      <c r="K2456" s="13">
        <v>0.33</v>
      </c>
      <c r="L2456" s="90">
        <v>0.39374999999999999</v>
      </c>
      <c r="M2456" s="90">
        <v>0.39583333333333331</v>
      </c>
      <c r="N2456" s="13">
        <v>0.05</v>
      </c>
      <c r="O2456" s="12">
        <v>1</v>
      </c>
      <c r="P2456" s="12">
        <v>45.198158999999997</v>
      </c>
      <c r="Q2456" s="12">
        <v>5.7376310000000004</v>
      </c>
      <c r="R2456" s="14">
        <v>46301.460023148145</v>
      </c>
      <c r="S2456" s="12">
        <v>1</v>
      </c>
      <c r="T2456">
        <v>20260496</v>
      </c>
      <c r="U2456" t="s">
        <v>40</v>
      </c>
      <c r="V2456">
        <v>20260496</v>
      </c>
    </row>
    <row r="2457" spans="1:22" x14ac:dyDescent="0.3">
      <c r="A2457" s="11">
        <v>46287</v>
      </c>
      <c r="B2457" s="89" t="s">
        <v>3833</v>
      </c>
      <c r="C2457" s="12" t="s">
        <v>978</v>
      </c>
      <c r="D2457" s="12" t="s">
        <v>2263</v>
      </c>
      <c r="E2457" s="12" t="s">
        <v>245</v>
      </c>
      <c r="F2457" s="12" t="s">
        <v>3146</v>
      </c>
      <c r="G2457" s="12" t="s">
        <v>2733</v>
      </c>
      <c r="H2457" s="12" t="s">
        <v>2781</v>
      </c>
      <c r="I2457" s="90">
        <v>0.33333333333333331</v>
      </c>
      <c r="J2457" s="90">
        <v>0.375</v>
      </c>
      <c r="K2457" s="13">
        <v>1</v>
      </c>
      <c r="L2457" s="90"/>
      <c r="M2457" s="90"/>
      <c r="N2457" s="13"/>
      <c r="O2457" s="12">
        <v>0</v>
      </c>
      <c r="P2457" s="12">
        <v>45.568052999999999</v>
      </c>
      <c r="Q2457" s="12">
        <v>5.9229669999999999</v>
      </c>
      <c r="R2457" s="14">
        <v>46301.460023148145</v>
      </c>
      <c r="S2457" s="12">
        <v>1</v>
      </c>
      <c r="T2457">
        <v>20260397</v>
      </c>
      <c r="U2457" t="s">
        <v>838</v>
      </c>
      <c r="V2457">
        <v>20260397</v>
      </c>
    </row>
    <row r="2458" spans="1:22" x14ac:dyDescent="0.3">
      <c r="A2458" s="11">
        <v>46287</v>
      </c>
      <c r="B2458" s="89" t="s">
        <v>3847</v>
      </c>
      <c r="C2458" s="12" t="s">
        <v>900</v>
      </c>
      <c r="D2458" s="12" t="s">
        <v>3485</v>
      </c>
      <c r="E2458" s="12" t="s">
        <v>661</v>
      </c>
      <c r="F2458" s="12" t="s">
        <v>3486</v>
      </c>
      <c r="G2458" s="12" t="s">
        <v>2733</v>
      </c>
      <c r="H2458" s="12" t="s">
        <v>2734</v>
      </c>
      <c r="I2458" s="90">
        <v>0.2951388888888889</v>
      </c>
      <c r="J2458" s="90">
        <v>0.30902777777777779</v>
      </c>
      <c r="K2458" s="13">
        <v>0.33</v>
      </c>
      <c r="L2458" s="90"/>
      <c r="M2458" s="90"/>
      <c r="N2458" s="13"/>
      <c r="O2458" s="12">
        <v>0</v>
      </c>
      <c r="P2458" s="12">
        <v>45.242189000000003</v>
      </c>
      <c r="Q2458" s="12">
        <v>5.6828630000000002</v>
      </c>
      <c r="R2458" s="14">
        <v>46301.460023148145</v>
      </c>
      <c r="S2458" s="12">
        <v>1</v>
      </c>
      <c r="T2458">
        <v>20260303</v>
      </c>
      <c r="U2458" t="s">
        <v>40</v>
      </c>
      <c r="V2458">
        <v>20260303</v>
      </c>
    </row>
    <row r="2459" spans="1:22" x14ac:dyDescent="0.3">
      <c r="A2459" s="11">
        <v>46287</v>
      </c>
      <c r="B2459" s="89" t="s">
        <v>3861</v>
      </c>
      <c r="C2459" s="12" t="s">
        <v>970</v>
      </c>
      <c r="D2459" s="12" t="s">
        <v>3150</v>
      </c>
      <c r="E2459" s="12" t="s">
        <v>118</v>
      </c>
      <c r="F2459" s="12" t="s">
        <v>3151</v>
      </c>
      <c r="G2459" s="12" t="s">
        <v>2733</v>
      </c>
      <c r="H2459" s="12" t="s">
        <v>2734</v>
      </c>
      <c r="I2459" s="90">
        <v>0.25</v>
      </c>
      <c r="J2459" s="90">
        <v>0.26041666666666669</v>
      </c>
      <c r="K2459" s="13">
        <v>0.25</v>
      </c>
      <c r="L2459" s="90"/>
      <c r="M2459" s="90"/>
      <c r="N2459" s="13"/>
      <c r="O2459" s="12">
        <v>0</v>
      </c>
      <c r="P2459" s="12">
        <v>45.168607999999999</v>
      </c>
      <c r="Q2459" s="12">
        <v>5.7114330000000004</v>
      </c>
      <c r="R2459" s="14">
        <v>46301.460023148145</v>
      </c>
      <c r="S2459" s="12">
        <v>1</v>
      </c>
      <c r="T2459">
        <v>20260182</v>
      </c>
      <c r="U2459" t="s">
        <v>40</v>
      </c>
      <c r="V2459">
        <v>20260182</v>
      </c>
    </row>
    <row r="2460" spans="1:22" x14ac:dyDescent="0.3">
      <c r="A2460" s="11">
        <v>46287</v>
      </c>
      <c r="B2460" s="89" t="s">
        <v>3872</v>
      </c>
      <c r="C2460" s="12" t="s">
        <v>866</v>
      </c>
      <c r="D2460" s="12" t="s">
        <v>3568</v>
      </c>
      <c r="E2460" s="12" t="s">
        <v>468</v>
      </c>
      <c r="F2460" s="12" t="s">
        <v>3569</v>
      </c>
      <c r="G2460" s="12" t="s">
        <v>2733</v>
      </c>
      <c r="H2460" s="12" t="s">
        <v>2734</v>
      </c>
      <c r="I2460" s="90">
        <v>0.16666666666666671</v>
      </c>
      <c r="J2460" s="90">
        <v>0.18055555555555561</v>
      </c>
      <c r="K2460" s="13">
        <v>0.33</v>
      </c>
      <c r="L2460" s="90">
        <v>0.43333333333333329</v>
      </c>
      <c r="M2460" s="90">
        <v>0.4375</v>
      </c>
      <c r="N2460" s="13">
        <v>0.1</v>
      </c>
      <c r="O2460" s="12">
        <v>1</v>
      </c>
      <c r="P2460" s="12">
        <v>45.223424000000001</v>
      </c>
      <c r="Q2460" s="12">
        <v>5.7943249999999997</v>
      </c>
      <c r="R2460" s="14">
        <v>46301.460023148145</v>
      </c>
      <c r="S2460" s="12">
        <v>1</v>
      </c>
      <c r="T2460">
        <v>20260202</v>
      </c>
      <c r="U2460" t="s">
        <v>40</v>
      </c>
      <c r="V2460">
        <v>20260202</v>
      </c>
    </row>
    <row r="2461" spans="1:22" x14ac:dyDescent="0.3">
      <c r="A2461" s="11">
        <v>46287</v>
      </c>
      <c r="B2461" s="89" t="s">
        <v>3845</v>
      </c>
      <c r="C2461" s="12" t="s">
        <v>950</v>
      </c>
      <c r="D2461" s="12" t="s">
        <v>1936</v>
      </c>
      <c r="E2461" s="12" t="s">
        <v>326</v>
      </c>
      <c r="F2461" s="12" t="s">
        <v>1938</v>
      </c>
      <c r="G2461" s="12" t="s">
        <v>2733</v>
      </c>
      <c r="H2461" s="12" t="s">
        <v>2737</v>
      </c>
      <c r="I2461" s="90">
        <v>0.33333333333333331</v>
      </c>
      <c r="J2461" s="90">
        <v>0.37847222222222221</v>
      </c>
      <c r="K2461" s="13">
        <v>1.08</v>
      </c>
      <c r="L2461" s="90"/>
      <c r="M2461" s="90"/>
      <c r="N2461" s="13"/>
      <c r="O2461" s="12">
        <v>0</v>
      </c>
      <c r="P2461" s="12">
        <v>45.194364</v>
      </c>
      <c r="Q2461" s="12">
        <v>5.6996609999999999</v>
      </c>
      <c r="R2461" s="14">
        <v>46301.460023148145</v>
      </c>
      <c r="S2461" s="12">
        <v>1</v>
      </c>
      <c r="T2461">
        <v>20260288</v>
      </c>
      <c r="U2461" t="s">
        <v>838</v>
      </c>
      <c r="V2461">
        <v>20260288</v>
      </c>
    </row>
    <row r="2462" spans="1:22" x14ac:dyDescent="0.3">
      <c r="A2462" s="11">
        <v>46287</v>
      </c>
      <c r="B2462" s="89" t="s">
        <v>3846</v>
      </c>
      <c r="C2462" s="12" t="s">
        <v>965</v>
      </c>
      <c r="D2462" s="12" t="s">
        <v>1349</v>
      </c>
      <c r="E2462" s="12" t="s">
        <v>655</v>
      </c>
      <c r="F2462" s="12" t="s">
        <v>655</v>
      </c>
      <c r="G2462" s="12" t="s">
        <v>2733</v>
      </c>
      <c r="H2462" s="12" t="s">
        <v>2737</v>
      </c>
      <c r="I2462" s="90">
        <v>0.33333333333333331</v>
      </c>
      <c r="J2462" s="90">
        <v>0.4375</v>
      </c>
      <c r="K2462" s="13">
        <v>2.5</v>
      </c>
      <c r="L2462" s="90">
        <v>0.28888888888888892</v>
      </c>
      <c r="M2462" s="90">
        <v>0.38819444444444451</v>
      </c>
      <c r="N2462" s="13">
        <v>2.38</v>
      </c>
      <c r="O2462" s="12">
        <v>1</v>
      </c>
      <c r="P2462" s="12">
        <v>45.051537000000003</v>
      </c>
      <c r="Q2462" s="12">
        <v>5.6675990000000001</v>
      </c>
      <c r="R2462" s="14">
        <v>46301.460023148145</v>
      </c>
      <c r="S2462" s="12">
        <v>1</v>
      </c>
      <c r="T2462">
        <v>20260090</v>
      </c>
      <c r="U2462" t="s">
        <v>838</v>
      </c>
      <c r="V2462">
        <v>20260090</v>
      </c>
    </row>
    <row r="2463" spans="1:22" x14ac:dyDescent="0.3">
      <c r="A2463" s="11">
        <v>46287</v>
      </c>
      <c r="B2463" s="89" t="s">
        <v>3862</v>
      </c>
      <c r="C2463" s="12" t="s">
        <v>853</v>
      </c>
      <c r="D2463" s="12" t="s">
        <v>3025</v>
      </c>
      <c r="E2463" s="12" t="s">
        <v>94</v>
      </c>
      <c r="F2463" s="12" t="s">
        <v>3026</v>
      </c>
      <c r="G2463" s="12" t="s">
        <v>2733</v>
      </c>
      <c r="H2463" s="12" t="s">
        <v>2734</v>
      </c>
      <c r="I2463" s="90">
        <v>0.16666666666666671</v>
      </c>
      <c r="J2463" s="90">
        <v>0.1736111111111111</v>
      </c>
      <c r="K2463" s="13">
        <v>0.17</v>
      </c>
      <c r="L2463" s="90"/>
      <c r="M2463" s="90"/>
      <c r="N2463" s="13"/>
      <c r="O2463" s="12">
        <v>0</v>
      </c>
      <c r="P2463" s="12">
        <v>45.190103999999998</v>
      </c>
      <c r="Q2463" s="12">
        <v>5.7049050000000001</v>
      </c>
      <c r="R2463" s="14">
        <v>46301.460023148145</v>
      </c>
      <c r="S2463" s="12">
        <v>1</v>
      </c>
      <c r="T2463">
        <v>20260256</v>
      </c>
      <c r="U2463" t="s">
        <v>40</v>
      </c>
      <c r="V2463">
        <v>20260256</v>
      </c>
    </row>
    <row r="2464" spans="1:22" x14ac:dyDescent="0.3">
      <c r="A2464" s="11">
        <v>46287</v>
      </c>
      <c r="B2464" s="89" t="s">
        <v>3829</v>
      </c>
      <c r="C2464" s="12" t="s">
        <v>946</v>
      </c>
      <c r="D2464" s="12" t="s">
        <v>1962</v>
      </c>
      <c r="E2464" s="12" t="s">
        <v>492</v>
      </c>
      <c r="F2464" s="12" t="s">
        <v>492</v>
      </c>
      <c r="G2464" s="12" t="s">
        <v>2733</v>
      </c>
      <c r="H2464" s="12" t="s">
        <v>2737</v>
      </c>
      <c r="I2464" s="90">
        <v>0.33333333333333331</v>
      </c>
      <c r="J2464" s="90">
        <v>0.34722222222222221</v>
      </c>
      <c r="K2464" s="13">
        <v>0.33</v>
      </c>
      <c r="L2464" s="90"/>
      <c r="M2464" s="90"/>
      <c r="N2464" s="13"/>
      <c r="O2464" s="12">
        <v>0</v>
      </c>
      <c r="P2464" s="12">
        <v>45.199381000000002</v>
      </c>
      <c r="Q2464" s="12">
        <v>5.6893219999999998</v>
      </c>
      <c r="R2464" s="14">
        <v>46301.460023148145</v>
      </c>
      <c r="S2464" s="12">
        <v>0</v>
      </c>
      <c r="T2464">
        <v>20260297</v>
      </c>
      <c r="U2464" t="s">
        <v>838</v>
      </c>
      <c r="V2464">
        <v>20260297</v>
      </c>
    </row>
    <row r="2465" spans="1:22" x14ac:dyDescent="0.3">
      <c r="A2465" s="11">
        <v>46287</v>
      </c>
      <c r="B2465" s="89" t="s">
        <v>3845</v>
      </c>
      <c r="C2465" s="12" t="s">
        <v>950</v>
      </c>
      <c r="D2465" s="12" t="s">
        <v>2538</v>
      </c>
      <c r="E2465" s="12" t="s">
        <v>141</v>
      </c>
      <c r="F2465" s="12" t="s">
        <v>141</v>
      </c>
      <c r="G2465" s="12" t="s">
        <v>2733</v>
      </c>
      <c r="H2465" s="12" t="s">
        <v>2737</v>
      </c>
      <c r="I2465" s="90">
        <v>0.33333333333333331</v>
      </c>
      <c r="J2465" s="90">
        <v>0.34722222222222221</v>
      </c>
      <c r="K2465" s="13">
        <v>0.33</v>
      </c>
      <c r="L2465" s="90"/>
      <c r="M2465" s="90"/>
      <c r="N2465" s="13"/>
      <c r="O2465" s="12">
        <v>0</v>
      </c>
      <c r="P2465" s="12">
        <v>45.189855999999999</v>
      </c>
      <c r="Q2465" s="12">
        <v>5.7242749999999996</v>
      </c>
      <c r="R2465" s="14">
        <v>46301.460023148145</v>
      </c>
      <c r="S2465" s="12">
        <v>1</v>
      </c>
      <c r="T2465">
        <v>20260505</v>
      </c>
      <c r="U2465" t="s">
        <v>838</v>
      </c>
      <c r="V2465">
        <v>20260505</v>
      </c>
    </row>
    <row r="2466" spans="1:22" x14ac:dyDescent="0.3">
      <c r="A2466" s="11">
        <v>46287</v>
      </c>
      <c r="B2466" s="89" t="s">
        <v>3883</v>
      </c>
      <c r="C2466" s="12" t="s">
        <v>849</v>
      </c>
      <c r="D2466" s="12" t="s">
        <v>1866</v>
      </c>
      <c r="E2466" s="12" t="s">
        <v>718</v>
      </c>
      <c r="F2466" s="12" t="s">
        <v>718</v>
      </c>
      <c r="G2466" s="12" t="s">
        <v>2733</v>
      </c>
      <c r="H2466" s="12" t="s">
        <v>2737</v>
      </c>
      <c r="I2466" s="90">
        <v>0.33333333333333331</v>
      </c>
      <c r="J2466" s="90">
        <v>0.375</v>
      </c>
      <c r="K2466" s="13">
        <v>1</v>
      </c>
      <c r="L2466" s="90"/>
      <c r="M2466" s="90"/>
      <c r="N2466" s="13"/>
      <c r="O2466" s="12">
        <v>0</v>
      </c>
      <c r="P2466" s="12">
        <v>45.244853999999997</v>
      </c>
      <c r="Q2466" s="12">
        <v>5.6734859999999996</v>
      </c>
      <c r="R2466" s="14">
        <v>46301.460023148145</v>
      </c>
      <c r="S2466" s="12">
        <v>1</v>
      </c>
      <c r="T2466">
        <v>20260265</v>
      </c>
      <c r="U2466" t="s">
        <v>838</v>
      </c>
      <c r="V2466">
        <v>20260265</v>
      </c>
    </row>
    <row r="2467" spans="1:22" x14ac:dyDescent="0.3">
      <c r="A2467" s="11">
        <v>46287</v>
      </c>
      <c r="B2467" s="89" t="s">
        <v>3813</v>
      </c>
      <c r="C2467" s="12" t="s">
        <v>847</v>
      </c>
      <c r="D2467" s="12" t="s">
        <v>2007</v>
      </c>
      <c r="E2467" s="12" t="s">
        <v>398</v>
      </c>
      <c r="F2467" s="12" t="s">
        <v>398</v>
      </c>
      <c r="G2467" s="12" t="s">
        <v>2733</v>
      </c>
      <c r="H2467" s="12" t="s">
        <v>2737</v>
      </c>
      <c r="I2467" s="90">
        <v>0.47222222222222221</v>
      </c>
      <c r="J2467" s="90">
        <v>0.75347222222222221</v>
      </c>
      <c r="K2467" s="13">
        <v>6.75</v>
      </c>
      <c r="L2467" s="90"/>
      <c r="M2467" s="90"/>
      <c r="N2467" s="13"/>
      <c r="O2467" s="12">
        <v>0</v>
      </c>
      <c r="P2467" s="12">
        <v>45.164098000000003</v>
      </c>
      <c r="Q2467" s="12">
        <v>5.7531749999999997</v>
      </c>
      <c r="R2467" s="14">
        <v>46301.460023148145</v>
      </c>
      <c r="S2467" s="12">
        <v>1</v>
      </c>
      <c r="T2467">
        <v>20260309</v>
      </c>
      <c r="U2467" t="s">
        <v>838</v>
      </c>
      <c r="V2467">
        <v>20260309</v>
      </c>
    </row>
    <row r="2468" spans="1:22" x14ac:dyDescent="0.3">
      <c r="A2468" s="11">
        <v>46287</v>
      </c>
      <c r="B2468" s="89" t="s">
        <v>3831</v>
      </c>
      <c r="C2468" s="12" t="s">
        <v>892</v>
      </c>
      <c r="D2468" s="12" t="s">
        <v>2761</v>
      </c>
      <c r="E2468" s="12" t="s">
        <v>576</v>
      </c>
      <c r="F2468" s="12" t="s">
        <v>2762</v>
      </c>
      <c r="G2468" s="12" t="s">
        <v>2733</v>
      </c>
      <c r="H2468" s="12" t="s">
        <v>2734</v>
      </c>
      <c r="I2468" s="90">
        <v>0.16666666666666671</v>
      </c>
      <c r="J2468" s="90">
        <v>0.18055555555555561</v>
      </c>
      <c r="K2468" s="13">
        <v>0.33</v>
      </c>
      <c r="L2468" s="90"/>
      <c r="M2468" s="90"/>
      <c r="N2468" s="13"/>
      <c r="O2468" s="12">
        <v>0</v>
      </c>
      <c r="P2468" s="12">
        <v>45.186883000000002</v>
      </c>
      <c r="Q2468" s="12">
        <v>5.7062249999999999</v>
      </c>
      <c r="R2468" s="14">
        <v>46301.460023148145</v>
      </c>
      <c r="S2468" s="12">
        <v>1</v>
      </c>
      <c r="T2468">
        <v>20260073</v>
      </c>
      <c r="U2468" t="s">
        <v>40</v>
      </c>
      <c r="V2468">
        <v>20260073</v>
      </c>
    </row>
    <row r="2469" spans="1:22" x14ac:dyDescent="0.3">
      <c r="A2469" s="11">
        <v>46287</v>
      </c>
      <c r="B2469" s="89" t="s">
        <v>3842</v>
      </c>
      <c r="C2469" s="12" t="s">
        <v>865</v>
      </c>
      <c r="D2469" s="12" t="s">
        <v>1627</v>
      </c>
      <c r="E2469" s="12" t="s">
        <v>463</v>
      </c>
      <c r="F2469" s="12" t="s">
        <v>3570</v>
      </c>
      <c r="G2469" s="12" t="s">
        <v>2733</v>
      </c>
      <c r="H2469" s="12" t="s">
        <v>2737</v>
      </c>
      <c r="I2469" s="90">
        <v>0.33333333333333331</v>
      </c>
      <c r="J2469" s="90">
        <v>0.35416666666666669</v>
      </c>
      <c r="K2469" s="13">
        <v>0.5</v>
      </c>
      <c r="L2469" s="90"/>
      <c r="M2469" s="90"/>
      <c r="N2469" s="13"/>
      <c r="O2469" s="12">
        <v>0</v>
      </c>
      <c r="P2469" s="12">
        <v>45.248668000000002</v>
      </c>
      <c r="Q2469" s="12">
        <v>5.6292819999999999</v>
      </c>
      <c r="R2469" s="14">
        <v>46301.460023148145</v>
      </c>
      <c r="S2469" s="12">
        <v>1</v>
      </c>
      <c r="T2469">
        <v>20260187</v>
      </c>
      <c r="U2469" t="s">
        <v>838</v>
      </c>
      <c r="V2469">
        <v>20260187</v>
      </c>
    </row>
    <row r="2470" spans="1:22" x14ac:dyDescent="0.3">
      <c r="A2470" s="11">
        <v>46287</v>
      </c>
      <c r="B2470" s="89" t="s">
        <v>3856</v>
      </c>
      <c r="C2470" s="12" t="s">
        <v>979</v>
      </c>
      <c r="D2470" s="12" t="s">
        <v>1115</v>
      </c>
      <c r="E2470" s="12" t="s">
        <v>76</v>
      </c>
      <c r="F2470" s="12" t="s">
        <v>76</v>
      </c>
      <c r="G2470" s="12" t="s">
        <v>2733</v>
      </c>
      <c r="H2470" s="12" t="s">
        <v>2737</v>
      </c>
      <c r="I2470" s="90">
        <v>0.27430555555555558</v>
      </c>
      <c r="J2470" s="90">
        <v>0.28472222222222221</v>
      </c>
      <c r="K2470" s="13">
        <v>0.25</v>
      </c>
      <c r="L2470" s="90">
        <v>0.43680555555555561</v>
      </c>
      <c r="M2470" s="90">
        <v>0.45</v>
      </c>
      <c r="N2470" s="13">
        <v>0.32</v>
      </c>
      <c r="O2470" s="12">
        <v>1</v>
      </c>
      <c r="P2470" s="12">
        <v>45.183639999999997</v>
      </c>
      <c r="Q2470" s="12">
        <v>5.7215680000000004</v>
      </c>
      <c r="R2470" s="14">
        <v>46301.460023148145</v>
      </c>
      <c r="S2470" s="12">
        <v>1</v>
      </c>
      <c r="T2470">
        <v>20260480</v>
      </c>
      <c r="U2470" t="s">
        <v>838</v>
      </c>
      <c r="V2470">
        <v>20260480</v>
      </c>
    </row>
    <row r="2471" spans="1:22" x14ac:dyDescent="0.3">
      <c r="A2471" s="11">
        <v>46287</v>
      </c>
      <c r="B2471" s="89" t="s">
        <v>3846</v>
      </c>
      <c r="C2471" s="12" t="s">
        <v>863</v>
      </c>
      <c r="D2471" s="12" t="s">
        <v>3173</v>
      </c>
      <c r="E2471" s="12" t="s">
        <v>193</v>
      </c>
      <c r="F2471" s="12" t="s">
        <v>3174</v>
      </c>
      <c r="G2471" s="12" t="s">
        <v>2733</v>
      </c>
      <c r="H2471" s="12" t="s">
        <v>2734</v>
      </c>
      <c r="I2471" s="90">
        <v>0.25</v>
      </c>
      <c r="J2471" s="90">
        <v>0.26041666666666669</v>
      </c>
      <c r="K2471" s="13">
        <v>0.25</v>
      </c>
      <c r="L2471" s="90"/>
      <c r="M2471" s="90"/>
      <c r="N2471" s="13"/>
      <c r="O2471" s="12">
        <v>0</v>
      </c>
      <c r="P2471" s="12">
        <v>45.189757999999998</v>
      </c>
      <c r="Q2471" s="12">
        <v>5.7167630000000003</v>
      </c>
      <c r="R2471" s="14">
        <v>46301.460023148145</v>
      </c>
      <c r="S2471" s="12">
        <v>1</v>
      </c>
      <c r="T2471">
        <v>20260047</v>
      </c>
      <c r="U2471" t="s">
        <v>40</v>
      </c>
      <c r="V2471">
        <v>20260047</v>
      </c>
    </row>
    <row r="2472" spans="1:22" x14ac:dyDescent="0.3">
      <c r="A2472" s="11">
        <v>46287</v>
      </c>
      <c r="B2472" s="89" t="s">
        <v>3814</v>
      </c>
      <c r="C2472" s="12" t="s">
        <v>948</v>
      </c>
      <c r="D2472" s="12" t="s">
        <v>2944</v>
      </c>
      <c r="E2472" s="12" t="s">
        <v>614</v>
      </c>
      <c r="F2472" s="12" t="s">
        <v>2945</v>
      </c>
      <c r="G2472" s="12" t="s">
        <v>2733</v>
      </c>
      <c r="H2472" s="12" t="s">
        <v>2734</v>
      </c>
      <c r="I2472" s="90">
        <v>0.16666666666666671</v>
      </c>
      <c r="J2472" s="90">
        <v>0.18055555555555561</v>
      </c>
      <c r="K2472" s="13">
        <v>0.33</v>
      </c>
      <c r="L2472" s="90"/>
      <c r="M2472" s="90"/>
      <c r="N2472" s="13"/>
      <c r="O2472" s="12">
        <v>0</v>
      </c>
      <c r="P2472" s="12">
        <v>45.178691000000001</v>
      </c>
      <c r="Q2472" s="12">
        <v>5.737673</v>
      </c>
      <c r="R2472" s="14">
        <v>46301.460023148145</v>
      </c>
      <c r="S2472" s="12">
        <v>1</v>
      </c>
      <c r="T2472">
        <v>20260028</v>
      </c>
      <c r="U2472" t="s">
        <v>40</v>
      </c>
      <c r="V2472">
        <v>20260028</v>
      </c>
    </row>
    <row r="2473" spans="1:22" x14ac:dyDescent="0.3">
      <c r="A2473" s="11">
        <v>46287</v>
      </c>
      <c r="B2473" s="89" t="s">
        <v>3817</v>
      </c>
      <c r="C2473" s="12" t="s">
        <v>974</v>
      </c>
      <c r="D2473" s="12" t="s">
        <v>3175</v>
      </c>
      <c r="E2473" s="12" t="s">
        <v>783</v>
      </c>
      <c r="F2473" s="12" t="s">
        <v>3176</v>
      </c>
      <c r="G2473" s="12" t="s">
        <v>2733</v>
      </c>
      <c r="H2473" s="12" t="s">
        <v>2734</v>
      </c>
      <c r="I2473" s="90">
        <v>0.16666666666666671</v>
      </c>
      <c r="J2473" s="90">
        <v>0.1736111111111111</v>
      </c>
      <c r="K2473" s="13">
        <v>0.17</v>
      </c>
      <c r="L2473" s="90"/>
      <c r="M2473" s="90"/>
      <c r="N2473" s="13"/>
      <c r="O2473" s="12">
        <v>0</v>
      </c>
      <c r="P2473" s="12">
        <v>45.145482999999999</v>
      </c>
      <c r="Q2473" s="12">
        <v>5.7042999999999999</v>
      </c>
      <c r="R2473" s="14">
        <v>46301.460023148145</v>
      </c>
      <c r="S2473" s="12">
        <v>1</v>
      </c>
      <c r="T2473">
        <v>20260416</v>
      </c>
      <c r="U2473" t="s">
        <v>40</v>
      </c>
      <c r="V2473">
        <v>20260416</v>
      </c>
    </row>
    <row r="2474" spans="1:22" x14ac:dyDescent="0.3">
      <c r="A2474" s="11">
        <v>46287</v>
      </c>
      <c r="B2474" s="89" t="s">
        <v>3818</v>
      </c>
      <c r="C2474" s="12" t="s">
        <v>870</v>
      </c>
      <c r="D2474" s="12" t="s">
        <v>1608</v>
      </c>
      <c r="E2474" s="12" t="s">
        <v>107</v>
      </c>
      <c r="F2474" s="12" t="s">
        <v>1610</v>
      </c>
      <c r="G2474" s="12" t="s">
        <v>2733</v>
      </c>
      <c r="H2474" s="12" t="s">
        <v>2737</v>
      </c>
      <c r="I2474" s="90">
        <v>0.2673611111111111</v>
      </c>
      <c r="J2474" s="90">
        <v>0.33333333333333331</v>
      </c>
      <c r="K2474" s="13">
        <v>1.58</v>
      </c>
      <c r="L2474" s="90">
        <v>0.40763888888888888</v>
      </c>
      <c r="M2474" s="90">
        <v>0.44166666666666671</v>
      </c>
      <c r="N2474" s="13">
        <v>0.82</v>
      </c>
      <c r="O2474" s="12">
        <v>1</v>
      </c>
      <c r="P2474" s="12">
        <v>45.190626999999999</v>
      </c>
      <c r="Q2474" s="12">
        <v>5.7275179999999999</v>
      </c>
      <c r="R2474" s="14">
        <v>46301.460023148145</v>
      </c>
      <c r="S2474" s="12">
        <v>1</v>
      </c>
      <c r="T2474">
        <v>20260179</v>
      </c>
      <c r="U2474" t="s">
        <v>838</v>
      </c>
      <c r="V2474">
        <v>20260179</v>
      </c>
    </row>
    <row r="2475" spans="1:22" x14ac:dyDescent="0.3">
      <c r="A2475" s="11">
        <v>46287</v>
      </c>
      <c r="B2475" s="89" t="s">
        <v>3817</v>
      </c>
      <c r="C2475" s="12" t="s">
        <v>974</v>
      </c>
      <c r="D2475" s="12" t="s">
        <v>3037</v>
      </c>
      <c r="E2475" s="12" t="s">
        <v>610</v>
      </c>
      <c r="F2475" s="12" t="s">
        <v>3038</v>
      </c>
      <c r="G2475" s="12" t="s">
        <v>2733</v>
      </c>
      <c r="H2475" s="12" t="s">
        <v>2734</v>
      </c>
      <c r="I2475" s="90">
        <v>0.16666666666666671</v>
      </c>
      <c r="J2475" s="90">
        <v>0.1736111111111111</v>
      </c>
      <c r="K2475" s="13">
        <v>0.17</v>
      </c>
      <c r="L2475" s="90"/>
      <c r="M2475" s="90"/>
      <c r="N2475" s="13"/>
      <c r="O2475" s="12">
        <v>0</v>
      </c>
      <c r="P2475" s="12">
        <v>45.170372</v>
      </c>
      <c r="Q2475" s="12">
        <v>5.7396019999999996</v>
      </c>
      <c r="R2475" s="14">
        <v>46301.460023148145</v>
      </c>
      <c r="S2475" s="12">
        <v>1</v>
      </c>
      <c r="T2475">
        <v>20260458</v>
      </c>
      <c r="U2475" t="s">
        <v>40</v>
      </c>
      <c r="V2475">
        <v>20260458</v>
      </c>
    </row>
    <row r="2476" spans="1:22" x14ac:dyDescent="0.3">
      <c r="A2476" s="11">
        <v>46287</v>
      </c>
      <c r="B2476" s="89" t="s">
        <v>3866</v>
      </c>
      <c r="C2476" s="12" t="s">
        <v>949</v>
      </c>
      <c r="D2476" s="12" t="s">
        <v>3571</v>
      </c>
      <c r="E2476" s="12" t="s">
        <v>716</v>
      </c>
      <c r="F2476" s="12" t="s">
        <v>3572</v>
      </c>
      <c r="G2476" s="12" t="s">
        <v>2733</v>
      </c>
      <c r="H2476" s="12" t="s">
        <v>2734</v>
      </c>
      <c r="I2476" s="90">
        <v>0.29166666666666669</v>
      </c>
      <c r="J2476" s="90">
        <v>0.30555555555555558</v>
      </c>
      <c r="K2476" s="13">
        <v>0.33</v>
      </c>
      <c r="L2476" s="90"/>
      <c r="M2476" s="90"/>
      <c r="N2476" s="13"/>
      <c r="O2476" s="12">
        <v>0</v>
      </c>
      <c r="P2476" s="12">
        <v>45.145412999999998</v>
      </c>
      <c r="Q2476" s="12">
        <v>5.7440559999999996</v>
      </c>
      <c r="R2476" s="14">
        <v>46301.460023148145</v>
      </c>
      <c r="S2476" s="12">
        <v>1</v>
      </c>
      <c r="T2476">
        <v>20260514</v>
      </c>
      <c r="U2476" t="s">
        <v>40</v>
      </c>
      <c r="V2476">
        <v>20260514</v>
      </c>
    </row>
    <row r="2477" spans="1:22" x14ac:dyDescent="0.3">
      <c r="A2477" s="11">
        <v>46287</v>
      </c>
      <c r="B2477" s="89" t="s">
        <v>3815</v>
      </c>
      <c r="C2477" s="12" t="s">
        <v>905</v>
      </c>
      <c r="D2477" s="12" t="s">
        <v>3180</v>
      </c>
      <c r="E2477" s="12" t="s">
        <v>222</v>
      </c>
      <c r="F2477" s="12" t="s">
        <v>3181</v>
      </c>
      <c r="G2477" s="12" t="s">
        <v>2733</v>
      </c>
      <c r="H2477" s="12" t="s">
        <v>2734</v>
      </c>
      <c r="I2477" s="90">
        <v>0.25</v>
      </c>
      <c r="J2477" s="90">
        <v>0.26041666666666669</v>
      </c>
      <c r="K2477" s="13">
        <v>0.25</v>
      </c>
      <c r="L2477" s="90"/>
      <c r="M2477" s="90"/>
      <c r="N2477" s="13"/>
      <c r="O2477" s="12">
        <v>0</v>
      </c>
      <c r="P2477" s="12">
        <v>45.189441000000002</v>
      </c>
      <c r="Q2477" s="12">
        <v>5.7262389999999996</v>
      </c>
      <c r="R2477" s="14">
        <v>46301.460023148145</v>
      </c>
      <c r="S2477" s="12">
        <v>1</v>
      </c>
      <c r="T2477">
        <v>20260153</v>
      </c>
      <c r="U2477" t="s">
        <v>40</v>
      </c>
      <c r="V2477">
        <v>20260153</v>
      </c>
    </row>
    <row r="2478" spans="1:22" x14ac:dyDescent="0.3">
      <c r="A2478" s="11">
        <v>46287</v>
      </c>
      <c r="B2478" s="89" t="s">
        <v>3831</v>
      </c>
      <c r="C2478" s="12" t="s">
        <v>892</v>
      </c>
      <c r="D2478" s="12" t="s">
        <v>1769</v>
      </c>
      <c r="E2478" s="12" t="s">
        <v>412</v>
      </c>
      <c r="F2478" s="12" t="s">
        <v>1771</v>
      </c>
      <c r="G2478" s="12" t="s">
        <v>2733</v>
      </c>
      <c r="H2478" s="12" t="s">
        <v>2737</v>
      </c>
      <c r="I2478" s="90">
        <v>0.33333333333333331</v>
      </c>
      <c r="J2478" s="90">
        <v>0.34722222222222221</v>
      </c>
      <c r="K2478" s="13">
        <v>0.33</v>
      </c>
      <c r="L2478" s="90"/>
      <c r="M2478" s="90"/>
      <c r="N2478" s="13"/>
      <c r="O2478" s="12">
        <v>0</v>
      </c>
      <c r="P2478" s="12">
        <v>45.190578000000002</v>
      </c>
      <c r="Q2478" s="12">
        <v>5.7182940000000002</v>
      </c>
      <c r="R2478" s="14">
        <v>46301.460023148145</v>
      </c>
      <c r="S2478" s="12">
        <v>1</v>
      </c>
      <c r="T2478">
        <v>20260237</v>
      </c>
      <c r="U2478" t="s">
        <v>838</v>
      </c>
      <c r="V2478">
        <v>20260237</v>
      </c>
    </row>
    <row r="2479" spans="1:22" x14ac:dyDescent="0.3">
      <c r="A2479" s="11">
        <v>46287</v>
      </c>
      <c r="B2479" s="89" t="s">
        <v>3884</v>
      </c>
      <c r="C2479" s="12" t="s">
        <v>895</v>
      </c>
      <c r="D2479" s="12" t="s">
        <v>3573</v>
      </c>
      <c r="E2479" s="12" t="s">
        <v>3574</v>
      </c>
      <c r="F2479" s="12" t="s">
        <v>3574</v>
      </c>
      <c r="G2479" s="12" t="s">
        <v>2733</v>
      </c>
      <c r="H2479" s="12" t="s">
        <v>2737</v>
      </c>
      <c r="I2479" s="90">
        <v>0.33333333333333331</v>
      </c>
      <c r="J2479" s="90">
        <v>0.3611111111111111</v>
      </c>
      <c r="K2479" s="13">
        <v>0.67</v>
      </c>
      <c r="L2479" s="90"/>
      <c r="M2479" s="90"/>
      <c r="N2479" s="13"/>
      <c r="O2479" s="12">
        <v>0</v>
      </c>
      <c r="P2479" s="12">
        <v>45.271659</v>
      </c>
      <c r="Q2479" s="12">
        <v>5.8675629999999996</v>
      </c>
      <c r="R2479" s="14">
        <v>46301.460023148145</v>
      </c>
      <c r="S2479" s="12">
        <v>0</v>
      </c>
      <c r="V2479" t="s">
        <v>6132</v>
      </c>
    </row>
    <row r="2480" spans="1:22" x14ac:dyDescent="0.3">
      <c r="A2480" s="11">
        <v>46287</v>
      </c>
      <c r="B2480" s="89" t="s">
        <v>3833</v>
      </c>
      <c r="C2480" s="12" t="s">
        <v>978</v>
      </c>
      <c r="D2480" s="12" t="s">
        <v>3194</v>
      </c>
      <c r="E2480" s="12" t="s">
        <v>67</v>
      </c>
      <c r="F2480" s="12" t="s">
        <v>3195</v>
      </c>
      <c r="G2480" s="12" t="s">
        <v>2733</v>
      </c>
      <c r="H2480" s="12" t="s">
        <v>2734</v>
      </c>
      <c r="I2480" s="90">
        <v>0.16666666666666671</v>
      </c>
      <c r="J2480" s="90">
        <v>0.18055555555555561</v>
      </c>
      <c r="K2480" s="13">
        <v>0.33</v>
      </c>
      <c r="L2480" s="90"/>
      <c r="M2480" s="90"/>
      <c r="N2480" s="13"/>
      <c r="O2480" s="12">
        <v>0</v>
      </c>
      <c r="P2480" s="12">
        <v>45.569451000000001</v>
      </c>
      <c r="Q2480" s="12">
        <v>5.9207679999999998</v>
      </c>
      <c r="R2480" s="14">
        <v>46301.460023148145</v>
      </c>
      <c r="S2480" s="12">
        <v>1</v>
      </c>
      <c r="T2480">
        <v>20260409</v>
      </c>
      <c r="U2480" t="s">
        <v>40</v>
      </c>
      <c r="V2480">
        <v>20260409</v>
      </c>
    </row>
    <row r="2481" spans="1:22" x14ac:dyDescent="0.3">
      <c r="A2481" s="11">
        <v>46287</v>
      </c>
      <c r="B2481" s="89" t="s">
        <v>3811</v>
      </c>
      <c r="C2481" s="12" t="s">
        <v>975</v>
      </c>
      <c r="D2481" s="12" t="s">
        <v>2177</v>
      </c>
      <c r="E2481" s="12" t="s">
        <v>567</v>
      </c>
      <c r="F2481" s="12" t="s">
        <v>567</v>
      </c>
      <c r="G2481" s="12" t="s">
        <v>2733</v>
      </c>
      <c r="H2481" s="12" t="s">
        <v>2737</v>
      </c>
      <c r="I2481" s="90">
        <v>0.27083333333333331</v>
      </c>
      <c r="J2481" s="90">
        <v>0.28125</v>
      </c>
      <c r="K2481" s="13">
        <v>0.25</v>
      </c>
      <c r="L2481" s="90">
        <v>0.1673611111111111</v>
      </c>
      <c r="M2481" s="90">
        <v>0.18194444444444441</v>
      </c>
      <c r="N2481" s="13">
        <v>0.35</v>
      </c>
      <c r="O2481" s="12">
        <v>1</v>
      </c>
      <c r="P2481" s="12">
        <v>45.367097000000001</v>
      </c>
      <c r="Q2481" s="12">
        <v>5.5888359999999997</v>
      </c>
      <c r="R2481" s="14">
        <v>46301.460023148145</v>
      </c>
      <c r="S2481" s="12">
        <v>1</v>
      </c>
      <c r="T2481">
        <v>20260369</v>
      </c>
      <c r="U2481" t="s">
        <v>838</v>
      </c>
      <c r="V2481">
        <v>20260369</v>
      </c>
    </row>
    <row r="2482" spans="1:22" x14ac:dyDescent="0.3">
      <c r="A2482" s="11">
        <v>46287</v>
      </c>
      <c r="B2482" s="89" t="s">
        <v>3864</v>
      </c>
      <c r="C2482" s="12" t="s">
        <v>960</v>
      </c>
      <c r="D2482" s="12" t="s">
        <v>2321</v>
      </c>
      <c r="E2482" s="12" t="s">
        <v>594</v>
      </c>
      <c r="F2482" s="12" t="s">
        <v>594</v>
      </c>
      <c r="G2482" s="12" t="s">
        <v>2733</v>
      </c>
      <c r="H2482" s="12" t="s">
        <v>2737</v>
      </c>
      <c r="I2482" s="90">
        <v>0.33333333333333331</v>
      </c>
      <c r="J2482" s="90">
        <v>0.34722222222222221</v>
      </c>
      <c r="K2482" s="13">
        <v>0.33</v>
      </c>
      <c r="L2482" s="90"/>
      <c r="M2482" s="90"/>
      <c r="N2482" s="13"/>
      <c r="O2482" s="12">
        <v>0</v>
      </c>
      <c r="P2482" s="12">
        <v>45.217554999999997</v>
      </c>
      <c r="Q2482" s="12">
        <v>5.6940160000000004</v>
      </c>
      <c r="R2482" s="14">
        <v>46301.460023148145</v>
      </c>
      <c r="S2482" s="12">
        <v>1</v>
      </c>
      <c r="T2482">
        <v>20260418</v>
      </c>
      <c r="U2482" t="s">
        <v>838</v>
      </c>
      <c r="V2482">
        <v>20260418</v>
      </c>
    </row>
    <row r="2483" spans="1:22" x14ac:dyDescent="0.3">
      <c r="A2483" s="11">
        <v>46287</v>
      </c>
      <c r="B2483" s="89" t="s">
        <v>3864</v>
      </c>
      <c r="C2483" s="12" t="s">
        <v>960</v>
      </c>
      <c r="D2483" s="12" t="s">
        <v>1524</v>
      </c>
      <c r="E2483" s="12" t="s">
        <v>635</v>
      </c>
      <c r="F2483" s="12" t="s">
        <v>3187</v>
      </c>
      <c r="G2483" s="12" t="s">
        <v>2733</v>
      </c>
      <c r="H2483" s="12" t="s">
        <v>2737</v>
      </c>
      <c r="I2483" s="90">
        <v>0.33333333333333331</v>
      </c>
      <c r="J2483" s="90">
        <v>0.38541666666666669</v>
      </c>
      <c r="K2483" s="13">
        <v>1.25</v>
      </c>
      <c r="L2483" s="90"/>
      <c r="M2483" s="90"/>
      <c r="N2483" s="13"/>
      <c r="O2483" s="12">
        <v>0</v>
      </c>
      <c r="P2483" s="12">
        <v>45.206518000000003</v>
      </c>
      <c r="Q2483" s="12">
        <v>5.7103719999999996</v>
      </c>
      <c r="R2483" s="14">
        <v>46301.460023148145</v>
      </c>
      <c r="S2483" s="12">
        <v>1</v>
      </c>
      <c r="T2483">
        <v>20260151</v>
      </c>
      <c r="U2483" t="s">
        <v>838</v>
      </c>
      <c r="V2483">
        <v>20260151</v>
      </c>
    </row>
    <row r="2484" spans="1:22" x14ac:dyDescent="0.3">
      <c r="A2484" s="11">
        <v>46287</v>
      </c>
      <c r="B2484" s="89" t="s">
        <v>3856</v>
      </c>
      <c r="C2484" s="12" t="s">
        <v>979</v>
      </c>
      <c r="D2484" s="12" t="s">
        <v>1399</v>
      </c>
      <c r="E2484" s="12" t="s">
        <v>291</v>
      </c>
      <c r="F2484" s="12" t="s">
        <v>3186</v>
      </c>
      <c r="G2484" s="12" t="s">
        <v>2733</v>
      </c>
      <c r="H2484" s="12" t="s">
        <v>2781</v>
      </c>
      <c r="I2484" s="90">
        <v>0.33333333333333331</v>
      </c>
      <c r="J2484" s="90">
        <v>0.375</v>
      </c>
      <c r="K2484" s="13">
        <v>1</v>
      </c>
      <c r="L2484" s="90">
        <v>0.23472222222222219</v>
      </c>
      <c r="M2484" s="90">
        <v>0.28055555555555561</v>
      </c>
      <c r="N2484" s="13">
        <v>1.1000000000000001</v>
      </c>
      <c r="O2484" s="12">
        <v>1</v>
      </c>
      <c r="P2484" s="12">
        <v>45.150571999999997</v>
      </c>
      <c r="Q2484" s="12">
        <v>5.7256600000000004</v>
      </c>
      <c r="R2484" s="14">
        <v>46301.460023148145</v>
      </c>
      <c r="S2484" s="12">
        <v>1</v>
      </c>
      <c r="T2484">
        <v>20260106</v>
      </c>
      <c r="U2484" t="s">
        <v>838</v>
      </c>
      <c r="V2484">
        <v>20260106</v>
      </c>
    </row>
    <row r="2485" spans="1:22" x14ac:dyDescent="0.3">
      <c r="A2485" s="11">
        <v>46287</v>
      </c>
      <c r="B2485" s="89" t="s">
        <v>3816</v>
      </c>
      <c r="C2485" s="12" t="s">
        <v>957</v>
      </c>
      <c r="D2485" s="12" t="s">
        <v>2556</v>
      </c>
      <c r="E2485" s="12" t="s">
        <v>541</v>
      </c>
      <c r="F2485" s="12" t="s">
        <v>541</v>
      </c>
      <c r="G2485" s="12" t="s">
        <v>2733</v>
      </c>
      <c r="H2485" s="12" t="s">
        <v>2737</v>
      </c>
      <c r="I2485" s="90">
        <v>0.2361111111111111</v>
      </c>
      <c r="J2485" s="90">
        <v>0.26041666666666669</v>
      </c>
      <c r="K2485" s="13">
        <v>0.57999999999999996</v>
      </c>
      <c r="L2485" s="90">
        <v>0.47986111111111113</v>
      </c>
      <c r="M2485" s="90">
        <v>0.4826388888888889</v>
      </c>
      <c r="N2485" s="13">
        <v>7.0000000000000007E-2</v>
      </c>
      <c r="O2485" s="12">
        <v>1</v>
      </c>
      <c r="P2485" s="12">
        <v>45.166491999999998</v>
      </c>
      <c r="Q2485" s="12">
        <v>5.7129070000000004</v>
      </c>
      <c r="R2485" s="14">
        <v>46301.460023148145</v>
      </c>
      <c r="S2485" s="12">
        <v>1</v>
      </c>
      <c r="T2485">
        <v>20260511</v>
      </c>
      <c r="U2485" t="s">
        <v>838</v>
      </c>
      <c r="V2485">
        <v>20260511</v>
      </c>
    </row>
    <row r="2486" spans="1:22" x14ac:dyDescent="0.3">
      <c r="A2486" s="11">
        <v>46287</v>
      </c>
      <c r="B2486" s="89" t="s">
        <v>3865</v>
      </c>
      <c r="C2486" s="12" t="s">
        <v>962</v>
      </c>
      <c r="D2486" s="12" t="s">
        <v>2849</v>
      </c>
      <c r="E2486" s="12" t="s">
        <v>727</v>
      </c>
      <c r="F2486" s="12" t="s">
        <v>2850</v>
      </c>
      <c r="G2486" s="12" t="s">
        <v>2733</v>
      </c>
      <c r="H2486" s="12" t="s">
        <v>2734</v>
      </c>
      <c r="I2486" s="90">
        <v>0.2986111111111111</v>
      </c>
      <c r="J2486" s="90">
        <v>0.30208333333333331</v>
      </c>
      <c r="K2486" s="13">
        <v>0.08</v>
      </c>
      <c r="L2486" s="90"/>
      <c r="M2486" s="90"/>
      <c r="N2486" s="13"/>
      <c r="O2486" s="12">
        <v>0</v>
      </c>
      <c r="P2486" s="12">
        <v>45.228786999999997</v>
      </c>
      <c r="Q2486" s="12">
        <v>5.6833799999999997</v>
      </c>
      <c r="R2486" s="14">
        <v>46301.460023148145</v>
      </c>
      <c r="S2486" s="12">
        <v>1</v>
      </c>
      <c r="T2486">
        <v>20260334</v>
      </c>
      <c r="U2486" t="s">
        <v>40</v>
      </c>
      <c r="V2486">
        <v>20260334</v>
      </c>
    </row>
    <row r="2487" spans="1:22" x14ac:dyDescent="0.3">
      <c r="A2487" s="11">
        <v>46287</v>
      </c>
      <c r="B2487" s="89" t="s">
        <v>3817</v>
      </c>
      <c r="C2487" s="12" t="s">
        <v>974</v>
      </c>
      <c r="D2487" s="12" t="s">
        <v>3175</v>
      </c>
      <c r="E2487" s="12" t="s">
        <v>783</v>
      </c>
      <c r="F2487" s="12" t="s">
        <v>3176</v>
      </c>
      <c r="G2487" s="12" t="s">
        <v>2733</v>
      </c>
      <c r="H2487" s="12" t="s">
        <v>2734</v>
      </c>
      <c r="I2487" s="90">
        <v>0.29166666666666669</v>
      </c>
      <c r="J2487" s="90">
        <v>0.2986111111111111</v>
      </c>
      <c r="K2487" s="13">
        <v>0.17</v>
      </c>
      <c r="L2487" s="90"/>
      <c r="M2487" s="90"/>
      <c r="N2487" s="13"/>
      <c r="O2487" s="12">
        <v>0</v>
      </c>
      <c r="P2487" s="12">
        <v>45.145482999999999</v>
      </c>
      <c r="Q2487" s="12">
        <v>5.7042999999999999</v>
      </c>
      <c r="R2487" s="14">
        <v>46301.460023148145</v>
      </c>
      <c r="S2487" s="12">
        <v>1</v>
      </c>
      <c r="T2487">
        <v>20260416</v>
      </c>
      <c r="U2487" t="s">
        <v>40</v>
      </c>
      <c r="V2487">
        <v>20260416</v>
      </c>
    </row>
    <row r="2488" spans="1:22" x14ac:dyDescent="0.3">
      <c r="A2488" s="11">
        <v>46287</v>
      </c>
      <c r="B2488" s="89" t="s">
        <v>3839</v>
      </c>
      <c r="C2488" s="12" t="s">
        <v>966</v>
      </c>
      <c r="D2488" s="12" t="s">
        <v>2369</v>
      </c>
      <c r="E2488" s="12" t="s">
        <v>457</v>
      </c>
      <c r="F2488" s="12" t="s">
        <v>2370</v>
      </c>
      <c r="G2488" s="12" t="s">
        <v>2733</v>
      </c>
      <c r="H2488" s="12" t="s">
        <v>2737</v>
      </c>
      <c r="I2488" s="90">
        <v>0.23958333333333329</v>
      </c>
      <c r="J2488" s="90">
        <v>0.25</v>
      </c>
      <c r="K2488" s="13">
        <v>0.25</v>
      </c>
      <c r="L2488" s="90"/>
      <c r="M2488" s="90"/>
      <c r="N2488" s="13"/>
      <c r="O2488" s="12">
        <v>0</v>
      </c>
      <c r="P2488" s="12">
        <v>45.365228999999999</v>
      </c>
      <c r="Q2488" s="12">
        <v>5.5940120000000002</v>
      </c>
      <c r="R2488" s="14">
        <v>46301.460023148145</v>
      </c>
      <c r="S2488" s="12">
        <v>1</v>
      </c>
      <c r="T2488">
        <v>20260433</v>
      </c>
      <c r="U2488" t="s">
        <v>838</v>
      </c>
      <c r="V2488">
        <v>20260433</v>
      </c>
    </row>
    <row r="2489" spans="1:22" x14ac:dyDescent="0.3">
      <c r="A2489" s="11">
        <v>46287</v>
      </c>
      <c r="B2489" s="89" t="s">
        <v>3861</v>
      </c>
      <c r="C2489" s="12" t="s">
        <v>970</v>
      </c>
      <c r="D2489" s="12" t="s">
        <v>1900</v>
      </c>
      <c r="E2489" s="12" t="s">
        <v>93</v>
      </c>
      <c r="F2489" s="12" t="s">
        <v>93</v>
      </c>
      <c r="G2489" s="12" t="s">
        <v>2733</v>
      </c>
      <c r="H2489" s="12" t="s">
        <v>2737</v>
      </c>
      <c r="I2489" s="90">
        <v>0.33333333333333331</v>
      </c>
      <c r="J2489" s="90">
        <v>0.3611111111111111</v>
      </c>
      <c r="K2489" s="13">
        <v>0.67</v>
      </c>
      <c r="L2489" s="90"/>
      <c r="M2489" s="90"/>
      <c r="N2489" s="13"/>
      <c r="O2489" s="12">
        <v>0</v>
      </c>
      <c r="P2489" s="12">
        <v>45.177773000000002</v>
      </c>
      <c r="Q2489" s="12">
        <v>5.7280009999999999</v>
      </c>
      <c r="R2489" s="14">
        <v>46301.460023148145</v>
      </c>
      <c r="S2489" s="12">
        <v>1</v>
      </c>
      <c r="T2489">
        <v>20260277</v>
      </c>
      <c r="U2489" t="s">
        <v>838</v>
      </c>
      <c r="V2489">
        <v>20260277</v>
      </c>
    </row>
    <row r="2490" spans="1:22" x14ac:dyDescent="0.3">
      <c r="A2490" s="11">
        <v>46287</v>
      </c>
      <c r="B2490" s="89" t="s">
        <v>3835</v>
      </c>
      <c r="C2490" s="12" t="s">
        <v>859</v>
      </c>
      <c r="D2490" s="12" t="s">
        <v>2529</v>
      </c>
      <c r="E2490" s="12" t="s">
        <v>521</v>
      </c>
      <c r="F2490" s="12" t="s">
        <v>521</v>
      </c>
      <c r="G2490" s="12" t="s">
        <v>2733</v>
      </c>
      <c r="H2490" s="12" t="s">
        <v>2737</v>
      </c>
      <c r="I2490" s="90">
        <v>0.33333333333333331</v>
      </c>
      <c r="J2490" s="90">
        <v>0.34722222222222221</v>
      </c>
      <c r="K2490" s="13">
        <v>0.33</v>
      </c>
      <c r="L2490" s="90"/>
      <c r="M2490" s="90"/>
      <c r="N2490" s="13"/>
      <c r="O2490" s="12">
        <v>0</v>
      </c>
      <c r="P2490" s="12">
        <v>45.191065999999999</v>
      </c>
      <c r="Q2490" s="12">
        <v>5.7243019999999998</v>
      </c>
      <c r="R2490" s="14">
        <v>46301.460023148145</v>
      </c>
      <c r="S2490" s="12">
        <v>1</v>
      </c>
      <c r="T2490">
        <v>20260502</v>
      </c>
      <c r="U2490" t="s">
        <v>838</v>
      </c>
      <c r="V2490">
        <v>20260502</v>
      </c>
    </row>
    <row r="2491" spans="1:22" x14ac:dyDescent="0.3">
      <c r="A2491" s="11">
        <v>46287</v>
      </c>
      <c r="B2491" s="89" t="s">
        <v>3835</v>
      </c>
      <c r="C2491" s="12" t="s">
        <v>859</v>
      </c>
      <c r="D2491" s="12" t="s">
        <v>890</v>
      </c>
      <c r="E2491" s="12" t="s">
        <v>817</v>
      </c>
      <c r="F2491" s="12" t="s">
        <v>817</v>
      </c>
      <c r="G2491" s="12" t="s">
        <v>2733</v>
      </c>
      <c r="H2491" s="12" t="s">
        <v>2734</v>
      </c>
      <c r="I2491" s="90">
        <v>0.25</v>
      </c>
      <c r="J2491" s="90">
        <v>0.26041666666666669</v>
      </c>
      <c r="K2491" s="13">
        <v>0.25</v>
      </c>
      <c r="L2491" s="90"/>
      <c r="M2491" s="90"/>
      <c r="N2491" s="13"/>
      <c r="O2491" s="12">
        <v>0</v>
      </c>
      <c r="P2491" s="12">
        <v>45.189878</v>
      </c>
      <c r="Q2491" s="12">
        <v>5.7218559999999998</v>
      </c>
      <c r="R2491" s="14">
        <v>46301.460023148145</v>
      </c>
      <c r="S2491" s="12">
        <v>1</v>
      </c>
      <c r="V2491" t="s">
        <v>3785</v>
      </c>
    </row>
    <row r="2492" spans="1:22" x14ac:dyDescent="0.3">
      <c r="A2492" s="11">
        <v>46287</v>
      </c>
      <c r="B2492" s="89" t="s">
        <v>3818</v>
      </c>
      <c r="C2492" s="12" t="s">
        <v>870</v>
      </c>
      <c r="D2492" s="12" t="s">
        <v>3162</v>
      </c>
      <c r="E2492" s="12" t="s">
        <v>366</v>
      </c>
      <c r="F2492" s="12" t="s">
        <v>3163</v>
      </c>
      <c r="G2492" s="12" t="s">
        <v>2733</v>
      </c>
      <c r="H2492" s="12" t="s">
        <v>2734</v>
      </c>
      <c r="I2492" s="90">
        <v>0.16666666666666671</v>
      </c>
      <c r="J2492" s="90">
        <v>0.18055555555555561</v>
      </c>
      <c r="K2492" s="13">
        <v>0.33</v>
      </c>
      <c r="L2492" s="90"/>
      <c r="M2492" s="90"/>
      <c r="N2492" s="13"/>
      <c r="O2492" s="12">
        <v>0</v>
      </c>
      <c r="P2492" s="12">
        <v>45.181280000000001</v>
      </c>
      <c r="Q2492" s="12">
        <v>5.6889940000000001</v>
      </c>
      <c r="R2492" s="14">
        <v>46301.460023148145</v>
      </c>
      <c r="S2492" s="12">
        <v>1</v>
      </c>
      <c r="T2492">
        <v>20260174</v>
      </c>
      <c r="U2492" t="s">
        <v>40</v>
      </c>
      <c r="V2492">
        <v>20260174</v>
      </c>
    </row>
    <row r="2493" spans="1:22" x14ac:dyDescent="0.3">
      <c r="A2493" s="11">
        <v>46287</v>
      </c>
      <c r="B2493" s="89" t="s">
        <v>3835</v>
      </c>
      <c r="C2493" s="12" t="s">
        <v>859</v>
      </c>
      <c r="D2493" s="12" t="s">
        <v>3196</v>
      </c>
      <c r="E2493" s="12" t="s">
        <v>521</v>
      </c>
      <c r="F2493" s="12" t="s">
        <v>3197</v>
      </c>
      <c r="G2493" s="12" t="s">
        <v>2733</v>
      </c>
      <c r="H2493" s="12" t="s">
        <v>2734</v>
      </c>
      <c r="I2493" s="90">
        <v>0.16666666666666671</v>
      </c>
      <c r="J2493" s="90">
        <v>0.1736111111111111</v>
      </c>
      <c r="K2493" s="13">
        <v>0.17</v>
      </c>
      <c r="L2493" s="90"/>
      <c r="M2493" s="90"/>
      <c r="N2493" s="13"/>
      <c r="O2493" s="12">
        <v>0</v>
      </c>
      <c r="P2493" s="12">
        <v>45.191065999999999</v>
      </c>
      <c r="Q2493" s="12">
        <v>5.7243019999999998</v>
      </c>
      <c r="R2493" s="14">
        <v>46301.460023148145</v>
      </c>
      <c r="S2493" s="12">
        <v>1</v>
      </c>
      <c r="T2493">
        <v>20260502</v>
      </c>
      <c r="U2493" t="s">
        <v>40</v>
      </c>
      <c r="V2493">
        <v>20260502</v>
      </c>
    </row>
    <row r="2494" spans="1:22" x14ac:dyDescent="0.3">
      <c r="A2494" s="11">
        <v>46287</v>
      </c>
      <c r="B2494" s="89" t="s">
        <v>3854</v>
      </c>
      <c r="C2494" s="12" t="s">
        <v>963</v>
      </c>
      <c r="D2494" s="12" t="s">
        <v>3198</v>
      </c>
      <c r="E2494" s="12" t="s">
        <v>176</v>
      </c>
      <c r="F2494" s="12" t="s">
        <v>3199</v>
      </c>
      <c r="G2494" s="12" t="s">
        <v>2733</v>
      </c>
      <c r="H2494" s="12" t="s">
        <v>2734</v>
      </c>
      <c r="I2494" s="90">
        <v>0.16666666666666671</v>
      </c>
      <c r="J2494" s="90">
        <v>0.1736111111111111</v>
      </c>
      <c r="K2494" s="13">
        <v>0.17</v>
      </c>
      <c r="L2494" s="90"/>
      <c r="M2494" s="90"/>
      <c r="N2494" s="13"/>
      <c r="O2494" s="12">
        <v>0</v>
      </c>
      <c r="P2494" s="12">
        <v>45.179839999999999</v>
      </c>
      <c r="Q2494" s="12">
        <v>5.7082069999999998</v>
      </c>
      <c r="R2494" s="14">
        <v>46301.460023148145</v>
      </c>
      <c r="S2494" s="12">
        <v>1</v>
      </c>
      <c r="T2494">
        <v>20260427</v>
      </c>
      <c r="U2494" t="s">
        <v>40</v>
      </c>
      <c r="V2494">
        <v>20260427</v>
      </c>
    </row>
    <row r="2495" spans="1:22" x14ac:dyDescent="0.3">
      <c r="A2495" s="11">
        <v>46287</v>
      </c>
      <c r="B2495" s="89" t="s">
        <v>3845</v>
      </c>
      <c r="C2495" s="12" t="s">
        <v>950</v>
      </c>
      <c r="D2495" s="12" t="s">
        <v>1692</v>
      </c>
      <c r="E2495" s="12" t="s">
        <v>522</v>
      </c>
      <c r="F2495" s="12" t="s">
        <v>522</v>
      </c>
      <c r="G2495" s="12" t="s">
        <v>2733</v>
      </c>
      <c r="H2495" s="12" t="s">
        <v>2737</v>
      </c>
      <c r="I2495" s="90">
        <v>0.33333333333333331</v>
      </c>
      <c r="J2495" s="90">
        <v>0.3611111111111111</v>
      </c>
      <c r="K2495" s="13">
        <v>0.67</v>
      </c>
      <c r="L2495" s="90"/>
      <c r="M2495" s="90"/>
      <c r="N2495" s="13"/>
      <c r="O2495" s="12">
        <v>0</v>
      </c>
      <c r="P2495" s="12">
        <v>45.177925000000002</v>
      </c>
      <c r="Q2495" s="12">
        <v>5.7241710000000001</v>
      </c>
      <c r="R2495" s="14">
        <v>46301.460023148145</v>
      </c>
      <c r="S2495" s="12">
        <v>1</v>
      </c>
      <c r="T2495">
        <v>20260212</v>
      </c>
      <c r="U2495" t="s">
        <v>838</v>
      </c>
      <c r="V2495">
        <v>20260212</v>
      </c>
    </row>
    <row r="2496" spans="1:22" x14ac:dyDescent="0.3">
      <c r="A2496" s="11">
        <v>46287</v>
      </c>
      <c r="B2496" s="89" t="s">
        <v>3818</v>
      </c>
      <c r="C2496" s="12" t="s">
        <v>870</v>
      </c>
      <c r="D2496" s="12" t="s">
        <v>3575</v>
      </c>
      <c r="E2496" s="12" t="s">
        <v>676</v>
      </c>
      <c r="F2496" s="12" t="s">
        <v>2943</v>
      </c>
      <c r="G2496" s="12" t="s">
        <v>2733</v>
      </c>
      <c r="H2496" s="12" t="s">
        <v>2734</v>
      </c>
      <c r="I2496" s="90">
        <v>0.16666666666666671</v>
      </c>
      <c r="J2496" s="90">
        <v>0.18055555555555561</v>
      </c>
      <c r="K2496" s="13">
        <v>0.33</v>
      </c>
      <c r="L2496" s="90"/>
      <c r="M2496" s="90"/>
      <c r="N2496" s="13"/>
      <c r="O2496" s="12">
        <v>0</v>
      </c>
      <c r="P2496" s="12">
        <v>45.17962</v>
      </c>
      <c r="Q2496" s="12">
        <v>5.691611</v>
      </c>
      <c r="R2496" s="14">
        <v>46301.460023148145</v>
      </c>
      <c r="S2496" s="12">
        <v>1</v>
      </c>
      <c r="T2496">
        <v>20260192</v>
      </c>
      <c r="U2496" t="s">
        <v>40</v>
      </c>
      <c r="V2496">
        <v>20260192</v>
      </c>
    </row>
    <row r="2497" spans="1:22" x14ac:dyDescent="0.3">
      <c r="A2497" s="11">
        <v>46287</v>
      </c>
      <c r="B2497" s="89" t="s">
        <v>3836</v>
      </c>
      <c r="C2497" s="12" t="s">
        <v>954</v>
      </c>
      <c r="D2497" s="12" t="s">
        <v>1772</v>
      </c>
      <c r="E2497" s="12" t="s">
        <v>534</v>
      </c>
      <c r="F2497" s="12" t="s">
        <v>534</v>
      </c>
      <c r="G2497" s="12" t="s">
        <v>2733</v>
      </c>
      <c r="H2497" s="12" t="s">
        <v>2737</v>
      </c>
      <c r="I2497" s="90">
        <v>0.33333333333333331</v>
      </c>
      <c r="J2497" s="90">
        <v>0.34722222222222221</v>
      </c>
      <c r="K2497" s="13">
        <v>0.33</v>
      </c>
      <c r="L2497" s="90"/>
      <c r="M2497" s="90"/>
      <c r="N2497" s="13"/>
      <c r="O2497" s="12">
        <v>0</v>
      </c>
      <c r="P2497" s="12">
        <v>45.173667999999999</v>
      </c>
      <c r="Q2497" s="12">
        <v>5.7084409999999997</v>
      </c>
      <c r="R2497" s="14">
        <v>46301.460023148145</v>
      </c>
      <c r="S2497" s="12">
        <v>1</v>
      </c>
      <c r="T2497">
        <v>20260238</v>
      </c>
      <c r="U2497" t="s">
        <v>838</v>
      </c>
      <c r="V2497">
        <v>20260238</v>
      </c>
    </row>
    <row r="2498" spans="1:22" x14ac:dyDescent="0.3">
      <c r="A2498" s="11">
        <v>46287</v>
      </c>
      <c r="B2498" s="89" t="s">
        <v>3823</v>
      </c>
      <c r="C2498" s="12" t="s">
        <v>968</v>
      </c>
      <c r="D2498" s="12" t="s">
        <v>3207</v>
      </c>
      <c r="E2498" s="12" t="s">
        <v>298</v>
      </c>
      <c r="F2498" s="12" t="s">
        <v>3885</v>
      </c>
      <c r="G2498" s="12" t="s">
        <v>2733</v>
      </c>
      <c r="H2498" s="12" t="s">
        <v>2737</v>
      </c>
      <c r="I2498" s="90">
        <v>0.34375</v>
      </c>
      <c r="J2498" s="90">
        <v>0.35416666666666669</v>
      </c>
      <c r="K2498" s="13">
        <v>0.25</v>
      </c>
      <c r="L2498" s="90"/>
      <c r="M2498" s="90"/>
      <c r="N2498" s="13"/>
      <c r="O2498" s="12">
        <v>0</v>
      </c>
      <c r="P2498" s="12">
        <v>45.186909</v>
      </c>
      <c r="Q2498" s="12">
        <v>5.7276030000000002</v>
      </c>
      <c r="R2498" s="14">
        <v>46301.460023148145</v>
      </c>
      <c r="S2498" s="12">
        <v>1</v>
      </c>
      <c r="T2498">
        <v>20260221</v>
      </c>
      <c r="U2498" t="s">
        <v>40</v>
      </c>
      <c r="V2498">
        <v>20260221</v>
      </c>
    </row>
    <row r="2499" spans="1:22" x14ac:dyDescent="0.3">
      <c r="A2499" s="11">
        <v>46287</v>
      </c>
      <c r="B2499" s="89" t="s">
        <v>3822</v>
      </c>
      <c r="C2499" s="12" t="s">
        <v>944</v>
      </c>
      <c r="D2499" s="12" t="s">
        <v>2360</v>
      </c>
      <c r="E2499" s="12" t="s">
        <v>191</v>
      </c>
      <c r="F2499" s="12" t="s">
        <v>191</v>
      </c>
      <c r="G2499" s="12" t="s">
        <v>2733</v>
      </c>
      <c r="H2499" s="12" t="s">
        <v>2737</v>
      </c>
      <c r="I2499" s="90">
        <v>0.33333333333333331</v>
      </c>
      <c r="J2499" s="90">
        <v>0.34722222222222221</v>
      </c>
      <c r="K2499" s="13">
        <v>0.33</v>
      </c>
      <c r="L2499" s="90"/>
      <c r="M2499" s="90"/>
      <c r="N2499" s="13"/>
      <c r="O2499" s="12">
        <v>0</v>
      </c>
      <c r="P2499" s="12">
        <v>45.180351000000002</v>
      </c>
      <c r="Q2499" s="12">
        <v>5.7075740000000001</v>
      </c>
      <c r="R2499" s="14">
        <v>46301.460023148145</v>
      </c>
      <c r="S2499" s="12">
        <v>1</v>
      </c>
      <c r="T2499">
        <v>20260431</v>
      </c>
      <c r="U2499" t="s">
        <v>838</v>
      </c>
      <c r="V2499">
        <v>20260431</v>
      </c>
    </row>
    <row r="2500" spans="1:22" x14ac:dyDescent="0.3">
      <c r="A2500" s="11">
        <v>46287</v>
      </c>
      <c r="B2500" s="89" t="s">
        <v>3866</v>
      </c>
      <c r="C2500" s="12" t="s">
        <v>949</v>
      </c>
      <c r="D2500" s="12" t="s">
        <v>2563</v>
      </c>
      <c r="E2500" s="12" t="s">
        <v>716</v>
      </c>
      <c r="F2500" s="12" t="s">
        <v>716</v>
      </c>
      <c r="G2500" s="12" t="s">
        <v>2733</v>
      </c>
      <c r="H2500" s="12" t="s">
        <v>2737</v>
      </c>
      <c r="I2500" s="90">
        <v>0.33333333333333331</v>
      </c>
      <c r="J2500" s="90">
        <v>0.34722222222222221</v>
      </c>
      <c r="K2500" s="13">
        <v>0.33</v>
      </c>
      <c r="L2500" s="90"/>
      <c r="M2500" s="90"/>
      <c r="N2500" s="13"/>
      <c r="O2500" s="12">
        <v>0</v>
      </c>
      <c r="P2500" s="12">
        <v>45.145412999999998</v>
      </c>
      <c r="Q2500" s="12">
        <v>5.7440559999999996</v>
      </c>
      <c r="R2500" s="14">
        <v>46301.460023148145</v>
      </c>
      <c r="S2500" s="12">
        <v>1</v>
      </c>
      <c r="T2500">
        <v>20260514</v>
      </c>
      <c r="U2500" t="s">
        <v>838</v>
      </c>
      <c r="V2500">
        <v>20260514</v>
      </c>
    </row>
    <row r="2501" spans="1:22" x14ac:dyDescent="0.3">
      <c r="A2501" s="11">
        <v>46287</v>
      </c>
      <c r="B2501" s="89" t="s">
        <v>3820</v>
      </c>
      <c r="C2501" s="12" t="s">
        <v>961</v>
      </c>
      <c r="D2501" s="12" t="s">
        <v>2644</v>
      </c>
      <c r="E2501" s="12" t="s">
        <v>301</v>
      </c>
      <c r="F2501" s="12" t="s">
        <v>301</v>
      </c>
      <c r="G2501" s="12" t="s">
        <v>2733</v>
      </c>
      <c r="H2501" s="12" t="s">
        <v>2737</v>
      </c>
      <c r="I2501" s="90">
        <v>0.40625</v>
      </c>
      <c r="J2501" s="90">
        <v>0.41666666666666669</v>
      </c>
      <c r="K2501" s="13">
        <v>0.25</v>
      </c>
      <c r="L2501" s="90">
        <v>0.38541666666666669</v>
      </c>
      <c r="M2501" s="90">
        <v>0.38541666666666669</v>
      </c>
      <c r="N2501" s="13">
        <v>0</v>
      </c>
      <c r="O2501" s="12">
        <v>1</v>
      </c>
      <c r="P2501" s="12">
        <v>45.180677000000003</v>
      </c>
      <c r="Q2501" s="12">
        <v>5.7244840000000003</v>
      </c>
      <c r="R2501" s="14">
        <v>46301.460023148145</v>
      </c>
      <c r="S2501" s="12">
        <v>1</v>
      </c>
      <c r="T2501">
        <v>20260547</v>
      </c>
      <c r="U2501" t="s">
        <v>838</v>
      </c>
      <c r="V2501">
        <v>20260547</v>
      </c>
    </row>
    <row r="2502" spans="1:22" x14ac:dyDescent="0.3">
      <c r="A2502" s="11">
        <v>46287</v>
      </c>
      <c r="B2502" s="89" t="s">
        <v>3811</v>
      </c>
      <c r="C2502" s="12" t="s">
        <v>975</v>
      </c>
      <c r="D2502" s="12" t="s">
        <v>1930</v>
      </c>
      <c r="E2502" s="12" t="s">
        <v>421</v>
      </c>
      <c r="F2502" s="12" t="s">
        <v>421</v>
      </c>
      <c r="G2502" s="12" t="s">
        <v>2733</v>
      </c>
      <c r="H2502" s="12" t="s">
        <v>2737</v>
      </c>
      <c r="I2502" s="90">
        <v>0.3125</v>
      </c>
      <c r="J2502" s="90">
        <v>0.35416666666666669</v>
      </c>
      <c r="K2502" s="13">
        <v>1</v>
      </c>
      <c r="L2502" s="90">
        <v>0.33680555555555558</v>
      </c>
      <c r="M2502" s="90">
        <v>0.4</v>
      </c>
      <c r="N2502" s="13">
        <v>1.52</v>
      </c>
      <c r="O2502" s="12">
        <v>1</v>
      </c>
      <c r="P2502" s="12">
        <v>45.362363000000002</v>
      </c>
      <c r="Q2502" s="12">
        <v>5.598376</v>
      </c>
      <c r="R2502" s="14">
        <v>46301.460023148145</v>
      </c>
      <c r="S2502" s="12">
        <v>1</v>
      </c>
      <c r="T2502">
        <v>20260286</v>
      </c>
      <c r="U2502" t="s">
        <v>838</v>
      </c>
      <c r="V2502">
        <v>20260286</v>
      </c>
    </row>
    <row r="2503" spans="1:22" x14ac:dyDescent="0.3">
      <c r="A2503" s="11">
        <v>46287</v>
      </c>
      <c r="B2503" s="89" t="s">
        <v>3846</v>
      </c>
      <c r="C2503" s="12" t="s">
        <v>863</v>
      </c>
      <c r="D2503" s="12" t="s">
        <v>2636</v>
      </c>
      <c r="E2503" s="12" t="s">
        <v>515</v>
      </c>
      <c r="F2503" s="12" t="s">
        <v>515</v>
      </c>
      <c r="G2503" s="12" t="s">
        <v>2733</v>
      </c>
      <c r="H2503" s="12" t="s">
        <v>2737</v>
      </c>
      <c r="I2503" s="90">
        <v>0.33333333333333331</v>
      </c>
      <c r="J2503" s="90">
        <v>0.3611111111111111</v>
      </c>
      <c r="K2503" s="13">
        <v>0.67</v>
      </c>
      <c r="L2503" s="90"/>
      <c r="M2503" s="90"/>
      <c r="N2503" s="13"/>
      <c r="O2503" s="12">
        <v>0</v>
      </c>
      <c r="P2503" s="12">
        <v>45.19182</v>
      </c>
      <c r="Q2503" s="12">
        <v>5.7187340000000004</v>
      </c>
      <c r="R2503" s="14">
        <v>46301.460023148145</v>
      </c>
      <c r="S2503" s="12">
        <v>1</v>
      </c>
      <c r="T2503">
        <v>20260544</v>
      </c>
      <c r="U2503" t="s">
        <v>838</v>
      </c>
      <c r="V2503">
        <v>20260544</v>
      </c>
    </row>
    <row r="2504" spans="1:22" x14ac:dyDescent="0.3">
      <c r="A2504" s="11">
        <v>46287</v>
      </c>
      <c r="B2504" s="89" t="s">
        <v>3813</v>
      </c>
      <c r="C2504" s="12" t="s">
        <v>847</v>
      </c>
      <c r="D2504" s="12" t="s">
        <v>2007</v>
      </c>
      <c r="E2504" s="12" t="s">
        <v>398</v>
      </c>
      <c r="F2504" s="12" t="s">
        <v>398</v>
      </c>
      <c r="G2504" s="12" t="s">
        <v>2733</v>
      </c>
      <c r="H2504" s="12" t="s">
        <v>2737</v>
      </c>
      <c r="I2504" s="90">
        <v>0.33333333333333331</v>
      </c>
      <c r="J2504" s="90">
        <v>0.47222222222222221</v>
      </c>
      <c r="K2504" s="13">
        <v>3.33</v>
      </c>
      <c r="L2504" s="90"/>
      <c r="M2504" s="90"/>
      <c r="N2504" s="13"/>
      <c r="O2504" s="12">
        <v>0</v>
      </c>
      <c r="P2504" s="12">
        <v>45.164098000000003</v>
      </c>
      <c r="Q2504" s="12">
        <v>5.7531749999999997</v>
      </c>
      <c r="R2504" s="14">
        <v>46301.460023148145</v>
      </c>
      <c r="S2504" s="12">
        <v>1</v>
      </c>
      <c r="T2504">
        <v>20260309</v>
      </c>
      <c r="U2504" t="s">
        <v>838</v>
      </c>
      <c r="V2504">
        <v>20260309</v>
      </c>
    </row>
    <row r="2505" spans="1:22" x14ac:dyDescent="0.3">
      <c r="A2505" s="11">
        <v>46287</v>
      </c>
      <c r="B2505" s="89" t="s">
        <v>3859</v>
      </c>
      <c r="C2505" s="12" t="s">
        <v>956</v>
      </c>
      <c r="D2505" s="12" t="s">
        <v>1283</v>
      </c>
      <c r="E2505" s="12" t="s">
        <v>251</v>
      </c>
      <c r="F2505" s="12" t="s">
        <v>251</v>
      </c>
      <c r="G2505" s="12" t="s">
        <v>2733</v>
      </c>
      <c r="H2505" s="12" t="s">
        <v>2737</v>
      </c>
      <c r="I2505" s="90">
        <v>0.33333333333333331</v>
      </c>
      <c r="J2505" s="90">
        <v>0.3611111111111111</v>
      </c>
      <c r="K2505" s="13">
        <v>0.67</v>
      </c>
      <c r="L2505" s="90"/>
      <c r="M2505" s="90"/>
      <c r="N2505" s="13"/>
      <c r="O2505" s="12">
        <v>0</v>
      </c>
      <c r="P2505" s="12">
        <v>45.179178999999998</v>
      </c>
      <c r="Q2505" s="12">
        <v>5.742216</v>
      </c>
      <c r="R2505" s="14">
        <v>46301.460023148145</v>
      </c>
      <c r="S2505" s="12">
        <v>1</v>
      </c>
      <c r="T2505">
        <v>20260062</v>
      </c>
      <c r="U2505" t="s">
        <v>838</v>
      </c>
      <c r="V2505">
        <v>20260062</v>
      </c>
    </row>
    <row r="2506" spans="1:22" x14ac:dyDescent="0.3">
      <c r="A2506" s="11">
        <v>46287</v>
      </c>
      <c r="B2506" s="89" t="s">
        <v>3817</v>
      </c>
      <c r="C2506" s="12" t="s">
        <v>974</v>
      </c>
      <c r="D2506" s="12" t="s">
        <v>2486</v>
      </c>
      <c r="E2506" s="12" t="s">
        <v>80</v>
      </c>
      <c r="F2506" s="12" t="s">
        <v>80</v>
      </c>
      <c r="G2506" s="12" t="s">
        <v>2733</v>
      </c>
      <c r="H2506" s="12" t="s">
        <v>2737</v>
      </c>
      <c r="I2506" s="90">
        <v>0.33333333333333331</v>
      </c>
      <c r="J2506" s="90">
        <v>0.37847222222222221</v>
      </c>
      <c r="K2506" s="13">
        <v>1.08</v>
      </c>
      <c r="L2506" s="90"/>
      <c r="M2506" s="90"/>
      <c r="N2506" s="13"/>
      <c r="O2506" s="12">
        <v>0</v>
      </c>
      <c r="P2506" s="12">
        <v>45.188167999999997</v>
      </c>
      <c r="Q2506" s="12">
        <v>5.7248919999999996</v>
      </c>
      <c r="R2506" s="14">
        <v>46301.460023148145</v>
      </c>
      <c r="S2506" s="12">
        <v>1</v>
      </c>
      <c r="T2506">
        <v>20260470</v>
      </c>
      <c r="U2506" t="s">
        <v>838</v>
      </c>
      <c r="V2506">
        <v>20260470</v>
      </c>
    </row>
    <row r="2507" spans="1:22" x14ac:dyDescent="0.3">
      <c r="A2507" s="11">
        <v>46287</v>
      </c>
      <c r="B2507" s="89" t="s">
        <v>3817</v>
      </c>
      <c r="C2507" s="12" t="s">
        <v>974</v>
      </c>
      <c r="D2507" s="12" t="s">
        <v>3063</v>
      </c>
      <c r="E2507" s="12" t="s">
        <v>80</v>
      </c>
      <c r="F2507" s="12" t="s">
        <v>3064</v>
      </c>
      <c r="G2507" s="12" t="s">
        <v>2733</v>
      </c>
      <c r="H2507" s="12" t="s">
        <v>2734</v>
      </c>
      <c r="I2507" s="90">
        <v>0.16666666666666671</v>
      </c>
      <c r="J2507" s="90">
        <v>0.1736111111111111</v>
      </c>
      <c r="K2507" s="13">
        <v>0.17</v>
      </c>
      <c r="L2507" s="90"/>
      <c r="M2507" s="90"/>
      <c r="N2507" s="13"/>
      <c r="O2507" s="12">
        <v>0</v>
      </c>
      <c r="P2507" s="12">
        <v>45.188167999999997</v>
      </c>
      <c r="Q2507" s="12">
        <v>5.7248919999999996</v>
      </c>
      <c r="R2507" s="14">
        <v>46301.460023148145</v>
      </c>
      <c r="S2507" s="12">
        <v>1</v>
      </c>
      <c r="T2507">
        <v>20260470</v>
      </c>
      <c r="U2507" t="s">
        <v>40</v>
      </c>
      <c r="V2507">
        <v>20260470</v>
      </c>
    </row>
    <row r="2508" spans="1:22" x14ac:dyDescent="0.3">
      <c r="A2508" s="11">
        <v>46287</v>
      </c>
      <c r="B2508" s="89" t="s">
        <v>3835</v>
      </c>
      <c r="C2508" s="12" t="s">
        <v>859</v>
      </c>
      <c r="D2508" s="12" t="s">
        <v>3196</v>
      </c>
      <c r="E2508" s="12" t="s">
        <v>521</v>
      </c>
      <c r="F2508" s="12" t="s">
        <v>3197</v>
      </c>
      <c r="G2508" s="12" t="s">
        <v>2733</v>
      </c>
      <c r="H2508" s="12" t="s">
        <v>2734</v>
      </c>
      <c r="I2508" s="90">
        <v>0.29166666666666669</v>
      </c>
      <c r="J2508" s="90">
        <v>0.2986111111111111</v>
      </c>
      <c r="K2508" s="13">
        <v>0.17</v>
      </c>
      <c r="L2508" s="90"/>
      <c r="M2508" s="90"/>
      <c r="N2508" s="13"/>
      <c r="O2508" s="12">
        <v>0</v>
      </c>
      <c r="P2508" s="12">
        <v>45.191065999999999</v>
      </c>
      <c r="Q2508" s="12">
        <v>5.7243019999999998</v>
      </c>
      <c r="R2508" s="14">
        <v>46301.460023148145</v>
      </c>
      <c r="S2508" s="12">
        <v>1</v>
      </c>
      <c r="T2508">
        <v>20260502</v>
      </c>
      <c r="U2508" t="s">
        <v>40</v>
      </c>
      <c r="V2508">
        <v>20260502</v>
      </c>
    </row>
    <row r="2509" spans="1:22" x14ac:dyDescent="0.3">
      <c r="A2509" s="11">
        <v>46287</v>
      </c>
      <c r="B2509" s="89" t="s">
        <v>3820</v>
      </c>
      <c r="C2509" s="12" t="s">
        <v>961</v>
      </c>
      <c r="D2509" s="12" t="s">
        <v>2916</v>
      </c>
      <c r="E2509" s="12" t="s">
        <v>562</v>
      </c>
      <c r="F2509" s="12" t="s">
        <v>2917</v>
      </c>
      <c r="G2509" s="12" t="s">
        <v>2733</v>
      </c>
      <c r="H2509" s="12" t="s">
        <v>2734</v>
      </c>
      <c r="I2509" s="90">
        <v>0.2638888888888889</v>
      </c>
      <c r="J2509" s="90">
        <v>0.27777777777777779</v>
      </c>
      <c r="K2509" s="13">
        <v>0.33</v>
      </c>
      <c r="L2509" s="90">
        <v>0.31319444444444439</v>
      </c>
      <c r="M2509" s="90">
        <v>0.56666666666666665</v>
      </c>
      <c r="N2509" s="13">
        <v>6.08</v>
      </c>
      <c r="O2509" s="12">
        <v>1</v>
      </c>
      <c r="P2509" s="12">
        <v>45.166173999999998</v>
      </c>
      <c r="Q2509" s="12">
        <v>5.7258250000000004</v>
      </c>
      <c r="R2509" s="14">
        <v>46301.460023148145</v>
      </c>
      <c r="S2509" s="12">
        <v>1</v>
      </c>
      <c r="T2509">
        <v>20260360</v>
      </c>
      <c r="U2509" t="s">
        <v>40</v>
      </c>
      <c r="V2509">
        <v>20260360</v>
      </c>
    </row>
    <row r="2510" spans="1:22" x14ac:dyDescent="0.3">
      <c r="A2510" s="11">
        <v>46287</v>
      </c>
      <c r="B2510" s="89" t="s">
        <v>3846</v>
      </c>
      <c r="C2510" s="12" t="s">
        <v>863</v>
      </c>
      <c r="D2510" s="12" t="s">
        <v>3069</v>
      </c>
      <c r="E2510" s="12" t="s">
        <v>699</v>
      </c>
      <c r="F2510" s="12" t="s">
        <v>3070</v>
      </c>
      <c r="G2510" s="12" t="s">
        <v>2733</v>
      </c>
      <c r="H2510" s="12" t="s">
        <v>2734</v>
      </c>
      <c r="I2510" s="90">
        <v>0.16666666666666671</v>
      </c>
      <c r="J2510" s="90">
        <v>0.1736111111111111</v>
      </c>
      <c r="K2510" s="13">
        <v>0.17</v>
      </c>
      <c r="L2510" s="90"/>
      <c r="M2510" s="90"/>
      <c r="N2510" s="13"/>
      <c r="O2510" s="12">
        <v>0</v>
      </c>
      <c r="P2510" s="12">
        <v>45.193389000000003</v>
      </c>
      <c r="Q2510" s="12">
        <v>5.7156229999999999</v>
      </c>
      <c r="R2510" s="14">
        <v>46301.460023148145</v>
      </c>
      <c r="S2510" s="12">
        <v>1</v>
      </c>
      <c r="T2510">
        <v>20260419</v>
      </c>
      <c r="U2510" t="s">
        <v>40</v>
      </c>
      <c r="V2510">
        <v>20260419</v>
      </c>
    </row>
    <row r="2511" spans="1:22" x14ac:dyDescent="0.3">
      <c r="A2511" s="11">
        <v>46287</v>
      </c>
      <c r="B2511" s="89" t="s">
        <v>3867</v>
      </c>
      <c r="C2511" s="12" t="s">
        <v>914</v>
      </c>
      <c r="D2511" s="12" t="s">
        <v>2374</v>
      </c>
      <c r="E2511" s="12" t="s">
        <v>781</v>
      </c>
      <c r="F2511" s="12" t="s">
        <v>781</v>
      </c>
      <c r="G2511" s="12" t="s">
        <v>2733</v>
      </c>
      <c r="H2511" s="12" t="s">
        <v>2737</v>
      </c>
      <c r="I2511" s="90">
        <v>0.33333333333333331</v>
      </c>
      <c r="J2511" s="90">
        <v>0.375</v>
      </c>
      <c r="K2511" s="13">
        <v>1</v>
      </c>
      <c r="L2511" s="90">
        <v>0.29930555555555549</v>
      </c>
      <c r="M2511" s="90">
        <v>0.36666666666666659</v>
      </c>
      <c r="N2511" s="13">
        <v>1.62</v>
      </c>
      <c r="O2511" s="12">
        <v>1</v>
      </c>
      <c r="P2511" s="12">
        <v>45.187779999999997</v>
      </c>
      <c r="Q2511" s="12">
        <v>5.6920270000000004</v>
      </c>
      <c r="R2511" s="14">
        <v>46301.460023148145</v>
      </c>
      <c r="S2511" s="12">
        <v>1</v>
      </c>
      <c r="T2511">
        <v>20260435</v>
      </c>
      <c r="U2511" t="s">
        <v>838</v>
      </c>
      <c r="V2511">
        <v>20260435</v>
      </c>
    </row>
    <row r="2512" spans="1:22" x14ac:dyDescent="0.3">
      <c r="A2512" s="11">
        <v>46287</v>
      </c>
      <c r="B2512" s="89" t="s">
        <v>3831</v>
      </c>
      <c r="C2512" s="12" t="s">
        <v>892</v>
      </c>
      <c r="D2512" s="12" t="s">
        <v>3072</v>
      </c>
      <c r="E2512" s="12" t="s">
        <v>364</v>
      </c>
      <c r="F2512" s="12" t="s">
        <v>3073</v>
      </c>
      <c r="G2512" s="12" t="s">
        <v>2733</v>
      </c>
      <c r="H2512" s="12" t="s">
        <v>2734</v>
      </c>
      <c r="I2512" s="90">
        <v>0.16666666666666671</v>
      </c>
      <c r="J2512" s="90">
        <v>0.18055555555555561</v>
      </c>
      <c r="K2512" s="13">
        <v>0.33</v>
      </c>
      <c r="L2512" s="90"/>
      <c r="M2512" s="90"/>
      <c r="N2512" s="13"/>
      <c r="O2512" s="12">
        <v>0</v>
      </c>
      <c r="P2512" s="12">
        <v>45.187527000000003</v>
      </c>
      <c r="Q2512" s="12">
        <v>5.7106579999999996</v>
      </c>
      <c r="R2512" s="14">
        <v>46301.460023148145</v>
      </c>
      <c r="S2512" s="12">
        <v>1</v>
      </c>
      <c r="T2512">
        <v>20260019</v>
      </c>
      <c r="U2512" t="s">
        <v>40</v>
      </c>
      <c r="V2512">
        <v>20260019</v>
      </c>
    </row>
    <row r="2513" spans="1:22" x14ac:dyDescent="0.3">
      <c r="A2513" s="11">
        <v>46287</v>
      </c>
      <c r="B2513" s="89" t="s">
        <v>3915</v>
      </c>
      <c r="C2513" s="12" t="s">
        <v>851</v>
      </c>
      <c r="D2513" s="12" t="s">
        <v>850</v>
      </c>
      <c r="E2513" s="12" t="s">
        <v>630</v>
      </c>
      <c r="F2513" s="12" t="s">
        <v>3213</v>
      </c>
      <c r="G2513" s="12" t="s">
        <v>2733</v>
      </c>
      <c r="H2513" s="12" t="s">
        <v>2734</v>
      </c>
      <c r="I2513" s="90">
        <v>0.29166666666666669</v>
      </c>
      <c r="J2513" s="90">
        <v>0.2986111111111111</v>
      </c>
      <c r="K2513" s="13">
        <v>0.17</v>
      </c>
      <c r="L2513" s="90"/>
      <c r="M2513" s="90"/>
      <c r="N2513" s="13"/>
      <c r="O2513" s="12">
        <v>0</v>
      </c>
      <c r="P2513" s="12">
        <v>45.362712999999999</v>
      </c>
      <c r="Q2513" s="12">
        <v>5.5913490000000001</v>
      </c>
      <c r="R2513" s="14">
        <v>46301.460023148145</v>
      </c>
      <c r="S2513" s="12">
        <v>1</v>
      </c>
      <c r="V2513" t="s">
        <v>3786</v>
      </c>
    </row>
    <row r="2514" spans="1:22" x14ac:dyDescent="0.3">
      <c r="A2514" s="11">
        <v>46287</v>
      </c>
      <c r="B2514" s="89" t="s">
        <v>3854</v>
      </c>
      <c r="C2514" s="12" t="s">
        <v>963</v>
      </c>
      <c r="D2514" s="12" t="s">
        <v>3198</v>
      </c>
      <c r="E2514" s="12" t="s">
        <v>176</v>
      </c>
      <c r="F2514" s="12" t="s">
        <v>3199</v>
      </c>
      <c r="G2514" s="12" t="s">
        <v>2733</v>
      </c>
      <c r="H2514" s="12" t="s">
        <v>2734</v>
      </c>
      <c r="I2514" s="90">
        <v>0.29166666666666669</v>
      </c>
      <c r="J2514" s="90">
        <v>0.2986111111111111</v>
      </c>
      <c r="K2514" s="13">
        <v>0.17</v>
      </c>
      <c r="L2514" s="90"/>
      <c r="M2514" s="90"/>
      <c r="N2514" s="13"/>
      <c r="O2514" s="12">
        <v>0</v>
      </c>
      <c r="P2514" s="12">
        <v>45.179839999999999</v>
      </c>
      <c r="Q2514" s="12">
        <v>5.7082069999999998</v>
      </c>
      <c r="R2514" s="14">
        <v>46301.460023148145</v>
      </c>
      <c r="S2514" s="12">
        <v>1</v>
      </c>
      <c r="T2514">
        <v>20260427</v>
      </c>
      <c r="U2514" t="s">
        <v>40</v>
      </c>
      <c r="V2514">
        <v>20260427</v>
      </c>
    </row>
    <row r="2515" spans="1:22" x14ac:dyDescent="0.3">
      <c r="A2515" s="11">
        <v>46287</v>
      </c>
      <c r="B2515" s="89" t="s">
        <v>3865</v>
      </c>
      <c r="C2515" s="12" t="s">
        <v>962</v>
      </c>
      <c r="D2515" s="12" t="s">
        <v>1725</v>
      </c>
      <c r="E2515" s="12" t="s">
        <v>471</v>
      </c>
      <c r="F2515" s="12" t="s">
        <v>471</v>
      </c>
      <c r="G2515" s="12" t="s">
        <v>2733</v>
      </c>
      <c r="H2515" s="12" t="s">
        <v>2737</v>
      </c>
      <c r="I2515" s="90">
        <v>0.23958333333333329</v>
      </c>
      <c r="J2515" s="90">
        <v>0.28472222222222221</v>
      </c>
      <c r="K2515" s="13">
        <v>1.08</v>
      </c>
      <c r="L2515" s="90">
        <v>0.33888888888888891</v>
      </c>
      <c r="M2515" s="90">
        <v>0.39513888888888887</v>
      </c>
      <c r="N2515" s="13">
        <v>1.35</v>
      </c>
      <c r="O2515" s="12">
        <v>1</v>
      </c>
      <c r="P2515" s="12">
        <v>45.334660999999997</v>
      </c>
      <c r="Q2515" s="12">
        <v>5.6211659999999997</v>
      </c>
      <c r="R2515" s="14">
        <v>46301.460023148145</v>
      </c>
      <c r="S2515" s="12">
        <v>1</v>
      </c>
      <c r="T2515">
        <v>20260223</v>
      </c>
      <c r="U2515" t="s">
        <v>838</v>
      </c>
      <c r="V2515">
        <v>20260223</v>
      </c>
    </row>
    <row r="2516" spans="1:22" x14ac:dyDescent="0.3">
      <c r="A2516" s="11">
        <v>46287</v>
      </c>
      <c r="B2516" s="89" t="s">
        <v>3815</v>
      </c>
      <c r="C2516" s="12" t="s">
        <v>905</v>
      </c>
      <c r="D2516" s="12"/>
      <c r="E2516" s="12" t="s">
        <v>63</v>
      </c>
      <c r="F2516" s="12" t="s">
        <v>63</v>
      </c>
      <c r="G2516" s="12"/>
      <c r="H2516" s="12"/>
      <c r="I2516" s="90">
        <v>0.29166666666666669</v>
      </c>
      <c r="J2516" s="90">
        <v>0.2986111111111111</v>
      </c>
      <c r="K2516" s="13">
        <v>0.17</v>
      </c>
      <c r="L2516" s="90"/>
      <c r="M2516" s="90"/>
      <c r="N2516" s="13"/>
      <c r="O2516" s="12">
        <v>0</v>
      </c>
      <c r="P2516" s="12">
        <v>45.179605000000002</v>
      </c>
      <c r="Q2516" s="12">
        <v>5.7066030000000003</v>
      </c>
      <c r="R2516" s="14">
        <v>46301.460023148145</v>
      </c>
      <c r="S2516" s="12">
        <v>1</v>
      </c>
      <c r="T2516">
        <v>20260319</v>
      </c>
      <c r="U2516" t="s">
        <v>3760</v>
      </c>
      <c r="V2516">
        <v>20260319</v>
      </c>
    </row>
    <row r="2517" spans="1:22" x14ac:dyDescent="0.3">
      <c r="A2517" s="11">
        <v>46287</v>
      </c>
      <c r="B2517" s="89" t="s">
        <v>3862</v>
      </c>
      <c r="C2517" s="12" t="s">
        <v>853</v>
      </c>
      <c r="D2517" s="12" t="s">
        <v>3223</v>
      </c>
      <c r="E2517" s="12" t="s">
        <v>381</v>
      </c>
      <c r="F2517" s="12" t="s">
        <v>381</v>
      </c>
      <c r="G2517" s="12" t="s">
        <v>2733</v>
      </c>
      <c r="H2517" s="12" t="s">
        <v>2737</v>
      </c>
      <c r="I2517" s="90">
        <v>0.33333333333333331</v>
      </c>
      <c r="J2517" s="90">
        <v>0.4236111111111111</v>
      </c>
      <c r="K2517" s="13">
        <v>2.17</v>
      </c>
      <c r="L2517" s="90"/>
      <c r="M2517" s="90"/>
      <c r="N2517" s="13"/>
      <c r="O2517" s="12">
        <v>0</v>
      </c>
      <c r="P2517" s="12">
        <v>45.147682000000003</v>
      </c>
      <c r="Q2517" s="12">
        <v>5.7162199999999999</v>
      </c>
      <c r="R2517" s="14">
        <v>46301.460023148145</v>
      </c>
      <c r="S2517" s="12">
        <v>1</v>
      </c>
      <c r="T2517">
        <v>20260535</v>
      </c>
      <c r="U2517" t="s">
        <v>3760</v>
      </c>
      <c r="V2517">
        <v>20260535</v>
      </c>
    </row>
    <row r="2518" spans="1:22" x14ac:dyDescent="0.3">
      <c r="A2518" s="11">
        <v>46287</v>
      </c>
      <c r="B2518" s="89" t="s">
        <v>3823</v>
      </c>
      <c r="C2518" s="12" t="s">
        <v>968</v>
      </c>
      <c r="D2518" s="12" t="s">
        <v>1740</v>
      </c>
      <c r="E2518" s="12" t="s">
        <v>529</v>
      </c>
      <c r="F2518" s="12" t="s">
        <v>529</v>
      </c>
      <c r="G2518" s="12" t="s">
        <v>2733</v>
      </c>
      <c r="H2518" s="12" t="s">
        <v>2737</v>
      </c>
      <c r="I2518" s="90">
        <v>0.33333333333333331</v>
      </c>
      <c r="J2518" s="90">
        <v>0.34375</v>
      </c>
      <c r="K2518" s="13">
        <v>0.25</v>
      </c>
      <c r="L2518" s="90"/>
      <c r="M2518" s="90"/>
      <c r="N2518" s="13"/>
      <c r="O2518" s="12">
        <v>0</v>
      </c>
      <c r="P2518" s="12">
        <v>45.177917000000001</v>
      </c>
      <c r="Q2518" s="12">
        <v>5.7286510000000002</v>
      </c>
      <c r="R2518" s="14">
        <v>46301.460023148145</v>
      </c>
      <c r="S2518" s="12">
        <v>1</v>
      </c>
      <c r="T2518">
        <v>20260228</v>
      </c>
      <c r="U2518" t="s">
        <v>838</v>
      </c>
      <c r="V2518">
        <v>20260228</v>
      </c>
    </row>
    <row r="2519" spans="1:22" x14ac:dyDescent="0.3">
      <c r="A2519" s="11">
        <v>46287</v>
      </c>
      <c r="B2519" s="89" t="s">
        <v>3848</v>
      </c>
      <c r="C2519" s="12" t="s">
        <v>945</v>
      </c>
      <c r="D2519" s="12" t="s">
        <v>2753</v>
      </c>
      <c r="E2519" s="12" t="s">
        <v>91</v>
      </c>
      <c r="F2519" s="12" t="s">
        <v>2754</v>
      </c>
      <c r="G2519" s="12" t="s">
        <v>2733</v>
      </c>
      <c r="H2519" s="12" t="s">
        <v>2734</v>
      </c>
      <c r="I2519" s="90">
        <v>0.16666666666666671</v>
      </c>
      <c r="J2519" s="90">
        <v>0.18055555555555561</v>
      </c>
      <c r="K2519" s="13">
        <v>0.33</v>
      </c>
      <c r="L2519" s="90"/>
      <c r="M2519" s="90"/>
      <c r="N2519" s="13"/>
      <c r="O2519" s="12">
        <v>0</v>
      </c>
      <c r="P2519" s="12">
        <v>45.189203999999997</v>
      </c>
      <c r="Q2519" s="12">
        <v>5.6898710000000001</v>
      </c>
      <c r="R2519" s="14">
        <v>46301.460023148145</v>
      </c>
      <c r="S2519" s="12">
        <v>1</v>
      </c>
      <c r="T2519">
        <v>20260274</v>
      </c>
      <c r="U2519" t="s">
        <v>40</v>
      </c>
      <c r="V2519">
        <v>20260274</v>
      </c>
    </row>
    <row r="2520" spans="1:22" x14ac:dyDescent="0.3">
      <c r="A2520" s="11">
        <v>46287</v>
      </c>
      <c r="B2520" s="89" t="s">
        <v>3883</v>
      </c>
      <c r="C2520" s="12" t="s">
        <v>849</v>
      </c>
      <c r="D2520" s="12" t="s">
        <v>848</v>
      </c>
      <c r="E2520" s="12" t="s">
        <v>669</v>
      </c>
      <c r="F2520" s="12" t="s">
        <v>3071</v>
      </c>
      <c r="G2520" s="12" t="s">
        <v>2733</v>
      </c>
      <c r="H2520" s="12" t="s">
        <v>2734</v>
      </c>
      <c r="I2520" s="90">
        <v>0.16666666666666671</v>
      </c>
      <c r="J2520" s="90">
        <v>0.1736111111111111</v>
      </c>
      <c r="K2520" s="13">
        <v>0.17</v>
      </c>
      <c r="L2520" s="90"/>
      <c r="M2520" s="90"/>
      <c r="N2520" s="13"/>
      <c r="O2520" s="12">
        <v>0</v>
      </c>
      <c r="P2520" s="12">
        <v>45.229419</v>
      </c>
      <c r="Q2520" s="12">
        <v>5.6816570000000004</v>
      </c>
      <c r="R2520" s="14">
        <v>46301.460023148145</v>
      </c>
      <c r="S2520" s="12">
        <v>1</v>
      </c>
      <c r="V2520" t="s">
        <v>3774</v>
      </c>
    </row>
    <row r="2521" spans="1:22" x14ac:dyDescent="0.3">
      <c r="A2521" s="11">
        <v>46287</v>
      </c>
      <c r="B2521" s="89" t="s">
        <v>3813</v>
      </c>
      <c r="C2521" s="12" t="s">
        <v>847</v>
      </c>
      <c r="D2521" s="12" t="s">
        <v>2599</v>
      </c>
      <c r="E2521" s="12" t="s">
        <v>370</v>
      </c>
      <c r="F2521" s="12" t="s">
        <v>370</v>
      </c>
      <c r="G2521" s="12" t="s">
        <v>2733</v>
      </c>
      <c r="H2521" s="12" t="s">
        <v>2737</v>
      </c>
      <c r="I2521" s="90">
        <v>0.33333333333333331</v>
      </c>
      <c r="J2521" s="90">
        <v>0.37847222222222221</v>
      </c>
      <c r="K2521" s="13">
        <v>1.08</v>
      </c>
      <c r="L2521" s="90"/>
      <c r="M2521" s="90"/>
      <c r="N2521" s="13"/>
      <c r="O2521" s="12">
        <v>0</v>
      </c>
      <c r="P2521" s="12">
        <v>45.187213</v>
      </c>
      <c r="Q2521" s="12">
        <v>5.7183970000000004</v>
      </c>
      <c r="R2521" s="14">
        <v>46301.460023148145</v>
      </c>
      <c r="S2521" s="12">
        <v>1</v>
      </c>
      <c r="T2521">
        <v>20260528</v>
      </c>
      <c r="U2521" t="s">
        <v>838</v>
      </c>
      <c r="V2521">
        <v>20260528</v>
      </c>
    </row>
    <row r="2522" spans="1:22" x14ac:dyDescent="0.3">
      <c r="A2522" s="11">
        <v>46287</v>
      </c>
      <c r="B2522" s="89" t="s">
        <v>3822</v>
      </c>
      <c r="C2522" s="12" t="s">
        <v>944</v>
      </c>
      <c r="D2522" s="12" t="s">
        <v>2769</v>
      </c>
      <c r="E2522" s="12" t="s">
        <v>202</v>
      </c>
      <c r="F2522" s="12" t="s">
        <v>2770</v>
      </c>
      <c r="G2522" s="12" t="s">
        <v>2733</v>
      </c>
      <c r="H2522" s="12" t="s">
        <v>2734</v>
      </c>
      <c r="I2522" s="90">
        <v>0.16666666666666671</v>
      </c>
      <c r="J2522" s="90">
        <v>0.18055555555555561</v>
      </c>
      <c r="K2522" s="13">
        <v>0.33</v>
      </c>
      <c r="L2522" s="90"/>
      <c r="M2522" s="90"/>
      <c r="N2522" s="13"/>
      <c r="O2522" s="12">
        <v>0</v>
      </c>
      <c r="P2522" s="12">
        <v>45.190215999999999</v>
      </c>
      <c r="Q2522" s="12">
        <v>5.7257730000000002</v>
      </c>
      <c r="R2522" s="14">
        <v>46301.460023148145</v>
      </c>
      <c r="S2522" s="12">
        <v>1</v>
      </c>
      <c r="T2522">
        <v>20260067</v>
      </c>
      <c r="U2522" t="s">
        <v>40</v>
      </c>
      <c r="V2522">
        <v>20260067</v>
      </c>
    </row>
    <row r="2523" spans="1:22" x14ac:dyDescent="0.3">
      <c r="A2523" s="11">
        <v>46287</v>
      </c>
      <c r="B2523" s="89" t="s">
        <v>3833</v>
      </c>
      <c r="C2523" s="12" t="s">
        <v>978</v>
      </c>
      <c r="D2523" s="12" t="s">
        <v>3240</v>
      </c>
      <c r="E2523" s="12" t="s">
        <v>410</v>
      </c>
      <c r="F2523" s="12" t="s">
        <v>3241</v>
      </c>
      <c r="G2523" s="12" t="s">
        <v>2733</v>
      </c>
      <c r="H2523" s="12" t="s">
        <v>2734</v>
      </c>
      <c r="I2523" s="90">
        <v>0.16666666666666671</v>
      </c>
      <c r="J2523" s="90">
        <v>0.18055555555555561</v>
      </c>
      <c r="K2523" s="13">
        <v>0.33</v>
      </c>
      <c r="L2523" s="90"/>
      <c r="M2523" s="90"/>
      <c r="N2523" s="13"/>
      <c r="O2523" s="12">
        <v>0</v>
      </c>
      <c r="P2523" s="12">
        <v>45.565835999999997</v>
      </c>
      <c r="Q2523" s="12">
        <v>5.8936609999999998</v>
      </c>
      <c r="R2523" s="14">
        <v>46301.460023148145</v>
      </c>
      <c r="S2523" s="12">
        <v>1</v>
      </c>
      <c r="T2523">
        <v>20260107</v>
      </c>
      <c r="U2523" t="s">
        <v>40</v>
      </c>
      <c r="V2523">
        <v>20260107</v>
      </c>
    </row>
    <row r="2524" spans="1:22" x14ac:dyDescent="0.3">
      <c r="A2524" s="11">
        <v>46287</v>
      </c>
      <c r="B2524" s="89" t="s">
        <v>3848</v>
      </c>
      <c r="C2524" s="12" t="s">
        <v>945</v>
      </c>
      <c r="D2524" s="12" t="s">
        <v>1302</v>
      </c>
      <c r="E2524" s="12" t="s">
        <v>86</v>
      </c>
      <c r="F2524" s="12" t="s">
        <v>3524</v>
      </c>
      <c r="G2524" s="12" t="s">
        <v>2733</v>
      </c>
      <c r="H2524" s="12" t="s">
        <v>2737</v>
      </c>
      <c r="I2524" s="90">
        <v>0.33333333333333331</v>
      </c>
      <c r="J2524" s="90">
        <v>0.375</v>
      </c>
      <c r="K2524" s="13">
        <v>1</v>
      </c>
      <c r="L2524" s="90"/>
      <c r="M2524" s="90"/>
      <c r="N2524" s="13"/>
      <c r="O2524" s="12">
        <v>0</v>
      </c>
      <c r="P2524" s="12">
        <v>45.191657999999997</v>
      </c>
      <c r="Q2524" s="12">
        <v>5.722899</v>
      </c>
      <c r="R2524" s="14">
        <v>46301.460023148145</v>
      </c>
      <c r="S2524" s="12">
        <v>1</v>
      </c>
      <c r="T2524">
        <v>20260072</v>
      </c>
      <c r="U2524" t="s">
        <v>838</v>
      </c>
      <c r="V2524">
        <v>20260072</v>
      </c>
    </row>
    <row r="2525" spans="1:22" x14ac:dyDescent="0.3">
      <c r="A2525" s="11">
        <v>46287</v>
      </c>
      <c r="B2525" s="89" t="s">
        <v>3829</v>
      </c>
      <c r="C2525" s="12" t="s">
        <v>946</v>
      </c>
      <c r="D2525" s="12" t="s">
        <v>1859</v>
      </c>
      <c r="E2525" s="12" t="s">
        <v>538</v>
      </c>
      <c r="F2525" s="12" t="s">
        <v>538</v>
      </c>
      <c r="G2525" s="12" t="s">
        <v>2733</v>
      </c>
      <c r="H2525" s="12" t="s">
        <v>2737</v>
      </c>
      <c r="I2525" s="90">
        <v>0.33333333333333331</v>
      </c>
      <c r="J2525" s="90">
        <v>0.37847222222222221</v>
      </c>
      <c r="K2525" s="13">
        <v>1.08</v>
      </c>
      <c r="L2525" s="90"/>
      <c r="M2525" s="90"/>
      <c r="N2525" s="13"/>
      <c r="O2525" s="12">
        <v>0</v>
      </c>
      <c r="P2525" s="12">
        <v>45.202514999999998</v>
      </c>
      <c r="Q2525" s="12">
        <v>5.7046400000000004</v>
      </c>
      <c r="R2525" s="14">
        <v>46301.460023148145</v>
      </c>
      <c r="S2525" s="12">
        <v>0</v>
      </c>
      <c r="T2525">
        <v>20260263</v>
      </c>
      <c r="U2525" t="s">
        <v>838</v>
      </c>
      <c r="V2525">
        <v>20260263</v>
      </c>
    </row>
    <row r="2526" spans="1:22" x14ac:dyDescent="0.3">
      <c r="A2526" s="11">
        <v>46287</v>
      </c>
      <c r="B2526" s="89" t="s">
        <v>3844</v>
      </c>
      <c r="C2526" s="12" t="s">
        <v>952</v>
      </c>
      <c r="D2526" s="12" t="s">
        <v>874</v>
      </c>
      <c r="E2526" s="12" t="s">
        <v>807</v>
      </c>
      <c r="F2526" s="12" t="s">
        <v>3094</v>
      </c>
      <c r="G2526" s="12" t="s">
        <v>2733</v>
      </c>
      <c r="H2526" s="12" t="s">
        <v>2734</v>
      </c>
      <c r="I2526" s="90">
        <v>0.16666666666666671</v>
      </c>
      <c r="J2526" s="90">
        <v>0.18055555555555561</v>
      </c>
      <c r="K2526" s="13">
        <v>0.33</v>
      </c>
      <c r="L2526" s="90"/>
      <c r="M2526" s="90"/>
      <c r="N2526" s="13"/>
      <c r="O2526" s="12">
        <v>0</v>
      </c>
      <c r="P2526" s="12">
        <v>45.185158000000001</v>
      </c>
      <c r="Q2526" s="12">
        <v>5.7167779999999997</v>
      </c>
      <c r="R2526" s="14">
        <v>46301.460023148145</v>
      </c>
      <c r="S2526" s="12">
        <v>1</v>
      </c>
      <c r="V2526" t="s">
        <v>3795</v>
      </c>
    </row>
    <row r="2527" spans="1:22" x14ac:dyDescent="0.3">
      <c r="A2527" s="11">
        <v>46287</v>
      </c>
      <c r="B2527" s="89" t="s">
        <v>3845</v>
      </c>
      <c r="C2527" s="12" t="s">
        <v>950</v>
      </c>
      <c r="D2527" s="12" t="s">
        <v>3092</v>
      </c>
      <c r="E2527" s="12" t="s">
        <v>105</v>
      </c>
      <c r="F2527" s="12" t="s">
        <v>3093</v>
      </c>
      <c r="G2527" s="12" t="s">
        <v>2733</v>
      </c>
      <c r="H2527" s="12" t="s">
        <v>2734</v>
      </c>
      <c r="I2527" s="90">
        <v>0.16666666666666671</v>
      </c>
      <c r="J2527" s="90">
        <v>0.18055555555555561</v>
      </c>
      <c r="K2527" s="13">
        <v>0.33</v>
      </c>
      <c r="L2527" s="90"/>
      <c r="M2527" s="90"/>
      <c r="N2527" s="13"/>
      <c r="O2527" s="12">
        <v>0</v>
      </c>
      <c r="P2527" s="12">
        <v>45.189875000000001</v>
      </c>
      <c r="Q2527" s="12">
        <v>5.7246810000000004</v>
      </c>
      <c r="R2527" s="14">
        <v>46301.460023148145</v>
      </c>
      <c r="S2527" s="12">
        <v>1</v>
      </c>
      <c r="T2527">
        <v>20260488</v>
      </c>
      <c r="U2527" t="s">
        <v>40</v>
      </c>
      <c r="V2527">
        <v>20260488</v>
      </c>
    </row>
    <row r="2528" spans="1:22" x14ac:dyDescent="0.3">
      <c r="A2528" s="11">
        <v>46287</v>
      </c>
      <c r="B2528" s="89" t="s">
        <v>3866</v>
      </c>
      <c r="C2528" s="12" t="s">
        <v>949</v>
      </c>
      <c r="D2528" s="12" t="s">
        <v>2791</v>
      </c>
      <c r="E2528" s="12" t="s">
        <v>333</v>
      </c>
      <c r="F2528" s="12" t="s">
        <v>2792</v>
      </c>
      <c r="G2528" s="12" t="s">
        <v>2733</v>
      </c>
      <c r="H2528" s="12" t="s">
        <v>2734</v>
      </c>
      <c r="I2528" s="90">
        <v>0.16666666666666671</v>
      </c>
      <c r="J2528" s="90">
        <v>0.18055555555555561</v>
      </c>
      <c r="K2528" s="13">
        <v>0.33</v>
      </c>
      <c r="L2528" s="90"/>
      <c r="M2528" s="90"/>
      <c r="N2528" s="13"/>
      <c r="O2528" s="12">
        <v>0</v>
      </c>
      <c r="P2528" s="12">
        <v>45.177658000000001</v>
      </c>
      <c r="Q2528" s="12">
        <v>5.7674839999999996</v>
      </c>
      <c r="R2528" s="14">
        <v>46301.460023148145</v>
      </c>
      <c r="S2528" s="12">
        <v>1</v>
      </c>
      <c r="T2528">
        <v>20260025</v>
      </c>
      <c r="U2528" t="s">
        <v>40</v>
      </c>
      <c r="V2528">
        <v>20260025</v>
      </c>
    </row>
    <row r="2529" spans="1:22" x14ac:dyDescent="0.3">
      <c r="A2529" s="11">
        <v>46287</v>
      </c>
      <c r="B2529" s="89" t="s">
        <v>3826</v>
      </c>
      <c r="C2529" s="12" t="s">
        <v>886</v>
      </c>
      <c r="D2529" s="12" t="s">
        <v>3097</v>
      </c>
      <c r="E2529" s="12" t="s">
        <v>161</v>
      </c>
      <c r="F2529" s="12" t="s">
        <v>3098</v>
      </c>
      <c r="G2529" s="12" t="s">
        <v>2733</v>
      </c>
      <c r="H2529" s="12" t="s">
        <v>2734</v>
      </c>
      <c r="I2529" s="90">
        <v>0.16666666666666671</v>
      </c>
      <c r="J2529" s="90">
        <v>0.18055555555555561</v>
      </c>
      <c r="K2529" s="13">
        <v>0.33</v>
      </c>
      <c r="L2529" s="90"/>
      <c r="M2529" s="90"/>
      <c r="N2529" s="13"/>
      <c r="O2529" s="12">
        <v>0</v>
      </c>
      <c r="P2529" s="12">
        <v>45.174452000000002</v>
      </c>
      <c r="Q2529" s="12">
        <v>5.7284119999999996</v>
      </c>
      <c r="R2529" s="14">
        <v>46301.460023148145</v>
      </c>
      <c r="S2529" s="12">
        <v>1</v>
      </c>
      <c r="T2529">
        <v>20260512</v>
      </c>
      <c r="U2529" t="s">
        <v>40</v>
      </c>
      <c r="V2529">
        <v>20260512</v>
      </c>
    </row>
    <row r="2530" spans="1:22" x14ac:dyDescent="0.3">
      <c r="A2530" s="11">
        <v>46287</v>
      </c>
      <c r="B2530" s="89" t="s">
        <v>3894</v>
      </c>
      <c r="C2530" s="12" t="s">
        <v>846</v>
      </c>
      <c r="D2530" s="12"/>
      <c r="E2530" s="12" t="s">
        <v>1799</v>
      </c>
      <c r="F2530" s="12" t="s">
        <v>1799</v>
      </c>
      <c r="G2530" s="12"/>
      <c r="H2530" s="12"/>
      <c r="I2530" s="90">
        <v>0.29166666666666669</v>
      </c>
      <c r="J2530" s="90">
        <v>0.2986111111111111</v>
      </c>
      <c r="K2530" s="13">
        <v>0.17</v>
      </c>
      <c r="L2530" s="90"/>
      <c r="M2530" s="90"/>
      <c r="N2530" s="13"/>
      <c r="O2530" s="12">
        <v>0</v>
      </c>
      <c r="P2530" s="12">
        <v>45.363452000000002</v>
      </c>
      <c r="Q2530" s="12">
        <v>5.6051859999999998</v>
      </c>
      <c r="R2530" s="14">
        <v>46301.460023148145</v>
      </c>
      <c r="S2530" s="12">
        <v>0</v>
      </c>
      <c r="T2530">
        <v>20260245</v>
      </c>
      <c r="U2530" t="s">
        <v>3760</v>
      </c>
      <c r="V2530">
        <v>20260245</v>
      </c>
    </row>
    <row r="2531" spans="1:22" x14ac:dyDescent="0.3">
      <c r="A2531" s="11">
        <v>46287</v>
      </c>
      <c r="B2531" s="89" t="s">
        <v>3835</v>
      </c>
      <c r="C2531" s="12" t="s">
        <v>859</v>
      </c>
      <c r="D2531" s="12" t="s">
        <v>3226</v>
      </c>
      <c r="E2531" s="12" t="s">
        <v>472</v>
      </c>
      <c r="F2531" s="12" t="s">
        <v>3227</v>
      </c>
      <c r="G2531" s="12" t="s">
        <v>2733</v>
      </c>
      <c r="H2531" s="12" t="s">
        <v>2734</v>
      </c>
      <c r="I2531" s="90">
        <v>0.29166666666666669</v>
      </c>
      <c r="J2531" s="90">
        <v>0.2986111111111111</v>
      </c>
      <c r="K2531" s="13">
        <v>0.17</v>
      </c>
      <c r="L2531" s="90"/>
      <c r="M2531" s="90"/>
      <c r="N2531" s="13"/>
      <c r="O2531" s="12">
        <v>0</v>
      </c>
      <c r="P2531" s="12">
        <v>45.187396</v>
      </c>
      <c r="Q2531" s="12">
        <v>5.7178760000000004</v>
      </c>
      <c r="R2531" s="14">
        <v>46301.460023148145</v>
      </c>
      <c r="S2531" s="12">
        <v>1</v>
      </c>
      <c r="T2531">
        <v>20260374</v>
      </c>
      <c r="U2531" t="s">
        <v>40</v>
      </c>
      <c r="V2531">
        <v>20260374</v>
      </c>
    </row>
    <row r="2532" spans="1:22" x14ac:dyDescent="0.3">
      <c r="A2532" s="11">
        <v>46287</v>
      </c>
      <c r="B2532" s="89" t="s">
        <v>3818</v>
      </c>
      <c r="C2532" s="12" t="s">
        <v>870</v>
      </c>
      <c r="D2532" s="12" t="s">
        <v>3235</v>
      </c>
      <c r="E2532" s="12" t="s">
        <v>165</v>
      </c>
      <c r="F2532" s="12" t="s">
        <v>3236</v>
      </c>
      <c r="G2532" s="12" t="s">
        <v>2733</v>
      </c>
      <c r="H2532" s="12" t="s">
        <v>2734</v>
      </c>
      <c r="I2532" s="90">
        <v>0.3576388888888889</v>
      </c>
      <c r="J2532" s="90">
        <v>0.37152777777777779</v>
      </c>
      <c r="K2532" s="13">
        <v>0.33</v>
      </c>
      <c r="L2532" s="90">
        <v>0.21944444444444439</v>
      </c>
      <c r="M2532" s="90">
        <v>0.21944444444444439</v>
      </c>
      <c r="N2532" s="13">
        <v>0</v>
      </c>
      <c r="O2532" s="12">
        <v>1</v>
      </c>
      <c r="P2532" s="12">
        <v>45.192888000000004</v>
      </c>
      <c r="Q2532" s="12">
        <v>5.7291280000000002</v>
      </c>
      <c r="R2532" s="14">
        <v>46301.460023148145</v>
      </c>
      <c r="S2532" s="12">
        <v>1</v>
      </c>
      <c r="T2532">
        <v>20260175</v>
      </c>
      <c r="U2532" t="s">
        <v>40</v>
      </c>
      <c r="V2532">
        <v>20260175</v>
      </c>
    </row>
    <row r="2533" spans="1:22" x14ac:dyDescent="0.3">
      <c r="A2533" s="11">
        <v>46287</v>
      </c>
      <c r="B2533" s="89" t="s">
        <v>3821</v>
      </c>
      <c r="C2533" s="12" t="s">
        <v>879</v>
      </c>
      <c r="D2533" s="12" t="s">
        <v>897</v>
      </c>
      <c r="E2533" s="12" t="s">
        <v>830</v>
      </c>
      <c r="F2533" s="12" t="s">
        <v>830</v>
      </c>
      <c r="G2533" s="12" t="s">
        <v>2733</v>
      </c>
      <c r="H2533" s="12" t="s">
        <v>2781</v>
      </c>
      <c r="I2533" s="90">
        <v>0.18055555555555561</v>
      </c>
      <c r="J2533" s="90">
        <v>0.24305555555555561</v>
      </c>
      <c r="K2533" s="13">
        <v>1.5</v>
      </c>
      <c r="L2533" s="90"/>
      <c r="M2533" s="90"/>
      <c r="N2533" s="13"/>
      <c r="O2533" s="12">
        <v>0</v>
      </c>
      <c r="P2533" s="12">
        <v>45.326613000000002</v>
      </c>
      <c r="Q2533" s="12">
        <v>5.5783820000000004</v>
      </c>
      <c r="R2533" s="14">
        <v>46301.460023148145</v>
      </c>
      <c r="S2533" s="12">
        <v>1</v>
      </c>
      <c r="V2533" t="s">
        <v>3787</v>
      </c>
    </row>
    <row r="2534" spans="1:22" x14ac:dyDescent="0.3">
      <c r="A2534" s="11">
        <v>46287</v>
      </c>
      <c r="B2534" s="89" t="s">
        <v>3841</v>
      </c>
      <c r="C2534" s="12" t="s">
        <v>971</v>
      </c>
      <c r="D2534" s="12" t="s">
        <v>3095</v>
      </c>
      <c r="E2534" s="12" t="s">
        <v>187</v>
      </c>
      <c r="F2534" s="12" t="s">
        <v>3096</v>
      </c>
      <c r="G2534" s="12" t="s">
        <v>2733</v>
      </c>
      <c r="H2534" s="12" t="s">
        <v>2734</v>
      </c>
      <c r="I2534" s="90">
        <v>0.16666666666666671</v>
      </c>
      <c r="J2534" s="90">
        <v>0.1736111111111111</v>
      </c>
      <c r="K2534" s="13">
        <v>0.17</v>
      </c>
      <c r="L2534" s="90"/>
      <c r="M2534" s="90"/>
      <c r="N2534" s="13"/>
      <c r="O2534" s="12">
        <v>0</v>
      </c>
      <c r="P2534" s="12">
        <v>45.189857000000003</v>
      </c>
      <c r="Q2534" s="12">
        <v>5.7292610000000002</v>
      </c>
      <c r="R2534" s="14">
        <v>46301.460023148145</v>
      </c>
      <c r="S2534" s="12">
        <v>1</v>
      </c>
      <c r="T2534">
        <v>20260328</v>
      </c>
      <c r="U2534" t="s">
        <v>40</v>
      </c>
      <c r="V2534">
        <v>20260328</v>
      </c>
    </row>
    <row r="2535" spans="1:22" x14ac:dyDescent="0.3">
      <c r="A2535" s="11">
        <v>46287</v>
      </c>
      <c r="B2535" s="89" t="s">
        <v>3862</v>
      </c>
      <c r="C2535" s="12" t="s">
        <v>853</v>
      </c>
      <c r="D2535" s="12" t="s">
        <v>852</v>
      </c>
      <c r="E2535" s="12" t="s">
        <v>806</v>
      </c>
      <c r="F2535" s="12" t="s">
        <v>3230</v>
      </c>
      <c r="G2535" s="12" t="s">
        <v>2733</v>
      </c>
      <c r="H2535" s="12" t="s">
        <v>2734</v>
      </c>
      <c r="I2535" s="90">
        <v>0.29166666666666669</v>
      </c>
      <c r="J2535" s="90">
        <v>0.2986111111111111</v>
      </c>
      <c r="K2535" s="13">
        <v>0.17</v>
      </c>
      <c r="L2535" s="90"/>
      <c r="M2535" s="90"/>
      <c r="N2535" s="13"/>
      <c r="O2535" s="12">
        <v>0</v>
      </c>
      <c r="P2535" s="12">
        <v>45.184745999999997</v>
      </c>
      <c r="Q2535" s="12">
        <v>5.7144760000000003</v>
      </c>
      <c r="R2535" s="14">
        <v>46301.460023148145</v>
      </c>
      <c r="S2535" s="12">
        <v>1</v>
      </c>
      <c r="V2535" t="s">
        <v>3788</v>
      </c>
    </row>
    <row r="2536" spans="1:22" x14ac:dyDescent="0.3">
      <c r="A2536" s="11">
        <v>46287</v>
      </c>
      <c r="B2536" s="89" t="s">
        <v>3859</v>
      </c>
      <c r="C2536" s="12" t="s">
        <v>956</v>
      </c>
      <c r="D2536" s="12" t="s">
        <v>3099</v>
      </c>
      <c r="E2536" s="12" t="s">
        <v>595</v>
      </c>
      <c r="F2536" s="12" t="s">
        <v>3100</v>
      </c>
      <c r="G2536" s="12" t="s">
        <v>2733</v>
      </c>
      <c r="H2536" s="12" t="s">
        <v>2734</v>
      </c>
      <c r="I2536" s="90">
        <v>0.16666666666666671</v>
      </c>
      <c r="J2536" s="90">
        <v>0.18055555555555561</v>
      </c>
      <c r="K2536" s="13">
        <v>0.33</v>
      </c>
      <c r="L2536" s="90"/>
      <c r="M2536" s="90"/>
      <c r="N2536" s="13"/>
      <c r="O2536" s="12">
        <v>0</v>
      </c>
      <c r="P2536" s="12">
        <v>45.180706999999998</v>
      </c>
      <c r="Q2536" s="12">
        <v>5.7268699999999999</v>
      </c>
      <c r="R2536" s="14">
        <v>46301.460023148145</v>
      </c>
      <c r="S2536" s="12">
        <v>1</v>
      </c>
      <c r="T2536">
        <v>20260574</v>
      </c>
      <c r="U2536" t="s">
        <v>40</v>
      </c>
      <c r="V2536">
        <v>20260574</v>
      </c>
    </row>
    <row r="2537" spans="1:22" x14ac:dyDescent="0.3">
      <c r="A2537" s="11">
        <v>46287</v>
      </c>
      <c r="B2537" s="89" t="s">
        <v>3883</v>
      </c>
      <c r="C2537" s="12" t="s">
        <v>849</v>
      </c>
      <c r="D2537" s="12" t="s">
        <v>3231</v>
      </c>
      <c r="E2537" s="12" t="s">
        <v>263</v>
      </c>
      <c r="F2537" s="12" t="s">
        <v>3232</v>
      </c>
      <c r="G2537" s="12" t="s">
        <v>2733</v>
      </c>
      <c r="H2537" s="12" t="s">
        <v>2734</v>
      </c>
      <c r="I2537" s="90">
        <v>0.29166666666666669</v>
      </c>
      <c r="J2537" s="90">
        <v>0.2986111111111111</v>
      </c>
      <c r="K2537" s="13">
        <v>0.17</v>
      </c>
      <c r="L2537" s="90"/>
      <c r="M2537" s="90"/>
      <c r="N2537" s="13"/>
      <c r="O2537" s="12">
        <v>0</v>
      </c>
      <c r="P2537" s="12">
        <v>45.245221999999998</v>
      </c>
      <c r="Q2537" s="12">
        <v>5.6715299999999997</v>
      </c>
      <c r="R2537" s="14">
        <v>46301.460023148145</v>
      </c>
      <c r="S2537" s="12">
        <v>1</v>
      </c>
      <c r="T2537">
        <v>20260584</v>
      </c>
      <c r="U2537" t="s">
        <v>40</v>
      </c>
      <c r="V2537">
        <v>20260584</v>
      </c>
    </row>
    <row r="2538" spans="1:22" x14ac:dyDescent="0.3">
      <c r="A2538" s="11">
        <v>46287</v>
      </c>
      <c r="B2538" s="89" t="s">
        <v>3833</v>
      </c>
      <c r="C2538" s="12" t="s">
        <v>978</v>
      </c>
      <c r="D2538" s="12" t="s">
        <v>3233</v>
      </c>
      <c r="E2538" s="12" t="s">
        <v>604</v>
      </c>
      <c r="F2538" s="12" t="s">
        <v>3234</v>
      </c>
      <c r="G2538" s="12" t="s">
        <v>2733</v>
      </c>
      <c r="H2538" s="12" t="s">
        <v>2734</v>
      </c>
      <c r="I2538" s="90">
        <v>0.16666666666666671</v>
      </c>
      <c r="J2538" s="90">
        <v>0.1736111111111111</v>
      </c>
      <c r="K2538" s="13">
        <v>0.17</v>
      </c>
      <c r="L2538" s="90"/>
      <c r="M2538" s="90"/>
      <c r="N2538" s="13"/>
      <c r="O2538" s="12">
        <v>0</v>
      </c>
      <c r="P2538" s="12">
        <v>45.570290999999997</v>
      </c>
      <c r="Q2538" s="12">
        <v>5.9184279999999996</v>
      </c>
      <c r="R2538" s="14">
        <v>46301.460023148145</v>
      </c>
      <c r="S2538" s="12">
        <v>1</v>
      </c>
      <c r="T2538">
        <v>20260436</v>
      </c>
      <c r="U2538" t="s">
        <v>40</v>
      </c>
      <c r="V2538">
        <v>20260436</v>
      </c>
    </row>
    <row r="2539" spans="1:22" x14ac:dyDescent="0.3">
      <c r="A2539" s="11">
        <v>46287</v>
      </c>
      <c r="B2539" s="89" t="s">
        <v>3826</v>
      </c>
      <c r="C2539" s="12" t="s">
        <v>886</v>
      </c>
      <c r="D2539" s="12" t="s">
        <v>3242</v>
      </c>
      <c r="E2539" s="12" t="s">
        <v>435</v>
      </c>
      <c r="F2539" s="12" t="s">
        <v>3243</v>
      </c>
      <c r="G2539" s="12" t="s">
        <v>2733</v>
      </c>
      <c r="H2539" s="12" t="s">
        <v>2734</v>
      </c>
      <c r="I2539" s="90">
        <v>0.16666666666666671</v>
      </c>
      <c r="J2539" s="90">
        <v>0.18055555555555561</v>
      </c>
      <c r="K2539" s="13">
        <v>0.33</v>
      </c>
      <c r="L2539" s="90"/>
      <c r="M2539" s="90"/>
      <c r="N2539" s="13"/>
      <c r="O2539" s="12">
        <v>0</v>
      </c>
      <c r="P2539" s="12">
        <v>45.181677999999998</v>
      </c>
      <c r="Q2539" s="12">
        <v>5.7453979999999998</v>
      </c>
      <c r="R2539" s="14">
        <v>46301.460023148145</v>
      </c>
      <c r="S2539" s="12">
        <v>1</v>
      </c>
      <c r="T2539">
        <v>20260156</v>
      </c>
      <c r="U2539" t="s">
        <v>40</v>
      </c>
      <c r="V2539">
        <v>20260156</v>
      </c>
    </row>
    <row r="2540" spans="1:22" x14ac:dyDescent="0.3">
      <c r="A2540" s="11">
        <v>46287</v>
      </c>
      <c r="B2540" s="89" t="s">
        <v>3882</v>
      </c>
      <c r="C2540" s="12" t="s">
        <v>917</v>
      </c>
      <c r="D2540" s="12" t="s">
        <v>3555</v>
      </c>
      <c r="E2540" s="12" t="s">
        <v>771</v>
      </c>
      <c r="F2540" s="12" t="s">
        <v>3556</v>
      </c>
      <c r="G2540" s="12" t="s">
        <v>2733</v>
      </c>
      <c r="H2540" s="12" t="s">
        <v>2734</v>
      </c>
      <c r="I2540" s="90">
        <v>0.29166666666666669</v>
      </c>
      <c r="J2540" s="90">
        <v>0.2986111111111111</v>
      </c>
      <c r="K2540" s="13">
        <v>0.17</v>
      </c>
      <c r="L2540" s="90"/>
      <c r="M2540" s="90"/>
      <c r="N2540" s="13"/>
      <c r="O2540" s="12">
        <v>0</v>
      </c>
      <c r="P2540" s="12">
        <v>45.352257000000002</v>
      </c>
      <c r="Q2540" s="12">
        <v>5.5066280000000001</v>
      </c>
      <c r="R2540" s="14">
        <v>46301.460023148145</v>
      </c>
      <c r="S2540" s="12">
        <v>1</v>
      </c>
      <c r="T2540">
        <v>20260239</v>
      </c>
      <c r="U2540" t="s">
        <v>40</v>
      </c>
      <c r="V2540">
        <v>20260239</v>
      </c>
    </row>
    <row r="2541" spans="1:22" x14ac:dyDescent="0.3">
      <c r="A2541" s="11">
        <v>46287</v>
      </c>
      <c r="B2541" s="89" t="s">
        <v>3822</v>
      </c>
      <c r="C2541" s="12" t="s">
        <v>944</v>
      </c>
      <c r="D2541" s="12" t="s">
        <v>1840</v>
      </c>
      <c r="E2541" s="12" t="s">
        <v>406</v>
      </c>
      <c r="F2541" s="12" t="s">
        <v>406</v>
      </c>
      <c r="G2541" s="12" t="s">
        <v>2733</v>
      </c>
      <c r="H2541" s="12" t="s">
        <v>2737</v>
      </c>
      <c r="I2541" s="90">
        <v>0.33333333333333331</v>
      </c>
      <c r="J2541" s="90">
        <v>0.34722222222222221</v>
      </c>
      <c r="K2541" s="13">
        <v>0.33</v>
      </c>
      <c r="L2541" s="90"/>
      <c r="M2541" s="90"/>
      <c r="N2541" s="13"/>
      <c r="O2541" s="12">
        <v>0</v>
      </c>
      <c r="P2541" s="12">
        <v>45.174978000000003</v>
      </c>
      <c r="Q2541" s="12">
        <v>5.7372079999999999</v>
      </c>
      <c r="R2541" s="14">
        <v>46301.460023148145</v>
      </c>
      <c r="S2541" s="12">
        <v>1</v>
      </c>
      <c r="T2541">
        <v>20260257</v>
      </c>
      <c r="U2541" t="s">
        <v>838</v>
      </c>
      <c r="V2541">
        <v>20260257</v>
      </c>
    </row>
    <row r="2542" spans="1:22" x14ac:dyDescent="0.3">
      <c r="A2542" s="11">
        <v>46287</v>
      </c>
      <c r="B2542" s="89" t="s">
        <v>3836</v>
      </c>
      <c r="C2542" s="12" t="s">
        <v>954</v>
      </c>
      <c r="D2542" s="12" t="s">
        <v>3238</v>
      </c>
      <c r="E2542" s="12" t="s">
        <v>174</v>
      </c>
      <c r="F2542" s="12" t="s">
        <v>3239</v>
      </c>
      <c r="G2542" s="12" t="s">
        <v>2733</v>
      </c>
      <c r="H2542" s="12" t="s">
        <v>2734</v>
      </c>
      <c r="I2542" s="90">
        <v>0.29166666666666669</v>
      </c>
      <c r="J2542" s="90">
        <v>0.2986111111111111</v>
      </c>
      <c r="K2542" s="13">
        <v>0.17</v>
      </c>
      <c r="L2542" s="90"/>
      <c r="M2542" s="90"/>
      <c r="N2542" s="13"/>
      <c r="O2542" s="12">
        <v>0</v>
      </c>
      <c r="P2542" s="12">
        <v>45.180501999999997</v>
      </c>
      <c r="Q2542" s="12">
        <v>5.7300690000000003</v>
      </c>
      <c r="R2542" s="14">
        <v>46301.460023148145</v>
      </c>
      <c r="S2542" s="12">
        <v>1</v>
      </c>
      <c r="T2542">
        <v>20260211</v>
      </c>
      <c r="U2542" t="s">
        <v>40</v>
      </c>
      <c r="V2542">
        <v>20260211</v>
      </c>
    </row>
    <row r="2543" spans="1:22" x14ac:dyDescent="0.3">
      <c r="A2543" s="11">
        <v>46287</v>
      </c>
      <c r="B2543" s="89" t="s">
        <v>3859</v>
      </c>
      <c r="C2543" s="12" t="s">
        <v>956</v>
      </c>
      <c r="D2543" s="12" t="s">
        <v>3107</v>
      </c>
      <c r="E2543" s="12" t="s">
        <v>297</v>
      </c>
      <c r="F2543" s="12" t="s">
        <v>3108</v>
      </c>
      <c r="G2543" s="12" t="s">
        <v>2733</v>
      </c>
      <c r="H2543" s="12" t="s">
        <v>2734</v>
      </c>
      <c r="I2543" s="90">
        <v>0.16666666666666671</v>
      </c>
      <c r="J2543" s="90">
        <v>0.18055555555555561</v>
      </c>
      <c r="K2543" s="13">
        <v>0.33</v>
      </c>
      <c r="L2543" s="90"/>
      <c r="M2543" s="90"/>
      <c r="N2543" s="13"/>
      <c r="O2543" s="12">
        <v>0</v>
      </c>
      <c r="P2543" s="12">
        <v>45.178694999999998</v>
      </c>
      <c r="Q2543" s="12">
        <v>5.7423060000000001</v>
      </c>
      <c r="R2543" s="14">
        <v>46301.460023148145</v>
      </c>
      <c r="S2543" s="12">
        <v>1</v>
      </c>
      <c r="T2543">
        <v>20260542</v>
      </c>
      <c r="U2543" t="s">
        <v>40</v>
      </c>
      <c r="V2543">
        <v>20260542</v>
      </c>
    </row>
    <row r="2544" spans="1:22" x14ac:dyDescent="0.3">
      <c r="A2544" s="11">
        <v>46287</v>
      </c>
      <c r="B2544" s="89" t="s">
        <v>3818</v>
      </c>
      <c r="C2544" s="12" t="s">
        <v>870</v>
      </c>
      <c r="D2544" s="12" t="s">
        <v>881</v>
      </c>
      <c r="E2544" s="12" t="s">
        <v>804</v>
      </c>
      <c r="F2544" s="12" t="s">
        <v>3246</v>
      </c>
      <c r="G2544" s="12" t="s">
        <v>2733</v>
      </c>
      <c r="H2544" s="12" t="s">
        <v>2734</v>
      </c>
      <c r="I2544" s="90">
        <v>0.16666666666666671</v>
      </c>
      <c r="J2544" s="90">
        <v>0.18055555555555561</v>
      </c>
      <c r="K2544" s="13">
        <v>0.33</v>
      </c>
      <c r="L2544" s="90">
        <v>0.53749999999999998</v>
      </c>
      <c r="M2544" s="90">
        <v>0.54027777777777775</v>
      </c>
      <c r="N2544" s="13">
        <v>7.0000000000000007E-2</v>
      </c>
      <c r="O2544" s="12">
        <v>1</v>
      </c>
      <c r="P2544" s="12">
        <v>45.189255000000003</v>
      </c>
      <c r="Q2544" s="12">
        <v>5.6904019999999997</v>
      </c>
      <c r="R2544" s="14">
        <v>46301.460023148145</v>
      </c>
      <c r="S2544" s="12">
        <v>1</v>
      </c>
      <c r="V2544" t="s">
        <v>3789</v>
      </c>
    </row>
    <row r="2545" spans="1:22" x14ac:dyDescent="0.3">
      <c r="A2545" s="11">
        <v>46287</v>
      </c>
      <c r="B2545" s="89" t="s">
        <v>3826</v>
      </c>
      <c r="C2545" s="12" t="s">
        <v>886</v>
      </c>
      <c r="D2545" s="12" t="s">
        <v>1927</v>
      </c>
      <c r="E2545" s="12" t="s">
        <v>684</v>
      </c>
      <c r="F2545" s="12" t="s">
        <v>684</v>
      </c>
      <c r="G2545" s="12" t="s">
        <v>2733</v>
      </c>
      <c r="H2545" s="12" t="s">
        <v>2737</v>
      </c>
      <c r="I2545" s="90">
        <v>0.33333333333333331</v>
      </c>
      <c r="J2545" s="90">
        <v>0.3611111111111111</v>
      </c>
      <c r="K2545" s="13">
        <v>0.67</v>
      </c>
      <c r="L2545" s="90"/>
      <c r="M2545" s="90"/>
      <c r="N2545" s="13"/>
      <c r="O2545" s="12">
        <v>0</v>
      </c>
      <c r="P2545" s="12">
        <v>45.189571999999998</v>
      </c>
      <c r="Q2545" s="12">
        <v>5.7128589999999999</v>
      </c>
      <c r="R2545" s="14">
        <v>46301.460023148145</v>
      </c>
      <c r="S2545" s="12">
        <v>1</v>
      </c>
      <c r="T2545">
        <v>20260285</v>
      </c>
      <c r="U2545" t="s">
        <v>838</v>
      </c>
      <c r="V2545">
        <v>20260285</v>
      </c>
    </row>
    <row r="2546" spans="1:22" x14ac:dyDescent="0.3">
      <c r="A2546" s="11">
        <v>46287</v>
      </c>
      <c r="B2546" s="89" t="s">
        <v>3847</v>
      </c>
      <c r="C2546" s="12" t="s">
        <v>900</v>
      </c>
      <c r="D2546" s="12" t="s">
        <v>1382</v>
      </c>
      <c r="E2546" s="12" t="s">
        <v>628</v>
      </c>
      <c r="F2546" s="12" t="s">
        <v>628</v>
      </c>
      <c r="G2546" s="12" t="s">
        <v>2733</v>
      </c>
      <c r="H2546" s="12" t="s">
        <v>2737</v>
      </c>
      <c r="I2546" s="90">
        <v>0.23958333333333329</v>
      </c>
      <c r="J2546" s="90">
        <v>0.2673611111111111</v>
      </c>
      <c r="K2546" s="13">
        <v>0.67</v>
      </c>
      <c r="L2546" s="90"/>
      <c r="M2546" s="90"/>
      <c r="N2546" s="13"/>
      <c r="O2546" s="12">
        <v>0</v>
      </c>
      <c r="P2546" s="12">
        <v>45.221049999999998</v>
      </c>
      <c r="Q2546" s="12">
        <v>5.6877610000000001</v>
      </c>
      <c r="R2546" s="14">
        <v>46301.460023148145</v>
      </c>
      <c r="S2546" s="12">
        <v>1</v>
      </c>
      <c r="T2546">
        <v>20260100</v>
      </c>
      <c r="U2546" t="s">
        <v>838</v>
      </c>
      <c r="V2546">
        <v>20260100</v>
      </c>
    </row>
    <row r="2547" spans="1:22" x14ac:dyDescent="0.3">
      <c r="A2547" s="11">
        <v>46287</v>
      </c>
      <c r="B2547" s="89" t="s">
        <v>3861</v>
      </c>
      <c r="C2547" s="12" t="s">
        <v>970</v>
      </c>
      <c r="D2547" s="12" t="s">
        <v>3114</v>
      </c>
      <c r="E2547" s="12" t="s">
        <v>365</v>
      </c>
      <c r="F2547" s="12" t="s">
        <v>3115</v>
      </c>
      <c r="G2547" s="12" t="s">
        <v>2733</v>
      </c>
      <c r="H2547" s="12" t="s">
        <v>2734</v>
      </c>
      <c r="I2547" s="90">
        <v>0.16666666666666671</v>
      </c>
      <c r="J2547" s="90">
        <v>0.18055555555555561</v>
      </c>
      <c r="K2547" s="13">
        <v>0.33</v>
      </c>
      <c r="L2547" s="90"/>
      <c r="M2547" s="90"/>
      <c r="N2547" s="13"/>
      <c r="O2547" s="12">
        <v>0</v>
      </c>
      <c r="P2547" s="12">
        <v>45.188071000000001</v>
      </c>
      <c r="Q2547" s="12">
        <v>5.7254449999999997</v>
      </c>
      <c r="R2547" s="14">
        <v>46301.460023148145</v>
      </c>
      <c r="S2547" s="12">
        <v>1</v>
      </c>
      <c r="T2547">
        <v>20260272</v>
      </c>
      <c r="U2547" t="s">
        <v>40</v>
      </c>
      <c r="V2547">
        <v>20260272</v>
      </c>
    </row>
    <row r="2548" spans="1:22" x14ac:dyDescent="0.3">
      <c r="A2548" s="11">
        <v>46287</v>
      </c>
      <c r="B2548" s="89" t="s">
        <v>3884</v>
      </c>
      <c r="C2548" s="12" t="s">
        <v>895</v>
      </c>
      <c r="D2548" s="12" t="s">
        <v>1522</v>
      </c>
      <c r="E2548" s="12" t="s">
        <v>207</v>
      </c>
      <c r="F2548" s="12" t="s">
        <v>3259</v>
      </c>
      <c r="G2548" s="12" t="s">
        <v>2733</v>
      </c>
      <c r="H2548" s="12" t="s">
        <v>2737</v>
      </c>
      <c r="I2548" s="90">
        <v>0</v>
      </c>
      <c r="J2548" s="90">
        <v>7.6388888888888895E-2</v>
      </c>
      <c r="K2548" s="13">
        <v>1.83</v>
      </c>
      <c r="L2548" s="90"/>
      <c r="M2548" s="90"/>
      <c r="N2548" s="13"/>
      <c r="O2548" s="12">
        <v>0</v>
      </c>
      <c r="P2548" s="12">
        <v>45.196975999999999</v>
      </c>
      <c r="Q2548" s="12">
        <v>5.7354219999999998</v>
      </c>
      <c r="R2548" s="14">
        <v>46301.460023148145</v>
      </c>
      <c r="S2548" s="12">
        <v>0</v>
      </c>
      <c r="T2548">
        <v>20260150</v>
      </c>
      <c r="U2548" t="s">
        <v>838</v>
      </c>
      <c r="V2548">
        <v>20260150</v>
      </c>
    </row>
    <row r="2549" spans="1:22" x14ac:dyDescent="0.3">
      <c r="A2549" s="11">
        <v>46287</v>
      </c>
      <c r="B2549" s="89" t="s">
        <v>3826</v>
      </c>
      <c r="C2549" s="12" t="s">
        <v>886</v>
      </c>
      <c r="D2549" s="12" t="s">
        <v>2561</v>
      </c>
      <c r="E2549" s="12" t="s">
        <v>161</v>
      </c>
      <c r="F2549" s="12" t="s">
        <v>161</v>
      </c>
      <c r="G2549" s="12" t="s">
        <v>2733</v>
      </c>
      <c r="H2549" s="12" t="s">
        <v>2737</v>
      </c>
      <c r="I2549" s="90">
        <v>0.33333333333333331</v>
      </c>
      <c r="J2549" s="90">
        <v>0.37847222222222221</v>
      </c>
      <c r="K2549" s="13">
        <v>1.08</v>
      </c>
      <c r="L2549" s="90"/>
      <c r="M2549" s="90"/>
      <c r="N2549" s="13"/>
      <c r="O2549" s="12">
        <v>0</v>
      </c>
      <c r="P2549" s="12">
        <v>45.174452000000002</v>
      </c>
      <c r="Q2549" s="12">
        <v>5.7284119999999996</v>
      </c>
      <c r="R2549" s="14">
        <v>46301.460023148145</v>
      </c>
      <c r="S2549" s="12">
        <v>1</v>
      </c>
      <c r="T2549">
        <v>20260512</v>
      </c>
      <c r="U2549" t="s">
        <v>838</v>
      </c>
      <c r="V2549">
        <v>20260512</v>
      </c>
    </row>
    <row r="2550" spans="1:22" x14ac:dyDescent="0.3">
      <c r="A2550" s="11">
        <v>46287</v>
      </c>
      <c r="B2550" s="89" t="s">
        <v>3862</v>
      </c>
      <c r="C2550" s="12" t="s">
        <v>853</v>
      </c>
      <c r="D2550" s="12" t="s">
        <v>3249</v>
      </c>
      <c r="E2550" s="12" t="s">
        <v>98</v>
      </c>
      <c r="F2550" s="12" t="s">
        <v>3250</v>
      </c>
      <c r="G2550" s="12" t="s">
        <v>2733</v>
      </c>
      <c r="H2550" s="12" t="s">
        <v>2734</v>
      </c>
      <c r="I2550" s="90">
        <v>0.29166666666666669</v>
      </c>
      <c r="J2550" s="90">
        <v>0.30208333333333331</v>
      </c>
      <c r="K2550" s="13">
        <v>0.25</v>
      </c>
      <c r="L2550" s="90"/>
      <c r="M2550" s="90"/>
      <c r="N2550" s="13"/>
      <c r="O2550" s="12">
        <v>0</v>
      </c>
      <c r="P2550" s="12">
        <v>45.190128999999999</v>
      </c>
      <c r="Q2550" s="12">
        <v>5.7320460000000004</v>
      </c>
      <c r="R2550" s="14">
        <v>46301.460023148145</v>
      </c>
      <c r="S2550" s="12">
        <v>1</v>
      </c>
      <c r="T2550">
        <v>20260010</v>
      </c>
      <c r="U2550" t="s">
        <v>40</v>
      </c>
      <c r="V2550">
        <v>20260010</v>
      </c>
    </row>
    <row r="2551" spans="1:22" x14ac:dyDescent="0.3">
      <c r="A2551" s="11">
        <v>46287</v>
      </c>
      <c r="B2551" s="89" t="s">
        <v>3846</v>
      </c>
      <c r="C2551" s="12" t="s">
        <v>965</v>
      </c>
      <c r="D2551" s="12" t="s">
        <v>2287</v>
      </c>
      <c r="E2551" s="12" t="s">
        <v>585</v>
      </c>
      <c r="F2551" s="12" t="s">
        <v>585</v>
      </c>
      <c r="G2551" s="12" t="s">
        <v>2733</v>
      </c>
      <c r="H2551" s="12" t="s">
        <v>2737</v>
      </c>
      <c r="I2551" s="90">
        <v>0.33333333333333331</v>
      </c>
      <c r="J2551" s="90">
        <v>0.34722222222222221</v>
      </c>
      <c r="K2551" s="13">
        <v>0.33</v>
      </c>
      <c r="L2551" s="90">
        <v>0.19444444444444439</v>
      </c>
      <c r="M2551" s="90">
        <v>0.20902777777777781</v>
      </c>
      <c r="N2551" s="13">
        <v>0.35</v>
      </c>
      <c r="O2551" s="12">
        <v>1</v>
      </c>
      <c r="P2551" s="12">
        <v>45.146318999999998</v>
      </c>
      <c r="Q2551" s="12">
        <v>5.7044100000000002</v>
      </c>
      <c r="R2551" s="14">
        <v>46301.460023148145</v>
      </c>
      <c r="S2551" s="12">
        <v>1</v>
      </c>
      <c r="T2551">
        <v>20260404</v>
      </c>
      <c r="U2551" t="s">
        <v>838</v>
      </c>
      <c r="V2551">
        <v>20260404</v>
      </c>
    </row>
    <row r="2552" spans="1:22" x14ac:dyDescent="0.3">
      <c r="A2552" s="11">
        <v>46287</v>
      </c>
      <c r="B2552" s="89" t="s">
        <v>3833</v>
      </c>
      <c r="C2552" s="12" t="s">
        <v>978</v>
      </c>
      <c r="D2552" s="12" t="s">
        <v>3233</v>
      </c>
      <c r="E2552" s="12" t="s">
        <v>604</v>
      </c>
      <c r="F2552" s="12" t="s">
        <v>3234</v>
      </c>
      <c r="G2552" s="12" t="s">
        <v>2733</v>
      </c>
      <c r="H2552" s="12" t="s">
        <v>2734</v>
      </c>
      <c r="I2552" s="90">
        <v>0.29166666666666669</v>
      </c>
      <c r="J2552" s="90">
        <v>0.2986111111111111</v>
      </c>
      <c r="K2552" s="13">
        <v>0.17</v>
      </c>
      <c r="L2552" s="90"/>
      <c r="M2552" s="90"/>
      <c r="N2552" s="13"/>
      <c r="O2552" s="12">
        <v>0</v>
      </c>
      <c r="P2552" s="12">
        <v>45.570290999999997</v>
      </c>
      <c r="Q2552" s="12">
        <v>5.9184279999999996</v>
      </c>
      <c r="R2552" s="14">
        <v>46301.460023148145</v>
      </c>
      <c r="S2552" s="12">
        <v>1</v>
      </c>
      <c r="T2552">
        <v>20260436</v>
      </c>
      <c r="U2552" t="s">
        <v>40</v>
      </c>
      <c r="V2552">
        <v>20260436</v>
      </c>
    </row>
    <row r="2553" spans="1:22" x14ac:dyDescent="0.3">
      <c r="A2553" s="11">
        <v>46287</v>
      </c>
      <c r="B2553" s="89" t="s">
        <v>3872</v>
      </c>
      <c r="C2553" s="12" t="s">
        <v>866</v>
      </c>
      <c r="D2553" s="12" t="s">
        <v>1231</v>
      </c>
      <c r="E2553" s="12" t="s">
        <v>451</v>
      </c>
      <c r="F2553" s="12" t="s">
        <v>451</v>
      </c>
      <c r="G2553" s="12" t="s">
        <v>2733</v>
      </c>
      <c r="H2553" s="12" t="s">
        <v>2737</v>
      </c>
      <c r="I2553" s="90">
        <v>0.33333333333333331</v>
      </c>
      <c r="J2553" s="90">
        <v>0.37847222222222221</v>
      </c>
      <c r="K2553" s="13">
        <v>1.08</v>
      </c>
      <c r="L2553" s="90">
        <v>0.34444444444444439</v>
      </c>
      <c r="M2553" s="90">
        <v>0.36875000000000002</v>
      </c>
      <c r="N2553" s="13">
        <v>0.57999999999999996</v>
      </c>
      <c r="O2553" s="12">
        <v>1</v>
      </c>
      <c r="P2553" s="12">
        <v>45.207687999999997</v>
      </c>
      <c r="Q2553" s="12">
        <v>5.763395</v>
      </c>
      <c r="R2553" s="14">
        <v>46301.460023148145</v>
      </c>
      <c r="S2553" s="12">
        <v>1</v>
      </c>
      <c r="T2553">
        <v>20260046</v>
      </c>
      <c r="U2553" t="s">
        <v>838</v>
      </c>
      <c r="V2553">
        <v>20260046</v>
      </c>
    </row>
    <row r="2554" spans="1:22" x14ac:dyDescent="0.3">
      <c r="A2554" s="11">
        <v>46287</v>
      </c>
      <c r="B2554" s="89" t="s">
        <v>3826</v>
      </c>
      <c r="C2554" s="12" t="s">
        <v>886</v>
      </c>
      <c r="D2554" s="12" t="s">
        <v>2352</v>
      </c>
      <c r="E2554" s="12" t="s">
        <v>158</v>
      </c>
      <c r="F2554" s="12" t="s">
        <v>158</v>
      </c>
      <c r="G2554" s="12" t="s">
        <v>2733</v>
      </c>
      <c r="H2554" s="12" t="s">
        <v>2737</v>
      </c>
      <c r="I2554" s="90">
        <v>0.33333333333333331</v>
      </c>
      <c r="J2554" s="90">
        <v>0.34722222222222221</v>
      </c>
      <c r="K2554" s="13">
        <v>0.33</v>
      </c>
      <c r="L2554" s="90"/>
      <c r="M2554" s="90"/>
      <c r="N2554" s="13"/>
      <c r="O2554" s="12">
        <v>0</v>
      </c>
      <c r="P2554" s="12">
        <v>45.179771000000002</v>
      </c>
      <c r="Q2554" s="12">
        <v>5.7104290000000004</v>
      </c>
      <c r="R2554" s="14">
        <v>46301.460023148145</v>
      </c>
      <c r="S2554" s="12">
        <v>1</v>
      </c>
      <c r="T2554">
        <v>20260428</v>
      </c>
      <c r="U2554" t="s">
        <v>838</v>
      </c>
      <c r="V2554">
        <v>20260428</v>
      </c>
    </row>
    <row r="2555" spans="1:22" x14ac:dyDescent="0.3">
      <c r="A2555" s="11">
        <v>46287</v>
      </c>
      <c r="B2555" s="89" t="s">
        <v>3817</v>
      </c>
      <c r="C2555" s="12" t="s">
        <v>974</v>
      </c>
      <c r="D2555" s="12" t="s">
        <v>3116</v>
      </c>
      <c r="E2555" s="12" t="s">
        <v>47</v>
      </c>
      <c r="F2555" s="12" t="s">
        <v>3117</v>
      </c>
      <c r="G2555" s="12" t="s">
        <v>2733</v>
      </c>
      <c r="H2555" s="12" t="s">
        <v>2734</v>
      </c>
      <c r="I2555" s="90">
        <v>0.16666666666666671</v>
      </c>
      <c r="J2555" s="90">
        <v>0.1736111111111111</v>
      </c>
      <c r="K2555" s="13">
        <v>0.17</v>
      </c>
      <c r="L2555" s="90"/>
      <c r="M2555" s="90"/>
      <c r="N2555" s="13"/>
      <c r="O2555" s="12">
        <v>0</v>
      </c>
      <c r="P2555" s="12">
        <v>45.192289000000002</v>
      </c>
      <c r="Q2555" s="12">
        <v>5.7220880000000003</v>
      </c>
      <c r="R2555" s="14">
        <v>46301.460023148145</v>
      </c>
      <c r="S2555" s="12">
        <v>1</v>
      </c>
      <c r="T2555">
        <v>20260345</v>
      </c>
      <c r="U2555" t="s">
        <v>40</v>
      </c>
      <c r="V2555">
        <v>20260345</v>
      </c>
    </row>
    <row r="2556" spans="1:22" x14ac:dyDescent="0.3">
      <c r="A2556" s="11">
        <v>46287</v>
      </c>
      <c r="B2556" s="89" t="s">
        <v>3846</v>
      </c>
      <c r="C2556" s="12" t="s">
        <v>863</v>
      </c>
      <c r="D2556" s="12" t="s">
        <v>3118</v>
      </c>
      <c r="E2556" s="12" t="s">
        <v>140</v>
      </c>
      <c r="F2556" s="12" t="s">
        <v>3119</v>
      </c>
      <c r="G2556" s="12" t="s">
        <v>2733</v>
      </c>
      <c r="H2556" s="12" t="s">
        <v>2734</v>
      </c>
      <c r="I2556" s="90">
        <v>0.16666666666666671</v>
      </c>
      <c r="J2556" s="90">
        <v>0.1736111111111111</v>
      </c>
      <c r="K2556" s="13">
        <v>0.17</v>
      </c>
      <c r="L2556" s="90"/>
      <c r="M2556" s="90"/>
      <c r="N2556" s="13"/>
      <c r="O2556" s="12">
        <v>0</v>
      </c>
      <c r="P2556" s="12">
        <v>45.193193000000001</v>
      </c>
      <c r="Q2556" s="12">
        <v>5.7146129999999999</v>
      </c>
      <c r="R2556" s="14">
        <v>46301.460023148145</v>
      </c>
      <c r="S2556" s="12">
        <v>1</v>
      </c>
      <c r="T2556">
        <v>20260504</v>
      </c>
      <c r="U2556" t="s">
        <v>3760</v>
      </c>
      <c r="V2556">
        <v>20260504</v>
      </c>
    </row>
    <row r="2557" spans="1:22" x14ac:dyDescent="0.3">
      <c r="A2557" s="11">
        <v>46287</v>
      </c>
      <c r="B2557" s="89" t="s">
        <v>3817</v>
      </c>
      <c r="C2557" s="12" t="s">
        <v>974</v>
      </c>
      <c r="D2557" s="12" t="s">
        <v>3262</v>
      </c>
      <c r="E2557" s="12" t="s">
        <v>217</v>
      </c>
      <c r="F2557" s="12" t="s">
        <v>3263</v>
      </c>
      <c r="G2557" s="12" t="s">
        <v>2733</v>
      </c>
      <c r="H2557" s="12" t="s">
        <v>2734</v>
      </c>
      <c r="I2557" s="90">
        <v>0.29166666666666669</v>
      </c>
      <c r="J2557" s="90">
        <v>0.2986111111111111</v>
      </c>
      <c r="K2557" s="13">
        <v>0.17</v>
      </c>
      <c r="L2557" s="90"/>
      <c r="M2557" s="90"/>
      <c r="N2557" s="13"/>
      <c r="O2557" s="12">
        <v>0</v>
      </c>
      <c r="P2557" s="12">
        <v>45.191251999999999</v>
      </c>
      <c r="Q2557" s="12">
        <v>5.7259229999999999</v>
      </c>
      <c r="R2557" s="14">
        <v>46301.460023148145</v>
      </c>
      <c r="S2557" s="12">
        <v>1</v>
      </c>
      <c r="T2557">
        <v>20260233</v>
      </c>
      <c r="U2557" t="s">
        <v>40</v>
      </c>
      <c r="V2557">
        <v>20260233</v>
      </c>
    </row>
    <row r="2558" spans="1:22" x14ac:dyDescent="0.3">
      <c r="A2558" s="11">
        <v>46287</v>
      </c>
      <c r="B2558" s="89" t="s">
        <v>3835</v>
      </c>
      <c r="C2558" s="12" t="s">
        <v>859</v>
      </c>
      <c r="D2558" s="12" t="s">
        <v>3264</v>
      </c>
      <c r="E2558" s="12" t="s">
        <v>162</v>
      </c>
      <c r="F2558" s="12" t="s">
        <v>3265</v>
      </c>
      <c r="G2558" s="12" t="s">
        <v>2733</v>
      </c>
      <c r="H2558" s="12" t="s">
        <v>2734</v>
      </c>
      <c r="I2558" s="90">
        <v>0.25</v>
      </c>
      <c r="J2558" s="90">
        <v>0.26041666666666669</v>
      </c>
      <c r="K2558" s="13">
        <v>0.25</v>
      </c>
      <c r="L2558" s="90"/>
      <c r="M2558" s="90"/>
      <c r="N2558" s="13"/>
      <c r="O2558" s="12">
        <v>0</v>
      </c>
      <c r="P2558" s="12">
        <v>45.189870999999997</v>
      </c>
      <c r="Q2558" s="12">
        <v>5.7183529999999996</v>
      </c>
      <c r="R2558" s="14">
        <v>46301.460023148145</v>
      </c>
      <c r="S2558" s="12">
        <v>1</v>
      </c>
      <c r="T2558">
        <v>20260043</v>
      </c>
      <c r="U2558" t="s">
        <v>40</v>
      </c>
      <c r="V2558">
        <v>20260043</v>
      </c>
    </row>
    <row r="2559" spans="1:22" x14ac:dyDescent="0.3">
      <c r="A2559" s="11">
        <v>46287</v>
      </c>
      <c r="B2559" s="89" t="s">
        <v>3868</v>
      </c>
      <c r="C2559" s="12" t="s">
        <v>983</v>
      </c>
      <c r="D2559" s="12" t="s">
        <v>2254</v>
      </c>
      <c r="E2559" s="12" t="s">
        <v>570</v>
      </c>
      <c r="F2559" s="12" t="s">
        <v>570</v>
      </c>
      <c r="G2559" s="12" t="s">
        <v>2733</v>
      </c>
      <c r="H2559" s="12" t="s">
        <v>2737</v>
      </c>
      <c r="I2559" s="90">
        <v>0.33333333333333331</v>
      </c>
      <c r="J2559" s="90">
        <v>0.34722222222222221</v>
      </c>
      <c r="K2559" s="13">
        <v>0.33</v>
      </c>
      <c r="L2559" s="90"/>
      <c r="M2559" s="90"/>
      <c r="N2559" s="13"/>
      <c r="O2559" s="12">
        <v>0</v>
      </c>
      <c r="P2559" s="12">
        <v>45.214816999999996</v>
      </c>
      <c r="Q2559" s="12">
        <v>5.8582340000000004</v>
      </c>
      <c r="R2559" s="14">
        <v>46301.460023148145</v>
      </c>
      <c r="S2559" s="12">
        <v>1</v>
      </c>
      <c r="T2559">
        <v>20260395</v>
      </c>
      <c r="U2559" t="s">
        <v>838</v>
      </c>
      <c r="V2559">
        <v>20260395</v>
      </c>
    </row>
    <row r="2560" spans="1:22" x14ac:dyDescent="0.3">
      <c r="A2560" s="11">
        <v>46287</v>
      </c>
      <c r="B2560" s="89" t="s">
        <v>3842</v>
      </c>
      <c r="C2560" s="12" t="s">
        <v>865</v>
      </c>
      <c r="D2560" s="12" t="s">
        <v>1137</v>
      </c>
      <c r="E2560" s="12" t="s">
        <v>331</v>
      </c>
      <c r="F2560" s="12" t="s">
        <v>3268</v>
      </c>
      <c r="G2560" s="12" t="s">
        <v>2733</v>
      </c>
      <c r="H2560" s="12" t="s">
        <v>2737</v>
      </c>
      <c r="I2560" s="90">
        <v>0.33333333333333331</v>
      </c>
      <c r="J2560" s="90">
        <v>0.49652777777777779</v>
      </c>
      <c r="K2560" s="13">
        <v>3.92</v>
      </c>
      <c r="L2560" s="90"/>
      <c r="M2560" s="90"/>
      <c r="N2560" s="13"/>
      <c r="O2560" s="12">
        <v>0</v>
      </c>
      <c r="P2560" s="12">
        <v>46.203426999999998</v>
      </c>
      <c r="Q2560" s="12">
        <v>-1.3673979999999999</v>
      </c>
      <c r="R2560" s="14">
        <v>46301.460023148145</v>
      </c>
      <c r="S2560" s="12">
        <v>1</v>
      </c>
      <c r="T2560">
        <v>20260020</v>
      </c>
      <c r="U2560" t="s">
        <v>838</v>
      </c>
      <c r="V2560">
        <v>20260020</v>
      </c>
    </row>
    <row r="2561" spans="1:22" x14ac:dyDescent="0.3">
      <c r="A2561" s="11">
        <v>46287</v>
      </c>
      <c r="B2561" s="89" t="s">
        <v>3848</v>
      </c>
      <c r="C2561" s="12" t="s">
        <v>945</v>
      </c>
      <c r="D2561" s="12" t="s">
        <v>3408</v>
      </c>
      <c r="E2561" s="12" t="s">
        <v>764</v>
      </c>
      <c r="F2561" s="12" t="s">
        <v>2005</v>
      </c>
      <c r="G2561" s="12" t="s">
        <v>2733</v>
      </c>
      <c r="H2561" s="12" t="s">
        <v>2734</v>
      </c>
      <c r="I2561" s="90">
        <v>0.16666666666666671</v>
      </c>
      <c r="J2561" s="90">
        <v>0.18055555555555561</v>
      </c>
      <c r="K2561" s="13">
        <v>0.33</v>
      </c>
      <c r="L2561" s="90"/>
      <c r="M2561" s="90"/>
      <c r="N2561" s="13"/>
      <c r="O2561" s="12">
        <v>0</v>
      </c>
      <c r="P2561" s="12">
        <v>45.186610000000002</v>
      </c>
      <c r="Q2561" s="12">
        <v>5.7293820000000002</v>
      </c>
      <c r="R2561" s="14">
        <v>46301.460023148145</v>
      </c>
      <c r="S2561" s="12">
        <v>1</v>
      </c>
      <c r="T2561">
        <v>20260308</v>
      </c>
      <c r="U2561" t="s">
        <v>40</v>
      </c>
      <c r="V2561">
        <v>20260308</v>
      </c>
    </row>
    <row r="2562" spans="1:22" x14ac:dyDescent="0.3">
      <c r="A2562" s="11">
        <v>46287</v>
      </c>
      <c r="B2562" s="89" t="s">
        <v>3845</v>
      </c>
      <c r="C2562" s="12" t="s">
        <v>950</v>
      </c>
      <c r="D2562" s="12" t="s">
        <v>2387</v>
      </c>
      <c r="E2562" s="12" t="s">
        <v>218</v>
      </c>
      <c r="F2562" s="12" t="s">
        <v>3474</v>
      </c>
      <c r="G2562" s="12" t="s">
        <v>2733</v>
      </c>
      <c r="H2562" s="12" t="s">
        <v>2737</v>
      </c>
      <c r="I2562" s="90">
        <v>0.33333333333333331</v>
      </c>
      <c r="J2562" s="90">
        <v>0.34722222222222221</v>
      </c>
      <c r="K2562" s="13">
        <v>0.33</v>
      </c>
      <c r="L2562" s="90"/>
      <c r="M2562" s="90"/>
      <c r="N2562" s="13"/>
      <c r="O2562" s="12">
        <v>0</v>
      </c>
      <c r="P2562" s="12">
        <v>45.189608999999997</v>
      </c>
      <c r="Q2562" s="12">
        <v>5.7291639999999999</v>
      </c>
      <c r="R2562" s="14">
        <v>46301.460023148145</v>
      </c>
      <c r="S2562" s="12">
        <v>1</v>
      </c>
      <c r="T2562">
        <v>20260439</v>
      </c>
      <c r="U2562" t="s">
        <v>838</v>
      </c>
      <c r="V2562">
        <v>20260439</v>
      </c>
    </row>
    <row r="2563" spans="1:22" x14ac:dyDescent="0.3">
      <c r="A2563" s="11">
        <v>46287</v>
      </c>
      <c r="B2563" s="89" t="s">
        <v>3856</v>
      </c>
      <c r="C2563" s="12" t="s">
        <v>979</v>
      </c>
      <c r="D2563" s="12" t="s">
        <v>3278</v>
      </c>
      <c r="E2563" s="12" t="s">
        <v>309</v>
      </c>
      <c r="F2563" s="12" t="s">
        <v>3279</v>
      </c>
      <c r="G2563" s="12" t="s">
        <v>2733</v>
      </c>
      <c r="H2563" s="12" t="s">
        <v>2734</v>
      </c>
      <c r="I2563" s="90">
        <v>0.16666666666666671</v>
      </c>
      <c r="J2563" s="90">
        <v>0.18055555555555561</v>
      </c>
      <c r="K2563" s="13">
        <v>0.33</v>
      </c>
      <c r="L2563" s="90"/>
      <c r="M2563" s="90"/>
      <c r="N2563" s="13"/>
      <c r="O2563" s="12">
        <v>0</v>
      </c>
      <c r="P2563" s="12">
        <v>45.199238000000001</v>
      </c>
      <c r="Q2563" s="12">
        <v>5.7115140000000002</v>
      </c>
      <c r="R2563" s="14">
        <v>46301.460023148145</v>
      </c>
      <c r="S2563" s="12">
        <v>1</v>
      </c>
      <c r="T2563">
        <v>20260467</v>
      </c>
      <c r="U2563" t="s">
        <v>40</v>
      </c>
      <c r="V2563">
        <v>20260467</v>
      </c>
    </row>
    <row r="2564" spans="1:22" x14ac:dyDescent="0.3">
      <c r="A2564" s="11">
        <v>46287</v>
      </c>
      <c r="B2564" s="89" t="s">
        <v>3815</v>
      </c>
      <c r="C2564" s="12" t="s">
        <v>905</v>
      </c>
      <c r="D2564" s="12" t="s">
        <v>1530</v>
      </c>
      <c r="E2564" s="12" t="s">
        <v>222</v>
      </c>
      <c r="F2564" s="12" t="s">
        <v>222</v>
      </c>
      <c r="G2564" s="12" t="s">
        <v>2733</v>
      </c>
      <c r="H2564" s="12" t="s">
        <v>2737</v>
      </c>
      <c r="I2564" s="90">
        <v>0.33333333333333331</v>
      </c>
      <c r="J2564" s="90">
        <v>0.38541666666666669</v>
      </c>
      <c r="K2564" s="13">
        <v>1.25</v>
      </c>
      <c r="L2564" s="90"/>
      <c r="M2564" s="90"/>
      <c r="N2564" s="13"/>
      <c r="O2564" s="12">
        <v>0</v>
      </c>
      <c r="P2564" s="12">
        <v>45.189441000000002</v>
      </c>
      <c r="Q2564" s="12">
        <v>5.7262389999999996</v>
      </c>
      <c r="R2564" s="14">
        <v>46301.460023148145</v>
      </c>
      <c r="S2564" s="12">
        <v>1</v>
      </c>
      <c r="T2564">
        <v>20260153</v>
      </c>
      <c r="U2564" t="s">
        <v>838</v>
      </c>
      <c r="V2564">
        <v>20260153</v>
      </c>
    </row>
    <row r="2565" spans="1:22" x14ac:dyDescent="0.3">
      <c r="A2565" s="11">
        <v>46287</v>
      </c>
      <c r="B2565" s="89" t="s">
        <v>3835</v>
      </c>
      <c r="C2565" s="12" t="s">
        <v>859</v>
      </c>
      <c r="D2565" s="12" t="s">
        <v>1995</v>
      </c>
      <c r="E2565" s="12" t="s">
        <v>396</v>
      </c>
      <c r="F2565" s="12" t="s">
        <v>396</v>
      </c>
      <c r="G2565" s="12" t="s">
        <v>2733</v>
      </c>
      <c r="H2565" s="12" t="s">
        <v>2737</v>
      </c>
      <c r="I2565" s="90">
        <v>0.33333333333333331</v>
      </c>
      <c r="J2565" s="90">
        <v>0.34722222222222221</v>
      </c>
      <c r="K2565" s="13">
        <v>0.33</v>
      </c>
      <c r="L2565" s="90"/>
      <c r="M2565" s="90"/>
      <c r="N2565" s="13"/>
      <c r="O2565" s="12">
        <v>0</v>
      </c>
      <c r="P2565" s="12">
        <v>45.189906999999998</v>
      </c>
      <c r="Q2565" s="12">
        <v>5.7160770000000003</v>
      </c>
      <c r="R2565" s="14">
        <v>46301.460023148145</v>
      </c>
      <c r="S2565" s="12">
        <v>1</v>
      </c>
      <c r="T2565">
        <v>20260305</v>
      </c>
      <c r="U2565" t="s">
        <v>838</v>
      </c>
      <c r="V2565">
        <v>20260305</v>
      </c>
    </row>
    <row r="2566" spans="1:22" x14ac:dyDescent="0.3">
      <c r="A2566" s="11">
        <v>46287</v>
      </c>
      <c r="B2566" s="89" t="s">
        <v>3841</v>
      </c>
      <c r="C2566" s="12" t="s">
        <v>971</v>
      </c>
      <c r="D2566" s="12" t="s">
        <v>3277</v>
      </c>
      <c r="E2566" s="12" t="s">
        <v>337</v>
      </c>
      <c r="F2566" s="12" t="s">
        <v>1265</v>
      </c>
      <c r="G2566" s="12" t="s">
        <v>2733</v>
      </c>
      <c r="H2566" s="12" t="s">
        <v>2734</v>
      </c>
      <c r="I2566" s="90">
        <v>0.25</v>
      </c>
      <c r="J2566" s="90">
        <v>0.26041666666666669</v>
      </c>
      <c r="K2566" s="13">
        <v>0.25</v>
      </c>
      <c r="L2566" s="90"/>
      <c r="M2566" s="90"/>
      <c r="N2566" s="13"/>
      <c r="O2566" s="12">
        <v>0</v>
      </c>
      <c r="P2566" s="12">
        <v>45.170650999999999</v>
      </c>
      <c r="Q2566" s="12">
        <v>5.758642</v>
      </c>
      <c r="R2566" s="14">
        <v>46301.460023148145</v>
      </c>
      <c r="S2566" s="12">
        <v>1</v>
      </c>
      <c r="T2566">
        <v>20260056</v>
      </c>
      <c r="U2566" t="s">
        <v>40</v>
      </c>
      <c r="V2566">
        <v>20260056</v>
      </c>
    </row>
    <row r="2567" spans="1:22" x14ac:dyDescent="0.3">
      <c r="A2567" s="11">
        <v>46287</v>
      </c>
      <c r="B2567" s="89" t="s">
        <v>3841</v>
      </c>
      <c r="C2567" s="12" t="s">
        <v>971</v>
      </c>
      <c r="D2567" s="12" t="s">
        <v>2057</v>
      </c>
      <c r="E2567" s="12" t="s">
        <v>117</v>
      </c>
      <c r="F2567" s="12" t="s">
        <v>3576</v>
      </c>
      <c r="G2567" s="12" t="s">
        <v>2733</v>
      </c>
      <c r="H2567" s="12" t="s">
        <v>2737</v>
      </c>
      <c r="I2567" s="90">
        <v>0.33333333333333331</v>
      </c>
      <c r="J2567" s="90">
        <v>0.34722222222222221</v>
      </c>
      <c r="K2567" s="13">
        <v>0.33</v>
      </c>
      <c r="L2567" s="90"/>
      <c r="M2567" s="90"/>
      <c r="N2567" s="13"/>
      <c r="O2567" s="12">
        <v>0</v>
      </c>
      <c r="P2567" s="12">
        <v>45.190074000000003</v>
      </c>
      <c r="Q2567" s="12">
        <v>5.7279980000000004</v>
      </c>
      <c r="R2567" s="14">
        <v>46301.460023148145</v>
      </c>
      <c r="S2567" s="12">
        <v>1</v>
      </c>
      <c r="T2567">
        <v>20260326</v>
      </c>
      <c r="U2567" t="s">
        <v>838</v>
      </c>
      <c r="V2567">
        <v>20260326</v>
      </c>
    </row>
    <row r="2568" spans="1:22" x14ac:dyDescent="0.3">
      <c r="A2568" s="11">
        <v>46287</v>
      </c>
      <c r="B2568" s="89" t="s">
        <v>3845</v>
      </c>
      <c r="C2568" s="12" t="s">
        <v>950</v>
      </c>
      <c r="D2568" s="12" t="s">
        <v>2514</v>
      </c>
      <c r="E2568" s="12" t="s">
        <v>123</v>
      </c>
      <c r="F2568" s="12" t="s">
        <v>123</v>
      </c>
      <c r="G2568" s="12" t="s">
        <v>2733</v>
      </c>
      <c r="H2568" s="12" t="s">
        <v>2737</v>
      </c>
      <c r="I2568" s="90">
        <v>0.33333333333333331</v>
      </c>
      <c r="J2568" s="90">
        <v>0.34722222222222221</v>
      </c>
      <c r="K2568" s="13">
        <v>0.33</v>
      </c>
      <c r="L2568" s="90"/>
      <c r="M2568" s="90"/>
      <c r="N2568" s="13"/>
      <c r="O2568" s="12">
        <v>0</v>
      </c>
      <c r="P2568" s="12">
        <v>45.189670999999997</v>
      </c>
      <c r="Q2568" s="12">
        <v>5.7243469999999999</v>
      </c>
      <c r="R2568" s="14">
        <v>46301.460023148145</v>
      </c>
      <c r="S2568" s="12">
        <v>1</v>
      </c>
      <c r="T2568">
        <v>20260495</v>
      </c>
      <c r="U2568" t="s">
        <v>838</v>
      </c>
      <c r="V2568">
        <v>20260495</v>
      </c>
    </row>
    <row r="2569" spans="1:22" x14ac:dyDescent="0.3">
      <c r="A2569" s="11">
        <v>46287</v>
      </c>
      <c r="B2569" s="89" t="s">
        <v>3836</v>
      </c>
      <c r="C2569" s="12" t="s">
        <v>954</v>
      </c>
      <c r="D2569" s="12" t="s">
        <v>3137</v>
      </c>
      <c r="E2569" s="12" t="s">
        <v>534</v>
      </c>
      <c r="F2569" s="12" t="s">
        <v>3138</v>
      </c>
      <c r="G2569" s="12" t="s">
        <v>2733</v>
      </c>
      <c r="H2569" s="12" t="s">
        <v>2734</v>
      </c>
      <c r="I2569" s="90">
        <v>0.16666666666666671</v>
      </c>
      <c r="J2569" s="90">
        <v>0.1736111111111111</v>
      </c>
      <c r="K2569" s="13">
        <v>0.17</v>
      </c>
      <c r="L2569" s="90"/>
      <c r="M2569" s="90"/>
      <c r="N2569" s="13"/>
      <c r="O2569" s="12">
        <v>0</v>
      </c>
      <c r="P2569" s="12">
        <v>45.173667999999999</v>
      </c>
      <c r="Q2569" s="12">
        <v>5.7084409999999997</v>
      </c>
      <c r="R2569" s="14">
        <v>46301.460023148145</v>
      </c>
      <c r="S2569" s="12">
        <v>1</v>
      </c>
      <c r="T2569">
        <v>20260238</v>
      </c>
      <c r="U2569" t="s">
        <v>40</v>
      </c>
      <c r="V2569">
        <v>20260238</v>
      </c>
    </row>
    <row r="2570" spans="1:22" x14ac:dyDescent="0.3">
      <c r="A2570" s="11">
        <v>46287</v>
      </c>
      <c r="B2570" s="89" t="s">
        <v>3848</v>
      </c>
      <c r="C2570" s="12" t="s">
        <v>945</v>
      </c>
      <c r="D2570" s="12" t="s">
        <v>2779</v>
      </c>
      <c r="E2570" s="12" t="s">
        <v>707</v>
      </c>
      <c r="F2570" s="12" t="s">
        <v>2780</v>
      </c>
      <c r="G2570" s="12" t="s">
        <v>2733</v>
      </c>
      <c r="H2570" s="12" t="s">
        <v>2734</v>
      </c>
      <c r="I2570" s="90">
        <v>0.16666666666666671</v>
      </c>
      <c r="J2570" s="90">
        <v>0.18055555555555561</v>
      </c>
      <c r="K2570" s="13">
        <v>0.33</v>
      </c>
      <c r="L2570" s="90"/>
      <c r="M2570" s="90"/>
      <c r="N2570" s="13"/>
      <c r="O2570" s="12">
        <v>0</v>
      </c>
      <c r="P2570" s="12">
        <v>45.179850000000002</v>
      </c>
      <c r="Q2570" s="12">
        <v>5.7073270000000003</v>
      </c>
      <c r="R2570" s="14">
        <v>46301.460023148145</v>
      </c>
      <c r="S2570" s="12">
        <v>1</v>
      </c>
      <c r="T2570">
        <v>20260199</v>
      </c>
      <c r="U2570" t="s">
        <v>40</v>
      </c>
      <c r="V2570">
        <v>20260199</v>
      </c>
    </row>
    <row r="2571" spans="1:22" x14ac:dyDescent="0.3">
      <c r="A2571" s="11">
        <v>46287</v>
      </c>
      <c r="B2571" s="89" t="s">
        <v>3815</v>
      </c>
      <c r="C2571" s="12" t="s">
        <v>905</v>
      </c>
      <c r="D2571" s="12"/>
      <c r="E2571" s="12" t="s">
        <v>95</v>
      </c>
      <c r="F2571" s="12" t="s">
        <v>95</v>
      </c>
      <c r="G2571" s="12"/>
      <c r="H2571" s="12"/>
      <c r="I2571" s="90">
        <v>0.33333333333333331</v>
      </c>
      <c r="J2571" s="90">
        <v>0.34722222222222221</v>
      </c>
      <c r="K2571" s="13">
        <v>0.33</v>
      </c>
      <c r="L2571" s="90"/>
      <c r="M2571" s="90"/>
      <c r="N2571" s="13"/>
      <c r="O2571" s="12">
        <v>0</v>
      </c>
      <c r="P2571" s="12">
        <v>45.147320000000001</v>
      </c>
      <c r="Q2571" s="12">
        <v>5.7529560000000002</v>
      </c>
      <c r="R2571" s="14">
        <v>46301.460023148145</v>
      </c>
      <c r="S2571" s="12">
        <v>1</v>
      </c>
      <c r="T2571">
        <v>20260135</v>
      </c>
      <c r="U2571" t="s">
        <v>3760</v>
      </c>
      <c r="V2571">
        <v>20260135</v>
      </c>
    </row>
    <row r="2572" spans="1:22" x14ac:dyDescent="0.3">
      <c r="A2572" s="11">
        <v>46287</v>
      </c>
      <c r="B2572" s="89" t="s">
        <v>3815</v>
      </c>
      <c r="C2572" s="12" t="s">
        <v>905</v>
      </c>
      <c r="D2572" s="12" t="s">
        <v>2620</v>
      </c>
      <c r="E2572" s="12" t="s">
        <v>62</v>
      </c>
      <c r="F2572" s="12" t="s">
        <v>3577</v>
      </c>
      <c r="G2572" s="12" t="s">
        <v>2733</v>
      </c>
      <c r="H2572" s="12" t="s">
        <v>2781</v>
      </c>
      <c r="I2572" s="90">
        <v>0.33333333333333331</v>
      </c>
      <c r="J2572" s="90">
        <v>0.375</v>
      </c>
      <c r="K2572" s="13">
        <v>1</v>
      </c>
      <c r="L2572" s="90"/>
      <c r="M2572" s="90"/>
      <c r="N2572" s="13"/>
      <c r="O2572" s="12">
        <v>0</v>
      </c>
      <c r="P2572" s="12">
        <v>45.189332</v>
      </c>
      <c r="Q2572" s="12">
        <v>5.7237030000000004</v>
      </c>
      <c r="R2572" s="14">
        <v>46301.460023148145</v>
      </c>
      <c r="S2572" s="12">
        <v>1</v>
      </c>
      <c r="T2572">
        <v>20260539</v>
      </c>
      <c r="U2572" t="s">
        <v>838</v>
      </c>
      <c r="V2572">
        <v>20260539</v>
      </c>
    </row>
    <row r="2573" spans="1:22" x14ac:dyDescent="0.3">
      <c r="A2573" s="11">
        <v>46287</v>
      </c>
      <c r="B2573" s="89" t="s">
        <v>3849</v>
      </c>
      <c r="C2573" s="12" t="s">
        <v>861</v>
      </c>
      <c r="D2573" s="12" t="s">
        <v>882</v>
      </c>
      <c r="E2573" s="12" t="s">
        <v>826</v>
      </c>
      <c r="F2573" s="12" t="s">
        <v>3145</v>
      </c>
      <c r="G2573" s="12" t="s">
        <v>2733</v>
      </c>
      <c r="H2573" s="12" t="s">
        <v>2734</v>
      </c>
      <c r="I2573" s="90">
        <v>0.29166666666666669</v>
      </c>
      <c r="J2573" s="90">
        <v>0.30555555555555558</v>
      </c>
      <c r="K2573" s="13">
        <v>0.33</v>
      </c>
      <c r="L2573" s="90">
        <v>0.23958333333333329</v>
      </c>
      <c r="M2573" s="90"/>
      <c r="N2573" s="13"/>
      <c r="O2573" s="12">
        <v>0</v>
      </c>
      <c r="P2573" s="12">
        <v>45.185786999999998</v>
      </c>
      <c r="Q2573" s="12">
        <v>5.7279049999999998</v>
      </c>
      <c r="R2573" s="14">
        <v>46301.460023148145</v>
      </c>
      <c r="S2573" s="12">
        <v>1</v>
      </c>
      <c r="V2573" t="s">
        <v>3790</v>
      </c>
    </row>
    <row r="2574" spans="1:22" x14ac:dyDescent="0.3">
      <c r="A2574" s="11">
        <v>46287</v>
      </c>
      <c r="B2574" s="89" t="s">
        <v>3831</v>
      </c>
      <c r="C2574" s="12" t="s">
        <v>892</v>
      </c>
      <c r="D2574" s="12" t="s">
        <v>3154</v>
      </c>
      <c r="E2574" s="12" t="s">
        <v>574</v>
      </c>
      <c r="F2574" s="12" t="s">
        <v>3155</v>
      </c>
      <c r="G2574" s="12" t="s">
        <v>2733</v>
      </c>
      <c r="H2574" s="12" t="s">
        <v>2734</v>
      </c>
      <c r="I2574" s="90">
        <v>0.29166666666666669</v>
      </c>
      <c r="J2574" s="90">
        <v>0.2986111111111111</v>
      </c>
      <c r="K2574" s="13">
        <v>0.17</v>
      </c>
      <c r="L2574" s="90"/>
      <c r="M2574" s="90"/>
      <c r="N2574" s="13"/>
      <c r="O2574" s="12">
        <v>0</v>
      </c>
      <c r="P2574" s="12">
        <v>45.184280999999999</v>
      </c>
      <c r="Q2574" s="12">
        <v>5.7216610000000001</v>
      </c>
      <c r="R2574" s="14">
        <v>46301.460023148145</v>
      </c>
      <c r="S2574" s="12">
        <v>1</v>
      </c>
      <c r="T2574">
        <v>20260575</v>
      </c>
      <c r="U2574" t="s">
        <v>40</v>
      </c>
      <c r="V2574">
        <v>20260575</v>
      </c>
    </row>
    <row r="2575" spans="1:22" x14ac:dyDescent="0.3">
      <c r="A2575" s="11">
        <v>46287</v>
      </c>
      <c r="B2575" s="89" t="s">
        <v>3826</v>
      </c>
      <c r="C2575" s="12" t="s">
        <v>886</v>
      </c>
      <c r="D2575" s="12" t="s">
        <v>3292</v>
      </c>
      <c r="E2575" s="12" t="s">
        <v>65</v>
      </c>
      <c r="F2575" s="12" t="s">
        <v>3293</v>
      </c>
      <c r="G2575" s="12" t="s">
        <v>2733</v>
      </c>
      <c r="H2575" s="12" t="s">
        <v>2734</v>
      </c>
      <c r="I2575" s="90">
        <v>0.16666666666666671</v>
      </c>
      <c r="J2575" s="90">
        <v>0.18055555555555561</v>
      </c>
      <c r="K2575" s="13">
        <v>0.33</v>
      </c>
      <c r="L2575" s="90"/>
      <c r="M2575" s="90"/>
      <c r="N2575" s="13"/>
      <c r="O2575" s="12">
        <v>0</v>
      </c>
      <c r="P2575" s="12">
        <v>45.179937000000002</v>
      </c>
      <c r="Q2575" s="12">
        <v>5.7227009999999998</v>
      </c>
      <c r="R2575" s="14">
        <v>46301.460023148145</v>
      </c>
      <c r="S2575" s="12">
        <v>1</v>
      </c>
      <c r="T2575">
        <v>20260479</v>
      </c>
      <c r="U2575" t="s">
        <v>40</v>
      </c>
      <c r="V2575">
        <v>20260479</v>
      </c>
    </row>
    <row r="2576" spans="1:22" x14ac:dyDescent="0.3">
      <c r="A2576" s="11">
        <v>46287</v>
      </c>
      <c r="B2576" s="89" t="s">
        <v>3842</v>
      </c>
      <c r="C2576" s="12" t="s">
        <v>865</v>
      </c>
      <c r="D2576" s="12" t="s">
        <v>1072</v>
      </c>
      <c r="E2576" s="12" t="s">
        <v>99</v>
      </c>
      <c r="F2576" s="12" t="s">
        <v>3286</v>
      </c>
      <c r="G2576" s="12" t="s">
        <v>2733</v>
      </c>
      <c r="H2576" s="12" t="s">
        <v>2737</v>
      </c>
      <c r="I2576" s="90">
        <v>0.33333333333333331</v>
      </c>
      <c r="J2576" s="90">
        <v>0.35416666666666669</v>
      </c>
      <c r="K2576" s="13">
        <v>0.5</v>
      </c>
      <c r="L2576" s="90"/>
      <c r="M2576" s="90"/>
      <c r="N2576" s="13"/>
      <c r="O2576" s="12">
        <v>0</v>
      </c>
      <c r="P2576" s="12">
        <v>45.188929999999999</v>
      </c>
      <c r="Q2576" s="12">
        <v>5.7123470000000003</v>
      </c>
      <c r="R2576" s="14">
        <v>46301.460023148145</v>
      </c>
      <c r="S2576" s="12">
        <v>1</v>
      </c>
      <c r="T2576">
        <v>20260007</v>
      </c>
      <c r="U2576" t="s">
        <v>838</v>
      </c>
      <c r="V2576">
        <v>20260007</v>
      </c>
    </row>
    <row r="2577" spans="1:22" x14ac:dyDescent="0.3">
      <c r="A2577" s="11">
        <v>46287</v>
      </c>
      <c r="B2577" s="89" t="s">
        <v>3822</v>
      </c>
      <c r="C2577" s="12" t="s">
        <v>944</v>
      </c>
      <c r="D2577" s="12" t="s">
        <v>1673</v>
      </c>
      <c r="E2577" s="12" t="s">
        <v>518</v>
      </c>
      <c r="F2577" s="12" t="s">
        <v>518</v>
      </c>
      <c r="G2577" s="12" t="s">
        <v>2733</v>
      </c>
      <c r="H2577" s="12" t="s">
        <v>2737</v>
      </c>
      <c r="I2577" s="90">
        <v>0.33333333333333331</v>
      </c>
      <c r="J2577" s="90">
        <v>0.35416666666666669</v>
      </c>
      <c r="K2577" s="13">
        <v>0.5</v>
      </c>
      <c r="L2577" s="90"/>
      <c r="M2577" s="90"/>
      <c r="N2577" s="13"/>
      <c r="O2577" s="12">
        <v>0</v>
      </c>
      <c r="P2577" s="12">
        <v>45.168743999999997</v>
      </c>
      <c r="Q2577" s="12">
        <v>5.7258769999999997</v>
      </c>
      <c r="R2577" s="14">
        <v>46301.460023148145</v>
      </c>
      <c r="S2577" s="12">
        <v>1</v>
      </c>
      <c r="T2577">
        <v>20260204</v>
      </c>
      <c r="U2577" t="s">
        <v>838</v>
      </c>
      <c r="V2577">
        <v>20260204</v>
      </c>
    </row>
    <row r="2578" spans="1:22" x14ac:dyDescent="0.3">
      <c r="A2578" s="11">
        <v>46287</v>
      </c>
      <c r="B2578" s="89" t="s">
        <v>3864</v>
      </c>
      <c r="C2578" s="12" t="s">
        <v>960</v>
      </c>
      <c r="D2578" s="12" t="s">
        <v>3059</v>
      </c>
      <c r="E2578" s="12" t="s">
        <v>654</v>
      </c>
      <c r="F2578" s="12" t="s">
        <v>3060</v>
      </c>
      <c r="G2578" s="12" t="s">
        <v>2733</v>
      </c>
      <c r="H2578" s="12" t="s">
        <v>2734</v>
      </c>
      <c r="I2578" s="90">
        <v>0.16666666666666671</v>
      </c>
      <c r="J2578" s="90">
        <v>0.18055555555555561</v>
      </c>
      <c r="K2578" s="13">
        <v>0.33</v>
      </c>
      <c r="L2578" s="90"/>
      <c r="M2578" s="90"/>
      <c r="N2578" s="13"/>
      <c r="O2578" s="12">
        <v>0</v>
      </c>
      <c r="P2578" s="12">
        <v>45.218727999999999</v>
      </c>
      <c r="Q2578" s="12">
        <v>5.6931099999999999</v>
      </c>
      <c r="R2578" s="14">
        <v>46301.460023148145</v>
      </c>
      <c r="S2578" s="12">
        <v>1</v>
      </c>
      <c r="T2578">
        <v>20260078</v>
      </c>
      <c r="U2578" t="s">
        <v>40</v>
      </c>
      <c r="V2578">
        <v>20260078</v>
      </c>
    </row>
    <row r="2579" spans="1:22" x14ac:dyDescent="0.3">
      <c r="A2579" s="11">
        <v>46287</v>
      </c>
      <c r="B2579" s="89" t="s">
        <v>3816</v>
      </c>
      <c r="C2579" s="12" t="s">
        <v>957</v>
      </c>
      <c r="D2579" s="12" t="s">
        <v>3298</v>
      </c>
      <c r="E2579" s="12" t="s">
        <v>242</v>
      </c>
      <c r="F2579" s="12" t="s">
        <v>3299</v>
      </c>
      <c r="G2579" s="12" t="s">
        <v>2733</v>
      </c>
      <c r="H2579" s="12" t="s">
        <v>2734</v>
      </c>
      <c r="I2579" s="90">
        <v>0.37847222222222221</v>
      </c>
      <c r="J2579" s="90">
        <v>0.3923611111111111</v>
      </c>
      <c r="K2579" s="13">
        <v>0.33</v>
      </c>
      <c r="L2579" s="90">
        <v>0.37361111111111112</v>
      </c>
      <c r="M2579" s="90">
        <v>0.37430555555555561</v>
      </c>
      <c r="N2579" s="13">
        <v>0.02</v>
      </c>
      <c r="O2579" s="12">
        <v>1</v>
      </c>
      <c r="P2579" s="12">
        <v>45.199171999999997</v>
      </c>
      <c r="Q2579" s="12">
        <v>5.7368750000000004</v>
      </c>
      <c r="R2579" s="14">
        <v>46301.460023148145</v>
      </c>
      <c r="S2579" s="12">
        <v>1</v>
      </c>
      <c r="T2579">
        <v>20260011</v>
      </c>
      <c r="U2579" t="s">
        <v>40</v>
      </c>
      <c r="V2579">
        <v>20260011</v>
      </c>
    </row>
    <row r="2580" spans="1:22" x14ac:dyDescent="0.3">
      <c r="A2580" s="11">
        <v>46287</v>
      </c>
      <c r="B2580" s="89" t="s">
        <v>3822</v>
      </c>
      <c r="C2580" s="12" t="s">
        <v>944</v>
      </c>
      <c r="D2580" s="12" t="s">
        <v>3152</v>
      </c>
      <c r="E2580" s="12" t="s">
        <v>316</v>
      </c>
      <c r="F2580" s="12" t="s">
        <v>3153</v>
      </c>
      <c r="G2580" s="12" t="s">
        <v>2733</v>
      </c>
      <c r="H2580" s="12" t="s">
        <v>2734</v>
      </c>
      <c r="I2580" s="90">
        <v>0.16666666666666671</v>
      </c>
      <c r="J2580" s="90">
        <v>0.18055555555555561</v>
      </c>
      <c r="K2580" s="13">
        <v>0.33</v>
      </c>
      <c r="L2580" s="90"/>
      <c r="M2580" s="90"/>
      <c r="N2580" s="13"/>
      <c r="O2580" s="12">
        <v>0</v>
      </c>
      <c r="P2580" s="12">
        <v>45.180484999999997</v>
      </c>
      <c r="Q2580" s="12">
        <v>5.7314889999999998</v>
      </c>
      <c r="R2580" s="14">
        <v>46301.460023148145</v>
      </c>
      <c r="S2580" s="12">
        <v>1</v>
      </c>
      <c r="T2580">
        <v>20260552</v>
      </c>
      <c r="U2580" t="s">
        <v>40</v>
      </c>
      <c r="V2580">
        <v>20260552</v>
      </c>
    </row>
    <row r="2581" spans="1:22" x14ac:dyDescent="0.3">
      <c r="A2581" s="11">
        <v>46287</v>
      </c>
      <c r="B2581" s="89" t="s">
        <v>3847</v>
      </c>
      <c r="C2581" s="12" t="s">
        <v>900</v>
      </c>
      <c r="D2581" s="12" t="s">
        <v>2381</v>
      </c>
      <c r="E2581" s="12" t="s">
        <v>785</v>
      </c>
      <c r="F2581" s="12" t="s">
        <v>3578</v>
      </c>
      <c r="G2581" s="12" t="s">
        <v>2733</v>
      </c>
      <c r="H2581" s="12" t="s">
        <v>2737</v>
      </c>
      <c r="I2581" s="90">
        <v>0.35416666666666669</v>
      </c>
      <c r="J2581" s="90">
        <v>0.39583333333333331</v>
      </c>
      <c r="K2581" s="13">
        <v>1</v>
      </c>
      <c r="L2581" s="90"/>
      <c r="M2581" s="90"/>
      <c r="N2581" s="13"/>
      <c r="O2581" s="12">
        <v>0</v>
      </c>
      <c r="P2581" s="12">
        <v>45.232621000000002</v>
      </c>
      <c r="Q2581" s="12">
        <v>5.6794840000000004</v>
      </c>
      <c r="R2581" s="14">
        <v>46301.460023148145</v>
      </c>
      <c r="S2581" s="12">
        <v>1</v>
      </c>
      <c r="T2581">
        <v>20260437</v>
      </c>
      <c r="U2581" t="s">
        <v>838</v>
      </c>
      <c r="V2581">
        <v>20260437</v>
      </c>
    </row>
    <row r="2582" spans="1:22" x14ac:dyDescent="0.3">
      <c r="A2582" s="11">
        <v>46287</v>
      </c>
      <c r="B2582" s="89" t="s">
        <v>3842</v>
      </c>
      <c r="C2582" s="12" t="s">
        <v>865</v>
      </c>
      <c r="D2582" s="12" t="s">
        <v>3354</v>
      </c>
      <c r="E2582" s="12" t="s">
        <v>700</v>
      </c>
      <c r="F2582" s="12" t="s">
        <v>3355</v>
      </c>
      <c r="G2582" s="12" t="s">
        <v>2733</v>
      </c>
      <c r="H2582" s="12" t="s">
        <v>2734</v>
      </c>
      <c r="I2582" s="90">
        <v>0.16666666666666671</v>
      </c>
      <c r="J2582" s="90">
        <v>0.18055555555555561</v>
      </c>
      <c r="K2582" s="13">
        <v>0.33</v>
      </c>
      <c r="L2582" s="90"/>
      <c r="M2582" s="90"/>
      <c r="N2582" s="13"/>
      <c r="O2582" s="12">
        <v>0</v>
      </c>
      <c r="P2582" s="12">
        <v>45.203901000000002</v>
      </c>
      <c r="Q2582" s="12">
        <v>5.6643619999999997</v>
      </c>
      <c r="R2582" s="14">
        <v>46301.460023148145</v>
      </c>
      <c r="S2582" s="12">
        <v>1</v>
      </c>
      <c r="T2582">
        <v>20260464</v>
      </c>
      <c r="U2582" t="s">
        <v>40</v>
      </c>
      <c r="V2582">
        <v>20260464</v>
      </c>
    </row>
    <row r="2583" spans="1:22" x14ac:dyDescent="0.3">
      <c r="A2583" s="11">
        <v>46287</v>
      </c>
      <c r="B2583" s="89" t="s">
        <v>3867</v>
      </c>
      <c r="C2583" s="12" t="s">
        <v>914</v>
      </c>
      <c r="D2583" s="12" t="s">
        <v>3165</v>
      </c>
      <c r="E2583" s="12" t="s">
        <v>525</v>
      </c>
      <c r="F2583" s="12" t="s">
        <v>3166</v>
      </c>
      <c r="G2583" s="12" t="s">
        <v>2733</v>
      </c>
      <c r="H2583" s="12" t="s">
        <v>2734</v>
      </c>
      <c r="I2583" s="90">
        <v>0.16666666666666671</v>
      </c>
      <c r="J2583" s="90">
        <v>0.18055555555555561</v>
      </c>
      <c r="K2583" s="13">
        <v>0.33</v>
      </c>
      <c r="L2583" s="90">
        <v>0.22638888888888889</v>
      </c>
      <c r="M2583" s="90">
        <v>0.53749999999999998</v>
      </c>
      <c r="N2583" s="13">
        <v>7.47</v>
      </c>
      <c r="O2583" s="12">
        <v>1</v>
      </c>
      <c r="P2583" s="12">
        <v>45.166784</v>
      </c>
      <c r="Q2583" s="12">
        <v>5.7270599999999998</v>
      </c>
      <c r="R2583" s="14">
        <v>46301.460023148145</v>
      </c>
      <c r="S2583" s="12">
        <v>1</v>
      </c>
      <c r="T2583">
        <v>20260217</v>
      </c>
      <c r="U2583" t="s">
        <v>40</v>
      </c>
      <c r="V2583">
        <v>20260217</v>
      </c>
    </row>
    <row r="2584" spans="1:22" x14ac:dyDescent="0.3">
      <c r="A2584" s="11">
        <v>46287</v>
      </c>
      <c r="B2584" s="89" t="s">
        <v>3831</v>
      </c>
      <c r="C2584" s="12" t="s">
        <v>892</v>
      </c>
      <c r="D2584" s="12" t="s">
        <v>891</v>
      </c>
      <c r="E2584" s="12" t="s">
        <v>802</v>
      </c>
      <c r="F2584" s="12" t="s">
        <v>3294</v>
      </c>
      <c r="G2584" s="12" t="s">
        <v>2733</v>
      </c>
      <c r="H2584" s="12" t="s">
        <v>2734</v>
      </c>
      <c r="I2584" s="90">
        <v>0.25</v>
      </c>
      <c r="J2584" s="90">
        <v>0.26041666666666669</v>
      </c>
      <c r="K2584" s="13">
        <v>0.25</v>
      </c>
      <c r="L2584" s="90"/>
      <c r="M2584" s="90"/>
      <c r="N2584" s="13"/>
      <c r="O2584" s="12">
        <v>0</v>
      </c>
      <c r="P2584" s="12">
        <v>45.162475999999998</v>
      </c>
      <c r="Q2584" s="12">
        <v>5.7165179999999998</v>
      </c>
      <c r="R2584" s="14">
        <v>46301.460023148145</v>
      </c>
      <c r="S2584" s="12">
        <v>1</v>
      </c>
      <c r="V2584" t="s">
        <v>3791</v>
      </c>
    </row>
    <row r="2585" spans="1:22" x14ac:dyDescent="0.3">
      <c r="A2585" s="11">
        <v>46287</v>
      </c>
      <c r="B2585" s="89" t="s">
        <v>3872</v>
      </c>
      <c r="C2585" s="12" t="s">
        <v>866</v>
      </c>
      <c r="D2585" s="12" t="s">
        <v>1660</v>
      </c>
      <c r="E2585" s="12" t="s">
        <v>469</v>
      </c>
      <c r="F2585" s="12" t="s">
        <v>821</v>
      </c>
      <c r="G2585" s="12" t="s">
        <v>2733</v>
      </c>
      <c r="H2585" s="12" t="s">
        <v>2737</v>
      </c>
      <c r="I2585" s="90">
        <v>0.33333333333333331</v>
      </c>
      <c r="J2585" s="90">
        <v>0.38541666666666669</v>
      </c>
      <c r="K2585" s="13">
        <v>1.25</v>
      </c>
      <c r="L2585" s="90">
        <v>0.1645833333333333</v>
      </c>
      <c r="M2585" s="90">
        <v>0.20069444444444451</v>
      </c>
      <c r="N2585" s="13">
        <v>0.87</v>
      </c>
      <c r="O2585" s="12">
        <v>1</v>
      </c>
      <c r="P2585" s="12">
        <v>45.223903999999997</v>
      </c>
      <c r="Q2585" s="12">
        <v>5.7949299999999999</v>
      </c>
      <c r="R2585" s="14">
        <v>46301.460023148145</v>
      </c>
      <c r="S2585" s="12">
        <v>1</v>
      </c>
      <c r="T2585">
        <v>20260198</v>
      </c>
      <c r="U2585" t="s">
        <v>838</v>
      </c>
      <c r="V2585">
        <v>20260198</v>
      </c>
    </row>
    <row r="2586" spans="1:22" x14ac:dyDescent="0.3">
      <c r="A2586" s="11">
        <v>46287</v>
      </c>
      <c r="B2586" s="89" t="s">
        <v>3870</v>
      </c>
      <c r="C2586" s="12" t="s">
        <v>947</v>
      </c>
      <c r="D2586" s="12" t="s">
        <v>2318</v>
      </c>
      <c r="E2586" s="12" t="s">
        <v>696</v>
      </c>
      <c r="F2586" s="12" t="s">
        <v>696</v>
      </c>
      <c r="G2586" s="12" t="s">
        <v>2733</v>
      </c>
      <c r="H2586" s="12" t="s">
        <v>2737</v>
      </c>
      <c r="I2586" s="90">
        <v>0.33333333333333331</v>
      </c>
      <c r="J2586" s="90">
        <v>0.3611111111111111</v>
      </c>
      <c r="K2586" s="13">
        <v>0.67</v>
      </c>
      <c r="L2586" s="90"/>
      <c r="M2586" s="90"/>
      <c r="N2586" s="13"/>
      <c r="O2586" s="12">
        <v>0</v>
      </c>
      <c r="P2586" s="12">
        <v>45.371516</v>
      </c>
      <c r="Q2586" s="12">
        <v>5.5878629999999996</v>
      </c>
      <c r="R2586" s="14">
        <v>46301.460023148145</v>
      </c>
      <c r="S2586" s="12">
        <v>1</v>
      </c>
      <c r="T2586">
        <v>20260417</v>
      </c>
      <c r="U2586" t="s">
        <v>838</v>
      </c>
      <c r="V2586">
        <v>20260417</v>
      </c>
    </row>
    <row r="2587" spans="1:22" x14ac:dyDescent="0.3">
      <c r="A2587" s="11">
        <v>46287</v>
      </c>
      <c r="B2587" s="89" t="s">
        <v>3815</v>
      </c>
      <c r="C2587" s="12" t="s">
        <v>905</v>
      </c>
      <c r="D2587" s="12" t="s">
        <v>1907</v>
      </c>
      <c r="E2587" s="12" t="s">
        <v>282</v>
      </c>
      <c r="F2587" s="12" t="s">
        <v>282</v>
      </c>
      <c r="G2587" s="12" t="s">
        <v>2733</v>
      </c>
      <c r="H2587" s="12" t="s">
        <v>2781</v>
      </c>
      <c r="I2587" s="90">
        <v>0.33333333333333331</v>
      </c>
      <c r="J2587" s="90">
        <v>0.375</v>
      </c>
      <c r="K2587" s="13">
        <v>1</v>
      </c>
      <c r="L2587" s="90"/>
      <c r="M2587" s="90"/>
      <c r="N2587" s="13"/>
      <c r="O2587" s="12">
        <v>0</v>
      </c>
      <c r="P2587" s="12">
        <v>45.189103000000003</v>
      </c>
      <c r="Q2587" s="12">
        <v>5.7301169999999999</v>
      </c>
      <c r="R2587" s="14">
        <v>46301.460023148145</v>
      </c>
      <c r="S2587" s="12">
        <v>1</v>
      </c>
      <c r="T2587">
        <v>20260279</v>
      </c>
      <c r="U2587" t="s">
        <v>838</v>
      </c>
      <c r="V2587">
        <v>20260279</v>
      </c>
    </row>
    <row r="2588" spans="1:22" x14ac:dyDescent="0.3">
      <c r="A2588" s="11">
        <v>46287</v>
      </c>
      <c r="B2588" s="89" t="s">
        <v>3820</v>
      </c>
      <c r="C2588" s="12" t="s">
        <v>961</v>
      </c>
      <c r="D2588" s="12" t="s">
        <v>2217</v>
      </c>
      <c r="E2588" s="12" t="s">
        <v>795</v>
      </c>
      <c r="F2588" s="12" t="s">
        <v>795</v>
      </c>
      <c r="G2588" s="12" t="s">
        <v>2733</v>
      </c>
      <c r="H2588" s="12" t="s">
        <v>2737</v>
      </c>
      <c r="I2588" s="90">
        <v>0.3576388888888889</v>
      </c>
      <c r="J2588" s="90">
        <v>0.36805555555555558</v>
      </c>
      <c r="K2588" s="13">
        <v>0.25</v>
      </c>
      <c r="L2588" s="90">
        <v>0.26041666666666669</v>
      </c>
      <c r="M2588" s="90">
        <v>0.28263888888888888</v>
      </c>
      <c r="N2588" s="13">
        <v>0.53</v>
      </c>
      <c r="O2588" s="12">
        <v>1</v>
      </c>
      <c r="P2588" s="12">
        <v>45.165621000000002</v>
      </c>
      <c r="Q2588" s="12">
        <v>5.7235849999999999</v>
      </c>
      <c r="R2588" s="14">
        <v>46301.460023148145</v>
      </c>
      <c r="S2588" s="12">
        <v>1</v>
      </c>
      <c r="T2588">
        <v>20260380</v>
      </c>
      <c r="U2588" t="s">
        <v>838</v>
      </c>
      <c r="V2588">
        <v>20260380</v>
      </c>
    </row>
    <row r="2589" spans="1:22" x14ac:dyDescent="0.3">
      <c r="A2589" s="11">
        <v>46287</v>
      </c>
      <c r="B2589" s="89" t="s">
        <v>3870</v>
      </c>
      <c r="C2589" s="12" t="s">
        <v>947</v>
      </c>
      <c r="D2589" s="12" t="s">
        <v>1277</v>
      </c>
      <c r="E2589" s="12" t="s">
        <v>736</v>
      </c>
      <c r="F2589" s="12" t="s">
        <v>3579</v>
      </c>
      <c r="G2589" s="12" t="s">
        <v>2733</v>
      </c>
      <c r="H2589" s="12" t="s">
        <v>2737</v>
      </c>
      <c r="I2589" s="90">
        <v>0.33333333333333331</v>
      </c>
      <c r="J2589" s="90">
        <v>0.44444444444444442</v>
      </c>
      <c r="K2589" s="13">
        <v>2.67</v>
      </c>
      <c r="L2589" s="90"/>
      <c r="M2589" s="90"/>
      <c r="N2589" s="13"/>
      <c r="O2589" s="12">
        <v>0</v>
      </c>
      <c r="P2589" s="12">
        <v>45.370556999999998</v>
      </c>
      <c r="Q2589" s="12">
        <v>5.5829800000000001</v>
      </c>
      <c r="R2589" s="14">
        <v>46301.460023148145</v>
      </c>
      <c r="S2589" s="12">
        <v>1</v>
      </c>
      <c r="T2589">
        <v>20260060</v>
      </c>
      <c r="U2589" t="s">
        <v>838</v>
      </c>
      <c r="V2589">
        <v>20260060</v>
      </c>
    </row>
    <row r="2590" spans="1:22" x14ac:dyDescent="0.3">
      <c r="A2590" s="11">
        <v>46287</v>
      </c>
      <c r="B2590" s="89" t="s">
        <v>3822</v>
      </c>
      <c r="C2590" s="12" t="s">
        <v>944</v>
      </c>
      <c r="D2590" s="12" t="s">
        <v>1673</v>
      </c>
      <c r="E2590" s="12" t="s">
        <v>518</v>
      </c>
      <c r="F2590" s="12" t="s">
        <v>518</v>
      </c>
      <c r="G2590" s="12" t="s">
        <v>2733</v>
      </c>
      <c r="H2590" s="12" t="s">
        <v>2737</v>
      </c>
      <c r="I2590" s="90">
        <v>0.33333333333333331</v>
      </c>
      <c r="J2590" s="90">
        <v>0.35416666666666669</v>
      </c>
      <c r="K2590" s="13">
        <v>0.5</v>
      </c>
      <c r="L2590" s="90"/>
      <c r="M2590" s="90"/>
      <c r="N2590" s="13"/>
      <c r="O2590" s="12">
        <v>0</v>
      </c>
      <c r="P2590" s="12">
        <v>45.168743999999997</v>
      </c>
      <c r="Q2590" s="12">
        <v>5.7258769999999997</v>
      </c>
      <c r="R2590" s="14">
        <v>46301.460023148145</v>
      </c>
      <c r="S2590" s="12">
        <v>1</v>
      </c>
      <c r="T2590">
        <v>20260204</v>
      </c>
      <c r="U2590" t="s">
        <v>838</v>
      </c>
      <c r="V2590">
        <v>20260204</v>
      </c>
    </row>
    <row r="2591" spans="1:22" x14ac:dyDescent="0.3">
      <c r="A2591" s="11">
        <v>46287</v>
      </c>
      <c r="B2591" s="89" t="s">
        <v>3835</v>
      </c>
      <c r="C2591" s="12" t="s">
        <v>859</v>
      </c>
      <c r="D2591" s="12" t="s">
        <v>858</v>
      </c>
      <c r="E2591" s="12" t="s">
        <v>817</v>
      </c>
      <c r="F2591" s="12" t="s">
        <v>817</v>
      </c>
      <c r="G2591" s="12" t="s">
        <v>2733</v>
      </c>
      <c r="H2591" s="12" t="s">
        <v>2737</v>
      </c>
      <c r="I2591" s="90">
        <v>0.33333333333333331</v>
      </c>
      <c r="J2591" s="90">
        <v>0.35416666666666669</v>
      </c>
      <c r="K2591" s="13">
        <v>0.5</v>
      </c>
      <c r="L2591" s="90"/>
      <c r="M2591" s="90"/>
      <c r="N2591" s="13"/>
      <c r="O2591" s="12">
        <v>0</v>
      </c>
      <c r="P2591" s="12">
        <v>45.189878</v>
      </c>
      <c r="Q2591" s="12">
        <v>5.7218559999999998</v>
      </c>
      <c r="R2591" s="14">
        <v>46301.460023148145</v>
      </c>
      <c r="S2591" s="12">
        <v>1</v>
      </c>
      <c r="V2591" t="s">
        <v>3792</v>
      </c>
    </row>
    <row r="2592" spans="1:22" x14ac:dyDescent="0.3">
      <c r="A2592" s="11">
        <v>46287</v>
      </c>
      <c r="B2592" s="89" t="s">
        <v>3836</v>
      </c>
      <c r="C2592" s="12" t="s">
        <v>954</v>
      </c>
      <c r="D2592" s="12" t="s">
        <v>1914</v>
      </c>
      <c r="E2592" s="12" t="s">
        <v>419</v>
      </c>
      <c r="F2592" s="12" t="s">
        <v>419</v>
      </c>
      <c r="G2592" s="12" t="s">
        <v>2733</v>
      </c>
      <c r="H2592" s="12" t="s">
        <v>2737</v>
      </c>
      <c r="I2592" s="90">
        <v>0.33333333333333331</v>
      </c>
      <c r="J2592" s="90">
        <v>0.4236111111111111</v>
      </c>
      <c r="K2592" s="13">
        <v>2.17</v>
      </c>
      <c r="L2592" s="90"/>
      <c r="M2592" s="90"/>
      <c r="N2592" s="13"/>
      <c r="O2592" s="12">
        <v>0</v>
      </c>
      <c r="P2592" s="12">
        <v>45.189998000000003</v>
      </c>
      <c r="Q2592" s="12">
        <v>5.7086240000000004</v>
      </c>
      <c r="R2592" s="14">
        <v>46301.460023148145</v>
      </c>
      <c r="S2592" s="12">
        <v>1</v>
      </c>
      <c r="T2592">
        <v>20260282</v>
      </c>
      <c r="U2592" t="s">
        <v>838</v>
      </c>
      <c r="V2592">
        <v>20260282</v>
      </c>
    </row>
    <row r="2593" spans="1:22" x14ac:dyDescent="0.3">
      <c r="A2593" s="11">
        <v>46287</v>
      </c>
      <c r="B2593" s="89" t="s">
        <v>3883</v>
      </c>
      <c r="C2593" s="12" t="s">
        <v>849</v>
      </c>
      <c r="D2593" s="12" t="s">
        <v>854</v>
      </c>
      <c r="E2593" s="12" t="s">
        <v>669</v>
      </c>
      <c r="F2593" s="12" t="s">
        <v>3306</v>
      </c>
      <c r="G2593" s="12" t="s">
        <v>2733</v>
      </c>
      <c r="H2593" s="12" t="s">
        <v>2734</v>
      </c>
      <c r="I2593" s="90">
        <v>0.29166666666666669</v>
      </c>
      <c r="J2593" s="90">
        <v>0.2986111111111111</v>
      </c>
      <c r="K2593" s="13">
        <v>0.17</v>
      </c>
      <c r="L2593" s="90"/>
      <c r="M2593" s="90"/>
      <c r="N2593" s="13"/>
      <c r="O2593" s="12">
        <v>0</v>
      </c>
      <c r="P2593" s="12">
        <v>45.229419</v>
      </c>
      <c r="Q2593" s="12">
        <v>5.6816570000000004</v>
      </c>
      <c r="R2593" s="14">
        <v>46301.460023148145</v>
      </c>
      <c r="S2593" s="12">
        <v>1</v>
      </c>
      <c r="V2593" t="s">
        <v>3793</v>
      </c>
    </row>
    <row r="2594" spans="1:22" x14ac:dyDescent="0.3">
      <c r="A2594" s="11">
        <v>46287</v>
      </c>
      <c r="B2594" s="89" t="s">
        <v>3817</v>
      </c>
      <c r="C2594" s="12" t="s">
        <v>974</v>
      </c>
      <c r="D2594" s="12" t="s">
        <v>3307</v>
      </c>
      <c r="E2594" s="12" t="s">
        <v>610</v>
      </c>
      <c r="F2594" s="12" t="s">
        <v>3308</v>
      </c>
      <c r="G2594" s="12" t="s">
        <v>2733</v>
      </c>
      <c r="H2594" s="12" t="s">
        <v>2734</v>
      </c>
      <c r="I2594" s="90">
        <v>0.29166666666666669</v>
      </c>
      <c r="J2594" s="90">
        <v>0.2986111111111111</v>
      </c>
      <c r="K2594" s="13">
        <v>0.17</v>
      </c>
      <c r="L2594" s="90"/>
      <c r="M2594" s="90"/>
      <c r="N2594" s="13"/>
      <c r="O2594" s="12">
        <v>0</v>
      </c>
      <c r="P2594" s="12">
        <v>45.170372</v>
      </c>
      <c r="Q2594" s="12">
        <v>5.7396019999999996</v>
      </c>
      <c r="R2594" s="14">
        <v>46301.460023148145</v>
      </c>
      <c r="S2594" s="12">
        <v>1</v>
      </c>
      <c r="T2594">
        <v>20260458</v>
      </c>
      <c r="U2594" t="s">
        <v>40</v>
      </c>
      <c r="V2594">
        <v>20260458</v>
      </c>
    </row>
    <row r="2595" spans="1:22" x14ac:dyDescent="0.3">
      <c r="A2595" s="11">
        <v>46287</v>
      </c>
      <c r="B2595" s="89" t="s">
        <v>3814</v>
      </c>
      <c r="C2595" s="12" t="s">
        <v>948</v>
      </c>
      <c r="D2595" s="12" t="s">
        <v>3447</v>
      </c>
      <c r="E2595" s="12" t="s">
        <v>612</v>
      </c>
      <c r="F2595" s="12" t="s">
        <v>3448</v>
      </c>
      <c r="G2595" s="12" t="s">
        <v>2733</v>
      </c>
      <c r="H2595" s="12" t="s">
        <v>2734</v>
      </c>
      <c r="I2595" s="90">
        <v>0.16666666666666671</v>
      </c>
      <c r="J2595" s="90">
        <v>0.18055555555555561</v>
      </c>
      <c r="K2595" s="13">
        <v>0.33</v>
      </c>
      <c r="L2595" s="90"/>
      <c r="M2595" s="90"/>
      <c r="N2595" s="13"/>
      <c r="O2595" s="12">
        <v>0</v>
      </c>
      <c r="P2595" s="12">
        <v>45.188958</v>
      </c>
      <c r="Q2595" s="12">
        <v>5.7346690000000002</v>
      </c>
      <c r="R2595" s="14">
        <v>46301.460023148145</v>
      </c>
      <c r="S2595" s="12">
        <v>1</v>
      </c>
      <c r="T2595">
        <v>20260462</v>
      </c>
      <c r="U2595" t="s">
        <v>40</v>
      </c>
      <c r="V2595">
        <v>20260462</v>
      </c>
    </row>
    <row r="2596" spans="1:22" x14ac:dyDescent="0.3">
      <c r="A2596" s="11">
        <v>46287</v>
      </c>
      <c r="B2596" s="89" t="s">
        <v>3815</v>
      </c>
      <c r="C2596" s="12" t="s">
        <v>905</v>
      </c>
      <c r="D2596" s="12" t="s">
        <v>3309</v>
      </c>
      <c r="E2596" s="12" t="s">
        <v>95</v>
      </c>
      <c r="F2596" s="12" t="s">
        <v>3310</v>
      </c>
      <c r="G2596" s="12" t="s">
        <v>2733</v>
      </c>
      <c r="H2596" s="12" t="s">
        <v>2734</v>
      </c>
      <c r="I2596" s="90">
        <v>0.25</v>
      </c>
      <c r="J2596" s="90">
        <v>0.26041666666666669</v>
      </c>
      <c r="K2596" s="13">
        <v>0.25</v>
      </c>
      <c r="L2596" s="90"/>
      <c r="M2596" s="90"/>
      <c r="N2596" s="13"/>
      <c r="O2596" s="12">
        <v>0</v>
      </c>
      <c r="P2596" s="12">
        <v>45.188403000000001</v>
      </c>
      <c r="Q2596" s="12">
        <v>5.7183289999999998</v>
      </c>
      <c r="R2596" s="14">
        <v>46301.460023148145</v>
      </c>
      <c r="S2596" s="12">
        <v>1</v>
      </c>
      <c r="T2596">
        <v>20260135</v>
      </c>
      <c r="U2596" t="s">
        <v>3760</v>
      </c>
      <c r="V2596">
        <v>20260135</v>
      </c>
    </row>
    <row r="2597" spans="1:22" x14ac:dyDescent="0.3">
      <c r="A2597" s="11">
        <v>46287</v>
      </c>
      <c r="B2597" s="89" t="s">
        <v>3835</v>
      </c>
      <c r="C2597" s="12" t="s">
        <v>859</v>
      </c>
      <c r="D2597" s="12" t="s">
        <v>3311</v>
      </c>
      <c r="E2597" s="12" t="s">
        <v>111</v>
      </c>
      <c r="F2597" s="12" t="s">
        <v>3312</v>
      </c>
      <c r="G2597" s="12" t="s">
        <v>2733</v>
      </c>
      <c r="H2597" s="12" t="s">
        <v>2734</v>
      </c>
      <c r="I2597" s="90">
        <v>0.25</v>
      </c>
      <c r="J2597" s="90">
        <v>0.26041666666666669</v>
      </c>
      <c r="K2597" s="13">
        <v>0.25</v>
      </c>
      <c r="L2597" s="90"/>
      <c r="M2597" s="90"/>
      <c r="N2597" s="13"/>
      <c r="O2597" s="12">
        <v>0</v>
      </c>
      <c r="P2597" s="12">
        <v>45.189194000000001</v>
      </c>
      <c r="Q2597" s="12">
        <v>5.7263739999999999</v>
      </c>
      <c r="R2597" s="14">
        <v>46301.460023148145</v>
      </c>
      <c r="S2597" s="12">
        <v>1</v>
      </c>
      <c r="T2597">
        <v>20260193</v>
      </c>
      <c r="U2597" t="s">
        <v>3760</v>
      </c>
      <c r="V2597">
        <v>20260193</v>
      </c>
    </row>
    <row r="2598" spans="1:22" x14ac:dyDescent="0.3">
      <c r="A2598" s="11">
        <v>46287</v>
      </c>
      <c r="B2598" s="89" t="s">
        <v>3856</v>
      </c>
      <c r="C2598" s="12" t="s">
        <v>979</v>
      </c>
      <c r="D2598" s="12" t="s">
        <v>1786</v>
      </c>
      <c r="E2598" s="12" t="s">
        <v>536</v>
      </c>
      <c r="F2598" s="12" t="s">
        <v>1788</v>
      </c>
      <c r="G2598" s="12" t="s">
        <v>2733</v>
      </c>
      <c r="H2598" s="12" t="s">
        <v>2737</v>
      </c>
      <c r="I2598" s="90">
        <v>0.2048611111111111</v>
      </c>
      <c r="J2598" s="90">
        <v>0.21527777777777779</v>
      </c>
      <c r="K2598" s="13">
        <v>0.25</v>
      </c>
      <c r="L2598" s="90">
        <v>0.45277777777777778</v>
      </c>
      <c r="M2598" s="90">
        <v>0.52152777777777781</v>
      </c>
      <c r="N2598" s="13">
        <v>1.65</v>
      </c>
      <c r="O2598" s="12">
        <v>1</v>
      </c>
      <c r="P2598" s="12">
        <v>45.183112000000001</v>
      </c>
      <c r="Q2598" s="12">
        <v>5.7278739999999999</v>
      </c>
      <c r="R2598" s="14">
        <v>46301.460023148145</v>
      </c>
      <c r="S2598" s="12">
        <v>1</v>
      </c>
      <c r="T2598">
        <v>20260242</v>
      </c>
      <c r="U2598" t="s">
        <v>838</v>
      </c>
      <c r="V2598">
        <v>20260242</v>
      </c>
    </row>
    <row r="2599" spans="1:22" x14ac:dyDescent="0.3">
      <c r="A2599" s="11">
        <v>46287</v>
      </c>
      <c r="B2599" s="89" t="s">
        <v>3831</v>
      </c>
      <c r="C2599" s="12" t="s">
        <v>892</v>
      </c>
      <c r="D2599" s="12" t="s">
        <v>3313</v>
      </c>
      <c r="E2599" s="12" t="s">
        <v>332</v>
      </c>
      <c r="F2599" s="12" t="s">
        <v>3314</v>
      </c>
      <c r="G2599" s="12" t="s">
        <v>2733</v>
      </c>
      <c r="H2599" s="12" t="s">
        <v>2734</v>
      </c>
      <c r="I2599" s="90">
        <v>0.29166666666666669</v>
      </c>
      <c r="J2599" s="90">
        <v>0.2986111111111111</v>
      </c>
      <c r="K2599" s="13">
        <v>0.17</v>
      </c>
      <c r="L2599" s="90"/>
      <c r="M2599" s="90"/>
      <c r="N2599" s="13"/>
      <c r="O2599" s="12">
        <v>0</v>
      </c>
      <c r="P2599" s="12">
        <v>45.182187999999996</v>
      </c>
      <c r="Q2599" s="12">
        <v>5.7211590000000001</v>
      </c>
      <c r="R2599" s="14">
        <v>46301.460023148145</v>
      </c>
      <c r="S2599" s="12">
        <v>1</v>
      </c>
      <c r="T2599">
        <v>20260557</v>
      </c>
      <c r="U2599" t="s">
        <v>40</v>
      </c>
      <c r="V2599">
        <v>20260557</v>
      </c>
    </row>
    <row r="2600" spans="1:22" x14ac:dyDescent="0.3">
      <c r="A2600" s="11">
        <v>46287</v>
      </c>
      <c r="B2600" s="89" t="s">
        <v>3826</v>
      </c>
      <c r="C2600" s="12" t="s">
        <v>886</v>
      </c>
      <c r="D2600" s="12" t="s">
        <v>3182</v>
      </c>
      <c r="E2600" s="12" t="s">
        <v>59</v>
      </c>
      <c r="F2600" s="12" t="s">
        <v>3183</v>
      </c>
      <c r="G2600" s="12" t="s">
        <v>2733</v>
      </c>
      <c r="H2600" s="12" t="s">
        <v>2734</v>
      </c>
      <c r="I2600" s="90">
        <v>0.16666666666666671</v>
      </c>
      <c r="J2600" s="90">
        <v>0.18055555555555561</v>
      </c>
      <c r="K2600" s="13">
        <v>0.33</v>
      </c>
      <c r="L2600" s="90"/>
      <c r="M2600" s="90"/>
      <c r="N2600" s="13"/>
      <c r="O2600" s="12">
        <v>0</v>
      </c>
      <c r="P2600" s="12">
        <v>45.188529000000003</v>
      </c>
      <c r="Q2600" s="12">
        <v>5.7245239999999997</v>
      </c>
      <c r="R2600" s="14">
        <v>46301.460023148145</v>
      </c>
      <c r="S2600" s="12">
        <v>1</v>
      </c>
      <c r="T2600">
        <v>20260348</v>
      </c>
      <c r="U2600" t="s">
        <v>40</v>
      </c>
      <c r="V2600">
        <v>20260348</v>
      </c>
    </row>
    <row r="2601" spans="1:22" x14ac:dyDescent="0.3">
      <c r="A2601" s="11">
        <v>46287</v>
      </c>
      <c r="B2601" s="89" t="s">
        <v>3854</v>
      </c>
      <c r="C2601" s="12" t="s">
        <v>963</v>
      </c>
      <c r="D2601" s="12" t="s">
        <v>3315</v>
      </c>
      <c r="E2601" s="12" t="s">
        <v>560</v>
      </c>
      <c r="F2601" s="12" t="s">
        <v>3316</v>
      </c>
      <c r="G2601" s="12" t="s">
        <v>2733</v>
      </c>
      <c r="H2601" s="12" t="s">
        <v>2734</v>
      </c>
      <c r="I2601" s="90">
        <v>0.29166666666666669</v>
      </c>
      <c r="J2601" s="90">
        <v>0.2986111111111111</v>
      </c>
      <c r="K2601" s="13">
        <v>0.17</v>
      </c>
      <c r="L2601" s="90"/>
      <c r="M2601" s="90"/>
      <c r="N2601" s="13"/>
      <c r="O2601" s="12">
        <v>0</v>
      </c>
      <c r="P2601" s="12">
        <v>45.146349000000001</v>
      </c>
      <c r="Q2601" s="12">
        <v>5.7163180000000002</v>
      </c>
      <c r="R2601" s="14">
        <v>46301.460023148145</v>
      </c>
      <c r="S2601" s="12">
        <v>1</v>
      </c>
      <c r="T2601">
        <v>20260349</v>
      </c>
      <c r="U2601" t="s">
        <v>40</v>
      </c>
      <c r="V2601">
        <v>20260349</v>
      </c>
    </row>
    <row r="2602" spans="1:22" x14ac:dyDescent="0.3">
      <c r="A2602" s="11">
        <v>46287</v>
      </c>
      <c r="B2602" s="89" t="s">
        <v>3770</v>
      </c>
      <c r="C2602" s="12" t="s">
        <v>856</v>
      </c>
      <c r="D2602" s="12" t="s">
        <v>855</v>
      </c>
      <c r="E2602" s="12" t="s">
        <v>825</v>
      </c>
      <c r="F2602" s="12" t="s">
        <v>3916</v>
      </c>
      <c r="G2602" s="12" t="s">
        <v>2733</v>
      </c>
      <c r="H2602" s="12" t="s">
        <v>2734</v>
      </c>
      <c r="I2602" s="90">
        <v>0.29166666666666669</v>
      </c>
      <c r="J2602" s="90">
        <v>0.2986111111111111</v>
      </c>
      <c r="K2602" s="13">
        <v>0.17</v>
      </c>
      <c r="L2602" s="90"/>
      <c r="M2602" s="90"/>
      <c r="N2602" s="13"/>
      <c r="O2602" s="12">
        <v>0</v>
      </c>
      <c r="P2602" s="12">
        <v>45.181339000000001</v>
      </c>
      <c r="Q2602" s="12">
        <v>5.7134910000000003</v>
      </c>
      <c r="R2602" s="14">
        <v>46301.460023148145</v>
      </c>
      <c r="S2602" s="12">
        <v>1</v>
      </c>
      <c r="V2602" t="s">
        <v>3794</v>
      </c>
    </row>
    <row r="2603" spans="1:22" x14ac:dyDescent="0.3">
      <c r="A2603" s="11">
        <v>46287</v>
      </c>
      <c r="B2603" s="89" t="s">
        <v>3827</v>
      </c>
      <c r="C2603" s="12" t="s">
        <v>967</v>
      </c>
      <c r="D2603" s="12" t="s">
        <v>2712</v>
      </c>
      <c r="E2603" s="12" t="s">
        <v>582</v>
      </c>
      <c r="F2603" s="12" t="s">
        <v>582</v>
      </c>
      <c r="G2603" s="12" t="s">
        <v>2733</v>
      </c>
      <c r="H2603" s="12" t="s">
        <v>2737</v>
      </c>
      <c r="I2603" s="90">
        <v>0.33333333333333331</v>
      </c>
      <c r="J2603" s="90">
        <v>0.34375</v>
      </c>
      <c r="K2603" s="13">
        <v>0.25</v>
      </c>
      <c r="L2603" s="90">
        <v>0.2479166666666667</v>
      </c>
      <c r="M2603" s="90">
        <v>0.31597222222222221</v>
      </c>
      <c r="N2603" s="13">
        <v>1.63</v>
      </c>
      <c r="O2603" s="12">
        <v>1</v>
      </c>
      <c r="P2603" s="12">
        <v>45.177649000000002</v>
      </c>
      <c r="Q2603" s="12">
        <v>5.731471</v>
      </c>
      <c r="R2603" s="14">
        <v>46301.460023148145</v>
      </c>
      <c r="S2603" s="12">
        <v>1</v>
      </c>
      <c r="T2603">
        <v>20260576</v>
      </c>
      <c r="U2603" t="s">
        <v>838</v>
      </c>
      <c r="V2603">
        <v>20260576</v>
      </c>
    </row>
    <row r="2604" spans="1:22" x14ac:dyDescent="0.3">
      <c r="A2604" s="11">
        <v>46287</v>
      </c>
      <c r="B2604" s="89" t="s">
        <v>3835</v>
      </c>
      <c r="C2604" s="12" t="s">
        <v>859</v>
      </c>
      <c r="D2604" s="12" t="s">
        <v>1397</v>
      </c>
      <c r="E2604" s="12" t="s">
        <v>450</v>
      </c>
      <c r="F2604" s="12" t="s">
        <v>450</v>
      </c>
      <c r="G2604" s="12" t="s">
        <v>2733</v>
      </c>
      <c r="H2604" s="12" t="s">
        <v>2737</v>
      </c>
      <c r="I2604" s="90">
        <v>0.33333333333333331</v>
      </c>
      <c r="J2604" s="90">
        <v>0.4236111111111111</v>
      </c>
      <c r="K2604" s="13">
        <v>2.17</v>
      </c>
      <c r="L2604" s="90"/>
      <c r="M2604" s="90"/>
      <c r="N2604" s="13"/>
      <c r="O2604" s="12">
        <v>0</v>
      </c>
      <c r="P2604" s="12">
        <v>45.187130000000003</v>
      </c>
      <c r="Q2604" s="12">
        <v>5.717994</v>
      </c>
      <c r="R2604" s="14">
        <v>46301.460023148145</v>
      </c>
      <c r="S2604" s="12">
        <v>1</v>
      </c>
      <c r="T2604">
        <v>20260569</v>
      </c>
      <c r="U2604" t="s">
        <v>838</v>
      </c>
      <c r="V2604">
        <v>20260569</v>
      </c>
    </row>
    <row r="2605" spans="1:22" x14ac:dyDescent="0.3">
      <c r="A2605" s="11">
        <v>46287</v>
      </c>
      <c r="B2605" s="89" t="s">
        <v>3846</v>
      </c>
      <c r="C2605" s="12" t="s">
        <v>863</v>
      </c>
      <c r="D2605" s="12" t="s">
        <v>3322</v>
      </c>
      <c r="E2605" s="12" t="s">
        <v>136</v>
      </c>
      <c r="F2605" s="12" t="s">
        <v>3323</v>
      </c>
      <c r="G2605" s="12" t="s">
        <v>2733</v>
      </c>
      <c r="H2605" s="12" t="s">
        <v>2734</v>
      </c>
      <c r="I2605" s="90">
        <v>0.29166666666666669</v>
      </c>
      <c r="J2605" s="90">
        <v>0.2986111111111111</v>
      </c>
      <c r="K2605" s="13">
        <v>0.17</v>
      </c>
      <c r="L2605" s="90"/>
      <c r="M2605" s="90"/>
      <c r="N2605" s="13"/>
      <c r="O2605" s="12">
        <v>0</v>
      </c>
      <c r="P2605" s="12">
        <v>45.192925000000002</v>
      </c>
      <c r="Q2605" s="12">
        <v>5.7149380000000001</v>
      </c>
      <c r="R2605" s="14">
        <v>46301.460023148145</v>
      </c>
      <c r="S2605" s="12">
        <v>1</v>
      </c>
      <c r="T2605">
        <v>20260501</v>
      </c>
      <c r="U2605" t="s">
        <v>40</v>
      </c>
      <c r="V2605">
        <v>20260501</v>
      </c>
    </row>
    <row r="2606" spans="1:22" x14ac:dyDescent="0.3">
      <c r="A2606" s="11">
        <v>46287</v>
      </c>
      <c r="B2606" s="89" t="s">
        <v>3856</v>
      </c>
      <c r="C2606" s="12" t="s">
        <v>979</v>
      </c>
      <c r="D2606" s="12" t="s">
        <v>1781</v>
      </c>
      <c r="E2606" s="12" t="s">
        <v>309</v>
      </c>
      <c r="F2606" s="12" t="s">
        <v>309</v>
      </c>
      <c r="G2606" s="12" t="s">
        <v>2733</v>
      </c>
      <c r="H2606" s="12" t="s">
        <v>2737</v>
      </c>
      <c r="I2606" s="90">
        <v>0.18055555555555561</v>
      </c>
      <c r="J2606" s="90">
        <v>0.19097222222222221</v>
      </c>
      <c r="K2606" s="13">
        <v>0.25</v>
      </c>
      <c r="L2606" s="90">
        <v>0.29375000000000001</v>
      </c>
      <c r="M2606" s="90">
        <v>0.42916666666666659</v>
      </c>
      <c r="N2606" s="13">
        <v>3.25</v>
      </c>
      <c r="O2606" s="12">
        <v>1</v>
      </c>
      <c r="P2606" s="12">
        <v>45.199238000000001</v>
      </c>
      <c r="Q2606" s="12">
        <v>5.7115140000000002</v>
      </c>
      <c r="R2606" s="14">
        <v>46301.460023148145</v>
      </c>
      <c r="S2606" s="12">
        <v>1</v>
      </c>
      <c r="T2606">
        <v>20260241</v>
      </c>
      <c r="U2606" t="s">
        <v>838</v>
      </c>
      <c r="V2606">
        <v>20260241</v>
      </c>
    </row>
    <row r="2607" spans="1:22" x14ac:dyDescent="0.3">
      <c r="A2607" s="11">
        <v>46287</v>
      </c>
      <c r="B2607" s="89" t="s">
        <v>3862</v>
      </c>
      <c r="C2607" s="12" t="s">
        <v>853</v>
      </c>
      <c r="D2607" s="12" t="s">
        <v>3324</v>
      </c>
      <c r="E2607" s="12" t="s">
        <v>578</v>
      </c>
      <c r="F2607" s="12" t="s">
        <v>3325</v>
      </c>
      <c r="G2607" s="12" t="s">
        <v>2733</v>
      </c>
      <c r="H2607" s="12" t="s">
        <v>2734</v>
      </c>
      <c r="I2607" s="90">
        <v>0.29166666666666669</v>
      </c>
      <c r="J2607" s="90">
        <v>0.30208333333333331</v>
      </c>
      <c r="K2607" s="13">
        <v>0.25</v>
      </c>
      <c r="L2607" s="90"/>
      <c r="M2607" s="90"/>
      <c r="N2607" s="13"/>
      <c r="O2607" s="12">
        <v>0</v>
      </c>
      <c r="P2607" s="12">
        <v>45.183777999999997</v>
      </c>
      <c r="Q2607" s="12">
        <v>5.7115169999999997</v>
      </c>
      <c r="R2607" s="14">
        <v>46301.460023148145</v>
      </c>
      <c r="S2607" s="12">
        <v>1</v>
      </c>
      <c r="T2607">
        <v>20260008</v>
      </c>
      <c r="U2607" t="s">
        <v>3760</v>
      </c>
      <c r="V2607">
        <v>20260008</v>
      </c>
    </row>
    <row r="2608" spans="1:22" x14ac:dyDescent="0.3">
      <c r="A2608" s="11">
        <v>46287</v>
      </c>
      <c r="B2608" s="89" t="s">
        <v>3835</v>
      </c>
      <c r="C2608" s="12" t="s">
        <v>859</v>
      </c>
      <c r="D2608" s="12" t="s">
        <v>3326</v>
      </c>
      <c r="E2608" s="12" t="s">
        <v>61</v>
      </c>
      <c r="F2608" s="12" t="s">
        <v>3327</v>
      </c>
      <c r="G2608" s="12" t="s">
        <v>2733</v>
      </c>
      <c r="H2608" s="12" t="s">
        <v>2734</v>
      </c>
      <c r="I2608" s="90">
        <v>0.29166666666666669</v>
      </c>
      <c r="J2608" s="90">
        <v>0.2986111111111111</v>
      </c>
      <c r="K2608" s="13">
        <v>0.17</v>
      </c>
      <c r="L2608" s="90"/>
      <c r="M2608" s="90"/>
      <c r="N2608" s="13"/>
      <c r="O2608" s="12">
        <v>0</v>
      </c>
      <c r="P2608" s="12">
        <v>45.189878</v>
      </c>
      <c r="Q2608" s="12">
        <v>5.7218559999999998</v>
      </c>
      <c r="R2608" s="14">
        <v>46301.460023148145</v>
      </c>
      <c r="S2608" s="12">
        <v>1</v>
      </c>
      <c r="T2608">
        <v>20260477</v>
      </c>
      <c r="U2608" t="s">
        <v>40</v>
      </c>
      <c r="V2608">
        <v>20260477</v>
      </c>
    </row>
    <row r="2609" spans="1:22" x14ac:dyDescent="0.3">
      <c r="A2609" s="11">
        <v>46287</v>
      </c>
      <c r="B2609" s="89" t="s">
        <v>3846</v>
      </c>
      <c r="C2609" s="12" t="s">
        <v>863</v>
      </c>
      <c r="D2609" s="12" t="s">
        <v>3328</v>
      </c>
      <c r="E2609" s="12" t="s">
        <v>139</v>
      </c>
      <c r="F2609" s="12" t="s">
        <v>3329</v>
      </c>
      <c r="G2609" s="12" t="s">
        <v>2733</v>
      </c>
      <c r="H2609" s="12" t="s">
        <v>2734</v>
      </c>
      <c r="I2609" s="90">
        <v>0.25</v>
      </c>
      <c r="J2609" s="90">
        <v>0.26041666666666669</v>
      </c>
      <c r="K2609" s="13">
        <v>0.25</v>
      </c>
      <c r="L2609" s="90"/>
      <c r="M2609" s="90"/>
      <c r="N2609" s="13"/>
      <c r="O2609" s="12">
        <v>0</v>
      </c>
      <c r="P2609" s="12">
        <v>45.193545999999998</v>
      </c>
      <c r="Q2609" s="12">
        <v>5.7151550000000002</v>
      </c>
      <c r="R2609" s="14">
        <v>46301.460023148145</v>
      </c>
      <c r="S2609" s="12">
        <v>1</v>
      </c>
      <c r="T2609">
        <v>20260201</v>
      </c>
      <c r="U2609" t="s">
        <v>40</v>
      </c>
      <c r="V2609">
        <v>20260201</v>
      </c>
    </row>
    <row r="2610" spans="1:22" x14ac:dyDescent="0.3">
      <c r="A2610" s="11">
        <v>46287</v>
      </c>
      <c r="B2610" s="89" t="s">
        <v>3815</v>
      </c>
      <c r="C2610" s="12" t="s">
        <v>905</v>
      </c>
      <c r="D2610" s="12" t="s">
        <v>1675</v>
      </c>
      <c r="E2610" s="12" t="s">
        <v>89</v>
      </c>
      <c r="F2610" s="12" t="s">
        <v>89</v>
      </c>
      <c r="G2610" s="12" t="s">
        <v>2733</v>
      </c>
      <c r="H2610" s="12" t="s">
        <v>2737</v>
      </c>
      <c r="I2610" s="90">
        <v>0.33333333333333331</v>
      </c>
      <c r="J2610" s="90">
        <v>0.38541666666666669</v>
      </c>
      <c r="K2610" s="13">
        <v>1.25</v>
      </c>
      <c r="L2610" s="90"/>
      <c r="M2610" s="90"/>
      <c r="N2610" s="13"/>
      <c r="O2610" s="12">
        <v>0</v>
      </c>
      <c r="P2610" s="12">
        <v>45.189582999999999</v>
      </c>
      <c r="Q2610" s="12">
        <v>5.7229080000000003</v>
      </c>
      <c r="R2610" s="14">
        <v>46301.460023148145</v>
      </c>
      <c r="S2610" s="12">
        <v>1</v>
      </c>
      <c r="T2610">
        <v>20260205</v>
      </c>
      <c r="U2610" t="s">
        <v>838</v>
      </c>
      <c r="V2610">
        <v>20260205</v>
      </c>
    </row>
    <row r="2611" spans="1:22" x14ac:dyDescent="0.3">
      <c r="A2611" s="11">
        <v>46287</v>
      </c>
      <c r="B2611" s="89" t="s">
        <v>3831</v>
      </c>
      <c r="C2611" s="12" t="s">
        <v>892</v>
      </c>
      <c r="D2611" s="12" t="s">
        <v>2014</v>
      </c>
      <c r="E2611" s="12" t="s">
        <v>498</v>
      </c>
      <c r="F2611" s="12" t="s">
        <v>2016</v>
      </c>
      <c r="G2611" s="12" t="s">
        <v>2733</v>
      </c>
      <c r="H2611" s="12" t="s">
        <v>2737</v>
      </c>
      <c r="I2611" s="90">
        <v>0.33333333333333331</v>
      </c>
      <c r="J2611" s="90">
        <v>0.34722222222222221</v>
      </c>
      <c r="K2611" s="13">
        <v>0.33</v>
      </c>
      <c r="L2611" s="90"/>
      <c r="M2611" s="90"/>
      <c r="N2611" s="13"/>
      <c r="O2611" s="12">
        <v>0</v>
      </c>
      <c r="P2611" s="12">
        <v>45.188510000000001</v>
      </c>
      <c r="Q2611" s="12">
        <v>5.6897789999999997</v>
      </c>
      <c r="R2611" s="14">
        <v>46301.460023148145</v>
      </c>
      <c r="S2611" s="12">
        <v>1</v>
      </c>
      <c r="T2611">
        <v>20260311</v>
      </c>
      <c r="U2611" t="s">
        <v>838</v>
      </c>
      <c r="V2611">
        <v>20260311</v>
      </c>
    </row>
    <row r="2612" spans="1:22" x14ac:dyDescent="0.3">
      <c r="A2612" s="11">
        <v>46287</v>
      </c>
      <c r="B2612" s="89" t="s">
        <v>3829</v>
      </c>
      <c r="C2612" s="12" t="s">
        <v>946</v>
      </c>
      <c r="D2612" s="12" t="s">
        <v>3336</v>
      </c>
      <c r="E2612" s="12" t="s">
        <v>124</v>
      </c>
      <c r="F2612" s="12" t="s">
        <v>124</v>
      </c>
      <c r="G2612" s="12" t="s">
        <v>2733</v>
      </c>
      <c r="H2612" s="12" t="s">
        <v>2734</v>
      </c>
      <c r="I2612" s="90">
        <v>0.25</v>
      </c>
      <c r="J2612" s="90">
        <v>0.26041666666666669</v>
      </c>
      <c r="K2612" s="13">
        <v>0.25</v>
      </c>
      <c r="L2612" s="90"/>
      <c r="M2612" s="90"/>
      <c r="N2612" s="13"/>
      <c r="O2612" s="12">
        <v>0</v>
      </c>
      <c r="P2612" s="12">
        <v>45.187106999999997</v>
      </c>
      <c r="Q2612" s="12">
        <v>5.7297390000000004</v>
      </c>
      <c r="R2612" s="14">
        <v>46301.460023148145</v>
      </c>
      <c r="S2612" s="12">
        <v>0</v>
      </c>
      <c r="T2612">
        <v>20260076</v>
      </c>
      <c r="U2612" t="s">
        <v>3760</v>
      </c>
      <c r="V2612">
        <v>20260076</v>
      </c>
    </row>
    <row r="2613" spans="1:22" x14ac:dyDescent="0.3">
      <c r="A2613" s="11">
        <v>46287</v>
      </c>
      <c r="B2613" s="89" t="s">
        <v>3867</v>
      </c>
      <c r="C2613" s="12" t="s">
        <v>914</v>
      </c>
      <c r="D2613" s="12" t="s">
        <v>3188</v>
      </c>
      <c r="E2613" s="12" t="s">
        <v>781</v>
      </c>
      <c r="F2613" s="12" t="s">
        <v>3189</v>
      </c>
      <c r="G2613" s="12" t="s">
        <v>2733</v>
      </c>
      <c r="H2613" s="12" t="s">
        <v>2734</v>
      </c>
      <c r="I2613" s="90">
        <v>0.16666666666666671</v>
      </c>
      <c r="J2613" s="90">
        <v>0.18055555555555561</v>
      </c>
      <c r="K2613" s="13">
        <v>0.33</v>
      </c>
      <c r="L2613" s="90">
        <v>0.1993055555555556</v>
      </c>
      <c r="M2613" s="90">
        <v>0.29930555555555549</v>
      </c>
      <c r="N2613" s="13">
        <v>2.4</v>
      </c>
      <c r="O2613" s="12">
        <v>1</v>
      </c>
      <c r="P2613" s="12">
        <v>45.187779999999997</v>
      </c>
      <c r="Q2613" s="12">
        <v>5.6920270000000004</v>
      </c>
      <c r="R2613" s="14">
        <v>46301.460023148145</v>
      </c>
      <c r="S2613" s="12">
        <v>1</v>
      </c>
      <c r="T2613">
        <v>20260435</v>
      </c>
      <c r="U2613" t="s">
        <v>40</v>
      </c>
      <c r="V2613">
        <v>20260435</v>
      </c>
    </row>
    <row r="2614" spans="1:22" x14ac:dyDescent="0.3">
      <c r="A2614" s="11">
        <v>46287</v>
      </c>
      <c r="B2614" s="89" t="s">
        <v>3846</v>
      </c>
      <c r="C2614" s="12" t="s">
        <v>863</v>
      </c>
      <c r="D2614" s="12" t="s">
        <v>1666</v>
      </c>
      <c r="E2614" s="12" t="s">
        <v>226</v>
      </c>
      <c r="F2614" s="12" t="s">
        <v>226</v>
      </c>
      <c r="G2614" s="12" t="s">
        <v>2733</v>
      </c>
      <c r="H2614" s="12" t="s">
        <v>2737</v>
      </c>
      <c r="I2614" s="90">
        <v>0.33333333333333331</v>
      </c>
      <c r="J2614" s="90">
        <v>0.35416666666666669</v>
      </c>
      <c r="K2614" s="13">
        <v>0.5</v>
      </c>
      <c r="L2614" s="90"/>
      <c r="M2614" s="90"/>
      <c r="N2614" s="13"/>
      <c r="O2614" s="12">
        <v>0</v>
      </c>
      <c r="P2614" s="12">
        <v>45.191845999999998</v>
      </c>
      <c r="Q2614" s="12">
        <v>5.7153299999999998</v>
      </c>
      <c r="R2614" s="14">
        <v>46301.460023148145</v>
      </c>
      <c r="S2614" s="12">
        <v>1</v>
      </c>
      <c r="T2614">
        <v>20260200</v>
      </c>
      <c r="U2614" t="s">
        <v>838</v>
      </c>
      <c r="V2614">
        <v>20260200</v>
      </c>
    </row>
    <row r="2615" spans="1:22" x14ac:dyDescent="0.3">
      <c r="A2615" s="11">
        <v>46287</v>
      </c>
      <c r="B2615" s="89" t="s">
        <v>3893</v>
      </c>
      <c r="C2615" s="12" t="s">
        <v>846</v>
      </c>
      <c r="D2615" s="12" t="s">
        <v>893</v>
      </c>
      <c r="E2615" s="12" t="s">
        <v>803</v>
      </c>
      <c r="F2615" s="12" t="s">
        <v>3339</v>
      </c>
      <c r="G2615" s="12" t="s">
        <v>2733</v>
      </c>
      <c r="H2615" s="12" t="s">
        <v>2734</v>
      </c>
      <c r="I2615" s="90">
        <v>0.25</v>
      </c>
      <c r="J2615" s="90">
        <v>0.26041666666666669</v>
      </c>
      <c r="K2615" s="13">
        <v>0.25</v>
      </c>
      <c r="L2615" s="90"/>
      <c r="M2615" s="90"/>
      <c r="N2615" s="13"/>
      <c r="O2615" s="12">
        <v>0</v>
      </c>
      <c r="P2615" s="12">
        <v>45.190593</v>
      </c>
      <c r="Q2615" s="12">
        <v>5.7219879999999996</v>
      </c>
      <c r="R2615" s="14">
        <v>46301.460023148145</v>
      </c>
      <c r="S2615" s="12">
        <v>0</v>
      </c>
      <c r="V2615" t="s">
        <v>3796</v>
      </c>
    </row>
    <row r="2616" spans="1:22" x14ac:dyDescent="0.3">
      <c r="A2616" s="11">
        <v>46287</v>
      </c>
      <c r="B2616" s="89" t="s">
        <v>3862</v>
      </c>
      <c r="C2616" s="12" t="s">
        <v>853</v>
      </c>
      <c r="D2616" s="12" t="s">
        <v>3340</v>
      </c>
      <c r="E2616" s="12" t="s">
        <v>253</v>
      </c>
      <c r="F2616" s="12" t="s">
        <v>3341</v>
      </c>
      <c r="G2616" s="12" t="s">
        <v>2733</v>
      </c>
      <c r="H2616" s="12" t="s">
        <v>2734</v>
      </c>
      <c r="I2616" s="90">
        <v>0.29166666666666669</v>
      </c>
      <c r="J2616" s="90">
        <v>0.2986111111111111</v>
      </c>
      <c r="K2616" s="13">
        <v>0.17</v>
      </c>
      <c r="L2616" s="90"/>
      <c r="M2616" s="90"/>
      <c r="N2616" s="13"/>
      <c r="O2616" s="12">
        <v>0</v>
      </c>
      <c r="P2616" s="12">
        <v>45.144255000000001</v>
      </c>
      <c r="Q2616" s="12">
        <v>5.7129729999999999</v>
      </c>
      <c r="R2616" s="14">
        <v>46301.460023148145</v>
      </c>
      <c r="S2616" s="12">
        <v>1</v>
      </c>
      <c r="T2616">
        <v>20260209</v>
      </c>
      <c r="U2616" t="s">
        <v>3760</v>
      </c>
      <c r="V2616">
        <v>20260209</v>
      </c>
    </row>
    <row r="2617" spans="1:22" x14ac:dyDescent="0.3">
      <c r="A2617" s="11">
        <v>46287</v>
      </c>
      <c r="B2617" s="89" t="s">
        <v>3823</v>
      </c>
      <c r="C2617" s="12" t="s">
        <v>968</v>
      </c>
      <c r="D2617" s="12" t="s">
        <v>1905</v>
      </c>
      <c r="E2617" s="12" t="s">
        <v>683</v>
      </c>
      <c r="F2617" s="12" t="s">
        <v>683</v>
      </c>
      <c r="G2617" s="12" t="s">
        <v>2733</v>
      </c>
      <c r="H2617" s="12" t="s">
        <v>2737</v>
      </c>
      <c r="I2617" s="90">
        <v>0.2673611111111111</v>
      </c>
      <c r="J2617" s="90">
        <v>0.31944444444444442</v>
      </c>
      <c r="K2617" s="13">
        <v>1.25</v>
      </c>
      <c r="L2617" s="90"/>
      <c r="M2617" s="90"/>
      <c r="N2617" s="13"/>
      <c r="O2617" s="12">
        <v>0</v>
      </c>
      <c r="P2617" s="12">
        <v>45.196936999999998</v>
      </c>
      <c r="Q2617" s="12">
        <v>5.6979059999999997</v>
      </c>
      <c r="R2617" s="14">
        <v>46301.460023148145</v>
      </c>
      <c r="S2617" s="12">
        <v>1</v>
      </c>
      <c r="T2617">
        <v>20260278</v>
      </c>
      <c r="U2617" t="s">
        <v>838</v>
      </c>
      <c r="V2617">
        <v>20260278</v>
      </c>
    </row>
    <row r="2618" spans="1:22" x14ac:dyDescent="0.3">
      <c r="A2618" s="11">
        <v>46287</v>
      </c>
      <c r="B2618" s="89" t="s">
        <v>3849</v>
      </c>
      <c r="C2618" s="12" t="s">
        <v>861</v>
      </c>
      <c r="D2618" s="12" t="s">
        <v>860</v>
      </c>
      <c r="E2618" s="12" t="s">
        <v>811</v>
      </c>
      <c r="F2618" s="12" t="s">
        <v>811</v>
      </c>
      <c r="G2618" s="12" t="s">
        <v>2733</v>
      </c>
      <c r="H2618" s="12" t="s">
        <v>2737</v>
      </c>
      <c r="I2618" s="90">
        <v>0.33333333333333331</v>
      </c>
      <c r="J2618" s="90">
        <v>0.37847222222222221</v>
      </c>
      <c r="K2618" s="13">
        <v>1.08</v>
      </c>
      <c r="L2618" s="90">
        <v>0.41458333333333341</v>
      </c>
      <c r="M2618" s="90">
        <v>0.47708333333333341</v>
      </c>
      <c r="N2618" s="13">
        <v>1.5</v>
      </c>
      <c r="O2618" s="12">
        <v>1</v>
      </c>
      <c r="P2618" s="12">
        <v>45.184420000000003</v>
      </c>
      <c r="Q2618" s="12">
        <v>5.7195400000000003</v>
      </c>
      <c r="R2618" s="14">
        <v>46301.460023148145</v>
      </c>
      <c r="S2618" s="12">
        <v>1</v>
      </c>
      <c r="V2618" t="s">
        <v>3797</v>
      </c>
    </row>
    <row r="2619" spans="1:22" x14ac:dyDescent="0.3">
      <c r="A2619" s="11">
        <v>46287</v>
      </c>
      <c r="B2619" s="89" t="s">
        <v>3835</v>
      </c>
      <c r="C2619" s="12" t="s">
        <v>859</v>
      </c>
      <c r="D2619" s="12" t="s">
        <v>3202</v>
      </c>
      <c r="E2619" s="12" t="s">
        <v>181</v>
      </c>
      <c r="F2619" s="12" t="s">
        <v>3203</v>
      </c>
      <c r="G2619" s="12" t="s">
        <v>2733</v>
      </c>
      <c r="H2619" s="12" t="s">
        <v>2734</v>
      </c>
      <c r="I2619" s="90">
        <v>0.16666666666666671</v>
      </c>
      <c r="J2619" s="90">
        <v>0.18055555555555561</v>
      </c>
      <c r="K2619" s="13">
        <v>0.33</v>
      </c>
      <c r="L2619" s="90"/>
      <c r="M2619" s="90"/>
      <c r="N2619" s="13"/>
      <c r="O2619" s="12">
        <v>0</v>
      </c>
      <c r="P2619" s="12">
        <v>45.191468999999998</v>
      </c>
      <c r="Q2619" s="12">
        <v>5.7242329999999999</v>
      </c>
      <c r="R2619" s="14">
        <v>46301.460023148145</v>
      </c>
      <c r="S2619" s="12">
        <v>1</v>
      </c>
      <c r="T2619">
        <v>20260525</v>
      </c>
      <c r="U2619" t="s">
        <v>40</v>
      </c>
      <c r="V2619">
        <v>20260525</v>
      </c>
    </row>
    <row r="2620" spans="1:22" x14ac:dyDescent="0.3">
      <c r="A2620" s="11">
        <v>46287</v>
      </c>
      <c r="B2620" s="89" t="s">
        <v>3844</v>
      </c>
      <c r="C2620" s="12" t="s">
        <v>952</v>
      </c>
      <c r="D2620" s="12" t="s">
        <v>2605</v>
      </c>
      <c r="E2620" s="12" t="s">
        <v>259</v>
      </c>
      <c r="F2620" s="12" t="s">
        <v>3351</v>
      </c>
      <c r="G2620" s="12" t="s">
        <v>2733</v>
      </c>
      <c r="H2620" s="12" t="s">
        <v>2737</v>
      </c>
      <c r="I2620" s="90">
        <v>0.33333333333333331</v>
      </c>
      <c r="J2620" s="90">
        <v>0.34722222222222221</v>
      </c>
      <c r="K2620" s="13">
        <v>0.33</v>
      </c>
      <c r="L2620" s="90"/>
      <c r="M2620" s="90"/>
      <c r="N2620" s="13"/>
      <c r="O2620" s="12">
        <v>0</v>
      </c>
      <c r="P2620" s="12">
        <v>45.190952000000003</v>
      </c>
      <c r="Q2620" s="12">
        <v>5.7165330000000001</v>
      </c>
      <c r="R2620" s="14">
        <v>46301.460023148145</v>
      </c>
      <c r="S2620" s="12">
        <v>1</v>
      </c>
      <c r="T2620">
        <v>20260532</v>
      </c>
      <c r="U2620" t="s">
        <v>838</v>
      </c>
      <c r="V2620">
        <v>20260532</v>
      </c>
    </row>
    <row r="2621" spans="1:22" x14ac:dyDescent="0.3">
      <c r="A2621" s="11">
        <v>46287</v>
      </c>
      <c r="B2621" s="89" t="s">
        <v>3859</v>
      </c>
      <c r="C2621" s="12" t="s">
        <v>956</v>
      </c>
      <c r="D2621" s="12" t="s">
        <v>1764</v>
      </c>
      <c r="E2621" s="12" t="s">
        <v>308</v>
      </c>
      <c r="F2621" s="12" t="s">
        <v>3345</v>
      </c>
      <c r="G2621" s="12" t="s">
        <v>2733</v>
      </c>
      <c r="H2621" s="12" t="s">
        <v>2737</v>
      </c>
      <c r="I2621" s="90">
        <v>0.33333333333333331</v>
      </c>
      <c r="J2621" s="90">
        <v>0.34722222222222221</v>
      </c>
      <c r="K2621" s="13">
        <v>0.33</v>
      </c>
      <c r="L2621" s="90"/>
      <c r="M2621" s="90"/>
      <c r="N2621" s="13"/>
      <c r="O2621" s="12">
        <v>0</v>
      </c>
      <c r="P2621" s="12">
        <v>45.183919000000003</v>
      </c>
      <c r="Q2621" s="12">
        <v>5.739331</v>
      </c>
      <c r="R2621" s="14">
        <v>46301.460023148145</v>
      </c>
      <c r="S2621" s="12">
        <v>1</v>
      </c>
      <c r="T2621">
        <v>20260236</v>
      </c>
      <c r="U2621" t="s">
        <v>838</v>
      </c>
      <c r="V2621">
        <v>20260236</v>
      </c>
    </row>
    <row r="2622" spans="1:22" x14ac:dyDescent="0.3">
      <c r="A2622" s="11">
        <v>46287</v>
      </c>
      <c r="B2622" s="89" t="s">
        <v>3862</v>
      </c>
      <c r="C2622" s="12" t="s">
        <v>853</v>
      </c>
      <c r="D2622" s="12" t="s">
        <v>2573</v>
      </c>
      <c r="E2622" s="12" t="s">
        <v>575</v>
      </c>
      <c r="F2622" s="12" t="s">
        <v>3892</v>
      </c>
      <c r="G2622" s="12" t="s">
        <v>2733</v>
      </c>
      <c r="H2622" s="12" t="s">
        <v>2737</v>
      </c>
      <c r="I2622" s="90">
        <v>0.33333333333333331</v>
      </c>
      <c r="J2622" s="90">
        <v>0.34722222222222221</v>
      </c>
      <c r="K2622" s="13">
        <v>0.33</v>
      </c>
      <c r="L2622" s="90"/>
      <c r="M2622" s="90"/>
      <c r="N2622" s="13"/>
      <c r="O2622" s="12">
        <v>0</v>
      </c>
      <c r="P2622" s="12">
        <v>45.146017000000001</v>
      </c>
      <c r="Q2622" s="12">
        <v>5.7155500000000004</v>
      </c>
      <c r="R2622" s="14">
        <v>46301.460023148145</v>
      </c>
      <c r="S2622" s="12">
        <v>1</v>
      </c>
      <c r="T2622">
        <v>20260518</v>
      </c>
      <c r="U2622" t="s">
        <v>838</v>
      </c>
      <c r="V2622">
        <v>20260518</v>
      </c>
    </row>
    <row r="2623" spans="1:22" x14ac:dyDescent="0.3">
      <c r="A2623" s="11">
        <v>46287</v>
      </c>
      <c r="B2623" s="89" t="s">
        <v>3889</v>
      </c>
      <c r="C2623" s="12" t="s">
        <v>972</v>
      </c>
      <c r="D2623" s="12" t="s">
        <v>2402</v>
      </c>
      <c r="E2623" s="12" t="s">
        <v>741</v>
      </c>
      <c r="F2623" s="12" t="s">
        <v>741</v>
      </c>
      <c r="G2623" s="12" t="s">
        <v>2733</v>
      </c>
      <c r="H2623" s="12" t="s">
        <v>2737</v>
      </c>
      <c r="I2623" s="90">
        <v>0.18055555555555561</v>
      </c>
      <c r="J2623" s="90">
        <v>0.31944444444444442</v>
      </c>
      <c r="K2623" s="13">
        <v>3.33</v>
      </c>
      <c r="L2623" s="90">
        <v>0.49444444444444452</v>
      </c>
      <c r="M2623" s="90">
        <v>0.49444444444444452</v>
      </c>
      <c r="N2623" s="13">
        <v>0</v>
      </c>
      <c r="O2623" s="12">
        <v>1</v>
      </c>
      <c r="P2623" s="12">
        <v>45.157052</v>
      </c>
      <c r="Q2623" s="12">
        <v>5.7211379999999998</v>
      </c>
      <c r="R2623" s="14">
        <v>46301.460023148145</v>
      </c>
      <c r="S2623" s="12">
        <v>1</v>
      </c>
      <c r="T2623">
        <v>20260443</v>
      </c>
      <c r="U2623" t="s">
        <v>838</v>
      </c>
      <c r="V2623">
        <v>20260443</v>
      </c>
    </row>
    <row r="2624" spans="1:22" x14ac:dyDescent="0.3">
      <c r="A2624" s="11">
        <v>46287</v>
      </c>
      <c r="B2624" s="89" t="s">
        <v>3844</v>
      </c>
      <c r="C2624" s="12" t="s">
        <v>952</v>
      </c>
      <c r="D2624" s="12" t="s">
        <v>867</v>
      </c>
      <c r="E2624" s="12" t="s">
        <v>807</v>
      </c>
      <c r="F2624" s="12" t="s">
        <v>3360</v>
      </c>
      <c r="G2624" s="12" t="s">
        <v>2733</v>
      </c>
      <c r="H2624" s="12" t="s">
        <v>2737</v>
      </c>
      <c r="I2624" s="90">
        <v>0.33333333333333331</v>
      </c>
      <c r="J2624" s="90">
        <v>0.34722222222222221</v>
      </c>
      <c r="K2624" s="13">
        <v>0.33</v>
      </c>
      <c r="L2624" s="90"/>
      <c r="M2624" s="90"/>
      <c r="N2624" s="13"/>
      <c r="O2624" s="12">
        <v>0</v>
      </c>
      <c r="P2624" s="12">
        <v>45.185158000000001</v>
      </c>
      <c r="Q2624" s="12">
        <v>5.7167779999999997</v>
      </c>
      <c r="R2624" s="14">
        <v>46301.460023148145</v>
      </c>
      <c r="S2624" s="12">
        <v>1</v>
      </c>
      <c r="V2624" t="s">
        <v>3807</v>
      </c>
    </row>
    <row r="2625" spans="1:22" x14ac:dyDescent="0.3">
      <c r="A2625" s="11">
        <v>46287</v>
      </c>
      <c r="B2625" s="89" t="s">
        <v>3891</v>
      </c>
      <c r="C2625" s="12" t="s">
        <v>955</v>
      </c>
      <c r="D2625" s="12" t="s">
        <v>2402</v>
      </c>
      <c r="E2625" s="12" t="s">
        <v>741</v>
      </c>
      <c r="F2625" s="12" t="s">
        <v>741</v>
      </c>
      <c r="G2625" s="12" t="s">
        <v>2733</v>
      </c>
      <c r="H2625" s="12" t="s">
        <v>2737</v>
      </c>
      <c r="I2625" s="90">
        <v>0.18055555555555561</v>
      </c>
      <c r="J2625" s="90">
        <v>0.31944444444444442</v>
      </c>
      <c r="K2625" s="13">
        <v>3.33</v>
      </c>
      <c r="L2625" s="90">
        <v>0.49861111111111112</v>
      </c>
      <c r="M2625" s="90">
        <v>0.49930555555555561</v>
      </c>
      <c r="N2625" s="13">
        <v>0.02</v>
      </c>
      <c r="O2625" s="12">
        <v>1</v>
      </c>
      <c r="P2625" s="12">
        <v>45.157052</v>
      </c>
      <c r="Q2625" s="12">
        <v>5.7211379999999998</v>
      </c>
      <c r="R2625" s="14">
        <v>46301.460023148145</v>
      </c>
      <c r="S2625" s="12">
        <v>1</v>
      </c>
      <c r="T2625">
        <v>20260443</v>
      </c>
      <c r="U2625" t="s">
        <v>838</v>
      </c>
      <c r="V2625">
        <v>20260443</v>
      </c>
    </row>
    <row r="2626" spans="1:22" x14ac:dyDescent="0.3">
      <c r="A2626" s="11">
        <v>46287</v>
      </c>
      <c r="B2626" s="89" t="s">
        <v>3846</v>
      </c>
      <c r="C2626" s="12" t="s">
        <v>965</v>
      </c>
      <c r="D2626" s="12" t="s">
        <v>2163</v>
      </c>
      <c r="E2626" s="12" t="s">
        <v>673</v>
      </c>
      <c r="F2626" s="12" t="s">
        <v>3580</v>
      </c>
      <c r="G2626" s="12" t="s">
        <v>2733</v>
      </c>
      <c r="H2626" s="12" t="s">
        <v>2737</v>
      </c>
      <c r="I2626" s="90">
        <v>0.33333333333333331</v>
      </c>
      <c r="J2626" s="90">
        <v>0.46875</v>
      </c>
      <c r="K2626" s="13">
        <v>3.25</v>
      </c>
      <c r="L2626" s="90">
        <v>0.41736111111111113</v>
      </c>
      <c r="M2626" s="90">
        <v>0.46944444444444439</v>
      </c>
      <c r="N2626" s="13">
        <v>1.25</v>
      </c>
      <c r="O2626" s="12">
        <v>1</v>
      </c>
      <c r="P2626" s="12">
        <v>45.056218999999999</v>
      </c>
      <c r="Q2626" s="12">
        <v>5.6753539999999996</v>
      </c>
      <c r="R2626" s="14">
        <v>46301.460023148145</v>
      </c>
      <c r="S2626" s="12">
        <v>1</v>
      </c>
      <c r="T2626">
        <v>20260364</v>
      </c>
      <c r="U2626" t="s">
        <v>838</v>
      </c>
      <c r="V2626">
        <v>20260364</v>
      </c>
    </row>
    <row r="2627" spans="1:22" x14ac:dyDescent="0.3">
      <c r="A2627" s="11">
        <v>46287</v>
      </c>
      <c r="B2627" s="89" t="s">
        <v>3893</v>
      </c>
      <c r="C2627" s="12" t="s">
        <v>846</v>
      </c>
      <c r="D2627" s="12" t="s">
        <v>857</v>
      </c>
      <c r="E2627" s="12" t="s">
        <v>819</v>
      </c>
      <c r="F2627" s="12" t="s">
        <v>819</v>
      </c>
      <c r="G2627" s="12" t="s">
        <v>2733</v>
      </c>
      <c r="H2627" s="12" t="s">
        <v>2737</v>
      </c>
      <c r="I2627" s="90">
        <v>0.33333333333333331</v>
      </c>
      <c r="J2627" s="90">
        <v>0.46875</v>
      </c>
      <c r="K2627" s="13">
        <v>3.25</v>
      </c>
      <c r="L2627" s="90"/>
      <c r="M2627" s="90"/>
      <c r="N2627" s="13"/>
      <c r="O2627" s="12">
        <v>0</v>
      </c>
      <c r="P2627" s="12">
        <v>45.185285</v>
      </c>
      <c r="Q2627" s="12">
        <v>5.7161549999999997</v>
      </c>
      <c r="R2627" s="14">
        <v>46301.460023148145</v>
      </c>
      <c r="S2627" s="12">
        <v>0</v>
      </c>
      <c r="V2627" t="s">
        <v>3798</v>
      </c>
    </row>
    <row r="2628" spans="1:22" x14ac:dyDescent="0.3">
      <c r="A2628" s="11">
        <v>46287</v>
      </c>
      <c r="B2628" s="89" t="s">
        <v>3829</v>
      </c>
      <c r="C2628" s="12" t="s">
        <v>946</v>
      </c>
      <c r="D2628" s="12" t="s">
        <v>3211</v>
      </c>
      <c r="E2628" s="12" t="s">
        <v>710</v>
      </c>
      <c r="F2628" s="12" t="s">
        <v>3212</v>
      </c>
      <c r="G2628" s="12" t="s">
        <v>2733</v>
      </c>
      <c r="H2628" s="12" t="s">
        <v>2734</v>
      </c>
      <c r="I2628" s="90">
        <v>0.16666666666666671</v>
      </c>
      <c r="J2628" s="90">
        <v>0.18055555555555561</v>
      </c>
      <c r="K2628" s="13">
        <v>0.33</v>
      </c>
      <c r="L2628" s="90"/>
      <c r="M2628" s="90"/>
      <c r="N2628" s="13"/>
      <c r="O2628" s="12">
        <v>0</v>
      </c>
      <c r="P2628" s="12">
        <v>45.213259999999998</v>
      </c>
      <c r="Q2628" s="12">
        <v>5.6872809999999996</v>
      </c>
      <c r="R2628" s="14">
        <v>46301.460023148145</v>
      </c>
      <c r="S2628" s="12">
        <v>0</v>
      </c>
      <c r="T2628">
        <v>20260247</v>
      </c>
      <c r="U2628" t="s">
        <v>3760</v>
      </c>
      <c r="V2628">
        <v>20260247</v>
      </c>
    </row>
    <row r="2629" spans="1:22" x14ac:dyDescent="0.3">
      <c r="A2629" s="11">
        <v>46287</v>
      </c>
      <c r="B2629" s="89" t="s">
        <v>3816</v>
      </c>
      <c r="C2629" s="12" t="s">
        <v>957</v>
      </c>
      <c r="D2629" s="12" t="s">
        <v>3363</v>
      </c>
      <c r="E2629" s="12" t="s">
        <v>292</v>
      </c>
      <c r="F2629" s="12" t="s">
        <v>3364</v>
      </c>
      <c r="G2629" s="12" t="s">
        <v>2733</v>
      </c>
      <c r="H2629" s="12" t="s">
        <v>2734</v>
      </c>
      <c r="I2629" s="90">
        <v>0.2986111111111111</v>
      </c>
      <c r="J2629" s="90">
        <v>0.3125</v>
      </c>
      <c r="K2629" s="13">
        <v>0.33</v>
      </c>
      <c r="L2629" s="90">
        <v>0.45694444444444438</v>
      </c>
      <c r="M2629" s="90">
        <v>0.46180555555555558</v>
      </c>
      <c r="N2629" s="13">
        <v>0.12</v>
      </c>
      <c r="O2629" s="12">
        <v>1</v>
      </c>
      <c r="P2629" s="12">
        <v>45.189673999999997</v>
      </c>
      <c r="Q2629" s="12">
        <v>5.721368</v>
      </c>
      <c r="R2629" s="14">
        <v>46301.460023148145</v>
      </c>
      <c r="S2629" s="12">
        <v>1</v>
      </c>
      <c r="T2629">
        <v>20260541</v>
      </c>
      <c r="U2629" t="s">
        <v>40</v>
      </c>
      <c r="V2629">
        <v>20260541</v>
      </c>
    </row>
    <row r="2630" spans="1:22" x14ac:dyDescent="0.3">
      <c r="A2630" s="11">
        <v>46287</v>
      </c>
      <c r="B2630" s="89" t="s">
        <v>3849</v>
      </c>
      <c r="C2630" s="12" t="s">
        <v>861</v>
      </c>
      <c r="D2630" s="12" t="s">
        <v>3214</v>
      </c>
      <c r="E2630" s="12" t="s">
        <v>693</v>
      </c>
      <c r="F2630" s="12" t="s">
        <v>3215</v>
      </c>
      <c r="G2630" s="12" t="s">
        <v>2733</v>
      </c>
      <c r="H2630" s="12" t="s">
        <v>2734</v>
      </c>
      <c r="I2630" s="90">
        <v>0.16666666666666671</v>
      </c>
      <c r="J2630" s="90">
        <v>0.18055555555555561</v>
      </c>
      <c r="K2630" s="13">
        <v>0.33</v>
      </c>
      <c r="L2630" s="90">
        <v>0.5493055555555556</v>
      </c>
      <c r="M2630" s="90">
        <v>0.5493055555555556</v>
      </c>
      <c r="N2630" s="13">
        <v>0</v>
      </c>
      <c r="O2630" s="12">
        <v>1</v>
      </c>
      <c r="P2630" s="12">
        <v>45.1661</v>
      </c>
      <c r="Q2630" s="12">
        <v>5.7265620000000004</v>
      </c>
      <c r="R2630" s="14">
        <v>46301.460023148145</v>
      </c>
      <c r="S2630" s="12">
        <v>1</v>
      </c>
      <c r="T2630">
        <v>20260384</v>
      </c>
      <c r="U2630" t="s">
        <v>40</v>
      </c>
      <c r="V2630">
        <v>20260384</v>
      </c>
    </row>
    <row r="2631" spans="1:22" x14ac:dyDescent="0.3">
      <c r="A2631" s="11">
        <v>46287</v>
      </c>
      <c r="B2631" s="89" t="s">
        <v>3811</v>
      </c>
      <c r="C2631" s="12" t="s">
        <v>975</v>
      </c>
      <c r="D2631" s="12" t="s">
        <v>2491</v>
      </c>
      <c r="E2631" s="12" t="s">
        <v>520</v>
      </c>
      <c r="F2631" s="12" t="s">
        <v>520</v>
      </c>
      <c r="G2631" s="12" t="s">
        <v>2733</v>
      </c>
      <c r="H2631" s="12" t="s">
        <v>2737</v>
      </c>
      <c r="I2631" s="90">
        <v>0.28125</v>
      </c>
      <c r="J2631" s="90">
        <v>0.3125</v>
      </c>
      <c r="K2631" s="13">
        <v>0.75</v>
      </c>
      <c r="L2631" s="90">
        <v>0.26458333333333328</v>
      </c>
      <c r="M2631" s="90">
        <v>0.30069444444444438</v>
      </c>
      <c r="N2631" s="13">
        <v>0.87</v>
      </c>
      <c r="O2631" s="12">
        <v>1</v>
      </c>
      <c r="P2631" s="12">
        <v>45.364147000000003</v>
      </c>
      <c r="Q2631" s="12">
        <v>5.590687</v>
      </c>
      <c r="R2631" s="14">
        <v>46301.460023148145</v>
      </c>
      <c r="S2631" s="12">
        <v>1</v>
      </c>
      <c r="T2631">
        <v>20260476</v>
      </c>
      <c r="U2631" t="s">
        <v>838</v>
      </c>
      <c r="V2631">
        <v>20260476</v>
      </c>
    </row>
    <row r="2632" spans="1:22" x14ac:dyDescent="0.3">
      <c r="A2632" s="11">
        <v>46287</v>
      </c>
      <c r="B2632" s="89" t="s">
        <v>3814</v>
      </c>
      <c r="C2632" s="12" t="s">
        <v>948</v>
      </c>
      <c r="D2632" s="12" t="s">
        <v>3221</v>
      </c>
      <c r="E2632" s="12" t="s">
        <v>577</v>
      </c>
      <c r="F2632" s="12" t="s">
        <v>3222</v>
      </c>
      <c r="G2632" s="12" t="s">
        <v>2733</v>
      </c>
      <c r="H2632" s="12" t="s">
        <v>2734</v>
      </c>
      <c r="I2632" s="90">
        <v>0.16666666666666671</v>
      </c>
      <c r="J2632" s="90">
        <v>0.18055555555555561</v>
      </c>
      <c r="K2632" s="13">
        <v>0.33</v>
      </c>
      <c r="L2632" s="90"/>
      <c r="M2632" s="90"/>
      <c r="N2632" s="13"/>
      <c r="O2632" s="12">
        <v>0</v>
      </c>
      <c r="P2632" s="12">
        <v>45.180720000000001</v>
      </c>
      <c r="Q2632" s="12">
        <v>5.7387189999999997</v>
      </c>
      <c r="R2632" s="14">
        <v>46301.460023148145</v>
      </c>
      <c r="S2632" s="12">
        <v>1</v>
      </c>
      <c r="T2632">
        <v>20260425</v>
      </c>
      <c r="U2632" t="s">
        <v>40</v>
      </c>
      <c r="V2632">
        <v>20260425</v>
      </c>
    </row>
    <row r="2633" spans="1:22" x14ac:dyDescent="0.3">
      <c r="A2633" s="11">
        <v>46287</v>
      </c>
      <c r="B2633" s="89" t="s">
        <v>3862</v>
      </c>
      <c r="C2633" s="12" t="s">
        <v>853</v>
      </c>
      <c r="D2633" s="12" t="s">
        <v>3217</v>
      </c>
      <c r="E2633" s="12" t="s">
        <v>238</v>
      </c>
      <c r="F2633" s="12" t="s">
        <v>3218</v>
      </c>
      <c r="G2633" s="12" t="s">
        <v>2733</v>
      </c>
      <c r="H2633" s="12" t="s">
        <v>2734</v>
      </c>
      <c r="I2633" s="90">
        <v>0.16666666666666671</v>
      </c>
      <c r="J2633" s="90">
        <v>0.18055555555555561</v>
      </c>
      <c r="K2633" s="13">
        <v>0.33</v>
      </c>
      <c r="L2633" s="90"/>
      <c r="M2633" s="90"/>
      <c r="N2633" s="13"/>
      <c r="O2633" s="12">
        <v>0</v>
      </c>
      <c r="P2633" s="12">
        <v>45.184272999999997</v>
      </c>
      <c r="Q2633" s="12">
        <v>5.7117100000000001</v>
      </c>
      <c r="R2633" s="14">
        <v>46301.460023148145</v>
      </c>
      <c r="S2633" s="12">
        <v>1</v>
      </c>
      <c r="T2633">
        <v>20260597</v>
      </c>
      <c r="U2633" t="s">
        <v>40</v>
      </c>
      <c r="V2633">
        <v>20260597</v>
      </c>
    </row>
    <row r="2634" spans="1:22" x14ac:dyDescent="0.3">
      <c r="A2634" s="11">
        <v>46287</v>
      </c>
      <c r="B2634" s="89" t="s">
        <v>3845</v>
      </c>
      <c r="C2634" s="12" t="s">
        <v>950</v>
      </c>
      <c r="D2634" s="12" t="s">
        <v>3219</v>
      </c>
      <c r="E2634" s="12" t="s">
        <v>711</v>
      </c>
      <c r="F2634" s="12" t="s">
        <v>3220</v>
      </c>
      <c r="G2634" s="12" t="s">
        <v>2733</v>
      </c>
      <c r="H2634" s="12" t="s">
        <v>2734</v>
      </c>
      <c r="I2634" s="90">
        <v>0.16666666666666671</v>
      </c>
      <c r="J2634" s="90">
        <v>0.18055555555555561</v>
      </c>
      <c r="K2634" s="13">
        <v>0.33</v>
      </c>
      <c r="L2634" s="90"/>
      <c r="M2634" s="90"/>
      <c r="N2634" s="13"/>
      <c r="O2634" s="12">
        <v>0</v>
      </c>
      <c r="P2634" s="12">
        <v>45.188094</v>
      </c>
      <c r="Q2634" s="12">
        <v>5.7140089999999999</v>
      </c>
      <c r="R2634" s="14">
        <v>46301.460023148145</v>
      </c>
      <c r="S2634" s="12">
        <v>1</v>
      </c>
      <c r="T2634">
        <v>20260475</v>
      </c>
      <c r="U2634" t="s">
        <v>40</v>
      </c>
      <c r="V2634">
        <v>20260475</v>
      </c>
    </row>
    <row r="2635" spans="1:22" x14ac:dyDescent="0.3">
      <c r="A2635" s="11">
        <v>46287</v>
      </c>
      <c r="B2635" s="89" t="s">
        <v>3854</v>
      </c>
      <c r="C2635" s="12" t="s">
        <v>963</v>
      </c>
      <c r="D2635" s="12" t="s">
        <v>2504</v>
      </c>
      <c r="E2635" s="12" t="s">
        <v>104</v>
      </c>
      <c r="F2635" s="12" t="s">
        <v>104</v>
      </c>
      <c r="G2635" s="12" t="s">
        <v>2733</v>
      </c>
      <c r="H2635" s="12" t="s">
        <v>2737</v>
      </c>
      <c r="I2635" s="90">
        <v>0.33333333333333331</v>
      </c>
      <c r="J2635" s="90">
        <v>0.37847222222222221</v>
      </c>
      <c r="K2635" s="13">
        <v>1.08</v>
      </c>
      <c r="L2635" s="90"/>
      <c r="M2635" s="90"/>
      <c r="N2635" s="13"/>
      <c r="O2635" s="12">
        <v>0</v>
      </c>
      <c r="P2635" s="12">
        <v>45.178600000000003</v>
      </c>
      <c r="Q2635" s="12">
        <v>5.708291</v>
      </c>
      <c r="R2635" s="14">
        <v>46301.460023148145</v>
      </c>
      <c r="S2635" s="12">
        <v>1</v>
      </c>
      <c r="T2635">
        <v>20260490</v>
      </c>
      <c r="U2635" t="s">
        <v>838</v>
      </c>
      <c r="V2635">
        <v>20260490</v>
      </c>
    </row>
    <row r="2636" spans="1:22" x14ac:dyDescent="0.3">
      <c r="A2636" s="11">
        <v>46287</v>
      </c>
      <c r="B2636" s="89" t="s">
        <v>3845</v>
      </c>
      <c r="C2636" s="12" t="s">
        <v>950</v>
      </c>
      <c r="D2636" s="12" t="s">
        <v>2115</v>
      </c>
      <c r="E2636" s="12" t="s">
        <v>132</v>
      </c>
      <c r="F2636" s="12" t="s">
        <v>3370</v>
      </c>
      <c r="G2636" s="12" t="s">
        <v>2733</v>
      </c>
      <c r="H2636" s="12" t="s">
        <v>2737</v>
      </c>
      <c r="I2636" s="90">
        <v>0.33333333333333331</v>
      </c>
      <c r="J2636" s="90">
        <v>0.34722222222222221</v>
      </c>
      <c r="K2636" s="13">
        <v>0.33</v>
      </c>
      <c r="L2636" s="90"/>
      <c r="M2636" s="90"/>
      <c r="N2636" s="13"/>
      <c r="O2636" s="12">
        <v>0</v>
      </c>
      <c r="P2636" s="12">
        <v>45.190461999999997</v>
      </c>
      <c r="Q2636" s="12">
        <v>5.723516</v>
      </c>
      <c r="R2636" s="14">
        <v>46301.460023148145</v>
      </c>
      <c r="S2636" s="12">
        <v>1</v>
      </c>
      <c r="T2636">
        <v>20260346</v>
      </c>
      <c r="U2636" t="s">
        <v>838</v>
      </c>
      <c r="V2636">
        <v>20260346</v>
      </c>
    </row>
    <row r="2637" spans="1:22" x14ac:dyDescent="0.3">
      <c r="A2637" s="11">
        <v>46287</v>
      </c>
      <c r="B2637" s="89" t="s">
        <v>3815</v>
      </c>
      <c r="C2637" s="12" t="s">
        <v>905</v>
      </c>
      <c r="D2637" s="12"/>
      <c r="E2637" s="12" t="s">
        <v>63</v>
      </c>
      <c r="F2637" s="12" t="s">
        <v>63</v>
      </c>
      <c r="G2637" s="12"/>
      <c r="H2637" s="12"/>
      <c r="I2637" s="90">
        <v>0.16666666666666671</v>
      </c>
      <c r="J2637" s="90">
        <v>0.1736111111111111</v>
      </c>
      <c r="K2637" s="13">
        <v>0.17</v>
      </c>
      <c r="L2637" s="90"/>
      <c r="M2637" s="90"/>
      <c r="N2637" s="13"/>
      <c r="O2637" s="12">
        <v>0</v>
      </c>
      <c r="P2637" s="12">
        <v>45.179605000000002</v>
      </c>
      <c r="Q2637" s="12">
        <v>5.7066030000000003</v>
      </c>
      <c r="R2637" s="14">
        <v>46301.460023148145</v>
      </c>
      <c r="S2637" s="12">
        <v>1</v>
      </c>
      <c r="T2637">
        <v>20260319</v>
      </c>
      <c r="U2637" t="s">
        <v>3760</v>
      </c>
      <c r="V2637">
        <v>20260319</v>
      </c>
    </row>
    <row r="2638" spans="1:22" x14ac:dyDescent="0.3">
      <c r="A2638" s="11">
        <v>46287</v>
      </c>
      <c r="B2638" s="89" t="s">
        <v>3915</v>
      </c>
      <c r="C2638" s="12" t="s">
        <v>851</v>
      </c>
      <c r="D2638" s="12" t="s">
        <v>850</v>
      </c>
      <c r="E2638" s="12" t="s">
        <v>630</v>
      </c>
      <c r="F2638" s="12" t="s">
        <v>3213</v>
      </c>
      <c r="G2638" s="12" t="s">
        <v>2733</v>
      </c>
      <c r="H2638" s="12" t="s">
        <v>2734</v>
      </c>
      <c r="I2638" s="90">
        <v>0.16666666666666671</v>
      </c>
      <c r="J2638" s="90">
        <v>0.1736111111111111</v>
      </c>
      <c r="K2638" s="13">
        <v>0.17</v>
      </c>
      <c r="L2638" s="90"/>
      <c r="M2638" s="90"/>
      <c r="N2638" s="13"/>
      <c r="O2638" s="12">
        <v>0</v>
      </c>
      <c r="P2638" s="12">
        <v>45.362712999999999</v>
      </c>
      <c r="Q2638" s="12">
        <v>5.5913490000000001</v>
      </c>
      <c r="R2638" s="14">
        <v>46301.460023148145</v>
      </c>
      <c r="S2638" s="12">
        <v>1</v>
      </c>
      <c r="V2638" t="s">
        <v>3786</v>
      </c>
    </row>
    <row r="2639" spans="1:22" x14ac:dyDescent="0.3">
      <c r="A2639" s="11">
        <v>46287</v>
      </c>
      <c r="B2639" s="89" t="s">
        <v>3767</v>
      </c>
      <c r="C2639" s="12" t="s">
        <v>846</v>
      </c>
      <c r="D2639" s="12"/>
      <c r="E2639" s="12" t="s">
        <v>3799</v>
      </c>
      <c r="F2639" s="12" t="s">
        <v>3799</v>
      </c>
      <c r="G2639" s="12"/>
      <c r="H2639" s="12"/>
      <c r="I2639" s="90">
        <v>0.29166666666666669</v>
      </c>
      <c r="J2639" s="90">
        <v>0.2986111111111111</v>
      </c>
      <c r="K2639" s="13">
        <v>0.17</v>
      </c>
      <c r="L2639" s="90"/>
      <c r="M2639" s="90"/>
      <c r="N2639" s="13"/>
      <c r="O2639" s="12">
        <v>0</v>
      </c>
      <c r="P2639" s="12">
        <v>45.215843</v>
      </c>
      <c r="Q2639" s="12">
        <v>5.6930630000000004</v>
      </c>
      <c r="R2639" s="14">
        <v>46301.460023148145</v>
      </c>
      <c r="S2639" s="12">
        <v>0</v>
      </c>
      <c r="T2639">
        <v>20260248</v>
      </c>
      <c r="U2639" t="s">
        <v>3760</v>
      </c>
      <c r="V2639">
        <v>20260248</v>
      </c>
    </row>
    <row r="2640" spans="1:22" x14ac:dyDescent="0.3">
      <c r="A2640" s="11">
        <v>46287</v>
      </c>
      <c r="B2640" s="89" t="s">
        <v>3854</v>
      </c>
      <c r="C2640" s="12" t="s">
        <v>963</v>
      </c>
      <c r="D2640" s="12" t="s">
        <v>3368</v>
      </c>
      <c r="E2640" s="12" t="s">
        <v>178</v>
      </c>
      <c r="F2640" s="12" t="s">
        <v>3369</v>
      </c>
      <c r="G2640" s="12" t="s">
        <v>2733</v>
      </c>
      <c r="H2640" s="12" t="s">
        <v>2734</v>
      </c>
      <c r="I2640" s="90">
        <v>0.29166666666666669</v>
      </c>
      <c r="J2640" s="90">
        <v>0.2986111111111111</v>
      </c>
      <c r="K2640" s="13">
        <v>0.17</v>
      </c>
      <c r="L2640" s="90"/>
      <c r="M2640" s="90"/>
      <c r="N2640" s="13"/>
      <c r="O2640" s="12">
        <v>0</v>
      </c>
      <c r="P2640" s="12">
        <v>45.179831</v>
      </c>
      <c r="Q2640" s="12">
        <v>5.7078860000000002</v>
      </c>
      <c r="R2640" s="14">
        <v>46301.460023148145</v>
      </c>
      <c r="S2640" s="12">
        <v>1</v>
      </c>
      <c r="T2640">
        <v>20260522</v>
      </c>
      <c r="U2640" t="s">
        <v>40</v>
      </c>
      <c r="V2640">
        <v>20260522</v>
      </c>
    </row>
    <row r="2641" spans="1:22" x14ac:dyDescent="0.3">
      <c r="A2641" s="11">
        <v>46287</v>
      </c>
      <c r="B2641" s="89" t="s">
        <v>3894</v>
      </c>
      <c r="C2641" s="12" t="s">
        <v>846</v>
      </c>
      <c r="D2641" s="12"/>
      <c r="E2641" s="12" t="s">
        <v>1799</v>
      </c>
      <c r="F2641" s="12" t="s">
        <v>1799</v>
      </c>
      <c r="G2641" s="12"/>
      <c r="H2641" s="12"/>
      <c r="I2641" s="90">
        <v>0.16666666666666671</v>
      </c>
      <c r="J2641" s="90">
        <v>0.1736111111111111</v>
      </c>
      <c r="K2641" s="13">
        <v>0.17</v>
      </c>
      <c r="L2641" s="90"/>
      <c r="M2641" s="90"/>
      <c r="N2641" s="13"/>
      <c r="O2641" s="12">
        <v>0</v>
      </c>
      <c r="P2641" s="12">
        <v>45.363452000000002</v>
      </c>
      <c r="Q2641" s="12">
        <v>5.6051859999999998</v>
      </c>
      <c r="R2641" s="14">
        <v>46301.460023148145</v>
      </c>
      <c r="S2641" s="12">
        <v>0</v>
      </c>
      <c r="T2641">
        <v>20260245</v>
      </c>
      <c r="U2641" t="s">
        <v>3760</v>
      </c>
      <c r="V2641">
        <v>20260245</v>
      </c>
    </row>
    <row r="2642" spans="1:22" x14ac:dyDescent="0.3">
      <c r="A2642" s="11">
        <v>46287</v>
      </c>
      <c r="B2642" s="89" t="s">
        <v>3841</v>
      </c>
      <c r="C2642" s="12" t="s">
        <v>971</v>
      </c>
      <c r="D2642" s="12" t="s">
        <v>1262</v>
      </c>
      <c r="E2642" s="12" t="s">
        <v>337</v>
      </c>
      <c r="F2642" s="12" t="s">
        <v>1265</v>
      </c>
      <c r="G2642" s="12" t="s">
        <v>2733</v>
      </c>
      <c r="H2642" s="12" t="s">
        <v>2737</v>
      </c>
      <c r="I2642" s="90">
        <v>0.33333333333333331</v>
      </c>
      <c r="J2642" s="90">
        <v>0.34722222222222221</v>
      </c>
      <c r="K2642" s="13">
        <v>0.33</v>
      </c>
      <c r="L2642" s="90"/>
      <c r="M2642" s="90"/>
      <c r="N2642" s="13"/>
      <c r="O2642" s="12">
        <v>0</v>
      </c>
      <c r="P2642" s="12">
        <v>45.170650999999999</v>
      </c>
      <c r="Q2642" s="12">
        <v>5.758642</v>
      </c>
      <c r="R2642" s="14">
        <v>46301.460023148145</v>
      </c>
      <c r="S2642" s="12">
        <v>1</v>
      </c>
      <c r="T2642">
        <v>20260056</v>
      </c>
      <c r="U2642" t="s">
        <v>838</v>
      </c>
      <c r="V2642">
        <v>20260056</v>
      </c>
    </row>
    <row r="2643" spans="1:22" x14ac:dyDescent="0.3">
      <c r="A2643" s="11">
        <v>46287</v>
      </c>
      <c r="B2643" s="89" t="s">
        <v>3872</v>
      </c>
      <c r="C2643" s="12" t="s">
        <v>866</v>
      </c>
      <c r="D2643" s="12"/>
      <c r="E2643" s="12" t="s">
        <v>821</v>
      </c>
      <c r="F2643" s="12" t="s">
        <v>821</v>
      </c>
      <c r="G2643" s="12"/>
      <c r="H2643" s="12"/>
      <c r="I2643" s="90">
        <v>0.33333333333333331</v>
      </c>
      <c r="J2643" s="90">
        <v>0.37847222222222221</v>
      </c>
      <c r="K2643" s="13">
        <v>1.08</v>
      </c>
      <c r="L2643" s="90"/>
      <c r="M2643" s="90"/>
      <c r="N2643" s="13"/>
      <c r="O2643" s="12">
        <v>0</v>
      </c>
      <c r="P2643" s="12">
        <v>45.365777999999999</v>
      </c>
      <c r="Q2643" s="12">
        <v>5.5901800000000001</v>
      </c>
      <c r="R2643" s="14">
        <v>46301.460023148145</v>
      </c>
      <c r="S2643" s="12">
        <v>1</v>
      </c>
      <c r="V2643" t="s">
        <v>3800</v>
      </c>
    </row>
    <row r="2644" spans="1:22" x14ac:dyDescent="0.3">
      <c r="A2644" s="11">
        <v>46287</v>
      </c>
      <c r="B2644" s="89" t="s">
        <v>3839</v>
      </c>
      <c r="C2644" s="12" t="s">
        <v>966</v>
      </c>
      <c r="D2644" s="12" t="s">
        <v>2157</v>
      </c>
      <c r="E2644" s="12" t="s">
        <v>101</v>
      </c>
      <c r="F2644" s="12" t="s">
        <v>2159</v>
      </c>
      <c r="G2644" s="12" t="s">
        <v>2733</v>
      </c>
      <c r="H2644" s="12" t="s">
        <v>2737</v>
      </c>
      <c r="I2644" s="90">
        <v>0.16319444444444439</v>
      </c>
      <c r="J2644" s="90">
        <v>0.19791666666666671</v>
      </c>
      <c r="K2644" s="13">
        <v>0.83</v>
      </c>
      <c r="L2644" s="90">
        <v>0.33958333333333329</v>
      </c>
      <c r="M2644" s="90">
        <v>0.36388888888888887</v>
      </c>
      <c r="N2644" s="13">
        <v>0.57999999999999996</v>
      </c>
      <c r="O2644" s="12">
        <v>1</v>
      </c>
      <c r="P2644" s="12">
        <v>45.365791999999999</v>
      </c>
      <c r="Q2644" s="12">
        <v>5.5928509999999996</v>
      </c>
      <c r="R2644" s="14">
        <v>46301.460023148145</v>
      </c>
      <c r="S2644" s="12">
        <v>1</v>
      </c>
      <c r="T2644">
        <v>20260361</v>
      </c>
      <c r="U2644" t="s">
        <v>838</v>
      </c>
      <c r="V2644">
        <v>20260361</v>
      </c>
    </row>
    <row r="2645" spans="1:22" x14ac:dyDescent="0.3">
      <c r="A2645" s="11">
        <v>46287</v>
      </c>
      <c r="B2645" s="89" t="s">
        <v>3816</v>
      </c>
      <c r="C2645" s="12" t="s">
        <v>957</v>
      </c>
      <c r="D2645" s="12" t="s">
        <v>3031</v>
      </c>
      <c r="E2645" s="12" t="s">
        <v>157</v>
      </c>
      <c r="F2645" s="12" t="s">
        <v>3032</v>
      </c>
      <c r="G2645" s="12" t="s">
        <v>2733</v>
      </c>
      <c r="H2645" s="12" t="s">
        <v>2734</v>
      </c>
      <c r="I2645" s="90">
        <v>0.36458333333333331</v>
      </c>
      <c r="J2645" s="90">
        <v>0.37847222222222221</v>
      </c>
      <c r="K2645" s="13">
        <v>0.33</v>
      </c>
      <c r="L2645" s="90"/>
      <c r="M2645" s="90"/>
      <c r="N2645" s="13"/>
      <c r="O2645" s="12">
        <v>0</v>
      </c>
      <c r="P2645" s="12">
        <v>45.199010000000001</v>
      </c>
      <c r="Q2645" s="12">
        <v>5.7367730000000003</v>
      </c>
      <c r="R2645" s="14">
        <v>46301.460023148145</v>
      </c>
      <c r="S2645" s="12">
        <v>1</v>
      </c>
      <c r="T2645">
        <v>20260172</v>
      </c>
      <c r="U2645" t="s">
        <v>40</v>
      </c>
      <c r="V2645">
        <v>20260172</v>
      </c>
    </row>
    <row r="2646" spans="1:22" x14ac:dyDescent="0.3">
      <c r="A2646" s="11">
        <v>46287</v>
      </c>
      <c r="B2646" s="89" t="s">
        <v>3842</v>
      </c>
      <c r="C2646" s="12" t="s">
        <v>865</v>
      </c>
      <c r="D2646" s="12" t="s">
        <v>3371</v>
      </c>
      <c r="E2646" s="12" t="s">
        <v>99</v>
      </c>
      <c r="F2646" s="12" t="s">
        <v>3372</v>
      </c>
      <c r="G2646" s="12" t="s">
        <v>2733</v>
      </c>
      <c r="H2646" s="12" t="s">
        <v>2734</v>
      </c>
      <c r="I2646" s="90">
        <v>0.29166666666666669</v>
      </c>
      <c r="J2646" s="90">
        <v>0.30208333333333331</v>
      </c>
      <c r="K2646" s="13">
        <v>0.25</v>
      </c>
      <c r="L2646" s="90"/>
      <c r="M2646" s="90"/>
      <c r="N2646" s="13"/>
      <c r="O2646" s="12">
        <v>0</v>
      </c>
      <c r="P2646" s="12">
        <v>45.188929999999999</v>
      </c>
      <c r="Q2646" s="12">
        <v>5.7123470000000003</v>
      </c>
      <c r="R2646" s="14">
        <v>46301.460023148145</v>
      </c>
      <c r="S2646" s="12">
        <v>1</v>
      </c>
      <c r="T2646">
        <v>20260007</v>
      </c>
      <c r="U2646" t="s">
        <v>40</v>
      </c>
      <c r="V2646">
        <v>20260007</v>
      </c>
    </row>
    <row r="2647" spans="1:22" x14ac:dyDescent="0.3">
      <c r="A2647" s="11">
        <v>46287</v>
      </c>
      <c r="B2647" s="89" t="s">
        <v>3845</v>
      </c>
      <c r="C2647" s="12" t="s">
        <v>950</v>
      </c>
      <c r="D2647" s="12" t="s">
        <v>3109</v>
      </c>
      <c r="E2647" s="12" t="s">
        <v>218</v>
      </c>
      <c r="F2647" s="12" t="s">
        <v>3110</v>
      </c>
      <c r="G2647" s="12" t="s">
        <v>2733</v>
      </c>
      <c r="H2647" s="12" t="s">
        <v>2734</v>
      </c>
      <c r="I2647" s="90">
        <v>0.16666666666666671</v>
      </c>
      <c r="J2647" s="90">
        <v>0.18055555555555561</v>
      </c>
      <c r="K2647" s="13">
        <v>0.33</v>
      </c>
      <c r="L2647" s="90"/>
      <c r="M2647" s="90"/>
      <c r="N2647" s="13"/>
      <c r="O2647" s="12">
        <v>0</v>
      </c>
      <c r="P2647" s="12">
        <v>45.189608999999997</v>
      </c>
      <c r="Q2647" s="12">
        <v>5.7291639999999999</v>
      </c>
      <c r="R2647" s="14">
        <v>46301.460023148145</v>
      </c>
      <c r="S2647" s="12">
        <v>1</v>
      </c>
      <c r="T2647">
        <v>20260439</v>
      </c>
      <c r="U2647" t="s">
        <v>40</v>
      </c>
      <c r="V2647">
        <v>20260439</v>
      </c>
    </row>
    <row r="2648" spans="1:22" x14ac:dyDescent="0.3">
      <c r="A2648" s="11">
        <v>46287</v>
      </c>
      <c r="B2648" s="89" t="s">
        <v>3909</v>
      </c>
      <c r="C2648" s="12" t="s">
        <v>846</v>
      </c>
      <c r="D2648" s="12"/>
      <c r="E2648" s="12" t="s">
        <v>812</v>
      </c>
      <c r="F2648" s="12" t="s">
        <v>812</v>
      </c>
      <c r="G2648" s="12"/>
      <c r="H2648" s="12"/>
      <c r="I2648" s="90">
        <v>0.16666666666666671</v>
      </c>
      <c r="J2648" s="90">
        <v>0.17708333333333329</v>
      </c>
      <c r="K2648" s="13">
        <v>0.25</v>
      </c>
      <c r="L2648" s="90"/>
      <c r="M2648" s="90"/>
      <c r="N2648" s="13"/>
      <c r="O2648" s="12">
        <v>0</v>
      </c>
      <c r="P2648" s="12">
        <v>45.188929999999999</v>
      </c>
      <c r="Q2648" s="12">
        <v>5.7123470000000003</v>
      </c>
      <c r="R2648" s="14">
        <v>46301.460023148145</v>
      </c>
      <c r="S2648" s="12">
        <v>0</v>
      </c>
      <c r="V2648" t="s">
        <v>3762</v>
      </c>
    </row>
    <row r="2649" spans="1:22" x14ac:dyDescent="0.3">
      <c r="A2649" s="11">
        <v>46287</v>
      </c>
      <c r="B2649" s="89" t="s">
        <v>3813</v>
      </c>
      <c r="C2649" s="12" t="s">
        <v>847</v>
      </c>
      <c r="D2649" s="12" t="s">
        <v>1435</v>
      </c>
      <c r="E2649" s="12" t="s">
        <v>1437</v>
      </c>
      <c r="F2649" s="12" t="s">
        <v>3373</v>
      </c>
      <c r="G2649" s="12" t="s">
        <v>2733</v>
      </c>
      <c r="H2649" s="12" t="s">
        <v>2737</v>
      </c>
      <c r="I2649" s="90">
        <v>0.33333333333333331</v>
      </c>
      <c r="J2649" s="90">
        <v>0.37847222222222221</v>
      </c>
      <c r="K2649" s="13">
        <v>1.08</v>
      </c>
      <c r="L2649" s="90"/>
      <c r="M2649" s="90"/>
      <c r="N2649" s="13"/>
      <c r="O2649" s="12">
        <v>0</v>
      </c>
      <c r="P2649" s="12">
        <v>45.182681000000002</v>
      </c>
      <c r="Q2649" s="12">
        <v>5.7249639999999999</v>
      </c>
      <c r="R2649" s="14">
        <v>46301.460023148145</v>
      </c>
      <c r="S2649" s="12">
        <v>1</v>
      </c>
      <c r="T2649">
        <v>20260121</v>
      </c>
      <c r="U2649" t="s">
        <v>838</v>
      </c>
      <c r="V2649">
        <v>20260121</v>
      </c>
    </row>
    <row r="2650" spans="1:22" x14ac:dyDescent="0.3">
      <c r="A2650" s="11">
        <v>46287</v>
      </c>
      <c r="B2650" s="89" t="s">
        <v>3845</v>
      </c>
      <c r="C2650" s="12" t="s">
        <v>950</v>
      </c>
      <c r="D2650" s="12" t="s">
        <v>3224</v>
      </c>
      <c r="E2650" s="12" t="s">
        <v>189</v>
      </c>
      <c r="F2650" s="12" t="s">
        <v>3225</v>
      </c>
      <c r="G2650" s="12" t="s">
        <v>2733</v>
      </c>
      <c r="H2650" s="12" t="s">
        <v>2734</v>
      </c>
      <c r="I2650" s="90">
        <v>0.16666666666666671</v>
      </c>
      <c r="J2650" s="90">
        <v>0.18055555555555561</v>
      </c>
      <c r="K2650" s="13">
        <v>0.33</v>
      </c>
      <c r="L2650" s="90"/>
      <c r="M2650" s="90"/>
      <c r="N2650" s="13"/>
      <c r="O2650" s="12">
        <v>0</v>
      </c>
      <c r="P2650" s="12">
        <v>45.174804999999999</v>
      </c>
      <c r="Q2650" s="12">
        <v>5.7285779999999997</v>
      </c>
      <c r="R2650" s="14">
        <v>46301.460023148145</v>
      </c>
      <c r="S2650" s="12">
        <v>1</v>
      </c>
      <c r="T2650">
        <v>20260128</v>
      </c>
      <c r="U2650" t="s">
        <v>40</v>
      </c>
      <c r="V2650">
        <v>20260128</v>
      </c>
    </row>
    <row r="2651" spans="1:22" x14ac:dyDescent="0.3">
      <c r="A2651" s="11">
        <v>46287</v>
      </c>
      <c r="B2651" s="89" t="s">
        <v>3848</v>
      </c>
      <c r="C2651" s="12" t="s">
        <v>945</v>
      </c>
      <c r="D2651" s="12" t="s">
        <v>3228</v>
      </c>
      <c r="E2651" s="12" t="s">
        <v>528</v>
      </c>
      <c r="F2651" s="12" t="s">
        <v>3229</v>
      </c>
      <c r="G2651" s="12" t="s">
        <v>2733</v>
      </c>
      <c r="H2651" s="12" t="s">
        <v>2734</v>
      </c>
      <c r="I2651" s="90">
        <v>0.16666666666666671</v>
      </c>
      <c r="J2651" s="90">
        <v>0.18055555555555561</v>
      </c>
      <c r="K2651" s="13">
        <v>0.33</v>
      </c>
      <c r="L2651" s="90"/>
      <c r="M2651" s="90"/>
      <c r="N2651" s="13"/>
      <c r="O2651" s="12">
        <v>0</v>
      </c>
      <c r="P2651" s="12">
        <v>45.179605000000002</v>
      </c>
      <c r="Q2651" s="12">
        <v>5.7066030000000003</v>
      </c>
      <c r="R2651" s="14">
        <v>46301.460023148145</v>
      </c>
      <c r="S2651" s="12">
        <v>1</v>
      </c>
      <c r="T2651">
        <v>20260226</v>
      </c>
      <c r="U2651" t="s">
        <v>40</v>
      </c>
      <c r="V2651">
        <v>20260226</v>
      </c>
    </row>
    <row r="2652" spans="1:22" x14ac:dyDescent="0.3">
      <c r="A2652" s="11">
        <v>46287</v>
      </c>
      <c r="B2652" s="89" t="s">
        <v>3883</v>
      </c>
      <c r="C2652" s="12" t="s">
        <v>849</v>
      </c>
      <c r="D2652" s="12" t="s">
        <v>1151</v>
      </c>
      <c r="E2652" s="12" t="s">
        <v>263</v>
      </c>
      <c r="F2652" s="12" t="s">
        <v>263</v>
      </c>
      <c r="G2652" s="12" t="s">
        <v>2733</v>
      </c>
      <c r="H2652" s="12" t="s">
        <v>2737</v>
      </c>
      <c r="I2652" s="90">
        <v>0.33333333333333331</v>
      </c>
      <c r="J2652" s="90">
        <v>0.375</v>
      </c>
      <c r="K2652" s="13">
        <v>1</v>
      </c>
      <c r="L2652" s="90"/>
      <c r="M2652" s="90"/>
      <c r="N2652" s="13"/>
      <c r="O2652" s="12">
        <v>0</v>
      </c>
      <c r="P2652" s="12">
        <v>45.245221999999998</v>
      </c>
      <c r="Q2652" s="12">
        <v>5.6715299999999997</v>
      </c>
      <c r="R2652" s="14">
        <v>46301.460023148145</v>
      </c>
      <c r="S2652" s="12">
        <v>1</v>
      </c>
      <c r="T2652">
        <v>20260584</v>
      </c>
      <c r="U2652" t="s">
        <v>838</v>
      </c>
      <c r="V2652">
        <v>20260584</v>
      </c>
    </row>
    <row r="2653" spans="1:22" x14ac:dyDescent="0.3">
      <c r="A2653" s="11">
        <v>46287</v>
      </c>
      <c r="B2653" s="89" t="s">
        <v>3854</v>
      </c>
      <c r="C2653" s="12" t="s">
        <v>963</v>
      </c>
      <c r="D2653" s="12" t="s">
        <v>3382</v>
      </c>
      <c r="E2653" s="12" t="s">
        <v>712</v>
      </c>
      <c r="F2653" s="12" t="s">
        <v>3383</v>
      </c>
      <c r="G2653" s="12" t="s">
        <v>2733</v>
      </c>
      <c r="H2653" s="12" t="s">
        <v>2734</v>
      </c>
      <c r="I2653" s="90">
        <v>0.29166666666666669</v>
      </c>
      <c r="J2653" s="90">
        <v>0.2986111111111111</v>
      </c>
      <c r="K2653" s="13">
        <v>0.17</v>
      </c>
      <c r="L2653" s="90"/>
      <c r="M2653" s="90"/>
      <c r="N2653" s="13"/>
      <c r="O2653" s="12">
        <v>0</v>
      </c>
      <c r="P2653" s="12">
        <v>45.189543999999998</v>
      </c>
      <c r="Q2653" s="12">
        <v>5.6851929999999999</v>
      </c>
      <c r="R2653" s="14">
        <v>46301.460023148145</v>
      </c>
      <c r="S2653" s="12">
        <v>1</v>
      </c>
      <c r="T2653">
        <v>20260249</v>
      </c>
      <c r="U2653" t="s">
        <v>40</v>
      </c>
      <c r="V2653">
        <v>20260249</v>
      </c>
    </row>
    <row r="2654" spans="1:22" x14ac:dyDescent="0.3">
      <c r="A2654" s="11">
        <v>46287</v>
      </c>
      <c r="B2654" s="89" t="s">
        <v>3835</v>
      </c>
      <c r="C2654" s="12" t="s">
        <v>859</v>
      </c>
      <c r="D2654" s="12" t="s">
        <v>2749</v>
      </c>
      <c r="E2654" s="12" t="s">
        <v>360</v>
      </c>
      <c r="F2654" s="12" t="s">
        <v>2750</v>
      </c>
      <c r="G2654" s="12" t="s">
        <v>2733</v>
      </c>
      <c r="H2654" s="12" t="s">
        <v>2734</v>
      </c>
      <c r="I2654" s="90">
        <v>0.16666666666666671</v>
      </c>
      <c r="J2654" s="90">
        <v>0.18055555555555561</v>
      </c>
      <c r="K2654" s="13">
        <v>0.33</v>
      </c>
      <c r="L2654" s="90"/>
      <c r="M2654" s="90"/>
      <c r="N2654" s="13"/>
      <c r="O2654" s="12">
        <v>0</v>
      </c>
      <c r="P2654" s="12">
        <v>45.192559000000003</v>
      </c>
      <c r="Q2654" s="12">
        <v>5.7247250000000003</v>
      </c>
      <c r="R2654" s="14">
        <v>46301.460023148145</v>
      </c>
      <c r="S2654" s="12">
        <v>1</v>
      </c>
      <c r="T2654">
        <v>20260558</v>
      </c>
      <c r="U2654" t="s">
        <v>40</v>
      </c>
      <c r="V2654">
        <v>20260558</v>
      </c>
    </row>
    <row r="2655" spans="1:22" x14ac:dyDescent="0.3">
      <c r="A2655" s="11">
        <v>46287</v>
      </c>
      <c r="B2655" s="89" t="s">
        <v>3819</v>
      </c>
      <c r="C2655" s="12" t="s">
        <v>973</v>
      </c>
      <c r="D2655" s="12" t="s">
        <v>1704</v>
      </c>
      <c r="E2655" s="12" t="s">
        <v>465</v>
      </c>
      <c r="F2655" s="12" t="s">
        <v>465</v>
      </c>
      <c r="G2655" s="12" t="s">
        <v>2733</v>
      </c>
      <c r="H2655" s="12" t="s">
        <v>2737</v>
      </c>
      <c r="I2655" s="90">
        <v>0.18055555555555561</v>
      </c>
      <c r="J2655" s="90">
        <v>0.2638888888888889</v>
      </c>
      <c r="K2655" s="13">
        <v>2</v>
      </c>
      <c r="L2655" s="90"/>
      <c r="M2655" s="90"/>
      <c r="N2655" s="13"/>
      <c r="O2655" s="12">
        <v>0</v>
      </c>
      <c r="P2655" s="12">
        <v>45.36835</v>
      </c>
      <c r="Q2655" s="12">
        <v>5.5815599999999996</v>
      </c>
      <c r="R2655" s="14">
        <v>46301.460023148145</v>
      </c>
      <c r="S2655" s="12">
        <v>1</v>
      </c>
      <c r="T2655">
        <v>20260216</v>
      </c>
      <c r="U2655" t="s">
        <v>838</v>
      </c>
      <c r="V2655">
        <v>20260216</v>
      </c>
    </row>
    <row r="2656" spans="1:22" x14ac:dyDescent="0.3">
      <c r="A2656" s="11">
        <v>46287</v>
      </c>
      <c r="B2656" s="89" t="s">
        <v>3846</v>
      </c>
      <c r="C2656" s="12" t="s">
        <v>863</v>
      </c>
      <c r="D2656" s="12" t="s">
        <v>1667</v>
      </c>
      <c r="E2656" s="12" t="s">
        <v>139</v>
      </c>
      <c r="F2656" s="12" t="s">
        <v>139</v>
      </c>
      <c r="G2656" s="12" t="s">
        <v>2733</v>
      </c>
      <c r="H2656" s="12" t="s">
        <v>2737</v>
      </c>
      <c r="I2656" s="90">
        <v>0.33333333333333331</v>
      </c>
      <c r="J2656" s="90">
        <v>0.35416666666666669</v>
      </c>
      <c r="K2656" s="13">
        <v>0.5</v>
      </c>
      <c r="L2656" s="90"/>
      <c r="M2656" s="90"/>
      <c r="N2656" s="13"/>
      <c r="O2656" s="12">
        <v>0</v>
      </c>
      <c r="P2656" s="12">
        <v>45.193545999999998</v>
      </c>
      <c r="Q2656" s="12">
        <v>5.7151550000000002</v>
      </c>
      <c r="R2656" s="14">
        <v>46301.460023148145</v>
      </c>
      <c r="S2656" s="12">
        <v>1</v>
      </c>
      <c r="T2656">
        <v>20260201</v>
      </c>
      <c r="U2656" t="s">
        <v>838</v>
      </c>
      <c r="V2656">
        <v>20260201</v>
      </c>
    </row>
    <row r="2657" spans="1:22" x14ac:dyDescent="0.3">
      <c r="A2657" s="11">
        <v>46287</v>
      </c>
      <c r="B2657" s="89" t="s">
        <v>3835</v>
      </c>
      <c r="C2657" s="12" t="s">
        <v>859</v>
      </c>
      <c r="D2657" s="12" t="s">
        <v>3226</v>
      </c>
      <c r="E2657" s="12" t="s">
        <v>472</v>
      </c>
      <c r="F2657" s="12" t="s">
        <v>3227</v>
      </c>
      <c r="G2657" s="12" t="s">
        <v>2733</v>
      </c>
      <c r="H2657" s="12" t="s">
        <v>2734</v>
      </c>
      <c r="I2657" s="90">
        <v>0.16666666666666671</v>
      </c>
      <c r="J2657" s="90">
        <v>0.1736111111111111</v>
      </c>
      <c r="K2657" s="13">
        <v>0.17</v>
      </c>
      <c r="L2657" s="90"/>
      <c r="M2657" s="90"/>
      <c r="N2657" s="13"/>
      <c r="O2657" s="12">
        <v>0</v>
      </c>
      <c r="P2657" s="12">
        <v>45.187396</v>
      </c>
      <c r="Q2657" s="12">
        <v>5.7178760000000004</v>
      </c>
      <c r="R2657" s="14">
        <v>46301.460023148145</v>
      </c>
      <c r="S2657" s="12">
        <v>1</v>
      </c>
      <c r="T2657">
        <v>20260374</v>
      </c>
      <c r="U2657" t="s">
        <v>40</v>
      </c>
      <c r="V2657">
        <v>20260374</v>
      </c>
    </row>
    <row r="2658" spans="1:22" x14ac:dyDescent="0.3">
      <c r="A2658" s="11">
        <v>46287</v>
      </c>
      <c r="B2658" s="89" t="s">
        <v>3883</v>
      </c>
      <c r="C2658" s="12" t="s">
        <v>849</v>
      </c>
      <c r="D2658" s="12" t="s">
        <v>3231</v>
      </c>
      <c r="E2658" s="12" t="s">
        <v>263</v>
      </c>
      <c r="F2658" s="12" t="s">
        <v>3232</v>
      </c>
      <c r="G2658" s="12" t="s">
        <v>2733</v>
      </c>
      <c r="H2658" s="12" t="s">
        <v>2734</v>
      </c>
      <c r="I2658" s="90">
        <v>0.16666666666666671</v>
      </c>
      <c r="J2658" s="90">
        <v>0.1736111111111111</v>
      </c>
      <c r="K2658" s="13">
        <v>0.17</v>
      </c>
      <c r="L2658" s="90"/>
      <c r="M2658" s="90"/>
      <c r="N2658" s="13"/>
      <c r="O2658" s="12">
        <v>0</v>
      </c>
      <c r="P2658" s="12">
        <v>45.245221999999998</v>
      </c>
      <c r="Q2658" s="12">
        <v>5.6715299999999997</v>
      </c>
      <c r="R2658" s="14">
        <v>46301.460023148145</v>
      </c>
      <c r="S2658" s="12">
        <v>1</v>
      </c>
      <c r="T2658">
        <v>20260584</v>
      </c>
      <c r="U2658" t="s">
        <v>40</v>
      </c>
      <c r="V2658">
        <v>20260584</v>
      </c>
    </row>
    <row r="2659" spans="1:22" x14ac:dyDescent="0.3">
      <c r="A2659" s="11">
        <v>46287</v>
      </c>
      <c r="B2659" s="89" t="s">
        <v>3833</v>
      </c>
      <c r="C2659" s="12" t="s">
        <v>978</v>
      </c>
      <c r="D2659" s="12" t="s">
        <v>1547</v>
      </c>
      <c r="E2659" s="12" t="s">
        <v>437</v>
      </c>
      <c r="F2659" s="12" t="s">
        <v>437</v>
      </c>
      <c r="G2659" s="12" t="s">
        <v>2733</v>
      </c>
      <c r="H2659" s="12" t="s">
        <v>2737</v>
      </c>
      <c r="I2659" s="90">
        <v>0.33333333333333331</v>
      </c>
      <c r="J2659" s="90">
        <v>0.39583333333333331</v>
      </c>
      <c r="K2659" s="13">
        <v>1.5</v>
      </c>
      <c r="L2659" s="90"/>
      <c r="M2659" s="90"/>
      <c r="N2659" s="13"/>
      <c r="O2659" s="12">
        <v>0</v>
      </c>
      <c r="P2659" s="12">
        <v>45.569980999999999</v>
      </c>
      <c r="Q2659" s="12">
        <v>5.9331420000000001</v>
      </c>
      <c r="R2659" s="14">
        <v>46301.460023148145</v>
      </c>
      <c r="S2659" s="12">
        <v>1</v>
      </c>
      <c r="T2659">
        <v>20260159</v>
      </c>
      <c r="U2659" t="s">
        <v>838</v>
      </c>
      <c r="V2659">
        <v>20260159</v>
      </c>
    </row>
    <row r="2660" spans="1:22" x14ac:dyDescent="0.3">
      <c r="A2660" s="11">
        <v>46287</v>
      </c>
      <c r="B2660" s="89" t="s">
        <v>3894</v>
      </c>
      <c r="C2660" s="12" t="s">
        <v>846</v>
      </c>
      <c r="D2660" s="12"/>
      <c r="E2660" s="12" t="s">
        <v>459</v>
      </c>
      <c r="F2660" s="12" t="s">
        <v>459</v>
      </c>
      <c r="G2660" s="12"/>
      <c r="H2660" s="12"/>
      <c r="I2660" s="90">
        <v>0.33333333333333331</v>
      </c>
      <c r="J2660" s="90">
        <v>0.38541666666666669</v>
      </c>
      <c r="K2660" s="13">
        <v>1.25</v>
      </c>
      <c r="L2660" s="90"/>
      <c r="M2660" s="90"/>
      <c r="N2660" s="13"/>
      <c r="O2660" s="12">
        <v>0</v>
      </c>
      <c r="P2660" s="12">
        <v>45.188403000000001</v>
      </c>
      <c r="Q2660" s="12">
        <v>5.7183289999999998</v>
      </c>
      <c r="R2660" s="14">
        <v>46301.460023148145</v>
      </c>
      <c r="S2660" s="12">
        <v>0</v>
      </c>
      <c r="T2660">
        <v>20260577</v>
      </c>
      <c r="U2660" t="s">
        <v>3760</v>
      </c>
      <c r="V2660">
        <v>20260577</v>
      </c>
    </row>
    <row r="2661" spans="1:22" x14ac:dyDescent="0.3">
      <c r="A2661" s="11">
        <v>46287</v>
      </c>
      <c r="B2661" s="89" t="s">
        <v>3828</v>
      </c>
      <c r="C2661" s="12" t="s">
        <v>976</v>
      </c>
      <c r="D2661" s="12" t="s">
        <v>3266</v>
      </c>
      <c r="E2661" s="12" t="s">
        <v>706</v>
      </c>
      <c r="F2661" s="12" t="s">
        <v>3267</v>
      </c>
      <c r="G2661" s="12" t="s">
        <v>2733</v>
      </c>
      <c r="H2661" s="12" t="s">
        <v>2734</v>
      </c>
      <c r="I2661" s="90">
        <v>0.16666666666666671</v>
      </c>
      <c r="J2661" s="90">
        <v>0.18055555555555561</v>
      </c>
      <c r="K2661" s="13">
        <v>0.33</v>
      </c>
      <c r="L2661" s="90">
        <v>0.18819444444444439</v>
      </c>
      <c r="M2661" s="90">
        <v>0.19236111111111109</v>
      </c>
      <c r="N2661" s="13">
        <v>0.1</v>
      </c>
      <c r="O2661" s="12">
        <v>1</v>
      </c>
      <c r="P2661" s="12">
        <v>45.176924999999997</v>
      </c>
      <c r="Q2661" s="12">
        <v>5.7132199999999997</v>
      </c>
      <c r="R2661" s="14">
        <v>46301.460023148145</v>
      </c>
      <c r="S2661" s="12">
        <v>1</v>
      </c>
      <c r="T2661">
        <v>20260197</v>
      </c>
      <c r="U2661" t="s">
        <v>40</v>
      </c>
      <c r="V2661">
        <v>20260197</v>
      </c>
    </row>
    <row r="2662" spans="1:22" x14ac:dyDescent="0.3">
      <c r="A2662" s="11">
        <v>46287</v>
      </c>
      <c r="B2662" s="89" t="s">
        <v>3813</v>
      </c>
      <c r="C2662" s="12" t="s">
        <v>847</v>
      </c>
      <c r="D2662" s="12" t="s">
        <v>1435</v>
      </c>
      <c r="E2662" s="12" t="s">
        <v>1437</v>
      </c>
      <c r="F2662" s="12" t="s">
        <v>3373</v>
      </c>
      <c r="G2662" s="12" t="s">
        <v>2733</v>
      </c>
      <c r="H2662" s="12" t="s">
        <v>2737</v>
      </c>
      <c r="I2662" s="90">
        <v>0.33333333333333331</v>
      </c>
      <c r="J2662" s="90">
        <v>0.37847222222222221</v>
      </c>
      <c r="K2662" s="13">
        <v>1.08</v>
      </c>
      <c r="L2662" s="90"/>
      <c r="M2662" s="90"/>
      <c r="N2662" s="13"/>
      <c r="O2662" s="12">
        <v>0</v>
      </c>
      <c r="P2662" s="12">
        <v>45.182681000000002</v>
      </c>
      <c r="Q2662" s="12">
        <v>5.7249639999999999</v>
      </c>
      <c r="R2662" s="14">
        <v>46301.460023148145</v>
      </c>
      <c r="S2662" s="12">
        <v>1</v>
      </c>
      <c r="T2662">
        <v>20260121</v>
      </c>
      <c r="U2662" t="s">
        <v>838</v>
      </c>
      <c r="V2662">
        <v>20260121</v>
      </c>
    </row>
    <row r="2663" spans="1:22" x14ac:dyDescent="0.3">
      <c r="A2663" s="11">
        <v>46287</v>
      </c>
      <c r="B2663" s="89" t="s">
        <v>3835</v>
      </c>
      <c r="C2663" s="12" t="s">
        <v>859</v>
      </c>
      <c r="D2663" s="12" t="s">
        <v>3387</v>
      </c>
      <c r="E2663" s="12" t="s">
        <v>168</v>
      </c>
      <c r="F2663" s="12" t="s">
        <v>3388</v>
      </c>
      <c r="G2663" s="12" t="s">
        <v>2733</v>
      </c>
      <c r="H2663" s="12" t="s">
        <v>2734</v>
      </c>
      <c r="I2663" s="90">
        <v>0.29166666666666669</v>
      </c>
      <c r="J2663" s="90">
        <v>0.2986111111111111</v>
      </c>
      <c r="K2663" s="13">
        <v>0.17</v>
      </c>
      <c r="L2663" s="90"/>
      <c r="M2663" s="90"/>
      <c r="N2663" s="13"/>
      <c r="O2663" s="12">
        <v>0</v>
      </c>
      <c r="P2663" s="12">
        <v>45.191439000000003</v>
      </c>
      <c r="Q2663" s="12">
        <v>5.7271229999999997</v>
      </c>
      <c r="R2663" s="14">
        <v>46301.460023148145</v>
      </c>
      <c r="S2663" s="12">
        <v>1</v>
      </c>
      <c r="T2663">
        <v>20260232</v>
      </c>
      <c r="U2663" t="s">
        <v>3760</v>
      </c>
      <c r="V2663">
        <v>20260232</v>
      </c>
    </row>
    <row r="2664" spans="1:22" x14ac:dyDescent="0.3">
      <c r="A2664" s="11">
        <v>46287</v>
      </c>
      <c r="B2664" s="89" t="s">
        <v>3862</v>
      </c>
      <c r="C2664" s="12" t="s">
        <v>853</v>
      </c>
      <c r="D2664" s="12" t="s">
        <v>852</v>
      </c>
      <c r="E2664" s="12" t="s">
        <v>806</v>
      </c>
      <c r="F2664" s="12" t="s">
        <v>3230</v>
      </c>
      <c r="G2664" s="12" t="s">
        <v>2733</v>
      </c>
      <c r="H2664" s="12" t="s">
        <v>2734</v>
      </c>
      <c r="I2664" s="90">
        <v>0.16666666666666671</v>
      </c>
      <c r="J2664" s="90">
        <v>0.1736111111111111</v>
      </c>
      <c r="K2664" s="13">
        <v>0.17</v>
      </c>
      <c r="L2664" s="90"/>
      <c r="M2664" s="90"/>
      <c r="N2664" s="13"/>
      <c r="O2664" s="12">
        <v>0</v>
      </c>
      <c r="P2664" s="12">
        <v>45.184745999999997</v>
      </c>
      <c r="Q2664" s="12">
        <v>5.7144760000000003</v>
      </c>
      <c r="R2664" s="14">
        <v>46301.460023148145</v>
      </c>
      <c r="S2664" s="12">
        <v>1</v>
      </c>
      <c r="V2664" t="s">
        <v>3788</v>
      </c>
    </row>
    <row r="2665" spans="1:22" x14ac:dyDescent="0.3">
      <c r="A2665" s="11">
        <v>46287</v>
      </c>
      <c r="B2665" s="89" t="s">
        <v>3841</v>
      </c>
      <c r="C2665" s="12" t="s">
        <v>971</v>
      </c>
      <c r="D2665" s="12" t="s">
        <v>3393</v>
      </c>
      <c r="E2665" s="12" t="s">
        <v>164</v>
      </c>
      <c r="F2665" s="12" t="s">
        <v>3394</v>
      </c>
      <c r="G2665" s="12" t="s">
        <v>2733</v>
      </c>
      <c r="H2665" s="12" t="s">
        <v>2734</v>
      </c>
      <c r="I2665" s="90">
        <v>0.16666666666666671</v>
      </c>
      <c r="J2665" s="90">
        <v>0.18055555555555561</v>
      </c>
      <c r="K2665" s="13">
        <v>0.33</v>
      </c>
      <c r="L2665" s="90"/>
      <c r="M2665" s="90"/>
      <c r="N2665" s="13"/>
      <c r="O2665" s="12">
        <v>0</v>
      </c>
      <c r="P2665" s="12">
        <v>45.189188000000001</v>
      </c>
      <c r="Q2665" s="12">
        <v>5.7229489999999998</v>
      </c>
      <c r="R2665" s="14">
        <v>46301.460023148145</v>
      </c>
      <c r="S2665" s="12">
        <v>1</v>
      </c>
      <c r="T2665">
        <v>20260038</v>
      </c>
      <c r="U2665" t="s">
        <v>40</v>
      </c>
      <c r="V2665">
        <v>20260038</v>
      </c>
    </row>
    <row r="2666" spans="1:22" x14ac:dyDescent="0.3">
      <c r="A2666" s="11">
        <v>46287</v>
      </c>
      <c r="B2666" s="89" t="s">
        <v>3830</v>
      </c>
      <c r="C2666" s="12" t="s">
        <v>951</v>
      </c>
      <c r="D2666" s="12" t="s">
        <v>3244</v>
      </c>
      <c r="E2666" s="12" t="s">
        <v>758</v>
      </c>
      <c r="F2666" s="12" t="s">
        <v>3245</v>
      </c>
      <c r="G2666" s="12" t="s">
        <v>2733</v>
      </c>
      <c r="H2666" s="12" t="s">
        <v>2734</v>
      </c>
      <c r="I2666" s="90">
        <v>0.16666666666666671</v>
      </c>
      <c r="J2666" s="90">
        <v>0.18055555555555561</v>
      </c>
      <c r="K2666" s="13">
        <v>0.33</v>
      </c>
      <c r="L2666" s="90"/>
      <c r="M2666" s="90"/>
      <c r="N2666" s="13"/>
      <c r="O2666" s="12">
        <v>0</v>
      </c>
      <c r="P2666" s="12">
        <v>45.197834</v>
      </c>
      <c r="Q2666" s="12">
        <v>5.7413530000000002</v>
      </c>
      <c r="R2666" s="14">
        <v>46301.460023148145</v>
      </c>
      <c r="S2666" s="12">
        <v>1</v>
      </c>
      <c r="T2666">
        <v>20260310</v>
      </c>
      <c r="U2666" t="s">
        <v>40</v>
      </c>
      <c r="V2666">
        <v>20260310</v>
      </c>
    </row>
    <row r="2667" spans="1:22" x14ac:dyDescent="0.3">
      <c r="A2667" s="11">
        <v>46287</v>
      </c>
      <c r="B2667" s="89" t="s">
        <v>3836</v>
      </c>
      <c r="C2667" s="12" t="s">
        <v>954</v>
      </c>
      <c r="D2667" s="12" t="s">
        <v>3238</v>
      </c>
      <c r="E2667" s="12" t="s">
        <v>174</v>
      </c>
      <c r="F2667" s="12" t="s">
        <v>3239</v>
      </c>
      <c r="G2667" s="12" t="s">
        <v>2733</v>
      </c>
      <c r="H2667" s="12" t="s">
        <v>2734</v>
      </c>
      <c r="I2667" s="90">
        <v>0.16666666666666671</v>
      </c>
      <c r="J2667" s="90">
        <v>0.1736111111111111</v>
      </c>
      <c r="K2667" s="13">
        <v>0.17</v>
      </c>
      <c r="L2667" s="90"/>
      <c r="M2667" s="90"/>
      <c r="N2667" s="13"/>
      <c r="O2667" s="12">
        <v>0</v>
      </c>
      <c r="P2667" s="12">
        <v>45.180501999999997</v>
      </c>
      <c r="Q2667" s="12">
        <v>5.7300690000000003</v>
      </c>
      <c r="R2667" s="14">
        <v>46301.460023148145</v>
      </c>
      <c r="S2667" s="12">
        <v>1</v>
      </c>
      <c r="T2667">
        <v>20260211</v>
      </c>
      <c r="U2667" t="s">
        <v>40</v>
      </c>
      <c r="V2667">
        <v>20260211</v>
      </c>
    </row>
    <row r="2668" spans="1:22" x14ac:dyDescent="0.3">
      <c r="A2668" s="11">
        <v>46287</v>
      </c>
      <c r="B2668" s="89" t="s">
        <v>3867</v>
      </c>
      <c r="C2668" s="12" t="s">
        <v>914</v>
      </c>
      <c r="D2668" s="12" t="s">
        <v>1728</v>
      </c>
      <c r="E2668" s="12" t="s">
        <v>127</v>
      </c>
      <c r="F2668" s="12" t="s">
        <v>127</v>
      </c>
      <c r="G2668" s="12" t="s">
        <v>2733</v>
      </c>
      <c r="H2668" s="12" t="s">
        <v>2737</v>
      </c>
      <c r="I2668" s="90">
        <v>0.33333333333333331</v>
      </c>
      <c r="J2668" s="90">
        <v>0.34722222222222221</v>
      </c>
      <c r="K2668" s="13">
        <v>0.33</v>
      </c>
      <c r="L2668" s="90">
        <v>0.26458333333333328</v>
      </c>
      <c r="M2668" s="90">
        <v>0.28055555555555561</v>
      </c>
      <c r="N2668" s="13">
        <v>0.38</v>
      </c>
      <c r="O2668" s="12">
        <v>1</v>
      </c>
      <c r="P2668" s="12">
        <v>45.190395000000002</v>
      </c>
      <c r="Q2668" s="12">
        <v>5.7254319999999996</v>
      </c>
      <c r="R2668" s="14">
        <v>46301.460023148145</v>
      </c>
      <c r="S2668" s="12">
        <v>1</v>
      </c>
      <c r="T2668">
        <v>20260224</v>
      </c>
      <c r="U2668" t="s">
        <v>838</v>
      </c>
      <c r="V2668">
        <v>20260224</v>
      </c>
    </row>
    <row r="2669" spans="1:22" x14ac:dyDescent="0.3">
      <c r="A2669" s="11">
        <v>46287</v>
      </c>
      <c r="B2669" s="89" t="s">
        <v>3848</v>
      </c>
      <c r="C2669" s="12" t="s">
        <v>945</v>
      </c>
      <c r="D2669" s="12" t="s">
        <v>2224</v>
      </c>
      <c r="E2669" s="12" t="s">
        <v>694</v>
      </c>
      <c r="F2669" s="12" t="s">
        <v>694</v>
      </c>
      <c r="G2669" s="12" t="s">
        <v>2733</v>
      </c>
      <c r="H2669" s="12" t="s">
        <v>2737</v>
      </c>
      <c r="I2669" s="90">
        <v>0.33333333333333331</v>
      </c>
      <c r="J2669" s="90">
        <v>0.34722222222222221</v>
      </c>
      <c r="K2669" s="13">
        <v>0.33</v>
      </c>
      <c r="L2669" s="90"/>
      <c r="M2669" s="90"/>
      <c r="N2669" s="13"/>
      <c r="O2669" s="12">
        <v>0</v>
      </c>
      <c r="P2669" s="12">
        <v>45.179248000000001</v>
      </c>
      <c r="Q2669" s="12">
        <v>5.7079449999999996</v>
      </c>
      <c r="R2669" s="14">
        <v>46301.460023148145</v>
      </c>
      <c r="S2669" s="12">
        <v>1</v>
      </c>
      <c r="T2669">
        <v>20260382</v>
      </c>
      <c r="U2669" t="s">
        <v>838</v>
      </c>
      <c r="V2669">
        <v>20260382</v>
      </c>
    </row>
    <row r="2670" spans="1:22" x14ac:dyDescent="0.3">
      <c r="A2670" s="11">
        <v>46287</v>
      </c>
      <c r="B2670" s="89" t="s">
        <v>3836</v>
      </c>
      <c r="C2670" s="12" t="s">
        <v>954</v>
      </c>
      <c r="D2670" s="12" t="s">
        <v>1689</v>
      </c>
      <c r="E2670" s="12" t="s">
        <v>174</v>
      </c>
      <c r="F2670" s="12" t="s">
        <v>174</v>
      </c>
      <c r="G2670" s="12" t="s">
        <v>2733</v>
      </c>
      <c r="H2670" s="12" t="s">
        <v>2737</v>
      </c>
      <c r="I2670" s="90">
        <v>0.33333333333333331</v>
      </c>
      <c r="J2670" s="90">
        <v>0.34722222222222221</v>
      </c>
      <c r="K2670" s="13">
        <v>0.33</v>
      </c>
      <c r="L2670" s="90"/>
      <c r="M2670" s="90"/>
      <c r="N2670" s="13"/>
      <c r="O2670" s="12">
        <v>0</v>
      </c>
      <c r="P2670" s="12">
        <v>45.180501999999997</v>
      </c>
      <c r="Q2670" s="12">
        <v>5.7300690000000003</v>
      </c>
      <c r="R2670" s="14">
        <v>46301.460023148145</v>
      </c>
      <c r="S2670" s="12">
        <v>1</v>
      </c>
      <c r="T2670">
        <v>20260211</v>
      </c>
      <c r="U2670" t="s">
        <v>838</v>
      </c>
      <c r="V2670">
        <v>20260211</v>
      </c>
    </row>
    <row r="2671" spans="1:22" x14ac:dyDescent="0.3">
      <c r="A2671" s="11">
        <v>46287</v>
      </c>
      <c r="B2671" s="89" t="s">
        <v>3862</v>
      </c>
      <c r="C2671" s="12" t="s">
        <v>853</v>
      </c>
      <c r="D2671" s="12" t="s">
        <v>872</v>
      </c>
      <c r="E2671" s="12" t="s">
        <v>806</v>
      </c>
      <c r="F2671" s="12" t="s">
        <v>806</v>
      </c>
      <c r="G2671" s="12" t="s">
        <v>2733</v>
      </c>
      <c r="H2671" s="12" t="s">
        <v>2737</v>
      </c>
      <c r="I2671" s="90">
        <v>0.33333333333333331</v>
      </c>
      <c r="J2671" s="90">
        <v>0.34722222222222221</v>
      </c>
      <c r="K2671" s="13">
        <v>0.33</v>
      </c>
      <c r="L2671" s="90"/>
      <c r="M2671" s="90"/>
      <c r="N2671" s="13"/>
      <c r="O2671" s="12">
        <v>0</v>
      </c>
      <c r="P2671" s="12">
        <v>45.184745999999997</v>
      </c>
      <c r="Q2671" s="12">
        <v>5.7144760000000003</v>
      </c>
      <c r="R2671" s="14">
        <v>46301.460023148145</v>
      </c>
      <c r="S2671" s="12">
        <v>1</v>
      </c>
      <c r="V2671" t="s">
        <v>3801</v>
      </c>
    </row>
    <row r="2672" spans="1:22" x14ac:dyDescent="0.3">
      <c r="A2672" s="11">
        <v>46287</v>
      </c>
      <c r="B2672" s="89" t="s">
        <v>3824</v>
      </c>
      <c r="C2672" s="12" t="s">
        <v>876</v>
      </c>
      <c r="D2672" s="12" t="s">
        <v>3251</v>
      </c>
      <c r="E2672" s="12" t="s">
        <v>108</v>
      </c>
      <c r="F2672" s="12" t="s">
        <v>3252</v>
      </c>
      <c r="G2672" s="12" t="s">
        <v>2733</v>
      </c>
      <c r="H2672" s="12" t="s">
        <v>2734</v>
      </c>
      <c r="I2672" s="90">
        <v>0.16666666666666671</v>
      </c>
      <c r="J2672" s="90">
        <v>0.18055555555555561</v>
      </c>
      <c r="K2672" s="13">
        <v>0.33</v>
      </c>
      <c r="L2672" s="90"/>
      <c r="M2672" s="90"/>
      <c r="N2672" s="13"/>
      <c r="O2672" s="12">
        <v>0</v>
      </c>
      <c r="P2672" s="12">
        <v>45.184282000000003</v>
      </c>
      <c r="Q2672" s="12">
        <v>5.720561</v>
      </c>
      <c r="R2672" s="14">
        <v>46301.460023148145</v>
      </c>
      <c r="S2672" s="12">
        <v>1</v>
      </c>
      <c r="T2672">
        <v>20260420</v>
      </c>
      <c r="U2672" t="s">
        <v>40</v>
      </c>
      <c r="V2672">
        <v>20260420</v>
      </c>
    </row>
    <row r="2673" spans="1:22" x14ac:dyDescent="0.3">
      <c r="A2673" s="11">
        <v>46287</v>
      </c>
      <c r="B2673" s="89" t="s">
        <v>3859</v>
      </c>
      <c r="C2673" s="12" t="s">
        <v>956</v>
      </c>
      <c r="D2673" s="12" t="s">
        <v>3247</v>
      </c>
      <c r="E2673" s="12" t="s">
        <v>566</v>
      </c>
      <c r="F2673" s="12" t="s">
        <v>3248</v>
      </c>
      <c r="G2673" s="12" t="s">
        <v>2733</v>
      </c>
      <c r="H2673" s="12" t="s">
        <v>2734</v>
      </c>
      <c r="I2673" s="90">
        <v>0.16666666666666671</v>
      </c>
      <c r="J2673" s="90">
        <v>0.18055555555555561</v>
      </c>
      <c r="K2673" s="13">
        <v>0.33</v>
      </c>
      <c r="L2673" s="90"/>
      <c r="M2673" s="90"/>
      <c r="N2673" s="13"/>
      <c r="O2673" s="12">
        <v>0</v>
      </c>
      <c r="P2673" s="12">
        <v>45.189936000000003</v>
      </c>
      <c r="Q2673" s="12">
        <v>5.7559290000000001</v>
      </c>
      <c r="R2673" s="14">
        <v>46301.460023148145</v>
      </c>
      <c r="S2673" s="12">
        <v>1</v>
      </c>
      <c r="T2673">
        <v>20260365</v>
      </c>
      <c r="U2673" t="s">
        <v>40</v>
      </c>
      <c r="V2673">
        <v>20260365</v>
      </c>
    </row>
    <row r="2674" spans="1:22" x14ac:dyDescent="0.3">
      <c r="A2674" s="11">
        <v>46287</v>
      </c>
      <c r="B2674" s="89" t="s">
        <v>3834</v>
      </c>
      <c r="C2674" s="12" t="s">
        <v>964</v>
      </c>
      <c r="D2674" s="12" t="s">
        <v>3257</v>
      </c>
      <c r="E2674" s="12" t="s">
        <v>358</v>
      </c>
      <c r="F2674" s="12" t="s">
        <v>3258</v>
      </c>
      <c r="G2674" s="12" t="s">
        <v>2733</v>
      </c>
      <c r="H2674" s="12" t="s">
        <v>2734</v>
      </c>
      <c r="I2674" s="90">
        <v>0.16666666666666671</v>
      </c>
      <c r="J2674" s="90">
        <v>0.18055555555555561</v>
      </c>
      <c r="K2674" s="13">
        <v>0.33</v>
      </c>
      <c r="L2674" s="90">
        <v>0.35694444444444451</v>
      </c>
      <c r="M2674" s="90">
        <v>0.3611111111111111</v>
      </c>
      <c r="N2674" s="13">
        <v>0.1</v>
      </c>
      <c r="O2674" s="12">
        <v>1</v>
      </c>
      <c r="P2674" s="12">
        <v>45.174598000000003</v>
      </c>
      <c r="Q2674" s="12">
        <v>5.7422800000000001</v>
      </c>
      <c r="R2674" s="14">
        <v>46301.460023148145</v>
      </c>
      <c r="S2674" s="12">
        <v>1</v>
      </c>
      <c r="T2674">
        <v>20260583</v>
      </c>
      <c r="U2674" t="s">
        <v>40</v>
      </c>
      <c r="V2674">
        <v>20260583</v>
      </c>
    </row>
    <row r="2675" spans="1:22" x14ac:dyDescent="0.3">
      <c r="A2675" s="11">
        <v>46287</v>
      </c>
      <c r="B2675" s="89" t="s">
        <v>3844</v>
      </c>
      <c r="C2675" s="12" t="s">
        <v>952</v>
      </c>
      <c r="D2675" s="12" t="s">
        <v>3255</v>
      </c>
      <c r="E2675" s="12" t="s">
        <v>756</v>
      </c>
      <c r="F2675" s="12" t="s">
        <v>3256</v>
      </c>
      <c r="G2675" s="12" t="s">
        <v>2733</v>
      </c>
      <c r="H2675" s="12" t="s">
        <v>2734</v>
      </c>
      <c r="I2675" s="90">
        <v>0.29166666666666669</v>
      </c>
      <c r="J2675" s="90">
        <v>0.30555555555555558</v>
      </c>
      <c r="K2675" s="13">
        <v>0.33</v>
      </c>
      <c r="L2675" s="90"/>
      <c r="M2675" s="90"/>
      <c r="N2675" s="13"/>
      <c r="O2675" s="12">
        <v>0</v>
      </c>
      <c r="P2675" s="12">
        <v>45.185825999999999</v>
      </c>
      <c r="Q2675" s="12">
        <v>5.7163009999999996</v>
      </c>
      <c r="R2675" s="14">
        <v>46301.460023148145</v>
      </c>
      <c r="S2675" s="12">
        <v>1</v>
      </c>
      <c r="T2675">
        <v>20260482</v>
      </c>
      <c r="U2675" t="s">
        <v>40</v>
      </c>
      <c r="V2675">
        <v>20260482</v>
      </c>
    </row>
    <row r="2676" spans="1:22" x14ac:dyDescent="0.3">
      <c r="A2676" s="11">
        <v>46287</v>
      </c>
      <c r="B2676" s="89" t="s">
        <v>3826</v>
      </c>
      <c r="C2676" s="12" t="s">
        <v>886</v>
      </c>
      <c r="D2676" s="12" t="s">
        <v>3397</v>
      </c>
      <c r="E2676" s="12" t="s">
        <v>765</v>
      </c>
      <c r="F2676" s="12" t="s">
        <v>3398</v>
      </c>
      <c r="G2676" s="12" t="s">
        <v>2733</v>
      </c>
      <c r="H2676" s="12" t="s">
        <v>2734</v>
      </c>
      <c r="I2676" s="90">
        <v>0.25</v>
      </c>
      <c r="J2676" s="90">
        <v>0.26041666666666669</v>
      </c>
      <c r="K2676" s="13">
        <v>0.25</v>
      </c>
      <c r="L2676" s="90"/>
      <c r="M2676" s="90"/>
      <c r="N2676" s="13"/>
      <c r="O2676" s="12">
        <v>0</v>
      </c>
      <c r="P2676" s="12">
        <v>45.187506999999997</v>
      </c>
      <c r="Q2676" s="12">
        <v>5.7117440000000004</v>
      </c>
      <c r="R2676" s="14">
        <v>46301.460023148145</v>
      </c>
      <c r="S2676" s="12">
        <v>1</v>
      </c>
      <c r="T2676">
        <v>20260158</v>
      </c>
      <c r="U2676" t="s">
        <v>3760</v>
      </c>
      <c r="V2676">
        <v>20260158</v>
      </c>
    </row>
    <row r="2677" spans="1:22" x14ac:dyDescent="0.3">
      <c r="A2677" s="11">
        <v>46287</v>
      </c>
      <c r="B2677" s="89" t="s">
        <v>3826</v>
      </c>
      <c r="C2677" s="12" t="s">
        <v>886</v>
      </c>
      <c r="D2677" s="12" t="s">
        <v>3260</v>
      </c>
      <c r="E2677" s="12" t="s">
        <v>775</v>
      </c>
      <c r="F2677" s="12" t="s">
        <v>3261</v>
      </c>
      <c r="G2677" s="12" t="s">
        <v>2733</v>
      </c>
      <c r="H2677" s="12" t="s">
        <v>2734</v>
      </c>
      <c r="I2677" s="90">
        <v>0.16666666666666671</v>
      </c>
      <c r="J2677" s="90">
        <v>0.18055555555555561</v>
      </c>
      <c r="K2677" s="13">
        <v>0.33</v>
      </c>
      <c r="L2677" s="90"/>
      <c r="M2677" s="90"/>
      <c r="N2677" s="13"/>
      <c r="O2677" s="12">
        <v>0</v>
      </c>
      <c r="P2677" s="12">
        <v>45.186475999999999</v>
      </c>
      <c r="Q2677" s="12">
        <v>5.7284920000000001</v>
      </c>
      <c r="R2677" s="14">
        <v>46301.460023148145</v>
      </c>
      <c r="S2677" s="12">
        <v>1</v>
      </c>
      <c r="T2677">
        <v>20260446</v>
      </c>
      <c r="U2677" t="s">
        <v>40</v>
      </c>
      <c r="V2677">
        <v>20260446</v>
      </c>
    </row>
    <row r="2678" spans="1:22" x14ac:dyDescent="0.3">
      <c r="A2678" s="11">
        <v>46287</v>
      </c>
      <c r="B2678" s="89" t="s">
        <v>3867</v>
      </c>
      <c r="C2678" s="12" t="s">
        <v>914</v>
      </c>
      <c r="D2678" s="12" t="s">
        <v>1146</v>
      </c>
      <c r="E2678" s="12" t="s">
        <v>375</v>
      </c>
      <c r="F2678" s="12" t="s">
        <v>375</v>
      </c>
      <c r="G2678" s="12" t="s">
        <v>2733</v>
      </c>
      <c r="H2678" s="12" t="s">
        <v>2737</v>
      </c>
      <c r="I2678" s="90">
        <v>0.33333333333333331</v>
      </c>
      <c r="J2678" s="90">
        <v>0.4236111111111111</v>
      </c>
      <c r="K2678" s="13">
        <v>2.17</v>
      </c>
      <c r="L2678" s="90">
        <v>0.38263888888888892</v>
      </c>
      <c r="M2678" s="90">
        <v>0.47083333333333333</v>
      </c>
      <c r="N2678" s="13">
        <v>2.12</v>
      </c>
      <c r="O2678" s="12">
        <v>1</v>
      </c>
      <c r="P2678" s="12">
        <v>45.164785000000002</v>
      </c>
      <c r="Q2678" s="12">
        <v>5.725244</v>
      </c>
      <c r="R2678" s="14">
        <v>46301.460023148145</v>
      </c>
      <c r="S2678" s="12">
        <v>1</v>
      </c>
      <c r="T2678">
        <v>20260022</v>
      </c>
      <c r="U2678" t="s">
        <v>838</v>
      </c>
      <c r="V2678">
        <v>20260022</v>
      </c>
    </row>
    <row r="2679" spans="1:22" x14ac:dyDescent="0.3">
      <c r="A2679" s="11">
        <v>46287</v>
      </c>
      <c r="B2679" s="89" t="s">
        <v>3849</v>
      </c>
      <c r="C2679" s="12" t="s">
        <v>861</v>
      </c>
      <c r="D2679" s="12" t="s">
        <v>3406</v>
      </c>
      <c r="E2679" s="12" t="s">
        <v>142</v>
      </c>
      <c r="F2679" s="12" t="s">
        <v>3407</v>
      </c>
      <c r="G2679" s="12" t="s">
        <v>2733</v>
      </c>
      <c r="H2679" s="12" t="s">
        <v>2734</v>
      </c>
      <c r="I2679" s="90">
        <v>0.25</v>
      </c>
      <c r="J2679" s="90">
        <v>0.2638888888888889</v>
      </c>
      <c r="K2679" s="13">
        <v>0.33</v>
      </c>
      <c r="L2679" s="90">
        <v>0.19791666666666671</v>
      </c>
      <c r="M2679" s="90">
        <v>0.1993055555555556</v>
      </c>
      <c r="N2679" s="13">
        <v>0.03</v>
      </c>
      <c r="O2679" s="12">
        <v>1</v>
      </c>
      <c r="P2679" s="12">
        <v>45.188152000000002</v>
      </c>
      <c r="Q2679" s="12">
        <v>5.7235339999999999</v>
      </c>
      <c r="R2679" s="14">
        <v>46301.460023148145</v>
      </c>
      <c r="S2679" s="12">
        <v>1</v>
      </c>
      <c r="T2679">
        <v>20260146</v>
      </c>
      <c r="U2679" t="s">
        <v>40</v>
      </c>
      <c r="V2679">
        <v>20260146</v>
      </c>
    </row>
    <row r="2680" spans="1:22" x14ac:dyDescent="0.3">
      <c r="A2680" s="11">
        <v>46287</v>
      </c>
      <c r="B2680" s="89" t="s">
        <v>3835</v>
      </c>
      <c r="C2680" s="12" t="s">
        <v>859</v>
      </c>
      <c r="D2680" s="12" t="s">
        <v>3581</v>
      </c>
      <c r="E2680" s="12" t="s">
        <v>172</v>
      </c>
      <c r="F2680" s="12" t="s">
        <v>3582</v>
      </c>
      <c r="G2680" s="12" t="s">
        <v>2733</v>
      </c>
      <c r="H2680" s="12" t="s">
        <v>2734</v>
      </c>
      <c r="I2680" s="90">
        <v>0.16666666666666671</v>
      </c>
      <c r="J2680" s="90">
        <v>0.18055555555555561</v>
      </c>
      <c r="K2680" s="13">
        <v>0.33</v>
      </c>
      <c r="L2680" s="90"/>
      <c r="M2680" s="90"/>
      <c r="N2680" s="13"/>
      <c r="O2680" s="12">
        <v>0</v>
      </c>
      <c r="P2680" s="12">
        <v>45.190415999999999</v>
      </c>
      <c r="Q2680" s="12">
        <v>5.717098</v>
      </c>
      <c r="R2680" s="14">
        <v>46301.460023148145</v>
      </c>
      <c r="S2680" s="12">
        <v>1</v>
      </c>
      <c r="T2680">
        <v>20260519</v>
      </c>
      <c r="U2680" t="s">
        <v>3760</v>
      </c>
      <c r="V2680">
        <v>20260519</v>
      </c>
    </row>
    <row r="2681" spans="1:22" x14ac:dyDescent="0.3">
      <c r="A2681" s="11">
        <v>46287</v>
      </c>
      <c r="B2681" s="89" t="s">
        <v>3822</v>
      </c>
      <c r="C2681" s="12" t="s">
        <v>944</v>
      </c>
      <c r="D2681" s="12" t="s">
        <v>2787</v>
      </c>
      <c r="E2681" s="12" t="s">
        <v>518</v>
      </c>
      <c r="F2681" s="12" t="s">
        <v>2788</v>
      </c>
      <c r="G2681" s="12" t="s">
        <v>2733</v>
      </c>
      <c r="H2681" s="12" t="s">
        <v>2734</v>
      </c>
      <c r="I2681" s="90">
        <v>0.16666666666666671</v>
      </c>
      <c r="J2681" s="90">
        <v>0.18055555555555561</v>
      </c>
      <c r="K2681" s="13">
        <v>0.33</v>
      </c>
      <c r="L2681" s="90"/>
      <c r="M2681" s="90"/>
      <c r="N2681" s="13"/>
      <c r="O2681" s="12">
        <v>0</v>
      </c>
      <c r="P2681" s="12">
        <v>45.168743999999997</v>
      </c>
      <c r="Q2681" s="12">
        <v>5.7258769999999997</v>
      </c>
      <c r="R2681" s="14">
        <v>46301.460023148145</v>
      </c>
      <c r="S2681" s="12">
        <v>1</v>
      </c>
      <c r="T2681">
        <v>20260204</v>
      </c>
      <c r="U2681" t="s">
        <v>40</v>
      </c>
      <c r="V2681">
        <v>20260204</v>
      </c>
    </row>
    <row r="2682" spans="1:22" x14ac:dyDescent="0.3">
      <c r="A2682" s="11">
        <v>46287</v>
      </c>
      <c r="B2682" s="89" t="s">
        <v>3827</v>
      </c>
      <c r="C2682" s="12" t="s">
        <v>967</v>
      </c>
      <c r="D2682" s="12" t="s">
        <v>1299</v>
      </c>
      <c r="E2682" s="12" t="s">
        <v>113</v>
      </c>
      <c r="F2682" s="12" t="s">
        <v>113</v>
      </c>
      <c r="G2682" s="12" t="s">
        <v>2733</v>
      </c>
      <c r="H2682" s="12" t="s">
        <v>2737</v>
      </c>
      <c r="I2682" s="90">
        <v>0.33333333333333331</v>
      </c>
      <c r="J2682" s="90">
        <v>0.34722222222222221</v>
      </c>
      <c r="K2682" s="13">
        <v>0.33</v>
      </c>
      <c r="L2682" s="90">
        <v>0.34444444444444439</v>
      </c>
      <c r="M2682" s="90">
        <v>0.35347222222222219</v>
      </c>
      <c r="N2682" s="13">
        <v>0.22</v>
      </c>
      <c r="O2682" s="12">
        <v>1</v>
      </c>
      <c r="P2682" s="12">
        <v>45.182966999999998</v>
      </c>
      <c r="Q2682" s="12">
        <v>5.7194820000000002</v>
      </c>
      <c r="R2682" s="14">
        <v>46301.460023148145</v>
      </c>
      <c r="S2682" s="12">
        <v>1</v>
      </c>
      <c r="T2682">
        <v>20260071</v>
      </c>
      <c r="U2682" t="s">
        <v>838</v>
      </c>
      <c r="V2682">
        <v>20260071</v>
      </c>
    </row>
    <row r="2683" spans="1:22" x14ac:dyDescent="0.3">
      <c r="A2683" s="11">
        <v>46287</v>
      </c>
      <c r="B2683" s="89" t="s">
        <v>3826</v>
      </c>
      <c r="C2683" s="12" t="s">
        <v>886</v>
      </c>
      <c r="D2683" s="12" t="s">
        <v>2121</v>
      </c>
      <c r="E2683" s="12" t="s">
        <v>59</v>
      </c>
      <c r="F2683" s="12" t="s">
        <v>59</v>
      </c>
      <c r="G2683" s="12" t="s">
        <v>2733</v>
      </c>
      <c r="H2683" s="12" t="s">
        <v>2737</v>
      </c>
      <c r="I2683" s="90">
        <v>0.33333333333333331</v>
      </c>
      <c r="J2683" s="90">
        <v>0.37847222222222221</v>
      </c>
      <c r="K2683" s="13">
        <v>1.08</v>
      </c>
      <c r="L2683" s="90"/>
      <c r="M2683" s="90"/>
      <c r="N2683" s="13"/>
      <c r="O2683" s="12">
        <v>0</v>
      </c>
      <c r="P2683" s="12">
        <v>45.188529000000003</v>
      </c>
      <c r="Q2683" s="12">
        <v>5.7245239999999997</v>
      </c>
      <c r="R2683" s="14">
        <v>46301.460023148145</v>
      </c>
      <c r="S2683" s="12">
        <v>1</v>
      </c>
      <c r="T2683">
        <v>20260348</v>
      </c>
      <c r="U2683" t="s">
        <v>838</v>
      </c>
      <c r="V2683">
        <v>20260348</v>
      </c>
    </row>
    <row r="2684" spans="1:22" x14ac:dyDescent="0.3">
      <c r="A2684" s="11">
        <v>46287</v>
      </c>
      <c r="B2684" s="89" t="s">
        <v>3849</v>
      </c>
      <c r="C2684" s="12" t="s">
        <v>861</v>
      </c>
      <c r="D2684" s="12" t="s">
        <v>2549</v>
      </c>
      <c r="E2684" s="12" t="s">
        <v>537</v>
      </c>
      <c r="F2684" s="12" t="s">
        <v>3895</v>
      </c>
      <c r="G2684" s="12" t="s">
        <v>2733</v>
      </c>
      <c r="H2684" s="12" t="s">
        <v>2737</v>
      </c>
      <c r="I2684" s="90">
        <v>0.33333333333333331</v>
      </c>
      <c r="J2684" s="90">
        <v>0.37847222222222221</v>
      </c>
      <c r="K2684" s="13">
        <v>1.08</v>
      </c>
      <c r="L2684" s="90">
        <v>0.37291666666666667</v>
      </c>
      <c r="M2684" s="90">
        <v>0.40555555555555561</v>
      </c>
      <c r="N2684" s="13">
        <v>0.78</v>
      </c>
      <c r="O2684" s="12">
        <v>1</v>
      </c>
      <c r="P2684" s="12">
        <v>45.196741000000003</v>
      </c>
      <c r="Q2684" s="12">
        <v>5.7375059999999998</v>
      </c>
      <c r="R2684" s="14">
        <v>46301.460023148145</v>
      </c>
      <c r="S2684" s="12">
        <v>1</v>
      </c>
      <c r="T2684">
        <v>20260509</v>
      </c>
      <c r="U2684" t="s">
        <v>838</v>
      </c>
      <c r="V2684">
        <v>20260509</v>
      </c>
    </row>
    <row r="2685" spans="1:22" x14ac:dyDescent="0.3">
      <c r="A2685" s="11">
        <v>46287</v>
      </c>
      <c r="B2685" s="89" t="s">
        <v>3858</v>
      </c>
      <c r="C2685" s="12" t="s">
        <v>953</v>
      </c>
      <c r="D2685" s="12" t="s">
        <v>2135</v>
      </c>
      <c r="E2685" s="12" t="s">
        <v>665</v>
      </c>
      <c r="F2685" s="12" t="s">
        <v>3896</v>
      </c>
      <c r="G2685" s="12" t="s">
        <v>2733</v>
      </c>
      <c r="H2685" s="12" t="s">
        <v>2737</v>
      </c>
      <c r="I2685" s="90">
        <v>0.33333333333333331</v>
      </c>
      <c r="J2685" s="90">
        <v>0.40972222222222221</v>
      </c>
      <c r="K2685" s="13">
        <v>1.83</v>
      </c>
      <c r="L2685" s="90"/>
      <c r="M2685" s="90"/>
      <c r="N2685" s="13"/>
      <c r="O2685" s="12">
        <v>0</v>
      </c>
      <c r="P2685" s="12">
        <v>45.210118999999999</v>
      </c>
      <c r="Q2685" s="12">
        <v>5.7618400000000003</v>
      </c>
      <c r="R2685" s="14">
        <v>46301.460023148145</v>
      </c>
      <c r="S2685" s="12">
        <v>1</v>
      </c>
      <c r="T2685">
        <v>20260353</v>
      </c>
      <c r="U2685" t="s">
        <v>838</v>
      </c>
      <c r="V2685">
        <v>20260353</v>
      </c>
    </row>
    <row r="2686" spans="1:22" x14ac:dyDescent="0.3">
      <c r="A2686" s="11">
        <v>46287</v>
      </c>
      <c r="B2686" s="89" t="s">
        <v>3817</v>
      </c>
      <c r="C2686" s="12" t="s">
        <v>974</v>
      </c>
      <c r="D2686" s="12" t="s">
        <v>3262</v>
      </c>
      <c r="E2686" s="12" t="s">
        <v>217</v>
      </c>
      <c r="F2686" s="12" t="s">
        <v>3263</v>
      </c>
      <c r="G2686" s="12" t="s">
        <v>2733</v>
      </c>
      <c r="H2686" s="12" t="s">
        <v>2734</v>
      </c>
      <c r="I2686" s="90">
        <v>0.16666666666666671</v>
      </c>
      <c r="J2686" s="90">
        <v>0.1736111111111111</v>
      </c>
      <c r="K2686" s="13">
        <v>0.17</v>
      </c>
      <c r="L2686" s="90"/>
      <c r="M2686" s="90"/>
      <c r="N2686" s="13"/>
      <c r="O2686" s="12">
        <v>0</v>
      </c>
      <c r="P2686" s="12">
        <v>45.191251999999999</v>
      </c>
      <c r="Q2686" s="12">
        <v>5.7259229999999999</v>
      </c>
      <c r="R2686" s="14">
        <v>46301.460023148145</v>
      </c>
      <c r="S2686" s="12">
        <v>1</v>
      </c>
      <c r="T2686">
        <v>20260233</v>
      </c>
      <c r="U2686" t="s">
        <v>40</v>
      </c>
      <c r="V2686">
        <v>20260233</v>
      </c>
    </row>
    <row r="2687" spans="1:22" x14ac:dyDescent="0.3">
      <c r="A2687" s="11">
        <v>46287</v>
      </c>
      <c r="B2687" s="89" t="s">
        <v>3813</v>
      </c>
      <c r="C2687" s="12" t="s">
        <v>847</v>
      </c>
      <c r="D2687" s="12"/>
      <c r="E2687" s="12" t="s">
        <v>820</v>
      </c>
      <c r="F2687" s="12" t="s">
        <v>820</v>
      </c>
      <c r="G2687" s="12"/>
      <c r="H2687" s="12"/>
      <c r="I2687" s="90">
        <v>0.29166666666666669</v>
      </c>
      <c r="J2687" s="90">
        <v>0.30208333333333331</v>
      </c>
      <c r="K2687" s="13">
        <v>0.25</v>
      </c>
      <c r="L2687" s="90"/>
      <c r="M2687" s="90"/>
      <c r="N2687" s="13"/>
      <c r="O2687" s="12">
        <v>0</v>
      </c>
      <c r="P2687" s="12">
        <v>48.795366999999999</v>
      </c>
      <c r="Q2687" s="12">
        <v>2.322012</v>
      </c>
      <c r="R2687" s="14">
        <v>46301.460023148145</v>
      </c>
      <c r="S2687" s="12">
        <v>1</v>
      </c>
      <c r="V2687" t="s">
        <v>3802</v>
      </c>
    </row>
    <row r="2688" spans="1:22" x14ac:dyDescent="0.3">
      <c r="A2688" s="11">
        <v>46287</v>
      </c>
      <c r="B2688" s="89" t="s">
        <v>3841</v>
      </c>
      <c r="C2688" s="12" t="s">
        <v>971</v>
      </c>
      <c r="D2688" s="12" t="s">
        <v>3403</v>
      </c>
      <c r="E2688" s="12" t="s">
        <v>159</v>
      </c>
      <c r="F2688" s="12" t="s">
        <v>3404</v>
      </c>
      <c r="G2688" s="12" t="s">
        <v>2733</v>
      </c>
      <c r="H2688" s="12" t="s">
        <v>2734</v>
      </c>
      <c r="I2688" s="90">
        <v>0.25</v>
      </c>
      <c r="J2688" s="90">
        <v>0.26041666666666669</v>
      </c>
      <c r="K2688" s="13">
        <v>0.25</v>
      </c>
      <c r="L2688" s="90"/>
      <c r="M2688" s="90"/>
      <c r="N2688" s="13"/>
      <c r="O2688" s="12">
        <v>0</v>
      </c>
      <c r="P2688" s="12">
        <v>45.189250000000001</v>
      </c>
      <c r="Q2688" s="12">
        <v>5.7200119999999997</v>
      </c>
      <c r="R2688" s="14">
        <v>46301.460023148145</v>
      </c>
      <c r="S2688" s="12">
        <v>1</v>
      </c>
      <c r="T2688">
        <v>20260040</v>
      </c>
      <c r="U2688" t="s">
        <v>40</v>
      </c>
      <c r="V2688">
        <v>20260040</v>
      </c>
    </row>
    <row r="2689" spans="1:22" x14ac:dyDescent="0.3">
      <c r="A2689" s="11">
        <v>46287</v>
      </c>
      <c r="B2689" s="89" t="s">
        <v>3827</v>
      </c>
      <c r="C2689" s="12" t="s">
        <v>967</v>
      </c>
      <c r="D2689" s="12" t="s">
        <v>3515</v>
      </c>
      <c r="E2689" s="12" t="s">
        <v>234</v>
      </c>
      <c r="F2689" s="12" t="s">
        <v>3516</v>
      </c>
      <c r="G2689" s="12" t="s">
        <v>2733</v>
      </c>
      <c r="H2689" s="12" t="s">
        <v>2734</v>
      </c>
      <c r="I2689" s="90">
        <v>0.16666666666666671</v>
      </c>
      <c r="J2689" s="90">
        <v>0.18055555555555561</v>
      </c>
      <c r="K2689" s="13">
        <v>0.33</v>
      </c>
      <c r="L2689" s="90">
        <v>0.23333333333333331</v>
      </c>
      <c r="M2689" s="90">
        <v>0.24444444444444441</v>
      </c>
      <c r="N2689" s="13">
        <v>0.27</v>
      </c>
      <c r="O2689" s="12">
        <v>1</v>
      </c>
      <c r="P2689" s="12">
        <v>45.182043</v>
      </c>
      <c r="Q2689" s="12">
        <v>5.7257119999999997</v>
      </c>
      <c r="R2689" s="14">
        <v>46301.460023148145</v>
      </c>
      <c r="S2689" s="12">
        <v>1</v>
      </c>
      <c r="T2689">
        <v>20260206</v>
      </c>
      <c r="U2689" t="s">
        <v>40</v>
      </c>
      <c r="V2689">
        <v>20260206</v>
      </c>
    </row>
    <row r="2690" spans="1:22" x14ac:dyDescent="0.3">
      <c r="A2690" s="11">
        <v>46287</v>
      </c>
      <c r="B2690" s="89" t="s">
        <v>3814</v>
      </c>
      <c r="C2690" s="12" t="s">
        <v>948</v>
      </c>
      <c r="D2690" s="12" t="s">
        <v>3271</v>
      </c>
      <c r="E2690" s="12" t="s">
        <v>233</v>
      </c>
      <c r="F2690" s="12" t="s">
        <v>3272</v>
      </c>
      <c r="G2690" s="12" t="s">
        <v>2733</v>
      </c>
      <c r="H2690" s="12" t="s">
        <v>2734</v>
      </c>
      <c r="I2690" s="90">
        <v>0.16666666666666671</v>
      </c>
      <c r="J2690" s="90">
        <v>0.18055555555555561</v>
      </c>
      <c r="K2690" s="13">
        <v>0.33</v>
      </c>
      <c r="L2690" s="90"/>
      <c r="M2690" s="90"/>
      <c r="N2690" s="13"/>
      <c r="O2690" s="12">
        <v>0</v>
      </c>
      <c r="P2690" s="12">
        <v>45.192034</v>
      </c>
      <c r="Q2690" s="12">
        <v>5.73963</v>
      </c>
      <c r="R2690" s="14">
        <v>46301.460023148145</v>
      </c>
      <c r="S2690" s="12">
        <v>1</v>
      </c>
      <c r="T2690">
        <v>20260379</v>
      </c>
      <c r="U2690" t="s">
        <v>40</v>
      </c>
      <c r="V2690">
        <v>20260379</v>
      </c>
    </row>
    <row r="2691" spans="1:22" x14ac:dyDescent="0.3">
      <c r="A2691" s="11">
        <v>46287</v>
      </c>
      <c r="B2691" s="89" t="s">
        <v>3816</v>
      </c>
      <c r="C2691" s="12" t="s">
        <v>957</v>
      </c>
      <c r="D2691" s="12" t="s">
        <v>3273</v>
      </c>
      <c r="E2691" s="12" t="s">
        <v>548</v>
      </c>
      <c r="F2691" s="12" t="s">
        <v>3274</v>
      </c>
      <c r="G2691" s="12" t="s">
        <v>2733</v>
      </c>
      <c r="H2691" s="12" t="s">
        <v>2734</v>
      </c>
      <c r="I2691" s="90">
        <v>0.3263888888888889</v>
      </c>
      <c r="J2691" s="90">
        <v>0.35069444444444442</v>
      </c>
      <c r="K2691" s="13">
        <v>0.57999999999999996</v>
      </c>
      <c r="L2691" s="90">
        <v>0.37638888888888888</v>
      </c>
      <c r="M2691" s="90">
        <v>0.39097222222222222</v>
      </c>
      <c r="N2691" s="13">
        <v>0.35</v>
      </c>
      <c r="O2691" s="12">
        <v>1</v>
      </c>
      <c r="P2691" s="12">
        <v>45.199911999999998</v>
      </c>
      <c r="Q2691" s="12">
        <v>5.7373810000000001</v>
      </c>
      <c r="R2691" s="14">
        <v>46301.460023148145</v>
      </c>
      <c r="S2691" s="12">
        <v>1</v>
      </c>
      <c r="T2691">
        <v>20260295</v>
      </c>
      <c r="U2691" t="s">
        <v>40</v>
      </c>
      <c r="V2691">
        <v>20260295</v>
      </c>
    </row>
    <row r="2692" spans="1:22" x14ac:dyDescent="0.3">
      <c r="A2692" s="11">
        <v>46287</v>
      </c>
      <c r="B2692" s="89" t="s">
        <v>3891</v>
      </c>
      <c r="C2692" s="12" t="s">
        <v>955</v>
      </c>
      <c r="D2692" s="12" t="s">
        <v>3411</v>
      </c>
      <c r="E2692" s="12" t="s">
        <v>741</v>
      </c>
      <c r="F2692" s="12" t="s">
        <v>3412</v>
      </c>
      <c r="G2692" s="12" t="s">
        <v>2733</v>
      </c>
      <c r="H2692" s="12" t="s">
        <v>2734</v>
      </c>
      <c r="I2692" s="90">
        <v>0.16666666666666671</v>
      </c>
      <c r="J2692" s="90">
        <v>0.18055555555555561</v>
      </c>
      <c r="K2692" s="13">
        <v>0.33</v>
      </c>
      <c r="L2692" s="90">
        <v>0.49861111111111112</v>
      </c>
      <c r="M2692" s="90">
        <v>0.49861111111111112</v>
      </c>
      <c r="N2692" s="13">
        <v>0</v>
      </c>
      <c r="O2692" s="12">
        <v>1</v>
      </c>
      <c r="P2692" s="12">
        <v>45.157052</v>
      </c>
      <c r="Q2692" s="12">
        <v>5.7211379999999998</v>
      </c>
      <c r="R2692" s="14">
        <v>46301.460023148145</v>
      </c>
      <c r="S2692" s="12">
        <v>1</v>
      </c>
      <c r="T2692">
        <v>20260443</v>
      </c>
      <c r="U2692" t="s">
        <v>40</v>
      </c>
      <c r="V2692">
        <v>20260443</v>
      </c>
    </row>
    <row r="2693" spans="1:22" x14ac:dyDescent="0.3">
      <c r="A2693" s="11">
        <v>46287</v>
      </c>
      <c r="B2693" s="89" t="s">
        <v>3829</v>
      </c>
      <c r="C2693" s="12" t="s">
        <v>946</v>
      </c>
      <c r="D2693" s="12" t="s">
        <v>3282</v>
      </c>
      <c r="E2693" s="12" t="s">
        <v>797</v>
      </c>
      <c r="F2693" s="12" t="s">
        <v>3283</v>
      </c>
      <c r="G2693" s="12" t="s">
        <v>2733</v>
      </c>
      <c r="H2693" s="12" t="s">
        <v>2734</v>
      </c>
      <c r="I2693" s="90">
        <v>0.16666666666666671</v>
      </c>
      <c r="J2693" s="90">
        <v>0.18055555555555561</v>
      </c>
      <c r="K2693" s="13">
        <v>0.33</v>
      </c>
      <c r="L2693" s="90"/>
      <c r="M2693" s="90"/>
      <c r="N2693" s="13"/>
      <c r="O2693" s="12">
        <v>0</v>
      </c>
      <c r="P2693" s="12">
        <v>45.201144999999997</v>
      </c>
      <c r="Q2693" s="12">
        <v>5.706251</v>
      </c>
      <c r="R2693" s="14">
        <v>46301.460023148145</v>
      </c>
      <c r="S2693" s="12">
        <v>0</v>
      </c>
      <c r="T2693">
        <v>20260463</v>
      </c>
      <c r="U2693" t="s">
        <v>40</v>
      </c>
      <c r="V2693">
        <v>20260463</v>
      </c>
    </row>
    <row r="2694" spans="1:22" x14ac:dyDescent="0.3">
      <c r="A2694" s="11">
        <v>46287</v>
      </c>
      <c r="B2694" s="89" t="s">
        <v>3831</v>
      </c>
      <c r="C2694" s="12" t="s">
        <v>892</v>
      </c>
      <c r="D2694" s="12" t="s">
        <v>1389</v>
      </c>
      <c r="E2694" s="12" t="s">
        <v>330</v>
      </c>
      <c r="F2694" s="12" t="s">
        <v>330</v>
      </c>
      <c r="G2694" s="12" t="s">
        <v>2733</v>
      </c>
      <c r="H2694" s="12" t="s">
        <v>2737</v>
      </c>
      <c r="I2694" s="90">
        <v>0.33333333333333331</v>
      </c>
      <c r="J2694" s="90">
        <v>0.34722222222222221</v>
      </c>
      <c r="K2694" s="13">
        <v>0.33</v>
      </c>
      <c r="L2694" s="90"/>
      <c r="M2694" s="90"/>
      <c r="N2694" s="13"/>
      <c r="O2694" s="12">
        <v>0</v>
      </c>
      <c r="P2694" s="12">
        <v>45.168810999999998</v>
      </c>
      <c r="Q2694" s="12">
        <v>5.722461</v>
      </c>
      <c r="R2694" s="14">
        <v>46301.460023148145</v>
      </c>
      <c r="S2694" s="12">
        <v>1</v>
      </c>
      <c r="T2694">
        <v>20260102</v>
      </c>
      <c r="U2694" t="s">
        <v>838</v>
      </c>
      <c r="V2694">
        <v>20260102</v>
      </c>
    </row>
    <row r="2695" spans="1:22" x14ac:dyDescent="0.3">
      <c r="A2695" s="11">
        <v>46287</v>
      </c>
      <c r="B2695" s="89" t="s">
        <v>3846</v>
      </c>
      <c r="C2695" s="12" t="s">
        <v>863</v>
      </c>
      <c r="D2695" s="12" t="s">
        <v>3409</v>
      </c>
      <c r="E2695" s="12" t="s">
        <v>346</v>
      </c>
      <c r="F2695" s="12" t="s">
        <v>3410</v>
      </c>
      <c r="G2695" s="12" t="s">
        <v>2733</v>
      </c>
      <c r="H2695" s="12" t="s">
        <v>2734</v>
      </c>
      <c r="I2695" s="90">
        <v>0.25</v>
      </c>
      <c r="J2695" s="90">
        <v>0.26041666666666669</v>
      </c>
      <c r="K2695" s="13">
        <v>0.25</v>
      </c>
      <c r="L2695" s="90"/>
      <c r="M2695" s="90"/>
      <c r="N2695" s="13"/>
      <c r="O2695" s="12">
        <v>0</v>
      </c>
      <c r="P2695" s="12">
        <v>45.182178</v>
      </c>
      <c r="Q2695" s="12">
        <v>5.7269370000000004</v>
      </c>
      <c r="R2695" s="14">
        <v>46301.460023148145</v>
      </c>
      <c r="S2695" s="12">
        <v>1</v>
      </c>
      <c r="T2695">
        <v>20260149</v>
      </c>
      <c r="U2695" t="s">
        <v>40</v>
      </c>
      <c r="V2695">
        <v>20260149</v>
      </c>
    </row>
    <row r="2696" spans="1:22" x14ac:dyDescent="0.3">
      <c r="A2696" s="11">
        <v>46287</v>
      </c>
      <c r="B2696" s="89" t="s">
        <v>3831</v>
      </c>
      <c r="C2696" s="12" t="s">
        <v>892</v>
      </c>
      <c r="D2696" s="12" t="s">
        <v>3296</v>
      </c>
      <c r="E2696" s="12" t="s">
        <v>330</v>
      </c>
      <c r="F2696" s="12" t="s">
        <v>3297</v>
      </c>
      <c r="G2696" s="12" t="s">
        <v>2733</v>
      </c>
      <c r="H2696" s="12" t="s">
        <v>2734</v>
      </c>
      <c r="I2696" s="90">
        <v>0.16666666666666671</v>
      </c>
      <c r="J2696" s="90">
        <v>0.18055555555555561</v>
      </c>
      <c r="K2696" s="13">
        <v>0.33</v>
      </c>
      <c r="L2696" s="90"/>
      <c r="M2696" s="90"/>
      <c r="N2696" s="13"/>
      <c r="O2696" s="12">
        <v>0</v>
      </c>
      <c r="P2696" s="12">
        <v>45.168810999999998</v>
      </c>
      <c r="Q2696" s="12">
        <v>5.722461</v>
      </c>
      <c r="R2696" s="14">
        <v>46301.460023148145</v>
      </c>
      <c r="S2696" s="12">
        <v>1</v>
      </c>
      <c r="T2696">
        <v>20260102</v>
      </c>
      <c r="U2696" t="s">
        <v>40</v>
      </c>
      <c r="V2696">
        <v>20260102</v>
      </c>
    </row>
    <row r="2697" spans="1:22" x14ac:dyDescent="0.3">
      <c r="A2697" s="11">
        <v>46287</v>
      </c>
      <c r="B2697" s="89" t="s">
        <v>3846</v>
      </c>
      <c r="C2697" s="12" t="s">
        <v>863</v>
      </c>
      <c r="D2697" s="12" t="s">
        <v>2526</v>
      </c>
      <c r="E2697" s="12" t="s">
        <v>136</v>
      </c>
      <c r="F2697" s="12" t="s">
        <v>136</v>
      </c>
      <c r="G2697" s="12" t="s">
        <v>2733</v>
      </c>
      <c r="H2697" s="12" t="s">
        <v>2737</v>
      </c>
      <c r="I2697" s="90">
        <v>0.33333333333333331</v>
      </c>
      <c r="J2697" s="90">
        <v>0.37847222222222221</v>
      </c>
      <c r="K2697" s="13">
        <v>1.08</v>
      </c>
      <c r="L2697" s="90"/>
      <c r="M2697" s="90"/>
      <c r="N2697" s="13"/>
      <c r="O2697" s="12">
        <v>0</v>
      </c>
      <c r="P2697" s="12">
        <v>45.192925000000002</v>
      </c>
      <c r="Q2697" s="12">
        <v>5.7149380000000001</v>
      </c>
      <c r="R2697" s="14">
        <v>46301.460023148145</v>
      </c>
      <c r="S2697" s="12">
        <v>1</v>
      </c>
      <c r="T2697">
        <v>20260501</v>
      </c>
      <c r="U2697" t="s">
        <v>838</v>
      </c>
      <c r="V2697">
        <v>20260501</v>
      </c>
    </row>
    <row r="2698" spans="1:22" x14ac:dyDescent="0.3">
      <c r="A2698" s="11">
        <v>46287</v>
      </c>
      <c r="B2698" s="89" t="s">
        <v>3846</v>
      </c>
      <c r="C2698" s="12" t="s">
        <v>863</v>
      </c>
      <c r="D2698" s="12" t="s">
        <v>873</v>
      </c>
      <c r="E2698" s="12" t="s">
        <v>214</v>
      </c>
      <c r="F2698" s="12" t="s">
        <v>3287</v>
      </c>
      <c r="G2698" s="12" t="s">
        <v>2733</v>
      </c>
      <c r="H2698" s="12" t="s">
        <v>2734</v>
      </c>
      <c r="I2698" s="90">
        <v>0.16666666666666671</v>
      </c>
      <c r="J2698" s="90">
        <v>0.18055555555555561</v>
      </c>
      <c r="K2698" s="13">
        <v>0.33</v>
      </c>
      <c r="L2698" s="90"/>
      <c r="M2698" s="90"/>
      <c r="N2698" s="13"/>
      <c r="O2698" s="12">
        <v>0</v>
      </c>
      <c r="P2698" s="12">
        <v>45.191879999999998</v>
      </c>
      <c r="Q2698" s="12">
        <v>5.7191989999999997</v>
      </c>
      <c r="R2698" s="14">
        <v>46301.460023148145</v>
      </c>
      <c r="S2698" s="12">
        <v>1</v>
      </c>
      <c r="V2698" t="s">
        <v>3766</v>
      </c>
    </row>
    <row r="2699" spans="1:22" x14ac:dyDescent="0.3">
      <c r="A2699" s="11">
        <v>46287</v>
      </c>
      <c r="B2699" s="89" t="s">
        <v>3848</v>
      </c>
      <c r="C2699" s="12" t="s">
        <v>945</v>
      </c>
      <c r="D2699" s="12" t="s">
        <v>2771</v>
      </c>
      <c r="E2699" s="12" t="s">
        <v>429</v>
      </c>
      <c r="F2699" s="12" t="s">
        <v>2772</v>
      </c>
      <c r="G2699" s="12" t="s">
        <v>2733</v>
      </c>
      <c r="H2699" s="12" t="s">
        <v>2734</v>
      </c>
      <c r="I2699" s="90">
        <v>0.16666666666666671</v>
      </c>
      <c r="J2699" s="90">
        <v>0.18055555555555561</v>
      </c>
      <c r="K2699" s="13">
        <v>0.33</v>
      </c>
      <c r="L2699" s="90"/>
      <c r="M2699" s="90"/>
      <c r="N2699" s="13"/>
      <c r="O2699" s="12">
        <v>0</v>
      </c>
      <c r="P2699" s="12">
        <v>45.169803999999999</v>
      </c>
      <c r="Q2699" s="12">
        <v>5.721832</v>
      </c>
      <c r="R2699" s="14">
        <v>46301.460023148145</v>
      </c>
      <c r="S2699" s="12">
        <v>1</v>
      </c>
      <c r="T2699">
        <v>20260118</v>
      </c>
      <c r="U2699" t="s">
        <v>40</v>
      </c>
      <c r="V2699">
        <v>20260118</v>
      </c>
    </row>
    <row r="2700" spans="1:22" x14ac:dyDescent="0.3">
      <c r="A2700" s="11">
        <v>46287</v>
      </c>
      <c r="B2700" s="89" t="s">
        <v>3861</v>
      </c>
      <c r="C2700" s="12" t="s">
        <v>970</v>
      </c>
      <c r="D2700" s="12" t="s">
        <v>3420</v>
      </c>
      <c r="E2700" s="12" t="s">
        <v>720</v>
      </c>
      <c r="F2700" s="12" t="s">
        <v>3421</v>
      </c>
      <c r="G2700" s="12" t="s">
        <v>2733</v>
      </c>
      <c r="H2700" s="12" t="s">
        <v>2734</v>
      </c>
      <c r="I2700" s="90">
        <v>0.29166666666666669</v>
      </c>
      <c r="J2700" s="90">
        <v>0.2986111111111111</v>
      </c>
      <c r="K2700" s="13">
        <v>0.17</v>
      </c>
      <c r="L2700" s="90"/>
      <c r="M2700" s="90"/>
      <c r="N2700" s="13"/>
      <c r="O2700" s="12">
        <v>0</v>
      </c>
      <c r="P2700" s="12">
        <v>45.177950000000003</v>
      </c>
      <c r="Q2700" s="12">
        <v>5.7124889999999997</v>
      </c>
      <c r="R2700" s="14">
        <v>46301.460023148145</v>
      </c>
      <c r="S2700" s="12">
        <v>1</v>
      </c>
      <c r="T2700">
        <v>20260281</v>
      </c>
      <c r="U2700" t="s">
        <v>40</v>
      </c>
      <c r="V2700">
        <v>20260281</v>
      </c>
    </row>
    <row r="2701" spans="1:22" x14ac:dyDescent="0.3">
      <c r="A2701" s="11">
        <v>46287</v>
      </c>
      <c r="B2701" s="89" t="s">
        <v>3829</v>
      </c>
      <c r="C2701" s="12" t="s">
        <v>946</v>
      </c>
      <c r="D2701" s="12" t="s">
        <v>3288</v>
      </c>
      <c r="E2701" s="12" t="s">
        <v>121</v>
      </c>
      <c r="F2701" s="12" t="s">
        <v>3289</v>
      </c>
      <c r="G2701" s="12" t="s">
        <v>2733</v>
      </c>
      <c r="H2701" s="12" t="s">
        <v>2734</v>
      </c>
      <c r="I2701" s="90">
        <v>0.25</v>
      </c>
      <c r="J2701" s="90">
        <v>0.2638888888888889</v>
      </c>
      <c r="K2701" s="13">
        <v>0.33</v>
      </c>
      <c r="L2701" s="90"/>
      <c r="M2701" s="90"/>
      <c r="N2701" s="13"/>
      <c r="O2701" s="12">
        <v>0</v>
      </c>
      <c r="P2701" s="12">
        <v>45.184877999999998</v>
      </c>
      <c r="Q2701" s="12">
        <v>5.7209649999999996</v>
      </c>
      <c r="R2701" s="14">
        <v>46301.460023148145</v>
      </c>
      <c r="S2701" s="12">
        <v>0</v>
      </c>
      <c r="T2701">
        <v>20260320</v>
      </c>
      <c r="U2701" t="s">
        <v>40</v>
      </c>
      <c r="V2701">
        <v>20260320</v>
      </c>
    </row>
    <row r="2702" spans="1:22" x14ac:dyDescent="0.3">
      <c r="A2702" s="11">
        <v>46287</v>
      </c>
      <c r="B2702" s="89" t="s">
        <v>3815</v>
      </c>
      <c r="C2702" s="12" t="s">
        <v>905</v>
      </c>
      <c r="D2702" s="12" t="s">
        <v>3427</v>
      </c>
      <c r="E2702" s="12" t="s">
        <v>539</v>
      </c>
      <c r="F2702" s="12" t="s">
        <v>3428</v>
      </c>
      <c r="G2702" s="12" t="s">
        <v>2733</v>
      </c>
      <c r="H2702" s="12" t="s">
        <v>2734</v>
      </c>
      <c r="I2702" s="90">
        <v>0.29166666666666669</v>
      </c>
      <c r="J2702" s="90">
        <v>0.2986111111111111</v>
      </c>
      <c r="K2702" s="13">
        <v>0.17</v>
      </c>
      <c r="L2702" s="90"/>
      <c r="M2702" s="90"/>
      <c r="N2702" s="13"/>
      <c r="O2702" s="12">
        <v>0</v>
      </c>
      <c r="P2702" s="12">
        <v>45.182197000000002</v>
      </c>
      <c r="Q2702" s="12">
        <v>5.7385910000000004</v>
      </c>
      <c r="R2702" s="14">
        <v>46301.460023148145</v>
      </c>
      <c r="S2702" s="12">
        <v>1</v>
      </c>
      <c r="T2702">
        <v>20260259</v>
      </c>
      <c r="U2702" t="s">
        <v>40</v>
      </c>
      <c r="V2702">
        <v>20260259</v>
      </c>
    </row>
    <row r="2703" spans="1:22" x14ac:dyDescent="0.3">
      <c r="A2703" s="11">
        <v>46287</v>
      </c>
      <c r="B2703" s="89" t="s">
        <v>3846</v>
      </c>
      <c r="C2703" s="12" t="s">
        <v>863</v>
      </c>
      <c r="D2703" s="12" t="s">
        <v>883</v>
      </c>
      <c r="E2703" s="12" t="s">
        <v>810</v>
      </c>
      <c r="F2703" s="12" t="s">
        <v>3295</v>
      </c>
      <c r="G2703" s="12" t="s">
        <v>2733</v>
      </c>
      <c r="H2703" s="12" t="s">
        <v>2734</v>
      </c>
      <c r="I2703" s="90">
        <v>0.29166666666666669</v>
      </c>
      <c r="J2703" s="90">
        <v>0.30555555555555558</v>
      </c>
      <c r="K2703" s="13">
        <v>0.33</v>
      </c>
      <c r="L2703" s="90"/>
      <c r="M2703" s="90"/>
      <c r="N2703" s="13"/>
      <c r="O2703" s="12">
        <v>0</v>
      </c>
      <c r="P2703" s="12">
        <v>45.190103000000001</v>
      </c>
      <c r="Q2703" s="12">
        <v>5.7168659999999996</v>
      </c>
      <c r="R2703" s="14">
        <v>46301.460023148145</v>
      </c>
      <c r="S2703" s="12">
        <v>1</v>
      </c>
      <c r="V2703" t="s">
        <v>3805</v>
      </c>
    </row>
    <row r="2704" spans="1:22" x14ac:dyDescent="0.3">
      <c r="A2704" s="11">
        <v>46287</v>
      </c>
      <c r="B2704" s="89" t="s">
        <v>3835</v>
      </c>
      <c r="C2704" s="12" t="s">
        <v>859</v>
      </c>
      <c r="D2704" s="12" t="s">
        <v>2988</v>
      </c>
      <c r="E2704" s="12" t="s">
        <v>220</v>
      </c>
      <c r="F2704" s="12" t="s">
        <v>3911</v>
      </c>
      <c r="G2704" s="12" t="s">
        <v>2733</v>
      </c>
      <c r="H2704" s="12" t="s">
        <v>2734</v>
      </c>
      <c r="I2704" s="90">
        <v>0.16666666666666671</v>
      </c>
      <c r="J2704" s="90">
        <v>0.1736111111111111</v>
      </c>
      <c r="K2704" s="13">
        <v>0.17</v>
      </c>
      <c r="L2704" s="90"/>
      <c r="M2704" s="90"/>
      <c r="N2704" s="13"/>
      <c r="O2704" s="12">
        <v>0</v>
      </c>
      <c r="P2704" s="12">
        <v>45.182158999999999</v>
      </c>
      <c r="Q2704" s="12">
        <v>5.715846</v>
      </c>
      <c r="R2704" s="14">
        <v>46301.460023148145</v>
      </c>
      <c r="S2704" s="12">
        <v>1</v>
      </c>
      <c r="T2704">
        <v>20260110</v>
      </c>
      <c r="U2704" t="s">
        <v>40</v>
      </c>
      <c r="V2704">
        <v>20260110</v>
      </c>
    </row>
    <row r="2705" spans="1:22" x14ac:dyDescent="0.3">
      <c r="A2705" s="11">
        <v>46287</v>
      </c>
      <c r="B2705" s="89" t="s">
        <v>3822</v>
      </c>
      <c r="C2705" s="12" t="s">
        <v>944</v>
      </c>
      <c r="D2705" s="12" t="s">
        <v>2656</v>
      </c>
      <c r="E2705" s="12" t="s">
        <v>316</v>
      </c>
      <c r="F2705" s="12" t="s">
        <v>316</v>
      </c>
      <c r="G2705" s="12" t="s">
        <v>2733</v>
      </c>
      <c r="H2705" s="12" t="s">
        <v>2737</v>
      </c>
      <c r="I2705" s="90">
        <v>0.33333333333333331</v>
      </c>
      <c r="J2705" s="90">
        <v>0.34722222222222221</v>
      </c>
      <c r="K2705" s="13">
        <v>0.33</v>
      </c>
      <c r="L2705" s="90"/>
      <c r="M2705" s="90"/>
      <c r="N2705" s="13"/>
      <c r="O2705" s="12">
        <v>0</v>
      </c>
      <c r="P2705" s="12">
        <v>45.180484999999997</v>
      </c>
      <c r="Q2705" s="12">
        <v>5.7314889999999998</v>
      </c>
      <c r="R2705" s="14">
        <v>46301.460023148145</v>
      </c>
      <c r="S2705" s="12">
        <v>1</v>
      </c>
      <c r="T2705">
        <v>20260552</v>
      </c>
      <c r="U2705" t="s">
        <v>838</v>
      </c>
      <c r="V2705">
        <v>20260552</v>
      </c>
    </row>
    <row r="2706" spans="1:22" x14ac:dyDescent="0.3">
      <c r="A2706" s="11">
        <v>46287</v>
      </c>
      <c r="B2706" s="89" t="s">
        <v>3834</v>
      </c>
      <c r="C2706" s="12" t="s">
        <v>964</v>
      </c>
      <c r="D2706" s="12" t="s">
        <v>1399</v>
      </c>
      <c r="E2706" s="12" t="s">
        <v>291</v>
      </c>
      <c r="F2706" s="12" t="s">
        <v>291</v>
      </c>
      <c r="G2706" s="12" t="s">
        <v>2733</v>
      </c>
      <c r="H2706" s="12" t="s">
        <v>2781</v>
      </c>
      <c r="I2706" s="90">
        <v>0.33333333333333331</v>
      </c>
      <c r="J2706" s="90">
        <v>0.375</v>
      </c>
      <c r="K2706" s="13">
        <v>1</v>
      </c>
      <c r="L2706" s="90">
        <v>0.24513888888888891</v>
      </c>
      <c r="M2706" s="90">
        <v>0.27986111111111112</v>
      </c>
      <c r="N2706" s="13">
        <v>0.83</v>
      </c>
      <c r="O2706" s="12">
        <v>1</v>
      </c>
      <c r="P2706" s="12">
        <v>45.150571999999997</v>
      </c>
      <c r="Q2706" s="12">
        <v>5.7256600000000004</v>
      </c>
      <c r="R2706" s="14">
        <v>46301.460023148145</v>
      </c>
      <c r="S2706" s="12">
        <v>1</v>
      </c>
      <c r="T2706">
        <v>20260106</v>
      </c>
      <c r="U2706" t="s">
        <v>838</v>
      </c>
      <c r="V2706">
        <v>20260106</v>
      </c>
    </row>
    <row r="2707" spans="1:22" x14ac:dyDescent="0.3">
      <c r="A2707" s="11">
        <v>46287</v>
      </c>
      <c r="B2707" s="89" t="s">
        <v>3820</v>
      </c>
      <c r="C2707" s="12" t="s">
        <v>961</v>
      </c>
      <c r="D2707" s="12" t="s">
        <v>1378</v>
      </c>
      <c r="E2707" s="12" t="s">
        <v>656</v>
      </c>
      <c r="F2707" s="12" t="s">
        <v>656</v>
      </c>
      <c r="G2707" s="12" t="s">
        <v>2733</v>
      </c>
      <c r="H2707" s="12" t="s">
        <v>2737</v>
      </c>
      <c r="I2707" s="90">
        <v>0.30208333333333331</v>
      </c>
      <c r="J2707" s="90">
        <v>0.34375</v>
      </c>
      <c r="K2707" s="13">
        <v>1</v>
      </c>
      <c r="L2707" s="90">
        <v>0.4513888888888889</v>
      </c>
      <c r="M2707" s="90">
        <v>0.49930555555555561</v>
      </c>
      <c r="N2707" s="13">
        <v>1.1499999999999999</v>
      </c>
      <c r="O2707" s="12">
        <v>1</v>
      </c>
      <c r="P2707" s="12">
        <v>45.165717999999998</v>
      </c>
      <c r="Q2707" s="12">
        <v>5.7258519999999997</v>
      </c>
      <c r="R2707" s="14">
        <v>46301.460023148145</v>
      </c>
      <c r="S2707" s="12">
        <v>1</v>
      </c>
      <c r="T2707">
        <v>20260098</v>
      </c>
      <c r="U2707" t="s">
        <v>838</v>
      </c>
      <c r="V2707">
        <v>20260098</v>
      </c>
    </row>
    <row r="2708" spans="1:22" x14ac:dyDescent="0.3">
      <c r="A2708" s="11">
        <v>46287</v>
      </c>
      <c r="B2708" s="89" t="s">
        <v>3822</v>
      </c>
      <c r="C2708" s="12" t="s">
        <v>944</v>
      </c>
      <c r="D2708" s="12" t="s">
        <v>2699</v>
      </c>
      <c r="E2708" s="12" t="s">
        <v>454</v>
      </c>
      <c r="F2708" s="12" t="s">
        <v>454</v>
      </c>
      <c r="G2708" s="12" t="s">
        <v>2733</v>
      </c>
      <c r="H2708" s="12" t="s">
        <v>2737</v>
      </c>
      <c r="I2708" s="90">
        <v>0.33333333333333331</v>
      </c>
      <c r="J2708" s="90">
        <v>0.51388888888888884</v>
      </c>
      <c r="K2708" s="13">
        <v>4.33</v>
      </c>
      <c r="L2708" s="90"/>
      <c r="M2708" s="90"/>
      <c r="N2708" s="13"/>
      <c r="O2708" s="12">
        <v>0</v>
      </c>
      <c r="P2708" s="12">
        <v>45.182113000000001</v>
      </c>
      <c r="Q2708" s="12">
        <v>5.7311740000000002</v>
      </c>
      <c r="R2708" s="14">
        <v>46301.460023148145</v>
      </c>
      <c r="S2708" s="12">
        <v>1</v>
      </c>
      <c r="T2708">
        <v>20260571</v>
      </c>
      <c r="U2708" t="s">
        <v>838</v>
      </c>
      <c r="V2708">
        <v>20260571</v>
      </c>
    </row>
    <row r="2709" spans="1:22" x14ac:dyDescent="0.3">
      <c r="A2709" s="11">
        <v>46287</v>
      </c>
      <c r="B2709" s="89" t="s">
        <v>3862</v>
      </c>
      <c r="C2709" s="12" t="s">
        <v>853</v>
      </c>
      <c r="D2709" s="12" t="s">
        <v>3324</v>
      </c>
      <c r="E2709" s="12" t="s">
        <v>578</v>
      </c>
      <c r="F2709" s="12" t="s">
        <v>3325</v>
      </c>
      <c r="G2709" s="12" t="s">
        <v>2733</v>
      </c>
      <c r="H2709" s="12" t="s">
        <v>2734</v>
      </c>
      <c r="I2709" s="90">
        <v>0.16666666666666671</v>
      </c>
      <c r="J2709" s="90">
        <v>0.17708333333333329</v>
      </c>
      <c r="K2709" s="13">
        <v>0.25</v>
      </c>
      <c r="L2709" s="90"/>
      <c r="M2709" s="90"/>
      <c r="N2709" s="13"/>
      <c r="O2709" s="12">
        <v>0</v>
      </c>
      <c r="P2709" s="12">
        <v>45.183777999999997</v>
      </c>
      <c r="Q2709" s="12">
        <v>5.7115169999999997</v>
      </c>
      <c r="R2709" s="14">
        <v>46301.460023148145</v>
      </c>
      <c r="S2709" s="12">
        <v>1</v>
      </c>
      <c r="T2709">
        <v>20260008</v>
      </c>
      <c r="U2709" t="s">
        <v>3760</v>
      </c>
      <c r="V2709">
        <v>20260008</v>
      </c>
    </row>
    <row r="2710" spans="1:22" x14ac:dyDescent="0.3">
      <c r="A2710" s="11">
        <v>46287</v>
      </c>
      <c r="B2710" s="89" t="s">
        <v>3817</v>
      </c>
      <c r="C2710" s="12" t="s">
        <v>974</v>
      </c>
      <c r="D2710" s="12" t="s">
        <v>3439</v>
      </c>
      <c r="E2710" s="12" t="s">
        <v>526</v>
      </c>
      <c r="F2710" s="12" t="s">
        <v>3440</v>
      </c>
      <c r="G2710" s="12" t="s">
        <v>2733</v>
      </c>
      <c r="H2710" s="12" t="s">
        <v>2734</v>
      </c>
      <c r="I2710" s="90">
        <v>0.29166666666666669</v>
      </c>
      <c r="J2710" s="90">
        <v>0.2986111111111111</v>
      </c>
      <c r="K2710" s="13">
        <v>0.17</v>
      </c>
      <c r="L2710" s="90"/>
      <c r="M2710" s="90"/>
      <c r="N2710" s="13"/>
      <c r="O2710" s="12">
        <v>0</v>
      </c>
      <c r="P2710" s="12">
        <v>45.181947000000001</v>
      </c>
      <c r="Q2710" s="12">
        <v>5.7218989999999996</v>
      </c>
      <c r="R2710" s="14">
        <v>46301.460023148145</v>
      </c>
      <c r="S2710" s="12">
        <v>1</v>
      </c>
      <c r="T2710">
        <v>20260219</v>
      </c>
      <c r="U2710" t="s">
        <v>40</v>
      </c>
      <c r="V2710">
        <v>20260219</v>
      </c>
    </row>
    <row r="2711" spans="1:22" x14ac:dyDescent="0.3">
      <c r="A2711" s="11">
        <v>46287</v>
      </c>
      <c r="B2711" s="89" t="s">
        <v>3830</v>
      </c>
      <c r="C2711" s="12" t="s">
        <v>951</v>
      </c>
      <c r="D2711" s="12" t="s">
        <v>3302</v>
      </c>
      <c r="E2711" s="12" t="s">
        <v>403</v>
      </c>
      <c r="F2711" s="12" t="s">
        <v>3303</v>
      </c>
      <c r="G2711" s="12" t="s">
        <v>2733</v>
      </c>
      <c r="H2711" s="12" t="s">
        <v>2734</v>
      </c>
      <c r="I2711" s="90">
        <v>0.16666666666666671</v>
      </c>
      <c r="J2711" s="90">
        <v>0.18055555555555561</v>
      </c>
      <c r="K2711" s="13">
        <v>0.33</v>
      </c>
      <c r="L2711" s="90"/>
      <c r="M2711" s="90"/>
      <c r="N2711" s="13"/>
      <c r="O2711" s="12">
        <v>0</v>
      </c>
      <c r="P2711" s="12">
        <v>45.176518000000002</v>
      </c>
      <c r="Q2711" s="12">
        <v>5.7090420000000002</v>
      </c>
      <c r="R2711" s="14">
        <v>46301.460023148145</v>
      </c>
      <c r="S2711" s="12">
        <v>1</v>
      </c>
      <c r="T2711">
        <v>20260254</v>
      </c>
      <c r="U2711" t="s">
        <v>40</v>
      </c>
      <c r="V2711">
        <v>20260254</v>
      </c>
    </row>
    <row r="2712" spans="1:22" x14ac:dyDescent="0.3">
      <c r="A2712" s="11">
        <v>46287</v>
      </c>
      <c r="B2712" s="89" t="s">
        <v>3836</v>
      </c>
      <c r="C2712" s="12" t="s">
        <v>954</v>
      </c>
      <c r="D2712" s="12" t="s">
        <v>1471</v>
      </c>
      <c r="E2712" s="12" t="s">
        <v>734</v>
      </c>
      <c r="F2712" s="12" t="s">
        <v>734</v>
      </c>
      <c r="G2712" s="12" t="s">
        <v>2733</v>
      </c>
      <c r="H2712" s="12" t="s">
        <v>2737</v>
      </c>
      <c r="I2712" s="90">
        <v>0.33333333333333331</v>
      </c>
      <c r="J2712" s="90">
        <v>0.375</v>
      </c>
      <c r="K2712" s="13">
        <v>1</v>
      </c>
      <c r="L2712" s="90"/>
      <c r="M2712" s="90"/>
      <c r="N2712" s="13"/>
      <c r="O2712" s="12">
        <v>0</v>
      </c>
      <c r="P2712" s="12">
        <v>45.186678000000001</v>
      </c>
      <c r="Q2712" s="12">
        <v>5.7200300000000004</v>
      </c>
      <c r="R2712" s="14">
        <v>46301.460023148145</v>
      </c>
      <c r="S2712" s="12">
        <v>1</v>
      </c>
      <c r="T2712">
        <v>20260131</v>
      </c>
      <c r="U2712" t="s">
        <v>838</v>
      </c>
      <c r="V2712">
        <v>20260131</v>
      </c>
    </row>
    <row r="2713" spans="1:22" x14ac:dyDescent="0.3">
      <c r="A2713" s="11">
        <v>46287</v>
      </c>
      <c r="B2713" s="89" t="s">
        <v>3845</v>
      </c>
      <c r="C2713" s="12" t="s">
        <v>950</v>
      </c>
      <c r="D2713" s="12" t="s">
        <v>2755</v>
      </c>
      <c r="E2713" s="12" t="s">
        <v>211</v>
      </c>
      <c r="F2713" s="12" t="s">
        <v>2756</v>
      </c>
      <c r="G2713" s="12" t="s">
        <v>2733</v>
      </c>
      <c r="H2713" s="12" t="s">
        <v>2734</v>
      </c>
      <c r="I2713" s="90">
        <v>0.16666666666666671</v>
      </c>
      <c r="J2713" s="90">
        <v>0.18055555555555561</v>
      </c>
      <c r="K2713" s="13">
        <v>0.33</v>
      </c>
      <c r="L2713" s="90"/>
      <c r="M2713" s="90"/>
      <c r="N2713" s="13"/>
      <c r="O2713" s="12">
        <v>0</v>
      </c>
      <c r="P2713" s="12">
        <v>45.186630000000001</v>
      </c>
      <c r="Q2713" s="12">
        <v>5.7231329999999998</v>
      </c>
      <c r="R2713" s="14">
        <v>46301.460023148145</v>
      </c>
      <c r="S2713" s="12">
        <v>1</v>
      </c>
      <c r="T2713">
        <v>20260530</v>
      </c>
      <c r="U2713" t="s">
        <v>3760</v>
      </c>
      <c r="V2713">
        <v>20260530</v>
      </c>
    </row>
    <row r="2714" spans="1:22" x14ac:dyDescent="0.3">
      <c r="A2714" s="11">
        <v>46287</v>
      </c>
      <c r="B2714" s="89" t="s">
        <v>3831</v>
      </c>
      <c r="C2714" s="12" t="s">
        <v>892</v>
      </c>
      <c r="D2714" s="12" t="s">
        <v>2742</v>
      </c>
      <c r="E2714" s="12" t="s">
        <v>152</v>
      </c>
      <c r="F2714" s="12" t="s">
        <v>2743</v>
      </c>
      <c r="G2714" s="12" t="s">
        <v>2733</v>
      </c>
      <c r="H2714" s="12" t="s">
        <v>2734</v>
      </c>
      <c r="I2714" s="90">
        <v>0.29166666666666669</v>
      </c>
      <c r="J2714" s="90">
        <v>0.2986111111111111</v>
      </c>
      <c r="K2714" s="13">
        <v>0.17</v>
      </c>
      <c r="L2714" s="90"/>
      <c r="M2714" s="90"/>
      <c r="N2714" s="13"/>
      <c r="O2714" s="12">
        <v>0</v>
      </c>
      <c r="P2714" s="12">
        <v>45.184793999999997</v>
      </c>
      <c r="Q2714" s="12">
        <v>5.7218299999999997</v>
      </c>
      <c r="R2714" s="14">
        <v>46301.460023148145</v>
      </c>
      <c r="S2714" s="12">
        <v>1</v>
      </c>
      <c r="T2714">
        <v>20260421</v>
      </c>
      <c r="U2714" t="s">
        <v>40</v>
      </c>
      <c r="V2714">
        <v>20260421</v>
      </c>
    </row>
    <row r="2715" spans="1:22" x14ac:dyDescent="0.3">
      <c r="A2715" s="11">
        <v>46287</v>
      </c>
      <c r="B2715" s="89" t="s">
        <v>3861</v>
      </c>
      <c r="C2715" s="12" t="s">
        <v>970</v>
      </c>
      <c r="D2715" s="12" t="s">
        <v>3445</v>
      </c>
      <c r="E2715" s="12" t="s">
        <v>110</v>
      </c>
      <c r="F2715" s="12" t="s">
        <v>3446</v>
      </c>
      <c r="G2715" s="12" t="s">
        <v>2733</v>
      </c>
      <c r="H2715" s="12" t="s">
        <v>2734</v>
      </c>
      <c r="I2715" s="90">
        <v>0.25</v>
      </c>
      <c r="J2715" s="90">
        <v>0.26041666666666669</v>
      </c>
      <c r="K2715" s="13">
        <v>0.25</v>
      </c>
      <c r="L2715" s="90"/>
      <c r="M2715" s="90"/>
      <c r="N2715" s="13"/>
      <c r="O2715" s="12">
        <v>0</v>
      </c>
      <c r="P2715" s="12">
        <v>45.186245</v>
      </c>
      <c r="Q2715" s="12">
        <v>5.7213669999999999</v>
      </c>
      <c r="R2715" s="14">
        <v>46301.460023148145</v>
      </c>
      <c r="S2715" s="12">
        <v>1</v>
      </c>
      <c r="T2715">
        <v>20260132</v>
      </c>
      <c r="U2715" t="s">
        <v>40</v>
      </c>
      <c r="V2715">
        <v>20260132</v>
      </c>
    </row>
    <row r="2716" spans="1:22" x14ac:dyDescent="0.3">
      <c r="A2716" s="11">
        <v>46287</v>
      </c>
      <c r="B2716" s="89" t="s">
        <v>3883</v>
      </c>
      <c r="C2716" s="12" t="s">
        <v>849</v>
      </c>
      <c r="D2716" s="12" t="s">
        <v>854</v>
      </c>
      <c r="E2716" s="12" t="s">
        <v>669</v>
      </c>
      <c r="F2716" s="12" t="s">
        <v>3306</v>
      </c>
      <c r="G2716" s="12" t="s">
        <v>2733</v>
      </c>
      <c r="H2716" s="12" t="s">
        <v>2734</v>
      </c>
      <c r="I2716" s="90">
        <v>0.16666666666666671</v>
      </c>
      <c r="J2716" s="90">
        <v>0.1736111111111111</v>
      </c>
      <c r="K2716" s="13">
        <v>0.17</v>
      </c>
      <c r="L2716" s="90"/>
      <c r="M2716" s="90"/>
      <c r="N2716" s="13"/>
      <c r="O2716" s="12">
        <v>0</v>
      </c>
      <c r="P2716" s="12">
        <v>45.229419</v>
      </c>
      <c r="Q2716" s="12">
        <v>5.6816570000000004</v>
      </c>
      <c r="R2716" s="14">
        <v>46301.460023148145</v>
      </c>
      <c r="S2716" s="12">
        <v>1</v>
      </c>
      <c r="V2716" t="s">
        <v>3793</v>
      </c>
    </row>
    <row r="2717" spans="1:22" x14ac:dyDescent="0.3">
      <c r="A2717" s="11">
        <v>46287</v>
      </c>
      <c r="B2717" s="89" t="s">
        <v>3841</v>
      </c>
      <c r="C2717" s="12" t="s">
        <v>971</v>
      </c>
      <c r="D2717" s="12" t="s">
        <v>3318</v>
      </c>
      <c r="E2717" s="12" t="s">
        <v>445</v>
      </c>
      <c r="F2717" s="12" t="s">
        <v>3319</v>
      </c>
      <c r="G2717" s="12" t="s">
        <v>2733</v>
      </c>
      <c r="H2717" s="12" t="s">
        <v>2734</v>
      </c>
      <c r="I2717" s="90">
        <v>0.16666666666666671</v>
      </c>
      <c r="J2717" s="90">
        <v>0.18055555555555561</v>
      </c>
      <c r="K2717" s="13">
        <v>0.33</v>
      </c>
      <c r="L2717" s="90"/>
      <c r="M2717" s="90"/>
      <c r="N2717" s="13"/>
      <c r="O2717" s="12">
        <v>0</v>
      </c>
      <c r="P2717" s="12">
        <v>45.181372000000003</v>
      </c>
      <c r="Q2717" s="12">
        <v>5.7330990000000002</v>
      </c>
      <c r="R2717" s="14">
        <v>46301.460023148145</v>
      </c>
      <c r="S2717" s="12">
        <v>1</v>
      </c>
      <c r="T2717">
        <v>20260540</v>
      </c>
      <c r="U2717" t="s">
        <v>40</v>
      </c>
      <c r="V2717">
        <v>20260540</v>
      </c>
    </row>
    <row r="2718" spans="1:22" x14ac:dyDescent="0.3">
      <c r="A2718" s="11">
        <v>46287</v>
      </c>
      <c r="B2718" s="89" t="s">
        <v>3767</v>
      </c>
      <c r="C2718" s="12" t="s">
        <v>846</v>
      </c>
      <c r="D2718" s="12"/>
      <c r="E2718" s="12" t="s">
        <v>426</v>
      </c>
      <c r="F2718" s="12" t="s">
        <v>426</v>
      </c>
      <c r="G2718" s="12"/>
      <c r="H2718" s="12"/>
      <c r="I2718" s="90">
        <v>0.33333333333333331</v>
      </c>
      <c r="J2718" s="90">
        <v>0.375</v>
      </c>
      <c r="K2718" s="13">
        <v>1</v>
      </c>
      <c r="L2718" s="90"/>
      <c r="M2718" s="90"/>
      <c r="N2718" s="13"/>
      <c r="O2718" s="12">
        <v>0</v>
      </c>
      <c r="P2718" s="12">
        <v>45.209110000000003</v>
      </c>
      <c r="Q2718" s="12">
        <v>5.788958</v>
      </c>
      <c r="R2718" s="14">
        <v>46301.460023148145</v>
      </c>
      <c r="S2718" s="12">
        <v>0</v>
      </c>
      <c r="T2718">
        <v>20260176</v>
      </c>
      <c r="U2718" t="s">
        <v>3760</v>
      </c>
      <c r="V2718">
        <v>20260176</v>
      </c>
    </row>
    <row r="2719" spans="1:22" x14ac:dyDescent="0.3">
      <c r="A2719" s="11">
        <v>46287</v>
      </c>
      <c r="B2719" s="89" t="s">
        <v>3844</v>
      </c>
      <c r="C2719" s="12" t="s">
        <v>952</v>
      </c>
      <c r="D2719" s="12" t="s">
        <v>3320</v>
      </c>
      <c r="E2719" s="12" t="s">
        <v>306</v>
      </c>
      <c r="F2719" s="12" t="s">
        <v>3321</v>
      </c>
      <c r="G2719" s="12" t="s">
        <v>2733</v>
      </c>
      <c r="H2719" s="12" t="s">
        <v>2734</v>
      </c>
      <c r="I2719" s="90">
        <v>0.16666666666666671</v>
      </c>
      <c r="J2719" s="90">
        <v>0.18055555555555561</v>
      </c>
      <c r="K2719" s="13">
        <v>0.33</v>
      </c>
      <c r="L2719" s="90"/>
      <c r="M2719" s="90"/>
      <c r="N2719" s="13"/>
      <c r="O2719" s="12">
        <v>0</v>
      </c>
      <c r="P2719" s="12">
        <v>45.193513000000003</v>
      </c>
      <c r="Q2719" s="12">
        <v>5.729501</v>
      </c>
      <c r="R2719" s="14">
        <v>46301.460023148145</v>
      </c>
      <c r="S2719" s="12">
        <v>1</v>
      </c>
      <c r="T2719">
        <v>20260604</v>
      </c>
      <c r="U2719" t="s">
        <v>40</v>
      </c>
      <c r="V2719">
        <v>20260604</v>
      </c>
    </row>
    <row r="2720" spans="1:22" x14ac:dyDescent="0.3">
      <c r="A2720" s="11">
        <v>46287</v>
      </c>
      <c r="B2720" s="89" t="s">
        <v>3817</v>
      </c>
      <c r="C2720" s="12" t="s">
        <v>974</v>
      </c>
      <c r="D2720" s="12" t="s">
        <v>3307</v>
      </c>
      <c r="E2720" s="12" t="s">
        <v>610</v>
      </c>
      <c r="F2720" s="12" t="s">
        <v>3308</v>
      </c>
      <c r="G2720" s="12" t="s">
        <v>2733</v>
      </c>
      <c r="H2720" s="12" t="s">
        <v>2734</v>
      </c>
      <c r="I2720" s="90">
        <v>0.16666666666666671</v>
      </c>
      <c r="J2720" s="90">
        <v>0.1736111111111111</v>
      </c>
      <c r="K2720" s="13">
        <v>0.17</v>
      </c>
      <c r="L2720" s="90"/>
      <c r="M2720" s="90"/>
      <c r="N2720" s="13"/>
      <c r="O2720" s="12">
        <v>0</v>
      </c>
      <c r="P2720" s="12">
        <v>45.170372</v>
      </c>
      <c r="Q2720" s="12">
        <v>5.7396019999999996</v>
      </c>
      <c r="R2720" s="14">
        <v>46301.460023148145</v>
      </c>
      <c r="S2720" s="12">
        <v>1</v>
      </c>
      <c r="T2720">
        <v>20260458</v>
      </c>
      <c r="U2720" t="s">
        <v>40</v>
      </c>
      <c r="V2720">
        <v>20260458</v>
      </c>
    </row>
    <row r="2721" spans="1:22" x14ac:dyDescent="0.3">
      <c r="A2721" s="11">
        <v>46287</v>
      </c>
      <c r="B2721" s="89" t="s">
        <v>3830</v>
      </c>
      <c r="C2721" s="12" t="s">
        <v>951</v>
      </c>
      <c r="D2721" s="12" t="s">
        <v>1830</v>
      </c>
      <c r="E2721" s="12" t="s">
        <v>403</v>
      </c>
      <c r="F2721" s="12" t="s">
        <v>403</v>
      </c>
      <c r="G2721" s="12" t="s">
        <v>2733</v>
      </c>
      <c r="H2721" s="12" t="s">
        <v>2737</v>
      </c>
      <c r="I2721" s="90">
        <v>0.33333333333333331</v>
      </c>
      <c r="J2721" s="90">
        <v>0.4236111111111111</v>
      </c>
      <c r="K2721" s="13">
        <v>2.17</v>
      </c>
      <c r="L2721" s="90"/>
      <c r="M2721" s="90"/>
      <c r="N2721" s="13"/>
      <c r="O2721" s="12">
        <v>0</v>
      </c>
      <c r="P2721" s="12">
        <v>45.176518000000002</v>
      </c>
      <c r="Q2721" s="12">
        <v>5.7090420000000002</v>
      </c>
      <c r="R2721" s="14">
        <v>46301.460023148145</v>
      </c>
      <c r="S2721" s="12">
        <v>1</v>
      </c>
      <c r="T2721">
        <v>20260254</v>
      </c>
      <c r="U2721" t="s">
        <v>838</v>
      </c>
      <c r="V2721">
        <v>20260254</v>
      </c>
    </row>
    <row r="2722" spans="1:22" x14ac:dyDescent="0.3">
      <c r="A2722" s="11">
        <v>46287</v>
      </c>
      <c r="B2722" s="89" t="s">
        <v>3831</v>
      </c>
      <c r="C2722" s="12" t="s">
        <v>892</v>
      </c>
      <c r="D2722" s="12" t="s">
        <v>2668</v>
      </c>
      <c r="E2722" s="12" t="s">
        <v>332</v>
      </c>
      <c r="F2722" s="12" t="s">
        <v>3898</v>
      </c>
      <c r="G2722" s="12" t="s">
        <v>2733</v>
      </c>
      <c r="H2722" s="12" t="s">
        <v>2737</v>
      </c>
      <c r="I2722" s="90">
        <v>0.33333333333333331</v>
      </c>
      <c r="J2722" s="90">
        <v>0.37847222222222221</v>
      </c>
      <c r="K2722" s="13">
        <v>1.08</v>
      </c>
      <c r="L2722" s="90"/>
      <c r="M2722" s="90"/>
      <c r="N2722" s="13"/>
      <c r="O2722" s="12">
        <v>0</v>
      </c>
      <c r="P2722" s="12">
        <v>45.182187999999996</v>
      </c>
      <c r="Q2722" s="12">
        <v>5.7211590000000001</v>
      </c>
      <c r="R2722" s="14">
        <v>46301.460023148145</v>
      </c>
      <c r="S2722" s="12">
        <v>1</v>
      </c>
      <c r="T2722">
        <v>20260557</v>
      </c>
      <c r="U2722" t="s">
        <v>838</v>
      </c>
      <c r="V2722">
        <v>20260557</v>
      </c>
    </row>
    <row r="2723" spans="1:22" x14ac:dyDescent="0.3">
      <c r="A2723" s="11">
        <v>46287</v>
      </c>
      <c r="B2723" s="89" t="s">
        <v>3834</v>
      </c>
      <c r="C2723" s="12" t="s">
        <v>964</v>
      </c>
      <c r="D2723" s="12" t="s">
        <v>3583</v>
      </c>
      <c r="E2723" s="12" t="s">
        <v>490</v>
      </c>
      <c r="F2723" s="12" t="s">
        <v>3584</v>
      </c>
      <c r="G2723" s="12" t="s">
        <v>2733</v>
      </c>
      <c r="H2723" s="12" t="s">
        <v>2734</v>
      </c>
      <c r="I2723" s="90">
        <v>0.16666666666666671</v>
      </c>
      <c r="J2723" s="90">
        <v>0.18055555555555561</v>
      </c>
      <c r="K2723" s="13">
        <v>0.33</v>
      </c>
      <c r="L2723" s="90">
        <v>0.42569444444444438</v>
      </c>
      <c r="M2723" s="90">
        <v>0.43402777777777779</v>
      </c>
      <c r="N2723" s="13">
        <v>0.2</v>
      </c>
      <c r="O2723" s="12">
        <v>1</v>
      </c>
      <c r="P2723" s="12">
        <v>45.209547999999998</v>
      </c>
      <c r="Q2723" s="12">
        <v>5.781123</v>
      </c>
      <c r="R2723" s="14">
        <v>46301.460023148145</v>
      </c>
      <c r="S2723" s="12">
        <v>1</v>
      </c>
      <c r="T2723">
        <v>20260586</v>
      </c>
      <c r="U2723" t="s">
        <v>40</v>
      </c>
      <c r="V2723">
        <v>20260586</v>
      </c>
    </row>
    <row r="2724" spans="1:22" x14ac:dyDescent="0.3">
      <c r="A2724" s="11">
        <v>46287</v>
      </c>
      <c r="B2724" s="89" t="s">
        <v>3834</v>
      </c>
      <c r="C2724" s="12" t="s">
        <v>964</v>
      </c>
      <c r="D2724" s="12" t="s">
        <v>1331</v>
      </c>
      <c r="E2724" s="12" t="s">
        <v>354</v>
      </c>
      <c r="F2724" s="12" t="s">
        <v>3585</v>
      </c>
      <c r="G2724" s="12" t="s">
        <v>2733</v>
      </c>
      <c r="H2724" s="12" t="s">
        <v>2781</v>
      </c>
      <c r="I2724" s="90">
        <v>0.33333333333333331</v>
      </c>
      <c r="J2724" s="90">
        <v>0.375</v>
      </c>
      <c r="K2724" s="13">
        <v>1</v>
      </c>
      <c r="L2724" s="90">
        <v>0.3034722222222222</v>
      </c>
      <c r="M2724" s="90">
        <v>0.34166666666666667</v>
      </c>
      <c r="N2724" s="13">
        <v>0.92</v>
      </c>
      <c r="O2724" s="12">
        <v>1</v>
      </c>
      <c r="P2724" s="12">
        <v>45.150100000000002</v>
      </c>
      <c r="Q2724" s="12">
        <v>5.7248400000000004</v>
      </c>
      <c r="R2724" s="14">
        <v>46301.460023148145</v>
      </c>
      <c r="S2724" s="12">
        <v>1</v>
      </c>
      <c r="T2724">
        <v>20260472</v>
      </c>
      <c r="U2724" t="s">
        <v>838</v>
      </c>
      <c r="V2724">
        <v>20260472</v>
      </c>
    </row>
    <row r="2725" spans="1:22" x14ac:dyDescent="0.3">
      <c r="A2725" s="11">
        <v>46287</v>
      </c>
      <c r="B2725" s="89" t="s">
        <v>3820</v>
      </c>
      <c r="C2725" s="12" t="s">
        <v>961</v>
      </c>
      <c r="D2725" s="12" t="s">
        <v>3253</v>
      </c>
      <c r="E2725" s="12" t="s">
        <v>656</v>
      </c>
      <c r="F2725" s="12" t="s">
        <v>3254</v>
      </c>
      <c r="G2725" s="12" t="s">
        <v>2733</v>
      </c>
      <c r="H2725" s="12" t="s">
        <v>2734</v>
      </c>
      <c r="I2725" s="90">
        <v>0.28819444444444442</v>
      </c>
      <c r="J2725" s="90">
        <v>0.30208333333333331</v>
      </c>
      <c r="K2725" s="13">
        <v>0.33</v>
      </c>
      <c r="L2725" s="90">
        <v>0.45208333333333328</v>
      </c>
      <c r="M2725" s="90">
        <v>0.56111111111111112</v>
      </c>
      <c r="N2725" s="13">
        <v>2.62</v>
      </c>
      <c r="O2725" s="12">
        <v>1</v>
      </c>
      <c r="P2725" s="12">
        <v>45.165717999999998</v>
      </c>
      <c r="Q2725" s="12">
        <v>5.7258519999999997</v>
      </c>
      <c r="R2725" s="14">
        <v>46301.460023148145</v>
      </c>
      <c r="S2725" s="12">
        <v>1</v>
      </c>
      <c r="T2725">
        <v>20260098</v>
      </c>
      <c r="U2725" t="s">
        <v>40</v>
      </c>
      <c r="V2725">
        <v>20260098</v>
      </c>
    </row>
    <row r="2726" spans="1:22" x14ac:dyDescent="0.3">
      <c r="A2726" s="11">
        <v>46287</v>
      </c>
      <c r="B2726" s="89" t="s">
        <v>3831</v>
      </c>
      <c r="C2726" s="12" t="s">
        <v>892</v>
      </c>
      <c r="D2726" s="12" t="s">
        <v>3313</v>
      </c>
      <c r="E2726" s="12" t="s">
        <v>332</v>
      </c>
      <c r="F2726" s="12" t="s">
        <v>3314</v>
      </c>
      <c r="G2726" s="12" t="s">
        <v>2733</v>
      </c>
      <c r="H2726" s="12" t="s">
        <v>2734</v>
      </c>
      <c r="I2726" s="90">
        <v>0.16666666666666671</v>
      </c>
      <c r="J2726" s="90">
        <v>0.1736111111111111</v>
      </c>
      <c r="K2726" s="13">
        <v>0.17</v>
      </c>
      <c r="L2726" s="90"/>
      <c r="M2726" s="90"/>
      <c r="N2726" s="13"/>
      <c r="O2726" s="12">
        <v>0</v>
      </c>
      <c r="P2726" s="12">
        <v>45.182187999999996</v>
      </c>
      <c r="Q2726" s="12">
        <v>5.7211590000000001</v>
      </c>
      <c r="R2726" s="14">
        <v>46301.460023148145</v>
      </c>
      <c r="S2726" s="12">
        <v>1</v>
      </c>
      <c r="T2726">
        <v>20260557</v>
      </c>
      <c r="U2726" t="s">
        <v>40</v>
      </c>
      <c r="V2726">
        <v>20260557</v>
      </c>
    </row>
    <row r="2727" spans="1:22" x14ac:dyDescent="0.3">
      <c r="A2727" s="11">
        <v>46287</v>
      </c>
      <c r="B2727" s="89" t="s">
        <v>3883</v>
      </c>
      <c r="C2727" s="12" t="s">
        <v>849</v>
      </c>
      <c r="D2727" s="12" t="s">
        <v>884</v>
      </c>
      <c r="E2727" s="12" t="s">
        <v>669</v>
      </c>
      <c r="F2727" s="12" t="s">
        <v>2784</v>
      </c>
      <c r="G2727" s="12" t="s">
        <v>2733</v>
      </c>
      <c r="H2727" s="12" t="s">
        <v>2734</v>
      </c>
      <c r="I2727" s="90">
        <v>0.29166666666666669</v>
      </c>
      <c r="J2727" s="90">
        <v>0.30555555555555558</v>
      </c>
      <c r="K2727" s="13">
        <v>0.33</v>
      </c>
      <c r="L2727" s="90"/>
      <c r="M2727" s="90"/>
      <c r="N2727" s="13"/>
      <c r="O2727" s="12">
        <v>0</v>
      </c>
      <c r="P2727" s="12">
        <v>45.229419</v>
      </c>
      <c r="Q2727" s="12">
        <v>5.6816570000000004</v>
      </c>
      <c r="R2727" s="14">
        <v>46301.460023148145</v>
      </c>
      <c r="S2727" s="12">
        <v>1</v>
      </c>
      <c r="V2727" t="s">
        <v>3806</v>
      </c>
    </row>
    <row r="2728" spans="1:22" x14ac:dyDescent="0.3">
      <c r="A2728" s="11">
        <v>46287</v>
      </c>
      <c r="B2728" s="89" t="s">
        <v>3854</v>
      </c>
      <c r="C2728" s="12" t="s">
        <v>963</v>
      </c>
      <c r="D2728" s="12" t="s">
        <v>3315</v>
      </c>
      <c r="E2728" s="12" t="s">
        <v>560</v>
      </c>
      <c r="F2728" s="12" t="s">
        <v>3316</v>
      </c>
      <c r="G2728" s="12" t="s">
        <v>2733</v>
      </c>
      <c r="H2728" s="12" t="s">
        <v>2734</v>
      </c>
      <c r="I2728" s="90">
        <v>0.16666666666666671</v>
      </c>
      <c r="J2728" s="90">
        <v>0.1736111111111111</v>
      </c>
      <c r="K2728" s="13">
        <v>0.17</v>
      </c>
      <c r="L2728" s="90"/>
      <c r="M2728" s="90"/>
      <c r="N2728" s="13"/>
      <c r="O2728" s="12">
        <v>0</v>
      </c>
      <c r="P2728" s="12">
        <v>45.146349000000001</v>
      </c>
      <c r="Q2728" s="12">
        <v>5.7163180000000002</v>
      </c>
      <c r="R2728" s="14">
        <v>46301.460023148145</v>
      </c>
      <c r="S2728" s="12">
        <v>1</v>
      </c>
      <c r="T2728">
        <v>20260349</v>
      </c>
      <c r="U2728" t="s">
        <v>40</v>
      </c>
      <c r="V2728">
        <v>20260349</v>
      </c>
    </row>
    <row r="2729" spans="1:22" x14ac:dyDescent="0.3">
      <c r="A2729" s="11">
        <v>46287</v>
      </c>
      <c r="B2729" s="89" t="s">
        <v>3770</v>
      </c>
      <c r="C2729" s="12" t="s">
        <v>856</v>
      </c>
      <c r="D2729" s="12" t="s">
        <v>855</v>
      </c>
      <c r="E2729" s="12" t="s">
        <v>825</v>
      </c>
      <c r="F2729" s="12" t="s">
        <v>3916</v>
      </c>
      <c r="G2729" s="12" t="s">
        <v>2733</v>
      </c>
      <c r="H2729" s="12" t="s">
        <v>2734</v>
      </c>
      <c r="I2729" s="90">
        <v>0.16666666666666671</v>
      </c>
      <c r="J2729" s="90">
        <v>0.1736111111111111</v>
      </c>
      <c r="K2729" s="13">
        <v>0.17</v>
      </c>
      <c r="L2729" s="90"/>
      <c r="M2729" s="90"/>
      <c r="N2729" s="13"/>
      <c r="O2729" s="12">
        <v>0</v>
      </c>
      <c r="P2729" s="12">
        <v>45.181339000000001</v>
      </c>
      <c r="Q2729" s="12">
        <v>5.7134910000000003</v>
      </c>
      <c r="R2729" s="14">
        <v>46301.460023148145</v>
      </c>
      <c r="S2729" s="12">
        <v>1</v>
      </c>
      <c r="V2729" t="s">
        <v>3794</v>
      </c>
    </row>
    <row r="2730" spans="1:22" x14ac:dyDescent="0.3">
      <c r="A2730" s="11">
        <v>46287</v>
      </c>
      <c r="B2730" s="89" t="s">
        <v>3859</v>
      </c>
      <c r="C2730" s="12" t="s">
        <v>956</v>
      </c>
      <c r="D2730" s="12" t="s">
        <v>2710</v>
      </c>
      <c r="E2730" s="12" t="s">
        <v>595</v>
      </c>
      <c r="F2730" s="12" t="s">
        <v>595</v>
      </c>
      <c r="G2730" s="12" t="s">
        <v>2733</v>
      </c>
      <c r="H2730" s="12" t="s">
        <v>2737</v>
      </c>
      <c r="I2730" s="90">
        <v>0.33333333333333331</v>
      </c>
      <c r="J2730" s="90">
        <v>0.34722222222222221</v>
      </c>
      <c r="K2730" s="13">
        <v>0.33</v>
      </c>
      <c r="L2730" s="90"/>
      <c r="M2730" s="90"/>
      <c r="N2730" s="13"/>
      <c r="O2730" s="12">
        <v>0</v>
      </c>
      <c r="P2730" s="12">
        <v>45.180706999999998</v>
      </c>
      <c r="Q2730" s="12">
        <v>5.7268699999999999</v>
      </c>
      <c r="R2730" s="14">
        <v>46301.460023148145</v>
      </c>
      <c r="S2730" s="12">
        <v>1</v>
      </c>
      <c r="T2730">
        <v>20260574</v>
      </c>
      <c r="U2730" t="s">
        <v>838</v>
      </c>
      <c r="V2730">
        <v>20260574</v>
      </c>
    </row>
    <row r="2731" spans="1:22" x14ac:dyDescent="0.3">
      <c r="A2731" s="11">
        <v>46287</v>
      </c>
      <c r="B2731" s="89" t="s">
        <v>3854</v>
      </c>
      <c r="C2731" s="12" t="s">
        <v>963</v>
      </c>
      <c r="D2731" s="12" t="s">
        <v>2124</v>
      </c>
      <c r="E2731" s="12" t="s">
        <v>560</v>
      </c>
      <c r="F2731" s="12" t="s">
        <v>560</v>
      </c>
      <c r="G2731" s="12" t="s">
        <v>2733</v>
      </c>
      <c r="H2731" s="12" t="s">
        <v>2737</v>
      </c>
      <c r="I2731" s="90">
        <v>0.33333333333333331</v>
      </c>
      <c r="J2731" s="90">
        <v>0.37847222222222221</v>
      </c>
      <c r="K2731" s="13">
        <v>1.08</v>
      </c>
      <c r="L2731" s="90"/>
      <c r="M2731" s="90"/>
      <c r="N2731" s="13"/>
      <c r="O2731" s="12">
        <v>0</v>
      </c>
      <c r="P2731" s="12">
        <v>45.146352999999998</v>
      </c>
      <c r="Q2731" s="12">
        <v>5.7164780000000004</v>
      </c>
      <c r="R2731" s="14">
        <v>46301.460023148145</v>
      </c>
      <c r="S2731" s="12">
        <v>1</v>
      </c>
      <c r="T2731">
        <v>20260349</v>
      </c>
      <c r="U2731" t="s">
        <v>838</v>
      </c>
      <c r="V2731">
        <v>20260349</v>
      </c>
    </row>
    <row r="2732" spans="1:22" x14ac:dyDescent="0.3">
      <c r="A2732" s="11">
        <v>46287</v>
      </c>
      <c r="B2732" s="89" t="s">
        <v>3816</v>
      </c>
      <c r="C2732" s="12" t="s">
        <v>957</v>
      </c>
      <c r="D2732" s="12" t="s">
        <v>2798</v>
      </c>
      <c r="E2732" s="12" t="s">
        <v>513</v>
      </c>
      <c r="F2732" s="12" t="s">
        <v>2799</v>
      </c>
      <c r="G2732" s="12" t="s">
        <v>2733</v>
      </c>
      <c r="H2732" s="12" t="s">
        <v>2734</v>
      </c>
      <c r="I2732" s="90">
        <v>0.3923611111111111</v>
      </c>
      <c r="J2732" s="90">
        <v>0.40625</v>
      </c>
      <c r="K2732" s="13">
        <v>0.33</v>
      </c>
      <c r="L2732" s="90">
        <v>0.39861111111111108</v>
      </c>
      <c r="M2732" s="90">
        <v>0.4</v>
      </c>
      <c r="N2732" s="13">
        <v>0.03</v>
      </c>
      <c r="O2732" s="12">
        <v>1</v>
      </c>
      <c r="P2732" s="12">
        <v>45.199052999999999</v>
      </c>
      <c r="Q2732" s="12">
        <v>5.7376889999999996</v>
      </c>
      <c r="R2732" s="14">
        <v>46301.460023148145</v>
      </c>
      <c r="S2732" s="12">
        <v>1</v>
      </c>
      <c r="T2732">
        <v>20260350</v>
      </c>
      <c r="U2732" t="s">
        <v>40</v>
      </c>
      <c r="V2732">
        <v>20260350</v>
      </c>
    </row>
    <row r="2733" spans="1:22" x14ac:dyDescent="0.3">
      <c r="A2733" s="11">
        <v>46287</v>
      </c>
      <c r="B2733" s="89" t="s">
        <v>3861</v>
      </c>
      <c r="C2733" s="12" t="s">
        <v>970</v>
      </c>
      <c r="D2733" s="12" t="s">
        <v>3452</v>
      </c>
      <c r="E2733" s="12" t="s">
        <v>638</v>
      </c>
      <c r="F2733" s="12" t="s">
        <v>3453</v>
      </c>
      <c r="G2733" s="12" t="s">
        <v>2733</v>
      </c>
      <c r="H2733" s="12" t="s">
        <v>2737</v>
      </c>
      <c r="I2733" s="90">
        <v>0.33333333333333331</v>
      </c>
      <c r="J2733" s="90">
        <v>0.40972222222222221</v>
      </c>
      <c r="K2733" s="13">
        <v>1.83</v>
      </c>
      <c r="L2733" s="90"/>
      <c r="M2733" s="90"/>
      <c r="N2733" s="13"/>
      <c r="O2733" s="12">
        <v>0</v>
      </c>
      <c r="P2733" s="12">
        <v>45.177596000000001</v>
      </c>
      <c r="Q2733" s="12">
        <v>5.7290789999999996</v>
      </c>
      <c r="R2733" s="14">
        <v>46301.460023148145</v>
      </c>
      <c r="S2733" s="12">
        <v>1</v>
      </c>
      <c r="T2733">
        <v>20260253</v>
      </c>
      <c r="U2733" t="s">
        <v>40</v>
      </c>
      <c r="V2733">
        <v>20260253</v>
      </c>
    </row>
    <row r="2734" spans="1:22" x14ac:dyDescent="0.3">
      <c r="A2734" s="11">
        <v>46287</v>
      </c>
      <c r="B2734" s="89" t="s">
        <v>3858</v>
      </c>
      <c r="C2734" s="12" t="s">
        <v>953</v>
      </c>
      <c r="D2734" s="12" t="s">
        <v>1619</v>
      </c>
      <c r="E2734" s="12" t="s">
        <v>704</v>
      </c>
      <c r="F2734" s="12" t="s">
        <v>704</v>
      </c>
      <c r="G2734" s="12" t="s">
        <v>2733</v>
      </c>
      <c r="H2734" s="12" t="s">
        <v>2781</v>
      </c>
      <c r="I2734" s="90">
        <v>0.27083333333333331</v>
      </c>
      <c r="J2734" s="90">
        <v>0.29166666666666669</v>
      </c>
      <c r="K2734" s="13">
        <v>0.5</v>
      </c>
      <c r="L2734" s="90"/>
      <c r="M2734" s="90"/>
      <c r="N2734" s="13"/>
      <c r="O2734" s="12">
        <v>0</v>
      </c>
      <c r="P2734" s="12">
        <v>45.190648000000003</v>
      </c>
      <c r="Q2734" s="12">
        <v>5.7227129999999997</v>
      </c>
      <c r="R2734" s="14">
        <v>46301.460023148145</v>
      </c>
      <c r="S2734" s="12">
        <v>1</v>
      </c>
      <c r="T2734">
        <v>20260183</v>
      </c>
      <c r="U2734" t="s">
        <v>838</v>
      </c>
      <c r="V2734">
        <v>20260183</v>
      </c>
    </row>
    <row r="2735" spans="1:22" x14ac:dyDescent="0.3">
      <c r="A2735" s="11">
        <v>46287</v>
      </c>
      <c r="B2735" s="89" t="s">
        <v>3817</v>
      </c>
      <c r="C2735" s="12" t="s">
        <v>974</v>
      </c>
      <c r="D2735" s="12" t="s">
        <v>3332</v>
      </c>
      <c r="E2735" s="12" t="s">
        <v>72</v>
      </c>
      <c r="F2735" s="12" t="s">
        <v>3333</v>
      </c>
      <c r="G2735" s="12" t="s">
        <v>2733</v>
      </c>
      <c r="H2735" s="12" t="s">
        <v>2734</v>
      </c>
      <c r="I2735" s="90">
        <v>0.16666666666666671</v>
      </c>
      <c r="J2735" s="90">
        <v>0.18055555555555561</v>
      </c>
      <c r="K2735" s="13">
        <v>0.33</v>
      </c>
      <c r="L2735" s="90"/>
      <c r="M2735" s="90"/>
      <c r="N2735" s="13"/>
      <c r="O2735" s="12">
        <v>0</v>
      </c>
      <c r="P2735" s="12">
        <v>45.188403000000001</v>
      </c>
      <c r="Q2735" s="12">
        <v>5.725015</v>
      </c>
      <c r="R2735" s="14">
        <v>46301.460023148145</v>
      </c>
      <c r="S2735" s="12">
        <v>1</v>
      </c>
      <c r="T2735">
        <v>20260441</v>
      </c>
      <c r="U2735" t="s">
        <v>40</v>
      </c>
      <c r="V2735">
        <v>20260441</v>
      </c>
    </row>
    <row r="2736" spans="1:22" x14ac:dyDescent="0.3">
      <c r="A2736" s="11">
        <v>46287</v>
      </c>
      <c r="B2736" s="89" t="s">
        <v>3835</v>
      </c>
      <c r="C2736" s="12" t="s">
        <v>859</v>
      </c>
      <c r="D2736" s="12" t="s">
        <v>1380</v>
      </c>
      <c r="E2736" s="12" t="s">
        <v>61</v>
      </c>
      <c r="F2736" s="12" t="s">
        <v>61</v>
      </c>
      <c r="G2736" s="12" t="s">
        <v>2733</v>
      </c>
      <c r="H2736" s="12" t="s">
        <v>2737</v>
      </c>
      <c r="I2736" s="90">
        <v>0.33333333333333331</v>
      </c>
      <c r="J2736" s="90">
        <v>0.34722222222222221</v>
      </c>
      <c r="K2736" s="13">
        <v>0.33</v>
      </c>
      <c r="L2736" s="90"/>
      <c r="M2736" s="90"/>
      <c r="N2736" s="13"/>
      <c r="O2736" s="12">
        <v>0</v>
      </c>
      <c r="P2736" s="12">
        <v>45.189878</v>
      </c>
      <c r="Q2736" s="12">
        <v>5.7218559999999998</v>
      </c>
      <c r="R2736" s="14">
        <v>46301.460023148145</v>
      </c>
      <c r="S2736" s="12">
        <v>1</v>
      </c>
      <c r="T2736">
        <v>20260477</v>
      </c>
      <c r="U2736" t="s">
        <v>838</v>
      </c>
      <c r="V2736">
        <v>20260477</v>
      </c>
    </row>
    <row r="2737" spans="1:22" x14ac:dyDescent="0.3">
      <c r="A2737" s="11">
        <v>46287</v>
      </c>
      <c r="B2737" s="89" t="s">
        <v>3835</v>
      </c>
      <c r="C2737" s="12" t="s">
        <v>859</v>
      </c>
      <c r="D2737" s="12" t="s">
        <v>3326</v>
      </c>
      <c r="E2737" s="12" t="s">
        <v>61</v>
      </c>
      <c r="F2737" s="12" t="s">
        <v>3327</v>
      </c>
      <c r="G2737" s="12" t="s">
        <v>2733</v>
      </c>
      <c r="H2737" s="12" t="s">
        <v>2734</v>
      </c>
      <c r="I2737" s="90">
        <v>0.16666666666666671</v>
      </c>
      <c r="J2737" s="90">
        <v>0.1736111111111111</v>
      </c>
      <c r="K2737" s="13">
        <v>0.17</v>
      </c>
      <c r="L2737" s="90"/>
      <c r="M2737" s="90"/>
      <c r="N2737" s="13"/>
      <c r="O2737" s="12">
        <v>0</v>
      </c>
      <c r="P2737" s="12">
        <v>45.189878</v>
      </c>
      <c r="Q2737" s="12">
        <v>5.7218559999999998</v>
      </c>
      <c r="R2737" s="14">
        <v>46301.460023148145</v>
      </c>
      <c r="S2737" s="12">
        <v>1</v>
      </c>
      <c r="T2737">
        <v>20260477</v>
      </c>
      <c r="U2737" t="s">
        <v>40</v>
      </c>
      <c r="V2737">
        <v>20260477</v>
      </c>
    </row>
    <row r="2738" spans="1:22" x14ac:dyDescent="0.3">
      <c r="A2738" s="11">
        <v>46287</v>
      </c>
      <c r="B2738" s="89" t="s">
        <v>3844</v>
      </c>
      <c r="C2738" s="12" t="s">
        <v>952</v>
      </c>
      <c r="D2738" s="12" t="s">
        <v>2796</v>
      </c>
      <c r="E2738" s="12" t="s">
        <v>203</v>
      </c>
      <c r="F2738" s="12" t="s">
        <v>2797</v>
      </c>
      <c r="G2738" s="12" t="s">
        <v>2733</v>
      </c>
      <c r="H2738" s="12" t="s">
        <v>2734</v>
      </c>
      <c r="I2738" s="90">
        <v>0.16666666666666671</v>
      </c>
      <c r="J2738" s="90">
        <v>0.18055555555555561</v>
      </c>
      <c r="K2738" s="13">
        <v>0.33</v>
      </c>
      <c r="L2738" s="90"/>
      <c r="M2738" s="90"/>
      <c r="N2738" s="13"/>
      <c r="O2738" s="12">
        <v>0</v>
      </c>
      <c r="P2738" s="12">
        <v>45.187314000000001</v>
      </c>
      <c r="Q2738" s="12">
        <v>5.7119559999999998</v>
      </c>
      <c r="R2738" s="14">
        <v>46301.460023148145</v>
      </c>
      <c r="S2738" s="12">
        <v>1</v>
      </c>
      <c r="T2738">
        <v>20260213</v>
      </c>
      <c r="U2738" t="s">
        <v>40</v>
      </c>
      <c r="V2738">
        <v>20260213</v>
      </c>
    </row>
    <row r="2739" spans="1:22" x14ac:dyDescent="0.3">
      <c r="A2739" s="11">
        <v>46287</v>
      </c>
      <c r="B2739" s="89" t="s">
        <v>3862</v>
      </c>
      <c r="C2739" s="12" t="s">
        <v>853</v>
      </c>
      <c r="D2739" s="12" t="s">
        <v>2924</v>
      </c>
      <c r="E2739" s="12" t="s">
        <v>229</v>
      </c>
      <c r="F2739" s="12" t="s">
        <v>2925</v>
      </c>
      <c r="G2739" s="12" t="s">
        <v>2733</v>
      </c>
      <c r="H2739" s="12" t="s">
        <v>2734</v>
      </c>
      <c r="I2739" s="90">
        <v>0.16666666666666671</v>
      </c>
      <c r="J2739" s="90">
        <v>0.17708333333333329</v>
      </c>
      <c r="K2739" s="13">
        <v>0.25</v>
      </c>
      <c r="L2739" s="90"/>
      <c r="M2739" s="90"/>
      <c r="N2739" s="13"/>
      <c r="O2739" s="12">
        <v>0</v>
      </c>
      <c r="P2739" s="12">
        <v>45.188222000000003</v>
      </c>
      <c r="Q2739" s="12">
        <v>5.7137010000000004</v>
      </c>
      <c r="R2739" s="14">
        <v>46301.460023148145</v>
      </c>
      <c r="S2739" s="12">
        <v>1</v>
      </c>
      <c r="T2739">
        <v>20260143</v>
      </c>
      <c r="U2739" t="s">
        <v>40</v>
      </c>
      <c r="V2739">
        <v>20260143</v>
      </c>
    </row>
    <row r="2740" spans="1:22" x14ac:dyDescent="0.3">
      <c r="A2740" s="11">
        <v>46287</v>
      </c>
      <c r="B2740" s="89" t="s">
        <v>3815</v>
      </c>
      <c r="C2740" s="12" t="s">
        <v>905</v>
      </c>
      <c r="D2740" s="12" t="s">
        <v>3460</v>
      </c>
      <c r="E2740" s="12" t="s">
        <v>761</v>
      </c>
      <c r="F2740" s="12" t="s">
        <v>3461</v>
      </c>
      <c r="G2740" s="12" t="s">
        <v>2733</v>
      </c>
      <c r="H2740" s="12" t="s">
        <v>2734</v>
      </c>
      <c r="I2740" s="90">
        <v>0.16666666666666671</v>
      </c>
      <c r="J2740" s="90">
        <v>0.17708333333333329</v>
      </c>
      <c r="K2740" s="13">
        <v>0.25</v>
      </c>
      <c r="L2740" s="90"/>
      <c r="M2740" s="90"/>
      <c r="N2740" s="13"/>
      <c r="O2740" s="12">
        <v>0</v>
      </c>
      <c r="P2740" s="12">
        <v>45.183799999999998</v>
      </c>
      <c r="Q2740" s="12">
        <v>5.7220209999999998</v>
      </c>
      <c r="R2740" s="14">
        <v>46301.460023148145</v>
      </c>
      <c r="S2740" s="12">
        <v>1</v>
      </c>
      <c r="T2740">
        <v>20260148</v>
      </c>
      <c r="U2740" t="s">
        <v>40</v>
      </c>
      <c r="V2740">
        <v>20260148</v>
      </c>
    </row>
    <row r="2741" spans="1:22" x14ac:dyDescent="0.3">
      <c r="A2741" s="11">
        <v>46287</v>
      </c>
      <c r="B2741" s="89" t="s">
        <v>3846</v>
      </c>
      <c r="C2741" s="12" t="s">
        <v>863</v>
      </c>
      <c r="D2741" s="12" t="s">
        <v>3454</v>
      </c>
      <c r="E2741" s="12" t="s">
        <v>226</v>
      </c>
      <c r="F2741" s="12" t="s">
        <v>3455</v>
      </c>
      <c r="G2741" s="12" t="s">
        <v>2733</v>
      </c>
      <c r="H2741" s="12" t="s">
        <v>2734</v>
      </c>
      <c r="I2741" s="90">
        <v>0.25</v>
      </c>
      <c r="J2741" s="90">
        <v>0.26041666666666669</v>
      </c>
      <c r="K2741" s="13">
        <v>0.25</v>
      </c>
      <c r="L2741" s="90"/>
      <c r="M2741" s="90"/>
      <c r="N2741" s="13"/>
      <c r="O2741" s="12">
        <v>0</v>
      </c>
      <c r="P2741" s="12">
        <v>45.191845999999998</v>
      </c>
      <c r="Q2741" s="12">
        <v>5.7153299999999998</v>
      </c>
      <c r="R2741" s="14">
        <v>46301.460023148145</v>
      </c>
      <c r="S2741" s="12">
        <v>1</v>
      </c>
      <c r="T2741">
        <v>20260200</v>
      </c>
      <c r="U2741" t="s">
        <v>40</v>
      </c>
      <c r="V2741">
        <v>20260200</v>
      </c>
    </row>
    <row r="2742" spans="1:22" x14ac:dyDescent="0.3">
      <c r="A2742" s="11">
        <v>46287</v>
      </c>
      <c r="B2742" s="89" t="s">
        <v>3833</v>
      </c>
      <c r="C2742" s="12" t="s">
        <v>978</v>
      </c>
      <c r="D2742" s="12" t="s">
        <v>3469</v>
      </c>
      <c r="E2742" s="12" t="s">
        <v>442</v>
      </c>
      <c r="F2742" s="12" t="s">
        <v>3470</v>
      </c>
      <c r="G2742" s="12" t="s">
        <v>2733</v>
      </c>
      <c r="H2742" s="12" t="s">
        <v>2734</v>
      </c>
      <c r="I2742" s="90">
        <v>0.16666666666666671</v>
      </c>
      <c r="J2742" s="90">
        <v>0.18055555555555561</v>
      </c>
      <c r="K2742" s="13">
        <v>0.33</v>
      </c>
      <c r="L2742" s="90"/>
      <c r="M2742" s="90"/>
      <c r="N2742" s="13"/>
      <c r="O2742" s="12">
        <v>0</v>
      </c>
      <c r="P2742" s="12">
        <v>45.568575000000003</v>
      </c>
      <c r="Q2742" s="12">
        <v>5.9217069999999996</v>
      </c>
      <c r="R2742" s="14">
        <v>46301.460023148145</v>
      </c>
      <c r="S2742" s="12">
        <v>1</v>
      </c>
      <c r="T2742">
        <v>20260304</v>
      </c>
      <c r="U2742" t="s">
        <v>40</v>
      </c>
      <c r="V2742">
        <v>20260304</v>
      </c>
    </row>
    <row r="2743" spans="1:22" x14ac:dyDescent="0.3">
      <c r="A2743" s="11">
        <v>46287</v>
      </c>
      <c r="B2743" s="89" t="s">
        <v>3818</v>
      </c>
      <c r="C2743" s="12" t="s">
        <v>870</v>
      </c>
      <c r="D2743" s="12" t="s">
        <v>3464</v>
      </c>
      <c r="E2743" s="12" t="s">
        <v>426</v>
      </c>
      <c r="F2743" s="12" t="s">
        <v>3465</v>
      </c>
      <c r="G2743" s="12" t="s">
        <v>2733</v>
      </c>
      <c r="H2743" s="12" t="s">
        <v>2781</v>
      </c>
      <c r="I2743" s="90">
        <v>0.56597222222222221</v>
      </c>
      <c r="J2743" s="90">
        <v>0.58333333333333337</v>
      </c>
      <c r="K2743" s="13">
        <v>0.42</v>
      </c>
      <c r="L2743" s="90">
        <v>0.24236111111111111</v>
      </c>
      <c r="M2743" s="90">
        <v>0.32500000000000001</v>
      </c>
      <c r="N2743" s="13">
        <v>1.98</v>
      </c>
      <c r="O2743" s="12">
        <v>1</v>
      </c>
      <c r="P2743" s="12">
        <v>45.188409999999998</v>
      </c>
      <c r="Q2743" s="12">
        <v>5.7258019999999998</v>
      </c>
      <c r="R2743" s="14">
        <v>46301.460023148145</v>
      </c>
      <c r="S2743" s="12">
        <v>1</v>
      </c>
      <c r="T2743">
        <v>20260176</v>
      </c>
      <c r="U2743" t="s">
        <v>3760</v>
      </c>
      <c r="V2743">
        <v>20260176</v>
      </c>
    </row>
    <row r="2744" spans="1:22" x14ac:dyDescent="0.3">
      <c r="A2744" s="11">
        <v>46287</v>
      </c>
      <c r="B2744" s="89" t="s">
        <v>3822</v>
      </c>
      <c r="C2744" s="12" t="s">
        <v>944</v>
      </c>
      <c r="D2744" s="12" t="s">
        <v>3157</v>
      </c>
      <c r="E2744" s="12" t="s">
        <v>454</v>
      </c>
      <c r="F2744" s="12" t="s">
        <v>3158</v>
      </c>
      <c r="G2744" s="12" t="s">
        <v>2733</v>
      </c>
      <c r="H2744" s="12" t="s">
        <v>2734</v>
      </c>
      <c r="I2744" s="90">
        <v>0.16666666666666671</v>
      </c>
      <c r="J2744" s="90">
        <v>0.18055555555555561</v>
      </c>
      <c r="K2744" s="13">
        <v>0.33</v>
      </c>
      <c r="L2744" s="90"/>
      <c r="M2744" s="90"/>
      <c r="N2744" s="13"/>
      <c r="O2744" s="12">
        <v>0</v>
      </c>
      <c r="P2744" s="12">
        <v>45.182113000000001</v>
      </c>
      <c r="Q2744" s="12">
        <v>5.7311740000000002</v>
      </c>
      <c r="R2744" s="14">
        <v>46301.460023148145</v>
      </c>
      <c r="S2744" s="12">
        <v>1</v>
      </c>
      <c r="T2744">
        <v>20260571</v>
      </c>
      <c r="U2744" t="s">
        <v>40</v>
      </c>
      <c r="V2744">
        <v>20260571</v>
      </c>
    </row>
    <row r="2745" spans="1:22" x14ac:dyDescent="0.3">
      <c r="A2745" s="11">
        <v>46287</v>
      </c>
      <c r="B2745" s="89" t="s">
        <v>3848</v>
      </c>
      <c r="C2745" s="12" t="s">
        <v>945</v>
      </c>
      <c r="D2745" s="12" t="s">
        <v>1178</v>
      </c>
      <c r="E2745" s="12" t="s">
        <v>769</v>
      </c>
      <c r="F2745" s="12" t="s">
        <v>1180</v>
      </c>
      <c r="G2745" s="12" t="s">
        <v>2733</v>
      </c>
      <c r="H2745" s="12" t="s">
        <v>2737</v>
      </c>
      <c r="I2745" s="90">
        <v>0.20833333333333329</v>
      </c>
      <c r="J2745" s="90">
        <v>0.25</v>
      </c>
      <c r="K2745" s="13">
        <v>1</v>
      </c>
      <c r="L2745" s="90"/>
      <c r="M2745" s="90"/>
      <c r="N2745" s="13"/>
      <c r="O2745" s="12">
        <v>0</v>
      </c>
      <c r="P2745" s="12">
        <v>45.192462999999996</v>
      </c>
      <c r="Q2745" s="12">
        <v>5.7160570000000002</v>
      </c>
      <c r="R2745" s="14">
        <v>46301.460023148145</v>
      </c>
      <c r="S2745" s="12">
        <v>1</v>
      </c>
      <c r="T2745">
        <v>20260030</v>
      </c>
      <c r="U2745" t="s">
        <v>838</v>
      </c>
      <c r="V2745">
        <v>20260030</v>
      </c>
    </row>
    <row r="2746" spans="1:22" x14ac:dyDescent="0.3">
      <c r="A2746" s="11">
        <v>46287</v>
      </c>
      <c r="B2746" s="89" t="s">
        <v>3831</v>
      </c>
      <c r="C2746" s="12" t="s">
        <v>892</v>
      </c>
      <c r="D2746" s="12" t="s">
        <v>3458</v>
      </c>
      <c r="E2746" s="12" t="s">
        <v>177</v>
      </c>
      <c r="F2746" s="12" t="s">
        <v>3459</v>
      </c>
      <c r="G2746" s="12" t="s">
        <v>2733</v>
      </c>
      <c r="H2746" s="12" t="s">
        <v>2734</v>
      </c>
      <c r="I2746" s="90">
        <v>0.25</v>
      </c>
      <c r="J2746" s="90">
        <v>0.26041666666666669</v>
      </c>
      <c r="K2746" s="13">
        <v>0.25</v>
      </c>
      <c r="L2746" s="90"/>
      <c r="M2746" s="90"/>
      <c r="N2746" s="13"/>
      <c r="O2746" s="12">
        <v>0</v>
      </c>
      <c r="P2746" s="12">
        <v>45.188529000000003</v>
      </c>
      <c r="Q2746" s="12">
        <v>5.7245239999999997</v>
      </c>
      <c r="R2746" s="14">
        <v>46301.460023148145</v>
      </c>
      <c r="S2746" s="12">
        <v>1</v>
      </c>
      <c r="T2746">
        <v>20260074</v>
      </c>
      <c r="U2746" t="s">
        <v>3760</v>
      </c>
      <c r="V2746">
        <v>20260074</v>
      </c>
    </row>
    <row r="2747" spans="1:22" x14ac:dyDescent="0.3">
      <c r="A2747" s="11">
        <v>46287</v>
      </c>
      <c r="B2747" s="89" t="s">
        <v>3866</v>
      </c>
      <c r="C2747" s="12" t="s">
        <v>949</v>
      </c>
      <c r="D2747" s="12" t="s">
        <v>1414</v>
      </c>
      <c r="E2747" s="12" t="s">
        <v>633</v>
      </c>
      <c r="F2747" s="12" t="s">
        <v>633</v>
      </c>
      <c r="G2747" s="12" t="s">
        <v>2733</v>
      </c>
      <c r="H2747" s="12" t="s">
        <v>2737</v>
      </c>
      <c r="I2747" s="90">
        <v>0.33333333333333331</v>
      </c>
      <c r="J2747" s="90">
        <v>0.37847222222222221</v>
      </c>
      <c r="K2747" s="13">
        <v>1.08</v>
      </c>
      <c r="L2747" s="90"/>
      <c r="M2747" s="90"/>
      <c r="N2747" s="13"/>
      <c r="O2747" s="12">
        <v>0</v>
      </c>
      <c r="P2747" s="12">
        <v>45.173938999999997</v>
      </c>
      <c r="Q2747" s="12">
        <v>5.7402990000000003</v>
      </c>
      <c r="R2747" s="14">
        <v>46301.460023148145</v>
      </c>
      <c r="S2747" s="12">
        <v>1</v>
      </c>
      <c r="T2747">
        <v>20260112</v>
      </c>
      <c r="U2747" t="s">
        <v>838</v>
      </c>
      <c r="V2747">
        <v>20260112</v>
      </c>
    </row>
    <row r="2748" spans="1:22" x14ac:dyDescent="0.3">
      <c r="A2748" s="11">
        <v>46287</v>
      </c>
      <c r="B2748" s="89" t="s">
        <v>3839</v>
      </c>
      <c r="C2748" s="12" t="s">
        <v>966</v>
      </c>
      <c r="D2748" s="12" t="s">
        <v>1126</v>
      </c>
      <c r="E2748" s="12" t="s">
        <v>82</v>
      </c>
      <c r="F2748" s="12" t="s">
        <v>82</v>
      </c>
      <c r="G2748" s="12" t="s">
        <v>2733</v>
      </c>
      <c r="H2748" s="12" t="s">
        <v>2737</v>
      </c>
      <c r="I2748" s="90">
        <v>0.27083333333333331</v>
      </c>
      <c r="J2748" s="90">
        <v>0.2951388888888889</v>
      </c>
      <c r="K2748" s="13">
        <v>0.57999999999999996</v>
      </c>
      <c r="L2748" s="90">
        <v>0.38055555555555548</v>
      </c>
      <c r="M2748" s="90">
        <v>0.41319444444444442</v>
      </c>
      <c r="N2748" s="13">
        <v>0.78</v>
      </c>
      <c r="O2748" s="12">
        <v>1</v>
      </c>
      <c r="P2748" s="12">
        <v>45.365777999999999</v>
      </c>
      <c r="Q2748" s="12">
        <v>5.5901800000000001</v>
      </c>
      <c r="R2748" s="14">
        <v>46301.460023148145</v>
      </c>
      <c r="S2748" s="12">
        <v>1</v>
      </c>
      <c r="T2748">
        <v>20260483</v>
      </c>
      <c r="U2748" t="s">
        <v>838</v>
      </c>
      <c r="V2748">
        <v>20260483</v>
      </c>
    </row>
    <row r="2749" spans="1:22" x14ac:dyDescent="0.3">
      <c r="A2749" s="11">
        <v>46287</v>
      </c>
      <c r="B2749" s="89" t="s">
        <v>3830</v>
      </c>
      <c r="C2749" s="12" t="s">
        <v>951</v>
      </c>
      <c r="D2749" s="12" t="s">
        <v>2942</v>
      </c>
      <c r="E2749" s="12" t="s">
        <v>676</v>
      </c>
      <c r="F2749" s="12" t="s">
        <v>2943</v>
      </c>
      <c r="G2749" s="12" t="s">
        <v>2733</v>
      </c>
      <c r="H2749" s="12" t="s">
        <v>2734</v>
      </c>
      <c r="I2749" s="90">
        <v>0.16666666666666671</v>
      </c>
      <c r="J2749" s="90">
        <v>0.17708333333333329</v>
      </c>
      <c r="K2749" s="13">
        <v>0.25</v>
      </c>
      <c r="L2749" s="90"/>
      <c r="M2749" s="90"/>
      <c r="N2749" s="13"/>
      <c r="O2749" s="12">
        <v>0</v>
      </c>
      <c r="P2749" s="12">
        <v>45.191566000000002</v>
      </c>
      <c r="Q2749" s="12">
        <v>5.6863279999999996</v>
      </c>
      <c r="R2749" s="14">
        <v>46301.460023148145</v>
      </c>
      <c r="S2749" s="12">
        <v>1</v>
      </c>
      <c r="T2749">
        <v>20260191</v>
      </c>
      <c r="U2749" t="s">
        <v>40</v>
      </c>
      <c r="V2749">
        <v>20260191</v>
      </c>
    </row>
    <row r="2750" spans="1:22" x14ac:dyDescent="0.3">
      <c r="A2750" s="11">
        <v>46287</v>
      </c>
      <c r="B2750" s="89" t="s">
        <v>3859</v>
      </c>
      <c r="C2750" s="12" t="s">
        <v>956</v>
      </c>
      <c r="D2750" s="12" t="s">
        <v>2631</v>
      </c>
      <c r="E2750" s="12" t="s">
        <v>297</v>
      </c>
      <c r="F2750" s="12" t="s">
        <v>297</v>
      </c>
      <c r="G2750" s="12" t="s">
        <v>2733</v>
      </c>
      <c r="H2750" s="12" t="s">
        <v>2737</v>
      </c>
      <c r="I2750" s="90">
        <v>0.33333333333333331</v>
      </c>
      <c r="J2750" s="90">
        <v>0.34722222222222221</v>
      </c>
      <c r="K2750" s="13">
        <v>0.33</v>
      </c>
      <c r="L2750" s="90"/>
      <c r="M2750" s="90"/>
      <c r="N2750" s="13"/>
      <c r="O2750" s="12">
        <v>0</v>
      </c>
      <c r="P2750" s="12">
        <v>45.178694999999998</v>
      </c>
      <c r="Q2750" s="12">
        <v>5.7423060000000001</v>
      </c>
      <c r="R2750" s="14">
        <v>46301.460023148145</v>
      </c>
      <c r="S2750" s="12">
        <v>1</v>
      </c>
      <c r="T2750">
        <v>20260542</v>
      </c>
      <c r="U2750" t="s">
        <v>838</v>
      </c>
      <c r="V2750">
        <v>20260542</v>
      </c>
    </row>
    <row r="2751" spans="1:22" x14ac:dyDescent="0.3">
      <c r="A2751" s="11">
        <v>46287</v>
      </c>
      <c r="B2751" s="89" t="s">
        <v>3862</v>
      </c>
      <c r="C2751" s="12" t="s">
        <v>853</v>
      </c>
      <c r="D2751" s="12" t="s">
        <v>3249</v>
      </c>
      <c r="E2751" s="12" t="s">
        <v>98</v>
      </c>
      <c r="F2751" s="12" t="s">
        <v>3250</v>
      </c>
      <c r="G2751" s="12" t="s">
        <v>2733</v>
      </c>
      <c r="H2751" s="12" t="s">
        <v>2734</v>
      </c>
      <c r="I2751" s="90">
        <v>0.16666666666666671</v>
      </c>
      <c r="J2751" s="90">
        <v>0.17708333333333329</v>
      </c>
      <c r="K2751" s="13">
        <v>0.25</v>
      </c>
      <c r="L2751" s="90"/>
      <c r="M2751" s="90"/>
      <c r="N2751" s="13"/>
      <c r="O2751" s="12">
        <v>0</v>
      </c>
      <c r="P2751" s="12">
        <v>45.190128999999999</v>
      </c>
      <c r="Q2751" s="12">
        <v>5.7320460000000004</v>
      </c>
      <c r="R2751" s="14">
        <v>46301.460023148145</v>
      </c>
      <c r="S2751" s="12">
        <v>1</v>
      </c>
      <c r="T2751">
        <v>20260010</v>
      </c>
      <c r="U2751" t="s">
        <v>40</v>
      </c>
      <c r="V2751">
        <v>20260010</v>
      </c>
    </row>
    <row r="2752" spans="1:22" x14ac:dyDescent="0.3">
      <c r="A2752" s="11">
        <v>46287</v>
      </c>
      <c r="B2752" s="89" t="s">
        <v>3866</v>
      </c>
      <c r="C2752" s="12" t="s">
        <v>949</v>
      </c>
      <c r="D2752" s="12" t="s">
        <v>1164</v>
      </c>
      <c r="E2752" s="12" t="s">
        <v>333</v>
      </c>
      <c r="F2752" s="12" t="s">
        <v>333</v>
      </c>
      <c r="G2752" s="12" t="s">
        <v>2733</v>
      </c>
      <c r="H2752" s="12" t="s">
        <v>2737</v>
      </c>
      <c r="I2752" s="90">
        <v>0.33333333333333331</v>
      </c>
      <c r="J2752" s="90">
        <v>0.3611111111111111</v>
      </c>
      <c r="K2752" s="13">
        <v>0.67</v>
      </c>
      <c r="L2752" s="90"/>
      <c r="M2752" s="90"/>
      <c r="N2752" s="13"/>
      <c r="O2752" s="12">
        <v>0</v>
      </c>
      <c r="P2752" s="12">
        <v>45.177658000000001</v>
      </c>
      <c r="Q2752" s="12">
        <v>5.7674839999999996</v>
      </c>
      <c r="R2752" s="14">
        <v>46301.460023148145</v>
      </c>
      <c r="S2752" s="12">
        <v>1</v>
      </c>
      <c r="T2752">
        <v>20260025</v>
      </c>
      <c r="U2752" t="s">
        <v>838</v>
      </c>
      <c r="V2752">
        <v>20260025</v>
      </c>
    </row>
    <row r="2753" spans="1:22" x14ac:dyDescent="0.3">
      <c r="A2753" s="11">
        <v>46287</v>
      </c>
      <c r="B2753" s="89" t="s">
        <v>3841</v>
      </c>
      <c r="C2753" s="12" t="s">
        <v>971</v>
      </c>
      <c r="D2753" s="12" t="s">
        <v>2899</v>
      </c>
      <c r="E2753" s="12" t="s">
        <v>261</v>
      </c>
      <c r="F2753" s="12" t="s">
        <v>2900</v>
      </c>
      <c r="G2753" s="12" t="s">
        <v>2733</v>
      </c>
      <c r="H2753" s="12" t="s">
        <v>2734</v>
      </c>
      <c r="I2753" s="90">
        <v>0.25</v>
      </c>
      <c r="J2753" s="90">
        <v>0.26041666666666669</v>
      </c>
      <c r="K2753" s="13">
        <v>0.25</v>
      </c>
      <c r="L2753" s="90"/>
      <c r="M2753" s="90"/>
      <c r="N2753" s="13"/>
      <c r="O2753" s="12">
        <v>0</v>
      </c>
      <c r="P2753" s="12">
        <v>45.188276000000002</v>
      </c>
      <c r="Q2753" s="12">
        <v>5.7171810000000001</v>
      </c>
      <c r="R2753" s="14">
        <v>46301.460023148145</v>
      </c>
      <c r="S2753" s="12">
        <v>1</v>
      </c>
      <c r="T2753">
        <v>20260140</v>
      </c>
      <c r="U2753" t="s">
        <v>40</v>
      </c>
      <c r="V2753">
        <v>20260140</v>
      </c>
    </row>
    <row r="2754" spans="1:22" x14ac:dyDescent="0.3">
      <c r="A2754" s="11">
        <v>46287</v>
      </c>
      <c r="B2754" s="89" t="s">
        <v>3862</v>
      </c>
      <c r="C2754" s="12" t="s">
        <v>853</v>
      </c>
      <c r="D2754" s="12" t="s">
        <v>3340</v>
      </c>
      <c r="E2754" s="12" t="s">
        <v>253</v>
      </c>
      <c r="F2754" s="12" t="s">
        <v>3341</v>
      </c>
      <c r="G2754" s="12" t="s">
        <v>2733</v>
      </c>
      <c r="H2754" s="12" t="s">
        <v>2734</v>
      </c>
      <c r="I2754" s="90">
        <v>0.16666666666666671</v>
      </c>
      <c r="J2754" s="90">
        <v>0.1736111111111111</v>
      </c>
      <c r="K2754" s="13">
        <v>0.17</v>
      </c>
      <c r="L2754" s="90"/>
      <c r="M2754" s="90"/>
      <c r="N2754" s="13"/>
      <c r="O2754" s="12">
        <v>0</v>
      </c>
      <c r="P2754" s="12">
        <v>45.144255000000001</v>
      </c>
      <c r="Q2754" s="12">
        <v>5.7129729999999999</v>
      </c>
      <c r="R2754" s="14">
        <v>46301.460023148145</v>
      </c>
      <c r="S2754" s="12">
        <v>1</v>
      </c>
      <c r="T2754">
        <v>20260209</v>
      </c>
      <c r="U2754" t="s">
        <v>3760</v>
      </c>
      <c r="V2754">
        <v>20260209</v>
      </c>
    </row>
    <row r="2755" spans="1:22" x14ac:dyDescent="0.3">
      <c r="A2755" s="11">
        <v>46287</v>
      </c>
      <c r="B2755" s="89" t="s">
        <v>3829</v>
      </c>
      <c r="C2755" s="12" t="s">
        <v>946</v>
      </c>
      <c r="D2755" s="12" t="s">
        <v>3343</v>
      </c>
      <c r="E2755" s="12" t="s">
        <v>312</v>
      </c>
      <c r="F2755" s="12" t="s">
        <v>3344</v>
      </c>
      <c r="G2755" s="12" t="s">
        <v>2733</v>
      </c>
      <c r="H2755" s="12" t="s">
        <v>2734</v>
      </c>
      <c r="I2755" s="90">
        <v>0.16666666666666671</v>
      </c>
      <c r="J2755" s="90">
        <v>0.18055555555555561</v>
      </c>
      <c r="K2755" s="13">
        <v>0.33</v>
      </c>
      <c r="L2755" s="90"/>
      <c r="M2755" s="90"/>
      <c r="N2755" s="13"/>
      <c r="O2755" s="12">
        <v>0</v>
      </c>
      <c r="P2755" s="12">
        <v>45.199112</v>
      </c>
      <c r="Q2755" s="12">
        <v>5.7110370000000001</v>
      </c>
      <c r="R2755" s="14">
        <v>46301.460023148145</v>
      </c>
      <c r="S2755" s="12">
        <v>0</v>
      </c>
      <c r="T2755">
        <v>20260551</v>
      </c>
      <c r="U2755" t="s">
        <v>40</v>
      </c>
      <c r="V2755">
        <v>20260551</v>
      </c>
    </row>
    <row r="2756" spans="1:22" x14ac:dyDescent="0.3">
      <c r="A2756" s="11">
        <v>46287</v>
      </c>
      <c r="B2756" s="89" t="s">
        <v>3872</v>
      </c>
      <c r="C2756" s="12" t="s">
        <v>866</v>
      </c>
      <c r="D2756" s="12" t="s">
        <v>2117</v>
      </c>
      <c r="E2756" s="12" t="s">
        <v>664</v>
      </c>
      <c r="F2756" s="12" t="s">
        <v>3468</v>
      </c>
      <c r="G2756" s="12" t="s">
        <v>2733</v>
      </c>
      <c r="H2756" s="12" t="s">
        <v>2737</v>
      </c>
      <c r="I2756" s="90">
        <v>0.33333333333333331</v>
      </c>
      <c r="J2756" s="90">
        <v>0.34722222222222221</v>
      </c>
      <c r="K2756" s="13">
        <v>0.33</v>
      </c>
      <c r="L2756" s="90">
        <v>0.20277777777777781</v>
      </c>
      <c r="M2756" s="90">
        <v>0.23402777777777781</v>
      </c>
      <c r="N2756" s="13">
        <v>0.75</v>
      </c>
      <c r="O2756" s="12">
        <v>1</v>
      </c>
      <c r="P2756" s="12">
        <v>45.239960000000004</v>
      </c>
      <c r="Q2756" s="12">
        <v>5.820354</v>
      </c>
      <c r="R2756" s="14">
        <v>46301.460023148145</v>
      </c>
      <c r="S2756" s="12">
        <v>1</v>
      </c>
      <c r="T2756">
        <v>20260347</v>
      </c>
      <c r="U2756" t="s">
        <v>838</v>
      </c>
      <c r="V2756">
        <v>20260347</v>
      </c>
    </row>
    <row r="2757" spans="1:22" x14ac:dyDescent="0.3">
      <c r="A2757" s="11">
        <v>46287</v>
      </c>
      <c r="B2757" s="89" t="s">
        <v>3845</v>
      </c>
      <c r="C2757" s="12" t="s">
        <v>950</v>
      </c>
      <c r="D2757" s="12" t="s">
        <v>3472</v>
      </c>
      <c r="E2757" s="12" t="s">
        <v>767</v>
      </c>
      <c r="F2757" s="12" t="s">
        <v>3473</v>
      </c>
      <c r="G2757" s="12" t="s">
        <v>2733</v>
      </c>
      <c r="H2757" s="12" t="s">
        <v>2734</v>
      </c>
      <c r="I2757" s="90">
        <v>0.16666666666666671</v>
      </c>
      <c r="J2757" s="90">
        <v>0.18055555555555561</v>
      </c>
      <c r="K2757" s="13">
        <v>0.33</v>
      </c>
      <c r="L2757" s="90"/>
      <c r="M2757" s="90"/>
      <c r="N2757" s="13"/>
      <c r="O2757" s="12">
        <v>0</v>
      </c>
      <c r="P2757" s="12">
        <v>45.188974999999999</v>
      </c>
      <c r="Q2757" s="12">
        <v>5.726712</v>
      </c>
      <c r="R2757" s="14">
        <v>46301.460023148145</v>
      </c>
      <c r="S2757" s="12">
        <v>1</v>
      </c>
      <c r="T2757">
        <v>20260196</v>
      </c>
      <c r="U2757" t="s">
        <v>40</v>
      </c>
      <c r="V2757">
        <v>20260196</v>
      </c>
    </row>
    <row r="2758" spans="1:22" x14ac:dyDescent="0.3">
      <c r="A2758" s="11">
        <v>46287</v>
      </c>
      <c r="B2758" s="89" t="s">
        <v>3872</v>
      </c>
      <c r="C2758" s="12" t="s">
        <v>866</v>
      </c>
      <c r="D2758" s="12" t="s">
        <v>1671</v>
      </c>
      <c r="E2758" s="12" t="s">
        <v>468</v>
      </c>
      <c r="F2758" s="12" t="s">
        <v>468</v>
      </c>
      <c r="G2758" s="12" t="s">
        <v>2733</v>
      </c>
      <c r="H2758" s="12" t="s">
        <v>2737</v>
      </c>
      <c r="I2758" s="90">
        <v>0.33333333333333331</v>
      </c>
      <c r="J2758" s="90">
        <v>0.38541666666666669</v>
      </c>
      <c r="K2758" s="13">
        <v>1.25</v>
      </c>
      <c r="L2758" s="90">
        <v>0.2722222222222222</v>
      </c>
      <c r="M2758" s="90">
        <v>0.33680555555555558</v>
      </c>
      <c r="N2758" s="13">
        <v>1.55</v>
      </c>
      <c r="O2758" s="12">
        <v>1</v>
      </c>
      <c r="P2758" s="12">
        <v>45.223424000000001</v>
      </c>
      <c r="Q2758" s="12">
        <v>5.7943249999999997</v>
      </c>
      <c r="R2758" s="14">
        <v>46301.460023148145</v>
      </c>
      <c r="S2758" s="12">
        <v>1</v>
      </c>
      <c r="T2758">
        <v>20260202</v>
      </c>
      <c r="U2758" t="s">
        <v>838</v>
      </c>
      <c r="V2758">
        <v>20260202</v>
      </c>
    </row>
    <row r="2759" spans="1:22" x14ac:dyDescent="0.3">
      <c r="A2759" s="11">
        <v>46287</v>
      </c>
      <c r="B2759" s="89" t="s">
        <v>3840</v>
      </c>
      <c r="C2759" s="12" t="s">
        <v>959</v>
      </c>
      <c r="D2759" s="12" t="s">
        <v>2545</v>
      </c>
      <c r="E2759" s="12" t="s">
        <v>721</v>
      </c>
      <c r="F2759" s="12" t="s">
        <v>3586</v>
      </c>
      <c r="G2759" s="12" t="s">
        <v>2733</v>
      </c>
      <c r="H2759" s="12" t="s">
        <v>2737</v>
      </c>
      <c r="I2759" s="90">
        <v>0.33333333333333331</v>
      </c>
      <c r="J2759" s="90">
        <v>0.37847222222222221</v>
      </c>
      <c r="K2759" s="13">
        <v>1.08</v>
      </c>
      <c r="L2759" s="90"/>
      <c r="M2759" s="90"/>
      <c r="N2759" s="13"/>
      <c r="O2759" s="12">
        <v>0</v>
      </c>
      <c r="P2759" s="12">
        <v>45.221623999999998</v>
      </c>
      <c r="Q2759" s="12">
        <v>5.7843619999999998</v>
      </c>
      <c r="R2759" s="14">
        <v>46301.460023148145</v>
      </c>
      <c r="S2759" s="12">
        <v>1</v>
      </c>
      <c r="T2759">
        <v>20260508</v>
      </c>
      <c r="U2759" t="s">
        <v>838</v>
      </c>
      <c r="V2759">
        <v>20260508</v>
      </c>
    </row>
    <row r="2760" spans="1:22" x14ac:dyDescent="0.3">
      <c r="A2760" s="11">
        <v>46287</v>
      </c>
      <c r="B2760" s="89" t="s">
        <v>3842</v>
      </c>
      <c r="C2760" s="12" t="s">
        <v>865</v>
      </c>
      <c r="D2760" s="12" t="s">
        <v>887</v>
      </c>
      <c r="E2760" s="12" t="s">
        <v>829</v>
      </c>
      <c r="F2760" s="12" t="s">
        <v>2809</v>
      </c>
      <c r="G2760" s="12" t="s">
        <v>2733</v>
      </c>
      <c r="H2760" s="12" t="s">
        <v>2734</v>
      </c>
      <c r="I2760" s="90">
        <v>0.16666666666666671</v>
      </c>
      <c r="J2760" s="90">
        <v>0.18055555555555561</v>
      </c>
      <c r="K2760" s="13">
        <v>0.33</v>
      </c>
      <c r="L2760" s="90"/>
      <c r="M2760" s="90"/>
      <c r="N2760" s="13"/>
      <c r="O2760" s="12">
        <v>0</v>
      </c>
      <c r="P2760" s="12">
        <v>45.194932000000001</v>
      </c>
      <c r="Q2760" s="12">
        <v>5.6780390000000001</v>
      </c>
      <c r="R2760" s="14">
        <v>46301.460023148145</v>
      </c>
      <c r="S2760" s="12">
        <v>1</v>
      </c>
      <c r="V2760" t="s">
        <v>3809</v>
      </c>
    </row>
    <row r="2761" spans="1:22" x14ac:dyDescent="0.3">
      <c r="A2761" s="11">
        <v>46287</v>
      </c>
      <c r="B2761" s="89" t="s">
        <v>3826</v>
      </c>
      <c r="C2761" s="12" t="s">
        <v>886</v>
      </c>
      <c r="D2761" s="12" t="s">
        <v>2820</v>
      </c>
      <c r="E2761" s="12" t="s">
        <v>215</v>
      </c>
      <c r="F2761" s="12" t="s">
        <v>2821</v>
      </c>
      <c r="G2761" s="12" t="s">
        <v>2733</v>
      </c>
      <c r="H2761" s="12" t="s">
        <v>2734</v>
      </c>
      <c r="I2761" s="90">
        <v>0.16666666666666671</v>
      </c>
      <c r="J2761" s="90">
        <v>0.18055555555555561</v>
      </c>
      <c r="K2761" s="13">
        <v>0.33</v>
      </c>
      <c r="L2761" s="90"/>
      <c r="M2761" s="90"/>
      <c r="N2761" s="13"/>
      <c r="O2761" s="12">
        <v>0</v>
      </c>
      <c r="P2761" s="12">
        <v>45.189171999999999</v>
      </c>
      <c r="Q2761" s="12">
        <v>5.7271559999999999</v>
      </c>
      <c r="R2761" s="14">
        <v>46301.460023148145</v>
      </c>
      <c r="S2761" s="12">
        <v>1</v>
      </c>
      <c r="T2761">
        <v>20260385</v>
      </c>
      <c r="U2761" t="s">
        <v>40</v>
      </c>
      <c r="V2761">
        <v>20260385</v>
      </c>
    </row>
    <row r="2762" spans="1:22" x14ac:dyDescent="0.3">
      <c r="A2762" s="11">
        <v>46287</v>
      </c>
      <c r="B2762" s="89" t="s">
        <v>3846</v>
      </c>
      <c r="C2762" s="12" t="s">
        <v>965</v>
      </c>
      <c r="D2762" s="12" t="s">
        <v>3356</v>
      </c>
      <c r="E2762" s="12" t="s">
        <v>766</v>
      </c>
      <c r="F2762" s="12" t="s">
        <v>3357</v>
      </c>
      <c r="G2762" s="12" t="s">
        <v>2733</v>
      </c>
      <c r="H2762" s="12" t="s">
        <v>2734</v>
      </c>
      <c r="I2762" s="90">
        <v>0.16666666666666671</v>
      </c>
      <c r="J2762" s="90">
        <v>0.18055555555555561</v>
      </c>
      <c r="K2762" s="13">
        <v>0.33</v>
      </c>
      <c r="L2762" s="90">
        <v>0.1847222222222222</v>
      </c>
      <c r="M2762" s="90">
        <v>0.18611111111111109</v>
      </c>
      <c r="N2762" s="13">
        <v>0.03</v>
      </c>
      <c r="O2762" s="12">
        <v>1</v>
      </c>
      <c r="P2762" s="12">
        <v>45.188211000000003</v>
      </c>
      <c r="Q2762" s="12">
        <v>5.721743</v>
      </c>
      <c r="R2762" s="14">
        <v>46301.460023148145</v>
      </c>
      <c r="S2762" s="12">
        <v>1</v>
      </c>
      <c r="T2762">
        <v>20260407</v>
      </c>
      <c r="U2762" t="s">
        <v>40</v>
      </c>
      <c r="V2762">
        <v>20260407</v>
      </c>
    </row>
    <row r="2763" spans="1:22" x14ac:dyDescent="0.3">
      <c r="A2763" s="11">
        <v>46287</v>
      </c>
      <c r="B2763" s="89" t="s">
        <v>3847</v>
      </c>
      <c r="C2763" s="12" t="s">
        <v>900</v>
      </c>
      <c r="D2763" s="12" t="s">
        <v>2684</v>
      </c>
      <c r="E2763" s="12" t="s">
        <v>698</v>
      </c>
      <c r="F2763" s="12" t="s">
        <v>698</v>
      </c>
      <c r="G2763" s="12" t="s">
        <v>2733</v>
      </c>
      <c r="H2763" s="12" t="s">
        <v>2737</v>
      </c>
      <c r="I2763" s="90">
        <v>0.18055555555555561</v>
      </c>
      <c r="J2763" s="90">
        <v>0.22569444444444439</v>
      </c>
      <c r="K2763" s="13">
        <v>1.08</v>
      </c>
      <c r="L2763" s="90"/>
      <c r="M2763" s="90"/>
      <c r="N2763" s="13"/>
      <c r="O2763" s="12">
        <v>0</v>
      </c>
      <c r="P2763" s="12">
        <v>45.220844</v>
      </c>
      <c r="Q2763" s="12">
        <v>5.6904969999999997</v>
      </c>
      <c r="R2763" s="14">
        <v>46301.460023148145</v>
      </c>
      <c r="S2763" s="12">
        <v>1</v>
      </c>
      <c r="T2763">
        <v>20260563</v>
      </c>
      <c r="U2763" t="s">
        <v>838</v>
      </c>
      <c r="V2763">
        <v>20260563</v>
      </c>
    </row>
    <row r="2764" spans="1:22" x14ac:dyDescent="0.3">
      <c r="A2764" s="11">
        <v>46287</v>
      </c>
      <c r="B2764" s="89" t="s">
        <v>3861</v>
      </c>
      <c r="C2764" s="12" t="s">
        <v>970</v>
      </c>
      <c r="D2764" s="12" t="s">
        <v>3358</v>
      </c>
      <c r="E2764" s="12" t="s">
        <v>93</v>
      </c>
      <c r="F2764" s="12" t="s">
        <v>3359</v>
      </c>
      <c r="G2764" s="12" t="s">
        <v>2733</v>
      </c>
      <c r="H2764" s="12" t="s">
        <v>2734</v>
      </c>
      <c r="I2764" s="90">
        <v>0.16666666666666671</v>
      </c>
      <c r="J2764" s="90">
        <v>0.18055555555555561</v>
      </c>
      <c r="K2764" s="13">
        <v>0.33</v>
      </c>
      <c r="L2764" s="90"/>
      <c r="M2764" s="90"/>
      <c r="N2764" s="13"/>
      <c r="O2764" s="12">
        <v>0</v>
      </c>
      <c r="P2764" s="12">
        <v>45.177773000000002</v>
      </c>
      <c r="Q2764" s="12">
        <v>5.7280009999999999</v>
      </c>
      <c r="R2764" s="14">
        <v>46301.460023148145</v>
      </c>
      <c r="S2764" s="12">
        <v>1</v>
      </c>
      <c r="T2764">
        <v>20260277</v>
      </c>
      <c r="U2764" t="s">
        <v>40</v>
      </c>
      <c r="V2764">
        <v>20260277</v>
      </c>
    </row>
    <row r="2765" spans="1:22" x14ac:dyDescent="0.3">
      <c r="A2765" s="11">
        <v>46287</v>
      </c>
      <c r="B2765" s="89" t="s">
        <v>3818</v>
      </c>
      <c r="C2765" s="12" t="s">
        <v>870</v>
      </c>
      <c r="D2765" s="12" t="s">
        <v>2301</v>
      </c>
      <c r="E2765" s="12" t="s">
        <v>148</v>
      </c>
      <c r="F2765" s="12" t="s">
        <v>148</v>
      </c>
      <c r="G2765" s="12" t="s">
        <v>2733</v>
      </c>
      <c r="H2765" s="12" t="s">
        <v>2737</v>
      </c>
      <c r="I2765" s="90">
        <v>0.4201388888888889</v>
      </c>
      <c r="J2765" s="90">
        <v>0.48958333333333331</v>
      </c>
      <c r="K2765" s="13">
        <v>1.67</v>
      </c>
      <c r="L2765" s="90">
        <v>0.33194444444444438</v>
      </c>
      <c r="M2765" s="90">
        <v>0.36249999999999999</v>
      </c>
      <c r="N2765" s="13">
        <v>0.73</v>
      </c>
      <c r="O2765" s="12">
        <v>1</v>
      </c>
      <c r="P2765" s="12">
        <v>45.192273999999998</v>
      </c>
      <c r="Q2765" s="12">
        <v>5.7321200000000001</v>
      </c>
      <c r="R2765" s="14">
        <v>46301.460023148145</v>
      </c>
      <c r="S2765" s="12">
        <v>1</v>
      </c>
      <c r="T2765">
        <v>20260410</v>
      </c>
      <c r="U2765" t="s">
        <v>838</v>
      </c>
      <c r="V2765">
        <v>20260410</v>
      </c>
    </row>
    <row r="2766" spans="1:22" x14ac:dyDescent="0.3">
      <c r="A2766" s="11">
        <v>46287</v>
      </c>
      <c r="B2766" s="89" t="s">
        <v>3814</v>
      </c>
      <c r="C2766" s="12" t="s">
        <v>948</v>
      </c>
      <c r="D2766" s="12" t="s">
        <v>2812</v>
      </c>
      <c r="E2766" s="12" t="s">
        <v>204</v>
      </c>
      <c r="F2766" s="12" t="s">
        <v>2813</v>
      </c>
      <c r="G2766" s="12" t="s">
        <v>2733</v>
      </c>
      <c r="H2766" s="12" t="s">
        <v>2734</v>
      </c>
      <c r="I2766" s="90">
        <v>0.16666666666666671</v>
      </c>
      <c r="J2766" s="90">
        <v>0.18055555555555561</v>
      </c>
      <c r="K2766" s="13">
        <v>0.33</v>
      </c>
      <c r="L2766" s="90"/>
      <c r="M2766" s="90"/>
      <c r="N2766" s="13"/>
      <c r="O2766" s="12">
        <v>0</v>
      </c>
      <c r="P2766" s="12">
        <v>45.190345999999998</v>
      </c>
      <c r="Q2766" s="12">
        <v>5.7332039999999997</v>
      </c>
      <c r="R2766" s="14">
        <v>46301.460023148145</v>
      </c>
      <c r="S2766" s="12">
        <v>1</v>
      </c>
      <c r="T2766">
        <v>20260457</v>
      </c>
      <c r="U2766" t="s">
        <v>40</v>
      </c>
      <c r="V2766">
        <v>20260457</v>
      </c>
    </row>
    <row r="2767" spans="1:22" x14ac:dyDescent="0.3">
      <c r="A2767" s="11">
        <v>46287</v>
      </c>
      <c r="B2767" s="89" t="s">
        <v>3814</v>
      </c>
      <c r="C2767" s="12" t="s">
        <v>948</v>
      </c>
      <c r="D2767" s="12" t="s">
        <v>3361</v>
      </c>
      <c r="E2767" s="12" t="s">
        <v>188</v>
      </c>
      <c r="F2767" s="12" t="s">
        <v>3362</v>
      </c>
      <c r="G2767" s="12" t="s">
        <v>2733</v>
      </c>
      <c r="H2767" s="12" t="s">
        <v>2734</v>
      </c>
      <c r="I2767" s="90">
        <v>0.16666666666666671</v>
      </c>
      <c r="J2767" s="90">
        <v>0.18055555555555561</v>
      </c>
      <c r="K2767" s="13">
        <v>0.33</v>
      </c>
      <c r="L2767" s="90"/>
      <c r="M2767" s="90"/>
      <c r="N2767" s="13"/>
      <c r="O2767" s="12">
        <v>0</v>
      </c>
      <c r="P2767" s="12">
        <v>45.189202999999999</v>
      </c>
      <c r="Q2767" s="12">
        <v>5.7345119999999996</v>
      </c>
      <c r="R2767" s="14">
        <v>46301.460023148145</v>
      </c>
      <c r="S2767" s="12">
        <v>1</v>
      </c>
      <c r="T2767">
        <v>20260459</v>
      </c>
      <c r="U2767" t="s">
        <v>40</v>
      </c>
      <c r="V2767">
        <v>20260459</v>
      </c>
    </row>
    <row r="2768" spans="1:22" x14ac:dyDescent="0.3">
      <c r="A2768" s="11">
        <v>46287</v>
      </c>
      <c r="B2768" s="89" t="s">
        <v>3855</v>
      </c>
      <c r="C2768" s="12" t="s">
        <v>984</v>
      </c>
      <c r="D2768" s="12" t="s">
        <v>1294</v>
      </c>
      <c r="E2768" s="12" t="s">
        <v>128</v>
      </c>
      <c r="F2768" s="12" t="s">
        <v>3479</v>
      </c>
      <c r="G2768" s="12" t="s">
        <v>2733</v>
      </c>
      <c r="H2768" s="12" t="s">
        <v>2781</v>
      </c>
      <c r="I2768" s="90">
        <v>0.20833333333333329</v>
      </c>
      <c r="J2768" s="90">
        <v>0.3125</v>
      </c>
      <c r="K2768" s="13">
        <v>2.5</v>
      </c>
      <c r="L2768" s="90">
        <v>0.20555555555555549</v>
      </c>
      <c r="M2768" s="90">
        <v>0.2902777777777778</v>
      </c>
      <c r="N2768" s="13">
        <v>2.0299999999999998</v>
      </c>
      <c r="O2768" s="12">
        <v>1</v>
      </c>
      <c r="P2768" s="12">
        <v>45.191443999999997</v>
      </c>
      <c r="Q2768" s="12">
        <v>5.7273620000000003</v>
      </c>
      <c r="R2768" s="14">
        <v>46301.460023148145</v>
      </c>
      <c r="S2768" s="12">
        <v>1</v>
      </c>
      <c r="T2768">
        <v>20260069</v>
      </c>
      <c r="U2768" t="s">
        <v>838</v>
      </c>
      <c r="V2768">
        <v>20260069</v>
      </c>
    </row>
    <row r="2769" spans="1:22" x14ac:dyDescent="0.3">
      <c r="A2769" s="11">
        <v>46287</v>
      </c>
      <c r="B2769" s="89" t="s">
        <v>3835</v>
      </c>
      <c r="C2769" s="12" t="s">
        <v>859</v>
      </c>
      <c r="D2769" s="12" t="s">
        <v>2824</v>
      </c>
      <c r="E2769" s="12" t="s">
        <v>450</v>
      </c>
      <c r="F2769" s="12" t="s">
        <v>2825</v>
      </c>
      <c r="G2769" s="12" t="s">
        <v>2733</v>
      </c>
      <c r="H2769" s="12" t="s">
        <v>2734</v>
      </c>
      <c r="I2769" s="90">
        <v>0.16666666666666671</v>
      </c>
      <c r="J2769" s="90">
        <v>0.18055555555555561</v>
      </c>
      <c r="K2769" s="13">
        <v>0.33</v>
      </c>
      <c r="L2769" s="90"/>
      <c r="M2769" s="90"/>
      <c r="N2769" s="13"/>
      <c r="O2769" s="12">
        <v>0</v>
      </c>
      <c r="P2769" s="12">
        <v>45.187130000000003</v>
      </c>
      <c r="Q2769" s="12">
        <v>5.717994</v>
      </c>
      <c r="R2769" s="14">
        <v>46301.460023148145</v>
      </c>
      <c r="S2769" s="12">
        <v>1</v>
      </c>
      <c r="T2769">
        <v>20260569</v>
      </c>
      <c r="U2769" t="s">
        <v>40</v>
      </c>
      <c r="V2769">
        <v>20260569</v>
      </c>
    </row>
    <row r="2770" spans="1:22" x14ac:dyDescent="0.3">
      <c r="A2770" s="11">
        <v>46287</v>
      </c>
      <c r="B2770" s="89" t="s">
        <v>3822</v>
      </c>
      <c r="C2770" s="12" t="s">
        <v>944</v>
      </c>
      <c r="D2770" s="12" t="s">
        <v>1251</v>
      </c>
      <c r="E2770" s="12" t="s">
        <v>84</v>
      </c>
      <c r="F2770" s="12" t="s">
        <v>1253</v>
      </c>
      <c r="G2770" s="12" t="s">
        <v>2733</v>
      </c>
      <c r="H2770" s="12" t="s">
        <v>2737</v>
      </c>
      <c r="I2770" s="90">
        <v>0.33333333333333331</v>
      </c>
      <c r="J2770" s="90">
        <v>0.35416666666666669</v>
      </c>
      <c r="K2770" s="13">
        <v>0.5</v>
      </c>
      <c r="L2770" s="90"/>
      <c r="M2770" s="90"/>
      <c r="N2770" s="13"/>
      <c r="O2770" s="12">
        <v>0</v>
      </c>
      <c r="P2770" s="12">
        <v>45.182246999999997</v>
      </c>
      <c r="Q2770" s="12">
        <v>5.7318619999999996</v>
      </c>
      <c r="R2770" s="14">
        <v>46301.460023148145</v>
      </c>
      <c r="S2770" s="12">
        <v>1</v>
      </c>
      <c r="T2770">
        <v>20260052</v>
      </c>
      <c r="U2770" t="s">
        <v>838</v>
      </c>
      <c r="V2770">
        <v>20260052</v>
      </c>
    </row>
    <row r="2771" spans="1:22" x14ac:dyDescent="0.3">
      <c r="A2771" s="11">
        <v>46287</v>
      </c>
      <c r="B2771" s="89" t="s">
        <v>3901</v>
      </c>
      <c r="C2771" s="12" t="s">
        <v>969</v>
      </c>
      <c r="D2771" s="12" t="s">
        <v>1555</v>
      </c>
      <c r="E2771" s="12" t="s">
        <v>441</v>
      </c>
      <c r="F2771" s="12" t="s">
        <v>441</v>
      </c>
      <c r="G2771" s="12" t="s">
        <v>2733</v>
      </c>
      <c r="H2771" s="12" t="s">
        <v>2737</v>
      </c>
      <c r="I2771" s="90">
        <v>0.33333333333333331</v>
      </c>
      <c r="J2771" s="90">
        <v>0.47916666666666669</v>
      </c>
      <c r="K2771" s="13">
        <v>3.5</v>
      </c>
      <c r="L2771" s="90"/>
      <c r="M2771" s="90"/>
      <c r="N2771" s="13"/>
      <c r="O2771" s="12">
        <v>0</v>
      </c>
      <c r="P2771" s="12">
        <v>45.157359</v>
      </c>
      <c r="Q2771" s="12">
        <v>5.7146999999999997</v>
      </c>
      <c r="R2771" s="14">
        <v>46301.460023148145</v>
      </c>
      <c r="S2771" s="12">
        <v>1</v>
      </c>
      <c r="T2771">
        <v>20260161</v>
      </c>
      <c r="U2771" t="s">
        <v>838</v>
      </c>
      <c r="V2771">
        <v>20260161</v>
      </c>
    </row>
    <row r="2772" spans="1:22" x14ac:dyDescent="0.3">
      <c r="A2772" s="11">
        <v>46287</v>
      </c>
      <c r="B2772" s="89" t="s">
        <v>3840</v>
      </c>
      <c r="C2772" s="12" t="s">
        <v>959</v>
      </c>
      <c r="D2772" s="12" t="s">
        <v>2248</v>
      </c>
      <c r="E2772" s="12" t="s">
        <v>588</v>
      </c>
      <c r="F2772" s="12" t="s">
        <v>588</v>
      </c>
      <c r="G2772" s="12" t="s">
        <v>2733</v>
      </c>
      <c r="H2772" s="12" t="s">
        <v>2737</v>
      </c>
      <c r="I2772" s="90">
        <v>0.3611111111111111</v>
      </c>
      <c r="J2772" s="90">
        <v>0.37152777777777779</v>
      </c>
      <c r="K2772" s="13">
        <v>0.25</v>
      </c>
      <c r="L2772" s="90"/>
      <c r="M2772" s="90"/>
      <c r="N2772" s="13"/>
      <c r="O2772" s="12">
        <v>0</v>
      </c>
      <c r="P2772" s="12">
        <v>45.207380000000001</v>
      </c>
      <c r="Q2772" s="12">
        <v>5.7814410000000001</v>
      </c>
      <c r="R2772" s="14">
        <v>46301.460023148145</v>
      </c>
      <c r="S2772" s="12">
        <v>1</v>
      </c>
      <c r="T2772">
        <v>20260393</v>
      </c>
      <c r="U2772" t="s">
        <v>838</v>
      </c>
      <c r="V2772">
        <v>20260393</v>
      </c>
    </row>
    <row r="2773" spans="1:22" x14ac:dyDescent="0.3">
      <c r="A2773" s="11">
        <v>46287</v>
      </c>
      <c r="B2773" s="89" t="s">
        <v>3854</v>
      </c>
      <c r="C2773" s="12" t="s">
        <v>963</v>
      </c>
      <c r="D2773" s="12" t="s">
        <v>2584</v>
      </c>
      <c r="E2773" s="12" t="s">
        <v>178</v>
      </c>
      <c r="F2773" s="12" t="s">
        <v>178</v>
      </c>
      <c r="G2773" s="12" t="s">
        <v>2733</v>
      </c>
      <c r="H2773" s="12" t="s">
        <v>2737</v>
      </c>
      <c r="I2773" s="90">
        <v>0.33333333333333331</v>
      </c>
      <c r="J2773" s="90">
        <v>0.34722222222222221</v>
      </c>
      <c r="K2773" s="13">
        <v>0.33</v>
      </c>
      <c r="L2773" s="90"/>
      <c r="M2773" s="90"/>
      <c r="N2773" s="13"/>
      <c r="O2773" s="12">
        <v>0</v>
      </c>
      <c r="P2773" s="12">
        <v>45.179831</v>
      </c>
      <c r="Q2773" s="12">
        <v>5.7078860000000002</v>
      </c>
      <c r="R2773" s="14">
        <v>46301.460023148145</v>
      </c>
      <c r="S2773" s="12">
        <v>1</v>
      </c>
      <c r="T2773">
        <v>20260522</v>
      </c>
      <c r="U2773" t="s">
        <v>838</v>
      </c>
      <c r="V2773">
        <v>20260522</v>
      </c>
    </row>
    <row r="2774" spans="1:22" x14ac:dyDescent="0.3">
      <c r="A2774" s="11">
        <v>46287</v>
      </c>
      <c r="B2774" s="89" t="s">
        <v>3830</v>
      </c>
      <c r="C2774" s="12" t="s">
        <v>951</v>
      </c>
      <c r="D2774" s="12" t="s">
        <v>3480</v>
      </c>
      <c r="E2774" s="12" t="s">
        <v>499</v>
      </c>
      <c r="F2774" s="12" t="s">
        <v>3481</v>
      </c>
      <c r="G2774" s="12" t="s">
        <v>2733</v>
      </c>
      <c r="H2774" s="12" t="s">
        <v>2734</v>
      </c>
      <c r="I2774" s="90">
        <v>0.16666666666666671</v>
      </c>
      <c r="J2774" s="90">
        <v>0.18055555555555561</v>
      </c>
      <c r="K2774" s="13">
        <v>0.33</v>
      </c>
      <c r="L2774" s="90"/>
      <c r="M2774" s="90"/>
      <c r="N2774" s="13"/>
      <c r="O2774" s="12">
        <v>0</v>
      </c>
      <c r="P2774" s="12">
        <v>45.180225999999998</v>
      </c>
      <c r="Q2774" s="12">
        <v>5.7490040000000002</v>
      </c>
      <c r="R2774" s="14">
        <v>46301.460023148145</v>
      </c>
      <c r="S2774" s="12">
        <v>1</v>
      </c>
      <c r="T2774">
        <v>20260169</v>
      </c>
      <c r="U2774" t="s">
        <v>40</v>
      </c>
      <c r="V2774">
        <v>20260169</v>
      </c>
    </row>
    <row r="2775" spans="1:22" x14ac:dyDescent="0.3">
      <c r="A2775" s="11">
        <v>46287</v>
      </c>
      <c r="B2775" s="89" t="s">
        <v>3836</v>
      </c>
      <c r="C2775" s="12" t="s">
        <v>954</v>
      </c>
      <c r="D2775" s="12" t="s">
        <v>3587</v>
      </c>
      <c r="E2775" s="12" t="s">
        <v>734</v>
      </c>
      <c r="F2775" s="12" t="s">
        <v>734</v>
      </c>
      <c r="G2775" s="12" t="s">
        <v>2733</v>
      </c>
      <c r="H2775" s="12" t="s">
        <v>3149</v>
      </c>
      <c r="I2775" s="90">
        <v>0.375</v>
      </c>
      <c r="J2775" s="90">
        <v>0.3888888888888889</v>
      </c>
      <c r="K2775" s="13">
        <v>0.33</v>
      </c>
      <c r="L2775" s="90"/>
      <c r="M2775" s="90"/>
      <c r="N2775" s="13"/>
      <c r="O2775" s="12">
        <v>0</v>
      </c>
      <c r="P2775" s="12">
        <v>45.186678000000001</v>
      </c>
      <c r="Q2775" s="12">
        <v>5.7200300000000004</v>
      </c>
      <c r="R2775" s="14">
        <v>46301.460023148145</v>
      </c>
      <c r="S2775" s="12">
        <v>1</v>
      </c>
      <c r="T2775">
        <v>20260131</v>
      </c>
      <c r="U2775" t="s">
        <v>40</v>
      </c>
      <c r="V2775">
        <v>20260131</v>
      </c>
    </row>
    <row r="2776" spans="1:22" x14ac:dyDescent="0.3">
      <c r="A2776" s="11">
        <v>46287</v>
      </c>
      <c r="B2776" s="89" t="s">
        <v>3869</v>
      </c>
      <c r="C2776" s="12" t="s">
        <v>907</v>
      </c>
      <c r="D2776" s="12" t="s">
        <v>2477</v>
      </c>
      <c r="E2776" s="12" t="s">
        <v>447</v>
      </c>
      <c r="F2776" s="12" t="s">
        <v>2479</v>
      </c>
      <c r="G2776" s="12" t="s">
        <v>2733</v>
      </c>
      <c r="H2776" s="12" t="s">
        <v>2737</v>
      </c>
      <c r="I2776" s="90">
        <v>0.33333333333333331</v>
      </c>
      <c r="J2776" s="90">
        <v>0.34722222222222221</v>
      </c>
      <c r="K2776" s="13">
        <v>0.33</v>
      </c>
      <c r="L2776" s="90">
        <v>0.39583333333333331</v>
      </c>
      <c r="M2776" s="90">
        <v>0.50763888888888886</v>
      </c>
      <c r="N2776" s="13">
        <v>2.68</v>
      </c>
      <c r="O2776" s="12">
        <v>1</v>
      </c>
      <c r="P2776" s="12">
        <v>45.351264</v>
      </c>
      <c r="Q2776" s="12">
        <v>5.6007429999999996</v>
      </c>
      <c r="R2776" s="14">
        <v>46301.460023148145</v>
      </c>
      <c r="S2776" s="12">
        <v>1</v>
      </c>
      <c r="T2776">
        <v>20260466</v>
      </c>
      <c r="U2776" t="s">
        <v>838</v>
      </c>
      <c r="V2776">
        <v>20260466</v>
      </c>
    </row>
    <row r="2777" spans="1:22" x14ac:dyDescent="0.3">
      <c r="A2777" s="11">
        <v>46287</v>
      </c>
      <c r="B2777" s="89" t="s">
        <v>3846</v>
      </c>
      <c r="C2777" s="12" t="s">
        <v>863</v>
      </c>
      <c r="D2777" s="12" t="s">
        <v>3322</v>
      </c>
      <c r="E2777" s="12" t="s">
        <v>136</v>
      </c>
      <c r="F2777" s="12" t="s">
        <v>3323</v>
      </c>
      <c r="G2777" s="12" t="s">
        <v>2733</v>
      </c>
      <c r="H2777" s="12" t="s">
        <v>2734</v>
      </c>
      <c r="I2777" s="90">
        <v>0.16666666666666671</v>
      </c>
      <c r="J2777" s="90">
        <v>0.1736111111111111</v>
      </c>
      <c r="K2777" s="13">
        <v>0.17</v>
      </c>
      <c r="L2777" s="90"/>
      <c r="M2777" s="90"/>
      <c r="N2777" s="13"/>
      <c r="O2777" s="12">
        <v>0</v>
      </c>
      <c r="P2777" s="12">
        <v>45.192925000000002</v>
      </c>
      <c r="Q2777" s="12">
        <v>5.7149380000000001</v>
      </c>
      <c r="R2777" s="14">
        <v>46301.460023148145</v>
      </c>
      <c r="S2777" s="12">
        <v>1</v>
      </c>
      <c r="T2777">
        <v>20260501</v>
      </c>
      <c r="U2777" t="s">
        <v>40</v>
      </c>
      <c r="V2777">
        <v>20260501</v>
      </c>
    </row>
    <row r="2778" spans="1:22" x14ac:dyDescent="0.3">
      <c r="A2778" s="11">
        <v>46287</v>
      </c>
      <c r="B2778" s="89" t="s">
        <v>3849</v>
      </c>
      <c r="C2778" s="12" t="s">
        <v>861</v>
      </c>
      <c r="D2778" s="12" t="s">
        <v>2704</v>
      </c>
      <c r="E2778" s="12" t="s">
        <v>456</v>
      </c>
      <c r="F2778" s="12" t="s">
        <v>456</v>
      </c>
      <c r="G2778" s="12" t="s">
        <v>2733</v>
      </c>
      <c r="H2778" s="12" t="s">
        <v>2737</v>
      </c>
      <c r="I2778" s="90">
        <v>0.33333333333333331</v>
      </c>
      <c r="J2778" s="90">
        <v>0.46875</v>
      </c>
      <c r="K2778" s="13">
        <v>3.25</v>
      </c>
      <c r="L2778" s="90">
        <v>0.4777777777777778</v>
      </c>
      <c r="M2778" s="90">
        <v>0.51388888888888884</v>
      </c>
      <c r="N2778" s="13">
        <v>0.87</v>
      </c>
      <c r="O2778" s="12">
        <v>1</v>
      </c>
      <c r="P2778" s="12">
        <v>45.167710999999997</v>
      </c>
      <c r="Q2778" s="12">
        <v>5.7281950000000004</v>
      </c>
      <c r="R2778" s="14">
        <v>46301.460023148145</v>
      </c>
      <c r="S2778" s="12">
        <v>1</v>
      </c>
      <c r="T2778">
        <v>20260572</v>
      </c>
      <c r="U2778" t="s">
        <v>838</v>
      </c>
      <c r="V2778">
        <v>20260572</v>
      </c>
    </row>
    <row r="2779" spans="1:22" x14ac:dyDescent="0.3">
      <c r="A2779" s="11">
        <v>46287</v>
      </c>
      <c r="B2779" s="89" t="s">
        <v>3854</v>
      </c>
      <c r="C2779" s="12" t="s">
        <v>963</v>
      </c>
      <c r="D2779" s="12" t="s">
        <v>3368</v>
      </c>
      <c r="E2779" s="12" t="s">
        <v>178</v>
      </c>
      <c r="F2779" s="12" t="s">
        <v>3369</v>
      </c>
      <c r="G2779" s="12" t="s">
        <v>2733</v>
      </c>
      <c r="H2779" s="12" t="s">
        <v>2734</v>
      </c>
      <c r="I2779" s="90">
        <v>0.16666666666666671</v>
      </c>
      <c r="J2779" s="90">
        <v>0.1736111111111111</v>
      </c>
      <c r="K2779" s="13">
        <v>0.17</v>
      </c>
      <c r="L2779" s="90"/>
      <c r="M2779" s="90"/>
      <c r="N2779" s="13"/>
      <c r="O2779" s="12">
        <v>0</v>
      </c>
      <c r="P2779" s="12">
        <v>45.179831</v>
      </c>
      <c r="Q2779" s="12">
        <v>5.7078860000000002</v>
      </c>
      <c r="R2779" s="14">
        <v>46301.460023148145</v>
      </c>
      <c r="S2779" s="12">
        <v>1</v>
      </c>
      <c r="T2779">
        <v>20260522</v>
      </c>
      <c r="U2779" t="s">
        <v>40</v>
      </c>
      <c r="V2779">
        <v>20260522</v>
      </c>
    </row>
    <row r="2780" spans="1:22" x14ac:dyDescent="0.3">
      <c r="A2780" s="11">
        <v>46287</v>
      </c>
      <c r="B2780" s="89" t="s">
        <v>3849</v>
      </c>
      <c r="C2780" s="12" t="s">
        <v>861</v>
      </c>
      <c r="D2780" s="12" t="s">
        <v>3374</v>
      </c>
      <c r="E2780" s="12" t="s">
        <v>456</v>
      </c>
      <c r="F2780" s="12" t="s">
        <v>3375</v>
      </c>
      <c r="G2780" s="12" t="s">
        <v>2733</v>
      </c>
      <c r="H2780" s="12" t="s">
        <v>2734</v>
      </c>
      <c r="I2780" s="90">
        <v>0.29166666666666669</v>
      </c>
      <c r="J2780" s="90">
        <v>0.30555555555555558</v>
      </c>
      <c r="K2780" s="13">
        <v>0.33</v>
      </c>
      <c r="L2780" s="90">
        <v>0.30069444444444438</v>
      </c>
      <c r="M2780" s="90">
        <v>0.30486111111111108</v>
      </c>
      <c r="N2780" s="13">
        <v>0.1</v>
      </c>
      <c r="O2780" s="12">
        <v>1</v>
      </c>
      <c r="P2780" s="12">
        <v>45.167710999999997</v>
      </c>
      <c r="Q2780" s="12">
        <v>5.7281950000000004</v>
      </c>
      <c r="R2780" s="14">
        <v>46301.460023148145</v>
      </c>
      <c r="S2780" s="12">
        <v>1</v>
      </c>
      <c r="T2780">
        <v>20260572</v>
      </c>
      <c r="U2780" t="s">
        <v>40</v>
      </c>
      <c r="V2780">
        <v>20260572</v>
      </c>
    </row>
    <row r="2781" spans="1:22" x14ac:dyDescent="0.3">
      <c r="A2781" s="11">
        <v>46287</v>
      </c>
      <c r="B2781" s="89" t="s">
        <v>3841</v>
      </c>
      <c r="C2781" s="12" t="s">
        <v>971</v>
      </c>
      <c r="D2781" s="12" t="s">
        <v>1495</v>
      </c>
      <c r="E2781" s="12" t="s">
        <v>261</v>
      </c>
      <c r="F2781" s="12" t="s">
        <v>261</v>
      </c>
      <c r="G2781" s="12" t="s">
        <v>2733</v>
      </c>
      <c r="H2781" s="12" t="s">
        <v>2737</v>
      </c>
      <c r="I2781" s="90">
        <v>0.33333333333333331</v>
      </c>
      <c r="J2781" s="90">
        <v>0.35416666666666669</v>
      </c>
      <c r="K2781" s="13">
        <v>0.5</v>
      </c>
      <c r="L2781" s="90"/>
      <c r="M2781" s="90"/>
      <c r="N2781" s="13"/>
      <c r="O2781" s="12">
        <v>0</v>
      </c>
      <c r="P2781" s="12">
        <v>45.188276000000002</v>
      </c>
      <c r="Q2781" s="12">
        <v>5.7171810000000001</v>
      </c>
      <c r="R2781" s="14">
        <v>46301.460023148145</v>
      </c>
      <c r="S2781" s="12">
        <v>1</v>
      </c>
      <c r="T2781">
        <v>20260140</v>
      </c>
      <c r="U2781" t="s">
        <v>838</v>
      </c>
      <c r="V2781">
        <v>20260140</v>
      </c>
    </row>
    <row r="2782" spans="1:22" x14ac:dyDescent="0.3">
      <c r="A2782" s="11">
        <v>46287</v>
      </c>
      <c r="B2782" s="89" t="s">
        <v>3814</v>
      </c>
      <c r="C2782" s="12" t="s">
        <v>948</v>
      </c>
      <c r="D2782" s="12" t="s">
        <v>2841</v>
      </c>
      <c r="E2782" s="12" t="s">
        <v>378</v>
      </c>
      <c r="F2782" s="12" t="s">
        <v>2842</v>
      </c>
      <c r="G2782" s="12" t="s">
        <v>2733</v>
      </c>
      <c r="H2782" s="12" t="s">
        <v>2734</v>
      </c>
      <c r="I2782" s="90">
        <v>0.16666666666666671</v>
      </c>
      <c r="J2782" s="90">
        <v>0.18055555555555561</v>
      </c>
      <c r="K2782" s="13">
        <v>0.33</v>
      </c>
      <c r="L2782" s="90"/>
      <c r="M2782" s="90"/>
      <c r="N2782" s="13"/>
      <c r="O2782" s="12">
        <v>0</v>
      </c>
      <c r="P2782" s="12">
        <v>45.188785000000003</v>
      </c>
      <c r="Q2782" s="12">
        <v>5.7198960000000003</v>
      </c>
      <c r="R2782" s="14">
        <v>46301.460023148145</v>
      </c>
      <c r="S2782" s="12">
        <v>1</v>
      </c>
      <c r="T2782">
        <v>20260058</v>
      </c>
      <c r="U2782" t="s">
        <v>40</v>
      </c>
      <c r="V2782">
        <v>20260058</v>
      </c>
    </row>
    <row r="2783" spans="1:22" x14ac:dyDescent="0.3">
      <c r="A2783" s="11">
        <v>46287</v>
      </c>
      <c r="B2783" s="89" t="s">
        <v>3767</v>
      </c>
      <c r="C2783" s="12" t="s">
        <v>846</v>
      </c>
      <c r="D2783" s="12"/>
      <c r="E2783" s="12" t="s">
        <v>3799</v>
      </c>
      <c r="F2783" s="12" t="s">
        <v>3799</v>
      </c>
      <c r="G2783" s="12"/>
      <c r="H2783" s="12"/>
      <c r="I2783" s="90">
        <v>0.16666666666666671</v>
      </c>
      <c r="J2783" s="90">
        <v>0.1736111111111111</v>
      </c>
      <c r="K2783" s="13">
        <v>0.17</v>
      </c>
      <c r="L2783" s="90"/>
      <c r="M2783" s="90"/>
      <c r="N2783" s="13"/>
      <c r="O2783" s="12">
        <v>0</v>
      </c>
      <c r="P2783" s="12">
        <v>45.215843</v>
      </c>
      <c r="Q2783" s="12">
        <v>5.6930630000000004</v>
      </c>
      <c r="R2783" s="14">
        <v>46301.460023148145</v>
      </c>
      <c r="S2783" s="12">
        <v>0</v>
      </c>
      <c r="T2783">
        <v>20260248</v>
      </c>
      <c r="U2783" t="s">
        <v>3760</v>
      </c>
      <c r="V2783">
        <v>20260248</v>
      </c>
    </row>
    <row r="2784" spans="1:22" x14ac:dyDescent="0.3">
      <c r="A2784" s="11">
        <v>46287</v>
      </c>
      <c r="B2784" s="89" t="s">
        <v>3875</v>
      </c>
      <c r="C2784" s="12" t="s">
        <v>846</v>
      </c>
      <c r="D2784" s="12"/>
      <c r="E2784" s="12" t="s">
        <v>815</v>
      </c>
      <c r="F2784" s="12" t="s">
        <v>815</v>
      </c>
      <c r="G2784" s="12"/>
      <c r="H2784" s="12"/>
      <c r="I2784" s="90">
        <v>0.29166666666666669</v>
      </c>
      <c r="J2784" s="90">
        <v>0.2986111111111111</v>
      </c>
      <c r="K2784" s="13">
        <v>0.17</v>
      </c>
      <c r="L2784" s="90"/>
      <c r="M2784" s="90"/>
      <c r="N2784" s="13"/>
      <c r="O2784" s="12">
        <v>0</v>
      </c>
      <c r="P2784" s="12">
        <v>45.191439000000003</v>
      </c>
      <c r="Q2784" s="12">
        <v>5.7271229999999997</v>
      </c>
      <c r="R2784" s="14">
        <v>46301.460023148145</v>
      </c>
      <c r="S2784" s="12">
        <v>0</v>
      </c>
      <c r="V2784" t="s">
        <v>3763</v>
      </c>
    </row>
    <row r="2785" spans="1:22" x14ac:dyDescent="0.3">
      <c r="A2785" s="11">
        <v>46287</v>
      </c>
      <c r="B2785" s="89" t="s">
        <v>3818</v>
      </c>
      <c r="C2785" s="12" t="s">
        <v>870</v>
      </c>
      <c r="D2785" s="12" t="s">
        <v>1630</v>
      </c>
      <c r="E2785" s="12" t="s">
        <v>3487</v>
      </c>
      <c r="F2785" s="12" t="s">
        <v>3487</v>
      </c>
      <c r="G2785" s="12" t="s">
        <v>2733</v>
      </c>
      <c r="H2785" s="12" t="s">
        <v>2737</v>
      </c>
      <c r="I2785" s="90">
        <v>0.18055555555555561</v>
      </c>
      <c r="J2785" s="90">
        <v>0.22916666666666671</v>
      </c>
      <c r="K2785" s="13">
        <v>1.17</v>
      </c>
      <c r="L2785" s="90">
        <v>0.45277777777777778</v>
      </c>
      <c r="M2785" s="90">
        <v>0.48680555555555549</v>
      </c>
      <c r="N2785" s="13">
        <v>0.82</v>
      </c>
      <c r="O2785" s="12">
        <v>1</v>
      </c>
      <c r="P2785" s="12">
        <v>45.206525999999997</v>
      </c>
      <c r="Q2785" s="12">
        <v>5.3994530000000003</v>
      </c>
      <c r="R2785" s="14">
        <v>46301.460023148145</v>
      </c>
      <c r="S2785" s="12">
        <v>1</v>
      </c>
      <c r="T2785">
        <v>20260188</v>
      </c>
      <c r="U2785" t="s">
        <v>838</v>
      </c>
      <c r="V2785">
        <v>20260188</v>
      </c>
    </row>
    <row r="2786" spans="1:22" x14ac:dyDescent="0.3">
      <c r="A2786" s="11">
        <v>46287</v>
      </c>
      <c r="B2786" s="89" t="s">
        <v>3816</v>
      </c>
      <c r="C2786" s="12" t="s">
        <v>957</v>
      </c>
      <c r="D2786" s="12" t="s">
        <v>3380</v>
      </c>
      <c r="E2786" s="12" t="s">
        <v>392</v>
      </c>
      <c r="F2786" s="12" t="s">
        <v>3381</v>
      </c>
      <c r="G2786" s="12" t="s">
        <v>2733</v>
      </c>
      <c r="H2786" s="12" t="s">
        <v>2734</v>
      </c>
      <c r="I2786" s="90">
        <v>0.3125</v>
      </c>
      <c r="J2786" s="90">
        <v>0.3263888888888889</v>
      </c>
      <c r="K2786" s="13">
        <v>0.33</v>
      </c>
      <c r="L2786" s="90">
        <v>0.5493055555555556</v>
      </c>
      <c r="M2786" s="90">
        <v>0.55347222222222225</v>
      </c>
      <c r="N2786" s="13">
        <v>0.1</v>
      </c>
      <c r="O2786" s="12">
        <v>1</v>
      </c>
      <c r="P2786" s="12">
        <v>45.182749999999999</v>
      </c>
      <c r="Q2786" s="12">
        <v>5.7480070000000003</v>
      </c>
      <c r="R2786" s="14">
        <v>46301.460023148145</v>
      </c>
      <c r="S2786" s="12">
        <v>1</v>
      </c>
      <c r="T2786">
        <v>20260521</v>
      </c>
      <c r="U2786" t="s">
        <v>40</v>
      </c>
      <c r="V2786">
        <v>20260521</v>
      </c>
    </row>
    <row r="2787" spans="1:22" x14ac:dyDescent="0.3">
      <c r="A2787" s="11">
        <v>46287</v>
      </c>
      <c r="B2787" s="89" t="s">
        <v>3859</v>
      </c>
      <c r="C2787" s="12" t="s">
        <v>956</v>
      </c>
      <c r="D2787" s="12" t="s">
        <v>2165</v>
      </c>
      <c r="E2787" s="12" t="s">
        <v>566</v>
      </c>
      <c r="F2787" s="12" t="s">
        <v>3492</v>
      </c>
      <c r="G2787" s="12" t="s">
        <v>2733</v>
      </c>
      <c r="H2787" s="12" t="s">
        <v>2737</v>
      </c>
      <c r="I2787" s="90">
        <v>0.33333333333333331</v>
      </c>
      <c r="J2787" s="90">
        <v>0.34722222222222221</v>
      </c>
      <c r="K2787" s="13">
        <v>0.33</v>
      </c>
      <c r="L2787" s="90"/>
      <c r="M2787" s="90"/>
      <c r="N2787" s="13"/>
      <c r="O2787" s="12">
        <v>0</v>
      </c>
      <c r="P2787" s="12">
        <v>45.189936000000003</v>
      </c>
      <c r="Q2787" s="12">
        <v>5.7559290000000001</v>
      </c>
      <c r="R2787" s="14">
        <v>46301.460023148145</v>
      </c>
      <c r="S2787" s="12">
        <v>1</v>
      </c>
      <c r="T2787">
        <v>20260365</v>
      </c>
      <c r="U2787" t="s">
        <v>838</v>
      </c>
      <c r="V2787">
        <v>20260365</v>
      </c>
    </row>
    <row r="2788" spans="1:22" x14ac:dyDescent="0.3">
      <c r="A2788" s="11">
        <v>46287</v>
      </c>
      <c r="B2788" s="89" t="s">
        <v>3842</v>
      </c>
      <c r="C2788" s="12" t="s">
        <v>865</v>
      </c>
      <c r="D2788" s="12" t="s">
        <v>3371</v>
      </c>
      <c r="E2788" s="12" t="s">
        <v>99</v>
      </c>
      <c r="F2788" s="12" t="s">
        <v>3372</v>
      </c>
      <c r="G2788" s="12" t="s">
        <v>2733</v>
      </c>
      <c r="H2788" s="12" t="s">
        <v>2734</v>
      </c>
      <c r="I2788" s="90">
        <v>0.16666666666666671</v>
      </c>
      <c r="J2788" s="90">
        <v>0.17708333333333329</v>
      </c>
      <c r="K2788" s="13">
        <v>0.25</v>
      </c>
      <c r="L2788" s="90"/>
      <c r="M2788" s="90"/>
      <c r="N2788" s="13"/>
      <c r="O2788" s="12">
        <v>0</v>
      </c>
      <c r="P2788" s="12">
        <v>45.188929999999999</v>
      </c>
      <c r="Q2788" s="12">
        <v>5.7123470000000003</v>
      </c>
      <c r="R2788" s="14">
        <v>46301.460023148145</v>
      </c>
      <c r="S2788" s="12">
        <v>1</v>
      </c>
      <c r="T2788">
        <v>20260007</v>
      </c>
      <c r="U2788" t="s">
        <v>40</v>
      </c>
      <c r="V2788">
        <v>20260007</v>
      </c>
    </row>
    <row r="2789" spans="1:22" x14ac:dyDescent="0.3">
      <c r="A2789" s="11">
        <v>46287</v>
      </c>
      <c r="B2789" s="89" t="s">
        <v>3816</v>
      </c>
      <c r="C2789" s="12" t="s">
        <v>957</v>
      </c>
      <c r="D2789" s="12" t="s">
        <v>1587</v>
      </c>
      <c r="E2789" s="12" t="s">
        <v>157</v>
      </c>
      <c r="F2789" s="12" t="s">
        <v>3588</v>
      </c>
      <c r="G2789" s="12" t="s">
        <v>2733</v>
      </c>
      <c r="H2789" s="12" t="s">
        <v>2737</v>
      </c>
      <c r="I2789" s="90">
        <v>0.45833333333333331</v>
      </c>
      <c r="J2789" s="90">
        <v>0.48958333333333331</v>
      </c>
      <c r="K2789" s="13">
        <v>0.75</v>
      </c>
      <c r="L2789" s="90">
        <v>0.37430555555555561</v>
      </c>
      <c r="M2789" s="90">
        <v>0.37569444444444439</v>
      </c>
      <c r="N2789" s="13">
        <v>0.03</v>
      </c>
      <c r="O2789" s="12">
        <v>1</v>
      </c>
      <c r="P2789" s="12">
        <v>45.199010000000001</v>
      </c>
      <c r="Q2789" s="12">
        <v>5.7367730000000003</v>
      </c>
      <c r="R2789" s="14">
        <v>46301.460023148145</v>
      </c>
      <c r="S2789" s="12">
        <v>1</v>
      </c>
      <c r="T2789">
        <v>20260172</v>
      </c>
      <c r="U2789" t="s">
        <v>838</v>
      </c>
      <c r="V2789">
        <v>20260172</v>
      </c>
    </row>
    <row r="2790" spans="1:22" x14ac:dyDescent="0.3">
      <c r="A2790" s="11">
        <v>46287</v>
      </c>
      <c r="B2790" s="89" t="s">
        <v>3847</v>
      </c>
      <c r="C2790" s="12" t="s">
        <v>900</v>
      </c>
      <c r="D2790" s="12" t="s">
        <v>3493</v>
      </c>
      <c r="E2790" s="12" t="s">
        <v>295</v>
      </c>
      <c r="F2790" s="12" t="s">
        <v>3494</v>
      </c>
      <c r="G2790" s="12" t="s">
        <v>2733</v>
      </c>
      <c r="H2790" s="12" t="s">
        <v>2734</v>
      </c>
      <c r="I2790" s="90">
        <v>0.28125</v>
      </c>
      <c r="J2790" s="90">
        <v>0.2951388888888889</v>
      </c>
      <c r="K2790" s="13">
        <v>0.33</v>
      </c>
      <c r="L2790" s="90"/>
      <c r="M2790" s="90"/>
      <c r="N2790" s="13"/>
      <c r="O2790" s="12">
        <v>0</v>
      </c>
      <c r="P2790" s="12">
        <v>45.240087000000003</v>
      </c>
      <c r="Q2790" s="12">
        <v>5.6822749999999997</v>
      </c>
      <c r="R2790" s="14">
        <v>46301.460023148145</v>
      </c>
      <c r="S2790" s="12">
        <v>1</v>
      </c>
      <c r="T2790">
        <v>20260573</v>
      </c>
      <c r="U2790" t="s">
        <v>40</v>
      </c>
      <c r="V2790">
        <v>20260573</v>
      </c>
    </row>
    <row r="2791" spans="1:22" x14ac:dyDescent="0.3">
      <c r="A2791" s="11">
        <v>46287</v>
      </c>
      <c r="B2791" s="89" t="s">
        <v>3841</v>
      </c>
      <c r="C2791" s="12" t="s">
        <v>971</v>
      </c>
      <c r="D2791" s="12" t="s">
        <v>3488</v>
      </c>
      <c r="E2791" s="12" t="s">
        <v>97</v>
      </c>
      <c r="F2791" s="12" t="s">
        <v>3489</v>
      </c>
      <c r="G2791" s="12" t="s">
        <v>2733</v>
      </c>
      <c r="H2791" s="12" t="s">
        <v>2734</v>
      </c>
      <c r="I2791" s="90">
        <v>0.16666666666666671</v>
      </c>
      <c r="J2791" s="90">
        <v>0.1736111111111111</v>
      </c>
      <c r="K2791" s="13">
        <v>0.17</v>
      </c>
      <c r="L2791" s="90"/>
      <c r="M2791" s="90"/>
      <c r="N2791" s="13"/>
      <c r="O2791" s="12">
        <v>0</v>
      </c>
      <c r="P2791" s="12">
        <v>45.190018000000002</v>
      </c>
      <c r="Q2791" s="12">
        <v>5.728173</v>
      </c>
      <c r="R2791" s="14">
        <v>46301.460023148145</v>
      </c>
      <c r="S2791" s="12">
        <v>1</v>
      </c>
      <c r="T2791">
        <v>20260325</v>
      </c>
      <c r="U2791" t="s">
        <v>40</v>
      </c>
      <c r="V2791">
        <v>20260325</v>
      </c>
    </row>
    <row r="2792" spans="1:22" x14ac:dyDescent="0.3">
      <c r="A2792" s="11">
        <v>46287</v>
      </c>
      <c r="B2792" s="89" t="s">
        <v>3861</v>
      </c>
      <c r="C2792" s="12" t="s">
        <v>970</v>
      </c>
      <c r="D2792" s="12" t="s">
        <v>2862</v>
      </c>
      <c r="E2792" s="12" t="s">
        <v>613</v>
      </c>
      <c r="F2792" s="12" t="s">
        <v>2863</v>
      </c>
      <c r="G2792" s="12" t="s">
        <v>2733</v>
      </c>
      <c r="H2792" s="12" t="s">
        <v>2734</v>
      </c>
      <c r="I2792" s="90">
        <v>0.16666666666666671</v>
      </c>
      <c r="J2792" s="90">
        <v>0.18055555555555561</v>
      </c>
      <c r="K2792" s="13">
        <v>0.33</v>
      </c>
      <c r="L2792" s="90"/>
      <c r="M2792" s="90"/>
      <c r="N2792" s="13"/>
      <c r="O2792" s="12">
        <v>0</v>
      </c>
      <c r="P2792" s="12">
        <v>45.180928000000002</v>
      </c>
      <c r="Q2792" s="12">
        <v>5.7068519999999996</v>
      </c>
      <c r="R2792" s="14">
        <v>46301.460023148145</v>
      </c>
      <c r="S2792" s="12">
        <v>1</v>
      </c>
      <c r="T2792">
        <v>20260465</v>
      </c>
      <c r="U2792" t="s">
        <v>40</v>
      </c>
      <c r="V2792">
        <v>20260465</v>
      </c>
    </row>
    <row r="2793" spans="1:22" x14ac:dyDescent="0.3">
      <c r="A2793" s="11">
        <v>46287</v>
      </c>
      <c r="B2793" s="89" t="s">
        <v>3845</v>
      </c>
      <c r="C2793" s="12" t="s">
        <v>950</v>
      </c>
      <c r="D2793" s="12" t="s">
        <v>1334</v>
      </c>
      <c r="E2793" s="12" t="s">
        <v>711</v>
      </c>
      <c r="F2793" s="12" t="s">
        <v>711</v>
      </c>
      <c r="G2793" s="12" t="s">
        <v>2733</v>
      </c>
      <c r="H2793" s="12" t="s">
        <v>2737</v>
      </c>
      <c r="I2793" s="90">
        <v>0.33333333333333331</v>
      </c>
      <c r="J2793" s="90">
        <v>0.37847222222222221</v>
      </c>
      <c r="K2793" s="13">
        <v>1.08</v>
      </c>
      <c r="L2793" s="90"/>
      <c r="M2793" s="90"/>
      <c r="N2793" s="13"/>
      <c r="O2793" s="12">
        <v>0</v>
      </c>
      <c r="P2793" s="12">
        <v>45.188094</v>
      </c>
      <c r="Q2793" s="12">
        <v>5.7140089999999999</v>
      </c>
      <c r="R2793" s="14">
        <v>46301.460023148145</v>
      </c>
      <c r="S2793" s="12">
        <v>1</v>
      </c>
      <c r="T2793">
        <v>20260475</v>
      </c>
      <c r="U2793" t="s">
        <v>838</v>
      </c>
      <c r="V2793">
        <v>20260475</v>
      </c>
    </row>
    <row r="2794" spans="1:22" x14ac:dyDescent="0.3">
      <c r="A2794" s="11">
        <v>46287</v>
      </c>
      <c r="B2794" s="89" t="s">
        <v>3848</v>
      </c>
      <c r="C2794" s="12" t="s">
        <v>945</v>
      </c>
      <c r="D2794" s="12" t="s">
        <v>1662</v>
      </c>
      <c r="E2794" s="12" t="s">
        <v>707</v>
      </c>
      <c r="F2794" s="12" t="s">
        <v>707</v>
      </c>
      <c r="G2794" s="12" t="s">
        <v>2733</v>
      </c>
      <c r="H2794" s="12" t="s">
        <v>2737</v>
      </c>
      <c r="I2794" s="90">
        <v>0.33333333333333331</v>
      </c>
      <c r="J2794" s="90">
        <v>0.35416666666666669</v>
      </c>
      <c r="K2794" s="13">
        <v>0.5</v>
      </c>
      <c r="L2794" s="90"/>
      <c r="M2794" s="90"/>
      <c r="N2794" s="13"/>
      <c r="O2794" s="12">
        <v>0</v>
      </c>
      <c r="P2794" s="12">
        <v>45.179850000000002</v>
      </c>
      <c r="Q2794" s="12">
        <v>5.7073270000000003</v>
      </c>
      <c r="R2794" s="14">
        <v>46301.460023148145</v>
      </c>
      <c r="S2794" s="12">
        <v>1</v>
      </c>
      <c r="T2794">
        <v>20260199</v>
      </c>
      <c r="U2794" t="s">
        <v>838</v>
      </c>
      <c r="V2794">
        <v>20260199</v>
      </c>
    </row>
    <row r="2795" spans="1:22" x14ac:dyDescent="0.3">
      <c r="A2795" s="11">
        <v>46287</v>
      </c>
      <c r="B2795" s="89" t="s">
        <v>3828</v>
      </c>
      <c r="C2795" s="12" t="s">
        <v>976</v>
      </c>
      <c r="D2795" s="12" t="s">
        <v>3500</v>
      </c>
      <c r="E2795" s="12" t="s">
        <v>57</v>
      </c>
      <c r="F2795" s="12" t="s">
        <v>3501</v>
      </c>
      <c r="G2795" s="12" t="s">
        <v>2733</v>
      </c>
      <c r="H2795" s="12" t="s">
        <v>2734</v>
      </c>
      <c r="I2795" s="90">
        <v>0.16666666666666671</v>
      </c>
      <c r="J2795" s="90">
        <v>0.18055555555555561</v>
      </c>
      <c r="K2795" s="13">
        <v>0.33</v>
      </c>
      <c r="L2795" s="90">
        <v>0.2</v>
      </c>
      <c r="M2795" s="90">
        <v>0.2069444444444444</v>
      </c>
      <c r="N2795" s="13">
        <v>0.17</v>
      </c>
      <c r="O2795" s="12">
        <v>1</v>
      </c>
      <c r="P2795" s="12">
        <v>45.187589000000003</v>
      </c>
      <c r="Q2795" s="12">
        <v>5.7230420000000004</v>
      </c>
      <c r="R2795" s="14">
        <v>46301.460023148145</v>
      </c>
      <c r="S2795" s="12">
        <v>1</v>
      </c>
      <c r="T2795">
        <v>20260154</v>
      </c>
      <c r="U2795" t="s">
        <v>3760</v>
      </c>
      <c r="V2795">
        <v>20260154</v>
      </c>
    </row>
    <row r="2796" spans="1:22" x14ac:dyDescent="0.3">
      <c r="A2796" s="11">
        <v>46287</v>
      </c>
      <c r="B2796" s="89" t="s">
        <v>3854</v>
      </c>
      <c r="C2796" s="12" t="s">
        <v>963</v>
      </c>
      <c r="D2796" s="12" t="s">
        <v>3382</v>
      </c>
      <c r="E2796" s="12" t="s">
        <v>712</v>
      </c>
      <c r="F2796" s="12" t="s">
        <v>3383</v>
      </c>
      <c r="G2796" s="12" t="s">
        <v>2733</v>
      </c>
      <c r="H2796" s="12" t="s">
        <v>2734</v>
      </c>
      <c r="I2796" s="90">
        <v>0.16666666666666671</v>
      </c>
      <c r="J2796" s="90">
        <v>0.1736111111111111</v>
      </c>
      <c r="K2796" s="13">
        <v>0.17</v>
      </c>
      <c r="L2796" s="90"/>
      <c r="M2796" s="90"/>
      <c r="N2796" s="13"/>
      <c r="O2796" s="12">
        <v>0</v>
      </c>
      <c r="P2796" s="12">
        <v>45.189543999999998</v>
      </c>
      <c r="Q2796" s="12">
        <v>5.6851929999999999</v>
      </c>
      <c r="R2796" s="14">
        <v>46301.460023148145</v>
      </c>
      <c r="S2796" s="12">
        <v>1</v>
      </c>
      <c r="T2796">
        <v>20260249</v>
      </c>
      <c r="U2796" t="s">
        <v>40</v>
      </c>
      <c r="V2796">
        <v>20260249</v>
      </c>
    </row>
    <row r="2797" spans="1:22" x14ac:dyDescent="0.3">
      <c r="A2797" s="11">
        <v>46287</v>
      </c>
      <c r="B2797" s="89" t="s">
        <v>3831</v>
      </c>
      <c r="C2797" s="12" t="s">
        <v>892</v>
      </c>
      <c r="D2797" s="12" t="s">
        <v>1275</v>
      </c>
      <c r="E2797" s="12" t="s">
        <v>209</v>
      </c>
      <c r="F2797" s="12" t="s">
        <v>209</v>
      </c>
      <c r="G2797" s="12" t="s">
        <v>2733</v>
      </c>
      <c r="H2797" s="12" t="s">
        <v>2737</v>
      </c>
      <c r="I2797" s="90">
        <v>0.33333333333333331</v>
      </c>
      <c r="J2797" s="90">
        <v>0.37847222222222221</v>
      </c>
      <c r="K2797" s="13">
        <v>1.08</v>
      </c>
      <c r="L2797" s="90"/>
      <c r="M2797" s="90"/>
      <c r="N2797" s="13"/>
      <c r="O2797" s="12">
        <v>0</v>
      </c>
      <c r="P2797" s="12">
        <v>45.194781999999996</v>
      </c>
      <c r="Q2797" s="12">
        <v>5.7142739999999996</v>
      </c>
      <c r="R2797" s="14">
        <v>46301.460023148145</v>
      </c>
      <c r="S2797" s="12">
        <v>1</v>
      </c>
      <c r="T2797">
        <v>20260059</v>
      </c>
      <c r="U2797" t="s">
        <v>838</v>
      </c>
      <c r="V2797">
        <v>20260059</v>
      </c>
    </row>
    <row r="2798" spans="1:22" x14ac:dyDescent="0.3">
      <c r="A2798" s="11">
        <v>46287</v>
      </c>
      <c r="B2798" s="89" t="s">
        <v>3870</v>
      </c>
      <c r="C2798" s="12" t="s">
        <v>947</v>
      </c>
      <c r="D2798" s="12" t="s">
        <v>1225</v>
      </c>
      <c r="E2798" s="12" t="s">
        <v>3505</v>
      </c>
      <c r="F2798" s="12" t="s">
        <v>475</v>
      </c>
      <c r="G2798" s="12" t="s">
        <v>2733</v>
      </c>
      <c r="H2798" s="12" t="s">
        <v>2737</v>
      </c>
      <c r="I2798" s="90">
        <v>0.33333333333333331</v>
      </c>
      <c r="J2798" s="90">
        <v>0.4513888888888889</v>
      </c>
      <c r="K2798" s="13">
        <v>2.83</v>
      </c>
      <c r="L2798" s="90"/>
      <c r="M2798" s="90"/>
      <c r="N2798" s="13"/>
      <c r="O2798" s="12">
        <v>0</v>
      </c>
      <c r="P2798" s="12">
        <v>45.363641999999999</v>
      </c>
      <c r="Q2798" s="12">
        <v>5.590662</v>
      </c>
      <c r="R2798" s="14">
        <v>46301.460023148145</v>
      </c>
      <c r="S2798" s="12">
        <v>1</v>
      </c>
      <c r="T2798">
        <v>20260044</v>
      </c>
      <c r="U2798" t="s">
        <v>838</v>
      </c>
      <c r="V2798">
        <v>20260044</v>
      </c>
    </row>
    <row r="2799" spans="1:22" x14ac:dyDescent="0.3">
      <c r="A2799" s="11">
        <v>46287</v>
      </c>
      <c r="B2799" s="89" t="s">
        <v>3835</v>
      </c>
      <c r="C2799" s="12" t="s">
        <v>859</v>
      </c>
      <c r="D2799" s="12" t="s">
        <v>3387</v>
      </c>
      <c r="E2799" s="12" t="s">
        <v>168</v>
      </c>
      <c r="F2799" s="12" t="s">
        <v>3388</v>
      </c>
      <c r="G2799" s="12" t="s">
        <v>2733</v>
      </c>
      <c r="H2799" s="12" t="s">
        <v>2734</v>
      </c>
      <c r="I2799" s="90">
        <v>0.16666666666666671</v>
      </c>
      <c r="J2799" s="90">
        <v>0.1736111111111111</v>
      </c>
      <c r="K2799" s="13">
        <v>0.17</v>
      </c>
      <c r="L2799" s="90"/>
      <c r="M2799" s="90"/>
      <c r="N2799" s="13"/>
      <c r="O2799" s="12">
        <v>0</v>
      </c>
      <c r="P2799" s="12">
        <v>45.191439000000003</v>
      </c>
      <c r="Q2799" s="12">
        <v>5.7271229999999997</v>
      </c>
      <c r="R2799" s="14">
        <v>46301.460023148145</v>
      </c>
      <c r="S2799" s="12">
        <v>1</v>
      </c>
      <c r="T2799">
        <v>20260232</v>
      </c>
      <c r="U2799" t="s">
        <v>3760</v>
      </c>
      <c r="V2799">
        <v>20260232</v>
      </c>
    </row>
    <row r="2800" spans="1:22" x14ac:dyDescent="0.3">
      <c r="A2800" s="11">
        <v>46287</v>
      </c>
      <c r="B2800" s="89" t="s">
        <v>3882</v>
      </c>
      <c r="C2800" s="12" t="s">
        <v>917</v>
      </c>
      <c r="D2800" s="12" t="s">
        <v>1775</v>
      </c>
      <c r="E2800" s="12" t="s">
        <v>771</v>
      </c>
      <c r="F2800" s="12" t="s">
        <v>771</v>
      </c>
      <c r="G2800" s="12" t="s">
        <v>2733</v>
      </c>
      <c r="H2800" s="12" t="s">
        <v>2737</v>
      </c>
      <c r="I2800" s="90">
        <v>0.33333333333333331</v>
      </c>
      <c r="J2800" s="90">
        <v>0.3888888888888889</v>
      </c>
      <c r="K2800" s="13">
        <v>1.33</v>
      </c>
      <c r="L2800" s="90"/>
      <c r="M2800" s="90"/>
      <c r="N2800" s="13"/>
      <c r="O2800" s="12">
        <v>0</v>
      </c>
      <c r="P2800" s="12">
        <v>45.352257000000002</v>
      </c>
      <c r="Q2800" s="12">
        <v>5.5066280000000001</v>
      </c>
      <c r="R2800" s="14">
        <v>46301.460023148145</v>
      </c>
      <c r="S2800" s="12">
        <v>1</v>
      </c>
      <c r="T2800">
        <v>20260239</v>
      </c>
      <c r="U2800" t="s">
        <v>838</v>
      </c>
      <c r="V2800">
        <v>20260239</v>
      </c>
    </row>
    <row r="2801" spans="1:22" x14ac:dyDescent="0.3">
      <c r="A2801" s="11">
        <v>46287</v>
      </c>
      <c r="B2801" s="89" t="s">
        <v>3846</v>
      </c>
      <c r="C2801" s="12" t="s">
        <v>863</v>
      </c>
      <c r="D2801" s="12" t="s">
        <v>3391</v>
      </c>
      <c r="E2801" s="12" t="s">
        <v>182</v>
      </c>
      <c r="F2801" s="12" t="s">
        <v>3392</v>
      </c>
      <c r="G2801" s="12" t="s">
        <v>2733</v>
      </c>
      <c r="H2801" s="12" t="s">
        <v>2734</v>
      </c>
      <c r="I2801" s="90">
        <v>0.16666666666666671</v>
      </c>
      <c r="J2801" s="90">
        <v>0.18055555555555561</v>
      </c>
      <c r="K2801" s="13">
        <v>0.33</v>
      </c>
      <c r="L2801" s="90"/>
      <c r="M2801" s="90"/>
      <c r="N2801" s="13"/>
      <c r="O2801" s="12">
        <v>0</v>
      </c>
      <c r="P2801" s="12">
        <v>45.192013000000003</v>
      </c>
      <c r="Q2801" s="12">
        <v>5.7196360000000004</v>
      </c>
      <c r="R2801" s="14">
        <v>46301.460023148145</v>
      </c>
      <c r="S2801" s="12">
        <v>1</v>
      </c>
      <c r="T2801">
        <v>20260523</v>
      </c>
      <c r="U2801" t="s">
        <v>40</v>
      </c>
      <c r="V2801">
        <v>20260523</v>
      </c>
    </row>
    <row r="2802" spans="1:22" x14ac:dyDescent="0.3">
      <c r="A2802" s="11">
        <v>46287</v>
      </c>
      <c r="B2802" s="89" t="s">
        <v>3849</v>
      </c>
      <c r="C2802" s="12" t="s">
        <v>861</v>
      </c>
      <c r="D2802" s="12" t="s">
        <v>868</v>
      </c>
      <c r="E2802" s="12" t="s">
        <v>826</v>
      </c>
      <c r="F2802" s="12" t="s">
        <v>826</v>
      </c>
      <c r="G2802" s="12" t="s">
        <v>2733</v>
      </c>
      <c r="H2802" s="12" t="s">
        <v>2737</v>
      </c>
      <c r="I2802" s="90">
        <v>0.33333333333333331</v>
      </c>
      <c r="J2802" s="90">
        <v>0.34722222222222221</v>
      </c>
      <c r="K2802" s="13">
        <v>0.33</v>
      </c>
      <c r="L2802" s="90">
        <v>0.24305555555555561</v>
      </c>
      <c r="M2802" s="90">
        <v>0.25833333333333341</v>
      </c>
      <c r="N2802" s="13">
        <v>0.37</v>
      </c>
      <c r="O2802" s="12">
        <v>1</v>
      </c>
      <c r="P2802" s="12">
        <v>45.185786999999998</v>
      </c>
      <c r="Q2802" s="12">
        <v>5.7279049999999998</v>
      </c>
      <c r="R2802" s="14">
        <v>46301.460023148145</v>
      </c>
      <c r="S2802" s="12">
        <v>1</v>
      </c>
      <c r="V2802" t="s">
        <v>3810</v>
      </c>
    </row>
    <row r="2803" spans="1:22" x14ac:dyDescent="0.3">
      <c r="A2803" s="11">
        <v>46287</v>
      </c>
      <c r="B2803" s="89" t="s">
        <v>3814</v>
      </c>
      <c r="C2803" s="12" t="s">
        <v>948</v>
      </c>
      <c r="D2803" s="12" t="s">
        <v>3496</v>
      </c>
      <c r="E2803" s="12" t="s">
        <v>666</v>
      </c>
      <c r="F2803" s="12" t="s">
        <v>3497</v>
      </c>
      <c r="G2803" s="12" t="s">
        <v>2733</v>
      </c>
      <c r="H2803" s="12" t="s">
        <v>2734</v>
      </c>
      <c r="I2803" s="90">
        <v>0.25</v>
      </c>
      <c r="J2803" s="90">
        <v>0.26041666666666669</v>
      </c>
      <c r="K2803" s="13">
        <v>0.25</v>
      </c>
      <c r="L2803" s="90"/>
      <c r="M2803" s="90"/>
      <c r="N2803" s="13"/>
      <c r="O2803" s="12">
        <v>0</v>
      </c>
      <c r="P2803" s="12">
        <v>45.178390999999998</v>
      </c>
      <c r="Q2803" s="12">
        <v>5.7375129999999999</v>
      </c>
      <c r="R2803" s="14">
        <v>46301.460023148145</v>
      </c>
      <c r="S2803" s="12">
        <v>1</v>
      </c>
      <c r="T2803">
        <v>20260029</v>
      </c>
      <c r="U2803" t="s">
        <v>40</v>
      </c>
      <c r="V2803">
        <v>20260029</v>
      </c>
    </row>
    <row r="2804" spans="1:22" x14ac:dyDescent="0.3">
      <c r="A2804" s="11">
        <v>46287</v>
      </c>
      <c r="B2804" s="89" t="s">
        <v>3849</v>
      </c>
      <c r="C2804" s="12" t="s">
        <v>861</v>
      </c>
      <c r="D2804" s="12" t="s">
        <v>2051</v>
      </c>
      <c r="E2804" s="12" t="s">
        <v>369</v>
      </c>
      <c r="F2804" s="12" t="s">
        <v>6035</v>
      </c>
      <c r="G2804" s="12" t="s">
        <v>2733</v>
      </c>
      <c r="H2804" s="12" t="s">
        <v>2737</v>
      </c>
      <c r="I2804" s="90">
        <v>0.33333333333333331</v>
      </c>
      <c r="J2804" s="90">
        <v>0.34722222222222221</v>
      </c>
      <c r="K2804" s="13">
        <v>0.33</v>
      </c>
      <c r="L2804" s="90">
        <v>0.35625000000000001</v>
      </c>
      <c r="M2804" s="90">
        <v>0.37291666666666667</v>
      </c>
      <c r="N2804" s="13">
        <v>0.4</v>
      </c>
      <c r="O2804" s="12">
        <v>1</v>
      </c>
      <c r="P2804" s="12">
        <v>45.191803</v>
      </c>
      <c r="Q2804" s="12">
        <v>5.73027</v>
      </c>
      <c r="R2804" s="14">
        <v>46301.460023148145</v>
      </c>
      <c r="S2804" s="12">
        <v>1</v>
      </c>
      <c r="T2804">
        <v>20260324</v>
      </c>
      <c r="U2804" t="s">
        <v>838</v>
      </c>
      <c r="V2804">
        <v>20260324</v>
      </c>
    </row>
    <row r="2805" spans="1:22" x14ac:dyDescent="0.3">
      <c r="A2805" s="11">
        <v>46287</v>
      </c>
      <c r="B2805" s="89" t="s">
        <v>3845</v>
      </c>
      <c r="C2805" s="12" t="s">
        <v>950</v>
      </c>
      <c r="D2805" s="12" t="s">
        <v>2510</v>
      </c>
      <c r="E2805" s="12" t="s">
        <v>115</v>
      </c>
      <c r="F2805" s="12" t="s">
        <v>115</v>
      </c>
      <c r="G2805" s="12" t="s">
        <v>2733</v>
      </c>
      <c r="H2805" s="12" t="s">
        <v>2737</v>
      </c>
      <c r="I2805" s="90">
        <v>0.33333333333333331</v>
      </c>
      <c r="J2805" s="90">
        <v>0.37847222222222221</v>
      </c>
      <c r="K2805" s="13">
        <v>1.08</v>
      </c>
      <c r="L2805" s="90"/>
      <c r="M2805" s="90"/>
      <c r="N2805" s="13"/>
      <c r="O2805" s="12">
        <v>0</v>
      </c>
      <c r="P2805" s="12">
        <v>45.190648000000003</v>
      </c>
      <c r="Q2805" s="12">
        <v>5.7227129999999997</v>
      </c>
      <c r="R2805" s="14">
        <v>46301.460023148145</v>
      </c>
      <c r="S2805" s="12">
        <v>1</v>
      </c>
      <c r="T2805">
        <v>20260494</v>
      </c>
      <c r="U2805" t="s">
        <v>838</v>
      </c>
      <c r="V2805">
        <v>20260494</v>
      </c>
    </row>
    <row r="2806" spans="1:22" x14ac:dyDescent="0.3">
      <c r="A2806" s="11">
        <v>46287</v>
      </c>
      <c r="B2806" s="89" t="s">
        <v>3820</v>
      </c>
      <c r="C2806" s="12" t="s">
        <v>961</v>
      </c>
      <c r="D2806" s="12" t="s">
        <v>3395</v>
      </c>
      <c r="E2806" s="12" t="s">
        <v>523</v>
      </c>
      <c r="F2806" s="12" t="s">
        <v>3396</v>
      </c>
      <c r="G2806" s="12" t="s">
        <v>2733</v>
      </c>
      <c r="H2806" s="12" t="s">
        <v>2734</v>
      </c>
      <c r="I2806" s="90">
        <v>0.20833333333333329</v>
      </c>
      <c r="J2806" s="90">
        <v>0.22222222222222221</v>
      </c>
      <c r="K2806" s="13">
        <v>0.33</v>
      </c>
      <c r="L2806" s="90">
        <v>0.39861111111111108</v>
      </c>
      <c r="M2806" s="90">
        <v>0.59097222222222223</v>
      </c>
      <c r="N2806" s="13">
        <v>4.62</v>
      </c>
      <c r="O2806" s="12">
        <v>1</v>
      </c>
      <c r="P2806" s="12">
        <v>45.165317999999999</v>
      </c>
      <c r="Q2806" s="12">
        <v>5.7205139999999997</v>
      </c>
      <c r="R2806" s="14">
        <v>46301.460023148145</v>
      </c>
      <c r="S2806" s="12">
        <v>1</v>
      </c>
      <c r="T2806">
        <v>20260215</v>
      </c>
      <c r="U2806" t="s">
        <v>40</v>
      </c>
      <c r="V2806">
        <v>20260215</v>
      </c>
    </row>
    <row r="2807" spans="1:22" x14ac:dyDescent="0.3">
      <c r="A2807" s="11">
        <v>46287</v>
      </c>
      <c r="B2807" s="89" t="s">
        <v>3839</v>
      </c>
      <c r="C2807" s="12" t="s">
        <v>966</v>
      </c>
      <c r="D2807" s="12" t="s">
        <v>1215</v>
      </c>
      <c r="E2807" s="12" t="s">
        <v>280</v>
      </c>
      <c r="F2807" s="12" t="s">
        <v>3502</v>
      </c>
      <c r="G2807" s="12" t="s">
        <v>2733</v>
      </c>
      <c r="H2807" s="12" t="s">
        <v>2737</v>
      </c>
      <c r="I2807" s="90">
        <v>0.33333333333333331</v>
      </c>
      <c r="J2807" s="90">
        <v>0.375</v>
      </c>
      <c r="K2807" s="13">
        <v>1</v>
      </c>
      <c r="L2807" s="90">
        <v>0.19305555555555559</v>
      </c>
      <c r="M2807" s="90">
        <v>0.2361111111111111</v>
      </c>
      <c r="N2807" s="13">
        <v>1.03</v>
      </c>
      <c r="O2807" s="12">
        <v>1</v>
      </c>
      <c r="P2807" s="12">
        <v>45.300490000000003</v>
      </c>
      <c r="Q2807" s="12">
        <v>5.4865740000000001</v>
      </c>
      <c r="R2807" s="14">
        <v>46301.460023148145</v>
      </c>
      <c r="S2807" s="12">
        <v>1</v>
      </c>
      <c r="T2807">
        <v>20260478</v>
      </c>
      <c r="U2807" t="s">
        <v>838</v>
      </c>
      <c r="V2807">
        <v>20260478</v>
      </c>
    </row>
    <row r="2808" spans="1:22" x14ac:dyDescent="0.3">
      <c r="A2808" s="11">
        <v>46287</v>
      </c>
      <c r="B2808" s="89" t="s">
        <v>3883</v>
      </c>
      <c r="C2808" s="12" t="s">
        <v>849</v>
      </c>
      <c r="D2808" s="12" t="s">
        <v>2882</v>
      </c>
      <c r="E2808" s="12" t="s">
        <v>718</v>
      </c>
      <c r="F2808" s="12" t="s">
        <v>2883</v>
      </c>
      <c r="G2808" s="12" t="s">
        <v>2733</v>
      </c>
      <c r="H2808" s="12" t="s">
        <v>2734</v>
      </c>
      <c r="I2808" s="90">
        <v>0.16666666666666671</v>
      </c>
      <c r="J2808" s="90">
        <v>0.18055555555555561</v>
      </c>
      <c r="K2808" s="13">
        <v>0.33</v>
      </c>
      <c r="L2808" s="90"/>
      <c r="M2808" s="90"/>
      <c r="N2808" s="13"/>
      <c r="O2808" s="12">
        <v>0</v>
      </c>
      <c r="P2808" s="12">
        <v>45.244853999999997</v>
      </c>
      <c r="Q2808" s="12">
        <v>5.6734859999999996</v>
      </c>
      <c r="R2808" s="14">
        <v>46301.460023148145</v>
      </c>
      <c r="S2808" s="12">
        <v>1</v>
      </c>
      <c r="T2808">
        <v>20260265</v>
      </c>
      <c r="U2808" t="s">
        <v>40</v>
      </c>
      <c r="V2808">
        <v>20260265</v>
      </c>
    </row>
    <row r="2809" spans="1:22" x14ac:dyDescent="0.3">
      <c r="A2809" s="11">
        <v>46287</v>
      </c>
      <c r="B2809" s="89" t="s">
        <v>3823</v>
      </c>
      <c r="C2809" s="12" t="s">
        <v>968</v>
      </c>
      <c r="D2809" s="12" t="s">
        <v>3503</v>
      </c>
      <c r="E2809" s="12" t="s">
        <v>608</v>
      </c>
      <c r="F2809" s="12" t="s">
        <v>3504</v>
      </c>
      <c r="G2809" s="12" t="s">
        <v>2733</v>
      </c>
      <c r="H2809" s="12" t="s">
        <v>2734</v>
      </c>
      <c r="I2809" s="90">
        <v>0.21527777777777779</v>
      </c>
      <c r="J2809" s="90">
        <v>0.23958333333333329</v>
      </c>
      <c r="K2809" s="13">
        <v>0.57999999999999996</v>
      </c>
      <c r="L2809" s="90"/>
      <c r="M2809" s="90"/>
      <c r="N2809" s="13"/>
      <c r="O2809" s="12">
        <v>0</v>
      </c>
      <c r="P2809" s="12">
        <v>45.206507999999999</v>
      </c>
      <c r="Q2809" s="12">
        <v>5.662909</v>
      </c>
      <c r="R2809" s="14">
        <v>46301.460023148145</v>
      </c>
      <c r="S2809" s="12">
        <v>1</v>
      </c>
      <c r="T2809">
        <v>20260447</v>
      </c>
      <c r="U2809" t="s">
        <v>40</v>
      </c>
      <c r="V2809">
        <v>20260447</v>
      </c>
    </row>
    <row r="2810" spans="1:22" x14ac:dyDescent="0.3">
      <c r="A2810" s="11">
        <v>46287</v>
      </c>
      <c r="B2810" s="89" t="s">
        <v>3846</v>
      </c>
      <c r="C2810" s="12" t="s">
        <v>863</v>
      </c>
      <c r="D2810" s="12" t="s">
        <v>2878</v>
      </c>
      <c r="E2810" s="12" t="s">
        <v>592</v>
      </c>
      <c r="F2810" s="12" t="s">
        <v>2879</v>
      </c>
      <c r="G2810" s="12" t="s">
        <v>2733</v>
      </c>
      <c r="H2810" s="12" t="s">
        <v>2734</v>
      </c>
      <c r="I2810" s="90">
        <v>0.16666666666666671</v>
      </c>
      <c r="J2810" s="90">
        <v>0.18055555555555561</v>
      </c>
      <c r="K2810" s="13">
        <v>0.33</v>
      </c>
      <c r="L2810" s="90"/>
      <c r="M2810" s="90"/>
      <c r="N2810" s="13"/>
      <c r="O2810" s="12">
        <v>0</v>
      </c>
      <c r="P2810" s="12">
        <v>45.191043000000001</v>
      </c>
      <c r="Q2810" s="12">
        <v>5.7160380000000002</v>
      </c>
      <c r="R2810" s="14">
        <v>46301.460023148145</v>
      </c>
      <c r="S2810" s="12">
        <v>1</v>
      </c>
      <c r="T2810">
        <v>20260389</v>
      </c>
      <c r="U2810" t="s">
        <v>40</v>
      </c>
      <c r="V2810">
        <v>20260389</v>
      </c>
    </row>
    <row r="2811" spans="1:22" x14ac:dyDescent="0.3">
      <c r="A2811" s="11">
        <v>46287</v>
      </c>
      <c r="B2811" s="89" t="s">
        <v>3840</v>
      </c>
      <c r="C2811" s="12" t="s">
        <v>959</v>
      </c>
      <c r="D2811" s="12" t="s">
        <v>2887</v>
      </c>
      <c r="E2811" s="12" t="s">
        <v>355</v>
      </c>
      <c r="F2811" s="12" t="s">
        <v>2888</v>
      </c>
      <c r="G2811" s="12" t="s">
        <v>2733</v>
      </c>
      <c r="H2811" s="12" t="s">
        <v>2734</v>
      </c>
      <c r="I2811" s="90">
        <v>0.19791666666666671</v>
      </c>
      <c r="J2811" s="90">
        <v>0.21180555555555561</v>
      </c>
      <c r="K2811" s="13">
        <v>0.33</v>
      </c>
      <c r="L2811" s="90"/>
      <c r="M2811" s="90"/>
      <c r="N2811" s="13"/>
      <c r="O2811" s="12">
        <v>0</v>
      </c>
      <c r="P2811" s="12">
        <v>45.212302999999999</v>
      </c>
      <c r="Q2811" s="12">
        <v>5.7928930000000003</v>
      </c>
      <c r="R2811" s="14">
        <v>46301.460023148145</v>
      </c>
      <c r="S2811" s="12">
        <v>1</v>
      </c>
      <c r="T2811">
        <v>20260307</v>
      </c>
      <c r="U2811" t="s">
        <v>40</v>
      </c>
      <c r="V2811">
        <v>20260307</v>
      </c>
    </row>
    <row r="2812" spans="1:22" x14ac:dyDescent="0.3">
      <c r="A2812" s="11">
        <v>46287</v>
      </c>
      <c r="B2812" s="89" t="s">
        <v>3827</v>
      </c>
      <c r="C2812" s="12" t="s">
        <v>967</v>
      </c>
      <c r="D2812" s="12" t="s">
        <v>3490</v>
      </c>
      <c r="E2812" s="12" t="s">
        <v>155</v>
      </c>
      <c r="F2812" s="12" t="s">
        <v>3491</v>
      </c>
      <c r="G2812" s="12" t="s">
        <v>2733</v>
      </c>
      <c r="H2812" s="12" t="s">
        <v>2734</v>
      </c>
      <c r="I2812" s="90">
        <v>0.16666666666666671</v>
      </c>
      <c r="J2812" s="90">
        <v>0.18055555555555561</v>
      </c>
      <c r="K2812" s="13">
        <v>0.33</v>
      </c>
      <c r="L2812" s="90">
        <v>0.2215277777777778</v>
      </c>
      <c r="M2812" s="90">
        <v>0.2270833333333333</v>
      </c>
      <c r="N2812" s="13">
        <v>0.13</v>
      </c>
      <c r="O2812" s="12">
        <v>1</v>
      </c>
      <c r="P2812" s="12">
        <v>45.187305000000002</v>
      </c>
      <c r="Q2812" s="12">
        <v>5.7191090000000004</v>
      </c>
      <c r="R2812" s="14">
        <v>46301.460023148145</v>
      </c>
      <c r="S2812" s="12">
        <v>1</v>
      </c>
      <c r="T2812">
        <v>20260333</v>
      </c>
      <c r="U2812" t="s">
        <v>40</v>
      </c>
      <c r="V2812">
        <v>20260333</v>
      </c>
    </row>
    <row r="2813" spans="1:22" x14ac:dyDescent="0.3">
      <c r="A2813" s="11">
        <v>46287</v>
      </c>
      <c r="B2813" s="89" t="s">
        <v>3862</v>
      </c>
      <c r="C2813" s="12" t="s">
        <v>853</v>
      </c>
      <c r="D2813" s="12" t="s">
        <v>3013</v>
      </c>
      <c r="E2813" s="12" t="s">
        <v>578</v>
      </c>
      <c r="F2813" s="12" t="s">
        <v>3014</v>
      </c>
      <c r="G2813" s="12" t="s">
        <v>2733</v>
      </c>
      <c r="H2813" s="12" t="s">
        <v>2734</v>
      </c>
      <c r="I2813" s="90">
        <v>0.16666666666666671</v>
      </c>
      <c r="J2813" s="90">
        <v>0.1736111111111111</v>
      </c>
      <c r="K2813" s="13">
        <v>0.17</v>
      </c>
      <c r="L2813" s="90"/>
      <c r="M2813" s="90"/>
      <c r="N2813" s="13"/>
      <c r="O2813" s="12">
        <v>0</v>
      </c>
      <c r="P2813" s="12">
        <v>45.183777999999997</v>
      </c>
      <c r="Q2813" s="12">
        <v>5.7115169999999997</v>
      </c>
      <c r="R2813" s="14">
        <v>46301.460023148145</v>
      </c>
      <c r="S2813" s="12">
        <v>1</v>
      </c>
      <c r="T2813">
        <v>20260008</v>
      </c>
      <c r="U2813" t="s">
        <v>3760</v>
      </c>
      <c r="V2813">
        <v>20260008</v>
      </c>
    </row>
    <row r="2814" spans="1:22" x14ac:dyDescent="0.3">
      <c r="A2814" s="11">
        <v>46287</v>
      </c>
      <c r="B2814" s="89" t="s">
        <v>3864</v>
      </c>
      <c r="C2814" s="12" t="s">
        <v>960</v>
      </c>
      <c r="D2814" s="12" t="s">
        <v>2130</v>
      </c>
      <c r="E2814" s="12" t="s">
        <v>232</v>
      </c>
      <c r="F2814" s="12" t="s">
        <v>3511</v>
      </c>
      <c r="G2814" s="12" t="s">
        <v>2733</v>
      </c>
      <c r="H2814" s="12" t="s">
        <v>2737</v>
      </c>
      <c r="I2814" s="90">
        <v>0.33333333333333331</v>
      </c>
      <c r="J2814" s="90">
        <v>0.37847222222222221</v>
      </c>
      <c r="K2814" s="13">
        <v>1.08</v>
      </c>
      <c r="L2814" s="90"/>
      <c r="M2814" s="90"/>
      <c r="N2814" s="13"/>
      <c r="O2814" s="12">
        <v>0</v>
      </c>
      <c r="P2814" s="12">
        <v>45.179060999999997</v>
      </c>
      <c r="Q2814" s="12">
        <v>5.7056240000000003</v>
      </c>
      <c r="R2814" s="14">
        <v>46301.460023148145</v>
      </c>
      <c r="S2814" s="12">
        <v>1</v>
      </c>
      <c r="T2814">
        <v>20260352</v>
      </c>
      <c r="U2814" t="s">
        <v>838</v>
      </c>
      <c r="V2814">
        <v>20260352</v>
      </c>
    </row>
    <row r="2815" spans="1:22" x14ac:dyDescent="0.3">
      <c r="A2815" s="11">
        <v>46287</v>
      </c>
      <c r="B2815" s="89" t="s">
        <v>3847</v>
      </c>
      <c r="C2815" s="12" t="s">
        <v>900</v>
      </c>
      <c r="D2815" s="12" t="s">
        <v>3509</v>
      </c>
      <c r="E2815" s="12" t="s">
        <v>698</v>
      </c>
      <c r="F2815" s="12" t="s">
        <v>3510</v>
      </c>
      <c r="G2815" s="12" t="s">
        <v>2733</v>
      </c>
      <c r="H2815" s="12" t="s">
        <v>2734</v>
      </c>
      <c r="I2815" s="90">
        <v>0.16666666666666671</v>
      </c>
      <c r="J2815" s="90">
        <v>0.18055555555555561</v>
      </c>
      <c r="K2815" s="13">
        <v>0.33</v>
      </c>
      <c r="L2815" s="90"/>
      <c r="M2815" s="90"/>
      <c r="N2815" s="13"/>
      <c r="O2815" s="12">
        <v>0</v>
      </c>
      <c r="P2815" s="12">
        <v>45.220844</v>
      </c>
      <c r="Q2815" s="12">
        <v>5.6904969999999997</v>
      </c>
      <c r="R2815" s="14">
        <v>46301.460023148145</v>
      </c>
      <c r="S2815" s="12">
        <v>1</v>
      </c>
      <c r="T2815">
        <v>20260563</v>
      </c>
      <c r="U2815" t="s">
        <v>40</v>
      </c>
      <c r="V2815">
        <v>20260563</v>
      </c>
    </row>
    <row r="2816" spans="1:22" x14ac:dyDescent="0.3">
      <c r="A2816" s="11">
        <v>46287</v>
      </c>
      <c r="B2816" s="89" t="s">
        <v>3854</v>
      </c>
      <c r="C2816" s="12" t="s">
        <v>963</v>
      </c>
      <c r="D2816" s="12" t="s">
        <v>1568</v>
      </c>
      <c r="E2816" s="12" t="s">
        <v>462</v>
      </c>
      <c r="F2816" s="12" t="s">
        <v>3903</v>
      </c>
      <c r="G2816" s="12" t="s">
        <v>2733</v>
      </c>
      <c r="H2816" s="12" t="s">
        <v>2737</v>
      </c>
      <c r="I2816" s="90">
        <v>0.33333333333333331</v>
      </c>
      <c r="J2816" s="90">
        <v>0.35416666666666669</v>
      </c>
      <c r="K2816" s="13">
        <v>0.5</v>
      </c>
      <c r="L2816" s="90"/>
      <c r="M2816" s="90"/>
      <c r="N2816" s="13"/>
      <c r="O2816" s="12">
        <v>0</v>
      </c>
      <c r="P2816" s="12">
        <v>45.184040000000003</v>
      </c>
      <c r="Q2816" s="12">
        <v>5.7121500000000003</v>
      </c>
      <c r="R2816" s="14">
        <v>46301.460023148145</v>
      </c>
      <c r="S2816" s="12">
        <v>1</v>
      </c>
      <c r="T2816">
        <v>20260165</v>
      </c>
      <c r="U2816" t="s">
        <v>838</v>
      </c>
      <c r="V2816">
        <v>20260165</v>
      </c>
    </row>
    <row r="2817" spans="1:22" x14ac:dyDescent="0.3">
      <c r="A2817" s="11">
        <v>46287</v>
      </c>
      <c r="B2817" s="89" t="s">
        <v>3821</v>
      </c>
      <c r="C2817" s="12" t="s">
        <v>879</v>
      </c>
      <c r="D2817" s="12" t="s">
        <v>1571</v>
      </c>
      <c r="E2817" s="12" t="s">
        <v>659</v>
      </c>
      <c r="F2817" s="12" t="s">
        <v>1573</v>
      </c>
      <c r="G2817" s="12" t="s">
        <v>2733</v>
      </c>
      <c r="H2817" s="12" t="s">
        <v>2737</v>
      </c>
      <c r="I2817" s="90">
        <v>0.2638888888888889</v>
      </c>
      <c r="J2817" s="90">
        <v>0.33333333333333331</v>
      </c>
      <c r="K2817" s="13">
        <v>1.67</v>
      </c>
      <c r="L2817" s="90">
        <v>0.33402777777777781</v>
      </c>
      <c r="M2817" s="90">
        <v>0.41875000000000001</v>
      </c>
      <c r="N2817" s="13">
        <v>2.0299999999999998</v>
      </c>
      <c r="O2817" s="12">
        <v>1</v>
      </c>
      <c r="P2817" s="12">
        <v>45.369183</v>
      </c>
      <c r="Q2817" s="12">
        <v>5.5819970000000003</v>
      </c>
      <c r="R2817" s="14">
        <v>46301.460023148145</v>
      </c>
      <c r="S2817" s="12">
        <v>1</v>
      </c>
      <c r="T2817">
        <v>20260166</v>
      </c>
      <c r="U2817" t="s">
        <v>838</v>
      </c>
      <c r="V2817">
        <v>20260166</v>
      </c>
    </row>
    <row r="2818" spans="1:22" x14ac:dyDescent="0.3">
      <c r="A2818" s="11">
        <v>46287</v>
      </c>
      <c r="B2818" s="89" t="s">
        <v>3846</v>
      </c>
      <c r="C2818" s="12" t="s">
        <v>863</v>
      </c>
      <c r="D2818" s="12" t="s">
        <v>2240</v>
      </c>
      <c r="E2818" s="12" t="s">
        <v>592</v>
      </c>
      <c r="F2818" s="12" t="s">
        <v>592</v>
      </c>
      <c r="G2818" s="12" t="s">
        <v>2733</v>
      </c>
      <c r="H2818" s="12" t="s">
        <v>2737</v>
      </c>
      <c r="I2818" s="90">
        <v>0.33333333333333331</v>
      </c>
      <c r="J2818" s="90">
        <v>0.34722222222222221</v>
      </c>
      <c r="K2818" s="13">
        <v>0.33</v>
      </c>
      <c r="L2818" s="90"/>
      <c r="M2818" s="90"/>
      <c r="N2818" s="13"/>
      <c r="O2818" s="12">
        <v>0</v>
      </c>
      <c r="P2818" s="12">
        <v>45.191043000000001</v>
      </c>
      <c r="Q2818" s="12">
        <v>5.7160380000000002</v>
      </c>
      <c r="R2818" s="14">
        <v>46301.460023148145</v>
      </c>
      <c r="S2818" s="12">
        <v>1</v>
      </c>
      <c r="T2818">
        <v>20260389</v>
      </c>
      <c r="U2818" t="s">
        <v>838</v>
      </c>
      <c r="V2818">
        <v>20260389</v>
      </c>
    </row>
    <row r="2819" spans="1:22" x14ac:dyDescent="0.3">
      <c r="A2819" s="11">
        <v>46287</v>
      </c>
      <c r="B2819" s="89" t="s">
        <v>3826</v>
      </c>
      <c r="C2819" s="12" t="s">
        <v>886</v>
      </c>
      <c r="D2819" s="12" t="s">
        <v>2897</v>
      </c>
      <c r="E2819" s="12" t="s">
        <v>399</v>
      </c>
      <c r="F2819" s="12" t="s">
        <v>2898</v>
      </c>
      <c r="G2819" s="12" t="s">
        <v>2733</v>
      </c>
      <c r="H2819" s="12" t="s">
        <v>2734</v>
      </c>
      <c r="I2819" s="90">
        <v>0.16666666666666671</v>
      </c>
      <c r="J2819" s="90">
        <v>0.18055555555555561</v>
      </c>
      <c r="K2819" s="13">
        <v>0.33</v>
      </c>
      <c r="L2819" s="90"/>
      <c r="M2819" s="90"/>
      <c r="N2819" s="13"/>
      <c r="O2819" s="12">
        <v>0</v>
      </c>
      <c r="P2819" s="12">
        <v>45.182088999999998</v>
      </c>
      <c r="Q2819" s="12">
        <v>5.7467969999999999</v>
      </c>
      <c r="R2819" s="14">
        <v>46301.460023148145</v>
      </c>
      <c r="S2819" s="12">
        <v>1</v>
      </c>
      <c r="T2819">
        <v>20260316</v>
      </c>
      <c r="U2819" t="s">
        <v>40</v>
      </c>
      <c r="V2819">
        <v>20260316</v>
      </c>
    </row>
    <row r="2820" spans="1:22" x14ac:dyDescent="0.3">
      <c r="A2820" s="11">
        <v>46287</v>
      </c>
      <c r="B2820" s="89" t="s">
        <v>3817</v>
      </c>
      <c r="C2820" s="12" t="s">
        <v>974</v>
      </c>
      <c r="D2820" s="12" t="s">
        <v>3061</v>
      </c>
      <c r="E2820" s="12" t="s">
        <v>283</v>
      </c>
      <c r="F2820" s="12" t="s">
        <v>3062</v>
      </c>
      <c r="G2820" s="12" t="s">
        <v>2733</v>
      </c>
      <c r="H2820" s="12" t="s">
        <v>2734</v>
      </c>
      <c r="I2820" s="90">
        <v>0.29166666666666669</v>
      </c>
      <c r="J2820" s="90">
        <v>0.2986111111111111</v>
      </c>
      <c r="K2820" s="13">
        <v>0.17</v>
      </c>
      <c r="L2820" s="90"/>
      <c r="M2820" s="90"/>
      <c r="N2820" s="13"/>
      <c r="O2820" s="12">
        <v>0</v>
      </c>
      <c r="P2820" s="12">
        <v>45.170468999999997</v>
      </c>
      <c r="Q2820" s="12">
        <v>5.7347279999999996</v>
      </c>
      <c r="R2820" s="14">
        <v>46301.460023148145</v>
      </c>
      <c r="S2820" s="12">
        <v>1</v>
      </c>
      <c r="T2820">
        <v>20260359</v>
      </c>
      <c r="U2820" t="s">
        <v>40</v>
      </c>
      <c r="V2820">
        <v>20260359</v>
      </c>
    </row>
    <row r="2821" spans="1:22" x14ac:dyDescent="0.3">
      <c r="A2821" s="11">
        <v>46287</v>
      </c>
      <c r="B2821" s="89" t="s">
        <v>3845</v>
      </c>
      <c r="C2821" s="12" t="s">
        <v>950</v>
      </c>
      <c r="D2821" s="12" t="s">
        <v>2893</v>
      </c>
      <c r="E2821" s="12" t="s">
        <v>326</v>
      </c>
      <c r="F2821" s="12" t="s">
        <v>2894</v>
      </c>
      <c r="G2821" s="12" t="s">
        <v>2733</v>
      </c>
      <c r="H2821" s="12" t="s">
        <v>2734</v>
      </c>
      <c r="I2821" s="90">
        <v>0.16666666666666671</v>
      </c>
      <c r="J2821" s="90">
        <v>0.18055555555555561</v>
      </c>
      <c r="K2821" s="13">
        <v>0.33</v>
      </c>
      <c r="L2821" s="90"/>
      <c r="M2821" s="90"/>
      <c r="N2821" s="13"/>
      <c r="O2821" s="12">
        <v>0</v>
      </c>
      <c r="P2821" s="12">
        <v>45.194364</v>
      </c>
      <c r="Q2821" s="12">
        <v>5.6996609999999999</v>
      </c>
      <c r="R2821" s="14">
        <v>46301.460023148145</v>
      </c>
      <c r="S2821" s="12">
        <v>1</v>
      </c>
      <c r="T2821">
        <v>20260288</v>
      </c>
      <c r="U2821" t="s">
        <v>40</v>
      </c>
      <c r="V2821">
        <v>20260288</v>
      </c>
    </row>
    <row r="2822" spans="1:22" x14ac:dyDescent="0.3">
      <c r="A2822" s="11">
        <v>46287</v>
      </c>
      <c r="B2822" s="89" t="s">
        <v>3841</v>
      </c>
      <c r="C2822" s="12" t="s">
        <v>971</v>
      </c>
      <c r="D2822" s="12" t="s">
        <v>3590</v>
      </c>
      <c r="E2822" s="12" t="s">
        <v>662</v>
      </c>
      <c r="F2822" s="12" t="s">
        <v>3591</v>
      </c>
      <c r="G2822" s="12" t="s">
        <v>2733</v>
      </c>
      <c r="H2822" s="12" t="s">
        <v>3592</v>
      </c>
      <c r="I2822" s="90">
        <v>0.375</v>
      </c>
      <c r="J2822" s="90">
        <v>0.39583333333333331</v>
      </c>
      <c r="K2822" s="13">
        <v>0.5</v>
      </c>
      <c r="L2822" s="90"/>
      <c r="M2822" s="90"/>
      <c r="N2822" s="13"/>
      <c r="O2822" s="12">
        <v>0</v>
      </c>
      <c r="P2822" s="12">
        <v>45.175713999999999</v>
      </c>
      <c r="Q2822" s="12">
        <v>5.753374</v>
      </c>
      <c r="R2822" s="14">
        <v>46301.460023148145</v>
      </c>
      <c r="S2822" s="12">
        <v>1</v>
      </c>
      <c r="T2822">
        <v>20260321</v>
      </c>
      <c r="U2822" t="s">
        <v>40</v>
      </c>
      <c r="V2822">
        <v>20260321</v>
      </c>
    </row>
    <row r="2823" spans="1:22" x14ac:dyDescent="0.3">
      <c r="A2823" s="11">
        <v>46287</v>
      </c>
      <c r="B2823" s="89" t="s">
        <v>3872</v>
      </c>
      <c r="C2823" s="12" t="s">
        <v>866</v>
      </c>
      <c r="D2823" s="12" t="s">
        <v>1408</v>
      </c>
      <c r="E2823" s="12" t="s">
        <v>460</v>
      </c>
      <c r="F2823" s="12" t="s">
        <v>460</v>
      </c>
      <c r="G2823" s="12" t="s">
        <v>2733</v>
      </c>
      <c r="H2823" s="12" t="s">
        <v>2737</v>
      </c>
      <c r="I2823" s="90">
        <v>0.33333333333333331</v>
      </c>
      <c r="J2823" s="90">
        <v>0.38541666666666669</v>
      </c>
      <c r="K2823" s="13">
        <v>1.25</v>
      </c>
      <c r="L2823" s="90">
        <v>0.36944444444444452</v>
      </c>
      <c r="M2823" s="90">
        <v>0.41805555555555562</v>
      </c>
      <c r="N2823" s="13">
        <v>1.17</v>
      </c>
      <c r="O2823" s="12">
        <v>1</v>
      </c>
      <c r="P2823" s="12">
        <v>45.209203000000002</v>
      </c>
      <c r="Q2823" s="12">
        <v>5.7626520000000001</v>
      </c>
      <c r="R2823" s="14">
        <v>46301.460023148145</v>
      </c>
      <c r="S2823" s="12">
        <v>1</v>
      </c>
      <c r="T2823">
        <v>20260577</v>
      </c>
      <c r="U2823" t="s">
        <v>838</v>
      </c>
      <c r="V2823">
        <v>20260577</v>
      </c>
    </row>
    <row r="2824" spans="1:22" x14ac:dyDescent="0.3">
      <c r="A2824" s="11">
        <v>46287</v>
      </c>
      <c r="B2824" s="89" t="s">
        <v>3865</v>
      </c>
      <c r="C2824" s="12" t="s">
        <v>962</v>
      </c>
      <c r="D2824" s="12" t="s">
        <v>1194</v>
      </c>
      <c r="E2824" s="12" t="s">
        <v>289</v>
      </c>
      <c r="F2824" s="12" t="s">
        <v>289</v>
      </c>
      <c r="G2824" s="12" t="s">
        <v>2733</v>
      </c>
      <c r="H2824" s="12" t="s">
        <v>2737</v>
      </c>
      <c r="I2824" s="90">
        <v>0.2048611111111111</v>
      </c>
      <c r="J2824" s="90">
        <v>0.23958333333333329</v>
      </c>
      <c r="K2824" s="13">
        <v>0.83</v>
      </c>
      <c r="L2824" s="90">
        <v>0.16041666666666671</v>
      </c>
      <c r="M2824" s="90">
        <v>0.19513888888888889</v>
      </c>
      <c r="N2824" s="13">
        <v>0.83</v>
      </c>
      <c r="O2824" s="12">
        <v>1</v>
      </c>
      <c r="P2824" s="12">
        <v>45.364960000000004</v>
      </c>
      <c r="Q2824" s="12">
        <v>5.5936700000000004</v>
      </c>
      <c r="R2824" s="14">
        <v>46301.460023148145</v>
      </c>
      <c r="S2824" s="12">
        <v>1</v>
      </c>
      <c r="T2824">
        <v>20260034</v>
      </c>
      <c r="U2824" t="s">
        <v>838</v>
      </c>
      <c r="V2824">
        <v>20260034</v>
      </c>
    </row>
    <row r="2825" spans="1:22" x14ac:dyDescent="0.3">
      <c r="A2825" s="11">
        <v>46287</v>
      </c>
      <c r="B2825" s="89" t="s">
        <v>3814</v>
      </c>
      <c r="C2825" s="12" t="s">
        <v>948</v>
      </c>
      <c r="D2825" s="12" t="s">
        <v>1266</v>
      </c>
      <c r="E2825" s="12" t="s">
        <v>379</v>
      </c>
      <c r="F2825" s="12" t="s">
        <v>379</v>
      </c>
      <c r="G2825" s="12" t="s">
        <v>2733</v>
      </c>
      <c r="H2825" s="12" t="s">
        <v>2737</v>
      </c>
      <c r="I2825" s="90">
        <v>0.33333333333333331</v>
      </c>
      <c r="J2825" s="90">
        <v>0.375</v>
      </c>
      <c r="K2825" s="13">
        <v>1</v>
      </c>
      <c r="L2825" s="90"/>
      <c r="M2825" s="90"/>
      <c r="N2825" s="13"/>
      <c r="O2825" s="12">
        <v>0</v>
      </c>
      <c r="P2825" s="12">
        <v>45.162835000000001</v>
      </c>
      <c r="Q2825" s="12">
        <v>5.7206549999999998</v>
      </c>
      <c r="R2825" s="14">
        <v>46301.460023148145</v>
      </c>
      <c r="S2825" s="12">
        <v>1</v>
      </c>
      <c r="T2825">
        <v>20260057</v>
      </c>
      <c r="U2825" t="s">
        <v>838</v>
      </c>
      <c r="V2825">
        <v>20260057</v>
      </c>
    </row>
    <row r="2826" spans="1:22" x14ac:dyDescent="0.3">
      <c r="A2826" s="11">
        <v>46287</v>
      </c>
      <c r="B2826" s="89" t="s">
        <v>3866</v>
      </c>
      <c r="C2826" s="12" t="s">
        <v>949</v>
      </c>
      <c r="D2826" s="12" t="s">
        <v>3593</v>
      </c>
      <c r="E2826" s="12" t="s">
        <v>402</v>
      </c>
      <c r="F2826" s="12" t="s">
        <v>402</v>
      </c>
      <c r="G2826" s="12" t="s">
        <v>2733</v>
      </c>
      <c r="H2826" s="12" t="s">
        <v>2734</v>
      </c>
      <c r="I2826" s="90">
        <v>0.16666666666666671</v>
      </c>
      <c r="J2826" s="90">
        <v>0.18055555555555561</v>
      </c>
      <c r="K2826" s="13">
        <v>0.33</v>
      </c>
      <c r="L2826" s="90"/>
      <c r="M2826" s="90"/>
      <c r="N2826" s="13"/>
      <c r="O2826" s="12">
        <v>0</v>
      </c>
      <c r="P2826" s="12">
        <v>45.145840999999997</v>
      </c>
      <c r="Q2826" s="12">
        <v>5.7421040000000003</v>
      </c>
      <c r="R2826" s="14">
        <v>46301.460023148145</v>
      </c>
      <c r="S2826" s="12">
        <v>1</v>
      </c>
      <c r="T2826">
        <v>20260252</v>
      </c>
      <c r="U2826" t="s">
        <v>40</v>
      </c>
      <c r="V2826">
        <v>20260252</v>
      </c>
    </row>
    <row r="2827" spans="1:22" x14ac:dyDescent="0.3">
      <c r="A2827" s="11">
        <v>46287</v>
      </c>
      <c r="B2827" s="89" t="s">
        <v>3818</v>
      </c>
      <c r="C2827" s="12" t="s">
        <v>870</v>
      </c>
      <c r="D2827" s="12" t="s">
        <v>1110</v>
      </c>
      <c r="E2827" s="12" t="s">
        <v>198</v>
      </c>
      <c r="F2827" s="12" t="s">
        <v>198</v>
      </c>
      <c r="G2827" s="12" t="s">
        <v>2733</v>
      </c>
      <c r="H2827" s="12" t="s">
        <v>2737</v>
      </c>
      <c r="I2827" s="90">
        <v>0.51388888888888884</v>
      </c>
      <c r="J2827" s="90">
        <v>0.53819444444444442</v>
      </c>
      <c r="K2827" s="13">
        <v>0.57999999999999996</v>
      </c>
      <c r="L2827" s="90">
        <v>0.24236111111111111</v>
      </c>
      <c r="M2827" s="90">
        <v>0.32500000000000001</v>
      </c>
      <c r="N2827" s="13">
        <v>1.98</v>
      </c>
      <c r="O2827" s="12">
        <v>1</v>
      </c>
      <c r="P2827" s="12">
        <v>45.188409999999998</v>
      </c>
      <c r="Q2827" s="12">
        <v>5.7258019999999998</v>
      </c>
      <c r="R2827" s="14">
        <v>46301.460023148145</v>
      </c>
      <c r="S2827" s="12">
        <v>1</v>
      </c>
      <c r="T2827">
        <v>20260015</v>
      </c>
      <c r="U2827" t="s">
        <v>838</v>
      </c>
      <c r="V2827">
        <v>20260015</v>
      </c>
    </row>
    <row r="2828" spans="1:22" x14ac:dyDescent="0.3">
      <c r="A2828" s="11">
        <v>46287</v>
      </c>
      <c r="B2828" s="89" t="s">
        <v>3818</v>
      </c>
      <c r="C2828" s="12" t="s">
        <v>870</v>
      </c>
      <c r="D2828" s="12" t="s">
        <v>3512</v>
      </c>
      <c r="E2828" s="12" t="s">
        <v>146</v>
      </c>
      <c r="F2828" s="12" t="s">
        <v>3513</v>
      </c>
      <c r="G2828" s="12" t="s">
        <v>2733</v>
      </c>
      <c r="H2828" s="12" t="s">
        <v>2734</v>
      </c>
      <c r="I2828" s="90">
        <v>0.34375</v>
      </c>
      <c r="J2828" s="90">
        <v>0.3576388888888889</v>
      </c>
      <c r="K2828" s="13">
        <v>0.33</v>
      </c>
      <c r="L2828" s="90">
        <v>0.21805555555555561</v>
      </c>
      <c r="M2828" s="90">
        <v>0.21875</v>
      </c>
      <c r="N2828" s="13">
        <v>0.02</v>
      </c>
      <c r="O2828" s="12">
        <v>1</v>
      </c>
      <c r="P2828" s="12">
        <v>45.192891000000003</v>
      </c>
      <c r="Q2828" s="12">
        <v>5.7288750000000004</v>
      </c>
      <c r="R2828" s="14">
        <v>46301.460023148145</v>
      </c>
      <c r="S2828" s="12">
        <v>1</v>
      </c>
      <c r="T2828">
        <v>20260600</v>
      </c>
      <c r="U2828" t="s">
        <v>40</v>
      </c>
      <c r="V2828">
        <v>20260600</v>
      </c>
    </row>
    <row r="2829" spans="1:22" x14ac:dyDescent="0.3">
      <c r="A2829" s="11">
        <v>46287</v>
      </c>
      <c r="B2829" s="89" t="s">
        <v>3849</v>
      </c>
      <c r="C2829" s="12" t="s">
        <v>861</v>
      </c>
      <c r="D2829" s="12" t="s">
        <v>2843</v>
      </c>
      <c r="E2829" s="12" t="s">
        <v>369</v>
      </c>
      <c r="F2829" s="12" t="s">
        <v>2844</v>
      </c>
      <c r="G2829" s="12" t="s">
        <v>2733</v>
      </c>
      <c r="H2829" s="12" t="s">
        <v>2734</v>
      </c>
      <c r="I2829" s="90">
        <v>0.16666666666666671</v>
      </c>
      <c r="J2829" s="90">
        <v>0.18055555555555561</v>
      </c>
      <c r="K2829" s="13">
        <v>0.33</v>
      </c>
      <c r="L2829" s="90">
        <v>0.2069444444444444</v>
      </c>
      <c r="M2829" s="90">
        <v>0.21388888888888891</v>
      </c>
      <c r="N2829" s="13">
        <v>0.17</v>
      </c>
      <c r="O2829" s="12">
        <v>1</v>
      </c>
      <c r="P2829" s="12">
        <v>45.191803</v>
      </c>
      <c r="Q2829" s="12">
        <v>5.73027</v>
      </c>
      <c r="R2829" s="14">
        <v>46301.460023148145</v>
      </c>
      <c r="S2829" s="12">
        <v>1</v>
      </c>
      <c r="T2829">
        <v>20260324</v>
      </c>
      <c r="U2829" t="s">
        <v>40</v>
      </c>
      <c r="V2829">
        <v>20260324</v>
      </c>
    </row>
    <row r="2830" spans="1:22" x14ac:dyDescent="0.3">
      <c r="A2830" s="11">
        <v>46287</v>
      </c>
      <c r="B2830" s="89" t="s">
        <v>3819</v>
      </c>
      <c r="C2830" s="12" t="s">
        <v>973</v>
      </c>
      <c r="D2830" s="12" t="s">
        <v>1183</v>
      </c>
      <c r="E2830" s="12" t="s">
        <v>394</v>
      </c>
      <c r="F2830" s="12" t="s">
        <v>394</v>
      </c>
      <c r="G2830" s="12" t="s">
        <v>2733</v>
      </c>
      <c r="H2830" s="12" t="s">
        <v>2737</v>
      </c>
      <c r="I2830" s="90">
        <v>0.33333333333333331</v>
      </c>
      <c r="J2830" s="90">
        <v>0.46875</v>
      </c>
      <c r="K2830" s="13">
        <v>3.25</v>
      </c>
      <c r="L2830" s="90"/>
      <c r="M2830" s="90"/>
      <c r="N2830" s="13"/>
      <c r="O2830" s="12">
        <v>0</v>
      </c>
      <c r="P2830" s="12">
        <v>45.365690000000001</v>
      </c>
      <c r="Q2830" s="12">
        <v>5.5858990000000004</v>
      </c>
      <c r="R2830" s="14">
        <v>46301.460023148145</v>
      </c>
      <c r="S2830" s="12">
        <v>1</v>
      </c>
      <c r="T2830">
        <v>20240003</v>
      </c>
      <c r="U2830" t="s">
        <v>838</v>
      </c>
      <c r="V2830">
        <v>20240003</v>
      </c>
    </row>
    <row r="2831" spans="1:22" x14ac:dyDescent="0.3">
      <c r="A2831" s="11">
        <v>46287</v>
      </c>
      <c r="B2831" s="89" t="s">
        <v>3813</v>
      </c>
      <c r="C2831" s="12" t="s">
        <v>847</v>
      </c>
      <c r="D2831" s="12"/>
      <c r="E2831" s="12" t="s">
        <v>820</v>
      </c>
      <c r="F2831" s="12" t="s">
        <v>820</v>
      </c>
      <c r="G2831" s="12"/>
      <c r="H2831" s="12"/>
      <c r="I2831" s="90">
        <v>0.16666666666666671</v>
      </c>
      <c r="J2831" s="90">
        <v>0.17708333333333329</v>
      </c>
      <c r="K2831" s="13">
        <v>0.25</v>
      </c>
      <c r="L2831" s="90"/>
      <c r="M2831" s="90"/>
      <c r="N2831" s="13"/>
      <c r="O2831" s="12">
        <v>0</v>
      </c>
      <c r="P2831" s="12">
        <v>48.795366999999999</v>
      </c>
      <c r="Q2831" s="12">
        <v>2.322012</v>
      </c>
      <c r="R2831" s="14">
        <v>46301.460023148145</v>
      </c>
      <c r="S2831" s="12">
        <v>1</v>
      </c>
      <c r="V2831" t="s">
        <v>3802</v>
      </c>
    </row>
    <row r="2832" spans="1:22" x14ac:dyDescent="0.3">
      <c r="A2832" s="11">
        <v>46287</v>
      </c>
      <c r="B2832" s="89" t="s">
        <v>3812</v>
      </c>
      <c r="C2832" s="12" t="s">
        <v>977</v>
      </c>
      <c r="D2832" s="12" t="s">
        <v>2399</v>
      </c>
      <c r="E2832" s="12" t="s">
        <v>606</v>
      </c>
      <c r="F2832" s="12" t="s">
        <v>606</v>
      </c>
      <c r="G2832" s="12" t="s">
        <v>2733</v>
      </c>
      <c r="H2832" s="12" t="s">
        <v>2737</v>
      </c>
      <c r="I2832" s="90">
        <v>0.20833333333333329</v>
      </c>
      <c r="J2832" s="90">
        <v>0.24652777777777779</v>
      </c>
      <c r="K2832" s="13">
        <v>0.92</v>
      </c>
      <c r="L2832" s="90">
        <v>0.32500000000000001</v>
      </c>
      <c r="M2832" s="90">
        <v>0.37361111111111112</v>
      </c>
      <c r="N2832" s="13">
        <v>1.17</v>
      </c>
      <c r="O2832" s="12">
        <v>1</v>
      </c>
      <c r="P2832" s="12">
        <v>45.367356999999998</v>
      </c>
      <c r="Q2832" s="12">
        <v>5.5849169999999999</v>
      </c>
      <c r="R2832" s="14">
        <v>46301.460023148145</v>
      </c>
      <c r="S2832" s="12">
        <v>1</v>
      </c>
      <c r="T2832">
        <v>20260442</v>
      </c>
      <c r="U2832" t="s">
        <v>838</v>
      </c>
      <c r="V2832">
        <v>20260442</v>
      </c>
    </row>
    <row r="2833" spans="1:22" x14ac:dyDescent="0.3">
      <c r="A2833" s="11">
        <v>46287</v>
      </c>
      <c r="B2833" s="89" t="s">
        <v>3814</v>
      </c>
      <c r="C2833" s="12" t="s">
        <v>948</v>
      </c>
      <c r="D2833" s="12" t="s">
        <v>1270</v>
      </c>
      <c r="E2833" s="12" t="s">
        <v>378</v>
      </c>
      <c r="F2833" s="12" t="s">
        <v>3904</v>
      </c>
      <c r="G2833" s="12" t="s">
        <v>2733</v>
      </c>
      <c r="H2833" s="12" t="s">
        <v>2737</v>
      </c>
      <c r="I2833" s="90">
        <v>0.33333333333333331</v>
      </c>
      <c r="J2833" s="90">
        <v>0.35416666666666669</v>
      </c>
      <c r="K2833" s="13">
        <v>0.5</v>
      </c>
      <c r="L2833" s="90"/>
      <c r="M2833" s="90"/>
      <c r="N2833" s="13"/>
      <c r="O2833" s="12">
        <v>0</v>
      </c>
      <c r="P2833" s="12">
        <v>45.188785000000003</v>
      </c>
      <c r="Q2833" s="12">
        <v>5.7198960000000003</v>
      </c>
      <c r="R2833" s="14">
        <v>46301.460023148145</v>
      </c>
      <c r="S2833" s="12">
        <v>1</v>
      </c>
      <c r="T2833">
        <v>20260058</v>
      </c>
      <c r="U2833" t="s">
        <v>838</v>
      </c>
      <c r="V2833">
        <v>20260058</v>
      </c>
    </row>
    <row r="2834" spans="1:22" x14ac:dyDescent="0.3">
      <c r="A2834" s="11">
        <v>46287</v>
      </c>
      <c r="B2834" s="89" t="s">
        <v>3854</v>
      </c>
      <c r="C2834" s="12" t="s">
        <v>963</v>
      </c>
      <c r="D2834" s="12" t="s">
        <v>1254</v>
      </c>
      <c r="E2834" s="12" t="s">
        <v>376</v>
      </c>
      <c r="F2834" s="12" t="s">
        <v>1256</v>
      </c>
      <c r="G2834" s="12" t="s">
        <v>2733</v>
      </c>
      <c r="H2834" s="12" t="s">
        <v>2737</v>
      </c>
      <c r="I2834" s="90">
        <v>0.29166666666666669</v>
      </c>
      <c r="J2834" s="90">
        <v>0.30555555555555558</v>
      </c>
      <c r="K2834" s="13">
        <v>0.33</v>
      </c>
      <c r="L2834" s="90"/>
      <c r="M2834" s="90"/>
      <c r="N2834" s="13"/>
      <c r="O2834" s="12">
        <v>0</v>
      </c>
      <c r="P2834" s="12">
        <v>45.182341999999998</v>
      </c>
      <c r="Q2834" s="12">
        <v>5.7126530000000004</v>
      </c>
      <c r="R2834" s="14">
        <v>46301.460023148145</v>
      </c>
      <c r="S2834" s="12">
        <v>1</v>
      </c>
      <c r="T2834">
        <v>20260054</v>
      </c>
      <c r="U2834" t="s">
        <v>838</v>
      </c>
      <c r="V2834">
        <v>20260054</v>
      </c>
    </row>
    <row r="2835" spans="1:22" x14ac:dyDescent="0.3">
      <c r="A2835" s="11">
        <v>46287</v>
      </c>
      <c r="B2835" s="89" t="s">
        <v>3889</v>
      </c>
      <c r="C2835" s="12" t="s">
        <v>972</v>
      </c>
      <c r="D2835" s="12" t="s">
        <v>3411</v>
      </c>
      <c r="E2835" s="12" t="s">
        <v>741</v>
      </c>
      <c r="F2835" s="12" t="s">
        <v>3412</v>
      </c>
      <c r="G2835" s="12" t="s">
        <v>2733</v>
      </c>
      <c r="H2835" s="12" t="s">
        <v>2734</v>
      </c>
      <c r="I2835" s="90">
        <v>0.16666666666666671</v>
      </c>
      <c r="J2835" s="90">
        <v>0.18055555555555561</v>
      </c>
      <c r="K2835" s="13">
        <v>0.33</v>
      </c>
      <c r="L2835" s="90">
        <v>0.49305555555555558</v>
      </c>
      <c r="M2835" s="90">
        <v>0.49305555555555558</v>
      </c>
      <c r="N2835" s="13">
        <v>0</v>
      </c>
      <c r="O2835" s="12">
        <v>1</v>
      </c>
      <c r="P2835" s="12">
        <v>45.157052</v>
      </c>
      <c r="Q2835" s="12">
        <v>5.7211379999999998</v>
      </c>
      <c r="R2835" s="14">
        <v>46301.460023148145</v>
      </c>
      <c r="S2835" s="12">
        <v>1</v>
      </c>
      <c r="T2835">
        <v>20260443</v>
      </c>
      <c r="U2835" t="s">
        <v>40</v>
      </c>
      <c r="V2835">
        <v>20260443</v>
      </c>
    </row>
    <row r="2836" spans="1:22" x14ac:dyDescent="0.3">
      <c r="A2836" s="11">
        <v>46287</v>
      </c>
      <c r="B2836" s="89" t="s">
        <v>3868</v>
      </c>
      <c r="C2836" s="12" t="s">
        <v>983</v>
      </c>
      <c r="D2836" s="12" t="s">
        <v>1745</v>
      </c>
      <c r="E2836" s="12" t="s">
        <v>473</v>
      </c>
      <c r="F2836" s="12" t="s">
        <v>3527</v>
      </c>
      <c r="G2836" s="12" t="s">
        <v>2733</v>
      </c>
      <c r="H2836" s="12" t="s">
        <v>2734</v>
      </c>
      <c r="I2836" s="90">
        <v>0.16666666666666671</v>
      </c>
      <c r="J2836" s="90">
        <v>0.18055555555555561</v>
      </c>
      <c r="K2836" s="13">
        <v>0.33</v>
      </c>
      <c r="L2836" s="90"/>
      <c r="M2836" s="90"/>
      <c r="N2836" s="13"/>
      <c r="O2836" s="12">
        <v>0</v>
      </c>
      <c r="P2836" s="12">
        <v>45.201889999999999</v>
      </c>
      <c r="Q2836" s="12">
        <v>5.8388479999999996</v>
      </c>
      <c r="R2836" s="14">
        <v>46301.460023148145</v>
      </c>
      <c r="S2836" s="12">
        <v>1</v>
      </c>
      <c r="T2836">
        <v>20260229</v>
      </c>
      <c r="U2836" t="s">
        <v>838</v>
      </c>
      <c r="V2836">
        <v>20260229</v>
      </c>
    </row>
    <row r="2837" spans="1:22" x14ac:dyDescent="0.3">
      <c r="A2837" s="11">
        <v>46287</v>
      </c>
      <c r="B2837" s="89" t="s">
        <v>3820</v>
      </c>
      <c r="C2837" s="12" t="s">
        <v>961</v>
      </c>
      <c r="D2837" s="12" t="s">
        <v>2914</v>
      </c>
      <c r="E2837" s="12" t="s">
        <v>301</v>
      </c>
      <c r="F2837" s="12" t="s">
        <v>2915</v>
      </c>
      <c r="G2837" s="12" t="s">
        <v>2733</v>
      </c>
      <c r="H2837" s="12" t="s">
        <v>2734</v>
      </c>
      <c r="I2837" s="90">
        <v>0.3923611111111111</v>
      </c>
      <c r="J2837" s="90">
        <v>0.40625</v>
      </c>
      <c r="K2837" s="13">
        <v>0.33</v>
      </c>
      <c r="L2837" s="90">
        <v>0.38541666666666669</v>
      </c>
      <c r="M2837" s="90">
        <v>0.59930555555555554</v>
      </c>
      <c r="N2837" s="13">
        <v>5.13</v>
      </c>
      <c r="O2837" s="12">
        <v>1</v>
      </c>
      <c r="P2837" s="12">
        <v>45.180677000000003</v>
      </c>
      <c r="Q2837" s="12">
        <v>5.7244840000000003</v>
      </c>
      <c r="R2837" s="14">
        <v>46301.460023148145</v>
      </c>
      <c r="S2837" s="12">
        <v>1</v>
      </c>
      <c r="T2837">
        <v>20260547</v>
      </c>
      <c r="U2837" t="s">
        <v>40</v>
      </c>
      <c r="V2837">
        <v>20260547</v>
      </c>
    </row>
    <row r="2838" spans="1:22" x14ac:dyDescent="0.3">
      <c r="A2838" s="11">
        <v>46287</v>
      </c>
      <c r="B2838" s="89" t="s">
        <v>3820</v>
      </c>
      <c r="C2838" s="12" t="s">
        <v>961</v>
      </c>
      <c r="D2838" s="12" t="s">
        <v>2912</v>
      </c>
      <c r="E2838" s="12" t="s">
        <v>514</v>
      </c>
      <c r="F2838" s="12" t="s">
        <v>2913</v>
      </c>
      <c r="G2838" s="12" t="s">
        <v>2733</v>
      </c>
      <c r="H2838" s="12" t="s">
        <v>2734</v>
      </c>
      <c r="I2838" s="90">
        <v>0.36805555555555558</v>
      </c>
      <c r="J2838" s="90">
        <v>0.38194444444444442</v>
      </c>
      <c r="K2838" s="13">
        <v>0.33</v>
      </c>
      <c r="L2838" s="90">
        <v>0.44236111111111109</v>
      </c>
      <c r="M2838" s="90">
        <v>0.56180555555555556</v>
      </c>
      <c r="N2838" s="13">
        <v>2.87</v>
      </c>
      <c r="O2838" s="12">
        <v>1</v>
      </c>
      <c r="P2838" s="12">
        <v>45.166386000000003</v>
      </c>
      <c r="Q2838" s="12">
        <v>5.7264660000000003</v>
      </c>
      <c r="R2838" s="14">
        <v>46301.460023148145</v>
      </c>
      <c r="S2838" s="12">
        <v>1</v>
      </c>
      <c r="T2838">
        <v>20260578</v>
      </c>
      <c r="U2838" t="s">
        <v>40</v>
      </c>
      <c r="V2838">
        <v>20260578</v>
      </c>
    </row>
    <row r="2839" spans="1:22" x14ac:dyDescent="0.3">
      <c r="A2839" s="11">
        <v>46287</v>
      </c>
      <c r="B2839" s="89" t="s">
        <v>3822</v>
      </c>
      <c r="C2839" s="12" t="s">
        <v>944</v>
      </c>
      <c r="D2839" s="12" t="s">
        <v>3519</v>
      </c>
      <c r="E2839" s="12" t="s">
        <v>191</v>
      </c>
      <c r="F2839" s="12" t="s">
        <v>3520</v>
      </c>
      <c r="G2839" s="12" t="s">
        <v>2733</v>
      </c>
      <c r="H2839" s="12" t="s">
        <v>2734</v>
      </c>
      <c r="I2839" s="90">
        <v>0.16666666666666671</v>
      </c>
      <c r="J2839" s="90">
        <v>0.18055555555555561</v>
      </c>
      <c r="K2839" s="13">
        <v>0.33</v>
      </c>
      <c r="L2839" s="90"/>
      <c r="M2839" s="90"/>
      <c r="N2839" s="13"/>
      <c r="O2839" s="12">
        <v>0</v>
      </c>
      <c r="P2839" s="12">
        <v>45.180351000000002</v>
      </c>
      <c r="Q2839" s="12">
        <v>5.7075740000000001</v>
      </c>
      <c r="R2839" s="14">
        <v>46301.460023148145</v>
      </c>
      <c r="S2839" s="12">
        <v>1</v>
      </c>
      <c r="T2839">
        <v>20260431</v>
      </c>
      <c r="U2839" t="s">
        <v>40</v>
      </c>
      <c r="V2839">
        <v>20260431</v>
      </c>
    </row>
    <row r="2840" spans="1:22" x14ac:dyDescent="0.3">
      <c r="A2840" s="11">
        <v>46287</v>
      </c>
      <c r="B2840" s="89" t="s">
        <v>3811</v>
      </c>
      <c r="C2840" s="12" t="s">
        <v>975</v>
      </c>
      <c r="D2840" s="12" t="s">
        <v>1917</v>
      </c>
      <c r="E2840" s="12" t="s">
        <v>271</v>
      </c>
      <c r="F2840" s="12" t="s">
        <v>3521</v>
      </c>
      <c r="G2840" s="12" t="s">
        <v>2733</v>
      </c>
      <c r="H2840" s="12" t="s">
        <v>2781</v>
      </c>
      <c r="I2840" s="90">
        <v>0.16666666666666671</v>
      </c>
      <c r="J2840" s="90">
        <v>0.22916666666666671</v>
      </c>
      <c r="K2840" s="13">
        <v>1.5</v>
      </c>
      <c r="L2840" s="90">
        <v>0.19236111111111109</v>
      </c>
      <c r="M2840" s="90">
        <v>0.24305555555555561</v>
      </c>
      <c r="N2840" s="13">
        <v>1.22</v>
      </c>
      <c r="O2840" s="12">
        <v>1</v>
      </c>
      <c r="P2840" s="12">
        <v>45.350082999999998</v>
      </c>
      <c r="Q2840" s="12">
        <v>5.5047350000000002</v>
      </c>
      <c r="R2840" s="14">
        <v>46301.460023148145</v>
      </c>
      <c r="S2840" s="12">
        <v>1</v>
      </c>
      <c r="T2840">
        <v>20260283</v>
      </c>
      <c r="U2840" t="s">
        <v>838</v>
      </c>
      <c r="V2840">
        <v>20260283</v>
      </c>
    </row>
    <row r="2841" spans="1:22" x14ac:dyDescent="0.3">
      <c r="A2841" s="11">
        <v>46287</v>
      </c>
      <c r="B2841" s="89" t="s">
        <v>3867</v>
      </c>
      <c r="C2841" s="12" t="s">
        <v>914</v>
      </c>
      <c r="D2841" s="12" t="s">
        <v>1706</v>
      </c>
      <c r="E2841" s="12" t="s">
        <v>525</v>
      </c>
      <c r="F2841" s="12" t="s">
        <v>525</v>
      </c>
      <c r="G2841" s="12" t="s">
        <v>2733</v>
      </c>
      <c r="H2841" s="12" t="s">
        <v>2737</v>
      </c>
      <c r="I2841" s="90">
        <v>0.33333333333333331</v>
      </c>
      <c r="J2841" s="90">
        <v>0.34722222222222221</v>
      </c>
      <c r="K2841" s="13">
        <v>0.33</v>
      </c>
      <c r="L2841" s="90"/>
      <c r="M2841" s="90"/>
      <c r="N2841" s="13"/>
      <c r="O2841" s="12">
        <v>0</v>
      </c>
      <c r="P2841" s="12">
        <v>45.166784</v>
      </c>
      <c r="Q2841" s="12">
        <v>5.7270599999999998</v>
      </c>
      <c r="R2841" s="14">
        <v>46301.460023148145</v>
      </c>
      <c r="S2841" s="12">
        <v>1</v>
      </c>
      <c r="T2841">
        <v>20260217</v>
      </c>
      <c r="U2841" t="s">
        <v>838</v>
      </c>
      <c r="V2841">
        <v>20260217</v>
      </c>
    </row>
    <row r="2842" spans="1:22" x14ac:dyDescent="0.3">
      <c r="A2842" s="11">
        <v>46287</v>
      </c>
      <c r="B2842" s="89" t="s">
        <v>3846</v>
      </c>
      <c r="C2842" s="12" t="s">
        <v>965</v>
      </c>
      <c r="D2842" s="12" t="s">
        <v>3418</v>
      </c>
      <c r="E2842" s="12" t="s">
        <v>449</v>
      </c>
      <c r="F2842" s="12" t="s">
        <v>3419</v>
      </c>
      <c r="G2842" s="12" t="s">
        <v>2733</v>
      </c>
      <c r="H2842" s="12" t="s">
        <v>2734</v>
      </c>
      <c r="I2842" s="90">
        <v>0.16666666666666671</v>
      </c>
      <c r="J2842" s="90">
        <v>0.18055555555555561</v>
      </c>
      <c r="K2842" s="13">
        <v>0.33</v>
      </c>
      <c r="L2842" s="90">
        <v>0.17708333333333329</v>
      </c>
      <c r="M2842" s="90">
        <v>0.17777777777777781</v>
      </c>
      <c r="N2842" s="13">
        <v>0.02</v>
      </c>
      <c r="O2842" s="12">
        <v>1</v>
      </c>
      <c r="P2842" s="12">
        <v>45.181083999999998</v>
      </c>
      <c r="Q2842" s="12">
        <v>5.7069349999999996</v>
      </c>
      <c r="R2842" s="14">
        <v>46301.460023148145</v>
      </c>
      <c r="S2842" s="12">
        <v>1</v>
      </c>
      <c r="T2842">
        <v>20260373</v>
      </c>
      <c r="U2842" t="s">
        <v>40</v>
      </c>
      <c r="V2842">
        <v>20260373</v>
      </c>
    </row>
    <row r="2843" spans="1:22" x14ac:dyDescent="0.3">
      <c r="A2843" s="11">
        <v>46287</v>
      </c>
      <c r="B2843" s="89" t="s">
        <v>3841</v>
      </c>
      <c r="C2843" s="12" t="s">
        <v>971</v>
      </c>
      <c r="D2843" s="12" t="s">
        <v>2623</v>
      </c>
      <c r="E2843" s="12" t="s">
        <v>445</v>
      </c>
      <c r="F2843" s="12" t="s">
        <v>2838</v>
      </c>
      <c r="G2843" s="12" t="s">
        <v>2733</v>
      </c>
      <c r="H2843" s="12" t="s">
        <v>2737</v>
      </c>
      <c r="I2843" s="90">
        <v>0.33333333333333331</v>
      </c>
      <c r="J2843" s="90">
        <v>0.34722222222222221</v>
      </c>
      <c r="K2843" s="13">
        <v>0.33</v>
      </c>
      <c r="L2843" s="90"/>
      <c r="M2843" s="90"/>
      <c r="N2843" s="13"/>
      <c r="O2843" s="12">
        <v>0</v>
      </c>
      <c r="P2843" s="12">
        <v>45.181372000000003</v>
      </c>
      <c r="Q2843" s="12">
        <v>5.7330990000000002</v>
      </c>
      <c r="R2843" s="14">
        <v>46301.460023148145</v>
      </c>
      <c r="S2843" s="12">
        <v>1</v>
      </c>
      <c r="T2843">
        <v>20260540</v>
      </c>
      <c r="U2843" t="s">
        <v>838</v>
      </c>
      <c r="V2843">
        <v>20260540</v>
      </c>
    </row>
    <row r="2844" spans="1:22" x14ac:dyDescent="0.3">
      <c r="A2844" s="11">
        <v>46287</v>
      </c>
      <c r="B2844" s="89" t="s">
        <v>3854</v>
      </c>
      <c r="C2844" s="12" t="s">
        <v>963</v>
      </c>
      <c r="D2844" s="12" t="s">
        <v>2910</v>
      </c>
      <c r="E2844" s="12" t="s">
        <v>762</v>
      </c>
      <c r="F2844" s="12" t="s">
        <v>2911</v>
      </c>
      <c r="G2844" s="12" t="s">
        <v>2733</v>
      </c>
      <c r="H2844" s="12" t="s">
        <v>2734</v>
      </c>
      <c r="I2844" s="90">
        <v>0.29166666666666669</v>
      </c>
      <c r="J2844" s="90">
        <v>0.2986111111111111</v>
      </c>
      <c r="K2844" s="13">
        <v>0.17</v>
      </c>
      <c r="L2844" s="90"/>
      <c r="M2844" s="90"/>
      <c r="N2844" s="13"/>
      <c r="O2844" s="12">
        <v>0</v>
      </c>
      <c r="P2844" s="12">
        <v>45.180419000000001</v>
      </c>
      <c r="Q2844" s="12">
        <v>5.7115030000000004</v>
      </c>
      <c r="R2844" s="14">
        <v>46301.460023148145</v>
      </c>
      <c r="S2844" s="12">
        <v>1</v>
      </c>
      <c r="T2844">
        <v>20260424</v>
      </c>
      <c r="U2844" t="s">
        <v>40</v>
      </c>
      <c r="V2844">
        <v>20260424</v>
      </c>
    </row>
    <row r="2845" spans="1:22" x14ac:dyDescent="0.3">
      <c r="A2845" s="11">
        <v>46287</v>
      </c>
      <c r="B2845" s="89" t="s">
        <v>3861</v>
      </c>
      <c r="C2845" s="12" t="s">
        <v>970</v>
      </c>
      <c r="D2845" s="12" t="s">
        <v>2278</v>
      </c>
      <c r="E2845" s="12" t="s">
        <v>293</v>
      </c>
      <c r="F2845" s="12" t="s">
        <v>293</v>
      </c>
      <c r="G2845" s="12" t="s">
        <v>2733</v>
      </c>
      <c r="H2845" s="12" t="s">
        <v>2737</v>
      </c>
      <c r="I2845" s="90">
        <v>0.33333333333333331</v>
      </c>
      <c r="J2845" s="90">
        <v>0.37847222222222221</v>
      </c>
      <c r="K2845" s="13">
        <v>1.08</v>
      </c>
      <c r="L2845" s="90"/>
      <c r="M2845" s="90"/>
      <c r="N2845" s="13"/>
      <c r="O2845" s="12">
        <v>0</v>
      </c>
      <c r="P2845" s="12">
        <v>45.105367000000001</v>
      </c>
      <c r="Q2845" s="12">
        <v>5.6648319999999996</v>
      </c>
      <c r="R2845" s="14">
        <v>46301.460023148145</v>
      </c>
      <c r="S2845" s="12">
        <v>1</v>
      </c>
      <c r="T2845">
        <v>20260400</v>
      </c>
      <c r="U2845" t="s">
        <v>838</v>
      </c>
      <c r="V2845">
        <v>20260400</v>
      </c>
    </row>
    <row r="2846" spans="1:22" x14ac:dyDescent="0.3">
      <c r="A2846" s="11">
        <v>46287</v>
      </c>
      <c r="B2846" s="89" t="s">
        <v>3861</v>
      </c>
      <c r="C2846" s="12" t="s">
        <v>970</v>
      </c>
      <c r="D2846" s="12" t="s">
        <v>2926</v>
      </c>
      <c r="E2846" s="12" t="s">
        <v>293</v>
      </c>
      <c r="F2846" s="12" t="s">
        <v>2927</v>
      </c>
      <c r="G2846" s="12" t="s">
        <v>2733</v>
      </c>
      <c r="H2846" s="12" t="s">
        <v>2734</v>
      </c>
      <c r="I2846" s="90">
        <v>0.16666666666666671</v>
      </c>
      <c r="J2846" s="90">
        <v>0.18055555555555561</v>
      </c>
      <c r="K2846" s="13">
        <v>0.33</v>
      </c>
      <c r="L2846" s="90"/>
      <c r="M2846" s="90"/>
      <c r="N2846" s="13"/>
      <c r="O2846" s="12">
        <v>0</v>
      </c>
      <c r="P2846" s="12">
        <v>45.105367000000001</v>
      </c>
      <c r="Q2846" s="12">
        <v>5.6648319999999996</v>
      </c>
      <c r="R2846" s="14">
        <v>46301.460023148145</v>
      </c>
      <c r="S2846" s="12">
        <v>1</v>
      </c>
      <c r="T2846">
        <v>20260400</v>
      </c>
      <c r="U2846" t="s">
        <v>40</v>
      </c>
      <c r="V2846">
        <v>20260400</v>
      </c>
    </row>
    <row r="2847" spans="1:22" x14ac:dyDescent="0.3">
      <c r="A2847" s="11">
        <v>46287</v>
      </c>
      <c r="B2847" s="89" t="s">
        <v>3901</v>
      </c>
      <c r="C2847" s="12" t="s">
        <v>969</v>
      </c>
      <c r="D2847" s="12" t="s">
        <v>3522</v>
      </c>
      <c r="E2847" s="12" t="s">
        <v>441</v>
      </c>
      <c r="F2847" s="12" t="s">
        <v>3523</v>
      </c>
      <c r="G2847" s="12" t="s">
        <v>2733</v>
      </c>
      <c r="H2847" s="12" t="s">
        <v>2734</v>
      </c>
      <c r="I2847" s="90">
        <v>0.16666666666666671</v>
      </c>
      <c r="J2847" s="90">
        <v>0.18055555555555561</v>
      </c>
      <c r="K2847" s="13">
        <v>0.33</v>
      </c>
      <c r="L2847" s="90"/>
      <c r="M2847" s="90"/>
      <c r="N2847" s="13"/>
      <c r="O2847" s="12">
        <v>0</v>
      </c>
      <c r="P2847" s="12">
        <v>45.157359</v>
      </c>
      <c r="Q2847" s="12">
        <v>5.7146999999999997</v>
      </c>
      <c r="R2847" s="14">
        <v>46301.460023148145</v>
      </c>
      <c r="S2847" s="12">
        <v>1</v>
      </c>
      <c r="T2847">
        <v>20260161</v>
      </c>
      <c r="U2847" t="s">
        <v>40</v>
      </c>
      <c r="V2847">
        <v>20260161</v>
      </c>
    </row>
    <row r="2848" spans="1:22" x14ac:dyDescent="0.3">
      <c r="A2848" s="11">
        <v>46287</v>
      </c>
      <c r="B2848" s="89" t="s">
        <v>3845</v>
      </c>
      <c r="C2848" s="12" t="s">
        <v>950</v>
      </c>
      <c r="D2848" s="12" t="s">
        <v>2928</v>
      </c>
      <c r="E2848" s="12" t="s">
        <v>141</v>
      </c>
      <c r="F2848" s="12" t="s">
        <v>2929</v>
      </c>
      <c r="G2848" s="12" t="s">
        <v>2733</v>
      </c>
      <c r="H2848" s="12" t="s">
        <v>2734</v>
      </c>
      <c r="I2848" s="90">
        <v>0.16666666666666671</v>
      </c>
      <c r="J2848" s="90">
        <v>0.18055555555555561</v>
      </c>
      <c r="K2848" s="13">
        <v>0.33</v>
      </c>
      <c r="L2848" s="90"/>
      <c r="M2848" s="90"/>
      <c r="N2848" s="13"/>
      <c r="O2848" s="12">
        <v>0</v>
      </c>
      <c r="P2848" s="12">
        <v>45.189855999999999</v>
      </c>
      <c r="Q2848" s="12">
        <v>5.7242749999999996</v>
      </c>
      <c r="R2848" s="14">
        <v>46301.460023148145</v>
      </c>
      <c r="S2848" s="12">
        <v>1</v>
      </c>
      <c r="T2848">
        <v>20260505</v>
      </c>
      <c r="U2848" t="s">
        <v>40</v>
      </c>
      <c r="V2848">
        <v>20260505</v>
      </c>
    </row>
    <row r="2849" spans="1:22" x14ac:dyDescent="0.3">
      <c r="A2849" s="11">
        <v>46287</v>
      </c>
      <c r="B2849" s="89" t="s">
        <v>3823</v>
      </c>
      <c r="C2849" s="12" t="s">
        <v>968</v>
      </c>
      <c r="D2849" s="12" t="s">
        <v>3425</v>
      </c>
      <c r="E2849" s="12" t="s">
        <v>298</v>
      </c>
      <c r="F2849" s="12" t="s">
        <v>3426</v>
      </c>
      <c r="G2849" s="12" t="s">
        <v>2733</v>
      </c>
      <c r="H2849" s="12" t="s">
        <v>2734</v>
      </c>
      <c r="I2849" s="90">
        <v>0.19097222222222221</v>
      </c>
      <c r="J2849" s="90">
        <v>0.2048611111111111</v>
      </c>
      <c r="K2849" s="13">
        <v>0.33</v>
      </c>
      <c r="L2849" s="90"/>
      <c r="M2849" s="90"/>
      <c r="N2849" s="13"/>
      <c r="O2849" s="12">
        <v>0</v>
      </c>
      <c r="P2849" s="12">
        <v>45.186393000000002</v>
      </c>
      <c r="Q2849" s="12">
        <v>5.7280889999999998</v>
      </c>
      <c r="R2849" s="14">
        <v>46301.460023148145</v>
      </c>
      <c r="S2849" s="12">
        <v>1</v>
      </c>
      <c r="T2849">
        <v>20260221</v>
      </c>
      <c r="U2849" t="s">
        <v>40</v>
      </c>
      <c r="V2849">
        <v>20260221</v>
      </c>
    </row>
    <row r="2850" spans="1:22" x14ac:dyDescent="0.3">
      <c r="A2850" s="11">
        <v>46287</v>
      </c>
      <c r="B2850" s="89" t="s">
        <v>3822</v>
      </c>
      <c r="C2850" s="12" t="s">
        <v>944</v>
      </c>
      <c r="D2850" s="12" t="s">
        <v>2932</v>
      </c>
      <c r="E2850" s="12" t="s">
        <v>88</v>
      </c>
      <c r="F2850" s="12" t="s">
        <v>2933</v>
      </c>
      <c r="G2850" s="12" t="s">
        <v>2733</v>
      </c>
      <c r="H2850" s="12" t="s">
        <v>2734</v>
      </c>
      <c r="I2850" s="90">
        <v>0.16666666666666671</v>
      </c>
      <c r="J2850" s="90">
        <v>0.18055555555555561</v>
      </c>
      <c r="K2850" s="13">
        <v>0.33</v>
      </c>
      <c r="L2850" s="90"/>
      <c r="M2850" s="90"/>
      <c r="N2850" s="13"/>
      <c r="O2850" s="12">
        <v>0</v>
      </c>
      <c r="P2850" s="12">
        <v>45.182119</v>
      </c>
      <c r="Q2850" s="12">
        <v>5.7322090000000001</v>
      </c>
      <c r="R2850" s="14">
        <v>46301.460023148145</v>
      </c>
      <c r="S2850" s="12">
        <v>1</v>
      </c>
      <c r="T2850">
        <v>20260432</v>
      </c>
      <c r="U2850" t="s">
        <v>40</v>
      </c>
      <c r="V2850">
        <v>20260432</v>
      </c>
    </row>
    <row r="2851" spans="1:22" x14ac:dyDescent="0.3">
      <c r="A2851" s="11">
        <v>46287</v>
      </c>
      <c r="B2851" s="89" t="s">
        <v>3845</v>
      </c>
      <c r="C2851" s="12" t="s">
        <v>950</v>
      </c>
      <c r="D2851" s="12" t="s">
        <v>3423</v>
      </c>
      <c r="E2851" s="12" t="s">
        <v>132</v>
      </c>
      <c r="F2851" s="12" t="s">
        <v>3424</v>
      </c>
      <c r="G2851" s="12" t="s">
        <v>2733</v>
      </c>
      <c r="H2851" s="12" t="s">
        <v>2734</v>
      </c>
      <c r="I2851" s="90">
        <v>0.16666666666666671</v>
      </c>
      <c r="J2851" s="90">
        <v>0.18055555555555561</v>
      </c>
      <c r="K2851" s="13">
        <v>0.33</v>
      </c>
      <c r="L2851" s="90"/>
      <c r="M2851" s="90"/>
      <c r="N2851" s="13"/>
      <c r="O2851" s="12">
        <v>0</v>
      </c>
      <c r="P2851" s="12">
        <v>45.190461999999997</v>
      </c>
      <c r="Q2851" s="12">
        <v>5.723516</v>
      </c>
      <c r="R2851" s="14">
        <v>46301.460023148145</v>
      </c>
      <c r="S2851" s="12">
        <v>1</v>
      </c>
      <c r="T2851">
        <v>20260346</v>
      </c>
      <c r="U2851" t="s">
        <v>40</v>
      </c>
      <c r="V2851">
        <v>20260346</v>
      </c>
    </row>
    <row r="2852" spans="1:22" x14ac:dyDescent="0.3">
      <c r="A2852" s="11">
        <v>46287</v>
      </c>
      <c r="B2852" s="89" t="s">
        <v>3867</v>
      </c>
      <c r="C2852" s="12" t="s">
        <v>914</v>
      </c>
      <c r="D2852" s="12" t="s">
        <v>3429</v>
      </c>
      <c r="E2852" s="12" t="s">
        <v>745</v>
      </c>
      <c r="F2852" s="12" t="s">
        <v>3430</v>
      </c>
      <c r="G2852" s="12" t="s">
        <v>2733</v>
      </c>
      <c r="H2852" s="12" t="s">
        <v>2734</v>
      </c>
      <c r="I2852" s="90">
        <v>0.16666666666666671</v>
      </c>
      <c r="J2852" s="90">
        <v>0.18055555555555561</v>
      </c>
      <c r="K2852" s="13">
        <v>0.33</v>
      </c>
      <c r="L2852" s="90">
        <v>0.19791666666666671</v>
      </c>
      <c r="M2852" s="90">
        <v>0.52222222222222225</v>
      </c>
      <c r="N2852" s="13">
        <v>7.78</v>
      </c>
      <c r="O2852" s="12">
        <v>1</v>
      </c>
      <c r="P2852" s="12">
        <v>45.144418999999999</v>
      </c>
      <c r="Q2852" s="12">
        <v>5.7205839999999997</v>
      </c>
      <c r="R2852" s="14">
        <v>46301.460023148145</v>
      </c>
      <c r="S2852" s="12">
        <v>1</v>
      </c>
      <c r="T2852">
        <v>20260260</v>
      </c>
      <c r="U2852" t="s">
        <v>40</v>
      </c>
      <c r="V2852">
        <v>20260260</v>
      </c>
    </row>
    <row r="2853" spans="1:22" x14ac:dyDescent="0.3">
      <c r="A2853" s="11">
        <v>46287</v>
      </c>
      <c r="B2853" s="89" t="s">
        <v>3848</v>
      </c>
      <c r="C2853" s="12" t="s">
        <v>945</v>
      </c>
      <c r="D2853" s="12" t="s">
        <v>2935</v>
      </c>
      <c r="E2853" s="12" t="s">
        <v>769</v>
      </c>
      <c r="F2853" s="12" t="s">
        <v>2936</v>
      </c>
      <c r="G2853" s="12" t="s">
        <v>2733</v>
      </c>
      <c r="H2853" s="12" t="s">
        <v>2734</v>
      </c>
      <c r="I2853" s="90">
        <v>0.16666666666666671</v>
      </c>
      <c r="J2853" s="90">
        <v>0.18055555555555561</v>
      </c>
      <c r="K2853" s="13">
        <v>0.33</v>
      </c>
      <c r="L2853" s="90"/>
      <c r="M2853" s="90"/>
      <c r="N2853" s="13"/>
      <c r="O2853" s="12">
        <v>0</v>
      </c>
      <c r="P2853" s="12">
        <v>45.192462999999996</v>
      </c>
      <c r="Q2853" s="12">
        <v>5.7160570000000002</v>
      </c>
      <c r="R2853" s="14">
        <v>46301.460023148145</v>
      </c>
      <c r="S2853" s="12">
        <v>1</v>
      </c>
      <c r="T2853">
        <v>20260030</v>
      </c>
      <c r="U2853" t="s">
        <v>40</v>
      </c>
      <c r="V2853">
        <v>20260030</v>
      </c>
    </row>
    <row r="2854" spans="1:22" x14ac:dyDescent="0.3">
      <c r="A2854" s="11">
        <v>46287</v>
      </c>
      <c r="B2854" s="89" t="s">
        <v>3861</v>
      </c>
      <c r="C2854" s="12" t="s">
        <v>970</v>
      </c>
      <c r="D2854" s="12" t="s">
        <v>3420</v>
      </c>
      <c r="E2854" s="12" t="s">
        <v>720</v>
      </c>
      <c r="F2854" s="12" t="s">
        <v>3421</v>
      </c>
      <c r="G2854" s="12" t="s">
        <v>2733</v>
      </c>
      <c r="H2854" s="12" t="s">
        <v>2734</v>
      </c>
      <c r="I2854" s="90">
        <v>0.16666666666666671</v>
      </c>
      <c r="J2854" s="90">
        <v>0.1736111111111111</v>
      </c>
      <c r="K2854" s="13">
        <v>0.17</v>
      </c>
      <c r="L2854" s="90"/>
      <c r="M2854" s="90"/>
      <c r="N2854" s="13"/>
      <c r="O2854" s="12">
        <v>0</v>
      </c>
      <c r="P2854" s="12">
        <v>45.177950000000003</v>
      </c>
      <c r="Q2854" s="12">
        <v>5.7124889999999997</v>
      </c>
      <c r="R2854" s="14">
        <v>46301.460023148145</v>
      </c>
      <c r="S2854" s="12">
        <v>1</v>
      </c>
      <c r="T2854">
        <v>20260281</v>
      </c>
      <c r="U2854" t="s">
        <v>40</v>
      </c>
      <c r="V2854">
        <v>20260281</v>
      </c>
    </row>
    <row r="2855" spans="1:22" x14ac:dyDescent="0.3">
      <c r="A2855" s="11">
        <v>46287</v>
      </c>
      <c r="B2855" s="89" t="s">
        <v>3826</v>
      </c>
      <c r="C2855" s="12" t="s">
        <v>886</v>
      </c>
      <c r="D2855" s="12" t="s">
        <v>2031</v>
      </c>
      <c r="E2855" s="12" t="s">
        <v>399</v>
      </c>
      <c r="F2855" s="12" t="s">
        <v>399</v>
      </c>
      <c r="G2855" s="12" t="s">
        <v>2733</v>
      </c>
      <c r="H2855" s="12" t="s">
        <v>2737</v>
      </c>
      <c r="I2855" s="90">
        <v>0.33333333333333331</v>
      </c>
      <c r="J2855" s="90">
        <v>0.34722222222222221</v>
      </c>
      <c r="K2855" s="13">
        <v>0.33</v>
      </c>
      <c r="L2855" s="90"/>
      <c r="M2855" s="90"/>
      <c r="N2855" s="13"/>
      <c r="O2855" s="12">
        <v>0</v>
      </c>
      <c r="P2855" s="12">
        <v>45.182088999999998</v>
      </c>
      <c r="Q2855" s="12">
        <v>5.7467969999999999</v>
      </c>
      <c r="R2855" s="14">
        <v>46301.460023148145</v>
      </c>
      <c r="S2855" s="12">
        <v>1</v>
      </c>
      <c r="T2855">
        <v>20260316</v>
      </c>
      <c r="U2855" t="s">
        <v>838</v>
      </c>
      <c r="V2855">
        <v>20260316</v>
      </c>
    </row>
    <row r="2856" spans="1:22" x14ac:dyDescent="0.3">
      <c r="A2856" s="11">
        <v>46287</v>
      </c>
      <c r="B2856" s="89" t="s">
        <v>3815</v>
      </c>
      <c r="C2856" s="12" t="s">
        <v>905</v>
      </c>
      <c r="D2856" s="12" t="s">
        <v>3460</v>
      </c>
      <c r="E2856" s="12" t="s">
        <v>761</v>
      </c>
      <c r="F2856" s="12" t="s">
        <v>3461</v>
      </c>
      <c r="G2856" s="12" t="s">
        <v>2733</v>
      </c>
      <c r="H2856" s="12" t="s">
        <v>2734</v>
      </c>
      <c r="I2856" s="90">
        <v>0.29166666666666669</v>
      </c>
      <c r="J2856" s="90">
        <v>0.30208333333333331</v>
      </c>
      <c r="K2856" s="13">
        <v>0.25</v>
      </c>
      <c r="L2856" s="90"/>
      <c r="M2856" s="90"/>
      <c r="N2856" s="13"/>
      <c r="O2856" s="12">
        <v>0</v>
      </c>
      <c r="P2856" s="12">
        <v>45.183799999999998</v>
      </c>
      <c r="Q2856" s="12">
        <v>5.7220209999999998</v>
      </c>
      <c r="R2856" s="14">
        <v>46301.460023148145</v>
      </c>
      <c r="S2856" s="12">
        <v>1</v>
      </c>
      <c r="T2856">
        <v>20260148</v>
      </c>
      <c r="U2856" t="s">
        <v>40</v>
      </c>
      <c r="V2856">
        <v>20260148</v>
      </c>
    </row>
    <row r="2857" spans="1:22" x14ac:dyDescent="0.3">
      <c r="A2857" s="11">
        <v>46287</v>
      </c>
      <c r="B2857" s="89" t="s">
        <v>3862</v>
      </c>
      <c r="C2857" s="12" t="s">
        <v>853</v>
      </c>
      <c r="D2857" s="12" t="s">
        <v>3434</v>
      </c>
      <c r="E2857" s="12" t="s">
        <v>133</v>
      </c>
      <c r="F2857" s="12" t="s">
        <v>3435</v>
      </c>
      <c r="G2857" s="12" t="s">
        <v>2733</v>
      </c>
      <c r="H2857" s="12" t="s">
        <v>2734</v>
      </c>
      <c r="I2857" s="90">
        <v>0.16666666666666671</v>
      </c>
      <c r="J2857" s="90">
        <v>0.18055555555555561</v>
      </c>
      <c r="K2857" s="13">
        <v>0.33</v>
      </c>
      <c r="L2857" s="90"/>
      <c r="M2857" s="90"/>
      <c r="N2857" s="13"/>
      <c r="O2857" s="12">
        <v>0</v>
      </c>
      <c r="P2857" s="12">
        <v>45.189967000000003</v>
      </c>
      <c r="Q2857" s="12">
        <v>5.7054239999999998</v>
      </c>
      <c r="R2857" s="14">
        <v>46301.460023148145</v>
      </c>
      <c r="S2857" s="12">
        <v>1</v>
      </c>
      <c r="T2857">
        <v>20260258</v>
      </c>
      <c r="U2857" t="s">
        <v>40</v>
      </c>
      <c r="V2857">
        <v>20260258</v>
      </c>
    </row>
    <row r="2858" spans="1:22" x14ac:dyDescent="0.3">
      <c r="A2858" s="11">
        <v>46287</v>
      </c>
      <c r="B2858" s="89" t="s">
        <v>3845</v>
      </c>
      <c r="C2858" s="12" t="s">
        <v>950</v>
      </c>
      <c r="D2858" s="12" t="s">
        <v>3437</v>
      </c>
      <c r="E2858" s="12" t="s">
        <v>411</v>
      </c>
      <c r="F2858" s="12" t="s">
        <v>3438</v>
      </c>
      <c r="G2858" s="12" t="s">
        <v>2733</v>
      </c>
      <c r="H2858" s="12" t="s">
        <v>2734</v>
      </c>
      <c r="I2858" s="90">
        <v>0.16666666666666671</v>
      </c>
      <c r="J2858" s="90">
        <v>0.18055555555555561</v>
      </c>
      <c r="K2858" s="13">
        <v>0.33</v>
      </c>
      <c r="L2858" s="90"/>
      <c r="M2858" s="90"/>
      <c r="N2858" s="13"/>
      <c r="O2858" s="12">
        <v>0</v>
      </c>
      <c r="P2858" s="12">
        <v>45.186216000000002</v>
      </c>
      <c r="Q2858" s="12">
        <v>5.7124170000000003</v>
      </c>
      <c r="R2858" s="14">
        <v>46301.460023148145</v>
      </c>
      <c r="S2858" s="12">
        <v>1</v>
      </c>
      <c r="T2858">
        <v>20260218</v>
      </c>
      <c r="U2858" t="s">
        <v>40</v>
      </c>
      <c r="V2858">
        <v>20260218</v>
      </c>
    </row>
    <row r="2859" spans="1:22" x14ac:dyDescent="0.3">
      <c r="A2859" s="11">
        <v>46287</v>
      </c>
      <c r="B2859" s="89" t="s">
        <v>3835</v>
      </c>
      <c r="C2859" s="12" t="s">
        <v>859</v>
      </c>
      <c r="D2859" s="12" t="s">
        <v>2592</v>
      </c>
      <c r="E2859" s="12" t="s">
        <v>181</v>
      </c>
      <c r="F2859" s="12" t="s">
        <v>181</v>
      </c>
      <c r="G2859" s="12" t="s">
        <v>2733</v>
      </c>
      <c r="H2859" s="12" t="s">
        <v>2737</v>
      </c>
      <c r="I2859" s="90">
        <v>0.33333333333333331</v>
      </c>
      <c r="J2859" s="90">
        <v>0.34722222222222221</v>
      </c>
      <c r="K2859" s="13">
        <v>0.33</v>
      </c>
      <c r="L2859" s="90"/>
      <c r="M2859" s="90"/>
      <c r="N2859" s="13"/>
      <c r="O2859" s="12">
        <v>0</v>
      </c>
      <c r="P2859" s="12">
        <v>45.191468999999998</v>
      </c>
      <c r="Q2859" s="12">
        <v>5.7242329999999999</v>
      </c>
      <c r="R2859" s="14">
        <v>46301.460023148145</v>
      </c>
      <c r="S2859" s="12">
        <v>1</v>
      </c>
      <c r="T2859">
        <v>20260525</v>
      </c>
      <c r="U2859" t="s">
        <v>838</v>
      </c>
      <c r="V2859">
        <v>20260525</v>
      </c>
    </row>
    <row r="2860" spans="1:22" x14ac:dyDescent="0.3">
      <c r="A2860" s="11">
        <v>46287</v>
      </c>
      <c r="B2860" s="89" t="s">
        <v>3815</v>
      </c>
      <c r="C2860" s="12" t="s">
        <v>905</v>
      </c>
      <c r="D2860" s="12" t="s">
        <v>3427</v>
      </c>
      <c r="E2860" s="12" t="s">
        <v>539</v>
      </c>
      <c r="F2860" s="12" t="s">
        <v>3428</v>
      </c>
      <c r="G2860" s="12" t="s">
        <v>2733</v>
      </c>
      <c r="H2860" s="12" t="s">
        <v>2734</v>
      </c>
      <c r="I2860" s="90">
        <v>0.16666666666666671</v>
      </c>
      <c r="J2860" s="90">
        <v>0.1736111111111111</v>
      </c>
      <c r="K2860" s="13">
        <v>0.17</v>
      </c>
      <c r="L2860" s="90"/>
      <c r="M2860" s="90"/>
      <c r="N2860" s="13"/>
      <c r="O2860" s="12">
        <v>0</v>
      </c>
      <c r="P2860" s="12">
        <v>45.182197000000002</v>
      </c>
      <c r="Q2860" s="12">
        <v>5.7385910000000004</v>
      </c>
      <c r="R2860" s="14">
        <v>46301.460023148145</v>
      </c>
      <c r="S2860" s="12">
        <v>1</v>
      </c>
      <c r="T2860">
        <v>20260259</v>
      </c>
      <c r="U2860" t="s">
        <v>40</v>
      </c>
      <c r="V2860">
        <v>20260259</v>
      </c>
    </row>
    <row r="2861" spans="1:22" x14ac:dyDescent="0.3">
      <c r="A2861" s="11">
        <v>46287</v>
      </c>
      <c r="B2861" s="89" t="s">
        <v>3823</v>
      </c>
      <c r="C2861" s="12" t="s">
        <v>968</v>
      </c>
      <c r="D2861" s="12" t="s">
        <v>2731</v>
      </c>
      <c r="E2861" s="12" t="s">
        <v>529</v>
      </c>
      <c r="F2861" s="12" t="s">
        <v>2732</v>
      </c>
      <c r="G2861" s="12" t="s">
        <v>2733</v>
      </c>
      <c r="H2861" s="12" t="s">
        <v>2734</v>
      </c>
      <c r="I2861" s="90">
        <v>0.31944444444444442</v>
      </c>
      <c r="J2861" s="90">
        <v>0.33333333333333331</v>
      </c>
      <c r="K2861" s="13">
        <v>0.33</v>
      </c>
      <c r="L2861" s="90"/>
      <c r="M2861" s="90"/>
      <c r="N2861" s="13"/>
      <c r="O2861" s="12">
        <v>0</v>
      </c>
      <c r="P2861" s="12">
        <v>45.177917000000001</v>
      </c>
      <c r="Q2861" s="12">
        <v>5.7286510000000002</v>
      </c>
      <c r="R2861" s="14">
        <v>46301.460023148145</v>
      </c>
      <c r="S2861" s="12">
        <v>1</v>
      </c>
      <c r="T2861">
        <v>20260228</v>
      </c>
      <c r="U2861" t="s">
        <v>40</v>
      </c>
      <c r="V2861">
        <v>20260228</v>
      </c>
    </row>
    <row r="2862" spans="1:22" x14ac:dyDescent="0.3">
      <c r="A2862" s="11">
        <v>46287</v>
      </c>
      <c r="B2862" s="89" t="s">
        <v>3845</v>
      </c>
      <c r="C2862" s="12" t="s">
        <v>950</v>
      </c>
      <c r="D2862" s="12" t="s">
        <v>2735</v>
      </c>
      <c r="E2862" s="12" t="s">
        <v>522</v>
      </c>
      <c r="F2862" s="12" t="s">
        <v>2736</v>
      </c>
      <c r="G2862" s="12" t="s">
        <v>2733</v>
      </c>
      <c r="H2862" s="12" t="s">
        <v>2734</v>
      </c>
      <c r="I2862" s="90">
        <v>0.16666666666666671</v>
      </c>
      <c r="J2862" s="90">
        <v>0.18055555555555561</v>
      </c>
      <c r="K2862" s="13">
        <v>0.33</v>
      </c>
      <c r="L2862" s="90"/>
      <c r="M2862" s="90"/>
      <c r="N2862" s="13"/>
      <c r="O2862" s="12">
        <v>0</v>
      </c>
      <c r="P2862" s="12">
        <v>45.177925000000002</v>
      </c>
      <c r="Q2862" s="12">
        <v>5.7241710000000001</v>
      </c>
      <c r="R2862" s="14">
        <v>46301.460023148145</v>
      </c>
      <c r="S2862" s="12">
        <v>1</v>
      </c>
      <c r="T2862">
        <v>20260212</v>
      </c>
      <c r="U2862" t="s">
        <v>40</v>
      </c>
      <c r="V2862">
        <v>20260212</v>
      </c>
    </row>
    <row r="2863" spans="1:22" x14ac:dyDescent="0.3">
      <c r="A2863" s="11">
        <v>46287</v>
      </c>
      <c r="B2863" s="89" t="s">
        <v>3861</v>
      </c>
      <c r="C2863" s="12" t="s">
        <v>970</v>
      </c>
      <c r="D2863" s="12" t="s">
        <v>1825</v>
      </c>
      <c r="E2863" s="12" t="s">
        <v>638</v>
      </c>
      <c r="F2863" s="12" t="s">
        <v>1827</v>
      </c>
      <c r="G2863" s="12" t="s">
        <v>2733</v>
      </c>
      <c r="H2863" s="12" t="s">
        <v>2734</v>
      </c>
      <c r="I2863" s="90">
        <v>0.29166666666666669</v>
      </c>
      <c r="J2863" s="90">
        <v>0.2986111111111111</v>
      </c>
      <c r="K2863" s="13">
        <v>0.17</v>
      </c>
      <c r="L2863" s="90"/>
      <c r="M2863" s="90"/>
      <c r="N2863" s="13"/>
      <c r="O2863" s="12">
        <v>0</v>
      </c>
      <c r="P2863" s="12">
        <v>45.177596000000001</v>
      </c>
      <c r="Q2863" s="12">
        <v>5.7290789999999996</v>
      </c>
      <c r="R2863" s="14">
        <v>46301.460023148145</v>
      </c>
      <c r="S2863" s="12">
        <v>1</v>
      </c>
      <c r="T2863">
        <v>20260253</v>
      </c>
      <c r="U2863" t="s">
        <v>838</v>
      </c>
      <c r="V2863">
        <v>20260253</v>
      </c>
    </row>
    <row r="2864" spans="1:22" x14ac:dyDescent="0.3">
      <c r="A2864" s="11">
        <v>46287</v>
      </c>
      <c r="B2864" s="89" t="s">
        <v>3844</v>
      </c>
      <c r="C2864" s="12" t="s">
        <v>952</v>
      </c>
      <c r="D2864" s="12" t="s">
        <v>2740</v>
      </c>
      <c r="E2864" s="12" t="s">
        <v>259</v>
      </c>
      <c r="F2864" s="12" t="s">
        <v>2741</v>
      </c>
      <c r="G2864" s="12" t="s">
        <v>2733</v>
      </c>
      <c r="H2864" s="12" t="s">
        <v>2734</v>
      </c>
      <c r="I2864" s="90">
        <v>0.16666666666666671</v>
      </c>
      <c r="J2864" s="90">
        <v>0.18055555555555561</v>
      </c>
      <c r="K2864" s="13">
        <v>0.33</v>
      </c>
      <c r="L2864" s="90"/>
      <c r="M2864" s="90"/>
      <c r="N2864" s="13"/>
      <c r="O2864" s="12">
        <v>0</v>
      </c>
      <c r="P2864" s="12">
        <v>45.190952000000003</v>
      </c>
      <c r="Q2864" s="12">
        <v>5.7165330000000001</v>
      </c>
      <c r="R2864" s="14">
        <v>46301.460023148145</v>
      </c>
      <c r="S2864" s="12">
        <v>1</v>
      </c>
      <c r="T2864">
        <v>20260532</v>
      </c>
      <c r="U2864" t="s">
        <v>40</v>
      </c>
      <c r="V2864">
        <v>20260532</v>
      </c>
    </row>
    <row r="2865" spans="1:22" x14ac:dyDescent="0.3">
      <c r="A2865" s="11">
        <v>46287</v>
      </c>
      <c r="B2865" s="89" t="s">
        <v>3868</v>
      </c>
      <c r="C2865" s="12" t="s">
        <v>983</v>
      </c>
      <c r="D2865" s="12" t="s">
        <v>2339</v>
      </c>
      <c r="E2865" s="12" t="s">
        <v>597</v>
      </c>
      <c r="F2865" s="12" t="s">
        <v>597</v>
      </c>
      <c r="G2865" s="12" t="s">
        <v>2733</v>
      </c>
      <c r="H2865" s="12" t="s">
        <v>2737</v>
      </c>
      <c r="I2865" s="90">
        <v>0.33333333333333331</v>
      </c>
      <c r="J2865" s="90">
        <v>0.37847222222222221</v>
      </c>
      <c r="K2865" s="13">
        <v>1.08</v>
      </c>
      <c r="L2865" s="90"/>
      <c r="M2865" s="90"/>
      <c r="N2865" s="13"/>
      <c r="O2865" s="12">
        <v>0</v>
      </c>
      <c r="P2865" s="12">
        <v>45.234032999999997</v>
      </c>
      <c r="Q2865" s="12">
        <v>5.8823129999999999</v>
      </c>
      <c r="R2865" s="14">
        <v>46301.460023148145</v>
      </c>
      <c r="S2865" s="12">
        <v>1</v>
      </c>
      <c r="T2865">
        <v>20260423</v>
      </c>
      <c r="U2865" t="s">
        <v>838</v>
      </c>
      <c r="V2865">
        <v>20260423</v>
      </c>
    </row>
    <row r="2866" spans="1:22" x14ac:dyDescent="0.3">
      <c r="A2866" s="11">
        <v>46300</v>
      </c>
      <c r="B2866" s="89" t="s">
        <v>3814</v>
      </c>
      <c r="C2866" s="12" t="s">
        <v>948</v>
      </c>
      <c r="D2866" s="12" t="s">
        <v>1270</v>
      </c>
      <c r="E2866" s="12" t="s">
        <v>378</v>
      </c>
      <c r="F2866" s="12" t="s">
        <v>3904</v>
      </c>
      <c r="G2866" s="12" t="s">
        <v>2733</v>
      </c>
      <c r="H2866" s="12" t="s">
        <v>2737</v>
      </c>
      <c r="I2866" s="90">
        <v>0.33333333333333331</v>
      </c>
      <c r="J2866" s="90">
        <v>0.35416666666666669</v>
      </c>
      <c r="K2866" s="13">
        <v>0.5</v>
      </c>
      <c r="L2866" s="90">
        <v>0.27638888888888891</v>
      </c>
      <c r="M2866" s="90">
        <v>0.2986111111111111</v>
      </c>
      <c r="N2866" s="13">
        <v>0.53</v>
      </c>
      <c r="O2866" s="12">
        <v>1</v>
      </c>
      <c r="P2866" s="12">
        <v>45.188785000000003</v>
      </c>
      <c r="Q2866" s="12">
        <v>5.7198960000000003</v>
      </c>
      <c r="R2866" s="14">
        <v>46301.460312499999</v>
      </c>
      <c r="S2866" s="12">
        <v>1</v>
      </c>
      <c r="T2866">
        <v>20260058</v>
      </c>
      <c r="U2866" t="s">
        <v>838</v>
      </c>
      <c r="V2866">
        <v>20260058</v>
      </c>
    </row>
    <row r="2867" spans="1:22" x14ac:dyDescent="0.3">
      <c r="A2867" s="11">
        <v>46300</v>
      </c>
      <c r="B2867" s="89" t="s">
        <v>3827</v>
      </c>
      <c r="C2867" s="12" t="s">
        <v>967</v>
      </c>
      <c r="D2867" s="12" t="s">
        <v>2785</v>
      </c>
      <c r="E2867" s="12" t="s">
        <v>113</v>
      </c>
      <c r="F2867" s="12" t="s">
        <v>2786</v>
      </c>
      <c r="G2867" s="12" t="s">
        <v>2733</v>
      </c>
      <c r="H2867" s="12" t="s">
        <v>2734</v>
      </c>
      <c r="I2867" s="90">
        <v>0.16666666666666666</v>
      </c>
      <c r="J2867" s="90">
        <v>0.18055555555555555</v>
      </c>
      <c r="K2867" s="13">
        <v>0.33</v>
      </c>
      <c r="L2867" s="90">
        <v>0.25</v>
      </c>
      <c r="M2867" s="90">
        <v>0.3034722222222222</v>
      </c>
      <c r="N2867" s="13">
        <v>1.28</v>
      </c>
      <c r="O2867" s="12">
        <v>1</v>
      </c>
      <c r="P2867" s="12">
        <v>45.182966999999998</v>
      </c>
      <c r="Q2867" s="12">
        <v>5.7194820000000002</v>
      </c>
      <c r="R2867" s="14">
        <v>46301.460312499999</v>
      </c>
      <c r="S2867" s="12">
        <v>1</v>
      </c>
      <c r="T2867">
        <v>20260071</v>
      </c>
      <c r="U2867" t="s">
        <v>40</v>
      </c>
      <c r="V2867">
        <v>20260071</v>
      </c>
    </row>
    <row r="2868" spans="1:22" x14ac:dyDescent="0.3">
      <c r="A2868" s="11">
        <v>46300</v>
      </c>
      <c r="B2868" s="89" t="s">
        <v>3848</v>
      </c>
      <c r="C2868" s="12" t="s">
        <v>945</v>
      </c>
      <c r="D2868" s="12" t="s">
        <v>2975</v>
      </c>
      <c r="E2868" s="12" t="s">
        <v>495</v>
      </c>
      <c r="F2868" s="12" t="s">
        <v>2976</v>
      </c>
      <c r="G2868" s="12" t="s">
        <v>2733</v>
      </c>
      <c r="H2868" s="12" t="s">
        <v>2734</v>
      </c>
      <c r="I2868" s="90">
        <v>0.16666666666666666</v>
      </c>
      <c r="J2868" s="90">
        <v>0.18055555555555555</v>
      </c>
      <c r="K2868" s="13">
        <v>0.33</v>
      </c>
      <c r="L2868" s="90"/>
      <c r="M2868" s="90"/>
      <c r="N2868" s="13"/>
      <c r="O2868" s="12">
        <v>0</v>
      </c>
      <c r="P2868" s="12">
        <v>45.184829999999998</v>
      </c>
      <c r="Q2868" s="12">
        <v>5.7190070000000004</v>
      </c>
      <c r="R2868" s="14">
        <v>46301.460312499999</v>
      </c>
      <c r="S2868" s="12">
        <v>1</v>
      </c>
      <c r="T2868">
        <v>20260126</v>
      </c>
      <c r="U2868" t="s">
        <v>40</v>
      </c>
      <c r="V2868">
        <v>20260126</v>
      </c>
    </row>
    <row r="2869" spans="1:22" x14ac:dyDescent="0.3">
      <c r="A2869" s="11">
        <v>46300</v>
      </c>
      <c r="B2869" s="89" t="s">
        <v>3861</v>
      </c>
      <c r="C2869" s="12" t="s">
        <v>970</v>
      </c>
      <c r="D2869" s="12" t="s">
        <v>5953</v>
      </c>
      <c r="E2869" s="12" t="s">
        <v>118</v>
      </c>
      <c r="F2869" s="12" t="s">
        <v>5954</v>
      </c>
      <c r="G2869" s="12" t="s">
        <v>2733</v>
      </c>
      <c r="H2869" s="12" t="s">
        <v>2877</v>
      </c>
      <c r="I2869" s="90">
        <v>0.35416666666666669</v>
      </c>
      <c r="J2869" s="90">
        <v>0.36805555555555558</v>
      </c>
      <c r="K2869" s="13">
        <v>0.33</v>
      </c>
      <c r="L2869" s="90"/>
      <c r="M2869" s="90"/>
      <c r="N2869" s="13"/>
      <c r="O2869" s="12">
        <v>0</v>
      </c>
      <c r="P2869" s="12">
        <v>45.168607999999999</v>
      </c>
      <c r="Q2869" s="12">
        <v>5.7114330000000004</v>
      </c>
      <c r="R2869" s="14">
        <v>46301.460312499999</v>
      </c>
      <c r="S2869" s="12">
        <v>1</v>
      </c>
      <c r="T2869">
        <v>20260182</v>
      </c>
      <c r="U2869" t="s">
        <v>40</v>
      </c>
      <c r="V2869">
        <v>20260182</v>
      </c>
    </row>
    <row r="2870" spans="1:22" x14ac:dyDescent="0.3">
      <c r="A2870" s="11">
        <v>46300</v>
      </c>
      <c r="B2870" s="89" t="s">
        <v>3822</v>
      </c>
      <c r="C2870" s="12" t="s">
        <v>944</v>
      </c>
      <c r="D2870" s="12" t="s">
        <v>2693</v>
      </c>
      <c r="E2870" s="12" t="s">
        <v>384</v>
      </c>
      <c r="F2870" s="12" t="s">
        <v>384</v>
      </c>
      <c r="G2870" s="12" t="s">
        <v>2733</v>
      </c>
      <c r="H2870" s="12" t="s">
        <v>2737</v>
      </c>
      <c r="I2870" s="90">
        <v>0.33333333333333331</v>
      </c>
      <c r="J2870" s="90">
        <v>0.34722222222222221</v>
      </c>
      <c r="K2870" s="13">
        <v>0.33</v>
      </c>
      <c r="L2870" s="90">
        <v>0.47986111111111113</v>
      </c>
      <c r="M2870" s="90">
        <v>0.48888888888888887</v>
      </c>
      <c r="N2870" s="13">
        <v>0.22</v>
      </c>
      <c r="O2870" s="12">
        <v>1</v>
      </c>
      <c r="P2870" s="12">
        <v>45.164765000000003</v>
      </c>
      <c r="Q2870" s="12">
        <v>5.7186510000000004</v>
      </c>
      <c r="R2870" s="14">
        <v>46301.460312499999</v>
      </c>
      <c r="S2870" s="12">
        <v>1</v>
      </c>
      <c r="T2870">
        <v>20260566</v>
      </c>
      <c r="U2870" t="s">
        <v>838</v>
      </c>
      <c r="V2870">
        <v>20260566</v>
      </c>
    </row>
    <row r="2871" spans="1:22" x14ac:dyDescent="0.3">
      <c r="A2871" s="11">
        <v>46300</v>
      </c>
      <c r="B2871" s="89" t="s">
        <v>3836</v>
      </c>
      <c r="C2871" s="12" t="s">
        <v>954</v>
      </c>
      <c r="D2871" s="12" t="s">
        <v>2759</v>
      </c>
      <c r="E2871" s="12" t="s">
        <v>652</v>
      </c>
      <c r="F2871" s="12" t="s">
        <v>2760</v>
      </c>
      <c r="G2871" s="12" t="s">
        <v>2733</v>
      </c>
      <c r="H2871" s="12" t="s">
        <v>2734</v>
      </c>
      <c r="I2871" s="90">
        <v>0.16666666666666666</v>
      </c>
      <c r="J2871" s="90">
        <v>0.18055555555555555</v>
      </c>
      <c r="K2871" s="13">
        <v>0.33</v>
      </c>
      <c r="L2871" s="90">
        <v>0.25069444444444444</v>
      </c>
      <c r="M2871" s="90">
        <v>0.31944444444444442</v>
      </c>
      <c r="N2871" s="13">
        <v>1.65</v>
      </c>
      <c r="O2871" s="12">
        <v>1</v>
      </c>
      <c r="P2871" s="12">
        <v>45.180548999999999</v>
      </c>
      <c r="Q2871" s="12">
        <v>5.7303129999999998</v>
      </c>
      <c r="R2871" s="14">
        <v>46301.460312499999</v>
      </c>
      <c r="S2871" s="12">
        <v>1</v>
      </c>
      <c r="T2871">
        <v>20260065</v>
      </c>
      <c r="U2871" t="s">
        <v>40</v>
      </c>
      <c r="V2871">
        <v>20260065</v>
      </c>
    </row>
    <row r="2872" spans="1:22" x14ac:dyDescent="0.3">
      <c r="A2872" s="11">
        <v>46300</v>
      </c>
      <c r="B2872" s="89" t="s">
        <v>3872</v>
      </c>
      <c r="C2872" s="12" t="s">
        <v>866</v>
      </c>
      <c r="D2872" s="12" t="s">
        <v>2775</v>
      </c>
      <c r="E2872" s="12" t="s">
        <v>460</v>
      </c>
      <c r="F2872" s="12" t="s">
        <v>2776</v>
      </c>
      <c r="G2872" s="12" t="s">
        <v>2733</v>
      </c>
      <c r="H2872" s="12" t="s">
        <v>2734</v>
      </c>
      <c r="I2872" s="90">
        <v>0.16666666666666666</v>
      </c>
      <c r="J2872" s="90">
        <v>0.18055555555555555</v>
      </c>
      <c r="K2872" s="13">
        <v>0.33</v>
      </c>
      <c r="L2872" s="90">
        <v>0.10138888888888889</v>
      </c>
      <c r="M2872" s="90">
        <v>0.10902777777777778</v>
      </c>
      <c r="N2872" s="13">
        <v>0.18</v>
      </c>
      <c r="O2872" s="12">
        <v>1</v>
      </c>
      <c r="P2872" s="12">
        <v>45.209203000000002</v>
      </c>
      <c r="Q2872" s="12">
        <v>5.7626520000000001</v>
      </c>
      <c r="R2872" s="14">
        <v>46301.460312499999</v>
      </c>
      <c r="S2872" s="12">
        <v>1</v>
      </c>
      <c r="T2872">
        <v>20260577</v>
      </c>
      <c r="U2872" t="s">
        <v>40</v>
      </c>
      <c r="V2872">
        <v>20260577</v>
      </c>
    </row>
    <row r="2873" spans="1:22" x14ac:dyDescent="0.3">
      <c r="A2873" s="11">
        <v>46300</v>
      </c>
      <c r="B2873" s="89" t="s">
        <v>3835</v>
      </c>
      <c r="C2873" s="12" t="s">
        <v>859</v>
      </c>
      <c r="D2873" s="12" t="s">
        <v>2749</v>
      </c>
      <c r="E2873" s="12" t="s">
        <v>360</v>
      </c>
      <c r="F2873" s="12" t="s">
        <v>2750</v>
      </c>
      <c r="G2873" s="12" t="s">
        <v>2733</v>
      </c>
      <c r="H2873" s="12" t="s">
        <v>2734</v>
      </c>
      <c r="I2873" s="90">
        <v>0.16666666666666666</v>
      </c>
      <c r="J2873" s="90">
        <v>0.18055555555555555</v>
      </c>
      <c r="K2873" s="13">
        <v>0.33</v>
      </c>
      <c r="L2873" s="90"/>
      <c r="M2873" s="90"/>
      <c r="N2873" s="13"/>
      <c r="O2873" s="12">
        <v>0</v>
      </c>
      <c r="P2873" s="12">
        <v>45.192559000000003</v>
      </c>
      <c r="Q2873" s="12">
        <v>5.7247250000000003</v>
      </c>
      <c r="R2873" s="14">
        <v>46301.460312499999</v>
      </c>
      <c r="S2873" s="12">
        <v>1</v>
      </c>
      <c r="T2873">
        <v>20260558</v>
      </c>
      <c r="U2873" t="s">
        <v>40</v>
      </c>
      <c r="V2873">
        <v>20260558</v>
      </c>
    </row>
    <row r="2874" spans="1:22" x14ac:dyDescent="0.3">
      <c r="A2874" s="11">
        <v>46300</v>
      </c>
      <c r="B2874" s="89" t="s">
        <v>3816</v>
      </c>
      <c r="C2874" s="12" t="s">
        <v>957</v>
      </c>
      <c r="D2874" s="12" t="s">
        <v>2268</v>
      </c>
      <c r="E2874" s="12" t="s">
        <v>163</v>
      </c>
      <c r="F2874" s="12" t="s">
        <v>3441</v>
      </c>
      <c r="G2874" s="12" t="s">
        <v>2733</v>
      </c>
      <c r="H2874" s="12" t="s">
        <v>2737</v>
      </c>
      <c r="I2874" s="90">
        <v>0.2361111111111111</v>
      </c>
      <c r="J2874" s="90">
        <v>0.26041666666666669</v>
      </c>
      <c r="K2874" s="13">
        <v>0.57999999999999996</v>
      </c>
      <c r="L2874" s="90">
        <v>0.33819444444444446</v>
      </c>
      <c r="M2874" s="90">
        <v>0.34861111111111109</v>
      </c>
      <c r="N2874" s="13">
        <v>0.25</v>
      </c>
      <c r="O2874" s="12">
        <v>1</v>
      </c>
      <c r="P2874" s="12">
        <v>45.186844000000001</v>
      </c>
      <c r="Q2874" s="12">
        <v>5.7114979999999997</v>
      </c>
      <c r="R2874" s="14">
        <v>46301.460312499999</v>
      </c>
      <c r="S2874" s="12">
        <v>1</v>
      </c>
      <c r="T2874">
        <v>20260398</v>
      </c>
      <c r="U2874" t="s">
        <v>838</v>
      </c>
      <c r="V2874">
        <v>20260398</v>
      </c>
    </row>
    <row r="2875" spans="1:22" x14ac:dyDescent="0.3">
      <c r="A2875" s="11">
        <v>46300</v>
      </c>
      <c r="B2875" s="89" t="s">
        <v>3867</v>
      </c>
      <c r="C2875" s="12" t="s">
        <v>914</v>
      </c>
      <c r="D2875" s="12" t="s">
        <v>1706</v>
      </c>
      <c r="E2875" s="12" t="s">
        <v>525</v>
      </c>
      <c r="F2875" s="12" t="s">
        <v>525</v>
      </c>
      <c r="G2875" s="12" t="s">
        <v>2733</v>
      </c>
      <c r="H2875" s="12" t="s">
        <v>2737</v>
      </c>
      <c r="I2875" s="90">
        <v>0.33333333333333331</v>
      </c>
      <c r="J2875" s="90">
        <v>0.34722222222222221</v>
      </c>
      <c r="K2875" s="13">
        <v>0.33</v>
      </c>
      <c r="L2875" s="90">
        <v>0.25138888888888888</v>
      </c>
      <c r="M2875" s="90">
        <v>0.26527777777777778</v>
      </c>
      <c r="N2875" s="13">
        <v>0.33</v>
      </c>
      <c r="O2875" s="12">
        <v>1</v>
      </c>
      <c r="P2875" s="12">
        <v>45.166784</v>
      </c>
      <c r="Q2875" s="12">
        <v>5.7270599999999998</v>
      </c>
      <c r="R2875" s="14">
        <v>46301.460312499999</v>
      </c>
      <c r="S2875" s="12">
        <v>1</v>
      </c>
      <c r="T2875">
        <v>20260217</v>
      </c>
      <c r="U2875" t="s">
        <v>838</v>
      </c>
      <c r="V2875">
        <v>20260217</v>
      </c>
    </row>
    <row r="2876" spans="1:22" x14ac:dyDescent="0.3">
      <c r="A2876" s="11">
        <v>46300</v>
      </c>
      <c r="B2876" s="89" t="s">
        <v>3826</v>
      </c>
      <c r="C2876" s="12" t="s">
        <v>886</v>
      </c>
      <c r="D2876" s="12" t="s">
        <v>2094</v>
      </c>
      <c r="E2876" s="12" t="s">
        <v>371</v>
      </c>
      <c r="F2876" s="12" t="s">
        <v>2095</v>
      </c>
      <c r="G2876" s="12" t="s">
        <v>2733</v>
      </c>
      <c r="H2876" s="12" t="s">
        <v>2737</v>
      </c>
      <c r="I2876" s="90">
        <v>0.33333333333333331</v>
      </c>
      <c r="J2876" s="90">
        <v>0.37847222222222221</v>
      </c>
      <c r="K2876" s="13">
        <v>1.08</v>
      </c>
      <c r="L2876" s="90">
        <v>0.46666666666666667</v>
      </c>
      <c r="M2876" s="90">
        <v>0.48749999999999999</v>
      </c>
      <c r="N2876" s="13">
        <v>0.5</v>
      </c>
      <c r="O2876" s="12">
        <v>1</v>
      </c>
      <c r="P2876" s="12">
        <v>45.176468</v>
      </c>
      <c r="Q2876" s="12">
        <v>5.7269800000000002</v>
      </c>
      <c r="R2876" s="14">
        <v>46301.460312499999</v>
      </c>
      <c r="S2876" s="12">
        <v>1</v>
      </c>
      <c r="T2876">
        <v>20260339</v>
      </c>
      <c r="U2876" t="s">
        <v>838</v>
      </c>
      <c r="V2876">
        <v>20260339</v>
      </c>
    </row>
    <row r="2877" spans="1:22" x14ac:dyDescent="0.3">
      <c r="A2877" s="11">
        <v>46300</v>
      </c>
      <c r="B2877" s="89" t="s">
        <v>3883</v>
      </c>
      <c r="C2877" s="12" t="s">
        <v>849</v>
      </c>
      <c r="D2877" s="12" t="s">
        <v>884</v>
      </c>
      <c r="E2877" s="12" t="s">
        <v>669</v>
      </c>
      <c r="F2877" s="12" t="s">
        <v>2784</v>
      </c>
      <c r="G2877" s="12" t="s">
        <v>2733</v>
      </c>
      <c r="H2877" s="12" t="s">
        <v>2734</v>
      </c>
      <c r="I2877" s="90">
        <v>0.29166666666666669</v>
      </c>
      <c r="J2877" s="90">
        <v>0.30555555555555558</v>
      </c>
      <c r="K2877" s="13">
        <v>0.33</v>
      </c>
      <c r="L2877" s="90"/>
      <c r="M2877" s="90"/>
      <c r="N2877" s="13"/>
      <c r="O2877" s="12">
        <v>0</v>
      </c>
      <c r="P2877" s="12">
        <v>45.229419</v>
      </c>
      <c r="Q2877" s="12">
        <v>5.6816570000000004</v>
      </c>
      <c r="R2877" s="14">
        <v>46301.460312499999</v>
      </c>
      <c r="S2877" s="12">
        <v>1</v>
      </c>
      <c r="V2877" t="s">
        <v>3806</v>
      </c>
    </row>
    <row r="2878" spans="1:22" x14ac:dyDescent="0.3">
      <c r="A2878" s="11">
        <v>46300</v>
      </c>
      <c r="B2878" s="89" t="s">
        <v>3815</v>
      </c>
      <c r="C2878" s="12" t="s">
        <v>905</v>
      </c>
      <c r="D2878" s="12" t="s">
        <v>3460</v>
      </c>
      <c r="E2878" s="12" t="s">
        <v>761</v>
      </c>
      <c r="F2878" s="12" t="s">
        <v>3461</v>
      </c>
      <c r="G2878" s="12" t="s">
        <v>2733</v>
      </c>
      <c r="H2878" s="12" t="s">
        <v>2734</v>
      </c>
      <c r="I2878" s="90">
        <v>0.29166666666666669</v>
      </c>
      <c r="J2878" s="90">
        <v>0.30208333333333331</v>
      </c>
      <c r="K2878" s="13">
        <v>0.25</v>
      </c>
      <c r="L2878" s="90"/>
      <c r="M2878" s="90"/>
      <c r="N2878" s="13"/>
      <c r="O2878" s="12">
        <v>0</v>
      </c>
      <c r="P2878" s="12">
        <v>45.183799999999998</v>
      </c>
      <c r="Q2878" s="12">
        <v>5.7220209999999998</v>
      </c>
      <c r="R2878" s="14">
        <v>46301.460312499999</v>
      </c>
      <c r="S2878" s="12">
        <v>1</v>
      </c>
      <c r="T2878">
        <v>20260148</v>
      </c>
      <c r="U2878" t="s">
        <v>40</v>
      </c>
      <c r="V2878">
        <v>20260148</v>
      </c>
    </row>
    <row r="2879" spans="1:22" x14ac:dyDescent="0.3">
      <c r="A2879" s="11">
        <v>46300</v>
      </c>
      <c r="B2879" s="89" t="s">
        <v>3829</v>
      </c>
      <c r="C2879" s="12" t="s">
        <v>946</v>
      </c>
      <c r="D2879" s="12" t="s">
        <v>2789</v>
      </c>
      <c r="E2879" s="12" t="s">
        <v>538</v>
      </c>
      <c r="F2879" s="12" t="s">
        <v>2790</v>
      </c>
      <c r="G2879" s="12" t="s">
        <v>2733</v>
      </c>
      <c r="H2879" s="12" t="s">
        <v>2734</v>
      </c>
      <c r="I2879" s="90">
        <v>0.16666666666666666</v>
      </c>
      <c r="J2879" s="90">
        <v>0.18055555555555555</v>
      </c>
      <c r="K2879" s="13">
        <v>0.33</v>
      </c>
      <c r="L2879" s="90"/>
      <c r="M2879" s="90"/>
      <c r="N2879" s="13"/>
      <c r="O2879" s="12">
        <v>0</v>
      </c>
      <c r="P2879" s="12">
        <v>45.202514999999998</v>
      </c>
      <c r="Q2879" s="12">
        <v>5.7046400000000004</v>
      </c>
      <c r="R2879" s="14">
        <v>46301.460312499999</v>
      </c>
      <c r="S2879" s="12">
        <v>0</v>
      </c>
      <c r="T2879">
        <v>20260263</v>
      </c>
      <c r="U2879" t="s">
        <v>40</v>
      </c>
      <c r="V2879">
        <v>20260263</v>
      </c>
    </row>
    <row r="2880" spans="1:22" x14ac:dyDescent="0.3">
      <c r="A2880" s="11">
        <v>46300</v>
      </c>
      <c r="B2880" s="89" t="s">
        <v>3811</v>
      </c>
      <c r="C2880" s="12" t="s">
        <v>975</v>
      </c>
      <c r="D2880" s="12" t="s">
        <v>3139</v>
      </c>
      <c r="E2880" s="12" t="s">
        <v>387</v>
      </c>
      <c r="F2880" s="12" t="s">
        <v>3140</v>
      </c>
      <c r="G2880" s="12" t="s">
        <v>2733</v>
      </c>
      <c r="H2880" s="12" t="s">
        <v>2734</v>
      </c>
      <c r="I2880" s="90">
        <v>0.28125</v>
      </c>
      <c r="J2880" s="90">
        <v>0.28819444444444442</v>
      </c>
      <c r="K2880" s="13">
        <v>0.17</v>
      </c>
      <c r="L2880" s="90">
        <v>0.25</v>
      </c>
      <c r="M2880" s="90">
        <v>0.25624999999999998</v>
      </c>
      <c r="N2880" s="13">
        <v>0.15</v>
      </c>
      <c r="O2880" s="12">
        <v>1</v>
      </c>
      <c r="P2880" s="12">
        <v>45.365996000000003</v>
      </c>
      <c r="Q2880" s="12">
        <v>5.5923809999999996</v>
      </c>
      <c r="R2880" s="14">
        <v>46301.460312499999</v>
      </c>
      <c r="S2880" s="12">
        <v>1</v>
      </c>
      <c r="T2880">
        <v>20260564</v>
      </c>
      <c r="U2880" t="s">
        <v>40</v>
      </c>
      <c r="V2880">
        <v>20260564</v>
      </c>
    </row>
    <row r="2881" spans="1:22" x14ac:dyDescent="0.3">
      <c r="A2881" s="11">
        <v>46300</v>
      </c>
      <c r="B2881" s="89" t="s">
        <v>3844</v>
      </c>
      <c r="C2881" s="12" t="s">
        <v>952</v>
      </c>
      <c r="D2881" s="12" t="s">
        <v>2796</v>
      </c>
      <c r="E2881" s="12" t="s">
        <v>203</v>
      </c>
      <c r="F2881" s="12" t="s">
        <v>2797</v>
      </c>
      <c r="G2881" s="12" t="s">
        <v>2733</v>
      </c>
      <c r="H2881" s="12" t="s">
        <v>2734</v>
      </c>
      <c r="I2881" s="90">
        <v>0.16666666666666666</v>
      </c>
      <c r="J2881" s="90">
        <v>0.18055555555555555</v>
      </c>
      <c r="K2881" s="13">
        <v>0.33</v>
      </c>
      <c r="L2881" s="90"/>
      <c r="M2881" s="90"/>
      <c r="N2881" s="13"/>
      <c r="O2881" s="12">
        <v>0</v>
      </c>
      <c r="P2881" s="12">
        <v>45.187314000000001</v>
      </c>
      <c r="Q2881" s="12">
        <v>5.7119559999999998</v>
      </c>
      <c r="R2881" s="14">
        <v>46301.460312499999</v>
      </c>
      <c r="S2881" s="12">
        <v>1</v>
      </c>
      <c r="T2881">
        <v>20260213</v>
      </c>
      <c r="U2881" t="s">
        <v>40</v>
      </c>
      <c r="V2881">
        <v>20260213</v>
      </c>
    </row>
    <row r="2882" spans="1:22" x14ac:dyDescent="0.3">
      <c r="A2882" s="11">
        <v>46300</v>
      </c>
      <c r="B2882" s="89" t="s">
        <v>3816</v>
      </c>
      <c r="C2882" s="12" t="s">
        <v>957</v>
      </c>
      <c r="D2882" s="12" t="s">
        <v>2798</v>
      </c>
      <c r="E2882" s="12" t="s">
        <v>513</v>
      </c>
      <c r="F2882" s="12" t="s">
        <v>2799</v>
      </c>
      <c r="G2882" s="12" t="s">
        <v>2733</v>
      </c>
      <c r="H2882" s="12" t="s">
        <v>2734</v>
      </c>
      <c r="I2882" s="90">
        <v>0.42708333333333331</v>
      </c>
      <c r="J2882" s="90">
        <v>0.44097222222222221</v>
      </c>
      <c r="K2882" s="13">
        <v>0.33</v>
      </c>
      <c r="L2882" s="90"/>
      <c r="M2882" s="90"/>
      <c r="N2882" s="13"/>
      <c r="O2882" s="12">
        <v>0</v>
      </c>
      <c r="P2882" s="12">
        <v>45.199052999999999</v>
      </c>
      <c r="Q2882" s="12">
        <v>5.7376889999999996</v>
      </c>
      <c r="R2882" s="14">
        <v>46301.460312499999</v>
      </c>
      <c r="S2882" s="12">
        <v>1</v>
      </c>
      <c r="T2882">
        <v>20260350</v>
      </c>
      <c r="U2882" t="s">
        <v>40</v>
      </c>
      <c r="V2882">
        <v>20260350</v>
      </c>
    </row>
    <row r="2883" spans="1:22" x14ac:dyDescent="0.3">
      <c r="A2883" s="11">
        <v>46300</v>
      </c>
      <c r="B2883" s="89" t="s">
        <v>3815</v>
      </c>
      <c r="C2883" s="12" t="s">
        <v>905</v>
      </c>
      <c r="D2883" s="12" t="s">
        <v>3427</v>
      </c>
      <c r="E2883" s="12" t="s">
        <v>539</v>
      </c>
      <c r="F2883" s="12" t="s">
        <v>3428</v>
      </c>
      <c r="G2883" s="12" t="s">
        <v>2733</v>
      </c>
      <c r="H2883" s="12" t="s">
        <v>2734</v>
      </c>
      <c r="I2883" s="90">
        <v>0.16666666666666666</v>
      </c>
      <c r="J2883" s="90">
        <v>0.1736111111111111</v>
      </c>
      <c r="K2883" s="13">
        <v>0.17</v>
      </c>
      <c r="L2883" s="90"/>
      <c r="M2883" s="90"/>
      <c r="N2883" s="13"/>
      <c r="O2883" s="12">
        <v>0</v>
      </c>
      <c r="P2883" s="12">
        <v>45.182197000000002</v>
      </c>
      <c r="Q2883" s="12">
        <v>5.7385910000000004</v>
      </c>
      <c r="R2883" s="14">
        <v>46301.460312499999</v>
      </c>
      <c r="S2883" s="12">
        <v>1</v>
      </c>
      <c r="T2883">
        <v>20260259</v>
      </c>
      <c r="U2883" t="s">
        <v>40</v>
      </c>
      <c r="V2883">
        <v>20260259</v>
      </c>
    </row>
    <row r="2884" spans="1:22" x14ac:dyDescent="0.3">
      <c r="A2884" s="11">
        <v>46300</v>
      </c>
      <c r="B2884" s="89" t="s">
        <v>3831</v>
      </c>
      <c r="C2884" s="12" t="s">
        <v>892</v>
      </c>
      <c r="D2884" s="12" t="s">
        <v>2955</v>
      </c>
      <c r="E2884" s="12" t="s">
        <v>412</v>
      </c>
      <c r="F2884" s="12" t="s">
        <v>5955</v>
      </c>
      <c r="G2884" s="12" t="s">
        <v>2733</v>
      </c>
      <c r="H2884" s="12" t="s">
        <v>2734</v>
      </c>
      <c r="I2884" s="90">
        <v>0.16666666666666666</v>
      </c>
      <c r="J2884" s="90">
        <v>0.18055555555555555</v>
      </c>
      <c r="K2884" s="13">
        <v>0.33</v>
      </c>
      <c r="L2884" s="90"/>
      <c r="M2884" s="90"/>
      <c r="N2884" s="13"/>
      <c r="O2884" s="12">
        <v>0</v>
      </c>
      <c r="P2884" s="12">
        <v>45.190578000000002</v>
      </c>
      <c r="Q2884" s="12">
        <v>5.7182940000000002</v>
      </c>
      <c r="R2884" s="14">
        <v>46301.460312499999</v>
      </c>
      <c r="S2884" s="12">
        <v>1</v>
      </c>
      <c r="T2884">
        <v>20260237</v>
      </c>
      <c r="U2884" t="s">
        <v>40</v>
      </c>
      <c r="V2884">
        <v>20260237</v>
      </c>
    </row>
    <row r="2885" spans="1:22" x14ac:dyDescent="0.3">
      <c r="A2885" s="11">
        <v>46300</v>
      </c>
      <c r="B2885" s="89" t="s">
        <v>3861</v>
      </c>
      <c r="C2885" s="12" t="s">
        <v>970</v>
      </c>
      <c r="D2885" s="12" t="s">
        <v>1825</v>
      </c>
      <c r="E2885" s="12" t="s">
        <v>638</v>
      </c>
      <c r="F2885" s="12" t="s">
        <v>1827</v>
      </c>
      <c r="G2885" s="12" t="s">
        <v>2733</v>
      </c>
      <c r="H2885" s="12" t="s">
        <v>2734</v>
      </c>
      <c r="I2885" s="90">
        <v>0.29166666666666669</v>
      </c>
      <c r="J2885" s="90">
        <v>0.2986111111111111</v>
      </c>
      <c r="K2885" s="13">
        <v>0.17</v>
      </c>
      <c r="L2885" s="90"/>
      <c r="M2885" s="90"/>
      <c r="N2885" s="13"/>
      <c r="O2885" s="12">
        <v>0</v>
      </c>
      <c r="P2885" s="12">
        <v>45.177596000000001</v>
      </c>
      <c r="Q2885" s="12">
        <v>5.7290789999999996</v>
      </c>
      <c r="R2885" s="14">
        <v>46301.460312499999</v>
      </c>
      <c r="S2885" s="12">
        <v>1</v>
      </c>
      <c r="T2885">
        <v>20260253</v>
      </c>
      <c r="U2885" t="s">
        <v>838</v>
      </c>
      <c r="V2885">
        <v>20260253</v>
      </c>
    </row>
    <row r="2886" spans="1:22" x14ac:dyDescent="0.3">
      <c r="A2886" s="11">
        <v>46300</v>
      </c>
      <c r="B2886" s="89" t="s">
        <v>3841</v>
      </c>
      <c r="C2886" s="12" t="s">
        <v>971</v>
      </c>
      <c r="D2886" s="12" t="s">
        <v>2793</v>
      </c>
      <c r="E2886" s="12" t="s">
        <v>103</v>
      </c>
      <c r="F2886" s="12" t="s">
        <v>2794</v>
      </c>
      <c r="G2886" s="12" t="s">
        <v>2733</v>
      </c>
      <c r="H2886" s="12" t="s">
        <v>2734</v>
      </c>
      <c r="I2886" s="90">
        <v>0.16666666666666666</v>
      </c>
      <c r="J2886" s="90">
        <v>0.18055555555555555</v>
      </c>
      <c r="K2886" s="13">
        <v>0.33</v>
      </c>
      <c r="L2886" s="90">
        <v>0.21666666666666667</v>
      </c>
      <c r="M2886" s="90">
        <v>0.21875</v>
      </c>
      <c r="N2886" s="13">
        <v>0.05</v>
      </c>
      <c r="O2886" s="12">
        <v>1</v>
      </c>
      <c r="P2886" s="12">
        <v>45.189616999999998</v>
      </c>
      <c r="Q2886" s="12">
        <v>5.7280059999999997</v>
      </c>
      <c r="R2886" s="14">
        <v>46301.460312499999</v>
      </c>
      <c r="S2886" s="12">
        <v>1</v>
      </c>
      <c r="T2886">
        <v>20260391</v>
      </c>
      <c r="U2886" t="s">
        <v>40</v>
      </c>
      <c r="V2886">
        <v>20260391</v>
      </c>
    </row>
    <row r="2887" spans="1:22" x14ac:dyDescent="0.3">
      <c r="A2887" s="11">
        <v>46300</v>
      </c>
      <c r="B2887" s="89" t="s">
        <v>3831</v>
      </c>
      <c r="C2887" s="12" t="s">
        <v>892</v>
      </c>
      <c r="D2887" s="12" t="s">
        <v>3528</v>
      </c>
      <c r="E2887" s="12" t="s">
        <v>752</v>
      </c>
      <c r="F2887" s="12" t="s">
        <v>3529</v>
      </c>
      <c r="G2887" s="12" t="s">
        <v>2733</v>
      </c>
      <c r="H2887" s="12" t="s">
        <v>2734</v>
      </c>
      <c r="I2887" s="90">
        <v>0.25</v>
      </c>
      <c r="J2887" s="90">
        <v>0.26041666666666669</v>
      </c>
      <c r="K2887" s="13">
        <v>0.25</v>
      </c>
      <c r="L2887" s="90"/>
      <c r="M2887" s="90"/>
      <c r="N2887" s="13"/>
      <c r="O2887" s="12">
        <v>0</v>
      </c>
      <c r="P2887" s="12">
        <v>45.185358000000001</v>
      </c>
      <c r="Q2887" s="12">
        <v>5.7231300000000003</v>
      </c>
      <c r="R2887" s="14">
        <v>46301.460312499999</v>
      </c>
      <c r="S2887" s="12">
        <v>1</v>
      </c>
      <c r="T2887">
        <v>20260178</v>
      </c>
      <c r="U2887" t="s">
        <v>40</v>
      </c>
      <c r="V2887">
        <v>20260178</v>
      </c>
    </row>
    <row r="2888" spans="1:22" x14ac:dyDescent="0.3">
      <c r="A2888" s="11">
        <v>46300</v>
      </c>
      <c r="B2888" s="89" t="s">
        <v>3835</v>
      </c>
      <c r="C2888" s="12" t="s">
        <v>859</v>
      </c>
      <c r="D2888" s="12" t="s">
        <v>2592</v>
      </c>
      <c r="E2888" s="12" t="s">
        <v>181</v>
      </c>
      <c r="F2888" s="12" t="s">
        <v>181</v>
      </c>
      <c r="G2888" s="12" t="s">
        <v>2733</v>
      </c>
      <c r="H2888" s="12" t="s">
        <v>2737</v>
      </c>
      <c r="I2888" s="90">
        <v>0.33333333333333331</v>
      </c>
      <c r="J2888" s="90">
        <v>0.34722222222222221</v>
      </c>
      <c r="K2888" s="13">
        <v>0.33</v>
      </c>
      <c r="L2888" s="90"/>
      <c r="M2888" s="90"/>
      <c r="N2888" s="13"/>
      <c r="O2888" s="12">
        <v>0</v>
      </c>
      <c r="P2888" s="12">
        <v>45.191468999999998</v>
      </c>
      <c r="Q2888" s="12">
        <v>5.7242329999999999</v>
      </c>
      <c r="R2888" s="14">
        <v>46301.460312499999</v>
      </c>
      <c r="S2888" s="12">
        <v>1</v>
      </c>
      <c r="T2888">
        <v>20260525</v>
      </c>
      <c r="U2888" t="s">
        <v>838</v>
      </c>
      <c r="V2888">
        <v>20260525</v>
      </c>
    </row>
    <row r="2889" spans="1:22" x14ac:dyDescent="0.3">
      <c r="A2889" s="11">
        <v>46300</v>
      </c>
      <c r="B2889" s="89" t="s">
        <v>3822</v>
      </c>
      <c r="C2889" s="12" t="s">
        <v>944</v>
      </c>
      <c r="D2889" s="12" t="s">
        <v>2757</v>
      </c>
      <c r="E2889" s="12" t="s">
        <v>384</v>
      </c>
      <c r="F2889" s="12" t="s">
        <v>2758</v>
      </c>
      <c r="G2889" s="12" t="s">
        <v>2733</v>
      </c>
      <c r="H2889" s="12" t="s">
        <v>2734</v>
      </c>
      <c r="I2889" s="90">
        <v>0.16666666666666666</v>
      </c>
      <c r="J2889" s="90">
        <v>0.18055555555555555</v>
      </c>
      <c r="K2889" s="13">
        <v>0.33</v>
      </c>
      <c r="L2889" s="90">
        <v>0.26666666666666666</v>
      </c>
      <c r="M2889" s="90">
        <v>0.47916666666666669</v>
      </c>
      <c r="N2889" s="13">
        <v>5.0999999999999996</v>
      </c>
      <c r="O2889" s="12">
        <v>1</v>
      </c>
      <c r="P2889" s="12">
        <v>45.164765000000003</v>
      </c>
      <c r="Q2889" s="12">
        <v>5.7186510000000004</v>
      </c>
      <c r="R2889" s="14">
        <v>46301.460312499999</v>
      </c>
      <c r="S2889" s="12">
        <v>1</v>
      </c>
      <c r="T2889">
        <v>20260566</v>
      </c>
      <c r="U2889" t="s">
        <v>40</v>
      </c>
      <c r="V2889">
        <v>20260566</v>
      </c>
    </row>
    <row r="2890" spans="1:22" x14ac:dyDescent="0.3">
      <c r="A2890" s="11">
        <v>46300</v>
      </c>
      <c r="B2890" s="89" t="s">
        <v>3846</v>
      </c>
      <c r="C2890" s="12" t="s">
        <v>863</v>
      </c>
      <c r="D2890" s="12" t="s">
        <v>3069</v>
      </c>
      <c r="E2890" s="12" t="s">
        <v>699</v>
      </c>
      <c r="F2890" s="12" t="s">
        <v>3070</v>
      </c>
      <c r="G2890" s="12" t="s">
        <v>2733</v>
      </c>
      <c r="H2890" s="12" t="s">
        <v>2734</v>
      </c>
      <c r="I2890" s="90">
        <v>0.16666666666666666</v>
      </c>
      <c r="J2890" s="90">
        <v>0.18055555555555555</v>
      </c>
      <c r="K2890" s="13">
        <v>0.33</v>
      </c>
      <c r="L2890" s="90">
        <v>0.18680555555555556</v>
      </c>
      <c r="M2890" s="90">
        <v>0.18958333333333333</v>
      </c>
      <c r="N2890" s="13">
        <v>7.0000000000000007E-2</v>
      </c>
      <c r="O2890" s="12">
        <v>1</v>
      </c>
      <c r="P2890" s="12">
        <v>45.193389000000003</v>
      </c>
      <c r="Q2890" s="12">
        <v>5.7156229999999999</v>
      </c>
      <c r="R2890" s="14">
        <v>46301.460312499999</v>
      </c>
      <c r="S2890" s="12">
        <v>1</v>
      </c>
      <c r="T2890">
        <v>20260419</v>
      </c>
      <c r="U2890" t="s">
        <v>40</v>
      </c>
      <c r="V2890">
        <v>20260419</v>
      </c>
    </row>
    <row r="2891" spans="1:22" x14ac:dyDescent="0.3">
      <c r="A2891" s="11">
        <v>46300</v>
      </c>
      <c r="B2891" s="89" t="s">
        <v>3831</v>
      </c>
      <c r="C2891" s="12" t="s">
        <v>892</v>
      </c>
      <c r="D2891" s="12" t="s">
        <v>2761</v>
      </c>
      <c r="E2891" s="12" t="s">
        <v>576</v>
      </c>
      <c r="F2891" s="12" t="s">
        <v>2762</v>
      </c>
      <c r="G2891" s="12" t="s">
        <v>2733</v>
      </c>
      <c r="H2891" s="12" t="s">
        <v>2734</v>
      </c>
      <c r="I2891" s="90">
        <v>0.16666666666666666</v>
      </c>
      <c r="J2891" s="90">
        <v>0.18055555555555555</v>
      </c>
      <c r="K2891" s="13">
        <v>0.33</v>
      </c>
      <c r="L2891" s="90"/>
      <c r="M2891" s="90"/>
      <c r="N2891" s="13"/>
      <c r="O2891" s="12">
        <v>0</v>
      </c>
      <c r="P2891" s="12">
        <v>45.186883000000002</v>
      </c>
      <c r="Q2891" s="12">
        <v>5.7062249999999999</v>
      </c>
      <c r="R2891" s="14">
        <v>46301.460312499999</v>
      </c>
      <c r="S2891" s="12">
        <v>1</v>
      </c>
      <c r="T2891">
        <v>20260073</v>
      </c>
      <c r="U2891" t="s">
        <v>40</v>
      </c>
      <c r="V2891">
        <v>20260073</v>
      </c>
    </row>
    <row r="2892" spans="1:22" x14ac:dyDescent="0.3">
      <c r="A2892" s="11">
        <v>46300</v>
      </c>
      <c r="B2892" s="89" t="s">
        <v>3847</v>
      </c>
      <c r="C2892" s="12" t="s">
        <v>900</v>
      </c>
      <c r="D2892" s="12" t="s">
        <v>3009</v>
      </c>
      <c r="E2892" s="12" t="s">
        <v>637</v>
      </c>
      <c r="F2892" s="12" t="s">
        <v>637</v>
      </c>
      <c r="G2892" s="12" t="s">
        <v>2733</v>
      </c>
      <c r="H2892" s="12" t="s">
        <v>2737</v>
      </c>
      <c r="I2892" s="90">
        <v>0.3125</v>
      </c>
      <c r="J2892" s="90">
        <v>0.3263888888888889</v>
      </c>
      <c r="K2892" s="13">
        <v>0.33</v>
      </c>
      <c r="L2892" s="90">
        <v>0.20416666666666666</v>
      </c>
      <c r="M2892" s="90">
        <v>0.23194444444444445</v>
      </c>
      <c r="N2892" s="13">
        <v>0.67</v>
      </c>
      <c r="O2892" s="12">
        <v>1</v>
      </c>
      <c r="P2892" s="12">
        <v>45.215843</v>
      </c>
      <c r="Q2892" s="12">
        <v>5.6930630000000004</v>
      </c>
      <c r="R2892" s="14">
        <v>46301.460312499999</v>
      </c>
      <c r="S2892" s="12">
        <v>1</v>
      </c>
      <c r="T2892">
        <v>20260248</v>
      </c>
      <c r="U2892" t="s">
        <v>3760</v>
      </c>
      <c r="V2892">
        <v>20260248</v>
      </c>
    </row>
    <row r="2893" spans="1:22" x14ac:dyDescent="0.3">
      <c r="A2893" s="11">
        <v>46300</v>
      </c>
      <c r="B2893" s="89" t="s">
        <v>3817</v>
      </c>
      <c r="C2893" s="12" t="s">
        <v>974</v>
      </c>
      <c r="D2893" s="12" t="s">
        <v>3063</v>
      </c>
      <c r="E2893" s="12" t="s">
        <v>80</v>
      </c>
      <c r="F2893" s="12" t="s">
        <v>5956</v>
      </c>
      <c r="G2893" s="12" t="s">
        <v>2733</v>
      </c>
      <c r="H2893" s="12" t="s">
        <v>2734</v>
      </c>
      <c r="I2893" s="90">
        <v>0.16666666666666666</v>
      </c>
      <c r="J2893" s="90">
        <v>0.18055555555555555</v>
      </c>
      <c r="K2893" s="13">
        <v>0.33</v>
      </c>
      <c r="L2893" s="90">
        <v>0.19166666666666668</v>
      </c>
      <c r="M2893" s="90">
        <v>0.27847222222222223</v>
      </c>
      <c r="N2893" s="13">
        <v>2.08</v>
      </c>
      <c r="O2893" s="12">
        <v>1</v>
      </c>
      <c r="P2893" s="12">
        <v>45.188167999999997</v>
      </c>
      <c r="Q2893" s="12">
        <v>5.7248919999999996</v>
      </c>
      <c r="R2893" s="14">
        <v>46301.460312499999</v>
      </c>
      <c r="S2893" s="12">
        <v>1</v>
      </c>
      <c r="T2893">
        <v>20260470</v>
      </c>
      <c r="U2893" t="s">
        <v>40</v>
      </c>
      <c r="V2893">
        <v>20260470</v>
      </c>
    </row>
    <row r="2894" spans="1:22" x14ac:dyDescent="0.3">
      <c r="A2894" s="11">
        <v>46300</v>
      </c>
      <c r="B2894" s="89" t="s">
        <v>3864</v>
      </c>
      <c r="C2894" s="12" t="s">
        <v>960</v>
      </c>
      <c r="D2894" s="12" t="s">
        <v>2806</v>
      </c>
      <c r="E2894" s="12" t="s">
        <v>635</v>
      </c>
      <c r="F2894" s="12" t="s">
        <v>2807</v>
      </c>
      <c r="G2894" s="12" t="s">
        <v>2733</v>
      </c>
      <c r="H2894" s="12" t="s">
        <v>2734</v>
      </c>
      <c r="I2894" s="90">
        <v>0.16666666666666666</v>
      </c>
      <c r="J2894" s="90">
        <v>0.18055555555555555</v>
      </c>
      <c r="K2894" s="13">
        <v>0.33</v>
      </c>
      <c r="L2894" s="90">
        <v>0.35972222222222222</v>
      </c>
      <c r="M2894" s="90">
        <v>0.36944444444444446</v>
      </c>
      <c r="N2894" s="13">
        <v>0.23</v>
      </c>
      <c r="O2894" s="12">
        <v>1</v>
      </c>
      <c r="P2894" s="12">
        <v>45.206518000000003</v>
      </c>
      <c r="Q2894" s="12">
        <v>5.7103719999999996</v>
      </c>
      <c r="R2894" s="14">
        <v>46301.460312499999</v>
      </c>
      <c r="S2894" s="12">
        <v>1</v>
      </c>
      <c r="T2894">
        <v>20260151</v>
      </c>
      <c r="U2894" t="s">
        <v>40</v>
      </c>
      <c r="V2894">
        <v>20260151</v>
      </c>
    </row>
    <row r="2895" spans="1:22" x14ac:dyDescent="0.3">
      <c r="A2895" s="11">
        <v>46300</v>
      </c>
      <c r="B2895" s="89" t="s">
        <v>3835</v>
      </c>
      <c r="C2895" s="12" t="s">
        <v>859</v>
      </c>
      <c r="D2895" s="12" t="s">
        <v>2738</v>
      </c>
      <c r="E2895" s="12" t="s">
        <v>219</v>
      </c>
      <c r="F2895" s="12" t="s">
        <v>2739</v>
      </c>
      <c r="G2895" s="12" t="s">
        <v>2733</v>
      </c>
      <c r="H2895" s="12" t="s">
        <v>2734</v>
      </c>
      <c r="I2895" s="90">
        <v>0.29166666666666669</v>
      </c>
      <c r="J2895" s="90">
        <v>0.2986111111111111</v>
      </c>
      <c r="K2895" s="13">
        <v>0.17</v>
      </c>
      <c r="L2895" s="90"/>
      <c r="M2895" s="90"/>
      <c r="N2895" s="13"/>
      <c r="O2895" s="12">
        <v>0</v>
      </c>
      <c r="P2895" s="12">
        <v>45.183280000000003</v>
      </c>
      <c r="Q2895" s="12">
        <v>5.7183830000000002</v>
      </c>
      <c r="R2895" s="14">
        <v>46301.460312499999</v>
      </c>
      <c r="S2895" s="12">
        <v>1</v>
      </c>
      <c r="T2895">
        <v>20260531</v>
      </c>
      <c r="U2895" t="s">
        <v>40</v>
      </c>
      <c r="V2895">
        <v>20260531</v>
      </c>
    </row>
    <row r="2896" spans="1:22" x14ac:dyDescent="0.3">
      <c r="A2896" s="11">
        <v>46300</v>
      </c>
      <c r="B2896" s="89" t="s">
        <v>3859</v>
      </c>
      <c r="C2896" s="12" t="s">
        <v>956</v>
      </c>
      <c r="D2896" s="12" t="s">
        <v>2767</v>
      </c>
      <c r="E2896" s="12" t="s">
        <v>251</v>
      </c>
      <c r="F2896" s="12" t="s">
        <v>2768</v>
      </c>
      <c r="G2896" s="12" t="s">
        <v>2733</v>
      </c>
      <c r="H2896" s="12" t="s">
        <v>2734</v>
      </c>
      <c r="I2896" s="90">
        <v>0.16666666666666666</v>
      </c>
      <c r="J2896" s="90">
        <v>0.18055555555555555</v>
      </c>
      <c r="K2896" s="13">
        <v>0.33</v>
      </c>
      <c r="L2896" s="90">
        <v>0.1701388888888889</v>
      </c>
      <c r="M2896" s="90">
        <v>0.50902777777777775</v>
      </c>
      <c r="N2896" s="13">
        <v>8.1300000000000008</v>
      </c>
      <c r="O2896" s="12">
        <v>1</v>
      </c>
      <c r="P2896" s="12">
        <v>45.179178999999998</v>
      </c>
      <c r="Q2896" s="12">
        <v>5.742216</v>
      </c>
      <c r="R2896" s="14">
        <v>46301.460312499999</v>
      </c>
      <c r="S2896" s="12">
        <v>1</v>
      </c>
      <c r="T2896">
        <v>20260062</v>
      </c>
      <c r="U2896" t="s">
        <v>40</v>
      </c>
      <c r="V2896">
        <v>20260062</v>
      </c>
    </row>
    <row r="2897" spans="1:22" x14ac:dyDescent="0.3">
      <c r="A2897" s="11">
        <v>46300</v>
      </c>
      <c r="B2897" s="89" t="s">
        <v>3822</v>
      </c>
      <c r="C2897" s="12" t="s">
        <v>944</v>
      </c>
      <c r="D2897" s="12" t="s">
        <v>2769</v>
      </c>
      <c r="E2897" s="12" t="s">
        <v>202</v>
      </c>
      <c r="F2897" s="12" t="s">
        <v>2770</v>
      </c>
      <c r="G2897" s="12" t="s">
        <v>2733</v>
      </c>
      <c r="H2897" s="12" t="s">
        <v>2734</v>
      </c>
      <c r="I2897" s="90">
        <v>0.16666666666666666</v>
      </c>
      <c r="J2897" s="90">
        <v>0.18055555555555555</v>
      </c>
      <c r="K2897" s="13">
        <v>0.33</v>
      </c>
      <c r="L2897" s="90">
        <v>0.13541666666666666</v>
      </c>
      <c r="M2897" s="90">
        <v>0.31874999999999998</v>
      </c>
      <c r="N2897" s="13">
        <v>4.4000000000000004</v>
      </c>
      <c r="O2897" s="12">
        <v>1</v>
      </c>
      <c r="P2897" s="12">
        <v>45.190215999999999</v>
      </c>
      <c r="Q2897" s="12">
        <v>5.7257730000000002</v>
      </c>
      <c r="R2897" s="14">
        <v>46301.460312499999</v>
      </c>
      <c r="S2897" s="12">
        <v>1</v>
      </c>
      <c r="T2897">
        <v>20260067</v>
      </c>
      <c r="U2897" t="s">
        <v>40</v>
      </c>
      <c r="V2897">
        <v>20260067</v>
      </c>
    </row>
    <row r="2898" spans="1:22" x14ac:dyDescent="0.3">
      <c r="A2898" s="11">
        <v>46300</v>
      </c>
      <c r="B2898" s="89" t="s">
        <v>3813</v>
      </c>
      <c r="C2898" s="12" t="s">
        <v>847</v>
      </c>
      <c r="D2898" s="12" t="s">
        <v>1198</v>
      </c>
      <c r="E2898" s="12" t="s">
        <v>335</v>
      </c>
      <c r="F2898" s="12" t="s">
        <v>335</v>
      </c>
      <c r="G2898" s="12" t="s">
        <v>2733</v>
      </c>
      <c r="H2898" s="12" t="s">
        <v>2737</v>
      </c>
      <c r="I2898" s="90">
        <v>0.33333333333333331</v>
      </c>
      <c r="J2898" s="90">
        <v>0.375</v>
      </c>
      <c r="K2898" s="13">
        <v>1</v>
      </c>
      <c r="L2898" s="90">
        <v>0.22430555555555556</v>
      </c>
      <c r="M2898" s="90">
        <v>0.27638888888888891</v>
      </c>
      <c r="N2898" s="13">
        <v>1.25</v>
      </c>
      <c r="O2898" s="12">
        <v>1</v>
      </c>
      <c r="P2898" s="12">
        <v>45.172060000000002</v>
      </c>
      <c r="Q2898" s="12">
        <v>5.7222600000000003</v>
      </c>
      <c r="R2898" s="14">
        <v>46301.460312499999</v>
      </c>
      <c r="S2898" s="12">
        <v>1</v>
      </c>
      <c r="T2898">
        <v>20260036</v>
      </c>
      <c r="U2898" t="s">
        <v>838</v>
      </c>
      <c r="V2898">
        <v>20260036</v>
      </c>
    </row>
    <row r="2899" spans="1:22" x14ac:dyDescent="0.3">
      <c r="A2899" s="11">
        <v>46300</v>
      </c>
      <c r="B2899" s="89" t="s">
        <v>3848</v>
      </c>
      <c r="C2899" s="12" t="s">
        <v>945</v>
      </c>
      <c r="D2899" s="12" t="s">
        <v>2771</v>
      </c>
      <c r="E2899" s="12" t="s">
        <v>429</v>
      </c>
      <c r="F2899" s="12" t="s">
        <v>2772</v>
      </c>
      <c r="G2899" s="12" t="s">
        <v>2733</v>
      </c>
      <c r="H2899" s="12" t="s">
        <v>2734</v>
      </c>
      <c r="I2899" s="90">
        <v>0.16666666666666666</v>
      </c>
      <c r="J2899" s="90">
        <v>0.18055555555555555</v>
      </c>
      <c r="K2899" s="13">
        <v>0.33</v>
      </c>
      <c r="L2899" s="90">
        <v>0.21736111111111112</v>
      </c>
      <c r="M2899" s="90">
        <v>0.51875000000000004</v>
      </c>
      <c r="N2899" s="13">
        <v>7.23</v>
      </c>
      <c r="O2899" s="12">
        <v>1</v>
      </c>
      <c r="P2899" s="12">
        <v>45.169803999999999</v>
      </c>
      <c r="Q2899" s="12">
        <v>5.721832</v>
      </c>
      <c r="R2899" s="14">
        <v>46301.460312499999</v>
      </c>
      <c r="S2899" s="12">
        <v>1</v>
      </c>
      <c r="T2899">
        <v>20260118</v>
      </c>
      <c r="U2899" t="s">
        <v>40</v>
      </c>
      <c r="V2899">
        <v>20260118</v>
      </c>
    </row>
    <row r="2900" spans="1:22" x14ac:dyDescent="0.3">
      <c r="A2900" s="11">
        <v>46300</v>
      </c>
      <c r="B2900" s="89" t="s">
        <v>3812</v>
      </c>
      <c r="C2900" s="12" t="s">
        <v>977</v>
      </c>
      <c r="D2900" s="12" t="s">
        <v>1394</v>
      </c>
      <c r="E2900" s="12" t="s">
        <v>451</v>
      </c>
      <c r="F2900" s="12" t="s">
        <v>3190</v>
      </c>
      <c r="G2900" s="12" t="s">
        <v>2733</v>
      </c>
      <c r="H2900" s="12" t="s">
        <v>2737</v>
      </c>
      <c r="I2900" s="90">
        <v>0.1875</v>
      </c>
      <c r="J2900" s="90">
        <v>0.20833333333333334</v>
      </c>
      <c r="K2900" s="13">
        <v>0.5</v>
      </c>
      <c r="L2900" s="90">
        <v>0.32916666666666666</v>
      </c>
      <c r="M2900" s="90">
        <v>0.3972222222222222</v>
      </c>
      <c r="N2900" s="13">
        <v>1.63</v>
      </c>
      <c r="O2900" s="12">
        <v>1</v>
      </c>
      <c r="P2900" s="12">
        <v>45.367581000000001</v>
      </c>
      <c r="Q2900" s="12">
        <v>5.5800349999999996</v>
      </c>
      <c r="R2900" s="14">
        <v>46301.460312499999</v>
      </c>
      <c r="S2900" s="12">
        <v>1</v>
      </c>
      <c r="T2900">
        <v>20260104</v>
      </c>
      <c r="U2900" t="s">
        <v>838</v>
      </c>
      <c r="V2900">
        <v>20260104</v>
      </c>
    </row>
    <row r="2901" spans="1:22" x14ac:dyDescent="0.3">
      <c r="A2901" s="11">
        <v>46300</v>
      </c>
      <c r="B2901" s="89" t="s">
        <v>3846</v>
      </c>
      <c r="C2901" s="12" t="s">
        <v>863</v>
      </c>
      <c r="D2901" s="12" t="s">
        <v>3322</v>
      </c>
      <c r="E2901" s="12" t="s">
        <v>136</v>
      </c>
      <c r="F2901" s="12" t="s">
        <v>5957</v>
      </c>
      <c r="G2901" s="12" t="s">
        <v>2733</v>
      </c>
      <c r="H2901" s="12" t="s">
        <v>2734</v>
      </c>
      <c r="I2901" s="90">
        <v>0.16666666666666666</v>
      </c>
      <c r="J2901" s="90">
        <v>0.18055555555555555</v>
      </c>
      <c r="K2901" s="13">
        <v>0.33</v>
      </c>
      <c r="L2901" s="90">
        <v>0.2076388888888889</v>
      </c>
      <c r="M2901" s="90">
        <v>0.20902777777777778</v>
      </c>
      <c r="N2901" s="13">
        <v>0.03</v>
      </c>
      <c r="O2901" s="12">
        <v>1</v>
      </c>
      <c r="P2901" s="12">
        <v>45.192925000000002</v>
      </c>
      <c r="Q2901" s="12">
        <v>5.7149380000000001</v>
      </c>
      <c r="R2901" s="14">
        <v>46301.460312499999</v>
      </c>
      <c r="S2901" s="12">
        <v>1</v>
      </c>
      <c r="T2901">
        <v>20260501</v>
      </c>
      <c r="U2901" t="s">
        <v>40</v>
      </c>
      <c r="V2901">
        <v>20260501</v>
      </c>
    </row>
    <row r="2902" spans="1:22" x14ac:dyDescent="0.3">
      <c r="A2902" s="11">
        <v>46300</v>
      </c>
      <c r="B2902" s="89" t="s">
        <v>3814</v>
      </c>
      <c r="C2902" s="12" t="s">
        <v>948</v>
      </c>
      <c r="D2902" s="12" t="s">
        <v>2212</v>
      </c>
      <c r="E2902" s="12" t="s">
        <v>233</v>
      </c>
      <c r="F2902" s="12" t="s">
        <v>233</v>
      </c>
      <c r="G2902" s="12" t="s">
        <v>2733</v>
      </c>
      <c r="H2902" s="12" t="s">
        <v>2737</v>
      </c>
      <c r="I2902" s="90">
        <v>0.33333333333333331</v>
      </c>
      <c r="J2902" s="90">
        <v>0.34722222222222221</v>
      </c>
      <c r="K2902" s="13">
        <v>0.33</v>
      </c>
      <c r="L2902" s="90"/>
      <c r="M2902" s="90"/>
      <c r="N2902" s="13"/>
      <c r="O2902" s="12">
        <v>0</v>
      </c>
      <c r="P2902" s="12">
        <v>45.192034</v>
      </c>
      <c r="Q2902" s="12">
        <v>5.73963</v>
      </c>
      <c r="R2902" s="14">
        <v>46301.460312499999</v>
      </c>
      <c r="S2902" s="12">
        <v>1</v>
      </c>
      <c r="T2902">
        <v>20260379</v>
      </c>
      <c r="U2902" t="s">
        <v>838</v>
      </c>
      <c r="V2902">
        <v>20260379</v>
      </c>
    </row>
    <row r="2903" spans="1:22" x14ac:dyDescent="0.3">
      <c r="A2903" s="5">
        <v>46300</v>
      </c>
      <c r="B2903" s="98" t="s">
        <v>3822</v>
      </c>
      <c r="C2903" t="s">
        <v>944</v>
      </c>
      <c r="D2903" t="s">
        <v>2804</v>
      </c>
      <c r="E2903" t="s">
        <v>406</v>
      </c>
      <c r="F2903" t="s">
        <v>2805</v>
      </c>
      <c r="G2903" t="s">
        <v>2733</v>
      </c>
      <c r="H2903" t="s">
        <v>2734</v>
      </c>
      <c r="I2903" s="91">
        <v>0.16666666666666666</v>
      </c>
      <c r="J2903" s="91">
        <v>0.18055555555555555</v>
      </c>
      <c r="K2903" s="92">
        <v>0.33</v>
      </c>
      <c r="L2903" s="91">
        <v>0.49652777777777779</v>
      </c>
      <c r="M2903" s="91">
        <v>0.51041666666666663</v>
      </c>
      <c r="N2903" s="92">
        <v>0.33</v>
      </c>
      <c r="O2903">
        <v>1</v>
      </c>
      <c r="P2903">
        <v>45.174978000000003</v>
      </c>
      <c r="Q2903">
        <v>5.7372079999999999</v>
      </c>
      <c r="R2903" s="93">
        <v>46301.460312499999</v>
      </c>
      <c r="S2903">
        <v>1</v>
      </c>
      <c r="T2903">
        <v>20260257</v>
      </c>
      <c r="U2903" t="s">
        <v>40</v>
      </c>
      <c r="V2903">
        <v>20260257</v>
      </c>
    </row>
    <row r="2904" spans="1:22" x14ac:dyDescent="0.3">
      <c r="A2904" s="5">
        <v>46300</v>
      </c>
      <c r="B2904" s="98" t="s">
        <v>3815</v>
      </c>
      <c r="C2904" t="s">
        <v>905</v>
      </c>
      <c r="D2904" t="s">
        <v>1846</v>
      </c>
      <c r="E2904" t="s">
        <v>539</v>
      </c>
      <c r="F2904" t="s">
        <v>539</v>
      </c>
      <c r="G2904" t="s">
        <v>2733</v>
      </c>
      <c r="H2904" t="s">
        <v>2737</v>
      </c>
      <c r="I2904" s="91">
        <v>0.33333333333333331</v>
      </c>
      <c r="J2904" s="91">
        <v>0.3611111111111111</v>
      </c>
      <c r="K2904" s="92">
        <v>0.67</v>
      </c>
      <c r="O2904">
        <v>0</v>
      </c>
      <c r="P2904">
        <v>45.182197000000002</v>
      </c>
      <c r="Q2904">
        <v>5.7385910000000004</v>
      </c>
      <c r="R2904" s="93">
        <v>46301.460312499999</v>
      </c>
      <c r="S2904">
        <v>1</v>
      </c>
      <c r="T2904">
        <v>20260259</v>
      </c>
      <c r="U2904" t="s">
        <v>838</v>
      </c>
      <c r="V2904">
        <v>20260259</v>
      </c>
    </row>
    <row r="2905" spans="1:22" x14ac:dyDescent="0.3">
      <c r="A2905" s="5">
        <v>46300</v>
      </c>
      <c r="B2905" s="98" t="s">
        <v>3817</v>
      </c>
      <c r="C2905" t="s">
        <v>974</v>
      </c>
      <c r="D2905" t="s">
        <v>2966</v>
      </c>
      <c r="E2905" t="s">
        <v>50</v>
      </c>
      <c r="F2905" t="s">
        <v>5958</v>
      </c>
      <c r="G2905" t="s">
        <v>2733</v>
      </c>
      <c r="H2905" t="s">
        <v>2734</v>
      </c>
      <c r="I2905" s="91">
        <v>0.16666666666666666</v>
      </c>
      <c r="J2905" s="91">
        <v>0.18055555555555555</v>
      </c>
      <c r="K2905" s="92">
        <v>0.33</v>
      </c>
      <c r="L2905" s="91">
        <v>0.1875</v>
      </c>
      <c r="M2905" s="91">
        <v>0.33680555555555558</v>
      </c>
      <c r="N2905" s="92">
        <v>3.58</v>
      </c>
      <c r="O2905">
        <v>1</v>
      </c>
      <c r="P2905">
        <v>45.184576999999997</v>
      </c>
      <c r="Q2905">
        <v>5.720396</v>
      </c>
      <c r="R2905" s="93">
        <v>46301.460312499999</v>
      </c>
      <c r="S2905">
        <v>1</v>
      </c>
      <c r="T2905">
        <v>20260293</v>
      </c>
      <c r="U2905" t="s">
        <v>40</v>
      </c>
      <c r="V2905">
        <v>20260293</v>
      </c>
    </row>
    <row r="2906" spans="1:22" x14ac:dyDescent="0.3">
      <c r="A2906" s="5">
        <v>46300</v>
      </c>
      <c r="B2906" s="98" t="s">
        <v>3822</v>
      </c>
      <c r="C2906" t="s">
        <v>944</v>
      </c>
      <c r="D2906" t="s">
        <v>2773</v>
      </c>
      <c r="E2906" t="s">
        <v>649</v>
      </c>
      <c r="F2906" t="s">
        <v>2774</v>
      </c>
      <c r="G2906" t="s">
        <v>2733</v>
      </c>
      <c r="H2906" t="s">
        <v>2734</v>
      </c>
      <c r="I2906" s="91">
        <v>0.16666666666666666</v>
      </c>
      <c r="J2906" s="91">
        <v>0.18055555555555555</v>
      </c>
      <c r="K2906" s="92">
        <v>0.33</v>
      </c>
      <c r="L2906" s="91">
        <v>0.26666666666666666</v>
      </c>
      <c r="M2906" s="91">
        <v>0.47430555555555554</v>
      </c>
      <c r="N2906" s="92">
        <v>4.9800000000000004</v>
      </c>
      <c r="O2906">
        <v>1</v>
      </c>
      <c r="P2906">
        <v>45.188529000000003</v>
      </c>
      <c r="Q2906">
        <v>5.7245239999999997</v>
      </c>
      <c r="R2906" s="93">
        <v>46301.460312499999</v>
      </c>
      <c r="S2906">
        <v>1</v>
      </c>
      <c r="T2906">
        <v>20260039</v>
      </c>
      <c r="U2906" t="s">
        <v>3760</v>
      </c>
      <c r="V2906">
        <v>20260039</v>
      </c>
    </row>
    <row r="2907" spans="1:22" x14ac:dyDescent="0.3">
      <c r="A2907" s="5">
        <v>46300</v>
      </c>
      <c r="B2907" s="98" t="s">
        <v>3836</v>
      </c>
      <c r="C2907" t="s">
        <v>954</v>
      </c>
      <c r="D2907" t="s">
        <v>2751</v>
      </c>
      <c r="E2907" t="s">
        <v>734</v>
      </c>
      <c r="F2907" t="s">
        <v>2752</v>
      </c>
      <c r="G2907" t="s">
        <v>2733</v>
      </c>
      <c r="H2907" t="s">
        <v>2734</v>
      </c>
      <c r="I2907" s="91">
        <v>0.25</v>
      </c>
      <c r="J2907" s="91">
        <v>0.26041666666666669</v>
      </c>
      <c r="K2907" s="92">
        <v>0.25</v>
      </c>
      <c r="L2907" s="91">
        <v>0.1986111111111111</v>
      </c>
      <c r="M2907" s="91">
        <v>0.33263888888888887</v>
      </c>
      <c r="N2907" s="92">
        <v>3.22</v>
      </c>
      <c r="O2907">
        <v>1</v>
      </c>
      <c r="P2907">
        <v>45.186678000000001</v>
      </c>
      <c r="Q2907">
        <v>5.7200300000000004</v>
      </c>
      <c r="R2907" s="93">
        <v>46301.460312499999</v>
      </c>
      <c r="S2907">
        <v>1</v>
      </c>
      <c r="T2907">
        <v>20260131</v>
      </c>
      <c r="U2907" t="s">
        <v>40</v>
      </c>
      <c r="V2907">
        <v>20260131</v>
      </c>
    </row>
    <row r="2908" spans="1:22" x14ac:dyDescent="0.3">
      <c r="A2908" s="5">
        <v>46300</v>
      </c>
      <c r="B2908" s="98" t="s">
        <v>3848</v>
      </c>
      <c r="C2908" t="s">
        <v>945</v>
      </c>
      <c r="D2908" t="s">
        <v>2816</v>
      </c>
      <c r="E2908" t="s">
        <v>55</v>
      </c>
      <c r="F2908" t="s">
        <v>2817</v>
      </c>
      <c r="G2908" t="s">
        <v>2733</v>
      </c>
      <c r="H2908" t="s">
        <v>2734</v>
      </c>
      <c r="I2908" s="91">
        <v>0.16666666666666666</v>
      </c>
      <c r="J2908" s="91">
        <v>0.18055555555555555</v>
      </c>
      <c r="K2908" s="92">
        <v>0.33</v>
      </c>
      <c r="L2908" s="91">
        <v>0.20069444444444445</v>
      </c>
      <c r="M2908" s="91">
        <v>0.50138888888888888</v>
      </c>
      <c r="N2908" s="92">
        <v>7.22</v>
      </c>
      <c r="O2908">
        <v>1</v>
      </c>
      <c r="P2908">
        <v>45.183793999999999</v>
      </c>
      <c r="Q2908">
        <v>5.7181090000000001</v>
      </c>
      <c r="R2908" s="93">
        <v>46301.460312499999</v>
      </c>
      <c r="S2908">
        <v>1</v>
      </c>
      <c r="T2908">
        <v>20260214</v>
      </c>
      <c r="U2908" t="s">
        <v>40</v>
      </c>
      <c r="V2908">
        <v>20260214</v>
      </c>
    </row>
    <row r="2909" spans="1:22" x14ac:dyDescent="0.3">
      <c r="A2909" s="5">
        <v>46300</v>
      </c>
      <c r="B2909" s="98" t="s">
        <v>3817</v>
      </c>
      <c r="C2909" t="s">
        <v>974</v>
      </c>
      <c r="D2909" t="s">
        <v>1711</v>
      </c>
      <c r="E2909" t="s">
        <v>526</v>
      </c>
      <c r="F2909" t="s">
        <v>526</v>
      </c>
      <c r="G2909" t="s">
        <v>2733</v>
      </c>
      <c r="H2909" t="s">
        <v>2737</v>
      </c>
      <c r="I2909" s="91">
        <v>0.33333333333333331</v>
      </c>
      <c r="J2909" s="91">
        <v>0.34722222222222221</v>
      </c>
      <c r="K2909" s="92">
        <v>0.33</v>
      </c>
      <c r="L2909" s="91">
        <v>0.36319444444444443</v>
      </c>
      <c r="M2909" s="91">
        <v>0.38541666666666669</v>
      </c>
      <c r="N2909" s="92">
        <v>0.53</v>
      </c>
      <c r="O2909">
        <v>1</v>
      </c>
      <c r="P2909">
        <v>45.181947000000001</v>
      </c>
      <c r="Q2909">
        <v>5.7218989999999996</v>
      </c>
      <c r="R2909" s="93">
        <v>46301.460312499999</v>
      </c>
      <c r="S2909">
        <v>1</v>
      </c>
      <c r="T2909">
        <v>20260219</v>
      </c>
      <c r="U2909" t="s">
        <v>838</v>
      </c>
      <c r="V2909">
        <v>20260219</v>
      </c>
    </row>
    <row r="2910" spans="1:22" x14ac:dyDescent="0.3">
      <c r="A2910" s="5">
        <v>46300</v>
      </c>
      <c r="B2910" s="98" t="s">
        <v>3830</v>
      </c>
      <c r="C2910" t="s">
        <v>951</v>
      </c>
      <c r="D2910" t="s">
        <v>2942</v>
      </c>
      <c r="E2910" t="s">
        <v>676</v>
      </c>
      <c r="F2910" t="s">
        <v>2943</v>
      </c>
      <c r="G2910" t="s">
        <v>2733</v>
      </c>
      <c r="H2910" t="s">
        <v>2734</v>
      </c>
      <c r="I2910" s="91">
        <v>0.16666666666666666</v>
      </c>
      <c r="J2910" s="91">
        <v>0.18055555555555555</v>
      </c>
      <c r="K2910" s="92">
        <v>0.33</v>
      </c>
      <c r="L2910" s="91">
        <v>0.17430555555555555</v>
      </c>
      <c r="M2910" s="91">
        <v>0.56111111111111112</v>
      </c>
      <c r="N2910" s="92">
        <v>9.2799999999999994</v>
      </c>
      <c r="O2910">
        <v>1</v>
      </c>
      <c r="P2910">
        <v>45.191566000000002</v>
      </c>
      <c r="Q2910">
        <v>5.6863279999999996</v>
      </c>
      <c r="R2910" s="93">
        <v>46301.460312499999</v>
      </c>
      <c r="S2910">
        <v>1</v>
      </c>
      <c r="T2910">
        <v>20260191</v>
      </c>
      <c r="U2910" t="s">
        <v>40</v>
      </c>
      <c r="V2910">
        <v>20260191</v>
      </c>
    </row>
    <row r="2911" spans="1:22" x14ac:dyDescent="0.3">
      <c r="A2911" s="5">
        <v>46300</v>
      </c>
      <c r="B2911" s="98" t="s">
        <v>3848</v>
      </c>
      <c r="C2911" t="s">
        <v>945</v>
      </c>
      <c r="D2911" t="s">
        <v>2779</v>
      </c>
      <c r="E2911" t="s">
        <v>707</v>
      </c>
      <c r="F2911" t="s">
        <v>2780</v>
      </c>
      <c r="G2911" t="s">
        <v>2733</v>
      </c>
      <c r="H2911" t="s">
        <v>2734</v>
      </c>
      <c r="I2911" s="91">
        <v>0.16666666666666666</v>
      </c>
      <c r="J2911" s="91">
        <v>0.18055555555555555</v>
      </c>
      <c r="K2911" s="92">
        <v>0.33</v>
      </c>
      <c r="O2911">
        <v>0</v>
      </c>
      <c r="P2911">
        <v>45.179850000000002</v>
      </c>
      <c r="Q2911">
        <v>5.7073270000000003</v>
      </c>
      <c r="R2911" s="93">
        <v>46301.460312499999</v>
      </c>
      <c r="S2911">
        <v>1</v>
      </c>
      <c r="T2911">
        <v>20260199</v>
      </c>
      <c r="U2911" t="s">
        <v>40</v>
      </c>
      <c r="V2911">
        <v>20260199</v>
      </c>
    </row>
    <row r="2912" spans="1:22" x14ac:dyDescent="0.3">
      <c r="A2912" s="5">
        <v>46300</v>
      </c>
      <c r="B2912" s="98" t="s">
        <v>3818</v>
      </c>
      <c r="C2912" t="s">
        <v>870</v>
      </c>
      <c r="D2912" t="s">
        <v>2068</v>
      </c>
      <c r="E2912" t="s">
        <v>352</v>
      </c>
      <c r="F2912" t="s">
        <v>2744</v>
      </c>
      <c r="G2912" t="s">
        <v>2733</v>
      </c>
      <c r="H2912" t="s">
        <v>2737</v>
      </c>
      <c r="I2912" s="91">
        <v>0.35416666666666669</v>
      </c>
      <c r="J2912" s="91">
        <v>0.37847222222222221</v>
      </c>
      <c r="K2912" s="92">
        <v>0.57999999999999996</v>
      </c>
      <c r="O2912">
        <v>0</v>
      </c>
      <c r="P2912">
        <v>45.191529000000003</v>
      </c>
      <c r="Q2912">
        <v>5.7310239999999997</v>
      </c>
      <c r="R2912" s="93">
        <v>46301.460312499999</v>
      </c>
      <c r="S2912">
        <v>1</v>
      </c>
      <c r="T2912">
        <v>20260331</v>
      </c>
      <c r="U2912" t="s">
        <v>838</v>
      </c>
      <c r="V2912">
        <v>20260331</v>
      </c>
    </row>
    <row r="2913" spans="1:22" x14ac:dyDescent="0.3">
      <c r="A2913" s="5">
        <v>46300</v>
      </c>
      <c r="B2913" s="98" t="s">
        <v>3820</v>
      </c>
      <c r="C2913" t="s">
        <v>961</v>
      </c>
      <c r="D2913" t="s">
        <v>1700</v>
      </c>
      <c r="E2913" t="s">
        <v>523</v>
      </c>
      <c r="F2913" t="s">
        <v>523</v>
      </c>
      <c r="G2913" t="s">
        <v>2733</v>
      </c>
      <c r="H2913" t="s">
        <v>2737</v>
      </c>
      <c r="I2913" s="91">
        <v>0.22222222222222221</v>
      </c>
      <c r="J2913" s="91">
        <v>0.27430555555555558</v>
      </c>
      <c r="K2913" s="92">
        <v>1.25</v>
      </c>
      <c r="L2913" s="91">
        <v>0.45694444444444443</v>
      </c>
      <c r="M2913" s="91">
        <v>0.53333333333333333</v>
      </c>
      <c r="N2913" s="92">
        <v>1.83</v>
      </c>
      <c r="O2913">
        <v>1</v>
      </c>
      <c r="P2913">
        <v>45.165317999999999</v>
      </c>
      <c r="Q2913">
        <v>5.7205139999999997</v>
      </c>
      <c r="R2913" s="93">
        <v>46301.460312499999</v>
      </c>
      <c r="S2913">
        <v>1</v>
      </c>
      <c r="T2913">
        <v>20260215</v>
      </c>
      <c r="U2913" t="s">
        <v>838</v>
      </c>
      <c r="V2913">
        <v>20260215</v>
      </c>
    </row>
    <row r="2914" spans="1:22" x14ac:dyDescent="0.3">
      <c r="A2914" s="5">
        <v>46300</v>
      </c>
      <c r="B2914" s="98" t="s">
        <v>3839</v>
      </c>
      <c r="C2914" t="s">
        <v>966</v>
      </c>
      <c r="D2914" t="s">
        <v>2198</v>
      </c>
      <c r="E2914" t="s">
        <v>690</v>
      </c>
      <c r="F2914" t="s">
        <v>2201</v>
      </c>
      <c r="G2914" t="s">
        <v>2733</v>
      </c>
      <c r="H2914" t="s">
        <v>2737</v>
      </c>
      <c r="I2914" s="91">
        <v>0.3888888888888889</v>
      </c>
      <c r="J2914" s="91">
        <v>0.40625</v>
      </c>
      <c r="K2914" s="92">
        <v>0.42</v>
      </c>
      <c r="L2914" s="91">
        <v>0.16319444444444445</v>
      </c>
      <c r="M2914" s="91">
        <v>0.18194444444444444</v>
      </c>
      <c r="N2914" s="92">
        <v>0.45</v>
      </c>
      <c r="O2914">
        <v>1</v>
      </c>
      <c r="P2914">
        <v>45.363495</v>
      </c>
      <c r="Q2914">
        <v>5.5875139999999996</v>
      </c>
      <c r="R2914" s="93">
        <v>46301.460312499999</v>
      </c>
      <c r="S2914">
        <v>1</v>
      </c>
      <c r="T2914">
        <v>20260376</v>
      </c>
      <c r="U2914" t="s">
        <v>838</v>
      </c>
      <c r="V2914">
        <v>20260376</v>
      </c>
    </row>
    <row r="2915" spans="1:22" x14ac:dyDescent="0.3">
      <c r="A2915" s="5">
        <v>46300</v>
      </c>
      <c r="B2915" s="98" t="s">
        <v>3861</v>
      </c>
      <c r="C2915" t="s">
        <v>970</v>
      </c>
      <c r="D2915" t="s">
        <v>1616</v>
      </c>
      <c r="E2915" t="s">
        <v>118</v>
      </c>
      <c r="F2915" t="s">
        <v>118</v>
      </c>
      <c r="G2915" t="s">
        <v>2733</v>
      </c>
      <c r="H2915" t="s">
        <v>2737</v>
      </c>
      <c r="I2915" s="91">
        <v>0.33333333333333331</v>
      </c>
      <c r="J2915" s="91">
        <v>0.35416666666666669</v>
      </c>
      <c r="K2915" s="92">
        <v>0.5</v>
      </c>
      <c r="O2915">
        <v>0</v>
      </c>
      <c r="P2915">
        <v>45.168607999999999</v>
      </c>
      <c r="Q2915">
        <v>5.7114330000000004</v>
      </c>
      <c r="R2915" s="93">
        <v>46301.460312499999</v>
      </c>
      <c r="S2915">
        <v>1</v>
      </c>
      <c r="T2915">
        <v>20260182</v>
      </c>
      <c r="U2915" t="s">
        <v>838</v>
      </c>
      <c r="V2915">
        <v>20260182</v>
      </c>
    </row>
    <row r="2916" spans="1:22" x14ac:dyDescent="0.3">
      <c r="A2916" s="5">
        <v>46300</v>
      </c>
      <c r="B2916" s="98" t="s">
        <v>3815</v>
      </c>
      <c r="C2916" t="s">
        <v>905</v>
      </c>
      <c r="D2916" t="s">
        <v>1515</v>
      </c>
      <c r="E2916" t="s">
        <v>761</v>
      </c>
      <c r="F2916" t="s">
        <v>761</v>
      </c>
      <c r="G2916" t="s">
        <v>2733</v>
      </c>
      <c r="H2916" t="s">
        <v>2737</v>
      </c>
      <c r="I2916" s="91">
        <v>0.33333333333333331</v>
      </c>
      <c r="J2916" s="91">
        <v>0.375</v>
      </c>
      <c r="K2916" s="92">
        <v>1</v>
      </c>
      <c r="O2916">
        <v>0</v>
      </c>
      <c r="P2916">
        <v>45.183799999999998</v>
      </c>
      <c r="Q2916">
        <v>5.7220209999999998</v>
      </c>
      <c r="R2916" s="93">
        <v>46301.460312499999</v>
      </c>
      <c r="S2916">
        <v>1</v>
      </c>
      <c r="T2916">
        <v>20260148</v>
      </c>
      <c r="U2916" t="s">
        <v>838</v>
      </c>
      <c r="V2916">
        <v>20260148</v>
      </c>
    </row>
    <row r="2917" spans="1:22" x14ac:dyDescent="0.3">
      <c r="A2917" s="5">
        <v>46300</v>
      </c>
      <c r="B2917" s="98" t="s">
        <v>3822</v>
      </c>
      <c r="C2917" t="s">
        <v>944</v>
      </c>
      <c r="D2917" t="s">
        <v>2787</v>
      </c>
      <c r="E2917" t="s">
        <v>518</v>
      </c>
      <c r="F2917" t="s">
        <v>2788</v>
      </c>
      <c r="G2917" t="s">
        <v>2733</v>
      </c>
      <c r="H2917" t="s">
        <v>2734</v>
      </c>
      <c r="I2917" s="91">
        <v>0.16666666666666666</v>
      </c>
      <c r="J2917" s="91">
        <v>0.18055555555555555</v>
      </c>
      <c r="K2917" s="92">
        <v>0.33</v>
      </c>
      <c r="L2917" s="91">
        <v>0.26666666666666666</v>
      </c>
      <c r="M2917" s="91">
        <v>0.47222222222222221</v>
      </c>
      <c r="N2917" s="92">
        <v>4.93</v>
      </c>
      <c r="O2917">
        <v>1</v>
      </c>
      <c r="P2917">
        <v>45.168743999999997</v>
      </c>
      <c r="Q2917">
        <v>5.7258769999999997</v>
      </c>
      <c r="R2917" s="93">
        <v>46301.460312499999</v>
      </c>
      <c r="S2917">
        <v>1</v>
      </c>
      <c r="T2917">
        <v>20260204</v>
      </c>
      <c r="U2917" t="s">
        <v>40</v>
      </c>
      <c r="V2917">
        <v>20260204</v>
      </c>
    </row>
    <row r="2918" spans="1:22" x14ac:dyDescent="0.3">
      <c r="A2918" s="5">
        <v>46300</v>
      </c>
      <c r="B2918" s="98" t="s">
        <v>3845</v>
      </c>
      <c r="C2918" t="s">
        <v>950</v>
      </c>
      <c r="D2918" t="s">
        <v>2691</v>
      </c>
      <c r="E2918" t="s">
        <v>757</v>
      </c>
      <c r="F2918" t="s">
        <v>757</v>
      </c>
      <c r="G2918" t="s">
        <v>2733</v>
      </c>
      <c r="H2918" t="s">
        <v>2737</v>
      </c>
      <c r="I2918" s="91">
        <v>0.33333333333333331</v>
      </c>
      <c r="J2918" s="91">
        <v>0.34722222222222221</v>
      </c>
      <c r="K2918" s="92">
        <v>0.33</v>
      </c>
      <c r="L2918" s="91">
        <v>0.30763888888888891</v>
      </c>
      <c r="M2918" s="91">
        <v>0.3125</v>
      </c>
      <c r="N2918" s="92">
        <v>0.12</v>
      </c>
      <c r="O2918">
        <v>1</v>
      </c>
      <c r="P2918">
        <v>45.191066999999997</v>
      </c>
      <c r="Q2918">
        <v>5.7225849999999996</v>
      </c>
      <c r="R2918" s="93">
        <v>46301.460312499999</v>
      </c>
      <c r="S2918">
        <v>1</v>
      </c>
      <c r="T2918">
        <v>20260565</v>
      </c>
      <c r="U2918" t="s">
        <v>838</v>
      </c>
      <c r="V2918">
        <v>20260565</v>
      </c>
    </row>
    <row r="2919" spans="1:22" x14ac:dyDescent="0.3">
      <c r="A2919" s="5">
        <v>46300</v>
      </c>
      <c r="B2919" s="98" t="s">
        <v>6133</v>
      </c>
      <c r="C2919" t="s">
        <v>5959</v>
      </c>
      <c r="D2919" t="s">
        <v>2330</v>
      </c>
      <c r="E2919" t="s">
        <v>108</v>
      </c>
      <c r="F2919" t="s">
        <v>3825</v>
      </c>
      <c r="G2919" t="s">
        <v>2733</v>
      </c>
      <c r="H2919" t="s">
        <v>2737</v>
      </c>
      <c r="I2919" s="91">
        <v>0.33333333333333331</v>
      </c>
      <c r="J2919" s="91">
        <v>0.37847222222222221</v>
      </c>
      <c r="K2919" s="92">
        <v>1.08</v>
      </c>
      <c r="O2919">
        <v>0</v>
      </c>
      <c r="P2919">
        <v>45.184282000000003</v>
      </c>
      <c r="Q2919">
        <v>5.720561</v>
      </c>
      <c r="R2919" s="93">
        <v>46301.460312499999</v>
      </c>
      <c r="S2919">
        <v>1</v>
      </c>
      <c r="T2919">
        <v>20260420</v>
      </c>
      <c r="U2919" t="s">
        <v>838</v>
      </c>
      <c r="V2919">
        <v>20260420</v>
      </c>
    </row>
    <row r="2920" spans="1:22" x14ac:dyDescent="0.3">
      <c r="A2920" s="5">
        <v>46300</v>
      </c>
      <c r="B2920" s="98" t="s">
        <v>3835</v>
      </c>
      <c r="C2920" t="s">
        <v>859</v>
      </c>
      <c r="D2920" t="s">
        <v>5960</v>
      </c>
      <c r="E2920" t="s">
        <v>521</v>
      </c>
      <c r="F2920" t="s">
        <v>5961</v>
      </c>
      <c r="G2920" t="s">
        <v>2733</v>
      </c>
      <c r="H2920" t="s">
        <v>2877</v>
      </c>
      <c r="I2920" s="91">
        <v>0.3611111111111111</v>
      </c>
      <c r="J2920" s="91">
        <v>0.375</v>
      </c>
      <c r="K2920" s="92">
        <v>0.33</v>
      </c>
      <c r="O2920">
        <v>0</v>
      </c>
      <c r="P2920">
        <v>45.191065999999999</v>
      </c>
      <c r="Q2920">
        <v>5.7243019999999998</v>
      </c>
      <c r="R2920" s="93">
        <v>46301.460312499999</v>
      </c>
      <c r="S2920">
        <v>1</v>
      </c>
      <c r="T2920">
        <v>20260502</v>
      </c>
      <c r="U2920" t="s">
        <v>40</v>
      </c>
      <c r="V2920">
        <v>20260502</v>
      </c>
    </row>
    <row r="2921" spans="1:22" x14ac:dyDescent="0.3">
      <c r="A2921" s="5">
        <v>46300</v>
      </c>
      <c r="B2921" s="98" t="s">
        <v>3866</v>
      </c>
      <c r="C2921" t="s">
        <v>949</v>
      </c>
      <c r="D2921" t="s">
        <v>2791</v>
      </c>
      <c r="E2921" t="s">
        <v>333</v>
      </c>
      <c r="F2921" t="s">
        <v>2792</v>
      </c>
      <c r="G2921" t="s">
        <v>2733</v>
      </c>
      <c r="H2921" t="s">
        <v>2734</v>
      </c>
      <c r="I2921" s="91">
        <v>0.16666666666666666</v>
      </c>
      <c r="J2921" s="91">
        <v>0.18055555555555555</v>
      </c>
      <c r="K2921" s="92">
        <v>0.33</v>
      </c>
      <c r="O2921">
        <v>0</v>
      </c>
      <c r="P2921">
        <v>45.177658000000001</v>
      </c>
      <c r="Q2921">
        <v>5.7674839999999996</v>
      </c>
      <c r="R2921" s="93">
        <v>46301.460312499999</v>
      </c>
      <c r="S2921">
        <v>1</v>
      </c>
      <c r="T2921">
        <v>20260025</v>
      </c>
      <c r="U2921" t="s">
        <v>40</v>
      </c>
      <c r="V2921">
        <v>20260025</v>
      </c>
    </row>
    <row r="2922" spans="1:22" x14ac:dyDescent="0.3">
      <c r="A2922" s="5">
        <v>46300</v>
      </c>
      <c r="B2922" s="98" t="s">
        <v>3835</v>
      </c>
      <c r="C2922" t="s">
        <v>859</v>
      </c>
      <c r="D2922" t="s">
        <v>2988</v>
      </c>
      <c r="E2922" t="s">
        <v>220</v>
      </c>
      <c r="F2922" t="s">
        <v>3911</v>
      </c>
      <c r="G2922" t="s">
        <v>2733</v>
      </c>
      <c r="H2922" t="s">
        <v>2734</v>
      </c>
      <c r="I2922" s="91">
        <v>0.16666666666666666</v>
      </c>
      <c r="J2922" s="91">
        <v>0.18055555555555555</v>
      </c>
      <c r="K2922" s="92">
        <v>0.33</v>
      </c>
      <c r="O2922">
        <v>0</v>
      </c>
      <c r="P2922">
        <v>45.182158999999999</v>
      </c>
      <c r="Q2922">
        <v>5.715846</v>
      </c>
      <c r="R2922" s="93">
        <v>46301.460312499999</v>
      </c>
      <c r="S2922">
        <v>1</v>
      </c>
      <c r="T2922">
        <v>20260110</v>
      </c>
      <c r="U2922" t="s">
        <v>40</v>
      </c>
      <c r="V2922">
        <v>20260110</v>
      </c>
    </row>
    <row r="2923" spans="1:22" x14ac:dyDescent="0.3">
      <c r="A2923" s="5">
        <v>46300</v>
      </c>
      <c r="B2923" s="98" t="s">
        <v>3846</v>
      </c>
      <c r="C2923" t="s">
        <v>863</v>
      </c>
      <c r="D2923" t="s">
        <v>1517</v>
      </c>
      <c r="E2923" t="s">
        <v>346</v>
      </c>
      <c r="F2923" t="s">
        <v>5962</v>
      </c>
      <c r="G2923" t="s">
        <v>2733</v>
      </c>
      <c r="H2923" t="s">
        <v>2737</v>
      </c>
      <c r="I2923" s="91">
        <v>0.33333333333333331</v>
      </c>
      <c r="J2923" s="91">
        <v>0.40625</v>
      </c>
      <c r="K2923" s="92">
        <v>1.75</v>
      </c>
      <c r="L2923" s="91">
        <v>0.36041666666666666</v>
      </c>
      <c r="M2923" s="91">
        <v>0.39791666666666664</v>
      </c>
      <c r="N2923" s="92">
        <v>0.9</v>
      </c>
      <c r="O2923">
        <v>1</v>
      </c>
      <c r="P2923">
        <v>45.182178</v>
      </c>
      <c r="Q2923">
        <v>5.7269370000000004</v>
      </c>
      <c r="R2923" s="93">
        <v>46301.460312499999</v>
      </c>
      <c r="S2923">
        <v>1</v>
      </c>
      <c r="T2923">
        <v>20260149</v>
      </c>
      <c r="U2923" t="s">
        <v>838</v>
      </c>
      <c r="V2923">
        <v>20260149</v>
      </c>
    </row>
    <row r="2924" spans="1:22" x14ac:dyDescent="0.3">
      <c r="A2924" s="5">
        <v>46300</v>
      </c>
      <c r="B2924" s="98" t="s">
        <v>3842</v>
      </c>
      <c r="C2924" t="s">
        <v>865</v>
      </c>
      <c r="D2924" t="s">
        <v>887</v>
      </c>
      <c r="E2924" t="s">
        <v>829</v>
      </c>
      <c r="F2924" t="s">
        <v>2809</v>
      </c>
      <c r="G2924" t="s">
        <v>2733</v>
      </c>
      <c r="H2924" t="s">
        <v>2734</v>
      </c>
      <c r="I2924" s="91">
        <v>0.16666666666666666</v>
      </c>
      <c r="J2924" s="91">
        <v>0.18055555555555555</v>
      </c>
      <c r="K2924" s="92">
        <v>0.33</v>
      </c>
      <c r="L2924" s="91">
        <v>0.14861111111111111</v>
      </c>
      <c r="M2924" s="91">
        <v>0.1673611111111111</v>
      </c>
      <c r="N2924" s="92">
        <v>0.45</v>
      </c>
      <c r="O2924">
        <v>1</v>
      </c>
      <c r="P2924">
        <v>45.194932000000001</v>
      </c>
      <c r="Q2924">
        <v>5.6780390000000001</v>
      </c>
      <c r="R2924" s="93">
        <v>46301.460312499999</v>
      </c>
      <c r="S2924">
        <v>1</v>
      </c>
      <c r="V2924" t="s">
        <v>3809</v>
      </c>
    </row>
    <row r="2925" spans="1:22" x14ac:dyDescent="0.3">
      <c r="A2925" s="5">
        <v>46300</v>
      </c>
      <c r="B2925" s="98" t="s">
        <v>3827</v>
      </c>
      <c r="C2925" t="s">
        <v>967</v>
      </c>
      <c r="D2925" t="s">
        <v>1677</v>
      </c>
      <c r="E2925" t="s">
        <v>234</v>
      </c>
      <c r="F2925" t="s">
        <v>234</v>
      </c>
      <c r="G2925" t="s">
        <v>2733</v>
      </c>
      <c r="H2925" t="s">
        <v>2737</v>
      </c>
      <c r="I2925" s="91">
        <v>0.33333333333333331</v>
      </c>
      <c r="J2925" s="91">
        <v>0.38541666666666669</v>
      </c>
      <c r="K2925" s="92">
        <v>1.25</v>
      </c>
      <c r="L2925" s="91">
        <v>0.31944444444444442</v>
      </c>
      <c r="M2925" s="91">
        <v>0.37013888888888891</v>
      </c>
      <c r="N2925" s="92">
        <v>1.22</v>
      </c>
      <c r="O2925">
        <v>1</v>
      </c>
      <c r="P2925">
        <v>45.182043</v>
      </c>
      <c r="Q2925">
        <v>5.7257119999999997</v>
      </c>
      <c r="R2925" s="93">
        <v>46301.460312499999</v>
      </c>
      <c r="S2925">
        <v>1</v>
      </c>
      <c r="T2925">
        <v>20260206</v>
      </c>
      <c r="U2925" t="s">
        <v>838</v>
      </c>
      <c r="V2925">
        <v>20260206</v>
      </c>
    </row>
    <row r="2926" spans="1:22" x14ac:dyDescent="0.3">
      <c r="A2926" s="5">
        <v>46300</v>
      </c>
      <c r="B2926" s="98" t="s">
        <v>3846</v>
      </c>
      <c r="C2926" t="s">
        <v>863</v>
      </c>
      <c r="D2926" t="s">
        <v>2810</v>
      </c>
      <c r="E2926" t="s">
        <v>515</v>
      </c>
      <c r="F2926" t="s">
        <v>2811</v>
      </c>
      <c r="G2926" t="s">
        <v>2733</v>
      </c>
      <c r="H2926" t="s">
        <v>2734</v>
      </c>
      <c r="I2926" s="91">
        <v>0.29166666666666669</v>
      </c>
      <c r="J2926" s="91">
        <v>0.30555555555555558</v>
      </c>
      <c r="K2926" s="92">
        <v>0.33</v>
      </c>
      <c r="L2926" s="91">
        <v>0.19652777777777777</v>
      </c>
      <c r="M2926" s="91">
        <v>0.2</v>
      </c>
      <c r="N2926" s="92">
        <v>0.08</v>
      </c>
      <c r="O2926">
        <v>1</v>
      </c>
      <c r="P2926">
        <v>45.19182</v>
      </c>
      <c r="Q2926">
        <v>5.7187340000000004</v>
      </c>
      <c r="R2926" s="93">
        <v>46301.460312499999</v>
      </c>
      <c r="S2926">
        <v>1</v>
      </c>
      <c r="T2926">
        <v>20260544</v>
      </c>
      <c r="U2926" t="s">
        <v>40</v>
      </c>
      <c r="V2926">
        <v>20260544</v>
      </c>
    </row>
    <row r="2927" spans="1:22" x14ac:dyDescent="0.3">
      <c r="A2927" s="5">
        <v>46300</v>
      </c>
      <c r="B2927" s="98" t="s">
        <v>3814</v>
      </c>
      <c r="C2927" t="s">
        <v>948</v>
      </c>
      <c r="D2927" t="s">
        <v>2812</v>
      </c>
      <c r="E2927" t="s">
        <v>204</v>
      </c>
      <c r="F2927" t="s">
        <v>2813</v>
      </c>
      <c r="G2927" t="s">
        <v>2733</v>
      </c>
      <c r="H2927" t="s">
        <v>2734</v>
      </c>
      <c r="I2927" s="91">
        <v>0.16666666666666666</v>
      </c>
      <c r="J2927" s="91">
        <v>0.18055555555555555</v>
      </c>
      <c r="K2927" s="92">
        <v>0.33</v>
      </c>
      <c r="L2927" s="91">
        <v>0.32847222222222222</v>
      </c>
      <c r="M2927" s="91">
        <v>0.33541666666666664</v>
      </c>
      <c r="N2927" s="92">
        <v>0.17</v>
      </c>
      <c r="O2927">
        <v>1</v>
      </c>
      <c r="P2927">
        <v>45.190345999999998</v>
      </c>
      <c r="Q2927">
        <v>5.7332039999999997</v>
      </c>
      <c r="R2927" s="93">
        <v>46301.460312499999</v>
      </c>
      <c r="S2927">
        <v>1</v>
      </c>
      <c r="T2927">
        <v>20260457</v>
      </c>
      <c r="U2927" t="s">
        <v>40</v>
      </c>
      <c r="V2927">
        <v>20260457</v>
      </c>
    </row>
    <row r="2928" spans="1:22" x14ac:dyDescent="0.3">
      <c r="A2928" s="5">
        <v>46300</v>
      </c>
      <c r="B2928" s="98" t="s">
        <v>3813</v>
      </c>
      <c r="C2928" t="s">
        <v>847</v>
      </c>
      <c r="D2928" t="s">
        <v>2818</v>
      </c>
      <c r="E2928" t="s">
        <v>370</v>
      </c>
      <c r="F2928" t="s">
        <v>2819</v>
      </c>
      <c r="G2928" t="s">
        <v>2733</v>
      </c>
      <c r="H2928" t="s">
        <v>2734</v>
      </c>
      <c r="I2928" s="91">
        <v>0.16666666666666666</v>
      </c>
      <c r="J2928" s="91">
        <v>0.18055555555555555</v>
      </c>
      <c r="K2928" s="92">
        <v>0.33</v>
      </c>
      <c r="L2928" s="91">
        <v>0.19166666666666668</v>
      </c>
      <c r="M2928" s="91">
        <v>0.19583333333333333</v>
      </c>
      <c r="N2928" s="92">
        <v>0.1</v>
      </c>
      <c r="O2928">
        <v>1</v>
      </c>
      <c r="P2928">
        <v>45.187213</v>
      </c>
      <c r="Q2928">
        <v>5.7183970000000004</v>
      </c>
      <c r="R2928" s="93">
        <v>46301.460312499999</v>
      </c>
      <c r="S2928">
        <v>1</v>
      </c>
      <c r="T2928">
        <v>20260528</v>
      </c>
      <c r="U2928" t="s">
        <v>40</v>
      </c>
      <c r="V2928">
        <v>20260528</v>
      </c>
    </row>
    <row r="2929" spans="1:22" x14ac:dyDescent="0.3">
      <c r="A2929" s="5">
        <v>46300</v>
      </c>
      <c r="B2929" s="98" t="s">
        <v>3826</v>
      </c>
      <c r="C2929" t="s">
        <v>886</v>
      </c>
      <c r="D2929" t="s">
        <v>2820</v>
      </c>
      <c r="E2929" t="s">
        <v>215</v>
      </c>
      <c r="F2929" t="s">
        <v>2821</v>
      </c>
      <c r="G2929" t="s">
        <v>2733</v>
      </c>
      <c r="H2929" t="s">
        <v>2734</v>
      </c>
      <c r="I2929" s="91">
        <v>0.16666666666666666</v>
      </c>
      <c r="J2929" s="91">
        <v>0.18055555555555555</v>
      </c>
      <c r="K2929" s="92">
        <v>0.33</v>
      </c>
      <c r="L2929" s="91">
        <v>0.21111111111111111</v>
      </c>
      <c r="M2929" s="91">
        <v>0.35138888888888886</v>
      </c>
      <c r="N2929" s="92">
        <v>3.37</v>
      </c>
      <c r="O2929">
        <v>1</v>
      </c>
      <c r="P2929">
        <v>45.189171999999999</v>
      </c>
      <c r="Q2929">
        <v>5.7271559999999999</v>
      </c>
      <c r="R2929" s="93">
        <v>46301.460312499999</v>
      </c>
      <c r="S2929">
        <v>1</v>
      </c>
      <c r="T2929">
        <v>20260385</v>
      </c>
      <c r="U2929" t="s">
        <v>40</v>
      </c>
      <c r="V2929">
        <v>20260385</v>
      </c>
    </row>
    <row r="2930" spans="1:22" x14ac:dyDescent="0.3">
      <c r="A2930" s="5">
        <v>46300</v>
      </c>
      <c r="B2930" s="98" t="s">
        <v>3848</v>
      </c>
      <c r="C2930" t="s">
        <v>945</v>
      </c>
      <c r="D2930" t="s">
        <v>2822</v>
      </c>
      <c r="E2930" t="s">
        <v>206</v>
      </c>
      <c r="F2930" t="s">
        <v>3908</v>
      </c>
      <c r="G2930" t="s">
        <v>2733</v>
      </c>
      <c r="H2930" t="s">
        <v>2734</v>
      </c>
      <c r="I2930" s="91">
        <v>0.16666666666666666</v>
      </c>
      <c r="J2930" s="91">
        <v>0.18055555555555555</v>
      </c>
      <c r="K2930" s="92">
        <v>0.33</v>
      </c>
      <c r="L2930" s="91">
        <v>0.19652777777777777</v>
      </c>
      <c r="M2930" s="91">
        <v>0.49583333333333335</v>
      </c>
      <c r="N2930" s="92">
        <v>7.18</v>
      </c>
      <c r="O2930">
        <v>1</v>
      </c>
      <c r="P2930">
        <v>45.183933000000003</v>
      </c>
      <c r="Q2930">
        <v>5.7185100000000002</v>
      </c>
      <c r="R2930" s="93">
        <v>46301.460312499999</v>
      </c>
      <c r="S2930">
        <v>1</v>
      </c>
      <c r="T2930">
        <v>20260411</v>
      </c>
      <c r="U2930" t="s">
        <v>3760</v>
      </c>
      <c r="V2930">
        <v>20260411</v>
      </c>
    </row>
    <row r="2931" spans="1:22" x14ac:dyDescent="0.3">
      <c r="A2931" s="5">
        <v>46300</v>
      </c>
      <c r="B2931" s="98" t="s">
        <v>6134</v>
      </c>
      <c r="C2931" t="s">
        <v>5963</v>
      </c>
      <c r="D2931" t="s">
        <v>3522</v>
      </c>
      <c r="E2931" t="s">
        <v>441</v>
      </c>
      <c r="F2931" t="s">
        <v>3523</v>
      </c>
      <c r="G2931" t="s">
        <v>2733</v>
      </c>
      <c r="H2931" t="s">
        <v>2734</v>
      </c>
      <c r="I2931" s="91">
        <v>0.16666666666666666</v>
      </c>
      <c r="J2931" s="91">
        <v>0.18055555555555555</v>
      </c>
      <c r="K2931" s="92">
        <v>0.33</v>
      </c>
      <c r="O2931">
        <v>0</v>
      </c>
      <c r="P2931">
        <v>45.157359</v>
      </c>
      <c r="Q2931">
        <v>5.7146999999999997</v>
      </c>
      <c r="R2931" s="93">
        <v>46301.460312499999</v>
      </c>
      <c r="S2931">
        <v>1</v>
      </c>
      <c r="T2931">
        <v>20260161</v>
      </c>
      <c r="U2931" t="s">
        <v>40</v>
      </c>
      <c r="V2931">
        <v>20260161</v>
      </c>
    </row>
    <row r="2932" spans="1:22" x14ac:dyDescent="0.3">
      <c r="A2932" s="5">
        <v>46300</v>
      </c>
      <c r="B2932" s="98" t="s">
        <v>3833</v>
      </c>
      <c r="C2932" t="s">
        <v>978</v>
      </c>
      <c r="D2932" t="s">
        <v>1404</v>
      </c>
      <c r="E2932" t="s">
        <v>410</v>
      </c>
      <c r="F2932" t="s">
        <v>2795</v>
      </c>
      <c r="G2932" t="s">
        <v>2733</v>
      </c>
      <c r="H2932" t="s">
        <v>2737</v>
      </c>
      <c r="I2932" s="91">
        <v>0.33333333333333331</v>
      </c>
      <c r="J2932" s="91">
        <v>0.34722222222222221</v>
      </c>
      <c r="K2932" s="92">
        <v>0.33</v>
      </c>
      <c r="L2932" s="91">
        <v>0.30416666666666664</v>
      </c>
      <c r="M2932" s="91">
        <v>0.30416666666666664</v>
      </c>
      <c r="N2932" s="92">
        <v>0</v>
      </c>
      <c r="O2932">
        <v>1</v>
      </c>
      <c r="P2932">
        <v>45.565835999999997</v>
      </c>
      <c r="Q2932">
        <v>5.8936609999999998</v>
      </c>
      <c r="R2932" s="93">
        <v>46301.460312499999</v>
      </c>
      <c r="S2932">
        <v>1</v>
      </c>
      <c r="T2932">
        <v>20260107</v>
      </c>
      <c r="U2932" t="s">
        <v>838</v>
      </c>
      <c r="V2932">
        <v>20260107</v>
      </c>
    </row>
    <row r="2933" spans="1:22" x14ac:dyDescent="0.3">
      <c r="A2933" s="5">
        <v>46300</v>
      </c>
      <c r="B2933" s="98" t="s">
        <v>3826</v>
      </c>
      <c r="C2933" t="s">
        <v>886</v>
      </c>
      <c r="D2933" t="s">
        <v>2829</v>
      </c>
      <c r="E2933" t="s">
        <v>684</v>
      </c>
      <c r="F2933" t="s">
        <v>2830</v>
      </c>
      <c r="G2933" t="s">
        <v>2733</v>
      </c>
      <c r="H2933" t="s">
        <v>2734</v>
      </c>
      <c r="I2933" s="91">
        <v>0.16666666666666666</v>
      </c>
      <c r="J2933" s="91">
        <v>0.18055555555555555</v>
      </c>
      <c r="K2933" s="92">
        <v>0.33</v>
      </c>
      <c r="L2933" s="91">
        <v>0.14305555555555555</v>
      </c>
      <c r="M2933" s="91">
        <v>0.44305555555555554</v>
      </c>
      <c r="N2933" s="92">
        <v>7.2</v>
      </c>
      <c r="O2933">
        <v>1</v>
      </c>
      <c r="P2933">
        <v>45.189571999999998</v>
      </c>
      <c r="Q2933">
        <v>5.7128589999999999</v>
      </c>
      <c r="R2933" s="93">
        <v>46301.460312499999</v>
      </c>
      <c r="S2933">
        <v>1</v>
      </c>
      <c r="T2933">
        <v>20260285</v>
      </c>
      <c r="U2933" t="s">
        <v>40</v>
      </c>
      <c r="V2933">
        <v>20260285</v>
      </c>
    </row>
    <row r="2934" spans="1:22" x14ac:dyDescent="0.3">
      <c r="A2934" s="5">
        <v>46300</v>
      </c>
      <c r="B2934" s="98" t="s">
        <v>3814</v>
      </c>
      <c r="C2934" t="s">
        <v>948</v>
      </c>
      <c r="D2934" t="s">
        <v>2345</v>
      </c>
      <c r="E2934" t="s">
        <v>577</v>
      </c>
      <c r="F2934" t="s">
        <v>577</v>
      </c>
      <c r="G2934" t="s">
        <v>2733</v>
      </c>
      <c r="H2934" t="s">
        <v>2737</v>
      </c>
      <c r="I2934" s="91">
        <v>0.33333333333333331</v>
      </c>
      <c r="J2934" s="91">
        <v>0.34722222222222221</v>
      </c>
      <c r="K2934" s="92">
        <v>0.33</v>
      </c>
      <c r="O2934">
        <v>0</v>
      </c>
      <c r="P2934">
        <v>45.180720000000001</v>
      </c>
      <c r="Q2934">
        <v>5.7387189999999997</v>
      </c>
      <c r="R2934" s="93">
        <v>46301.460312499999</v>
      </c>
      <c r="S2934">
        <v>1</v>
      </c>
      <c r="T2934">
        <v>20260425</v>
      </c>
      <c r="U2934" t="s">
        <v>838</v>
      </c>
      <c r="V2934">
        <v>20260425</v>
      </c>
    </row>
    <row r="2935" spans="1:22" x14ac:dyDescent="0.3">
      <c r="A2935" s="5">
        <v>46300</v>
      </c>
      <c r="B2935" s="98" t="s">
        <v>3829</v>
      </c>
      <c r="C2935" t="s">
        <v>946</v>
      </c>
      <c r="D2935" t="s">
        <v>1320</v>
      </c>
      <c r="E2935" t="s">
        <v>120</v>
      </c>
      <c r="F2935" t="s">
        <v>120</v>
      </c>
      <c r="G2935" t="s">
        <v>2733</v>
      </c>
      <c r="H2935" t="s">
        <v>2737</v>
      </c>
      <c r="I2935" s="91">
        <v>0.33333333333333331</v>
      </c>
      <c r="J2935" s="91">
        <v>0.35416666666666669</v>
      </c>
      <c r="K2935" s="92">
        <v>0.5</v>
      </c>
      <c r="O2935">
        <v>0</v>
      </c>
      <c r="P2935">
        <v>45.187106999999997</v>
      </c>
      <c r="Q2935">
        <v>5.7297390000000004</v>
      </c>
      <c r="R2935" s="93">
        <v>46301.460312499999</v>
      </c>
      <c r="S2935">
        <v>0</v>
      </c>
      <c r="T2935">
        <v>20260077</v>
      </c>
      <c r="U2935" t="s">
        <v>838</v>
      </c>
      <c r="V2935">
        <v>20260077</v>
      </c>
    </row>
    <row r="2936" spans="1:22" x14ac:dyDescent="0.3">
      <c r="A2936" s="5">
        <v>46300</v>
      </c>
      <c r="B2936" s="98" t="s">
        <v>3846</v>
      </c>
      <c r="C2936" t="s">
        <v>863</v>
      </c>
      <c r="D2936" t="s">
        <v>3173</v>
      </c>
      <c r="E2936" t="s">
        <v>193</v>
      </c>
      <c r="F2936" t="s">
        <v>5964</v>
      </c>
      <c r="G2936" t="s">
        <v>2733</v>
      </c>
      <c r="H2936" t="s">
        <v>2734</v>
      </c>
      <c r="I2936" s="91">
        <v>0.16666666666666666</v>
      </c>
      <c r="J2936" s="91">
        <v>0.18055555555555555</v>
      </c>
      <c r="K2936" s="92">
        <v>0.33</v>
      </c>
      <c r="L2936" s="91">
        <v>0.18124999999999999</v>
      </c>
      <c r="M2936" s="91">
        <v>0.18402777777777779</v>
      </c>
      <c r="N2936" s="92">
        <v>7.0000000000000007E-2</v>
      </c>
      <c r="O2936">
        <v>1</v>
      </c>
      <c r="P2936">
        <v>45.189757999999998</v>
      </c>
      <c r="Q2936">
        <v>5.7167630000000003</v>
      </c>
      <c r="R2936" s="93">
        <v>46301.460312499999</v>
      </c>
      <c r="S2936">
        <v>1</v>
      </c>
      <c r="T2936">
        <v>20260047</v>
      </c>
      <c r="U2936" t="s">
        <v>40</v>
      </c>
      <c r="V2936">
        <v>20260047</v>
      </c>
    </row>
    <row r="2937" spans="1:22" x14ac:dyDescent="0.3">
      <c r="A2937" s="5">
        <v>46300</v>
      </c>
      <c r="B2937" s="98" t="s">
        <v>3815</v>
      </c>
      <c r="C2937" t="s">
        <v>905</v>
      </c>
      <c r="D2937" t="s">
        <v>2038</v>
      </c>
      <c r="E2937" t="s">
        <v>63</v>
      </c>
      <c r="F2937" t="s">
        <v>5965</v>
      </c>
      <c r="G2937" t="s">
        <v>2733</v>
      </c>
      <c r="H2937" t="s">
        <v>2737</v>
      </c>
      <c r="I2937" s="91">
        <v>0.33333333333333331</v>
      </c>
      <c r="J2937" s="91">
        <v>0.34722222222222221</v>
      </c>
      <c r="K2937" s="92">
        <v>0.33</v>
      </c>
      <c r="O2937">
        <v>0</v>
      </c>
      <c r="P2937">
        <v>45.185625999999999</v>
      </c>
      <c r="Q2937">
        <v>5.7211239999999997</v>
      </c>
      <c r="R2937" s="93">
        <v>46301.460312499999</v>
      </c>
      <c r="S2937">
        <v>1</v>
      </c>
      <c r="T2937">
        <v>20260319</v>
      </c>
      <c r="U2937" t="s">
        <v>838</v>
      </c>
      <c r="V2937">
        <v>20260319</v>
      </c>
    </row>
    <row r="2938" spans="1:22" x14ac:dyDescent="0.3">
      <c r="A2938" s="5">
        <v>46300</v>
      </c>
      <c r="B2938" s="98" t="s">
        <v>3830</v>
      </c>
      <c r="C2938" t="s">
        <v>951</v>
      </c>
      <c r="D2938" t="s">
        <v>1637</v>
      </c>
      <c r="E2938" t="s">
        <v>676</v>
      </c>
      <c r="F2938" t="s">
        <v>676</v>
      </c>
      <c r="G2938" t="s">
        <v>2733</v>
      </c>
      <c r="H2938" t="s">
        <v>2737</v>
      </c>
      <c r="I2938" s="91">
        <v>0.33333333333333331</v>
      </c>
      <c r="J2938" s="91">
        <v>0.35416666666666669</v>
      </c>
      <c r="K2938" s="92">
        <v>0.5</v>
      </c>
      <c r="L2938" s="91">
        <v>0.17430555555555555</v>
      </c>
      <c r="M2938" s="91">
        <v>0.17430555555555555</v>
      </c>
      <c r="N2938" s="92">
        <v>0</v>
      </c>
      <c r="O2938">
        <v>1</v>
      </c>
      <c r="P2938">
        <v>45.191566000000002</v>
      </c>
      <c r="Q2938">
        <v>5.6863279999999996</v>
      </c>
      <c r="R2938" s="93">
        <v>46301.460312499999</v>
      </c>
      <c r="S2938">
        <v>1</v>
      </c>
      <c r="T2938">
        <v>20260191</v>
      </c>
      <c r="U2938" t="s">
        <v>838</v>
      </c>
      <c r="V2938">
        <v>20260191</v>
      </c>
    </row>
    <row r="2939" spans="1:22" x14ac:dyDescent="0.3">
      <c r="A2939" s="5">
        <v>46300</v>
      </c>
      <c r="B2939" s="98" t="s">
        <v>3818</v>
      </c>
      <c r="C2939" t="s">
        <v>870</v>
      </c>
      <c r="D2939" t="s">
        <v>2033</v>
      </c>
      <c r="E2939" t="s">
        <v>770</v>
      </c>
      <c r="F2939" t="s">
        <v>2035</v>
      </c>
      <c r="G2939" t="s">
        <v>2733</v>
      </c>
      <c r="H2939" t="s">
        <v>2737</v>
      </c>
      <c r="I2939" s="91">
        <v>0.59375</v>
      </c>
      <c r="J2939" s="91">
        <v>0.61111111111111116</v>
      </c>
      <c r="K2939" s="92">
        <v>0.42</v>
      </c>
      <c r="O2939">
        <v>0</v>
      </c>
      <c r="P2939">
        <v>45.181204999999999</v>
      </c>
      <c r="Q2939">
        <v>5.689368</v>
      </c>
      <c r="R2939" s="93">
        <v>46301.460312499999</v>
      </c>
      <c r="S2939">
        <v>1</v>
      </c>
      <c r="T2939">
        <v>20260599</v>
      </c>
      <c r="U2939" t="s">
        <v>838</v>
      </c>
      <c r="V2939">
        <v>20260599</v>
      </c>
    </row>
    <row r="2940" spans="1:22" x14ac:dyDescent="0.3">
      <c r="A2940" s="5">
        <v>46300</v>
      </c>
      <c r="B2940" s="98" t="s">
        <v>3860</v>
      </c>
      <c r="C2940" t="s">
        <v>982</v>
      </c>
      <c r="D2940" t="s">
        <v>2833</v>
      </c>
      <c r="E2940" t="s">
        <v>743</v>
      </c>
      <c r="F2940" t="s">
        <v>2834</v>
      </c>
      <c r="G2940" t="s">
        <v>2733</v>
      </c>
      <c r="H2940" t="s">
        <v>2734</v>
      </c>
      <c r="I2940" s="91">
        <v>0.21527777777777779</v>
      </c>
      <c r="J2940" s="91">
        <v>0.22916666666666666</v>
      </c>
      <c r="K2940" s="92">
        <v>0.33</v>
      </c>
      <c r="L2940" s="91">
        <v>0.19652777777777777</v>
      </c>
      <c r="M2940" s="91">
        <v>0.44444444444444442</v>
      </c>
      <c r="N2940" s="92">
        <v>5.95</v>
      </c>
      <c r="O2940">
        <v>1</v>
      </c>
      <c r="P2940">
        <v>45.079898999999997</v>
      </c>
      <c r="Q2940">
        <v>5.7352629999999998</v>
      </c>
      <c r="R2940" s="93">
        <v>46301.460312499999</v>
      </c>
      <c r="S2940">
        <v>1</v>
      </c>
      <c r="T2940">
        <v>20260371</v>
      </c>
      <c r="U2940" t="s">
        <v>40</v>
      </c>
      <c r="V2940">
        <v>20260371</v>
      </c>
    </row>
    <row r="2941" spans="1:22" x14ac:dyDescent="0.3">
      <c r="A2941" s="5">
        <v>46300</v>
      </c>
      <c r="B2941" s="98" t="s">
        <v>3834</v>
      </c>
      <c r="C2941" t="s">
        <v>964</v>
      </c>
      <c r="D2941" t="s">
        <v>2027</v>
      </c>
      <c r="E2941" t="s">
        <v>358</v>
      </c>
      <c r="F2941" t="s">
        <v>358</v>
      </c>
      <c r="G2941" t="s">
        <v>2733</v>
      </c>
      <c r="H2941" t="s">
        <v>2737</v>
      </c>
      <c r="I2941" s="91">
        <v>0.33333333333333331</v>
      </c>
      <c r="J2941" s="91">
        <v>0.46875</v>
      </c>
      <c r="K2941" s="92">
        <v>3.25</v>
      </c>
      <c r="L2941" s="91">
        <v>0.37777777777777777</v>
      </c>
      <c r="M2941" s="91">
        <v>0.41319444444444442</v>
      </c>
      <c r="N2941" s="92">
        <v>0.85</v>
      </c>
      <c r="O2941">
        <v>1</v>
      </c>
      <c r="P2941">
        <v>45.174598000000003</v>
      </c>
      <c r="Q2941">
        <v>5.7422800000000001</v>
      </c>
      <c r="R2941" s="93">
        <v>46301.460312499999</v>
      </c>
      <c r="S2941">
        <v>1</v>
      </c>
      <c r="T2941">
        <v>20260583</v>
      </c>
      <c r="U2941" t="s">
        <v>838</v>
      </c>
      <c r="V2941">
        <v>20260583</v>
      </c>
    </row>
    <row r="2942" spans="1:22" x14ac:dyDescent="0.3">
      <c r="A2942" s="5">
        <v>46300</v>
      </c>
      <c r="B2942" s="98" t="s">
        <v>3821</v>
      </c>
      <c r="C2942" t="s">
        <v>879</v>
      </c>
      <c r="D2942" t="s">
        <v>1458</v>
      </c>
      <c r="E2942" t="s">
        <v>433</v>
      </c>
      <c r="F2942" t="s">
        <v>433</v>
      </c>
      <c r="G2942" t="s">
        <v>2733</v>
      </c>
      <c r="H2942" t="s">
        <v>2737</v>
      </c>
      <c r="I2942" s="91">
        <v>0.20833333333333334</v>
      </c>
      <c r="J2942" s="91">
        <v>0.44444444444444442</v>
      </c>
      <c r="K2942" s="92">
        <v>5.67</v>
      </c>
      <c r="L2942" s="91">
        <v>0.34097222222222223</v>
      </c>
      <c r="M2942" s="91">
        <v>0.52361111111111114</v>
      </c>
      <c r="N2942" s="92">
        <v>4.38</v>
      </c>
      <c r="O2942">
        <v>1</v>
      </c>
      <c r="P2942">
        <v>45.373724000000003</v>
      </c>
      <c r="Q2942">
        <v>5.5834440000000001</v>
      </c>
      <c r="R2942" s="93">
        <v>46301.460312499999</v>
      </c>
      <c r="S2942">
        <v>1</v>
      </c>
      <c r="T2942">
        <v>20260127</v>
      </c>
      <c r="U2942" t="s">
        <v>838</v>
      </c>
      <c r="V2942">
        <v>20260127</v>
      </c>
    </row>
    <row r="2943" spans="1:22" x14ac:dyDescent="0.3">
      <c r="A2943" s="5">
        <v>46300</v>
      </c>
      <c r="B2943" s="98" t="s">
        <v>3872</v>
      </c>
      <c r="C2943" t="s">
        <v>866</v>
      </c>
      <c r="D2943" t="s">
        <v>2854</v>
      </c>
      <c r="E2943" t="s">
        <v>485</v>
      </c>
      <c r="F2943" t="s">
        <v>2855</v>
      </c>
      <c r="G2943" t="s">
        <v>2733</v>
      </c>
      <c r="H2943" t="s">
        <v>2734</v>
      </c>
      <c r="I2943" s="91">
        <v>0.16666666666666666</v>
      </c>
      <c r="J2943" s="91">
        <v>0.18055555555555555</v>
      </c>
      <c r="K2943" s="92">
        <v>0.33</v>
      </c>
      <c r="L2943" s="91">
        <v>0.31041666666666667</v>
      </c>
      <c r="M2943" s="91">
        <v>0.31041666666666667</v>
      </c>
      <c r="N2943" s="92">
        <v>0</v>
      </c>
      <c r="O2943">
        <v>1</v>
      </c>
      <c r="P2943">
        <v>45.216084000000002</v>
      </c>
      <c r="Q2943">
        <v>5.7850859999999997</v>
      </c>
      <c r="R2943" s="93">
        <v>46301.460312499999</v>
      </c>
      <c r="S2943">
        <v>1</v>
      </c>
      <c r="T2943">
        <v>20260487</v>
      </c>
      <c r="U2943" t="s">
        <v>3760</v>
      </c>
      <c r="V2943">
        <v>20260487</v>
      </c>
    </row>
    <row r="2944" spans="1:22" x14ac:dyDescent="0.3">
      <c r="A2944" s="5">
        <v>46300</v>
      </c>
      <c r="B2944" s="98" t="s">
        <v>3826</v>
      </c>
      <c r="C2944" t="s">
        <v>886</v>
      </c>
      <c r="D2944" t="s">
        <v>2801</v>
      </c>
      <c r="E2944" t="s">
        <v>350</v>
      </c>
      <c r="F2944" t="s">
        <v>2802</v>
      </c>
      <c r="G2944" t="s">
        <v>2733</v>
      </c>
      <c r="H2944" t="s">
        <v>2734</v>
      </c>
      <c r="I2944" s="91">
        <v>0.16666666666666666</v>
      </c>
      <c r="J2944" s="91">
        <v>0.18055555555555555</v>
      </c>
      <c r="K2944" s="92">
        <v>0.33</v>
      </c>
      <c r="L2944" s="91">
        <v>0.15208333333333332</v>
      </c>
      <c r="M2944" s="91">
        <v>0.55555555555555558</v>
      </c>
      <c r="N2944" s="92">
        <v>9.68</v>
      </c>
      <c r="O2944">
        <v>1</v>
      </c>
      <c r="P2944">
        <v>45.190579</v>
      </c>
      <c r="Q2944">
        <v>5.6970919999999996</v>
      </c>
      <c r="R2944" s="93">
        <v>46301.460312499999</v>
      </c>
      <c r="S2944">
        <v>1</v>
      </c>
      <c r="T2944">
        <v>20260189</v>
      </c>
      <c r="U2944" t="s">
        <v>40</v>
      </c>
      <c r="V2944">
        <v>20260189</v>
      </c>
    </row>
    <row r="2945" spans="1:22" x14ac:dyDescent="0.3">
      <c r="A2945" s="5">
        <v>46300</v>
      </c>
      <c r="B2945" s="98" t="s">
        <v>3833</v>
      </c>
      <c r="C2945" t="s">
        <v>978</v>
      </c>
      <c r="D2945" t="s">
        <v>1751</v>
      </c>
      <c r="E2945" t="s">
        <v>530</v>
      </c>
      <c r="F2945" t="s">
        <v>530</v>
      </c>
      <c r="G2945" t="s">
        <v>2733</v>
      </c>
      <c r="H2945" t="s">
        <v>2737</v>
      </c>
      <c r="I2945" s="91">
        <v>0.375</v>
      </c>
      <c r="J2945" s="91">
        <v>0.40625</v>
      </c>
      <c r="K2945" s="92">
        <v>0.75</v>
      </c>
      <c r="O2945">
        <v>0</v>
      </c>
      <c r="P2945">
        <v>45.565215999999999</v>
      </c>
      <c r="Q2945">
        <v>5.9190189999999996</v>
      </c>
      <c r="R2945" s="93">
        <v>46301.460312499999</v>
      </c>
      <c r="S2945">
        <v>1</v>
      </c>
      <c r="T2945">
        <v>20260231</v>
      </c>
      <c r="U2945" t="s">
        <v>838</v>
      </c>
      <c r="V2945">
        <v>20260231</v>
      </c>
    </row>
    <row r="2946" spans="1:22" x14ac:dyDescent="0.3">
      <c r="A2946" s="5">
        <v>46300</v>
      </c>
      <c r="B2946" s="98" t="s">
        <v>3826</v>
      </c>
      <c r="C2946" t="s">
        <v>886</v>
      </c>
      <c r="D2946" t="s">
        <v>2413</v>
      </c>
      <c r="E2946" t="s">
        <v>775</v>
      </c>
      <c r="F2946" t="s">
        <v>2415</v>
      </c>
      <c r="G2946" t="s">
        <v>2733</v>
      </c>
      <c r="H2946" t="s">
        <v>2737</v>
      </c>
      <c r="I2946" s="91">
        <v>0.33333333333333331</v>
      </c>
      <c r="J2946" s="91">
        <v>0.34722222222222221</v>
      </c>
      <c r="K2946" s="92">
        <v>0.33</v>
      </c>
      <c r="L2946" s="91">
        <v>0.19305555555555556</v>
      </c>
      <c r="M2946" s="91">
        <v>0.20833333333333334</v>
      </c>
      <c r="N2946" s="92">
        <v>0.37</v>
      </c>
      <c r="O2946">
        <v>1</v>
      </c>
      <c r="P2946">
        <v>45.186475999999999</v>
      </c>
      <c r="Q2946">
        <v>5.7284920000000001</v>
      </c>
      <c r="R2946" s="93">
        <v>46301.460312499999</v>
      </c>
      <c r="S2946">
        <v>1</v>
      </c>
      <c r="T2946">
        <v>20260446</v>
      </c>
      <c r="U2946" t="s">
        <v>838</v>
      </c>
      <c r="V2946">
        <v>20260446</v>
      </c>
    </row>
    <row r="2947" spans="1:22" x14ac:dyDescent="0.3">
      <c r="A2947" s="5">
        <v>46300</v>
      </c>
      <c r="B2947" s="98" t="s">
        <v>3820</v>
      </c>
      <c r="C2947" t="s">
        <v>961</v>
      </c>
      <c r="D2947" t="s">
        <v>2839</v>
      </c>
      <c r="E2947" t="s">
        <v>795</v>
      </c>
      <c r="F2947" t="s">
        <v>2840</v>
      </c>
      <c r="G2947" t="s">
        <v>2733</v>
      </c>
      <c r="H2947" t="s">
        <v>2734</v>
      </c>
      <c r="I2947" s="91">
        <v>0.32291666666666669</v>
      </c>
      <c r="J2947" s="91">
        <v>0.33680555555555558</v>
      </c>
      <c r="K2947" s="92">
        <v>0.33</v>
      </c>
      <c r="L2947" s="91">
        <v>0.26111111111111113</v>
      </c>
      <c r="M2947" s="91">
        <v>0.5395833333333333</v>
      </c>
      <c r="N2947" s="92">
        <v>6.68</v>
      </c>
      <c r="O2947">
        <v>1</v>
      </c>
      <c r="P2947">
        <v>45.165621000000002</v>
      </c>
      <c r="Q2947">
        <v>5.7235849999999999</v>
      </c>
      <c r="R2947" s="93">
        <v>46301.460312499999</v>
      </c>
      <c r="S2947">
        <v>1</v>
      </c>
      <c r="T2947">
        <v>20260380</v>
      </c>
      <c r="U2947" t="s">
        <v>40</v>
      </c>
      <c r="V2947">
        <v>20260380</v>
      </c>
    </row>
    <row r="2948" spans="1:22" x14ac:dyDescent="0.3">
      <c r="A2948" s="5">
        <v>46300</v>
      </c>
      <c r="B2948" s="98" t="s">
        <v>3814</v>
      </c>
      <c r="C2948" t="s">
        <v>948</v>
      </c>
      <c r="D2948" t="s">
        <v>2841</v>
      </c>
      <c r="E2948" t="s">
        <v>378</v>
      </c>
      <c r="F2948" t="s">
        <v>2842</v>
      </c>
      <c r="G2948" t="s">
        <v>2733</v>
      </c>
      <c r="H2948" t="s">
        <v>2734</v>
      </c>
      <c r="I2948" s="91">
        <v>0.16666666666666666</v>
      </c>
      <c r="J2948" s="91">
        <v>0.18055555555555555</v>
      </c>
      <c r="K2948" s="92">
        <v>0.33</v>
      </c>
      <c r="O2948">
        <v>0</v>
      </c>
      <c r="P2948">
        <v>45.188785000000003</v>
      </c>
      <c r="Q2948">
        <v>5.7198960000000003</v>
      </c>
      <c r="R2948" s="93">
        <v>46301.460312499999</v>
      </c>
      <c r="S2948">
        <v>1</v>
      </c>
      <c r="T2948">
        <v>20260058</v>
      </c>
      <c r="U2948" t="s">
        <v>40</v>
      </c>
      <c r="V2948">
        <v>20260058</v>
      </c>
    </row>
    <row r="2949" spans="1:22" x14ac:dyDescent="0.3">
      <c r="A2949" s="5">
        <v>46300</v>
      </c>
      <c r="B2949" s="98" t="s">
        <v>3835</v>
      </c>
      <c r="C2949" t="s">
        <v>859</v>
      </c>
      <c r="D2949" t="s">
        <v>1412</v>
      </c>
      <c r="E2949" t="s">
        <v>220</v>
      </c>
      <c r="F2949" t="s">
        <v>1413</v>
      </c>
      <c r="G2949" t="s">
        <v>2733</v>
      </c>
      <c r="H2949" t="s">
        <v>2737</v>
      </c>
      <c r="I2949" s="91">
        <v>0.33333333333333331</v>
      </c>
      <c r="J2949" s="91">
        <v>0.38541666666666669</v>
      </c>
      <c r="K2949" s="92">
        <v>1.25</v>
      </c>
      <c r="O2949">
        <v>0</v>
      </c>
      <c r="P2949">
        <v>45.182158999999999</v>
      </c>
      <c r="Q2949">
        <v>5.715846</v>
      </c>
      <c r="R2949" s="93">
        <v>46301.460312499999</v>
      </c>
      <c r="S2949">
        <v>1</v>
      </c>
      <c r="T2949">
        <v>20260110</v>
      </c>
      <c r="U2949" t="s">
        <v>838</v>
      </c>
      <c r="V2949">
        <v>20260110</v>
      </c>
    </row>
    <row r="2950" spans="1:22" x14ac:dyDescent="0.3">
      <c r="A2950" s="5">
        <v>46300</v>
      </c>
      <c r="B2950" s="98" t="s">
        <v>3849</v>
      </c>
      <c r="C2950" t="s">
        <v>861</v>
      </c>
      <c r="D2950" t="s">
        <v>2843</v>
      </c>
      <c r="E2950" t="s">
        <v>369</v>
      </c>
      <c r="F2950" t="s">
        <v>2844</v>
      </c>
      <c r="G2950" t="s">
        <v>2733</v>
      </c>
      <c r="H2950" t="s">
        <v>2734</v>
      </c>
      <c r="I2950" s="91">
        <v>0.16666666666666666</v>
      </c>
      <c r="J2950" s="91">
        <v>0.18055555555555555</v>
      </c>
      <c r="K2950" s="92">
        <v>0.33</v>
      </c>
      <c r="L2950" s="91">
        <v>0.22152777777777777</v>
      </c>
      <c r="M2950" s="91">
        <v>0.40902777777777777</v>
      </c>
      <c r="N2950" s="92">
        <v>4.5</v>
      </c>
      <c r="O2950">
        <v>1</v>
      </c>
      <c r="P2950">
        <v>45.191803</v>
      </c>
      <c r="Q2950">
        <v>5.73027</v>
      </c>
      <c r="R2950" s="93">
        <v>46301.460312499999</v>
      </c>
      <c r="S2950">
        <v>1</v>
      </c>
      <c r="T2950">
        <v>20260324</v>
      </c>
      <c r="U2950" t="s">
        <v>40</v>
      </c>
      <c r="V2950">
        <v>20260324</v>
      </c>
    </row>
    <row r="2951" spans="1:22" x14ac:dyDescent="0.3">
      <c r="A2951" s="5">
        <v>46300</v>
      </c>
      <c r="B2951" s="98" t="s">
        <v>3817</v>
      </c>
      <c r="C2951" t="s">
        <v>974</v>
      </c>
      <c r="D2951" t="s">
        <v>2995</v>
      </c>
      <c r="E2951" t="s">
        <v>145</v>
      </c>
      <c r="F2951" t="s">
        <v>5966</v>
      </c>
      <c r="G2951" t="s">
        <v>2733</v>
      </c>
      <c r="H2951" t="s">
        <v>2734</v>
      </c>
      <c r="I2951" s="91">
        <v>0.16666666666666666</v>
      </c>
      <c r="J2951" s="91">
        <v>0.18055555555555555</v>
      </c>
      <c r="K2951" s="92">
        <v>0.33</v>
      </c>
      <c r="L2951" s="91">
        <v>0.25833333333333336</v>
      </c>
      <c r="M2951" s="91">
        <v>0.52500000000000002</v>
      </c>
      <c r="N2951" s="92">
        <v>6.4</v>
      </c>
      <c r="O2951">
        <v>1</v>
      </c>
      <c r="P2951">
        <v>45.170380000000002</v>
      </c>
      <c r="Q2951">
        <v>5.7395560000000003</v>
      </c>
      <c r="R2951" s="93">
        <v>46301.460312499999</v>
      </c>
      <c r="S2951">
        <v>1</v>
      </c>
      <c r="T2951">
        <v>20260210</v>
      </c>
      <c r="U2951" t="s">
        <v>40</v>
      </c>
      <c r="V2951">
        <v>20260210</v>
      </c>
    </row>
    <row r="2952" spans="1:22" x14ac:dyDescent="0.3">
      <c r="A2952" s="5">
        <v>46300</v>
      </c>
      <c r="B2952" s="98" t="s">
        <v>3831</v>
      </c>
      <c r="C2952" t="s">
        <v>892</v>
      </c>
      <c r="D2952" t="s">
        <v>2014</v>
      </c>
      <c r="E2952" t="s">
        <v>498</v>
      </c>
      <c r="F2952" t="s">
        <v>2016</v>
      </c>
      <c r="G2952" t="s">
        <v>2733</v>
      </c>
      <c r="H2952" t="s">
        <v>2737</v>
      </c>
      <c r="I2952" s="91">
        <v>0.33333333333333331</v>
      </c>
      <c r="J2952" s="91">
        <v>0.34722222222222221</v>
      </c>
      <c r="K2952" s="92">
        <v>0.33</v>
      </c>
      <c r="O2952">
        <v>0</v>
      </c>
      <c r="P2952">
        <v>45.188510000000001</v>
      </c>
      <c r="Q2952">
        <v>5.6897789999999997</v>
      </c>
      <c r="R2952" s="93">
        <v>46301.460312499999</v>
      </c>
      <c r="S2952">
        <v>1</v>
      </c>
      <c r="T2952">
        <v>20260311</v>
      </c>
      <c r="U2952" t="s">
        <v>838</v>
      </c>
      <c r="V2952">
        <v>20260311</v>
      </c>
    </row>
    <row r="2953" spans="1:22" x14ac:dyDescent="0.3">
      <c r="A2953" s="5">
        <v>46300</v>
      </c>
      <c r="B2953" s="98" t="s">
        <v>3835</v>
      </c>
      <c r="C2953" t="s">
        <v>859</v>
      </c>
      <c r="D2953" t="s">
        <v>2845</v>
      </c>
      <c r="E2953" t="s">
        <v>166</v>
      </c>
      <c r="F2953" t="s">
        <v>2846</v>
      </c>
      <c r="G2953" t="s">
        <v>2733</v>
      </c>
      <c r="H2953" t="s">
        <v>2734</v>
      </c>
      <c r="I2953" s="91">
        <v>0.16666666666666666</v>
      </c>
      <c r="J2953" s="91">
        <v>0.18055555555555555</v>
      </c>
      <c r="K2953" s="92">
        <v>0.33</v>
      </c>
      <c r="O2953">
        <v>0</v>
      </c>
      <c r="P2953">
        <v>45.191105</v>
      </c>
      <c r="Q2953">
        <v>5.7245520000000001</v>
      </c>
      <c r="R2953" s="93">
        <v>46301.460312499999</v>
      </c>
      <c r="S2953">
        <v>1</v>
      </c>
      <c r="T2953">
        <v>20260515</v>
      </c>
      <c r="U2953" t="s">
        <v>40</v>
      </c>
      <c r="V2953">
        <v>20260515</v>
      </c>
    </row>
    <row r="2954" spans="1:22" x14ac:dyDescent="0.3">
      <c r="A2954" s="5">
        <v>46300</v>
      </c>
      <c r="B2954" s="98" t="s">
        <v>3817</v>
      </c>
      <c r="C2954" t="s">
        <v>974</v>
      </c>
      <c r="D2954" t="s">
        <v>2314</v>
      </c>
      <c r="E2954" t="s">
        <v>783</v>
      </c>
      <c r="F2954" t="s">
        <v>3837</v>
      </c>
      <c r="G2954" t="s">
        <v>2733</v>
      </c>
      <c r="H2954" t="s">
        <v>2737</v>
      </c>
      <c r="I2954" s="91">
        <v>0.33333333333333331</v>
      </c>
      <c r="J2954" s="91">
        <v>0.34722222222222221</v>
      </c>
      <c r="K2954" s="92">
        <v>0.33</v>
      </c>
      <c r="L2954" s="91">
        <v>0.38541666666666669</v>
      </c>
      <c r="M2954" s="91">
        <v>0.4236111111111111</v>
      </c>
      <c r="N2954" s="92">
        <v>0.92</v>
      </c>
      <c r="O2954">
        <v>1</v>
      </c>
      <c r="P2954">
        <v>45.145482999999999</v>
      </c>
      <c r="Q2954">
        <v>5.7042999999999999</v>
      </c>
      <c r="R2954" s="93">
        <v>46301.460312499999</v>
      </c>
      <c r="S2954">
        <v>1</v>
      </c>
      <c r="T2954">
        <v>20260416</v>
      </c>
      <c r="U2954" t="s">
        <v>838</v>
      </c>
      <c r="V2954">
        <v>20260416</v>
      </c>
    </row>
    <row r="2955" spans="1:22" x14ac:dyDescent="0.3">
      <c r="A2955" s="5">
        <v>46300</v>
      </c>
      <c r="B2955" s="98" t="s">
        <v>3835</v>
      </c>
      <c r="C2955" t="s">
        <v>859</v>
      </c>
      <c r="D2955" t="s">
        <v>2824</v>
      </c>
      <c r="E2955" t="s">
        <v>450</v>
      </c>
      <c r="F2955" t="s">
        <v>2825</v>
      </c>
      <c r="G2955" t="s">
        <v>2733</v>
      </c>
      <c r="H2955" t="s">
        <v>2734</v>
      </c>
      <c r="I2955" s="91">
        <v>0.16666666666666666</v>
      </c>
      <c r="J2955" s="91">
        <v>0.18055555555555555</v>
      </c>
      <c r="K2955" s="92">
        <v>0.33</v>
      </c>
      <c r="O2955">
        <v>0</v>
      </c>
      <c r="P2955">
        <v>45.187130000000003</v>
      </c>
      <c r="Q2955">
        <v>5.717994</v>
      </c>
      <c r="R2955" s="93">
        <v>46301.460312499999</v>
      </c>
      <c r="S2955">
        <v>1</v>
      </c>
      <c r="T2955">
        <v>20260569</v>
      </c>
      <c r="U2955" t="s">
        <v>40</v>
      </c>
      <c r="V2955">
        <v>20260569</v>
      </c>
    </row>
    <row r="2956" spans="1:22" x14ac:dyDescent="0.3">
      <c r="A2956" s="5">
        <v>46300</v>
      </c>
      <c r="B2956" s="98" t="s">
        <v>3835</v>
      </c>
      <c r="C2956" t="s">
        <v>859</v>
      </c>
      <c r="D2956" t="s">
        <v>2847</v>
      </c>
      <c r="E2956" t="s">
        <v>396</v>
      </c>
      <c r="F2956" t="s">
        <v>2848</v>
      </c>
      <c r="G2956" t="s">
        <v>2733</v>
      </c>
      <c r="H2956" t="s">
        <v>2734</v>
      </c>
      <c r="I2956" s="91">
        <v>0.16666666666666666</v>
      </c>
      <c r="J2956" s="91">
        <v>0.18055555555555555</v>
      </c>
      <c r="K2956" s="92">
        <v>0.33</v>
      </c>
      <c r="O2956">
        <v>0</v>
      </c>
      <c r="P2956">
        <v>45.189906999999998</v>
      </c>
      <c r="Q2956">
        <v>5.7160770000000003</v>
      </c>
      <c r="R2956" s="93">
        <v>46301.460312499999</v>
      </c>
      <c r="S2956">
        <v>1</v>
      </c>
      <c r="T2956">
        <v>20260305</v>
      </c>
      <c r="U2956" t="s">
        <v>40</v>
      </c>
      <c r="V2956">
        <v>20260305</v>
      </c>
    </row>
    <row r="2957" spans="1:22" x14ac:dyDescent="0.3">
      <c r="A2957" s="5">
        <v>46300</v>
      </c>
      <c r="B2957" s="98" t="s">
        <v>3865</v>
      </c>
      <c r="C2957" t="s">
        <v>962</v>
      </c>
      <c r="D2957" t="s">
        <v>2849</v>
      </c>
      <c r="E2957" t="s">
        <v>727</v>
      </c>
      <c r="F2957" t="s">
        <v>2850</v>
      </c>
      <c r="G2957" t="s">
        <v>2733</v>
      </c>
      <c r="H2957" t="s">
        <v>2734</v>
      </c>
      <c r="I2957" s="91">
        <v>0.38194444444444442</v>
      </c>
      <c r="J2957" s="91">
        <v>0.39583333333333331</v>
      </c>
      <c r="K2957" s="92">
        <v>0.33</v>
      </c>
      <c r="L2957" s="91">
        <v>0.15625</v>
      </c>
      <c r="M2957" s="91">
        <v>0.16805555555555557</v>
      </c>
      <c r="N2957" s="92">
        <v>0.28000000000000003</v>
      </c>
      <c r="O2957">
        <v>1</v>
      </c>
      <c r="P2957">
        <v>45.228786999999997</v>
      </c>
      <c r="Q2957">
        <v>5.6833799999999997</v>
      </c>
      <c r="R2957" s="93">
        <v>46301.460312499999</v>
      </c>
      <c r="S2957">
        <v>1</v>
      </c>
      <c r="T2957">
        <v>20260334</v>
      </c>
      <c r="U2957" t="s">
        <v>40</v>
      </c>
      <c r="V2957">
        <v>20260334</v>
      </c>
    </row>
    <row r="2958" spans="1:22" x14ac:dyDescent="0.3">
      <c r="A2958" s="5">
        <v>46300</v>
      </c>
      <c r="B2958" s="98" t="s">
        <v>3817</v>
      </c>
      <c r="C2958" t="s">
        <v>974</v>
      </c>
      <c r="D2958" t="s">
        <v>3116</v>
      </c>
      <c r="E2958" t="s">
        <v>47</v>
      </c>
      <c r="F2958" t="s">
        <v>5967</v>
      </c>
      <c r="G2958" t="s">
        <v>2733</v>
      </c>
      <c r="H2958" t="s">
        <v>2734</v>
      </c>
      <c r="I2958" s="91">
        <v>0.16666666666666666</v>
      </c>
      <c r="J2958" s="91">
        <v>0.18055555555555555</v>
      </c>
      <c r="K2958" s="92">
        <v>0.33</v>
      </c>
      <c r="L2958" s="91">
        <v>0.19791666666666666</v>
      </c>
      <c r="M2958" s="91">
        <v>0.28958333333333336</v>
      </c>
      <c r="N2958" s="92">
        <v>2.2000000000000002</v>
      </c>
      <c r="O2958">
        <v>1</v>
      </c>
      <c r="P2958">
        <v>45.192289000000002</v>
      </c>
      <c r="Q2958">
        <v>5.7220880000000003</v>
      </c>
      <c r="R2958" s="93">
        <v>46301.460312499999</v>
      </c>
      <c r="S2958">
        <v>1</v>
      </c>
      <c r="T2958">
        <v>20260345</v>
      </c>
      <c r="U2958" t="s">
        <v>40</v>
      </c>
      <c r="V2958">
        <v>20260345</v>
      </c>
    </row>
    <row r="2959" spans="1:22" x14ac:dyDescent="0.3">
      <c r="A2959" s="5">
        <v>46300</v>
      </c>
      <c r="B2959" s="98" t="s">
        <v>3838</v>
      </c>
      <c r="C2959" t="s">
        <v>846</v>
      </c>
      <c r="E2959" t="s">
        <v>816</v>
      </c>
      <c r="F2959" t="s">
        <v>816</v>
      </c>
      <c r="I2959" s="91">
        <v>0.33333333333333331</v>
      </c>
      <c r="J2959" s="91">
        <v>0.37847222222222221</v>
      </c>
      <c r="K2959" s="92">
        <v>1.08</v>
      </c>
      <c r="O2959">
        <v>0</v>
      </c>
      <c r="P2959">
        <v>45.565215999999999</v>
      </c>
      <c r="Q2959">
        <v>5.9190189999999996</v>
      </c>
      <c r="R2959" s="93">
        <v>46301.460312499999</v>
      </c>
      <c r="S2959">
        <v>0</v>
      </c>
      <c r="V2959" t="s">
        <v>3761</v>
      </c>
    </row>
    <row r="2960" spans="1:22" x14ac:dyDescent="0.3">
      <c r="A2960" s="5">
        <v>46300</v>
      </c>
      <c r="B2960" s="98" t="s">
        <v>3836</v>
      </c>
      <c r="C2960" t="s">
        <v>954</v>
      </c>
      <c r="D2960" t="s">
        <v>3137</v>
      </c>
      <c r="E2960" t="s">
        <v>534</v>
      </c>
      <c r="F2960" t="s">
        <v>3138</v>
      </c>
      <c r="G2960" t="s">
        <v>2733</v>
      </c>
      <c r="H2960" t="s">
        <v>2734</v>
      </c>
      <c r="I2960" s="91">
        <v>0.16666666666666666</v>
      </c>
      <c r="J2960" s="91">
        <v>0.18055555555555555</v>
      </c>
      <c r="K2960" s="92">
        <v>0.33</v>
      </c>
      <c r="L2960" s="91">
        <v>0.23472222222222222</v>
      </c>
      <c r="M2960" s="91">
        <v>0.38680555555555557</v>
      </c>
      <c r="N2960" s="92">
        <v>3.65</v>
      </c>
      <c r="O2960">
        <v>1</v>
      </c>
      <c r="P2960">
        <v>45.173667999999999</v>
      </c>
      <c r="Q2960">
        <v>5.7084409999999997</v>
      </c>
      <c r="R2960" s="93">
        <v>46301.460312499999</v>
      </c>
      <c r="S2960">
        <v>1</v>
      </c>
      <c r="T2960">
        <v>20260238</v>
      </c>
      <c r="U2960" t="s">
        <v>40</v>
      </c>
      <c r="V2960">
        <v>20260238</v>
      </c>
    </row>
    <row r="2961" spans="1:22" x14ac:dyDescent="0.3">
      <c r="A2961" s="5">
        <v>46300</v>
      </c>
      <c r="B2961" s="98" t="s">
        <v>3835</v>
      </c>
      <c r="C2961" t="s">
        <v>859</v>
      </c>
      <c r="D2961" t="s">
        <v>1791</v>
      </c>
      <c r="E2961" t="s">
        <v>53</v>
      </c>
      <c r="F2961" t="s">
        <v>1793</v>
      </c>
      <c r="G2961" t="s">
        <v>2733</v>
      </c>
      <c r="H2961" t="s">
        <v>2737</v>
      </c>
      <c r="I2961" s="91">
        <v>0.33333333333333331</v>
      </c>
      <c r="J2961" s="91">
        <v>0.36458333333333331</v>
      </c>
      <c r="K2961" s="92">
        <v>0.75</v>
      </c>
      <c r="O2961">
        <v>0</v>
      </c>
      <c r="P2961">
        <v>45.192563999999997</v>
      </c>
      <c r="Q2961">
        <v>5.7240770000000003</v>
      </c>
      <c r="R2961" s="93">
        <v>46301.460312499999</v>
      </c>
      <c r="S2961">
        <v>1</v>
      </c>
      <c r="T2961">
        <v>20260243</v>
      </c>
      <c r="U2961" t="s">
        <v>838</v>
      </c>
      <c r="V2961">
        <v>20260243</v>
      </c>
    </row>
    <row r="2962" spans="1:22" x14ac:dyDescent="0.3">
      <c r="A2962" s="5">
        <v>46300</v>
      </c>
      <c r="B2962" s="98" t="s">
        <v>3847</v>
      </c>
      <c r="C2962" t="s">
        <v>900</v>
      </c>
      <c r="D2962" t="s">
        <v>1382</v>
      </c>
      <c r="E2962" t="s">
        <v>628</v>
      </c>
      <c r="F2962" t="s">
        <v>628</v>
      </c>
      <c r="G2962" t="s">
        <v>2733</v>
      </c>
      <c r="H2962" t="s">
        <v>2737</v>
      </c>
      <c r="I2962" s="91">
        <v>0.20833333333333334</v>
      </c>
      <c r="J2962" s="91">
        <v>0.2986111111111111</v>
      </c>
      <c r="K2962" s="92">
        <v>2.17</v>
      </c>
      <c r="L2962" s="91">
        <v>0.36736111111111114</v>
      </c>
      <c r="M2962" s="91">
        <v>0.36736111111111114</v>
      </c>
      <c r="N2962" s="92">
        <v>0</v>
      </c>
      <c r="O2962">
        <v>1</v>
      </c>
      <c r="P2962">
        <v>45.221049999999998</v>
      </c>
      <c r="Q2962">
        <v>5.6877610000000001</v>
      </c>
      <c r="R2962" s="93">
        <v>46301.460312499999</v>
      </c>
      <c r="S2962">
        <v>1</v>
      </c>
      <c r="T2962">
        <v>20260100</v>
      </c>
      <c r="U2962" t="s">
        <v>838</v>
      </c>
      <c r="V2962">
        <v>20260100</v>
      </c>
    </row>
    <row r="2963" spans="1:22" x14ac:dyDescent="0.3">
      <c r="A2963" s="5">
        <v>46300</v>
      </c>
      <c r="B2963" s="98" t="s">
        <v>3841</v>
      </c>
      <c r="C2963" t="s">
        <v>971</v>
      </c>
      <c r="D2963" t="s">
        <v>2869</v>
      </c>
      <c r="E2963" t="s">
        <v>117</v>
      </c>
      <c r="F2963" t="s">
        <v>2870</v>
      </c>
      <c r="G2963" t="s">
        <v>2733</v>
      </c>
      <c r="H2963" t="s">
        <v>2734</v>
      </c>
      <c r="I2963" s="91">
        <v>0.16666666666666666</v>
      </c>
      <c r="J2963" s="91">
        <v>0.18055555555555555</v>
      </c>
      <c r="K2963" s="92">
        <v>0.33</v>
      </c>
      <c r="L2963" s="91">
        <v>0.22638888888888889</v>
      </c>
      <c r="M2963" s="91">
        <v>0.22916666666666666</v>
      </c>
      <c r="N2963" s="92">
        <v>7.0000000000000007E-2</v>
      </c>
      <c r="O2963">
        <v>1</v>
      </c>
      <c r="P2963">
        <v>45.190074000000003</v>
      </c>
      <c r="Q2963">
        <v>5.7279980000000004</v>
      </c>
      <c r="R2963" s="93">
        <v>46301.460312499999</v>
      </c>
      <c r="S2963">
        <v>1</v>
      </c>
      <c r="T2963">
        <v>20260326</v>
      </c>
      <c r="U2963" t="s">
        <v>40</v>
      </c>
      <c r="V2963">
        <v>20260326</v>
      </c>
    </row>
    <row r="2964" spans="1:22" x14ac:dyDescent="0.3">
      <c r="A2964" s="5">
        <v>46300</v>
      </c>
      <c r="B2964" s="98" t="s">
        <v>3864</v>
      </c>
      <c r="C2964" t="s">
        <v>960</v>
      </c>
      <c r="D2964" t="s">
        <v>2814</v>
      </c>
      <c r="E2964" t="s">
        <v>334</v>
      </c>
      <c r="F2964" t="s">
        <v>2815</v>
      </c>
      <c r="G2964" t="s">
        <v>2733</v>
      </c>
      <c r="H2964" t="s">
        <v>2734</v>
      </c>
      <c r="I2964" s="91">
        <v>0.16666666666666666</v>
      </c>
      <c r="J2964" s="91">
        <v>0.18055555555555555</v>
      </c>
      <c r="K2964" s="92">
        <v>0.33</v>
      </c>
      <c r="L2964" s="91">
        <v>0.53611111111111109</v>
      </c>
      <c r="M2964" s="91">
        <v>0.54305555555555551</v>
      </c>
      <c r="N2964" s="92">
        <v>0.17</v>
      </c>
      <c r="O2964">
        <v>1</v>
      </c>
      <c r="P2964">
        <v>45.229664999999997</v>
      </c>
      <c r="Q2964">
        <v>5.681597</v>
      </c>
      <c r="R2964" s="93">
        <v>46301.460312499999</v>
      </c>
      <c r="S2964">
        <v>1</v>
      </c>
      <c r="T2964">
        <v>20260032</v>
      </c>
      <c r="U2964" t="s">
        <v>40</v>
      </c>
      <c r="V2964">
        <v>20260032</v>
      </c>
    </row>
    <row r="2965" spans="1:22" x14ac:dyDescent="0.3">
      <c r="A2965" s="5">
        <v>46300</v>
      </c>
      <c r="B2965" s="98" t="s">
        <v>3813</v>
      </c>
      <c r="C2965" t="s">
        <v>847</v>
      </c>
      <c r="D2965" t="s">
        <v>2873</v>
      </c>
      <c r="E2965" t="s">
        <v>335</v>
      </c>
      <c r="F2965" t="s">
        <v>2874</v>
      </c>
      <c r="G2965" t="s">
        <v>2733</v>
      </c>
      <c r="H2965" t="s">
        <v>2734</v>
      </c>
      <c r="I2965" s="91">
        <v>0.16666666666666666</v>
      </c>
      <c r="J2965" s="91">
        <v>0.18055555555555555</v>
      </c>
      <c r="K2965" s="92">
        <v>0.33</v>
      </c>
      <c r="O2965">
        <v>0</v>
      </c>
      <c r="P2965">
        <v>45.172060000000002</v>
      </c>
      <c r="Q2965">
        <v>5.7222600000000003</v>
      </c>
      <c r="R2965" s="93">
        <v>46301.460312499999</v>
      </c>
      <c r="S2965">
        <v>1</v>
      </c>
      <c r="T2965">
        <v>20260036</v>
      </c>
      <c r="U2965" t="s">
        <v>40</v>
      </c>
      <c r="V2965">
        <v>20260036</v>
      </c>
    </row>
    <row r="2966" spans="1:22" x14ac:dyDescent="0.3">
      <c r="A2966" s="5">
        <v>46300</v>
      </c>
      <c r="B2966" s="98" t="s">
        <v>3842</v>
      </c>
      <c r="C2966" t="s">
        <v>865</v>
      </c>
      <c r="D2966" t="s">
        <v>2856</v>
      </c>
      <c r="E2966" t="s">
        <v>331</v>
      </c>
      <c r="F2966" t="s">
        <v>2857</v>
      </c>
      <c r="G2966" t="s">
        <v>2733</v>
      </c>
      <c r="H2966" t="s">
        <v>2734</v>
      </c>
      <c r="I2966" s="91">
        <v>0.16666666666666666</v>
      </c>
      <c r="J2966" s="91">
        <v>0.18055555555555555</v>
      </c>
      <c r="K2966" s="92">
        <v>0.33</v>
      </c>
      <c r="L2966" s="91">
        <v>0.19513888888888889</v>
      </c>
      <c r="M2966" s="91">
        <v>0.20277777777777778</v>
      </c>
      <c r="N2966" s="92">
        <v>0.18</v>
      </c>
      <c r="O2966">
        <v>1</v>
      </c>
      <c r="P2966">
        <v>45.186152999999997</v>
      </c>
      <c r="Q2966">
        <v>5.753412</v>
      </c>
      <c r="R2966" s="93">
        <v>46301.460312499999</v>
      </c>
      <c r="S2966">
        <v>1</v>
      </c>
      <c r="T2966">
        <v>20260020</v>
      </c>
      <c r="U2966" t="s">
        <v>3760</v>
      </c>
      <c r="V2966">
        <v>20260020</v>
      </c>
    </row>
    <row r="2967" spans="1:22" x14ac:dyDescent="0.3">
      <c r="A2967" s="5">
        <v>46300</v>
      </c>
      <c r="B2967" s="98" t="s">
        <v>3915</v>
      </c>
      <c r="C2967" t="s">
        <v>851</v>
      </c>
      <c r="D2967" t="s">
        <v>2169</v>
      </c>
      <c r="E2967" t="s">
        <v>630</v>
      </c>
      <c r="F2967" t="s">
        <v>2172</v>
      </c>
      <c r="G2967" t="s">
        <v>2733</v>
      </c>
      <c r="H2967" t="s">
        <v>2737</v>
      </c>
      <c r="I2967" s="91">
        <v>0.33333333333333331</v>
      </c>
      <c r="J2967" s="91">
        <v>0.37847222222222221</v>
      </c>
      <c r="K2967" s="92">
        <v>1.08</v>
      </c>
      <c r="O2967">
        <v>0</v>
      </c>
      <c r="P2967">
        <v>45.188236000000003</v>
      </c>
      <c r="Q2967">
        <v>5.7539119999999997</v>
      </c>
      <c r="R2967" s="93">
        <v>46301.460312499999</v>
      </c>
      <c r="S2967">
        <v>1</v>
      </c>
      <c r="T2967">
        <v>20260367</v>
      </c>
      <c r="U2967" t="s">
        <v>838</v>
      </c>
      <c r="V2967">
        <v>20260367</v>
      </c>
    </row>
    <row r="2968" spans="1:22" x14ac:dyDescent="0.3">
      <c r="A2968" s="5">
        <v>46300</v>
      </c>
      <c r="B2968" s="98" t="s">
        <v>3829</v>
      </c>
      <c r="C2968" t="s">
        <v>946</v>
      </c>
      <c r="D2968" t="s">
        <v>1804</v>
      </c>
      <c r="E2968" t="s">
        <v>710</v>
      </c>
      <c r="F2968" t="s">
        <v>710</v>
      </c>
      <c r="G2968" t="s">
        <v>2733</v>
      </c>
      <c r="H2968" t="s">
        <v>2737</v>
      </c>
      <c r="I2968" s="91">
        <v>0.33333333333333331</v>
      </c>
      <c r="J2968" s="91">
        <v>0.34722222222222221</v>
      </c>
      <c r="K2968" s="92">
        <v>0.33</v>
      </c>
      <c r="O2968">
        <v>0</v>
      </c>
      <c r="P2968">
        <v>45.203086999999996</v>
      </c>
      <c r="Q2968">
        <v>5.703754</v>
      </c>
      <c r="R2968" s="93">
        <v>46301.460312499999</v>
      </c>
      <c r="S2968">
        <v>0</v>
      </c>
      <c r="T2968">
        <v>20260247</v>
      </c>
      <c r="U2968" t="s">
        <v>838</v>
      </c>
      <c r="V2968">
        <v>20260247</v>
      </c>
    </row>
    <row r="2969" spans="1:22" x14ac:dyDescent="0.3">
      <c r="A2969" s="5">
        <v>46300</v>
      </c>
      <c r="B2969" s="98" t="s">
        <v>3826</v>
      </c>
      <c r="C2969" t="s">
        <v>886</v>
      </c>
      <c r="D2969" t="s">
        <v>2860</v>
      </c>
      <c r="E2969" t="s">
        <v>158</v>
      </c>
      <c r="F2969" t="s">
        <v>2861</v>
      </c>
      <c r="G2969" t="s">
        <v>2733</v>
      </c>
      <c r="H2969" t="s">
        <v>2734</v>
      </c>
      <c r="I2969" s="91">
        <v>0.16666666666666666</v>
      </c>
      <c r="J2969" s="91">
        <v>0.18055555555555555</v>
      </c>
      <c r="K2969" s="92">
        <v>0.33</v>
      </c>
      <c r="L2969" s="91">
        <v>0.16041666666666668</v>
      </c>
      <c r="M2969" s="91">
        <v>0.33263888888888887</v>
      </c>
      <c r="N2969" s="92">
        <v>4.13</v>
      </c>
      <c r="O2969">
        <v>1</v>
      </c>
      <c r="P2969">
        <v>45.179771000000002</v>
      </c>
      <c r="Q2969">
        <v>5.7104290000000004</v>
      </c>
      <c r="R2969" s="93">
        <v>46301.460312499999</v>
      </c>
      <c r="S2969">
        <v>1</v>
      </c>
      <c r="T2969">
        <v>20260428</v>
      </c>
      <c r="U2969" t="s">
        <v>40</v>
      </c>
      <c r="V2969">
        <v>20260428</v>
      </c>
    </row>
    <row r="2970" spans="1:22" x14ac:dyDescent="0.3">
      <c r="A2970" s="5">
        <v>46300</v>
      </c>
      <c r="B2970" s="98" t="s">
        <v>3861</v>
      </c>
      <c r="C2970" t="s">
        <v>970</v>
      </c>
      <c r="D2970" t="s">
        <v>2862</v>
      </c>
      <c r="E2970" t="s">
        <v>613</v>
      </c>
      <c r="F2970" t="s">
        <v>2863</v>
      </c>
      <c r="G2970" t="s">
        <v>2733</v>
      </c>
      <c r="H2970" t="s">
        <v>2734</v>
      </c>
      <c r="I2970" s="91">
        <v>0.16666666666666666</v>
      </c>
      <c r="J2970" s="91">
        <v>0.18055555555555555</v>
      </c>
      <c r="K2970" s="92">
        <v>0.33</v>
      </c>
      <c r="O2970">
        <v>0</v>
      </c>
      <c r="P2970">
        <v>45.180928000000002</v>
      </c>
      <c r="Q2970">
        <v>5.7068519999999996</v>
      </c>
      <c r="R2970" s="93">
        <v>46301.460312499999</v>
      </c>
      <c r="S2970">
        <v>1</v>
      </c>
      <c r="T2970">
        <v>20260465</v>
      </c>
      <c r="U2970" t="s">
        <v>40</v>
      </c>
      <c r="V2970">
        <v>20260465</v>
      </c>
    </row>
    <row r="2971" spans="1:22" x14ac:dyDescent="0.3">
      <c r="A2971" s="5">
        <v>46300</v>
      </c>
      <c r="B2971" s="98" t="s">
        <v>3856</v>
      </c>
      <c r="C2971" t="s">
        <v>979</v>
      </c>
      <c r="D2971" t="s">
        <v>2480</v>
      </c>
      <c r="E2971" t="s">
        <v>309</v>
      </c>
      <c r="F2971" t="s">
        <v>3857</v>
      </c>
      <c r="G2971" t="s">
        <v>2733</v>
      </c>
      <c r="H2971" t="s">
        <v>2737</v>
      </c>
      <c r="I2971" s="91">
        <v>0.22916666666666666</v>
      </c>
      <c r="J2971" s="91">
        <v>0.27777777777777779</v>
      </c>
      <c r="K2971" s="92">
        <v>1.17</v>
      </c>
      <c r="L2971" s="91">
        <v>0.32708333333333334</v>
      </c>
      <c r="M2971" s="91">
        <v>0.35625000000000001</v>
      </c>
      <c r="N2971" s="92">
        <v>0.7</v>
      </c>
      <c r="O2971">
        <v>1</v>
      </c>
      <c r="P2971">
        <v>45.200983999999998</v>
      </c>
      <c r="Q2971">
        <v>5.7100590000000002</v>
      </c>
      <c r="R2971" s="93">
        <v>46301.460312499999</v>
      </c>
      <c r="S2971">
        <v>1</v>
      </c>
      <c r="T2971">
        <v>20260467</v>
      </c>
      <c r="U2971" t="s">
        <v>838</v>
      </c>
      <c r="V2971">
        <v>20260467</v>
      </c>
    </row>
    <row r="2972" spans="1:22" x14ac:dyDescent="0.3">
      <c r="A2972" s="5">
        <v>46300</v>
      </c>
      <c r="B2972" s="98" t="s">
        <v>3862</v>
      </c>
      <c r="C2972" t="s">
        <v>853</v>
      </c>
      <c r="D2972" t="s">
        <v>2864</v>
      </c>
      <c r="E2972" t="s">
        <v>381</v>
      </c>
      <c r="F2972" t="s">
        <v>2865</v>
      </c>
      <c r="G2972" t="s">
        <v>2733</v>
      </c>
      <c r="H2972" t="s">
        <v>2734</v>
      </c>
      <c r="I2972" s="91">
        <v>0.16666666666666666</v>
      </c>
      <c r="J2972" s="91">
        <v>0.18055555555555555</v>
      </c>
      <c r="K2972" s="92">
        <v>0.33</v>
      </c>
      <c r="O2972">
        <v>0</v>
      </c>
      <c r="P2972">
        <v>45.147682000000003</v>
      </c>
      <c r="Q2972">
        <v>5.7162199999999999</v>
      </c>
      <c r="R2972" s="93">
        <v>46301.460312499999</v>
      </c>
      <c r="S2972">
        <v>1</v>
      </c>
      <c r="T2972">
        <v>20260535</v>
      </c>
      <c r="U2972" t="s">
        <v>3760</v>
      </c>
      <c r="V2972">
        <v>20260535</v>
      </c>
    </row>
    <row r="2973" spans="1:22" x14ac:dyDescent="0.3">
      <c r="A2973" s="5">
        <v>46300</v>
      </c>
      <c r="B2973" s="98" t="s">
        <v>3882</v>
      </c>
      <c r="C2973" t="s">
        <v>917</v>
      </c>
      <c r="D2973" t="s">
        <v>1242</v>
      </c>
      <c r="E2973" t="s">
        <v>453</v>
      </c>
      <c r="F2973" t="s">
        <v>453</v>
      </c>
      <c r="G2973" t="s">
        <v>2733</v>
      </c>
      <c r="H2973" t="s">
        <v>2737</v>
      </c>
      <c r="I2973" s="91">
        <v>0.20833333333333334</v>
      </c>
      <c r="J2973" s="91">
        <v>0.21875</v>
      </c>
      <c r="K2973" s="92">
        <v>0.25</v>
      </c>
      <c r="O2973">
        <v>0</v>
      </c>
      <c r="P2973">
        <v>45.366508000000003</v>
      </c>
      <c r="Q2973">
        <v>5.57925</v>
      </c>
      <c r="R2973" s="93">
        <v>46301.460312499999</v>
      </c>
      <c r="S2973">
        <v>1</v>
      </c>
      <c r="T2973">
        <v>20260570</v>
      </c>
      <c r="U2973" t="s">
        <v>838</v>
      </c>
      <c r="V2973">
        <v>20260570</v>
      </c>
    </row>
    <row r="2974" spans="1:22" x14ac:dyDescent="0.3">
      <c r="A2974" s="5">
        <v>46300</v>
      </c>
      <c r="B2974" s="98" t="s">
        <v>3827</v>
      </c>
      <c r="C2974" t="s">
        <v>967</v>
      </c>
      <c r="D2974" t="s">
        <v>2866</v>
      </c>
      <c r="E2974" t="s">
        <v>582</v>
      </c>
      <c r="F2974" t="s">
        <v>2867</v>
      </c>
      <c r="G2974" t="s">
        <v>2733</v>
      </c>
      <c r="H2974" t="s">
        <v>2734</v>
      </c>
      <c r="I2974" s="91">
        <v>0.16666666666666666</v>
      </c>
      <c r="J2974" s="91">
        <v>0.18055555555555555</v>
      </c>
      <c r="K2974" s="92">
        <v>0.33</v>
      </c>
      <c r="L2974" s="91">
        <v>0.37777777777777777</v>
      </c>
      <c r="M2974" s="91">
        <v>0.39652777777777776</v>
      </c>
      <c r="N2974" s="92">
        <v>0.45</v>
      </c>
      <c r="O2974">
        <v>1</v>
      </c>
      <c r="P2974">
        <v>45.177649000000002</v>
      </c>
      <c r="Q2974">
        <v>5.731471</v>
      </c>
      <c r="R2974" s="93">
        <v>46301.460312499999</v>
      </c>
      <c r="S2974">
        <v>1</v>
      </c>
      <c r="T2974">
        <v>20260576</v>
      </c>
      <c r="U2974" t="s">
        <v>40</v>
      </c>
      <c r="V2974">
        <v>20260576</v>
      </c>
    </row>
    <row r="2975" spans="1:22" x14ac:dyDescent="0.3">
      <c r="A2975" s="5">
        <v>46300</v>
      </c>
      <c r="B2975" s="98" t="s">
        <v>3909</v>
      </c>
      <c r="C2975" t="s">
        <v>846</v>
      </c>
      <c r="E2975" t="s">
        <v>812</v>
      </c>
      <c r="F2975" t="s">
        <v>812</v>
      </c>
      <c r="I2975" s="91">
        <v>0.29166666666666669</v>
      </c>
      <c r="J2975" s="91">
        <v>0.30208333333333331</v>
      </c>
      <c r="K2975" s="92">
        <v>0.25</v>
      </c>
      <c r="O2975">
        <v>0</v>
      </c>
      <c r="P2975">
        <v>45.188929999999999</v>
      </c>
      <c r="Q2975">
        <v>5.7123470000000003</v>
      </c>
      <c r="R2975" s="93">
        <v>46301.460312499999</v>
      </c>
      <c r="S2975">
        <v>0</v>
      </c>
      <c r="V2975" t="s">
        <v>3762</v>
      </c>
    </row>
    <row r="2976" spans="1:22" x14ac:dyDescent="0.3">
      <c r="A2976" s="5">
        <v>46300</v>
      </c>
      <c r="B2976" s="98" t="s">
        <v>3842</v>
      </c>
      <c r="C2976" t="s">
        <v>865</v>
      </c>
      <c r="D2976" t="s">
        <v>2470</v>
      </c>
      <c r="E2976" t="s">
        <v>700</v>
      </c>
      <c r="F2976" t="s">
        <v>3843</v>
      </c>
      <c r="G2976" t="s">
        <v>2733</v>
      </c>
      <c r="H2976" t="s">
        <v>2737</v>
      </c>
      <c r="I2976" s="91">
        <v>0.33333333333333331</v>
      </c>
      <c r="J2976" s="91">
        <v>0.37847222222222221</v>
      </c>
      <c r="K2976" s="92">
        <v>1.08</v>
      </c>
      <c r="L2976" s="91">
        <v>0.22569444444444445</v>
      </c>
      <c r="M2976" s="91">
        <v>0.31944444444444442</v>
      </c>
      <c r="N2976" s="92">
        <v>2.25</v>
      </c>
      <c r="O2976">
        <v>1</v>
      </c>
      <c r="P2976">
        <v>45.203901000000002</v>
      </c>
      <c r="Q2976">
        <v>5.6643619999999997</v>
      </c>
      <c r="R2976" s="93">
        <v>46301.460312499999</v>
      </c>
      <c r="S2976">
        <v>1</v>
      </c>
      <c r="T2976">
        <v>20260464</v>
      </c>
      <c r="U2976" t="s">
        <v>838</v>
      </c>
      <c r="V2976">
        <v>20260464</v>
      </c>
    </row>
    <row r="2977" spans="1:22" x14ac:dyDescent="0.3">
      <c r="A2977" s="5">
        <v>46300</v>
      </c>
      <c r="B2977" s="98" t="s">
        <v>3844</v>
      </c>
      <c r="C2977" t="s">
        <v>952</v>
      </c>
      <c r="D2977" t="s">
        <v>1132</v>
      </c>
      <c r="E2977" t="s">
        <v>756</v>
      </c>
      <c r="F2977" t="s">
        <v>756</v>
      </c>
      <c r="G2977" t="s">
        <v>2733</v>
      </c>
      <c r="H2977" t="s">
        <v>2737</v>
      </c>
      <c r="I2977" s="91">
        <v>0.33333333333333331</v>
      </c>
      <c r="J2977" s="91">
        <v>0.37847222222222221</v>
      </c>
      <c r="K2977" s="92">
        <v>1.08</v>
      </c>
      <c r="O2977">
        <v>0</v>
      </c>
      <c r="P2977">
        <v>45.185825999999999</v>
      </c>
      <c r="Q2977">
        <v>5.7163009999999996</v>
      </c>
      <c r="R2977" s="93">
        <v>46301.460312499999</v>
      </c>
      <c r="S2977">
        <v>1</v>
      </c>
      <c r="T2977">
        <v>20260482</v>
      </c>
      <c r="U2977" t="s">
        <v>838</v>
      </c>
      <c r="V2977">
        <v>20260482</v>
      </c>
    </row>
    <row r="2978" spans="1:22" x14ac:dyDescent="0.3">
      <c r="A2978" s="5">
        <v>46300</v>
      </c>
      <c r="B2978" s="98" t="s">
        <v>3850</v>
      </c>
      <c r="C2978" t="s">
        <v>985</v>
      </c>
      <c r="I2978" s="91">
        <v>0.33333333333333331</v>
      </c>
      <c r="J2978" s="91">
        <v>0.41666666666666669</v>
      </c>
      <c r="K2978" s="92">
        <v>2</v>
      </c>
      <c r="O2978">
        <v>0</v>
      </c>
      <c r="P2978">
        <v>45.185983</v>
      </c>
      <c r="Q2978">
        <v>5.7123100000000004</v>
      </c>
      <c r="R2978" s="93">
        <v>46301.460312499999</v>
      </c>
      <c r="S2978">
        <v>0</v>
      </c>
      <c r="V2978" t="s">
        <v>3851</v>
      </c>
    </row>
    <row r="2979" spans="1:22" x14ac:dyDescent="0.3">
      <c r="A2979" s="5">
        <v>46300</v>
      </c>
      <c r="B2979" s="98" t="s">
        <v>3846</v>
      </c>
      <c r="C2979" t="s">
        <v>863</v>
      </c>
      <c r="D2979" t="s">
        <v>2878</v>
      </c>
      <c r="E2979" t="s">
        <v>592</v>
      </c>
      <c r="F2979" t="s">
        <v>2879</v>
      </c>
      <c r="G2979" t="s">
        <v>2733</v>
      </c>
      <c r="H2979" t="s">
        <v>2734</v>
      </c>
      <c r="I2979" s="91">
        <v>0.16666666666666666</v>
      </c>
      <c r="J2979" s="91">
        <v>0.18055555555555555</v>
      </c>
      <c r="K2979" s="92">
        <v>0.33</v>
      </c>
      <c r="L2979" s="91">
        <v>0.20277777777777778</v>
      </c>
      <c r="M2979" s="91">
        <v>0.20416666666666666</v>
      </c>
      <c r="N2979" s="92">
        <v>0.03</v>
      </c>
      <c r="O2979">
        <v>1</v>
      </c>
      <c r="P2979">
        <v>45.191043000000001</v>
      </c>
      <c r="Q2979">
        <v>5.7160380000000002</v>
      </c>
      <c r="R2979" s="93">
        <v>46301.460312499999</v>
      </c>
      <c r="S2979">
        <v>1</v>
      </c>
      <c r="T2979">
        <v>20260389</v>
      </c>
      <c r="U2979" t="s">
        <v>40</v>
      </c>
      <c r="V2979">
        <v>20260389</v>
      </c>
    </row>
    <row r="2980" spans="1:22" x14ac:dyDescent="0.3">
      <c r="A2980" s="5">
        <v>46300</v>
      </c>
      <c r="B2980" s="98" t="s">
        <v>3864</v>
      </c>
      <c r="C2980" t="s">
        <v>960</v>
      </c>
      <c r="D2980" t="s">
        <v>2905</v>
      </c>
      <c r="E2980" t="s">
        <v>432</v>
      </c>
      <c r="F2980" t="s">
        <v>2906</v>
      </c>
      <c r="G2980" t="s">
        <v>2733</v>
      </c>
      <c r="H2980" t="s">
        <v>2734</v>
      </c>
      <c r="I2980" s="91">
        <v>0.16666666666666666</v>
      </c>
      <c r="J2980" s="91">
        <v>0.18055555555555555</v>
      </c>
      <c r="K2980" s="92">
        <v>0.33</v>
      </c>
      <c r="L2980" s="91">
        <v>0.34375</v>
      </c>
      <c r="M2980" s="91">
        <v>0.34930555555555554</v>
      </c>
      <c r="N2980" s="92">
        <v>0.13</v>
      </c>
      <c r="O2980">
        <v>1</v>
      </c>
      <c r="P2980">
        <v>45.212797000000002</v>
      </c>
      <c r="Q2980">
        <v>5.6987719999999999</v>
      </c>
      <c r="R2980" s="93">
        <v>46301.460312499999</v>
      </c>
      <c r="S2980">
        <v>1</v>
      </c>
      <c r="T2980">
        <v>20260124</v>
      </c>
      <c r="U2980" t="s">
        <v>40</v>
      </c>
      <c r="V2980">
        <v>20260124</v>
      </c>
    </row>
    <row r="2981" spans="1:22" x14ac:dyDescent="0.3">
      <c r="A2981" s="5">
        <v>46300</v>
      </c>
      <c r="B2981" s="98" t="s">
        <v>3816</v>
      </c>
      <c r="C2981" t="s">
        <v>957</v>
      </c>
      <c r="D2981" t="s">
        <v>2880</v>
      </c>
      <c r="E2981" t="s">
        <v>169</v>
      </c>
      <c r="F2981" t="s">
        <v>2881</v>
      </c>
      <c r="G2981" t="s">
        <v>2733</v>
      </c>
      <c r="H2981" t="s">
        <v>2734</v>
      </c>
      <c r="I2981" s="91">
        <v>0.3298611111111111</v>
      </c>
      <c r="J2981" s="91">
        <v>0.34375</v>
      </c>
      <c r="K2981" s="92">
        <v>0.33</v>
      </c>
      <c r="L2981" s="91">
        <v>0.54027777777777775</v>
      </c>
      <c r="M2981" s="91">
        <v>0.54583333333333328</v>
      </c>
      <c r="N2981" s="92">
        <v>0.13</v>
      </c>
      <c r="O2981">
        <v>1</v>
      </c>
      <c r="P2981">
        <v>45.198368000000002</v>
      </c>
      <c r="Q2981">
        <v>5.7362279999999997</v>
      </c>
      <c r="R2981" s="93">
        <v>46301.460312499999</v>
      </c>
      <c r="S2981">
        <v>1</v>
      </c>
      <c r="T2981">
        <v>20260235</v>
      </c>
      <c r="U2981" t="s">
        <v>40</v>
      </c>
      <c r="V2981">
        <v>20260235</v>
      </c>
    </row>
    <row r="2982" spans="1:22" x14ac:dyDescent="0.3">
      <c r="A2982" s="5">
        <v>46300</v>
      </c>
      <c r="B2982" s="98" t="s">
        <v>3823</v>
      </c>
      <c r="C2982" t="s">
        <v>968</v>
      </c>
      <c r="D2982" t="s">
        <v>1740</v>
      </c>
      <c r="E2982" t="s">
        <v>529</v>
      </c>
      <c r="F2982" t="s">
        <v>529</v>
      </c>
      <c r="G2982" t="s">
        <v>2733</v>
      </c>
      <c r="H2982" t="s">
        <v>2737</v>
      </c>
      <c r="I2982" s="91">
        <v>0.2986111111111111</v>
      </c>
      <c r="J2982" s="91">
        <v>0.30902777777777779</v>
      </c>
      <c r="K2982" s="92">
        <v>0.25</v>
      </c>
      <c r="O2982">
        <v>0</v>
      </c>
      <c r="P2982">
        <v>45.177917000000001</v>
      </c>
      <c r="Q2982">
        <v>5.7286510000000002</v>
      </c>
      <c r="R2982" s="93">
        <v>46301.460312499999</v>
      </c>
      <c r="S2982">
        <v>1</v>
      </c>
      <c r="T2982">
        <v>20260228</v>
      </c>
      <c r="U2982" t="s">
        <v>838</v>
      </c>
      <c r="V2982">
        <v>20260228</v>
      </c>
    </row>
    <row r="2983" spans="1:22" x14ac:dyDescent="0.3">
      <c r="A2983" s="5">
        <v>46300</v>
      </c>
      <c r="B2983" s="98" t="s">
        <v>3883</v>
      </c>
      <c r="C2983" t="s">
        <v>849</v>
      </c>
      <c r="D2983" t="s">
        <v>2882</v>
      </c>
      <c r="E2983" t="s">
        <v>718</v>
      </c>
      <c r="F2983" t="s">
        <v>2883</v>
      </c>
      <c r="G2983" t="s">
        <v>2733</v>
      </c>
      <c r="H2983" t="s">
        <v>2734</v>
      </c>
      <c r="I2983" s="91">
        <v>0.16666666666666666</v>
      </c>
      <c r="J2983" s="91">
        <v>0.18055555555555555</v>
      </c>
      <c r="K2983" s="92">
        <v>0.33</v>
      </c>
      <c r="L2983" s="91">
        <v>0.39166666666666666</v>
      </c>
      <c r="M2983" s="91">
        <v>0.41597222222222224</v>
      </c>
      <c r="N2983" s="92">
        <v>0.57999999999999996</v>
      </c>
      <c r="O2983">
        <v>1</v>
      </c>
      <c r="P2983">
        <v>45.244853999999997</v>
      </c>
      <c r="Q2983">
        <v>5.6734859999999996</v>
      </c>
      <c r="R2983" s="93">
        <v>46301.460312499999</v>
      </c>
      <c r="S2983">
        <v>1</v>
      </c>
      <c r="T2983">
        <v>20260265</v>
      </c>
      <c r="U2983" t="s">
        <v>40</v>
      </c>
      <c r="V2983">
        <v>20260265</v>
      </c>
    </row>
    <row r="2984" spans="1:22" x14ac:dyDescent="0.3">
      <c r="A2984" s="5">
        <v>46300</v>
      </c>
      <c r="B2984" s="98" t="s">
        <v>3836</v>
      </c>
      <c r="C2984" t="s">
        <v>954</v>
      </c>
      <c r="D2984" t="s">
        <v>2885</v>
      </c>
      <c r="E2984" t="s">
        <v>419</v>
      </c>
      <c r="F2984" t="s">
        <v>2886</v>
      </c>
      <c r="G2984" t="s">
        <v>2733</v>
      </c>
      <c r="H2984" t="s">
        <v>2734</v>
      </c>
      <c r="I2984" s="91">
        <v>0.16666666666666666</v>
      </c>
      <c r="J2984" s="91">
        <v>0.18055555555555555</v>
      </c>
      <c r="K2984" s="92">
        <v>0.33</v>
      </c>
      <c r="L2984" s="91">
        <v>0.17916666666666667</v>
      </c>
      <c r="M2984" s="91">
        <v>0.19583333333333333</v>
      </c>
      <c r="N2984" s="92">
        <v>0.4</v>
      </c>
      <c r="O2984">
        <v>1</v>
      </c>
      <c r="P2984">
        <v>45.189998000000003</v>
      </c>
      <c r="Q2984">
        <v>5.7086240000000004</v>
      </c>
      <c r="R2984" s="93">
        <v>46301.460312499999</v>
      </c>
      <c r="S2984">
        <v>1</v>
      </c>
      <c r="T2984">
        <v>20260282</v>
      </c>
      <c r="U2984" t="s">
        <v>40</v>
      </c>
      <c r="V2984">
        <v>20260282</v>
      </c>
    </row>
    <row r="2985" spans="1:22" x14ac:dyDescent="0.3">
      <c r="A2985" s="5">
        <v>46300</v>
      </c>
      <c r="B2985" s="98" t="s">
        <v>3840</v>
      </c>
      <c r="C2985" t="s">
        <v>959</v>
      </c>
      <c r="D2985" t="s">
        <v>2887</v>
      </c>
      <c r="E2985" t="s">
        <v>355</v>
      </c>
      <c r="F2985" t="s">
        <v>2888</v>
      </c>
      <c r="G2985" t="s">
        <v>2733</v>
      </c>
      <c r="H2985" t="s">
        <v>2734</v>
      </c>
      <c r="I2985" s="91">
        <v>0.19791666666666666</v>
      </c>
      <c r="J2985" s="91">
        <v>0.21180555555555555</v>
      </c>
      <c r="K2985" s="92">
        <v>0.33</v>
      </c>
      <c r="L2985" s="91">
        <v>0.22500000000000001</v>
      </c>
      <c r="M2985" s="91">
        <v>0.44722222222222224</v>
      </c>
      <c r="N2985" s="92">
        <v>5.33</v>
      </c>
      <c r="O2985">
        <v>1</v>
      </c>
      <c r="P2985">
        <v>45.212302999999999</v>
      </c>
      <c r="Q2985">
        <v>5.7928930000000003</v>
      </c>
      <c r="R2985" s="93">
        <v>46301.460312499999</v>
      </c>
      <c r="S2985">
        <v>1</v>
      </c>
      <c r="T2985">
        <v>20260307</v>
      </c>
      <c r="U2985" t="s">
        <v>40</v>
      </c>
      <c r="V2985">
        <v>20260307</v>
      </c>
    </row>
    <row r="2986" spans="1:22" x14ac:dyDescent="0.3">
      <c r="A2986" s="5">
        <v>46300</v>
      </c>
      <c r="B2986" s="98" t="s">
        <v>3849</v>
      </c>
      <c r="C2986" t="s">
        <v>861</v>
      </c>
      <c r="D2986" t="s">
        <v>2889</v>
      </c>
      <c r="E2986" t="s">
        <v>537</v>
      </c>
      <c r="F2986" t="s">
        <v>2890</v>
      </c>
      <c r="G2986" t="s">
        <v>2733</v>
      </c>
      <c r="H2986" t="s">
        <v>2734</v>
      </c>
      <c r="I2986" s="91">
        <v>0.29166666666666669</v>
      </c>
      <c r="J2986" s="91">
        <v>0.30555555555555558</v>
      </c>
      <c r="K2986" s="92">
        <v>0.33</v>
      </c>
      <c r="L2986" s="91">
        <v>0.22708333333333333</v>
      </c>
      <c r="M2986" s="91">
        <v>0.43472222222222223</v>
      </c>
      <c r="N2986" s="92">
        <v>4.9800000000000004</v>
      </c>
      <c r="O2986">
        <v>1</v>
      </c>
      <c r="P2986">
        <v>45.196741000000003</v>
      </c>
      <c r="Q2986">
        <v>5.7375059999999998</v>
      </c>
      <c r="R2986" s="93">
        <v>46301.460312499999</v>
      </c>
      <c r="S2986">
        <v>1</v>
      </c>
      <c r="T2986">
        <v>20260509</v>
      </c>
      <c r="U2986" t="s">
        <v>40</v>
      </c>
      <c r="V2986">
        <v>20260509</v>
      </c>
    </row>
    <row r="2987" spans="1:22" x14ac:dyDescent="0.3">
      <c r="A2987" s="5">
        <v>46300</v>
      </c>
      <c r="B2987" s="98" t="s">
        <v>3867</v>
      </c>
      <c r="C2987" t="s">
        <v>914</v>
      </c>
      <c r="D2987" t="s">
        <v>2891</v>
      </c>
      <c r="E2987" t="s">
        <v>194</v>
      </c>
      <c r="F2987" t="s">
        <v>2892</v>
      </c>
      <c r="G2987" t="s">
        <v>2733</v>
      </c>
      <c r="H2987" t="s">
        <v>2734</v>
      </c>
      <c r="I2987" s="91">
        <v>0.16666666666666666</v>
      </c>
      <c r="J2987" s="91">
        <v>0.18055555555555555</v>
      </c>
      <c r="K2987" s="92">
        <v>0.33</v>
      </c>
      <c r="L2987" s="91">
        <v>0.20555555555555555</v>
      </c>
      <c r="M2987" s="91">
        <v>0.33541666666666664</v>
      </c>
      <c r="N2987" s="92">
        <v>3.12</v>
      </c>
      <c r="O2987">
        <v>1</v>
      </c>
      <c r="P2987">
        <v>45.187032000000002</v>
      </c>
      <c r="Q2987">
        <v>5.7131910000000001</v>
      </c>
      <c r="R2987" s="93">
        <v>46301.460312499999</v>
      </c>
      <c r="S2987">
        <v>1</v>
      </c>
      <c r="T2987">
        <v>20260587</v>
      </c>
      <c r="U2987" t="s">
        <v>40</v>
      </c>
      <c r="V2987">
        <v>20260587</v>
      </c>
    </row>
    <row r="2988" spans="1:22" x14ac:dyDescent="0.3">
      <c r="A2988" s="5">
        <v>46300</v>
      </c>
      <c r="B2988" s="98" t="s">
        <v>3845</v>
      </c>
      <c r="C2988" t="s">
        <v>950</v>
      </c>
      <c r="D2988" t="s">
        <v>2893</v>
      </c>
      <c r="E2988" t="s">
        <v>326</v>
      </c>
      <c r="F2988" t="s">
        <v>2894</v>
      </c>
      <c r="G2988" t="s">
        <v>2733</v>
      </c>
      <c r="H2988" t="s">
        <v>2734</v>
      </c>
      <c r="I2988" s="91">
        <v>0.16666666666666666</v>
      </c>
      <c r="J2988" s="91">
        <v>0.18055555555555555</v>
      </c>
      <c r="K2988" s="92">
        <v>0.33</v>
      </c>
      <c r="L2988" s="91">
        <v>0.16458333333333333</v>
      </c>
      <c r="M2988" s="91">
        <v>0.36041666666666666</v>
      </c>
      <c r="N2988" s="92">
        <v>4.7</v>
      </c>
      <c r="O2988">
        <v>1</v>
      </c>
      <c r="P2988">
        <v>45.194364</v>
      </c>
      <c r="Q2988">
        <v>5.6996609999999999</v>
      </c>
      <c r="R2988" s="93">
        <v>46301.460312499999</v>
      </c>
      <c r="S2988">
        <v>1</v>
      </c>
      <c r="T2988">
        <v>20260288</v>
      </c>
      <c r="U2988" t="s">
        <v>40</v>
      </c>
      <c r="V2988">
        <v>20260288</v>
      </c>
    </row>
    <row r="2989" spans="1:22" x14ac:dyDescent="0.3">
      <c r="A2989" s="5">
        <v>46300</v>
      </c>
      <c r="B2989" s="98" t="s">
        <v>3826</v>
      </c>
      <c r="C2989" t="s">
        <v>886</v>
      </c>
      <c r="D2989" t="s">
        <v>2897</v>
      </c>
      <c r="E2989" t="s">
        <v>399</v>
      </c>
      <c r="F2989" t="s">
        <v>2898</v>
      </c>
      <c r="G2989" t="s">
        <v>2733</v>
      </c>
      <c r="H2989" t="s">
        <v>2734</v>
      </c>
      <c r="I2989" s="91">
        <v>0.16666666666666666</v>
      </c>
      <c r="J2989" s="91">
        <v>0.18055555555555555</v>
      </c>
      <c r="K2989" s="92">
        <v>0.33</v>
      </c>
      <c r="L2989" s="91">
        <v>0.18680555555555556</v>
      </c>
      <c r="M2989" s="91">
        <v>0.53749999999999998</v>
      </c>
      <c r="N2989" s="92">
        <v>8.42</v>
      </c>
      <c r="O2989">
        <v>1</v>
      </c>
      <c r="P2989">
        <v>45.182088999999998</v>
      </c>
      <c r="Q2989">
        <v>5.7467969999999999</v>
      </c>
      <c r="R2989" s="93">
        <v>46301.460312499999</v>
      </c>
      <c r="S2989">
        <v>1</v>
      </c>
      <c r="T2989">
        <v>20260316</v>
      </c>
      <c r="U2989" t="s">
        <v>40</v>
      </c>
      <c r="V2989">
        <v>20260316</v>
      </c>
    </row>
    <row r="2990" spans="1:22" x14ac:dyDescent="0.3">
      <c r="A2990" s="5">
        <v>46300</v>
      </c>
      <c r="B2990" s="98" t="s">
        <v>3838</v>
      </c>
      <c r="C2990" t="s">
        <v>846</v>
      </c>
      <c r="E2990" t="s">
        <v>815</v>
      </c>
      <c r="F2990" t="s">
        <v>815</v>
      </c>
      <c r="I2990" s="91">
        <v>0.16666666666666666</v>
      </c>
      <c r="J2990" s="91">
        <v>0.1736111111111111</v>
      </c>
      <c r="K2990" s="92">
        <v>0.17</v>
      </c>
      <c r="O2990">
        <v>0</v>
      </c>
      <c r="P2990">
        <v>45.191439000000003</v>
      </c>
      <c r="Q2990">
        <v>5.7271229999999997</v>
      </c>
      <c r="R2990" s="93">
        <v>46301.460312499999</v>
      </c>
      <c r="S2990">
        <v>0</v>
      </c>
      <c r="V2990" t="s">
        <v>3763</v>
      </c>
    </row>
    <row r="2991" spans="1:22" x14ac:dyDescent="0.3">
      <c r="A2991" s="5">
        <v>46300</v>
      </c>
      <c r="B2991" s="98" t="s">
        <v>3858</v>
      </c>
      <c r="C2991" t="s">
        <v>953</v>
      </c>
      <c r="D2991" t="s">
        <v>1933</v>
      </c>
      <c r="E2991" t="s">
        <v>543</v>
      </c>
      <c r="F2991" t="s">
        <v>543</v>
      </c>
      <c r="G2991" t="s">
        <v>2733</v>
      </c>
      <c r="H2991" t="s">
        <v>2737</v>
      </c>
      <c r="I2991" s="91">
        <v>0.33333333333333331</v>
      </c>
      <c r="J2991" s="91">
        <v>0.375</v>
      </c>
      <c r="K2991" s="92">
        <v>1</v>
      </c>
      <c r="L2991" s="91">
        <v>0.32777777777777778</v>
      </c>
      <c r="M2991" s="91">
        <v>0.40625</v>
      </c>
      <c r="N2991" s="92">
        <v>1.88</v>
      </c>
      <c r="O2991">
        <v>1</v>
      </c>
      <c r="P2991">
        <v>45.207791</v>
      </c>
      <c r="Q2991">
        <v>5.6699460000000004</v>
      </c>
      <c r="R2991" s="93">
        <v>46301.460312499999</v>
      </c>
      <c r="S2991">
        <v>1</v>
      </c>
      <c r="T2991">
        <v>20260287</v>
      </c>
      <c r="U2991" t="s">
        <v>838</v>
      </c>
      <c r="V2991">
        <v>20260287</v>
      </c>
    </row>
    <row r="2992" spans="1:22" x14ac:dyDescent="0.3">
      <c r="A2992" s="5">
        <v>46300</v>
      </c>
      <c r="B2992" s="98" t="s">
        <v>3848</v>
      </c>
      <c r="C2992" t="s">
        <v>945</v>
      </c>
      <c r="D2992" t="s">
        <v>2852</v>
      </c>
      <c r="E2992" t="s">
        <v>86</v>
      </c>
      <c r="F2992" t="s">
        <v>2853</v>
      </c>
      <c r="G2992" t="s">
        <v>2733</v>
      </c>
      <c r="H2992" t="s">
        <v>2734</v>
      </c>
      <c r="I2992" s="91">
        <v>0.16666666666666666</v>
      </c>
      <c r="J2992" s="91">
        <v>0.18055555555555555</v>
      </c>
      <c r="K2992" s="92">
        <v>0.33</v>
      </c>
      <c r="L2992" s="91">
        <v>0.16944444444444445</v>
      </c>
      <c r="M2992" s="91">
        <v>0.44097222222222221</v>
      </c>
      <c r="N2992" s="92">
        <v>6.52</v>
      </c>
      <c r="O2992">
        <v>1</v>
      </c>
      <c r="P2992">
        <v>45.188529000000003</v>
      </c>
      <c r="Q2992">
        <v>5.7245239999999997</v>
      </c>
      <c r="R2992" s="93">
        <v>46301.460312499999</v>
      </c>
      <c r="S2992">
        <v>1</v>
      </c>
      <c r="T2992">
        <v>20260072</v>
      </c>
      <c r="U2992" t="s">
        <v>40</v>
      </c>
      <c r="V2992">
        <v>20260072</v>
      </c>
    </row>
    <row r="2993" spans="1:22" x14ac:dyDescent="0.3">
      <c r="A2993" s="5">
        <v>46300</v>
      </c>
      <c r="B2993" s="98" t="s">
        <v>3872</v>
      </c>
      <c r="C2993" t="s">
        <v>866</v>
      </c>
      <c r="D2993" t="s">
        <v>2901</v>
      </c>
      <c r="E2993" t="s">
        <v>485</v>
      </c>
      <c r="F2993" t="s">
        <v>2902</v>
      </c>
      <c r="G2993" t="s">
        <v>2733</v>
      </c>
      <c r="H2993" t="s">
        <v>2734</v>
      </c>
      <c r="I2993" s="91">
        <v>0.16666666666666666</v>
      </c>
      <c r="J2993" s="91">
        <v>0.18055555555555555</v>
      </c>
      <c r="K2993" s="92">
        <v>0.33</v>
      </c>
      <c r="L2993" s="91">
        <v>0.11041666666666666</v>
      </c>
      <c r="M2993" s="91">
        <v>0.11319444444444444</v>
      </c>
      <c r="N2993" s="92">
        <v>7.0000000000000007E-2</v>
      </c>
      <c r="O2993">
        <v>1</v>
      </c>
      <c r="P2993">
        <v>45.216084000000002</v>
      </c>
      <c r="Q2993">
        <v>5.7850859999999997</v>
      </c>
      <c r="R2993" s="93">
        <v>46301.460312499999</v>
      </c>
      <c r="S2993">
        <v>1</v>
      </c>
      <c r="T2993">
        <v>20260487</v>
      </c>
      <c r="U2993" t="s">
        <v>3760</v>
      </c>
      <c r="V2993">
        <v>20260487</v>
      </c>
    </row>
    <row r="2994" spans="1:22" x14ac:dyDescent="0.3">
      <c r="A2994" s="5">
        <v>46300</v>
      </c>
      <c r="B2994" s="98" t="s">
        <v>3845</v>
      </c>
      <c r="C2994" t="s">
        <v>950</v>
      </c>
      <c r="D2994" t="s">
        <v>2903</v>
      </c>
      <c r="E2994" t="s">
        <v>123</v>
      </c>
      <c r="F2994" t="s">
        <v>2904</v>
      </c>
      <c r="G2994" t="s">
        <v>2733</v>
      </c>
      <c r="H2994" t="s">
        <v>2734</v>
      </c>
      <c r="I2994" s="91">
        <v>0.16666666666666666</v>
      </c>
      <c r="J2994" s="91">
        <v>0.18055555555555555</v>
      </c>
      <c r="K2994" s="92">
        <v>0.33</v>
      </c>
      <c r="L2994" s="91">
        <v>0.20694444444444443</v>
      </c>
      <c r="M2994" s="91">
        <v>0.27291666666666664</v>
      </c>
      <c r="N2994" s="92">
        <v>1.58</v>
      </c>
      <c r="O2994">
        <v>1</v>
      </c>
      <c r="P2994">
        <v>45.189670999999997</v>
      </c>
      <c r="Q2994">
        <v>5.7243469999999999</v>
      </c>
      <c r="R2994" s="93">
        <v>46301.460312499999</v>
      </c>
      <c r="S2994">
        <v>1</v>
      </c>
      <c r="T2994">
        <v>20260495</v>
      </c>
      <c r="U2994" t="s">
        <v>40</v>
      </c>
      <c r="V2994">
        <v>20260495</v>
      </c>
    </row>
    <row r="2995" spans="1:22" x14ac:dyDescent="0.3">
      <c r="A2995" s="5">
        <v>46300</v>
      </c>
      <c r="B2995" s="98" t="s">
        <v>3848</v>
      </c>
      <c r="C2995" t="s">
        <v>945</v>
      </c>
      <c r="D2995" t="s">
        <v>1735</v>
      </c>
      <c r="E2995" t="s">
        <v>528</v>
      </c>
      <c r="F2995" t="s">
        <v>528</v>
      </c>
      <c r="G2995" t="s">
        <v>2733</v>
      </c>
      <c r="H2995" t="s">
        <v>2737</v>
      </c>
      <c r="I2995" s="91">
        <v>0.33333333333333331</v>
      </c>
      <c r="J2995" s="91">
        <v>0.34722222222222221</v>
      </c>
      <c r="K2995" s="92">
        <v>0.33</v>
      </c>
      <c r="L2995" s="91">
        <v>0.40763888888888888</v>
      </c>
      <c r="M2995" s="91">
        <v>0.4284722222222222</v>
      </c>
      <c r="N2995" s="92">
        <v>0.5</v>
      </c>
      <c r="O2995">
        <v>1</v>
      </c>
      <c r="P2995">
        <v>45.179605000000002</v>
      </c>
      <c r="Q2995">
        <v>5.7066030000000003</v>
      </c>
      <c r="R2995" s="93">
        <v>46301.460312499999</v>
      </c>
      <c r="S2995">
        <v>1</v>
      </c>
      <c r="T2995">
        <v>20260226</v>
      </c>
      <c r="U2995" t="s">
        <v>838</v>
      </c>
      <c r="V2995">
        <v>20260226</v>
      </c>
    </row>
    <row r="2996" spans="1:22" x14ac:dyDescent="0.3">
      <c r="A2996" s="5">
        <v>46300</v>
      </c>
      <c r="B2996" s="98" t="s">
        <v>3849</v>
      </c>
      <c r="C2996" t="s">
        <v>861</v>
      </c>
      <c r="D2996" t="s">
        <v>1970</v>
      </c>
      <c r="E2996" t="s">
        <v>353</v>
      </c>
      <c r="F2996" t="s">
        <v>353</v>
      </c>
      <c r="G2996" t="s">
        <v>2733</v>
      </c>
      <c r="H2996" t="s">
        <v>2737</v>
      </c>
      <c r="I2996" s="91">
        <v>0.33333333333333331</v>
      </c>
      <c r="J2996" s="91">
        <v>0.34722222222222221</v>
      </c>
      <c r="K2996" s="92">
        <v>0.33</v>
      </c>
      <c r="L2996" s="91">
        <v>0.52847222222222223</v>
      </c>
      <c r="M2996" s="91">
        <v>0.55069444444444449</v>
      </c>
      <c r="N2996" s="92">
        <v>0.53</v>
      </c>
      <c r="O2996">
        <v>1</v>
      </c>
      <c r="P2996">
        <v>45.166998999999997</v>
      </c>
      <c r="Q2996">
        <v>5.7281519999999997</v>
      </c>
      <c r="R2996" s="93">
        <v>46301.460312499999</v>
      </c>
      <c r="S2996">
        <v>1</v>
      </c>
      <c r="T2996">
        <v>20260299</v>
      </c>
      <c r="U2996" t="s">
        <v>838</v>
      </c>
      <c r="V2996">
        <v>20260299</v>
      </c>
    </row>
    <row r="2997" spans="1:22" x14ac:dyDescent="0.3">
      <c r="A2997" s="5">
        <v>46300</v>
      </c>
      <c r="B2997" s="98" t="s">
        <v>3839</v>
      </c>
      <c r="C2997" t="s">
        <v>966</v>
      </c>
      <c r="D2997" t="s">
        <v>2951</v>
      </c>
      <c r="E2997" t="s">
        <v>552</v>
      </c>
      <c r="F2997" t="s">
        <v>2952</v>
      </c>
      <c r="G2997" t="s">
        <v>2733</v>
      </c>
      <c r="H2997" t="s">
        <v>2734</v>
      </c>
      <c r="I2997" s="91">
        <v>0.30902777777777779</v>
      </c>
      <c r="J2997" s="91">
        <v>0.3298611111111111</v>
      </c>
      <c r="K2997" s="92">
        <v>0.5</v>
      </c>
      <c r="O2997">
        <v>0</v>
      </c>
      <c r="P2997">
        <v>45.364766000000003</v>
      </c>
      <c r="Q2997">
        <v>5.5959459999999996</v>
      </c>
      <c r="R2997" s="93">
        <v>46301.460312499999</v>
      </c>
      <c r="S2997">
        <v>1</v>
      </c>
      <c r="T2997">
        <v>20260450</v>
      </c>
      <c r="U2997" t="s">
        <v>40</v>
      </c>
      <c r="V2997">
        <v>20260450</v>
      </c>
    </row>
    <row r="2998" spans="1:22" x14ac:dyDescent="0.3">
      <c r="A2998" s="5">
        <v>46300</v>
      </c>
      <c r="B2998" s="98" t="s">
        <v>3826</v>
      </c>
      <c r="C2998" t="s">
        <v>886</v>
      </c>
      <c r="D2998" t="s">
        <v>898</v>
      </c>
      <c r="E2998" t="s">
        <v>813</v>
      </c>
      <c r="F2998" t="s">
        <v>2851</v>
      </c>
      <c r="G2998" t="s">
        <v>2733</v>
      </c>
      <c r="H2998" t="s">
        <v>2781</v>
      </c>
      <c r="I2998" s="91">
        <v>0.33333333333333331</v>
      </c>
      <c r="J2998" s="91">
        <v>0.375</v>
      </c>
      <c r="K2998" s="92">
        <v>1</v>
      </c>
      <c r="L2998" s="91">
        <v>0.23125000000000001</v>
      </c>
      <c r="M2998" s="91">
        <v>0.30138888888888887</v>
      </c>
      <c r="N2998" s="92">
        <v>1.68</v>
      </c>
      <c r="O2998">
        <v>1</v>
      </c>
      <c r="P2998">
        <v>45.149633000000001</v>
      </c>
      <c r="Q2998">
        <v>5.7260520000000001</v>
      </c>
      <c r="R2998" s="93">
        <v>46301.460312499999</v>
      </c>
      <c r="S2998">
        <v>1</v>
      </c>
      <c r="V2998" t="s">
        <v>3853</v>
      </c>
    </row>
    <row r="2999" spans="1:22" x14ac:dyDescent="0.3">
      <c r="A2999" s="5">
        <v>46300</v>
      </c>
      <c r="B2999" s="98" t="s">
        <v>3846</v>
      </c>
      <c r="C2999" t="s">
        <v>965</v>
      </c>
      <c r="D2999" t="s">
        <v>2907</v>
      </c>
      <c r="E2999" t="s">
        <v>585</v>
      </c>
      <c r="F2999" t="s">
        <v>2908</v>
      </c>
      <c r="G2999" t="s">
        <v>2733</v>
      </c>
      <c r="H2999" t="s">
        <v>2734</v>
      </c>
      <c r="I2999" s="91">
        <v>0.16666666666666666</v>
      </c>
      <c r="J2999" s="91">
        <v>0.18055555555555555</v>
      </c>
      <c r="K2999" s="92">
        <v>0.33</v>
      </c>
      <c r="L2999" s="91">
        <v>0.29166666666666669</v>
      </c>
      <c r="M2999" s="91">
        <v>0.34166666666666667</v>
      </c>
      <c r="N2999" s="92">
        <v>1.2</v>
      </c>
      <c r="O2999">
        <v>1</v>
      </c>
      <c r="P2999">
        <v>45.146318999999998</v>
      </c>
      <c r="Q2999">
        <v>5.7044100000000002</v>
      </c>
      <c r="R2999" s="93">
        <v>46301.460312499999</v>
      </c>
      <c r="S2999">
        <v>1</v>
      </c>
      <c r="T2999">
        <v>20260404</v>
      </c>
      <c r="U2999" t="s">
        <v>40</v>
      </c>
      <c r="V2999">
        <v>20260404</v>
      </c>
    </row>
    <row r="3000" spans="1:22" x14ac:dyDescent="0.3">
      <c r="A3000" s="5">
        <v>46300</v>
      </c>
      <c r="B3000" s="98" t="s">
        <v>3823</v>
      </c>
      <c r="C3000" t="s">
        <v>968</v>
      </c>
      <c r="D3000" t="s">
        <v>2731</v>
      </c>
      <c r="E3000" t="s">
        <v>529</v>
      </c>
      <c r="F3000" t="s">
        <v>2732</v>
      </c>
      <c r="G3000" t="s">
        <v>2733</v>
      </c>
      <c r="H3000" t="s">
        <v>2734</v>
      </c>
      <c r="I3000" s="91">
        <v>0.28472222222222221</v>
      </c>
      <c r="J3000" s="91">
        <v>0.2986111111111111</v>
      </c>
      <c r="K3000" s="92">
        <v>0.33</v>
      </c>
      <c r="O3000">
        <v>0</v>
      </c>
      <c r="P3000">
        <v>45.177917000000001</v>
      </c>
      <c r="Q3000">
        <v>5.7286510000000002</v>
      </c>
      <c r="R3000" s="93">
        <v>46301.460312499999</v>
      </c>
      <c r="S3000">
        <v>1</v>
      </c>
      <c r="T3000">
        <v>20260228</v>
      </c>
      <c r="U3000" t="s">
        <v>40</v>
      </c>
      <c r="V3000">
        <v>20260228</v>
      </c>
    </row>
    <row r="3001" spans="1:22" x14ac:dyDescent="0.3">
      <c r="A3001" s="5">
        <v>46300</v>
      </c>
      <c r="B3001" s="98" t="s">
        <v>3872</v>
      </c>
      <c r="C3001" t="s">
        <v>866</v>
      </c>
      <c r="D3001" t="s">
        <v>2875</v>
      </c>
      <c r="E3001" t="s">
        <v>504</v>
      </c>
      <c r="F3001" t="s">
        <v>2876</v>
      </c>
      <c r="G3001" t="s">
        <v>2733</v>
      </c>
      <c r="H3001" t="s">
        <v>2877</v>
      </c>
      <c r="I3001" s="91">
        <v>0.34722222222222221</v>
      </c>
      <c r="J3001" s="91">
        <v>0.36805555555555558</v>
      </c>
      <c r="K3001" s="92">
        <v>0.5</v>
      </c>
      <c r="L3001" s="91">
        <v>0.28333333333333333</v>
      </c>
      <c r="M3001" s="91">
        <v>0.30208333333333331</v>
      </c>
      <c r="N3001" s="92">
        <v>0.45</v>
      </c>
      <c r="O3001">
        <v>1</v>
      </c>
      <c r="P3001">
        <v>45.237414999999999</v>
      </c>
      <c r="Q3001">
        <v>5.8513719999999996</v>
      </c>
      <c r="R3001" s="93">
        <v>46301.460312499999</v>
      </c>
      <c r="S3001">
        <v>1</v>
      </c>
      <c r="T3001">
        <v>20260301</v>
      </c>
      <c r="U3001" t="s">
        <v>40</v>
      </c>
      <c r="V3001">
        <v>20260301</v>
      </c>
    </row>
    <row r="3002" spans="1:22" x14ac:dyDescent="0.3">
      <c r="A3002" s="5">
        <v>46300</v>
      </c>
      <c r="B3002" s="98" t="s">
        <v>3829</v>
      </c>
      <c r="C3002" t="s">
        <v>946</v>
      </c>
      <c r="D3002" t="s">
        <v>2466</v>
      </c>
      <c r="E3002" t="s">
        <v>797</v>
      </c>
      <c r="F3002" t="s">
        <v>797</v>
      </c>
      <c r="G3002" t="s">
        <v>2733</v>
      </c>
      <c r="H3002" t="s">
        <v>2737</v>
      </c>
      <c r="I3002" s="91">
        <v>0.33333333333333331</v>
      </c>
      <c r="J3002" s="91">
        <v>0.34722222222222221</v>
      </c>
      <c r="K3002" s="92">
        <v>0.33</v>
      </c>
      <c r="O3002">
        <v>0</v>
      </c>
      <c r="P3002">
        <v>45.201144999999997</v>
      </c>
      <c r="Q3002">
        <v>5.706251</v>
      </c>
      <c r="R3002" s="93">
        <v>46301.460312499999</v>
      </c>
      <c r="S3002">
        <v>0</v>
      </c>
      <c r="T3002">
        <v>20260463</v>
      </c>
      <c r="U3002" t="s">
        <v>838</v>
      </c>
      <c r="V3002">
        <v>20260463</v>
      </c>
    </row>
    <row r="3003" spans="1:22" x14ac:dyDescent="0.3">
      <c r="A3003" s="5">
        <v>46300</v>
      </c>
      <c r="B3003" s="98" t="s">
        <v>3835</v>
      </c>
      <c r="C3003" t="s">
        <v>859</v>
      </c>
      <c r="D3003" t="s">
        <v>2192</v>
      </c>
      <c r="E3003" t="s">
        <v>472</v>
      </c>
      <c r="F3003" t="s">
        <v>472</v>
      </c>
      <c r="G3003" t="s">
        <v>2733</v>
      </c>
      <c r="H3003" t="s">
        <v>2737</v>
      </c>
      <c r="I3003" s="91">
        <v>0.33333333333333331</v>
      </c>
      <c r="J3003" s="91">
        <v>0.34722222222222221</v>
      </c>
      <c r="K3003" s="92">
        <v>0.33</v>
      </c>
      <c r="O3003">
        <v>0</v>
      </c>
      <c r="P3003">
        <v>45.187396</v>
      </c>
      <c r="Q3003">
        <v>5.7178760000000004</v>
      </c>
      <c r="R3003" s="93">
        <v>46301.460312499999</v>
      </c>
      <c r="S3003">
        <v>1</v>
      </c>
      <c r="T3003">
        <v>20260374</v>
      </c>
      <c r="U3003" t="s">
        <v>838</v>
      </c>
      <c r="V3003">
        <v>20260374</v>
      </c>
    </row>
    <row r="3004" spans="1:22" x14ac:dyDescent="0.3">
      <c r="A3004" s="5">
        <v>46300</v>
      </c>
      <c r="B3004" s="98" t="s">
        <v>6033</v>
      </c>
      <c r="C3004" t="s">
        <v>846</v>
      </c>
      <c r="E3004" t="s">
        <v>2838</v>
      </c>
      <c r="F3004" t="s">
        <v>2838</v>
      </c>
      <c r="I3004" s="91">
        <v>0.33333333333333331</v>
      </c>
      <c r="J3004" s="91">
        <v>0.34722222222222221</v>
      </c>
      <c r="K3004" s="92">
        <v>0.33</v>
      </c>
      <c r="O3004">
        <v>0</v>
      </c>
      <c r="P3004">
        <v>45.181372000000003</v>
      </c>
      <c r="Q3004">
        <v>5.7330990000000002</v>
      </c>
      <c r="R3004" s="93">
        <v>46301.460312499999</v>
      </c>
      <c r="S3004">
        <v>0</v>
      </c>
      <c r="T3004">
        <v>20260540</v>
      </c>
      <c r="U3004" t="s">
        <v>3760</v>
      </c>
      <c r="V3004">
        <v>20260540</v>
      </c>
    </row>
    <row r="3005" spans="1:22" x14ac:dyDescent="0.3">
      <c r="A3005" s="5">
        <v>46300</v>
      </c>
      <c r="B3005" s="98" t="s">
        <v>3846</v>
      </c>
      <c r="C3005" t="s">
        <v>863</v>
      </c>
      <c r="D3005" t="s">
        <v>862</v>
      </c>
      <c r="E3005" t="s">
        <v>810</v>
      </c>
      <c r="F3005" t="s">
        <v>810</v>
      </c>
      <c r="G3005" t="s">
        <v>2733</v>
      </c>
      <c r="H3005" t="s">
        <v>2737</v>
      </c>
      <c r="I3005" s="91">
        <v>0.33333333333333331</v>
      </c>
      <c r="J3005" s="91">
        <v>0.34722222222222221</v>
      </c>
      <c r="K3005" s="92">
        <v>0.33</v>
      </c>
      <c r="L3005" s="91">
        <v>0.2361111111111111</v>
      </c>
      <c r="M3005" s="91">
        <v>0.26666666666666666</v>
      </c>
      <c r="N3005" s="92">
        <v>0.73</v>
      </c>
      <c r="O3005">
        <v>1</v>
      </c>
      <c r="P3005">
        <v>45.190103000000001</v>
      </c>
      <c r="Q3005">
        <v>5.7168659999999996</v>
      </c>
      <c r="R3005" s="93">
        <v>46301.460312499999</v>
      </c>
      <c r="S3005">
        <v>1</v>
      </c>
      <c r="V3005" t="s">
        <v>3764</v>
      </c>
    </row>
    <row r="3006" spans="1:22" x14ac:dyDescent="0.3">
      <c r="A3006" s="5">
        <v>46300</v>
      </c>
      <c r="B3006" s="98" t="s">
        <v>3830</v>
      </c>
      <c r="C3006" t="s">
        <v>951</v>
      </c>
      <c r="D3006" t="s">
        <v>1336</v>
      </c>
      <c r="E3006" t="s">
        <v>493</v>
      </c>
      <c r="F3006" t="s">
        <v>493</v>
      </c>
      <c r="G3006" t="s">
        <v>2733</v>
      </c>
      <c r="H3006" t="s">
        <v>2737</v>
      </c>
      <c r="I3006" s="91">
        <v>0.33333333333333331</v>
      </c>
      <c r="J3006" s="91">
        <v>0.34722222222222221</v>
      </c>
      <c r="K3006" s="92">
        <v>0.33</v>
      </c>
      <c r="L3006" s="91">
        <v>0.29791666666666666</v>
      </c>
      <c r="M3006" s="91">
        <v>0.34583333333333333</v>
      </c>
      <c r="N3006" s="92">
        <v>1.1499999999999999</v>
      </c>
      <c r="O3006">
        <v>1</v>
      </c>
      <c r="P3006">
        <v>45.220550000000003</v>
      </c>
      <c r="Q3006">
        <v>5.7636180000000001</v>
      </c>
      <c r="R3006" s="93">
        <v>46301.460312499999</v>
      </c>
      <c r="S3006">
        <v>1</v>
      </c>
      <c r="T3006">
        <v>20260085</v>
      </c>
      <c r="U3006" t="s">
        <v>838</v>
      </c>
      <c r="V3006">
        <v>20260085</v>
      </c>
    </row>
    <row r="3007" spans="1:22" x14ac:dyDescent="0.3">
      <c r="A3007" s="5">
        <v>46300</v>
      </c>
      <c r="B3007" s="98" t="s">
        <v>3829</v>
      </c>
      <c r="C3007" t="s">
        <v>946</v>
      </c>
      <c r="D3007" t="s">
        <v>2922</v>
      </c>
      <c r="E3007" t="s">
        <v>349</v>
      </c>
      <c r="F3007" t="s">
        <v>2923</v>
      </c>
      <c r="G3007" t="s">
        <v>2733</v>
      </c>
      <c r="H3007" t="s">
        <v>2734</v>
      </c>
      <c r="I3007" s="91">
        <v>0.16666666666666666</v>
      </c>
      <c r="J3007" s="91">
        <v>0.18055555555555555</v>
      </c>
      <c r="K3007" s="92">
        <v>0.33</v>
      </c>
      <c r="O3007">
        <v>0</v>
      </c>
      <c r="P3007">
        <v>45.203589000000001</v>
      </c>
      <c r="Q3007">
        <v>5.7051629999999998</v>
      </c>
      <c r="R3007" s="93">
        <v>46301.460312499999</v>
      </c>
      <c r="S3007">
        <v>0</v>
      </c>
      <c r="T3007">
        <v>20260160</v>
      </c>
      <c r="U3007" t="s">
        <v>3760</v>
      </c>
      <c r="V3007">
        <v>20260160</v>
      </c>
    </row>
    <row r="3008" spans="1:22" x14ac:dyDescent="0.3">
      <c r="A3008" s="5">
        <v>46300</v>
      </c>
      <c r="B3008" s="98" t="s">
        <v>3881</v>
      </c>
      <c r="C3008" t="s">
        <v>894</v>
      </c>
      <c r="D3008" t="s">
        <v>3112</v>
      </c>
      <c r="E3008" t="s">
        <v>382</v>
      </c>
      <c r="F3008" t="s">
        <v>3113</v>
      </c>
      <c r="G3008" t="s">
        <v>2733</v>
      </c>
      <c r="H3008" t="s">
        <v>2734</v>
      </c>
      <c r="I3008" s="91">
        <v>0.16666666666666666</v>
      </c>
      <c r="J3008" s="91">
        <v>0.18055555555555555</v>
      </c>
      <c r="K3008" s="92">
        <v>0.33</v>
      </c>
      <c r="O3008">
        <v>0</v>
      </c>
      <c r="P3008">
        <v>45.072274</v>
      </c>
      <c r="Q3008">
        <v>5.771471</v>
      </c>
      <c r="R3008" s="93">
        <v>46301.460312499999</v>
      </c>
      <c r="S3008">
        <v>1</v>
      </c>
      <c r="T3008">
        <v>20250003</v>
      </c>
      <c r="U3008" t="s">
        <v>40</v>
      </c>
      <c r="V3008">
        <v>20250003</v>
      </c>
    </row>
    <row r="3009" spans="1:22" x14ac:dyDescent="0.3">
      <c r="A3009" s="5">
        <v>46300</v>
      </c>
      <c r="B3009" s="98" t="s">
        <v>3827</v>
      </c>
      <c r="C3009" t="s">
        <v>967</v>
      </c>
      <c r="D3009" t="s">
        <v>2073</v>
      </c>
      <c r="E3009" t="s">
        <v>155</v>
      </c>
      <c r="F3009" t="s">
        <v>155</v>
      </c>
      <c r="G3009" t="s">
        <v>2733</v>
      </c>
      <c r="H3009" t="s">
        <v>2737</v>
      </c>
      <c r="I3009" s="91">
        <v>0.33333333333333331</v>
      </c>
      <c r="J3009" s="91">
        <v>0.34722222222222221</v>
      </c>
      <c r="K3009" s="92">
        <v>0.33</v>
      </c>
      <c r="L3009" s="91">
        <v>0.23194444444444445</v>
      </c>
      <c r="M3009" s="91">
        <v>0.24791666666666667</v>
      </c>
      <c r="N3009" s="92">
        <v>0.38</v>
      </c>
      <c r="O3009">
        <v>1</v>
      </c>
      <c r="P3009">
        <v>45.187305000000002</v>
      </c>
      <c r="Q3009">
        <v>5.7191090000000004</v>
      </c>
      <c r="R3009" s="93">
        <v>46301.460312499999</v>
      </c>
      <c r="S3009">
        <v>1</v>
      </c>
      <c r="T3009">
        <v>20260333</v>
      </c>
      <c r="U3009" t="s">
        <v>838</v>
      </c>
      <c r="V3009">
        <v>20260333</v>
      </c>
    </row>
    <row r="3010" spans="1:22" x14ac:dyDescent="0.3">
      <c r="A3010" s="5">
        <v>46300</v>
      </c>
      <c r="B3010" s="98" t="s">
        <v>3845</v>
      </c>
      <c r="C3010" t="s">
        <v>950</v>
      </c>
      <c r="D3010" t="s">
        <v>1708</v>
      </c>
      <c r="E3010" t="s">
        <v>411</v>
      </c>
      <c r="F3010" t="s">
        <v>411</v>
      </c>
      <c r="G3010" t="s">
        <v>2733</v>
      </c>
      <c r="H3010" t="s">
        <v>2737</v>
      </c>
      <c r="I3010" s="91">
        <v>0.33333333333333331</v>
      </c>
      <c r="J3010" s="91">
        <v>0.34722222222222221</v>
      </c>
      <c r="K3010" s="92">
        <v>0.33</v>
      </c>
      <c r="L3010" s="91">
        <v>0.17222222222222222</v>
      </c>
      <c r="M3010" s="91">
        <v>0.36041666666666666</v>
      </c>
      <c r="N3010" s="92">
        <v>4.5199999999999996</v>
      </c>
      <c r="O3010">
        <v>1</v>
      </c>
      <c r="P3010">
        <v>45.186216000000002</v>
      </c>
      <c r="Q3010">
        <v>5.7124170000000003</v>
      </c>
      <c r="R3010" s="93">
        <v>46301.460312499999</v>
      </c>
      <c r="S3010">
        <v>1</v>
      </c>
      <c r="T3010">
        <v>20260218</v>
      </c>
      <c r="U3010" t="s">
        <v>838</v>
      </c>
      <c r="V3010">
        <v>20260218</v>
      </c>
    </row>
    <row r="3011" spans="1:22" x14ac:dyDescent="0.3">
      <c r="A3011" s="5">
        <v>46300</v>
      </c>
      <c r="B3011" s="98" t="s">
        <v>3854</v>
      </c>
      <c r="C3011" t="s">
        <v>963</v>
      </c>
      <c r="D3011" t="s">
        <v>2350</v>
      </c>
      <c r="E3011" t="s">
        <v>176</v>
      </c>
      <c r="F3011" t="s">
        <v>176</v>
      </c>
      <c r="G3011" t="s">
        <v>2733</v>
      </c>
      <c r="H3011" t="s">
        <v>2737</v>
      </c>
      <c r="I3011" s="91">
        <v>0.33333333333333331</v>
      </c>
      <c r="J3011" s="91">
        <v>0.34722222222222221</v>
      </c>
      <c r="K3011" s="92">
        <v>0.33</v>
      </c>
      <c r="L3011" s="91">
        <v>0.17430555555555555</v>
      </c>
      <c r="M3011" s="91">
        <v>0.19722222222222222</v>
      </c>
      <c r="N3011" s="92">
        <v>0.55000000000000004</v>
      </c>
      <c r="O3011">
        <v>1</v>
      </c>
      <c r="P3011">
        <v>45.179839999999999</v>
      </c>
      <c r="Q3011">
        <v>5.7082069999999998</v>
      </c>
      <c r="R3011" s="93">
        <v>46301.460312499999</v>
      </c>
      <c r="S3011">
        <v>1</v>
      </c>
      <c r="T3011">
        <v>20260427</v>
      </c>
      <c r="U3011" t="s">
        <v>838</v>
      </c>
      <c r="V3011">
        <v>20260427</v>
      </c>
    </row>
    <row r="3012" spans="1:22" x14ac:dyDescent="0.3">
      <c r="A3012" s="5">
        <v>46300</v>
      </c>
      <c r="B3012" s="98" t="s">
        <v>3820</v>
      </c>
      <c r="C3012" t="s">
        <v>961</v>
      </c>
      <c r="D3012" t="s">
        <v>2912</v>
      </c>
      <c r="E3012" t="s">
        <v>514</v>
      </c>
      <c r="F3012" t="s">
        <v>2913</v>
      </c>
      <c r="G3012" t="s">
        <v>2733</v>
      </c>
      <c r="H3012" t="s">
        <v>2734</v>
      </c>
      <c r="I3012" s="91">
        <v>0.34722222222222221</v>
      </c>
      <c r="J3012" s="91">
        <v>0.3611111111111111</v>
      </c>
      <c r="K3012" s="92">
        <v>0.33</v>
      </c>
      <c r="L3012" s="91">
        <v>0.42777777777777776</v>
      </c>
      <c r="M3012" s="91">
        <v>0.54513888888888884</v>
      </c>
      <c r="N3012" s="92">
        <v>2.82</v>
      </c>
      <c r="O3012">
        <v>1</v>
      </c>
      <c r="P3012">
        <v>45.166386000000003</v>
      </c>
      <c r="Q3012">
        <v>5.7264660000000003</v>
      </c>
      <c r="R3012" s="93">
        <v>46301.460312499999</v>
      </c>
      <c r="S3012">
        <v>1</v>
      </c>
      <c r="T3012">
        <v>20260578</v>
      </c>
      <c r="U3012" t="s">
        <v>40</v>
      </c>
      <c r="V3012">
        <v>20260578</v>
      </c>
    </row>
    <row r="3013" spans="1:22" x14ac:dyDescent="0.3">
      <c r="A3013" s="5">
        <v>46300</v>
      </c>
      <c r="B3013" s="98" t="s">
        <v>3841</v>
      </c>
      <c r="C3013" t="s">
        <v>971</v>
      </c>
      <c r="D3013" t="s">
        <v>1488</v>
      </c>
      <c r="E3013" t="s">
        <v>71</v>
      </c>
      <c r="F3013" t="s">
        <v>71</v>
      </c>
      <c r="G3013" t="s">
        <v>2733</v>
      </c>
      <c r="H3013" t="s">
        <v>2737</v>
      </c>
      <c r="I3013" s="91">
        <v>0.33333333333333331</v>
      </c>
      <c r="J3013" s="91">
        <v>0.35416666666666669</v>
      </c>
      <c r="K3013" s="92">
        <v>0.5</v>
      </c>
      <c r="L3013" s="91">
        <v>0.2638888888888889</v>
      </c>
      <c r="M3013" s="91">
        <v>0.27291666666666664</v>
      </c>
      <c r="N3013" s="92">
        <v>0.22</v>
      </c>
      <c r="O3013">
        <v>1</v>
      </c>
      <c r="P3013">
        <v>45.187721000000003</v>
      </c>
      <c r="Q3013">
        <v>5.7222999999999997</v>
      </c>
      <c r="R3013" s="93">
        <v>46301.460312499999</v>
      </c>
      <c r="S3013">
        <v>1</v>
      </c>
      <c r="T3013">
        <v>20260138</v>
      </c>
      <c r="U3013" t="s">
        <v>838</v>
      </c>
      <c r="V3013">
        <v>20260138</v>
      </c>
    </row>
    <row r="3014" spans="1:22" x14ac:dyDescent="0.3">
      <c r="A3014" s="5">
        <v>46300</v>
      </c>
      <c r="B3014" s="98" t="s">
        <v>3856</v>
      </c>
      <c r="C3014" t="s">
        <v>979</v>
      </c>
      <c r="D3014" t="s">
        <v>2930</v>
      </c>
      <c r="E3014" t="s">
        <v>309</v>
      </c>
      <c r="F3014" t="s">
        <v>3910</v>
      </c>
      <c r="G3014" t="s">
        <v>2733</v>
      </c>
      <c r="H3014" t="s">
        <v>2734</v>
      </c>
      <c r="I3014" s="91">
        <v>0.21527777777777779</v>
      </c>
      <c r="J3014" s="91">
        <v>0.22916666666666666</v>
      </c>
      <c r="K3014" s="92">
        <v>0.33</v>
      </c>
      <c r="O3014">
        <v>0</v>
      </c>
      <c r="P3014">
        <v>45.200983999999998</v>
      </c>
      <c r="Q3014">
        <v>5.7100590000000002</v>
      </c>
      <c r="R3014" s="93">
        <v>46301.460312499999</v>
      </c>
      <c r="S3014">
        <v>1</v>
      </c>
      <c r="T3014">
        <v>20260467</v>
      </c>
      <c r="U3014" t="s">
        <v>40</v>
      </c>
      <c r="V3014">
        <v>20260467</v>
      </c>
    </row>
    <row r="3015" spans="1:22" x14ac:dyDescent="0.3">
      <c r="A3015" s="5">
        <v>46300</v>
      </c>
      <c r="B3015" s="98" t="s">
        <v>3820</v>
      </c>
      <c r="C3015" t="s">
        <v>961</v>
      </c>
      <c r="D3015" t="s">
        <v>2914</v>
      </c>
      <c r="E3015" t="s">
        <v>301</v>
      </c>
      <c r="F3015" t="s">
        <v>2915</v>
      </c>
      <c r="G3015" t="s">
        <v>2733</v>
      </c>
      <c r="H3015" t="s">
        <v>2734</v>
      </c>
      <c r="I3015" s="91">
        <v>0.37152777777777779</v>
      </c>
      <c r="J3015" s="91">
        <v>0.38541666666666669</v>
      </c>
      <c r="K3015" s="92">
        <v>0.33</v>
      </c>
      <c r="L3015" s="91">
        <v>0.40972222222222221</v>
      </c>
      <c r="M3015" s="91">
        <v>0.55486111111111114</v>
      </c>
      <c r="N3015" s="92">
        <v>3.48</v>
      </c>
      <c r="O3015">
        <v>1</v>
      </c>
      <c r="P3015">
        <v>45.180677000000003</v>
      </c>
      <c r="Q3015">
        <v>5.7244840000000003</v>
      </c>
      <c r="R3015" s="93">
        <v>46301.460312499999</v>
      </c>
      <c r="S3015">
        <v>1</v>
      </c>
      <c r="T3015">
        <v>20260547</v>
      </c>
      <c r="U3015" t="s">
        <v>40</v>
      </c>
      <c r="V3015">
        <v>20260547</v>
      </c>
    </row>
    <row r="3016" spans="1:22" x14ac:dyDescent="0.3">
      <c r="A3016" s="5">
        <v>46300</v>
      </c>
      <c r="B3016" s="98" t="s">
        <v>3831</v>
      </c>
      <c r="C3016" t="s">
        <v>892</v>
      </c>
      <c r="D3016" t="s">
        <v>2333</v>
      </c>
      <c r="E3016" t="s">
        <v>152</v>
      </c>
      <c r="F3016" t="s">
        <v>152</v>
      </c>
      <c r="G3016" t="s">
        <v>2733</v>
      </c>
      <c r="H3016" t="s">
        <v>2737</v>
      </c>
      <c r="I3016" s="91">
        <v>0.33333333333333331</v>
      </c>
      <c r="J3016" s="91">
        <v>0.34722222222222221</v>
      </c>
      <c r="K3016" s="92">
        <v>0.33</v>
      </c>
      <c r="O3016">
        <v>0</v>
      </c>
      <c r="P3016">
        <v>45.184793999999997</v>
      </c>
      <c r="Q3016">
        <v>5.7218299999999997</v>
      </c>
      <c r="R3016" s="93">
        <v>46301.460312499999</v>
      </c>
      <c r="S3016">
        <v>1</v>
      </c>
      <c r="T3016">
        <v>20260421</v>
      </c>
      <c r="U3016" t="s">
        <v>838</v>
      </c>
      <c r="V3016">
        <v>20260421</v>
      </c>
    </row>
    <row r="3017" spans="1:22" x14ac:dyDescent="0.3">
      <c r="A3017" s="5">
        <v>46300</v>
      </c>
      <c r="B3017" s="98" t="s">
        <v>3867</v>
      </c>
      <c r="C3017" t="s">
        <v>914</v>
      </c>
      <c r="D3017" t="s">
        <v>3442</v>
      </c>
      <c r="E3017" t="s">
        <v>375</v>
      </c>
      <c r="F3017" t="s">
        <v>3443</v>
      </c>
      <c r="G3017" t="s">
        <v>2733</v>
      </c>
      <c r="H3017" t="s">
        <v>2734</v>
      </c>
      <c r="I3017" s="91">
        <v>0.16666666666666666</v>
      </c>
      <c r="J3017" s="91">
        <v>0.18055555555555555</v>
      </c>
      <c r="K3017" s="92">
        <v>0.33</v>
      </c>
      <c r="L3017" s="91">
        <v>0.21875</v>
      </c>
      <c r="M3017" s="91">
        <v>0.48472222222222222</v>
      </c>
      <c r="N3017" s="92">
        <v>6.38</v>
      </c>
      <c r="O3017">
        <v>1</v>
      </c>
      <c r="P3017">
        <v>45.164785000000002</v>
      </c>
      <c r="Q3017">
        <v>5.725244</v>
      </c>
      <c r="R3017" s="93">
        <v>46301.460312499999</v>
      </c>
      <c r="S3017">
        <v>1</v>
      </c>
      <c r="T3017">
        <v>20260022</v>
      </c>
      <c r="U3017" t="s">
        <v>40</v>
      </c>
      <c r="V3017">
        <v>20260022</v>
      </c>
    </row>
    <row r="3018" spans="1:22" x14ac:dyDescent="0.3">
      <c r="A3018" s="5">
        <v>46300</v>
      </c>
      <c r="B3018" s="98" t="s">
        <v>3816</v>
      </c>
      <c r="C3018" t="s">
        <v>957</v>
      </c>
      <c r="D3018" t="s">
        <v>2291</v>
      </c>
      <c r="E3018" t="s">
        <v>185</v>
      </c>
      <c r="F3018" t="s">
        <v>2293</v>
      </c>
      <c r="G3018" t="s">
        <v>2733</v>
      </c>
      <c r="H3018" t="s">
        <v>2737</v>
      </c>
      <c r="I3018" s="91">
        <v>0.26041666666666669</v>
      </c>
      <c r="J3018" s="91">
        <v>0.29166666666666669</v>
      </c>
      <c r="K3018" s="92">
        <v>0.75</v>
      </c>
      <c r="L3018" s="91">
        <v>0.34861111111111109</v>
      </c>
      <c r="M3018" s="91">
        <v>0.35486111111111113</v>
      </c>
      <c r="N3018" s="92">
        <v>0.15</v>
      </c>
      <c r="O3018">
        <v>1</v>
      </c>
      <c r="P3018">
        <v>45.186712</v>
      </c>
      <c r="Q3018">
        <v>5.7117839999999998</v>
      </c>
      <c r="R3018" s="93">
        <v>46301.460312499999</v>
      </c>
      <c r="S3018">
        <v>1</v>
      </c>
      <c r="T3018">
        <v>20260405</v>
      </c>
      <c r="U3018" t="s">
        <v>838</v>
      </c>
      <c r="V3018">
        <v>20260405</v>
      </c>
    </row>
    <row r="3019" spans="1:22" x14ac:dyDescent="0.3">
      <c r="A3019" s="5">
        <v>46300</v>
      </c>
      <c r="B3019" s="98" t="s">
        <v>3840</v>
      </c>
      <c r="C3019" t="s">
        <v>959</v>
      </c>
      <c r="D3019" t="s">
        <v>1713</v>
      </c>
      <c r="E3019" t="s">
        <v>708</v>
      </c>
      <c r="F3019" t="s">
        <v>708</v>
      </c>
      <c r="G3019" t="s">
        <v>2733</v>
      </c>
      <c r="H3019" t="s">
        <v>2737</v>
      </c>
      <c r="I3019" s="91">
        <v>0.25</v>
      </c>
      <c r="J3019" s="91">
        <v>0.27777777777777779</v>
      </c>
      <c r="K3019" s="92">
        <v>0.67</v>
      </c>
      <c r="O3019">
        <v>0</v>
      </c>
      <c r="P3019">
        <v>45.204405999999999</v>
      </c>
      <c r="Q3019">
        <v>5.7605760000000004</v>
      </c>
      <c r="R3019" s="93">
        <v>46301.460312499999</v>
      </c>
      <c r="S3019">
        <v>1</v>
      </c>
      <c r="T3019">
        <v>20260220</v>
      </c>
      <c r="U3019" t="s">
        <v>838</v>
      </c>
      <c r="V3019">
        <v>20260220</v>
      </c>
    </row>
    <row r="3020" spans="1:22" x14ac:dyDescent="0.3">
      <c r="A3020" s="5">
        <v>46300</v>
      </c>
      <c r="B3020" s="98" t="s">
        <v>3813</v>
      </c>
      <c r="C3020" t="s">
        <v>847</v>
      </c>
      <c r="D3020" t="s">
        <v>2918</v>
      </c>
      <c r="E3020" t="s">
        <v>398</v>
      </c>
      <c r="F3020" t="s">
        <v>2919</v>
      </c>
      <c r="G3020" t="s">
        <v>2733</v>
      </c>
      <c r="H3020" t="s">
        <v>2734</v>
      </c>
      <c r="I3020" s="91">
        <v>0.16666666666666666</v>
      </c>
      <c r="J3020" s="91">
        <v>0.18055555555555555</v>
      </c>
      <c r="K3020" s="92">
        <v>0.33</v>
      </c>
      <c r="O3020">
        <v>0</v>
      </c>
      <c r="P3020">
        <v>45.164098000000003</v>
      </c>
      <c r="Q3020">
        <v>5.7531749999999997</v>
      </c>
      <c r="R3020" s="93">
        <v>46301.460312499999</v>
      </c>
      <c r="S3020">
        <v>1</v>
      </c>
      <c r="T3020">
        <v>20260309</v>
      </c>
      <c r="U3020" t="s">
        <v>40</v>
      </c>
      <c r="V3020">
        <v>20260309</v>
      </c>
    </row>
    <row r="3021" spans="1:22" x14ac:dyDescent="0.3">
      <c r="A3021" s="5">
        <v>46300</v>
      </c>
      <c r="B3021" s="98" t="s">
        <v>3831</v>
      </c>
      <c r="C3021" t="s">
        <v>892</v>
      </c>
      <c r="D3021" t="s">
        <v>2895</v>
      </c>
      <c r="E3021" t="s">
        <v>209</v>
      </c>
      <c r="F3021" t="s">
        <v>2896</v>
      </c>
      <c r="G3021" t="s">
        <v>2733</v>
      </c>
      <c r="H3021" t="s">
        <v>2734</v>
      </c>
      <c r="I3021" s="91">
        <v>0.16666666666666666</v>
      </c>
      <c r="J3021" s="91">
        <v>0.18055555555555555</v>
      </c>
      <c r="K3021" s="92">
        <v>0.33</v>
      </c>
      <c r="O3021">
        <v>0</v>
      </c>
      <c r="P3021">
        <v>45.194781999999996</v>
      </c>
      <c r="Q3021">
        <v>5.7142739999999996</v>
      </c>
      <c r="R3021" s="93">
        <v>46301.460312499999</v>
      </c>
      <c r="S3021">
        <v>1</v>
      </c>
      <c r="T3021">
        <v>20260059</v>
      </c>
      <c r="U3021" t="s">
        <v>40</v>
      </c>
      <c r="V3021">
        <v>20260059</v>
      </c>
    </row>
    <row r="3022" spans="1:22" x14ac:dyDescent="0.3">
      <c r="A3022" s="5">
        <v>46300</v>
      </c>
      <c r="B3022" s="98" t="s">
        <v>3841</v>
      </c>
      <c r="C3022" t="s">
        <v>971</v>
      </c>
      <c r="D3022" t="s">
        <v>2871</v>
      </c>
      <c r="E3022" t="s">
        <v>71</v>
      </c>
      <c r="F3022" t="s">
        <v>2872</v>
      </c>
      <c r="G3022" t="s">
        <v>2733</v>
      </c>
      <c r="H3022" t="s">
        <v>2734</v>
      </c>
      <c r="I3022" s="91">
        <v>0.25</v>
      </c>
      <c r="J3022" s="91">
        <v>0.26041666666666669</v>
      </c>
      <c r="K3022" s="92">
        <v>0.25</v>
      </c>
      <c r="L3022" s="91">
        <v>0.19444444444444445</v>
      </c>
      <c r="M3022" s="91">
        <v>0.1986111111111111</v>
      </c>
      <c r="N3022" s="92">
        <v>0.1</v>
      </c>
      <c r="O3022">
        <v>1</v>
      </c>
      <c r="P3022">
        <v>45.187721000000003</v>
      </c>
      <c r="Q3022">
        <v>5.7222999999999997</v>
      </c>
      <c r="R3022" s="93">
        <v>46301.460312499999</v>
      </c>
      <c r="S3022">
        <v>1</v>
      </c>
      <c r="T3022">
        <v>20260138</v>
      </c>
      <c r="U3022" t="s">
        <v>40</v>
      </c>
      <c r="V3022">
        <v>20260138</v>
      </c>
    </row>
    <row r="3023" spans="1:22" x14ac:dyDescent="0.3">
      <c r="A3023" s="5">
        <v>46300</v>
      </c>
      <c r="B3023" s="98" t="s">
        <v>3841</v>
      </c>
      <c r="C3023" t="s">
        <v>971</v>
      </c>
      <c r="D3023" t="s">
        <v>2252</v>
      </c>
      <c r="E3023" t="s">
        <v>131</v>
      </c>
      <c r="F3023" t="s">
        <v>131</v>
      </c>
      <c r="G3023" t="s">
        <v>2733</v>
      </c>
      <c r="H3023" t="s">
        <v>2737</v>
      </c>
      <c r="I3023" s="91">
        <v>0.33333333333333331</v>
      </c>
      <c r="J3023" s="91">
        <v>0.34722222222222221</v>
      </c>
      <c r="K3023" s="92">
        <v>0.33</v>
      </c>
      <c r="L3023" s="91">
        <v>0.24513888888888888</v>
      </c>
      <c r="M3023" s="91">
        <v>0.25277777777777777</v>
      </c>
      <c r="N3023" s="92">
        <v>0.18</v>
      </c>
      <c r="O3023">
        <v>1</v>
      </c>
      <c r="P3023">
        <v>45.190066999999999</v>
      </c>
      <c r="Q3023">
        <v>5.7276720000000001</v>
      </c>
      <c r="R3023" s="93">
        <v>46301.460312499999</v>
      </c>
      <c r="S3023">
        <v>1</v>
      </c>
      <c r="T3023">
        <v>20260394</v>
      </c>
      <c r="U3023" t="s">
        <v>838</v>
      </c>
      <c r="V3023">
        <v>20260394</v>
      </c>
    </row>
    <row r="3024" spans="1:22" x14ac:dyDescent="0.3">
      <c r="A3024" s="5">
        <v>46300</v>
      </c>
      <c r="B3024" s="98" t="s">
        <v>3861</v>
      </c>
      <c r="C3024" t="s">
        <v>970</v>
      </c>
      <c r="D3024" t="s">
        <v>2926</v>
      </c>
      <c r="E3024" t="s">
        <v>293</v>
      </c>
      <c r="F3024" t="s">
        <v>2927</v>
      </c>
      <c r="G3024" t="s">
        <v>2733</v>
      </c>
      <c r="H3024" t="s">
        <v>2734</v>
      </c>
      <c r="I3024" s="91">
        <v>0.16666666666666666</v>
      </c>
      <c r="J3024" s="91">
        <v>0.18055555555555555</v>
      </c>
      <c r="K3024" s="92">
        <v>0.33</v>
      </c>
      <c r="O3024">
        <v>0</v>
      </c>
      <c r="P3024">
        <v>45.105367000000001</v>
      </c>
      <c r="Q3024">
        <v>5.6648319999999996</v>
      </c>
      <c r="R3024" s="93">
        <v>46301.460312499999</v>
      </c>
      <c r="S3024">
        <v>1</v>
      </c>
      <c r="T3024">
        <v>20260400</v>
      </c>
      <c r="U3024" t="s">
        <v>40</v>
      </c>
      <c r="V3024">
        <v>20260400</v>
      </c>
    </row>
    <row r="3025" spans="1:22" x14ac:dyDescent="0.3">
      <c r="A3025" s="5">
        <v>46300</v>
      </c>
      <c r="B3025" s="98" t="s">
        <v>3845</v>
      </c>
      <c r="C3025" t="s">
        <v>950</v>
      </c>
      <c r="D3025" t="s">
        <v>2928</v>
      </c>
      <c r="E3025" t="s">
        <v>141</v>
      </c>
      <c r="F3025" t="s">
        <v>2929</v>
      </c>
      <c r="G3025" t="s">
        <v>2733</v>
      </c>
      <c r="H3025" t="s">
        <v>2734</v>
      </c>
      <c r="I3025" s="91">
        <v>0.16666666666666666</v>
      </c>
      <c r="J3025" s="91">
        <v>0.18055555555555555</v>
      </c>
      <c r="K3025" s="92">
        <v>0.33</v>
      </c>
      <c r="L3025" s="91">
        <v>0.20416666666666666</v>
      </c>
      <c r="M3025" s="91">
        <v>0.26319444444444445</v>
      </c>
      <c r="N3025" s="92">
        <v>1.42</v>
      </c>
      <c r="O3025">
        <v>1</v>
      </c>
      <c r="P3025">
        <v>45.189855999999999</v>
      </c>
      <c r="Q3025">
        <v>5.7242749999999996</v>
      </c>
      <c r="R3025" s="93">
        <v>46301.460312499999</v>
      </c>
      <c r="S3025">
        <v>1</v>
      </c>
      <c r="T3025">
        <v>20260505</v>
      </c>
      <c r="U3025" t="s">
        <v>40</v>
      </c>
      <c r="V3025">
        <v>20260505</v>
      </c>
    </row>
    <row r="3026" spans="1:22" x14ac:dyDescent="0.3">
      <c r="A3026" s="5">
        <v>46300</v>
      </c>
      <c r="B3026" s="98" t="s">
        <v>3822</v>
      </c>
      <c r="C3026" t="s">
        <v>944</v>
      </c>
      <c r="D3026" t="s">
        <v>2932</v>
      </c>
      <c r="E3026" t="s">
        <v>88</v>
      </c>
      <c r="F3026" t="s">
        <v>2933</v>
      </c>
      <c r="G3026" t="s">
        <v>2733</v>
      </c>
      <c r="H3026" t="s">
        <v>2734</v>
      </c>
      <c r="I3026" s="91">
        <v>0.16666666666666666</v>
      </c>
      <c r="J3026" s="91">
        <v>0.18055555555555555</v>
      </c>
      <c r="K3026" s="92">
        <v>0.33</v>
      </c>
      <c r="L3026" s="91">
        <v>0.17847222222222223</v>
      </c>
      <c r="M3026" s="91">
        <v>0.44027777777777777</v>
      </c>
      <c r="N3026" s="92">
        <v>6.28</v>
      </c>
      <c r="O3026">
        <v>1</v>
      </c>
      <c r="P3026">
        <v>45.182119</v>
      </c>
      <c r="Q3026">
        <v>5.7322090000000001</v>
      </c>
      <c r="R3026" s="93">
        <v>46301.460312499999</v>
      </c>
      <c r="S3026">
        <v>1</v>
      </c>
      <c r="T3026">
        <v>20260432</v>
      </c>
      <c r="U3026" t="s">
        <v>40</v>
      </c>
      <c r="V3026">
        <v>20260432</v>
      </c>
    </row>
    <row r="3027" spans="1:22" x14ac:dyDescent="0.3">
      <c r="A3027" s="5">
        <v>46300</v>
      </c>
      <c r="B3027" s="98" t="s">
        <v>3848</v>
      </c>
      <c r="C3027" t="s">
        <v>945</v>
      </c>
      <c r="D3027" t="s">
        <v>2935</v>
      </c>
      <c r="E3027" t="s">
        <v>769</v>
      </c>
      <c r="F3027" t="s">
        <v>2936</v>
      </c>
      <c r="G3027" t="s">
        <v>2733</v>
      </c>
      <c r="H3027" t="s">
        <v>2734</v>
      </c>
      <c r="I3027" s="91">
        <v>0.16666666666666666</v>
      </c>
      <c r="J3027" s="91">
        <v>0.18055555555555555</v>
      </c>
      <c r="K3027" s="92">
        <v>0.33</v>
      </c>
      <c r="L3027" s="91">
        <v>0.16944444444444445</v>
      </c>
      <c r="M3027" s="91">
        <v>0.4861111111111111</v>
      </c>
      <c r="N3027" s="92">
        <v>7.6</v>
      </c>
      <c r="O3027">
        <v>1</v>
      </c>
      <c r="P3027">
        <v>45.192462999999996</v>
      </c>
      <c r="Q3027">
        <v>5.7160570000000002</v>
      </c>
      <c r="R3027" s="93">
        <v>46301.460312499999</v>
      </c>
      <c r="S3027">
        <v>1</v>
      </c>
      <c r="T3027">
        <v>20260030</v>
      </c>
      <c r="U3027" t="s">
        <v>40</v>
      </c>
      <c r="V3027">
        <v>20260030</v>
      </c>
    </row>
    <row r="3028" spans="1:22" x14ac:dyDescent="0.3">
      <c r="A3028" s="5">
        <v>46300</v>
      </c>
      <c r="B3028" s="98" t="s">
        <v>3864</v>
      </c>
      <c r="C3028" t="s">
        <v>960</v>
      </c>
      <c r="D3028" t="s">
        <v>2937</v>
      </c>
      <c r="E3028" t="s">
        <v>594</v>
      </c>
      <c r="F3028" t="s">
        <v>2938</v>
      </c>
      <c r="G3028" t="s">
        <v>2733</v>
      </c>
      <c r="H3028" t="s">
        <v>2734</v>
      </c>
      <c r="I3028" s="91">
        <v>0.16666666666666666</v>
      </c>
      <c r="J3028" s="91">
        <v>0.18055555555555555</v>
      </c>
      <c r="K3028" s="92">
        <v>0.33</v>
      </c>
      <c r="L3028" s="91">
        <v>0.41458333333333336</v>
      </c>
      <c r="M3028" s="91">
        <v>0.42222222222222222</v>
      </c>
      <c r="N3028" s="92">
        <v>0.18</v>
      </c>
      <c r="O3028">
        <v>1</v>
      </c>
      <c r="P3028">
        <v>45.217554999999997</v>
      </c>
      <c r="Q3028">
        <v>5.6940160000000004</v>
      </c>
      <c r="R3028" s="93">
        <v>46301.460312499999</v>
      </c>
      <c r="S3028">
        <v>1</v>
      </c>
      <c r="T3028">
        <v>20260418</v>
      </c>
      <c r="U3028" t="s">
        <v>40</v>
      </c>
      <c r="V3028">
        <v>20260418</v>
      </c>
    </row>
    <row r="3029" spans="1:22" x14ac:dyDescent="0.3">
      <c r="A3029" s="5">
        <v>46300</v>
      </c>
      <c r="B3029" s="98" t="s">
        <v>3817</v>
      </c>
      <c r="C3029" t="s">
        <v>974</v>
      </c>
      <c r="D3029" t="s">
        <v>1950</v>
      </c>
      <c r="E3029" t="s">
        <v>50</v>
      </c>
      <c r="F3029" t="s">
        <v>5968</v>
      </c>
      <c r="G3029" t="s">
        <v>2733</v>
      </c>
      <c r="H3029" t="s">
        <v>2737</v>
      </c>
      <c r="I3029" s="91">
        <v>0.33333333333333331</v>
      </c>
      <c r="J3029" s="91">
        <v>0.3611111111111111</v>
      </c>
      <c r="K3029" s="92">
        <v>0.67</v>
      </c>
      <c r="L3029" s="91">
        <v>0.31527777777777777</v>
      </c>
      <c r="M3029" s="91">
        <v>0.33680555555555558</v>
      </c>
      <c r="N3029" s="92">
        <v>0.52</v>
      </c>
      <c r="O3029">
        <v>1</v>
      </c>
      <c r="P3029">
        <v>45.184576999999997</v>
      </c>
      <c r="Q3029">
        <v>5.720396</v>
      </c>
      <c r="R3029" s="93">
        <v>46301.460312499999</v>
      </c>
      <c r="S3029">
        <v>1</v>
      </c>
      <c r="T3029">
        <v>20260293</v>
      </c>
      <c r="U3029" t="s">
        <v>838</v>
      </c>
      <c r="V3029">
        <v>20260293</v>
      </c>
    </row>
    <row r="3030" spans="1:22" x14ac:dyDescent="0.3">
      <c r="A3030" s="5">
        <v>46300</v>
      </c>
      <c r="B3030" s="98" t="s">
        <v>3846</v>
      </c>
      <c r="C3030" t="s">
        <v>965</v>
      </c>
      <c r="D3030" t="s">
        <v>1880</v>
      </c>
      <c r="E3030" t="s">
        <v>644</v>
      </c>
      <c r="F3030" t="s">
        <v>6135</v>
      </c>
      <c r="G3030" t="s">
        <v>2733</v>
      </c>
      <c r="H3030" t="s">
        <v>2737</v>
      </c>
      <c r="I3030" s="91">
        <v>0.33333333333333331</v>
      </c>
      <c r="J3030" s="91">
        <v>0.37847222222222221</v>
      </c>
      <c r="K3030" s="92">
        <v>1.08</v>
      </c>
      <c r="L3030" s="91">
        <v>0.17708333333333334</v>
      </c>
      <c r="M3030" s="91">
        <v>0.17777777777777778</v>
      </c>
      <c r="N3030" s="92">
        <v>0.02</v>
      </c>
      <c r="O3030">
        <v>1</v>
      </c>
      <c r="P3030">
        <v>45.183132999999998</v>
      </c>
      <c r="Q3030">
        <v>5.7067009999999998</v>
      </c>
      <c r="R3030" s="93">
        <v>46301.460312499999</v>
      </c>
      <c r="S3030">
        <v>1</v>
      </c>
      <c r="T3030">
        <v>20260590</v>
      </c>
      <c r="U3030" t="s">
        <v>838</v>
      </c>
      <c r="V3030">
        <v>20260590</v>
      </c>
    </row>
    <row r="3031" spans="1:22" x14ac:dyDescent="0.3">
      <c r="A3031" s="5">
        <v>46300</v>
      </c>
      <c r="B3031" s="98" t="s">
        <v>3849</v>
      </c>
      <c r="C3031" t="s">
        <v>861</v>
      </c>
      <c r="D3031" t="s">
        <v>1438</v>
      </c>
      <c r="E3031" t="s">
        <v>431</v>
      </c>
      <c r="F3031" t="s">
        <v>431</v>
      </c>
      <c r="G3031" t="s">
        <v>2733</v>
      </c>
      <c r="H3031" t="s">
        <v>2737</v>
      </c>
      <c r="I3031" s="91">
        <v>0.33333333333333331</v>
      </c>
      <c r="J3031" s="91">
        <v>0.35416666666666669</v>
      </c>
      <c r="K3031" s="92">
        <v>0.5</v>
      </c>
      <c r="L3031" s="91">
        <v>0.56874999999999998</v>
      </c>
      <c r="M3031" s="91">
        <v>0.59305555555555556</v>
      </c>
      <c r="N3031" s="92">
        <v>0.57999999999999996</v>
      </c>
      <c r="O3031">
        <v>1</v>
      </c>
      <c r="P3031">
        <v>45.148544999999999</v>
      </c>
      <c r="Q3031">
        <v>5.704593</v>
      </c>
      <c r="R3031" s="93">
        <v>46301.460312499999</v>
      </c>
      <c r="S3031">
        <v>1</v>
      </c>
      <c r="T3031">
        <v>20260122</v>
      </c>
      <c r="U3031" t="s">
        <v>838</v>
      </c>
      <c r="V3031">
        <v>20260122</v>
      </c>
    </row>
    <row r="3032" spans="1:22" x14ac:dyDescent="0.3">
      <c r="A3032" s="5">
        <v>46300</v>
      </c>
      <c r="B3032" s="98" t="s">
        <v>3845</v>
      </c>
      <c r="C3032" t="s">
        <v>950</v>
      </c>
      <c r="D3032" t="s">
        <v>1373</v>
      </c>
      <c r="E3032" t="s">
        <v>153</v>
      </c>
      <c r="F3032" t="s">
        <v>153</v>
      </c>
      <c r="G3032" t="s">
        <v>2733</v>
      </c>
      <c r="H3032" t="s">
        <v>2737</v>
      </c>
      <c r="I3032" s="91">
        <v>0.33333333333333331</v>
      </c>
      <c r="J3032" s="91">
        <v>0.34722222222222221</v>
      </c>
      <c r="K3032" s="92">
        <v>0.33</v>
      </c>
      <c r="L3032" s="91">
        <v>0.2902777777777778</v>
      </c>
      <c r="M3032" s="91">
        <v>0.29930555555555555</v>
      </c>
      <c r="N3032" s="92">
        <v>0.22</v>
      </c>
      <c r="O3032">
        <v>1</v>
      </c>
      <c r="P3032">
        <v>45.190181000000003</v>
      </c>
      <c r="Q3032">
        <v>5.7254589999999999</v>
      </c>
      <c r="R3032" s="93">
        <v>46301.460312499999</v>
      </c>
      <c r="S3032">
        <v>1</v>
      </c>
      <c r="T3032">
        <v>20260097</v>
      </c>
      <c r="U3032" t="s">
        <v>838</v>
      </c>
      <c r="V3032">
        <v>20260097</v>
      </c>
    </row>
    <row r="3033" spans="1:22" x14ac:dyDescent="0.3">
      <c r="A3033" s="5">
        <v>46300</v>
      </c>
      <c r="B3033" s="98" t="s">
        <v>3861</v>
      </c>
      <c r="C3033" t="s">
        <v>970</v>
      </c>
      <c r="D3033" t="s">
        <v>2947</v>
      </c>
      <c r="E3033" t="s">
        <v>75</v>
      </c>
      <c r="F3033" t="s">
        <v>2948</v>
      </c>
      <c r="G3033" t="s">
        <v>2733</v>
      </c>
      <c r="H3033" t="s">
        <v>2734</v>
      </c>
      <c r="I3033" s="91">
        <v>0.16666666666666666</v>
      </c>
      <c r="J3033" s="91">
        <v>0.18055555555555555</v>
      </c>
      <c r="K3033" s="92">
        <v>0.33</v>
      </c>
      <c r="O3033">
        <v>0</v>
      </c>
      <c r="P3033">
        <v>45.181066000000001</v>
      </c>
      <c r="Q3033">
        <v>5.7117360000000001</v>
      </c>
      <c r="R3033" s="93">
        <v>46301.460312499999</v>
      </c>
      <c r="S3033">
        <v>1</v>
      </c>
      <c r="T3033">
        <v>20260342</v>
      </c>
      <c r="U3033" t="s">
        <v>40</v>
      </c>
      <c r="V3033">
        <v>20260342</v>
      </c>
    </row>
    <row r="3034" spans="1:22" x14ac:dyDescent="0.3">
      <c r="A3034" s="5">
        <v>46300</v>
      </c>
      <c r="B3034" s="98" t="s">
        <v>3859</v>
      </c>
      <c r="C3034" t="s">
        <v>956</v>
      </c>
      <c r="D3034" t="s">
        <v>2949</v>
      </c>
      <c r="E3034" t="s">
        <v>308</v>
      </c>
      <c r="F3034" t="s">
        <v>2950</v>
      </c>
      <c r="G3034" t="s">
        <v>2733</v>
      </c>
      <c r="H3034" t="s">
        <v>2734</v>
      </c>
      <c r="I3034" s="91">
        <v>0.16666666666666666</v>
      </c>
      <c r="J3034" s="91">
        <v>0.18055555555555555</v>
      </c>
      <c r="K3034" s="92">
        <v>0.33</v>
      </c>
      <c r="L3034" s="91">
        <v>0.24652777777777779</v>
      </c>
      <c r="M3034" s="91">
        <v>0.49861111111111112</v>
      </c>
      <c r="N3034" s="92">
        <v>6.05</v>
      </c>
      <c r="O3034">
        <v>1</v>
      </c>
      <c r="P3034">
        <v>45.183919000000003</v>
      </c>
      <c r="Q3034">
        <v>5.739331</v>
      </c>
      <c r="R3034" s="93">
        <v>46301.460312499999</v>
      </c>
      <c r="S3034">
        <v>1</v>
      </c>
      <c r="T3034">
        <v>20260236</v>
      </c>
      <c r="U3034" t="s">
        <v>40</v>
      </c>
      <c r="V3034">
        <v>20260236</v>
      </c>
    </row>
    <row r="3035" spans="1:22" x14ac:dyDescent="0.3">
      <c r="A3035" s="5">
        <v>46300</v>
      </c>
      <c r="B3035" s="98" t="s">
        <v>6133</v>
      </c>
      <c r="C3035" t="s">
        <v>5959</v>
      </c>
      <c r="D3035" t="s">
        <v>1889</v>
      </c>
      <c r="E3035" t="s">
        <v>481</v>
      </c>
      <c r="F3035" t="s">
        <v>1892</v>
      </c>
      <c r="G3035" t="s">
        <v>2733</v>
      </c>
      <c r="H3035" t="s">
        <v>2737</v>
      </c>
      <c r="I3035" s="91">
        <v>0.33333333333333331</v>
      </c>
      <c r="J3035" s="91">
        <v>0.34722222222222221</v>
      </c>
      <c r="K3035" s="92">
        <v>0.33</v>
      </c>
      <c r="O3035">
        <v>0</v>
      </c>
      <c r="P3035">
        <v>45.211889999999997</v>
      </c>
      <c r="Q3035">
        <v>5.6499290000000002</v>
      </c>
      <c r="R3035" s="93">
        <v>46301.460312499999</v>
      </c>
      <c r="S3035">
        <v>1</v>
      </c>
      <c r="T3035">
        <v>20260273</v>
      </c>
      <c r="U3035" t="s">
        <v>838</v>
      </c>
      <c r="V3035">
        <v>20260273</v>
      </c>
    </row>
    <row r="3036" spans="1:22" x14ac:dyDescent="0.3">
      <c r="A3036" s="5">
        <v>46300</v>
      </c>
      <c r="B3036" s="98" t="s">
        <v>3867</v>
      </c>
      <c r="C3036" t="s">
        <v>914</v>
      </c>
      <c r="E3036" t="s">
        <v>818</v>
      </c>
      <c r="F3036" t="s">
        <v>818</v>
      </c>
      <c r="I3036" s="91">
        <v>0.25</v>
      </c>
      <c r="J3036" s="91">
        <v>0.26041666666666669</v>
      </c>
      <c r="K3036" s="92">
        <v>0.25</v>
      </c>
      <c r="O3036">
        <v>0</v>
      </c>
      <c r="P3036">
        <v>45.185983</v>
      </c>
      <c r="Q3036">
        <v>5.7123100000000004</v>
      </c>
      <c r="R3036" s="93">
        <v>46301.460312499999</v>
      </c>
      <c r="S3036">
        <v>1</v>
      </c>
      <c r="V3036" t="s">
        <v>3921</v>
      </c>
    </row>
    <row r="3037" spans="1:22" x14ac:dyDescent="0.3">
      <c r="A3037" s="5">
        <v>46300</v>
      </c>
      <c r="B3037" s="98" t="s">
        <v>3831</v>
      </c>
      <c r="C3037" t="s">
        <v>892</v>
      </c>
      <c r="D3037" t="s">
        <v>2953</v>
      </c>
      <c r="E3037" t="s">
        <v>154</v>
      </c>
      <c r="F3037" t="s">
        <v>2954</v>
      </c>
      <c r="G3037" t="s">
        <v>2733</v>
      </c>
      <c r="H3037" t="s">
        <v>2734</v>
      </c>
      <c r="I3037" s="91">
        <v>0.16666666666666666</v>
      </c>
      <c r="J3037" s="91">
        <v>0.18055555555555555</v>
      </c>
      <c r="K3037" s="92">
        <v>0.33</v>
      </c>
      <c r="O3037">
        <v>0</v>
      </c>
      <c r="P3037">
        <v>45.185006000000001</v>
      </c>
      <c r="Q3037">
        <v>5.7226309999999998</v>
      </c>
      <c r="R3037" s="93">
        <v>46301.460312499999</v>
      </c>
      <c r="S3037">
        <v>1</v>
      </c>
      <c r="T3037">
        <v>20260392</v>
      </c>
      <c r="U3037" t="s">
        <v>40</v>
      </c>
      <c r="V3037">
        <v>20260392</v>
      </c>
    </row>
    <row r="3038" spans="1:22" x14ac:dyDescent="0.3">
      <c r="A3038" s="5">
        <v>46300</v>
      </c>
      <c r="B3038" s="98" t="s">
        <v>3844</v>
      </c>
      <c r="C3038" t="s">
        <v>952</v>
      </c>
      <c r="D3038" t="s">
        <v>2740</v>
      </c>
      <c r="E3038" t="s">
        <v>259</v>
      </c>
      <c r="F3038" t="s">
        <v>2741</v>
      </c>
      <c r="G3038" t="s">
        <v>2733</v>
      </c>
      <c r="H3038" t="s">
        <v>2734</v>
      </c>
      <c r="I3038" s="91">
        <v>0.16666666666666666</v>
      </c>
      <c r="J3038" s="91">
        <v>0.18055555555555555</v>
      </c>
      <c r="K3038" s="92">
        <v>0.33</v>
      </c>
      <c r="O3038">
        <v>0</v>
      </c>
      <c r="P3038">
        <v>45.190952000000003</v>
      </c>
      <c r="Q3038">
        <v>5.7165330000000001</v>
      </c>
      <c r="R3038" s="93">
        <v>46301.460312499999</v>
      </c>
      <c r="S3038">
        <v>1</v>
      </c>
      <c r="T3038">
        <v>20260532</v>
      </c>
      <c r="U3038" t="s">
        <v>40</v>
      </c>
      <c r="V3038">
        <v>20260532</v>
      </c>
    </row>
    <row r="3039" spans="1:22" x14ac:dyDescent="0.3">
      <c r="A3039" s="5">
        <v>46300</v>
      </c>
      <c r="B3039" s="98" t="s">
        <v>3820</v>
      </c>
      <c r="C3039" t="s">
        <v>961</v>
      </c>
      <c r="D3039" t="s">
        <v>2916</v>
      </c>
      <c r="E3039" t="s">
        <v>562</v>
      </c>
      <c r="F3039" t="s">
        <v>2917</v>
      </c>
      <c r="G3039" t="s">
        <v>2733</v>
      </c>
      <c r="H3039" t="s">
        <v>2734</v>
      </c>
      <c r="I3039" s="91">
        <v>0.27430555555555558</v>
      </c>
      <c r="J3039" s="91">
        <v>0.28819444444444442</v>
      </c>
      <c r="K3039" s="92">
        <v>0.33</v>
      </c>
      <c r="L3039" s="91">
        <v>0.2902777777777778</v>
      </c>
      <c r="M3039" s="91">
        <v>0.54236111111111107</v>
      </c>
      <c r="N3039" s="92">
        <v>6.05</v>
      </c>
      <c r="O3039">
        <v>1</v>
      </c>
      <c r="P3039">
        <v>45.166173999999998</v>
      </c>
      <c r="Q3039">
        <v>5.7258250000000004</v>
      </c>
      <c r="R3039" s="93">
        <v>46301.460312499999</v>
      </c>
      <c r="S3039">
        <v>1</v>
      </c>
      <c r="T3039">
        <v>20260360</v>
      </c>
      <c r="U3039" t="s">
        <v>40</v>
      </c>
      <c r="V3039">
        <v>20260360</v>
      </c>
    </row>
    <row r="3040" spans="1:22" x14ac:dyDescent="0.3">
      <c r="A3040" s="5">
        <v>46300</v>
      </c>
      <c r="B3040" s="98" t="s">
        <v>3889</v>
      </c>
      <c r="C3040" t="s">
        <v>972</v>
      </c>
      <c r="D3040" t="s">
        <v>2402</v>
      </c>
      <c r="E3040" t="s">
        <v>741</v>
      </c>
      <c r="F3040" t="s">
        <v>741</v>
      </c>
      <c r="G3040" t="s">
        <v>2733</v>
      </c>
      <c r="H3040" t="s">
        <v>2737</v>
      </c>
      <c r="I3040" s="91">
        <v>0.18055555555555555</v>
      </c>
      <c r="J3040" s="91">
        <v>0.625</v>
      </c>
      <c r="K3040" s="92">
        <v>10.67</v>
      </c>
      <c r="O3040">
        <v>0</v>
      </c>
      <c r="P3040">
        <v>45.157052</v>
      </c>
      <c r="Q3040">
        <v>5.7211379999999998</v>
      </c>
      <c r="R3040" s="93">
        <v>46301.460312499999</v>
      </c>
      <c r="S3040">
        <v>1</v>
      </c>
      <c r="T3040">
        <v>20260443</v>
      </c>
      <c r="U3040" t="s">
        <v>838</v>
      </c>
      <c r="V3040">
        <v>20260443</v>
      </c>
    </row>
    <row r="3041" spans="1:22" x14ac:dyDescent="0.3">
      <c r="A3041" s="5">
        <v>46300</v>
      </c>
      <c r="B3041" s="98" t="s">
        <v>3830</v>
      </c>
      <c r="C3041" t="s">
        <v>951</v>
      </c>
      <c r="D3041" t="s">
        <v>2045</v>
      </c>
      <c r="E3041" t="s">
        <v>668</v>
      </c>
      <c r="F3041" t="s">
        <v>668</v>
      </c>
      <c r="G3041" t="s">
        <v>2733</v>
      </c>
      <c r="H3041" t="s">
        <v>2737</v>
      </c>
      <c r="I3041" s="91">
        <v>0.33333333333333331</v>
      </c>
      <c r="J3041" s="91">
        <v>0.375</v>
      </c>
      <c r="K3041" s="92">
        <v>1</v>
      </c>
      <c r="L3041" s="91">
        <v>0.34722222222222221</v>
      </c>
      <c r="M3041" s="91">
        <v>0.53055555555555556</v>
      </c>
      <c r="N3041" s="92">
        <v>4.4000000000000004</v>
      </c>
      <c r="O3041">
        <v>1</v>
      </c>
      <c r="P3041">
        <v>45.164425000000001</v>
      </c>
      <c r="Q3041">
        <v>5.6912079999999996</v>
      </c>
      <c r="R3041" s="93">
        <v>46301.460312499999</v>
      </c>
      <c r="S3041">
        <v>1</v>
      </c>
      <c r="T3041">
        <v>20260322</v>
      </c>
      <c r="U3041" t="s">
        <v>838</v>
      </c>
      <c r="V3041">
        <v>20260322</v>
      </c>
    </row>
    <row r="3042" spans="1:22" x14ac:dyDescent="0.3">
      <c r="A3042" s="5">
        <v>46300</v>
      </c>
      <c r="B3042" s="98" t="s">
        <v>3826</v>
      </c>
      <c r="C3042" t="s">
        <v>886</v>
      </c>
      <c r="D3042" t="s">
        <v>2048</v>
      </c>
      <c r="E3042" t="s">
        <v>550</v>
      </c>
      <c r="F3042" t="s">
        <v>550</v>
      </c>
      <c r="G3042" t="s">
        <v>2733</v>
      </c>
      <c r="H3042" t="s">
        <v>2737</v>
      </c>
      <c r="I3042" s="91">
        <v>0.33333333333333331</v>
      </c>
      <c r="J3042" s="91">
        <v>0.3611111111111111</v>
      </c>
      <c r="K3042" s="92">
        <v>0.67</v>
      </c>
      <c r="L3042" s="91">
        <v>0.49861111111111112</v>
      </c>
      <c r="M3042" s="91">
        <v>0.52083333333333337</v>
      </c>
      <c r="N3042" s="92">
        <v>0.53</v>
      </c>
      <c r="O3042">
        <v>1</v>
      </c>
      <c r="P3042">
        <v>45.174304999999997</v>
      </c>
      <c r="Q3042">
        <v>5.7383240000000004</v>
      </c>
      <c r="R3042" s="93">
        <v>46301.460312499999</v>
      </c>
      <c r="S3042">
        <v>1</v>
      </c>
      <c r="T3042">
        <v>20260323</v>
      </c>
      <c r="U3042" t="s">
        <v>838</v>
      </c>
      <c r="V3042">
        <v>20260323</v>
      </c>
    </row>
    <row r="3043" spans="1:22" x14ac:dyDescent="0.3">
      <c r="A3043" s="5">
        <v>46300</v>
      </c>
      <c r="B3043" s="98" t="s">
        <v>3835</v>
      </c>
      <c r="C3043" t="s">
        <v>859</v>
      </c>
      <c r="D3043" t="s">
        <v>890</v>
      </c>
      <c r="E3043" t="s">
        <v>817</v>
      </c>
      <c r="F3043" t="s">
        <v>5970</v>
      </c>
      <c r="G3043" t="s">
        <v>2733</v>
      </c>
      <c r="H3043" t="s">
        <v>2734</v>
      </c>
      <c r="I3043" s="91">
        <v>0.16666666666666666</v>
      </c>
      <c r="J3043" s="91">
        <v>0.18055555555555555</v>
      </c>
      <c r="K3043" s="92">
        <v>0.33</v>
      </c>
      <c r="O3043">
        <v>0</v>
      </c>
      <c r="P3043">
        <v>45.189878</v>
      </c>
      <c r="Q3043">
        <v>5.7218559999999998</v>
      </c>
      <c r="R3043" s="93">
        <v>46301.460312499999</v>
      </c>
      <c r="S3043">
        <v>1</v>
      </c>
      <c r="V3043" t="s">
        <v>3785</v>
      </c>
    </row>
    <row r="3044" spans="1:22" x14ac:dyDescent="0.3">
      <c r="A3044" s="5">
        <v>46300</v>
      </c>
      <c r="B3044" s="98" t="s">
        <v>3811</v>
      </c>
      <c r="C3044" t="s">
        <v>975</v>
      </c>
      <c r="D3044" t="s">
        <v>2177</v>
      </c>
      <c r="E3044" t="s">
        <v>567</v>
      </c>
      <c r="F3044" t="s">
        <v>567</v>
      </c>
      <c r="G3044" t="s">
        <v>2733</v>
      </c>
      <c r="H3044" t="s">
        <v>2737</v>
      </c>
      <c r="I3044" s="91">
        <v>0.19791666666666666</v>
      </c>
      <c r="J3044" s="91">
        <v>0.20833333333333334</v>
      </c>
      <c r="K3044" s="92">
        <v>0.25</v>
      </c>
      <c r="L3044" s="91">
        <v>0.16319444444444445</v>
      </c>
      <c r="M3044" s="91">
        <v>0.17777777777777778</v>
      </c>
      <c r="N3044" s="92">
        <v>0.35</v>
      </c>
      <c r="O3044">
        <v>1</v>
      </c>
      <c r="P3044">
        <v>45.367097000000001</v>
      </c>
      <c r="Q3044">
        <v>5.5888359999999997</v>
      </c>
      <c r="R3044" s="93">
        <v>46301.460312499999</v>
      </c>
      <c r="S3044">
        <v>1</v>
      </c>
      <c r="T3044">
        <v>20260369</v>
      </c>
      <c r="U3044" t="s">
        <v>838</v>
      </c>
      <c r="V3044">
        <v>20260369</v>
      </c>
    </row>
    <row r="3045" spans="1:22" x14ac:dyDescent="0.3">
      <c r="A3045" s="5">
        <v>46300</v>
      </c>
      <c r="B3045" s="98" t="s">
        <v>3867</v>
      </c>
      <c r="C3045" t="s">
        <v>914</v>
      </c>
      <c r="D3045" t="s">
        <v>2961</v>
      </c>
      <c r="E3045" t="s">
        <v>545</v>
      </c>
      <c r="F3045" t="s">
        <v>2962</v>
      </c>
      <c r="G3045" t="s">
        <v>2733</v>
      </c>
      <c r="H3045" t="s">
        <v>2734</v>
      </c>
      <c r="I3045" s="91">
        <v>0.29166666666666669</v>
      </c>
      <c r="J3045" s="91">
        <v>0.30555555555555558</v>
      </c>
      <c r="K3045" s="92">
        <v>0.33</v>
      </c>
      <c r="L3045" s="91">
        <v>0.21666666666666667</v>
      </c>
      <c r="M3045" s="91">
        <v>0.4777777777777778</v>
      </c>
      <c r="N3045" s="92">
        <v>6.27</v>
      </c>
      <c r="O3045">
        <v>1</v>
      </c>
      <c r="P3045">
        <v>45.167084000000003</v>
      </c>
      <c r="Q3045">
        <v>5.7247070000000004</v>
      </c>
      <c r="R3045" s="93">
        <v>46301.460312499999</v>
      </c>
      <c r="S3045">
        <v>1</v>
      </c>
      <c r="T3045">
        <v>20260289</v>
      </c>
      <c r="U3045" t="s">
        <v>40</v>
      </c>
      <c r="V3045">
        <v>20260289</v>
      </c>
    </row>
    <row r="3046" spans="1:22" x14ac:dyDescent="0.3">
      <c r="A3046" s="5">
        <v>46300</v>
      </c>
      <c r="B3046" s="98" t="s">
        <v>3891</v>
      </c>
      <c r="C3046" t="s">
        <v>955</v>
      </c>
      <c r="D3046" t="s">
        <v>2402</v>
      </c>
      <c r="E3046" t="s">
        <v>741</v>
      </c>
      <c r="F3046" t="s">
        <v>741</v>
      </c>
      <c r="G3046" t="s">
        <v>2733</v>
      </c>
      <c r="H3046" t="s">
        <v>2737</v>
      </c>
      <c r="I3046" s="91">
        <v>0.18055555555555555</v>
      </c>
      <c r="J3046" s="91">
        <v>0.625</v>
      </c>
      <c r="K3046" s="92">
        <v>10.67</v>
      </c>
      <c r="O3046">
        <v>0</v>
      </c>
      <c r="P3046">
        <v>45.157052</v>
      </c>
      <c r="Q3046">
        <v>5.7211379999999998</v>
      </c>
      <c r="R3046" s="93">
        <v>46301.460312499999</v>
      </c>
      <c r="S3046">
        <v>1</v>
      </c>
      <c r="T3046">
        <v>20260443</v>
      </c>
      <c r="U3046" t="s">
        <v>838</v>
      </c>
      <c r="V3046">
        <v>20260443</v>
      </c>
    </row>
    <row r="3047" spans="1:22" x14ac:dyDescent="0.3">
      <c r="A3047" s="5">
        <v>46300</v>
      </c>
      <c r="B3047" s="98" t="s">
        <v>3859</v>
      </c>
      <c r="C3047" t="s">
        <v>956</v>
      </c>
      <c r="D3047" t="s">
        <v>1312</v>
      </c>
      <c r="E3047" t="s">
        <v>621</v>
      </c>
      <c r="F3047" t="s">
        <v>1315</v>
      </c>
      <c r="G3047" t="s">
        <v>2733</v>
      </c>
      <c r="H3047" t="s">
        <v>2737</v>
      </c>
      <c r="I3047" s="91">
        <v>0.33333333333333331</v>
      </c>
      <c r="J3047" s="91">
        <v>0.34722222222222221</v>
      </c>
      <c r="K3047" s="92">
        <v>0.33</v>
      </c>
      <c r="O3047">
        <v>0</v>
      </c>
      <c r="P3047">
        <v>45.187759999999997</v>
      </c>
      <c r="Q3047">
        <v>5.7534210000000003</v>
      </c>
      <c r="R3047" s="93">
        <v>46301.460312499999</v>
      </c>
      <c r="S3047">
        <v>1</v>
      </c>
      <c r="T3047">
        <v>20260075</v>
      </c>
      <c r="U3047" t="s">
        <v>838</v>
      </c>
      <c r="V3047">
        <v>20260075</v>
      </c>
    </row>
    <row r="3048" spans="1:22" x14ac:dyDescent="0.3">
      <c r="A3048" s="5">
        <v>46300</v>
      </c>
      <c r="B3048" s="98" t="s">
        <v>3893</v>
      </c>
      <c r="C3048" t="s">
        <v>846</v>
      </c>
      <c r="D3048" t="s">
        <v>888</v>
      </c>
      <c r="E3048" t="s">
        <v>819</v>
      </c>
      <c r="F3048" t="s">
        <v>2909</v>
      </c>
      <c r="G3048" t="s">
        <v>2733</v>
      </c>
      <c r="H3048" t="s">
        <v>2734</v>
      </c>
      <c r="I3048" s="91">
        <v>0.25</v>
      </c>
      <c r="J3048" s="91">
        <v>0.26041666666666669</v>
      </c>
      <c r="K3048" s="92">
        <v>0.25</v>
      </c>
      <c r="O3048">
        <v>0</v>
      </c>
      <c r="P3048">
        <v>45.185285</v>
      </c>
      <c r="Q3048">
        <v>5.7161549999999997</v>
      </c>
      <c r="R3048" s="93">
        <v>46301.460312499999</v>
      </c>
      <c r="S3048">
        <v>0</v>
      </c>
      <c r="V3048" t="s">
        <v>3765</v>
      </c>
    </row>
    <row r="3049" spans="1:22" x14ac:dyDescent="0.3">
      <c r="A3049" s="5">
        <v>46300</v>
      </c>
      <c r="B3049" s="98" t="s">
        <v>3849</v>
      </c>
      <c r="C3049" t="s">
        <v>861</v>
      </c>
      <c r="D3049" t="s">
        <v>2939</v>
      </c>
      <c r="E3049" t="s">
        <v>537</v>
      </c>
      <c r="F3049" t="s">
        <v>2940</v>
      </c>
      <c r="G3049" t="s">
        <v>2733</v>
      </c>
      <c r="H3049" t="s">
        <v>2941</v>
      </c>
      <c r="I3049" s="91">
        <v>0.34722222222222221</v>
      </c>
      <c r="J3049" s="91">
        <v>0.3611111111111111</v>
      </c>
      <c r="K3049" s="92">
        <v>0.33</v>
      </c>
      <c r="L3049" s="91">
        <v>0.41249999999999998</v>
      </c>
      <c r="M3049" s="91">
        <v>0.43472222222222223</v>
      </c>
      <c r="N3049" s="92">
        <v>0.53</v>
      </c>
      <c r="O3049">
        <v>1</v>
      </c>
      <c r="P3049">
        <v>45.196741000000003</v>
      </c>
      <c r="Q3049">
        <v>5.7375059999999998</v>
      </c>
      <c r="R3049" s="93">
        <v>46301.460312499999</v>
      </c>
      <c r="S3049">
        <v>1</v>
      </c>
      <c r="T3049">
        <v>20260509</v>
      </c>
      <c r="U3049" t="s">
        <v>40</v>
      </c>
      <c r="V3049">
        <v>20260509</v>
      </c>
    </row>
    <row r="3050" spans="1:22" x14ac:dyDescent="0.3">
      <c r="A3050" s="5">
        <v>46300</v>
      </c>
      <c r="B3050" s="98" t="s">
        <v>3860</v>
      </c>
      <c r="C3050" t="s">
        <v>982</v>
      </c>
      <c r="D3050" t="s">
        <v>1909</v>
      </c>
      <c r="E3050" t="s">
        <v>488</v>
      </c>
      <c r="F3050" t="s">
        <v>1911</v>
      </c>
      <c r="G3050" t="s">
        <v>2733</v>
      </c>
      <c r="H3050" t="s">
        <v>2737</v>
      </c>
      <c r="I3050" s="91">
        <v>0.33333333333333331</v>
      </c>
      <c r="J3050" s="91">
        <v>0.37847222222222221</v>
      </c>
      <c r="K3050" s="92">
        <v>1.08</v>
      </c>
      <c r="L3050" s="91">
        <v>0.26458333333333334</v>
      </c>
      <c r="M3050" s="91">
        <v>0.31944444444444442</v>
      </c>
      <c r="N3050" s="92">
        <v>1.32</v>
      </c>
      <c r="O3050">
        <v>1</v>
      </c>
      <c r="P3050">
        <v>45.081518000000003</v>
      </c>
      <c r="Q3050">
        <v>5.7728349999999997</v>
      </c>
      <c r="R3050" s="93">
        <v>46301.460312499999</v>
      </c>
      <c r="S3050">
        <v>1</v>
      </c>
      <c r="T3050">
        <v>20260280</v>
      </c>
      <c r="U3050" t="s">
        <v>838</v>
      </c>
      <c r="V3050">
        <v>20260280</v>
      </c>
    </row>
    <row r="3051" spans="1:22" x14ac:dyDescent="0.3">
      <c r="A3051" s="5">
        <v>46300</v>
      </c>
      <c r="B3051" s="98" t="s">
        <v>3829</v>
      </c>
      <c r="C3051" t="s">
        <v>946</v>
      </c>
      <c r="D3051" t="s">
        <v>3408</v>
      </c>
      <c r="E3051" t="s">
        <v>764</v>
      </c>
      <c r="F3051" t="s">
        <v>2005</v>
      </c>
      <c r="G3051" t="s">
        <v>2733</v>
      </c>
      <c r="H3051" t="s">
        <v>2734</v>
      </c>
      <c r="I3051" s="91">
        <v>0.16666666666666666</v>
      </c>
      <c r="J3051" s="91">
        <v>0.18055555555555555</v>
      </c>
      <c r="K3051" s="92">
        <v>0.33</v>
      </c>
      <c r="O3051">
        <v>0</v>
      </c>
      <c r="P3051">
        <v>45.186610000000002</v>
      </c>
      <c r="Q3051">
        <v>5.7293820000000002</v>
      </c>
      <c r="R3051" s="93">
        <v>46301.460312499999</v>
      </c>
      <c r="S3051">
        <v>0</v>
      </c>
      <c r="T3051">
        <v>20260308</v>
      </c>
      <c r="U3051" t="s">
        <v>40</v>
      </c>
      <c r="V3051">
        <v>20260308</v>
      </c>
    </row>
    <row r="3052" spans="1:22" x14ac:dyDescent="0.3">
      <c r="A3052" s="5">
        <v>46300</v>
      </c>
      <c r="B3052" s="98" t="s">
        <v>3835</v>
      </c>
      <c r="C3052" t="s">
        <v>859</v>
      </c>
      <c r="D3052" t="s">
        <v>2566</v>
      </c>
      <c r="E3052" t="s">
        <v>166</v>
      </c>
      <c r="F3052" t="s">
        <v>166</v>
      </c>
      <c r="G3052" t="s">
        <v>2733</v>
      </c>
      <c r="H3052" t="s">
        <v>2737</v>
      </c>
      <c r="I3052" s="91">
        <v>0.33333333333333331</v>
      </c>
      <c r="J3052" s="91">
        <v>0.37847222222222221</v>
      </c>
      <c r="K3052" s="92">
        <v>1.08</v>
      </c>
      <c r="O3052">
        <v>0</v>
      </c>
      <c r="P3052">
        <v>45.191105</v>
      </c>
      <c r="Q3052">
        <v>5.7245520000000001</v>
      </c>
      <c r="R3052" s="93">
        <v>46301.460312499999</v>
      </c>
      <c r="S3052">
        <v>1</v>
      </c>
      <c r="T3052">
        <v>20260515</v>
      </c>
      <c r="U3052" t="s">
        <v>838</v>
      </c>
      <c r="V3052">
        <v>20260515</v>
      </c>
    </row>
    <row r="3053" spans="1:22" x14ac:dyDescent="0.3">
      <c r="A3053" s="5">
        <v>46300</v>
      </c>
      <c r="B3053" s="98" t="s">
        <v>3836</v>
      </c>
      <c r="C3053" t="s">
        <v>954</v>
      </c>
      <c r="D3053" t="s">
        <v>2716</v>
      </c>
      <c r="E3053" t="s">
        <v>569</v>
      </c>
      <c r="F3053" t="s">
        <v>569</v>
      </c>
      <c r="G3053" t="s">
        <v>2733</v>
      </c>
      <c r="H3053" t="s">
        <v>2737</v>
      </c>
      <c r="I3053" s="91">
        <v>0.33333333333333331</v>
      </c>
      <c r="J3053" s="91">
        <v>0.34722222222222221</v>
      </c>
      <c r="K3053" s="92">
        <v>0.33</v>
      </c>
      <c r="L3053" s="91">
        <v>0.21944444444444444</v>
      </c>
      <c r="M3053" s="91">
        <v>0.23125000000000001</v>
      </c>
      <c r="N3053" s="92">
        <v>0.28000000000000003</v>
      </c>
      <c r="O3053">
        <v>1</v>
      </c>
      <c r="P3053">
        <v>45.182271</v>
      </c>
      <c r="Q3053">
        <v>5.7200449999999998</v>
      </c>
      <c r="R3053" s="93">
        <v>46301.460312499999</v>
      </c>
      <c r="S3053">
        <v>1</v>
      </c>
      <c r="T3053">
        <v>20260580</v>
      </c>
      <c r="U3053" t="s">
        <v>838</v>
      </c>
      <c r="V3053">
        <v>20260580</v>
      </c>
    </row>
    <row r="3054" spans="1:22" x14ac:dyDescent="0.3">
      <c r="A3054" s="5">
        <v>46300</v>
      </c>
      <c r="B3054" s="98" t="s">
        <v>3854</v>
      </c>
      <c r="C3054" t="s">
        <v>963</v>
      </c>
      <c r="D3054" t="s">
        <v>2342</v>
      </c>
      <c r="E3054" t="s">
        <v>762</v>
      </c>
      <c r="F3054" t="s">
        <v>2344</v>
      </c>
      <c r="G3054" t="s">
        <v>2733</v>
      </c>
      <c r="H3054" t="s">
        <v>2737</v>
      </c>
      <c r="I3054" s="91">
        <v>0.33333333333333331</v>
      </c>
      <c r="J3054" s="91">
        <v>0.34722222222222221</v>
      </c>
      <c r="K3054" s="92">
        <v>0.33</v>
      </c>
      <c r="L3054" s="91">
        <v>0.22916666666666666</v>
      </c>
      <c r="M3054" s="91">
        <v>0.25555555555555554</v>
      </c>
      <c r="N3054" s="92">
        <v>0.63</v>
      </c>
      <c r="O3054">
        <v>1</v>
      </c>
      <c r="P3054">
        <v>45.180419000000001</v>
      </c>
      <c r="Q3054">
        <v>5.7115030000000004</v>
      </c>
      <c r="R3054" s="93">
        <v>46301.460312499999</v>
      </c>
      <c r="S3054">
        <v>1</v>
      </c>
      <c r="T3054">
        <v>20260424</v>
      </c>
      <c r="U3054" t="s">
        <v>838</v>
      </c>
      <c r="V3054">
        <v>20260424</v>
      </c>
    </row>
    <row r="3055" spans="1:22" x14ac:dyDescent="0.3">
      <c r="A3055" s="5">
        <v>46300</v>
      </c>
      <c r="B3055" s="98" t="s">
        <v>3854</v>
      </c>
      <c r="C3055" t="s">
        <v>963</v>
      </c>
      <c r="D3055" t="s">
        <v>3198</v>
      </c>
      <c r="E3055" t="s">
        <v>176</v>
      </c>
      <c r="F3055" t="s">
        <v>3199</v>
      </c>
      <c r="G3055" t="s">
        <v>2733</v>
      </c>
      <c r="H3055" t="s">
        <v>2734</v>
      </c>
      <c r="I3055" s="91">
        <v>0.16666666666666666</v>
      </c>
      <c r="J3055" s="91">
        <v>0.18055555555555555</v>
      </c>
      <c r="K3055" s="92">
        <v>0.33</v>
      </c>
      <c r="O3055">
        <v>0</v>
      </c>
      <c r="P3055">
        <v>45.179839999999999</v>
      </c>
      <c r="Q3055">
        <v>5.7082069999999998</v>
      </c>
      <c r="R3055" s="93">
        <v>46301.460312499999</v>
      </c>
      <c r="S3055">
        <v>1</v>
      </c>
      <c r="T3055">
        <v>20260427</v>
      </c>
      <c r="U3055" t="s">
        <v>40</v>
      </c>
      <c r="V3055">
        <v>20260427</v>
      </c>
    </row>
    <row r="3056" spans="1:22" x14ac:dyDescent="0.3">
      <c r="A3056" s="5">
        <v>46300</v>
      </c>
      <c r="B3056" s="98" t="s">
        <v>3846</v>
      </c>
      <c r="C3056" t="s">
        <v>863</v>
      </c>
      <c r="D3056" t="s">
        <v>1234</v>
      </c>
      <c r="E3056" t="s">
        <v>193</v>
      </c>
      <c r="F3056" t="s">
        <v>5971</v>
      </c>
      <c r="G3056" t="s">
        <v>2733</v>
      </c>
      <c r="H3056" t="s">
        <v>2737</v>
      </c>
      <c r="I3056" s="91">
        <v>0.33333333333333331</v>
      </c>
      <c r="J3056" s="91">
        <v>0.37847222222222221</v>
      </c>
      <c r="K3056" s="92">
        <v>1.08</v>
      </c>
      <c r="L3056" s="91">
        <v>0.26874999999999999</v>
      </c>
      <c r="M3056" s="91">
        <v>0.31111111111111112</v>
      </c>
      <c r="N3056" s="92">
        <v>1.02</v>
      </c>
      <c r="O3056">
        <v>1</v>
      </c>
      <c r="P3056">
        <v>45.189757999999998</v>
      </c>
      <c r="Q3056">
        <v>5.7167630000000003</v>
      </c>
      <c r="R3056" s="93">
        <v>46301.460312499999</v>
      </c>
      <c r="S3056">
        <v>1</v>
      </c>
      <c r="T3056">
        <v>20260047</v>
      </c>
      <c r="U3056" t="s">
        <v>838</v>
      </c>
      <c r="V3056">
        <v>20260047</v>
      </c>
    </row>
    <row r="3057" spans="1:22" x14ac:dyDescent="0.3">
      <c r="A3057" s="5">
        <v>46300</v>
      </c>
      <c r="B3057" s="98" t="s">
        <v>3818</v>
      </c>
      <c r="C3057" t="s">
        <v>870</v>
      </c>
      <c r="D3057" t="s">
        <v>3162</v>
      </c>
      <c r="E3057" t="s">
        <v>366</v>
      </c>
      <c r="F3057" t="s">
        <v>3163</v>
      </c>
      <c r="G3057" t="s">
        <v>2733</v>
      </c>
      <c r="H3057" t="s">
        <v>2734</v>
      </c>
      <c r="I3057" s="91">
        <v>0.18055555555555555</v>
      </c>
      <c r="J3057" s="91">
        <v>0.19444444444444445</v>
      </c>
      <c r="K3057" s="92">
        <v>0.33</v>
      </c>
      <c r="O3057">
        <v>0</v>
      </c>
      <c r="P3057">
        <v>45.181280000000001</v>
      </c>
      <c r="Q3057">
        <v>5.6889940000000001</v>
      </c>
      <c r="R3057" s="93">
        <v>46301.460312499999</v>
      </c>
      <c r="S3057">
        <v>1</v>
      </c>
      <c r="T3057">
        <v>20260174</v>
      </c>
      <c r="U3057" t="s">
        <v>40</v>
      </c>
      <c r="V3057">
        <v>20260174</v>
      </c>
    </row>
    <row r="3058" spans="1:22" x14ac:dyDescent="0.3">
      <c r="A3058" s="5">
        <v>46300</v>
      </c>
      <c r="B3058" s="98" t="s">
        <v>3848</v>
      </c>
      <c r="C3058" t="s">
        <v>945</v>
      </c>
      <c r="D3058" t="s">
        <v>1454</v>
      </c>
      <c r="E3058" t="s">
        <v>495</v>
      </c>
      <c r="F3058" t="s">
        <v>1456</v>
      </c>
      <c r="G3058" t="s">
        <v>2733</v>
      </c>
      <c r="H3058" t="s">
        <v>2737</v>
      </c>
      <c r="I3058" s="91">
        <v>0.33333333333333331</v>
      </c>
      <c r="J3058" s="91">
        <v>0.35416666666666669</v>
      </c>
      <c r="K3058" s="92">
        <v>0.5</v>
      </c>
      <c r="O3058">
        <v>0</v>
      </c>
      <c r="P3058">
        <v>45.184829999999998</v>
      </c>
      <c r="Q3058">
        <v>5.7190070000000004</v>
      </c>
      <c r="R3058" s="93">
        <v>46301.460312499999</v>
      </c>
      <c r="S3058">
        <v>1</v>
      </c>
      <c r="T3058">
        <v>20260126</v>
      </c>
      <c r="U3058" t="s">
        <v>838</v>
      </c>
      <c r="V3058">
        <v>20260126</v>
      </c>
    </row>
    <row r="3059" spans="1:22" x14ac:dyDescent="0.3">
      <c r="A3059" s="5">
        <v>46300</v>
      </c>
      <c r="B3059" s="98" t="s">
        <v>3823</v>
      </c>
      <c r="C3059" t="s">
        <v>968</v>
      </c>
      <c r="D3059" t="s">
        <v>2977</v>
      </c>
      <c r="E3059" t="s">
        <v>298</v>
      </c>
      <c r="F3059" t="s">
        <v>2978</v>
      </c>
      <c r="G3059" t="s">
        <v>2733</v>
      </c>
      <c r="H3059" t="s">
        <v>2734</v>
      </c>
      <c r="I3059" s="91">
        <v>0.24652777777777779</v>
      </c>
      <c r="J3059" s="91">
        <v>0.26041666666666669</v>
      </c>
      <c r="K3059" s="92">
        <v>0.33</v>
      </c>
      <c r="O3059">
        <v>0</v>
      </c>
      <c r="P3059">
        <v>45.186909</v>
      </c>
      <c r="Q3059">
        <v>5.7276030000000002</v>
      </c>
      <c r="R3059" s="93">
        <v>46301.460312499999</v>
      </c>
      <c r="S3059">
        <v>1</v>
      </c>
      <c r="T3059">
        <v>20260221</v>
      </c>
      <c r="U3059" t="s">
        <v>40</v>
      </c>
      <c r="V3059">
        <v>20260221</v>
      </c>
    </row>
    <row r="3060" spans="1:22" x14ac:dyDescent="0.3">
      <c r="A3060" s="5">
        <v>46300</v>
      </c>
      <c r="B3060" s="98" t="s">
        <v>3862</v>
      </c>
      <c r="C3060" t="s">
        <v>853</v>
      </c>
      <c r="D3060" t="s">
        <v>1504</v>
      </c>
      <c r="E3060" t="s">
        <v>231</v>
      </c>
      <c r="F3060" t="s">
        <v>231</v>
      </c>
      <c r="G3060" t="s">
        <v>2733</v>
      </c>
      <c r="H3060" t="s">
        <v>2737</v>
      </c>
      <c r="I3060" s="91">
        <v>0.33333333333333331</v>
      </c>
      <c r="J3060" s="91">
        <v>0.35416666666666669</v>
      </c>
      <c r="K3060" s="92">
        <v>0.5</v>
      </c>
      <c r="O3060">
        <v>0</v>
      </c>
      <c r="P3060">
        <v>45.188467000000003</v>
      </c>
      <c r="Q3060">
        <v>5.7140909999999998</v>
      </c>
      <c r="R3060" s="93">
        <v>46301.460312499999</v>
      </c>
      <c r="S3060">
        <v>1</v>
      </c>
      <c r="T3060">
        <v>20260145</v>
      </c>
      <c r="U3060" t="s">
        <v>838</v>
      </c>
      <c r="V3060">
        <v>20260145</v>
      </c>
    </row>
    <row r="3061" spans="1:22" x14ac:dyDescent="0.3">
      <c r="A3061" s="5">
        <v>46300</v>
      </c>
      <c r="B3061" s="98" t="s">
        <v>3814</v>
      </c>
      <c r="C3061" t="s">
        <v>948</v>
      </c>
      <c r="D3061" t="s">
        <v>2944</v>
      </c>
      <c r="E3061" t="s">
        <v>614</v>
      </c>
      <c r="F3061" t="s">
        <v>2945</v>
      </c>
      <c r="G3061" t="s">
        <v>2733</v>
      </c>
      <c r="H3061" t="s">
        <v>2734</v>
      </c>
      <c r="I3061" s="91">
        <v>0.16666666666666666</v>
      </c>
      <c r="J3061" s="91">
        <v>0.18055555555555555</v>
      </c>
      <c r="K3061" s="92">
        <v>0.33</v>
      </c>
      <c r="L3061" s="91">
        <v>0.39583333333333331</v>
      </c>
      <c r="M3061" s="91">
        <v>0.46944444444444444</v>
      </c>
      <c r="N3061" s="92">
        <v>1.77</v>
      </c>
      <c r="O3061">
        <v>1</v>
      </c>
      <c r="P3061">
        <v>45.178691000000001</v>
      </c>
      <c r="Q3061">
        <v>5.737673</v>
      </c>
      <c r="R3061" s="93">
        <v>46301.460312499999</v>
      </c>
      <c r="S3061">
        <v>1</v>
      </c>
      <c r="T3061">
        <v>20260028</v>
      </c>
      <c r="U3061" t="s">
        <v>40</v>
      </c>
      <c r="V3061">
        <v>20260028</v>
      </c>
    </row>
    <row r="3062" spans="1:22" x14ac:dyDescent="0.3">
      <c r="A3062" s="5">
        <v>46300</v>
      </c>
      <c r="B3062" s="98" t="s">
        <v>3817</v>
      </c>
      <c r="C3062" t="s">
        <v>974</v>
      </c>
      <c r="D3062" t="s">
        <v>1686</v>
      </c>
      <c r="E3062" t="s">
        <v>145</v>
      </c>
      <c r="F3062" t="s">
        <v>5972</v>
      </c>
      <c r="G3062" t="s">
        <v>2733</v>
      </c>
      <c r="H3062" t="s">
        <v>2737</v>
      </c>
      <c r="I3062" s="91">
        <v>0.33333333333333331</v>
      </c>
      <c r="J3062" s="91">
        <v>0.37847222222222221</v>
      </c>
      <c r="K3062" s="92">
        <v>1.08</v>
      </c>
      <c r="L3062" s="91">
        <v>0.52500000000000002</v>
      </c>
      <c r="M3062" s="91">
        <v>0.5708333333333333</v>
      </c>
      <c r="N3062" s="92">
        <v>1.1000000000000001</v>
      </c>
      <c r="O3062">
        <v>1</v>
      </c>
      <c r="P3062">
        <v>45.170380000000002</v>
      </c>
      <c r="Q3062">
        <v>5.7395560000000003</v>
      </c>
      <c r="R3062" s="93">
        <v>46301.460312499999</v>
      </c>
      <c r="S3062">
        <v>1</v>
      </c>
      <c r="T3062">
        <v>20260210</v>
      </c>
      <c r="U3062" t="s">
        <v>838</v>
      </c>
      <c r="V3062">
        <v>20260210</v>
      </c>
    </row>
    <row r="3063" spans="1:22" x14ac:dyDescent="0.3">
      <c r="A3063" s="5">
        <v>46300</v>
      </c>
      <c r="B3063" s="98" t="s">
        <v>3893</v>
      </c>
      <c r="C3063" t="s">
        <v>846</v>
      </c>
      <c r="D3063" t="s">
        <v>2920</v>
      </c>
      <c r="E3063" t="s">
        <v>558</v>
      </c>
      <c r="F3063" t="s">
        <v>2921</v>
      </c>
      <c r="G3063" t="s">
        <v>2733</v>
      </c>
      <c r="H3063" t="s">
        <v>2734</v>
      </c>
      <c r="I3063" s="91">
        <v>0.29166666666666669</v>
      </c>
      <c r="J3063" s="91">
        <v>0.2986111111111111</v>
      </c>
      <c r="K3063" s="92">
        <v>0.17</v>
      </c>
      <c r="O3063">
        <v>0</v>
      </c>
      <c r="P3063">
        <v>45.193044999999998</v>
      </c>
      <c r="Q3063">
        <v>5.7306739999999996</v>
      </c>
      <c r="R3063" s="93">
        <v>46301.460312499999</v>
      </c>
      <c r="S3063">
        <v>0</v>
      </c>
      <c r="T3063">
        <v>20260338</v>
      </c>
      <c r="U3063" t="s">
        <v>3760</v>
      </c>
      <c r="V3063">
        <v>20260338</v>
      </c>
    </row>
    <row r="3064" spans="1:22" x14ac:dyDescent="0.3">
      <c r="A3064" s="5">
        <v>46300</v>
      </c>
      <c r="B3064" s="98" t="s">
        <v>3846</v>
      </c>
      <c r="C3064" t="s">
        <v>965</v>
      </c>
      <c r="D3064" t="s">
        <v>2957</v>
      </c>
      <c r="E3064" t="s">
        <v>480</v>
      </c>
      <c r="F3064" t="s">
        <v>2958</v>
      </c>
      <c r="G3064" t="s">
        <v>2733</v>
      </c>
      <c r="H3064" t="s">
        <v>2734</v>
      </c>
      <c r="I3064" s="91">
        <v>0.16666666666666666</v>
      </c>
      <c r="J3064" s="91">
        <v>0.18055555555555555</v>
      </c>
      <c r="K3064" s="92">
        <v>0.33</v>
      </c>
      <c r="L3064" s="91">
        <v>0.20347222222222222</v>
      </c>
      <c r="M3064" s="91">
        <v>0.20555555555555555</v>
      </c>
      <c r="N3064" s="92">
        <v>0.05</v>
      </c>
      <c r="O3064">
        <v>1</v>
      </c>
      <c r="P3064">
        <v>45.057284000000003</v>
      </c>
      <c r="Q3064">
        <v>5.6685739999999996</v>
      </c>
      <c r="R3064" s="93">
        <v>46301.460312499999</v>
      </c>
      <c r="S3064">
        <v>1</v>
      </c>
      <c r="T3064">
        <v>20260266</v>
      </c>
      <c r="U3064" t="s">
        <v>40</v>
      </c>
      <c r="V3064">
        <v>20260266</v>
      </c>
    </row>
    <row r="3065" spans="1:22" x14ac:dyDescent="0.3">
      <c r="A3065" s="5">
        <v>46300</v>
      </c>
      <c r="B3065" s="98" t="s">
        <v>3849</v>
      </c>
      <c r="C3065" t="s">
        <v>861</v>
      </c>
      <c r="D3065" t="s">
        <v>880</v>
      </c>
      <c r="E3065" t="s">
        <v>811</v>
      </c>
      <c r="F3065" t="s">
        <v>2979</v>
      </c>
      <c r="G3065" t="s">
        <v>2733</v>
      </c>
      <c r="H3065" t="s">
        <v>2734</v>
      </c>
      <c r="I3065" s="91">
        <v>0.16666666666666666</v>
      </c>
      <c r="J3065" s="91">
        <v>0.18055555555555555</v>
      </c>
      <c r="K3065" s="92">
        <v>0.33</v>
      </c>
      <c r="L3065" s="91">
        <v>0.56874999999999998</v>
      </c>
      <c r="M3065" s="91">
        <v>0.56874999999999998</v>
      </c>
      <c r="N3065" s="92">
        <v>0</v>
      </c>
      <c r="O3065">
        <v>1</v>
      </c>
      <c r="P3065">
        <v>45.184420000000003</v>
      </c>
      <c r="Q3065">
        <v>5.7195400000000003</v>
      </c>
      <c r="R3065" s="93">
        <v>46301.460312499999</v>
      </c>
      <c r="S3065">
        <v>1</v>
      </c>
      <c r="V3065" t="s">
        <v>3777</v>
      </c>
    </row>
    <row r="3066" spans="1:22" x14ac:dyDescent="0.3">
      <c r="A3066" s="5">
        <v>46300</v>
      </c>
      <c r="B3066" s="98" t="s">
        <v>3862</v>
      </c>
      <c r="C3066" t="s">
        <v>853</v>
      </c>
      <c r="D3066" t="s">
        <v>1464</v>
      </c>
      <c r="E3066" t="s">
        <v>627</v>
      </c>
      <c r="F3066" t="s">
        <v>627</v>
      </c>
      <c r="G3066" t="s">
        <v>2733</v>
      </c>
      <c r="H3066" t="s">
        <v>2737</v>
      </c>
      <c r="I3066" s="91">
        <v>0.33333333333333331</v>
      </c>
      <c r="J3066" s="91">
        <v>0.35416666666666669</v>
      </c>
      <c r="K3066" s="92">
        <v>0.5</v>
      </c>
      <c r="O3066">
        <v>0</v>
      </c>
      <c r="P3066">
        <v>45.187038000000001</v>
      </c>
      <c r="Q3066">
        <v>5.719214</v>
      </c>
      <c r="R3066" s="93">
        <v>46301.460312499999</v>
      </c>
      <c r="S3066">
        <v>1</v>
      </c>
      <c r="T3066">
        <v>20260129</v>
      </c>
      <c r="U3066" t="s">
        <v>838</v>
      </c>
      <c r="V3066">
        <v>20260129</v>
      </c>
    </row>
    <row r="3067" spans="1:22" x14ac:dyDescent="0.3">
      <c r="A3067" s="5">
        <v>46300</v>
      </c>
      <c r="B3067" s="98" t="s">
        <v>3864</v>
      </c>
      <c r="C3067" t="s">
        <v>960</v>
      </c>
      <c r="D3067" t="s">
        <v>2990</v>
      </c>
      <c r="E3067" t="s">
        <v>464</v>
      </c>
      <c r="F3067" t="s">
        <v>2991</v>
      </c>
      <c r="G3067" t="s">
        <v>2733</v>
      </c>
      <c r="H3067" t="s">
        <v>2734</v>
      </c>
      <c r="I3067" s="91">
        <v>0.16666666666666666</v>
      </c>
      <c r="J3067" s="91">
        <v>0.18055555555555555</v>
      </c>
      <c r="K3067" s="92">
        <v>0.33</v>
      </c>
      <c r="L3067" s="91">
        <v>0.37430555555555556</v>
      </c>
      <c r="M3067" s="91">
        <v>0.37916666666666665</v>
      </c>
      <c r="N3067" s="92">
        <v>0.12</v>
      </c>
      <c r="O3067">
        <v>1</v>
      </c>
      <c r="P3067">
        <v>45.216498000000001</v>
      </c>
      <c r="Q3067">
        <v>5.6917090000000004</v>
      </c>
      <c r="R3067" s="93">
        <v>46301.460312499999</v>
      </c>
      <c r="S3067">
        <v>1</v>
      </c>
      <c r="T3067">
        <v>20260190</v>
      </c>
      <c r="U3067" t="s">
        <v>40</v>
      </c>
      <c r="V3067">
        <v>20260190</v>
      </c>
    </row>
    <row r="3068" spans="1:22" x14ac:dyDescent="0.3">
      <c r="A3068" s="5">
        <v>46300</v>
      </c>
      <c r="B3068" s="98" t="s">
        <v>3915</v>
      </c>
      <c r="C3068" t="s">
        <v>851</v>
      </c>
      <c r="D3068" t="s">
        <v>850</v>
      </c>
      <c r="E3068" t="s">
        <v>630</v>
      </c>
      <c r="F3068" t="s">
        <v>3213</v>
      </c>
      <c r="G3068" t="s">
        <v>2733</v>
      </c>
      <c r="H3068" t="s">
        <v>2734</v>
      </c>
      <c r="I3068" s="91">
        <v>0.16666666666666666</v>
      </c>
      <c r="J3068" s="91">
        <v>0.18055555555555555</v>
      </c>
      <c r="K3068" s="92">
        <v>0.33</v>
      </c>
      <c r="O3068">
        <v>0</v>
      </c>
      <c r="P3068">
        <v>45.362712999999999</v>
      </c>
      <c r="Q3068">
        <v>5.5913490000000001</v>
      </c>
      <c r="R3068" s="93">
        <v>46301.460312499999</v>
      </c>
      <c r="S3068">
        <v>1</v>
      </c>
      <c r="V3068" t="s">
        <v>3786</v>
      </c>
    </row>
    <row r="3069" spans="1:22" x14ac:dyDescent="0.3">
      <c r="A3069" s="5">
        <v>46300</v>
      </c>
      <c r="B3069" s="98" t="s">
        <v>3861</v>
      </c>
      <c r="C3069" t="s">
        <v>970</v>
      </c>
      <c r="D3069" t="s">
        <v>1825</v>
      </c>
      <c r="E3069" t="s">
        <v>638</v>
      </c>
      <c r="F3069" t="s">
        <v>1827</v>
      </c>
      <c r="G3069" t="s">
        <v>2733</v>
      </c>
      <c r="H3069" t="s">
        <v>2734</v>
      </c>
      <c r="I3069" s="91">
        <v>0.16666666666666666</v>
      </c>
      <c r="J3069" s="91">
        <v>0.1736111111111111</v>
      </c>
      <c r="K3069" s="92">
        <v>0.17</v>
      </c>
      <c r="O3069">
        <v>0</v>
      </c>
      <c r="P3069">
        <v>45.177596000000001</v>
      </c>
      <c r="Q3069">
        <v>5.7290789999999996</v>
      </c>
      <c r="R3069" s="93">
        <v>46301.460312499999</v>
      </c>
      <c r="S3069">
        <v>1</v>
      </c>
      <c r="T3069">
        <v>20260253</v>
      </c>
      <c r="U3069" t="s">
        <v>838</v>
      </c>
      <c r="V3069">
        <v>20260253</v>
      </c>
    </row>
    <row r="3070" spans="1:22" x14ac:dyDescent="0.3">
      <c r="A3070" s="5">
        <v>46300</v>
      </c>
      <c r="B3070" s="98" t="s">
        <v>3865</v>
      </c>
      <c r="C3070" t="s">
        <v>962</v>
      </c>
      <c r="D3070" t="s">
        <v>2675</v>
      </c>
      <c r="E3070" t="s">
        <v>418</v>
      </c>
      <c r="F3070" t="s">
        <v>2963</v>
      </c>
      <c r="G3070" t="s">
        <v>2733</v>
      </c>
      <c r="H3070" t="s">
        <v>2737</v>
      </c>
      <c r="I3070" s="91">
        <v>0.33680555555555558</v>
      </c>
      <c r="J3070" s="91">
        <v>0.37152777777777779</v>
      </c>
      <c r="K3070" s="92">
        <v>0.83</v>
      </c>
      <c r="L3070" s="91">
        <v>0.42222222222222222</v>
      </c>
      <c r="M3070" s="91">
        <v>0.43194444444444446</v>
      </c>
      <c r="N3070" s="92">
        <v>0.23</v>
      </c>
      <c r="O3070">
        <v>1</v>
      </c>
      <c r="P3070">
        <v>45.288339000000001</v>
      </c>
      <c r="Q3070">
        <v>5.6399229999999996</v>
      </c>
      <c r="R3070" s="93">
        <v>46301.460312499999</v>
      </c>
      <c r="S3070">
        <v>1</v>
      </c>
      <c r="T3070">
        <v>20260560</v>
      </c>
      <c r="U3070" t="s">
        <v>838</v>
      </c>
      <c r="V3070">
        <v>20260560</v>
      </c>
    </row>
    <row r="3071" spans="1:22" x14ac:dyDescent="0.3">
      <c r="A3071" s="5">
        <v>46300</v>
      </c>
      <c r="B3071" s="98" t="s">
        <v>3815</v>
      </c>
      <c r="C3071" t="s">
        <v>905</v>
      </c>
      <c r="D3071" t="s">
        <v>1576</v>
      </c>
      <c r="E3071" t="s">
        <v>516</v>
      </c>
      <c r="F3071" t="s">
        <v>516</v>
      </c>
      <c r="G3071" t="s">
        <v>2733</v>
      </c>
      <c r="H3071" t="s">
        <v>2737</v>
      </c>
      <c r="I3071" s="91">
        <v>0.33333333333333331</v>
      </c>
      <c r="J3071" s="91">
        <v>0.375</v>
      </c>
      <c r="K3071" s="92">
        <v>1</v>
      </c>
      <c r="O3071">
        <v>0</v>
      </c>
      <c r="P3071">
        <v>45.239739999999998</v>
      </c>
      <c r="Q3071">
        <v>5.8900969999999999</v>
      </c>
      <c r="R3071" s="93">
        <v>46301.460312499999</v>
      </c>
      <c r="S3071">
        <v>1</v>
      </c>
      <c r="T3071">
        <v>20260168</v>
      </c>
      <c r="U3071" t="s">
        <v>838</v>
      </c>
      <c r="V3071">
        <v>20260168</v>
      </c>
    </row>
    <row r="3072" spans="1:22" x14ac:dyDescent="0.3">
      <c r="A3072" s="5">
        <v>46300</v>
      </c>
      <c r="B3072" s="98" t="s">
        <v>3767</v>
      </c>
      <c r="C3072" t="s">
        <v>846</v>
      </c>
      <c r="E3072" t="s">
        <v>2934</v>
      </c>
      <c r="F3072" t="s">
        <v>2934</v>
      </c>
      <c r="I3072" s="91">
        <v>0.33333333333333331</v>
      </c>
      <c r="J3072" s="91">
        <v>0.34722222222222221</v>
      </c>
      <c r="K3072" s="92">
        <v>0.33</v>
      </c>
      <c r="O3072">
        <v>0</v>
      </c>
      <c r="P3072">
        <v>45.158180999999999</v>
      </c>
      <c r="Q3072">
        <v>5.7037069999999996</v>
      </c>
      <c r="R3072" s="93">
        <v>46301.460312499999</v>
      </c>
      <c r="S3072">
        <v>0</v>
      </c>
      <c r="T3072">
        <v>20260331</v>
      </c>
      <c r="U3072" t="s">
        <v>3760</v>
      </c>
      <c r="V3072">
        <v>20260331</v>
      </c>
    </row>
    <row r="3073" spans="1:22" x14ac:dyDescent="0.3">
      <c r="A3073" s="5">
        <v>46300</v>
      </c>
      <c r="B3073" s="98" t="s">
        <v>3846</v>
      </c>
      <c r="C3073" t="s">
        <v>965</v>
      </c>
      <c r="D3073" t="s">
        <v>2980</v>
      </c>
      <c r="E3073" t="s">
        <v>644</v>
      </c>
      <c r="F3073" t="s">
        <v>2981</v>
      </c>
      <c r="G3073" t="s">
        <v>2733</v>
      </c>
      <c r="H3073" t="s">
        <v>2734</v>
      </c>
      <c r="I3073" s="91">
        <v>0.16666666666666666</v>
      </c>
      <c r="J3073" s="91">
        <v>0.18055555555555555</v>
      </c>
      <c r="K3073" s="92">
        <v>0.33</v>
      </c>
      <c r="L3073" s="91">
        <v>0.35902777777777778</v>
      </c>
      <c r="M3073" s="91">
        <v>0.38263888888888886</v>
      </c>
      <c r="N3073" s="92">
        <v>0.56999999999999995</v>
      </c>
      <c r="O3073">
        <v>1</v>
      </c>
      <c r="P3073">
        <v>45.183132999999998</v>
      </c>
      <c r="Q3073">
        <v>5.7067009999999998</v>
      </c>
      <c r="R3073" s="93">
        <v>46301.460312499999</v>
      </c>
      <c r="S3073">
        <v>1</v>
      </c>
      <c r="T3073">
        <v>20260590</v>
      </c>
      <c r="U3073" t="s">
        <v>40</v>
      </c>
      <c r="V3073">
        <v>20260590</v>
      </c>
    </row>
    <row r="3074" spans="1:22" x14ac:dyDescent="0.3">
      <c r="A3074" s="5">
        <v>46300</v>
      </c>
      <c r="B3074" s="98" t="s">
        <v>3835</v>
      </c>
      <c r="C3074" t="s">
        <v>859</v>
      </c>
      <c r="D3074" t="s">
        <v>2738</v>
      </c>
      <c r="E3074" t="s">
        <v>219</v>
      </c>
      <c r="F3074" t="s">
        <v>2739</v>
      </c>
      <c r="G3074" t="s">
        <v>2733</v>
      </c>
      <c r="H3074" t="s">
        <v>2734</v>
      </c>
      <c r="I3074" s="91">
        <v>0.16666666666666666</v>
      </c>
      <c r="J3074" s="91">
        <v>0.1736111111111111</v>
      </c>
      <c r="K3074" s="92">
        <v>0.17</v>
      </c>
      <c r="O3074">
        <v>0</v>
      </c>
      <c r="P3074">
        <v>45.183280000000003</v>
      </c>
      <c r="Q3074">
        <v>5.7183830000000002</v>
      </c>
      <c r="R3074" s="93">
        <v>46301.460312499999</v>
      </c>
      <c r="S3074">
        <v>1</v>
      </c>
      <c r="T3074">
        <v>20260531</v>
      </c>
      <c r="U3074" t="s">
        <v>40</v>
      </c>
      <c r="V3074">
        <v>20260531</v>
      </c>
    </row>
    <row r="3075" spans="1:22" x14ac:dyDescent="0.3">
      <c r="A3075" s="5">
        <v>46300</v>
      </c>
      <c r="B3075" s="98" t="s">
        <v>3867</v>
      </c>
      <c r="C3075" t="s">
        <v>914</v>
      </c>
      <c r="D3075" t="s">
        <v>3738</v>
      </c>
      <c r="E3075" t="s">
        <v>199</v>
      </c>
      <c r="F3075" t="s">
        <v>3739</v>
      </c>
      <c r="G3075" t="s">
        <v>2733</v>
      </c>
      <c r="H3075" t="s">
        <v>2734</v>
      </c>
      <c r="I3075" s="91">
        <v>0.16666666666666666</v>
      </c>
      <c r="J3075" s="91">
        <v>0.18055555555555555</v>
      </c>
      <c r="K3075" s="92">
        <v>0.33</v>
      </c>
      <c r="L3075" s="91">
        <v>0.20555555555555555</v>
      </c>
      <c r="M3075" s="91">
        <v>0.33541666666666664</v>
      </c>
      <c r="N3075" s="92">
        <v>3.12</v>
      </c>
      <c r="O3075">
        <v>1</v>
      </c>
      <c r="P3075">
        <v>45.187798000000001</v>
      </c>
      <c r="Q3075">
        <v>5.7135920000000002</v>
      </c>
      <c r="R3075" s="93">
        <v>46301.460312499999</v>
      </c>
      <c r="S3075">
        <v>1</v>
      </c>
      <c r="T3075">
        <v>20260406</v>
      </c>
      <c r="U3075" t="s">
        <v>40</v>
      </c>
      <c r="V3075">
        <v>20260406</v>
      </c>
    </row>
    <row r="3076" spans="1:22" x14ac:dyDescent="0.3">
      <c r="A3076" s="5">
        <v>46300</v>
      </c>
      <c r="B3076" s="98" t="s">
        <v>3846</v>
      </c>
      <c r="C3076" t="s">
        <v>863</v>
      </c>
      <c r="D3076" t="s">
        <v>883</v>
      </c>
      <c r="E3076" t="s">
        <v>810</v>
      </c>
      <c r="F3076" t="s">
        <v>5973</v>
      </c>
      <c r="G3076" t="s">
        <v>2733</v>
      </c>
      <c r="H3076" t="s">
        <v>2734</v>
      </c>
      <c r="I3076" s="91">
        <v>0.29166666666666669</v>
      </c>
      <c r="J3076" s="91">
        <v>0.30555555555555558</v>
      </c>
      <c r="K3076" s="92">
        <v>0.33</v>
      </c>
      <c r="L3076" s="91">
        <v>0.17499999999999999</v>
      </c>
      <c r="M3076" s="91">
        <v>0.17916666666666667</v>
      </c>
      <c r="N3076" s="92">
        <v>0.1</v>
      </c>
      <c r="O3076">
        <v>1</v>
      </c>
      <c r="P3076">
        <v>45.190103000000001</v>
      </c>
      <c r="Q3076">
        <v>5.7168659999999996</v>
      </c>
      <c r="R3076" s="93">
        <v>46301.460312499999</v>
      </c>
      <c r="S3076">
        <v>1</v>
      </c>
      <c r="V3076" t="s">
        <v>3805</v>
      </c>
    </row>
    <row r="3077" spans="1:22" x14ac:dyDescent="0.3">
      <c r="A3077" s="5">
        <v>46300</v>
      </c>
      <c r="B3077" s="98" t="s">
        <v>3828</v>
      </c>
      <c r="C3077" t="s">
        <v>976</v>
      </c>
      <c r="D3077" t="s">
        <v>2695</v>
      </c>
      <c r="E3077" t="s">
        <v>430</v>
      </c>
      <c r="F3077" t="s">
        <v>430</v>
      </c>
      <c r="G3077" t="s">
        <v>2733</v>
      </c>
      <c r="H3077" t="s">
        <v>2737</v>
      </c>
      <c r="I3077" s="91">
        <v>0.33333333333333331</v>
      </c>
      <c r="J3077" s="91">
        <v>0.34722222222222221</v>
      </c>
      <c r="K3077" s="92">
        <v>0.33</v>
      </c>
      <c r="L3077" s="91">
        <v>0.41249999999999998</v>
      </c>
      <c r="M3077" s="91">
        <v>0.43611111111111112</v>
      </c>
      <c r="N3077" s="92">
        <v>0.56999999999999995</v>
      </c>
      <c r="O3077">
        <v>1</v>
      </c>
      <c r="P3077">
        <v>45.179054999999998</v>
      </c>
      <c r="Q3077">
        <v>5.6940229999999996</v>
      </c>
      <c r="R3077" s="93">
        <v>46301.460312499999</v>
      </c>
      <c r="S3077">
        <v>1</v>
      </c>
      <c r="T3077">
        <v>20260567</v>
      </c>
      <c r="U3077" t="s">
        <v>838</v>
      </c>
      <c r="V3077">
        <v>20260567</v>
      </c>
    </row>
    <row r="3078" spans="1:22" x14ac:dyDescent="0.3">
      <c r="A3078" s="5">
        <v>46300</v>
      </c>
      <c r="B3078" s="98" t="s">
        <v>3864</v>
      </c>
      <c r="C3078" t="s">
        <v>960</v>
      </c>
      <c r="D3078" t="s">
        <v>1188</v>
      </c>
      <c r="E3078" t="s">
        <v>334</v>
      </c>
      <c r="F3078" t="s">
        <v>2946</v>
      </c>
      <c r="G3078" t="s">
        <v>2733</v>
      </c>
      <c r="H3078" t="s">
        <v>2737</v>
      </c>
      <c r="I3078" s="91">
        <v>0.33333333333333331</v>
      </c>
      <c r="J3078" s="91">
        <v>0.4375</v>
      </c>
      <c r="K3078" s="92">
        <v>2.5</v>
      </c>
      <c r="L3078" s="91">
        <v>0.46527777777777779</v>
      </c>
      <c r="M3078" s="91">
        <v>0.53611111111111109</v>
      </c>
      <c r="N3078" s="92">
        <v>1.7</v>
      </c>
      <c r="O3078">
        <v>1</v>
      </c>
      <c r="P3078">
        <v>45.229664999999997</v>
      </c>
      <c r="Q3078">
        <v>5.681597</v>
      </c>
      <c r="R3078" s="93">
        <v>46301.460312499999</v>
      </c>
      <c r="S3078">
        <v>1</v>
      </c>
      <c r="T3078">
        <v>20260032</v>
      </c>
      <c r="U3078" t="s">
        <v>838</v>
      </c>
      <c r="V3078">
        <v>20260032</v>
      </c>
    </row>
    <row r="3079" spans="1:22" x14ac:dyDescent="0.3">
      <c r="A3079" s="5">
        <v>46300</v>
      </c>
      <c r="B3079" s="98" t="s">
        <v>3872</v>
      </c>
      <c r="C3079" t="s">
        <v>866</v>
      </c>
      <c r="D3079" t="s">
        <v>2959</v>
      </c>
      <c r="E3079" t="s">
        <v>344</v>
      </c>
      <c r="F3079" t="s">
        <v>2960</v>
      </c>
      <c r="G3079" t="s">
        <v>2733</v>
      </c>
      <c r="H3079" t="s">
        <v>2734</v>
      </c>
      <c r="I3079" s="91">
        <v>0.25</v>
      </c>
      <c r="J3079" s="91">
        <v>0.26041666666666669</v>
      </c>
      <c r="K3079" s="92">
        <v>0.25</v>
      </c>
      <c r="L3079" s="91">
        <v>8.1250000000000003E-2</v>
      </c>
      <c r="M3079" s="91">
        <v>8.1250000000000003E-2</v>
      </c>
      <c r="N3079" s="92">
        <v>0</v>
      </c>
      <c r="O3079">
        <v>1</v>
      </c>
      <c r="P3079">
        <v>45.204273999999998</v>
      </c>
      <c r="Q3079">
        <v>5.7592150000000002</v>
      </c>
      <c r="R3079" s="93">
        <v>46301.460312499999</v>
      </c>
      <c r="S3079">
        <v>1</v>
      </c>
      <c r="T3079">
        <v>20260130</v>
      </c>
      <c r="U3079" t="s">
        <v>40</v>
      </c>
      <c r="V3079">
        <v>20260130</v>
      </c>
    </row>
    <row r="3080" spans="1:22" x14ac:dyDescent="0.3">
      <c r="A3080" s="5">
        <v>46300</v>
      </c>
      <c r="B3080" s="98" t="s">
        <v>3862</v>
      </c>
      <c r="C3080" t="s">
        <v>853</v>
      </c>
      <c r="D3080" t="s">
        <v>2982</v>
      </c>
      <c r="E3080" t="s">
        <v>575</v>
      </c>
      <c r="F3080" t="s">
        <v>2983</v>
      </c>
      <c r="G3080" t="s">
        <v>2733</v>
      </c>
      <c r="H3080" t="s">
        <v>2734</v>
      </c>
      <c r="I3080" s="91">
        <v>0.16666666666666666</v>
      </c>
      <c r="J3080" s="91">
        <v>0.18055555555555555</v>
      </c>
      <c r="K3080" s="92">
        <v>0.33</v>
      </c>
      <c r="O3080">
        <v>0</v>
      </c>
      <c r="P3080">
        <v>45.146017000000001</v>
      </c>
      <c r="Q3080">
        <v>5.7155500000000004</v>
      </c>
      <c r="R3080" s="93">
        <v>46301.460312499999</v>
      </c>
      <c r="S3080">
        <v>1</v>
      </c>
      <c r="T3080">
        <v>20260518</v>
      </c>
      <c r="U3080" t="s">
        <v>40</v>
      </c>
      <c r="V3080">
        <v>20260518</v>
      </c>
    </row>
    <row r="3081" spans="1:22" x14ac:dyDescent="0.3">
      <c r="A3081" s="5">
        <v>46300</v>
      </c>
      <c r="B3081" s="98" t="s">
        <v>3818</v>
      </c>
      <c r="C3081" t="s">
        <v>870</v>
      </c>
      <c r="D3081" t="s">
        <v>869</v>
      </c>
      <c r="E3081" t="s">
        <v>808</v>
      </c>
      <c r="F3081" t="s">
        <v>2994</v>
      </c>
      <c r="G3081" t="s">
        <v>2733</v>
      </c>
      <c r="H3081" t="s">
        <v>2737</v>
      </c>
      <c r="I3081" s="91">
        <v>0.40277777777777779</v>
      </c>
      <c r="J3081" s="91">
        <v>0.42708333333333331</v>
      </c>
      <c r="K3081" s="92">
        <v>0.57999999999999996</v>
      </c>
      <c r="O3081">
        <v>0</v>
      </c>
      <c r="P3081">
        <v>45.192346999999998</v>
      </c>
      <c r="Q3081">
        <v>5.7316079999999996</v>
      </c>
      <c r="R3081" s="93">
        <v>46301.460312499999</v>
      </c>
      <c r="S3081">
        <v>1</v>
      </c>
      <c r="V3081" t="s">
        <v>3769</v>
      </c>
    </row>
    <row r="3082" spans="1:22" x14ac:dyDescent="0.3">
      <c r="A3082" s="5">
        <v>46300</v>
      </c>
      <c r="B3082" s="98" t="s">
        <v>3829</v>
      </c>
      <c r="C3082" t="s">
        <v>946</v>
      </c>
      <c r="D3082" t="s">
        <v>2986</v>
      </c>
      <c r="E3082" t="s">
        <v>492</v>
      </c>
      <c r="F3082" t="s">
        <v>2987</v>
      </c>
      <c r="G3082" t="s">
        <v>2733</v>
      </c>
      <c r="H3082" t="s">
        <v>2734</v>
      </c>
      <c r="I3082" s="91">
        <v>0.16666666666666666</v>
      </c>
      <c r="J3082" s="91">
        <v>0.18055555555555555</v>
      </c>
      <c r="K3082" s="92">
        <v>0.33</v>
      </c>
      <c r="O3082">
        <v>0</v>
      </c>
      <c r="P3082">
        <v>45.185462000000001</v>
      </c>
      <c r="Q3082">
        <v>5.7269600000000001</v>
      </c>
      <c r="R3082" s="93">
        <v>46301.460312499999</v>
      </c>
      <c r="S3082">
        <v>0</v>
      </c>
      <c r="T3082">
        <v>20260297</v>
      </c>
      <c r="U3082" t="s">
        <v>3760</v>
      </c>
      <c r="V3082">
        <v>20260297</v>
      </c>
    </row>
    <row r="3083" spans="1:22" x14ac:dyDescent="0.3">
      <c r="A3083" s="5">
        <v>46300</v>
      </c>
      <c r="B3083" s="98" t="s">
        <v>3870</v>
      </c>
      <c r="C3083" t="s">
        <v>947</v>
      </c>
      <c r="D3083" t="s">
        <v>1285</v>
      </c>
      <c r="E3083" t="s">
        <v>254</v>
      </c>
      <c r="F3083" t="s">
        <v>254</v>
      </c>
      <c r="G3083" t="s">
        <v>2733</v>
      </c>
      <c r="H3083" t="s">
        <v>2737</v>
      </c>
      <c r="I3083" s="91">
        <v>0.33333333333333331</v>
      </c>
      <c r="J3083" s="91">
        <v>0.37847222222222221</v>
      </c>
      <c r="K3083" s="92">
        <v>1.08</v>
      </c>
      <c r="L3083" s="91">
        <v>0.41805555555555557</v>
      </c>
      <c r="M3083" s="91">
        <v>0.44444444444444442</v>
      </c>
      <c r="N3083" s="92">
        <v>0.63</v>
      </c>
      <c r="O3083">
        <v>1</v>
      </c>
      <c r="P3083">
        <v>45.359994</v>
      </c>
      <c r="Q3083">
        <v>5.5964039999999997</v>
      </c>
      <c r="R3083" s="93">
        <v>46301.460312499999</v>
      </c>
      <c r="S3083">
        <v>1</v>
      </c>
      <c r="T3083">
        <v>20260064</v>
      </c>
      <c r="U3083" t="s">
        <v>838</v>
      </c>
      <c r="V3083">
        <v>20260064</v>
      </c>
    </row>
    <row r="3084" spans="1:22" x14ac:dyDescent="0.3">
      <c r="A3084" s="5">
        <v>46300</v>
      </c>
      <c r="B3084" s="98" t="s">
        <v>3818</v>
      </c>
      <c r="C3084" t="s">
        <v>870</v>
      </c>
      <c r="D3084" t="s">
        <v>2508</v>
      </c>
      <c r="E3084" t="s">
        <v>198</v>
      </c>
      <c r="F3084" t="s">
        <v>2509</v>
      </c>
      <c r="G3084" t="s">
        <v>2733</v>
      </c>
      <c r="H3084" t="s">
        <v>2737</v>
      </c>
      <c r="I3084" s="91">
        <v>0.4513888888888889</v>
      </c>
      <c r="J3084" s="91">
        <v>0.47916666666666669</v>
      </c>
      <c r="K3084" s="92">
        <v>0.67</v>
      </c>
      <c r="O3084">
        <v>0</v>
      </c>
      <c r="P3084">
        <v>45.188409999999998</v>
      </c>
      <c r="Q3084">
        <v>5.7258019999999998</v>
      </c>
      <c r="R3084" s="93">
        <v>46301.460312499999</v>
      </c>
      <c r="S3084">
        <v>1</v>
      </c>
      <c r="T3084">
        <v>20260493</v>
      </c>
      <c r="U3084" t="s">
        <v>838</v>
      </c>
      <c r="V3084">
        <v>20260493</v>
      </c>
    </row>
    <row r="3085" spans="1:22" x14ac:dyDescent="0.3">
      <c r="A3085" s="5">
        <v>46300</v>
      </c>
      <c r="B3085" s="98" t="s">
        <v>3866</v>
      </c>
      <c r="C3085" t="s">
        <v>949</v>
      </c>
      <c r="D3085" t="s">
        <v>1117</v>
      </c>
      <c r="E3085" t="s">
        <v>388</v>
      </c>
      <c r="F3085" t="s">
        <v>2972</v>
      </c>
      <c r="G3085" t="s">
        <v>2733</v>
      </c>
      <c r="H3085" t="s">
        <v>2737</v>
      </c>
      <c r="I3085" s="91">
        <v>0.33333333333333331</v>
      </c>
      <c r="J3085" s="91">
        <v>0.3611111111111111</v>
      </c>
      <c r="K3085" s="92">
        <v>0.67</v>
      </c>
      <c r="O3085">
        <v>0</v>
      </c>
      <c r="P3085">
        <v>45.362834999999997</v>
      </c>
      <c r="Q3085">
        <v>5.5878829999999997</v>
      </c>
      <c r="R3085" s="93">
        <v>46301.460312499999</v>
      </c>
      <c r="S3085">
        <v>1</v>
      </c>
      <c r="T3085">
        <v>20200002</v>
      </c>
      <c r="U3085" t="s">
        <v>838</v>
      </c>
      <c r="V3085">
        <v>20200002</v>
      </c>
    </row>
    <row r="3086" spans="1:22" x14ac:dyDescent="0.3">
      <c r="A3086" s="5">
        <v>46300</v>
      </c>
      <c r="B3086" s="98" t="s">
        <v>3867</v>
      </c>
      <c r="C3086" t="s">
        <v>914</v>
      </c>
      <c r="D3086" t="s">
        <v>2999</v>
      </c>
      <c r="E3086" t="s">
        <v>127</v>
      </c>
      <c r="F3086" t="s">
        <v>3000</v>
      </c>
      <c r="G3086" t="s">
        <v>2733</v>
      </c>
      <c r="H3086" t="s">
        <v>2734</v>
      </c>
      <c r="I3086" s="91">
        <v>0.16666666666666666</v>
      </c>
      <c r="J3086" s="91">
        <v>0.18055555555555555</v>
      </c>
      <c r="K3086" s="92">
        <v>0.33</v>
      </c>
      <c r="L3086" s="91">
        <v>0.18541666666666667</v>
      </c>
      <c r="M3086" s="91">
        <v>0.31944444444444442</v>
      </c>
      <c r="N3086" s="92">
        <v>3.22</v>
      </c>
      <c r="O3086">
        <v>1</v>
      </c>
      <c r="P3086">
        <v>45.190395000000002</v>
      </c>
      <c r="Q3086">
        <v>5.7254319999999996</v>
      </c>
      <c r="R3086" s="93">
        <v>46301.460312499999</v>
      </c>
      <c r="S3086">
        <v>1</v>
      </c>
      <c r="T3086">
        <v>20260224</v>
      </c>
      <c r="U3086" t="s">
        <v>40</v>
      </c>
      <c r="V3086">
        <v>20260224</v>
      </c>
    </row>
    <row r="3087" spans="1:22" x14ac:dyDescent="0.3">
      <c r="A3087" s="5">
        <v>46300</v>
      </c>
      <c r="B3087" s="98" t="s">
        <v>3816</v>
      </c>
      <c r="C3087" t="s">
        <v>957</v>
      </c>
      <c r="D3087" t="s">
        <v>2626</v>
      </c>
      <c r="E3087" t="s">
        <v>292</v>
      </c>
      <c r="F3087" t="s">
        <v>2628</v>
      </c>
      <c r="G3087" t="s">
        <v>2733</v>
      </c>
      <c r="H3087" t="s">
        <v>2737</v>
      </c>
      <c r="I3087" s="91">
        <v>0.4513888888888889</v>
      </c>
      <c r="J3087" s="91">
        <v>0.46180555555555558</v>
      </c>
      <c r="K3087" s="92">
        <v>0.25</v>
      </c>
      <c r="O3087">
        <v>0</v>
      </c>
      <c r="P3087">
        <v>45.189673999999997</v>
      </c>
      <c r="Q3087">
        <v>5.721368</v>
      </c>
      <c r="R3087" s="93">
        <v>46301.460312499999</v>
      </c>
      <c r="S3087">
        <v>1</v>
      </c>
      <c r="T3087">
        <v>20260541</v>
      </c>
      <c r="U3087" t="s">
        <v>838</v>
      </c>
      <c r="V3087">
        <v>20260541</v>
      </c>
    </row>
    <row r="3088" spans="1:22" x14ac:dyDescent="0.3">
      <c r="A3088" s="5">
        <v>46300</v>
      </c>
      <c r="B3088" s="98" t="s">
        <v>3836</v>
      </c>
      <c r="C3088" t="s">
        <v>954</v>
      </c>
      <c r="D3088" t="s">
        <v>3238</v>
      </c>
      <c r="E3088" t="s">
        <v>174</v>
      </c>
      <c r="F3088" t="s">
        <v>3239</v>
      </c>
      <c r="G3088" t="s">
        <v>2733</v>
      </c>
      <c r="H3088" t="s">
        <v>2734</v>
      </c>
      <c r="I3088" s="91">
        <v>0.16666666666666666</v>
      </c>
      <c r="J3088" s="91">
        <v>0.18055555555555555</v>
      </c>
      <c r="K3088" s="92">
        <v>0.33</v>
      </c>
      <c r="L3088" s="91">
        <v>0.25069444444444444</v>
      </c>
      <c r="M3088" s="91">
        <v>0.31944444444444442</v>
      </c>
      <c r="N3088" s="92">
        <v>1.65</v>
      </c>
      <c r="O3088">
        <v>1</v>
      </c>
      <c r="P3088">
        <v>45.180501999999997</v>
      </c>
      <c r="Q3088">
        <v>5.7300690000000003</v>
      </c>
      <c r="R3088" s="93">
        <v>46301.460312499999</v>
      </c>
      <c r="S3088">
        <v>1</v>
      </c>
      <c r="T3088">
        <v>20260211</v>
      </c>
      <c r="U3088" t="s">
        <v>40</v>
      </c>
      <c r="V3088">
        <v>20260211</v>
      </c>
    </row>
    <row r="3089" spans="1:22" x14ac:dyDescent="0.3">
      <c r="A3089" s="5">
        <v>46300</v>
      </c>
      <c r="B3089" s="98" t="s">
        <v>3767</v>
      </c>
      <c r="C3089" t="s">
        <v>846</v>
      </c>
      <c r="E3089" t="s">
        <v>1811</v>
      </c>
      <c r="F3089" t="s">
        <v>1811</v>
      </c>
      <c r="I3089" s="91">
        <v>0.29166666666666669</v>
      </c>
      <c r="J3089" s="91">
        <v>0.2986111111111111</v>
      </c>
      <c r="K3089" s="92">
        <v>0.17</v>
      </c>
      <c r="O3089">
        <v>0</v>
      </c>
      <c r="P3089">
        <v>45.203086999999996</v>
      </c>
      <c r="Q3089">
        <v>5.703754</v>
      </c>
      <c r="R3089" s="93">
        <v>46301.460312499999</v>
      </c>
      <c r="S3089">
        <v>0</v>
      </c>
      <c r="T3089">
        <v>20260248</v>
      </c>
      <c r="U3089" t="s">
        <v>3760</v>
      </c>
      <c r="V3089">
        <v>20260248</v>
      </c>
    </row>
    <row r="3090" spans="1:22" x14ac:dyDescent="0.3">
      <c r="A3090" s="5">
        <v>46300</v>
      </c>
      <c r="B3090" s="98" t="s">
        <v>3835</v>
      </c>
      <c r="C3090" t="s">
        <v>859</v>
      </c>
      <c r="D3090" t="s">
        <v>3226</v>
      </c>
      <c r="E3090" t="s">
        <v>472</v>
      </c>
      <c r="F3090" t="s">
        <v>3227</v>
      </c>
      <c r="G3090" t="s">
        <v>2733</v>
      </c>
      <c r="H3090" t="s">
        <v>2734</v>
      </c>
      <c r="I3090" s="91">
        <v>0.16666666666666666</v>
      </c>
      <c r="J3090" s="91">
        <v>0.18055555555555555</v>
      </c>
      <c r="K3090" s="92">
        <v>0.33</v>
      </c>
      <c r="O3090">
        <v>0</v>
      </c>
      <c r="P3090">
        <v>45.187396</v>
      </c>
      <c r="Q3090">
        <v>5.7178760000000004</v>
      </c>
      <c r="R3090" s="93">
        <v>46301.460312499999</v>
      </c>
      <c r="S3090">
        <v>1</v>
      </c>
      <c r="T3090">
        <v>20260374</v>
      </c>
      <c r="U3090" t="s">
        <v>40</v>
      </c>
      <c r="V3090">
        <v>20260374</v>
      </c>
    </row>
    <row r="3091" spans="1:22" x14ac:dyDescent="0.3">
      <c r="A3091" s="5">
        <v>46300</v>
      </c>
      <c r="B3091" s="98" t="s">
        <v>3881</v>
      </c>
      <c r="C3091" t="s">
        <v>894</v>
      </c>
      <c r="D3091" t="s">
        <v>1957</v>
      </c>
      <c r="E3091" t="s">
        <v>773</v>
      </c>
      <c r="F3091" t="s">
        <v>5974</v>
      </c>
      <c r="G3091" t="s">
        <v>2733</v>
      </c>
      <c r="H3091" t="s">
        <v>2737</v>
      </c>
      <c r="I3091" s="91">
        <v>0.33333333333333331</v>
      </c>
      <c r="J3091" s="91">
        <v>0.48958333333333331</v>
      </c>
      <c r="K3091" s="92">
        <v>3.75</v>
      </c>
      <c r="O3091">
        <v>0</v>
      </c>
      <c r="P3091">
        <v>45.105769000000002</v>
      </c>
      <c r="Q3091">
        <v>5.747052</v>
      </c>
      <c r="R3091" s="93">
        <v>46301.460312499999</v>
      </c>
      <c r="S3091">
        <v>1</v>
      </c>
      <c r="T3091">
        <v>20260296</v>
      </c>
      <c r="U3091" t="s">
        <v>838</v>
      </c>
      <c r="V3091">
        <v>20260296</v>
      </c>
    </row>
    <row r="3092" spans="1:22" x14ac:dyDescent="0.3">
      <c r="A3092" s="5">
        <v>46300</v>
      </c>
      <c r="B3092" s="98" t="s">
        <v>3841</v>
      </c>
      <c r="C3092" t="s">
        <v>971</v>
      </c>
      <c r="D3092" t="s">
        <v>2244</v>
      </c>
      <c r="E3092" t="s">
        <v>103</v>
      </c>
      <c r="F3092" t="s">
        <v>103</v>
      </c>
      <c r="G3092" t="s">
        <v>2733</v>
      </c>
      <c r="H3092" t="s">
        <v>2737</v>
      </c>
      <c r="I3092" s="91">
        <v>0.33333333333333331</v>
      </c>
      <c r="J3092" s="91">
        <v>0.34722222222222221</v>
      </c>
      <c r="K3092" s="92">
        <v>0.33</v>
      </c>
      <c r="L3092" s="91">
        <v>0.23680555555555555</v>
      </c>
      <c r="M3092" s="91">
        <v>0.24374999999999999</v>
      </c>
      <c r="N3092" s="92">
        <v>0.17</v>
      </c>
      <c r="O3092">
        <v>1</v>
      </c>
      <c r="P3092">
        <v>45.189616999999998</v>
      </c>
      <c r="Q3092">
        <v>5.7280059999999997</v>
      </c>
      <c r="R3092" s="93">
        <v>46301.460312499999</v>
      </c>
      <c r="S3092">
        <v>1</v>
      </c>
      <c r="T3092">
        <v>20260391</v>
      </c>
      <c r="U3092" t="s">
        <v>838</v>
      </c>
      <c r="V3092">
        <v>20260391</v>
      </c>
    </row>
    <row r="3093" spans="1:22" x14ac:dyDescent="0.3">
      <c r="A3093" s="5">
        <v>46300</v>
      </c>
      <c r="B3093" s="98" t="s">
        <v>3827</v>
      </c>
      <c r="C3093" t="s">
        <v>967</v>
      </c>
      <c r="D3093" t="s">
        <v>3004</v>
      </c>
      <c r="E3093" t="s">
        <v>368</v>
      </c>
      <c r="F3093" t="s">
        <v>3005</v>
      </c>
      <c r="G3093" t="s">
        <v>2733</v>
      </c>
      <c r="H3093" t="s">
        <v>2734</v>
      </c>
      <c r="I3093" s="91">
        <v>0.16666666666666666</v>
      </c>
      <c r="J3093" s="91">
        <v>0.18055555555555555</v>
      </c>
      <c r="K3093" s="92">
        <v>0.33</v>
      </c>
      <c r="L3093" s="91">
        <v>0.19930555555555557</v>
      </c>
      <c r="M3093" s="91">
        <v>0.22430555555555556</v>
      </c>
      <c r="N3093" s="92">
        <v>0.6</v>
      </c>
      <c r="O3093">
        <v>1</v>
      </c>
      <c r="P3093">
        <v>45.182288999999997</v>
      </c>
      <c r="Q3093">
        <v>5.7159700000000004</v>
      </c>
      <c r="R3093" s="93">
        <v>46301.460312499999</v>
      </c>
      <c r="S3093">
        <v>1</v>
      </c>
      <c r="T3093">
        <v>20260318</v>
      </c>
      <c r="U3093" t="s">
        <v>40</v>
      </c>
      <c r="V3093">
        <v>20260318</v>
      </c>
    </row>
    <row r="3094" spans="1:22" x14ac:dyDescent="0.3">
      <c r="A3094" s="5">
        <v>46300</v>
      </c>
      <c r="B3094" s="98" t="s">
        <v>3831</v>
      </c>
      <c r="C3094" t="s">
        <v>892</v>
      </c>
      <c r="D3094" t="s">
        <v>1134</v>
      </c>
      <c r="E3094" t="s">
        <v>364</v>
      </c>
      <c r="F3094" t="s">
        <v>2971</v>
      </c>
      <c r="G3094" t="s">
        <v>2733</v>
      </c>
      <c r="H3094" t="s">
        <v>2737</v>
      </c>
      <c r="I3094" s="91">
        <v>0.33333333333333331</v>
      </c>
      <c r="J3094" s="91">
        <v>0.37847222222222221</v>
      </c>
      <c r="K3094" s="92">
        <v>1.08</v>
      </c>
      <c r="O3094">
        <v>0</v>
      </c>
      <c r="P3094">
        <v>45.187527000000003</v>
      </c>
      <c r="Q3094">
        <v>5.7106579999999996</v>
      </c>
      <c r="R3094" s="93">
        <v>46301.460312499999</v>
      </c>
      <c r="S3094">
        <v>1</v>
      </c>
      <c r="T3094">
        <v>20260019</v>
      </c>
      <c r="U3094" t="s">
        <v>838</v>
      </c>
      <c r="V3094">
        <v>20260019</v>
      </c>
    </row>
    <row r="3095" spans="1:22" x14ac:dyDescent="0.3">
      <c r="A3095" s="5">
        <v>46300</v>
      </c>
      <c r="B3095" s="98" t="s">
        <v>3865</v>
      </c>
      <c r="C3095" t="s">
        <v>962</v>
      </c>
      <c r="D3095" t="s">
        <v>1800</v>
      </c>
      <c r="E3095" t="s">
        <v>681</v>
      </c>
      <c r="F3095" t="s">
        <v>1801</v>
      </c>
      <c r="G3095" t="s">
        <v>2733</v>
      </c>
      <c r="H3095" t="s">
        <v>2781</v>
      </c>
      <c r="I3095" s="91">
        <v>0.22569444444444445</v>
      </c>
      <c r="J3095" s="91">
        <v>0.25694444444444442</v>
      </c>
      <c r="K3095" s="92">
        <v>0.75</v>
      </c>
      <c r="L3095" s="91">
        <v>0.19513888888888889</v>
      </c>
      <c r="M3095" s="91">
        <v>0.22916666666666666</v>
      </c>
      <c r="N3095" s="92">
        <v>0.82</v>
      </c>
      <c r="O3095">
        <v>1</v>
      </c>
      <c r="P3095">
        <v>45.363452000000002</v>
      </c>
      <c r="Q3095">
        <v>5.6051859999999998</v>
      </c>
      <c r="R3095" s="93">
        <v>46301.460312499999</v>
      </c>
      <c r="S3095">
        <v>1</v>
      </c>
      <c r="T3095">
        <v>20260582</v>
      </c>
      <c r="U3095" t="s">
        <v>838</v>
      </c>
      <c r="V3095">
        <v>20260582</v>
      </c>
    </row>
    <row r="3096" spans="1:22" x14ac:dyDescent="0.3">
      <c r="A3096" s="5">
        <v>46300</v>
      </c>
      <c r="B3096" s="98" t="s">
        <v>3881</v>
      </c>
      <c r="C3096" t="s">
        <v>894</v>
      </c>
      <c r="D3096" t="s">
        <v>1982</v>
      </c>
      <c r="E3096" t="s">
        <v>506</v>
      </c>
      <c r="F3096" t="s">
        <v>506</v>
      </c>
      <c r="G3096" t="s">
        <v>2733</v>
      </c>
      <c r="H3096" t="s">
        <v>2737</v>
      </c>
      <c r="I3096" s="91">
        <v>0.33333333333333331</v>
      </c>
      <c r="J3096" s="91">
        <v>0.36458333333333331</v>
      </c>
      <c r="K3096" s="92">
        <v>0.75</v>
      </c>
      <c r="O3096">
        <v>0</v>
      </c>
      <c r="P3096">
        <v>45.105158000000003</v>
      </c>
      <c r="Q3096">
        <v>5.7473239999999999</v>
      </c>
      <c r="R3096" s="93">
        <v>46301.460312499999</v>
      </c>
      <c r="S3096">
        <v>1</v>
      </c>
      <c r="T3096">
        <v>20260302</v>
      </c>
      <c r="U3096" t="s">
        <v>838</v>
      </c>
      <c r="V3096">
        <v>20260302</v>
      </c>
    </row>
    <row r="3097" spans="1:22" x14ac:dyDescent="0.3">
      <c r="A3097" s="5">
        <v>46300</v>
      </c>
      <c r="B3097" s="98" t="s">
        <v>3848</v>
      </c>
      <c r="C3097" t="s">
        <v>945</v>
      </c>
      <c r="D3097" t="s">
        <v>3011</v>
      </c>
      <c r="E3097" t="s">
        <v>694</v>
      </c>
      <c r="F3097" t="s">
        <v>3012</v>
      </c>
      <c r="G3097" t="s">
        <v>2733</v>
      </c>
      <c r="H3097" t="s">
        <v>2734</v>
      </c>
      <c r="I3097" s="91">
        <v>0.16666666666666666</v>
      </c>
      <c r="J3097" s="91">
        <v>0.18055555555555555</v>
      </c>
      <c r="K3097" s="92">
        <v>0.33</v>
      </c>
      <c r="L3097" s="91">
        <v>0.13680555555555557</v>
      </c>
      <c r="M3097" s="91">
        <v>0.39027777777777778</v>
      </c>
      <c r="N3097" s="92">
        <v>6.08</v>
      </c>
      <c r="O3097">
        <v>1</v>
      </c>
      <c r="P3097">
        <v>45.179248000000001</v>
      </c>
      <c r="Q3097">
        <v>5.7079449999999996</v>
      </c>
      <c r="R3097" s="93">
        <v>46301.460312499999</v>
      </c>
      <c r="S3097">
        <v>1</v>
      </c>
      <c r="T3097">
        <v>20260382</v>
      </c>
      <c r="U3097" t="s">
        <v>40</v>
      </c>
      <c r="V3097">
        <v>20260382</v>
      </c>
    </row>
    <row r="3098" spans="1:22" x14ac:dyDescent="0.3">
      <c r="A3098" s="5">
        <v>46300</v>
      </c>
      <c r="B3098" s="98" t="s">
        <v>3839</v>
      </c>
      <c r="C3098" t="s">
        <v>966</v>
      </c>
      <c r="D3098" t="s">
        <v>2642</v>
      </c>
      <c r="E3098" t="s">
        <v>641</v>
      </c>
      <c r="F3098" t="s">
        <v>641</v>
      </c>
      <c r="G3098" t="s">
        <v>2733</v>
      </c>
      <c r="H3098" t="s">
        <v>2737</v>
      </c>
      <c r="I3098" s="91">
        <v>0.47916666666666669</v>
      </c>
      <c r="J3098" s="91">
        <v>0.56597222222222221</v>
      </c>
      <c r="K3098" s="92">
        <v>2.08</v>
      </c>
      <c r="L3098" s="91">
        <v>0.19097222222222221</v>
      </c>
      <c r="M3098" s="91">
        <v>0.20624999999999999</v>
      </c>
      <c r="N3098" s="92">
        <v>0.37</v>
      </c>
      <c r="O3098">
        <v>1</v>
      </c>
      <c r="P3098">
        <v>45.328066</v>
      </c>
      <c r="Q3098">
        <v>5.566249</v>
      </c>
      <c r="R3098" s="93">
        <v>46301.460312499999</v>
      </c>
      <c r="S3098">
        <v>1</v>
      </c>
      <c r="T3098">
        <v>20260546</v>
      </c>
      <c r="U3098" t="s">
        <v>838</v>
      </c>
      <c r="V3098">
        <v>20260546</v>
      </c>
    </row>
    <row r="3099" spans="1:22" x14ac:dyDescent="0.3">
      <c r="A3099" s="5">
        <v>46300</v>
      </c>
      <c r="B3099" s="98" t="s">
        <v>3864</v>
      </c>
      <c r="C3099" t="s">
        <v>960</v>
      </c>
      <c r="D3099" t="s">
        <v>1635</v>
      </c>
      <c r="E3099" t="s">
        <v>464</v>
      </c>
      <c r="F3099" t="s">
        <v>464</v>
      </c>
      <c r="G3099" t="s">
        <v>2733</v>
      </c>
      <c r="H3099" t="s">
        <v>2737</v>
      </c>
      <c r="I3099" s="91">
        <v>0.33333333333333331</v>
      </c>
      <c r="J3099" s="91">
        <v>0.35416666666666669</v>
      </c>
      <c r="K3099" s="92">
        <v>0.5</v>
      </c>
      <c r="L3099" s="91">
        <v>0.37986111111111109</v>
      </c>
      <c r="M3099" s="91">
        <v>0.41249999999999998</v>
      </c>
      <c r="N3099" s="92">
        <v>0.78</v>
      </c>
      <c r="O3099">
        <v>1</v>
      </c>
      <c r="P3099">
        <v>45.216498000000001</v>
      </c>
      <c r="Q3099">
        <v>5.6917090000000004</v>
      </c>
      <c r="R3099" s="93">
        <v>46301.460312499999</v>
      </c>
      <c r="S3099">
        <v>1</v>
      </c>
      <c r="T3099">
        <v>20260190</v>
      </c>
      <c r="U3099" t="s">
        <v>838</v>
      </c>
      <c r="V3099">
        <v>20260190</v>
      </c>
    </row>
    <row r="3100" spans="1:22" x14ac:dyDescent="0.3">
      <c r="A3100" s="5">
        <v>46300</v>
      </c>
      <c r="B3100" s="98" t="s">
        <v>3883</v>
      </c>
      <c r="C3100" t="s">
        <v>849</v>
      </c>
      <c r="D3100" t="s">
        <v>3101</v>
      </c>
      <c r="E3100" t="s">
        <v>420</v>
      </c>
      <c r="F3100" t="s">
        <v>3102</v>
      </c>
      <c r="G3100" t="s">
        <v>2733</v>
      </c>
      <c r="H3100" t="s">
        <v>2734</v>
      </c>
      <c r="I3100" s="91">
        <v>0.16666666666666666</v>
      </c>
      <c r="J3100" s="91">
        <v>0.18055555555555555</v>
      </c>
      <c r="K3100" s="92">
        <v>0.33</v>
      </c>
      <c r="L3100" s="91">
        <v>0.43125000000000002</v>
      </c>
      <c r="M3100" s="91">
        <v>0.48888888888888887</v>
      </c>
      <c r="N3100" s="92">
        <v>1.38</v>
      </c>
      <c r="O3100">
        <v>1</v>
      </c>
      <c r="P3100">
        <v>45.208322000000003</v>
      </c>
      <c r="Q3100">
        <v>5.6714190000000002</v>
      </c>
      <c r="R3100" s="93">
        <v>46301.460312499999</v>
      </c>
      <c r="S3100">
        <v>1</v>
      </c>
      <c r="T3100">
        <v>20260284</v>
      </c>
      <c r="U3100" t="s">
        <v>40</v>
      </c>
      <c r="V3100">
        <v>20260284</v>
      </c>
    </row>
    <row r="3101" spans="1:22" x14ac:dyDescent="0.3">
      <c r="A3101" s="5">
        <v>46300</v>
      </c>
      <c r="B3101" s="98" t="s">
        <v>3840</v>
      </c>
      <c r="C3101" t="s">
        <v>959</v>
      </c>
      <c r="D3101" t="s">
        <v>3017</v>
      </c>
      <c r="E3101" t="s">
        <v>588</v>
      </c>
      <c r="F3101" t="s">
        <v>3018</v>
      </c>
      <c r="G3101" t="s">
        <v>2733</v>
      </c>
      <c r="H3101" t="s">
        <v>2734</v>
      </c>
      <c r="I3101" s="91">
        <v>0.21180555555555555</v>
      </c>
      <c r="J3101" s="91">
        <v>0.22569444444444445</v>
      </c>
      <c r="K3101" s="92">
        <v>0.33</v>
      </c>
      <c r="L3101" s="91">
        <v>0.21180555555555555</v>
      </c>
      <c r="O3101">
        <v>0</v>
      </c>
      <c r="P3101">
        <v>45.207380000000001</v>
      </c>
      <c r="Q3101">
        <v>5.7814410000000001</v>
      </c>
      <c r="R3101" s="93">
        <v>46301.460312499999</v>
      </c>
      <c r="S3101">
        <v>1</v>
      </c>
      <c r="T3101">
        <v>20260393</v>
      </c>
      <c r="U3101" t="s">
        <v>40</v>
      </c>
      <c r="V3101">
        <v>20260393</v>
      </c>
    </row>
    <row r="3102" spans="1:22" x14ac:dyDescent="0.3">
      <c r="A3102" s="5">
        <v>46300</v>
      </c>
      <c r="B3102" s="98" t="s">
        <v>3872</v>
      </c>
      <c r="C3102" t="s">
        <v>866</v>
      </c>
      <c r="D3102" t="s">
        <v>3027</v>
      </c>
      <c r="E3102" t="s">
        <v>451</v>
      </c>
      <c r="F3102" t="s">
        <v>3028</v>
      </c>
      <c r="G3102" t="s">
        <v>2733</v>
      </c>
      <c r="H3102" t="s">
        <v>2734</v>
      </c>
      <c r="I3102" s="91">
        <v>0.16666666666666666</v>
      </c>
      <c r="J3102" s="91">
        <v>0.18055555555555555</v>
      </c>
      <c r="K3102" s="92">
        <v>0.33</v>
      </c>
      <c r="L3102" s="91">
        <v>9.4444444444444442E-2</v>
      </c>
      <c r="M3102" s="91">
        <v>0.10138888888888889</v>
      </c>
      <c r="N3102" s="92">
        <v>0.17</v>
      </c>
      <c r="O3102">
        <v>1</v>
      </c>
      <c r="P3102">
        <v>45.207687999999997</v>
      </c>
      <c r="Q3102">
        <v>5.763395</v>
      </c>
      <c r="R3102" s="93">
        <v>46301.460312499999</v>
      </c>
      <c r="S3102">
        <v>1</v>
      </c>
      <c r="T3102">
        <v>20260046</v>
      </c>
      <c r="U3102" t="s">
        <v>40</v>
      </c>
      <c r="V3102">
        <v>20260046</v>
      </c>
    </row>
    <row r="3103" spans="1:22" x14ac:dyDescent="0.3">
      <c r="A3103" s="5">
        <v>46300</v>
      </c>
      <c r="B3103" s="98" t="s">
        <v>3841</v>
      </c>
      <c r="C3103" t="s">
        <v>971</v>
      </c>
      <c r="D3103" t="s">
        <v>2043</v>
      </c>
      <c r="E3103" t="s">
        <v>662</v>
      </c>
      <c r="F3103" t="s">
        <v>662</v>
      </c>
      <c r="G3103" t="s">
        <v>2733</v>
      </c>
      <c r="H3103" t="s">
        <v>2737</v>
      </c>
      <c r="I3103" s="91">
        <v>0.33333333333333331</v>
      </c>
      <c r="J3103" s="91">
        <v>0.375</v>
      </c>
      <c r="K3103" s="92">
        <v>1</v>
      </c>
      <c r="L3103" s="91">
        <v>0.38194444444444442</v>
      </c>
      <c r="M3103" s="91">
        <v>0.41944444444444445</v>
      </c>
      <c r="N3103" s="92">
        <v>0.9</v>
      </c>
      <c r="O3103">
        <v>1</v>
      </c>
      <c r="P3103">
        <v>45.175713999999999</v>
      </c>
      <c r="Q3103">
        <v>5.753374</v>
      </c>
      <c r="R3103" s="93">
        <v>46301.460312499999</v>
      </c>
      <c r="S3103">
        <v>1</v>
      </c>
      <c r="T3103">
        <v>20260321</v>
      </c>
      <c r="U3103" t="s">
        <v>838</v>
      </c>
      <c r="V3103">
        <v>20260321</v>
      </c>
    </row>
    <row r="3104" spans="1:22" x14ac:dyDescent="0.3">
      <c r="A3104" s="5">
        <v>46300</v>
      </c>
      <c r="B3104" s="98" t="s">
        <v>3827</v>
      </c>
      <c r="C3104" t="s">
        <v>967</v>
      </c>
      <c r="D3104" t="s">
        <v>3029</v>
      </c>
      <c r="E3104" t="s">
        <v>623</v>
      </c>
      <c r="F3104" t="s">
        <v>3030</v>
      </c>
      <c r="G3104" t="s">
        <v>2733</v>
      </c>
      <c r="H3104" t="s">
        <v>2734</v>
      </c>
      <c r="I3104" s="91">
        <v>0.16666666666666666</v>
      </c>
      <c r="J3104" s="91">
        <v>0.18055555555555555</v>
      </c>
      <c r="K3104" s="92">
        <v>0.33</v>
      </c>
      <c r="O3104">
        <v>0</v>
      </c>
      <c r="P3104">
        <v>45.210430000000002</v>
      </c>
      <c r="Q3104">
        <v>5.6671319999999996</v>
      </c>
      <c r="R3104" s="93">
        <v>46301.460312499999</v>
      </c>
      <c r="S3104">
        <v>1</v>
      </c>
      <c r="T3104">
        <v>20260092</v>
      </c>
      <c r="U3104" t="s">
        <v>40</v>
      </c>
      <c r="V3104">
        <v>20260092</v>
      </c>
    </row>
    <row r="3105" spans="1:22" x14ac:dyDescent="0.3">
      <c r="A3105" s="5">
        <v>46300</v>
      </c>
      <c r="B3105" s="98" t="s">
        <v>3816</v>
      </c>
      <c r="C3105" t="s">
        <v>957</v>
      </c>
      <c r="D3105" t="s">
        <v>5975</v>
      </c>
      <c r="E3105" t="s">
        <v>163</v>
      </c>
      <c r="F3105" t="s">
        <v>5976</v>
      </c>
      <c r="G3105" t="s">
        <v>2733</v>
      </c>
      <c r="H3105" t="s">
        <v>2734</v>
      </c>
      <c r="I3105" s="91">
        <v>0.19097222222222221</v>
      </c>
      <c r="J3105" s="91">
        <v>0.2048611111111111</v>
      </c>
      <c r="K3105" s="92">
        <v>0.33</v>
      </c>
      <c r="O3105">
        <v>0</v>
      </c>
      <c r="P3105">
        <v>45.186844000000001</v>
      </c>
      <c r="Q3105">
        <v>5.7114979999999997</v>
      </c>
      <c r="R3105" s="93">
        <v>46301.460312499999</v>
      </c>
      <c r="S3105">
        <v>1</v>
      </c>
      <c r="T3105">
        <v>20260398</v>
      </c>
      <c r="U3105" t="s">
        <v>40</v>
      </c>
      <c r="V3105">
        <v>20260398</v>
      </c>
    </row>
    <row r="3106" spans="1:22" x14ac:dyDescent="0.3">
      <c r="A3106" s="5">
        <v>46300</v>
      </c>
      <c r="B3106" s="98" t="s">
        <v>3845</v>
      </c>
      <c r="C3106" t="s">
        <v>950</v>
      </c>
      <c r="D3106" t="s">
        <v>2499</v>
      </c>
      <c r="E3106" t="s">
        <v>105</v>
      </c>
      <c r="F3106" t="s">
        <v>105</v>
      </c>
      <c r="G3106" t="s">
        <v>2733</v>
      </c>
      <c r="H3106" t="s">
        <v>2737</v>
      </c>
      <c r="I3106" s="91">
        <v>0.33333333333333331</v>
      </c>
      <c r="J3106" s="91">
        <v>0.34722222222222221</v>
      </c>
      <c r="K3106" s="92">
        <v>0.33</v>
      </c>
      <c r="L3106" s="91">
        <v>0.24513888888888888</v>
      </c>
      <c r="M3106" s="91">
        <v>0.2590277777777778</v>
      </c>
      <c r="N3106" s="92">
        <v>0.33</v>
      </c>
      <c r="O3106">
        <v>1</v>
      </c>
      <c r="P3106">
        <v>45.189875000000001</v>
      </c>
      <c r="Q3106">
        <v>5.7246810000000004</v>
      </c>
      <c r="R3106" s="93">
        <v>46301.460312499999</v>
      </c>
      <c r="S3106">
        <v>1</v>
      </c>
      <c r="T3106">
        <v>20260488</v>
      </c>
      <c r="U3106" t="s">
        <v>838</v>
      </c>
      <c r="V3106">
        <v>20260488</v>
      </c>
    </row>
    <row r="3107" spans="1:22" x14ac:dyDescent="0.3">
      <c r="A3107" s="5">
        <v>46300</v>
      </c>
      <c r="B3107" s="98" t="s">
        <v>3817</v>
      </c>
      <c r="C3107" t="s">
        <v>974</v>
      </c>
      <c r="D3107" t="s">
        <v>3262</v>
      </c>
      <c r="E3107" t="s">
        <v>217</v>
      </c>
      <c r="F3107" t="s">
        <v>3263</v>
      </c>
      <c r="G3107" t="s">
        <v>2733</v>
      </c>
      <c r="H3107" t="s">
        <v>2734</v>
      </c>
      <c r="I3107" s="91">
        <v>0.16666666666666666</v>
      </c>
      <c r="J3107" s="91">
        <v>0.18055555555555555</v>
      </c>
      <c r="K3107" s="92">
        <v>0.33</v>
      </c>
      <c r="L3107" s="91">
        <v>0.20347222222222222</v>
      </c>
      <c r="M3107" s="91">
        <v>0.27847222222222223</v>
      </c>
      <c r="N3107" s="92">
        <v>1.8</v>
      </c>
      <c r="O3107">
        <v>1</v>
      </c>
      <c r="P3107">
        <v>45.191251999999999</v>
      </c>
      <c r="Q3107">
        <v>5.7259229999999999</v>
      </c>
      <c r="R3107" s="93">
        <v>46301.460312499999</v>
      </c>
      <c r="S3107">
        <v>1</v>
      </c>
      <c r="T3107">
        <v>20260233</v>
      </c>
      <c r="U3107" t="s">
        <v>40</v>
      </c>
      <c r="V3107">
        <v>20260233</v>
      </c>
    </row>
    <row r="3108" spans="1:22" x14ac:dyDescent="0.3">
      <c r="A3108" s="5">
        <v>46300</v>
      </c>
      <c r="B3108" s="98" t="s">
        <v>3849</v>
      </c>
      <c r="C3108" t="s">
        <v>861</v>
      </c>
      <c r="D3108" t="s">
        <v>2228</v>
      </c>
      <c r="E3108" t="s">
        <v>693</v>
      </c>
      <c r="F3108" t="s">
        <v>5977</v>
      </c>
      <c r="G3108" t="s">
        <v>2733</v>
      </c>
      <c r="H3108" t="s">
        <v>2737</v>
      </c>
      <c r="I3108" s="91">
        <v>0.33333333333333331</v>
      </c>
      <c r="J3108" s="91">
        <v>0.34722222222222221</v>
      </c>
      <c r="K3108" s="92">
        <v>0.33</v>
      </c>
      <c r="L3108" s="91">
        <v>0.48402777777777778</v>
      </c>
      <c r="M3108" s="91">
        <v>0.51249999999999996</v>
      </c>
      <c r="N3108" s="92">
        <v>0.68</v>
      </c>
      <c r="O3108">
        <v>1</v>
      </c>
      <c r="P3108">
        <v>45.1661</v>
      </c>
      <c r="Q3108">
        <v>5.7265620000000004</v>
      </c>
      <c r="R3108" s="93">
        <v>46301.460312499999</v>
      </c>
      <c r="S3108">
        <v>1</v>
      </c>
      <c r="T3108">
        <v>20260384</v>
      </c>
      <c r="U3108" t="s">
        <v>838</v>
      </c>
      <c r="V3108">
        <v>20260384</v>
      </c>
    </row>
    <row r="3109" spans="1:22" x14ac:dyDescent="0.3">
      <c r="A3109" s="5">
        <v>46300</v>
      </c>
      <c r="B3109" s="98" t="s">
        <v>3881</v>
      </c>
      <c r="C3109" t="s">
        <v>894</v>
      </c>
      <c r="D3109" t="s">
        <v>3200</v>
      </c>
      <c r="E3109" t="s">
        <v>773</v>
      </c>
      <c r="F3109" t="s">
        <v>5978</v>
      </c>
      <c r="G3109" t="s">
        <v>2733</v>
      </c>
      <c r="H3109" t="s">
        <v>2734</v>
      </c>
      <c r="I3109" s="91">
        <v>0.16666666666666666</v>
      </c>
      <c r="J3109" s="91">
        <v>0.18055555555555555</v>
      </c>
      <c r="K3109" s="92">
        <v>0.33</v>
      </c>
      <c r="O3109">
        <v>0</v>
      </c>
      <c r="P3109">
        <v>45.105769000000002</v>
      </c>
      <c r="Q3109">
        <v>5.747052</v>
      </c>
      <c r="R3109" s="93">
        <v>46301.460312499999</v>
      </c>
      <c r="S3109">
        <v>1</v>
      </c>
      <c r="T3109">
        <v>20260296</v>
      </c>
      <c r="U3109" t="s">
        <v>40</v>
      </c>
      <c r="V3109">
        <v>20260296</v>
      </c>
    </row>
    <row r="3110" spans="1:22" x14ac:dyDescent="0.3">
      <c r="A3110" s="5">
        <v>46300</v>
      </c>
      <c r="B3110" s="98" t="s">
        <v>3828</v>
      </c>
      <c r="C3110" t="s">
        <v>976</v>
      </c>
      <c r="D3110" t="s">
        <v>3431</v>
      </c>
      <c r="E3110" t="s">
        <v>260</v>
      </c>
      <c r="F3110" t="s">
        <v>5979</v>
      </c>
      <c r="G3110" t="s">
        <v>2733</v>
      </c>
      <c r="H3110" t="s">
        <v>2734</v>
      </c>
      <c r="I3110" s="91">
        <v>0.16666666666666666</v>
      </c>
      <c r="J3110" s="91">
        <v>0.18055555555555555</v>
      </c>
      <c r="K3110" s="92">
        <v>0.33</v>
      </c>
      <c r="O3110">
        <v>0</v>
      </c>
      <c r="P3110">
        <v>45.180492000000001</v>
      </c>
      <c r="Q3110">
        <v>5.6945860000000001</v>
      </c>
      <c r="R3110" s="93">
        <v>46301.460312499999</v>
      </c>
      <c r="S3110">
        <v>1</v>
      </c>
      <c r="T3110">
        <v>20260109</v>
      </c>
      <c r="U3110" t="s">
        <v>3760</v>
      </c>
      <c r="V3110">
        <v>20260109</v>
      </c>
    </row>
    <row r="3111" spans="1:22" x14ac:dyDescent="0.3">
      <c r="A3111" s="5">
        <v>46300</v>
      </c>
      <c r="B3111" s="98" t="s">
        <v>3816</v>
      </c>
      <c r="C3111" t="s">
        <v>957</v>
      </c>
      <c r="D3111" t="s">
        <v>3020</v>
      </c>
      <c r="E3111" t="s">
        <v>3021</v>
      </c>
      <c r="F3111" t="s">
        <v>3022</v>
      </c>
      <c r="G3111" t="s">
        <v>2733</v>
      </c>
      <c r="H3111" t="s">
        <v>2734</v>
      </c>
      <c r="I3111" s="91">
        <v>0.38541666666666669</v>
      </c>
      <c r="J3111" s="91">
        <v>0.39930555555555558</v>
      </c>
      <c r="K3111" s="92">
        <v>0.33</v>
      </c>
      <c r="O3111">
        <v>0</v>
      </c>
      <c r="P3111">
        <v>45.198158999999997</v>
      </c>
      <c r="Q3111">
        <v>5.7376310000000004</v>
      </c>
      <c r="R3111" s="93">
        <v>46301.460312499999</v>
      </c>
      <c r="S3111">
        <v>1</v>
      </c>
      <c r="T3111">
        <v>20260496</v>
      </c>
      <c r="U3111" t="s">
        <v>40</v>
      </c>
      <c r="V3111">
        <v>20260496</v>
      </c>
    </row>
    <row r="3112" spans="1:22" x14ac:dyDescent="0.3">
      <c r="A3112" s="5">
        <v>46300</v>
      </c>
      <c r="B3112" s="98" t="s">
        <v>3835</v>
      </c>
      <c r="C3112" t="s">
        <v>859</v>
      </c>
      <c r="D3112" t="s">
        <v>3264</v>
      </c>
      <c r="E3112" t="s">
        <v>162</v>
      </c>
      <c r="F3112" t="s">
        <v>5980</v>
      </c>
      <c r="G3112" t="s">
        <v>2733</v>
      </c>
      <c r="H3112" t="s">
        <v>2734</v>
      </c>
      <c r="I3112" s="91">
        <v>0.16666666666666666</v>
      </c>
      <c r="J3112" s="91">
        <v>0.18055555555555555</v>
      </c>
      <c r="K3112" s="92">
        <v>0.33</v>
      </c>
      <c r="O3112">
        <v>0</v>
      </c>
      <c r="P3112">
        <v>45.189870999999997</v>
      </c>
      <c r="Q3112">
        <v>5.7183529999999996</v>
      </c>
      <c r="R3112" s="93">
        <v>46301.460312499999</v>
      </c>
      <c r="S3112">
        <v>1</v>
      </c>
      <c r="T3112">
        <v>20260043</v>
      </c>
      <c r="U3112" t="s">
        <v>40</v>
      </c>
      <c r="V3112">
        <v>20260043</v>
      </c>
    </row>
    <row r="3113" spans="1:22" x14ac:dyDescent="0.3">
      <c r="A3113" s="5">
        <v>46300</v>
      </c>
      <c r="B3113" s="98" t="s">
        <v>3845</v>
      </c>
      <c r="C3113" t="s">
        <v>950</v>
      </c>
      <c r="D3113" t="s">
        <v>2997</v>
      </c>
      <c r="E3113" t="s">
        <v>115</v>
      </c>
      <c r="F3113" t="s">
        <v>2998</v>
      </c>
      <c r="G3113" t="s">
        <v>2733</v>
      </c>
      <c r="H3113" t="s">
        <v>2734</v>
      </c>
      <c r="I3113" s="91">
        <v>0.16666666666666666</v>
      </c>
      <c r="J3113" s="91">
        <v>0.18055555555555555</v>
      </c>
      <c r="K3113" s="92">
        <v>0.33</v>
      </c>
      <c r="L3113" s="91">
        <v>0.21527777777777779</v>
      </c>
      <c r="M3113" s="91">
        <v>0.30694444444444446</v>
      </c>
      <c r="N3113" s="92">
        <v>2.2000000000000002</v>
      </c>
      <c r="O3113">
        <v>1</v>
      </c>
      <c r="P3113">
        <v>45.190648000000003</v>
      </c>
      <c r="Q3113">
        <v>5.7227129999999997</v>
      </c>
      <c r="R3113" s="93">
        <v>46301.460312499999</v>
      </c>
      <c r="S3113">
        <v>1</v>
      </c>
      <c r="T3113">
        <v>20260494</v>
      </c>
      <c r="U3113" t="s">
        <v>40</v>
      </c>
      <c r="V3113">
        <v>20260494</v>
      </c>
    </row>
    <row r="3114" spans="1:22" x14ac:dyDescent="0.3">
      <c r="A3114" s="5">
        <v>46300</v>
      </c>
      <c r="B3114" s="98" t="s">
        <v>3841</v>
      </c>
      <c r="C3114" t="s">
        <v>971</v>
      </c>
      <c r="D3114" t="s">
        <v>2984</v>
      </c>
      <c r="E3114" t="s">
        <v>407</v>
      </c>
      <c r="F3114" t="s">
        <v>2985</v>
      </c>
      <c r="G3114" t="s">
        <v>2733</v>
      </c>
      <c r="H3114" t="s">
        <v>2734</v>
      </c>
      <c r="I3114" s="91">
        <v>0.29166666666666669</v>
      </c>
      <c r="J3114" s="91">
        <v>0.30208333333333331</v>
      </c>
      <c r="K3114" s="92">
        <v>0.25</v>
      </c>
      <c r="L3114" s="91">
        <v>0.45208333333333334</v>
      </c>
      <c r="M3114" s="91">
        <v>0.48125000000000001</v>
      </c>
      <c r="N3114" s="92">
        <v>0.7</v>
      </c>
      <c r="O3114">
        <v>1</v>
      </c>
      <c r="P3114">
        <v>45.163393999999997</v>
      </c>
      <c r="Q3114">
        <v>5.6850899999999998</v>
      </c>
      <c r="R3114" s="93">
        <v>46301.460312499999</v>
      </c>
      <c r="S3114">
        <v>1</v>
      </c>
      <c r="T3114">
        <v>20260113</v>
      </c>
      <c r="U3114" t="s">
        <v>3760</v>
      </c>
      <c r="V3114">
        <v>20260113</v>
      </c>
    </row>
    <row r="3115" spans="1:22" x14ac:dyDescent="0.3">
      <c r="A3115" s="5">
        <v>46300</v>
      </c>
      <c r="B3115" s="98" t="s">
        <v>3862</v>
      </c>
      <c r="C3115" t="s">
        <v>853</v>
      </c>
      <c r="D3115" t="s">
        <v>3249</v>
      </c>
      <c r="E3115" t="s">
        <v>98</v>
      </c>
      <c r="F3115" t="s">
        <v>5981</v>
      </c>
      <c r="G3115" t="s">
        <v>2733</v>
      </c>
      <c r="H3115" t="s">
        <v>2734</v>
      </c>
      <c r="I3115" s="91">
        <v>0.16666666666666666</v>
      </c>
      <c r="J3115" s="91">
        <v>0.18055555555555555</v>
      </c>
      <c r="K3115" s="92">
        <v>0.33</v>
      </c>
      <c r="O3115">
        <v>0</v>
      </c>
      <c r="P3115">
        <v>45.190128999999999</v>
      </c>
      <c r="Q3115">
        <v>5.7320460000000004</v>
      </c>
      <c r="R3115" s="93">
        <v>46301.460312499999</v>
      </c>
      <c r="S3115">
        <v>1</v>
      </c>
      <c r="T3115">
        <v>20260010</v>
      </c>
      <c r="U3115" t="s">
        <v>40</v>
      </c>
      <c r="V3115">
        <v>20260010</v>
      </c>
    </row>
    <row r="3116" spans="1:22" x14ac:dyDescent="0.3">
      <c r="A3116" s="5">
        <v>46300</v>
      </c>
      <c r="B3116" s="98" t="s">
        <v>3820</v>
      </c>
      <c r="C3116" t="s">
        <v>961</v>
      </c>
      <c r="D3116" t="s">
        <v>1202</v>
      </c>
      <c r="E3116" t="s">
        <v>514</v>
      </c>
      <c r="F3116" t="s">
        <v>514</v>
      </c>
      <c r="G3116" t="s">
        <v>2733</v>
      </c>
      <c r="H3116" t="s">
        <v>2737</v>
      </c>
      <c r="I3116" s="91">
        <v>0.3611111111111111</v>
      </c>
      <c r="J3116" s="91">
        <v>0.37152777777777779</v>
      </c>
      <c r="K3116" s="92">
        <v>0.25</v>
      </c>
      <c r="L3116" s="91">
        <v>0.42777777777777776</v>
      </c>
      <c r="M3116" s="91">
        <v>0.45069444444444445</v>
      </c>
      <c r="N3116" s="92">
        <v>0.55000000000000004</v>
      </c>
      <c r="O3116">
        <v>1</v>
      </c>
      <c r="P3116">
        <v>45.166386000000003</v>
      </c>
      <c r="Q3116">
        <v>5.7264660000000003</v>
      </c>
      <c r="R3116" s="93">
        <v>46301.460312499999</v>
      </c>
      <c r="S3116">
        <v>1</v>
      </c>
      <c r="T3116">
        <v>20260578</v>
      </c>
      <c r="U3116" t="s">
        <v>838</v>
      </c>
      <c r="V3116">
        <v>20260578</v>
      </c>
    </row>
    <row r="3117" spans="1:22" x14ac:dyDescent="0.3">
      <c r="A3117" s="5">
        <v>46300</v>
      </c>
      <c r="B3117" s="98" t="s">
        <v>3858</v>
      </c>
      <c r="C3117" t="s">
        <v>953</v>
      </c>
      <c r="D3117" t="s">
        <v>3023</v>
      </c>
      <c r="E3117" t="s">
        <v>665</v>
      </c>
      <c r="F3117" t="s">
        <v>3024</v>
      </c>
      <c r="G3117" t="s">
        <v>2733</v>
      </c>
      <c r="H3117" t="s">
        <v>2734</v>
      </c>
      <c r="I3117" s="91">
        <v>0.16666666666666666</v>
      </c>
      <c r="J3117" s="91">
        <v>0.18055555555555555</v>
      </c>
      <c r="K3117" s="92">
        <v>0.33</v>
      </c>
      <c r="L3117" s="91">
        <v>0.18055555555555555</v>
      </c>
      <c r="M3117" s="91">
        <v>0.4152777777777778</v>
      </c>
      <c r="N3117" s="92">
        <v>5.63</v>
      </c>
      <c r="O3117">
        <v>1</v>
      </c>
      <c r="P3117">
        <v>45.210031999999998</v>
      </c>
      <c r="Q3117">
        <v>5.7610710000000003</v>
      </c>
      <c r="R3117" s="93">
        <v>46301.460312499999</v>
      </c>
      <c r="S3117">
        <v>1</v>
      </c>
      <c r="T3117">
        <v>20260353</v>
      </c>
      <c r="U3117" t="s">
        <v>40</v>
      </c>
      <c r="V3117">
        <v>20260353</v>
      </c>
    </row>
    <row r="3118" spans="1:22" x14ac:dyDescent="0.3">
      <c r="A3118" s="5">
        <v>46300</v>
      </c>
      <c r="B3118" s="98" t="s">
        <v>3846</v>
      </c>
      <c r="C3118" t="s">
        <v>863</v>
      </c>
      <c r="D3118" t="s">
        <v>2587</v>
      </c>
      <c r="E3118" t="s">
        <v>182</v>
      </c>
      <c r="F3118" t="s">
        <v>182</v>
      </c>
      <c r="G3118" t="s">
        <v>2733</v>
      </c>
      <c r="H3118" t="s">
        <v>2737</v>
      </c>
      <c r="I3118" s="91">
        <v>0.33333333333333331</v>
      </c>
      <c r="J3118" s="91">
        <v>0.34722222222222221</v>
      </c>
      <c r="K3118" s="92">
        <v>0.33</v>
      </c>
      <c r="L3118" s="91">
        <v>0.32361111111111113</v>
      </c>
      <c r="M3118" s="91">
        <v>0.34583333333333333</v>
      </c>
      <c r="N3118" s="92">
        <v>0.53</v>
      </c>
      <c r="O3118">
        <v>1</v>
      </c>
      <c r="P3118">
        <v>45.192013000000003</v>
      </c>
      <c r="Q3118">
        <v>5.7196360000000004</v>
      </c>
      <c r="R3118" s="93">
        <v>46301.460312499999</v>
      </c>
      <c r="S3118">
        <v>1</v>
      </c>
      <c r="T3118">
        <v>20260523</v>
      </c>
      <c r="U3118" t="s">
        <v>838</v>
      </c>
      <c r="V3118">
        <v>20260523</v>
      </c>
    </row>
    <row r="3119" spans="1:22" x14ac:dyDescent="0.3">
      <c r="A3119" s="5">
        <v>46300</v>
      </c>
      <c r="B3119" s="98" t="s">
        <v>3849</v>
      </c>
      <c r="C3119" t="s">
        <v>861</v>
      </c>
      <c r="D3119" t="s">
        <v>3001</v>
      </c>
      <c r="E3119" t="s">
        <v>431</v>
      </c>
      <c r="F3119" t="s">
        <v>3002</v>
      </c>
      <c r="G3119" t="s">
        <v>2733</v>
      </c>
      <c r="H3119" t="s">
        <v>2734</v>
      </c>
      <c r="I3119" s="91">
        <v>0.25</v>
      </c>
      <c r="J3119" s="91">
        <v>0.2638888888888889</v>
      </c>
      <c r="K3119" s="92">
        <v>0.33</v>
      </c>
      <c r="L3119" s="91">
        <v>0.16944444444444445</v>
      </c>
      <c r="M3119" s="91">
        <v>0.59444444444444444</v>
      </c>
      <c r="N3119" s="92">
        <v>10.199999999999999</v>
      </c>
      <c r="O3119">
        <v>1</v>
      </c>
      <c r="P3119">
        <v>45.148544999999999</v>
      </c>
      <c r="Q3119">
        <v>5.704593</v>
      </c>
      <c r="R3119" s="93">
        <v>46301.460312499999</v>
      </c>
      <c r="S3119">
        <v>1</v>
      </c>
      <c r="T3119">
        <v>20260122</v>
      </c>
      <c r="U3119" t="s">
        <v>40</v>
      </c>
      <c r="V3119">
        <v>20260122</v>
      </c>
    </row>
    <row r="3120" spans="1:22" x14ac:dyDescent="0.3">
      <c r="A3120" s="5">
        <v>46300</v>
      </c>
      <c r="B3120" s="98" t="s">
        <v>3864</v>
      </c>
      <c r="C3120" t="s">
        <v>960</v>
      </c>
      <c r="D3120" t="s">
        <v>1447</v>
      </c>
      <c r="E3120" t="s">
        <v>432</v>
      </c>
      <c r="F3120" t="s">
        <v>432</v>
      </c>
      <c r="G3120" t="s">
        <v>2733</v>
      </c>
      <c r="H3120" t="s">
        <v>2737</v>
      </c>
      <c r="I3120" s="91">
        <v>0.33333333333333331</v>
      </c>
      <c r="J3120" s="91">
        <v>0.38541666666666669</v>
      </c>
      <c r="K3120" s="92">
        <v>1.25</v>
      </c>
      <c r="L3120" s="91">
        <v>0.30555555555555558</v>
      </c>
      <c r="M3120" s="91">
        <v>0.34305555555555556</v>
      </c>
      <c r="N3120" s="92">
        <v>0.9</v>
      </c>
      <c r="O3120">
        <v>1</v>
      </c>
      <c r="P3120">
        <v>45.212797000000002</v>
      </c>
      <c r="Q3120">
        <v>5.6987719999999999</v>
      </c>
      <c r="R3120" s="93">
        <v>46301.460312499999</v>
      </c>
      <c r="S3120">
        <v>1</v>
      </c>
      <c r="T3120">
        <v>20260124</v>
      </c>
      <c r="U3120" t="s">
        <v>838</v>
      </c>
      <c r="V3120">
        <v>20260124</v>
      </c>
    </row>
    <row r="3121" spans="1:22" x14ac:dyDescent="0.3">
      <c r="A3121" s="5">
        <v>46300</v>
      </c>
      <c r="B3121" s="98" t="s">
        <v>3868</v>
      </c>
      <c r="C3121" t="s">
        <v>983</v>
      </c>
      <c r="D3121" t="s">
        <v>3007</v>
      </c>
      <c r="E3121" t="s">
        <v>473</v>
      </c>
      <c r="F3121" t="s">
        <v>473</v>
      </c>
      <c r="G3121" t="s">
        <v>2733</v>
      </c>
      <c r="H3121" t="s">
        <v>2737</v>
      </c>
      <c r="I3121" s="91">
        <v>0.33333333333333331</v>
      </c>
      <c r="J3121" s="91">
        <v>0.34722222222222221</v>
      </c>
      <c r="K3121" s="92">
        <v>0.33</v>
      </c>
      <c r="O3121">
        <v>0</v>
      </c>
      <c r="P3121">
        <v>45.201889999999999</v>
      </c>
      <c r="Q3121">
        <v>5.8388479999999996</v>
      </c>
      <c r="R3121" s="93">
        <v>46301.460312499999</v>
      </c>
      <c r="S3121">
        <v>1</v>
      </c>
      <c r="T3121">
        <v>20260229</v>
      </c>
      <c r="U3121" t="s">
        <v>40</v>
      </c>
      <c r="V3121">
        <v>20260229</v>
      </c>
    </row>
    <row r="3122" spans="1:22" x14ac:dyDescent="0.3">
      <c r="A3122" s="5">
        <v>46300</v>
      </c>
      <c r="B3122" s="98" t="s">
        <v>3850</v>
      </c>
      <c r="C3122" t="s">
        <v>985</v>
      </c>
      <c r="I3122" s="91">
        <v>0.33333333333333331</v>
      </c>
      <c r="J3122" s="91">
        <v>0.41666666666666669</v>
      </c>
      <c r="K3122" s="92">
        <v>2</v>
      </c>
      <c r="O3122">
        <v>0</v>
      </c>
      <c r="P3122">
        <v>45.185983</v>
      </c>
      <c r="Q3122">
        <v>5.7123100000000004</v>
      </c>
      <c r="R3122" s="93">
        <v>46301.460312499999</v>
      </c>
      <c r="S3122">
        <v>0</v>
      </c>
      <c r="V3122" t="s">
        <v>3851</v>
      </c>
    </row>
    <row r="3123" spans="1:22" x14ac:dyDescent="0.3">
      <c r="A3123" s="5">
        <v>46300</v>
      </c>
      <c r="B3123" s="98" t="s">
        <v>3818</v>
      </c>
      <c r="C3123" t="s">
        <v>870</v>
      </c>
      <c r="D3123" t="s">
        <v>2359</v>
      </c>
      <c r="E3123" t="s">
        <v>601</v>
      </c>
      <c r="F3123" t="s">
        <v>599</v>
      </c>
      <c r="G3123" t="s">
        <v>2733</v>
      </c>
      <c r="H3123" t="s">
        <v>2737</v>
      </c>
      <c r="I3123" s="91">
        <v>0.2326388888888889</v>
      </c>
      <c r="J3123" s="91">
        <v>0.25694444444444442</v>
      </c>
      <c r="K3123" s="92">
        <v>0.57999999999999996</v>
      </c>
      <c r="O3123">
        <v>0</v>
      </c>
      <c r="P3123">
        <v>45.188118000000003</v>
      </c>
      <c r="Q3123">
        <v>5.7287299999999997</v>
      </c>
      <c r="R3123" s="93">
        <v>46301.460312499999</v>
      </c>
      <c r="S3123">
        <v>1</v>
      </c>
      <c r="T3123">
        <v>20260430</v>
      </c>
      <c r="U3123" t="s">
        <v>838</v>
      </c>
      <c r="V3123">
        <v>20260430</v>
      </c>
    </row>
    <row r="3124" spans="1:22" x14ac:dyDescent="0.3">
      <c r="A3124" s="5">
        <v>46300</v>
      </c>
      <c r="B3124" s="98" t="s">
        <v>3865</v>
      </c>
      <c r="C3124" t="s">
        <v>962</v>
      </c>
      <c r="D3124" t="s">
        <v>2076</v>
      </c>
      <c r="E3124" t="s">
        <v>727</v>
      </c>
      <c r="F3124" t="s">
        <v>727</v>
      </c>
      <c r="G3124" t="s">
        <v>2733</v>
      </c>
      <c r="H3124" t="s">
        <v>2737</v>
      </c>
      <c r="I3124" s="91">
        <v>0.39583333333333331</v>
      </c>
      <c r="J3124" s="91">
        <v>0.4548611111111111</v>
      </c>
      <c r="K3124" s="92">
        <v>1.42</v>
      </c>
      <c r="L3124" s="91">
        <v>0.44305555555555554</v>
      </c>
      <c r="M3124" s="91">
        <v>0.48819444444444443</v>
      </c>
      <c r="N3124" s="92">
        <v>1.08</v>
      </c>
      <c r="O3124">
        <v>1</v>
      </c>
      <c r="P3124">
        <v>45.228786999999997</v>
      </c>
      <c r="Q3124">
        <v>5.6833799999999997</v>
      </c>
      <c r="R3124" s="93">
        <v>46301.460312499999</v>
      </c>
      <c r="S3124">
        <v>1</v>
      </c>
      <c r="T3124">
        <v>20260334</v>
      </c>
      <c r="U3124" t="s">
        <v>838</v>
      </c>
      <c r="V3124">
        <v>20260334</v>
      </c>
    </row>
    <row r="3125" spans="1:22" x14ac:dyDescent="0.3">
      <c r="A3125" s="5">
        <v>46300</v>
      </c>
      <c r="B3125" s="98" t="s">
        <v>3835</v>
      </c>
      <c r="C3125" t="s">
        <v>859</v>
      </c>
      <c r="D3125" t="s">
        <v>2992</v>
      </c>
      <c r="E3125" t="s">
        <v>53</v>
      </c>
      <c r="F3125" t="s">
        <v>2993</v>
      </c>
      <c r="G3125" t="s">
        <v>2733</v>
      </c>
      <c r="H3125" t="s">
        <v>2734</v>
      </c>
      <c r="I3125" s="91">
        <v>0.29166666666666669</v>
      </c>
      <c r="J3125" s="91">
        <v>0.2986111111111111</v>
      </c>
      <c r="K3125" s="92">
        <v>0.17</v>
      </c>
      <c r="O3125">
        <v>0</v>
      </c>
      <c r="P3125">
        <v>45.192563999999997</v>
      </c>
      <c r="Q3125">
        <v>5.7240770000000003</v>
      </c>
      <c r="R3125" s="93">
        <v>46301.460312499999</v>
      </c>
      <c r="S3125">
        <v>1</v>
      </c>
      <c r="T3125">
        <v>20260243</v>
      </c>
      <c r="U3125" t="s">
        <v>40</v>
      </c>
      <c r="V3125">
        <v>20260243</v>
      </c>
    </row>
    <row r="3126" spans="1:22" x14ac:dyDescent="0.3">
      <c r="A3126" s="5">
        <v>46300</v>
      </c>
      <c r="B3126" s="98" t="s">
        <v>3869</v>
      </c>
      <c r="C3126" t="s">
        <v>907</v>
      </c>
      <c r="D3126" t="s">
        <v>2194</v>
      </c>
      <c r="E3126" t="s">
        <v>571</v>
      </c>
      <c r="F3126" t="s">
        <v>571</v>
      </c>
      <c r="G3126" t="s">
        <v>2733</v>
      </c>
      <c r="H3126" t="s">
        <v>2737</v>
      </c>
      <c r="I3126" s="91">
        <v>0.33333333333333331</v>
      </c>
      <c r="J3126" s="91">
        <v>0.34722222222222221</v>
      </c>
      <c r="K3126" s="92">
        <v>0.33</v>
      </c>
      <c r="L3126" s="91">
        <v>0.34583333333333333</v>
      </c>
      <c r="M3126" s="91">
        <v>0.37916666666666665</v>
      </c>
      <c r="N3126" s="92">
        <v>0.8</v>
      </c>
      <c r="O3126">
        <v>1</v>
      </c>
      <c r="P3126">
        <v>45.363264999999998</v>
      </c>
      <c r="Q3126">
        <v>5.577299</v>
      </c>
      <c r="R3126" s="93">
        <v>46301.460312499999</v>
      </c>
      <c r="S3126">
        <v>1</v>
      </c>
      <c r="T3126">
        <v>20260375</v>
      </c>
      <c r="U3126" t="s">
        <v>838</v>
      </c>
      <c r="V3126">
        <v>20260375</v>
      </c>
    </row>
    <row r="3127" spans="1:22" x14ac:dyDescent="0.3">
      <c r="A3127" s="5">
        <v>46300</v>
      </c>
      <c r="B3127" s="98" t="s">
        <v>3862</v>
      </c>
      <c r="C3127" t="s">
        <v>853</v>
      </c>
      <c r="D3127" t="s">
        <v>1843</v>
      </c>
      <c r="E3127" t="s">
        <v>133</v>
      </c>
      <c r="F3127" t="s">
        <v>1845</v>
      </c>
      <c r="G3127" t="s">
        <v>2733</v>
      </c>
      <c r="H3127" t="s">
        <v>2737</v>
      </c>
      <c r="I3127" s="91">
        <v>0.33333333333333331</v>
      </c>
      <c r="J3127" s="91">
        <v>0.37847222222222221</v>
      </c>
      <c r="K3127" s="92">
        <v>1.08</v>
      </c>
      <c r="O3127">
        <v>0</v>
      </c>
      <c r="P3127">
        <v>45.189967000000003</v>
      </c>
      <c r="Q3127">
        <v>5.7054239999999998</v>
      </c>
      <c r="R3127" s="93">
        <v>46301.460312499999</v>
      </c>
      <c r="S3127">
        <v>1</v>
      </c>
      <c r="T3127">
        <v>20260258</v>
      </c>
      <c r="U3127" t="s">
        <v>838</v>
      </c>
      <c r="V3127">
        <v>20260258</v>
      </c>
    </row>
    <row r="3128" spans="1:22" x14ac:dyDescent="0.3">
      <c r="A3128" s="5">
        <v>46300</v>
      </c>
      <c r="B3128" s="98" t="s">
        <v>3846</v>
      </c>
      <c r="C3128" t="s">
        <v>965</v>
      </c>
      <c r="D3128" t="s">
        <v>2242</v>
      </c>
      <c r="E3128" t="s">
        <v>590</v>
      </c>
      <c r="F3128" t="s">
        <v>590</v>
      </c>
      <c r="G3128" t="s">
        <v>2733</v>
      </c>
      <c r="H3128" t="s">
        <v>2737</v>
      </c>
      <c r="I3128" s="91">
        <v>0.33333333333333331</v>
      </c>
      <c r="J3128" s="91">
        <v>0.3611111111111111</v>
      </c>
      <c r="K3128" s="92">
        <v>0.67</v>
      </c>
      <c r="L3128" s="91">
        <v>0.43888888888888888</v>
      </c>
      <c r="M3128" s="91">
        <v>0.45277777777777778</v>
      </c>
      <c r="N3128" s="92">
        <v>0.33</v>
      </c>
      <c r="O3128">
        <v>1</v>
      </c>
      <c r="P3128">
        <v>45.053021999999999</v>
      </c>
      <c r="Q3128">
        <v>5.6729060000000002</v>
      </c>
      <c r="R3128" s="93">
        <v>46301.460312499999</v>
      </c>
      <c r="S3128">
        <v>1</v>
      </c>
      <c r="T3128">
        <v>20260390</v>
      </c>
      <c r="U3128" t="s">
        <v>838</v>
      </c>
      <c r="V3128">
        <v>20260390</v>
      </c>
    </row>
    <row r="3129" spans="1:22" x14ac:dyDescent="0.3">
      <c r="A3129" s="5">
        <v>46300</v>
      </c>
      <c r="B3129" s="98" t="s">
        <v>3830</v>
      </c>
      <c r="C3129" t="s">
        <v>951</v>
      </c>
      <c r="D3129" t="s">
        <v>3003</v>
      </c>
      <c r="E3129" t="s">
        <v>729</v>
      </c>
      <c r="F3129" t="s">
        <v>729</v>
      </c>
      <c r="G3129" t="s">
        <v>2733</v>
      </c>
      <c r="H3129" t="s">
        <v>2734</v>
      </c>
      <c r="I3129" s="91">
        <v>0.16666666666666666</v>
      </c>
      <c r="J3129" s="91">
        <v>0.18055555555555555</v>
      </c>
      <c r="K3129" s="92">
        <v>0.33</v>
      </c>
      <c r="L3129" s="91">
        <v>0.17986111111111111</v>
      </c>
      <c r="M3129" s="91">
        <v>0.20208333333333334</v>
      </c>
      <c r="N3129" s="92">
        <v>0.53</v>
      </c>
      <c r="O3129">
        <v>1</v>
      </c>
      <c r="P3129">
        <v>45.178004999999999</v>
      </c>
      <c r="Q3129">
        <v>5.7065780000000004</v>
      </c>
      <c r="R3129" s="93">
        <v>46301.460312499999</v>
      </c>
      <c r="S3129">
        <v>1</v>
      </c>
      <c r="T3129">
        <v>20260603</v>
      </c>
      <c r="U3129" t="s">
        <v>40</v>
      </c>
      <c r="V3129">
        <v>20260603</v>
      </c>
    </row>
    <row r="3130" spans="1:22" x14ac:dyDescent="0.3">
      <c r="A3130" s="5">
        <v>46300</v>
      </c>
      <c r="B3130" s="98" t="s">
        <v>3823</v>
      </c>
      <c r="C3130" t="s">
        <v>968</v>
      </c>
      <c r="D3130" t="s">
        <v>3035</v>
      </c>
      <c r="E3130" t="s">
        <v>683</v>
      </c>
      <c r="F3130" t="s">
        <v>3036</v>
      </c>
      <c r="G3130" t="s">
        <v>2733</v>
      </c>
      <c r="H3130" t="s">
        <v>2734</v>
      </c>
      <c r="I3130" s="91">
        <v>0.26041666666666669</v>
      </c>
      <c r="J3130" s="91">
        <v>0.27430555555555558</v>
      </c>
      <c r="K3130" s="92">
        <v>0.33</v>
      </c>
      <c r="O3130">
        <v>0</v>
      </c>
      <c r="P3130">
        <v>45.196936999999998</v>
      </c>
      <c r="Q3130">
        <v>5.6979059999999997</v>
      </c>
      <c r="R3130" s="93">
        <v>46301.460312499999</v>
      </c>
      <c r="S3130">
        <v>1</v>
      </c>
      <c r="T3130">
        <v>20260278</v>
      </c>
      <c r="U3130" t="s">
        <v>40</v>
      </c>
      <c r="V3130">
        <v>20260278</v>
      </c>
    </row>
    <row r="3131" spans="1:22" x14ac:dyDescent="0.3">
      <c r="A3131" s="5">
        <v>46300</v>
      </c>
      <c r="B3131" s="98" t="s">
        <v>3822</v>
      </c>
      <c r="C3131" t="s">
        <v>944</v>
      </c>
      <c r="D3131" t="s">
        <v>2364</v>
      </c>
      <c r="E3131" t="s">
        <v>88</v>
      </c>
      <c r="F3131" t="s">
        <v>3049</v>
      </c>
      <c r="G3131" t="s">
        <v>2733</v>
      </c>
      <c r="H3131" t="s">
        <v>2737</v>
      </c>
      <c r="I3131" s="91">
        <v>0.33333333333333331</v>
      </c>
      <c r="J3131" s="91">
        <v>0.37847222222222221</v>
      </c>
      <c r="K3131" s="92">
        <v>1.08</v>
      </c>
      <c r="L3131" s="91">
        <v>0.38750000000000001</v>
      </c>
      <c r="M3131" s="91">
        <v>0.43888888888888888</v>
      </c>
      <c r="N3131" s="92">
        <v>1.23</v>
      </c>
      <c r="O3131">
        <v>1</v>
      </c>
      <c r="P3131">
        <v>45.182119</v>
      </c>
      <c r="Q3131">
        <v>5.7322090000000001</v>
      </c>
      <c r="R3131" s="93">
        <v>46301.460312499999</v>
      </c>
      <c r="S3131">
        <v>1</v>
      </c>
      <c r="T3131">
        <v>20260432</v>
      </c>
      <c r="U3131" t="s">
        <v>838</v>
      </c>
      <c r="V3131">
        <v>20260432</v>
      </c>
    </row>
    <row r="3132" spans="1:22" x14ac:dyDescent="0.3">
      <c r="A3132" s="5">
        <v>46300</v>
      </c>
      <c r="B3132" s="98" t="s">
        <v>3861</v>
      </c>
      <c r="C3132" t="s">
        <v>970</v>
      </c>
      <c r="D3132" t="s">
        <v>1475</v>
      </c>
      <c r="E3132" t="s">
        <v>110</v>
      </c>
      <c r="F3132" t="s">
        <v>110</v>
      </c>
      <c r="G3132" t="s">
        <v>2733</v>
      </c>
      <c r="H3132" t="s">
        <v>2737</v>
      </c>
      <c r="I3132" s="91">
        <v>0.33333333333333331</v>
      </c>
      <c r="J3132" s="91">
        <v>0.38541666666666669</v>
      </c>
      <c r="K3132" s="92">
        <v>1.25</v>
      </c>
      <c r="O3132">
        <v>0</v>
      </c>
      <c r="P3132">
        <v>45.186245</v>
      </c>
      <c r="Q3132">
        <v>5.7213669999999999</v>
      </c>
      <c r="R3132" s="93">
        <v>46301.460312499999</v>
      </c>
      <c r="S3132">
        <v>1</v>
      </c>
      <c r="T3132">
        <v>20260132</v>
      </c>
      <c r="U3132" t="s">
        <v>838</v>
      </c>
      <c r="V3132">
        <v>20260132</v>
      </c>
    </row>
    <row r="3133" spans="1:22" x14ac:dyDescent="0.3">
      <c r="A3133" s="5">
        <v>46300</v>
      </c>
      <c r="B3133" s="98" t="s">
        <v>3826</v>
      </c>
      <c r="C3133" t="s">
        <v>886</v>
      </c>
      <c r="D3133" t="s">
        <v>2031</v>
      </c>
      <c r="E3133" t="s">
        <v>399</v>
      </c>
      <c r="F3133" t="s">
        <v>399</v>
      </c>
      <c r="G3133" t="s">
        <v>2733</v>
      </c>
      <c r="H3133" t="s">
        <v>2737</v>
      </c>
      <c r="I3133" s="91">
        <v>0.33333333333333331</v>
      </c>
      <c r="J3133" s="91">
        <v>0.34722222222222221</v>
      </c>
      <c r="K3133" s="92">
        <v>0.33</v>
      </c>
      <c r="O3133">
        <v>0</v>
      </c>
      <c r="P3133">
        <v>45.182088999999998</v>
      </c>
      <c r="Q3133">
        <v>5.7467969999999999</v>
      </c>
      <c r="R3133" s="93">
        <v>46301.460312499999</v>
      </c>
      <c r="S3133">
        <v>1</v>
      </c>
      <c r="T3133">
        <v>20260316</v>
      </c>
      <c r="U3133" t="s">
        <v>838</v>
      </c>
      <c r="V3133">
        <v>20260316</v>
      </c>
    </row>
    <row r="3134" spans="1:22" x14ac:dyDescent="0.3">
      <c r="A3134" s="5">
        <v>46300</v>
      </c>
      <c r="B3134" s="98" t="s">
        <v>3821</v>
      </c>
      <c r="C3134" t="s">
        <v>879</v>
      </c>
      <c r="D3134" t="s">
        <v>3033</v>
      </c>
      <c r="E3134" t="s">
        <v>624</v>
      </c>
      <c r="F3134" t="s">
        <v>3034</v>
      </c>
      <c r="G3134" t="s">
        <v>2733</v>
      </c>
      <c r="H3134" t="s">
        <v>2734</v>
      </c>
      <c r="I3134" s="91">
        <v>0.45833333333333331</v>
      </c>
      <c r="J3134" s="91">
        <v>0.49305555555555558</v>
      </c>
      <c r="K3134" s="92">
        <v>0.83</v>
      </c>
      <c r="L3134" s="91">
        <v>0.57430555555555551</v>
      </c>
      <c r="M3134" s="91">
        <v>0.58194444444444449</v>
      </c>
      <c r="N3134" s="92">
        <v>0.18</v>
      </c>
      <c r="O3134">
        <v>1</v>
      </c>
      <c r="P3134">
        <v>44.844379000000004</v>
      </c>
      <c r="Q3134">
        <v>-0.63601799999999997</v>
      </c>
      <c r="R3134" s="93">
        <v>46301.460312499999</v>
      </c>
      <c r="S3134">
        <v>1</v>
      </c>
      <c r="T3134">
        <v>20260091</v>
      </c>
      <c r="U3134" t="s">
        <v>40</v>
      </c>
      <c r="V3134">
        <v>20260091</v>
      </c>
    </row>
    <row r="3135" spans="1:22" x14ac:dyDescent="0.3">
      <c r="A3135" s="5">
        <v>46300</v>
      </c>
      <c r="B3135" s="98" t="s">
        <v>3767</v>
      </c>
      <c r="C3135" t="s">
        <v>846</v>
      </c>
      <c r="D3135" t="s">
        <v>3015</v>
      </c>
      <c r="E3135" t="s">
        <v>637</v>
      </c>
      <c r="F3135" t="s">
        <v>3016</v>
      </c>
      <c r="G3135" t="s">
        <v>2733</v>
      </c>
      <c r="H3135" t="s">
        <v>2737</v>
      </c>
      <c r="I3135" s="91">
        <v>0.33333333333333331</v>
      </c>
      <c r="J3135" s="91">
        <v>0.34722222222222221</v>
      </c>
      <c r="K3135" s="92">
        <v>0.33</v>
      </c>
      <c r="O3135">
        <v>0</v>
      </c>
      <c r="P3135">
        <v>45.215721000000002</v>
      </c>
      <c r="Q3135">
        <v>5.6931180000000001</v>
      </c>
      <c r="R3135" s="93">
        <v>46301.460312499999</v>
      </c>
      <c r="S3135">
        <v>0</v>
      </c>
      <c r="T3135">
        <v>20260248</v>
      </c>
      <c r="U3135" t="s">
        <v>3760</v>
      </c>
      <c r="V3135">
        <v>20260248</v>
      </c>
    </row>
    <row r="3136" spans="1:22" x14ac:dyDescent="0.3">
      <c r="A3136" s="5">
        <v>46300</v>
      </c>
      <c r="B3136" s="98" t="s">
        <v>3841</v>
      </c>
      <c r="C3136" t="s">
        <v>971</v>
      </c>
      <c r="D3136" t="s">
        <v>1206</v>
      </c>
      <c r="E3136" t="s">
        <v>164</v>
      </c>
      <c r="F3136" t="s">
        <v>5982</v>
      </c>
      <c r="G3136" t="s">
        <v>2733</v>
      </c>
      <c r="H3136" t="s">
        <v>2737</v>
      </c>
      <c r="I3136" s="91">
        <v>0.33333333333333331</v>
      </c>
      <c r="J3136" s="91">
        <v>0.37847222222222221</v>
      </c>
      <c r="K3136" s="92">
        <v>1.08</v>
      </c>
      <c r="L3136" s="91">
        <v>0.28680555555555554</v>
      </c>
      <c r="M3136" s="91">
        <v>0.32083333333333336</v>
      </c>
      <c r="N3136" s="92">
        <v>0.82</v>
      </c>
      <c r="O3136">
        <v>1</v>
      </c>
      <c r="P3136">
        <v>45.189188000000001</v>
      </c>
      <c r="Q3136">
        <v>5.7229489999999998</v>
      </c>
      <c r="R3136" s="93">
        <v>46301.460312499999</v>
      </c>
      <c r="S3136">
        <v>1</v>
      </c>
      <c r="T3136">
        <v>20260038</v>
      </c>
      <c r="U3136" t="s">
        <v>838</v>
      </c>
      <c r="V3136">
        <v>20260038</v>
      </c>
    </row>
    <row r="3137" spans="1:22" x14ac:dyDescent="0.3">
      <c r="A3137" s="5">
        <v>46300</v>
      </c>
      <c r="B3137" s="98" t="s">
        <v>3844</v>
      </c>
      <c r="C3137" t="s">
        <v>952</v>
      </c>
      <c r="D3137" t="s">
        <v>3782</v>
      </c>
      <c r="E3137" t="s">
        <v>129</v>
      </c>
      <c r="F3137" t="s">
        <v>3783</v>
      </c>
      <c r="G3137" t="s">
        <v>2733</v>
      </c>
      <c r="H3137" t="s">
        <v>2734</v>
      </c>
      <c r="I3137" s="91">
        <v>0.16666666666666666</v>
      </c>
      <c r="J3137" s="91">
        <v>0.18055555555555555</v>
      </c>
      <c r="K3137" s="92">
        <v>0.33</v>
      </c>
      <c r="O3137">
        <v>0</v>
      </c>
      <c r="P3137">
        <v>45.186948999999998</v>
      </c>
      <c r="Q3137">
        <v>5.7284750000000004</v>
      </c>
      <c r="R3137" s="93">
        <v>46301.460312499999</v>
      </c>
      <c r="S3137">
        <v>1</v>
      </c>
      <c r="T3137">
        <v>20260386</v>
      </c>
      <c r="U3137" t="s">
        <v>40</v>
      </c>
      <c r="V3137">
        <v>20260386</v>
      </c>
    </row>
    <row r="3138" spans="1:22" x14ac:dyDescent="0.3">
      <c r="A3138" s="5">
        <v>46300</v>
      </c>
      <c r="B3138" s="98" t="s">
        <v>3830</v>
      </c>
      <c r="C3138" t="s">
        <v>951</v>
      </c>
      <c r="D3138" t="s">
        <v>2011</v>
      </c>
      <c r="E3138" t="s">
        <v>758</v>
      </c>
      <c r="F3138" t="s">
        <v>3045</v>
      </c>
      <c r="G3138" t="s">
        <v>2733</v>
      </c>
      <c r="H3138" t="s">
        <v>2737</v>
      </c>
      <c r="I3138" s="91">
        <v>0.33333333333333331</v>
      </c>
      <c r="J3138" s="91">
        <v>0.34722222222222221</v>
      </c>
      <c r="K3138" s="92">
        <v>0.33</v>
      </c>
      <c r="L3138" s="91">
        <v>0.49652777777777779</v>
      </c>
      <c r="M3138" s="91">
        <v>0.50069444444444444</v>
      </c>
      <c r="N3138" s="92">
        <v>0.1</v>
      </c>
      <c r="O3138">
        <v>1</v>
      </c>
      <c r="P3138">
        <v>45.197834</v>
      </c>
      <c r="Q3138">
        <v>5.7413530000000002</v>
      </c>
      <c r="R3138" s="93">
        <v>46301.460312499999</v>
      </c>
      <c r="S3138">
        <v>1</v>
      </c>
      <c r="T3138">
        <v>20260310</v>
      </c>
      <c r="U3138" t="s">
        <v>838</v>
      </c>
      <c r="V3138">
        <v>20260310</v>
      </c>
    </row>
    <row r="3139" spans="1:22" x14ac:dyDescent="0.3">
      <c r="A3139" s="5">
        <v>46300</v>
      </c>
      <c r="B3139" s="98" t="s">
        <v>3869</v>
      </c>
      <c r="C3139" t="s">
        <v>907</v>
      </c>
      <c r="D3139" t="s">
        <v>1280</v>
      </c>
      <c r="E3139" t="s">
        <v>731</v>
      </c>
      <c r="F3139" t="s">
        <v>731</v>
      </c>
      <c r="G3139" t="s">
        <v>2733</v>
      </c>
      <c r="H3139" t="s">
        <v>2737</v>
      </c>
      <c r="I3139" s="91">
        <v>0.33333333333333331</v>
      </c>
      <c r="J3139" s="91">
        <v>0.37847222222222221</v>
      </c>
      <c r="K3139" s="92">
        <v>1.08</v>
      </c>
      <c r="L3139" s="91">
        <v>0.50347222222222221</v>
      </c>
      <c r="M3139" s="91">
        <v>0.52222222222222225</v>
      </c>
      <c r="N3139" s="92">
        <v>0.45</v>
      </c>
      <c r="O3139">
        <v>1</v>
      </c>
      <c r="P3139">
        <v>45.370404999999998</v>
      </c>
      <c r="Q3139">
        <v>5.583806</v>
      </c>
      <c r="R3139" s="93">
        <v>46301.460312499999</v>
      </c>
      <c r="S3139">
        <v>1</v>
      </c>
      <c r="T3139">
        <v>20260061</v>
      </c>
      <c r="U3139" t="s">
        <v>838</v>
      </c>
      <c r="V3139">
        <v>20260061</v>
      </c>
    </row>
    <row r="3140" spans="1:22" x14ac:dyDescent="0.3">
      <c r="A3140" s="5">
        <v>46300</v>
      </c>
      <c r="B3140" s="98" t="s">
        <v>3864</v>
      </c>
      <c r="C3140" t="s">
        <v>960</v>
      </c>
      <c r="D3140" t="s">
        <v>1082</v>
      </c>
      <c r="E3140" t="s">
        <v>768</v>
      </c>
      <c r="F3140" t="s">
        <v>1085</v>
      </c>
      <c r="G3140" t="s">
        <v>2733</v>
      </c>
      <c r="H3140" t="s">
        <v>2737</v>
      </c>
      <c r="I3140" s="91">
        <v>0.33333333333333331</v>
      </c>
      <c r="J3140" s="91">
        <v>0.3611111111111111</v>
      </c>
      <c r="K3140" s="92">
        <v>0.67</v>
      </c>
      <c r="L3140" s="91">
        <v>0.16041666666666668</v>
      </c>
      <c r="M3140" s="91">
        <v>0.17916666666666667</v>
      </c>
      <c r="N3140" s="92">
        <v>0.45</v>
      </c>
      <c r="O3140">
        <v>1</v>
      </c>
      <c r="P3140">
        <v>45.180636</v>
      </c>
      <c r="Q3140">
        <v>5.7115109999999998</v>
      </c>
      <c r="R3140" s="93">
        <v>46301.460312499999</v>
      </c>
      <c r="S3140">
        <v>1</v>
      </c>
      <c r="T3140">
        <v>20260009</v>
      </c>
      <c r="U3140" t="s">
        <v>838</v>
      </c>
      <c r="V3140">
        <v>20260009</v>
      </c>
    </row>
    <row r="3141" spans="1:22" x14ac:dyDescent="0.3">
      <c r="A3141" s="5">
        <v>46300</v>
      </c>
      <c r="B3141" s="98" t="s">
        <v>3862</v>
      </c>
      <c r="C3141" t="s">
        <v>853</v>
      </c>
      <c r="D3141" t="s">
        <v>3013</v>
      </c>
      <c r="E3141" t="s">
        <v>578</v>
      </c>
      <c r="F3141" t="s">
        <v>3014</v>
      </c>
      <c r="G3141" t="s">
        <v>2733</v>
      </c>
      <c r="H3141" t="s">
        <v>2734</v>
      </c>
      <c r="I3141" s="91">
        <v>0.16666666666666666</v>
      </c>
      <c r="J3141" s="91">
        <v>0.18055555555555555</v>
      </c>
      <c r="K3141" s="92">
        <v>0.33</v>
      </c>
      <c r="O3141">
        <v>0</v>
      </c>
      <c r="P3141">
        <v>45.183777999999997</v>
      </c>
      <c r="Q3141">
        <v>5.7115169999999997</v>
      </c>
      <c r="R3141" s="93">
        <v>46301.460312499999</v>
      </c>
      <c r="S3141">
        <v>1</v>
      </c>
      <c r="T3141">
        <v>20260008</v>
      </c>
      <c r="U3141" t="s">
        <v>3760</v>
      </c>
      <c r="V3141">
        <v>20260008</v>
      </c>
    </row>
    <row r="3142" spans="1:22" x14ac:dyDescent="0.3">
      <c r="A3142" s="5">
        <v>46300</v>
      </c>
      <c r="B3142" s="98" t="s">
        <v>3770</v>
      </c>
      <c r="C3142" t="s">
        <v>856</v>
      </c>
      <c r="D3142" t="s">
        <v>871</v>
      </c>
      <c r="E3142" t="s">
        <v>825</v>
      </c>
      <c r="F3142" t="s">
        <v>3871</v>
      </c>
      <c r="G3142" t="s">
        <v>2733</v>
      </c>
      <c r="H3142" t="s">
        <v>2737</v>
      </c>
      <c r="I3142" s="91">
        <v>0.33333333333333331</v>
      </c>
      <c r="J3142" s="91">
        <v>0.34722222222222221</v>
      </c>
      <c r="K3142" s="92">
        <v>0.33</v>
      </c>
      <c r="O3142">
        <v>0</v>
      </c>
      <c r="P3142">
        <v>45.181339000000001</v>
      </c>
      <c r="Q3142">
        <v>5.7134910000000003</v>
      </c>
      <c r="R3142" s="93">
        <v>46301.460312499999</v>
      </c>
      <c r="S3142">
        <v>1</v>
      </c>
      <c r="V3142" t="s">
        <v>3771</v>
      </c>
    </row>
    <row r="3143" spans="1:22" x14ac:dyDescent="0.3">
      <c r="A3143" s="5">
        <v>46300</v>
      </c>
      <c r="B3143" s="98" t="s">
        <v>3867</v>
      </c>
      <c r="C3143" t="s">
        <v>914</v>
      </c>
      <c r="D3143" t="s">
        <v>5983</v>
      </c>
      <c r="E3143" t="s">
        <v>745</v>
      </c>
      <c r="F3143" t="s">
        <v>5984</v>
      </c>
      <c r="G3143" t="s">
        <v>2733</v>
      </c>
      <c r="H3143" t="s">
        <v>3149</v>
      </c>
      <c r="I3143" s="91">
        <v>0.38194444444444442</v>
      </c>
      <c r="J3143" s="91">
        <v>0.39583333333333331</v>
      </c>
      <c r="K3143" s="92">
        <v>0.33</v>
      </c>
      <c r="L3143" s="91">
        <v>0.38472222222222224</v>
      </c>
      <c r="M3143" s="91">
        <v>0.42986111111111114</v>
      </c>
      <c r="N3143" s="92">
        <v>1.08</v>
      </c>
      <c r="O3143">
        <v>1</v>
      </c>
      <c r="P3143">
        <v>45.144418999999999</v>
      </c>
      <c r="Q3143">
        <v>5.7205839999999997</v>
      </c>
      <c r="R3143" s="93">
        <v>46301.460312499999</v>
      </c>
      <c r="S3143">
        <v>1</v>
      </c>
      <c r="T3143">
        <v>20260260</v>
      </c>
      <c r="U3143" t="s">
        <v>40</v>
      </c>
      <c r="V3143">
        <v>20260260</v>
      </c>
    </row>
    <row r="3144" spans="1:22" x14ac:dyDescent="0.3">
      <c r="A3144" s="5">
        <v>46300</v>
      </c>
      <c r="B3144" s="98" t="s">
        <v>3836</v>
      </c>
      <c r="C3144" t="s">
        <v>954</v>
      </c>
      <c r="D3144" t="s">
        <v>2206</v>
      </c>
      <c r="E3144" t="s">
        <v>691</v>
      </c>
      <c r="F3144" t="s">
        <v>3010</v>
      </c>
      <c r="G3144" t="s">
        <v>2733</v>
      </c>
      <c r="H3144" t="s">
        <v>2737</v>
      </c>
      <c r="I3144" s="91">
        <v>0.33333333333333331</v>
      </c>
      <c r="J3144" s="91">
        <v>0.44097222222222221</v>
      </c>
      <c r="K3144" s="92">
        <v>2.58</v>
      </c>
      <c r="L3144" s="91">
        <v>0.41666666666666669</v>
      </c>
      <c r="M3144" s="91">
        <v>0.53333333333333333</v>
      </c>
      <c r="N3144" s="92">
        <v>2.8</v>
      </c>
      <c r="O3144">
        <v>1</v>
      </c>
      <c r="P3144">
        <v>45.205657000000002</v>
      </c>
      <c r="Q3144">
        <v>5.7738750000000003</v>
      </c>
      <c r="R3144" s="93">
        <v>46301.460312499999</v>
      </c>
      <c r="S3144">
        <v>1</v>
      </c>
      <c r="T3144">
        <v>20260378</v>
      </c>
      <c r="U3144" t="s">
        <v>838</v>
      </c>
      <c r="V3144">
        <v>20260378</v>
      </c>
    </row>
    <row r="3145" spans="1:22" x14ac:dyDescent="0.3">
      <c r="A3145" s="5">
        <v>46300</v>
      </c>
      <c r="B3145" s="98" t="s">
        <v>3861</v>
      </c>
      <c r="C3145" t="s">
        <v>970</v>
      </c>
      <c r="D3145" t="s">
        <v>1886</v>
      </c>
      <c r="E3145" t="s">
        <v>365</v>
      </c>
      <c r="F3145" t="s">
        <v>365</v>
      </c>
      <c r="G3145" t="s">
        <v>2733</v>
      </c>
      <c r="H3145" t="s">
        <v>2737</v>
      </c>
      <c r="I3145" s="91">
        <v>0.33333333333333331</v>
      </c>
      <c r="J3145" s="91">
        <v>0.37847222222222221</v>
      </c>
      <c r="K3145" s="92">
        <v>1.08</v>
      </c>
      <c r="O3145">
        <v>0</v>
      </c>
      <c r="P3145">
        <v>45.188071000000001</v>
      </c>
      <c r="Q3145">
        <v>5.7254449999999997</v>
      </c>
      <c r="R3145" s="93">
        <v>46301.460312499999</v>
      </c>
      <c r="S3145">
        <v>1</v>
      </c>
      <c r="T3145">
        <v>20260272</v>
      </c>
      <c r="U3145" t="s">
        <v>838</v>
      </c>
      <c r="V3145">
        <v>20260272</v>
      </c>
    </row>
    <row r="3146" spans="1:22" x14ac:dyDescent="0.3">
      <c r="A3146" s="5">
        <v>46300</v>
      </c>
      <c r="B3146" s="98" t="s">
        <v>6133</v>
      </c>
      <c r="C3146" t="s">
        <v>5959</v>
      </c>
      <c r="D3146" t="s">
        <v>1895</v>
      </c>
      <c r="E3146" t="s">
        <v>244</v>
      </c>
      <c r="F3146" t="s">
        <v>3048</v>
      </c>
      <c r="G3146" t="s">
        <v>2733</v>
      </c>
      <c r="H3146" t="s">
        <v>2734</v>
      </c>
      <c r="I3146" s="91">
        <v>0.16666666666666666</v>
      </c>
      <c r="J3146" s="91">
        <v>0.18055555555555555</v>
      </c>
      <c r="K3146" s="92">
        <v>0.33</v>
      </c>
      <c r="O3146">
        <v>0</v>
      </c>
      <c r="P3146">
        <v>45.211889999999997</v>
      </c>
      <c r="Q3146">
        <v>5.6499290000000002</v>
      </c>
      <c r="R3146" s="93">
        <v>46301.460312499999</v>
      </c>
      <c r="S3146">
        <v>1</v>
      </c>
      <c r="T3146">
        <v>20260275</v>
      </c>
      <c r="U3146" t="s">
        <v>838</v>
      </c>
      <c r="V3146">
        <v>20260275</v>
      </c>
    </row>
    <row r="3147" spans="1:22" x14ac:dyDescent="0.3">
      <c r="A3147" s="5">
        <v>46300</v>
      </c>
      <c r="B3147" s="98" t="s">
        <v>3816</v>
      </c>
      <c r="C3147" t="s">
        <v>957</v>
      </c>
      <c r="D3147" t="s">
        <v>2582</v>
      </c>
      <c r="E3147" t="s">
        <v>392</v>
      </c>
      <c r="F3147" t="s">
        <v>392</v>
      </c>
      <c r="G3147" t="s">
        <v>2733</v>
      </c>
      <c r="H3147" t="s">
        <v>2737</v>
      </c>
      <c r="I3147" s="91">
        <v>0.46180555555555558</v>
      </c>
      <c r="J3147" s="91">
        <v>0.50347222222222221</v>
      </c>
      <c r="K3147" s="92">
        <v>1</v>
      </c>
      <c r="O3147">
        <v>0</v>
      </c>
      <c r="P3147">
        <v>45.182749999999999</v>
      </c>
      <c r="Q3147">
        <v>5.7480070000000003</v>
      </c>
      <c r="R3147" s="93">
        <v>46301.460312499999</v>
      </c>
      <c r="S3147">
        <v>1</v>
      </c>
      <c r="T3147">
        <v>20260521</v>
      </c>
      <c r="U3147" t="s">
        <v>838</v>
      </c>
      <c r="V3147">
        <v>20260521</v>
      </c>
    </row>
    <row r="3148" spans="1:22" x14ac:dyDescent="0.3">
      <c r="A3148" s="5">
        <v>46300</v>
      </c>
      <c r="B3148" s="98" t="s">
        <v>3866</v>
      </c>
      <c r="C3148" t="s">
        <v>949</v>
      </c>
      <c r="D3148" t="s">
        <v>3081</v>
      </c>
      <c r="E3148" t="s">
        <v>633</v>
      </c>
      <c r="F3148" t="s">
        <v>3082</v>
      </c>
      <c r="G3148" t="s">
        <v>2733</v>
      </c>
      <c r="H3148" t="s">
        <v>2734</v>
      </c>
      <c r="I3148" s="91">
        <v>0.25</v>
      </c>
      <c r="J3148" s="91">
        <v>0.2638888888888889</v>
      </c>
      <c r="K3148" s="92">
        <v>0.33</v>
      </c>
      <c r="O3148">
        <v>0</v>
      </c>
      <c r="P3148">
        <v>45.173938999999997</v>
      </c>
      <c r="Q3148">
        <v>5.7402990000000003</v>
      </c>
      <c r="R3148" s="93">
        <v>46301.460312499999</v>
      </c>
      <c r="S3148">
        <v>1</v>
      </c>
      <c r="T3148">
        <v>20260112</v>
      </c>
      <c r="U3148" t="s">
        <v>40</v>
      </c>
      <c r="V3148">
        <v>20260112</v>
      </c>
    </row>
    <row r="3149" spans="1:22" x14ac:dyDescent="0.3">
      <c r="A3149" s="5">
        <v>46300</v>
      </c>
      <c r="B3149" s="98" t="s">
        <v>3826</v>
      </c>
      <c r="C3149" t="s">
        <v>886</v>
      </c>
      <c r="D3149" t="s">
        <v>1537</v>
      </c>
      <c r="E3149" t="s">
        <v>435</v>
      </c>
      <c r="F3149" t="s">
        <v>435</v>
      </c>
      <c r="G3149" t="s">
        <v>2733</v>
      </c>
      <c r="H3149" t="s">
        <v>2737</v>
      </c>
      <c r="I3149" s="91">
        <v>0.33333333333333331</v>
      </c>
      <c r="J3149" s="91">
        <v>0.35416666666666669</v>
      </c>
      <c r="K3149" s="92">
        <v>0.5</v>
      </c>
      <c r="L3149" s="91">
        <v>0.52500000000000002</v>
      </c>
      <c r="M3149" s="91">
        <v>0.53541666666666665</v>
      </c>
      <c r="N3149" s="92">
        <v>0.25</v>
      </c>
      <c r="O3149">
        <v>1</v>
      </c>
      <c r="P3149">
        <v>45.181677999999998</v>
      </c>
      <c r="Q3149">
        <v>5.7453979999999998</v>
      </c>
      <c r="R3149" s="93">
        <v>46301.460312499999</v>
      </c>
      <c r="S3149">
        <v>1</v>
      </c>
      <c r="T3149">
        <v>20260156</v>
      </c>
      <c r="U3149" t="s">
        <v>838</v>
      </c>
      <c r="V3149">
        <v>20260156</v>
      </c>
    </row>
    <row r="3150" spans="1:22" x14ac:dyDescent="0.3">
      <c r="A3150" s="5">
        <v>46300</v>
      </c>
      <c r="B3150" s="98" t="s">
        <v>3842</v>
      </c>
      <c r="C3150" t="s">
        <v>865</v>
      </c>
      <c r="D3150" t="s">
        <v>2080</v>
      </c>
      <c r="E3150" t="s">
        <v>69</v>
      </c>
      <c r="F3150" t="s">
        <v>69</v>
      </c>
      <c r="G3150" t="s">
        <v>2733</v>
      </c>
      <c r="H3150" t="s">
        <v>2737</v>
      </c>
      <c r="I3150" s="91">
        <v>0.33333333333333331</v>
      </c>
      <c r="J3150" s="91">
        <v>0.34722222222222221</v>
      </c>
      <c r="K3150" s="92">
        <v>0.33</v>
      </c>
      <c r="L3150" s="91">
        <v>0.375</v>
      </c>
      <c r="M3150" s="91">
        <v>0.39166666666666666</v>
      </c>
      <c r="N3150" s="92">
        <v>0.4</v>
      </c>
      <c r="O3150">
        <v>1</v>
      </c>
      <c r="P3150">
        <v>45.181744999999999</v>
      </c>
      <c r="Q3150">
        <v>5.7172830000000001</v>
      </c>
      <c r="R3150" s="93">
        <v>46301.460312499999</v>
      </c>
      <c r="S3150">
        <v>1</v>
      </c>
      <c r="T3150">
        <v>20260335</v>
      </c>
      <c r="U3150" t="s">
        <v>838</v>
      </c>
      <c r="V3150">
        <v>20260335</v>
      </c>
    </row>
    <row r="3151" spans="1:22" x14ac:dyDescent="0.3">
      <c r="A3151" s="5">
        <v>46300</v>
      </c>
      <c r="B3151" s="98" t="s">
        <v>3829</v>
      </c>
      <c r="C3151" t="s">
        <v>946</v>
      </c>
      <c r="D3151" t="s">
        <v>2003</v>
      </c>
      <c r="E3151" t="s">
        <v>764</v>
      </c>
      <c r="F3151" t="s">
        <v>2005</v>
      </c>
      <c r="G3151" t="s">
        <v>2733</v>
      </c>
      <c r="H3151" t="s">
        <v>2737</v>
      </c>
      <c r="I3151" s="91">
        <v>0.33333333333333331</v>
      </c>
      <c r="J3151" s="91">
        <v>0.34722222222222221</v>
      </c>
      <c r="K3151" s="92">
        <v>0.33</v>
      </c>
      <c r="O3151">
        <v>0</v>
      </c>
      <c r="P3151">
        <v>45.186610000000002</v>
      </c>
      <c r="Q3151">
        <v>5.7293820000000002</v>
      </c>
      <c r="R3151" s="93">
        <v>46301.460312499999</v>
      </c>
      <c r="S3151">
        <v>0</v>
      </c>
      <c r="T3151">
        <v>20260308</v>
      </c>
      <c r="U3151" t="s">
        <v>838</v>
      </c>
      <c r="V3151">
        <v>20260308</v>
      </c>
    </row>
    <row r="3152" spans="1:22" x14ac:dyDescent="0.3">
      <c r="A3152" s="5">
        <v>46300</v>
      </c>
      <c r="B3152" s="98" t="s">
        <v>3882</v>
      </c>
      <c r="C3152" t="s">
        <v>917</v>
      </c>
      <c r="D3152" t="s">
        <v>5985</v>
      </c>
      <c r="E3152" t="s">
        <v>446</v>
      </c>
      <c r="F3152" t="s">
        <v>5986</v>
      </c>
      <c r="G3152" t="s">
        <v>2733</v>
      </c>
      <c r="H3152" t="s">
        <v>2877</v>
      </c>
      <c r="I3152" s="91">
        <v>0.3125</v>
      </c>
      <c r="J3152" s="91">
        <v>0.375</v>
      </c>
      <c r="K3152" s="92">
        <v>1.5</v>
      </c>
      <c r="O3152">
        <v>0</v>
      </c>
      <c r="P3152">
        <v>45.190555000000003</v>
      </c>
      <c r="Q3152">
        <v>5.7201519999999997</v>
      </c>
      <c r="R3152" s="93">
        <v>46301.460312499999</v>
      </c>
      <c r="S3152">
        <v>1</v>
      </c>
      <c r="T3152">
        <v>20260568</v>
      </c>
      <c r="U3152" t="s">
        <v>3760</v>
      </c>
      <c r="V3152">
        <v>20260568</v>
      </c>
    </row>
    <row r="3153" spans="1:22" x14ac:dyDescent="0.3">
      <c r="A3153" s="5">
        <v>46300</v>
      </c>
      <c r="B3153" s="98" t="s">
        <v>3818</v>
      </c>
      <c r="C3153" t="s">
        <v>870</v>
      </c>
      <c r="D3153" t="s">
        <v>903</v>
      </c>
      <c r="E3153" t="s">
        <v>799</v>
      </c>
      <c r="F3153" t="s">
        <v>3052</v>
      </c>
      <c r="G3153" t="s">
        <v>2733</v>
      </c>
      <c r="H3153" t="s">
        <v>2737</v>
      </c>
      <c r="I3153" s="91">
        <v>0.25694444444444442</v>
      </c>
      <c r="J3153" s="91">
        <v>0.28125</v>
      </c>
      <c r="K3153" s="92">
        <v>0.57999999999999996</v>
      </c>
      <c r="O3153">
        <v>0</v>
      </c>
      <c r="P3153">
        <v>45.189846000000003</v>
      </c>
      <c r="Q3153">
        <v>5.728904</v>
      </c>
      <c r="R3153" s="93">
        <v>46301.460312499999</v>
      </c>
      <c r="S3153">
        <v>1</v>
      </c>
      <c r="V3153" t="s">
        <v>3877</v>
      </c>
    </row>
    <row r="3154" spans="1:22" x14ac:dyDescent="0.3">
      <c r="A3154" s="5">
        <v>46300</v>
      </c>
      <c r="B3154" s="98" t="s">
        <v>3817</v>
      </c>
      <c r="C3154" t="s">
        <v>974</v>
      </c>
      <c r="D3154" t="s">
        <v>2394</v>
      </c>
      <c r="E3154" t="s">
        <v>72</v>
      </c>
      <c r="F3154" t="s">
        <v>72</v>
      </c>
      <c r="G3154" t="s">
        <v>2733</v>
      </c>
      <c r="H3154" t="s">
        <v>2737</v>
      </c>
      <c r="I3154" s="91">
        <v>0.33333333333333331</v>
      </c>
      <c r="J3154" s="91">
        <v>0.34722222222222221</v>
      </c>
      <c r="K3154" s="92">
        <v>0.33</v>
      </c>
      <c r="L3154" s="91">
        <v>0.2076388888888889</v>
      </c>
      <c r="M3154" s="91">
        <v>0.2361111111111111</v>
      </c>
      <c r="N3154" s="92">
        <v>0.68</v>
      </c>
      <c r="O3154">
        <v>1</v>
      </c>
      <c r="P3154">
        <v>45.188403000000001</v>
      </c>
      <c r="Q3154">
        <v>5.725015</v>
      </c>
      <c r="R3154" s="93">
        <v>46301.460312499999</v>
      </c>
      <c r="S3154">
        <v>1</v>
      </c>
      <c r="T3154">
        <v>20260441</v>
      </c>
      <c r="U3154" t="s">
        <v>838</v>
      </c>
      <c r="V3154">
        <v>20260441</v>
      </c>
    </row>
    <row r="3155" spans="1:22" x14ac:dyDescent="0.3">
      <c r="A3155" s="5">
        <v>46300</v>
      </c>
      <c r="B3155" s="98" t="s">
        <v>3840</v>
      </c>
      <c r="C3155" t="s">
        <v>959</v>
      </c>
      <c r="D3155" t="s">
        <v>1998</v>
      </c>
      <c r="E3155" t="s">
        <v>355</v>
      </c>
      <c r="F3155" t="s">
        <v>355</v>
      </c>
      <c r="G3155" t="s">
        <v>2733</v>
      </c>
      <c r="H3155" t="s">
        <v>2737</v>
      </c>
      <c r="I3155" s="91">
        <v>0.30902777777777779</v>
      </c>
      <c r="J3155" s="91">
        <v>0.31944444444444442</v>
      </c>
      <c r="K3155" s="92">
        <v>0.25</v>
      </c>
      <c r="O3155">
        <v>0</v>
      </c>
      <c r="P3155">
        <v>45.212302999999999</v>
      </c>
      <c r="Q3155">
        <v>5.7928930000000003</v>
      </c>
      <c r="R3155" s="93">
        <v>46301.460312499999</v>
      </c>
      <c r="S3155">
        <v>1</v>
      </c>
      <c r="T3155">
        <v>20260307</v>
      </c>
      <c r="U3155" t="s">
        <v>838</v>
      </c>
      <c r="V3155">
        <v>20260307</v>
      </c>
    </row>
    <row r="3156" spans="1:22" x14ac:dyDescent="0.3">
      <c r="A3156" s="5">
        <v>46300</v>
      </c>
      <c r="B3156" s="98" t="s">
        <v>3833</v>
      </c>
      <c r="C3156" t="s">
        <v>978</v>
      </c>
      <c r="D3156" t="s">
        <v>3065</v>
      </c>
      <c r="E3156" t="s">
        <v>437</v>
      </c>
      <c r="F3156" t="s">
        <v>3066</v>
      </c>
      <c r="G3156" t="s">
        <v>2733</v>
      </c>
      <c r="H3156" t="s">
        <v>2734</v>
      </c>
      <c r="I3156" s="91">
        <v>0.16666666666666666</v>
      </c>
      <c r="J3156" s="91">
        <v>0.18055555555555555</v>
      </c>
      <c r="K3156" s="92">
        <v>0.33</v>
      </c>
      <c r="O3156">
        <v>0</v>
      </c>
      <c r="P3156">
        <v>45.569980999999999</v>
      </c>
      <c r="Q3156">
        <v>5.9331420000000001</v>
      </c>
      <c r="R3156" s="93">
        <v>46301.460312499999</v>
      </c>
      <c r="S3156">
        <v>1</v>
      </c>
      <c r="T3156">
        <v>20260159</v>
      </c>
      <c r="U3156" t="s">
        <v>40</v>
      </c>
      <c r="V3156">
        <v>20260159</v>
      </c>
    </row>
    <row r="3157" spans="1:22" x14ac:dyDescent="0.3">
      <c r="A3157" s="5">
        <v>46300</v>
      </c>
      <c r="B3157" s="98" t="s">
        <v>3816</v>
      </c>
      <c r="C3157" t="s">
        <v>957</v>
      </c>
      <c r="D3157" t="s">
        <v>2144</v>
      </c>
      <c r="E3157" t="s">
        <v>561</v>
      </c>
      <c r="F3157" t="s">
        <v>561</v>
      </c>
      <c r="G3157" t="s">
        <v>2733</v>
      </c>
      <c r="H3157" t="s">
        <v>2737</v>
      </c>
      <c r="I3157" s="91">
        <v>0.44097222222222221</v>
      </c>
      <c r="J3157" s="91">
        <v>0.4513888888888889</v>
      </c>
      <c r="K3157" s="92">
        <v>0.25</v>
      </c>
      <c r="O3157">
        <v>0</v>
      </c>
      <c r="P3157">
        <v>45.197319</v>
      </c>
      <c r="Q3157">
        <v>5.7400260000000003</v>
      </c>
      <c r="R3157" s="93">
        <v>46301.460312499999</v>
      </c>
      <c r="S3157">
        <v>1</v>
      </c>
      <c r="T3157">
        <v>20260356</v>
      </c>
      <c r="U3157" t="s">
        <v>838</v>
      </c>
      <c r="V3157">
        <v>20260356</v>
      </c>
    </row>
    <row r="3158" spans="1:22" x14ac:dyDescent="0.3">
      <c r="A3158" s="5">
        <v>46300</v>
      </c>
      <c r="B3158" s="98" t="s">
        <v>3840</v>
      </c>
      <c r="C3158" t="s">
        <v>959</v>
      </c>
      <c r="D3158" t="s">
        <v>1873</v>
      </c>
      <c r="E3158" t="s">
        <v>715</v>
      </c>
      <c r="F3158" t="s">
        <v>715</v>
      </c>
      <c r="G3158" t="s">
        <v>2733</v>
      </c>
      <c r="H3158" t="s">
        <v>2737</v>
      </c>
      <c r="I3158" s="91">
        <v>0.33333333333333331</v>
      </c>
      <c r="J3158" s="91">
        <v>0.375</v>
      </c>
      <c r="K3158" s="92">
        <v>1</v>
      </c>
      <c r="O3158">
        <v>0</v>
      </c>
      <c r="P3158">
        <v>45.212637000000001</v>
      </c>
      <c r="Q3158">
        <v>5.7951940000000004</v>
      </c>
      <c r="R3158" s="93">
        <v>46301.460312499999</v>
      </c>
      <c r="S3158">
        <v>1</v>
      </c>
      <c r="T3158">
        <v>20260267</v>
      </c>
      <c r="U3158" t="s">
        <v>838</v>
      </c>
      <c r="V3158">
        <v>20260267</v>
      </c>
    </row>
    <row r="3159" spans="1:22" x14ac:dyDescent="0.3">
      <c r="A3159" s="5">
        <v>46300</v>
      </c>
      <c r="B3159" s="98" t="s">
        <v>3816</v>
      </c>
      <c r="C3159" t="s">
        <v>957</v>
      </c>
      <c r="D3159" t="s">
        <v>3031</v>
      </c>
      <c r="E3159" t="s">
        <v>157</v>
      </c>
      <c r="F3159" t="s">
        <v>3032</v>
      </c>
      <c r="G3159" t="s">
        <v>2733</v>
      </c>
      <c r="H3159" t="s">
        <v>2734</v>
      </c>
      <c r="I3159" s="91">
        <v>0.39930555555555558</v>
      </c>
      <c r="J3159" s="91">
        <v>0.41319444444444442</v>
      </c>
      <c r="K3159" s="92">
        <v>0.33</v>
      </c>
      <c r="L3159" s="91">
        <v>0.5493055555555556</v>
      </c>
      <c r="M3159" s="91">
        <v>0.55138888888888893</v>
      </c>
      <c r="N3159" s="92">
        <v>0.05</v>
      </c>
      <c r="O3159">
        <v>1</v>
      </c>
      <c r="P3159">
        <v>45.199010000000001</v>
      </c>
      <c r="Q3159">
        <v>5.7367730000000003</v>
      </c>
      <c r="R3159" s="93">
        <v>46301.460312499999</v>
      </c>
      <c r="S3159">
        <v>1</v>
      </c>
      <c r="T3159">
        <v>20260172</v>
      </c>
      <c r="U3159" t="s">
        <v>40</v>
      </c>
      <c r="V3159">
        <v>20260172</v>
      </c>
    </row>
    <row r="3160" spans="1:22" x14ac:dyDescent="0.3">
      <c r="A3160" s="5">
        <v>46300</v>
      </c>
      <c r="B3160" s="98" t="s">
        <v>3862</v>
      </c>
      <c r="C3160" t="s">
        <v>853</v>
      </c>
      <c r="D3160" t="s">
        <v>1837</v>
      </c>
      <c r="E3160" t="s">
        <v>94</v>
      </c>
      <c r="F3160" t="s">
        <v>5987</v>
      </c>
      <c r="G3160" t="s">
        <v>2733</v>
      </c>
      <c r="H3160" t="s">
        <v>2737</v>
      </c>
      <c r="I3160" s="91">
        <v>0.33333333333333331</v>
      </c>
      <c r="J3160" s="91">
        <v>0.37847222222222221</v>
      </c>
      <c r="K3160" s="92">
        <v>1.08</v>
      </c>
      <c r="O3160">
        <v>0</v>
      </c>
      <c r="P3160">
        <v>45.190103999999998</v>
      </c>
      <c r="Q3160">
        <v>5.7049050000000001</v>
      </c>
      <c r="R3160" s="93">
        <v>46301.460312499999</v>
      </c>
      <c r="S3160">
        <v>1</v>
      </c>
      <c r="T3160">
        <v>20260256</v>
      </c>
      <c r="U3160" t="s">
        <v>838</v>
      </c>
      <c r="V3160">
        <v>20260256</v>
      </c>
    </row>
    <row r="3161" spans="1:22" x14ac:dyDescent="0.3">
      <c r="A3161" s="5">
        <v>46300</v>
      </c>
      <c r="B3161" s="98" t="s">
        <v>3830</v>
      </c>
      <c r="C3161" t="s">
        <v>951</v>
      </c>
      <c r="D3161" t="s">
        <v>1578</v>
      </c>
      <c r="E3161" t="s">
        <v>499</v>
      </c>
      <c r="F3161" t="s">
        <v>3041</v>
      </c>
      <c r="G3161" t="s">
        <v>2733</v>
      </c>
      <c r="H3161" t="s">
        <v>2737</v>
      </c>
      <c r="I3161" s="91">
        <v>0.33333333333333331</v>
      </c>
      <c r="J3161" s="91">
        <v>0.39583333333333331</v>
      </c>
      <c r="K3161" s="92">
        <v>1.5</v>
      </c>
      <c r="L3161" s="91">
        <v>0.35972222222222222</v>
      </c>
      <c r="M3161" s="91">
        <v>0.35972222222222222</v>
      </c>
      <c r="N3161" s="92">
        <v>0</v>
      </c>
      <c r="O3161">
        <v>1</v>
      </c>
      <c r="P3161">
        <v>45.180225999999998</v>
      </c>
      <c r="Q3161">
        <v>5.7490040000000002</v>
      </c>
      <c r="R3161" s="93">
        <v>46301.460312499999</v>
      </c>
      <c r="S3161">
        <v>1</v>
      </c>
      <c r="T3161">
        <v>20260169</v>
      </c>
      <c r="U3161" t="s">
        <v>838</v>
      </c>
      <c r="V3161">
        <v>20260169</v>
      </c>
    </row>
    <row r="3162" spans="1:22" x14ac:dyDescent="0.3">
      <c r="A3162" s="5">
        <v>46300</v>
      </c>
      <c r="B3162" s="98" t="s">
        <v>3811</v>
      </c>
      <c r="C3162" t="s">
        <v>975</v>
      </c>
      <c r="D3162" t="s">
        <v>2680</v>
      </c>
      <c r="E3162" t="s">
        <v>619</v>
      </c>
      <c r="F3162" t="s">
        <v>619</v>
      </c>
      <c r="G3162" t="s">
        <v>2733</v>
      </c>
      <c r="H3162" t="s">
        <v>2737</v>
      </c>
      <c r="I3162" s="91">
        <v>0.2986111111111111</v>
      </c>
      <c r="J3162" s="91">
        <v>0.30902777777777779</v>
      </c>
      <c r="K3162" s="92">
        <v>0.25</v>
      </c>
      <c r="L3162" s="91">
        <v>0.46666666666666667</v>
      </c>
      <c r="M3162" s="91">
        <v>0.54236111111111107</v>
      </c>
      <c r="N3162" s="92">
        <v>1.82</v>
      </c>
      <c r="O3162">
        <v>1</v>
      </c>
      <c r="P3162">
        <v>45.350074999999997</v>
      </c>
      <c r="Q3162">
        <v>5.5982919999999998</v>
      </c>
      <c r="R3162" s="93">
        <v>46301.460312499999</v>
      </c>
      <c r="S3162">
        <v>1</v>
      </c>
      <c r="T3162">
        <v>20260562</v>
      </c>
      <c r="U3162" t="s">
        <v>838</v>
      </c>
      <c r="V3162">
        <v>20260562</v>
      </c>
    </row>
    <row r="3163" spans="1:22" x14ac:dyDescent="0.3">
      <c r="A3163" s="5">
        <v>46300</v>
      </c>
      <c r="B3163" s="98" t="s">
        <v>3869</v>
      </c>
      <c r="C3163" t="s">
        <v>907</v>
      </c>
      <c r="D3163" t="s">
        <v>1384</v>
      </c>
      <c r="E3163" t="s">
        <v>287</v>
      </c>
      <c r="F3163" t="s">
        <v>287</v>
      </c>
      <c r="G3163" t="s">
        <v>2733</v>
      </c>
      <c r="H3163" t="s">
        <v>2781</v>
      </c>
      <c r="I3163" s="91">
        <v>0.20833333333333334</v>
      </c>
      <c r="J3163" s="91">
        <v>0.22916666666666666</v>
      </c>
      <c r="K3163" s="92">
        <v>0.5</v>
      </c>
      <c r="L3163" s="91">
        <v>0.16805555555555557</v>
      </c>
      <c r="M3163" s="91">
        <v>0.24583333333333332</v>
      </c>
      <c r="N3163" s="92">
        <v>1.87</v>
      </c>
      <c r="O3163">
        <v>1</v>
      </c>
      <c r="P3163">
        <v>45.350158999999998</v>
      </c>
      <c r="Q3163">
        <v>5.57104</v>
      </c>
      <c r="R3163" s="93">
        <v>46301.460312499999</v>
      </c>
      <c r="S3163">
        <v>1</v>
      </c>
      <c r="T3163">
        <v>20260101</v>
      </c>
      <c r="U3163" t="s">
        <v>838</v>
      </c>
      <c r="V3163">
        <v>20260101</v>
      </c>
    </row>
    <row r="3164" spans="1:22" x14ac:dyDescent="0.3">
      <c r="A3164" s="5">
        <v>46300</v>
      </c>
      <c r="B3164" s="98" t="s">
        <v>3834</v>
      </c>
      <c r="C3164" t="s">
        <v>964</v>
      </c>
      <c r="D3164" t="s">
        <v>1348</v>
      </c>
      <c r="E3164" t="s">
        <v>753</v>
      </c>
      <c r="F3164" t="s">
        <v>3042</v>
      </c>
      <c r="G3164" t="s">
        <v>2733</v>
      </c>
      <c r="H3164" t="s">
        <v>2737</v>
      </c>
      <c r="I3164" s="91">
        <v>0.33333333333333331</v>
      </c>
      <c r="J3164" s="91">
        <v>0.375</v>
      </c>
      <c r="K3164" s="92">
        <v>1</v>
      </c>
      <c r="L3164" s="91">
        <v>0.30555555555555558</v>
      </c>
      <c r="M3164" s="91">
        <v>0.3347222222222222</v>
      </c>
      <c r="N3164" s="92">
        <v>0.7</v>
      </c>
      <c r="O3164">
        <v>1</v>
      </c>
      <c r="P3164">
        <v>45.150100000000002</v>
      </c>
      <c r="Q3164">
        <v>5.7248400000000004</v>
      </c>
      <c r="R3164" s="93">
        <v>46301.460312499999</v>
      </c>
      <c r="S3164">
        <v>1</v>
      </c>
      <c r="T3164">
        <v>20260473</v>
      </c>
      <c r="U3164" t="s">
        <v>838</v>
      </c>
      <c r="V3164">
        <v>20260473</v>
      </c>
    </row>
    <row r="3165" spans="1:22" x14ac:dyDescent="0.3">
      <c r="A3165" s="5">
        <v>46300</v>
      </c>
      <c r="B3165" s="98" t="s">
        <v>3854</v>
      </c>
      <c r="C3165" t="s">
        <v>963</v>
      </c>
      <c r="D3165" t="s">
        <v>3315</v>
      </c>
      <c r="E3165" t="s">
        <v>560</v>
      </c>
      <c r="F3165" t="s">
        <v>3316</v>
      </c>
      <c r="G3165" t="s">
        <v>2733</v>
      </c>
      <c r="H3165" t="s">
        <v>2734</v>
      </c>
      <c r="I3165" s="91">
        <v>0.16666666666666666</v>
      </c>
      <c r="J3165" s="91">
        <v>0.18055555555555555</v>
      </c>
      <c r="K3165" s="92">
        <v>0.33</v>
      </c>
      <c r="L3165" s="91">
        <v>0.37430555555555556</v>
      </c>
      <c r="M3165" s="91">
        <v>0.46319444444444446</v>
      </c>
      <c r="N3165" s="92">
        <v>2.13</v>
      </c>
      <c r="O3165">
        <v>1</v>
      </c>
      <c r="P3165">
        <v>45.146349000000001</v>
      </c>
      <c r="Q3165">
        <v>5.7163180000000002</v>
      </c>
      <c r="R3165" s="93">
        <v>46301.460312499999</v>
      </c>
      <c r="S3165">
        <v>1</v>
      </c>
      <c r="T3165">
        <v>20260349</v>
      </c>
      <c r="U3165" t="s">
        <v>40</v>
      </c>
      <c r="V3165">
        <v>20260349</v>
      </c>
    </row>
    <row r="3166" spans="1:22" x14ac:dyDescent="0.3">
      <c r="A3166" s="5">
        <v>46300</v>
      </c>
      <c r="B3166" s="98" t="s">
        <v>3866</v>
      </c>
      <c r="C3166" t="s">
        <v>949</v>
      </c>
      <c r="D3166" t="s">
        <v>1822</v>
      </c>
      <c r="E3166" t="s">
        <v>402</v>
      </c>
      <c r="F3166" t="s">
        <v>402</v>
      </c>
      <c r="G3166" t="s">
        <v>2733</v>
      </c>
      <c r="H3166" t="s">
        <v>2737</v>
      </c>
      <c r="I3166" s="91">
        <v>0.33333333333333331</v>
      </c>
      <c r="J3166" s="91">
        <v>0.4236111111111111</v>
      </c>
      <c r="K3166" s="92">
        <v>2.17</v>
      </c>
      <c r="O3166">
        <v>0</v>
      </c>
      <c r="P3166">
        <v>45.145840999999997</v>
      </c>
      <c r="Q3166">
        <v>5.7421040000000003</v>
      </c>
      <c r="R3166" s="93">
        <v>46301.460312499999</v>
      </c>
      <c r="S3166">
        <v>1</v>
      </c>
      <c r="T3166">
        <v>20260252</v>
      </c>
      <c r="U3166" t="s">
        <v>838</v>
      </c>
      <c r="V3166">
        <v>20260252</v>
      </c>
    </row>
    <row r="3167" spans="1:22" x14ac:dyDescent="0.3">
      <c r="A3167" s="5">
        <v>46300</v>
      </c>
      <c r="B3167" s="98" t="s">
        <v>3884</v>
      </c>
      <c r="C3167" t="s">
        <v>895</v>
      </c>
      <c r="I3167" s="91">
        <v>0.33333333333333331</v>
      </c>
      <c r="J3167" s="91">
        <v>0.41666666666666669</v>
      </c>
      <c r="K3167" s="92">
        <v>2</v>
      </c>
      <c r="O3167">
        <v>0</v>
      </c>
      <c r="P3167">
        <v>45.185983</v>
      </c>
      <c r="Q3167">
        <v>5.7123100000000004</v>
      </c>
      <c r="R3167" s="93">
        <v>46301.460312499999</v>
      </c>
      <c r="S3167">
        <v>0</v>
      </c>
      <c r="V3167" t="s">
        <v>3851</v>
      </c>
    </row>
    <row r="3168" spans="1:22" x14ac:dyDescent="0.3">
      <c r="A3168" s="5">
        <v>46300</v>
      </c>
      <c r="B3168" s="98" t="s">
        <v>3814</v>
      </c>
      <c r="C3168" t="s">
        <v>948</v>
      </c>
      <c r="D3168" t="s">
        <v>1174</v>
      </c>
      <c r="E3168" t="s">
        <v>614</v>
      </c>
      <c r="F3168" t="s">
        <v>614</v>
      </c>
      <c r="G3168" t="s">
        <v>2733</v>
      </c>
      <c r="H3168" t="s">
        <v>2737</v>
      </c>
      <c r="I3168" s="91">
        <v>0.33333333333333331</v>
      </c>
      <c r="J3168" s="91">
        <v>0.4236111111111111</v>
      </c>
      <c r="K3168" s="92">
        <v>2.17</v>
      </c>
      <c r="O3168">
        <v>0</v>
      </c>
      <c r="P3168">
        <v>45.178691000000001</v>
      </c>
      <c r="Q3168">
        <v>5.737673</v>
      </c>
      <c r="R3168" s="93">
        <v>46301.460312499999</v>
      </c>
      <c r="S3168">
        <v>1</v>
      </c>
      <c r="T3168">
        <v>20260028</v>
      </c>
      <c r="U3168" t="s">
        <v>838</v>
      </c>
      <c r="V3168">
        <v>20260028</v>
      </c>
    </row>
    <row r="3169" spans="1:22" x14ac:dyDescent="0.3">
      <c r="A3169" s="5">
        <v>46300</v>
      </c>
      <c r="B3169" s="98" t="s">
        <v>3845</v>
      </c>
      <c r="C3169" t="s">
        <v>950</v>
      </c>
      <c r="D3169" t="s">
        <v>3046</v>
      </c>
      <c r="E3169" t="s">
        <v>116</v>
      </c>
      <c r="F3169" t="s">
        <v>3047</v>
      </c>
      <c r="G3169" t="s">
        <v>2733</v>
      </c>
      <c r="H3169" t="s">
        <v>2734</v>
      </c>
      <c r="I3169" s="91">
        <v>0.16666666666666666</v>
      </c>
      <c r="J3169" s="91">
        <v>0.18055555555555555</v>
      </c>
      <c r="K3169" s="92">
        <v>0.33</v>
      </c>
      <c r="L3169" s="91">
        <v>0.3888888888888889</v>
      </c>
      <c r="M3169" s="91">
        <v>0.48541666666666666</v>
      </c>
      <c r="N3169" s="92">
        <v>2.3199999999999998</v>
      </c>
      <c r="O3169">
        <v>1</v>
      </c>
      <c r="P3169">
        <v>45.178801999999997</v>
      </c>
      <c r="Q3169">
        <v>5.7273579999999997</v>
      </c>
      <c r="R3169" s="93">
        <v>46301.460312499999</v>
      </c>
      <c r="S3169">
        <v>1</v>
      </c>
      <c r="T3169">
        <v>20170001</v>
      </c>
      <c r="U3169" t="s">
        <v>3760</v>
      </c>
      <c r="V3169">
        <v>20170001</v>
      </c>
    </row>
    <row r="3170" spans="1:22" x14ac:dyDescent="0.3">
      <c r="A3170" s="5">
        <v>46300</v>
      </c>
      <c r="B3170" s="98" t="s">
        <v>3875</v>
      </c>
      <c r="C3170" t="s">
        <v>846</v>
      </c>
      <c r="E3170" t="s">
        <v>809</v>
      </c>
      <c r="F3170" t="s">
        <v>809</v>
      </c>
      <c r="I3170" s="91">
        <v>0.33333333333333331</v>
      </c>
      <c r="J3170" s="91">
        <v>0.34722222222222221</v>
      </c>
      <c r="K3170" s="92">
        <v>0.33</v>
      </c>
      <c r="O3170">
        <v>0</v>
      </c>
      <c r="P3170">
        <v>45.178801999999997</v>
      </c>
      <c r="Q3170">
        <v>5.7273579999999997</v>
      </c>
      <c r="R3170" s="93">
        <v>46301.460312499999</v>
      </c>
      <c r="S3170">
        <v>0</v>
      </c>
      <c r="V3170" t="s">
        <v>3876</v>
      </c>
    </row>
    <row r="3171" spans="1:22" x14ac:dyDescent="0.3">
      <c r="A3171" s="5">
        <v>46300</v>
      </c>
      <c r="B3171" s="98" t="s">
        <v>3814</v>
      </c>
      <c r="C3171" t="s">
        <v>948</v>
      </c>
      <c r="D3171" t="s">
        <v>2464</v>
      </c>
      <c r="E3171" t="s">
        <v>612</v>
      </c>
      <c r="F3171" t="s">
        <v>3085</v>
      </c>
      <c r="G3171" t="s">
        <v>2733</v>
      </c>
      <c r="H3171" t="s">
        <v>2737</v>
      </c>
      <c r="I3171" s="91">
        <v>0.33333333333333331</v>
      </c>
      <c r="J3171" s="91">
        <v>0.34722222222222221</v>
      </c>
      <c r="K3171" s="92">
        <v>0.33</v>
      </c>
      <c r="O3171">
        <v>0</v>
      </c>
      <c r="P3171">
        <v>45.188958</v>
      </c>
      <c r="Q3171">
        <v>5.7346690000000002</v>
      </c>
      <c r="R3171" s="93">
        <v>46301.460312499999</v>
      </c>
      <c r="S3171">
        <v>1</v>
      </c>
      <c r="T3171">
        <v>20260462</v>
      </c>
      <c r="U3171" t="s">
        <v>838</v>
      </c>
      <c r="V3171">
        <v>20260462</v>
      </c>
    </row>
    <row r="3172" spans="1:22" x14ac:dyDescent="0.3">
      <c r="A3172" s="5">
        <v>46300</v>
      </c>
      <c r="B3172" s="98" t="s">
        <v>3770</v>
      </c>
      <c r="C3172" t="s">
        <v>856</v>
      </c>
      <c r="D3172" t="s">
        <v>1946</v>
      </c>
      <c r="E3172" t="s">
        <v>685</v>
      </c>
      <c r="F3172" t="s">
        <v>685</v>
      </c>
      <c r="G3172" t="s">
        <v>2733</v>
      </c>
      <c r="H3172" t="s">
        <v>2737</v>
      </c>
      <c r="I3172" s="91">
        <v>0.20833333333333334</v>
      </c>
      <c r="J3172" s="91">
        <v>0.3125</v>
      </c>
      <c r="K3172" s="92">
        <v>2.5</v>
      </c>
      <c r="O3172">
        <v>0</v>
      </c>
      <c r="P3172">
        <v>45.210706000000002</v>
      </c>
      <c r="Q3172">
        <v>5.6662689999999998</v>
      </c>
      <c r="R3172" s="93">
        <v>46301.460312499999</v>
      </c>
      <c r="S3172">
        <v>1</v>
      </c>
      <c r="T3172">
        <v>20260292</v>
      </c>
      <c r="U3172" t="s">
        <v>838</v>
      </c>
      <c r="V3172">
        <v>20260292</v>
      </c>
    </row>
    <row r="3173" spans="1:22" x14ac:dyDescent="0.3">
      <c r="A3173" s="5">
        <v>46300</v>
      </c>
      <c r="B3173" s="98" t="s">
        <v>3817</v>
      </c>
      <c r="C3173" t="s">
        <v>974</v>
      </c>
      <c r="D3173" t="s">
        <v>3307</v>
      </c>
      <c r="E3173" t="s">
        <v>610</v>
      </c>
      <c r="F3173" t="s">
        <v>5988</v>
      </c>
      <c r="G3173" t="s">
        <v>2733</v>
      </c>
      <c r="H3173" t="s">
        <v>2734</v>
      </c>
      <c r="I3173" s="91">
        <v>0.16666666666666666</v>
      </c>
      <c r="J3173" s="91">
        <v>0.18055555555555555</v>
      </c>
      <c r="K3173" s="92">
        <v>0.33</v>
      </c>
      <c r="L3173" s="91">
        <v>0.25833333333333336</v>
      </c>
      <c r="M3173" s="91">
        <v>0.52500000000000002</v>
      </c>
      <c r="N3173" s="92">
        <v>6.4</v>
      </c>
      <c r="O3173">
        <v>1</v>
      </c>
      <c r="P3173">
        <v>45.170372</v>
      </c>
      <c r="Q3173">
        <v>5.7396019999999996</v>
      </c>
      <c r="R3173" s="93">
        <v>46301.460312499999</v>
      </c>
      <c r="S3173">
        <v>1</v>
      </c>
      <c r="T3173">
        <v>20260458</v>
      </c>
      <c r="U3173" t="s">
        <v>40</v>
      </c>
      <c r="V3173">
        <v>20260458</v>
      </c>
    </row>
    <row r="3174" spans="1:22" x14ac:dyDescent="0.3">
      <c r="A3174" s="5">
        <v>46300</v>
      </c>
      <c r="B3174" s="98" t="s">
        <v>3817</v>
      </c>
      <c r="C3174" t="s">
        <v>974</v>
      </c>
      <c r="D3174" t="s">
        <v>2486</v>
      </c>
      <c r="E3174" t="s">
        <v>80</v>
      </c>
      <c r="F3174" t="s">
        <v>5989</v>
      </c>
      <c r="G3174" t="s">
        <v>2733</v>
      </c>
      <c r="H3174" t="s">
        <v>2737</v>
      </c>
      <c r="I3174" s="91">
        <v>0.33333333333333331</v>
      </c>
      <c r="J3174" s="91">
        <v>0.34722222222222221</v>
      </c>
      <c r="K3174" s="92">
        <v>0.33</v>
      </c>
      <c r="L3174" s="91">
        <v>0.2076388888888889</v>
      </c>
      <c r="M3174" s="91">
        <v>0.23680555555555555</v>
      </c>
      <c r="N3174" s="92">
        <v>0.7</v>
      </c>
      <c r="O3174">
        <v>1</v>
      </c>
      <c r="P3174">
        <v>45.188167999999997</v>
      </c>
      <c r="Q3174">
        <v>5.7248919999999996</v>
      </c>
      <c r="R3174" s="93">
        <v>46301.460312499999</v>
      </c>
      <c r="S3174">
        <v>1</v>
      </c>
      <c r="T3174">
        <v>20260470</v>
      </c>
      <c r="U3174" t="s">
        <v>838</v>
      </c>
      <c r="V3174">
        <v>20260470</v>
      </c>
    </row>
    <row r="3175" spans="1:22" x14ac:dyDescent="0.3">
      <c r="A3175" s="5">
        <v>46300</v>
      </c>
      <c r="B3175" s="98" t="s">
        <v>3812</v>
      </c>
      <c r="C3175" t="s">
        <v>977</v>
      </c>
      <c r="D3175" t="s">
        <v>1062</v>
      </c>
      <c r="E3175" t="s">
        <v>373</v>
      </c>
      <c r="F3175" t="s">
        <v>373</v>
      </c>
      <c r="G3175" t="s">
        <v>2733</v>
      </c>
      <c r="H3175" t="s">
        <v>2737</v>
      </c>
      <c r="I3175" s="91">
        <v>0.33333333333333331</v>
      </c>
      <c r="J3175" s="91">
        <v>0.36458333333333331</v>
      </c>
      <c r="K3175" s="92">
        <v>0.75</v>
      </c>
      <c r="O3175">
        <v>0</v>
      </c>
      <c r="P3175">
        <v>45.326113999999997</v>
      </c>
      <c r="Q3175">
        <v>5.563275</v>
      </c>
      <c r="R3175" s="93">
        <v>46301.460312499999</v>
      </c>
      <c r="S3175">
        <v>1</v>
      </c>
      <c r="T3175">
        <v>20260513</v>
      </c>
      <c r="U3175" t="s">
        <v>838</v>
      </c>
      <c r="V3175">
        <v>20260513</v>
      </c>
    </row>
    <row r="3176" spans="1:22" x14ac:dyDescent="0.3">
      <c r="A3176" s="5">
        <v>46300</v>
      </c>
      <c r="B3176" s="98" t="s">
        <v>3817</v>
      </c>
      <c r="C3176" t="s">
        <v>974</v>
      </c>
      <c r="D3176" t="s">
        <v>2148</v>
      </c>
      <c r="E3176" t="s">
        <v>283</v>
      </c>
      <c r="F3176" t="s">
        <v>3040</v>
      </c>
      <c r="G3176" t="s">
        <v>2733</v>
      </c>
      <c r="H3176" t="s">
        <v>2737</v>
      </c>
      <c r="I3176" s="91">
        <v>0.33333333333333331</v>
      </c>
      <c r="J3176" s="91">
        <v>0.34722222222222221</v>
      </c>
      <c r="K3176" s="92">
        <v>0.33</v>
      </c>
      <c r="L3176" s="91">
        <v>0.44861111111111113</v>
      </c>
      <c r="M3176" s="91">
        <v>0.52013888888888893</v>
      </c>
      <c r="N3176" s="92">
        <v>1.72</v>
      </c>
      <c r="O3176">
        <v>1</v>
      </c>
      <c r="P3176">
        <v>45.170468999999997</v>
      </c>
      <c r="Q3176">
        <v>5.7347279999999996</v>
      </c>
      <c r="R3176" s="93">
        <v>46301.460312499999</v>
      </c>
      <c r="S3176">
        <v>1</v>
      </c>
      <c r="T3176">
        <v>20260359</v>
      </c>
      <c r="U3176" t="s">
        <v>838</v>
      </c>
      <c r="V3176">
        <v>20260359</v>
      </c>
    </row>
    <row r="3177" spans="1:22" x14ac:dyDescent="0.3">
      <c r="A3177" s="5">
        <v>46300</v>
      </c>
      <c r="B3177" s="98" t="s">
        <v>3829</v>
      </c>
      <c r="C3177" t="s">
        <v>946</v>
      </c>
      <c r="D3177" t="s">
        <v>3043</v>
      </c>
      <c r="E3177" t="s">
        <v>120</v>
      </c>
      <c r="F3177" t="s">
        <v>3044</v>
      </c>
      <c r="G3177" t="s">
        <v>2733</v>
      </c>
      <c r="H3177" t="s">
        <v>2734</v>
      </c>
      <c r="I3177" s="91">
        <v>0.25</v>
      </c>
      <c r="J3177" s="91">
        <v>0.26041666666666669</v>
      </c>
      <c r="K3177" s="92">
        <v>0.25</v>
      </c>
      <c r="O3177">
        <v>0</v>
      </c>
      <c r="P3177">
        <v>45.187106999999997</v>
      </c>
      <c r="Q3177">
        <v>5.7297390000000004</v>
      </c>
      <c r="R3177" s="93">
        <v>46301.460312499999</v>
      </c>
      <c r="S3177">
        <v>0</v>
      </c>
      <c r="T3177">
        <v>20260077</v>
      </c>
      <c r="U3177" t="s">
        <v>40</v>
      </c>
      <c r="V3177">
        <v>20260077</v>
      </c>
    </row>
    <row r="3178" spans="1:22" x14ac:dyDescent="0.3">
      <c r="A3178" s="5">
        <v>46300</v>
      </c>
      <c r="B3178" s="98" t="s">
        <v>3831</v>
      </c>
      <c r="C3178" t="s">
        <v>892</v>
      </c>
      <c r="D3178" t="s">
        <v>3072</v>
      </c>
      <c r="E3178" t="s">
        <v>364</v>
      </c>
      <c r="F3178" t="s">
        <v>3073</v>
      </c>
      <c r="G3178" t="s">
        <v>2733</v>
      </c>
      <c r="H3178" t="s">
        <v>2734</v>
      </c>
      <c r="I3178" s="91">
        <v>0.16666666666666666</v>
      </c>
      <c r="J3178" s="91">
        <v>0.18055555555555555</v>
      </c>
      <c r="K3178" s="92">
        <v>0.33</v>
      </c>
      <c r="O3178">
        <v>0</v>
      </c>
      <c r="P3178">
        <v>45.187527000000003</v>
      </c>
      <c r="Q3178">
        <v>5.7106579999999996</v>
      </c>
      <c r="R3178" s="93">
        <v>46301.460312499999</v>
      </c>
      <c r="S3178">
        <v>1</v>
      </c>
      <c r="T3178">
        <v>20260019</v>
      </c>
      <c r="U3178" t="s">
        <v>40</v>
      </c>
      <c r="V3178">
        <v>20260019</v>
      </c>
    </row>
    <row r="3179" spans="1:22" x14ac:dyDescent="0.3">
      <c r="A3179" s="5">
        <v>46300</v>
      </c>
      <c r="B3179" s="98" t="s">
        <v>3817</v>
      </c>
      <c r="C3179" t="s">
        <v>974</v>
      </c>
      <c r="D3179" t="s">
        <v>3175</v>
      </c>
      <c r="E3179" t="s">
        <v>783</v>
      </c>
      <c r="F3179" t="s">
        <v>5990</v>
      </c>
      <c r="G3179" t="s">
        <v>2733</v>
      </c>
      <c r="H3179" t="s">
        <v>2734</v>
      </c>
      <c r="I3179" s="91">
        <v>0.16666666666666666</v>
      </c>
      <c r="J3179" s="91">
        <v>0.18055555555555555</v>
      </c>
      <c r="K3179" s="92">
        <v>0.33</v>
      </c>
      <c r="L3179" s="91">
        <v>0.38611111111111113</v>
      </c>
      <c r="M3179" s="91">
        <v>0.42291666666666666</v>
      </c>
      <c r="N3179" s="92">
        <v>0.88</v>
      </c>
      <c r="O3179">
        <v>1</v>
      </c>
      <c r="P3179">
        <v>45.145482999999999</v>
      </c>
      <c r="Q3179">
        <v>5.7042999999999999</v>
      </c>
      <c r="R3179" s="93">
        <v>46301.460312499999</v>
      </c>
      <c r="S3179">
        <v>1</v>
      </c>
      <c r="T3179">
        <v>20260416</v>
      </c>
      <c r="U3179" t="s">
        <v>40</v>
      </c>
      <c r="V3179">
        <v>20260416</v>
      </c>
    </row>
    <row r="3180" spans="1:22" x14ac:dyDescent="0.3">
      <c r="A3180" s="5">
        <v>46300</v>
      </c>
      <c r="B3180" s="98" t="s">
        <v>3830</v>
      </c>
      <c r="C3180" t="s">
        <v>951</v>
      </c>
      <c r="D3180" t="s">
        <v>2088</v>
      </c>
      <c r="E3180" t="s">
        <v>729</v>
      </c>
      <c r="F3180" t="s">
        <v>729</v>
      </c>
      <c r="G3180" t="s">
        <v>2733</v>
      </c>
      <c r="H3180" t="s">
        <v>2737</v>
      </c>
      <c r="I3180" s="91">
        <v>0.33333333333333331</v>
      </c>
      <c r="J3180" s="91">
        <v>0.34722222222222221</v>
      </c>
      <c r="K3180" s="92">
        <v>0.33</v>
      </c>
      <c r="L3180" s="91">
        <v>0.17916666666666667</v>
      </c>
      <c r="M3180" s="91">
        <v>0.23055555555555557</v>
      </c>
      <c r="N3180" s="92">
        <v>1.23</v>
      </c>
      <c r="O3180">
        <v>1</v>
      </c>
      <c r="P3180">
        <v>45.178004999999999</v>
      </c>
      <c r="Q3180">
        <v>5.7065780000000004</v>
      </c>
      <c r="R3180" s="93">
        <v>46301.460312499999</v>
      </c>
      <c r="S3180">
        <v>1</v>
      </c>
      <c r="T3180">
        <v>20260603</v>
      </c>
      <c r="U3180" t="s">
        <v>838</v>
      </c>
      <c r="V3180">
        <v>20260603</v>
      </c>
    </row>
    <row r="3181" spans="1:22" x14ac:dyDescent="0.3">
      <c r="A3181" s="5">
        <v>46300</v>
      </c>
      <c r="B3181" s="98" t="s">
        <v>3841</v>
      </c>
      <c r="C3181" t="s">
        <v>971</v>
      </c>
      <c r="D3181" t="s">
        <v>1213</v>
      </c>
      <c r="E3181" t="s">
        <v>159</v>
      </c>
      <c r="F3181" t="s">
        <v>159</v>
      </c>
      <c r="G3181" t="s">
        <v>2733</v>
      </c>
      <c r="H3181" t="s">
        <v>2737</v>
      </c>
      <c r="I3181" s="91">
        <v>0.33333333333333331</v>
      </c>
      <c r="J3181" s="91">
        <v>0.34722222222222221</v>
      </c>
      <c r="K3181" s="92">
        <v>0.33</v>
      </c>
      <c r="L3181" s="91">
        <v>0.27638888888888891</v>
      </c>
      <c r="M3181" s="91">
        <v>0.28472222222222221</v>
      </c>
      <c r="N3181" s="92">
        <v>0.2</v>
      </c>
      <c r="O3181">
        <v>1</v>
      </c>
      <c r="P3181">
        <v>45.189250000000001</v>
      </c>
      <c r="Q3181">
        <v>5.7200119999999997</v>
      </c>
      <c r="R3181" s="93">
        <v>46301.460312499999</v>
      </c>
      <c r="S3181">
        <v>1</v>
      </c>
      <c r="T3181">
        <v>20260040</v>
      </c>
      <c r="U3181" t="s">
        <v>838</v>
      </c>
      <c r="V3181">
        <v>20260040</v>
      </c>
    </row>
    <row r="3182" spans="1:22" x14ac:dyDescent="0.3">
      <c r="A3182" s="5">
        <v>46300</v>
      </c>
      <c r="B3182" s="98" t="s">
        <v>3868</v>
      </c>
      <c r="C3182" t="s">
        <v>983</v>
      </c>
      <c r="D3182" t="s">
        <v>3067</v>
      </c>
      <c r="E3182" t="s">
        <v>461</v>
      </c>
      <c r="F3182" t="s">
        <v>3068</v>
      </c>
      <c r="G3182" t="s">
        <v>2733</v>
      </c>
      <c r="H3182" t="s">
        <v>2734</v>
      </c>
      <c r="I3182" s="91">
        <v>0.16666666666666666</v>
      </c>
      <c r="J3182" s="91">
        <v>0.18055555555555555</v>
      </c>
      <c r="K3182" s="92">
        <v>0.33</v>
      </c>
      <c r="L3182" s="91">
        <v>0.18611111111111112</v>
      </c>
      <c r="O3182">
        <v>0</v>
      </c>
      <c r="P3182">
        <v>45.183819</v>
      </c>
      <c r="Q3182">
        <v>5.8002149999999997</v>
      </c>
      <c r="R3182" s="93">
        <v>46301.460312499999</v>
      </c>
      <c r="S3182">
        <v>1</v>
      </c>
      <c r="T3182">
        <v>20260162</v>
      </c>
      <c r="U3182" t="s">
        <v>40</v>
      </c>
      <c r="V3182">
        <v>20260162</v>
      </c>
    </row>
    <row r="3183" spans="1:22" x14ac:dyDescent="0.3">
      <c r="A3183" s="5">
        <v>46300</v>
      </c>
      <c r="B3183" s="98" t="s">
        <v>3854</v>
      </c>
      <c r="C3183" t="s">
        <v>963</v>
      </c>
      <c r="D3183" t="s">
        <v>3050</v>
      </c>
      <c r="E3183" t="s">
        <v>192</v>
      </c>
      <c r="F3183" t="s">
        <v>3051</v>
      </c>
      <c r="G3183" t="s">
        <v>2733</v>
      </c>
      <c r="H3183" t="s">
        <v>2734</v>
      </c>
      <c r="I3183" s="91">
        <v>0.25</v>
      </c>
      <c r="J3183" s="91">
        <v>0.26041666666666669</v>
      </c>
      <c r="K3183" s="92">
        <v>0.25</v>
      </c>
      <c r="L3183" s="91">
        <v>0.22291666666666668</v>
      </c>
      <c r="M3183" s="91">
        <v>0.31527777777777777</v>
      </c>
      <c r="N3183" s="92">
        <v>2.2200000000000002</v>
      </c>
      <c r="O3183">
        <v>1</v>
      </c>
      <c r="P3183">
        <v>45.188246999999997</v>
      </c>
      <c r="Q3183">
        <v>5.7174959999999997</v>
      </c>
      <c r="R3183" s="93">
        <v>46301.460312499999</v>
      </c>
      <c r="S3183">
        <v>1</v>
      </c>
      <c r="T3183">
        <v>20260139</v>
      </c>
      <c r="U3183" t="s">
        <v>40</v>
      </c>
      <c r="V3183">
        <v>20260139</v>
      </c>
    </row>
    <row r="3184" spans="1:22" x14ac:dyDescent="0.3">
      <c r="A3184" s="5">
        <v>46300</v>
      </c>
      <c r="B3184" s="98" t="s">
        <v>3827</v>
      </c>
      <c r="C3184" t="s">
        <v>967</v>
      </c>
      <c r="D3184" t="s">
        <v>1590</v>
      </c>
      <c r="E3184" t="s">
        <v>477</v>
      </c>
      <c r="F3184" t="s">
        <v>1593</v>
      </c>
      <c r="G3184" t="s">
        <v>2733</v>
      </c>
      <c r="H3184" t="s">
        <v>2737</v>
      </c>
      <c r="I3184" s="91">
        <v>0.33333333333333331</v>
      </c>
      <c r="J3184" s="91">
        <v>0.35416666666666669</v>
      </c>
      <c r="K3184" s="92">
        <v>0.5</v>
      </c>
      <c r="L3184" s="91">
        <v>0.42569444444444443</v>
      </c>
      <c r="M3184" s="91">
        <v>0.42569444444444443</v>
      </c>
      <c r="N3184" s="92">
        <v>0</v>
      </c>
      <c r="O3184">
        <v>1</v>
      </c>
      <c r="P3184">
        <v>45.158681999999999</v>
      </c>
      <c r="Q3184">
        <v>5.7574820000000004</v>
      </c>
      <c r="R3184" s="93">
        <v>46301.460312499999</v>
      </c>
      <c r="S3184">
        <v>1</v>
      </c>
      <c r="T3184">
        <v>20260173</v>
      </c>
      <c r="U3184" t="s">
        <v>838</v>
      </c>
      <c r="V3184">
        <v>20260173</v>
      </c>
    </row>
    <row r="3185" spans="1:22" x14ac:dyDescent="0.3">
      <c r="A3185" s="5">
        <v>46300</v>
      </c>
      <c r="B3185" s="98" t="s">
        <v>3872</v>
      </c>
      <c r="C3185" t="s">
        <v>866</v>
      </c>
      <c r="D3185" t="s">
        <v>1467</v>
      </c>
      <c r="E3185" t="s">
        <v>344</v>
      </c>
      <c r="F3185" t="s">
        <v>3879</v>
      </c>
      <c r="G3185" t="s">
        <v>2733</v>
      </c>
      <c r="H3185" t="s">
        <v>2737</v>
      </c>
      <c r="I3185" s="91">
        <v>0.33333333333333331</v>
      </c>
      <c r="J3185" s="91">
        <v>0.35416666666666669</v>
      </c>
      <c r="K3185" s="92">
        <v>0.5</v>
      </c>
      <c r="L3185" s="91">
        <v>8.1250000000000003E-2</v>
      </c>
      <c r="M3185" s="91">
        <v>9.3055555555555558E-2</v>
      </c>
      <c r="N3185" s="92">
        <v>0.28000000000000003</v>
      </c>
      <c r="O3185">
        <v>1</v>
      </c>
      <c r="P3185">
        <v>45.204273999999998</v>
      </c>
      <c r="Q3185">
        <v>5.7592150000000002</v>
      </c>
      <c r="R3185" s="93">
        <v>46301.460312499999</v>
      </c>
      <c r="S3185">
        <v>1</v>
      </c>
      <c r="T3185">
        <v>20260130</v>
      </c>
      <c r="U3185" t="s">
        <v>838</v>
      </c>
      <c r="V3185">
        <v>20260130</v>
      </c>
    </row>
    <row r="3186" spans="1:22" x14ac:dyDescent="0.3">
      <c r="A3186" s="5">
        <v>46300</v>
      </c>
      <c r="B3186" s="98" t="s">
        <v>3862</v>
      </c>
      <c r="C3186" t="s">
        <v>853</v>
      </c>
      <c r="D3186" t="s">
        <v>3053</v>
      </c>
      <c r="E3186" t="s">
        <v>231</v>
      </c>
      <c r="F3186" t="s">
        <v>3054</v>
      </c>
      <c r="G3186" t="s">
        <v>2733</v>
      </c>
      <c r="H3186" t="s">
        <v>2734</v>
      </c>
      <c r="I3186" s="91">
        <v>0.25</v>
      </c>
      <c r="J3186" s="91">
        <v>0.26041666666666669</v>
      </c>
      <c r="K3186" s="92">
        <v>0.25</v>
      </c>
      <c r="L3186" s="91">
        <v>0.18194444444444444</v>
      </c>
      <c r="O3186">
        <v>0</v>
      </c>
      <c r="P3186">
        <v>45.188467000000003</v>
      </c>
      <c r="Q3186">
        <v>5.7140909999999998</v>
      </c>
      <c r="R3186" s="93">
        <v>46301.460312499999</v>
      </c>
      <c r="S3186">
        <v>1</v>
      </c>
      <c r="T3186">
        <v>20260145</v>
      </c>
      <c r="U3186" t="s">
        <v>40</v>
      </c>
      <c r="V3186">
        <v>20260145</v>
      </c>
    </row>
    <row r="3187" spans="1:22" x14ac:dyDescent="0.3">
      <c r="A3187" s="5">
        <v>46300</v>
      </c>
      <c r="B3187" s="98" t="s">
        <v>6136</v>
      </c>
      <c r="C3187" t="s">
        <v>846</v>
      </c>
      <c r="E3187" t="s">
        <v>800</v>
      </c>
      <c r="F3187" t="s">
        <v>800</v>
      </c>
      <c r="I3187" s="91">
        <v>0.33333333333333331</v>
      </c>
      <c r="J3187" s="91">
        <v>0.34722222222222221</v>
      </c>
      <c r="K3187" s="92">
        <v>0.33</v>
      </c>
      <c r="O3187">
        <v>0</v>
      </c>
      <c r="P3187">
        <v>45.177917000000001</v>
      </c>
      <c r="Q3187">
        <v>5.7286510000000002</v>
      </c>
      <c r="R3187" s="93">
        <v>46301.460312499999</v>
      </c>
      <c r="S3187">
        <v>0</v>
      </c>
      <c r="V3187" t="s">
        <v>3880</v>
      </c>
    </row>
    <row r="3188" spans="1:22" x14ac:dyDescent="0.3">
      <c r="A3188" s="5">
        <v>46300</v>
      </c>
      <c r="B3188" s="98" t="s">
        <v>3831</v>
      </c>
      <c r="C3188" t="s">
        <v>892</v>
      </c>
      <c r="D3188" t="s">
        <v>3313</v>
      </c>
      <c r="E3188" t="s">
        <v>332</v>
      </c>
      <c r="F3188" t="s">
        <v>3314</v>
      </c>
      <c r="G3188" t="s">
        <v>2733</v>
      </c>
      <c r="H3188" t="s">
        <v>2734</v>
      </c>
      <c r="I3188" s="91">
        <v>0.16666666666666666</v>
      </c>
      <c r="J3188" s="91">
        <v>0.18055555555555555</v>
      </c>
      <c r="K3188" s="92">
        <v>0.33</v>
      </c>
      <c r="O3188">
        <v>0</v>
      </c>
      <c r="P3188">
        <v>45.182187999999996</v>
      </c>
      <c r="Q3188">
        <v>5.7211590000000001</v>
      </c>
      <c r="R3188" s="93">
        <v>46301.460312499999</v>
      </c>
      <c r="S3188">
        <v>1</v>
      </c>
      <c r="T3188">
        <v>20260557</v>
      </c>
      <c r="U3188" t="s">
        <v>40</v>
      </c>
      <c r="V3188">
        <v>20260557</v>
      </c>
    </row>
    <row r="3189" spans="1:22" x14ac:dyDescent="0.3">
      <c r="A3189" s="5">
        <v>46300</v>
      </c>
      <c r="B3189" s="98" t="s">
        <v>3821</v>
      </c>
      <c r="C3189" t="s">
        <v>879</v>
      </c>
      <c r="D3189" t="s">
        <v>878</v>
      </c>
      <c r="E3189" t="s">
        <v>830</v>
      </c>
      <c r="F3189" t="s">
        <v>3055</v>
      </c>
      <c r="G3189" t="s">
        <v>2733</v>
      </c>
      <c r="H3189" t="s">
        <v>2734</v>
      </c>
      <c r="I3189" s="91">
        <v>0.44444444444444442</v>
      </c>
      <c r="J3189" s="91">
        <v>0.45833333333333331</v>
      </c>
      <c r="K3189" s="92">
        <v>0.33</v>
      </c>
      <c r="O3189">
        <v>0</v>
      </c>
      <c r="P3189">
        <v>45.326613000000002</v>
      </c>
      <c r="Q3189">
        <v>5.5783820000000004</v>
      </c>
      <c r="R3189" s="93">
        <v>46301.460312499999</v>
      </c>
      <c r="S3189">
        <v>1</v>
      </c>
      <c r="V3189" t="s">
        <v>3772</v>
      </c>
    </row>
    <row r="3190" spans="1:22" x14ac:dyDescent="0.3">
      <c r="A3190" s="5">
        <v>46300</v>
      </c>
      <c r="B3190" s="98" t="s">
        <v>3815</v>
      </c>
      <c r="C3190" t="s">
        <v>905</v>
      </c>
      <c r="D3190" t="s">
        <v>3056</v>
      </c>
      <c r="E3190" t="s">
        <v>89</v>
      </c>
      <c r="F3190" t="s">
        <v>89</v>
      </c>
      <c r="G3190" t="s">
        <v>2733</v>
      </c>
      <c r="H3190" t="s">
        <v>2734</v>
      </c>
      <c r="I3190" s="91">
        <v>0.25</v>
      </c>
      <c r="J3190" s="91">
        <v>0.26041666666666669</v>
      </c>
      <c r="K3190" s="92">
        <v>0.25</v>
      </c>
      <c r="O3190">
        <v>0</v>
      </c>
      <c r="P3190">
        <v>45.189582999999999</v>
      </c>
      <c r="Q3190">
        <v>5.7229080000000003</v>
      </c>
      <c r="R3190" s="93">
        <v>46301.460312499999</v>
      </c>
      <c r="S3190">
        <v>1</v>
      </c>
      <c r="T3190">
        <v>20260205</v>
      </c>
      <c r="U3190" t="s">
        <v>40</v>
      </c>
      <c r="V3190">
        <v>20260205</v>
      </c>
    </row>
    <row r="3191" spans="1:22" x14ac:dyDescent="0.3">
      <c r="A3191" s="5">
        <v>46300</v>
      </c>
      <c r="B3191" s="98" t="s">
        <v>3846</v>
      </c>
      <c r="C3191" t="s">
        <v>863</v>
      </c>
      <c r="D3191" t="s">
        <v>2325</v>
      </c>
      <c r="E3191" t="s">
        <v>699</v>
      </c>
      <c r="F3191" t="s">
        <v>3878</v>
      </c>
      <c r="G3191" t="s">
        <v>2733</v>
      </c>
      <c r="H3191" t="s">
        <v>2737</v>
      </c>
      <c r="I3191" s="91">
        <v>0.33333333333333331</v>
      </c>
      <c r="J3191" s="91">
        <v>0.3611111111111111</v>
      </c>
      <c r="K3191" s="92">
        <v>0.67</v>
      </c>
      <c r="L3191" s="91">
        <v>0.46944444444444444</v>
      </c>
      <c r="M3191" s="91">
        <v>0.48680555555555555</v>
      </c>
      <c r="N3191" s="92">
        <v>0.42</v>
      </c>
      <c r="O3191">
        <v>1</v>
      </c>
      <c r="P3191">
        <v>45.193389000000003</v>
      </c>
      <c r="Q3191">
        <v>5.7156229999999999</v>
      </c>
      <c r="R3191" s="93">
        <v>46301.460312499999</v>
      </c>
      <c r="S3191">
        <v>1</v>
      </c>
      <c r="T3191">
        <v>20260419</v>
      </c>
      <c r="U3191" t="s">
        <v>838</v>
      </c>
      <c r="V3191">
        <v>20260419</v>
      </c>
    </row>
    <row r="3192" spans="1:22" x14ac:dyDescent="0.3">
      <c r="A3192" s="5">
        <v>46300</v>
      </c>
      <c r="B3192" s="98" t="s">
        <v>3869</v>
      </c>
      <c r="C3192" t="s">
        <v>907</v>
      </c>
      <c r="D3192" t="s">
        <v>1851</v>
      </c>
      <c r="E3192" t="s">
        <v>320</v>
      </c>
      <c r="F3192" t="s">
        <v>1854</v>
      </c>
      <c r="G3192" t="s">
        <v>2733</v>
      </c>
      <c r="H3192" t="s">
        <v>2737</v>
      </c>
      <c r="I3192" s="91">
        <v>0.33333333333333331</v>
      </c>
      <c r="J3192" s="91">
        <v>0.34722222222222221</v>
      </c>
      <c r="K3192" s="92">
        <v>0.33</v>
      </c>
      <c r="L3192" s="91">
        <v>0.25069444444444444</v>
      </c>
      <c r="M3192" s="91">
        <v>0.28541666666666665</v>
      </c>
      <c r="N3192" s="92">
        <v>0.83</v>
      </c>
      <c r="O3192">
        <v>1</v>
      </c>
      <c r="P3192">
        <v>45.362602000000003</v>
      </c>
      <c r="Q3192">
        <v>5.5938800000000004</v>
      </c>
      <c r="R3192" s="93">
        <v>46301.460312499999</v>
      </c>
      <c r="S3192">
        <v>1</v>
      </c>
      <c r="T3192">
        <v>20260261</v>
      </c>
      <c r="U3192" t="s">
        <v>838</v>
      </c>
      <c r="V3192">
        <v>20260261</v>
      </c>
    </row>
    <row r="3193" spans="1:22" x14ac:dyDescent="0.3">
      <c r="A3193" s="5">
        <v>46300</v>
      </c>
      <c r="B3193" s="98" t="s">
        <v>3861</v>
      </c>
      <c r="C3193" t="s">
        <v>970</v>
      </c>
      <c r="D3193" t="s">
        <v>1912</v>
      </c>
      <c r="E3193" t="s">
        <v>720</v>
      </c>
      <c r="F3193" t="s">
        <v>720</v>
      </c>
      <c r="G3193" t="s">
        <v>2733</v>
      </c>
      <c r="H3193" t="s">
        <v>2737</v>
      </c>
      <c r="I3193" s="91">
        <v>0.33333333333333331</v>
      </c>
      <c r="J3193" s="91">
        <v>0.34722222222222221</v>
      </c>
      <c r="K3193" s="92">
        <v>0.33</v>
      </c>
      <c r="O3193">
        <v>0</v>
      </c>
      <c r="P3193">
        <v>45.177950000000003</v>
      </c>
      <c r="Q3193">
        <v>5.7124889999999997</v>
      </c>
      <c r="R3193" s="93">
        <v>46301.460312499999</v>
      </c>
      <c r="S3193">
        <v>1</v>
      </c>
      <c r="T3193">
        <v>20260281</v>
      </c>
      <c r="U3193" t="s">
        <v>838</v>
      </c>
      <c r="V3193">
        <v>20260281</v>
      </c>
    </row>
    <row r="3194" spans="1:22" x14ac:dyDescent="0.3">
      <c r="A3194" s="5">
        <v>46300</v>
      </c>
      <c r="B3194" s="98" t="s">
        <v>3845</v>
      </c>
      <c r="C3194" t="s">
        <v>950</v>
      </c>
      <c r="D3194" t="s">
        <v>3092</v>
      </c>
      <c r="E3194" t="s">
        <v>105</v>
      </c>
      <c r="F3194" t="s">
        <v>3093</v>
      </c>
      <c r="G3194" t="s">
        <v>2733</v>
      </c>
      <c r="H3194" t="s">
        <v>2734</v>
      </c>
      <c r="I3194" s="91">
        <v>0.16666666666666666</v>
      </c>
      <c r="J3194" s="91">
        <v>0.18055555555555555</v>
      </c>
      <c r="K3194" s="92">
        <v>0.33</v>
      </c>
      <c r="L3194" s="91">
        <v>0.2013888888888889</v>
      </c>
      <c r="M3194" s="91">
        <v>0.2590277777777778</v>
      </c>
      <c r="N3194" s="92">
        <v>1.38</v>
      </c>
      <c r="O3194">
        <v>1</v>
      </c>
      <c r="P3194">
        <v>45.189875000000001</v>
      </c>
      <c r="Q3194">
        <v>5.7246810000000004</v>
      </c>
      <c r="R3194" s="93">
        <v>46301.460312499999</v>
      </c>
      <c r="S3194">
        <v>1</v>
      </c>
      <c r="T3194">
        <v>20260488</v>
      </c>
      <c r="U3194" t="s">
        <v>40</v>
      </c>
      <c r="V3194">
        <v>20260488</v>
      </c>
    </row>
    <row r="3195" spans="1:22" x14ac:dyDescent="0.3">
      <c r="A3195" s="5">
        <v>46300</v>
      </c>
      <c r="B3195" s="98" t="s">
        <v>3842</v>
      </c>
      <c r="C3195" t="s">
        <v>865</v>
      </c>
      <c r="D3195" t="s">
        <v>3371</v>
      </c>
      <c r="E3195" t="s">
        <v>99</v>
      </c>
      <c r="F3195" t="s">
        <v>5991</v>
      </c>
      <c r="G3195" t="s">
        <v>2733</v>
      </c>
      <c r="H3195" t="s">
        <v>2734</v>
      </c>
      <c r="I3195" s="91">
        <v>0.16666666666666666</v>
      </c>
      <c r="J3195" s="91">
        <v>0.18055555555555555</v>
      </c>
      <c r="K3195" s="92">
        <v>0.33</v>
      </c>
      <c r="L3195" s="91">
        <v>0.18333333333333332</v>
      </c>
      <c r="M3195" s="91">
        <v>0.1875</v>
      </c>
      <c r="N3195" s="92">
        <v>0.1</v>
      </c>
      <c r="O3195">
        <v>1</v>
      </c>
      <c r="P3195">
        <v>45.188929999999999</v>
      </c>
      <c r="Q3195">
        <v>5.7123470000000003</v>
      </c>
      <c r="R3195" s="93">
        <v>46301.460312499999</v>
      </c>
      <c r="S3195">
        <v>1</v>
      </c>
      <c r="T3195">
        <v>20260007</v>
      </c>
      <c r="U3195" t="s">
        <v>40</v>
      </c>
      <c r="V3195">
        <v>20260007</v>
      </c>
    </row>
    <row r="3196" spans="1:22" x14ac:dyDescent="0.3">
      <c r="A3196" s="5">
        <v>46300</v>
      </c>
      <c r="B3196" s="98" t="s">
        <v>3856</v>
      </c>
      <c r="C3196" t="s">
        <v>979</v>
      </c>
      <c r="D3196" t="s">
        <v>3076</v>
      </c>
      <c r="E3196" t="s">
        <v>291</v>
      </c>
      <c r="F3196" t="s">
        <v>3077</v>
      </c>
      <c r="G3196" t="s">
        <v>2733</v>
      </c>
      <c r="H3196" t="s">
        <v>2734</v>
      </c>
      <c r="I3196" s="91">
        <v>0.16666666666666666</v>
      </c>
      <c r="J3196" s="91">
        <v>0.18055555555555555</v>
      </c>
      <c r="K3196" s="92">
        <v>0.33</v>
      </c>
      <c r="O3196">
        <v>0</v>
      </c>
      <c r="P3196">
        <v>45.150571999999997</v>
      </c>
      <c r="Q3196">
        <v>5.7256600000000004</v>
      </c>
      <c r="R3196" s="93">
        <v>46301.460312499999</v>
      </c>
      <c r="S3196">
        <v>1</v>
      </c>
      <c r="T3196">
        <v>20260106</v>
      </c>
      <c r="U3196" t="s">
        <v>40</v>
      </c>
      <c r="V3196">
        <v>20260106</v>
      </c>
    </row>
    <row r="3197" spans="1:22" x14ac:dyDescent="0.3">
      <c r="A3197" s="5">
        <v>46300</v>
      </c>
      <c r="B3197" s="98" t="s">
        <v>3821</v>
      </c>
      <c r="C3197" t="s">
        <v>879</v>
      </c>
      <c r="D3197" t="s">
        <v>2198</v>
      </c>
      <c r="E3197" t="s">
        <v>690</v>
      </c>
      <c r="F3197" t="s">
        <v>2201</v>
      </c>
      <c r="G3197" t="s">
        <v>2733</v>
      </c>
      <c r="H3197" t="s">
        <v>2737</v>
      </c>
      <c r="I3197" s="91">
        <v>0.16666666666666666</v>
      </c>
      <c r="J3197" s="91">
        <v>0.1875</v>
      </c>
      <c r="K3197" s="92">
        <v>0.5</v>
      </c>
      <c r="L3197" s="91">
        <v>0.2298611111111111</v>
      </c>
      <c r="M3197" s="91">
        <v>0.2638888888888889</v>
      </c>
      <c r="N3197" s="92">
        <v>0.82</v>
      </c>
      <c r="O3197">
        <v>1</v>
      </c>
      <c r="P3197">
        <v>45.363495</v>
      </c>
      <c r="Q3197">
        <v>5.5875139999999996</v>
      </c>
      <c r="R3197" s="93">
        <v>46301.460312499999</v>
      </c>
      <c r="S3197">
        <v>1</v>
      </c>
      <c r="T3197">
        <v>20260376</v>
      </c>
      <c r="U3197" t="s">
        <v>838</v>
      </c>
      <c r="V3197">
        <v>20260376</v>
      </c>
    </row>
    <row r="3198" spans="1:22" x14ac:dyDescent="0.3">
      <c r="A3198" s="5">
        <v>46300</v>
      </c>
      <c r="B3198" s="98" t="s">
        <v>3844</v>
      </c>
      <c r="C3198" t="s">
        <v>952</v>
      </c>
      <c r="D3198" t="s">
        <v>874</v>
      </c>
      <c r="E3198" t="s">
        <v>807</v>
      </c>
      <c r="F3198" t="s">
        <v>3094</v>
      </c>
      <c r="G3198" t="s">
        <v>2733</v>
      </c>
      <c r="H3198" t="s">
        <v>2734</v>
      </c>
      <c r="I3198" s="91">
        <v>0.16666666666666666</v>
      </c>
      <c r="J3198" s="91">
        <v>0.18055555555555555</v>
      </c>
      <c r="K3198" s="92">
        <v>0.33</v>
      </c>
      <c r="O3198">
        <v>0</v>
      </c>
      <c r="P3198">
        <v>45.185158000000001</v>
      </c>
      <c r="Q3198">
        <v>5.7167779999999997</v>
      </c>
      <c r="R3198" s="93">
        <v>46301.460312499999</v>
      </c>
      <c r="S3198">
        <v>1</v>
      </c>
      <c r="V3198" t="s">
        <v>3795</v>
      </c>
    </row>
    <row r="3199" spans="1:22" x14ac:dyDescent="0.3">
      <c r="A3199" s="5">
        <v>46300</v>
      </c>
      <c r="B3199" s="98" t="s">
        <v>3846</v>
      </c>
      <c r="C3199" t="s">
        <v>863</v>
      </c>
      <c r="D3199" t="s">
        <v>3409</v>
      </c>
      <c r="E3199" t="s">
        <v>346</v>
      </c>
      <c r="F3199" t="s">
        <v>5992</v>
      </c>
      <c r="G3199" t="s">
        <v>2733</v>
      </c>
      <c r="H3199" t="s">
        <v>2734</v>
      </c>
      <c r="I3199" s="91">
        <v>0.16666666666666666</v>
      </c>
      <c r="J3199" s="91">
        <v>0.18055555555555555</v>
      </c>
      <c r="K3199" s="92">
        <v>0.33</v>
      </c>
      <c r="L3199" s="91">
        <v>0.16458333333333333</v>
      </c>
      <c r="M3199" s="91">
        <v>0.17083333333333334</v>
      </c>
      <c r="N3199" s="92">
        <v>0.15</v>
      </c>
      <c r="O3199">
        <v>1</v>
      </c>
      <c r="P3199">
        <v>45.182178</v>
      </c>
      <c r="Q3199">
        <v>5.7269370000000004</v>
      </c>
      <c r="R3199" s="93">
        <v>46301.460312499999</v>
      </c>
      <c r="S3199">
        <v>1</v>
      </c>
      <c r="T3199">
        <v>20260149</v>
      </c>
      <c r="U3199" t="s">
        <v>40</v>
      </c>
      <c r="V3199">
        <v>20260149</v>
      </c>
    </row>
    <row r="3200" spans="1:22" x14ac:dyDescent="0.3">
      <c r="A3200" s="5">
        <v>46300</v>
      </c>
      <c r="B3200" s="98" t="s">
        <v>3868</v>
      </c>
      <c r="C3200" t="s">
        <v>983</v>
      </c>
      <c r="D3200" t="s">
        <v>2107</v>
      </c>
      <c r="E3200" t="s">
        <v>663</v>
      </c>
      <c r="F3200" t="s">
        <v>663</v>
      </c>
      <c r="G3200" t="s">
        <v>2733</v>
      </c>
      <c r="H3200" t="s">
        <v>2737</v>
      </c>
      <c r="I3200" s="91">
        <v>0.33333333333333331</v>
      </c>
      <c r="J3200" s="91">
        <v>0.34722222222222221</v>
      </c>
      <c r="K3200" s="92">
        <v>0.33</v>
      </c>
      <c r="L3200" s="91">
        <v>0.18611111111111112</v>
      </c>
      <c r="M3200" s="91">
        <v>0.18611111111111112</v>
      </c>
      <c r="N3200" s="92">
        <v>0</v>
      </c>
      <c r="O3200">
        <v>1</v>
      </c>
      <c r="P3200">
        <v>45.183</v>
      </c>
      <c r="Q3200">
        <v>5.790133</v>
      </c>
      <c r="R3200" s="93">
        <v>46301.460312499999</v>
      </c>
      <c r="S3200">
        <v>1</v>
      </c>
      <c r="T3200">
        <v>20260344</v>
      </c>
      <c r="U3200" t="s">
        <v>838</v>
      </c>
      <c r="V3200">
        <v>20260344</v>
      </c>
    </row>
    <row r="3201" spans="1:22" x14ac:dyDescent="0.3">
      <c r="A3201" s="5">
        <v>46300</v>
      </c>
      <c r="B3201" s="98" t="s">
        <v>3923</v>
      </c>
      <c r="C3201" t="s">
        <v>846</v>
      </c>
      <c r="E3201" t="s">
        <v>832</v>
      </c>
      <c r="F3201" t="s">
        <v>832</v>
      </c>
      <c r="I3201" s="91">
        <v>0.16666666666666666</v>
      </c>
      <c r="J3201" s="91">
        <v>0.17708333333333334</v>
      </c>
      <c r="K3201" s="92">
        <v>0.25</v>
      </c>
      <c r="O3201">
        <v>0</v>
      </c>
      <c r="P3201">
        <v>45.162475999999998</v>
      </c>
      <c r="Q3201">
        <v>5.7165179999999998</v>
      </c>
      <c r="R3201" s="93">
        <v>46301.460312499999</v>
      </c>
      <c r="S3201">
        <v>0</v>
      </c>
      <c r="V3201" t="s">
        <v>3773</v>
      </c>
    </row>
    <row r="3202" spans="1:22" x14ac:dyDescent="0.3">
      <c r="A3202" s="5">
        <v>46300</v>
      </c>
      <c r="B3202" s="98" t="s">
        <v>3893</v>
      </c>
      <c r="C3202" t="s">
        <v>846</v>
      </c>
      <c r="D3202" t="s">
        <v>2920</v>
      </c>
      <c r="E3202" t="s">
        <v>558</v>
      </c>
      <c r="F3202" t="s">
        <v>2921</v>
      </c>
      <c r="G3202" t="s">
        <v>2733</v>
      </c>
      <c r="H3202" t="s">
        <v>2734</v>
      </c>
      <c r="I3202" s="91">
        <v>0.16666666666666666</v>
      </c>
      <c r="J3202" s="91">
        <v>0.1736111111111111</v>
      </c>
      <c r="K3202" s="92">
        <v>0.17</v>
      </c>
      <c r="O3202">
        <v>0</v>
      </c>
      <c r="P3202">
        <v>45.193044999999998</v>
      </c>
      <c r="Q3202">
        <v>5.7306739999999996</v>
      </c>
      <c r="R3202" s="93">
        <v>46301.460312499999</v>
      </c>
      <c r="S3202">
        <v>0</v>
      </c>
      <c r="T3202">
        <v>20260338</v>
      </c>
      <c r="U3202" t="s">
        <v>3760</v>
      </c>
      <c r="V3202">
        <v>20260338</v>
      </c>
    </row>
    <row r="3203" spans="1:22" x14ac:dyDescent="0.3">
      <c r="A3203" s="5">
        <v>46300</v>
      </c>
      <c r="B3203" s="98" t="s">
        <v>3817</v>
      </c>
      <c r="C3203" t="s">
        <v>974</v>
      </c>
      <c r="D3203" t="s">
        <v>2110</v>
      </c>
      <c r="E3203" t="s">
        <v>47</v>
      </c>
      <c r="F3203" t="s">
        <v>5993</v>
      </c>
      <c r="G3203" t="s">
        <v>2733</v>
      </c>
      <c r="H3203" t="s">
        <v>2737</v>
      </c>
      <c r="I3203" s="91">
        <v>0.33333333333333331</v>
      </c>
      <c r="J3203" s="91">
        <v>0.34722222222222221</v>
      </c>
      <c r="K3203" s="92">
        <v>0.33</v>
      </c>
      <c r="L3203" s="91">
        <v>0.2902777777777778</v>
      </c>
      <c r="M3203" s="91">
        <v>0.3125</v>
      </c>
      <c r="N3203" s="92">
        <v>0.53</v>
      </c>
      <c r="O3203">
        <v>1</v>
      </c>
      <c r="P3203">
        <v>45.192289000000002</v>
      </c>
      <c r="Q3203">
        <v>5.7220880000000003</v>
      </c>
      <c r="R3203" s="93">
        <v>46301.460312499999</v>
      </c>
      <c r="S3203">
        <v>1</v>
      </c>
      <c r="T3203">
        <v>20260345</v>
      </c>
      <c r="U3203" t="s">
        <v>838</v>
      </c>
      <c r="V3203">
        <v>20260345</v>
      </c>
    </row>
    <row r="3204" spans="1:22" x14ac:dyDescent="0.3">
      <c r="A3204" s="5">
        <v>46300</v>
      </c>
      <c r="B3204" s="98" t="s">
        <v>3826</v>
      </c>
      <c r="C3204" t="s">
        <v>886</v>
      </c>
      <c r="D3204" t="s">
        <v>3097</v>
      </c>
      <c r="E3204" t="s">
        <v>161</v>
      </c>
      <c r="F3204" t="s">
        <v>3098</v>
      </c>
      <c r="G3204" t="s">
        <v>2733</v>
      </c>
      <c r="H3204" t="s">
        <v>2734</v>
      </c>
      <c r="I3204" s="91">
        <v>0.16666666666666666</v>
      </c>
      <c r="J3204" s="91">
        <v>0.18055555555555555</v>
      </c>
      <c r="K3204" s="92">
        <v>0.33</v>
      </c>
      <c r="L3204" s="91">
        <v>0.17152777777777778</v>
      </c>
      <c r="M3204" s="91">
        <v>0.49444444444444446</v>
      </c>
      <c r="N3204" s="92">
        <v>7.75</v>
      </c>
      <c r="O3204">
        <v>1</v>
      </c>
      <c r="P3204">
        <v>45.174452000000002</v>
      </c>
      <c r="Q3204">
        <v>5.7284119999999996</v>
      </c>
      <c r="R3204" s="93">
        <v>46301.460312499999</v>
      </c>
      <c r="S3204">
        <v>1</v>
      </c>
      <c r="T3204">
        <v>20260512</v>
      </c>
      <c r="U3204" t="s">
        <v>40</v>
      </c>
      <c r="V3204">
        <v>20260512</v>
      </c>
    </row>
    <row r="3205" spans="1:22" x14ac:dyDescent="0.3">
      <c r="A3205" s="5">
        <v>46300</v>
      </c>
      <c r="B3205" s="98" t="s">
        <v>3849</v>
      </c>
      <c r="C3205" t="s">
        <v>861</v>
      </c>
      <c r="D3205" t="s">
        <v>3074</v>
      </c>
      <c r="E3205" t="s">
        <v>353</v>
      </c>
      <c r="F3205" t="s">
        <v>3075</v>
      </c>
      <c r="G3205" t="s">
        <v>2733</v>
      </c>
      <c r="H3205" t="s">
        <v>2734</v>
      </c>
      <c r="I3205" s="91">
        <v>0.29166666666666669</v>
      </c>
      <c r="J3205" s="91">
        <v>0.30555555555555558</v>
      </c>
      <c r="K3205" s="92">
        <v>0.33</v>
      </c>
      <c r="L3205" s="91">
        <v>0.32916666666666666</v>
      </c>
      <c r="M3205" s="91">
        <v>0.56944444444444442</v>
      </c>
      <c r="N3205" s="92">
        <v>5.77</v>
      </c>
      <c r="O3205">
        <v>1</v>
      </c>
      <c r="P3205">
        <v>45.166998999999997</v>
      </c>
      <c r="Q3205">
        <v>5.7281519999999997</v>
      </c>
      <c r="R3205" s="93">
        <v>46301.460312499999</v>
      </c>
      <c r="S3205">
        <v>1</v>
      </c>
      <c r="T3205">
        <v>20260299</v>
      </c>
      <c r="U3205" t="s">
        <v>40</v>
      </c>
      <c r="V3205">
        <v>20260299</v>
      </c>
    </row>
    <row r="3206" spans="1:22" x14ac:dyDescent="0.3">
      <c r="A3206" s="5">
        <v>46300</v>
      </c>
      <c r="B3206" s="98" t="s">
        <v>3859</v>
      </c>
      <c r="C3206" t="s">
        <v>956</v>
      </c>
      <c r="D3206" t="s">
        <v>3099</v>
      </c>
      <c r="E3206" t="s">
        <v>595</v>
      </c>
      <c r="F3206" t="s">
        <v>3100</v>
      </c>
      <c r="G3206" t="s">
        <v>2733</v>
      </c>
      <c r="H3206" t="s">
        <v>2734</v>
      </c>
      <c r="I3206" s="91">
        <v>0.16666666666666666</v>
      </c>
      <c r="J3206" s="91">
        <v>0.18055555555555555</v>
      </c>
      <c r="K3206" s="92">
        <v>0.33</v>
      </c>
      <c r="L3206" s="91">
        <v>0.30277777777777776</v>
      </c>
      <c r="M3206" s="91">
        <v>0.51666666666666672</v>
      </c>
      <c r="N3206" s="92">
        <v>5.13</v>
      </c>
      <c r="O3206">
        <v>1</v>
      </c>
      <c r="P3206">
        <v>45.180706999999998</v>
      </c>
      <c r="Q3206">
        <v>5.7268699999999999</v>
      </c>
      <c r="R3206" s="93">
        <v>46301.460312499999</v>
      </c>
      <c r="S3206">
        <v>1</v>
      </c>
      <c r="T3206">
        <v>20260574</v>
      </c>
      <c r="U3206" t="s">
        <v>40</v>
      </c>
      <c r="V3206">
        <v>20260574</v>
      </c>
    </row>
    <row r="3207" spans="1:22" x14ac:dyDescent="0.3">
      <c r="A3207" s="5">
        <v>46300</v>
      </c>
      <c r="B3207" s="98" t="s">
        <v>3867</v>
      </c>
      <c r="C3207" t="s">
        <v>914</v>
      </c>
      <c r="D3207" t="s">
        <v>1941</v>
      </c>
      <c r="E3207" t="s">
        <v>545</v>
      </c>
      <c r="F3207" t="s">
        <v>543</v>
      </c>
      <c r="G3207" t="s">
        <v>2733</v>
      </c>
      <c r="H3207" t="s">
        <v>2737</v>
      </c>
      <c r="I3207" s="91">
        <v>0.33333333333333331</v>
      </c>
      <c r="J3207" s="91">
        <v>0.37847222222222221</v>
      </c>
      <c r="K3207" s="92">
        <v>1.08</v>
      </c>
      <c r="L3207" s="91">
        <v>0.43402777777777779</v>
      </c>
      <c r="M3207" s="91">
        <v>0.4777777777777778</v>
      </c>
      <c r="N3207" s="92">
        <v>1.05</v>
      </c>
      <c r="O3207">
        <v>1</v>
      </c>
      <c r="P3207">
        <v>45.167084000000003</v>
      </c>
      <c r="Q3207">
        <v>5.7247070000000004</v>
      </c>
      <c r="R3207" s="93">
        <v>46301.460312499999</v>
      </c>
      <c r="S3207">
        <v>1</v>
      </c>
      <c r="T3207">
        <v>20260289</v>
      </c>
      <c r="U3207" t="s">
        <v>838</v>
      </c>
      <c r="V3207">
        <v>20260289</v>
      </c>
    </row>
    <row r="3208" spans="1:22" x14ac:dyDescent="0.3">
      <c r="A3208" s="5">
        <v>46300</v>
      </c>
      <c r="B3208" s="98" t="s">
        <v>3827</v>
      </c>
      <c r="C3208" t="s">
        <v>967</v>
      </c>
      <c r="D3208" t="s">
        <v>3123</v>
      </c>
      <c r="E3208" t="s">
        <v>620</v>
      </c>
      <c r="F3208" t="s">
        <v>3124</v>
      </c>
      <c r="G3208" t="s">
        <v>2733</v>
      </c>
      <c r="H3208" t="s">
        <v>2734</v>
      </c>
      <c r="I3208" s="91">
        <v>0.16666666666666666</v>
      </c>
      <c r="J3208" s="91">
        <v>0.18055555555555555</v>
      </c>
      <c r="K3208" s="92">
        <v>0.33</v>
      </c>
      <c r="L3208" s="91">
        <v>0.18194444444444444</v>
      </c>
      <c r="M3208" s="91">
        <v>0.18888888888888888</v>
      </c>
      <c r="N3208" s="92">
        <v>0.17</v>
      </c>
      <c r="O3208">
        <v>1</v>
      </c>
      <c r="P3208">
        <v>45.198335</v>
      </c>
      <c r="Q3208">
        <v>5.6829479999999997</v>
      </c>
      <c r="R3208" s="93">
        <v>46301.460312499999</v>
      </c>
      <c r="S3208">
        <v>1</v>
      </c>
      <c r="T3208">
        <v>20260055</v>
      </c>
      <c r="U3208" t="s">
        <v>40</v>
      </c>
      <c r="V3208">
        <v>20260055</v>
      </c>
    </row>
    <row r="3209" spans="1:22" x14ac:dyDescent="0.3">
      <c r="A3209" s="5">
        <v>46300</v>
      </c>
      <c r="B3209" s="98" t="s">
        <v>3818</v>
      </c>
      <c r="C3209" t="s">
        <v>870</v>
      </c>
      <c r="D3209" t="s">
        <v>3083</v>
      </c>
      <c r="E3209" t="s">
        <v>770</v>
      </c>
      <c r="F3209" t="s">
        <v>3084</v>
      </c>
      <c r="G3209" t="s">
        <v>2733</v>
      </c>
      <c r="H3209" t="s">
        <v>2734</v>
      </c>
      <c r="I3209" s="91">
        <v>0.16666666666666666</v>
      </c>
      <c r="J3209" s="91">
        <v>0.18055555555555555</v>
      </c>
      <c r="K3209" s="92">
        <v>0.33</v>
      </c>
      <c r="O3209">
        <v>0</v>
      </c>
      <c r="P3209">
        <v>45.181204999999999</v>
      </c>
      <c r="Q3209">
        <v>5.689368</v>
      </c>
      <c r="R3209" s="93">
        <v>46301.460312499999</v>
      </c>
      <c r="S3209">
        <v>1</v>
      </c>
      <c r="T3209">
        <v>20260599</v>
      </c>
      <c r="U3209" t="s">
        <v>40</v>
      </c>
      <c r="V3209">
        <v>20260599</v>
      </c>
    </row>
    <row r="3210" spans="1:22" x14ac:dyDescent="0.3">
      <c r="A3210" s="5">
        <v>46300</v>
      </c>
      <c r="B3210" s="98" t="s">
        <v>3868</v>
      </c>
      <c r="C3210" t="s">
        <v>983</v>
      </c>
      <c r="D3210" t="s">
        <v>3334</v>
      </c>
      <c r="E3210" t="s">
        <v>689</v>
      </c>
      <c r="F3210" t="s">
        <v>3335</v>
      </c>
      <c r="G3210" t="s">
        <v>2733</v>
      </c>
      <c r="H3210" t="s">
        <v>2734</v>
      </c>
      <c r="I3210" s="91">
        <v>0.16666666666666666</v>
      </c>
      <c r="J3210" s="91">
        <v>0.18055555555555555</v>
      </c>
      <c r="K3210" s="92">
        <v>0.33</v>
      </c>
      <c r="L3210" s="91">
        <v>0.18611111111111112</v>
      </c>
      <c r="O3210">
        <v>0</v>
      </c>
      <c r="P3210">
        <v>45.180048999999997</v>
      </c>
      <c r="Q3210">
        <v>5.7911270000000004</v>
      </c>
      <c r="R3210" s="93">
        <v>46301.460312499999</v>
      </c>
      <c r="S3210">
        <v>1</v>
      </c>
      <c r="T3210">
        <v>20260445</v>
      </c>
      <c r="U3210" t="s">
        <v>40</v>
      </c>
      <c r="V3210">
        <v>20260445</v>
      </c>
    </row>
    <row r="3211" spans="1:22" x14ac:dyDescent="0.3">
      <c r="A3211" s="5">
        <v>46300</v>
      </c>
      <c r="B3211" s="98" t="s">
        <v>3868</v>
      </c>
      <c r="C3211" t="s">
        <v>983</v>
      </c>
      <c r="D3211" t="s">
        <v>3525</v>
      </c>
      <c r="E3211" t="s">
        <v>663</v>
      </c>
      <c r="F3211" t="s">
        <v>3526</v>
      </c>
      <c r="G3211" t="s">
        <v>2733</v>
      </c>
      <c r="H3211" t="s">
        <v>2734</v>
      </c>
      <c r="I3211" s="91">
        <v>0.16666666666666666</v>
      </c>
      <c r="J3211" s="91">
        <v>0.18055555555555555</v>
      </c>
      <c r="K3211" s="92">
        <v>0.33</v>
      </c>
      <c r="L3211" s="91">
        <v>0.18611111111111112</v>
      </c>
      <c r="O3211">
        <v>0</v>
      </c>
      <c r="P3211">
        <v>45.183</v>
      </c>
      <c r="Q3211">
        <v>5.790133</v>
      </c>
      <c r="R3211" s="93">
        <v>46301.460312499999</v>
      </c>
      <c r="S3211">
        <v>1</v>
      </c>
      <c r="T3211">
        <v>20260344</v>
      </c>
      <c r="U3211" t="s">
        <v>40</v>
      </c>
      <c r="V3211">
        <v>20260344</v>
      </c>
    </row>
    <row r="3212" spans="1:22" x14ac:dyDescent="0.3">
      <c r="A3212" s="5">
        <v>46300</v>
      </c>
      <c r="B3212" s="98" t="s">
        <v>3815</v>
      </c>
      <c r="C3212" t="s">
        <v>905</v>
      </c>
      <c r="D3212" t="s">
        <v>1732</v>
      </c>
      <c r="E3212" t="s">
        <v>305</v>
      </c>
      <c r="F3212" t="s">
        <v>1734</v>
      </c>
      <c r="G3212" t="s">
        <v>2733</v>
      </c>
      <c r="H3212" t="s">
        <v>2737</v>
      </c>
      <c r="I3212" s="91">
        <v>0.33333333333333331</v>
      </c>
      <c r="J3212" s="91">
        <v>0.37847222222222221</v>
      </c>
      <c r="K3212" s="92">
        <v>1.08</v>
      </c>
      <c r="O3212">
        <v>0</v>
      </c>
      <c r="P3212">
        <v>45.270997000000001</v>
      </c>
      <c r="Q3212">
        <v>5.8666859999999996</v>
      </c>
      <c r="R3212" s="93">
        <v>46301.460312499999</v>
      </c>
      <c r="S3212">
        <v>1</v>
      </c>
      <c r="T3212">
        <v>20260225</v>
      </c>
      <c r="U3212" t="s">
        <v>838</v>
      </c>
      <c r="V3212">
        <v>20260225</v>
      </c>
    </row>
    <row r="3213" spans="1:22" x14ac:dyDescent="0.3">
      <c r="A3213" s="5">
        <v>46300</v>
      </c>
      <c r="B3213" s="98" t="s">
        <v>3859</v>
      </c>
      <c r="C3213" t="s">
        <v>956</v>
      </c>
      <c r="D3213" t="s">
        <v>3107</v>
      </c>
      <c r="E3213" t="s">
        <v>297</v>
      </c>
      <c r="F3213" t="s">
        <v>3108</v>
      </c>
      <c r="G3213" t="s">
        <v>2733</v>
      </c>
      <c r="H3213" t="s">
        <v>2734</v>
      </c>
      <c r="I3213" s="91">
        <v>0.16666666666666666</v>
      </c>
      <c r="J3213" s="91">
        <v>0.18055555555555555</v>
      </c>
      <c r="K3213" s="92">
        <v>0.33</v>
      </c>
      <c r="L3213" s="91">
        <v>0.22500000000000001</v>
      </c>
      <c r="M3213" s="91">
        <v>0.50902777777777775</v>
      </c>
      <c r="N3213" s="92">
        <v>6.82</v>
      </c>
      <c r="O3213">
        <v>1</v>
      </c>
      <c r="P3213">
        <v>45.178694999999998</v>
      </c>
      <c r="Q3213">
        <v>5.7423060000000001</v>
      </c>
      <c r="R3213" s="93">
        <v>46301.460312499999</v>
      </c>
      <c r="S3213">
        <v>1</v>
      </c>
      <c r="T3213">
        <v>20260542</v>
      </c>
      <c r="U3213" t="s">
        <v>40</v>
      </c>
      <c r="V3213">
        <v>20260542</v>
      </c>
    </row>
    <row r="3214" spans="1:22" x14ac:dyDescent="0.3">
      <c r="A3214" s="5">
        <v>46300</v>
      </c>
      <c r="B3214" s="98" t="s">
        <v>3883</v>
      </c>
      <c r="C3214" t="s">
        <v>849</v>
      </c>
      <c r="D3214" t="s">
        <v>848</v>
      </c>
      <c r="E3214" t="s">
        <v>669</v>
      </c>
      <c r="F3214" t="s">
        <v>3071</v>
      </c>
      <c r="G3214" t="s">
        <v>2733</v>
      </c>
      <c r="H3214" t="s">
        <v>2734</v>
      </c>
      <c r="I3214" s="91">
        <v>0.29166666666666669</v>
      </c>
      <c r="J3214" s="91">
        <v>0.2986111111111111</v>
      </c>
      <c r="K3214" s="92">
        <v>0.17</v>
      </c>
      <c r="O3214">
        <v>0</v>
      </c>
      <c r="P3214">
        <v>45.229419</v>
      </c>
      <c r="Q3214">
        <v>5.6816570000000004</v>
      </c>
      <c r="R3214" s="93">
        <v>46301.460312499999</v>
      </c>
      <c r="S3214">
        <v>1</v>
      </c>
      <c r="V3214" t="s">
        <v>3774</v>
      </c>
    </row>
    <row r="3215" spans="1:22" x14ac:dyDescent="0.3">
      <c r="A3215" s="5">
        <v>46300</v>
      </c>
      <c r="B3215" s="98" t="s">
        <v>3869</v>
      </c>
      <c r="C3215" t="s">
        <v>907</v>
      </c>
      <c r="D3215" t="s">
        <v>2390</v>
      </c>
      <c r="E3215" t="s">
        <v>422</v>
      </c>
      <c r="F3215" t="s">
        <v>422</v>
      </c>
      <c r="G3215" t="s">
        <v>2733</v>
      </c>
      <c r="H3215" t="s">
        <v>2737</v>
      </c>
      <c r="I3215" s="91">
        <v>0.33333333333333331</v>
      </c>
      <c r="J3215" s="91">
        <v>0.4236111111111111</v>
      </c>
      <c r="K3215" s="92">
        <v>2.17</v>
      </c>
      <c r="L3215" s="91">
        <v>0.40555555555555556</v>
      </c>
      <c r="M3215" s="91">
        <v>0.48125000000000001</v>
      </c>
      <c r="N3215" s="92">
        <v>1.82</v>
      </c>
      <c r="O3215">
        <v>1</v>
      </c>
      <c r="P3215">
        <v>45.369473999999997</v>
      </c>
      <c r="Q3215">
        <v>5.5835160000000004</v>
      </c>
      <c r="R3215" s="93">
        <v>46301.460312499999</v>
      </c>
      <c r="S3215">
        <v>1</v>
      </c>
      <c r="T3215">
        <v>20260440</v>
      </c>
      <c r="U3215" t="s">
        <v>838</v>
      </c>
      <c r="V3215">
        <v>20260440</v>
      </c>
    </row>
    <row r="3216" spans="1:22" x14ac:dyDescent="0.3">
      <c r="A3216" s="5">
        <v>46300</v>
      </c>
      <c r="B3216" s="98" t="s">
        <v>3823</v>
      </c>
      <c r="C3216" t="s">
        <v>968</v>
      </c>
      <c r="D3216" t="s">
        <v>3128</v>
      </c>
      <c r="E3216" t="s">
        <v>298</v>
      </c>
      <c r="F3216" t="s">
        <v>3129</v>
      </c>
      <c r="G3216" t="s">
        <v>2733</v>
      </c>
      <c r="H3216" t="s">
        <v>2734</v>
      </c>
      <c r="I3216" s="91">
        <v>0.16666666666666666</v>
      </c>
      <c r="J3216" s="91">
        <v>0.18055555555555555</v>
      </c>
      <c r="K3216" s="92">
        <v>0.33</v>
      </c>
      <c r="O3216">
        <v>0</v>
      </c>
      <c r="P3216">
        <v>45.186069000000003</v>
      </c>
      <c r="Q3216">
        <v>5.7284839999999999</v>
      </c>
      <c r="R3216" s="93">
        <v>46301.460312499999</v>
      </c>
      <c r="S3216">
        <v>1</v>
      </c>
      <c r="T3216">
        <v>20260221</v>
      </c>
      <c r="U3216" t="s">
        <v>40</v>
      </c>
      <c r="V3216">
        <v>20260221</v>
      </c>
    </row>
    <row r="3217" spans="1:22" x14ac:dyDescent="0.3">
      <c r="A3217" s="5">
        <v>46300</v>
      </c>
      <c r="B3217" s="98" t="s">
        <v>3861</v>
      </c>
      <c r="C3217" t="s">
        <v>970</v>
      </c>
      <c r="D3217" t="s">
        <v>3114</v>
      </c>
      <c r="E3217" t="s">
        <v>365</v>
      </c>
      <c r="F3217" t="s">
        <v>3115</v>
      </c>
      <c r="G3217" t="s">
        <v>2733</v>
      </c>
      <c r="H3217" t="s">
        <v>2734</v>
      </c>
      <c r="I3217" s="91">
        <v>0.16666666666666666</v>
      </c>
      <c r="J3217" s="91">
        <v>0.18055555555555555</v>
      </c>
      <c r="K3217" s="92">
        <v>0.33</v>
      </c>
      <c r="O3217">
        <v>0</v>
      </c>
      <c r="P3217">
        <v>45.188071000000001</v>
      </c>
      <c r="Q3217">
        <v>5.7254449999999997</v>
      </c>
      <c r="R3217" s="93">
        <v>46301.460312499999</v>
      </c>
      <c r="S3217">
        <v>1</v>
      </c>
      <c r="T3217">
        <v>20260272</v>
      </c>
      <c r="U3217" t="s">
        <v>40</v>
      </c>
      <c r="V3217">
        <v>20260272</v>
      </c>
    </row>
    <row r="3218" spans="1:22" x14ac:dyDescent="0.3">
      <c r="A3218" s="5">
        <v>46300</v>
      </c>
      <c r="B3218" s="98" t="s">
        <v>3884</v>
      </c>
      <c r="C3218" t="s">
        <v>895</v>
      </c>
      <c r="E3218" t="s">
        <v>814</v>
      </c>
      <c r="F3218" t="s">
        <v>814</v>
      </c>
      <c r="I3218" s="91">
        <v>0.33333333333333331</v>
      </c>
      <c r="J3218" s="91">
        <v>0.41666666666666669</v>
      </c>
      <c r="K3218" s="92">
        <v>2</v>
      </c>
      <c r="O3218">
        <v>0</v>
      </c>
      <c r="P3218">
        <v>45.185983</v>
      </c>
      <c r="Q3218">
        <v>5.7123100000000004</v>
      </c>
      <c r="R3218" s="93">
        <v>46301.460312499999</v>
      </c>
      <c r="S3218">
        <v>0</v>
      </c>
      <c r="V3218" t="s">
        <v>3776</v>
      </c>
    </row>
    <row r="3219" spans="1:22" x14ac:dyDescent="0.3">
      <c r="A3219" s="5">
        <v>46300</v>
      </c>
      <c r="B3219" s="98" t="s">
        <v>3815</v>
      </c>
      <c r="C3219" t="s">
        <v>905</v>
      </c>
      <c r="D3219" t="s">
        <v>5994</v>
      </c>
      <c r="E3219" t="s">
        <v>95</v>
      </c>
      <c r="F3219" t="s">
        <v>5995</v>
      </c>
      <c r="G3219" t="s">
        <v>2733</v>
      </c>
      <c r="H3219" t="s">
        <v>3592</v>
      </c>
      <c r="I3219" s="91">
        <v>0.35416666666666669</v>
      </c>
      <c r="J3219" s="91">
        <v>0.375</v>
      </c>
      <c r="K3219" s="92">
        <v>0.5</v>
      </c>
      <c r="O3219">
        <v>0</v>
      </c>
      <c r="P3219">
        <v>45.188403000000001</v>
      </c>
      <c r="Q3219">
        <v>5.7183289999999998</v>
      </c>
      <c r="R3219" s="93">
        <v>46301.460312499999</v>
      </c>
      <c r="S3219">
        <v>1</v>
      </c>
      <c r="T3219">
        <v>20260135</v>
      </c>
      <c r="U3219" t="s">
        <v>3760</v>
      </c>
      <c r="V3219">
        <v>20260135</v>
      </c>
    </row>
    <row r="3220" spans="1:22" x14ac:dyDescent="0.3">
      <c r="A3220" s="5">
        <v>46300</v>
      </c>
      <c r="B3220" s="98" t="s">
        <v>3868</v>
      </c>
      <c r="C3220" t="s">
        <v>983</v>
      </c>
      <c r="D3220" t="s">
        <v>1560</v>
      </c>
      <c r="E3220" t="s">
        <v>461</v>
      </c>
      <c r="F3220" t="s">
        <v>461</v>
      </c>
      <c r="G3220" t="s">
        <v>2733</v>
      </c>
      <c r="H3220" t="s">
        <v>2737</v>
      </c>
      <c r="I3220" s="91">
        <v>0.33333333333333331</v>
      </c>
      <c r="J3220" s="91">
        <v>0.38541666666666669</v>
      </c>
      <c r="K3220" s="92">
        <v>1.25</v>
      </c>
      <c r="O3220">
        <v>0</v>
      </c>
      <c r="P3220">
        <v>45.183819</v>
      </c>
      <c r="Q3220">
        <v>5.8002149999999997</v>
      </c>
      <c r="R3220" s="93">
        <v>46301.460312499999</v>
      </c>
      <c r="S3220">
        <v>1</v>
      </c>
      <c r="T3220">
        <v>20260162</v>
      </c>
      <c r="U3220" t="s">
        <v>838</v>
      </c>
      <c r="V3220">
        <v>20260162</v>
      </c>
    </row>
    <row r="3221" spans="1:22" x14ac:dyDescent="0.3">
      <c r="A3221" s="5">
        <v>46300</v>
      </c>
      <c r="B3221" s="98" t="s">
        <v>3862</v>
      </c>
      <c r="C3221" t="s">
        <v>853</v>
      </c>
      <c r="D3221" t="s">
        <v>3078</v>
      </c>
      <c r="E3221" t="s">
        <v>627</v>
      </c>
      <c r="F3221" t="s">
        <v>3079</v>
      </c>
      <c r="G3221" t="s">
        <v>2733</v>
      </c>
      <c r="H3221" t="s">
        <v>2734</v>
      </c>
      <c r="I3221" s="91">
        <v>0.25</v>
      </c>
      <c r="J3221" s="91">
        <v>0.26041666666666669</v>
      </c>
      <c r="K3221" s="92">
        <v>0.25</v>
      </c>
      <c r="O3221">
        <v>0</v>
      </c>
      <c r="P3221">
        <v>45.187038000000001</v>
      </c>
      <c r="Q3221">
        <v>5.719214</v>
      </c>
      <c r="R3221" s="93">
        <v>46301.460312499999</v>
      </c>
      <c r="S3221">
        <v>1</v>
      </c>
      <c r="T3221">
        <v>20260129</v>
      </c>
      <c r="U3221" t="s">
        <v>40</v>
      </c>
      <c r="V3221">
        <v>20260129</v>
      </c>
    </row>
    <row r="3222" spans="1:22" x14ac:dyDescent="0.3">
      <c r="A3222" s="5">
        <v>46300</v>
      </c>
      <c r="B3222" s="98" t="s">
        <v>3854</v>
      </c>
      <c r="C3222" t="s">
        <v>963</v>
      </c>
      <c r="D3222" t="s">
        <v>3382</v>
      </c>
      <c r="E3222" t="s">
        <v>712</v>
      </c>
      <c r="F3222" t="s">
        <v>3383</v>
      </c>
      <c r="G3222" t="s">
        <v>2733</v>
      </c>
      <c r="H3222" t="s">
        <v>2734</v>
      </c>
      <c r="I3222" s="91">
        <v>0.16666666666666666</v>
      </c>
      <c r="J3222" s="91">
        <v>0.18055555555555555</v>
      </c>
      <c r="K3222" s="92">
        <v>0.33</v>
      </c>
      <c r="L3222" s="91">
        <v>0.16875000000000001</v>
      </c>
      <c r="M3222" s="91">
        <v>0.49583333333333335</v>
      </c>
      <c r="N3222" s="92">
        <v>7.85</v>
      </c>
      <c r="O3222">
        <v>1</v>
      </c>
      <c r="P3222">
        <v>45.189543999999998</v>
      </c>
      <c r="Q3222">
        <v>5.6851929999999999</v>
      </c>
      <c r="R3222" s="93">
        <v>46301.460312499999</v>
      </c>
      <c r="S3222">
        <v>1</v>
      </c>
      <c r="T3222">
        <v>20260249</v>
      </c>
      <c r="U3222" t="s">
        <v>40</v>
      </c>
      <c r="V3222">
        <v>20260249</v>
      </c>
    </row>
    <row r="3223" spans="1:22" x14ac:dyDescent="0.3">
      <c r="A3223" s="5">
        <v>46300</v>
      </c>
      <c r="B3223" s="98" t="s">
        <v>3845</v>
      </c>
      <c r="C3223" t="s">
        <v>950</v>
      </c>
      <c r="D3223" t="s">
        <v>1462</v>
      </c>
      <c r="E3223" t="s">
        <v>189</v>
      </c>
      <c r="F3223" t="s">
        <v>189</v>
      </c>
      <c r="G3223" t="s">
        <v>2733</v>
      </c>
      <c r="H3223" t="s">
        <v>2737</v>
      </c>
      <c r="I3223" s="91">
        <v>0.33333333333333331</v>
      </c>
      <c r="J3223" s="91">
        <v>0.34722222222222221</v>
      </c>
      <c r="K3223" s="92">
        <v>0.33</v>
      </c>
      <c r="L3223" s="91">
        <v>0.39791666666666664</v>
      </c>
      <c r="M3223" s="91">
        <v>0.41249999999999998</v>
      </c>
      <c r="N3223" s="92">
        <v>0.35</v>
      </c>
      <c r="O3223">
        <v>1</v>
      </c>
      <c r="P3223">
        <v>45.174804999999999</v>
      </c>
      <c r="Q3223">
        <v>5.7285779999999997</v>
      </c>
      <c r="R3223" s="93">
        <v>46301.460312499999</v>
      </c>
      <c r="S3223">
        <v>1</v>
      </c>
      <c r="T3223">
        <v>20260128</v>
      </c>
      <c r="U3223" t="s">
        <v>838</v>
      </c>
      <c r="V3223">
        <v>20260128</v>
      </c>
    </row>
    <row r="3224" spans="1:22" x14ac:dyDescent="0.3">
      <c r="A3224" s="5">
        <v>46300</v>
      </c>
      <c r="B3224" s="98" t="s">
        <v>3833</v>
      </c>
      <c r="C3224" t="s">
        <v>978</v>
      </c>
      <c r="D3224" t="s">
        <v>3130</v>
      </c>
      <c r="E3224" t="s">
        <v>245</v>
      </c>
      <c r="F3224" t="s">
        <v>3131</v>
      </c>
      <c r="G3224" t="s">
        <v>2733</v>
      </c>
      <c r="H3224" t="s">
        <v>2734</v>
      </c>
      <c r="I3224" s="91">
        <v>0.16666666666666666</v>
      </c>
      <c r="J3224" s="91">
        <v>0.18055555555555555</v>
      </c>
      <c r="K3224" s="92">
        <v>0.33</v>
      </c>
      <c r="L3224" s="91">
        <v>0.2013888888888889</v>
      </c>
      <c r="M3224" s="91">
        <v>0.38819444444444445</v>
      </c>
      <c r="N3224" s="92">
        <v>4.4800000000000004</v>
      </c>
      <c r="O3224">
        <v>1</v>
      </c>
      <c r="P3224">
        <v>45.568052999999999</v>
      </c>
      <c r="Q3224">
        <v>5.9229669999999999</v>
      </c>
      <c r="R3224" s="93">
        <v>46301.460312499999</v>
      </c>
      <c r="S3224">
        <v>1</v>
      </c>
      <c r="T3224">
        <v>20260397</v>
      </c>
      <c r="U3224" t="s">
        <v>40</v>
      </c>
      <c r="V3224">
        <v>20260397</v>
      </c>
    </row>
    <row r="3225" spans="1:22" x14ac:dyDescent="0.3">
      <c r="A3225" s="5">
        <v>46300</v>
      </c>
      <c r="B3225" s="98" t="s">
        <v>3828</v>
      </c>
      <c r="C3225" t="s">
        <v>976</v>
      </c>
      <c r="D3225" t="s">
        <v>1622</v>
      </c>
      <c r="E3225" t="s">
        <v>467</v>
      </c>
      <c r="F3225" t="s">
        <v>3136</v>
      </c>
      <c r="G3225" t="s">
        <v>2733</v>
      </c>
      <c r="H3225" t="s">
        <v>2737</v>
      </c>
      <c r="I3225" s="91">
        <v>0.33333333333333331</v>
      </c>
      <c r="J3225" s="91">
        <v>0.4236111111111111</v>
      </c>
      <c r="K3225" s="92">
        <v>2.17</v>
      </c>
      <c r="L3225" s="91">
        <v>0.37152777777777779</v>
      </c>
      <c r="M3225" s="91">
        <v>0.40347222222222223</v>
      </c>
      <c r="N3225" s="92">
        <v>0.77</v>
      </c>
      <c r="O3225">
        <v>1</v>
      </c>
      <c r="P3225">
        <v>45.177866999999999</v>
      </c>
      <c r="Q3225">
        <v>5.6967489999999996</v>
      </c>
      <c r="R3225" s="93">
        <v>46301.460312499999</v>
      </c>
      <c r="S3225">
        <v>1</v>
      </c>
      <c r="T3225">
        <v>20260184</v>
      </c>
      <c r="U3225" t="s">
        <v>838</v>
      </c>
      <c r="V3225">
        <v>20260184</v>
      </c>
    </row>
    <row r="3226" spans="1:22" x14ac:dyDescent="0.3">
      <c r="A3226" s="5">
        <v>46300</v>
      </c>
      <c r="B3226" s="98" t="s">
        <v>3839</v>
      </c>
      <c r="C3226" t="s">
        <v>966</v>
      </c>
      <c r="D3226" t="s">
        <v>3132</v>
      </c>
      <c r="E3226" t="s">
        <v>556</v>
      </c>
      <c r="F3226" t="s">
        <v>3133</v>
      </c>
      <c r="G3226" t="s">
        <v>2733</v>
      </c>
      <c r="H3226" t="s">
        <v>2734</v>
      </c>
      <c r="I3226" s="91">
        <v>0.16666666666666666</v>
      </c>
      <c r="J3226" s="91">
        <v>0.18055555555555555</v>
      </c>
      <c r="K3226" s="92">
        <v>0.33</v>
      </c>
      <c r="O3226">
        <v>0</v>
      </c>
      <c r="P3226">
        <v>45.366672999999999</v>
      </c>
      <c r="Q3226">
        <v>5.5943040000000002</v>
      </c>
      <c r="R3226" s="93">
        <v>46301.460312499999</v>
      </c>
      <c r="S3226">
        <v>1</v>
      </c>
      <c r="T3226">
        <v>20260340</v>
      </c>
      <c r="U3226" t="s">
        <v>40</v>
      </c>
      <c r="V3226">
        <v>20260340</v>
      </c>
    </row>
    <row r="3227" spans="1:22" x14ac:dyDescent="0.3">
      <c r="A3227" s="5">
        <v>46300</v>
      </c>
      <c r="B3227" s="98" t="s">
        <v>3814</v>
      </c>
      <c r="C3227" t="s">
        <v>948</v>
      </c>
      <c r="D3227" t="s">
        <v>2456</v>
      </c>
      <c r="E3227" t="s">
        <v>188</v>
      </c>
      <c r="F3227" t="s">
        <v>3080</v>
      </c>
      <c r="G3227" t="s">
        <v>2733</v>
      </c>
      <c r="H3227" t="s">
        <v>2737</v>
      </c>
      <c r="I3227" s="91">
        <v>0.33333333333333331</v>
      </c>
      <c r="J3227" s="91">
        <v>0.34722222222222221</v>
      </c>
      <c r="K3227" s="92">
        <v>0.33</v>
      </c>
      <c r="O3227">
        <v>0</v>
      </c>
      <c r="P3227">
        <v>45.189202999999999</v>
      </c>
      <c r="Q3227">
        <v>5.7345119999999996</v>
      </c>
      <c r="R3227" s="93">
        <v>46301.460312499999</v>
      </c>
      <c r="S3227">
        <v>1</v>
      </c>
      <c r="T3227">
        <v>20260459</v>
      </c>
      <c r="U3227" t="s">
        <v>838</v>
      </c>
      <c r="V3227">
        <v>20260459</v>
      </c>
    </row>
    <row r="3228" spans="1:22" x14ac:dyDescent="0.3">
      <c r="A3228" s="5">
        <v>46300</v>
      </c>
      <c r="B3228" s="98" t="s">
        <v>3883</v>
      </c>
      <c r="C3228" t="s">
        <v>849</v>
      </c>
      <c r="D3228" t="s">
        <v>1921</v>
      </c>
      <c r="E3228" t="s">
        <v>420</v>
      </c>
      <c r="F3228" t="s">
        <v>420</v>
      </c>
      <c r="G3228" t="s">
        <v>2733</v>
      </c>
      <c r="H3228" t="s">
        <v>2737</v>
      </c>
      <c r="I3228" s="91">
        <v>0.33333333333333331</v>
      </c>
      <c r="J3228" s="91">
        <v>0.41666666666666669</v>
      </c>
      <c r="K3228" s="92">
        <v>2</v>
      </c>
      <c r="L3228" s="91">
        <v>0.17152777777777778</v>
      </c>
      <c r="M3228" s="91">
        <v>0.2326388888888889</v>
      </c>
      <c r="N3228" s="92">
        <v>1.47</v>
      </c>
      <c r="O3228">
        <v>1</v>
      </c>
      <c r="P3228">
        <v>45.208322000000003</v>
      </c>
      <c r="Q3228">
        <v>5.6714190000000002</v>
      </c>
      <c r="R3228" s="93">
        <v>46301.460312499999</v>
      </c>
      <c r="S3228">
        <v>1</v>
      </c>
      <c r="T3228">
        <v>20260284</v>
      </c>
      <c r="U3228" t="s">
        <v>838</v>
      </c>
      <c r="V3228">
        <v>20260284</v>
      </c>
    </row>
    <row r="3229" spans="1:22" x14ac:dyDescent="0.3">
      <c r="A3229" s="5">
        <v>46300</v>
      </c>
      <c r="B3229" s="98" t="s">
        <v>3845</v>
      </c>
      <c r="C3229" t="s">
        <v>950</v>
      </c>
      <c r="D3229" t="s">
        <v>3109</v>
      </c>
      <c r="E3229" t="s">
        <v>218</v>
      </c>
      <c r="F3229" t="s">
        <v>3110</v>
      </c>
      <c r="G3229" t="s">
        <v>2733</v>
      </c>
      <c r="H3229" t="s">
        <v>2734</v>
      </c>
      <c r="I3229" s="91">
        <v>0.16666666666666666</v>
      </c>
      <c r="J3229" s="91">
        <v>0.18055555555555555</v>
      </c>
      <c r="K3229" s="92">
        <v>0.33</v>
      </c>
      <c r="L3229" s="91">
        <v>0.19305555555555556</v>
      </c>
      <c r="M3229" s="91">
        <v>0.28819444444444442</v>
      </c>
      <c r="N3229" s="92">
        <v>2.2799999999999998</v>
      </c>
      <c r="O3229">
        <v>1</v>
      </c>
      <c r="P3229">
        <v>45.189608999999997</v>
      </c>
      <c r="Q3229">
        <v>5.7291639999999999</v>
      </c>
      <c r="R3229" s="93">
        <v>46301.460312499999</v>
      </c>
      <c r="S3229">
        <v>1</v>
      </c>
      <c r="T3229">
        <v>20260439</v>
      </c>
      <c r="U3229" t="s">
        <v>40</v>
      </c>
      <c r="V3229">
        <v>20260439</v>
      </c>
    </row>
    <row r="3230" spans="1:22" x14ac:dyDescent="0.3">
      <c r="A3230" s="5">
        <v>46300</v>
      </c>
      <c r="B3230" s="98" t="s">
        <v>3846</v>
      </c>
      <c r="C3230" t="s">
        <v>965</v>
      </c>
      <c r="D3230" t="s">
        <v>3103</v>
      </c>
      <c r="E3230" t="s">
        <v>739</v>
      </c>
      <c r="F3230" t="s">
        <v>3104</v>
      </c>
      <c r="G3230" t="s">
        <v>2733</v>
      </c>
      <c r="H3230" t="s">
        <v>2734</v>
      </c>
      <c r="I3230" s="91">
        <v>0.16666666666666666</v>
      </c>
      <c r="J3230" s="91">
        <v>0.18055555555555555</v>
      </c>
      <c r="K3230" s="92">
        <v>0.33</v>
      </c>
      <c r="L3230" s="91">
        <v>0.19444444444444445</v>
      </c>
      <c r="M3230" s="91">
        <v>0.19583333333333333</v>
      </c>
      <c r="N3230" s="92">
        <v>0.03</v>
      </c>
      <c r="O3230">
        <v>1</v>
      </c>
      <c r="P3230">
        <v>45.053516999999999</v>
      </c>
      <c r="Q3230">
        <v>5.6782599999999999</v>
      </c>
      <c r="R3230" s="93">
        <v>46301.460312499999</v>
      </c>
      <c r="S3230">
        <v>1</v>
      </c>
      <c r="T3230">
        <v>20260313</v>
      </c>
      <c r="U3230" t="s">
        <v>40</v>
      </c>
      <c r="V3230">
        <v>20260313</v>
      </c>
    </row>
    <row r="3231" spans="1:22" x14ac:dyDescent="0.3">
      <c r="A3231" s="5">
        <v>46300</v>
      </c>
      <c r="B3231" s="98" t="s">
        <v>3864</v>
      </c>
      <c r="C3231" t="s">
        <v>960</v>
      </c>
      <c r="D3231" t="s">
        <v>3105</v>
      </c>
      <c r="E3231" t="s">
        <v>232</v>
      </c>
      <c r="F3231" t="s">
        <v>3106</v>
      </c>
      <c r="G3231" t="s">
        <v>2733</v>
      </c>
      <c r="H3231" t="s">
        <v>2734</v>
      </c>
      <c r="I3231" s="91">
        <v>0.16666666666666666</v>
      </c>
      <c r="J3231" s="91">
        <v>0.18055555555555555</v>
      </c>
      <c r="K3231" s="92">
        <v>0.33</v>
      </c>
      <c r="L3231" s="91">
        <v>0.27083333333333331</v>
      </c>
      <c r="M3231" s="91">
        <v>0.27569444444444446</v>
      </c>
      <c r="N3231" s="92">
        <v>0.12</v>
      </c>
      <c r="O3231">
        <v>1</v>
      </c>
      <c r="P3231">
        <v>45.179060999999997</v>
      </c>
      <c r="Q3231">
        <v>5.7056240000000003</v>
      </c>
      <c r="R3231" s="93">
        <v>46301.460312499999</v>
      </c>
      <c r="S3231">
        <v>1</v>
      </c>
      <c r="T3231">
        <v>20260352</v>
      </c>
      <c r="U3231" t="s">
        <v>40</v>
      </c>
      <c r="V3231">
        <v>20260352</v>
      </c>
    </row>
    <row r="3232" spans="1:22" x14ac:dyDescent="0.3">
      <c r="A3232" s="5">
        <v>46300</v>
      </c>
      <c r="B3232" s="98" t="s">
        <v>3811</v>
      </c>
      <c r="C3232" t="s">
        <v>975</v>
      </c>
      <c r="D3232" t="s">
        <v>2568</v>
      </c>
      <c r="E3232" t="s">
        <v>554</v>
      </c>
      <c r="F3232" t="s">
        <v>2570</v>
      </c>
      <c r="G3232" t="s">
        <v>2733</v>
      </c>
      <c r="H3232" t="s">
        <v>2737</v>
      </c>
      <c r="I3232" s="91">
        <v>0.20833333333333334</v>
      </c>
      <c r="J3232" s="91">
        <v>0.28125</v>
      </c>
      <c r="K3232" s="92">
        <v>1.75</v>
      </c>
      <c r="L3232" s="91">
        <v>0.27430555555555558</v>
      </c>
      <c r="M3232" s="91">
        <v>0.3888888888888889</v>
      </c>
      <c r="N3232" s="92">
        <v>2.75</v>
      </c>
      <c r="O3232">
        <v>1</v>
      </c>
      <c r="P3232">
        <v>45.368160000000003</v>
      </c>
      <c r="Q3232">
        <v>5.5875260000000004</v>
      </c>
      <c r="R3232" s="93">
        <v>46301.460312499999</v>
      </c>
      <c r="S3232">
        <v>1</v>
      </c>
      <c r="T3232">
        <v>20260516</v>
      </c>
      <c r="U3232" t="s">
        <v>838</v>
      </c>
      <c r="V3232">
        <v>20260516</v>
      </c>
    </row>
    <row r="3233" spans="1:22" x14ac:dyDescent="0.3">
      <c r="A3233" s="5">
        <v>46300</v>
      </c>
      <c r="B3233" s="98" t="s">
        <v>3854</v>
      </c>
      <c r="C3233" t="s">
        <v>963</v>
      </c>
      <c r="D3233" t="s">
        <v>3368</v>
      </c>
      <c r="E3233" t="s">
        <v>178</v>
      </c>
      <c r="F3233" t="s">
        <v>5996</v>
      </c>
      <c r="G3233" t="s">
        <v>2733</v>
      </c>
      <c r="H3233" t="s">
        <v>2734</v>
      </c>
      <c r="I3233" s="91">
        <v>0.16666666666666666</v>
      </c>
      <c r="J3233" s="91">
        <v>0.18055555555555555</v>
      </c>
      <c r="K3233" s="92">
        <v>0.33</v>
      </c>
      <c r="L3233" s="91">
        <v>0.17430555555555555</v>
      </c>
      <c r="M3233" s="91">
        <v>0.33194444444444443</v>
      </c>
      <c r="N3233" s="92">
        <v>3.78</v>
      </c>
      <c r="O3233">
        <v>1</v>
      </c>
      <c r="P3233">
        <v>45.179831</v>
      </c>
      <c r="Q3233">
        <v>5.7078860000000002</v>
      </c>
      <c r="R3233" s="93">
        <v>46301.460312499999</v>
      </c>
      <c r="S3233">
        <v>1</v>
      </c>
      <c r="T3233">
        <v>20260522</v>
      </c>
      <c r="U3233" t="s">
        <v>40</v>
      </c>
      <c r="V3233">
        <v>20260522</v>
      </c>
    </row>
    <row r="3234" spans="1:22" x14ac:dyDescent="0.3">
      <c r="A3234" s="5">
        <v>46300</v>
      </c>
      <c r="B3234" s="98" t="s">
        <v>3842</v>
      </c>
      <c r="C3234" t="s">
        <v>865</v>
      </c>
      <c r="D3234" t="s">
        <v>864</v>
      </c>
      <c r="E3234" t="s">
        <v>829</v>
      </c>
      <c r="F3234" t="s">
        <v>829</v>
      </c>
      <c r="G3234" t="s">
        <v>2733</v>
      </c>
      <c r="H3234" t="s">
        <v>2737</v>
      </c>
      <c r="I3234" s="91">
        <v>0.33333333333333331</v>
      </c>
      <c r="J3234" s="91">
        <v>0.34722222222222221</v>
      </c>
      <c r="K3234" s="92">
        <v>0.33</v>
      </c>
      <c r="L3234" s="91">
        <v>0.32916666666666666</v>
      </c>
      <c r="M3234" s="91">
        <v>0.34305555555555556</v>
      </c>
      <c r="N3234" s="92">
        <v>0.33</v>
      </c>
      <c r="O3234">
        <v>1</v>
      </c>
      <c r="P3234">
        <v>45.194932000000001</v>
      </c>
      <c r="Q3234">
        <v>5.6780390000000001</v>
      </c>
      <c r="R3234" s="93">
        <v>46301.460312499999</v>
      </c>
      <c r="S3234">
        <v>1</v>
      </c>
      <c r="V3234" t="s">
        <v>3775</v>
      </c>
    </row>
    <row r="3235" spans="1:22" x14ac:dyDescent="0.3">
      <c r="A3235" s="5">
        <v>46300</v>
      </c>
      <c r="B3235" s="98" t="s">
        <v>3767</v>
      </c>
      <c r="C3235" t="s">
        <v>846</v>
      </c>
      <c r="E3235" t="s">
        <v>1811</v>
      </c>
      <c r="F3235" t="s">
        <v>1811</v>
      </c>
      <c r="I3235" s="91">
        <v>0.16666666666666666</v>
      </c>
      <c r="J3235" s="91">
        <v>0.1736111111111111</v>
      </c>
      <c r="K3235" s="92">
        <v>0.17</v>
      </c>
      <c r="O3235">
        <v>0</v>
      </c>
      <c r="P3235">
        <v>45.203086999999996</v>
      </c>
      <c r="Q3235">
        <v>5.703754</v>
      </c>
      <c r="R3235" s="93">
        <v>46301.460312499999</v>
      </c>
      <c r="S3235">
        <v>0</v>
      </c>
      <c r="T3235">
        <v>20260248</v>
      </c>
      <c r="U3235" t="s">
        <v>3760</v>
      </c>
      <c r="V3235">
        <v>20260248</v>
      </c>
    </row>
    <row r="3236" spans="1:22" x14ac:dyDescent="0.3">
      <c r="A3236" s="5">
        <v>46300</v>
      </c>
      <c r="B3236" s="98" t="s">
        <v>3828</v>
      </c>
      <c r="C3236" t="s">
        <v>976</v>
      </c>
      <c r="D3236" t="s">
        <v>1656</v>
      </c>
      <c r="E3236" t="s">
        <v>706</v>
      </c>
      <c r="F3236" t="s">
        <v>706</v>
      </c>
      <c r="G3236" t="s">
        <v>2733</v>
      </c>
      <c r="H3236" t="s">
        <v>2737</v>
      </c>
      <c r="I3236" s="91">
        <v>0.33333333333333331</v>
      </c>
      <c r="J3236" s="91">
        <v>0.35416666666666669</v>
      </c>
      <c r="K3236" s="92">
        <v>0.5</v>
      </c>
      <c r="L3236" s="91">
        <v>0.26250000000000001</v>
      </c>
      <c r="M3236" s="91">
        <v>0.27708333333333335</v>
      </c>
      <c r="N3236" s="92">
        <v>0.35</v>
      </c>
      <c r="O3236">
        <v>1</v>
      </c>
      <c r="P3236">
        <v>45.176924999999997</v>
      </c>
      <c r="Q3236">
        <v>5.7132199999999997</v>
      </c>
      <c r="R3236" s="93">
        <v>46301.460312499999</v>
      </c>
      <c r="S3236">
        <v>1</v>
      </c>
      <c r="T3236">
        <v>20260197</v>
      </c>
      <c r="U3236" t="s">
        <v>838</v>
      </c>
      <c r="V3236">
        <v>20260197</v>
      </c>
    </row>
    <row r="3237" spans="1:22" x14ac:dyDescent="0.3">
      <c r="A3237" s="5">
        <v>46300</v>
      </c>
      <c r="B3237" s="98" t="s">
        <v>3839</v>
      </c>
      <c r="C3237" t="s">
        <v>966</v>
      </c>
      <c r="D3237" t="s">
        <v>2533</v>
      </c>
      <c r="E3237" t="s">
        <v>723</v>
      </c>
      <c r="F3237" t="s">
        <v>723</v>
      </c>
      <c r="G3237" t="s">
        <v>2733</v>
      </c>
      <c r="H3237" t="s">
        <v>2737</v>
      </c>
      <c r="I3237" s="91">
        <v>0.27430555555555558</v>
      </c>
      <c r="J3237" s="91">
        <v>0.30902777777777779</v>
      </c>
      <c r="K3237" s="92">
        <v>0.83</v>
      </c>
      <c r="L3237" s="91">
        <v>0.35416666666666669</v>
      </c>
      <c r="M3237" s="91">
        <v>0.41041666666666665</v>
      </c>
      <c r="N3237" s="92">
        <v>1.35</v>
      </c>
      <c r="O3237">
        <v>1</v>
      </c>
      <c r="P3237">
        <v>45.367035999999999</v>
      </c>
      <c r="Q3237">
        <v>5.5943949999999996</v>
      </c>
      <c r="R3237" s="93">
        <v>46301.460312499999</v>
      </c>
      <c r="S3237">
        <v>1</v>
      </c>
      <c r="T3237">
        <v>20260503</v>
      </c>
      <c r="U3237" t="s">
        <v>838</v>
      </c>
      <c r="V3237">
        <v>20260503</v>
      </c>
    </row>
    <row r="3238" spans="1:22" x14ac:dyDescent="0.3">
      <c r="A3238" s="5">
        <v>46300</v>
      </c>
      <c r="B3238" s="98" t="s">
        <v>3829</v>
      </c>
      <c r="C3238" t="s">
        <v>946</v>
      </c>
      <c r="D3238" t="s">
        <v>1962</v>
      </c>
      <c r="E3238" t="s">
        <v>492</v>
      </c>
      <c r="F3238" t="s">
        <v>492</v>
      </c>
      <c r="G3238" t="s">
        <v>2733</v>
      </c>
      <c r="H3238" t="s">
        <v>2737</v>
      </c>
      <c r="I3238" s="91">
        <v>0.33333333333333331</v>
      </c>
      <c r="J3238" s="91">
        <v>0.44097222222222221</v>
      </c>
      <c r="K3238" s="92">
        <v>2.58</v>
      </c>
      <c r="O3238">
        <v>0</v>
      </c>
      <c r="P3238">
        <v>45.199381000000002</v>
      </c>
      <c r="Q3238">
        <v>5.6893219999999998</v>
      </c>
      <c r="R3238" s="93">
        <v>46301.460312499999</v>
      </c>
      <c r="S3238">
        <v>0</v>
      </c>
      <c r="T3238">
        <v>20260297</v>
      </c>
      <c r="U3238" t="s">
        <v>838</v>
      </c>
      <c r="V3238">
        <v>20260297</v>
      </c>
    </row>
    <row r="3239" spans="1:22" x14ac:dyDescent="0.3">
      <c r="A3239" s="5">
        <v>46300</v>
      </c>
      <c r="B3239" s="98" t="s">
        <v>3820</v>
      </c>
      <c r="C3239" t="s">
        <v>961</v>
      </c>
      <c r="D3239" t="s">
        <v>2153</v>
      </c>
      <c r="E3239" t="s">
        <v>562</v>
      </c>
      <c r="F3239" t="s">
        <v>562</v>
      </c>
      <c r="G3239" t="s">
        <v>2733</v>
      </c>
      <c r="H3239" t="s">
        <v>2737</v>
      </c>
      <c r="I3239" s="91">
        <v>0.28819444444444442</v>
      </c>
      <c r="J3239" s="91">
        <v>0.2986111111111111</v>
      </c>
      <c r="K3239" s="92">
        <v>0.25</v>
      </c>
      <c r="L3239" s="91">
        <v>0.2902777777777778</v>
      </c>
      <c r="M3239" s="91">
        <v>0.33402777777777776</v>
      </c>
      <c r="N3239" s="92">
        <v>1.05</v>
      </c>
      <c r="O3239">
        <v>1</v>
      </c>
      <c r="P3239">
        <v>45.166173999999998</v>
      </c>
      <c r="Q3239">
        <v>5.7258250000000004</v>
      </c>
      <c r="R3239" s="93">
        <v>46301.460312499999</v>
      </c>
      <c r="S3239">
        <v>1</v>
      </c>
      <c r="T3239">
        <v>20260360</v>
      </c>
      <c r="U3239" t="s">
        <v>838</v>
      </c>
      <c r="V3239">
        <v>20260360</v>
      </c>
    </row>
    <row r="3240" spans="1:22" x14ac:dyDescent="0.3">
      <c r="A3240" s="5">
        <v>46300</v>
      </c>
      <c r="B3240" s="98" t="s">
        <v>3831</v>
      </c>
      <c r="C3240" t="s">
        <v>892</v>
      </c>
      <c r="D3240" t="s">
        <v>2745</v>
      </c>
      <c r="E3240" t="s">
        <v>498</v>
      </c>
      <c r="F3240" t="s">
        <v>2746</v>
      </c>
      <c r="G3240" t="s">
        <v>2733</v>
      </c>
      <c r="H3240" t="s">
        <v>2734</v>
      </c>
      <c r="I3240" s="91">
        <v>0.16666666666666666</v>
      </c>
      <c r="J3240" s="91">
        <v>0.18055555555555555</v>
      </c>
      <c r="K3240" s="92">
        <v>0.33</v>
      </c>
      <c r="O3240">
        <v>0</v>
      </c>
      <c r="P3240">
        <v>45.188510000000001</v>
      </c>
      <c r="Q3240">
        <v>5.6897789999999997</v>
      </c>
      <c r="R3240" s="93">
        <v>46301.460312499999</v>
      </c>
      <c r="S3240">
        <v>1</v>
      </c>
      <c r="T3240">
        <v>20260311</v>
      </c>
      <c r="U3240" t="s">
        <v>40</v>
      </c>
      <c r="V3240">
        <v>20260311</v>
      </c>
    </row>
    <row r="3241" spans="1:22" x14ac:dyDescent="0.3">
      <c r="A3241" s="5">
        <v>46300</v>
      </c>
      <c r="B3241" s="98" t="s">
        <v>3849</v>
      </c>
      <c r="C3241" t="s">
        <v>861</v>
      </c>
      <c r="D3241" t="s">
        <v>882</v>
      </c>
      <c r="E3241" t="s">
        <v>826</v>
      </c>
      <c r="F3241" t="s">
        <v>3145</v>
      </c>
      <c r="G3241" t="s">
        <v>2733</v>
      </c>
      <c r="H3241" t="s">
        <v>2734</v>
      </c>
      <c r="I3241" s="91">
        <v>0.29166666666666669</v>
      </c>
      <c r="J3241" s="91">
        <v>0.30555555555555558</v>
      </c>
      <c r="K3241" s="92">
        <v>0.33</v>
      </c>
      <c r="L3241" s="91">
        <v>0.24652777777777779</v>
      </c>
      <c r="M3241" s="91">
        <v>0.40902777777777777</v>
      </c>
      <c r="N3241" s="92">
        <v>3.9</v>
      </c>
      <c r="O3241">
        <v>1</v>
      </c>
      <c r="P3241">
        <v>45.185786999999998</v>
      </c>
      <c r="Q3241">
        <v>5.7279049999999998</v>
      </c>
      <c r="R3241" s="93">
        <v>46301.460312499999</v>
      </c>
      <c r="S3241">
        <v>1</v>
      </c>
      <c r="V3241" t="s">
        <v>3790</v>
      </c>
    </row>
    <row r="3242" spans="1:22" x14ac:dyDescent="0.3">
      <c r="A3242" s="5">
        <v>46300</v>
      </c>
      <c r="B3242" s="98" t="s">
        <v>3830</v>
      </c>
      <c r="C3242" t="s">
        <v>951</v>
      </c>
      <c r="D3242" t="s">
        <v>1420</v>
      </c>
      <c r="E3242" t="s">
        <v>414</v>
      </c>
      <c r="F3242" t="s">
        <v>414</v>
      </c>
      <c r="G3242" t="s">
        <v>2733</v>
      </c>
      <c r="H3242" t="s">
        <v>2737</v>
      </c>
      <c r="I3242" s="91">
        <v>0.33333333333333331</v>
      </c>
      <c r="J3242" s="91">
        <v>0.35416666666666669</v>
      </c>
      <c r="K3242" s="92">
        <v>0.5</v>
      </c>
      <c r="L3242" s="91">
        <v>0.27777777777777779</v>
      </c>
      <c r="M3242" s="91">
        <v>0.27777777777777779</v>
      </c>
      <c r="N3242" s="92">
        <v>0</v>
      </c>
      <c r="O3242">
        <v>1</v>
      </c>
      <c r="P3242">
        <v>45.208905000000001</v>
      </c>
      <c r="Q3242">
        <v>5.7485759999999999</v>
      </c>
      <c r="R3242" s="93">
        <v>46301.460312499999</v>
      </c>
      <c r="S3242">
        <v>1</v>
      </c>
      <c r="T3242">
        <v>20260114</v>
      </c>
      <c r="U3242" t="s">
        <v>838</v>
      </c>
      <c r="V3242">
        <v>20260114</v>
      </c>
    </row>
    <row r="3243" spans="1:22" x14ac:dyDescent="0.3">
      <c r="A3243" s="5">
        <v>46300</v>
      </c>
      <c r="B3243" s="98" t="s">
        <v>3814</v>
      </c>
      <c r="C3243" t="s">
        <v>948</v>
      </c>
      <c r="D3243" t="s">
        <v>1176</v>
      </c>
      <c r="E3243" t="s">
        <v>666</v>
      </c>
      <c r="F3243" t="s">
        <v>666</v>
      </c>
      <c r="G3243" t="s">
        <v>2733</v>
      </c>
      <c r="H3243" t="s">
        <v>2737</v>
      </c>
      <c r="I3243" s="91">
        <v>0.33333333333333331</v>
      </c>
      <c r="J3243" s="91">
        <v>0.52083333333333337</v>
      </c>
      <c r="K3243" s="92">
        <v>4.5</v>
      </c>
      <c r="O3243">
        <v>0</v>
      </c>
      <c r="P3243">
        <v>45.178390999999998</v>
      </c>
      <c r="Q3243">
        <v>5.7375129999999999</v>
      </c>
      <c r="R3243" s="93">
        <v>46301.460312499999</v>
      </c>
      <c r="S3243">
        <v>1</v>
      </c>
      <c r="T3243">
        <v>20260029</v>
      </c>
      <c r="U3243" t="s">
        <v>838</v>
      </c>
      <c r="V3243">
        <v>20260029</v>
      </c>
    </row>
    <row r="3244" spans="1:22" x14ac:dyDescent="0.3">
      <c r="A3244" s="5">
        <v>46300</v>
      </c>
      <c r="B3244" s="98" t="s">
        <v>3826</v>
      </c>
      <c r="C3244" t="s">
        <v>886</v>
      </c>
      <c r="D3244" t="s">
        <v>3126</v>
      </c>
      <c r="E3244" t="s">
        <v>550</v>
      </c>
      <c r="F3244" t="s">
        <v>3127</v>
      </c>
      <c r="G3244" t="s">
        <v>2733</v>
      </c>
      <c r="H3244" t="s">
        <v>2734</v>
      </c>
      <c r="I3244" s="91">
        <v>0.16666666666666666</v>
      </c>
      <c r="J3244" s="91">
        <v>0.18055555555555555</v>
      </c>
      <c r="K3244" s="92">
        <v>0.33</v>
      </c>
      <c r="L3244" s="91">
        <v>0.1763888888888889</v>
      </c>
      <c r="M3244" s="91">
        <v>0.52083333333333337</v>
      </c>
      <c r="N3244" s="92">
        <v>8.27</v>
      </c>
      <c r="O3244">
        <v>1</v>
      </c>
      <c r="P3244">
        <v>45.174304999999997</v>
      </c>
      <c r="Q3244">
        <v>5.7383240000000004</v>
      </c>
      <c r="R3244" s="93">
        <v>46301.460312499999</v>
      </c>
      <c r="S3244">
        <v>1</v>
      </c>
      <c r="T3244">
        <v>20260323</v>
      </c>
      <c r="U3244" t="s">
        <v>40</v>
      </c>
      <c r="V3244">
        <v>20260323</v>
      </c>
    </row>
    <row r="3245" spans="1:22" x14ac:dyDescent="0.3">
      <c r="A3245" s="5">
        <v>46300</v>
      </c>
      <c r="B3245" s="98" t="s">
        <v>3845</v>
      </c>
      <c r="C3245" t="s">
        <v>950</v>
      </c>
      <c r="D3245" t="s">
        <v>3160</v>
      </c>
      <c r="E3245" t="s">
        <v>116</v>
      </c>
      <c r="F3245" t="s">
        <v>3161</v>
      </c>
      <c r="G3245" t="s">
        <v>2733</v>
      </c>
      <c r="H3245" t="s">
        <v>2737</v>
      </c>
      <c r="I3245" s="91">
        <v>0.33333333333333331</v>
      </c>
      <c r="J3245" s="91">
        <v>0.34722222222222221</v>
      </c>
      <c r="K3245" s="92">
        <v>0.33</v>
      </c>
      <c r="O3245">
        <v>0</v>
      </c>
      <c r="P3245">
        <v>45.178801999999997</v>
      </c>
      <c r="Q3245">
        <v>5.7273579999999997</v>
      </c>
      <c r="R3245" s="93">
        <v>46301.460312499999</v>
      </c>
      <c r="S3245">
        <v>1</v>
      </c>
      <c r="T3245">
        <v>20170001</v>
      </c>
      <c r="U3245" t="s">
        <v>3760</v>
      </c>
      <c r="V3245">
        <v>20170001</v>
      </c>
    </row>
    <row r="3246" spans="1:22" x14ac:dyDescent="0.3">
      <c r="A3246" s="5">
        <v>46300</v>
      </c>
      <c r="B3246" s="98" t="s">
        <v>3822</v>
      </c>
      <c r="C3246" t="s">
        <v>944</v>
      </c>
      <c r="D3246" t="s">
        <v>3152</v>
      </c>
      <c r="E3246" t="s">
        <v>316</v>
      </c>
      <c r="F3246" t="s">
        <v>3153</v>
      </c>
      <c r="G3246" t="s">
        <v>2733</v>
      </c>
      <c r="H3246" t="s">
        <v>2734</v>
      </c>
      <c r="I3246" s="91">
        <v>0.16666666666666666</v>
      </c>
      <c r="J3246" s="91">
        <v>0.18055555555555555</v>
      </c>
      <c r="K3246" s="92">
        <v>0.33</v>
      </c>
      <c r="L3246" s="91">
        <v>0.24374999999999999</v>
      </c>
      <c r="M3246" s="91">
        <v>0.44027777777777777</v>
      </c>
      <c r="N3246" s="92">
        <v>4.72</v>
      </c>
      <c r="O3246">
        <v>1</v>
      </c>
      <c r="P3246">
        <v>45.180484999999997</v>
      </c>
      <c r="Q3246">
        <v>5.7314889999999998</v>
      </c>
      <c r="R3246" s="93">
        <v>46301.460312499999</v>
      </c>
      <c r="S3246">
        <v>1</v>
      </c>
      <c r="T3246">
        <v>20260552</v>
      </c>
      <c r="U3246" t="s">
        <v>40</v>
      </c>
      <c r="V3246">
        <v>20260552</v>
      </c>
    </row>
    <row r="3247" spans="1:22" x14ac:dyDescent="0.3">
      <c r="A3247" s="5">
        <v>46300</v>
      </c>
      <c r="B3247" s="98" t="s">
        <v>3831</v>
      </c>
      <c r="C3247" t="s">
        <v>892</v>
      </c>
      <c r="D3247" t="s">
        <v>3154</v>
      </c>
      <c r="E3247" t="s">
        <v>574</v>
      </c>
      <c r="F3247" t="s">
        <v>3155</v>
      </c>
      <c r="G3247" t="s">
        <v>2733</v>
      </c>
      <c r="H3247" t="s">
        <v>2734</v>
      </c>
      <c r="I3247" s="91">
        <v>0.29166666666666669</v>
      </c>
      <c r="J3247" s="91">
        <v>0.2986111111111111</v>
      </c>
      <c r="K3247" s="92">
        <v>0.17</v>
      </c>
      <c r="O3247">
        <v>0</v>
      </c>
      <c r="P3247">
        <v>45.184280999999999</v>
      </c>
      <c r="Q3247">
        <v>5.7216610000000001</v>
      </c>
      <c r="R3247" s="93">
        <v>46301.460312499999</v>
      </c>
      <c r="S3247">
        <v>1</v>
      </c>
      <c r="T3247">
        <v>20260575</v>
      </c>
      <c r="U3247" t="s">
        <v>40</v>
      </c>
      <c r="V3247">
        <v>20260575</v>
      </c>
    </row>
    <row r="3248" spans="1:22" x14ac:dyDescent="0.3">
      <c r="A3248" s="5">
        <v>46300</v>
      </c>
      <c r="B3248" s="98" t="s">
        <v>3833</v>
      </c>
      <c r="C3248" t="s">
        <v>978</v>
      </c>
      <c r="D3248" t="s">
        <v>1967</v>
      </c>
      <c r="E3248" t="s">
        <v>660</v>
      </c>
      <c r="F3248" t="s">
        <v>660</v>
      </c>
      <c r="G3248" t="s">
        <v>2733</v>
      </c>
      <c r="H3248" t="s">
        <v>2737</v>
      </c>
      <c r="I3248" s="91">
        <v>0.33333333333333331</v>
      </c>
      <c r="J3248" s="91">
        <v>0.4236111111111111</v>
      </c>
      <c r="K3248" s="92">
        <v>2.17</v>
      </c>
      <c r="L3248" s="91">
        <v>0.46041666666666664</v>
      </c>
      <c r="M3248" s="91">
        <v>0.46041666666666664</v>
      </c>
      <c r="N3248" s="92">
        <v>0</v>
      </c>
      <c r="O3248">
        <v>1</v>
      </c>
      <c r="P3248">
        <v>45.337651999999999</v>
      </c>
      <c r="Q3248">
        <v>5.9775479999999996</v>
      </c>
      <c r="R3248" s="93">
        <v>46301.460312499999</v>
      </c>
      <c r="S3248">
        <v>1</v>
      </c>
      <c r="T3248">
        <v>20260298</v>
      </c>
      <c r="U3248" t="s">
        <v>838</v>
      </c>
      <c r="V3248">
        <v>20260298</v>
      </c>
    </row>
    <row r="3249" spans="1:22" x14ac:dyDescent="0.3">
      <c r="A3249" s="5">
        <v>46300</v>
      </c>
      <c r="B3249" s="98" t="s">
        <v>3861</v>
      </c>
      <c r="C3249" t="s">
        <v>970</v>
      </c>
      <c r="D3249" t="s">
        <v>2475</v>
      </c>
      <c r="E3249" t="s">
        <v>613</v>
      </c>
      <c r="F3249" t="s">
        <v>613</v>
      </c>
      <c r="G3249" t="s">
        <v>2733</v>
      </c>
      <c r="H3249" t="s">
        <v>2737</v>
      </c>
      <c r="I3249" s="91">
        <v>0.33333333333333331</v>
      </c>
      <c r="J3249" s="91">
        <v>0.34722222222222221</v>
      </c>
      <c r="K3249" s="92">
        <v>0.33</v>
      </c>
      <c r="O3249">
        <v>0</v>
      </c>
      <c r="P3249">
        <v>45.180928000000002</v>
      </c>
      <c r="Q3249">
        <v>5.7068519999999996</v>
      </c>
      <c r="R3249" s="93">
        <v>46301.460312499999</v>
      </c>
      <c r="S3249">
        <v>1</v>
      </c>
      <c r="T3249">
        <v>20260465</v>
      </c>
      <c r="U3249" t="s">
        <v>838</v>
      </c>
      <c r="V3249">
        <v>20260465</v>
      </c>
    </row>
    <row r="3250" spans="1:22" x14ac:dyDescent="0.3">
      <c r="A3250" s="5">
        <v>46300</v>
      </c>
      <c r="B3250" s="98" t="s">
        <v>3856</v>
      </c>
      <c r="C3250" t="s">
        <v>979</v>
      </c>
      <c r="D3250" t="s">
        <v>1115</v>
      </c>
      <c r="E3250" t="s">
        <v>76</v>
      </c>
      <c r="F3250" t="s">
        <v>76</v>
      </c>
      <c r="G3250" t="s">
        <v>2733</v>
      </c>
      <c r="H3250" t="s">
        <v>2737</v>
      </c>
      <c r="I3250" s="91">
        <v>0.29166666666666669</v>
      </c>
      <c r="J3250" s="91">
        <v>0.30208333333333331</v>
      </c>
      <c r="K3250" s="92">
        <v>0.25</v>
      </c>
      <c r="L3250" s="91">
        <v>0.45763888888888887</v>
      </c>
      <c r="M3250" s="91">
        <v>0.47986111111111113</v>
      </c>
      <c r="N3250" s="92">
        <v>0.53</v>
      </c>
      <c r="O3250">
        <v>1</v>
      </c>
      <c r="P3250">
        <v>45.183639999999997</v>
      </c>
      <c r="Q3250">
        <v>5.7215680000000004</v>
      </c>
      <c r="R3250" s="93">
        <v>46301.460312499999</v>
      </c>
      <c r="S3250">
        <v>1</v>
      </c>
      <c r="T3250">
        <v>20260480</v>
      </c>
      <c r="U3250" t="s">
        <v>838</v>
      </c>
      <c r="V3250">
        <v>20260480</v>
      </c>
    </row>
    <row r="3251" spans="1:22" x14ac:dyDescent="0.3">
      <c r="A3251" s="5">
        <v>46300</v>
      </c>
      <c r="B3251" s="98" t="s">
        <v>3816</v>
      </c>
      <c r="C3251" t="s">
        <v>957</v>
      </c>
      <c r="D3251" t="s">
        <v>2516</v>
      </c>
      <c r="E3251" t="s">
        <v>3021</v>
      </c>
      <c r="F3251" t="s">
        <v>3167</v>
      </c>
      <c r="G3251" t="s">
        <v>2733</v>
      </c>
      <c r="H3251" t="s">
        <v>2737</v>
      </c>
      <c r="I3251" s="91">
        <v>0.50347222222222221</v>
      </c>
      <c r="J3251" s="91">
        <v>0.51388888888888884</v>
      </c>
      <c r="K3251" s="92">
        <v>0.25</v>
      </c>
      <c r="L3251" s="91">
        <v>0.51388888888888884</v>
      </c>
      <c r="M3251" s="91">
        <v>0.52500000000000002</v>
      </c>
      <c r="N3251" s="92">
        <v>0.27</v>
      </c>
      <c r="O3251">
        <v>1</v>
      </c>
      <c r="P3251">
        <v>45.198158999999997</v>
      </c>
      <c r="Q3251">
        <v>5.7376310000000004</v>
      </c>
      <c r="R3251" s="93">
        <v>46301.460312499999</v>
      </c>
      <c r="S3251">
        <v>1</v>
      </c>
      <c r="T3251">
        <v>20260496</v>
      </c>
      <c r="U3251" t="s">
        <v>838</v>
      </c>
      <c r="V3251">
        <v>20260496</v>
      </c>
    </row>
    <row r="3252" spans="1:22" x14ac:dyDescent="0.3">
      <c r="A3252" s="5">
        <v>46300</v>
      </c>
      <c r="B3252" s="98" t="s">
        <v>3828</v>
      </c>
      <c r="C3252" t="s">
        <v>976</v>
      </c>
      <c r="D3252" t="s">
        <v>5997</v>
      </c>
      <c r="E3252" t="s">
        <v>706</v>
      </c>
      <c r="F3252" t="s">
        <v>5998</v>
      </c>
      <c r="G3252" t="s">
        <v>2733</v>
      </c>
      <c r="H3252" t="s">
        <v>2837</v>
      </c>
      <c r="I3252" s="91">
        <v>0.35416666666666669</v>
      </c>
      <c r="J3252" s="91">
        <v>0.375</v>
      </c>
      <c r="K3252" s="92">
        <v>0.5</v>
      </c>
      <c r="L3252" s="91">
        <v>0.25</v>
      </c>
      <c r="M3252" s="91">
        <v>0.26111111111111113</v>
      </c>
      <c r="N3252" s="92">
        <v>0.27</v>
      </c>
      <c r="O3252">
        <v>1</v>
      </c>
      <c r="P3252">
        <v>45.176924999999997</v>
      </c>
      <c r="Q3252">
        <v>5.7132199999999997</v>
      </c>
      <c r="R3252" s="93">
        <v>46301.460312499999</v>
      </c>
      <c r="S3252">
        <v>1</v>
      </c>
      <c r="T3252">
        <v>20260197</v>
      </c>
      <c r="U3252" t="s">
        <v>40</v>
      </c>
      <c r="V3252">
        <v>20260197</v>
      </c>
    </row>
    <row r="3253" spans="1:22" x14ac:dyDescent="0.3">
      <c r="A3253" s="5">
        <v>46300</v>
      </c>
      <c r="B3253" s="98" t="s">
        <v>3822</v>
      </c>
      <c r="C3253" t="s">
        <v>944</v>
      </c>
      <c r="D3253" t="s">
        <v>3157</v>
      </c>
      <c r="E3253" t="s">
        <v>454</v>
      </c>
      <c r="F3253" t="s">
        <v>3158</v>
      </c>
      <c r="G3253" t="s">
        <v>2733</v>
      </c>
      <c r="H3253" t="s">
        <v>2734</v>
      </c>
      <c r="I3253" s="91">
        <v>0.16666666666666666</v>
      </c>
      <c r="J3253" s="91">
        <v>0.18055555555555555</v>
      </c>
      <c r="K3253" s="92">
        <v>0.33</v>
      </c>
      <c r="L3253" s="91">
        <v>0.17847222222222223</v>
      </c>
      <c r="M3253" s="91">
        <v>0.44027777777777777</v>
      </c>
      <c r="N3253" s="92">
        <v>6.28</v>
      </c>
      <c r="O3253">
        <v>1</v>
      </c>
      <c r="P3253">
        <v>45.182113000000001</v>
      </c>
      <c r="Q3253">
        <v>5.7311740000000002</v>
      </c>
      <c r="R3253" s="93">
        <v>46301.460312499999</v>
      </c>
      <c r="S3253">
        <v>1</v>
      </c>
      <c r="T3253">
        <v>20260571</v>
      </c>
      <c r="U3253" t="s">
        <v>40</v>
      </c>
      <c r="V3253">
        <v>20260571</v>
      </c>
    </row>
    <row r="3254" spans="1:22" x14ac:dyDescent="0.3">
      <c r="A3254" s="5">
        <v>46300</v>
      </c>
      <c r="B3254" s="98" t="s">
        <v>3856</v>
      </c>
      <c r="C3254" t="s">
        <v>979</v>
      </c>
      <c r="D3254" t="s">
        <v>3134</v>
      </c>
      <c r="E3254" t="s">
        <v>536</v>
      </c>
      <c r="F3254" t="s">
        <v>3135</v>
      </c>
      <c r="G3254" t="s">
        <v>2733</v>
      </c>
      <c r="H3254" t="s">
        <v>2734</v>
      </c>
      <c r="I3254" s="91">
        <v>0.19097222222222221</v>
      </c>
      <c r="J3254" s="91">
        <v>0.2048611111111111</v>
      </c>
      <c r="K3254" s="92">
        <v>0.33</v>
      </c>
      <c r="O3254">
        <v>0</v>
      </c>
      <c r="P3254">
        <v>45.183112000000001</v>
      </c>
      <c r="Q3254">
        <v>5.7278739999999999</v>
      </c>
      <c r="R3254" s="93">
        <v>46301.460312499999</v>
      </c>
      <c r="S3254">
        <v>1</v>
      </c>
      <c r="T3254">
        <v>20260242</v>
      </c>
      <c r="U3254" t="s">
        <v>40</v>
      </c>
      <c r="V3254">
        <v>20260242</v>
      </c>
    </row>
    <row r="3255" spans="1:22" x14ac:dyDescent="0.3">
      <c r="A3255" s="5">
        <v>46300</v>
      </c>
      <c r="B3255" s="98" t="s">
        <v>3818</v>
      </c>
      <c r="C3255" t="s">
        <v>870</v>
      </c>
      <c r="D3255" t="s">
        <v>1608</v>
      </c>
      <c r="E3255" t="s">
        <v>107</v>
      </c>
      <c r="F3255" t="s">
        <v>1610</v>
      </c>
      <c r="G3255" t="s">
        <v>2733</v>
      </c>
      <c r="H3255" t="s">
        <v>2737</v>
      </c>
      <c r="I3255" s="91">
        <v>0.28125</v>
      </c>
      <c r="J3255" s="91">
        <v>0.3125</v>
      </c>
      <c r="K3255" s="92">
        <v>0.75</v>
      </c>
      <c r="O3255">
        <v>0</v>
      </c>
      <c r="P3255">
        <v>45.190626999999999</v>
      </c>
      <c r="Q3255">
        <v>5.7275179999999999</v>
      </c>
      <c r="R3255" s="93">
        <v>46301.460312499999</v>
      </c>
      <c r="S3255">
        <v>1</v>
      </c>
      <c r="T3255">
        <v>20260179</v>
      </c>
      <c r="U3255" t="s">
        <v>838</v>
      </c>
      <c r="V3255">
        <v>20260179</v>
      </c>
    </row>
    <row r="3256" spans="1:22" x14ac:dyDescent="0.3">
      <c r="A3256" s="5">
        <v>46300</v>
      </c>
      <c r="B3256" s="98" t="s">
        <v>3830</v>
      </c>
      <c r="C3256" t="s">
        <v>951</v>
      </c>
      <c r="D3256" t="s">
        <v>2782</v>
      </c>
      <c r="E3256" t="s">
        <v>493</v>
      </c>
      <c r="F3256" t="s">
        <v>2783</v>
      </c>
      <c r="G3256" t="s">
        <v>2733</v>
      </c>
      <c r="H3256" t="s">
        <v>2734</v>
      </c>
      <c r="I3256" s="91">
        <v>0.16666666666666666</v>
      </c>
      <c r="J3256" s="91">
        <v>0.18055555555555555</v>
      </c>
      <c r="K3256" s="92">
        <v>0.33</v>
      </c>
      <c r="L3256" s="91">
        <v>0.29722222222222222</v>
      </c>
      <c r="M3256" s="91">
        <v>0.34652777777777777</v>
      </c>
      <c r="N3256" s="92">
        <v>1.18</v>
      </c>
      <c r="O3256">
        <v>1</v>
      </c>
      <c r="P3256">
        <v>45.220550000000003</v>
      </c>
      <c r="Q3256">
        <v>5.7636180000000001</v>
      </c>
      <c r="R3256" s="93">
        <v>46301.460312499999</v>
      </c>
      <c r="S3256">
        <v>1</v>
      </c>
      <c r="T3256">
        <v>20260085</v>
      </c>
      <c r="U3256" t="s">
        <v>40</v>
      </c>
      <c r="V3256">
        <v>20260085</v>
      </c>
    </row>
    <row r="3257" spans="1:22" x14ac:dyDescent="0.3">
      <c r="A3257" s="5">
        <v>46300</v>
      </c>
      <c r="B3257" s="98" t="s">
        <v>3867</v>
      </c>
      <c r="C3257" t="s">
        <v>914</v>
      </c>
      <c r="D3257" t="s">
        <v>3165</v>
      </c>
      <c r="E3257" t="s">
        <v>525</v>
      </c>
      <c r="F3257" t="s">
        <v>3166</v>
      </c>
      <c r="G3257" t="s">
        <v>2733</v>
      </c>
      <c r="H3257" t="s">
        <v>2734</v>
      </c>
      <c r="I3257" s="91">
        <v>0.16666666666666666</v>
      </c>
      <c r="J3257" s="91">
        <v>0.18055555555555555</v>
      </c>
      <c r="K3257" s="92">
        <v>0.33</v>
      </c>
      <c r="L3257" s="91">
        <v>0.21736111111111112</v>
      </c>
      <c r="M3257" s="91">
        <v>0.47986111111111113</v>
      </c>
      <c r="N3257" s="92">
        <v>6.3</v>
      </c>
      <c r="O3257">
        <v>1</v>
      </c>
      <c r="P3257">
        <v>45.166784</v>
      </c>
      <c r="Q3257">
        <v>5.7270599999999998</v>
      </c>
      <c r="R3257" s="93">
        <v>46301.460312499999</v>
      </c>
      <c r="S3257">
        <v>1</v>
      </c>
      <c r="T3257">
        <v>20260217</v>
      </c>
      <c r="U3257" t="s">
        <v>40</v>
      </c>
      <c r="V3257">
        <v>20260217</v>
      </c>
    </row>
    <row r="3258" spans="1:22" x14ac:dyDescent="0.3">
      <c r="A3258" s="5">
        <v>46300</v>
      </c>
      <c r="B3258" s="98" t="s">
        <v>3846</v>
      </c>
      <c r="C3258" t="s">
        <v>863</v>
      </c>
      <c r="D3258" t="s">
        <v>2526</v>
      </c>
      <c r="E3258" t="s">
        <v>136</v>
      </c>
      <c r="F3258" t="s">
        <v>5999</v>
      </c>
      <c r="G3258" t="s">
        <v>2733</v>
      </c>
      <c r="H3258" t="s">
        <v>2737</v>
      </c>
      <c r="I3258" s="91">
        <v>0.33333333333333331</v>
      </c>
      <c r="J3258" s="91">
        <v>0.34722222222222221</v>
      </c>
      <c r="K3258" s="92">
        <v>0.33</v>
      </c>
      <c r="L3258" s="91">
        <v>0.21111111111111111</v>
      </c>
      <c r="M3258" s="91">
        <v>0.2326388888888889</v>
      </c>
      <c r="N3258" s="92">
        <v>0.52</v>
      </c>
      <c r="O3258">
        <v>1</v>
      </c>
      <c r="P3258">
        <v>45.192925000000002</v>
      </c>
      <c r="Q3258">
        <v>5.7149380000000001</v>
      </c>
      <c r="R3258" s="93">
        <v>46301.460312499999</v>
      </c>
      <c r="S3258">
        <v>1</v>
      </c>
      <c r="T3258">
        <v>20260501</v>
      </c>
      <c r="U3258" t="s">
        <v>838</v>
      </c>
      <c r="V3258">
        <v>20260501</v>
      </c>
    </row>
    <row r="3259" spans="1:22" x14ac:dyDescent="0.3">
      <c r="A3259" s="5">
        <v>46300</v>
      </c>
      <c r="B3259" s="98" t="s">
        <v>3872</v>
      </c>
      <c r="C3259" t="s">
        <v>866</v>
      </c>
      <c r="D3259" t="s">
        <v>1660</v>
      </c>
      <c r="E3259" t="s">
        <v>469</v>
      </c>
      <c r="F3259" t="s">
        <v>6000</v>
      </c>
      <c r="G3259" t="s">
        <v>2733</v>
      </c>
      <c r="H3259" t="s">
        <v>2737</v>
      </c>
      <c r="I3259" s="91">
        <v>0.33333333333333331</v>
      </c>
      <c r="J3259" s="91">
        <v>0.35416666666666669</v>
      </c>
      <c r="K3259" s="92">
        <v>0.5</v>
      </c>
      <c r="L3259" s="91">
        <v>0.11388888888888889</v>
      </c>
      <c r="M3259" s="91">
        <v>0.12222222222222222</v>
      </c>
      <c r="N3259" s="92">
        <v>0.2</v>
      </c>
      <c r="O3259">
        <v>1</v>
      </c>
      <c r="P3259">
        <v>45.223903999999997</v>
      </c>
      <c r="Q3259">
        <v>5.7949299999999999</v>
      </c>
      <c r="R3259" s="93">
        <v>46301.460312499999</v>
      </c>
      <c r="S3259">
        <v>1</v>
      </c>
      <c r="T3259">
        <v>20260198</v>
      </c>
      <c r="U3259" t="s">
        <v>838</v>
      </c>
      <c r="V3259">
        <v>20260198</v>
      </c>
    </row>
    <row r="3260" spans="1:22" x14ac:dyDescent="0.3">
      <c r="A3260" s="5">
        <v>46300</v>
      </c>
      <c r="B3260" s="98" t="s">
        <v>3849</v>
      </c>
      <c r="C3260" t="s">
        <v>861</v>
      </c>
      <c r="D3260" t="s">
        <v>1857</v>
      </c>
      <c r="E3260" t="s">
        <v>748</v>
      </c>
      <c r="F3260" t="s">
        <v>748</v>
      </c>
      <c r="G3260" t="s">
        <v>2733</v>
      </c>
      <c r="H3260" t="s">
        <v>2737</v>
      </c>
      <c r="I3260" s="91">
        <v>0.33333333333333331</v>
      </c>
      <c r="J3260" s="91">
        <v>0.37847222222222221</v>
      </c>
      <c r="K3260" s="92">
        <v>1.08</v>
      </c>
      <c r="L3260" s="91">
        <v>0.45277777777777778</v>
      </c>
      <c r="M3260" s="91">
        <v>0.47638888888888886</v>
      </c>
      <c r="N3260" s="92">
        <v>0.56999999999999995</v>
      </c>
      <c r="O3260">
        <v>1</v>
      </c>
      <c r="P3260">
        <v>45.187277999999999</v>
      </c>
      <c r="Q3260">
        <v>5.7462960000000001</v>
      </c>
      <c r="R3260" s="93">
        <v>46301.460312499999</v>
      </c>
      <c r="S3260">
        <v>1</v>
      </c>
      <c r="T3260">
        <v>20260262</v>
      </c>
      <c r="U3260" t="s">
        <v>838</v>
      </c>
      <c r="V3260">
        <v>20260262</v>
      </c>
    </row>
    <row r="3261" spans="1:22" x14ac:dyDescent="0.3">
      <c r="A3261" s="5">
        <v>46300</v>
      </c>
      <c r="B3261" s="98" t="s">
        <v>3835</v>
      </c>
      <c r="C3261" t="s">
        <v>859</v>
      </c>
      <c r="D3261" t="s">
        <v>2992</v>
      </c>
      <c r="E3261" t="s">
        <v>53</v>
      </c>
      <c r="F3261" t="s">
        <v>2993</v>
      </c>
      <c r="G3261" t="s">
        <v>2733</v>
      </c>
      <c r="H3261" t="s">
        <v>2734</v>
      </c>
      <c r="I3261" s="91">
        <v>0.16666666666666666</v>
      </c>
      <c r="J3261" s="91">
        <v>0.1736111111111111</v>
      </c>
      <c r="K3261" s="92">
        <v>0.17</v>
      </c>
      <c r="O3261">
        <v>0</v>
      </c>
      <c r="P3261">
        <v>45.192563999999997</v>
      </c>
      <c r="Q3261">
        <v>5.7240770000000003</v>
      </c>
      <c r="R3261" s="93">
        <v>46301.460312499999</v>
      </c>
      <c r="S3261">
        <v>1</v>
      </c>
      <c r="T3261">
        <v>20260243</v>
      </c>
      <c r="U3261" t="s">
        <v>40</v>
      </c>
      <c r="V3261">
        <v>20260243</v>
      </c>
    </row>
    <row r="3262" spans="1:22" x14ac:dyDescent="0.3">
      <c r="A3262" s="5">
        <v>46300</v>
      </c>
      <c r="B3262" s="98" t="s">
        <v>3864</v>
      </c>
      <c r="C3262" t="s">
        <v>960</v>
      </c>
      <c r="D3262" t="s">
        <v>2321</v>
      </c>
      <c r="E3262" t="s">
        <v>594</v>
      </c>
      <c r="F3262" t="s">
        <v>594</v>
      </c>
      <c r="G3262" t="s">
        <v>2733</v>
      </c>
      <c r="H3262" t="s">
        <v>2737</v>
      </c>
      <c r="I3262" s="91">
        <v>0.33333333333333331</v>
      </c>
      <c r="J3262" s="91">
        <v>0.34722222222222221</v>
      </c>
      <c r="K3262" s="92">
        <v>0.33</v>
      </c>
      <c r="L3262" s="91">
        <v>0.21319444444444444</v>
      </c>
      <c r="M3262" s="91">
        <v>0.26319444444444445</v>
      </c>
      <c r="N3262" s="92">
        <v>1.2</v>
      </c>
      <c r="O3262">
        <v>1</v>
      </c>
      <c r="P3262">
        <v>45.217554999999997</v>
      </c>
      <c r="Q3262">
        <v>5.6940160000000004</v>
      </c>
      <c r="R3262" s="93">
        <v>46301.460312499999</v>
      </c>
      <c r="S3262">
        <v>1</v>
      </c>
      <c r="T3262">
        <v>20260418</v>
      </c>
      <c r="U3262" t="s">
        <v>838</v>
      </c>
      <c r="V3262">
        <v>20260418</v>
      </c>
    </row>
    <row r="3263" spans="1:22" x14ac:dyDescent="0.3">
      <c r="A3263" s="5">
        <v>46300</v>
      </c>
      <c r="B3263" s="98" t="s">
        <v>3864</v>
      </c>
      <c r="C3263" t="s">
        <v>960</v>
      </c>
      <c r="D3263" t="s">
        <v>1524</v>
      </c>
      <c r="E3263" t="s">
        <v>635</v>
      </c>
      <c r="F3263" t="s">
        <v>3187</v>
      </c>
      <c r="G3263" t="s">
        <v>2733</v>
      </c>
      <c r="H3263" t="s">
        <v>2737</v>
      </c>
      <c r="I3263" s="91">
        <v>0.33333333333333331</v>
      </c>
      <c r="J3263" s="91">
        <v>0.35416666666666669</v>
      </c>
      <c r="K3263" s="92">
        <v>0.5</v>
      </c>
      <c r="L3263" s="91">
        <v>0.18472222222222223</v>
      </c>
      <c r="M3263" s="91">
        <v>0.20624999999999999</v>
      </c>
      <c r="N3263" s="92">
        <v>0.52</v>
      </c>
      <c r="O3263">
        <v>1</v>
      </c>
      <c r="P3263">
        <v>45.206518000000003</v>
      </c>
      <c r="Q3263">
        <v>5.7103719999999996</v>
      </c>
      <c r="R3263" s="93">
        <v>46301.460312499999</v>
      </c>
      <c r="S3263">
        <v>1</v>
      </c>
      <c r="T3263">
        <v>20260151</v>
      </c>
      <c r="U3263" t="s">
        <v>838</v>
      </c>
      <c r="V3263">
        <v>20260151</v>
      </c>
    </row>
    <row r="3264" spans="1:22" x14ac:dyDescent="0.3">
      <c r="A3264" s="5">
        <v>46300</v>
      </c>
      <c r="B3264" s="98" t="s">
        <v>3882</v>
      </c>
      <c r="C3264" t="s">
        <v>917</v>
      </c>
      <c r="D3264" t="s">
        <v>1394</v>
      </c>
      <c r="E3264" t="s">
        <v>451</v>
      </c>
      <c r="F3264" t="s">
        <v>3190</v>
      </c>
      <c r="G3264" t="s">
        <v>2733</v>
      </c>
      <c r="H3264" t="s">
        <v>2737</v>
      </c>
      <c r="I3264" s="91">
        <v>0.1875</v>
      </c>
      <c r="J3264" s="91">
        <v>0.20833333333333334</v>
      </c>
      <c r="K3264" s="92">
        <v>0.5</v>
      </c>
      <c r="O3264">
        <v>0</v>
      </c>
      <c r="P3264">
        <v>45.367581000000001</v>
      </c>
      <c r="Q3264">
        <v>5.5800349999999996</v>
      </c>
      <c r="R3264" s="93">
        <v>46301.460312499999</v>
      </c>
      <c r="S3264">
        <v>1</v>
      </c>
      <c r="T3264">
        <v>20260104</v>
      </c>
      <c r="U3264" t="s">
        <v>838</v>
      </c>
      <c r="V3264">
        <v>20260104</v>
      </c>
    </row>
    <row r="3265" spans="1:22" x14ac:dyDescent="0.3">
      <c r="A3265" s="5">
        <v>46300</v>
      </c>
      <c r="B3265" s="98" t="s">
        <v>3883</v>
      </c>
      <c r="C3265" t="s">
        <v>849</v>
      </c>
      <c r="D3265" t="s">
        <v>3147</v>
      </c>
      <c r="E3265" t="s">
        <v>687</v>
      </c>
      <c r="F3265" t="s">
        <v>3148</v>
      </c>
      <c r="G3265" t="s">
        <v>2733</v>
      </c>
      <c r="H3265" t="s">
        <v>3149</v>
      </c>
      <c r="I3265" s="91">
        <v>0.40625</v>
      </c>
      <c r="J3265" s="91">
        <v>0.4201388888888889</v>
      </c>
      <c r="K3265" s="92">
        <v>0.33</v>
      </c>
      <c r="L3265" s="91">
        <v>0.54861111111111116</v>
      </c>
      <c r="M3265" s="91">
        <v>0.54861111111111116</v>
      </c>
      <c r="N3265" s="92">
        <v>0</v>
      </c>
      <c r="O3265">
        <v>1</v>
      </c>
      <c r="P3265">
        <v>45.290377999999997</v>
      </c>
      <c r="Q3265">
        <v>5.6393180000000003</v>
      </c>
      <c r="R3265" s="93">
        <v>46301.460312499999</v>
      </c>
      <c r="S3265">
        <v>1</v>
      </c>
      <c r="T3265">
        <v>20260332</v>
      </c>
      <c r="U3265" t="s">
        <v>40</v>
      </c>
      <c r="V3265">
        <v>20260332</v>
      </c>
    </row>
    <row r="3266" spans="1:22" x14ac:dyDescent="0.3">
      <c r="A3266" s="5">
        <v>46300</v>
      </c>
      <c r="B3266" s="98" t="s">
        <v>3861</v>
      </c>
      <c r="C3266" t="s">
        <v>970</v>
      </c>
      <c r="D3266" t="s">
        <v>3420</v>
      </c>
      <c r="E3266" t="s">
        <v>720</v>
      </c>
      <c r="F3266" t="s">
        <v>3421</v>
      </c>
      <c r="G3266" t="s">
        <v>2733</v>
      </c>
      <c r="H3266" t="s">
        <v>2734</v>
      </c>
      <c r="I3266" s="91">
        <v>0.16666666666666666</v>
      </c>
      <c r="J3266" s="91">
        <v>0.18055555555555555</v>
      </c>
      <c r="K3266" s="92">
        <v>0.33</v>
      </c>
      <c r="O3266">
        <v>0</v>
      </c>
      <c r="P3266">
        <v>45.177950000000003</v>
      </c>
      <c r="Q3266">
        <v>5.7124889999999997</v>
      </c>
      <c r="R3266" s="93">
        <v>46301.460312499999</v>
      </c>
      <c r="S3266">
        <v>1</v>
      </c>
      <c r="T3266">
        <v>20260281</v>
      </c>
      <c r="U3266" t="s">
        <v>40</v>
      </c>
      <c r="V3266">
        <v>20260281</v>
      </c>
    </row>
    <row r="3267" spans="1:22" x14ac:dyDescent="0.3">
      <c r="A3267" s="5">
        <v>46300</v>
      </c>
      <c r="B3267" s="98" t="s">
        <v>3814</v>
      </c>
      <c r="C3267" t="s">
        <v>948</v>
      </c>
      <c r="D3267" t="s">
        <v>3141</v>
      </c>
      <c r="E3267" t="s">
        <v>379</v>
      </c>
      <c r="F3267" t="s">
        <v>3142</v>
      </c>
      <c r="G3267" t="s">
        <v>2733</v>
      </c>
      <c r="H3267" t="s">
        <v>2734</v>
      </c>
      <c r="I3267" s="91">
        <v>0.25</v>
      </c>
      <c r="J3267" s="91">
        <v>0.26041666666666669</v>
      </c>
      <c r="K3267" s="92">
        <v>0.25</v>
      </c>
      <c r="L3267" s="91">
        <v>0.17499999999999999</v>
      </c>
      <c r="M3267" s="91">
        <v>0.26666666666666666</v>
      </c>
      <c r="N3267" s="92">
        <v>2.2000000000000002</v>
      </c>
      <c r="O3267">
        <v>1</v>
      </c>
      <c r="P3267">
        <v>45.162835000000001</v>
      </c>
      <c r="Q3267">
        <v>5.7206549999999998</v>
      </c>
      <c r="R3267" s="93">
        <v>46301.460312499999</v>
      </c>
      <c r="S3267">
        <v>1</v>
      </c>
      <c r="T3267">
        <v>20260057</v>
      </c>
      <c r="U3267" t="s">
        <v>40</v>
      </c>
      <c r="V3267">
        <v>20260057</v>
      </c>
    </row>
    <row r="3268" spans="1:22" x14ac:dyDescent="0.3">
      <c r="A3268" s="5">
        <v>46300</v>
      </c>
      <c r="B3268" s="98" t="s">
        <v>3836</v>
      </c>
      <c r="C3268" t="s">
        <v>954</v>
      </c>
      <c r="D3268" t="s">
        <v>1287</v>
      </c>
      <c r="E3268" t="s">
        <v>652</v>
      </c>
      <c r="F3268" t="s">
        <v>652</v>
      </c>
      <c r="G3268" t="s">
        <v>2733</v>
      </c>
      <c r="H3268" t="s">
        <v>2737</v>
      </c>
      <c r="I3268" s="91">
        <v>0.33333333333333331</v>
      </c>
      <c r="J3268" s="91">
        <v>0.37847222222222221</v>
      </c>
      <c r="K3268" s="92">
        <v>1.08</v>
      </c>
      <c r="L3268" s="91">
        <v>0.25069444444444444</v>
      </c>
      <c r="M3268" s="91">
        <v>0.31944444444444442</v>
      </c>
      <c r="N3268" s="92">
        <v>1.65</v>
      </c>
      <c r="O3268">
        <v>1</v>
      </c>
      <c r="P3268">
        <v>45.180548999999999</v>
      </c>
      <c r="Q3268">
        <v>5.7303129999999998</v>
      </c>
      <c r="R3268" s="93">
        <v>46301.460312499999</v>
      </c>
      <c r="S3268">
        <v>1</v>
      </c>
      <c r="T3268">
        <v>20260065</v>
      </c>
      <c r="U3268" t="s">
        <v>838</v>
      </c>
      <c r="V3268">
        <v>20260065</v>
      </c>
    </row>
    <row r="3269" spans="1:22" x14ac:dyDescent="0.3">
      <c r="A3269" s="5">
        <v>46300</v>
      </c>
      <c r="B3269" s="98" t="s">
        <v>3816</v>
      </c>
      <c r="C3269" t="s">
        <v>957</v>
      </c>
      <c r="D3269" t="s">
        <v>3168</v>
      </c>
      <c r="E3269" t="s">
        <v>561</v>
      </c>
      <c r="F3269" t="s">
        <v>3169</v>
      </c>
      <c r="G3269" t="s">
        <v>2733</v>
      </c>
      <c r="H3269" t="s">
        <v>2734</v>
      </c>
      <c r="I3269" s="91">
        <v>0.31597222222222221</v>
      </c>
      <c r="J3269" s="91">
        <v>0.3298611111111111</v>
      </c>
      <c r="K3269" s="92">
        <v>0.33</v>
      </c>
      <c r="L3269" s="91">
        <v>0.52847222222222223</v>
      </c>
      <c r="M3269" s="91">
        <v>0.5395833333333333</v>
      </c>
      <c r="N3269" s="92">
        <v>0.27</v>
      </c>
      <c r="O3269">
        <v>1</v>
      </c>
      <c r="P3269">
        <v>45.197319</v>
      </c>
      <c r="Q3269">
        <v>5.7400260000000003</v>
      </c>
      <c r="R3269" s="93">
        <v>46301.460312499999</v>
      </c>
      <c r="S3269">
        <v>1</v>
      </c>
      <c r="T3269">
        <v>20260356</v>
      </c>
      <c r="U3269" t="s">
        <v>40</v>
      </c>
      <c r="V3269">
        <v>20260356</v>
      </c>
    </row>
    <row r="3270" spans="1:22" x14ac:dyDescent="0.3">
      <c r="A3270" s="5">
        <v>46300</v>
      </c>
      <c r="B3270" s="98" t="s">
        <v>3865</v>
      </c>
      <c r="C3270" t="s">
        <v>962</v>
      </c>
      <c r="D3270" t="s">
        <v>2186</v>
      </c>
      <c r="E3270" t="s">
        <v>772</v>
      </c>
      <c r="F3270" t="s">
        <v>2188</v>
      </c>
      <c r="G3270" t="s">
        <v>2733</v>
      </c>
      <c r="H3270" t="s">
        <v>2737</v>
      </c>
      <c r="I3270" s="91">
        <v>0.30208333333333331</v>
      </c>
      <c r="J3270" s="91">
        <v>0.33680555555555558</v>
      </c>
      <c r="K3270" s="92">
        <v>0.83</v>
      </c>
      <c r="L3270" s="91">
        <v>0.17499999999999999</v>
      </c>
      <c r="M3270" s="91">
        <v>0.18611111111111112</v>
      </c>
      <c r="N3270" s="92">
        <v>0.27</v>
      </c>
      <c r="O3270">
        <v>1</v>
      </c>
      <c r="P3270">
        <v>45.277130999999997</v>
      </c>
      <c r="Q3270">
        <v>5.6476220000000001</v>
      </c>
      <c r="R3270" s="93">
        <v>46301.460312499999</v>
      </c>
      <c r="S3270">
        <v>1</v>
      </c>
      <c r="T3270">
        <v>20260372</v>
      </c>
      <c r="U3270" t="s">
        <v>838</v>
      </c>
      <c r="V3270">
        <v>20260372</v>
      </c>
    </row>
    <row r="3271" spans="1:22" x14ac:dyDescent="0.3">
      <c r="A3271" s="5">
        <v>46300</v>
      </c>
      <c r="B3271" s="98" t="s">
        <v>3860</v>
      </c>
      <c r="C3271" t="s">
        <v>982</v>
      </c>
      <c r="D3271" t="s">
        <v>3184</v>
      </c>
      <c r="E3271" t="s">
        <v>248</v>
      </c>
      <c r="F3271" t="s">
        <v>3185</v>
      </c>
      <c r="G3271" t="s">
        <v>2733</v>
      </c>
      <c r="H3271" t="s">
        <v>2734</v>
      </c>
      <c r="I3271" s="91">
        <v>0.16666666666666666</v>
      </c>
      <c r="J3271" s="91">
        <v>0.18055555555555555</v>
      </c>
      <c r="K3271" s="92">
        <v>0.33</v>
      </c>
      <c r="L3271" s="91">
        <v>0.32916666666666666</v>
      </c>
      <c r="M3271" s="91">
        <v>0.49652777777777779</v>
      </c>
      <c r="N3271" s="92">
        <v>4.0199999999999996</v>
      </c>
      <c r="O3271">
        <v>1</v>
      </c>
      <c r="P3271">
        <v>45.080564000000003</v>
      </c>
      <c r="Q3271">
        <v>5.7698520000000002</v>
      </c>
      <c r="R3271" s="93">
        <v>46301.460312499999</v>
      </c>
      <c r="S3271">
        <v>1</v>
      </c>
      <c r="T3271">
        <v>20260033</v>
      </c>
      <c r="U3271" t="s">
        <v>40</v>
      </c>
      <c r="V3271">
        <v>20260033</v>
      </c>
    </row>
    <row r="3272" spans="1:22" x14ac:dyDescent="0.3">
      <c r="A3272" s="5">
        <v>46300</v>
      </c>
      <c r="B3272" s="98" t="s">
        <v>3826</v>
      </c>
      <c r="C3272" t="s">
        <v>886</v>
      </c>
      <c r="D3272" t="s">
        <v>3182</v>
      </c>
      <c r="E3272" t="s">
        <v>59</v>
      </c>
      <c r="F3272" t="s">
        <v>3183</v>
      </c>
      <c r="G3272" t="s">
        <v>2733</v>
      </c>
      <c r="H3272" t="s">
        <v>2734</v>
      </c>
      <c r="I3272" s="91">
        <v>0.16666666666666666</v>
      </c>
      <c r="J3272" s="91">
        <v>0.18055555555555555</v>
      </c>
      <c r="K3272" s="92">
        <v>0.33</v>
      </c>
      <c r="L3272" s="91">
        <v>0.21527777777777779</v>
      </c>
      <c r="M3272" s="91">
        <v>0.35347222222222224</v>
      </c>
      <c r="N3272" s="92">
        <v>3.32</v>
      </c>
      <c r="O3272">
        <v>1</v>
      </c>
      <c r="P3272">
        <v>45.188529000000003</v>
      </c>
      <c r="Q3272">
        <v>5.7245239999999997</v>
      </c>
      <c r="R3272" s="93">
        <v>46301.460312499999</v>
      </c>
      <c r="S3272">
        <v>1</v>
      </c>
      <c r="T3272">
        <v>20260348</v>
      </c>
      <c r="U3272" t="s">
        <v>40</v>
      </c>
      <c r="V3272">
        <v>20260348</v>
      </c>
    </row>
    <row r="3273" spans="1:22" x14ac:dyDescent="0.3">
      <c r="A3273" s="5">
        <v>46300</v>
      </c>
      <c r="B3273" s="98" t="s">
        <v>3831</v>
      </c>
      <c r="C3273" t="s">
        <v>892</v>
      </c>
      <c r="D3273" t="s">
        <v>1368</v>
      </c>
      <c r="E3273" t="s">
        <v>574</v>
      </c>
      <c r="F3273" t="s">
        <v>574</v>
      </c>
      <c r="G3273" t="s">
        <v>2733</v>
      </c>
      <c r="H3273" t="s">
        <v>2737</v>
      </c>
      <c r="I3273" s="91">
        <v>0.33333333333333331</v>
      </c>
      <c r="J3273" s="91">
        <v>0.37847222222222221</v>
      </c>
      <c r="K3273" s="92">
        <v>1.08</v>
      </c>
      <c r="O3273">
        <v>0</v>
      </c>
      <c r="P3273">
        <v>45.184280999999999</v>
      </c>
      <c r="Q3273">
        <v>5.7216610000000001</v>
      </c>
      <c r="R3273" s="93">
        <v>46301.460312499999</v>
      </c>
      <c r="S3273">
        <v>1</v>
      </c>
      <c r="T3273">
        <v>20260575</v>
      </c>
      <c r="U3273" t="s">
        <v>838</v>
      </c>
      <c r="V3273">
        <v>20260575</v>
      </c>
    </row>
    <row r="3274" spans="1:22" x14ac:dyDescent="0.3">
      <c r="A3274" s="5">
        <v>46300</v>
      </c>
      <c r="B3274" s="98" t="s">
        <v>3817</v>
      </c>
      <c r="C3274" t="s">
        <v>974</v>
      </c>
      <c r="D3274" t="s">
        <v>3439</v>
      </c>
      <c r="E3274" t="s">
        <v>526</v>
      </c>
      <c r="F3274" t="s">
        <v>3440</v>
      </c>
      <c r="G3274" t="s">
        <v>2733</v>
      </c>
      <c r="H3274" t="s">
        <v>2734</v>
      </c>
      <c r="I3274" s="91">
        <v>0.29166666666666669</v>
      </c>
      <c r="J3274" s="91">
        <v>0.2986111111111111</v>
      </c>
      <c r="K3274" s="92">
        <v>0.17</v>
      </c>
      <c r="L3274" s="91">
        <v>0.18333333333333332</v>
      </c>
      <c r="M3274" s="91">
        <v>0.36249999999999999</v>
      </c>
      <c r="N3274" s="92">
        <v>4.3</v>
      </c>
      <c r="O3274">
        <v>1</v>
      </c>
      <c r="P3274">
        <v>45.181947000000001</v>
      </c>
      <c r="Q3274">
        <v>5.7218989999999996</v>
      </c>
      <c r="R3274" s="93">
        <v>46301.460312499999</v>
      </c>
      <c r="S3274">
        <v>1</v>
      </c>
      <c r="T3274">
        <v>20260219</v>
      </c>
      <c r="U3274" t="s">
        <v>40</v>
      </c>
      <c r="V3274">
        <v>20260219</v>
      </c>
    </row>
    <row r="3275" spans="1:22" x14ac:dyDescent="0.3">
      <c r="A3275" s="5">
        <v>46300</v>
      </c>
      <c r="B3275" s="98" t="s">
        <v>3833</v>
      </c>
      <c r="C3275" t="s">
        <v>978</v>
      </c>
      <c r="D3275" t="s">
        <v>3233</v>
      </c>
      <c r="E3275" t="s">
        <v>604</v>
      </c>
      <c r="F3275" t="s">
        <v>6001</v>
      </c>
      <c r="G3275" t="s">
        <v>2733</v>
      </c>
      <c r="H3275" t="s">
        <v>2734</v>
      </c>
      <c r="I3275" s="91">
        <v>0.16666666666666666</v>
      </c>
      <c r="J3275" s="91">
        <v>0.18055555555555555</v>
      </c>
      <c r="K3275" s="92">
        <v>0.33</v>
      </c>
      <c r="L3275" s="91">
        <v>0.19375000000000001</v>
      </c>
      <c r="M3275" s="91">
        <v>0.27013888888888887</v>
      </c>
      <c r="N3275" s="92">
        <v>1.83</v>
      </c>
      <c r="O3275">
        <v>1</v>
      </c>
      <c r="P3275">
        <v>45.570290999999997</v>
      </c>
      <c r="Q3275">
        <v>5.9184279999999996</v>
      </c>
      <c r="R3275" s="93">
        <v>46301.460312499999</v>
      </c>
      <c r="S3275">
        <v>1</v>
      </c>
      <c r="T3275">
        <v>20260436</v>
      </c>
      <c r="U3275" t="s">
        <v>40</v>
      </c>
      <c r="V3275">
        <v>20260436</v>
      </c>
    </row>
    <row r="3276" spans="1:22" x14ac:dyDescent="0.3">
      <c r="A3276" s="5">
        <v>46300</v>
      </c>
      <c r="B3276" s="98" t="s">
        <v>3847</v>
      </c>
      <c r="C3276" t="s">
        <v>900</v>
      </c>
      <c r="D3276" t="s">
        <v>1581</v>
      </c>
      <c r="E3276" t="s">
        <v>462</v>
      </c>
      <c r="F3276" t="s">
        <v>462</v>
      </c>
      <c r="G3276" t="s">
        <v>2733</v>
      </c>
      <c r="H3276" t="s">
        <v>2737</v>
      </c>
      <c r="I3276" s="91">
        <v>0.36805555555555558</v>
      </c>
      <c r="J3276" s="91">
        <v>0.40972222222222221</v>
      </c>
      <c r="K3276" s="92">
        <v>1</v>
      </c>
      <c r="L3276" s="91">
        <v>0.41597222222222224</v>
      </c>
      <c r="M3276" s="91">
        <v>0.45416666666666666</v>
      </c>
      <c r="N3276" s="92">
        <v>0.92</v>
      </c>
      <c r="O3276">
        <v>1</v>
      </c>
      <c r="P3276">
        <v>45.250494000000003</v>
      </c>
      <c r="Q3276">
        <v>5.6624429999999997</v>
      </c>
      <c r="R3276" s="93">
        <v>46301.460312499999</v>
      </c>
      <c r="S3276">
        <v>1</v>
      </c>
      <c r="T3276">
        <v>20260170</v>
      </c>
      <c r="U3276" t="s">
        <v>838</v>
      </c>
      <c r="V3276">
        <v>20260170</v>
      </c>
    </row>
    <row r="3277" spans="1:22" x14ac:dyDescent="0.3">
      <c r="A3277" s="5">
        <v>46300</v>
      </c>
      <c r="B3277" s="98" t="s">
        <v>3861</v>
      </c>
      <c r="C3277" t="s">
        <v>970</v>
      </c>
      <c r="D3277" t="s">
        <v>3150</v>
      </c>
      <c r="E3277" t="s">
        <v>118</v>
      </c>
      <c r="F3277" t="s">
        <v>3151</v>
      </c>
      <c r="G3277" t="s">
        <v>2733</v>
      </c>
      <c r="H3277" t="s">
        <v>2734</v>
      </c>
      <c r="I3277" s="91">
        <v>0.25</v>
      </c>
      <c r="J3277" s="91">
        <v>0.26041666666666669</v>
      </c>
      <c r="K3277" s="92">
        <v>0.25</v>
      </c>
      <c r="O3277">
        <v>0</v>
      </c>
      <c r="P3277">
        <v>45.168607999999999</v>
      </c>
      <c r="Q3277">
        <v>5.7114330000000004</v>
      </c>
      <c r="R3277" s="93">
        <v>46301.460312499999</v>
      </c>
      <c r="S3277">
        <v>1</v>
      </c>
      <c r="T3277">
        <v>20260182</v>
      </c>
      <c r="U3277" t="s">
        <v>40</v>
      </c>
      <c r="V3277">
        <v>20260182</v>
      </c>
    </row>
    <row r="3278" spans="1:22" x14ac:dyDescent="0.3">
      <c r="A3278" s="5">
        <v>46300</v>
      </c>
      <c r="B3278" s="98" t="s">
        <v>3861</v>
      </c>
      <c r="C3278" t="s">
        <v>970</v>
      </c>
      <c r="D3278" t="s">
        <v>3177</v>
      </c>
      <c r="E3278" t="s">
        <v>110</v>
      </c>
      <c r="F3278" t="s">
        <v>3178</v>
      </c>
      <c r="G3278" t="s">
        <v>2733</v>
      </c>
      <c r="H3278" t="s">
        <v>2837</v>
      </c>
      <c r="I3278" s="91">
        <v>0.38541666666666669</v>
      </c>
      <c r="J3278" s="91">
        <v>0.40625</v>
      </c>
      <c r="K3278" s="92">
        <v>0.5</v>
      </c>
      <c r="O3278">
        <v>0</v>
      </c>
      <c r="P3278">
        <v>45.186245</v>
      </c>
      <c r="Q3278">
        <v>5.7213669999999999</v>
      </c>
      <c r="R3278" s="93">
        <v>46301.460312499999</v>
      </c>
      <c r="S3278">
        <v>1</v>
      </c>
      <c r="T3278">
        <v>20260132</v>
      </c>
      <c r="U3278" t="s">
        <v>40</v>
      </c>
      <c r="V3278">
        <v>20260132</v>
      </c>
    </row>
    <row r="3279" spans="1:22" x14ac:dyDescent="0.3">
      <c r="A3279" s="5">
        <v>46300</v>
      </c>
      <c r="B3279" s="98" t="s">
        <v>3841</v>
      </c>
      <c r="C3279" t="s">
        <v>971</v>
      </c>
      <c r="D3279" t="s">
        <v>3170</v>
      </c>
      <c r="E3279" t="s">
        <v>131</v>
      </c>
      <c r="F3279" t="s">
        <v>3171</v>
      </c>
      <c r="G3279" t="s">
        <v>2733</v>
      </c>
      <c r="H3279" t="s">
        <v>2734</v>
      </c>
      <c r="I3279" s="91">
        <v>0.16666666666666666</v>
      </c>
      <c r="J3279" s="91">
        <v>0.18055555555555555</v>
      </c>
      <c r="K3279" s="92">
        <v>0.33</v>
      </c>
      <c r="L3279" s="91">
        <v>0.21875</v>
      </c>
      <c r="M3279" s="91">
        <v>0.22222222222222221</v>
      </c>
      <c r="N3279" s="92">
        <v>0.08</v>
      </c>
      <c r="O3279">
        <v>1</v>
      </c>
      <c r="P3279">
        <v>45.190066999999999</v>
      </c>
      <c r="Q3279">
        <v>5.7276720000000001</v>
      </c>
      <c r="R3279" s="93">
        <v>46301.460312499999</v>
      </c>
      <c r="S3279">
        <v>1</v>
      </c>
      <c r="T3279">
        <v>20260394</v>
      </c>
      <c r="U3279" t="s">
        <v>40</v>
      </c>
      <c r="V3279">
        <v>20260394</v>
      </c>
    </row>
    <row r="3280" spans="1:22" x14ac:dyDescent="0.3">
      <c r="A3280" s="5">
        <v>46300</v>
      </c>
      <c r="B3280" s="98" t="s">
        <v>3823</v>
      </c>
      <c r="C3280" t="s">
        <v>968</v>
      </c>
      <c r="D3280" t="s">
        <v>3207</v>
      </c>
      <c r="E3280" t="s">
        <v>298</v>
      </c>
      <c r="F3280" t="s">
        <v>3885</v>
      </c>
      <c r="G3280" t="s">
        <v>2733</v>
      </c>
      <c r="H3280" t="s">
        <v>2737</v>
      </c>
      <c r="I3280" s="91">
        <v>0.30902777777777779</v>
      </c>
      <c r="J3280" s="91">
        <v>0.35069444444444442</v>
      </c>
      <c r="K3280" s="92">
        <v>1</v>
      </c>
      <c r="O3280">
        <v>0</v>
      </c>
      <c r="P3280">
        <v>45.186909</v>
      </c>
      <c r="Q3280">
        <v>5.7276030000000002</v>
      </c>
      <c r="R3280" s="93">
        <v>46301.460312499999</v>
      </c>
      <c r="S3280">
        <v>1</v>
      </c>
      <c r="T3280">
        <v>20260221</v>
      </c>
      <c r="U3280" t="s">
        <v>40</v>
      </c>
      <c r="V3280">
        <v>20260221</v>
      </c>
    </row>
    <row r="3281" spans="1:22" x14ac:dyDescent="0.3">
      <c r="A3281" s="5">
        <v>46300</v>
      </c>
      <c r="B3281" s="98" t="s">
        <v>3867</v>
      </c>
      <c r="C3281" t="s">
        <v>914</v>
      </c>
      <c r="D3281" t="s">
        <v>3188</v>
      </c>
      <c r="E3281" t="s">
        <v>781</v>
      </c>
      <c r="F3281" t="s">
        <v>3189</v>
      </c>
      <c r="G3281" t="s">
        <v>2733</v>
      </c>
      <c r="H3281" t="s">
        <v>2734</v>
      </c>
      <c r="I3281" s="91">
        <v>0.16666666666666666</v>
      </c>
      <c r="J3281" s="91">
        <v>0.18055555555555555</v>
      </c>
      <c r="K3281" s="92">
        <v>0.33</v>
      </c>
      <c r="L3281" s="91">
        <v>0.19722222222222222</v>
      </c>
      <c r="M3281" s="91">
        <v>0.35347222222222224</v>
      </c>
      <c r="N3281" s="92">
        <v>3.75</v>
      </c>
      <c r="O3281">
        <v>1</v>
      </c>
      <c r="P3281">
        <v>45.187779999999997</v>
      </c>
      <c r="Q3281">
        <v>5.6920270000000004</v>
      </c>
      <c r="R3281" s="93">
        <v>46301.460312499999</v>
      </c>
      <c r="S3281">
        <v>1</v>
      </c>
      <c r="T3281">
        <v>20260435</v>
      </c>
      <c r="U3281" t="s">
        <v>40</v>
      </c>
      <c r="V3281">
        <v>20260435</v>
      </c>
    </row>
    <row r="3282" spans="1:22" x14ac:dyDescent="0.3">
      <c r="A3282" s="5">
        <v>46300</v>
      </c>
      <c r="B3282" s="98" t="s">
        <v>3811</v>
      </c>
      <c r="C3282" t="s">
        <v>975</v>
      </c>
      <c r="D3282" t="s">
        <v>2371</v>
      </c>
      <c r="E3282" t="s">
        <v>602</v>
      </c>
      <c r="F3282" t="s">
        <v>602</v>
      </c>
      <c r="G3282" t="s">
        <v>2733</v>
      </c>
      <c r="H3282" t="s">
        <v>2737</v>
      </c>
      <c r="I3282" s="91">
        <v>0.1875</v>
      </c>
      <c r="J3282" s="91">
        <v>0.19791666666666666</v>
      </c>
      <c r="K3282" s="92">
        <v>0.25</v>
      </c>
      <c r="L3282" s="91">
        <v>0.39305555555555555</v>
      </c>
      <c r="M3282" s="91">
        <v>0.45833333333333331</v>
      </c>
      <c r="N3282" s="92">
        <v>1.57</v>
      </c>
      <c r="O3282">
        <v>1</v>
      </c>
      <c r="P3282">
        <v>45.364722</v>
      </c>
      <c r="Q3282">
        <v>5.6031880000000003</v>
      </c>
      <c r="R3282" s="93">
        <v>46301.460312499999</v>
      </c>
      <c r="S3282">
        <v>1</v>
      </c>
      <c r="T3282">
        <v>20260434</v>
      </c>
      <c r="U3282" t="s">
        <v>838</v>
      </c>
      <c r="V3282">
        <v>20260434</v>
      </c>
    </row>
    <row r="3283" spans="1:22" x14ac:dyDescent="0.3">
      <c r="A3283" s="5">
        <v>46300</v>
      </c>
      <c r="B3283" s="98" t="s">
        <v>3833</v>
      </c>
      <c r="C3283" t="s">
        <v>978</v>
      </c>
      <c r="D3283" t="s">
        <v>2263</v>
      </c>
      <c r="E3283" t="s">
        <v>245</v>
      </c>
      <c r="F3283" t="s">
        <v>3146</v>
      </c>
      <c r="G3283" t="s">
        <v>2733</v>
      </c>
      <c r="H3283" t="s">
        <v>2781</v>
      </c>
      <c r="I3283" s="91">
        <v>0.33333333333333331</v>
      </c>
      <c r="J3283" s="91">
        <v>0.375</v>
      </c>
      <c r="K3283" s="92">
        <v>1</v>
      </c>
      <c r="L3283" s="91">
        <v>0.2013888888888889</v>
      </c>
      <c r="M3283" s="91">
        <v>0.24791666666666667</v>
      </c>
      <c r="N3283" s="92">
        <v>1.1200000000000001</v>
      </c>
      <c r="O3283">
        <v>1</v>
      </c>
      <c r="P3283">
        <v>45.568052999999999</v>
      </c>
      <c r="Q3283">
        <v>5.9229669999999999</v>
      </c>
      <c r="R3283" s="93">
        <v>46301.460312499999</v>
      </c>
      <c r="S3283">
        <v>1</v>
      </c>
      <c r="T3283">
        <v>20260397</v>
      </c>
      <c r="U3283" t="s">
        <v>838</v>
      </c>
      <c r="V3283">
        <v>20260397</v>
      </c>
    </row>
    <row r="3284" spans="1:22" x14ac:dyDescent="0.3">
      <c r="A3284" s="5">
        <v>46300</v>
      </c>
      <c r="B3284" s="98" t="s">
        <v>3840</v>
      </c>
      <c r="C3284" t="s">
        <v>959</v>
      </c>
      <c r="D3284" t="s">
        <v>3191</v>
      </c>
      <c r="E3284" t="s">
        <v>708</v>
      </c>
      <c r="F3284" t="s">
        <v>3192</v>
      </c>
      <c r="G3284" t="s">
        <v>2733</v>
      </c>
      <c r="H3284" t="s">
        <v>2734</v>
      </c>
      <c r="I3284" s="91">
        <v>0.18402777777777779</v>
      </c>
      <c r="J3284" s="91">
        <v>0.19791666666666666</v>
      </c>
      <c r="K3284" s="92">
        <v>0.33</v>
      </c>
      <c r="L3284" s="91">
        <v>0.18194444444444444</v>
      </c>
      <c r="O3284">
        <v>0</v>
      </c>
      <c r="P3284">
        <v>45.204405999999999</v>
      </c>
      <c r="Q3284">
        <v>5.7605760000000004</v>
      </c>
      <c r="R3284" s="93">
        <v>46301.460312499999</v>
      </c>
      <c r="S3284">
        <v>1</v>
      </c>
      <c r="T3284">
        <v>20260220</v>
      </c>
      <c r="U3284" t="s">
        <v>40</v>
      </c>
      <c r="V3284">
        <v>20260220</v>
      </c>
    </row>
    <row r="3285" spans="1:22" x14ac:dyDescent="0.3">
      <c r="A3285" s="5">
        <v>46300</v>
      </c>
      <c r="B3285" s="98" t="s">
        <v>3834</v>
      </c>
      <c r="C3285" t="s">
        <v>964</v>
      </c>
      <c r="D3285" t="s">
        <v>1680</v>
      </c>
      <c r="E3285" t="s">
        <v>490</v>
      </c>
      <c r="F3285" t="s">
        <v>490</v>
      </c>
      <c r="G3285" t="s">
        <v>2733</v>
      </c>
      <c r="H3285" t="s">
        <v>2737</v>
      </c>
      <c r="I3285" s="91">
        <v>0.33333333333333331</v>
      </c>
      <c r="J3285" s="91">
        <v>0.37847222222222221</v>
      </c>
      <c r="K3285" s="92">
        <v>1.08</v>
      </c>
      <c r="L3285" s="91">
        <v>0.43125000000000002</v>
      </c>
      <c r="M3285" s="91">
        <v>0.46250000000000002</v>
      </c>
      <c r="N3285" s="92">
        <v>0.75</v>
      </c>
      <c r="O3285">
        <v>1</v>
      </c>
      <c r="P3285">
        <v>45.209547999999998</v>
      </c>
      <c r="Q3285">
        <v>5.781123</v>
      </c>
      <c r="R3285" s="93">
        <v>46301.460312499999</v>
      </c>
      <c r="S3285">
        <v>1</v>
      </c>
      <c r="T3285">
        <v>20260586</v>
      </c>
      <c r="U3285" t="s">
        <v>838</v>
      </c>
      <c r="V3285">
        <v>20260586</v>
      </c>
    </row>
    <row r="3286" spans="1:22" x14ac:dyDescent="0.3">
      <c r="A3286" s="5">
        <v>46300</v>
      </c>
      <c r="B3286" s="98" t="s">
        <v>3845</v>
      </c>
      <c r="C3286" t="s">
        <v>950</v>
      </c>
      <c r="D3286" t="s">
        <v>1936</v>
      </c>
      <c r="E3286" t="s">
        <v>326</v>
      </c>
      <c r="F3286" t="s">
        <v>1938</v>
      </c>
      <c r="G3286" t="s">
        <v>2733</v>
      </c>
      <c r="H3286" t="s">
        <v>2737</v>
      </c>
      <c r="I3286" s="91">
        <v>0.33333333333333331</v>
      </c>
      <c r="J3286" s="91">
        <v>0.34722222222222221</v>
      </c>
      <c r="K3286" s="92">
        <v>0.33</v>
      </c>
      <c r="O3286">
        <v>0</v>
      </c>
      <c r="P3286">
        <v>45.194364</v>
      </c>
      <c r="Q3286">
        <v>5.6996609999999999</v>
      </c>
      <c r="R3286" s="93">
        <v>46301.460312499999</v>
      </c>
      <c r="S3286">
        <v>1</v>
      </c>
      <c r="T3286">
        <v>20260288</v>
      </c>
      <c r="U3286" t="s">
        <v>838</v>
      </c>
      <c r="V3286">
        <v>20260288</v>
      </c>
    </row>
    <row r="3287" spans="1:22" x14ac:dyDescent="0.3">
      <c r="A3287" s="5">
        <v>46300</v>
      </c>
      <c r="B3287" s="98" t="s">
        <v>3833</v>
      </c>
      <c r="C3287" t="s">
        <v>978</v>
      </c>
      <c r="D3287" t="s">
        <v>1219</v>
      </c>
      <c r="E3287" t="s">
        <v>443</v>
      </c>
      <c r="F3287" t="s">
        <v>3172</v>
      </c>
      <c r="G3287" t="s">
        <v>2733</v>
      </c>
      <c r="H3287" t="s">
        <v>2737</v>
      </c>
      <c r="I3287" s="91">
        <v>0.33333333333333331</v>
      </c>
      <c r="J3287" s="91">
        <v>0.35416666666666669</v>
      </c>
      <c r="K3287" s="92">
        <v>0.5</v>
      </c>
      <c r="L3287" s="91">
        <v>0.49444444444444446</v>
      </c>
      <c r="M3287" s="91">
        <v>0.50763888888888886</v>
      </c>
      <c r="N3287" s="92">
        <v>0.32</v>
      </c>
      <c r="O3287">
        <v>1</v>
      </c>
      <c r="P3287">
        <v>45.239241</v>
      </c>
      <c r="Q3287">
        <v>5.8890510000000003</v>
      </c>
      <c r="R3287" s="93">
        <v>46301.460312499999</v>
      </c>
      <c r="S3287">
        <v>1</v>
      </c>
      <c r="T3287">
        <v>20260042</v>
      </c>
      <c r="U3287" t="s">
        <v>838</v>
      </c>
      <c r="V3287">
        <v>20260042</v>
      </c>
    </row>
    <row r="3288" spans="1:22" x14ac:dyDescent="0.3">
      <c r="A3288" s="5">
        <v>46300</v>
      </c>
      <c r="B3288" s="98" t="s">
        <v>3826</v>
      </c>
      <c r="C3288" t="s">
        <v>886</v>
      </c>
      <c r="D3288" t="s">
        <v>885</v>
      </c>
      <c r="E3288" t="s">
        <v>809</v>
      </c>
      <c r="F3288" t="s">
        <v>3179</v>
      </c>
      <c r="G3288" t="s">
        <v>2733</v>
      </c>
      <c r="H3288" t="s">
        <v>2734</v>
      </c>
      <c r="I3288" s="91">
        <v>0.16666666666666666</v>
      </c>
      <c r="J3288" s="91">
        <v>0.18055555555555555</v>
      </c>
      <c r="K3288" s="92">
        <v>0.33</v>
      </c>
      <c r="L3288" s="91">
        <v>0.1701388888888889</v>
      </c>
      <c r="M3288" s="91">
        <v>0.48680555555555555</v>
      </c>
      <c r="N3288" s="92">
        <v>7.6</v>
      </c>
      <c r="O3288">
        <v>1</v>
      </c>
      <c r="P3288">
        <v>45.176468</v>
      </c>
      <c r="Q3288">
        <v>5.7269800000000002</v>
      </c>
      <c r="R3288" s="93">
        <v>46301.460312499999</v>
      </c>
      <c r="S3288">
        <v>1</v>
      </c>
      <c r="V3288" t="s">
        <v>3808</v>
      </c>
    </row>
    <row r="3289" spans="1:22" x14ac:dyDescent="0.3">
      <c r="A3289" s="5">
        <v>46300</v>
      </c>
      <c r="B3289" s="98" t="s">
        <v>3865</v>
      </c>
      <c r="C3289" t="s">
        <v>962</v>
      </c>
      <c r="D3289" t="s">
        <v>3304</v>
      </c>
      <c r="E3289" t="s">
        <v>728</v>
      </c>
      <c r="F3289" t="s">
        <v>3305</v>
      </c>
      <c r="G3289" t="s">
        <v>2733</v>
      </c>
      <c r="H3289" t="s">
        <v>2734</v>
      </c>
      <c r="I3289" s="91">
        <v>0.37152777777777779</v>
      </c>
      <c r="J3289" s="91">
        <v>0.38194444444444442</v>
      </c>
      <c r="K3289" s="92">
        <v>0.25</v>
      </c>
      <c r="L3289" s="91">
        <v>0.44305555555555554</v>
      </c>
      <c r="M3289" s="91">
        <v>0.48819444444444443</v>
      </c>
      <c r="N3289" s="92">
        <v>1.08</v>
      </c>
      <c r="O3289">
        <v>1</v>
      </c>
      <c r="P3289">
        <v>45.228516999999997</v>
      </c>
      <c r="Q3289">
        <v>5.6831250000000004</v>
      </c>
      <c r="R3289" s="93">
        <v>46301.460312499999</v>
      </c>
      <c r="S3289">
        <v>1</v>
      </c>
      <c r="T3289">
        <v>20260336</v>
      </c>
      <c r="U3289" t="s">
        <v>40</v>
      </c>
      <c r="V3289">
        <v>20260336</v>
      </c>
    </row>
    <row r="3290" spans="1:22" x14ac:dyDescent="0.3">
      <c r="A3290" s="5">
        <v>46300</v>
      </c>
      <c r="B3290" s="98" t="s">
        <v>3845</v>
      </c>
      <c r="C3290" t="s">
        <v>950</v>
      </c>
      <c r="D3290" t="s">
        <v>2538</v>
      </c>
      <c r="E3290" t="s">
        <v>141</v>
      </c>
      <c r="F3290" t="s">
        <v>141</v>
      </c>
      <c r="G3290" t="s">
        <v>2733</v>
      </c>
      <c r="H3290" t="s">
        <v>2737</v>
      </c>
      <c r="I3290" s="91">
        <v>0.33333333333333331</v>
      </c>
      <c r="J3290" s="91">
        <v>0.37847222222222221</v>
      </c>
      <c r="K3290" s="92">
        <v>1.08</v>
      </c>
      <c r="O3290">
        <v>0</v>
      </c>
      <c r="P3290">
        <v>45.189855999999999</v>
      </c>
      <c r="Q3290">
        <v>5.7242749999999996</v>
      </c>
      <c r="R3290" s="93">
        <v>46301.460312499999</v>
      </c>
      <c r="S3290">
        <v>1</v>
      </c>
      <c r="T3290">
        <v>20260505</v>
      </c>
      <c r="U3290" t="s">
        <v>838</v>
      </c>
      <c r="V3290">
        <v>20260505</v>
      </c>
    </row>
    <row r="3291" spans="1:22" x14ac:dyDescent="0.3">
      <c r="A3291" s="5">
        <v>46300</v>
      </c>
      <c r="B3291" s="98" t="s">
        <v>3883</v>
      </c>
      <c r="C3291" t="s">
        <v>849</v>
      </c>
      <c r="D3291" t="s">
        <v>1866</v>
      </c>
      <c r="E3291" t="s">
        <v>718</v>
      </c>
      <c r="F3291" t="s">
        <v>718</v>
      </c>
      <c r="G3291" t="s">
        <v>2733</v>
      </c>
      <c r="H3291" t="s">
        <v>2737</v>
      </c>
      <c r="I3291" s="91">
        <v>0.33333333333333331</v>
      </c>
      <c r="J3291" s="91">
        <v>0.375</v>
      </c>
      <c r="K3291" s="92">
        <v>1</v>
      </c>
      <c r="L3291" s="91">
        <v>0.24513888888888888</v>
      </c>
      <c r="M3291" s="91">
        <v>0.29097222222222224</v>
      </c>
      <c r="N3291" s="92">
        <v>1.1000000000000001</v>
      </c>
      <c r="O3291">
        <v>1</v>
      </c>
      <c r="P3291">
        <v>45.244853999999997</v>
      </c>
      <c r="Q3291">
        <v>5.6734859999999996</v>
      </c>
      <c r="R3291" s="93">
        <v>46301.460312499999</v>
      </c>
      <c r="S3291">
        <v>1</v>
      </c>
      <c r="T3291">
        <v>20260265</v>
      </c>
      <c r="U3291" t="s">
        <v>838</v>
      </c>
      <c r="V3291">
        <v>20260265</v>
      </c>
    </row>
    <row r="3292" spans="1:22" x14ac:dyDescent="0.3">
      <c r="A3292" s="5">
        <v>46300</v>
      </c>
      <c r="B3292" s="98" t="s">
        <v>3835</v>
      </c>
      <c r="C3292" t="s">
        <v>859</v>
      </c>
      <c r="D3292" t="s">
        <v>3202</v>
      </c>
      <c r="E3292" t="s">
        <v>181</v>
      </c>
      <c r="F3292" t="s">
        <v>3203</v>
      </c>
      <c r="G3292" t="s">
        <v>2733</v>
      </c>
      <c r="H3292" t="s">
        <v>2734</v>
      </c>
      <c r="I3292" s="91">
        <v>0.16666666666666666</v>
      </c>
      <c r="J3292" s="91">
        <v>0.18055555555555555</v>
      </c>
      <c r="K3292" s="92">
        <v>0.33</v>
      </c>
      <c r="O3292">
        <v>0</v>
      </c>
      <c r="P3292">
        <v>45.191468999999998</v>
      </c>
      <c r="Q3292">
        <v>5.7242329999999999</v>
      </c>
      <c r="R3292" s="93">
        <v>46301.460312499999</v>
      </c>
      <c r="S3292">
        <v>1</v>
      </c>
      <c r="T3292">
        <v>20260525</v>
      </c>
      <c r="U3292" t="s">
        <v>40</v>
      </c>
      <c r="V3292">
        <v>20260525</v>
      </c>
    </row>
    <row r="3293" spans="1:22" x14ac:dyDescent="0.3">
      <c r="A3293" s="5">
        <v>46300</v>
      </c>
      <c r="B3293" s="98" t="s">
        <v>3831</v>
      </c>
      <c r="C3293" t="s">
        <v>892</v>
      </c>
      <c r="D3293" t="s">
        <v>2742</v>
      </c>
      <c r="E3293" t="s">
        <v>152</v>
      </c>
      <c r="F3293" t="s">
        <v>6002</v>
      </c>
      <c r="G3293" t="s">
        <v>2733</v>
      </c>
      <c r="H3293" t="s">
        <v>2734</v>
      </c>
      <c r="I3293" s="91">
        <v>0.16666666666666666</v>
      </c>
      <c r="J3293" s="91">
        <v>0.18055555555555555</v>
      </c>
      <c r="K3293" s="92">
        <v>0.33</v>
      </c>
      <c r="O3293">
        <v>0</v>
      </c>
      <c r="P3293">
        <v>45.184793999999997</v>
      </c>
      <c r="Q3293">
        <v>5.7218299999999997</v>
      </c>
      <c r="R3293" s="93">
        <v>46301.460312499999</v>
      </c>
      <c r="S3293">
        <v>1</v>
      </c>
      <c r="T3293">
        <v>20260421</v>
      </c>
      <c r="U3293" t="s">
        <v>40</v>
      </c>
      <c r="V3293">
        <v>20260421</v>
      </c>
    </row>
    <row r="3294" spans="1:22" x14ac:dyDescent="0.3">
      <c r="A3294" s="5">
        <v>46300</v>
      </c>
      <c r="B3294" s="98" t="s">
        <v>3841</v>
      </c>
      <c r="C3294" t="s">
        <v>971</v>
      </c>
      <c r="D3294" t="s">
        <v>1495</v>
      </c>
      <c r="E3294" t="s">
        <v>261</v>
      </c>
      <c r="F3294" t="s">
        <v>261</v>
      </c>
      <c r="G3294" t="s">
        <v>2733</v>
      </c>
      <c r="H3294" t="s">
        <v>2737</v>
      </c>
      <c r="I3294" s="91">
        <v>0.33333333333333331</v>
      </c>
      <c r="J3294" s="91">
        <v>0.35416666666666669</v>
      </c>
      <c r="K3294" s="92">
        <v>0.5</v>
      </c>
      <c r="O3294">
        <v>0</v>
      </c>
      <c r="P3294">
        <v>45.188276000000002</v>
      </c>
      <c r="Q3294">
        <v>5.7171810000000001</v>
      </c>
      <c r="R3294" s="93">
        <v>46301.460312499999</v>
      </c>
      <c r="S3294">
        <v>1</v>
      </c>
      <c r="T3294">
        <v>20260140</v>
      </c>
      <c r="U3294" t="s">
        <v>838</v>
      </c>
      <c r="V3294">
        <v>20260140</v>
      </c>
    </row>
    <row r="3295" spans="1:22" x14ac:dyDescent="0.3">
      <c r="A3295" s="5">
        <v>46300</v>
      </c>
      <c r="B3295" s="98" t="s">
        <v>3826</v>
      </c>
      <c r="C3295" t="s">
        <v>886</v>
      </c>
      <c r="D3295" t="s">
        <v>1370</v>
      </c>
      <c r="E3295" t="s">
        <v>285</v>
      </c>
      <c r="F3295" t="s">
        <v>1372</v>
      </c>
      <c r="G3295" t="s">
        <v>2733</v>
      </c>
      <c r="H3295" t="s">
        <v>2737</v>
      </c>
      <c r="I3295" s="91">
        <v>0.33333333333333331</v>
      </c>
      <c r="J3295" s="91">
        <v>0.375</v>
      </c>
      <c r="K3295" s="92">
        <v>1</v>
      </c>
      <c r="O3295">
        <v>0</v>
      </c>
      <c r="P3295">
        <v>45.149633000000001</v>
      </c>
      <c r="Q3295">
        <v>5.7260520000000001</v>
      </c>
      <c r="R3295" s="93">
        <v>46301.460312499999</v>
      </c>
      <c r="S3295">
        <v>1</v>
      </c>
      <c r="T3295">
        <v>20260096</v>
      </c>
      <c r="U3295" t="s">
        <v>838</v>
      </c>
      <c r="V3295">
        <v>20260096</v>
      </c>
    </row>
    <row r="3296" spans="1:22" x14ac:dyDescent="0.3">
      <c r="A3296" s="5">
        <v>46300</v>
      </c>
      <c r="B3296" s="98" t="s">
        <v>3883</v>
      </c>
      <c r="C3296" t="s">
        <v>849</v>
      </c>
      <c r="D3296" t="s">
        <v>2071</v>
      </c>
      <c r="E3296" t="s">
        <v>687</v>
      </c>
      <c r="F3296" t="s">
        <v>687</v>
      </c>
      <c r="G3296" t="s">
        <v>2733</v>
      </c>
      <c r="H3296" t="s">
        <v>2737</v>
      </c>
      <c r="I3296" s="91">
        <v>0.33333333333333331</v>
      </c>
      <c r="J3296" s="91">
        <v>0.40625</v>
      </c>
      <c r="K3296" s="92">
        <v>1.75</v>
      </c>
      <c r="L3296" s="91">
        <v>0.51666666666666672</v>
      </c>
      <c r="M3296" s="91">
        <v>0.54861111111111116</v>
      </c>
      <c r="N3296" s="92">
        <v>0.77</v>
      </c>
      <c r="O3296">
        <v>1</v>
      </c>
      <c r="P3296">
        <v>45.290377999999997</v>
      </c>
      <c r="Q3296">
        <v>5.6393180000000003</v>
      </c>
      <c r="R3296" s="93">
        <v>46301.460312499999</v>
      </c>
      <c r="S3296">
        <v>1</v>
      </c>
      <c r="T3296">
        <v>20260332</v>
      </c>
      <c r="U3296" t="s">
        <v>838</v>
      </c>
      <c r="V3296">
        <v>20260332</v>
      </c>
    </row>
    <row r="3297" spans="1:22" x14ac:dyDescent="0.3">
      <c r="A3297" s="5">
        <v>46300</v>
      </c>
      <c r="B3297" s="98" t="s">
        <v>3870</v>
      </c>
      <c r="C3297" t="s">
        <v>947</v>
      </c>
      <c r="D3297" t="s">
        <v>2579</v>
      </c>
      <c r="E3297" t="s">
        <v>581</v>
      </c>
      <c r="F3297" t="s">
        <v>2581</v>
      </c>
      <c r="G3297" t="s">
        <v>2733</v>
      </c>
      <c r="H3297" t="s">
        <v>2737</v>
      </c>
      <c r="I3297" s="91">
        <v>0.33333333333333331</v>
      </c>
      <c r="J3297" s="91">
        <v>0.34722222222222221</v>
      </c>
      <c r="K3297" s="92">
        <v>0.33</v>
      </c>
      <c r="L3297" s="91">
        <v>0.23819444444444443</v>
      </c>
      <c r="M3297" s="91">
        <v>0.29097222222222224</v>
      </c>
      <c r="N3297" s="92">
        <v>1.27</v>
      </c>
      <c r="O3297">
        <v>1</v>
      </c>
      <c r="P3297">
        <v>45.366701999999997</v>
      </c>
      <c r="Q3297">
        <v>5.586354</v>
      </c>
      <c r="R3297" s="93">
        <v>46301.460312499999</v>
      </c>
      <c r="S3297">
        <v>1</v>
      </c>
      <c r="T3297">
        <v>20260520</v>
      </c>
      <c r="U3297" t="s">
        <v>838</v>
      </c>
      <c r="V3297">
        <v>20260520</v>
      </c>
    </row>
    <row r="3298" spans="1:22" x14ac:dyDescent="0.3">
      <c r="A3298" s="5">
        <v>46300</v>
      </c>
      <c r="B3298" s="98" t="s">
        <v>3864</v>
      </c>
      <c r="C3298" t="s">
        <v>960</v>
      </c>
      <c r="D3298" t="s">
        <v>3059</v>
      </c>
      <c r="E3298" t="s">
        <v>654</v>
      </c>
      <c r="F3298" t="s">
        <v>3060</v>
      </c>
      <c r="G3298" t="s">
        <v>2733</v>
      </c>
      <c r="H3298" t="s">
        <v>2734</v>
      </c>
      <c r="I3298" s="91">
        <v>0.16666666666666666</v>
      </c>
      <c r="J3298" s="91">
        <v>0.18055555555555555</v>
      </c>
      <c r="K3298" s="92">
        <v>0.33</v>
      </c>
      <c r="L3298" s="91">
        <v>0.42291666666666666</v>
      </c>
      <c r="M3298" s="91">
        <v>0.43125000000000002</v>
      </c>
      <c r="N3298" s="92">
        <v>0.2</v>
      </c>
      <c r="O3298">
        <v>1</v>
      </c>
      <c r="P3298">
        <v>45.218727999999999</v>
      </c>
      <c r="Q3298">
        <v>5.6931099999999999</v>
      </c>
      <c r="R3298" s="93">
        <v>46301.460312499999</v>
      </c>
      <c r="S3298">
        <v>1</v>
      </c>
      <c r="T3298">
        <v>20260078</v>
      </c>
      <c r="U3298" t="s">
        <v>40</v>
      </c>
      <c r="V3298">
        <v>20260078</v>
      </c>
    </row>
    <row r="3299" spans="1:22" x14ac:dyDescent="0.3">
      <c r="A3299" s="5">
        <v>46300</v>
      </c>
      <c r="B3299" s="98" t="s">
        <v>3823</v>
      </c>
      <c r="C3299" t="s">
        <v>968</v>
      </c>
      <c r="D3299" t="s">
        <v>3209</v>
      </c>
      <c r="E3299" t="s">
        <v>298</v>
      </c>
      <c r="F3299" t="s">
        <v>3210</v>
      </c>
      <c r="G3299" t="s">
        <v>2733</v>
      </c>
      <c r="H3299" t="s">
        <v>2737</v>
      </c>
      <c r="I3299" s="91">
        <v>0.18055555555555555</v>
      </c>
      <c r="J3299" s="91">
        <v>0.19097222222222221</v>
      </c>
      <c r="K3299" s="92">
        <v>0.25</v>
      </c>
      <c r="O3299">
        <v>0</v>
      </c>
      <c r="P3299">
        <v>45.186069000000003</v>
      </c>
      <c r="Q3299">
        <v>5.7284839999999999</v>
      </c>
      <c r="R3299" s="93">
        <v>46301.460312499999</v>
      </c>
      <c r="S3299">
        <v>1</v>
      </c>
      <c r="T3299">
        <v>20260221</v>
      </c>
      <c r="U3299" t="s">
        <v>40</v>
      </c>
      <c r="V3299">
        <v>20260221</v>
      </c>
    </row>
    <row r="3300" spans="1:22" x14ac:dyDescent="0.3">
      <c r="A3300" s="5">
        <v>46300</v>
      </c>
      <c r="B3300" s="98" t="s">
        <v>3822</v>
      </c>
      <c r="C3300" t="s">
        <v>944</v>
      </c>
      <c r="D3300" t="s">
        <v>1289</v>
      </c>
      <c r="E3300" t="s">
        <v>202</v>
      </c>
      <c r="F3300" t="s">
        <v>202</v>
      </c>
      <c r="G3300" t="s">
        <v>2733</v>
      </c>
      <c r="H3300" t="s">
        <v>2737</v>
      </c>
      <c r="I3300" s="91">
        <v>0.33333333333333331</v>
      </c>
      <c r="J3300" s="91">
        <v>0.34722222222222221</v>
      </c>
      <c r="K3300" s="92">
        <v>0.33</v>
      </c>
      <c r="L3300" s="91">
        <v>0.31874999999999998</v>
      </c>
      <c r="M3300" s="91">
        <v>0.3347222222222222</v>
      </c>
      <c r="N3300" s="92">
        <v>0.38</v>
      </c>
      <c r="O3300">
        <v>1</v>
      </c>
      <c r="P3300">
        <v>45.190215999999999</v>
      </c>
      <c r="Q3300">
        <v>5.7257730000000002</v>
      </c>
      <c r="R3300" s="93">
        <v>46301.460312499999</v>
      </c>
      <c r="S3300">
        <v>1</v>
      </c>
      <c r="T3300">
        <v>20260067</v>
      </c>
      <c r="U3300" t="s">
        <v>838</v>
      </c>
      <c r="V3300">
        <v>20260067</v>
      </c>
    </row>
    <row r="3301" spans="1:22" x14ac:dyDescent="0.3">
      <c r="A3301" s="5">
        <v>46300</v>
      </c>
      <c r="B3301" s="98" t="s">
        <v>3829</v>
      </c>
      <c r="C3301" t="s">
        <v>946</v>
      </c>
      <c r="D3301" t="s">
        <v>2040</v>
      </c>
      <c r="E3301" t="s">
        <v>121</v>
      </c>
      <c r="F3301" t="s">
        <v>121</v>
      </c>
      <c r="G3301" t="s">
        <v>2733</v>
      </c>
      <c r="H3301" t="s">
        <v>2737</v>
      </c>
      <c r="I3301" s="91">
        <v>0.33333333333333331</v>
      </c>
      <c r="J3301" s="91">
        <v>0.34722222222222221</v>
      </c>
      <c r="K3301" s="92">
        <v>0.33</v>
      </c>
      <c r="O3301">
        <v>0</v>
      </c>
      <c r="P3301">
        <v>45.184877999999998</v>
      </c>
      <c r="Q3301">
        <v>5.7209649999999996</v>
      </c>
      <c r="R3301" s="93">
        <v>46301.460312499999</v>
      </c>
      <c r="S3301">
        <v>0</v>
      </c>
      <c r="T3301">
        <v>20260320</v>
      </c>
      <c r="U3301" t="s">
        <v>838</v>
      </c>
      <c r="V3301">
        <v>20260320</v>
      </c>
    </row>
    <row r="3302" spans="1:22" x14ac:dyDescent="0.3">
      <c r="A3302" s="5">
        <v>46300</v>
      </c>
      <c r="B3302" s="98" t="s">
        <v>3815</v>
      </c>
      <c r="C3302" t="s">
        <v>905</v>
      </c>
      <c r="D3302" t="s">
        <v>3180</v>
      </c>
      <c r="E3302" t="s">
        <v>222</v>
      </c>
      <c r="F3302" t="s">
        <v>3181</v>
      </c>
      <c r="G3302" t="s">
        <v>2733</v>
      </c>
      <c r="H3302" t="s">
        <v>2734</v>
      </c>
      <c r="I3302" s="91">
        <v>0.25</v>
      </c>
      <c r="J3302" s="91">
        <v>0.26041666666666669</v>
      </c>
      <c r="K3302" s="92">
        <v>0.25</v>
      </c>
      <c r="O3302">
        <v>0</v>
      </c>
      <c r="P3302">
        <v>45.189441000000002</v>
      </c>
      <c r="Q3302">
        <v>5.7262389999999996</v>
      </c>
      <c r="R3302" s="93">
        <v>46301.460312499999</v>
      </c>
      <c r="S3302">
        <v>1</v>
      </c>
      <c r="T3302">
        <v>20260153</v>
      </c>
      <c r="U3302" t="s">
        <v>40</v>
      </c>
      <c r="V3302">
        <v>20260153</v>
      </c>
    </row>
    <row r="3303" spans="1:22" x14ac:dyDescent="0.3">
      <c r="A3303" s="5">
        <v>46300</v>
      </c>
      <c r="B3303" s="98" t="s">
        <v>3858</v>
      </c>
      <c r="C3303" t="s">
        <v>953</v>
      </c>
      <c r="D3303" t="s">
        <v>1247</v>
      </c>
      <c r="E3303" t="s">
        <v>339</v>
      </c>
      <c r="F3303" t="s">
        <v>1248</v>
      </c>
      <c r="G3303" t="s">
        <v>2733</v>
      </c>
      <c r="H3303" t="s">
        <v>2781</v>
      </c>
      <c r="I3303" s="91">
        <v>0.33333333333333331</v>
      </c>
      <c r="J3303" s="91">
        <v>0.375</v>
      </c>
      <c r="K3303" s="92">
        <v>1</v>
      </c>
      <c r="L3303" s="91">
        <v>0.19375000000000001</v>
      </c>
      <c r="M3303" s="91">
        <v>0.32708333333333334</v>
      </c>
      <c r="N3303" s="92">
        <v>3.2</v>
      </c>
      <c r="O3303">
        <v>1</v>
      </c>
      <c r="P3303">
        <v>45.180453999999997</v>
      </c>
      <c r="Q3303">
        <v>5.6989720000000004</v>
      </c>
      <c r="R3303" s="93">
        <v>46301.460312499999</v>
      </c>
      <c r="S3303">
        <v>1</v>
      </c>
      <c r="T3303">
        <v>20260051</v>
      </c>
      <c r="U3303" t="s">
        <v>838</v>
      </c>
      <c r="V3303">
        <v>20260051</v>
      </c>
    </row>
    <row r="3304" spans="1:22" x14ac:dyDescent="0.3">
      <c r="A3304" s="5">
        <v>46300</v>
      </c>
      <c r="B3304" s="98" t="s">
        <v>3829</v>
      </c>
      <c r="C3304" t="s">
        <v>946</v>
      </c>
      <c r="D3304" t="s">
        <v>3211</v>
      </c>
      <c r="E3304" t="s">
        <v>710</v>
      </c>
      <c r="F3304" t="s">
        <v>3212</v>
      </c>
      <c r="G3304" t="s">
        <v>2733</v>
      </c>
      <c r="H3304" t="s">
        <v>2734</v>
      </c>
      <c r="I3304" s="91">
        <v>0.16666666666666666</v>
      </c>
      <c r="J3304" s="91">
        <v>0.18055555555555555</v>
      </c>
      <c r="K3304" s="92">
        <v>0.33</v>
      </c>
      <c r="O3304">
        <v>0</v>
      </c>
      <c r="P3304">
        <v>45.213259999999998</v>
      </c>
      <c r="Q3304">
        <v>5.6872809999999996</v>
      </c>
      <c r="R3304" s="93">
        <v>46301.460312499999</v>
      </c>
      <c r="S3304">
        <v>0</v>
      </c>
      <c r="T3304">
        <v>20260247</v>
      </c>
      <c r="U3304" t="s">
        <v>3760</v>
      </c>
      <c r="V3304">
        <v>20260247</v>
      </c>
    </row>
    <row r="3305" spans="1:22" x14ac:dyDescent="0.3">
      <c r="A3305" s="5">
        <v>46300</v>
      </c>
      <c r="B3305" s="98" t="s">
        <v>3839</v>
      </c>
      <c r="C3305" t="s">
        <v>966</v>
      </c>
      <c r="D3305" t="s">
        <v>2283</v>
      </c>
      <c r="E3305" t="s">
        <v>224</v>
      </c>
      <c r="F3305" t="s">
        <v>3193</v>
      </c>
      <c r="G3305" t="s">
        <v>2733</v>
      </c>
      <c r="H3305" t="s">
        <v>2737</v>
      </c>
      <c r="I3305" s="91">
        <v>0.16666666666666666</v>
      </c>
      <c r="J3305" s="91">
        <v>0.2048611111111111</v>
      </c>
      <c r="K3305" s="92">
        <v>0.92</v>
      </c>
      <c r="L3305" s="91">
        <v>0.33333333333333331</v>
      </c>
      <c r="M3305" s="91">
        <v>0.35347222222222224</v>
      </c>
      <c r="N3305" s="92">
        <v>0.48</v>
      </c>
      <c r="O3305">
        <v>1</v>
      </c>
      <c r="P3305">
        <v>45.366042</v>
      </c>
      <c r="Q3305">
        <v>5.5933120000000001</v>
      </c>
      <c r="R3305" s="93">
        <v>46301.460312499999</v>
      </c>
      <c r="S3305">
        <v>1</v>
      </c>
      <c r="T3305">
        <v>20260402</v>
      </c>
      <c r="U3305" t="s">
        <v>838</v>
      </c>
      <c r="V3305">
        <v>20260402</v>
      </c>
    </row>
    <row r="3306" spans="1:22" x14ac:dyDescent="0.3">
      <c r="A3306" s="5">
        <v>46300</v>
      </c>
      <c r="B3306" s="98" t="s">
        <v>3812</v>
      </c>
      <c r="C3306" t="s">
        <v>977</v>
      </c>
      <c r="D3306" t="s">
        <v>2060</v>
      </c>
      <c r="E3306" t="s">
        <v>674</v>
      </c>
      <c r="F3306" t="s">
        <v>674</v>
      </c>
      <c r="G3306" t="s">
        <v>2733</v>
      </c>
      <c r="H3306" t="s">
        <v>2737</v>
      </c>
      <c r="I3306" s="91">
        <v>0.16666666666666666</v>
      </c>
      <c r="J3306" s="91">
        <v>0.17708333333333334</v>
      </c>
      <c r="K3306" s="92">
        <v>0.25</v>
      </c>
      <c r="L3306" s="91">
        <v>0.2048611111111111</v>
      </c>
      <c r="M3306" s="91">
        <v>0.2298611111111111</v>
      </c>
      <c r="N3306" s="92">
        <v>0.6</v>
      </c>
      <c r="O3306">
        <v>1</v>
      </c>
      <c r="P3306">
        <v>45.366857000000003</v>
      </c>
      <c r="Q3306">
        <v>5.5830529999999996</v>
      </c>
      <c r="R3306" s="93">
        <v>46301.460312499999</v>
      </c>
      <c r="S3306">
        <v>1</v>
      </c>
      <c r="T3306">
        <v>20260327</v>
      </c>
      <c r="U3306" t="s">
        <v>838</v>
      </c>
      <c r="V3306">
        <v>20260327</v>
      </c>
    </row>
    <row r="3307" spans="1:22" x14ac:dyDescent="0.3">
      <c r="A3307" s="5">
        <v>46300</v>
      </c>
      <c r="B3307" s="98" t="s">
        <v>3849</v>
      </c>
      <c r="C3307" t="s">
        <v>861</v>
      </c>
      <c r="D3307" t="s">
        <v>3214</v>
      </c>
      <c r="E3307" t="s">
        <v>693</v>
      </c>
      <c r="F3307" t="s">
        <v>3215</v>
      </c>
      <c r="G3307" t="s">
        <v>2733</v>
      </c>
      <c r="H3307" t="s">
        <v>2734</v>
      </c>
      <c r="I3307" s="91">
        <v>0.16666666666666666</v>
      </c>
      <c r="J3307" s="91">
        <v>0.18055555555555555</v>
      </c>
      <c r="K3307" s="92">
        <v>0.33</v>
      </c>
      <c r="L3307" s="91">
        <v>0.33611111111111114</v>
      </c>
      <c r="M3307" s="91">
        <v>0.56874999999999998</v>
      </c>
      <c r="N3307" s="92">
        <v>5.58</v>
      </c>
      <c r="O3307">
        <v>1</v>
      </c>
      <c r="P3307">
        <v>45.1661</v>
      </c>
      <c r="Q3307">
        <v>5.7265620000000004</v>
      </c>
      <c r="R3307" s="93">
        <v>46301.460312499999</v>
      </c>
      <c r="S3307">
        <v>1</v>
      </c>
      <c r="T3307">
        <v>20260384</v>
      </c>
      <c r="U3307" t="s">
        <v>40</v>
      </c>
      <c r="V3307">
        <v>20260384</v>
      </c>
    </row>
    <row r="3308" spans="1:22" x14ac:dyDescent="0.3">
      <c r="A3308" s="5">
        <v>46300</v>
      </c>
      <c r="B3308" s="98" t="s">
        <v>3823</v>
      </c>
      <c r="C3308" t="s">
        <v>968</v>
      </c>
      <c r="D3308" t="s">
        <v>2416</v>
      </c>
      <c r="E3308" t="s">
        <v>608</v>
      </c>
      <c r="F3308" t="s">
        <v>608</v>
      </c>
      <c r="G3308" t="s">
        <v>2733</v>
      </c>
      <c r="H3308" t="s">
        <v>2737</v>
      </c>
      <c r="I3308" s="91">
        <v>0.22916666666666666</v>
      </c>
      <c r="J3308" s="91">
        <v>0.24652777777777779</v>
      </c>
      <c r="K3308" s="92">
        <v>0.42</v>
      </c>
      <c r="O3308">
        <v>0</v>
      </c>
      <c r="P3308">
        <v>45.206507999999999</v>
      </c>
      <c r="Q3308">
        <v>5.662909</v>
      </c>
      <c r="R3308" s="93">
        <v>46301.460312499999</v>
      </c>
      <c r="S3308">
        <v>1</v>
      </c>
      <c r="T3308">
        <v>20260447</v>
      </c>
      <c r="U3308" t="s">
        <v>838</v>
      </c>
      <c r="V3308">
        <v>20260447</v>
      </c>
    </row>
    <row r="3309" spans="1:22" x14ac:dyDescent="0.3">
      <c r="A3309" s="5">
        <v>46300</v>
      </c>
      <c r="B3309" s="98" t="s">
        <v>3833</v>
      </c>
      <c r="C3309" t="s">
        <v>978</v>
      </c>
      <c r="D3309" t="s">
        <v>3194</v>
      </c>
      <c r="E3309" t="s">
        <v>67</v>
      </c>
      <c r="F3309" t="s">
        <v>3195</v>
      </c>
      <c r="G3309" t="s">
        <v>2733</v>
      </c>
      <c r="H3309" t="s">
        <v>2734</v>
      </c>
      <c r="I3309" s="91">
        <v>0.16666666666666666</v>
      </c>
      <c r="J3309" s="91">
        <v>0.18055555555555555</v>
      </c>
      <c r="K3309" s="92">
        <v>0.33</v>
      </c>
      <c r="L3309" s="91">
        <v>0.18680555555555556</v>
      </c>
      <c r="M3309" s="91">
        <v>0.40208333333333335</v>
      </c>
      <c r="N3309" s="92">
        <v>5.17</v>
      </c>
      <c r="O3309">
        <v>1</v>
      </c>
      <c r="P3309">
        <v>45.569451000000001</v>
      </c>
      <c r="Q3309">
        <v>5.9207679999999998</v>
      </c>
      <c r="R3309" s="93">
        <v>46301.460312499999</v>
      </c>
      <c r="S3309">
        <v>1</v>
      </c>
      <c r="T3309">
        <v>20260409</v>
      </c>
      <c r="U3309" t="s">
        <v>40</v>
      </c>
      <c r="V3309">
        <v>20260409</v>
      </c>
    </row>
    <row r="3310" spans="1:22" x14ac:dyDescent="0.3">
      <c r="A3310" s="5">
        <v>46300</v>
      </c>
      <c r="B3310" s="98" t="s">
        <v>3862</v>
      </c>
      <c r="C3310" t="s">
        <v>853</v>
      </c>
      <c r="D3310" t="s">
        <v>3217</v>
      </c>
      <c r="E3310" t="s">
        <v>238</v>
      </c>
      <c r="F3310" t="s">
        <v>3218</v>
      </c>
      <c r="G3310" t="s">
        <v>2733</v>
      </c>
      <c r="H3310" t="s">
        <v>2734</v>
      </c>
      <c r="I3310" s="91">
        <v>0.16666666666666666</v>
      </c>
      <c r="J3310" s="91">
        <v>0.18055555555555555</v>
      </c>
      <c r="K3310" s="92">
        <v>0.33</v>
      </c>
      <c r="O3310">
        <v>0</v>
      </c>
      <c r="P3310">
        <v>45.184272999999997</v>
      </c>
      <c r="Q3310">
        <v>5.7117100000000001</v>
      </c>
      <c r="R3310" s="93">
        <v>46301.460312499999</v>
      </c>
      <c r="S3310">
        <v>1</v>
      </c>
      <c r="T3310">
        <v>20260597</v>
      </c>
      <c r="U3310" t="s">
        <v>40</v>
      </c>
      <c r="V3310">
        <v>20260597</v>
      </c>
    </row>
    <row r="3311" spans="1:22" x14ac:dyDescent="0.3">
      <c r="A3311" s="5">
        <v>46300</v>
      </c>
      <c r="B3311" s="98" t="s">
        <v>3845</v>
      </c>
      <c r="C3311" t="s">
        <v>950</v>
      </c>
      <c r="D3311" t="s">
        <v>3219</v>
      </c>
      <c r="E3311" t="s">
        <v>711</v>
      </c>
      <c r="F3311" t="s">
        <v>3220</v>
      </c>
      <c r="G3311" t="s">
        <v>2733</v>
      </c>
      <c r="H3311" t="s">
        <v>2734</v>
      </c>
      <c r="I3311" s="91">
        <v>0.16666666666666666</v>
      </c>
      <c r="J3311" s="91">
        <v>0.18055555555555555</v>
      </c>
      <c r="K3311" s="92">
        <v>0.33</v>
      </c>
      <c r="L3311" s="91">
        <v>0.19305555555555556</v>
      </c>
      <c r="M3311" s="91">
        <v>0.33194444444444443</v>
      </c>
      <c r="N3311" s="92">
        <v>3.33</v>
      </c>
      <c r="O3311">
        <v>1</v>
      </c>
      <c r="P3311">
        <v>45.188094</v>
      </c>
      <c r="Q3311">
        <v>5.7140089999999999</v>
      </c>
      <c r="R3311" s="93">
        <v>46301.460312499999</v>
      </c>
      <c r="S3311">
        <v>1</v>
      </c>
      <c r="T3311">
        <v>20260475</v>
      </c>
      <c r="U3311" t="s">
        <v>40</v>
      </c>
      <c r="V3311">
        <v>20260475</v>
      </c>
    </row>
    <row r="3312" spans="1:22" x14ac:dyDescent="0.3">
      <c r="A3312" s="5">
        <v>46300</v>
      </c>
      <c r="B3312" s="98" t="s">
        <v>3856</v>
      </c>
      <c r="C3312" t="s">
        <v>979</v>
      </c>
      <c r="D3312" t="s">
        <v>1399</v>
      </c>
      <c r="E3312" t="s">
        <v>291</v>
      </c>
      <c r="F3312" t="s">
        <v>3186</v>
      </c>
      <c r="G3312" t="s">
        <v>2733</v>
      </c>
      <c r="H3312" t="s">
        <v>2781</v>
      </c>
      <c r="I3312" s="91">
        <v>0.33333333333333331</v>
      </c>
      <c r="J3312" s="91">
        <v>0.375</v>
      </c>
      <c r="K3312" s="92">
        <v>1</v>
      </c>
      <c r="O3312">
        <v>0</v>
      </c>
      <c r="P3312">
        <v>45.150571999999997</v>
      </c>
      <c r="Q3312">
        <v>5.7256600000000004</v>
      </c>
      <c r="R3312" s="93">
        <v>46301.460312499999</v>
      </c>
      <c r="S3312">
        <v>1</v>
      </c>
      <c r="T3312">
        <v>20260106</v>
      </c>
      <c r="U3312" t="s">
        <v>838</v>
      </c>
      <c r="V3312">
        <v>20260106</v>
      </c>
    </row>
    <row r="3313" spans="1:22" x14ac:dyDescent="0.3">
      <c r="A3313" s="5">
        <v>46300</v>
      </c>
      <c r="B3313" s="98" t="s">
        <v>3862</v>
      </c>
      <c r="C3313" t="s">
        <v>853</v>
      </c>
      <c r="D3313" t="s">
        <v>3223</v>
      </c>
      <c r="E3313" t="s">
        <v>381</v>
      </c>
      <c r="F3313" t="s">
        <v>381</v>
      </c>
      <c r="G3313" t="s">
        <v>2733</v>
      </c>
      <c r="H3313" t="s">
        <v>2737</v>
      </c>
      <c r="I3313" s="91">
        <v>0.33333333333333331</v>
      </c>
      <c r="J3313" s="91">
        <v>0.34722222222222221</v>
      </c>
      <c r="K3313" s="92">
        <v>0.33</v>
      </c>
      <c r="O3313">
        <v>0</v>
      </c>
      <c r="P3313">
        <v>45.147682000000003</v>
      </c>
      <c r="Q3313">
        <v>5.7162199999999999</v>
      </c>
      <c r="R3313" s="93">
        <v>46301.460312499999</v>
      </c>
      <c r="S3313">
        <v>1</v>
      </c>
      <c r="T3313">
        <v>20260535</v>
      </c>
      <c r="U3313" t="s">
        <v>3760</v>
      </c>
      <c r="V3313">
        <v>20260535</v>
      </c>
    </row>
    <row r="3314" spans="1:22" x14ac:dyDescent="0.3">
      <c r="A3314" s="5">
        <v>46300</v>
      </c>
      <c r="B3314" s="98" t="s">
        <v>3814</v>
      </c>
      <c r="C3314" t="s">
        <v>948</v>
      </c>
      <c r="D3314" t="s">
        <v>3221</v>
      </c>
      <c r="E3314" t="s">
        <v>577</v>
      </c>
      <c r="F3314" t="s">
        <v>3222</v>
      </c>
      <c r="G3314" t="s">
        <v>2733</v>
      </c>
      <c r="H3314" t="s">
        <v>2734</v>
      </c>
      <c r="I3314" s="91">
        <v>0.16666666666666666</v>
      </c>
      <c r="J3314" s="91">
        <v>0.18055555555555555</v>
      </c>
      <c r="K3314" s="92">
        <v>0.33</v>
      </c>
      <c r="L3314" s="91">
        <v>0.37708333333333333</v>
      </c>
      <c r="M3314" s="91">
        <v>0.39027777777777778</v>
      </c>
      <c r="N3314" s="92">
        <v>0.32</v>
      </c>
      <c r="O3314">
        <v>1</v>
      </c>
      <c r="P3314">
        <v>45.180720000000001</v>
      </c>
      <c r="Q3314">
        <v>5.7387189999999997</v>
      </c>
      <c r="R3314" s="93">
        <v>46301.460312499999</v>
      </c>
      <c r="S3314">
        <v>1</v>
      </c>
      <c r="T3314">
        <v>20260425</v>
      </c>
      <c r="U3314" t="s">
        <v>40</v>
      </c>
      <c r="V3314">
        <v>20260425</v>
      </c>
    </row>
    <row r="3315" spans="1:22" x14ac:dyDescent="0.3">
      <c r="A3315" s="5">
        <v>46300</v>
      </c>
      <c r="B3315" s="98" t="s">
        <v>3864</v>
      </c>
      <c r="C3315" t="s">
        <v>960</v>
      </c>
      <c r="D3315" t="s">
        <v>3803</v>
      </c>
      <c r="E3315" t="s">
        <v>768</v>
      </c>
      <c r="F3315" t="s">
        <v>3804</v>
      </c>
      <c r="G3315" t="s">
        <v>2733</v>
      </c>
      <c r="H3315" t="s">
        <v>2734</v>
      </c>
      <c r="I3315" s="91">
        <v>0.16666666666666666</v>
      </c>
      <c r="J3315" s="91">
        <v>0.18055555555555555</v>
      </c>
      <c r="K3315" s="92">
        <v>0.33</v>
      </c>
      <c r="L3315" s="91">
        <v>0.27638888888888891</v>
      </c>
      <c r="M3315" s="91">
        <v>0.28263888888888888</v>
      </c>
      <c r="N3315" s="92">
        <v>0.15</v>
      </c>
      <c r="O3315">
        <v>1</v>
      </c>
      <c r="P3315">
        <v>45.180636</v>
      </c>
      <c r="Q3315">
        <v>5.7115109999999998</v>
      </c>
      <c r="R3315" s="93">
        <v>46301.460312499999</v>
      </c>
      <c r="S3315">
        <v>1</v>
      </c>
      <c r="T3315">
        <v>20260009</v>
      </c>
      <c r="U3315" t="s">
        <v>40</v>
      </c>
      <c r="V3315">
        <v>20260009</v>
      </c>
    </row>
    <row r="3316" spans="1:22" x14ac:dyDescent="0.3">
      <c r="A3316" s="5">
        <v>46300</v>
      </c>
      <c r="B3316" s="98" t="s">
        <v>3828</v>
      </c>
      <c r="C3316" t="s">
        <v>976</v>
      </c>
      <c r="D3316" t="s">
        <v>3204</v>
      </c>
      <c r="E3316" t="s">
        <v>430</v>
      </c>
      <c r="F3316" t="s">
        <v>3205</v>
      </c>
      <c r="G3316" t="s">
        <v>2733</v>
      </c>
      <c r="H3316" t="s">
        <v>2734</v>
      </c>
      <c r="I3316" s="91">
        <v>0.16666666666666666</v>
      </c>
      <c r="J3316" s="91">
        <v>0.18055555555555555</v>
      </c>
      <c r="K3316" s="92">
        <v>0.33</v>
      </c>
      <c r="L3316" s="91">
        <v>0.16458333333333333</v>
      </c>
      <c r="M3316" s="91">
        <v>0.1701388888888889</v>
      </c>
      <c r="N3316" s="92">
        <v>0.13</v>
      </c>
      <c r="O3316">
        <v>1</v>
      </c>
      <c r="P3316">
        <v>45.179054999999998</v>
      </c>
      <c r="Q3316">
        <v>5.6940229999999996</v>
      </c>
      <c r="R3316" s="93">
        <v>46301.460312499999</v>
      </c>
      <c r="S3316">
        <v>1</v>
      </c>
      <c r="T3316">
        <v>20260567</v>
      </c>
      <c r="U3316" t="s">
        <v>40</v>
      </c>
      <c r="V3316">
        <v>20260567</v>
      </c>
    </row>
    <row r="3317" spans="1:22" x14ac:dyDescent="0.3">
      <c r="A3317" s="5">
        <v>46300</v>
      </c>
      <c r="B3317" s="98" t="s">
        <v>3846</v>
      </c>
      <c r="C3317" t="s">
        <v>965</v>
      </c>
      <c r="D3317" t="s">
        <v>2189</v>
      </c>
      <c r="E3317" t="s">
        <v>449</v>
      </c>
      <c r="F3317" t="s">
        <v>449</v>
      </c>
      <c r="G3317" t="s">
        <v>2733</v>
      </c>
      <c r="H3317" t="s">
        <v>2737</v>
      </c>
      <c r="I3317" s="91">
        <v>0.33333333333333331</v>
      </c>
      <c r="J3317" s="91">
        <v>0.34722222222222221</v>
      </c>
      <c r="K3317" s="92">
        <v>0.33</v>
      </c>
      <c r="L3317" s="91">
        <v>0.38333333333333336</v>
      </c>
      <c r="M3317" s="91">
        <v>0.3972222222222222</v>
      </c>
      <c r="N3317" s="92">
        <v>0.33</v>
      </c>
      <c r="O3317">
        <v>1</v>
      </c>
      <c r="P3317">
        <v>45.181083999999998</v>
      </c>
      <c r="Q3317">
        <v>5.7069349999999996</v>
      </c>
      <c r="R3317" s="93">
        <v>46301.460312499999</v>
      </c>
      <c r="S3317">
        <v>1</v>
      </c>
      <c r="T3317">
        <v>20260373</v>
      </c>
      <c r="U3317" t="s">
        <v>838</v>
      </c>
      <c r="V3317">
        <v>20260373</v>
      </c>
    </row>
    <row r="3318" spans="1:22" x14ac:dyDescent="0.3">
      <c r="A3318" s="5">
        <v>46300</v>
      </c>
      <c r="B3318" s="98" t="s">
        <v>3835</v>
      </c>
      <c r="C3318" t="s">
        <v>859</v>
      </c>
      <c r="D3318" t="s">
        <v>3196</v>
      </c>
      <c r="E3318" t="s">
        <v>521</v>
      </c>
      <c r="F3318" t="s">
        <v>3197</v>
      </c>
      <c r="G3318" t="s">
        <v>2733</v>
      </c>
      <c r="H3318" t="s">
        <v>2734</v>
      </c>
      <c r="I3318" s="91">
        <v>0.16666666666666666</v>
      </c>
      <c r="J3318" s="91">
        <v>0.1736111111111111</v>
      </c>
      <c r="K3318" s="92">
        <v>0.17</v>
      </c>
      <c r="O3318">
        <v>0</v>
      </c>
      <c r="P3318">
        <v>45.191065999999999</v>
      </c>
      <c r="Q3318">
        <v>5.7243019999999998</v>
      </c>
      <c r="R3318" s="93">
        <v>46301.460312499999</v>
      </c>
      <c r="S3318">
        <v>1</v>
      </c>
      <c r="T3318">
        <v>20260502</v>
      </c>
      <c r="U3318" t="s">
        <v>40</v>
      </c>
      <c r="V3318">
        <v>20260502</v>
      </c>
    </row>
    <row r="3319" spans="1:22" x14ac:dyDescent="0.3">
      <c r="A3319" s="5">
        <v>46300</v>
      </c>
      <c r="B3319" s="98" t="s">
        <v>3861</v>
      </c>
      <c r="C3319" t="s">
        <v>970</v>
      </c>
      <c r="D3319" t="s">
        <v>1900</v>
      </c>
      <c r="E3319" t="s">
        <v>93</v>
      </c>
      <c r="F3319" t="s">
        <v>93</v>
      </c>
      <c r="G3319" t="s">
        <v>2733</v>
      </c>
      <c r="H3319" t="s">
        <v>2737</v>
      </c>
      <c r="I3319" s="91">
        <v>0.33333333333333331</v>
      </c>
      <c r="J3319" s="91">
        <v>0.3611111111111111</v>
      </c>
      <c r="K3319" s="92">
        <v>0.67</v>
      </c>
      <c r="O3319">
        <v>0</v>
      </c>
      <c r="P3319">
        <v>45.177773000000002</v>
      </c>
      <c r="Q3319">
        <v>5.7280009999999999</v>
      </c>
      <c r="R3319" s="93">
        <v>46301.460312499999</v>
      </c>
      <c r="S3319">
        <v>1</v>
      </c>
      <c r="T3319">
        <v>20260277</v>
      </c>
      <c r="U3319" t="s">
        <v>838</v>
      </c>
      <c r="V3319">
        <v>20260277</v>
      </c>
    </row>
    <row r="3320" spans="1:22" x14ac:dyDescent="0.3">
      <c r="A3320" s="5">
        <v>46300</v>
      </c>
      <c r="B3320" s="98" t="s">
        <v>3845</v>
      </c>
      <c r="C3320" t="s">
        <v>950</v>
      </c>
      <c r="D3320" t="s">
        <v>3224</v>
      </c>
      <c r="E3320" t="s">
        <v>189</v>
      </c>
      <c r="F3320" t="s">
        <v>3225</v>
      </c>
      <c r="G3320" t="s">
        <v>2733</v>
      </c>
      <c r="H3320" t="s">
        <v>2734</v>
      </c>
      <c r="I3320" s="91">
        <v>0.16666666666666666</v>
      </c>
      <c r="J3320" s="91">
        <v>0.18055555555555555</v>
      </c>
      <c r="K3320" s="92">
        <v>0.33</v>
      </c>
      <c r="L3320" s="91">
        <v>0.40416666666666667</v>
      </c>
      <c r="M3320" s="91">
        <v>0.49861111111111112</v>
      </c>
      <c r="N3320" s="92">
        <v>2.27</v>
      </c>
      <c r="O3320">
        <v>1</v>
      </c>
      <c r="P3320">
        <v>45.174804999999999</v>
      </c>
      <c r="Q3320">
        <v>5.7285779999999997</v>
      </c>
      <c r="R3320" s="93">
        <v>46301.460312499999</v>
      </c>
      <c r="S3320">
        <v>1</v>
      </c>
      <c r="T3320">
        <v>20260128</v>
      </c>
      <c r="U3320" t="s">
        <v>40</v>
      </c>
      <c r="V3320">
        <v>20260128</v>
      </c>
    </row>
    <row r="3321" spans="1:22" x14ac:dyDescent="0.3">
      <c r="A3321" s="5">
        <v>46300</v>
      </c>
      <c r="B3321" s="98" t="s">
        <v>3865</v>
      </c>
      <c r="C3321" t="s">
        <v>962</v>
      </c>
      <c r="D3321" t="s">
        <v>2085</v>
      </c>
      <c r="E3321" t="s">
        <v>728</v>
      </c>
      <c r="F3321" t="s">
        <v>728</v>
      </c>
      <c r="G3321" t="s">
        <v>2733</v>
      </c>
      <c r="H3321" t="s">
        <v>2737</v>
      </c>
      <c r="I3321" s="91">
        <v>0.4548611111111111</v>
      </c>
      <c r="J3321" s="91">
        <v>0.50694444444444442</v>
      </c>
      <c r="K3321" s="92">
        <v>1.25</v>
      </c>
      <c r="L3321" s="91">
        <v>0.44305555555555554</v>
      </c>
      <c r="M3321" s="91">
        <v>0.48819444444444443</v>
      </c>
      <c r="N3321" s="92">
        <v>1.08</v>
      </c>
      <c r="O3321">
        <v>1</v>
      </c>
      <c r="P3321">
        <v>45.228516999999997</v>
      </c>
      <c r="Q3321">
        <v>5.6831250000000004</v>
      </c>
      <c r="R3321" s="93">
        <v>46301.460312499999</v>
      </c>
      <c r="S3321">
        <v>1</v>
      </c>
      <c r="T3321">
        <v>20260336</v>
      </c>
      <c r="U3321" t="s">
        <v>838</v>
      </c>
      <c r="V3321">
        <v>20260336</v>
      </c>
    </row>
    <row r="3322" spans="1:22" x14ac:dyDescent="0.3">
      <c r="A3322" s="5">
        <v>46300</v>
      </c>
      <c r="B3322" s="98" t="s">
        <v>3835</v>
      </c>
      <c r="C3322" t="s">
        <v>859</v>
      </c>
      <c r="D3322" t="s">
        <v>2529</v>
      </c>
      <c r="E3322" t="s">
        <v>521</v>
      </c>
      <c r="F3322" t="s">
        <v>521</v>
      </c>
      <c r="G3322" t="s">
        <v>2733</v>
      </c>
      <c r="H3322" t="s">
        <v>2737</v>
      </c>
      <c r="I3322" s="91">
        <v>0.33333333333333331</v>
      </c>
      <c r="J3322" s="91">
        <v>0.34722222222222221</v>
      </c>
      <c r="K3322" s="92">
        <v>0.33</v>
      </c>
      <c r="O3322">
        <v>0</v>
      </c>
      <c r="P3322">
        <v>45.191065999999999</v>
      </c>
      <c r="Q3322">
        <v>5.7243019999999998</v>
      </c>
      <c r="R3322" s="93">
        <v>46301.460312499999</v>
      </c>
      <c r="S3322">
        <v>1</v>
      </c>
      <c r="T3322">
        <v>20260502</v>
      </c>
      <c r="U3322" t="s">
        <v>838</v>
      </c>
      <c r="V3322">
        <v>20260502</v>
      </c>
    </row>
    <row r="3323" spans="1:22" x14ac:dyDescent="0.3">
      <c r="A3323" s="5">
        <v>46300</v>
      </c>
      <c r="B3323" s="98" t="s">
        <v>3835</v>
      </c>
      <c r="C3323" t="s">
        <v>859</v>
      </c>
      <c r="D3323" t="s">
        <v>6003</v>
      </c>
      <c r="E3323" t="s">
        <v>181</v>
      </c>
      <c r="F3323" t="s">
        <v>6004</v>
      </c>
      <c r="G3323" t="s">
        <v>2733</v>
      </c>
      <c r="H3323" t="s">
        <v>3592</v>
      </c>
      <c r="I3323" s="91">
        <v>0.34722222222222221</v>
      </c>
      <c r="J3323" s="91">
        <v>0.36805555555555558</v>
      </c>
      <c r="K3323" s="92">
        <v>0.5</v>
      </c>
      <c r="O3323">
        <v>0</v>
      </c>
      <c r="P3323">
        <v>45.191468999999998</v>
      </c>
      <c r="Q3323">
        <v>5.7242329999999999</v>
      </c>
      <c r="R3323" s="93">
        <v>46301.460312499999</v>
      </c>
      <c r="S3323">
        <v>1</v>
      </c>
      <c r="T3323">
        <v>20260525</v>
      </c>
      <c r="U3323" t="s">
        <v>40</v>
      </c>
      <c r="V3323">
        <v>20260525</v>
      </c>
    </row>
    <row r="3324" spans="1:22" x14ac:dyDescent="0.3">
      <c r="A3324" s="5">
        <v>46300</v>
      </c>
      <c r="B3324" s="98" t="s">
        <v>3870</v>
      </c>
      <c r="C3324" t="s">
        <v>947</v>
      </c>
      <c r="D3324" t="s">
        <v>1647</v>
      </c>
      <c r="E3324" t="s">
        <v>579</v>
      </c>
      <c r="F3324" t="s">
        <v>1649</v>
      </c>
      <c r="G3324" t="s">
        <v>2733</v>
      </c>
      <c r="H3324" t="s">
        <v>2737</v>
      </c>
      <c r="I3324" s="91">
        <v>0.33333333333333331</v>
      </c>
      <c r="J3324" s="91">
        <v>0.34722222222222221</v>
      </c>
      <c r="K3324" s="92">
        <v>0.33</v>
      </c>
      <c r="L3324" s="91">
        <v>0.23819444444444443</v>
      </c>
      <c r="M3324" s="91">
        <v>0.29097222222222224</v>
      </c>
      <c r="N3324" s="92">
        <v>1.27</v>
      </c>
      <c r="O3324">
        <v>1</v>
      </c>
      <c r="P3324">
        <v>45.366652999999999</v>
      </c>
      <c r="Q3324">
        <v>5.5856519999999996</v>
      </c>
      <c r="R3324" s="93">
        <v>46301.460312499999</v>
      </c>
      <c r="S3324">
        <v>1</v>
      </c>
      <c r="T3324">
        <v>20260579</v>
      </c>
      <c r="U3324" t="s">
        <v>838</v>
      </c>
      <c r="V3324">
        <v>20260579</v>
      </c>
    </row>
    <row r="3325" spans="1:22" x14ac:dyDescent="0.3">
      <c r="A3325" s="5">
        <v>46300</v>
      </c>
      <c r="B3325" s="98" t="s">
        <v>3826</v>
      </c>
      <c r="C3325" t="s">
        <v>886</v>
      </c>
      <c r="D3325" t="s">
        <v>3242</v>
      </c>
      <c r="E3325" t="s">
        <v>435</v>
      </c>
      <c r="F3325" t="s">
        <v>3243</v>
      </c>
      <c r="G3325" t="s">
        <v>2733</v>
      </c>
      <c r="H3325" t="s">
        <v>2734</v>
      </c>
      <c r="I3325" s="91">
        <v>0.16666666666666666</v>
      </c>
      <c r="J3325" s="91">
        <v>0.18055555555555555</v>
      </c>
      <c r="K3325" s="92">
        <v>0.33</v>
      </c>
      <c r="L3325" s="91">
        <v>0.18194444444444444</v>
      </c>
      <c r="M3325" s="91">
        <v>0.53541666666666665</v>
      </c>
      <c r="N3325" s="92">
        <v>8.48</v>
      </c>
      <c r="O3325">
        <v>1</v>
      </c>
      <c r="P3325">
        <v>45.181677999999998</v>
      </c>
      <c r="Q3325">
        <v>5.7453979999999998</v>
      </c>
      <c r="R3325" s="93">
        <v>46301.460312499999</v>
      </c>
      <c r="S3325">
        <v>1</v>
      </c>
      <c r="T3325">
        <v>20260156</v>
      </c>
      <c r="U3325" t="s">
        <v>40</v>
      </c>
      <c r="V3325">
        <v>20260156</v>
      </c>
    </row>
    <row r="3326" spans="1:22" x14ac:dyDescent="0.3">
      <c r="A3326" s="5">
        <v>46300</v>
      </c>
      <c r="B3326" s="98" t="s">
        <v>3829</v>
      </c>
      <c r="C3326" t="s">
        <v>946</v>
      </c>
      <c r="D3326" t="s">
        <v>2654</v>
      </c>
      <c r="E3326" t="s">
        <v>312</v>
      </c>
      <c r="F3326" t="s">
        <v>312</v>
      </c>
      <c r="G3326" t="s">
        <v>2733</v>
      </c>
      <c r="H3326" t="s">
        <v>2737</v>
      </c>
      <c r="I3326" s="91">
        <v>0.33333333333333331</v>
      </c>
      <c r="J3326" s="91">
        <v>0.34722222222222221</v>
      </c>
      <c r="K3326" s="92">
        <v>0.33</v>
      </c>
      <c r="O3326">
        <v>0</v>
      </c>
      <c r="P3326">
        <v>45.199112</v>
      </c>
      <c r="Q3326">
        <v>5.7110370000000001</v>
      </c>
      <c r="R3326" s="93">
        <v>46301.460312499999</v>
      </c>
      <c r="S3326">
        <v>0</v>
      </c>
      <c r="T3326">
        <v>20260551</v>
      </c>
      <c r="U3326" t="s">
        <v>838</v>
      </c>
      <c r="V3326">
        <v>20260551</v>
      </c>
    </row>
    <row r="3327" spans="1:22" x14ac:dyDescent="0.3">
      <c r="A3327" s="5">
        <v>46300</v>
      </c>
      <c r="B3327" s="98" t="s">
        <v>3845</v>
      </c>
      <c r="C3327" t="s">
        <v>950</v>
      </c>
      <c r="D3327" t="s">
        <v>1692</v>
      </c>
      <c r="E3327" t="s">
        <v>522</v>
      </c>
      <c r="F3327" t="s">
        <v>522</v>
      </c>
      <c r="G3327" t="s">
        <v>2733</v>
      </c>
      <c r="H3327" t="s">
        <v>2737</v>
      </c>
      <c r="I3327" s="91">
        <v>0.33333333333333331</v>
      </c>
      <c r="J3327" s="91">
        <v>0.3611111111111111</v>
      </c>
      <c r="K3327" s="92">
        <v>0.67</v>
      </c>
      <c r="O3327">
        <v>0</v>
      </c>
      <c r="P3327">
        <v>45.177925000000002</v>
      </c>
      <c r="Q3327">
        <v>5.7241710000000001</v>
      </c>
      <c r="R3327" s="93">
        <v>46301.460312499999</v>
      </c>
      <c r="S3327">
        <v>1</v>
      </c>
      <c r="T3327">
        <v>20260212</v>
      </c>
      <c r="U3327" t="s">
        <v>838</v>
      </c>
      <c r="V3327">
        <v>20260212</v>
      </c>
    </row>
    <row r="3328" spans="1:22" x14ac:dyDescent="0.3">
      <c r="A3328" s="5">
        <v>46300</v>
      </c>
      <c r="B3328" s="98" t="s">
        <v>3848</v>
      </c>
      <c r="C3328" t="s">
        <v>945</v>
      </c>
      <c r="D3328" t="s">
        <v>3228</v>
      </c>
      <c r="E3328" t="s">
        <v>528</v>
      </c>
      <c r="F3328" t="s">
        <v>3229</v>
      </c>
      <c r="G3328" t="s">
        <v>2733</v>
      </c>
      <c r="H3328" t="s">
        <v>2734</v>
      </c>
      <c r="I3328" s="91">
        <v>0.16666666666666666</v>
      </c>
      <c r="J3328" s="91">
        <v>0.18055555555555555</v>
      </c>
      <c r="K3328" s="92">
        <v>0.33</v>
      </c>
      <c r="L3328" s="91">
        <v>0.14097222222222222</v>
      </c>
      <c r="M3328" s="91">
        <v>0.40763888888888888</v>
      </c>
      <c r="N3328" s="92">
        <v>6.4</v>
      </c>
      <c r="O3328">
        <v>1</v>
      </c>
      <c r="P3328">
        <v>45.179605000000002</v>
      </c>
      <c r="Q3328">
        <v>5.7066030000000003</v>
      </c>
      <c r="R3328" s="93">
        <v>46301.460312499999</v>
      </c>
      <c r="S3328">
        <v>1</v>
      </c>
      <c r="T3328">
        <v>20260226</v>
      </c>
      <c r="U3328" t="s">
        <v>40</v>
      </c>
      <c r="V3328">
        <v>20260226</v>
      </c>
    </row>
    <row r="3329" spans="1:22" x14ac:dyDescent="0.3">
      <c r="A3329" s="5">
        <v>46300</v>
      </c>
      <c r="B3329" s="98" t="s">
        <v>3846</v>
      </c>
      <c r="C3329" t="s">
        <v>965</v>
      </c>
      <c r="D3329" t="s">
        <v>2287</v>
      </c>
      <c r="E3329" t="s">
        <v>585</v>
      </c>
      <c r="F3329" t="s">
        <v>585</v>
      </c>
      <c r="G3329" t="s">
        <v>2733</v>
      </c>
      <c r="H3329" t="s">
        <v>2737</v>
      </c>
      <c r="I3329" s="91">
        <v>0.33333333333333331</v>
      </c>
      <c r="J3329" s="91">
        <v>0.37916666666666665</v>
      </c>
      <c r="K3329" s="92">
        <v>1.1000000000000001</v>
      </c>
      <c r="L3329" s="91">
        <v>0.34166666666666667</v>
      </c>
      <c r="M3329" s="91">
        <v>0.34166666666666667</v>
      </c>
      <c r="N3329" s="92">
        <v>0</v>
      </c>
      <c r="O3329">
        <v>1</v>
      </c>
      <c r="P3329">
        <v>45.146318999999998</v>
      </c>
      <c r="Q3329">
        <v>5.7044100000000002</v>
      </c>
      <c r="R3329" s="93">
        <v>46301.460312499999</v>
      </c>
      <c r="S3329">
        <v>1</v>
      </c>
      <c r="T3329">
        <v>20260404</v>
      </c>
      <c r="U3329" t="s">
        <v>838</v>
      </c>
      <c r="V3329">
        <v>20260404</v>
      </c>
    </row>
    <row r="3330" spans="1:22" x14ac:dyDescent="0.3">
      <c r="A3330" s="5">
        <v>46300</v>
      </c>
      <c r="B3330" s="98" t="s">
        <v>3862</v>
      </c>
      <c r="C3330" t="s">
        <v>853</v>
      </c>
      <c r="D3330" t="s">
        <v>3340</v>
      </c>
      <c r="E3330" t="s">
        <v>253</v>
      </c>
      <c r="F3330" t="s">
        <v>3341</v>
      </c>
      <c r="G3330" t="s">
        <v>2733</v>
      </c>
      <c r="H3330" t="s">
        <v>2734</v>
      </c>
      <c r="I3330" s="91">
        <v>0.16666666666666666</v>
      </c>
      <c r="J3330" s="91">
        <v>0.18055555555555555</v>
      </c>
      <c r="K3330" s="92">
        <v>0.33</v>
      </c>
      <c r="O3330">
        <v>0</v>
      </c>
      <c r="P3330">
        <v>45.144255000000001</v>
      </c>
      <c r="Q3330">
        <v>5.7129729999999999</v>
      </c>
      <c r="R3330" s="93">
        <v>46301.460312499999</v>
      </c>
      <c r="S3330">
        <v>1</v>
      </c>
      <c r="T3330">
        <v>20260209</v>
      </c>
      <c r="U3330" t="s">
        <v>3760</v>
      </c>
      <c r="V3330">
        <v>20260209</v>
      </c>
    </row>
    <row r="3331" spans="1:22" x14ac:dyDescent="0.3">
      <c r="A3331" s="5">
        <v>46300</v>
      </c>
      <c r="B3331" s="98" t="s">
        <v>3833</v>
      </c>
      <c r="C3331" t="s">
        <v>978</v>
      </c>
      <c r="D3331" t="s">
        <v>3240</v>
      </c>
      <c r="E3331" t="s">
        <v>410</v>
      </c>
      <c r="F3331" t="s">
        <v>3241</v>
      </c>
      <c r="G3331" t="s">
        <v>2733</v>
      </c>
      <c r="H3331" t="s">
        <v>2734</v>
      </c>
      <c r="I3331" s="91">
        <v>0.16666666666666666</v>
      </c>
      <c r="J3331" s="91">
        <v>0.18055555555555555</v>
      </c>
      <c r="K3331" s="92">
        <v>0.33</v>
      </c>
      <c r="L3331" s="91">
        <v>0.30416666666666664</v>
      </c>
      <c r="M3331" s="91">
        <v>0.30416666666666664</v>
      </c>
      <c r="N3331" s="92">
        <v>0</v>
      </c>
      <c r="O3331">
        <v>1</v>
      </c>
      <c r="P3331">
        <v>45.565835999999997</v>
      </c>
      <c r="Q3331">
        <v>5.8936609999999998</v>
      </c>
      <c r="R3331" s="93">
        <v>46301.460312499999</v>
      </c>
      <c r="S3331">
        <v>1</v>
      </c>
      <c r="T3331">
        <v>20260107</v>
      </c>
      <c r="U3331" t="s">
        <v>40</v>
      </c>
      <c r="V3331">
        <v>20260107</v>
      </c>
    </row>
    <row r="3332" spans="1:22" x14ac:dyDescent="0.3">
      <c r="A3332" s="5">
        <v>46300</v>
      </c>
      <c r="B3332" s="98" t="s">
        <v>3836</v>
      </c>
      <c r="C3332" t="s">
        <v>954</v>
      </c>
      <c r="D3332" t="s">
        <v>1772</v>
      </c>
      <c r="E3332" t="s">
        <v>534</v>
      </c>
      <c r="F3332" t="s">
        <v>534</v>
      </c>
      <c r="G3332" t="s">
        <v>2733</v>
      </c>
      <c r="H3332" t="s">
        <v>2737</v>
      </c>
      <c r="I3332" s="91">
        <v>0.33333333333333331</v>
      </c>
      <c r="J3332" s="91">
        <v>0.34722222222222221</v>
      </c>
      <c r="K3332" s="92">
        <v>0.33</v>
      </c>
      <c r="L3332" s="91">
        <v>0.23472222222222222</v>
      </c>
      <c r="M3332" s="91">
        <v>0.24652777777777779</v>
      </c>
      <c r="N3332" s="92">
        <v>0.28000000000000003</v>
      </c>
      <c r="O3332">
        <v>1</v>
      </c>
      <c r="P3332">
        <v>45.173667999999999</v>
      </c>
      <c r="Q3332">
        <v>5.7084409999999997</v>
      </c>
      <c r="R3332" s="93">
        <v>46301.460312499999</v>
      </c>
      <c r="S3332">
        <v>1</v>
      </c>
      <c r="T3332">
        <v>20260238</v>
      </c>
      <c r="U3332" t="s">
        <v>838</v>
      </c>
      <c r="V3332">
        <v>20260238</v>
      </c>
    </row>
    <row r="3333" spans="1:22" x14ac:dyDescent="0.3">
      <c r="A3333" s="5">
        <v>46300</v>
      </c>
      <c r="B3333" s="98" t="s">
        <v>3831</v>
      </c>
      <c r="C3333" t="s">
        <v>892</v>
      </c>
      <c r="D3333" t="s">
        <v>1307</v>
      </c>
      <c r="E3333" t="s">
        <v>576</v>
      </c>
      <c r="F3333" t="s">
        <v>576</v>
      </c>
      <c r="G3333" t="s">
        <v>2733</v>
      </c>
      <c r="H3333" t="s">
        <v>2737</v>
      </c>
      <c r="I3333" s="91">
        <v>0.33333333333333331</v>
      </c>
      <c r="J3333" s="91">
        <v>0.35416666666666669</v>
      </c>
      <c r="K3333" s="92">
        <v>0.5</v>
      </c>
      <c r="O3333">
        <v>0</v>
      </c>
      <c r="P3333">
        <v>45.186883000000002</v>
      </c>
      <c r="Q3333">
        <v>5.7062249999999999</v>
      </c>
      <c r="R3333" s="93">
        <v>46301.460312499999</v>
      </c>
      <c r="S3333">
        <v>1</v>
      </c>
      <c r="T3333">
        <v>20260073</v>
      </c>
      <c r="U3333" t="s">
        <v>838</v>
      </c>
      <c r="V3333">
        <v>20260073</v>
      </c>
    </row>
    <row r="3334" spans="1:22" x14ac:dyDescent="0.3">
      <c r="A3334" s="5">
        <v>46300</v>
      </c>
      <c r="B3334" s="98" t="s">
        <v>3822</v>
      </c>
      <c r="C3334" t="s">
        <v>944</v>
      </c>
      <c r="D3334" t="s">
        <v>2360</v>
      </c>
      <c r="E3334" t="s">
        <v>191</v>
      </c>
      <c r="F3334" t="s">
        <v>191</v>
      </c>
      <c r="G3334" t="s">
        <v>2733</v>
      </c>
      <c r="H3334" t="s">
        <v>2737</v>
      </c>
      <c r="I3334" s="91">
        <v>0.33333333333333331</v>
      </c>
      <c r="J3334" s="91">
        <v>0.34722222222222221</v>
      </c>
      <c r="K3334" s="92">
        <v>0.33</v>
      </c>
      <c r="L3334" s="91">
        <v>0.15138888888888888</v>
      </c>
      <c r="M3334" s="91">
        <v>0.1736111111111111</v>
      </c>
      <c r="N3334" s="92">
        <v>0.53</v>
      </c>
      <c r="O3334">
        <v>1</v>
      </c>
      <c r="P3334">
        <v>45.180351000000002</v>
      </c>
      <c r="Q3334">
        <v>5.7075740000000001</v>
      </c>
      <c r="R3334" s="93">
        <v>46301.460312499999</v>
      </c>
      <c r="S3334">
        <v>1</v>
      </c>
      <c r="T3334">
        <v>20260431</v>
      </c>
      <c r="U3334" t="s">
        <v>838</v>
      </c>
      <c r="V3334">
        <v>20260431</v>
      </c>
    </row>
    <row r="3335" spans="1:22" x14ac:dyDescent="0.3">
      <c r="A3335" s="5">
        <v>46300</v>
      </c>
      <c r="B3335" s="98" t="s">
        <v>3872</v>
      </c>
      <c r="C3335" t="s">
        <v>866</v>
      </c>
      <c r="D3335" t="s">
        <v>1231</v>
      </c>
      <c r="E3335" t="s">
        <v>451</v>
      </c>
      <c r="F3335" t="s">
        <v>451</v>
      </c>
      <c r="G3335" t="s">
        <v>2733</v>
      </c>
      <c r="H3335" t="s">
        <v>2737</v>
      </c>
      <c r="I3335" s="91">
        <v>0.33333333333333331</v>
      </c>
      <c r="J3335" s="91">
        <v>0.34722222222222221</v>
      </c>
      <c r="K3335" s="92">
        <v>0.33</v>
      </c>
      <c r="L3335" s="91">
        <v>0.31944444444444442</v>
      </c>
      <c r="M3335" s="91">
        <v>0.34236111111111112</v>
      </c>
      <c r="N3335" s="92">
        <v>0.55000000000000004</v>
      </c>
      <c r="O3335">
        <v>1</v>
      </c>
      <c r="P3335">
        <v>45.207687999999997</v>
      </c>
      <c r="Q3335">
        <v>5.763395</v>
      </c>
      <c r="R3335" s="93">
        <v>46301.460312499999</v>
      </c>
      <c r="S3335">
        <v>1</v>
      </c>
      <c r="T3335">
        <v>20260046</v>
      </c>
      <c r="U3335" t="s">
        <v>838</v>
      </c>
      <c r="V3335">
        <v>20260046</v>
      </c>
    </row>
    <row r="3336" spans="1:22" x14ac:dyDescent="0.3">
      <c r="A3336" s="5">
        <v>46300</v>
      </c>
      <c r="B3336" s="98" t="s">
        <v>3813</v>
      </c>
      <c r="C3336" t="s">
        <v>847</v>
      </c>
      <c r="D3336" t="s">
        <v>1435</v>
      </c>
      <c r="E3336" t="s">
        <v>1437</v>
      </c>
      <c r="F3336" t="s">
        <v>1437</v>
      </c>
      <c r="G3336" t="s">
        <v>2733</v>
      </c>
      <c r="H3336" t="s">
        <v>2737</v>
      </c>
      <c r="I3336" s="91">
        <v>0.33333333333333331</v>
      </c>
      <c r="J3336" s="91">
        <v>0.34722222222222221</v>
      </c>
      <c r="K3336" s="92">
        <v>0.33</v>
      </c>
      <c r="L3336" s="91">
        <v>0.1986111111111111</v>
      </c>
      <c r="M3336" s="91">
        <v>0.21666666666666667</v>
      </c>
      <c r="N3336" s="92">
        <v>0.43</v>
      </c>
      <c r="O3336">
        <v>1</v>
      </c>
      <c r="P3336">
        <v>45.182681000000002</v>
      </c>
      <c r="Q3336">
        <v>5.7249639999999999</v>
      </c>
      <c r="R3336" s="93">
        <v>46301.460312499999</v>
      </c>
      <c r="S3336">
        <v>1</v>
      </c>
      <c r="T3336">
        <v>20260121</v>
      </c>
      <c r="U3336" t="s">
        <v>838</v>
      </c>
      <c r="V3336">
        <v>20260121</v>
      </c>
    </row>
    <row r="3337" spans="1:22" x14ac:dyDescent="0.3">
      <c r="A3337" s="5">
        <v>46300</v>
      </c>
      <c r="B3337" s="98" t="s">
        <v>3835</v>
      </c>
      <c r="C3337" t="s">
        <v>859</v>
      </c>
      <c r="D3337" t="s">
        <v>3196</v>
      </c>
      <c r="E3337" t="s">
        <v>521</v>
      </c>
      <c r="F3337" t="s">
        <v>3197</v>
      </c>
      <c r="G3337" t="s">
        <v>2733</v>
      </c>
      <c r="H3337" t="s">
        <v>2734</v>
      </c>
      <c r="I3337" s="91">
        <v>0.29166666666666669</v>
      </c>
      <c r="J3337" s="91">
        <v>0.2986111111111111</v>
      </c>
      <c r="K3337" s="92">
        <v>0.17</v>
      </c>
      <c r="O3337">
        <v>0</v>
      </c>
      <c r="P3337">
        <v>45.191065999999999</v>
      </c>
      <c r="Q3337">
        <v>5.7243019999999998</v>
      </c>
      <c r="R3337" s="93">
        <v>46301.460312499999</v>
      </c>
      <c r="S3337">
        <v>1</v>
      </c>
      <c r="T3337">
        <v>20260502</v>
      </c>
      <c r="U3337" t="s">
        <v>40</v>
      </c>
      <c r="V3337">
        <v>20260502</v>
      </c>
    </row>
    <row r="3338" spans="1:22" x14ac:dyDescent="0.3">
      <c r="A3338" s="5">
        <v>46300</v>
      </c>
      <c r="B3338" s="98" t="s">
        <v>3866</v>
      </c>
      <c r="C3338" t="s">
        <v>949</v>
      </c>
      <c r="D3338" t="s">
        <v>2563</v>
      </c>
      <c r="E3338" t="s">
        <v>716</v>
      </c>
      <c r="F3338" t="s">
        <v>716</v>
      </c>
      <c r="G3338" t="s">
        <v>2733</v>
      </c>
      <c r="H3338" t="s">
        <v>2737</v>
      </c>
      <c r="I3338" s="91">
        <v>0.33333333333333331</v>
      </c>
      <c r="J3338" s="91">
        <v>0.3611111111111111</v>
      </c>
      <c r="K3338" s="92">
        <v>0.67</v>
      </c>
      <c r="O3338">
        <v>0</v>
      </c>
      <c r="P3338">
        <v>45.145412999999998</v>
      </c>
      <c r="Q3338">
        <v>5.7440559999999996</v>
      </c>
      <c r="R3338" s="93">
        <v>46301.460312499999</v>
      </c>
      <c r="S3338">
        <v>1</v>
      </c>
      <c r="T3338">
        <v>20260514</v>
      </c>
      <c r="U3338" t="s">
        <v>838</v>
      </c>
      <c r="V3338">
        <v>20260514</v>
      </c>
    </row>
    <row r="3339" spans="1:22" x14ac:dyDescent="0.3">
      <c r="A3339" s="5">
        <v>46300</v>
      </c>
      <c r="B3339" s="98" t="s">
        <v>3818</v>
      </c>
      <c r="C3339" t="s">
        <v>870</v>
      </c>
      <c r="D3339" t="s">
        <v>3235</v>
      </c>
      <c r="E3339" t="s">
        <v>165</v>
      </c>
      <c r="F3339" t="s">
        <v>3236</v>
      </c>
      <c r="G3339" t="s">
        <v>2733</v>
      </c>
      <c r="H3339" t="s">
        <v>2734</v>
      </c>
      <c r="I3339" s="91">
        <v>0.3263888888888889</v>
      </c>
      <c r="J3339" s="91">
        <v>0.34027777777777779</v>
      </c>
      <c r="K3339" s="92">
        <v>0.33</v>
      </c>
      <c r="O3339">
        <v>0</v>
      </c>
      <c r="P3339">
        <v>45.192888000000004</v>
      </c>
      <c r="Q3339">
        <v>5.7291280000000002</v>
      </c>
      <c r="R3339" s="93">
        <v>46301.460312499999</v>
      </c>
      <c r="S3339">
        <v>1</v>
      </c>
      <c r="T3339">
        <v>20260175</v>
      </c>
      <c r="U3339" t="s">
        <v>40</v>
      </c>
      <c r="V3339">
        <v>20260175</v>
      </c>
    </row>
    <row r="3340" spans="1:22" x14ac:dyDescent="0.3">
      <c r="A3340" s="5">
        <v>46300</v>
      </c>
      <c r="B3340" s="98" t="s">
        <v>3846</v>
      </c>
      <c r="C3340" t="s">
        <v>863</v>
      </c>
      <c r="D3340" t="s">
        <v>2636</v>
      </c>
      <c r="E3340" t="s">
        <v>515</v>
      </c>
      <c r="F3340" t="s">
        <v>515</v>
      </c>
      <c r="G3340" t="s">
        <v>2733</v>
      </c>
      <c r="H3340" t="s">
        <v>2737</v>
      </c>
      <c r="I3340" s="91">
        <v>0.33333333333333331</v>
      </c>
      <c r="J3340" s="91">
        <v>0.3611111111111111</v>
      </c>
      <c r="K3340" s="92">
        <v>0.67</v>
      </c>
      <c r="L3340" s="91">
        <v>0.41875000000000001</v>
      </c>
      <c r="M3340" s="91">
        <v>0.46805555555555556</v>
      </c>
      <c r="N3340" s="92">
        <v>1.18</v>
      </c>
      <c r="O3340">
        <v>1</v>
      </c>
      <c r="P3340">
        <v>45.19182</v>
      </c>
      <c r="Q3340">
        <v>5.7187340000000004</v>
      </c>
      <c r="R3340" s="93">
        <v>46301.460312499999</v>
      </c>
      <c r="S3340">
        <v>1</v>
      </c>
      <c r="T3340">
        <v>20260544</v>
      </c>
      <c r="U3340" t="s">
        <v>838</v>
      </c>
      <c r="V3340">
        <v>20260544</v>
      </c>
    </row>
    <row r="3341" spans="1:22" x14ac:dyDescent="0.3">
      <c r="A3341" s="5">
        <v>46300</v>
      </c>
      <c r="B3341" s="98" t="s">
        <v>3830</v>
      </c>
      <c r="C3341" t="s">
        <v>951</v>
      </c>
      <c r="D3341" t="s">
        <v>3244</v>
      </c>
      <c r="E3341" t="s">
        <v>758</v>
      </c>
      <c r="F3341" t="s">
        <v>3245</v>
      </c>
      <c r="G3341" t="s">
        <v>2733</v>
      </c>
      <c r="H3341" t="s">
        <v>2734</v>
      </c>
      <c r="I3341" s="91">
        <v>0.16666666666666666</v>
      </c>
      <c r="J3341" s="91">
        <v>0.18055555555555555</v>
      </c>
      <c r="K3341" s="92">
        <v>0.33</v>
      </c>
      <c r="L3341" s="91">
        <v>0.20416666666666666</v>
      </c>
      <c r="M3341" s="91">
        <v>0.50069444444444444</v>
      </c>
      <c r="N3341" s="92">
        <v>7.12</v>
      </c>
      <c r="O3341">
        <v>1</v>
      </c>
      <c r="P3341">
        <v>45.197834</v>
      </c>
      <c r="Q3341">
        <v>5.7413530000000002</v>
      </c>
      <c r="R3341" s="93">
        <v>46301.460312499999</v>
      </c>
      <c r="S3341">
        <v>1</v>
      </c>
      <c r="T3341">
        <v>20260310</v>
      </c>
      <c r="U3341" t="s">
        <v>40</v>
      </c>
      <c r="V3341">
        <v>20260310</v>
      </c>
    </row>
    <row r="3342" spans="1:22" x14ac:dyDescent="0.3">
      <c r="A3342" s="5">
        <v>46300</v>
      </c>
      <c r="B3342" s="98" t="s">
        <v>3813</v>
      </c>
      <c r="C3342" t="s">
        <v>847</v>
      </c>
      <c r="D3342" t="s">
        <v>2007</v>
      </c>
      <c r="E3342" t="s">
        <v>398</v>
      </c>
      <c r="F3342" t="s">
        <v>398</v>
      </c>
      <c r="G3342" t="s">
        <v>2733</v>
      </c>
      <c r="H3342" t="s">
        <v>2737</v>
      </c>
      <c r="I3342" s="91">
        <v>0.33333333333333331</v>
      </c>
      <c r="J3342" s="91">
        <v>0.47222222222222221</v>
      </c>
      <c r="K3342" s="92">
        <v>3.33</v>
      </c>
      <c r="L3342" s="91">
        <v>0.30555555555555558</v>
      </c>
      <c r="M3342" s="91">
        <v>0.45833333333333331</v>
      </c>
      <c r="N3342" s="92">
        <v>3.67</v>
      </c>
      <c r="O3342">
        <v>1</v>
      </c>
      <c r="P3342">
        <v>45.164098000000003</v>
      </c>
      <c r="Q3342">
        <v>5.7531749999999997</v>
      </c>
      <c r="R3342" s="93">
        <v>46301.460312499999</v>
      </c>
      <c r="S3342">
        <v>1</v>
      </c>
      <c r="T3342">
        <v>20260309</v>
      </c>
      <c r="U3342" t="s">
        <v>838</v>
      </c>
      <c r="V3342">
        <v>20260309</v>
      </c>
    </row>
    <row r="3343" spans="1:22" x14ac:dyDescent="0.3">
      <c r="A3343" s="5">
        <v>46300</v>
      </c>
      <c r="B3343" s="98" t="s">
        <v>3859</v>
      </c>
      <c r="C3343" t="s">
        <v>956</v>
      </c>
      <c r="D3343" t="s">
        <v>1283</v>
      </c>
      <c r="E3343" t="s">
        <v>251</v>
      </c>
      <c r="F3343" t="s">
        <v>251</v>
      </c>
      <c r="G3343" t="s">
        <v>2733</v>
      </c>
      <c r="H3343" t="s">
        <v>2737</v>
      </c>
      <c r="I3343" s="91">
        <v>0.33333333333333331</v>
      </c>
      <c r="J3343" s="91">
        <v>0.3611111111111111</v>
      </c>
      <c r="K3343" s="92">
        <v>0.67</v>
      </c>
      <c r="L3343" s="91">
        <v>0.1701388888888889</v>
      </c>
      <c r="M3343" s="91">
        <v>0.21041666666666667</v>
      </c>
      <c r="N3343" s="92">
        <v>0.97</v>
      </c>
      <c r="O3343">
        <v>1</v>
      </c>
      <c r="P3343">
        <v>45.179178999999998</v>
      </c>
      <c r="Q3343">
        <v>5.742216</v>
      </c>
      <c r="R3343" s="93">
        <v>46301.460312499999</v>
      </c>
      <c r="S3343">
        <v>1</v>
      </c>
      <c r="T3343">
        <v>20260062</v>
      </c>
      <c r="U3343" t="s">
        <v>838</v>
      </c>
      <c r="V3343">
        <v>20260062</v>
      </c>
    </row>
    <row r="3344" spans="1:22" x14ac:dyDescent="0.3">
      <c r="A3344" s="5">
        <v>46300</v>
      </c>
      <c r="B3344" s="98" t="s">
        <v>3866</v>
      </c>
      <c r="C3344" t="s">
        <v>949</v>
      </c>
      <c r="D3344" t="s">
        <v>1119</v>
      </c>
      <c r="E3344" t="s">
        <v>388</v>
      </c>
      <c r="F3344" t="s">
        <v>1120</v>
      </c>
      <c r="G3344" t="s">
        <v>2733</v>
      </c>
      <c r="H3344" t="s">
        <v>2737</v>
      </c>
      <c r="I3344" s="91">
        <v>0.33333333333333331</v>
      </c>
      <c r="J3344" s="91">
        <v>0.34722222222222221</v>
      </c>
      <c r="K3344" s="92">
        <v>0.33</v>
      </c>
      <c r="O3344">
        <v>0</v>
      </c>
      <c r="P3344">
        <v>45.362188000000003</v>
      </c>
      <c r="Q3344">
        <v>5.5878930000000002</v>
      </c>
      <c r="R3344" s="93">
        <v>46301.460312499999</v>
      </c>
      <c r="S3344">
        <v>1</v>
      </c>
      <c r="T3344">
        <v>20260016</v>
      </c>
      <c r="U3344" t="s">
        <v>838</v>
      </c>
      <c r="V3344">
        <v>20260016</v>
      </c>
    </row>
    <row r="3345" spans="1:22" x14ac:dyDescent="0.3">
      <c r="A3345" s="5">
        <v>46300</v>
      </c>
      <c r="B3345" s="98" t="s">
        <v>3770</v>
      </c>
      <c r="C3345" t="s">
        <v>856</v>
      </c>
      <c r="D3345" t="s">
        <v>855</v>
      </c>
      <c r="E3345" t="s">
        <v>825</v>
      </c>
      <c r="F3345" t="s">
        <v>6137</v>
      </c>
      <c r="G3345" t="s">
        <v>2733</v>
      </c>
      <c r="H3345" t="s">
        <v>2734</v>
      </c>
      <c r="I3345" s="91">
        <v>0.16666666666666666</v>
      </c>
      <c r="J3345" s="91">
        <v>0.18055555555555555</v>
      </c>
      <c r="K3345" s="92">
        <v>0.33</v>
      </c>
      <c r="O3345">
        <v>0</v>
      </c>
      <c r="P3345">
        <v>45.181339000000001</v>
      </c>
      <c r="Q3345">
        <v>5.7134910000000003</v>
      </c>
      <c r="R3345" s="93">
        <v>46301.460312499999</v>
      </c>
      <c r="S3345">
        <v>1</v>
      </c>
      <c r="V3345" t="s">
        <v>3794</v>
      </c>
    </row>
    <row r="3346" spans="1:22" x14ac:dyDescent="0.3">
      <c r="A3346" s="5">
        <v>46300</v>
      </c>
      <c r="B3346" s="98" t="s">
        <v>3818</v>
      </c>
      <c r="C3346" t="s">
        <v>870</v>
      </c>
      <c r="D3346" t="s">
        <v>881</v>
      </c>
      <c r="E3346" t="s">
        <v>804</v>
      </c>
      <c r="F3346" t="s">
        <v>3246</v>
      </c>
      <c r="G3346" t="s">
        <v>2733</v>
      </c>
      <c r="H3346" t="s">
        <v>2734</v>
      </c>
      <c r="I3346" s="91">
        <v>0.19444444444444445</v>
      </c>
      <c r="J3346" s="91">
        <v>0.20833333333333334</v>
      </c>
      <c r="K3346" s="92">
        <v>0.33</v>
      </c>
      <c r="O3346">
        <v>0</v>
      </c>
      <c r="P3346">
        <v>45.189255000000003</v>
      </c>
      <c r="Q3346">
        <v>5.6904019999999997</v>
      </c>
      <c r="R3346" s="93">
        <v>46301.460312499999</v>
      </c>
      <c r="S3346">
        <v>1</v>
      </c>
      <c r="V3346" t="s">
        <v>3789</v>
      </c>
    </row>
    <row r="3347" spans="1:22" x14ac:dyDescent="0.3">
      <c r="A3347" s="5">
        <v>46300</v>
      </c>
      <c r="B3347" s="98" t="s">
        <v>6136</v>
      </c>
      <c r="C3347" t="s">
        <v>846</v>
      </c>
      <c r="E3347" t="s">
        <v>63</v>
      </c>
      <c r="F3347" t="s">
        <v>63</v>
      </c>
      <c r="I3347" s="91">
        <v>0.29166666666666669</v>
      </c>
      <c r="J3347" s="91">
        <v>0.2986111111111111</v>
      </c>
      <c r="K3347" s="92">
        <v>0.17</v>
      </c>
      <c r="O3347">
        <v>0</v>
      </c>
      <c r="P3347">
        <v>45.179605000000002</v>
      </c>
      <c r="Q3347">
        <v>5.7066030000000003</v>
      </c>
      <c r="R3347" s="93">
        <v>46301.460312499999</v>
      </c>
      <c r="S3347">
        <v>0</v>
      </c>
      <c r="T3347">
        <v>20260319</v>
      </c>
      <c r="U3347" t="s">
        <v>3760</v>
      </c>
      <c r="V3347">
        <v>20260319</v>
      </c>
    </row>
    <row r="3348" spans="1:22" x14ac:dyDescent="0.3">
      <c r="A3348" s="5">
        <v>46300</v>
      </c>
      <c r="B3348" s="98" t="s">
        <v>3859</v>
      </c>
      <c r="C3348" t="s">
        <v>956</v>
      </c>
      <c r="D3348" t="s">
        <v>3247</v>
      </c>
      <c r="E3348" t="s">
        <v>566</v>
      </c>
      <c r="F3348" t="s">
        <v>3248</v>
      </c>
      <c r="G3348" t="s">
        <v>2733</v>
      </c>
      <c r="H3348" t="s">
        <v>2734</v>
      </c>
      <c r="I3348" s="91">
        <v>0.16666666666666666</v>
      </c>
      <c r="J3348" s="91">
        <v>0.18055555555555555</v>
      </c>
      <c r="K3348" s="92">
        <v>0.33</v>
      </c>
      <c r="O3348">
        <v>0</v>
      </c>
      <c r="P3348">
        <v>45.189936000000003</v>
      </c>
      <c r="Q3348">
        <v>5.7559290000000001</v>
      </c>
      <c r="R3348" s="93">
        <v>46301.460312499999</v>
      </c>
      <c r="S3348">
        <v>1</v>
      </c>
      <c r="T3348">
        <v>20260365</v>
      </c>
      <c r="U3348" t="s">
        <v>40</v>
      </c>
      <c r="V3348">
        <v>20260365</v>
      </c>
    </row>
    <row r="3349" spans="1:22" x14ac:dyDescent="0.3">
      <c r="A3349" s="5">
        <v>46300</v>
      </c>
      <c r="B3349" s="98" t="s">
        <v>6133</v>
      </c>
      <c r="C3349" t="s">
        <v>5959</v>
      </c>
      <c r="D3349" t="s">
        <v>3251</v>
      </c>
      <c r="E3349" t="s">
        <v>108</v>
      </c>
      <c r="F3349" t="s">
        <v>3252</v>
      </c>
      <c r="G3349" t="s">
        <v>2733</v>
      </c>
      <c r="H3349" t="s">
        <v>2734</v>
      </c>
      <c r="I3349" s="91">
        <v>0.16666666666666666</v>
      </c>
      <c r="J3349" s="91">
        <v>0.18055555555555555</v>
      </c>
      <c r="K3349" s="92">
        <v>0.33</v>
      </c>
      <c r="O3349">
        <v>0</v>
      </c>
      <c r="P3349">
        <v>45.184282000000003</v>
      </c>
      <c r="Q3349">
        <v>5.720561</v>
      </c>
      <c r="R3349" s="93">
        <v>46301.460312499999</v>
      </c>
      <c r="S3349">
        <v>1</v>
      </c>
      <c r="T3349">
        <v>20260420</v>
      </c>
      <c r="U3349" t="s">
        <v>40</v>
      </c>
      <c r="V3349">
        <v>20260420</v>
      </c>
    </row>
    <row r="3350" spans="1:22" x14ac:dyDescent="0.3">
      <c r="A3350" s="5">
        <v>46300</v>
      </c>
      <c r="B3350" s="98" t="s">
        <v>3820</v>
      </c>
      <c r="C3350" t="s">
        <v>961</v>
      </c>
      <c r="D3350" t="s">
        <v>3253</v>
      </c>
      <c r="E3350" t="s">
        <v>656</v>
      </c>
      <c r="F3350" t="s">
        <v>3254</v>
      </c>
      <c r="G3350" t="s">
        <v>2733</v>
      </c>
      <c r="H3350" t="s">
        <v>2734</v>
      </c>
      <c r="I3350" s="91">
        <v>0.2986111111111111</v>
      </c>
      <c r="J3350" s="91">
        <v>0.3125</v>
      </c>
      <c r="K3350" s="92">
        <v>0.33</v>
      </c>
      <c r="L3350" s="91">
        <v>0.2902777777777778</v>
      </c>
      <c r="M3350" s="91">
        <v>0.54861111111111116</v>
      </c>
      <c r="N3350" s="92">
        <v>6.2</v>
      </c>
      <c r="O3350">
        <v>1</v>
      </c>
      <c r="P3350">
        <v>45.165717999999998</v>
      </c>
      <c r="Q3350">
        <v>5.7258519999999997</v>
      </c>
      <c r="R3350" s="93">
        <v>46301.460312499999</v>
      </c>
      <c r="S3350">
        <v>1</v>
      </c>
      <c r="T3350">
        <v>20260098</v>
      </c>
      <c r="U3350" t="s">
        <v>40</v>
      </c>
      <c r="V3350">
        <v>20260098</v>
      </c>
    </row>
    <row r="3351" spans="1:22" x14ac:dyDescent="0.3">
      <c r="A3351" s="5">
        <v>46300</v>
      </c>
      <c r="B3351" s="98" t="s">
        <v>3883</v>
      </c>
      <c r="C3351" t="s">
        <v>849</v>
      </c>
      <c r="D3351" t="s">
        <v>848</v>
      </c>
      <c r="E3351" t="s">
        <v>669</v>
      </c>
      <c r="F3351" t="s">
        <v>3071</v>
      </c>
      <c r="G3351" t="s">
        <v>2733</v>
      </c>
      <c r="H3351" t="s">
        <v>2734</v>
      </c>
      <c r="I3351" s="91">
        <v>0.16666666666666666</v>
      </c>
      <c r="J3351" s="91">
        <v>0.1736111111111111</v>
      </c>
      <c r="K3351" s="92">
        <v>0.17</v>
      </c>
      <c r="O3351">
        <v>0</v>
      </c>
      <c r="P3351">
        <v>45.229419</v>
      </c>
      <c r="Q3351">
        <v>5.6816570000000004</v>
      </c>
      <c r="R3351" s="93">
        <v>46301.460312499999</v>
      </c>
      <c r="S3351">
        <v>1</v>
      </c>
      <c r="V3351" t="s">
        <v>3774</v>
      </c>
    </row>
    <row r="3352" spans="1:22" x14ac:dyDescent="0.3">
      <c r="A3352" s="5">
        <v>46300</v>
      </c>
      <c r="B3352" s="98" t="s">
        <v>3844</v>
      </c>
      <c r="C3352" t="s">
        <v>952</v>
      </c>
      <c r="D3352" t="s">
        <v>3255</v>
      </c>
      <c r="E3352" t="s">
        <v>756</v>
      </c>
      <c r="F3352" t="s">
        <v>3256</v>
      </c>
      <c r="G3352" t="s">
        <v>2733</v>
      </c>
      <c r="H3352" t="s">
        <v>2734</v>
      </c>
      <c r="I3352" s="91">
        <v>0.29166666666666669</v>
      </c>
      <c r="J3352" s="91">
        <v>0.30555555555555558</v>
      </c>
      <c r="K3352" s="92">
        <v>0.33</v>
      </c>
      <c r="O3352">
        <v>0</v>
      </c>
      <c r="P3352">
        <v>45.185825999999999</v>
      </c>
      <c r="Q3352">
        <v>5.7163009999999996</v>
      </c>
      <c r="R3352" s="93">
        <v>46301.460312499999</v>
      </c>
      <c r="S3352">
        <v>1</v>
      </c>
      <c r="T3352">
        <v>20260482</v>
      </c>
      <c r="U3352" t="s">
        <v>40</v>
      </c>
      <c r="V3352">
        <v>20260482</v>
      </c>
    </row>
    <row r="3353" spans="1:22" x14ac:dyDescent="0.3">
      <c r="A3353" s="5">
        <v>46300</v>
      </c>
      <c r="B3353" s="98" t="s">
        <v>3882</v>
      </c>
      <c r="C3353" t="s">
        <v>917</v>
      </c>
      <c r="D3353" t="s">
        <v>6006</v>
      </c>
      <c r="E3353" t="s">
        <v>429</v>
      </c>
      <c r="F3353" t="s">
        <v>6007</v>
      </c>
      <c r="G3353" t="s">
        <v>2733</v>
      </c>
      <c r="H3353" t="s">
        <v>2941</v>
      </c>
      <c r="I3353" s="91">
        <v>0.3125</v>
      </c>
      <c r="J3353" s="91">
        <v>0.33333333333333331</v>
      </c>
      <c r="K3353" s="92">
        <v>0.5</v>
      </c>
      <c r="O3353">
        <v>0</v>
      </c>
      <c r="P3353">
        <v>45.169803999999999</v>
      </c>
      <c r="Q3353">
        <v>5.721832</v>
      </c>
      <c r="R3353" s="93">
        <v>46301.460312499999</v>
      </c>
      <c r="S3353">
        <v>1</v>
      </c>
      <c r="T3353">
        <v>20260118</v>
      </c>
      <c r="U3353" t="s">
        <v>40</v>
      </c>
      <c r="V3353">
        <v>20260118</v>
      </c>
    </row>
    <row r="3354" spans="1:22" x14ac:dyDescent="0.3">
      <c r="A3354" s="5">
        <v>46300</v>
      </c>
      <c r="B3354" s="98" t="s">
        <v>3834</v>
      </c>
      <c r="C3354" t="s">
        <v>964</v>
      </c>
      <c r="D3354" t="s">
        <v>3257</v>
      </c>
      <c r="E3354" t="s">
        <v>358</v>
      </c>
      <c r="F3354" t="s">
        <v>3258</v>
      </c>
      <c r="G3354" t="s">
        <v>2733</v>
      </c>
      <c r="H3354" t="s">
        <v>2734</v>
      </c>
      <c r="I3354" s="91">
        <v>0.16666666666666666</v>
      </c>
      <c r="J3354" s="91">
        <v>0.18055555555555555</v>
      </c>
      <c r="K3354" s="92">
        <v>0.33</v>
      </c>
      <c r="L3354" s="91">
        <v>0.37777777777777777</v>
      </c>
      <c r="M3354" s="91">
        <v>0.37777777777777777</v>
      </c>
      <c r="N3354" s="92">
        <v>0</v>
      </c>
      <c r="O3354">
        <v>1</v>
      </c>
      <c r="P3354">
        <v>45.174598000000003</v>
      </c>
      <c r="Q3354">
        <v>5.7422800000000001</v>
      </c>
      <c r="R3354" s="93">
        <v>46301.460312499999</v>
      </c>
      <c r="S3354">
        <v>1</v>
      </c>
      <c r="T3354">
        <v>20260583</v>
      </c>
      <c r="U3354" t="s">
        <v>40</v>
      </c>
      <c r="V3354">
        <v>20260583</v>
      </c>
    </row>
    <row r="3355" spans="1:22" x14ac:dyDescent="0.3">
      <c r="A3355" s="5">
        <v>46300</v>
      </c>
      <c r="B3355" s="98" t="s">
        <v>3826</v>
      </c>
      <c r="C3355" t="s">
        <v>886</v>
      </c>
      <c r="D3355" t="s">
        <v>3260</v>
      </c>
      <c r="E3355" t="s">
        <v>775</v>
      </c>
      <c r="F3355" t="s">
        <v>3261</v>
      </c>
      <c r="G3355" t="s">
        <v>2733</v>
      </c>
      <c r="H3355" t="s">
        <v>2734</v>
      </c>
      <c r="I3355" s="91">
        <v>0.16666666666666666</v>
      </c>
      <c r="J3355" s="91">
        <v>0.18055555555555555</v>
      </c>
      <c r="K3355" s="92">
        <v>0.33</v>
      </c>
      <c r="L3355" s="91">
        <v>0.19305555555555556</v>
      </c>
      <c r="M3355" s="91">
        <v>0.34444444444444444</v>
      </c>
      <c r="N3355" s="92">
        <v>3.63</v>
      </c>
      <c r="O3355">
        <v>1</v>
      </c>
      <c r="P3355">
        <v>45.186475999999999</v>
      </c>
      <c r="Q3355">
        <v>5.7284920000000001</v>
      </c>
      <c r="R3355" s="93">
        <v>46301.460312499999</v>
      </c>
      <c r="S3355">
        <v>1</v>
      </c>
      <c r="T3355">
        <v>20260446</v>
      </c>
      <c r="U3355" t="s">
        <v>40</v>
      </c>
      <c r="V3355">
        <v>20260446</v>
      </c>
    </row>
    <row r="3356" spans="1:22" x14ac:dyDescent="0.3">
      <c r="A3356" s="5">
        <v>46300</v>
      </c>
      <c r="B3356" s="98" t="s">
        <v>3813</v>
      </c>
      <c r="C3356" t="s">
        <v>847</v>
      </c>
      <c r="D3356" t="s">
        <v>2599</v>
      </c>
      <c r="E3356" t="s">
        <v>370</v>
      </c>
      <c r="F3356" t="s">
        <v>370</v>
      </c>
      <c r="G3356" t="s">
        <v>2733</v>
      </c>
      <c r="H3356" t="s">
        <v>2737</v>
      </c>
      <c r="I3356" s="91">
        <v>0.33333333333333331</v>
      </c>
      <c r="J3356" s="91">
        <v>0.34722222222222221</v>
      </c>
      <c r="K3356" s="92">
        <v>0.33</v>
      </c>
      <c r="O3356">
        <v>0</v>
      </c>
      <c r="P3356">
        <v>45.187213</v>
      </c>
      <c r="Q3356">
        <v>5.7183970000000004</v>
      </c>
      <c r="R3356" s="93">
        <v>46301.460312499999</v>
      </c>
      <c r="S3356">
        <v>1</v>
      </c>
      <c r="T3356">
        <v>20260528</v>
      </c>
      <c r="U3356" t="s">
        <v>838</v>
      </c>
      <c r="V3356">
        <v>20260528</v>
      </c>
    </row>
    <row r="3357" spans="1:22" x14ac:dyDescent="0.3">
      <c r="A3357" s="5">
        <v>46300</v>
      </c>
      <c r="B3357" s="98" t="s">
        <v>3819</v>
      </c>
      <c r="C3357" t="s">
        <v>973</v>
      </c>
      <c r="D3357" t="s">
        <v>2285</v>
      </c>
      <c r="E3357" t="s">
        <v>725</v>
      </c>
      <c r="F3357" t="s">
        <v>725</v>
      </c>
      <c r="G3357" t="s">
        <v>2733</v>
      </c>
      <c r="H3357" t="s">
        <v>2737</v>
      </c>
      <c r="I3357" s="91">
        <v>0.1875</v>
      </c>
      <c r="J3357" s="91">
        <v>0.19791666666666666</v>
      </c>
      <c r="K3357" s="92">
        <v>0.25</v>
      </c>
      <c r="O3357">
        <v>0</v>
      </c>
      <c r="P3357">
        <v>45.364230999999997</v>
      </c>
      <c r="Q3357">
        <v>5.596381</v>
      </c>
      <c r="R3357" s="93">
        <v>46301.460312499999</v>
      </c>
      <c r="S3357">
        <v>1</v>
      </c>
      <c r="T3357">
        <v>20260403</v>
      </c>
      <c r="U3357" t="s">
        <v>838</v>
      </c>
      <c r="V3357">
        <v>20260403</v>
      </c>
    </row>
    <row r="3358" spans="1:22" x14ac:dyDescent="0.3">
      <c r="A3358" s="5">
        <v>46300</v>
      </c>
      <c r="B3358" s="98" t="s">
        <v>3856</v>
      </c>
      <c r="C3358" t="s">
        <v>979</v>
      </c>
      <c r="D3358" t="s">
        <v>3269</v>
      </c>
      <c r="E3358" t="s">
        <v>76</v>
      </c>
      <c r="F3358" t="s">
        <v>3270</v>
      </c>
      <c r="G3358" t="s">
        <v>2733</v>
      </c>
      <c r="H3358" t="s">
        <v>2734</v>
      </c>
      <c r="I3358" s="91">
        <v>0.27777777777777779</v>
      </c>
      <c r="J3358" s="91">
        <v>0.29166666666666669</v>
      </c>
      <c r="K3358" s="92">
        <v>0.33</v>
      </c>
      <c r="O3358">
        <v>0</v>
      </c>
      <c r="P3358">
        <v>45.183639999999997</v>
      </c>
      <c r="Q3358">
        <v>5.7215680000000004</v>
      </c>
      <c r="R3358" s="93">
        <v>46301.460312499999</v>
      </c>
      <c r="S3358">
        <v>1</v>
      </c>
      <c r="T3358">
        <v>20260480</v>
      </c>
      <c r="U3358" t="s">
        <v>40</v>
      </c>
      <c r="V3358">
        <v>20260480</v>
      </c>
    </row>
    <row r="3359" spans="1:22" x14ac:dyDescent="0.3">
      <c r="A3359" s="5">
        <v>46300</v>
      </c>
      <c r="B3359" s="98" t="s">
        <v>3816</v>
      </c>
      <c r="C3359" t="s">
        <v>957</v>
      </c>
      <c r="D3359" t="s">
        <v>2126</v>
      </c>
      <c r="E3359" t="s">
        <v>513</v>
      </c>
      <c r="F3359" t="s">
        <v>513</v>
      </c>
      <c r="G3359" t="s">
        <v>2733</v>
      </c>
      <c r="H3359" t="s">
        <v>2737</v>
      </c>
      <c r="I3359" s="91">
        <v>0.51388888888888884</v>
      </c>
      <c r="J3359" s="91">
        <v>0.52430555555555558</v>
      </c>
      <c r="K3359" s="92">
        <v>0.25</v>
      </c>
      <c r="L3359" s="91">
        <v>0.50972222222222219</v>
      </c>
      <c r="M3359" s="91">
        <v>0.51388888888888884</v>
      </c>
      <c r="N3359" s="92">
        <v>0.1</v>
      </c>
      <c r="O3359">
        <v>1</v>
      </c>
      <c r="P3359">
        <v>45.199052999999999</v>
      </c>
      <c r="Q3359">
        <v>5.7376889999999996</v>
      </c>
      <c r="R3359" s="93">
        <v>46301.460312499999</v>
      </c>
      <c r="S3359">
        <v>1</v>
      </c>
      <c r="T3359">
        <v>20260350</v>
      </c>
      <c r="U3359" t="s">
        <v>838</v>
      </c>
      <c r="V3359">
        <v>20260350</v>
      </c>
    </row>
    <row r="3360" spans="1:22" x14ac:dyDescent="0.3">
      <c r="A3360" s="5">
        <v>46300</v>
      </c>
      <c r="B3360" s="98" t="s">
        <v>3814</v>
      </c>
      <c r="C3360" t="s">
        <v>948</v>
      </c>
      <c r="D3360" t="s">
        <v>3271</v>
      </c>
      <c r="E3360" t="s">
        <v>233</v>
      </c>
      <c r="F3360" t="s">
        <v>3272</v>
      </c>
      <c r="G3360" t="s">
        <v>2733</v>
      </c>
      <c r="H3360" t="s">
        <v>2734</v>
      </c>
      <c r="I3360" s="91">
        <v>0.16666666666666666</v>
      </c>
      <c r="J3360" s="91">
        <v>0.18055555555555555</v>
      </c>
      <c r="K3360" s="92">
        <v>0.33</v>
      </c>
      <c r="L3360" s="91">
        <v>0.31388888888888888</v>
      </c>
      <c r="M3360" s="91">
        <v>0.3263888888888889</v>
      </c>
      <c r="N3360" s="92">
        <v>0.3</v>
      </c>
      <c r="O3360">
        <v>1</v>
      </c>
      <c r="P3360">
        <v>45.192034</v>
      </c>
      <c r="Q3360">
        <v>5.73963</v>
      </c>
      <c r="R3360" s="93">
        <v>46301.460312499999</v>
      </c>
      <c r="S3360">
        <v>1</v>
      </c>
      <c r="T3360">
        <v>20260379</v>
      </c>
      <c r="U3360" t="s">
        <v>40</v>
      </c>
      <c r="V3360">
        <v>20260379</v>
      </c>
    </row>
    <row r="3361" spans="1:22" x14ac:dyDescent="0.3">
      <c r="A3361" s="5">
        <v>46300</v>
      </c>
      <c r="B3361" s="98" t="s">
        <v>6133</v>
      </c>
      <c r="C3361" t="s">
        <v>5959</v>
      </c>
      <c r="D3361" t="s">
        <v>1883</v>
      </c>
      <c r="E3361" t="s">
        <v>322</v>
      </c>
      <c r="F3361" t="s">
        <v>3886</v>
      </c>
      <c r="G3361" t="s">
        <v>2733</v>
      </c>
      <c r="H3361" t="s">
        <v>2737</v>
      </c>
      <c r="I3361" s="91">
        <v>0.33333333333333331</v>
      </c>
      <c r="J3361" s="91">
        <v>0.44097222222222221</v>
      </c>
      <c r="K3361" s="92">
        <v>2.58</v>
      </c>
      <c r="O3361">
        <v>0</v>
      </c>
      <c r="P3361">
        <v>45.211889999999997</v>
      </c>
      <c r="Q3361">
        <v>5.6499290000000002</v>
      </c>
      <c r="R3361" s="93">
        <v>46301.460312499999</v>
      </c>
      <c r="S3361">
        <v>1</v>
      </c>
      <c r="T3361">
        <v>20260271</v>
      </c>
      <c r="U3361" t="s">
        <v>838</v>
      </c>
      <c r="V3361">
        <v>20260271</v>
      </c>
    </row>
    <row r="3362" spans="1:22" x14ac:dyDescent="0.3">
      <c r="A3362" s="5">
        <v>46300</v>
      </c>
      <c r="B3362" s="98" t="s">
        <v>3829</v>
      </c>
      <c r="C3362" t="s">
        <v>946</v>
      </c>
      <c r="D3362" t="s">
        <v>1859</v>
      </c>
      <c r="E3362" t="s">
        <v>538</v>
      </c>
      <c r="F3362" t="s">
        <v>538</v>
      </c>
      <c r="G3362" t="s">
        <v>2733</v>
      </c>
      <c r="H3362" t="s">
        <v>2737</v>
      </c>
      <c r="I3362" s="91">
        <v>0.33333333333333331</v>
      </c>
      <c r="J3362" s="91">
        <v>0.34722222222222221</v>
      </c>
      <c r="K3362" s="92">
        <v>0.33</v>
      </c>
      <c r="O3362">
        <v>0</v>
      </c>
      <c r="P3362">
        <v>45.202514999999998</v>
      </c>
      <c r="Q3362">
        <v>5.7046400000000004</v>
      </c>
      <c r="R3362" s="93">
        <v>46301.460312499999</v>
      </c>
      <c r="S3362">
        <v>0</v>
      </c>
      <c r="T3362">
        <v>20260263</v>
      </c>
      <c r="U3362" t="s">
        <v>838</v>
      </c>
      <c r="V3362">
        <v>20260263</v>
      </c>
    </row>
    <row r="3363" spans="1:22" x14ac:dyDescent="0.3">
      <c r="A3363" s="5">
        <v>46300</v>
      </c>
      <c r="B3363" s="98" t="s">
        <v>3816</v>
      </c>
      <c r="C3363" t="s">
        <v>957</v>
      </c>
      <c r="D3363" t="s">
        <v>3273</v>
      </c>
      <c r="E3363" t="s">
        <v>548</v>
      </c>
      <c r="F3363" t="s">
        <v>3274</v>
      </c>
      <c r="G3363" t="s">
        <v>2733</v>
      </c>
      <c r="H3363" t="s">
        <v>2734</v>
      </c>
      <c r="I3363" s="91">
        <v>0.37152777777777779</v>
      </c>
      <c r="J3363" s="91">
        <v>0.38541666666666669</v>
      </c>
      <c r="K3363" s="92">
        <v>0.33</v>
      </c>
      <c r="L3363" s="91">
        <v>0.54583333333333328</v>
      </c>
      <c r="M3363" s="91">
        <v>0.5493055555555556</v>
      </c>
      <c r="N3363" s="92">
        <v>0.08</v>
      </c>
      <c r="O3363">
        <v>1</v>
      </c>
      <c r="P3363">
        <v>45.199911999999998</v>
      </c>
      <c r="Q3363">
        <v>5.7373810000000001</v>
      </c>
      <c r="R3363" s="93">
        <v>46301.460312499999</v>
      </c>
      <c r="S3363">
        <v>1</v>
      </c>
      <c r="T3363">
        <v>20260295</v>
      </c>
      <c r="U3363" t="s">
        <v>40</v>
      </c>
      <c r="V3363">
        <v>20260295</v>
      </c>
    </row>
    <row r="3364" spans="1:22" x14ac:dyDescent="0.3">
      <c r="A3364" s="5">
        <v>46300</v>
      </c>
      <c r="B3364" s="98" t="s">
        <v>3834</v>
      </c>
      <c r="C3364" t="s">
        <v>964</v>
      </c>
      <c r="D3364" t="s">
        <v>3076</v>
      </c>
      <c r="E3364" t="s">
        <v>291</v>
      </c>
      <c r="F3364" t="s">
        <v>3077</v>
      </c>
      <c r="G3364" t="s">
        <v>2733</v>
      </c>
      <c r="H3364" t="s">
        <v>2734</v>
      </c>
      <c r="I3364" s="91">
        <v>0.16666666666666666</v>
      </c>
      <c r="J3364" s="91">
        <v>0.18055555555555555</v>
      </c>
      <c r="K3364" s="92">
        <v>0.33</v>
      </c>
      <c r="L3364" s="91">
        <v>0.30555555555555558</v>
      </c>
      <c r="M3364" s="91">
        <v>0.30555555555555558</v>
      </c>
      <c r="N3364" s="92">
        <v>0</v>
      </c>
      <c r="O3364">
        <v>1</v>
      </c>
      <c r="P3364">
        <v>45.150571999999997</v>
      </c>
      <c r="Q3364">
        <v>5.7256600000000004</v>
      </c>
      <c r="R3364" s="93">
        <v>46301.460312499999</v>
      </c>
      <c r="S3364">
        <v>1</v>
      </c>
      <c r="T3364">
        <v>20260106</v>
      </c>
      <c r="U3364" t="s">
        <v>40</v>
      </c>
      <c r="V3364">
        <v>20260106</v>
      </c>
    </row>
    <row r="3365" spans="1:22" x14ac:dyDescent="0.3">
      <c r="A3365" s="5">
        <v>46300</v>
      </c>
      <c r="B3365" s="98" t="s">
        <v>3822</v>
      </c>
      <c r="C3365" t="s">
        <v>944</v>
      </c>
      <c r="D3365" t="s">
        <v>3275</v>
      </c>
      <c r="E3365" t="s">
        <v>84</v>
      </c>
      <c r="F3365" t="s">
        <v>3276</v>
      </c>
      <c r="G3365" t="s">
        <v>2733</v>
      </c>
      <c r="H3365" t="s">
        <v>2734</v>
      </c>
      <c r="I3365" s="91">
        <v>0.16666666666666666</v>
      </c>
      <c r="J3365" s="91">
        <v>0.18055555555555555</v>
      </c>
      <c r="K3365" s="92">
        <v>0.33</v>
      </c>
      <c r="L3365" s="91">
        <v>0.17847222222222223</v>
      </c>
      <c r="M3365" s="91">
        <v>0.44027777777777777</v>
      </c>
      <c r="N3365" s="92">
        <v>6.28</v>
      </c>
      <c r="O3365">
        <v>1</v>
      </c>
      <c r="P3365">
        <v>45.182246999999997</v>
      </c>
      <c r="Q3365">
        <v>5.7318619999999996</v>
      </c>
      <c r="R3365" s="93">
        <v>46301.460312499999</v>
      </c>
      <c r="S3365">
        <v>1</v>
      </c>
      <c r="T3365">
        <v>20260052</v>
      </c>
      <c r="U3365" t="s">
        <v>40</v>
      </c>
      <c r="V3365">
        <v>20260052</v>
      </c>
    </row>
    <row r="3366" spans="1:22" x14ac:dyDescent="0.3">
      <c r="A3366" s="5">
        <v>46300</v>
      </c>
      <c r="B3366" s="98" t="s">
        <v>3894</v>
      </c>
      <c r="C3366" t="s">
        <v>846</v>
      </c>
      <c r="E3366" t="s">
        <v>1799</v>
      </c>
      <c r="F3366" t="s">
        <v>1799</v>
      </c>
      <c r="I3366" s="91">
        <v>0.29166666666666669</v>
      </c>
      <c r="J3366" s="91">
        <v>0.2986111111111111</v>
      </c>
      <c r="K3366" s="92">
        <v>0.17</v>
      </c>
      <c r="O3366">
        <v>0</v>
      </c>
      <c r="P3366">
        <v>45.363452000000002</v>
      </c>
      <c r="Q3366">
        <v>5.6051859999999998</v>
      </c>
      <c r="R3366" s="93">
        <v>46301.460312499999</v>
      </c>
      <c r="S3366">
        <v>0</v>
      </c>
      <c r="T3366">
        <v>20260245</v>
      </c>
      <c r="U3366" t="s">
        <v>3760</v>
      </c>
      <c r="V3366">
        <v>20260245</v>
      </c>
    </row>
    <row r="3367" spans="1:22" x14ac:dyDescent="0.3">
      <c r="A3367" s="5">
        <v>46300</v>
      </c>
      <c r="B3367" s="98" t="s">
        <v>6133</v>
      </c>
      <c r="C3367" t="s">
        <v>5959</v>
      </c>
      <c r="D3367" t="s">
        <v>1897</v>
      </c>
      <c r="E3367" t="s">
        <v>321</v>
      </c>
      <c r="F3367" t="s">
        <v>3887</v>
      </c>
      <c r="G3367" t="s">
        <v>2733</v>
      </c>
      <c r="H3367" t="s">
        <v>2737</v>
      </c>
      <c r="I3367" s="91">
        <v>0.33333333333333331</v>
      </c>
      <c r="J3367" s="91">
        <v>0.40972222222222221</v>
      </c>
      <c r="K3367" s="92">
        <v>1.83</v>
      </c>
      <c r="O3367">
        <v>0</v>
      </c>
      <c r="P3367">
        <v>45.211889999999997</v>
      </c>
      <c r="Q3367">
        <v>5.6499290000000002</v>
      </c>
      <c r="R3367" s="93">
        <v>46301.460312499999</v>
      </c>
      <c r="S3367">
        <v>1</v>
      </c>
      <c r="T3367">
        <v>20260276</v>
      </c>
      <c r="U3367" t="s">
        <v>838</v>
      </c>
      <c r="V3367">
        <v>20260276</v>
      </c>
    </row>
    <row r="3368" spans="1:22" x14ac:dyDescent="0.3">
      <c r="A3368" s="5">
        <v>46300</v>
      </c>
      <c r="B3368" s="98" t="s">
        <v>3815</v>
      </c>
      <c r="C3368" t="s">
        <v>905</v>
      </c>
      <c r="D3368" t="s">
        <v>1478</v>
      </c>
      <c r="E3368" t="s">
        <v>212</v>
      </c>
      <c r="F3368" t="s">
        <v>3237</v>
      </c>
      <c r="G3368" t="s">
        <v>2733</v>
      </c>
      <c r="H3368" t="s">
        <v>2737</v>
      </c>
      <c r="I3368" s="91">
        <v>0.33333333333333331</v>
      </c>
      <c r="J3368" s="91">
        <v>0.35416666666666669</v>
      </c>
      <c r="K3368" s="92">
        <v>0.5</v>
      </c>
      <c r="O3368">
        <v>0</v>
      </c>
      <c r="P3368">
        <v>45.188997000000001</v>
      </c>
      <c r="Q3368">
        <v>5.7185949999999997</v>
      </c>
      <c r="R3368" s="93">
        <v>46301.460312499999</v>
      </c>
      <c r="S3368">
        <v>1</v>
      </c>
      <c r="T3368">
        <v>20260133</v>
      </c>
      <c r="U3368" t="s">
        <v>838</v>
      </c>
      <c r="V3368">
        <v>20260133</v>
      </c>
    </row>
    <row r="3369" spans="1:22" x14ac:dyDescent="0.3">
      <c r="A3369" s="5">
        <v>46300</v>
      </c>
      <c r="B3369" s="98" t="s">
        <v>3829</v>
      </c>
      <c r="C3369" t="s">
        <v>946</v>
      </c>
      <c r="D3369" t="s">
        <v>3282</v>
      </c>
      <c r="E3369" t="s">
        <v>797</v>
      </c>
      <c r="F3369" t="s">
        <v>3283</v>
      </c>
      <c r="G3369" t="s">
        <v>2733</v>
      </c>
      <c r="H3369" t="s">
        <v>2734</v>
      </c>
      <c r="I3369" s="91">
        <v>0.16666666666666666</v>
      </c>
      <c r="J3369" s="91">
        <v>0.18055555555555555</v>
      </c>
      <c r="K3369" s="92">
        <v>0.33</v>
      </c>
      <c r="O3369">
        <v>0</v>
      </c>
      <c r="P3369">
        <v>45.201144999999997</v>
      </c>
      <c r="Q3369">
        <v>5.706251</v>
      </c>
      <c r="R3369" s="93">
        <v>46301.460312499999</v>
      </c>
      <c r="S3369">
        <v>0</v>
      </c>
      <c r="T3369">
        <v>20260463</v>
      </c>
      <c r="U3369" t="s">
        <v>40</v>
      </c>
      <c r="V3369">
        <v>20260463</v>
      </c>
    </row>
    <row r="3370" spans="1:22" x14ac:dyDescent="0.3">
      <c r="A3370" s="5">
        <v>46300</v>
      </c>
      <c r="B3370" s="98" t="s">
        <v>3826</v>
      </c>
      <c r="C3370" t="s">
        <v>886</v>
      </c>
      <c r="D3370" t="s">
        <v>3292</v>
      </c>
      <c r="E3370" t="s">
        <v>65</v>
      </c>
      <c r="F3370" t="s">
        <v>3293</v>
      </c>
      <c r="G3370" t="s">
        <v>2733</v>
      </c>
      <c r="H3370" t="s">
        <v>2734</v>
      </c>
      <c r="I3370" s="91">
        <v>0.16666666666666666</v>
      </c>
      <c r="J3370" s="91">
        <v>0.18055555555555555</v>
      </c>
      <c r="K3370" s="92">
        <v>0.33</v>
      </c>
      <c r="L3370" s="91">
        <v>0.16527777777777777</v>
      </c>
      <c r="M3370" s="91">
        <v>0.54722222222222228</v>
      </c>
      <c r="N3370" s="92">
        <v>9.17</v>
      </c>
      <c r="O3370">
        <v>1</v>
      </c>
      <c r="P3370">
        <v>45.179937000000002</v>
      </c>
      <c r="Q3370">
        <v>5.7227009999999998</v>
      </c>
      <c r="R3370" s="93">
        <v>46301.460312499999</v>
      </c>
      <c r="S3370">
        <v>1</v>
      </c>
      <c r="T3370">
        <v>20260479</v>
      </c>
      <c r="U3370" t="s">
        <v>40</v>
      </c>
      <c r="V3370">
        <v>20260479</v>
      </c>
    </row>
    <row r="3371" spans="1:22" x14ac:dyDescent="0.3">
      <c r="A3371" s="5">
        <v>46300</v>
      </c>
      <c r="B3371" s="98" t="s">
        <v>3883</v>
      </c>
      <c r="C3371" t="s">
        <v>849</v>
      </c>
      <c r="D3371" t="s">
        <v>3231</v>
      </c>
      <c r="E3371" t="s">
        <v>263</v>
      </c>
      <c r="F3371" t="s">
        <v>3232</v>
      </c>
      <c r="G3371" t="s">
        <v>2733</v>
      </c>
      <c r="H3371" t="s">
        <v>2734</v>
      </c>
      <c r="I3371" s="91">
        <v>0.29166666666666669</v>
      </c>
      <c r="J3371" s="91">
        <v>0.2986111111111111</v>
      </c>
      <c r="K3371" s="92">
        <v>0.17</v>
      </c>
      <c r="L3371" s="91">
        <v>0.35902777777777778</v>
      </c>
      <c r="M3371" s="91">
        <v>0.38611111111111113</v>
      </c>
      <c r="N3371" s="92">
        <v>0.65</v>
      </c>
      <c r="O3371">
        <v>1</v>
      </c>
      <c r="P3371">
        <v>45.245221999999998</v>
      </c>
      <c r="Q3371">
        <v>5.6715299999999997</v>
      </c>
      <c r="R3371" s="93">
        <v>46301.460312499999</v>
      </c>
      <c r="S3371">
        <v>1</v>
      </c>
      <c r="T3371">
        <v>20260584</v>
      </c>
      <c r="U3371" t="s">
        <v>40</v>
      </c>
      <c r="V3371">
        <v>20260584</v>
      </c>
    </row>
    <row r="3372" spans="1:22" x14ac:dyDescent="0.3">
      <c r="A3372" s="5">
        <v>46300</v>
      </c>
      <c r="B3372" s="98" t="s">
        <v>3846</v>
      </c>
      <c r="C3372" t="s">
        <v>863</v>
      </c>
      <c r="D3372" t="s">
        <v>873</v>
      </c>
      <c r="E3372" t="s">
        <v>214</v>
      </c>
      <c r="F3372" t="s">
        <v>3287</v>
      </c>
      <c r="G3372" t="s">
        <v>2733</v>
      </c>
      <c r="H3372" t="s">
        <v>2734</v>
      </c>
      <c r="I3372" s="91">
        <v>0.16666666666666666</v>
      </c>
      <c r="J3372" s="91">
        <v>0.18055555555555555</v>
      </c>
      <c r="K3372" s="92">
        <v>0.33</v>
      </c>
      <c r="L3372" s="91">
        <v>0.19444444444444445</v>
      </c>
      <c r="M3372" s="91">
        <v>0.19583333333333333</v>
      </c>
      <c r="N3372" s="92">
        <v>0.03</v>
      </c>
      <c r="O3372">
        <v>1</v>
      </c>
      <c r="P3372">
        <v>45.191879999999998</v>
      </c>
      <c r="Q3372">
        <v>5.7191989999999997</v>
      </c>
      <c r="R3372" s="93">
        <v>46301.460312499999</v>
      </c>
      <c r="S3372">
        <v>1</v>
      </c>
      <c r="V3372" t="s">
        <v>3766</v>
      </c>
    </row>
    <row r="3373" spans="1:22" x14ac:dyDescent="0.3">
      <c r="A3373" s="5">
        <v>46300</v>
      </c>
      <c r="B3373" s="98" t="s">
        <v>3870</v>
      </c>
      <c r="C3373" t="s">
        <v>947</v>
      </c>
      <c r="D3373" t="s">
        <v>2318</v>
      </c>
      <c r="E3373" t="s">
        <v>696</v>
      </c>
      <c r="F3373" t="s">
        <v>696</v>
      </c>
      <c r="G3373" t="s">
        <v>2733</v>
      </c>
      <c r="H3373" t="s">
        <v>2737</v>
      </c>
      <c r="I3373" s="91">
        <v>0.33333333333333331</v>
      </c>
      <c r="J3373" s="91">
        <v>0.3611111111111111</v>
      </c>
      <c r="K3373" s="92">
        <v>0.67</v>
      </c>
      <c r="L3373" s="91">
        <v>0.34166666666666667</v>
      </c>
      <c r="M3373" s="91">
        <v>0.40277777777777779</v>
      </c>
      <c r="N3373" s="92">
        <v>1.47</v>
      </c>
      <c r="O3373">
        <v>1</v>
      </c>
      <c r="P3373">
        <v>45.371516</v>
      </c>
      <c r="Q3373">
        <v>5.5878629999999996</v>
      </c>
      <c r="R3373" s="93">
        <v>46301.460312499999</v>
      </c>
      <c r="S3373">
        <v>1</v>
      </c>
      <c r="T3373">
        <v>20260417</v>
      </c>
      <c r="U3373" t="s">
        <v>838</v>
      </c>
      <c r="V3373">
        <v>20260417</v>
      </c>
    </row>
    <row r="3374" spans="1:22" x14ac:dyDescent="0.3">
      <c r="A3374" s="5">
        <v>46300</v>
      </c>
      <c r="B3374" s="98" t="s">
        <v>3860</v>
      </c>
      <c r="C3374" t="s">
        <v>982</v>
      </c>
      <c r="D3374" t="s">
        <v>3284</v>
      </c>
      <c r="E3374" t="s">
        <v>488</v>
      </c>
      <c r="F3374" t="s">
        <v>3285</v>
      </c>
      <c r="G3374" t="s">
        <v>2733</v>
      </c>
      <c r="H3374" t="s">
        <v>2734</v>
      </c>
      <c r="I3374" s="91">
        <v>0.16666666666666666</v>
      </c>
      <c r="J3374" s="91">
        <v>0.18055555555555555</v>
      </c>
      <c r="K3374" s="92">
        <v>0.33</v>
      </c>
      <c r="L3374" s="91">
        <v>0.26041666666666669</v>
      </c>
      <c r="M3374" s="91">
        <v>0.48472222222222222</v>
      </c>
      <c r="N3374" s="92">
        <v>5.38</v>
      </c>
      <c r="O3374">
        <v>1</v>
      </c>
      <c r="P3374">
        <v>45.081518000000003</v>
      </c>
      <c r="Q3374">
        <v>5.7728349999999997</v>
      </c>
      <c r="R3374" s="93">
        <v>46301.460312499999</v>
      </c>
      <c r="S3374">
        <v>1</v>
      </c>
      <c r="T3374">
        <v>20260280</v>
      </c>
      <c r="U3374" t="s">
        <v>40</v>
      </c>
      <c r="V3374">
        <v>20260280</v>
      </c>
    </row>
    <row r="3375" spans="1:22" x14ac:dyDescent="0.3">
      <c r="A3375" s="5">
        <v>46300</v>
      </c>
      <c r="B3375" s="98" t="s">
        <v>3872</v>
      </c>
      <c r="C3375" t="s">
        <v>866</v>
      </c>
      <c r="D3375" t="s">
        <v>1979</v>
      </c>
      <c r="E3375" t="s">
        <v>504</v>
      </c>
      <c r="F3375" t="s">
        <v>504</v>
      </c>
      <c r="G3375" t="s">
        <v>2733</v>
      </c>
      <c r="H3375" t="s">
        <v>2737</v>
      </c>
      <c r="I3375" s="91">
        <v>0.33333333333333331</v>
      </c>
      <c r="J3375" s="91">
        <v>0.34722222222222221</v>
      </c>
      <c r="K3375" s="92">
        <v>0.33</v>
      </c>
      <c r="L3375" s="91">
        <v>0.31041666666666667</v>
      </c>
      <c r="M3375" s="91">
        <v>0.31041666666666667</v>
      </c>
      <c r="N3375" s="92">
        <v>0</v>
      </c>
      <c r="O3375">
        <v>1</v>
      </c>
      <c r="P3375">
        <v>45.237414999999999</v>
      </c>
      <c r="Q3375">
        <v>5.8513719999999996</v>
      </c>
      <c r="R3375" s="93">
        <v>46301.460312499999</v>
      </c>
      <c r="S3375">
        <v>1</v>
      </c>
      <c r="T3375">
        <v>20260301</v>
      </c>
      <c r="U3375" t="s">
        <v>838</v>
      </c>
      <c r="V3375">
        <v>20260301</v>
      </c>
    </row>
    <row r="3376" spans="1:22" x14ac:dyDescent="0.3">
      <c r="A3376" s="5">
        <v>46300</v>
      </c>
      <c r="B3376" s="98" t="s">
        <v>3839</v>
      </c>
      <c r="C3376" t="s">
        <v>966</v>
      </c>
      <c r="D3376" t="s">
        <v>3280</v>
      </c>
      <c r="E3376" t="s">
        <v>791</v>
      </c>
      <c r="F3376" t="s">
        <v>3281</v>
      </c>
      <c r="G3376" t="s">
        <v>2733</v>
      </c>
      <c r="H3376" t="s">
        <v>2734</v>
      </c>
      <c r="I3376" s="91">
        <v>0.4548611111111111</v>
      </c>
      <c r="J3376" s="91">
        <v>0.46875</v>
      </c>
      <c r="K3376" s="92">
        <v>0.33</v>
      </c>
      <c r="O3376">
        <v>0</v>
      </c>
      <c r="P3376">
        <v>45.376016999999997</v>
      </c>
      <c r="Q3376">
        <v>5.5822570000000002</v>
      </c>
      <c r="R3376" s="93">
        <v>46301.460312499999</v>
      </c>
      <c r="S3376">
        <v>1</v>
      </c>
      <c r="T3376">
        <v>20260453</v>
      </c>
      <c r="U3376" t="s">
        <v>40</v>
      </c>
      <c r="V3376">
        <v>20260453</v>
      </c>
    </row>
    <row r="3377" spans="1:22" x14ac:dyDescent="0.3">
      <c r="A3377" s="5">
        <v>46300</v>
      </c>
      <c r="B3377" s="98" t="s">
        <v>3829</v>
      </c>
      <c r="C3377" t="s">
        <v>946</v>
      </c>
      <c r="D3377" t="s">
        <v>3288</v>
      </c>
      <c r="E3377" t="s">
        <v>121</v>
      </c>
      <c r="F3377" t="s">
        <v>3289</v>
      </c>
      <c r="G3377" t="s">
        <v>2733</v>
      </c>
      <c r="H3377" t="s">
        <v>2734</v>
      </c>
      <c r="I3377" s="91">
        <v>0.25</v>
      </c>
      <c r="J3377" s="91">
        <v>0.2638888888888889</v>
      </c>
      <c r="K3377" s="92">
        <v>0.33</v>
      </c>
      <c r="O3377">
        <v>0</v>
      </c>
      <c r="P3377">
        <v>45.184877999999998</v>
      </c>
      <c r="Q3377">
        <v>5.7209649999999996</v>
      </c>
      <c r="R3377" s="93">
        <v>46301.460312499999</v>
      </c>
      <c r="S3377">
        <v>0</v>
      </c>
      <c r="T3377">
        <v>20260320</v>
      </c>
      <c r="U3377" t="s">
        <v>40</v>
      </c>
      <c r="V3377">
        <v>20260320</v>
      </c>
    </row>
    <row r="3378" spans="1:22" x14ac:dyDescent="0.3">
      <c r="A3378" s="5">
        <v>46300</v>
      </c>
      <c r="B3378" s="98" t="s">
        <v>3833</v>
      </c>
      <c r="C3378" t="s">
        <v>978</v>
      </c>
      <c r="D3378" t="s">
        <v>1749</v>
      </c>
      <c r="E3378" t="s">
        <v>530</v>
      </c>
      <c r="F3378" t="s">
        <v>530</v>
      </c>
      <c r="G3378" t="s">
        <v>2733</v>
      </c>
      <c r="H3378" t="s">
        <v>2737</v>
      </c>
      <c r="I3378" s="91">
        <v>0.33333333333333331</v>
      </c>
      <c r="J3378" s="91">
        <v>0.36458333333333331</v>
      </c>
      <c r="K3378" s="92">
        <v>0.75</v>
      </c>
      <c r="O3378">
        <v>0</v>
      </c>
      <c r="P3378">
        <v>45.565095999999997</v>
      </c>
      <c r="Q3378">
        <v>5.9190420000000001</v>
      </c>
      <c r="R3378" s="93">
        <v>46301.460312499999</v>
      </c>
      <c r="S3378">
        <v>1</v>
      </c>
      <c r="T3378">
        <v>20260230</v>
      </c>
      <c r="U3378" t="s">
        <v>838</v>
      </c>
      <c r="V3378">
        <v>20260230</v>
      </c>
    </row>
    <row r="3379" spans="1:22" x14ac:dyDescent="0.3">
      <c r="A3379" s="5">
        <v>46300</v>
      </c>
      <c r="B3379" s="98" t="s">
        <v>3822</v>
      </c>
      <c r="C3379" t="s">
        <v>944</v>
      </c>
      <c r="D3379" t="s">
        <v>1840</v>
      </c>
      <c r="E3379" t="s">
        <v>406</v>
      </c>
      <c r="F3379" t="s">
        <v>406</v>
      </c>
      <c r="G3379" t="s">
        <v>2733</v>
      </c>
      <c r="H3379" t="s">
        <v>2737</v>
      </c>
      <c r="I3379" s="91">
        <v>0.33333333333333331</v>
      </c>
      <c r="J3379" s="91">
        <v>0.34722222222222221</v>
      </c>
      <c r="K3379" s="92">
        <v>0.33</v>
      </c>
      <c r="L3379" s="91">
        <v>0.49652777777777779</v>
      </c>
      <c r="M3379" s="91">
        <v>0.51111111111111107</v>
      </c>
      <c r="N3379" s="92">
        <v>0.35</v>
      </c>
      <c r="O3379">
        <v>1</v>
      </c>
      <c r="P3379">
        <v>45.174978000000003</v>
      </c>
      <c r="Q3379">
        <v>5.7372079999999999</v>
      </c>
      <c r="R3379" s="93">
        <v>46301.460312499999</v>
      </c>
      <c r="S3379">
        <v>1</v>
      </c>
      <c r="T3379">
        <v>20260257</v>
      </c>
      <c r="U3379" t="s">
        <v>838</v>
      </c>
      <c r="V3379">
        <v>20260257</v>
      </c>
    </row>
    <row r="3380" spans="1:22" x14ac:dyDescent="0.3">
      <c r="A3380" s="5">
        <v>46300</v>
      </c>
      <c r="B3380" s="98" t="s">
        <v>3828</v>
      </c>
      <c r="C3380" t="s">
        <v>976</v>
      </c>
      <c r="D3380" t="s">
        <v>3266</v>
      </c>
      <c r="E3380" t="s">
        <v>706</v>
      </c>
      <c r="F3380" t="s">
        <v>3267</v>
      </c>
      <c r="G3380" t="s">
        <v>2733</v>
      </c>
      <c r="H3380" t="s">
        <v>2734</v>
      </c>
      <c r="I3380" s="91">
        <v>0.16666666666666666</v>
      </c>
      <c r="J3380" s="91">
        <v>0.18055555555555555</v>
      </c>
      <c r="K3380" s="92">
        <v>0.33</v>
      </c>
      <c r="L3380" s="91">
        <v>0.17847222222222223</v>
      </c>
      <c r="M3380" s="91">
        <v>0.18611111111111112</v>
      </c>
      <c r="N3380" s="92">
        <v>0.18</v>
      </c>
      <c r="O3380">
        <v>1</v>
      </c>
      <c r="P3380">
        <v>45.176924999999997</v>
      </c>
      <c r="Q3380">
        <v>5.7132199999999997</v>
      </c>
      <c r="R3380" s="93">
        <v>46301.460312499999</v>
      </c>
      <c r="S3380">
        <v>1</v>
      </c>
      <c r="T3380">
        <v>20260197</v>
      </c>
      <c r="U3380" t="s">
        <v>40</v>
      </c>
      <c r="V3380">
        <v>20260197</v>
      </c>
    </row>
    <row r="3381" spans="1:22" x14ac:dyDescent="0.3">
      <c r="A3381" s="5">
        <v>46300</v>
      </c>
      <c r="B3381" s="98" t="s">
        <v>3817</v>
      </c>
      <c r="C3381" t="s">
        <v>974</v>
      </c>
      <c r="D3381" t="s">
        <v>3061</v>
      </c>
      <c r="E3381" t="s">
        <v>283</v>
      </c>
      <c r="F3381" t="s">
        <v>6009</v>
      </c>
      <c r="G3381" t="s">
        <v>2733</v>
      </c>
      <c r="H3381" t="s">
        <v>2734</v>
      </c>
      <c r="I3381" s="91">
        <v>0.16666666666666666</v>
      </c>
      <c r="J3381" s="91">
        <v>0.18055555555555555</v>
      </c>
      <c r="K3381" s="92">
        <v>0.33</v>
      </c>
      <c r="L3381" s="91">
        <v>0.24305555555555555</v>
      </c>
      <c r="M3381" s="91">
        <v>0.45833333333333331</v>
      </c>
      <c r="N3381" s="92">
        <v>5.17</v>
      </c>
      <c r="O3381">
        <v>1</v>
      </c>
      <c r="P3381">
        <v>45.170468999999997</v>
      </c>
      <c r="Q3381">
        <v>5.7347279999999996</v>
      </c>
      <c r="R3381" s="93">
        <v>46301.460312499999</v>
      </c>
      <c r="S3381">
        <v>1</v>
      </c>
      <c r="T3381">
        <v>20260359</v>
      </c>
      <c r="U3381" t="s">
        <v>40</v>
      </c>
      <c r="V3381">
        <v>20260359</v>
      </c>
    </row>
    <row r="3382" spans="1:22" x14ac:dyDescent="0.3">
      <c r="A3382" s="5">
        <v>46300</v>
      </c>
      <c r="B3382" s="98" t="s">
        <v>3831</v>
      </c>
      <c r="C3382" t="s">
        <v>892</v>
      </c>
      <c r="D3382" t="s">
        <v>3296</v>
      </c>
      <c r="E3382" t="s">
        <v>330</v>
      </c>
      <c r="F3382" t="s">
        <v>3297</v>
      </c>
      <c r="G3382" t="s">
        <v>2733</v>
      </c>
      <c r="H3382" t="s">
        <v>2734</v>
      </c>
      <c r="I3382" s="91">
        <v>0.16666666666666666</v>
      </c>
      <c r="J3382" s="91">
        <v>0.18055555555555555</v>
      </c>
      <c r="K3382" s="92">
        <v>0.33</v>
      </c>
      <c r="O3382">
        <v>0</v>
      </c>
      <c r="P3382">
        <v>45.168810999999998</v>
      </c>
      <c r="Q3382">
        <v>5.722461</v>
      </c>
      <c r="R3382" s="93">
        <v>46301.460312499999</v>
      </c>
      <c r="S3382">
        <v>1</v>
      </c>
      <c r="T3382">
        <v>20260102</v>
      </c>
      <c r="U3382" t="s">
        <v>40</v>
      </c>
      <c r="V3382">
        <v>20260102</v>
      </c>
    </row>
    <row r="3383" spans="1:22" x14ac:dyDescent="0.3">
      <c r="A3383" s="5">
        <v>46300</v>
      </c>
      <c r="B3383" s="98" t="s">
        <v>3816</v>
      </c>
      <c r="C3383" t="s">
        <v>957</v>
      </c>
      <c r="D3383" t="s">
        <v>3298</v>
      </c>
      <c r="E3383" t="s">
        <v>242</v>
      </c>
      <c r="F3383" t="s">
        <v>3299</v>
      </c>
      <c r="G3383" t="s">
        <v>2733</v>
      </c>
      <c r="H3383" t="s">
        <v>2734</v>
      </c>
      <c r="I3383" s="91">
        <v>0.41319444444444442</v>
      </c>
      <c r="J3383" s="91">
        <v>0.42708333333333331</v>
      </c>
      <c r="K3383" s="92">
        <v>0.33</v>
      </c>
      <c r="L3383" s="91">
        <v>0.55347222222222225</v>
      </c>
      <c r="M3383" s="91">
        <v>0.55486111111111114</v>
      </c>
      <c r="N3383" s="92">
        <v>0.03</v>
      </c>
      <c r="O3383">
        <v>1</v>
      </c>
      <c r="P3383">
        <v>45.199171999999997</v>
      </c>
      <c r="Q3383">
        <v>5.7368750000000004</v>
      </c>
      <c r="R3383" s="93">
        <v>46301.460312499999</v>
      </c>
      <c r="S3383">
        <v>1</v>
      </c>
      <c r="T3383">
        <v>20260011</v>
      </c>
      <c r="U3383" t="s">
        <v>40</v>
      </c>
      <c r="V3383">
        <v>20260011</v>
      </c>
    </row>
    <row r="3384" spans="1:22" x14ac:dyDescent="0.3">
      <c r="A3384" s="5">
        <v>46300</v>
      </c>
      <c r="B3384" s="98" t="s">
        <v>3835</v>
      </c>
      <c r="C3384" t="s">
        <v>859</v>
      </c>
      <c r="D3384" t="s">
        <v>3387</v>
      </c>
      <c r="E3384" t="s">
        <v>168</v>
      </c>
      <c r="F3384" t="s">
        <v>3388</v>
      </c>
      <c r="G3384" t="s">
        <v>2733</v>
      </c>
      <c r="H3384" t="s">
        <v>2734</v>
      </c>
      <c r="I3384" s="91">
        <v>0.16666666666666666</v>
      </c>
      <c r="J3384" s="91">
        <v>0.18055555555555555</v>
      </c>
      <c r="K3384" s="92">
        <v>0.33</v>
      </c>
      <c r="O3384">
        <v>0</v>
      </c>
      <c r="P3384">
        <v>45.191439000000003</v>
      </c>
      <c r="Q3384">
        <v>5.7271229999999997</v>
      </c>
      <c r="R3384" s="93">
        <v>46301.460312499999</v>
      </c>
      <c r="S3384">
        <v>1</v>
      </c>
      <c r="T3384">
        <v>20260232</v>
      </c>
      <c r="U3384" t="s">
        <v>3760</v>
      </c>
      <c r="V3384">
        <v>20260232</v>
      </c>
    </row>
    <row r="3385" spans="1:22" x14ac:dyDescent="0.3">
      <c r="A3385" s="5">
        <v>46300</v>
      </c>
      <c r="B3385" s="98" t="s">
        <v>3826</v>
      </c>
      <c r="C3385" t="s">
        <v>886</v>
      </c>
      <c r="D3385" t="s">
        <v>1927</v>
      </c>
      <c r="E3385" t="s">
        <v>684</v>
      </c>
      <c r="F3385" t="s">
        <v>684</v>
      </c>
      <c r="G3385" t="s">
        <v>2733</v>
      </c>
      <c r="H3385" t="s">
        <v>2737</v>
      </c>
      <c r="I3385" s="91">
        <v>0.33333333333333331</v>
      </c>
      <c r="J3385" s="91">
        <v>0.4236111111111111</v>
      </c>
      <c r="K3385" s="92">
        <v>2.17</v>
      </c>
      <c r="O3385">
        <v>0</v>
      </c>
      <c r="P3385">
        <v>45.189571999999998</v>
      </c>
      <c r="Q3385">
        <v>5.7128589999999999</v>
      </c>
      <c r="R3385" s="93">
        <v>46301.460312499999</v>
      </c>
      <c r="S3385">
        <v>1</v>
      </c>
      <c r="T3385">
        <v>20260285</v>
      </c>
      <c r="U3385" t="s">
        <v>838</v>
      </c>
      <c r="V3385">
        <v>20260285</v>
      </c>
    </row>
    <row r="3386" spans="1:22" x14ac:dyDescent="0.3">
      <c r="A3386" s="5">
        <v>46300</v>
      </c>
      <c r="B3386" s="98" t="s">
        <v>3822</v>
      </c>
      <c r="C3386" t="s">
        <v>944</v>
      </c>
      <c r="D3386" t="s">
        <v>2699</v>
      </c>
      <c r="E3386" t="s">
        <v>454</v>
      </c>
      <c r="F3386" t="s">
        <v>454</v>
      </c>
      <c r="G3386" t="s">
        <v>2733</v>
      </c>
      <c r="H3386" t="s">
        <v>2737</v>
      </c>
      <c r="I3386" s="91">
        <v>0.33333333333333331</v>
      </c>
      <c r="J3386" s="91">
        <v>0.3888888888888889</v>
      </c>
      <c r="K3386" s="92">
        <v>1.33</v>
      </c>
      <c r="L3386" s="91">
        <v>0.17847222222222223</v>
      </c>
      <c r="M3386" s="91">
        <v>0.24305555555555555</v>
      </c>
      <c r="N3386" s="92">
        <v>1.55</v>
      </c>
      <c r="O3386">
        <v>1</v>
      </c>
      <c r="P3386">
        <v>45.182113000000001</v>
      </c>
      <c r="Q3386">
        <v>5.7311740000000002</v>
      </c>
      <c r="R3386" s="93">
        <v>46301.460312499999</v>
      </c>
      <c r="S3386">
        <v>1</v>
      </c>
      <c r="T3386">
        <v>20260571</v>
      </c>
      <c r="U3386" t="s">
        <v>838</v>
      </c>
      <c r="V3386">
        <v>20260571</v>
      </c>
    </row>
    <row r="3387" spans="1:22" x14ac:dyDescent="0.3">
      <c r="A3387" s="5">
        <v>46300</v>
      </c>
      <c r="B3387" s="98" t="s">
        <v>3849</v>
      </c>
      <c r="C3387" t="s">
        <v>861</v>
      </c>
      <c r="D3387" t="s">
        <v>3086</v>
      </c>
      <c r="E3387" t="s">
        <v>748</v>
      </c>
      <c r="F3387" t="s">
        <v>3087</v>
      </c>
      <c r="G3387" t="s">
        <v>2733</v>
      </c>
      <c r="H3387" t="s">
        <v>2734</v>
      </c>
      <c r="I3387" s="91">
        <v>0.29166666666666669</v>
      </c>
      <c r="J3387" s="91">
        <v>0.30555555555555558</v>
      </c>
      <c r="K3387" s="92">
        <v>0.33</v>
      </c>
      <c r="L3387" s="91">
        <v>0.23749999999999999</v>
      </c>
      <c r="M3387" s="91">
        <v>0.47638888888888886</v>
      </c>
      <c r="N3387" s="92">
        <v>5.73</v>
      </c>
      <c r="O3387">
        <v>1</v>
      </c>
      <c r="P3387">
        <v>45.187277999999999</v>
      </c>
      <c r="Q3387">
        <v>5.7462960000000001</v>
      </c>
      <c r="R3387" s="93">
        <v>46301.460312499999</v>
      </c>
      <c r="S3387">
        <v>1</v>
      </c>
      <c r="T3387">
        <v>20260262</v>
      </c>
      <c r="U3387" t="s">
        <v>40</v>
      </c>
      <c r="V3387">
        <v>20260262</v>
      </c>
    </row>
    <row r="3388" spans="1:22" x14ac:dyDescent="0.3">
      <c r="A3388" s="5">
        <v>46300</v>
      </c>
      <c r="B3388" s="98" t="s">
        <v>3854</v>
      </c>
      <c r="C3388" t="s">
        <v>963</v>
      </c>
      <c r="D3388" t="s">
        <v>2969</v>
      </c>
      <c r="E3388" t="s">
        <v>462</v>
      </c>
      <c r="F3388" t="s">
        <v>6010</v>
      </c>
      <c r="G3388" t="s">
        <v>2733</v>
      </c>
      <c r="H3388" t="s">
        <v>2734</v>
      </c>
      <c r="I3388" s="91">
        <v>0.16666666666666666</v>
      </c>
      <c r="J3388" s="91">
        <v>0.18055555555555555</v>
      </c>
      <c r="K3388" s="92">
        <v>0.33</v>
      </c>
      <c r="L3388" s="91">
        <v>0.21875</v>
      </c>
      <c r="M3388" s="91">
        <v>0.48194444444444445</v>
      </c>
      <c r="N3388" s="92">
        <v>6.32</v>
      </c>
      <c r="O3388">
        <v>1</v>
      </c>
      <c r="P3388">
        <v>45.184040000000003</v>
      </c>
      <c r="Q3388">
        <v>5.7121500000000003</v>
      </c>
      <c r="R3388" s="93">
        <v>46301.460312499999</v>
      </c>
      <c r="S3388">
        <v>1</v>
      </c>
      <c r="T3388">
        <v>20260165</v>
      </c>
      <c r="U3388" t="s">
        <v>40</v>
      </c>
      <c r="V3388">
        <v>20260165</v>
      </c>
    </row>
    <row r="3389" spans="1:22" x14ac:dyDescent="0.3">
      <c r="A3389" s="5">
        <v>46300</v>
      </c>
      <c r="B3389" s="98" t="s">
        <v>3856</v>
      </c>
      <c r="C3389" t="s">
        <v>979</v>
      </c>
      <c r="D3389" t="s">
        <v>3278</v>
      </c>
      <c r="E3389" t="s">
        <v>309</v>
      </c>
      <c r="F3389" t="s">
        <v>3279</v>
      </c>
      <c r="G3389" t="s">
        <v>2733</v>
      </c>
      <c r="H3389" t="s">
        <v>2734</v>
      </c>
      <c r="I3389" s="91">
        <v>0.16666666666666666</v>
      </c>
      <c r="J3389" s="91">
        <v>0.18055555555555555</v>
      </c>
      <c r="K3389" s="92">
        <v>0.33</v>
      </c>
      <c r="O3389">
        <v>0</v>
      </c>
      <c r="P3389">
        <v>45.199238000000001</v>
      </c>
      <c r="Q3389">
        <v>5.7115140000000002</v>
      </c>
      <c r="R3389" s="93">
        <v>46301.460312499999</v>
      </c>
      <c r="S3389">
        <v>1</v>
      </c>
      <c r="T3389">
        <v>20260467</v>
      </c>
      <c r="U3389" t="s">
        <v>40</v>
      </c>
      <c r="V3389">
        <v>20260467</v>
      </c>
    </row>
    <row r="3390" spans="1:22" x14ac:dyDescent="0.3">
      <c r="A3390" s="5">
        <v>46300</v>
      </c>
      <c r="B3390" s="98" t="s">
        <v>3830</v>
      </c>
      <c r="C3390" t="s">
        <v>951</v>
      </c>
      <c r="D3390" t="s">
        <v>3302</v>
      </c>
      <c r="E3390" t="s">
        <v>403</v>
      </c>
      <c r="F3390" t="s">
        <v>3303</v>
      </c>
      <c r="G3390" t="s">
        <v>2733</v>
      </c>
      <c r="H3390" t="s">
        <v>2734</v>
      </c>
      <c r="I3390" s="91">
        <v>0.16666666666666666</v>
      </c>
      <c r="J3390" s="91">
        <v>0.18055555555555555</v>
      </c>
      <c r="K3390" s="92">
        <v>0.33</v>
      </c>
      <c r="L3390" s="91">
        <v>0.20902777777777778</v>
      </c>
      <c r="M3390" s="91">
        <v>0.50972222222222219</v>
      </c>
      <c r="N3390" s="92">
        <v>7.22</v>
      </c>
      <c r="O3390">
        <v>1</v>
      </c>
      <c r="P3390">
        <v>45.176518000000002</v>
      </c>
      <c r="Q3390">
        <v>5.7090420000000002</v>
      </c>
      <c r="R3390" s="93">
        <v>46301.460312499999</v>
      </c>
      <c r="S3390">
        <v>1</v>
      </c>
      <c r="T3390">
        <v>20260254</v>
      </c>
      <c r="U3390" t="s">
        <v>40</v>
      </c>
      <c r="V3390">
        <v>20260254</v>
      </c>
    </row>
    <row r="3391" spans="1:22" x14ac:dyDescent="0.3">
      <c r="A3391" s="5">
        <v>46300</v>
      </c>
      <c r="B3391" s="98" t="s">
        <v>3856</v>
      </c>
      <c r="C3391" t="s">
        <v>979</v>
      </c>
      <c r="D3391" t="s">
        <v>1786</v>
      </c>
      <c r="E3391" t="s">
        <v>536</v>
      </c>
      <c r="F3391" t="s">
        <v>1788</v>
      </c>
      <c r="G3391" t="s">
        <v>2733</v>
      </c>
      <c r="H3391" t="s">
        <v>2737</v>
      </c>
      <c r="I3391" s="91">
        <v>0.2048611111111111</v>
      </c>
      <c r="J3391" s="91">
        <v>0.21527777777777779</v>
      </c>
      <c r="K3391" s="92">
        <v>0.25</v>
      </c>
      <c r="L3391" s="91">
        <v>0.49305555555555558</v>
      </c>
      <c r="M3391" s="91">
        <v>0.54097222222222219</v>
      </c>
      <c r="N3391" s="92">
        <v>1.1499999999999999</v>
      </c>
      <c r="O3391">
        <v>1</v>
      </c>
      <c r="P3391">
        <v>45.183112000000001</v>
      </c>
      <c r="Q3391">
        <v>5.7278739999999999</v>
      </c>
      <c r="R3391" s="93">
        <v>46301.460312499999</v>
      </c>
      <c r="S3391">
        <v>1</v>
      </c>
      <c r="T3391">
        <v>20260242</v>
      </c>
      <c r="U3391" t="s">
        <v>838</v>
      </c>
      <c r="V3391">
        <v>20260242</v>
      </c>
    </row>
    <row r="3392" spans="1:22" x14ac:dyDescent="0.3">
      <c r="A3392" s="5">
        <v>46300</v>
      </c>
      <c r="B3392" s="98" t="s">
        <v>3826</v>
      </c>
      <c r="C3392" t="s">
        <v>886</v>
      </c>
      <c r="D3392" t="s">
        <v>2352</v>
      </c>
      <c r="E3392" t="s">
        <v>158</v>
      </c>
      <c r="F3392" t="s">
        <v>158</v>
      </c>
      <c r="G3392" t="s">
        <v>2733</v>
      </c>
      <c r="H3392" t="s">
        <v>2737</v>
      </c>
      <c r="I3392" s="91">
        <v>0.33333333333333331</v>
      </c>
      <c r="J3392" s="91">
        <v>0.34722222222222221</v>
      </c>
      <c r="K3392" s="92">
        <v>0.33</v>
      </c>
      <c r="O3392">
        <v>0</v>
      </c>
      <c r="P3392">
        <v>45.179771000000002</v>
      </c>
      <c r="Q3392">
        <v>5.7104290000000004</v>
      </c>
      <c r="R3392" s="93">
        <v>46301.460312499999</v>
      </c>
      <c r="S3392">
        <v>1</v>
      </c>
      <c r="T3392">
        <v>20260428</v>
      </c>
      <c r="U3392" t="s">
        <v>838</v>
      </c>
      <c r="V3392">
        <v>20260428</v>
      </c>
    </row>
    <row r="3393" spans="1:22" x14ac:dyDescent="0.3">
      <c r="A3393" s="5">
        <v>46300</v>
      </c>
      <c r="B3393" s="98" t="s">
        <v>3842</v>
      </c>
      <c r="C3393" t="s">
        <v>865</v>
      </c>
      <c r="D3393" t="s">
        <v>1137</v>
      </c>
      <c r="E3393" t="s">
        <v>331</v>
      </c>
      <c r="F3393" t="s">
        <v>3268</v>
      </c>
      <c r="G3393" t="s">
        <v>2733</v>
      </c>
      <c r="H3393" t="s">
        <v>2737</v>
      </c>
      <c r="I3393" s="91">
        <v>0.33333333333333331</v>
      </c>
      <c r="J3393" s="91">
        <v>0.49652777777777779</v>
      </c>
      <c r="K3393" s="92">
        <v>3.92</v>
      </c>
      <c r="L3393" s="91">
        <v>0.40208333333333335</v>
      </c>
      <c r="M3393" s="91">
        <v>0.57291666666666663</v>
      </c>
      <c r="N3393" s="92">
        <v>4.0999999999999996</v>
      </c>
      <c r="O3393">
        <v>1</v>
      </c>
      <c r="P3393">
        <v>46.203426999999998</v>
      </c>
      <c r="Q3393">
        <v>-1.3673979999999999</v>
      </c>
      <c r="R3393" s="93">
        <v>46301.460312499999</v>
      </c>
      <c r="S3393">
        <v>1</v>
      </c>
      <c r="T3393">
        <v>20260020</v>
      </c>
      <c r="U3393" t="s">
        <v>838</v>
      </c>
      <c r="V3393">
        <v>20260020</v>
      </c>
    </row>
    <row r="3394" spans="1:22" x14ac:dyDescent="0.3">
      <c r="A3394" s="5">
        <v>46300</v>
      </c>
      <c r="B3394" s="98" t="s">
        <v>3841</v>
      </c>
      <c r="C3394" t="s">
        <v>971</v>
      </c>
      <c r="D3394" t="s">
        <v>3277</v>
      </c>
      <c r="E3394" t="s">
        <v>337</v>
      </c>
      <c r="F3394" t="s">
        <v>1265</v>
      </c>
      <c r="G3394" t="s">
        <v>2733</v>
      </c>
      <c r="H3394" t="s">
        <v>2734</v>
      </c>
      <c r="I3394" s="91">
        <v>0.25</v>
      </c>
      <c r="J3394" s="91">
        <v>0.26041666666666669</v>
      </c>
      <c r="K3394" s="92">
        <v>0.25</v>
      </c>
      <c r="L3394" s="91">
        <v>0.16875000000000001</v>
      </c>
      <c r="M3394" s="91">
        <v>0.1701388888888889</v>
      </c>
      <c r="N3394" s="92">
        <v>0.03</v>
      </c>
      <c r="O3394">
        <v>1</v>
      </c>
      <c r="P3394">
        <v>45.170650999999999</v>
      </c>
      <c r="Q3394">
        <v>5.758642</v>
      </c>
      <c r="R3394" s="93">
        <v>46301.460312499999</v>
      </c>
      <c r="S3394">
        <v>1</v>
      </c>
      <c r="T3394">
        <v>20260056</v>
      </c>
      <c r="U3394" t="s">
        <v>40</v>
      </c>
      <c r="V3394">
        <v>20260056</v>
      </c>
    </row>
    <row r="3395" spans="1:22" x14ac:dyDescent="0.3">
      <c r="A3395" s="5">
        <v>46300</v>
      </c>
      <c r="B3395" s="98" t="s">
        <v>3841</v>
      </c>
      <c r="C3395" t="s">
        <v>971</v>
      </c>
      <c r="D3395" t="s">
        <v>3318</v>
      </c>
      <c r="E3395" t="s">
        <v>445</v>
      </c>
      <c r="F3395" t="s">
        <v>3319</v>
      </c>
      <c r="G3395" t="s">
        <v>2733</v>
      </c>
      <c r="H3395" t="s">
        <v>2734</v>
      </c>
      <c r="I3395" s="91">
        <v>0.16666666666666666</v>
      </c>
      <c r="J3395" s="91">
        <v>0.18055555555555555</v>
      </c>
      <c r="K3395" s="92">
        <v>0.33</v>
      </c>
      <c r="L3395" s="91">
        <v>0.18819444444444444</v>
      </c>
      <c r="M3395" s="91">
        <v>0.19027777777777777</v>
      </c>
      <c r="N3395" s="92">
        <v>0.05</v>
      </c>
      <c r="O3395">
        <v>1</v>
      </c>
      <c r="P3395">
        <v>45.181372000000003</v>
      </c>
      <c r="Q3395">
        <v>5.7330990000000002</v>
      </c>
      <c r="R3395" s="93">
        <v>46301.460312499999</v>
      </c>
      <c r="S3395">
        <v>1</v>
      </c>
      <c r="T3395">
        <v>20260540</v>
      </c>
      <c r="U3395" t="s">
        <v>40</v>
      </c>
      <c r="V3395">
        <v>20260540</v>
      </c>
    </row>
    <row r="3396" spans="1:22" x14ac:dyDescent="0.3">
      <c r="A3396" s="5">
        <v>46300</v>
      </c>
      <c r="B3396" s="98" t="s">
        <v>3844</v>
      </c>
      <c r="C3396" t="s">
        <v>952</v>
      </c>
      <c r="D3396" t="s">
        <v>3320</v>
      </c>
      <c r="E3396" t="s">
        <v>306</v>
      </c>
      <c r="F3396" t="s">
        <v>3321</v>
      </c>
      <c r="G3396" t="s">
        <v>2733</v>
      </c>
      <c r="H3396" t="s">
        <v>2734</v>
      </c>
      <c r="I3396" s="91">
        <v>0.16666666666666666</v>
      </c>
      <c r="J3396" s="91">
        <v>0.18055555555555555</v>
      </c>
      <c r="K3396" s="92">
        <v>0.33</v>
      </c>
      <c r="O3396">
        <v>0</v>
      </c>
      <c r="P3396">
        <v>45.193513000000003</v>
      </c>
      <c r="Q3396">
        <v>5.729501</v>
      </c>
      <c r="R3396" s="93">
        <v>46301.460312499999</v>
      </c>
      <c r="S3396">
        <v>1</v>
      </c>
      <c r="T3396">
        <v>20260604</v>
      </c>
      <c r="U3396" t="s">
        <v>40</v>
      </c>
      <c r="V3396">
        <v>20260604</v>
      </c>
    </row>
    <row r="3397" spans="1:22" x14ac:dyDescent="0.3">
      <c r="A3397" s="5">
        <v>46300</v>
      </c>
      <c r="B3397" s="98" t="s">
        <v>3881</v>
      </c>
      <c r="C3397" t="s">
        <v>894</v>
      </c>
      <c r="D3397" t="s">
        <v>1076</v>
      </c>
      <c r="E3397" t="s">
        <v>642</v>
      </c>
      <c r="F3397" t="s">
        <v>641</v>
      </c>
      <c r="G3397" t="s">
        <v>2733</v>
      </c>
      <c r="H3397" t="s">
        <v>2737</v>
      </c>
      <c r="I3397" s="91">
        <v>0.33333333333333331</v>
      </c>
      <c r="J3397" s="91">
        <v>0.37847222222222221</v>
      </c>
      <c r="K3397" s="92">
        <v>1.08</v>
      </c>
      <c r="O3397">
        <v>0</v>
      </c>
      <c r="P3397">
        <v>45.070188999999999</v>
      </c>
      <c r="Q3397">
        <v>5.7319789999999999</v>
      </c>
      <c r="R3397" s="93">
        <v>46301.460312499999</v>
      </c>
      <c r="S3397">
        <v>1</v>
      </c>
      <c r="T3397">
        <v>20250002</v>
      </c>
      <c r="U3397" t="s">
        <v>838</v>
      </c>
      <c r="V3397">
        <v>20250002</v>
      </c>
    </row>
    <row r="3398" spans="1:22" x14ac:dyDescent="0.3">
      <c r="A3398" s="5">
        <v>46300</v>
      </c>
      <c r="B3398" s="98" t="s">
        <v>3815</v>
      </c>
      <c r="C3398" t="s">
        <v>905</v>
      </c>
      <c r="D3398" t="s">
        <v>1530</v>
      </c>
      <c r="E3398" t="s">
        <v>222</v>
      </c>
      <c r="F3398" t="s">
        <v>222</v>
      </c>
      <c r="G3398" t="s">
        <v>2733</v>
      </c>
      <c r="H3398" t="s">
        <v>2737</v>
      </c>
      <c r="I3398" s="91">
        <v>0.33333333333333331</v>
      </c>
      <c r="J3398" s="91">
        <v>0.35416666666666669</v>
      </c>
      <c r="K3398" s="92">
        <v>0.5</v>
      </c>
      <c r="O3398">
        <v>0</v>
      </c>
      <c r="P3398">
        <v>45.189441000000002</v>
      </c>
      <c r="Q3398">
        <v>5.7262389999999996</v>
      </c>
      <c r="R3398" s="93">
        <v>46301.460312499999</v>
      </c>
      <c r="S3398">
        <v>1</v>
      </c>
      <c r="T3398">
        <v>20260153</v>
      </c>
      <c r="U3398" t="s">
        <v>838</v>
      </c>
      <c r="V3398">
        <v>20260153</v>
      </c>
    </row>
    <row r="3399" spans="1:22" x14ac:dyDescent="0.3">
      <c r="A3399" s="5">
        <v>46300</v>
      </c>
      <c r="B3399" s="98" t="s">
        <v>3835</v>
      </c>
      <c r="C3399" t="s">
        <v>859</v>
      </c>
      <c r="D3399" t="s">
        <v>1995</v>
      </c>
      <c r="E3399" t="s">
        <v>396</v>
      </c>
      <c r="F3399" t="s">
        <v>396</v>
      </c>
      <c r="G3399" t="s">
        <v>2733</v>
      </c>
      <c r="H3399" t="s">
        <v>2737</v>
      </c>
      <c r="I3399" s="91">
        <v>0.33333333333333331</v>
      </c>
      <c r="J3399" s="91">
        <v>0.34722222222222221</v>
      </c>
      <c r="K3399" s="92">
        <v>0.33</v>
      </c>
      <c r="O3399">
        <v>0</v>
      </c>
      <c r="P3399">
        <v>45.189906999999998</v>
      </c>
      <c r="Q3399">
        <v>5.7160770000000003</v>
      </c>
      <c r="R3399" s="93">
        <v>46301.460312499999</v>
      </c>
      <c r="S3399">
        <v>1</v>
      </c>
      <c r="T3399">
        <v>20260305</v>
      </c>
      <c r="U3399" t="s">
        <v>838</v>
      </c>
      <c r="V3399">
        <v>20260305</v>
      </c>
    </row>
    <row r="3400" spans="1:22" x14ac:dyDescent="0.3">
      <c r="A3400" s="5">
        <v>46300</v>
      </c>
      <c r="B3400" s="98" t="s">
        <v>3833</v>
      </c>
      <c r="C3400" t="s">
        <v>978</v>
      </c>
      <c r="D3400" t="s">
        <v>3300</v>
      </c>
      <c r="E3400" t="s">
        <v>410</v>
      </c>
      <c r="F3400" t="s">
        <v>3301</v>
      </c>
      <c r="G3400" t="s">
        <v>2733</v>
      </c>
      <c r="H3400" t="s">
        <v>3122</v>
      </c>
      <c r="I3400" s="91">
        <v>0.34722222222222221</v>
      </c>
      <c r="J3400" s="91">
        <v>0.36805555555555558</v>
      </c>
      <c r="K3400" s="92">
        <v>0.5</v>
      </c>
      <c r="O3400">
        <v>0</v>
      </c>
      <c r="P3400">
        <v>45.565835999999997</v>
      </c>
      <c r="Q3400">
        <v>5.8936609999999998</v>
      </c>
      <c r="R3400" s="93">
        <v>46301.460312499999</v>
      </c>
      <c r="S3400">
        <v>1</v>
      </c>
      <c r="T3400">
        <v>20260107</v>
      </c>
      <c r="U3400" t="s">
        <v>40</v>
      </c>
      <c r="V3400">
        <v>20260107</v>
      </c>
    </row>
    <row r="3401" spans="1:22" x14ac:dyDescent="0.3">
      <c r="A3401" s="5">
        <v>46300</v>
      </c>
      <c r="B3401" s="98" t="s">
        <v>3845</v>
      </c>
      <c r="C3401" t="s">
        <v>950</v>
      </c>
      <c r="D3401" t="s">
        <v>2514</v>
      </c>
      <c r="E3401" t="s">
        <v>123</v>
      </c>
      <c r="F3401" t="s">
        <v>123</v>
      </c>
      <c r="G3401" t="s">
        <v>2733</v>
      </c>
      <c r="H3401" t="s">
        <v>2737</v>
      </c>
      <c r="I3401" s="91">
        <v>0.33333333333333331</v>
      </c>
      <c r="J3401" s="91">
        <v>0.34722222222222221</v>
      </c>
      <c r="K3401" s="92">
        <v>0.33</v>
      </c>
      <c r="O3401">
        <v>0</v>
      </c>
      <c r="P3401">
        <v>45.189670999999997</v>
      </c>
      <c r="Q3401">
        <v>5.7243469999999999</v>
      </c>
      <c r="R3401" s="93">
        <v>46301.460312499999</v>
      </c>
      <c r="S3401">
        <v>1</v>
      </c>
      <c r="T3401">
        <v>20260495</v>
      </c>
      <c r="U3401" t="s">
        <v>838</v>
      </c>
      <c r="V3401">
        <v>20260495</v>
      </c>
    </row>
    <row r="3402" spans="1:22" x14ac:dyDescent="0.3">
      <c r="A3402" s="5">
        <v>46300</v>
      </c>
      <c r="B3402" s="98" t="s">
        <v>3821</v>
      </c>
      <c r="C3402" t="s">
        <v>879</v>
      </c>
      <c r="D3402" t="s">
        <v>1143</v>
      </c>
      <c r="E3402" t="s">
        <v>547</v>
      </c>
      <c r="F3402" t="s">
        <v>547</v>
      </c>
      <c r="G3402" t="s">
        <v>2733</v>
      </c>
      <c r="H3402" t="s">
        <v>2737</v>
      </c>
      <c r="I3402" s="91">
        <v>0.1875</v>
      </c>
      <c r="J3402" s="91">
        <v>0.20833333333333334</v>
      </c>
      <c r="K3402" s="92">
        <v>0.5</v>
      </c>
      <c r="L3402" s="91">
        <v>0.20902777777777778</v>
      </c>
      <c r="M3402" s="91">
        <v>0.22777777777777777</v>
      </c>
      <c r="N3402" s="92">
        <v>0.45</v>
      </c>
      <c r="O3402">
        <v>1</v>
      </c>
      <c r="P3402">
        <v>45.366303000000002</v>
      </c>
      <c r="Q3402">
        <v>5.5898110000000001</v>
      </c>
      <c r="R3402" s="93">
        <v>46301.460312499999</v>
      </c>
      <c r="S3402">
        <v>1</v>
      </c>
      <c r="T3402">
        <v>20260294</v>
      </c>
      <c r="U3402" t="s">
        <v>838</v>
      </c>
      <c r="V3402">
        <v>20260294</v>
      </c>
    </row>
    <row r="3403" spans="1:22" x14ac:dyDescent="0.3">
      <c r="A3403" s="5">
        <v>46300</v>
      </c>
      <c r="B3403" s="98" t="s">
        <v>3835</v>
      </c>
      <c r="C3403" t="s">
        <v>859</v>
      </c>
      <c r="D3403" t="s">
        <v>1397</v>
      </c>
      <c r="E3403" t="s">
        <v>450</v>
      </c>
      <c r="F3403" t="s">
        <v>450</v>
      </c>
      <c r="G3403" t="s">
        <v>2733</v>
      </c>
      <c r="H3403" t="s">
        <v>2737</v>
      </c>
      <c r="I3403" s="91">
        <v>0.33333333333333331</v>
      </c>
      <c r="J3403" s="91">
        <v>0.34722222222222221</v>
      </c>
      <c r="K3403" s="92">
        <v>0.33</v>
      </c>
      <c r="O3403">
        <v>0</v>
      </c>
      <c r="P3403">
        <v>45.187130000000003</v>
      </c>
      <c r="Q3403">
        <v>5.717994</v>
      </c>
      <c r="R3403" s="93">
        <v>46301.460312499999</v>
      </c>
      <c r="S3403">
        <v>1</v>
      </c>
      <c r="T3403">
        <v>20260569</v>
      </c>
      <c r="U3403" t="s">
        <v>838</v>
      </c>
      <c r="V3403">
        <v>20260569</v>
      </c>
    </row>
    <row r="3404" spans="1:22" x14ac:dyDescent="0.3">
      <c r="A3404" s="5">
        <v>46300</v>
      </c>
      <c r="B3404" s="98" t="s">
        <v>3813</v>
      </c>
      <c r="C3404" t="s">
        <v>847</v>
      </c>
      <c r="D3404" t="s">
        <v>2747</v>
      </c>
      <c r="E3404" t="s">
        <v>1437</v>
      </c>
      <c r="F3404" t="s">
        <v>820</v>
      </c>
      <c r="G3404" t="s">
        <v>2733</v>
      </c>
      <c r="H3404" t="s">
        <v>2734</v>
      </c>
      <c r="I3404" s="91">
        <v>0.16666666666666666</v>
      </c>
      <c r="J3404" s="91">
        <v>0.18055555555555555</v>
      </c>
      <c r="K3404" s="92">
        <v>0.33</v>
      </c>
      <c r="O3404">
        <v>0</v>
      </c>
      <c r="P3404">
        <v>45.182681000000002</v>
      </c>
      <c r="Q3404">
        <v>5.7249639999999999</v>
      </c>
      <c r="R3404" s="93">
        <v>46301.460312499999</v>
      </c>
      <c r="S3404">
        <v>1</v>
      </c>
      <c r="T3404">
        <v>20260121</v>
      </c>
      <c r="U3404" t="s">
        <v>40</v>
      </c>
      <c r="V3404">
        <v>20260121</v>
      </c>
    </row>
    <row r="3405" spans="1:22" x14ac:dyDescent="0.3">
      <c r="A3405" s="5">
        <v>46300</v>
      </c>
      <c r="B3405" s="98" t="s">
        <v>3816</v>
      </c>
      <c r="C3405" t="s">
        <v>957</v>
      </c>
      <c r="D3405" t="s">
        <v>2556</v>
      </c>
      <c r="E3405" t="s">
        <v>541</v>
      </c>
      <c r="F3405" t="s">
        <v>541</v>
      </c>
      <c r="G3405" t="s">
        <v>2733</v>
      </c>
      <c r="H3405" t="s">
        <v>2737</v>
      </c>
      <c r="I3405" s="91">
        <v>0.29166666666666669</v>
      </c>
      <c r="J3405" s="91">
        <v>0.31597222222222221</v>
      </c>
      <c r="K3405" s="92">
        <v>0.57999999999999996</v>
      </c>
      <c r="L3405" s="91">
        <v>0.30972222222222223</v>
      </c>
      <c r="M3405" s="91">
        <v>0.33819444444444446</v>
      </c>
      <c r="N3405" s="92">
        <v>0.68</v>
      </c>
      <c r="O3405">
        <v>1</v>
      </c>
      <c r="P3405">
        <v>45.166491999999998</v>
      </c>
      <c r="Q3405">
        <v>5.7129070000000004</v>
      </c>
      <c r="R3405" s="93">
        <v>46301.460312499999</v>
      </c>
      <c r="S3405">
        <v>1</v>
      </c>
      <c r="T3405">
        <v>20260511</v>
      </c>
      <c r="U3405" t="s">
        <v>838</v>
      </c>
      <c r="V3405">
        <v>20260511</v>
      </c>
    </row>
    <row r="3406" spans="1:22" x14ac:dyDescent="0.3">
      <c r="A3406" s="5">
        <v>46300</v>
      </c>
      <c r="B3406" s="98" t="s">
        <v>3854</v>
      </c>
      <c r="C3406" t="s">
        <v>963</v>
      </c>
      <c r="D3406" t="s">
        <v>2910</v>
      </c>
      <c r="E3406" t="s">
        <v>762</v>
      </c>
      <c r="F3406" t="s">
        <v>6012</v>
      </c>
      <c r="G3406" t="s">
        <v>2733</v>
      </c>
      <c r="H3406" t="s">
        <v>2734</v>
      </c>
      <c r="I3406" s="91">
        <v>0.16666666666666666</v>
      </c>
      <c r="J3406" s="91">
        <v>0.18055555555555555</v>
      </c>
      <c r="K3406" s="92">
        <v>0.33</v>
      </c>
      <c r="L3406" s="91">
        <v>0.20833333333333334</v>
      </c>
      <c r="M3406" s="91">
        <v>0.25555555555555554</v>
      </c>
      <c r="N3406" s="92">
        <v>1.1299999999999999</v>
      </c>
      <c r="O3406">
        <v>1</v>
      </c>
      <c r="P3406">
        <v>45.180419000000001</v>
      </c>
      <c r="Q3406">
        <v>5.7115030000000004</v>
      </c>
      <c r="R3406" s="93">
        <v>46301.460312499999</v>
      </c>
      <c r="S3406">
        <v>1</v>
      </c>
      <c r="T3406">
        <v>20260424</v>
      </c>
      <c r="U3406" t="s">
        <v>40</v>
      </c>
      <c r="V3406">
        <v>20260424</v>
      </c>
    </row>
    <row r="3407" spans="1:22" x14ac:dyDescent="0.3">
      <c r="A3407" s="5">
        <v>46300</v>
      </c>
      <c r="B3407" s="98" t="s">
        <v>3849</v>
      </c>
      <c r="C3407" t="s">
        <v>861</v>
      </c>
      <c r="D3407" t="s">
        <v>1509</v>
      </c>
      <c r="E3407" t="s">
        <v>142</v>
      </c>
      <c r="F3407" t="s">
        <v>6013</v>
      </c>
      <c r="G3407" t="s">
        <v>2733</v>
      </c>
      <c r="H3407" t="s">
        <v>2737</v>
      </c>
      <c r="I3407" s="91">
        <v>0.33333333333333331</v>
      </c>
      <c r="J3407" s="91">
        <v>0.35416666666666669</v>
      </c>
      <c r="K3407" s="92">
        <v>0.5</v>
      </c>
      <c r="L3407" s="91">
        <v>0.21041666666666667</v>
      </c>
      <c r="M3407" s="91">
        <v>0.21875</v>
      </c>
      <c r="N3407" s="92">
        <v>0.2</v>
      </c>
      <c r="O3407">
        <v>1</v>
      </c>
      <c r="P3407">
        <v>45.188152000000002</v>
      </c>
      <c r="Q3407">
        <v>5.7235339999999999</v>
      </c>
      <c r="R3407" s="93">
        <v>46301.460312499999</v>
      </c>
      <c r="S3407">
        <v>1</v>
      </c>
      <c r="T3407">
        <v>20260146</v>
      </c>
      <c r="U3407" t="s">
        <v>838</v>
      </c>
      <c r="V3407">
        <v>20260146</v>
      </c>
    </row>
    <row r="3408" spans="1:22" x14ac:dyDescent="0.3">
      <c r="A3408" s="5">
        <v>46300</v>
      </c>
      <c r="B3408" s="98" t="s">
        <v>3817</v>
      </c>
      <c r="C3408" t="s">
        <v>974</v>
      </c>
      <c r="D3408" t="s">
        <v>3332</v>
      </c>
      <c r="E3408" t="s">
        <v>72</v>
      </c>
      <c r="F3408" t="s">
        <v>3333</v>
      </c>
      <c r="G3408" t="s">
        <v>2733</v>
      </c>
      <c r="H3408" t="s">
        <v>2734</v>
      </c>
      <c r="I3408" s="91">
        <v>0.16666666666666666</v>
      </c>
      <c r="J3408" s="91">
        <v>0.18055555555555555</v>
      </c>
      <c r="K3408" s="92">
        <v>0.33</v>
      </c>
      <c r="L3408" s="91">
        <v>0.19166666666666668</v>
      </c>
      <c r="M3408" s="91">
        <v>0.27847222222222223</v>
      </c>
      <c r="N3408" s="92">
        <v>2.08</v>
      </c>
      <c r="O3408">
        <v>1</v>
      </c>
      <c r="P3408">
        <v>45.188403000000001</v>
      </c>
      <c r="Q3408">
        <v>5.725015</v>
      </c>
      <c r="R3408" s="93">
        <v>46301.460312499999</v>
      </c>
      <c r="S3408">
        <v>1</v>
      </c>
      <c r="T3408">
        <v>20260441</v>
      </c>
      <c r="U3408" t="s">
        <v>40</v>
      </c>
      <c r="V3408">
        <v>20260441</v>
      </c>
    </row>
    <row r="3409" spans="1:22" x14ac:dyDescent="0.3">
      <c r="A3409" s="5">
        <v>46300</v>
      </c>
      <c r="B3409" s="98" t="s">
        <v>6133</v>
      </c>
      <c r="C3409" t="s">
        <v>5959</v>
      </c>
      <c r="D3409" t="s">
        <v>3330</v>
      </c>
      <c r="E3409" t="s">
        <v>788</v>
      </c>
      <c r="F3409" t="s">
        <v>3331</v>
      </c>
      <c r="G3409" t="s">
        <v>2733</v>
      </c>
      <c r="H3409" t="s">
        <v>2734</v>
      </c>
      <c r="I3409" s="91">
        <v>0.25</v>
      </c>
      <c r="J3409" s="91">
        <v>0.2638888888888889</v>
      </c>
      <c r="K3409" s="92">
        <v>0.33</v>
      </c>
      <c r="O3409">
        <v>0</v>
      </c>
      <c r="P3409">
        <v>45.212082000000002</v>
      </c>
      <c r="Q3409">
        <v>5.7464320000000004</v>
      </c>
      <c r="R3409" s="93">
        <v>46301.460312499999</v>
      </c>
      <c r="S3409">
        <v>1</v>
      </c>
      <c r="T3409">
        <v>20260448</v>
      </c>
      <c r="U3409" t="s">
        <v>40</v>
      </c>
      <c r="V3409">
        <v>20260448</v>
      </c>
    </row>
    <row r="3410" spans="1:22" x14ac:dyDescent="0.3">
      <c r="A3410" s="5">
        <v>46300</v>
      </c>
      <c r="B3410" s="98" t="s">
        <v>3815</v>
      </c>
      <c r="C3410" t="s">
        <v>905</v>
      </c>
      <c r="E3410" t="s">
        <v>95</v>
      </c>
      <c r="F3410" t="s">
        <v>95</v>
      </c>
      <c r="I3410" s="91">
        <v>0.33333333333333331</v>
      </c>
      <c r="J3410" s="91">
        <v>0.34722222222222221</v>
      </c>
      <c r="K3410" s="92">
        <v>0.33</v>
      </c>
      <c r="O3410">
        <v>0</v>
      </c>
      <c r="P3410">
        <v>45.147320000000001</v>
      </c>
      <c r="Q3410">
        <v>5.7529560000000002</v>
      </c>
      <c r="R3410" s="93">
        <v>46301.460312499999</v>
      </c>
      <c r="S3410">
        <v>1</v>
      </c>
      <c r="T3410">
        <v>20260135</v>
      </c>
      <c r="U3410" t="s">
        <v>3760</v>
      </c>
      <c r="V3410">
        <v>20260135</v>
      </c>
    </row>
    <row r="3411" spans="1:22" x14ac:dyDescent="0.3">
      <c r="A3411" s="5">
        <v>46300</v>
      </c>
      <c r="B3411" s="98" t="s">
        <v>3839</v>
      </c>
      <c r="C3411" t="s">
        <v>966</v>
      </c>
      <c r="D3411" t="s">
        <v>2146</v>
      </c>
      <c r="E3411" t="s">
        <v>510</v>
      </c>
      <c r="F3411" t="s">
        <v>510</v>
      </c>
      <c r="G3411" t="s">
        <v>2733</v>
      </c>
      <c r="H3411" t="s">
        <v>2737</v>
      </c>
      <c r="I3411" s="91">
        <v>0.42708333333333331</v>
      </c>
      <c r="J3411" s="91">
        <v>0.44791666666666669</v>
      </c>
      <c r="K3411" s="92">
        <v>0.5</v>
      </c>
      <c r="L3411" s="91">
        <v>0.49236111111111114</v>
      </c>
      <c r="M3411" s="91">
        <v>0.51111111111111107</v>
      </c>
      <c r="N3411" s="92">
        <v>0.45</v>
      </c>
      <c r="O3411">
        <v>1</v>
      </c>
      <c r="P3411">
        <v>45.368639999999999</v>
      </c>
      <c r="Q3411">
        <v>5.5851119999999996</v>
      </c>
      <c r="R3411" s="93">
        <v>46301.460312499999</v>
      </c>
      <c r="S3411">
        <v>1</v>
      </c>
      <c r="T3411">
        <v>20260358</v>
      </c>
      <c r="U3411" t="s">
        <v>838</v>
      </c>
      <c r="V3411">
        <v>20260358</v>
      </c>
    </row>
    <row r="3412" spans="1:22" x14ac:dyDescent="0.3">
      <c r="A3412" s="5">
        <v>46300</v>
      </c>
      <c r="B3412" s="98" t="s">
        <v>3842</v>
      </c>
      <c r="C3412" t="s">
        <v>865</v>
      </c>
      <c r="D3412" t="s">
        <v>1072</v>
      </c>
      <c r="E3412" t="s">
        <v>99</v>
      </c>
      <c r="F3412" t="s">
        <v>3286</v>
      </c>
      <c r="G3412" t="s">
        <v>2733</v>
      </c>
      <c r="H3412" t="s">
        <v>2737</v>
      </c>
      <c r="I3412" s="91">
        <v>0.33333333333333331</v>
      </c>
      <c r="J3412" s="91">
        <v>0.35416666666666669</v>
      </c>
      <c r="K3412" s="92">
        <v>0.5</v>
      </c>
      <c r="L3412" s="91">
        <v>0.35833333333333334</v>
      </c>
      <c r="M3412" s="91">
        <v>0.36944444444444446</v>
      </c>
      <c r="N3412" s="92">
        <v>0.27</v>
      </c>
      <c r="O3412">
        <v>1</v>
      </c>
      <c r="P3412">
        <v>45.188929999999999</v>
      </c>
      <c r="Q3412">
        <v>5.7123470000000003</v>
      </c>
      <c r="R3412" s="93">
        <v>46301.460312499999</v>
      </c>
      <c r="S3412">
        <v>1</v>
      </c>
      <c r="T3412">
        <v>20260007</v>
      </c>
      <c r="U3412" t="s">
        <v>838</v>
      </c>
      <c r="V3412">
        <v>20260007</v>
      </c>
    </row>
    <row r="3413" spans="1:22" x14ac:dyDescent="0.3">
      <c r="A3413" s="5">
        <v>46300</v>
      </c>
      <c r="B3413" s="98" t="s">
        <v>3822</v>
      </c>
      <c r="C3413" t="s">
        <v>944</v>
      </c>
      <c r="D3413" t="s">
        <v>1673</v>
      </c>
      <c r="E3413" t="s">
        <v>518</v>
      </c>
      <c r="F3413" t="s">
        <v>518</v>
      </c>
      <c r="G3413" t="s">
        <v>2733</v>
      </c>
      <c r="H3413" t="s">
        <v>2737</v>
      </c>
      <c r="I3413" s="91">
        <v>0.33333333333333331</v>
      </c>
      <c r="J3413" s="91">
        <v>0.35416666666666669</v>
      </c>
      <c r="K3413" s="92">
        <v>0.5</v>
      </c>
      <c r="L3413" s="91">
        <v>0.44097222222222221</v>
      </c>
      <c r="M3413" s="91">
        <v>0.51111111111111107</v>
      </c>
      <c r="N3413" s="92">
        <v>1.68</v>
      </c>
      <c r="O3413">
        <v>1</v>
      </c>
      <c r="P3413">
        <v>45.168743999999997</v>
      </c>
      <c r="Q3413">
        <v>5.7258769999999997</v>
      </c>
      <c r="R3413" s="93">
        <v>46301.460312499999</v>
      </c>
      <c r="S3413">
        <v>1</v>
      </c>
      <c r="T3413">
        <v>20260204</v>
      </c>
      <c r="U3413" t="s">
        <v>838</v>
      </c>
      <c r="V3413">
        <v>20260204</v>
      </c>
    </row>
    <row r="3414" spans="1:22" x14ac:dyDescent="0.3">
      <c r="A3414" s="5">
        <v>46300</v>
      </c>
      <c r="B3414" s="98" t="s">
        <v>3844</v>
      </c>
      <c r="C3414" t="s">
        <v>952</v>
      </c>
      <c r="D3414" t="s">
        <v>2605</v>
      </c>
      <c r="E3414" t="s">
        <v>259</v>
      </c>
      <c r="F3414" t="s">
        <v>3351</v>
      </c>
      <c r="G3414" t="s">
        <v>2733</v>
      </c>
      <c r="H3414" t="s">
        <v>2737</v>
      </c>
      <c r="I3414" s="91">
        <v>0.33333333333333331</v>
      </c>
      <c r="J3414" s="91">
        <v>0.37847222222222221</v>
      </c>
      <c r="K3414" s="92">
        <v>1.08</v>
      </c>
      <c r="O3414">
        <v>0</v>
      </c>
      <c r="P3414">
        <v>45.190952000000003</v>
      </c>
      <c r="Q3414">
        <v>5.7165330000000001</v>
      </c>
      <c r="R3414" s="93">
        <v>46301.460312499999</v>
      </c>
      <c r="S3414">
        <v>1</v>
      </c>
      <c r="T3414">
        <v>20260532</v>
      </c>
      <c r="U3414" t="s">
        <v>838</v>
      </c>
      <c r="V3414">
        <v>20260532</v>
      </c>
    </row>
    <row r="3415" spans="1:22" x14ac:dyDescent="0.3">
      <c r="A3415" s="5">
        <v>46300</v>
      </c>
      <c r="B3415" s="98" t="s">
        <v>3872</v>
      </c>
      <c r="C3415" t="s">
        <v>866</v>
      </c>
      <c r="D3415" t="s">
        <v>2434</v>
      </c>
      <c r="E3415" t="s">
        <v>790</v>
      </c>
      <c r="F3415" t="s">
        <v>790</v>
      </c>
      <c r="G3415" t="s">
        <v>2733</v>
      </c>
      <c r="H3415" t="s">
        <v>2737</v>
      </c>
      <c r="I3415" s="91">
        <v>0.33333333333333331</v>
      </c>
      <c r="J3415" s="91">
        <v>0.55902777777777779</v>
      </c>
      <c r="K3415" s="92">
        <v>5.42</v>
      </c>
      <c r="L3415" s="91">
        <v>0.41666666666666669</v>
      </c>
      <c r="M3415" s="91">
        <v>0.5493055555555556</v>
      </c>
      <c r="N3415" s="92">
        <v>3.18</v>
      </c>
      <c r="O3415">
        <v>1</v>
      </c>
      <c r="P3415">
        <v>45.247734999999999</v>
      </c>
      <c r="Q3415">
        <v>5.8348599999999999</v>
      </c>
      <c r="R3415" s="93">
        <v>46301.460312499999</v>
      </c>
      <c r="S3415">
        <v>1</v>
      </c>
      <c r="T3415">
        <v>20260452</v>
      </c>
      <c r="U3415" t="s">
        <v>838</v>
      </c>
      <c r="V3415">
        <v>20260452</v>
      </c>
    </row>
    <row r="3416" spans="1:22" x14ac:dyDescent="0.3">
      <c r="A3416" s="5">
        <v>46300</v>
      </c>
      <c r="B3416" s="98" t="s">
        <v>3826</v>
      </c>
      <c r="C3416" t="s">
        <v>886</v>
      </c>
      <c r="D3416" t="s">
        <v>2231</v>
      </c>
      <c r="E3416" t="s">
        <v>215</v>
      </c>
      <c r="F3416" t="s">
        <v>215</v>
      </c>
      <c r="G3416" t="s">
        <v>2733</v>
      </c>
      <c r="H3416" t="s">
        <v>2737</v>
      </c>
      <c r="I3416" s="91">
        <v>0.33333333333333331</v>
      </c>
      <c r="J3416" s="91">
        <v>0.34722222222222221</v>
      </c>
      <c r="K3416" s="92">
        <v>0.33</v>
      </c>
      <c r="O3416">
        <v>0</v>
      </c>
      <c r="P3416">
        <v>45.189171999999999</v>
      </c>
      <c r="Q3416">
        <v>5.7271559999999999</v>
      </c>
      <c r="R3416" s="93">
        <v>46301.460312499999</v>
      </c>
      <c r="S3416">
        <v>1</v>
      </c>
      <c r="T3416">
        <v>20260385</v>
      </c>
      <c r="U3416" t="s">
        <v>838</v>
      </c>
      <c r="V3416">
        <v>20260385</v>
      </c>
    </row>
    <row r="3417" spans="1:22" x14ac:dyDescent="0.3">
      <c r="A3417" s="5">
        <v>46300</v>
      </c>
      <c r="B3417" s="98" t="s">
        <v>3847</v>
      </c>
      <c r="C3417" t="s">
        <v>900</v>
      </c>
      <c r="D3417" t="s">
        <v>3337</v>
      </c>
      <c r="E3417" t="s">
        <v>637</v>
      </c>
      <c r="F3417" t="s">
        <v>3338</v>
      </c>
      <c r="G3417" t="s">
        <v>2733</v>
      </c>
      <c r="H3417" t="s">
        <v>2734</v>
      </c>
      <c r="I3417" s="91">
        <v>0.2986111111111111</v>
      </c>
      <c r="J3417" s="91">
        <v>0.3125</v>
      </c>
      <c r="K3417" s="92">
        <v>0.33</v>
      </c>
      <c r="L3417" s="91">
        <v>0.20416666666666666</v>
      </c>
      <c r="M3417" s="91">
        <v>0.39444444444444443</v>
      </c>
      <c r="N3417" s="92">
        <v>4.57</v>
      </c>
      <c r="O3417">
        <v>1</v>
      </c>
      <c r="P3417">
        <v>45.215843</v>
      </c>
      <c r="Q3417">
        <v>5.6930630000000004</v>
      </c>
      <c r="R3417" s="93">
        <v>46301.460312499999</v>
      </c>
      <c r="S3417">
        <v>1</v>
      </c>
      <c r="T3417">
        <v>20260248</v>
      </c>
      <c r="U3417" t="s">
        <v>3760</v>
      </c>
      <c r="V3417">
        <v>20260248</v>
      </c>
    </row>
    <row r="3418" spans="1:22" x14ac:dyDescent="0.3">
      <c r="A3418" s="5">
        <v>46300</v>
      </c>
      <c r="B3418" s="98" t="s">
        <v>3844</v>
      </c>
      <c r="C3418" t="s">
        <v>952</v>
      </c>
      <c r="D3418" t="s">
        <v>867</v>
      </c>
      <c r="E3418" t="s">
        <v>807</v>
      </c>
      <c r="F3418" t="s">
        <v>3360</v>
      </c>
      <c r="G3418" t="s">
        <v>2733</v>
      </c>
      <c r="H3418" t="s">
        <v>2737</v>
      </c>
      <c r="I3418" s="91">
        <v>0.33333333333333331</v>
      </c>
      <c r="J3418" s="91">
        <v>0.37847222222222221</v>
      </c>
      <c r="K3418" s="92">
        <v>1.08</v>
      </c>
      <c r="O3418">
        <v>0</v>
      </c>
      <c r="P3418">
        <v>45.185158000000001</v>
      </c>
      <c r="Q3418">
        <v>5.7167779999999997</v>
      </c>
      <c r="R3418" s="93">
        <v>46301.460312499999</v>
      </c>
      <c r="S3418">
        <v>1</v>
      </c>
      <c r="V3418" t="s">
        <v>3807</v>
      </c>
    </row>
    <row r="3419" spans="1:22" x14ac:dyDescent="0.3">
      <c r="A3419" s="5">
        <v>46300</v>
      </c>
      <c r="B3419" s="98" t="s">
        <v>3829</v>
      </c>
      <c r="C3419" t="s">
        <v>946</v>
      </c>
      <c r="D3419" t="s">
        <v>6014</v>
      </c>
      <c r="E3419" t="s">
        <v>797</v>
      </c>
      <c r="F3419" t="s">
        <v>6015</v>
      </c>
      <c r="G3419" t="s">
        <v>2733</v>
      </c>
      <c r="H3419" t="s">
        <v>3386</v>
      </c>
      <c r="I3419" s="91">
        <v>0.34722222222222221</v>
      </c>
      <c r="J3419" s="91">
        <v>0.36805555555555558</v>
      </c>
      <c r="K3419" s="92">
        <v>0.5</v>
      </c>
      <c r="O3419">
        <v>0</v>
      </c>
      <c r="P3419">
        <v>45.201144999999997</v>
      </c>
      <c r="Q3419">
        <v>5.706251</v>
      </c>
      <c r="R3419" s="93">
        <v>46301.460312499999</v>
      </c>
      <c r="S3419">
        <v>0</v>
      </c>
      <c r="T3419">
        <v>20260463</v>
      </c>
      <c r="U3419" t="s">
        <v>40</v>
      </c>
      <c r="V3419">
        <v>20260463</v>
      </c>
    </row>
    <row r="3420" spans="1:22" x14ac:dyDescent="0.3">
      <c r="A3420" s="5">
        <v>46300</v>
      </c>
      <c r="B3420" s="98" t="s">
        <v>3813</v>
      </c>
      <c r="C3420" t="s">
        <v>847</v>
      </c>
      <c r="D3420" t="s">
        <v>6016</v>
      </c>
      <c r="E3420" t="s">
        <v>335</v>
      </c>
      <c r="F3420" t="s">
        <v>335</v>
      </c>
      <c r="G3420" t="s">
        <v>2733</v>
      </c>
      <c r="H3420" t="s">
        <v>3592</v>
      </c>
      <c r="I3420" s="91">
        <v>0.34722222222222221</v>
      </c>
      <c r="J3420" s="91">
        <v>0.36805555555555558</v>
      </c>
      <c r="K3420" s="92">
        <v>0.5</v>
      </c>
      <c r="O3420">
        <v>0</v>
      </c>
      <c r="P3420">
        <v>45.172060000000002</v>
      </c>
      <c r="Q3420">
        <v>5.7222600000000003</v>
      </c>
      <c r="R3420" s="93">
        <v>46301.460312499999</v>
      </c>
      <c r="S3420">
        <v>1</v>
      </c>
      <c r="T3420">
        <v>20260036</v>
      </c>
      <c r="U3420" t="s">
        <v>40</v>
      </c>
      <c r="V3420">
        <v>20260036</v>
      </c>
    </row>
    <row r="3421" spans="1:22" x14ac:dyDescent="0.3">
      <c r="A3421" s="5">
        <v>46300</v>
      </c>
      <c r="B3421" s="98" t="s">
        <v>3839</v>
      </c>
      <c r="C3421" t="s">
        <v>966</v>
      </c>
      <c r="D3421" t="s">
        <v>2096</v>
      </c>
      <c r="E3421" t="s">
        <v>556</v>
      </c>
      <c r="F3421" t="s">
        <v>556</v>
      </c>
      <c r="G3421" t="s">
        <v>2733</v>
      </c>
      <c r="H3421" t="s">
        <v>2737</v>
      </c>
      <c r="I3421" s="91">
        <v>0.33333333333333331</v>
      </c>
      <c r="J3421" s="91">
        <v>0.37847222222222221</v>
      </c>
      <c r="K3421" s="92">
        <v>1.08</v>
      </c>
      <c r="L3421" s="91">
        <v>0.35416666666666669</v>
      </c>
      <c r="M3421" s="91">
        <v>0.41041666666666665</v>
      </c>
      <c r="N3421" s="92">
        <v>1.35</v>
      </c>
      <c r="O3421">
        <v>1</v>
      </c>
      <c r="P3421">
        <v>45.366672999999999</v>
      </c>
      <c r="Q3421">
        <v>5.5943040000000002</v>
      </c>
      <c r="R3421" s="93">
        <v>46301.460312499999</v>
      </c>
      <c r="S3421">
        <v>1</v>
      </c>
      <c r="T3421">
        <v>20260340</v>
      </c>
      <c r="U3421" t="s">
        <v>838</v>
      </c>
      <c r="V3421">
        <v>20260340</v>
      </c>
    </row>
    <row r="3422" spans="1:22" x14ac:dyDescent="0.3">
      <c r="A3422" s="5">
        <v>46300</v>
      </c>
      <c r="B3422" s="98" t="s">
        <v>3767</v>
      </c>
      <c r="C3422" t="s">
        <v>846</v>
      </c>
      <c r="D3422" t="s">
        <v>3015</v>
      </c>
      <c r="E3422" t="s">
        <v>637</v>
      </c>
      <c r="F3422" t="s">
        <v>3016</v>
      </c>
      <c r="G3422" t="s">
        <v>2733</v>
      </c>
      <c r="H3422" t="s">
        <v>2737</v>
      </c>
      <c r="I3422" s="91">
        <v>0.33333333333333331</v>
      </c>
      <c r="J3422" s="91">
        <v>0.34722222222222221</v>
      </c>
      <c r="K3422" s="92">
        <v>0.33</v>
      </c>
      <c r="O3422">
        <v>0</v>
      </c>
      <c r="P3422">
        <v>45.215721000000002</v>
      </c>
      <c r="Q3422">
        <v>5.6931180000000001</v>
      </c>
      <c r="R3422" s="93">
        <v>46301.460312499999</v>
      </c>
      <c r="S3422">
        <v>0</v>
      </c>
      <c r="T3422">
        <v>20260248</v>
      </c>
      <c r="U3422" t="s">
        <v>3760</v>
      </c>
      <c r="V3422">
        <v>20260248</v>
      </c>
    </row>
    <row r="3423" spans="1:22" x14ac:dyDescent="0.3">
      <c r="A3423" s="5">
        <v>46300</v>
      </c>
      <c r="B3423" s="98" t="s">
        <v>3867</v>
      </c>
      <c r="C3423" t="s">
        <v>914</v>
      </c>
      <c r="D3423" t="s">
        <v>1848</v>
      </c>
      <c r="E3423" t="s">
        <v>745</v>
      </c>
      <c r="F3423" t="s">
        <v>745</v>
      </c>
      <c r="G3423" t="s">
        <v>2733</v>
      </c>
      <c r="H3423" t="s">
        <v>2737</v>
      </c>
      <c r="I3423" s="91">
        <v>0.33333333333333331</v>
      </c>
      <c r="J3423" s="91">
        <v>0.3611111111111111</v>
      </c>
      <c r="K3423" s="92">
        <v>0.67</v>
      </c>
      <c r="L3423" s="91">
        <v>0.38472222222222224</v>
      </c>
      <c r="M3423" s="91">
        <v>0.42986111111111114</v>
      </c>
      <c r="N3423" s="92">
        <v>1.08</v>
      </c>
      <c r="O3423">
        <v>1</v>
      </c>
      <c r="P3423">
        <v>45.144418999999999</v>
      </c>
      <c r="Q3423">
        <v>5.7205839999999997</v>
      </c>
      <c r="R3423" s="93">
        <v>46301.460312499999</v>
      </c>
      <c r="S3423">
        <v>1</v>
      </c>
      <c r="T3423">
        <v>20260260</v>
      </c>
      <c r="U3423" t="s">
        <v>838</v>
      </c>
      <c r="V3423">
        <v>20260260</v>
      </c>
    </row>
    <row r="3424" spans="1:22" x14ac:dyDescent="0.3">
      <c r="A3424" s="5">
        <v>46300</v>
      </c>
      <c r="B3424" s="98" t="s">
        <v>3909</v>
      </c>
      <c r="C3424" t="s">
        <v>846</v>
      </c>
      <c r="E3424" t="s">
        <v>812</v>
      </c>
      <c r="F3424" t="s">
        <v>812</v>
      </c>
      <c r="I3424" s="91">
        <v>0.16666666666666666</v>
      </c>
      <c r="J3424" s="91">
        <v>0.17708333333333334</v>
      </c>
      <c r="K3424" s="92">
        <v>0.25</v>
      </c>
      <c r="O3424">
        <v>0</v>
      </c>
      <c r="P3424">
        <v>45.188929999999999</v>
      </c>
      <c r="Q3424">
        <v>5.7123470000000003</v>
      </c>
      <c r="R3424" s="93">
        <v>46301.460312499999</v>
      </c>
      <c r="S3424">
        <v>0</v>
      </c>
      <c r="V3424" t="s">
        <v>3762</v>
      </c>
    </row>
    <row r="3425" spans="1:22" x14ac:dyDescent="0.3">
      <c r="A3425" s="5">
        <v>46300</v>
      </c>
      <c r="B3425" s="98" t="s">
        <v>3829</v>
      </c>
      <c r="C3425" t="s">
        <v>946</v>
      </c>
      <c r="D3425" t="s">
        <v>3343</v>
      </c>
      <c r="E3425" t="s">
        <v>312</v>
      </c>
      <c r="F3425" t="s">
        <v>3344</v>
      </c>
      <c r="G3425" t="s">
        <v>2733</v>
      </c>
      <c r="H3425" t="s">
        <v>2734</v>
      </c>
      <c r="I3425" s="91">
        <v>0.16666666666666666</v>
      </c>
      <c r="J3425" s="91">
        <v>0.18055555555555555</v>
      </c>
      <c r="K3425" s="92">
        <v>0.33</v>
      </c>
      <c r="O3425">
        <v>0</v>
      </c>
      <c r="P3425">
        <v>45.199112</v>
      </c>
      <c r="Q3425">
        <v>5.7110370000000001</v>
      </c>
      <c r="R3425" s="93">
        <v>46301.460312499999</v>
      </c>
      <c r="S3425">
        <v>0</v>
      </c>
      <c r="T3425">
        <v>20260551</v>
      </c>
      <c r="U3425" t="s">
        <v>40</v>
      </c>
      <c r="V3425">
        <v>20260551</v>
      </c>
    </row>
    <row r="3426" spans="1:22" x14ac:dyDescent="0.3">
      <c r="A3426" s="5">
        <v>46300</v>
      </c>
      <c r="B3426" s="98" t="s">
        <v>3841</v>
      </c>
      <c r="C3426" t="s">
        <v>971</v>
      </c>
      <c r="D3426" t="s">
        <v>2765</v>
      </c>
      <c r="E3426" t="s">
        <v>662</v>
      </c>
      <c r="F3426" t="s">
        <v>2766</v>
      </c>
      <c r="G3426" t="s">
        <v>2733</v>
      </c>
      <c r="H3426" t="s">
        <v>2734</v>
      </c>
      <c r="I3426" s="91">
        <v>0.16666666666666666</v>
      </c>
      <c r="J3426" s="91">
        <v>0.18055555555555555</v>
      </c>
      <c r="K3426" s="92">
        <v>0.33</v>
      </c>
      <c r="L3426" s="91">
        <v>0.17291666666666666</v>
      </c>
      <c r="M3426" s="91">
        <v>0.18263888888888888</v>
      </c>
      <c r="N3426" s="92">
        <v>0.23</v>
      </c>
      <c r="O3426">
        <v>1</v>
      </c>
      <c r="P3426">
        <v>45.175713999999999</v>
      </c>
      <c r="Q3426">
        <v>5.753374</v>
      </c>
      <c r="R3426" s="93">
        <v>46301.460312499999</v>
      </c>
      <c r="S3426">
        <v>1</v>
      </c>
      <c r="T3426">
        <v>20260321</v>
      </c>
      <c r="U3426" t="s">
        <v>40</v>
      </c>
      <c r="V3426">
        <v>20260321</v>
      </c>
    </row>
    <row r="3427" spans="1:22" x14ac:dyDescent="0.3">
      <c r="A3427" s="5">
        <v>46300</v>
      </c>
      <c r="B3427" s="98" t="s">
        <v>3848</v>
      </c>
      <c r="C3427" t="s">
        <v>945</v>
      </c>
      <c r="D3427" t="s">
        <v>1428</v>
      </c>
      <c r="E3427" t="s">
        <v>429</v>
      </c>
      <c r="F3427" t="s">
        <v>429</v>
      </c>
      <c r="G3427" t="s">
        <v>2733</v>
      </c>
      <c r="H3427" t="s">
        <v>2737</v>
      </c>
      <c r="I3427" s="91">
        <v>0.33333333333333331</v>
      </c>
      <c r="J3427" s="91">
        <v>0.37847222222222221</v>
      </c>
      <c r="K3427" s="92">
        <v>1.08</v>
      </c>
      <c r="L3427" s="91">
        <v>0.25694444444444442</v>
      </c>
      <c r="M3427" s="91">
        <v>0.36041666666666666</v>
      </c>
      <c r="N3427" s="92">
        <v>2.48</v>
      </c>
      <c r="O3427">
        <v>1</v>
      </c>
      <c r="P3427">
        <v>45.169803999999999</v>
      </c>
      <c r="Q3427">
        <v>5.721832</v>
      </c>
      <c r="R3427" s="93">
        <v>46301.460312499999</v>
      </c>
      <c r="S3427">
        <v>1</v>
      </c>
      <c r="T3427">
        <v>20260118</v>
      </c>
      <c r="U3427" t="s">
        <v>838</v>
      </c>
      <c r="V3427">
        <v>20260118</v>
      </c>
    </row>
    <row r="3428" spans="1:22" x14ac:dyDescent="0.3">
      <c r="A3428" s="5">
        <v>46300</v>
      </c>
      <c r="B3428" s="98" t="s">
        <v>3883</v>
      </c>
      <c r="C3428" t="s">
        <v>849</v>
      </c>
      <c r="D3428" t="s">
        <v>854</v>
      </c>
      <c r="E3428" t="s">
        <v>669</v>
      </c>
      <c r="F3428" t="s">
        <v>3306</v>
      </c>
      <c r="G3428" t="s">
        <v>2733</v>
      </c>
      <c r="H3428" t="s">
        <v>2734</v>
      </c>
      <c r="I3428" s="91">
        <v>0.29166666666666669</v>
      </c>
      <c r="J3428" s="91">
        <v>0.2986111111111111</v>
      </c>
      <c r="K3428" s="92">
        <v>0.17</v>
      </c>
      <c r="O3428">
        <v>0</v>
      </c>
      <c r="P3428">
        <v>45.229419</v>
      </c>
      <c r="Q3428">
        <v>5.6816570000000004</v>
      </c>
      <c r="R3428" s="93">
        <v>46301.460312499999</v>
      </c>
      <c r="S3428">
        <v>1</v>
      </c>
      <c r="V3428" t="s">
        <v>3793</v>
      </c>
    </row>
    <row r="3429" spans="1:22" x14ac:dyDescent="0.3">
      <c r="A3429" s="5">
        <v>46300</v>
      </c>
      <c r="B3429" s="98" t="s">
        <v>3842</v>
      </c>
      <c r="C3429" t="s">
        <v>865</v>
      </c>
      <c r="D3429" t="s">
        <v>3354</v>
      </c>
      <c r="E3429" t="s">
        <v>700</v>
      </c>
      <c r="F3429" t="s">
        <v>3355</v>
      </c>
      <c r="G3429" t="s">
        <v>2733</v>
      </c>
      <c r="H3429" t="s">
        <v>2734</v>
      </c>
      <c r="I3429" s="91">
        <v>0.16666666666666666</v>
      </c>
      <c r="J3429" s="91">
        <v>0.18055555555555555</v>
      </c>
      <c r="K3429" s="92">
        <v>0.33</v>
      </c>
      <c r="L3429" s="91">
        <v>0.20347222222222222</v>
      </c>
      <c r="M3429" s="91">
        <v>0.22500000000000001</v>
      </c>
      <c r="N3429" s="92">
        <v>0.52</v>
      </c>
      <c r="O3429">
        <v>1</v>
      </c>
      <c r="P3429">
        <v>45.203901000000002</v>
      </c>
      <c r="Q3429">
        <v>5.6643619999999997</v>
      </c>
      <c r="R3429" s="93">
        <v>46301.460312499999</v>
      </c>
      <c r="S3429">
        <v>1</v>
      </c>
      <c r="T3429">
        <v>20260464</v>
      </c>
      <c r="U3429" t="s">
        <v>40</v>
      </c>
      <c r="V3429">
        <v>20260464</v>
      </c>
    </row>
    <row r="3430" spans="1:22" x14ac:dyDescent="0.3">
      <c r="A3430" s="5">
        <v>46300</v>
      </c>
      <c r="B3430" s="98" t="s">
        <v>3815</v>
      </c>
      <c r="C3430" t="s">
        <v>905</v>
      </c>
      <c r="D3430" t="s">
        <v>3309</v>
      </c>
      <c r="E3430" t="s">
        <v>95</v>
      </c>
      <c r="F3430" t="s">
        <v>3310</v>
      </c>
      <c r="G3430" t="s">
        <v>2733</v>
      </c>
      <c r="H3430" t="s">
        <v>2734</v>
      </c>
      <c r="I3430" s="91">
        <v>0.25</v>
      </c>
      <c r="J3430" s="91">
        <v>0.26041666666666669</v>
      </c>
      <c r="K3430" s="92">
        <v>0.25</v>
      </c>
      <c r="O3430">
        <v>0</v>
      </c>
      <c r="P3430">
        <v>45.188403000000001</v>
      </c>
      <c r="Q3430">
        <v>5.7183289999999998</v>
      </c>
      <c r="R3430" s="93">
        <v>46301.460312499999</v>
      </c>
      <c r="S3430">
        <v>1</v>
      </c>
      <c r="T3430">
        <v>20260135</v>
      </c>
      <c r="U3430" t="s">
        <v>3760</v>
      </c>
      <c r="V3430">
        <v>20260135</v>
      </c>
    </row>
    <row r="3431" spans="1:22" x14ac:dyDescent="0.3">
      <c r="A3431" s="5">
        <v>46300</v>
      </c>
      <c r="B3431" s="98" t="s">
        <v>3826</v>
      </c>
      <c r="C3431" t="s">
        <v>886</v>
      </c>
      <c r="D3431" t="s">
        <v>1425</v>
      </c>
      <c r="E3431" t="s">
        <v>65</v>
      </c>
      <c r="F3431" t="s">
        <v>65</v>
      </c>
      <c r="G3431" t="s">
        <v>2733</v>
      </c>
      <c r="H3431" t="s">
        <v>2737</v>
      </c>
      <c r="I3431" s="91">
        <v>0.33333333333333331</v>
      </c>
      <c r="J3431" s="91">
        <v>0.36458333333333331</v>
      </c>
      <c r="K3431" s="92">
        <v>0.75</v>
      </c>
      <c r="O3431">
        <v>0</v>
      </c>
      <c r="P3431">
        <v>45.179937000000002</v>
      </c>
      <c r="Q3431">
        <v>5.7227009999999998</v>
      </c>
      <c r="R3431" s="93">
        <v>46301.460312499999</v>
      </c>
      <c r="S3431">
        <v>1</v>
      </c>
      <c r="T3431">
        <v>20260479</v>
      </c>
      <c r="U3431" t="s">
        <v>838</v>
      </c>
      <c r="V3431">
        <v>20260479</v>
      </c>
    </row>
    <row r="3432" spans="1:22" x14ac:dyDescent="0.3">
      <c r="A3432" s="5">
        <v>46300</v>
      </c>
      <c r="B3432" s="98" t="s">
        <v>3835</v>
      </c>
      <c r="C3432" t="s">
        <v>859</v>
      </c>
      <c r="D3432" t="s">
        <v>3311</v>
      </c>
      <c r="E3432" t="s">
        <v>111</v>
      </c>
      <c r="F3432" t="s">
        <v>3312</v>
      </c>
      <c r="G3432" t="s">
        <v>2733</v>
      </c>
      <c r="H3432" t="s">
        <v>2734</v>
      </c>
      <c r="I3432" s="91">
        <v>0.25</v>
      </c>
      <c r="J3432" s="91">
        <v>0.26041666666666669</v>
      </c>
      <c r="K3432" s="92">
        <v>0.25</v>
      </c>
      <c r="O3432">
        <v>0</v>
      </c>
      <c r="P3432">
        <v>45.189194000000001</v>
      </c>
      <c r="Q3432">
        <v>5.7263739999999999</v>
      </c>
      <c r="R3432" s="93">
        <v>46301.460312499999</v>
      </c>
      <c r="S3432">
        <v>1</v>
      </c>
      <c r="T3432">
        <v>20260193</v>
      </c>
      <c r="U3432" t="s">
        <v>3760</v>
      </c>
      <c r="V3432">
        <v>20260193</v>
      </c>
    </row>
    <row r="3433" spans="1:22" x14ac:dyDescent="0.3">
      <c r="A3433" s="5">
        <v>46300</v>
      </c>
      <c r="B3433" s="98" t="s">
        <v>3822</v>
      </c>
      <c r="C3433" t="s">
        <v>944</v>
      </c>
      <c r="D3433" t="s">
        <v>1673</v>
      </c>
      <c r="E3433" t="s">
        <v>518</v>
      </c>
      <c r="F3433" t="s">
        <v>518</v>
      </c>
      <c r="G3433" t="s">
        <v>2733</v>
      </c>
      <c r="H3433" t="s">
        <v>2737</v>
      </c>
      <c r="I3433" s="91">
        <v>0.33333333333333331</v>
      </c>
      <c r="J3433" s="91">
        <v>0.35416666666666669</v>
      </c>
      <c r="K3433" s="92">
        <v>0.5</v>
      </c>
      <c r="L3433" s="91">
        <v>0.44097222222222221</v>
      </c>
      <c r="M3433" s="91">
        <v>0.47222222222222221</v>
      </c>
      <c r="N3433" s="92">
        <v>0.75</v>
      </c>
      <c r="O3433">
        <v>1</v>
      </c>
      <c r="P3433">
        <v>45.168743999999997</v>
      </c>
      <c r="Q3433">
        <v>5.7258769999999997</v>
      </c>
      <c r="R3433" s="93">
        <v>46301.460312499999</v>
      </c>
      <c r="S3433">
        <v>1</v>
      </c>
      <c r="T3433">
        <v>20260204</v>
      </c>
      <c r="U3433" t="s">
        <v>838</v>
      </c>
      <c r="V3433">
        <v>20260204</v>
      </c>
    </row>
    <row r="3434" spans="1:22" x14ac:dyDescent="0.3">
      <c r="A3434" s="5">
        <v>46300</v>
      </c>
      <c r="B3434" s="98" t="s">
        <v>3835</v>
      </c>
      <c r="C3434" t="s">
        <v>859</v>
      </c>
      <c r="D3434" t="s">
        <v>858</v>
      </c>
      <c r="E3434" t="s">
        <v>817</v>
      </c>
      <c r="F3434" t="s">
        <v>817</v>
      </c>
      <c r="G3434" t="s">
        <v>2733</v>
      </c>
      <c r="H3434" t="s">
        <v>2737</v>
      </c>
      <c r="I3434" s="91">
        <v>0.33333333333333331</v>
      </c>
      <c r="J3434" s="91">
        <v>0.35416666666666669</v>
      </c>
      <c r="K3434" s="92">
        <v>0.5</v>
      </c>
      <c r="O3434">
        <v>0</v>
      </c>
      <c r="P3434">
        <v>45.189878</v>
      </c>
      <c r="Q3434">
        <v>5.7218559999999998</v>
      </c>
      <c r="R3434" s="93">
        <v>46301.460312499999</v>
      </c>
      <c r="S3434">
        <v>1</v>
      </c>
      <c r="V3434" t="s">
        <v>3792</v>
      </c>
    </row>
    <row r="3435" spans="1:22" x14ac:dyDescent="0.3">
      <c r="A3435" s="5">
        <v>46300</v>
      </c>
      <c r="B3435" s="98" t="s">
        <v>3816</v>
      </c>
      <c r="C3435" t="s">
        <v>957</v>
      </c>
      <c r="D3435" t="s">
        <v>3363</v>
      </c>
      <c r="E3435" t="s">
        <v>292</v>
      </c>
      <c r="F3435" t="s">
        <v>3364</v>
      </c>
      <c r="G3435" t="s">
        <v>2733</v>
      </c>
      <c r="H3435" t="s">
        <v>2734</v>
      </c>
      <c r="I3435" s="91">
        <v>0.34375</v>
      </c>
      <c r="J3435" s="91">
        <v>0.3576388888888889</v>
      </c>
      <c r="K3435" s="92">
        <v>0.33</v>
      </c>
      <c r="L3435" s="91">
        <v>0.35555555555555557</v>
      </c>
      <c r="M3435" s="91">
        <v>0.36875000000000002</v>
      </c>
      <c r="N3435" s="92">
        <v>0.32</v>
      </c>
      <c r="O3435">
        <v>1</v>
      </c>
      <c r="P3435">
        <v>45.189673999999997</v>
      </c>
      <c r="Q3435">
        <v>5.721368</v>
      </c>
      <c r="R3435" s="93">
        <v>46301.460312499999</v>
      </c>
      <c r="S3435">
        <v>1</v>
      </c>
      <c r="T3435">
        <v>20260541</v>
      </c>
      <c r="U3435" t="s">
        <v>40</v>
      </c>
      <c r="V3435">
        <v>20260541</v>
      </c>
    </row>
    <row r="3436" spans="1:22" x14ac:dyDescent="0.3">
      <c r="A3436" s="5">
        <v>46300</v>
      </c>
      <c r="B3436" s="98" t="s">
        <v>3847</v>
      </c>
      <c r="C3436" t="s">
        <v>900</v>
      </c>
      <c r="D3436" t="s">
        <v>1987</v>
      </c>
      <c r="E3436" t="s">
        <v>661</v>
      </c>
      <c r="F3436" t="s">
        <v>1989</v>
      </c>
      <c r="G3436" t="s">
        <v>2733</v>
      </c>
      <c r="H3436" t="s">
        <v>2737</v>
      </c>
      <c r="I3436" s="91">
        <v>0.35416666666666669</v>
      </c>
      <c r="J3436" s="91">
        <v>0.36805555555555558</v>
      </c>
      <c r="K3436" s="92">
        <v>0.33</v>
      </c>
      <c r="L3436" s="91">
        <v>0.46250000000000002</v>
      </c>
      <c r="M3436" s="91">
        <v>0.53402777777777777</v>
      </c>
      <c r="N3436" s="92">
        <v>1.72</v>
      </c>
      <c r="O3436">
        <v>1</v>
      </c>
      <c r="P3436">
        <v>45.242189000000003</v>
      </c>
      <c r="Q3436">
        <v>5.6828630000000002</v>
      </c>
      <c r="R3436" s="93">
        <v>46301.460312499999</v>
      </c>
      <c r="S3436">
        <v>1</v>
      </c>
      <c r="T3436">
        <v>20260303</v>
      </c>
      <c r="U3436" t="s">
        <v>838</v>
      </c>
      <c r="V3436">
        <v>20260303</v>
      </c>
    </row>
    <row r="3437" spans="1:22" x14ac:dyDescent="0.3">
      <c r="A3437" s="5">
        <v>46300</v>
      </c>
      <c r="B3437" s="98" t="s">
        <v>3836</v>
      </c>
      <c r="C3437" t="s">
        <v>954</v>
      </c>
      <c r="D3437" t="s">
        <v>1914</v>
      </c>
      <c r="E3437" t="s">
        <v>419</v>
      </c>
      <c r="F3437" t="s">
        <v>419</v>
      </c>
      <c r="G3437" t="s">
        <v>2733</v>
      </c>
      <c r="H3437" t="s">
        <v>2737</v>
      </c>
      <c r="I3437" s="91">
        <v>0.33333333333333331</v>
      </c>
      <c r="J3437" s="91">
        <v>0.3611111111111111</v>
      </c>
      <c r="K3437" s="92">
        <v>0.67</v>
      </c>
      <c r="L3437" s="91">
        <v>0.17916666666666667</v>
      </c>
      <c r="M3437" s="91">
        <v>0.375</v>
      </c>
      <c r="N3437" s="92">
        <v>4.7</v>
      </c>
      <c r="O3437">
        <v>1</v>
      </c>
      <c r="P3437">
        <v>45.189998000000003</v>
      </c>
      <c r="Q3437">
        <v>5.7086240000000004</v>
      </c>
      <c r="R3437" s="93">
        <v>46301.460312499999</v>
      </c>
      <c r="S3437">
        <v>1</v>
      </c>
      <c r="T3437">
        <v>20260282</v>
      </c>
      <c r="U3437" t="s">
        <v>838</v>
      </c>
      <c r="V3437">
        <v>20260282</v>
      </c>
    </row>
    <row r="3438" spans="1:22" x14ac:dyDescent="0.3">
      <c r="A3438" s="5">
        <v>46300</v>
      </c>
      <c r="B3438" s="98" t="s">
        <v>3865</v>
      </c>
      <c r="C3438" t="s">
        <v>962</v>
      </c>
      <c r="E3438" t="s">
        <v>6017</v>
      </c>
      <c r="F3438" t="s">
        <v>6017</v>
      </c>
      <c r="I3438" s="91">
        <v>0.33333333333333331</v>
      </c>
      <c r="J3438" s="91">
        <v>0.38541666666666669</v>
      </c>
      <c r="K3438" s="92">
        <v>1.25</v>
      </c>
      <c r="O3438">
        <v>0</v>
      </c>
      <c r="P3438">
        <v>45.190593</v>
      </c>
      <c r="Q3438">
        <v>5.7219879999999996</v>
      </c>
      <c r="R3438" s="93">
        <v>46301.460312499999</v>
      </c>
      <c r="S3438">
        <v>1</v>
      </c>
      <c r="V3438" t="s">
        <v>6541</v>
      </c>
    </row>
    <row r="3439" spans="1:22" x14ac:dyDescent="0.3">
      <c r="A3439" s="5">
        <v>46300</v>
      </c>
      <c r="B3439" s="98" t="s">
        <v>3858</v>
      </c>
      <c r="C3439" t="s">
        <v>953</v>
      </c>
      <c r="D3439" t="s">
        <v>2964</v>
      </c>
      <c r="E3439" t="s">
        <v>543</v>
      </c>
      <c r="F3439" t="s">
        <v>2962</v>
      </c>
      <c r="G3439" t="s">
        <v>2733</v>
      </c>
      <c r="H3439" t="s">
        <v>2734</v>
      </c>
      <c r="I3439" s="91">
        <v>0.16666666666666666</v>
      </c>
      <c r="J3439" s="91">
        <v>0.18055555555555555</v>
      </c>
      <c r="K3439" s="92">
        <v>0.33</v>
      </c>
      <c r="L3439" s="91">
        <v>0.16319444444444445</v>
      </c>
      <c r="M3439" s="91">
        <v>0.32708333333333334</v>
      </c>
      <c r="N3439" s="92">
        <v>3.93</v>
      </c>
      <c r="O3439">
        <v>1</v>
      </c>
      <c r="P3439">
        <v>45.207791</v>
      </c>
      <c r="Q3439">
        <v>5.6699460000000004</v>
      </c>
      <c r="R3439" s="93">
        <v>46301.460312499999</v>
      </c>
      <c r="S3439">
        <v>1</v>
      </c>
      <c r="T3439">
        <v>20260287</v>
      </c>
      <c r="U3439" t="s">
        <v>40</v>
      </c>
      <c r="V3439">
        <v>20260287</v>
      </c>
    </row>
    <row r="3440" spans="1:22" x14ac:dyDescent="0.3">
      <c r="A3440" s="5">
        <v>46300</v>
      </c>
      <c r="B3440" s="98" t="s">
        <v>3868</v>
      </c>
      <c r="C3440" t="s">
        <v>983</v>
      </c>
      <c r="D3440" t="s">
        <v>3347</v>
      </c>
      <c r="E3440" t="s">
        <v>658</v>
      </c>
      <c r="F3440" t="s">
        <v>3348</v>
      </c>
      <c r="G3440" t="s">
        <v>2733</v>
      </c>
      <c r="H3440" t="s">
        <v>2734</v>
      </c>
      <c r="I3440" s="91">
        <v>0.16666666666666666</v>
      </c>
      <c r="J3440" s="91">
        <v>0.18055555555555555</v>
      </c>
      <c r="K3440" s="92">
        <v>0.33</v>
      </c>
      <c r="L3440" s="91">
        <v>0.18611111111111112</v>
      </c>
      <c r="O3440">
        <v>0</v>
      </c>
      <c r="P3440">
        <v>45.187114999999999</v>
      </c>
      <c r="Q3440">
        <v>5.8087179999999998</v>
      </c>
      <c r="R3440" s="93">
        <v>46301.460312499999</v>
      </c>
      <c r="S3440">
        <v>1</v>
      </c>
      <c r="T3440">
        <v>20260163</v>
      </c>
      <c r="U3440" t="s">
        <v>40</v>
      </c>
      <c r="V3440">
        <v>20260163</v>
      </c>
    </row>
    <row r="3441" spans="1:22" x14ac:dyDescent="0.3">
      <c r="A3441" s="5">
        <v>46300</v>
      </c>
      <c r="B3441" s="98" t="s">
        <v>3845</v>
      </c>
      <c r="C3441" t="s">
        <v>950</v>
      </c>
      <c r="D3441" t="s">
        <v>2115</v>
      </c>
      <c r="E3441" t="s">
        <v>132</v>
      </c>
      <c r="F3441" t="s">
        <v>3370</v>
      </c>
      <c r="G3441" t="s">
        <v>2733</v>
      </c>
      <c r="H3441" t="s">
        <v>2737</v>
      </c>
      <c r="I3441" s="91">
        <v>0.33333333333333331</v>
      </c>
      <c r="J3441" s="91">
        <v>0.34722222222222221</v>
      </c>
      <c r="K3441" s="92">
        <v>0.33</v>
      </c>
      <c r="O3441">
        <v>0</v>
      </c>
      <c r="P3441">
        <v>45.190461999999997</v>
      </c>
      <c r="Q3441">
        <v>5.723516</v>
      </c>
      <c r="R3441" s="93">
        <v>46301.460312499999</v>
      </c>
      <c r="S3441">
        <v>1</v>
      </c>
      <c r="T3441">
        <v>20260346</v>
      </c>
      <c r="U3441" t="s">
        <v>838</v>
      </c>
      <c r="V3441">
        <v>20260346</v>
      </c>
    </row>
    <row r="3442" spans="1:22" x14ac:dyDescent="0.3">
      <c r="A3442" s="5">
        <v>46300</v>
      </c>
      <c r="B3442" s="98" t="s">
        <v>3846</v>
      </c>
      <c r="C3442" t="s">
        <v>965</v>
      </c>
      <c r="D3442" t="s">
        <v>3349</v>
      </c>
      <c r="E3442" t="s">
        <v>673</v>
      </c>
      <c r="F3442" t="s">
        <v>3350</v>
      </c>
      <c r="G3442" t="s">
        <v>2733</v>
      </c>
      <c r="H3442" t="s">
        <v>2734</v>
      </c>
      <c r="I3442" s="91">
        <v>0.16666666666666666</v>
      </c>
      <c r="J3442" s="91">
        <v>0.18055555555555555</v>
      </c>
      <c r="K3442" s="92">
        <v>0.33</v>
      </c>
      <c r="L3442" s="91">
        <v>0.1986111111111111</v>
      </c>
      <c r="M3442" s="91">
        <v>0.1986111111111111</v>
      </c>
      <c r="N3442" s="92">
        <v>0</v>
      </c>
      <c r="O3442">
        <v>1</v>
      </c>
      <c r="P3442">
        <v>45.056218999999999</v>
      </c>
      <c r="Q3442">
        <v>5.6753539999999996</v>
      </c>
      <c r="R3442" s="93">
        <v>46301.460312499999</v>
      </c>
      <c r="S3442">
        <v>1</v>
      </c>
      <c r="T3442">
        <v>20260364</v>
      </c>
      <c r="U3442" t="s">
        <v>40</v>
      </c>
      <c r="V3442">
        <v>20260364</v>
      </c>
    </row>
    <row r="3443" spans="1:22" x14ac:dyDescent="0.3">
      <c r="A3443" s="5">
        <v>46300</v>
      </c>
      <c r="B3443" s="98" t="s">
        <v>3846</v>
      </c>
      <c r="C3443" t="s">
        <v>965</v>
      </c>
      <c r="D3443" t="s">
        <v>3356</v>
      </c>
      <c r="E3443" t="s">
        <v>766</v>
      </c>
      <c r="F3443" t="s">
        <v>3357</v>
      </c>
      <c r="G3443" t="s">
        <v>2733</v>
      </c>
      <c r="H3443" t="s">
        <v>2734</v>
      </c>
      <c r="I3443" s="91">
        <v>0.16666666666666666</v>
      </c>
      <c r="J3443" s="91">
        <v>0.18055555555555555</v>
      </c>
      <c r="K3443" s="92">
        <v>0.33</v>
      </c>
      <c r="L3443" s="91">
        <v>0.18124999999999999</v>
      </c>
      <c r="M3443" s="91">
        <v>0.18333333333333332</v>
      </c>
      <c r="N3443" s="92">
        <v>0.05</v>
      </c>
      <c r="O3443">
        <v>1</v>
      </c>
      <c r="P3443">
        <v>45.188211000000003</v>
      </c>
      <c r="Q3443">
        <v>5.721743</v>
      </c>
      <c r="R3443" s="93">
        <v>46301.460312499999</v>
      </c>
      <c r="S3443">
        <v>1</v>
      </c>
      <c r="T3443">
        <v>20260407</v>
      </c>
      <c r="U3443" t="s">
        <v>40</v>
      </c>
      <c r="V3443">
        <v>20260407</v>
      </c>
    </row>
    <row r="3444" spans="1:22" x14ac:dyDescent="0.3">
      <c r="A3444" s="5">
        <v>46300</v>
      </c>
      <c r="B3444" s="98" t="s">
        <v>3820</v>
      </c>
      <c r="C3444" t="s">
        <v>961</v>
      </c>
      <c r="D3444" t="s">
        <v>2644</v>
      </c>
      <c r="E3444" t="s">
        <v>301</v>
      </c>
      <c r="F3444" t="s">
        <v>301</v>
      </c>
      <c r="G3444" t="s">
        <v>2733</v>
      </c>
      <c r="H3444" t="s">
        <v>2737</v>
      </c>
      <c r="I3444" s="91">
        <v>0.38541666666666669</v>
      </c>
      <c r="J3444" s="91">
        <v>0.39583333333333331</v>
      </c>
      <c r="K3444" s="92">
        <v>0.25</v>
      </c>
      <c r="L3444" s="91">
        <v>0.40972222222222221</v>
      </c>
      <c r="M3444" s="91">
        <v>0.41944444444444445</v>
      </c>
      <c r="N3444" s="92">
        <v>0.23</v>
      </c>
      <c r="O3444">
        <v>1</v>
      </c>
      <c r="P3444">
        <v>45.180677000000003</v>
      </c>
      <c r="Q3444">
        <v>5.7244840000000003</v>
      </c>
      <c r="R3444" s="93">
        <v>46301.460312499999</v>
      </c>
      <c r="S3444">
        <v>1</v>
      </c>
      <c r="T3444">
        <v>20260547</v>
      </c>
      <c r="U3444" t="s">
        <v>838</v>
      </c>
      <c r="V3444">
        <v>20260547</v>
      </c>
    </row>
    <row r="3445" spans="1:22" x14ac:dyDescent="0.3">
      <c r="A3445" s="5">
        <v>46300</v>
      </c>
      <c r="B3445" s="98" t="s">
        <v>3861</v>
      </c>
      <c r="C3445" t="s">
        <v>970</v>
      </c>
      <c r="D3445" t="s">
        <v>3358</v>
      </c>
      <c r="E3445" t="s">
        <v>93</v>
      </c>
      <c r="F3445" t="s">
        <v>3359</v>
      </c>
      <c r="G3445" t="s">
        <v>2733</v>
      </c>
      <c r="H3445" t="s">
        <v>2734</v>
      </c>
      <c r="I3445" s="91">
        <v>0.16666666666666666</v>
      </c>
      <c r="J3445" s="91">
        <v>0.18055555555555555</v>
      </c>
      <c r="K3445" s="92">
        <v>0.33</v>
      </c>
      <c r="O3445">
        <v>0</v>
      </c>
      <c r="P3445">
        <v>45.177773000000002</v>
      </c>
      <c r="Q3445">
        <v>5.7280009999999999</v>
      </c>
      <c r="R3445" s="93">
        <v>46301.460312499999</v>
      </c>
      <c r="S3445">
        <v>1</v>
      </c>
      <c r="T3445">
        <v>20260277</v>
      </c>
      <c r="U3445" t="s">
        <v>40</v>
      </c>
      <c r="V3445">
        <v>20260277</v>
      </c>
    </row>
    <row r="3446" spans="1:22" x14ac:dyDescent="0.3">
      <c r="A3446" s="5">
        <v>46300</v>
      </c>
      <c r="B3446" s="98" t="s">
        <v>3864</v>
      </c>
      <c r="C3446" t="s">
        <v>960</v>
      </c>
      <c r="D3446" t="s">
        <v>1322</v>
      </c>
      <c r="E3446" t="s">
        <v>654</v>
      </c>
      <c r="F3446" t="s">
        <v>654</v>
      </c>
      <c r="G3446" t="s">
        <v>2733</v>
      </c>
      <c r="H3446" t="s">
        <v>2737</v>
      </c>
      <c r="I3446" s="91">
        <v>0.33333333333333331</v>
      </c>
      <c r="J3446" s="91">
        <v>0.34722222222222221</v>
      </c>
      <c r="K3446" s="92">
        <v>0.33</v>
      </c>
      <c r="L3446" s="91">
        <v>0.43125000000000002</v>
      </c>
      <c r="M3446" s="91">
        <v>0.45833333333333331</v>
      </c>
      <c r="N3446" s="92">
        <v>0.65</v>
      </c>
      <c r="O3446">
        <v>1</v>
      </c>
      <c r="P3446">
        <v>45.218727999999999</v>
      </c>
      <c r="Q3446">
        <v>5.6931099999999999</v>
      </c>
      <c r="R3446" s="93">
        <v>46301.460312499999</v>
      </c>
      <c r="S3446">
        <v>1</v>
      </c>
      <c r="T3446">
        <v>20260078</v>
      </c>
      <c r="U3446" t="s">
        <v>838</v>
      </c>
      <c r="V3446">
        <v>20260078</v>
      </c>
    </row>
    <row r="3447" spans="1:22" x14ac:dyDescent="0.3">
      <c r="A3447" s="5">
        <v>46300</v>
      </c>
      <c r="B3447" s="98" t="s">
        <v>3835</v>
      </c>
      <c r="C3447" t="s">
        <v>859</v>
      </c>
      <c r="D3447" t="s">
        <v>3326</v>
      </c>
      <c r="E3447" t="s">
        <v>61</v>
      </c>
      <c r="F3447" t="s">
        <v>3327</v>
      </c>
      <c r="G3447" t="s">
        <v>2733</v>
      </c>
      <c r="H3447" t="s">
        <v>2734</v>
      </c>
      <c r="I3447" s="91">
        <v>0.29166666666666669</v>
      </c>
      <c r="J3447" s="91">
        <v>0.2986111111111111</v>
      </c>
      <c r="K3447" s="92">
        <v>0.17</v>
      </c>
      <c r="O3447">
        <v>0</v>
      </c>
      <c r="P3447">
        <v>45.189878</v>
      </c>
      <c r="Q3447">
        <v>5.7218559999999998</v>
      </c>
      <c r="R3447" s="93">
        <v>46301.460312499999</v>
      </c>
      <c r="S3447">
        <v>1</v>
      </c>
      <c r="T3447">
        <v>20260477</v>
      </c>
      <c r="U3447" t="s">
        <v>40</v>
      </c>
      <c r="V3447">
        <v>20260477</v>
      </c>
    </row>
    <row r="3448" spans="1:22" x14ac:dyDescent="0.3">
      <c r="A3448" s="5">
        <v>46300</v>
      </c>
      <c r="B3448" s="98" t="s">
        <v>6133</v>
      </c>
      <c r="C3448" t="s">
        <v>5959</v>
      </c>
      <c r="D3448" t="s">
        <v>1875</v>
      </c>
      <c r="E3448" t="s">
        <v>483</v>
      </c>
      <c r="F3448" t="s">
        <v>483</v>
      </c>
      <c r="G3448" t="s">
        <v>2733</v>
      </c>
      <c r="H3448" t="s">
        <v>2737</v>
      </c>
      <c r="I3448" s="91">
        <v>0.33333333333333331</v>
      </c>
      <c r="J3448" s="91">
        <v>0.34722222222222221</v>
      </c>
      <c r="K3448" s="92">
        <v>0.33</v>
      </c>
      <c r="O3448">
        <v>0</v>
      </c>
      <c r="P3448">
        <v>45.211889999999997</v>
      </c>
      <c r="Q3448">
        <v>5.6499290000000002</v>
      </c>
      <c r="R3448" s="93">
        <v>46301.460312499999</v>
      </c>
      <c r="S3448">
        <v>1</v>
      </c>
      <c r="T3448">
        <v>20260268</v>
      </c>
      <c r="U3448" t="s">
        <v>838</v>
      </c>
      <c r="V3448">
        <v>20260268</v>
      </c>
    </row>
    <row r="3449" spans="1:22" x14ac:dyDescent="0.3">
      <c r="A3449" s="5">
        <v>46300</v>
      </c>
      <c r="B3449" s="98" t="s">
        <v>3817</v>
      </c>
      <c r="C3449" t="s">
        <v>974</v>
      </c>
      <c r="D3449" t="s">
        <v>2452</v>
      </c>
      <c r="E3449" t="s">
        <v>610</v>
      </c>
      <c r="F3449" t="s">
        <v>2455</v>
      </c>
      <c r="G3449" t="s">
        <v>2733</v>
      </c>
      <c r="H3449" t="s">
        <v>2737</v>
      </c>
      <c r="I3449" s="91">
        <v>0.33333333333333331</v>
      </c>
      <c r="J3449" s="91">
        <v>0.37847222222222221</v>
      </c>
      <c r="K3449" s="92">
        <v>1.08</v>
      </c>
      <c r="L3449" s="91">
        <v>0.52500000000000002</v>
      </c>
      <c r="M3449" s="91">
        <v>0.5708333333333333</v>
      </c>
      <c r="N3449" s="92">
        <v>1.1000000000000001</v>
      </c>
      <c r="O3449">
        <v>1</v>
      </c>
      <c r="P3449">
        <v>45.170372</v>
      </c>
      <c r="Q3449">
        <v>5.7396019999999996</v>
      </c>
      <c r="R3449" s="93">
        <v>46301.460312499999</v>
      </c>
      <c r="S3449">
        <v>1</v>
      </c>
      <c r="T3449">
        <v>20260458</v>
      </c>
      <c r="U3449" t="s">
        <v>838</v>
      </c>
      <c r="V3449">
        <v>20260458</v>
      </c>
    </row>
    <row r="3450" spans="1:22" x14ac:dyDescent="0.3">
      <c r="A3450" s="5">
        <v>46300</v>
      </c>
      <c r="B3450" s="98" t="s">
        <v>3814</v>
      </c>
      <c r="C3450" t="s">
        <v>948</v>
      </c>
      <c r="D3450" t="s">
        <v>3361</v>
      </c>
      <c r="E3450" t="s">
        <v>188</v>
      </c>
      <c r="F3450" t="s">
        <v>3362</v>
      </c>
      <c r="G3450" t="s">
        <v>2733</v>
      </c>
      <c r="H3450" t="s">
        <v>2734</v>
      </c>
      <c r="I3450" s="91">
        <v>0.16666666666666666</v>
      </c>
      <c r="J3450" s="91">
        <v>0.18055555555555555</v>
      </c>
      <c r="K3450" s="92">
        <v>0.33</v>
      </c>
      <c r="L3450" s="91">
        <v>0.35486111111111113</v>
      </c>
      <c r="M3450" s="91">
        <v>0.37013888888888891</v>
      </c>
      <c r="N3450" s="92">
        <v>0.37</v>
      </c>
      <c r="O3450">
        <v>1</v>
      </c>
      <c r="P3450">
        <v>45.189202999999999</v>
      </c>
      <c r="Q3450">
        <v>5.7345119999999996</v>
      </c>
      <c r="R3450" s="93">
        <v>46301.460312499999</v>
      </c>
      <c r="S3450">
        <v>1</v>
      </c>
      <c r="T3450">
        <v>20260459</v>
      </c>
      <c r="U3450" t="s">
        <v>40</v>
      </c>
      <c r="V3450">
        <v>20260459</v>
      </c>
    </row>
    <row r="3451" spans="1:22" x14ac:dyDescent="0.3">
      <c r="A3451" s="5">
        <v>46300</v>
      </c>
      <c r="B3451" s="98" t="s">
        <v>3845</v>
      </c>
      <c r="C3451" t="s">
        <v>950</v>
      </c>
      <c r="D3451" t="s">
        <v>3365</v>
      </c>
      <c r="E3451" t="s">
        <v>757</v>
      </c>
      <c r="F3451" t="s">
        <v>3366</v>
      </c>
      <c r="G3451" t="s">
        <v>2733</v>
      </c>
      <c r="H3451" t="s">
        <v>2734</v>
      </c>
      <c r="I3451" s="91">
        <v>0.16666666666666666</v>
      </c>
      <c r="J3451" s="91">
        <v>0.18055555555555555</v>
      </c>
      <c r="K3451" s="92">
        <v>0.33</v>
      </c>
      <c r="L3451" s="91">
        <v>0.21666666666666667</v>
      </c>
      <c r="M3451" s="91">
        <v>0.3125</v>
      </c>
      <c r="N3451" s="92">
        <v>2.2999999999999998</v>
      </c>
      <c r="O3451">
        <v>1</v>
      </c>
      <c r="P3451">
        <v>45.191066999999997</v>
      </c>
      <c r="Q3451">
        <v>5.7225849999999996</v>
      </c>
      <c r="R3451" s="93">
        <v>46301.460312499999</v>
      </c>
      <c r="S3451">
        <v>1</v>
      </c>
      <c r="T3451">
        <v>20260565</v>
      </c>
      <c r="U3451" t="s">
        <v>40</v>
      </c>
      <c r="V3451">
        <v>20260565</v>
      </c>
    </row>
    <row r="3452" spans="1:22" x14ac:dyDescent="0.3">
      <c r="A3452" s="5">
        <v>46300</v>
      </c>
      <c r="B3452" s="98" t="s">
        <v>3839</v>
      </c>
      <c r="C3452" t="s">
        <v>966</v>
      </c>
      <c r="D3452" t="s">
        <v>2427</v>
      </c>
      <c r="E3452" t="s">
        <v>552</v>
      </c>
      <c r="F3452" t="s">
        <v>552</v>
      </c>
      <c r="G3452" t="s">
        <v>2733</v>
      </c>
      <c r="H3452" t="s">
        <v>2737</v>
      </c>
      <c r="I3452" s="91">
        <v>0.3298611111111111</v>
      </c>
      <c r="J3452" s="91">
        <v>0.36458333333333331</v>
      </c>
      <c r="K3452" s="92">
        <v>0.83</v>
      </c>
      <c r="O3452">
        <v>0</v>
      </c>
      <c r="P3452">
        <v>45.364766000000003</v>
      </c>
      <c r="Q3452">
        <v>5.5959459999999996</v>
      </c>
      <c r="R3452" s="93">
        <v>46301.460312499999</v>
      </c>
      <c r="S3452">
        <v>1</v>
      </c>
      <c r="T3452">
        <v>20260450</v>
      </c>
      <c r="U3452" t="s">
        <v>838</v>
      </c>
      <c r="V3452">
        <v>20260450</v>
      </c>
    </row>
    <row r="3453" spans="1:22" x14ac:dyDescent="0.3">
      <c r="A3453" s="5">
        <v>46300</v>
      </c>
      <c r="B3453" s="98" t="s">
        <v>3829</v>
      </c>
      <c r="C3453" t="s">
        <v>946</v>
      </c>
      <c r="D3453" t="s">
        <v>3336</v>
      </c>
      <c r="E3453" t="s">
        <v>124</v>
      </c>
      <c r="F3453" t="s">
        <v>124</v>
      </c>
      <c r="G3453" t="s">
        <v>2733</v>
      </c>
      <c r="H3453" t="s">
        <v>2734</v>
      </c>
      <c r="I3453" s="91">
        <v>0.25</v>
      </c>
      <c r="J3453" s="91">
        <v>0.26041666666666669</v>
      </c>
      <c r="K3453" s="92">
        <v>0.25</v>
      </c>
      <c r="O3453">
        <v>0</v>
      </c>
      <c r="P3453">
        <v>45.187106999999997</v>
      </c>
      <c r="Q3453">
        <v>5.7297390000000004</v>
      </c>
      <c r="R3453" s="93">
        <v>46301.460312499999</v>
      </c>
      <c r="S3453">
        <v>0</v>
      </c>
      <c r="T3453">
        <v>20260076</v>
      </c>
      <c r="U3453" t="s">
        <v>3760</v>
      </c>
      <c r="V3453">
        <v>20260076</v>
      </c>
    </row>
    <row r="3454" spans="1:22" x14ac:dyDescent="0.3">
      <c r="A3454" s="5">
        <v>46300</v>
      </c>
      <c r="B3454" s="98" t="s">
        <v>3815</v>
      </c>
      <c r="C3454" t="s">
        <v>905</v>
      </c>
      <c r="D3454" t="s">
        <v>1675</v>
      </c>
      <c r="E3454" t="s">
        <v>89</v>
      </c>
      <c r="F3454" t="s">
        <v>89</v>
      </c>
      <c r="G3454" t="s">
        <v>2733</v>
      </c>
      <c r="H3454" t="s">
        <v>2737</v>
      </c>
      <c r="I3454" s="91">
        <v>0.33333333333333331</v>
      </c>
      <c r="J3454" s="91">
        <v>0.35416666666666669</v>
      </c>
      <c r="K3454" s="92">
        <v>0.5</v>
      </c>
      <c r="O3454">
        <v>0</v>
      </c>
      <c r="P3454">
        <v>45.189582999999999</v>
      </c>
      <c r="Q3454">
        <v>5.7229080000000003</v>
      </c>
      <c r="R3454" s="93">
        <v>46301.460312499999</v>
      </c>
      <c r="S3454">
        <v>1</v>
      </c>
      <c r="T3454">
        <v>20260205</v>
      </c>
      <c r="U3454" t="s">
        <v>838</v>
      </c>
      <c r="V3454">
        <v>20260205</v>
      </c>
    </row>
    <row r="3455" spans="1:22" x14ac:dyDescent="0.3">
      <c r="A3455" s="5">
        <v>46300</v>
      </c>
      <c r="B3455" s="98" t="s">
        <v>3833</v>
      </c>
      <c r="C3455" t="s">
        <v>978</v>
      </c>
      <c r="D3455" t="s">
        <v>2443</v>
      </c>
      <c r="E3455" t="s">
        <v>793</v>
      </c>
      <c r="F3455" t="s">
        <v>793</v>
      </c>
      <c r="G3455" t="s">
        <v>2733</v>
      </c>
      <c r="H3455" t="s">
        <v>2737</v>
      </c>
      <c r="I3455" s="91">
        <v>0.33333333333333331</v>
      </c>
      <c r="J3455" s="91">
        <v>0.34722222222222221</v>
      </c>
      <c r="K3455" s="92">
        <v>0.33</v>
      </c>
      <c r="L3455" s="91">
        <v>0.46805555555555556</v>
      </c>
      <c r="M3455" s="91">
        <v>0.48055555555555557</v>
      </c>
      <c r="N3455" s="92">
        <v>0.3</v>
      </c>
      <c r="O3455">
        <v>1</v>
      </c>
      <c r="P3455">
        <v>45.322298000000004</v>
      </c>
      <c r="Q3455">
        <v>5.9295109999999998</v>
      </c>
      <c r="R3455" s="93">
        <v>46301.460312499999</v>
      </c>
      <c r="S3455">
        <v>1</v>
      </c>
      <c r="T3455">
        <v>20260455</v>
      </c>
      <c r="U3455" t="s">
        <v>838</v>
      </c>
      <c r="V3455">
        <v>20260455</v>
      </c>
    </row>
    <row r="3456" spans="1:22" x14ac:dyDescent="0.3">
      <c r="A3456" s="5">
        <v>46300</v>
      </c>
      <c r="B3456" s="98" t="s">
        <v>3872</v>
      </c>
      <c r="C3456" t="s">
        <v>866</v>
      </c>
      <c r="D3456" t="s">
        <v>2179</v>
      </c>
      <c r="E3456" t="s">
        <v>348</v>
      </c>
      <c r="F3456" t="s">
        <v>348</v>
      </c>
      <c r="G3456" t="s">
        <v>2733</v>
      </c>
      <c r="H3456" t="s">
        <v>2877</v>
      </c>
      <c r="I3456" s="91">
        <v>0.33333333333333331</v>
      </c>
      <c r="J3456" s="91">
        <v>0.34722222222222221</v>
      </c>
      <c r="K3456" s="92">
        <v>0.33</v>
      </c>
      <c r="L3456" s="91">
        <v>0.31874999999999998</v>
      </c>
      <c r="M3456" s="91">
        <v>0.31874999999999998</v>
      </c>
      <c r="N3456" s="92">
        <v>0</v>
      </c>
      <c r="O3456">
        <v>1</v>
      </c>
      <c r="P3456">
        <v>45.209144000000002</v>
      </c>
      <c r="Q3456">
        <v>5.7628110000000001</v>
      </c>
      <c r="R3456" s="93">
        <v>46301.460312499999</v>
      </c>
      <c r="S3456">
        <v>1</v>
      </c>
      <c r="T3456">
        <v>20260370</v>
      </c>
      <c r="U3456" t="s">
        <v>838</v>
      </c>
      <c r="V3456">
        <v>20260370</v>
      </c>
    </row>
    <row r="3457" spans="1:22" x14ac:dyDescent="0.3">
      <c r="A3457" s="5">
        <v>46300</v>
      </c>
      <c r="B3457" s="98" t="s">
        <v>3819</v>
      </c>
      <c r="C3457" t="s">
        <v>973</v>
      </c>
      <c r="D3457" t="s">
        <v>1704</v>
      </c>
      <c r="E3457" t="s">
        <v>465</v>
      </c>
      <c r="F3457" t="s">
        <v>465</v>
      </c>
      <c r="G3457" t="s">
        <v>2733</v>
      </c>
      <c r="H3457" t="s">
        <v>2737</v>
      </c>
      <c r="I3457" s="91">
        <v>0.17708333333333334</v>
      </c>
      <c r="J3457" s="91">
        <v>0.1875</v>
      </c>
      <c r="K3457" s="92">
        <v>0.25</v>
      </c>
      <c r="O3457">
        <v>0</v>
      </c>
      <c r="P3457">
        <v>45.36835</v>
      </c>
      <c r="Q3457">
        <v>5.5815599999999996</v>
      </c>
      <c r="R3457" s="93">
        <v>46301.460312499999</v>
      </c>
      <c r="S3457">
        <v>1</v>
      </c>
      <c r="T3457">
        <v>20260216</v>
      </c>
      <c r="U3457" t="s">
        <v>838</v>
      </c>
      <c r="V3457">
        <v>20260216</v>
      </c>
    </row>
    <row r="3458" spans="1:22" x14ac:dyDescent="0.3">
      <c r="A3458" s="5">
        <v>46300</v>
      </c>
      <c r="B3458" s="98" t="s">
        <v>3875</v>
      </c>
      <c r="C3458" t="s">
        <v>846</v>
      </c>
      <c r="E3458" t="s">
        <v>3890</v>
      </c>
      <c r="F3458" t="s">
        <v>3890</v>
      </c>
      <c r="I3458" s="91">
        <v>0.33333333333333331</v>
      </c>
      <c r="J3458" s="91">
        <v>0.34722222222222221</v>
      </c>
      <c r="K3458" s="92">
        <v>0.33</v>
      </c>
      <c r="O3458">
        <v>0</v>
      </c>
      <c r="P3458">
        <v>45.079898999999997</v>
      </c>
      <c r="Q3458">
        <v>5.7352629999999998</v>
      </c>
      <c r="R3458" s="93">
        <v>46301.460312499999</v>
      </c>
      <c r="S3458">
        <v>0</v>
      </c>
      <c r="T3458">
        <v>20260370</v>
      </c>
      <c r="U3458" t="s">
        <v>3760</v>
      </c>
      <c r="V3458">
        <v>20260370</v>
      </c>
    </row>
    <row r="3459" spans="1:22" x14ac:dyDescent="0.3">
      <c r="A3459" s="5">
        <v>46300</v>
      </c>
      <c r="B3459" s="98" t="s">
        <v>3849</v>
      </c>
      <c r="C3459" t="s">
        <v>861</v>
      </c>
      <c r="D3459" t="s">
        <v>3374</v>
      </c>
      <c r="E3459" t="s">
        <v>456</v>
      </c>
      <c r="F3459" t="s">
        <v>3375</v>
      </c>
      <c r="G3459" t="s">
        <v>2733</v>
      </c>
      <c r="H3459" t="s">
        <v>2734</v>
      </c>
      <c r="I3459" s="91">
        <v>0.29166666666666669</v>
      </c>
      <c r="J3459" s="91">
        <v>0.30555555555555558</v>
      </c>
      <c r="K3459" s="92">
        <v>0.33</v>
      </c>
      <c r="L3459" s="91">
        <v>0.32500000000000001</v>
      </c>
      <c r="M3459" s="91">
        <v>0.56944444444444442</v>
      </c>
      <c r="N3459" s="92">
        <v>5.87</v>
      </c>
      <c r="O3459">
        <v>1</v>
      </c>
      <c r="P3459">
        <v>45.167710999999997</v>
      </c>
      <c r="Q3459">
        <v>5.7281950000000004</v>
      </c>
      <c r="R3459" s="93">
        <v>46301.460312499999</v>
      </c>
      <c r="S3459">
        <v>1</v>
      </c>
      <c r="T3459">
        <v>20260572</v>
      </c>
      <c r="U3459" t="s">
        <v>40</v>
      </c>
      <c r="V3459">
        <v>20260572</v>
      </c>
    </row>
    <row r="3460" spans="1:22" x14ac:dyDescent="0.3">
      <c r="A3460" s="5">
        <v>46300</v>
      </c>
      <c r="B3460" s="98" t="s">
        <v>3816</v>
      </c>
      <c r="C3460" t="s">
        <v>957</v>
      </c>
      <c r="D3460" t="s">
        <v>3380</v>
      </c>
      <c r="E3460" t="s">
        <v>392</v>
      </c>
      <c r="F3460" t="s">
        <v>3381</v>
      </c>
      <c r="G3460" t="s">
        <v>2733</v>
      </c>
      <c r="H3460" t="s">
        <v>2734</v>
      </c>
      <c r="I3460" s="91">
        <v>0.3576388888888889</v>
      </c>
      <c r="J3460" s="91">
        <v>0.37152777777777779</v>
      </c>
      <c r="K3460" s="92">
        <v>0.33</v>
      </c>
      <c r="L3460" s="91">
        <v>0.38611111111111113</v>
      </c>
      <c r="M3460" s="91">
        <v>0.45</v>
      </c>
      <c r="N3460" s="92">
        <v>1.53</v>
      </c>
      <c r="O3460">
        <v>1</v>
      </c>
      <c r="P3460">
        <v>45.182749999999999</v>
      </c>
      <c r="Q3460">
        <v>5.7480070000000003</v>
      </c>
      <c r="R3460" s="93">
        <v>46301.460312499999</v>
      </c>
      <c r="S3460">
        <v>1</v>
      </c>
      <c r="T3460">
        <v>20260521</v>
      </c>
      <c r="U3460" t="s">
        <v>40</v>
      </c>
      <c r="V3460">
        <v>20260521</v>
      </c>
    </row>
    <row r="3461" spans="1:22" x14ac:dyDescent="0.3">
      <c r="A3461" s="5">
        <v>46300</v>
      </c>
      <c r="B3461" s="98" t="s">
        <v>3812</v>
      </c>
      <c r="C3461" t="s">
        <v>977</v>
      </c>
      <c r="D3461" t="s">
        <v>3376</v>
      </c>
      <c r="E3461" t="s">
        <v>606</v>
      </c>
      <c r="F3461" t="s">
        <v>3377</v>
      </c>
      <c r="G3461" t="s">
        <v>2733</v>
      </c>
      <c r="H3461" t="s">
        <v>2734</v>
      </c>
      <c r="I3461" s="91">
        <v>0.21875</v>
      </c>
      <c r="J3461" s="91">
        <v>0.22569444444444445</v>
      </c>
      <c r="K3461" s="92">
        <v>0.17</v>
      </c>
      <c r="O3461">
        <v>0</v>
      </c>
      <c r="P3461">
        <v>45.367356999999998</v>
      </c>
      <c r="Q3461">
        <v>5.5849169999999999</v>
      </c>
      <c r="R3461" s="93">
        <v>46301.460312499999</v>
      </c>
      <c r="S3461">
        <v>1</v>
      </c>
      <c r="T3461">
        <v>20260442</v>
      </c>
      <c r="U3461" t="s">
        <v>40</v>
      </c>
      <c r="V3461">
        <v>20260442</v>
      </c>
    </row>
    <row r="3462" spans="1:22" x14ac:dyDescent="0.3">
      <c r="A3462" s="5">
        <v>46300</v>
      </c>
      <c r="B3462" s="98" t="s">
        <v>3849</v>
      </c>
      <c r="C3462" t="s">
        <v>861</v>
      </c>
      <c r="D3462" t="s">
        <v>860</v>
      </c>
      <c r="E3462" t="s">
        <v>811</v>
      </c>
      <c r="F3462" t="s">
        <v>811</v>
      </c>
      <c r="G3462" t="s">
        <v>2733</v>
      </c>
      <c r="H3462" t="s">
        <v>2737</v>
      </c>
      <c r="I3462" s="91">
        <v>0.33333333333333331</v>
      </c>
      <c r="J3462" s="91">
        <v>0.34722222222222221</v>
      </c>
      <c r="K3462" s="92">
        <v>0.33</v>
      </c>
      <c r="L3462" s="91">
        <v>0.47638888888888886</v>
      </c>
      <c r="M3462" s="91">
        <v>0.47638888888888886</v>
      </c>
      <c r="N3462" s="92">
        <v>0</v>
      </c>
      <c r="O3462">
        <v>1</v>
      </c>
      <c r="P3462">
        <v>45.184420000000003</v>
      </c>
      <c r="Q3462">
        <v>5.7195400000000003</v>
      </c>
      <c r="R3462" s="93">
        <v>46301.460312499999</v>
      </c>
      <c r="S3462">
        <v>1</v>
      </c>
      <c r="V3462" t="s">
        <v>3797</v>
      </c>
    </row>
    <row r="3463" spans="1:22" x14ac:dyDescent="0.3">
      <c r="A3463" s="5">
        <v>46300</v>
      </c>
      <c r="B3463" s="98" t="s">
        <v>3846</v>
      </c>
      <c r="C3463" t="s">
        <v>965</v>
      </c>
      <c r="D3463" t="s">
        <v>1871</v>
      </c>
      <c r="E3463" t="s">
        <v>480</v>
      </c>
      <c r="F3463" t="s">
        <v>480</v>
      </c>
      <c r="G3463" t="s">
        <v>2733</v>
      </c>
      <c r="H3463" t="s">
        <v>2737</v>
      </c>
      <c r="I3463" s="91">
        <v>0.33333333333333331</v>
      </c>
      <c r="J3463" s="91">
        <v>0.34722222222222221</v>
      </c>
      <c r="K3463" s="92">
        <v>0.33</v>
      </c>
      <c r="L3463" s="91">
        <v>0.45902777777777776</v>
      </c>
      <c r="M3463" s="91">
        <v>0.48749999999999999</v>
      </c>
      <c r="N3463" s="92">
        <v>0.68</v>
      </c>
      <c r="O3463">
        <v>1</v>
      </c>
      <c r="P3463">
        <v>45.057284000000003</v>
      </c>
      <c r="Q3463">
        <v>5.6685739999999996</v>
      </c>
      <c r="R3463" s="93">
        <v>46301.460312499999</v>
      </c>
      <c r="S3463">
        <v>1</v>
      </c>
      <c r="T3463">
        <v>20260266</v>
      </c>
      <c r="U3463" t="s">
        <v>838</v>
      </c>
      <c r="V3463">
        <v>20260266</v>
      </c>
    </row>
    <row r="3464" spans="1:22" x14ac:dyDescent="0.3">
      <c r="A3464" s="5">
        <v>46300</v>
      </c>
      <c r="B3464" s="98" t="s">
        <v>3841</v>
      </c>
      <c r="C3464" t="s">
        <v>971</v>
      </c>
      <c r="D3464" t="s">
        <v>3393</v>
      </c>
      <c r="E3464" t="s">
        <v>164</v>
      </c>
      <c r="F3464" t="s">
        <v>3394</v>
      </c>
      <c r="G3464" t="s">
        <v>2733</v>
      </c>
      <c r="H3464" t="s">
        <v>2734</v>
      </c>
      <c r="I3464" s="91">
        <v>0.16666666666666666</v>
      </c>
      <c r="J3464" s="91">
        <v>0.18055555555555555</v>
      </c>
      <c r="K3464" s="92">
        <v>0.33</v>
      </c>
      <c r="L3464" s="91">
        <v>0.20972222222222223</v>
      </c>
      <c r="M3464" s="91">
        <v>0.21180555555555555</v>
      </c>
      <c r="N3464" s="92">
        <v>0.05</v>
      </c>
      <c r="O3464">
        <v>1</v>
      </c>
      <c r="P3464">
        <v>45.189188000000001</v>
      </c>
      <c r="Q3464">
        <v>5.7229489999999998</v>
      </c>
      <c r="R3464" s="93">
        <v>46301.460312499999</v>
      </c>
      <c r="S3464">
        <v>1</v>
      </c>
      <c r="T3464">
        <v>20260038</v>
      </c>
      <c r="U3464" t="s">
        <v>40</v>
      </c>
      <c r="V3464">
        <v>20260038</v>
      </c>
    </row>
    <row r="3465" spans="1:22" x14ac:dyDescent="0.3">
      <c r="A3465" s="5">
        <v>46300</v>
      </c>
      <c r="B3465" s="98" t="s">
        <v>3859</v>
      </c>
      <c r="C3465" t="s">
        <v>956</v>
      </c>
      <c r="D3465" t="s">
        <v>1764</v>
      </c>
      <c r="E3465" t="s">
        <v>308</v>
      </c>
      <c r="F3465" t="s">
        <v>3345</v>
      </c>
      <c r="G3465" t="s">
        <v>2733</v>
      </c>
      <c r="H3465" t="s">
        <v>2737</v>
      </c>
      <c r="I3465" s="91">
        <v>0.33333333333333331</v>
      </c>
      <c r="J3465" s="91">
        <v>0.37847222222222221</v>
      </c>
      <c r="K3465" s="92">
        <v>1.08</v>
      </c>
      <c r="L3465" s="91">
        <v>0.37847222222222221</v>
      </c>
      <c r="M3465" s="91">
        <v>0.49861111111111112</v>
      </c>
      <c r="N3465" s="92">
        <v>2.88</v>
      </c>
      <c r="O3465">
        <v>1</v>
      </c>
      <c r="P3465">
        <v>45.183919000000003</v>
      </c>
      <c r="Q3465">
        <v>5.739331</v>
      </c>
      <c r="R3465" s="93">
        <v>46301.460312499999</v>
      </c>
      <c r="S3465">
        <v>1</v>
      </c>
      <c r="T3465">
        <v>20260236</v>
      </c>
      <c r="U3465" t="s">
        <v>838</v>
      </c>
      <c r="V3465">
        <v>20260236</v>
      </c>
    </row>
    <row r="3466" spans="1:22" x14ac:dyDescent="0.3">
      <c r="A3466" s="5">
        <v>46300</v>
      </c>
      <c r="B3466" s="98" t="s">
        <v>3862</v>
      </c>
      <c r="C3466" t="s">
        <v>853</v>
      </c>
      <c r="D3466" t="s">
        <v>2573</v>
      </c>
      <c r="E3466" t="s">
        <v>575</v>
      </c>
      <c r="F3466" t="s">
        <v>3892</v>
      </c>
      <c r="G3466" t="s">
        <v>2733</v>
      </c>
      <c r="H3466" t="s">
        <v>2737</v>
      </c>
      <c r="I3466" s="91">
        <v>0.33333333333333331</v>
      </c>
      <c r="J3466" s="91">
        <v>0.34722222222222221</v>
      </c>
      <c r="K3466" s="92">
        <v>0.33</v>
      </c>
      <c r="O3466">
        <v>0</v>
      </c>
      <c r="P3466">
        <v>45.146017000000001</v>
      </c>
      <c r="Q3466">
        <v>5.7155500000000004</v>
      </c>
      <c r="R3466" s="93">
        <v>46301.460312499999</v>
      </c>
      <c r="S3466">
        <v>1</v>
      </c>
      <c r="T3466">
        <v>20260518</v>
      </c>
      <c r="U3466" t="s">
        <v>838</v>
      </c>
      <c r="V3466">
        <v>20260518</v>
      </c>
    </row>
    <row r="3467" spans="1:22" x14ac:dyDescent="0.3">
      <c r="A3467" s="5">
        <v>46300</v>
      </c>
      <c r="B3467" s="98" t="s">
        <v>3815</v>
      </c>
      <c r="C3467" t="s">
        <v>905</v>
      </c>
      <c r="D3467" t="s">
        <v>2831</v>
      </c>
      <c r="E3467" t="s">
        <v>63</v>
      </c>
      <c r="F3467" t="s">
        <v>6018</v>
      </c>
      <c r="G3467" t="s">
        <v>2733</v>
      </c>
      <c r="H3467" t="s">
        <v>2734</v>
      </c>
      <c r="I3467" s="91">
        <v>0.16666666666666666</v>
      </c>
      <c r="J3467" s="91">
        <v>0.18055555555555555</v>
      </c>
      <c r="K3467" s="92">
        <v>0.33</v>
      </c>
      <c r="O3467">
        <v>0</v>
      </c>
      <c r="P3467">
        <v>45.185625999999999</v>
      </c>
      <c r="Q3467">
        <v>5.7211239999999997</v>
      </c>
      <c r="R3467" s="93">
        <v>46301.460312499999</v>
      </c>
      <c r="S3467">
        <v>1</v>
      </c>
      <c r="T3467">
        <v>20260319</v>
      </c>
      <c r="U3467" t="s">
        <v>40</v>
      </c>
      <c r="V3467">
        <v>20260319</v>
      </c>
    </row>
    <row r="3468" spans="1:22" x14ac:dyDescent="0.3">
      <c r="A3468" s="5">
        <v>46300</v>
      </c>
      <c r="B3468" s="98" t="s">
        <v>3846</v>
      </c>
      <c r="C3468" t="s">
        <v>863</v>
      </c>
      <c r="D3468" t="s">
        <v>3391</v>
      </c>
      <c r="E3468" t="s">
        <v>182</v>
      </c>
      <c r="F3468" t="s">
        <v>3392</v>
      </c>
      <c r="G3468" t="s">
        <v>2733</v>
      </c>
      <c r="H3468" t="s">
        <v>2734</v>
      </c>
      <c r="I3468" s="91">
        <v>0.16666666666666666</v>
      </c>
      <c r="J3468" s="91">
        <v>0.18055555555555555</v>
      </c>
      <c r="K3468" s="92">
        <v>0.33</v>
      </c>
      <c r="L3468" s="91">
        <v>0.19166666666666668</v>
      </c>
      <c r="M3468" s="91">
        <v>0.19444444444444445</v>
      </c>
      <c r="N3468" s="92">
        <v>7.0000000000000007E-2</v>
      </c>
      <c r="O3468">
        <v>1</v>
      </c>
      <c r="P3468">
        <v>45.192013000000003</v>
      </c>
      <c r="Q3468">
        <v>5.7196360000000004</v>
      </c>
      <c r="R3468" s="93">
        <v>46301.460312499999</v>
      </c>
      <c r="S3468">
        <v>1</v>
      </c>
      <c r="T3468">
        <v>20260523</v>
      </c>
      <c r="U3468" t="s">
        <v>40</v>
      </c>
      <c r="V3468">
        <v>20260523</v>
      </c>
    </row>
    <row r="3469" spans="1:22" x14ac:dyDescent="0.3">
      <c r="A3469" s="5">
        <v>46300</v>
      </c>
      <c r="B3469" s="98" t="s">
        <v>3815</v>
      </c>
      <c r="C3469" t="s">
        <v>905</v>
      </c>
      <c r="E3469" t="s">
        <v>805</v>
      </c>
      <c r="F3469" t="s">
        <v>805</v>
      </c>
      <c r="I3469" s="91">
        <v>0.35416666666666669</v>
      </c>
      <c r="J3469" s="91">
        <v>0.36805555555555558</v>
      </c>
      <c r="K3469" s="92">
        <v>0.33</v>
      </c>
      <c r="O3469">
        <v>0</v>
      </c>
      <c r="P3469">
        <v>45.168743999999997</v>
      </c>
      <c r="Q3469">
        <v>5.7258769999999997</v>
      </c>
      <c r="R3469" s="93">
        <v>46301.460312499999</v>
      </c>
      <c r="S3469">
        <v>1</v>
      </c>
      <c r="V3469" t="s">
        <v>3926</v>
      </c>
    </row>
    <row r="3470" spans="1:22" x14ac:dyDescent="0.3">
      <c r="A3470" s="5">
        <v>46300</v>
      </c>
      <c r="B3470" s="98" t="s">
        <v>3893</v>
      </c>
      <c r="C3470" t="s">
        <v>846</v>
      </c>
      <c r="D3470" t="s">
        <v>857</v>
      </c>
      <c r="E3470" t="s">
        <v>819</v>
      </c>
      <c r="F3470" t="s">
        <v>819</v>
      </c>
      <c r="G3470" t="s">
        <v>2733</v>
      </c>
      <c r="H3470" t="s">
        <v>2737</v>
      </c>
      <c r="I3470" s="91">
        <v>0.33333333333333331</v>
      </c>
      <c r="J3470" s="91">
        <v>0.375</v>
      </c>
      <c r="K3470" s="92">
        <v>1</v>
      </c>
      <c r="O3470">
        <v>0</v>
      </c>
      <c r="P3470">
        <v>45.185285</v>
      </c>
      <c r="Q3470">
        <v>5.7161549999999997</v>
      </c>
      <c r="R3470" s="93">
        <v>46301.460312499999</v>
      </c>
      <c r="S3470">
        <v>0</v>
      </c>
      <c r="V3470" t="s">
        <v>3798</v>
      </c>
    </row>
    <row r="3471" spans="1:22" x14ac:dyDescent="0.3">
      <c r="A3471" s="5">
        <v>46300</v>
      </c>
      <c r="B3471" s="98" t="s">
        <v>3820</v>
      </c>
      <c r="C3471" t="s">
        <v>961</v>
      </c>
      <c r="D3471" t="s">
        <v>3395</v>
      </c>
      <c r="E3471" t="s">
        <v>523</v>
      </c>
      <c r="F3471" t="s">
        <v>3396</v>
      </c>
      <c r="G3471" t="s">
        <v>2733</v>
      </c>
      <c r="H3471" t="s">
        <v>2734</v>
      </c>
      <c r="I3471" s="91">
        <v>0.20833333333333334</v>
      </c>
      <c r="J3471" s="91">
        <v>0.22222222222222221</v>
      </c>
      <c r="K3471" s="92">
        <v>0.33</v>
      </c>
      <c r="L3471" s="91">
        <v>0.45694444444444443</v>
      </c>
      <c r="M3471" s="91">
        <v>0.53402777777777777</v>
      </c>
      <c r="N3471" s="92">
        <v>1.85</v>
      </c>
      <c r="O3471">
        <v>1</v>
      </c>
      <c r="P3471">
        <v>45.165317999999999</v>
      </c>
      <c r="Q3471">
        <v>5.7205139999999997</v>
      </c>
      <c r="R3471" s="93">
        <v>46301.460312499999</v>
      </c>
      <c r="S3471">
        <v>1</v>
      </c>
      <c r="T3471">
        <v>20260215</v>
      </c>
      <c r="U3471" t="s">
        <v>40</v>
      </c>
      <c r="V3471">
        <v>20260215</v>
      </c>
    </row>
    <row r="3472" spans="1:22" x14ac:dyDescent="0.3">
      <c r="A3472" s="5">
        <v>46300</v>
      </c>
      <c r="B3472" s="98" t="s">
        <v>3849</v>
      </c>
      <c r="C3472" t="s">
        <v>861</v>
      </c>
      <c r="D3472" t="s">
        <v>3406</v>
      </c>
      <c r="E3472" t="s">
        <v>142</v>
      </c>
      <c r="F3472" t="s">
        <v>3407</v>
      </c>
      <c r="G3472" t="s">
        <v>2733</v>
      </c>
      <c r="H3472" t="s">
        <v>2734</v>
      </c>
      <c r="I3472" s="91">
        <v>0.25</v>
      </c>
      <c r="J3472" s="91">
        <v>0.2638888888888889</v>
      </c>
      <c r="K3472" s="92">
        <v>0.33</v>
      </c>
      <c r="L3472" s="91">
        <v>0.20902777777777778</v>
      </c>
      <c r="M3472" s="91">
        <v>0.38958333333333334</v>
      </c>
      <c r="N3472" s="92">
        <v>4.33</v>
      </c>
      <c r="O3472">
        <v>1</v>
      </c>
      <c r="P3472">
        <v>45.188152000000002</v>
      </c>
      <c r="Q3472">
        <v>5.7235339999999999</v>
      </c>
      <c r="R3472" s="93">
        <v>46301.460312499999</v>
      </c>
      <c r="S3472">
        <v>1</v>
      </c>
      <c r="T3472">
        <v>20260146</v>
      </c>
      <c r="U3472" t="s">
        <v>40</v>
      </c>
      <c r="V3472">
        <v>20260146</v>
      </c>
    </row>
    <row r="3473" spans="1:22" x14ac:dyDescent="0.3">
      <c r="A3473" s="5">
        <v>46300</v>
      </c>
      <c r="B3473" s="98" t="s">
        <v>3862</v>
      </c>
      <c r="C3473" t="s">
        <v>853</v>
      </c>
      <c r="D3473" t="s">
        <v>2139</v>
      </c>
      <c r="E3473" t="s">
        <v>238</v>
      </c>
      <c r="F3473" t="s">
        <v>238</v>
      </c>
      <c r="G3473" t="s">
        <v>2733</v>
      </c>
      <c r="H3473" t="s">
        <v>2737</v>
      </c>
      <c r="I3473" s="91">
        <v>0.33333333333333331</v>
      </c>
      <c r="J3473" s="91">
        <v>0.36458333333333331</v>
      </c>
      <c r="K3473" s="92">
        <v>0.75</v>
      </c>
      <c r="O3473">
        <v>0</v>
      </c>
      <c r="P3473">
        <v>45.184272999999997</v>
      </c>
      <c r="Q3473">
        <v>5.7117100000000001</v>
      </c>
      <c r="R3473" s="93">
        <v>46301.460312499999</v>
      </c>
      <c r="S3473">
        <v>1</v>
      </c>
      <c r="T3473">
        <v>20260597</v>
      </c>
      <c r="U3473" t="s">
        <v>838</v>
      </c>
      <c r="V3473">
        <v>20260597</v>
      </c>
    </row>
    <row r="3474" spans="1:22" x14ac:dyDescent="0.3">
      <c r="A3474" s="5">
        <v>46300</v>
      </c>
      <c r="B3474" s="98" t="s">
        <v>6136</v>
      </c>
      <c r="C3474" t="s">
        <v>846</v>
      </c>
      <c r="E3474" t="s">
        <v>63</v>
      </c>
      <c r="F3474" t="s">
        <v>63</v>
      </c>
      <c r="I3474" s="91">
        <v>0.16666666666666666</v>
      </c>
      <c r="J3474" s="91">
        <v>0.1736111111111111</v>
      </c>
      <c r="K3474" s="92">
        <v>0.17</v>
      </c>
      <c r="O3474">
        <v>0</v>
      </c>
      <c r="P3474">
        <v>45.179605000000002</v>
      </c>
      <c r="Q3474">
        <v>5.7066030000000003</v>
      </c>
      <c r="R3474" s="93">
        <v>46301.460312499999</v>
      </c>
      <c r="S3474">
        <v>0</v>
      </c>
      <c r="T3474">
        <v>20260319</v>
      </c>
      <c r="U3474" t="s">
        <v>3760</v>
      </c>
      <c r="V3474">
        <v>20260319</v>
      </c>
    </row>
    <row r="3475" spans="1:22" x14ac:dyDescent="0.3">
      <c r="A3475" s="5">
        <v>46300</v>
      </c>
      <c r="B3475" s="98" t="s">
        <v>3815</v>
      </c>
      <c r="C3475" t="s">
        <v>905</v>
      </c>
      <c r="D3475" t="s">
        <v>6019</v>
      </c>
      <c r="E3475" t="s">
        <v>516</v>
      </c>
      <c r="F3475" t="s">
        <v>6020</v>
      </c>
      <c r="G3475" t="s">
        <v>2733</v>
      </c>
      <c r="H3475" t="s">
        <v>3386</v>
      </c>
      <c r="I3475" s="91">
        <v>0.375</v>
      </c>
      <c r="J3475" s="91">
        <v>0.39583333333333331</v>
      </c>
      <c r="K3475" s="92">
        <v>0.5</v>
      </c>
      <c r="O3475">
        <v>0</v>
      </c>
      <c r="P3475">
        <v>45.239739999999998</v>
      </c>
      <c r="Q3475">
        <v>5.8900969999999999</v>
      </c>
      <c r="R3475" s="93">
        <v>46301.460312499999</v>
      </c>
      <c r="S3475">
        <v>1</v>
      </c>
      <c r="T3475">
        <v>20260168</v>
      </c>
      <c r="U3475" t="s">
        <v>40</v>
      </c>
      <c r="V3475">
        <v>20260168</v>
      </c>
    </row>
    <row r="3476" spans="1:22" x14ac:dyDescent="0.3">
      <c r="A3476" s="5">
        <v>46300</v>
      </c>
      <c r="B3476" s="98" t="s">
        <v>3767</v>
      </c>
      <c r="C3476" t="s">
        <v>846</v>
      </c>
      <c r="E3476" t="s">
        <v>3799</v>
      </c>
      <c r="F3476" t="s">
        <v>3799</v>
      </c>
      <c r="I3476" s="91">
        <v>0.29166666666666669</v>
      </c>
      <c r="J3476" s="91">
        <v>0.2986111111111111</v>
      </c>
      <c r="K3476" s="92">
        <v>0.17</v>
      </c>
      <c r="O3476">
        <v>0</v>
      </c>
      <c r="P3476">
        <v>45.215843</v>
      </c>
      <c r="Q3476">
        <v>5.6930630000000004</v>
      </c>
      <c r="R3476" s="93">
        <v>46301.460312499999</v>
      </c>
      <c r="S3476">
        <v>0</v>
      </c>
      <c r="T3476">
        <v>20260248</v>
      </c>
      <c r="U3476" t="s">
        <v>3760</v>
      </c>
      <c r="V3476">
        <v>20260248</v>
      </c>
    </row>
    <row r="3477" spans="1:22" x14ac:dyDescent="0.3">
      <c r="A3477" s="5">
        <v>46300</v>
      </c>
      <c r="B3477" s="98" t="s">
        <v>3831</v>
      </c>
      <c r="C3477" t="s">
        <v>892</v>
      </c>
      <c r="D3477" t="s">
        <v>1389</v>
      </c>
      <c r="E3477" t="s">
        <v>330</v>
      </c>
      <c r="F3477" t="s">
        <v>330</v>
      </c>
      <c r="G3477" t="s">
        <v>2733</v>
      </c>
      <c r="H3477" t="s">
        <v>2737</v>
      </c>
      <c r="I3477" s="91">
        <v>0.33333333333333331</v>
      </c>
      <c r="J3477" s="91">
        <v>0.34722222222222221</v>
      </c>
      <c r="K3477" s="92">
        <v>0.33</v>
      </c>
      <c r="O3477">
        <v>0</v>
      </c>
      <c r="P3477">
        <v>45.168810999999998</v>
      </c>
      <c r="Q3477">
        <v>5.722461</v>
      </c>
      <c r="R3477" s="93">
        <v>46301.460312499999</v>
      </c>
      <c r="S3477">
        <v>1</v>
      </c>
      <c r="T3477">
        <v>20260102</v>
      </c>
      <c r="U3477" t="s">
        <v>838</v>
      </c>
      <c r="V3477">
        <v>20260102</v>
      </c>
    </row>
    <row r="3478" spans="1:22" x14ac:dyDescent="0.3">
      <c r="A3478" s="5">
        <v>46300</v>
      </c>
      <c r="B3478" s="98" t="s">
        <v>3882</v>
      </c>
      <c r="C3478" t="s">
        <v>917</v>
      </c>
      <c r="D3478" t="s">
        <v>3318</v>
      </c>
      <c r="E3478" t="s">
        <v>445</v>
      </c>
      <c r="F3478" t="s">
        <v>6021</v>
      </c>
      <c r="G3478" t="s">
        <v>2733</v>
      </c>
      <c r="H3478" t="s">
        <v>2734</v>
      </c>
      <c r="I3478" s="91">
        <v>0.29166666666666669</v>
      </c>
      <c r="J3478" s="91">
        <v>0.3125</v>
      </c>
      <c r="K3478" s="92">
        <v>0.5</v>
      </c>
      <c r="O3478">
        <v>0</v>
      </c>
      <c r="P3478">
        <v>45.181372000000003</v>
      </c>
      <c r="Q3478">
        <v>5.7330990000000002</v>
      </c>
      <c r="R3478" s="93">
        <v>46301.460312499999</v>
      </c>
      <c r="S3478">
        <v>1</v>
      </c>
      <c r="T3478">
        <v>20260540</v>
      </c>
      <c r="U3478" t="s">
        <v>40</v>
      </c>
      <c r="V3478">
        <v>20260540</v>
      </c>
    </row>
    <row r="3479" spans="1:22" x14ac:dyDescent="0.3">
      <c r="A3479" s="5">
        <v>46300</v>
      </c>
      <c r="B3479" s="98" t="s">
        <v>3894</v>
      </c>
      <c r="C3479" t="s">
        <v>846</v>
      </c>
      <c r="E3479" t="s">
        <v>1799</v>
      </c>
      <c r="F3479" t="s">
        <v>1799</v>
      </c>
      <c r="I3479" s="91">
        <v>0.16666666666666666</v>
      </c>
      <c r="J3479" s="91">
        <v>0.1736111111111111</v>
      </c>
      <c r="K3479" s="92">
        <v>0.17</v>
      </c>
      <c r="O3479">
        <v>0</v>
      </c>
      <c r="P3479">
        <v>45.363452000000002</v>
      </c>
      <c r="Q3479">
        <v>5.6051859999999998</v>
      </c>
      <c r="R3479" s="93">
        <v>46301.460312499999</v>
      </c>
      <c r="S3479">
        <v>0</v>
      </c>
      <c r="T3479">
        <v>20260245</v>
      </c>
      <c r="U3479" t="s">
        <v>3760</v>
      </c>
      <c r="V3479">
        <v>20260245</v>
      </c>
    </row>
    <row r="3480" spans="1:22" x14ac:dyDescent="0.3">
      <c r="A3480" s="5">
        <v>46300</v>
      </c>
      <c r="B3480" s="98" t="s">
        <v>3816</v>
      </c>
      <c r="C3480" t="s">
        <v>957</v>
      </c>
      <c r="D3480" t="s">
        <v>1341</v>
      </c>
      <c r="E3480" t="s">
        <v>494</v>
      </c>
      <c r="F3480" t="s">
        <v>494</v>
      </c>
      <c r="G3480" t="s">
        <v>2733</v>
      </c>
      <c r="H3480" t="s">
        <v>2737</v>
      </c>
      <c r="I3480" s="91">
        <v>0.16666666666666666</v>
      </c>
      <c r="J3480" s="91">
        <v>0.22222222222222221</v>
      </c>
      <c r="K3480" s="92">
        <v>1.33</v>
      </c>
      <c r="L3480" s="91">
        <v>0.46111111111111114</v>
      </c>
      <c r="M3480" s="91">
        <v>0.50694444444444442</v>
      </c>
      <c r="N3480" s="92">
        <v>1.1000000000000001</v>
      </c>
      <c r="O3480">
        <v>1</v>
      </c>
      <c r="P3480">
        <v>45.206446999999997</v>
      </c>
      <c r="Q3480">
        <v>5.7453529999999997</v>
      </c>
      <c r="R3480" s="93">
        <v>46301.460312499999</v>
      </c>
      <c r="S3480">
        <v>1</v>
      </c>
      <c r="T3480">
        <v>20260087</v>
      </c>
      <c r="U3480" t="s">
        <v>838</v>
      </c>
      <c r="V3480">
        <v>20260087</v>
      </c>
    </row>
    <row r="3481" spans="1:22" x14ac:dyDescent="0.3">
      <c r="A3481" s="5">
        <v>46300</v>
      </c>
      <c r="B3481" s="98" t="s">
        <v>3854</v>
      </c>
      <c r="C3481" t="s">
        <v>963</v>
      </c>
      <c r="D3481" t="s">
        <v>2504</v>
      </c>
      <c r="E3481" t="s">
        <v>104</v>
      </c>
      <c r="F3481" t="s">
        <v>104</v>
      </c>
      <c r="G3481" t="s">
        <v>2733</v>
      </c>
      <c r="H3481" t="s">
        <v>2737</v>
      </c>
      <c r="I3481" s="91">
        <v>0.33333333333333331</v>
      </c>
      <c r="J3481" s="91">
        <v>0.34722222222222221</v>
      </c>
      <c r="K3481" s="92">
        <v>0.33</v>
      </c>
      <c r="L3481" s="91">
        <v>0.31736111111111109</v>
      </c>
      <c r="M3481" s="91">
        <v>0.33194444444444443</v>
      </c>
      <c r="N3481" s="92">
        <v>0.35</v>
      </c>
      <c r="O3481">
        <v>1</v>
      </c>
      <c r="P3481">
        <v>45.178600000000003</v>
      </c>
      <c r="Q3481">
        <v>5.708291</v>
      </c>
      <c r="R3481" s="93">
        <v>46301.460312499999</v>
      </c>
      <c r="S3481">
        <v>1</v>
      </c>
      <c r="T3481">
        <v>20260490</v>
      </c>
      <c r="U3481" t="s">
        <v>838</v>
      </c>
      <c r="V3481">
        <v>20260490</v>
      </c>
    </row>
    <row r="3482" spans="1:22" x14ac:dyDescent="0.3">
      <c r="A3482" s="5">
        <v>46300</v>
      </c>
      <c r="B3482" s="98" t="s">
        <v>3872</v>
      </c>
      <c r="C3482" t="s">
        <v>866</v>
      </c>
      <c r="D3482" t="s">
        <v>2649</v>
      </c>
      <c r="E3482" t="s">
        <v>384</v>
      </c>
      <c r="F3482" t="s">
        <v>384</v>
      </c>
      <c r="G3482" t="s">
        <v>2733</v>
      </c>
      <c r="H3482" t="s">
        <v>2737</v>
      </c>
      <c r="I3482" s="91">
        <v>0.33333333333333331</v>
      </c>
      <c r="J3482" s="91">
        <v>0.34722222222222221</v>
      </c>
      <c r="K3482" s="92">
        <v>0.33</v>
      </c>
      <c r="O3482">
        <v>0</v>
      </c>
      <c r="P3482">
        <v>45.237121999999999</v>
      </c>
      <c r="Q3482">
        <v>5.850041</v>
      </c>
      <c r="R3482" s="93">
        <v>46301.460312499999</v>
      </c>
      <c r="S3482">
        <v>1</v>
      </c>
      <c r="T3482">
        <v>20260549</v>
      </c>
      <c r="U3482" t="s">
        <v>838</v>
      </c>
      <c r="V3482">
        <v>20260549</v>
      </c>
    </row>
    <row r="3483" spans="1:22" x14ac:dyDescent="0.3">
      <c r="A3483" s="5">
        <v>46300</v>
      </c>
      <c r="B3483" s="98" t="s">
        <v>3872</v>
      </c>
      <c r="C3483" t="s">
        <v>866</v>
      </c>
      <c r="D3483" t="s">
        <v>1671</v>
      </c>
      <c r="E3483" t="s">
        <v>468</v>
      </c>
      <c r="F3483" t="s">
        <v>468</v>
      </c>
      <c r="G3483" t="s">
        <v>2733</v>
      </c>
      <c r="H3483" t="s">
        <v>2737</v>
      </c>
      <c r="I3483" s="91">
        <v>0.33333333333333331</v>
      </c>
      <c r="J3483" s="91">
        <v>0.35416666666666669</v>
      </c>
      <c r="K3483" s="92">
        <v>0.5</v>
      </c>
      <c r="L3483" s="91">
        <v>0.12291666666666666</v>
      </c>
      <c r="M3483" s="91">
        <v>0.1423611111111111</v>
      </c>
      <c r="N3483" s="92">
        <v>0.47</v>
      </c>
      <c r="O3483">
        <v>1</v>
      </c>
      <c r="P3483">
        <v>45.223424000000001</v>
      </c>
      <c r="Q3483">
        <v>5.7943249999999997</v>
      </c>
      <c r="R3483" s="93">
        <v>46301.460312499999</v>
      </c>
      <c r="S3483">
        <v>1</v>
      </c>
      <c r="T3483">
        <v>20260202</v>
      </c>
      <c r="U3483" t="s">
        <v>838</v>
      </c>
      <c r="V3483">
        <v>20260202</v>
      </c>
    </row>
    <row r="3484" spans="1:22" x14ac:dyDescent="0.3">
      <c r="A3484" s="5">
        <v>46300</v>
      </c>
      <c r="B3484" s="98" t="s">
        <v>3884</v>
      </c>
      <c r="C3484" t="s">
        <v>895</v>
      </c>
      <c r="I3484" s="91">
        <v>0.33333333333333331</v>
      </c>
      <c r="J3484" s="91">
        <v>0.34375</v>
      </c>
      <c r="K3484" s="92">
        <v>0.25</v>
      </c>
      <c r="O3484">
        <v>0</v>
      </c>
      <c r="P3484">
        <v>45.185983</v>
      </c>
      <c r="Q3484">
        <v>5.7123100000000004</v>
      </c>
      <c r="R3484" s="93">
        <v>46301.460312499999</v>
      </c>
      <c r="S3484">
        <v>0</v>
      </c>
      <c r="V3484" t="s">
        <v>3851</v>
      </c>
    </row>
    <row r="3485" spans="1:22" x14ac:dyDescent="0.3">
      <c r="A3485" s="5">
        <v>46300</v>
      </c>
      <c r="B3485" s="98" t="s">
        <v>3891</v>
      </c>
      <c r="C3485" t="s">
        <v>955</v>
      </c>
      <c r="D3485" t="s">
        <v>3411</v>
      </c>
      <c r="E3485" t="s">
        <v>741</v>
      </c>
      <c r="F3485" t="s">
        <v>3412</v>
      </c>
      <c r="G3485" t="s">
        <v>2733</v>
      </c>
      <c r="H3485" t="s">
        <v>2734</v>
      </c>
      <c r="I3485" s="91">
        <v>0.16666666666666666</v>
      </c>
      <c r="J3485" s="91">
        <v>0.18055555555555555</v>
      </c>
      <c r="K3485" s="92">
        <v>0.33</v>
      </c>
      <c r="O3485">
        <v>0</v>
      </c>
      <c r="P3485">
        <v>45.157052</v>
      </c>
      <c r="Q3485">
        <v>5.7211379999999998</v>
      </c>
      <c r="R3485" s="93">
        <v>46301.460312499999</v>
      </c>
      <c r="S3485">
        <v>1</v>
      </c>
      <c r="T3485">
        <v>20260443</v>
      </c>
      <c r="U3485" t="s">
        <v>40</v>
      </c>
      <c r="V3485">
        <v>20260443</v>
      </c>
    </row>
    <row r="3486" spans="1:22" x14ac:dyDescent="0.3">
      <c r="A3486" s="5">
        <v>46300</v>
      </c>
      <c r="B3486" s="98" t="s">
        <v>3868</v>
      </c>
      <c r="C3486" t="s">
        <v>983</v>
      </c>
      <c r="D3486" t="s">
        <v>2220</v>
      </c>
      <c r="E3486" t="s">
        <v>749</v>
      </c>
      <c r="F3486" t="s">
        <v>749</v>
      </c>
      <c r="G3486" t="s">
        <v>2733</v>
      </c>
      <c r="H3486" t="s">
        <v>2737</v>
      </c>
      <c r="I3486" s="91">
        <v>0.29166666666666669</v>
      </c>
      <c r="J3486" s="91">
        <v>0.33680555555555558</v>
      </c>
      <c r="K3486" s="92">
        <v>1.08</v>
      </c>
      <c r="O3486">
        <v>0</v>
      </c>
      <c r="P3486">
        <v>45.141494000000002</v>
      </c>
      <c r="Q3486">
        <v>5.8285429999999998</v>
      </c>
      <c r="R3486" s="93">
        <v>46301.460312499999</v>
      </c>
      <c r="S3486">
        <v>1</v>
      </c>
      <c r="T3486">
        <v>20260381</v>
      </c>
      <c r="U3486" t="s">
        <v>838</v>
      </c>
      <c r="V3486">
        <v>20260381</v>
      </c>
    </row>
    <row r="3487" spans="1:22" x14ac:dyDescent="0.3">
      <c r="A3487" s="5">
        <v>46300</v>
      </c>
      <c r="B3487" s="98" t="s">
        <v>3816</v>
      </c>
      <c r="C3487" t="s">
        <v>957</v>
      </c>
      <c r="D3487" t="s">
        <v>3378</v>
      </c>
      <c r="E3487" t="s">
        <v>207</v>
      </c>
      <c r="F3487" t="s">
        <v>3379</v>
      </c>
      <c r="G3487" t="s">
        <v>2733</v>
      </c>
      <c r="H3487" t="s">
        <v>2734</v>
      </c>
      <c r="I3487" s="91">
        <v>0.22222222222222221</v>
      </c>
      <c r="J3487" s="91">
        <v>0.2361111111111111</v>
      </c>
      <c r="K3487" s="92">
        <v>0.33</v>
      </c>
      <c r="L3487" s="91">
        <v>0.52500000000000002</v>
      </c>
      <c r="M3487" s="91">
        <v>0.52847222222222223</v>
      </c>
      <c r="N3487" s="92">
        <v>0.08</v>
      </c>
      <c r="O3487">
        <v>1</v>
      </c>
      <c r="P3487">
        <v>45.196975999999999</v>
      </c>
      <c r="Q3487">
        <v>5.7354219999999998</v>
      </c>
      <c r="R3487" s="93">
        <v>46301.460312499999</v>
      </c>
      <c r="S3487">
        <v>1</v>
      </c>
      <c r="T3487">
        <v>20260150</v>
      </c>
      <c r="U3487" t="s">
        <v>40</v>
      </c>
      <c r="V3487">
        <v>20260150</v>
      </c>
    </row>
    <row r="3488" spans="1:22" x14ac:dyDescent="0.3">
      <c r="A3488" s="5">
        <v>46300</v>
      </c>
      <c r="B3488" s="98" t="s">
        <v>3839</v>
      </c>
      <c r="C3488" t="s">
        <v>966</v>
      </c>
      <c r="D3488" t="s">
        <v>2697</v>
      </c>
      <c r="E3488" t="s">
        <v>446</v>
      </c>
      <c r="F3488" t="s">
        <v>446</v>
      </c>
      <c r="G3488" t="s">
        <v>2733</v>
      </c>
      <c r="H3488" t="s">
        <v>2737</v>
      </c>
      <c r="I3488" s="91">
        <v>0.17708333333333334</v>
      </c>
      <c r="J3488" s="91">
        <v>0.1875</v>
      </c>
      <c r="K3488" s="92">
        <v>0.25</v>
      </c>
      <c r="L3488" s="91">
        <v>0.41180555555555554</v>
      </c>
      <c r="M3488" s="91">
        <v>0.45277777777777778</v>
      </c>
      <c r="N3488" s="92">
        <v>0.98</v>
      </c>
      <c r="O3488">
        <v>1</v>
      </c>
      <c r="P3488">
        <v>45.365698000000002</v>
      </c>
      <c r="Q3488">
        <v>5.5939180000000004</v>
      </c>
      <c r="R3488" s="93">
        <v>46301.460312499999</v>
      </c>
      <c r="S3488">
        <v>1</v>
      </c>
      <c r="T3488">
        <v>20260568</v>
      </c>
      <c r="U3488" t="s">
        <v>838</v>
      </c>
      <c r="V3488">
        <v>20260568</v>
      </c>
    </row>
    <row r="3489" spans="1:22" x14ac:dyDescent="0.3">
      <c r="A3489" s="5">
        <v>46300</v>
      </c>
      <c r="B3489" s="98" t="s">
        <v>3841</v>
      </c>
      <c r="C3489" t="s">
        <v>971</v>
      </c>
      <c r="D3489" t="s">
        <v>1262</v>
      </c>
      <c r="E3489" t="s">
        <v>337</v>
      </c>
      <c r="F3489" t="s">
        <v>1265</v>
      </c>
      <c r="G3489" t="s">
        <v>2733</v>
      </c>
      <c r="H3489" t="s">
        <v>2737</v>
      </c>
      <c r="I3489" s="91">
        <v>0.33333333333333331</v>
      </c>
      <c r="J3489" s="91">
        <v>0.37847222222222221</v>
      </c>
      <c r="K3489" s="92">
        <v>1.08</v>
      </c>
      <c r="O3489">
        <v>0</v>
      </c>
      <c r="P3489">
        <v>45.170650999999999</v>
      </c>
      <c r="Q3489">
        <v>5.758642</v>
      </c>
      <c r="R3489" s="93">
        <v>46301.460312499999</v>
      </c>
      <c r="S3489">
        <v>1</v>
      </c>
      <c r="T3489">
        <v>20260056</v>
      </c>
      <c r="U3489" t="s">
        <v>838</v>
      </c>
      <c r="V3489">
        <v>20260056</v>
      </c>
    </row>
    <row r="3490" spans="1:22" x14ac:dyDescent="0.3">
      <c r="A3490" s="5">
        <v>46300</v>
      </c>
      <c r="B3490" s="98" t="s">
        <v>6136</v>
      </c>
      <c r="C3490" t="s">
        <v>846</v>
      </c>
      <c r="E3490" t="s">
        <v>821</v>
      </c>
      <c r="F3490" t="s">
        <v>821</v>
      </c>
      <c r="I3490" s="91">
        <v>0.33333333333333331</v>
      </c>
      <c r="J3490" s="91">
        <v>0.34722222222222221</v>
      </c>
      <c r="K3490" s="92">
        <v>0.33</v>
      </c>
      <c r="O3490">
        <v>0</v>
      </c>
      <c r="P3490">
        <v>45.365777999999999</v>
      </c>
      <c r="Q3490">
        <v>5.5901800000000001</v>
      </c>
      <c r="R3490" s="93">
        <v>46301.460312499999</v>
      </c>
      <c r="S3490">
        <v>0</v>
      </c>
      <c r="V3490" t="s">
        <v>3800</v>
      </c>
    </row>
    <row r="3491" spans="1:22" x14ac:dyDescent="0.3">
      <c r="A3491" s="5">
        <v>46300</v>
      </c>
      <c r="B3491" s="98" t="s">
        <v>3865</v>
      </c>
      <c r="C3491" t="s">
        <v>962</v>
      </c>
      <c r="D3491" t="s">
        <v>1794</v>
      </c>
      <c r="E3491" t="s">
        <v>681</v>
      </c>
      <c r="F3491" t="s">
        <v>3405</v>
      </c>
      <c r="G3491" t="s">
        <v>2733</v>
      </c>
      <c r="H3491" t="s">
        <v>2737</v>
      </c>
      <c r="I3491" s="91">
        <v>0.16666666666666666</v>
      </c>
      <c r="J3491" s="91">
        <v>0.22569444444444445</v>
      </c>
      <c r="K3491" s="92">
        <v>1.42</v>
      </c>
      <c r="L3491" s="91">
        <v>0.34097222222222223</v>
      </c>
      <c r="M3491" s="91">
        <v>0.40555555555555556</v>
      </c>
      <c r="N3491" s="92">
        <v>1.55</v>
      </c>
      <c r="O3491">
        <v>1</v>
      </c>
      <c r="P3491">
        <v>45.373235000000001</v>
      </c>
      <c r="Q3491">
        <v>5.5791789999999999</v>
      </c>
      <c r="R3491" s="93">
        <v>46301.460312499999</v>
      </c>
      <c r="S3491">
        <v>1</v>
      </c>
      <c r="T3491">
        <v>20260244</v>
      </c>
      <c r="U3491" t="s">
        <v>838</v>
      </c>
      <c r="V3491">
        <v>20260244</v>
      </c>
    </row>
    <row r="3492" spans="1:22" x14ac:dyDescent="0.3">
      <c r="A3492" s="5">
        <v>46300</v>
      </c>
      <c r="B3492" s="98" t="s">
        <v>3847</v>
      </c>
      <c r="C3492" t="s">
        <v>900</v>
      </c>
      <c r="D3492" t="s">
        <v>3399</v>
      </c>
      <c r="E3492" t="s">
        <v>628</v>
      </c>
      <c r="F3492" t="s">
        <v>3400</v>
      </c>
      <c r="G3492" t="s">
        <v>2733</v>
      </c>
      <c r="H3492" t="s">
        <v>2734</v>
      </c>
      <c r="I3492" s="91">
        <v>0.19444444444444445</v>
      </c>
      <c r="J3492" s="91">
        <v>0.20833333333333334</v>
      </c>
      <c r="K3492" s="92">
        <v>0.33</v>
      </c>
      <c r="L3492" s="91">
        <v>0.22083333333333333</v>
      </c>
      <c r="M3492" s="91">
        <v>0.36736111111111114</v>
      </c>
      <c r="N3492" s="92">
        <v>3.52</v>
      </c>
      <c r="O3492">
        <v>1</v>
      </c>
      <c r="P3492">
        <v>45.221049999999998</v>
      </c>
      <c r="Q3492">
        <v>5.6877610000000001</v>
      </c>
      <c r="R3492" s="93">
        <v>46301.460312499999</v>
      </c>
      <c r="S3492">
        <v>1</v>
      </c>
      <c r="T3492">
        <v>20260100</v>
      </c>
      <c r="U3492" t="s">
        <v>40</v>
      </c>
      <c r="V3492">
        <v>20260100</v>
      </c>
    </row>
    <row r="3493" spans="1:22" x14ac:dyDescent="0.3">
      <c r="A3493" s="5">
        <v>46300</v>
      </c>
      <c r="B3493" s="98" t="s">
        <v>3833</v>
      </c>
      <c r="C3493" t="s">
        <v>978</v>
      </c>
      <c r="D3493" t="s">
        <v>1128</v>
      </c>
      <c r="E3493" t="s">
        <v>246</v>
      </c>
      <c r="F3493" t="s">
        <v>1131</v>
      </c>
      <c r="G3493" t="s">
        <v>2733</v>
      </c>
      <c r="H3493" t="s">
        <v>2737</v>
      </c>
      <c r="I3493" s="91">
        <v>0.33333333333333331</v>
      </c>
      <c r="J3493" s="91">
        <v>0.37847222222222221</v>
      </c>
      <c r="K3493" s="92">
        <v>1.08</v>
      </c>
      <c r="L3493" s="91">
        <v>0.3263888888888889</v>
      </c>
      <c r="M3493" s="91">
        <v>0.37569444444444444</v>
      </c>
      <c r="N3493" s="92">
        <v>1.18</v>
      </c>
      <c r="O3493">
        <v>1</v>
      </c>
      <c r="P3493">
        <v>45.555605999999997</v>
      </c>
      <c r="Q3493">
        <v>5.9126310000000002</v>
      </c>
      <c r="R3493" s="93">
        <v>46301.460312499999</v>
      </c>
      <c r="S3493">
        <v>1</v>
      </c>
      <c r="T3493">
        <v>20260018</v>
      </c>
      <c r="U3493" t="s">
        <v>838</v>
      </c>
      <c r="V3493">
        <v>20260018</v>
      </c>
    </row>
    <row r="3494" spans="1:22" x14ac:dyDescent="0.3">
      <c r="A3494" s="5">
        <v>46300</v>
      </c>
      <c r="B3494" s="98" t="s">
        <v>3866</v>
      </c>
      <c r="C3494" t="s">
        <v>949</v>
      </c>
      <c r="D3494" t="s">
        <v>1106</v>
      </c>
      <c r="E3494" t="s">
        <v>391</v>
      </c>
      <c r="F3494" t="s">
        <v>1109</v>
      </c>
      <c r="G3494" t="s">
        <v>2733</v>
      </c>
      <c r="H3494" t="s">
        <v>2737</v>
      </c>
      <c r="I3494" s="91">
        <v>0.33333333333333331</v>
      </c>
      <c r="J3494" s="91">
        <v>0.34722222222222221</v>
      </c>
      <c r="K3494" s="92">
        <v>0.33</v>
      </c>
      <c r="O3494">
        <v>0</v>
      </c>
      <c r="P3494">
        <v>45.362188000000003</v>
      </c>
      <c r="Q3494">
        <v>5.5878930000000002</v>
      </c>
      <c r="R3494" s="93">
        <v>46301.460312499999</v>
      </c>
      <c r="S3494">
        <v>1</v>
      </c>
      <c r="T3494">
        <v>20200001</v>
      </c>
      <c r="U3494" t="s">
        <v>838</v>
      </c>
      <c r="V3494">
        <v>20200001</v>
      </c>
    </row>
    <row r="3495" spans="1:22" x14ac:dyDescent="0.3">
      <c r="A3495" s="5">
        <v>46300</v>
      </c>
      <c r="B3495" s="98" t="s">
        <v>3854</v>
      </c>
      <c r="C3495" t="s">
        <v>963</v>
      </c>
      <c r="D3495" t="s">
        <v>3389</v>
      </c>
      <c r="E3495" t="s">
        <v>376</v>
      </c>
      <c r="F3495" t="s">
        <v>3390</v>
      </c>
      <c r="G3495" t="s">
        <v>2733</v>
      </c>
      <c r="H3495" t="s">
        <v>2734</v>
      </c>
      <c r="I3495" s="91">
        <v>0.16666666666666666</v>
      </c>
      <c r="J3495" s="91">
        <v>0.18055555555555555</v>
      </c>
      <c r="K3495" s="92">
        <v>0.33</v>
      </c>
      <c r="L3495" s="91">
        <v>0.21458333333333332</v>
      </c>
      <c r="M3495" s="91">
        <v>0.47499999999999998</v>
      </c>
      <c r="N3495" s="92">
        <v>6.25</v>
      </c>
      <c r="O3495">
        <v>1</v>
      </c>
      <c r="P3495">
        <v>45.182341999999998</v>
      </c>
      <c r="Q3495">
        <v>5.7126530000000004</v>
      </c>
      <c r="R3495" s="93">
        <v>46301.460312499999</v>
      </c>
      <c r="S3495">
        <v>1</v>
      </c>
      <c r="T3495">
        <v>20260054</v>
      </c>
      <c r="U3495" t="s">
        <v>40</v>
      </c>
      <c r="V3495">
        <v>20260054</v>
      </c>
    </row>
    <row r="3496" spans="1:22" x14ac:dyDescent="0.3">
      <c r="A3496" s="5">
        <v>46300</v>
      </c>
      <c r="B3496" s="98" t="s">
        <v>3827</v>
      </c>
      <c r="C3496" t="s">
        <v>967</v>
      </c>
      <c r="D3496" t="s">
        <v>1358</v>
      </c>
      <c r="E3496" t="s">
        <v>623</v>
      </c>
      <c r="F3496" t="s">
        <v>623</v>
      </c>
      <c r="G3496" t="s">
        <v>2733</v>
      </c>
      <c r="H3496" t="s">
        <v>2737</v>
      </c>
      <c r="I3496" s="91">
        <v>0.33333333333333331</v>
      </c>
      <c r="J3496" s="91">
        <v>0.40277777777777779</v>
      </c>
      <c r="K3496" s="92">
        <v>1.67</v>
      </c>
      <c r="O3496">
        <v>0</v>
      </c>
      <c r="P3496">
        <v>45.210430000000002</v>
      </c>
      <c r="Q3496">
        <v>5.6671319999999996</v>
      </c>
      <c r="R3496" s="93">
        <v>46301.460312499999</v>
      </c>
      <c r="S3496">
        <v>1</v>
      </c>
      <c r="T3496">
        <v>20260092</v>
      </c>
      <c r="U3496" t="s">
        <v>838</v>
      </c>
      <c r="V3496">
        <v>20260092</v>
      </c>
    </row>
    <row r="3497" spans="1:22" x14ac:dyDescent="0.3">
      <c r="A3497" s="5">
        <v>46300</v>
      </c>
      <c r="B3497" s="98" t="s">
        <v>3821</v>
      </c>
      <c r="C3497" t="s">
        <v>879</v>
      </c>
      <c r="D3497" t="s">
        <v>1354</v>
      </c>
      <c r="E3497" t="s">
        <v>624</v>
      </c>
      <c r="F3497" t="s">
        <v>1357</v>
      </c>
      <c r="G3497" t="s">
        <v>2733</v>
      </c>
      <c r="H3497" t="s">
        <v>2737</v>
      </c>
      <c r="I3497" s="91">
        <v>0.47222222222222221</v>
      </c>
      <c r="J3497" s="91">
        <v>0.52083333333333337</v>
      </c>
      <c r="K3497" s="92">
        <v>1.17</v>
      </c>
      <c r="L3497" s="91">
        <v>0.53611111111111109</v>
      </c>
      <c r="M3497" s="91">
        <v>0.57430555555555551</v>
      </c>
      <c r="N3497" s="92">
        <v>0.92</v>
      </c>
      <c r="O3497">
        <v>1</v>
      </c>
      <c r="P3497">
        <v>44.844379000000004</v>
      </c>
      <c r="Q3497">
        <v>-0.63601799999999997</v>
      </c>
      <c r="R3497" s="93">
        <v>46301.460312499999</v>
      </c>
      <c r="S3497">
        <v>1</v>
      </c>
      <c r="T3497">
        <v>20260091</v>
      </c>
      <c r="U3497" t="s">
        <v>838</v>
      </c>
      <c r="V3497">
        <v>20260091</v>
      </c>
    </row>
    <row r="3498" spans="1:22" x14ac:dyDescent="0.3">
      <c r="A3498" s="5">
        <v>46300</v>
      </c>
      <c r="B3498" s="98" t="s">
        <v>3872</v>
      </c>
      <c r="C3498" t="s">
        <v>866</v>
      </c>
      <c r="D3498" t="s">
        <v>1244</v>
      </c>
      <c r="E3498" t="s">
        <v>249</v>
      </c>
      <c r="F3498" t="s">
        <v>249</v>
      </c>
      <c r="G3498" t="s">
        <v>2733</v>
      </c>
      <c r="H3498" t="s">
        <v>2737</v>
      </c>
      <c r="I3498" s="91">
        <v>0.33333333333333331</v>
      </c>
      <c r="J3498" s="91">
        <v>0.375</v>
      </c>
      <c r="K3498" s="92">
        <v>1</v>
      </c>
      <c r="L3498" s="91">
        <v>0.37986111111111109</v>
      </c>
      <c r="M3498" s="91">
        <v>0.41249999999999998</v>
      </c>
      <c r="N3498" s="92">
        <v>0.78</v>
      </c>
      <c r="O3498">
        <v>1</v>
      </c>
      <c r="P3498">
        <v>45.234296000000001</v>
      </c>
      <c r="Q3498">
        <v>5.817666</v>
      </c>
      <c r="R3498" s="93">
        <v>46301.460312499999</v>
      </c>
      <c r="S3498">
        <v>1</v>
      </c>
      <c r="T3498">
        <v>20260050</v>
      </c>
      <c r="U3498" t="s">
        <v>838</v>
      </c>
      <c r="V3498">
        <v>20260050</v>
      </c>
    </row>
    <row r="3499" spans="1:22" x14ac:dyDescent="0.3">
      <c r="A3499" s="5">
        <v>46300</v>
      </c>
      <c r="B3499" s="98" t="s">
        <v>3883</v>
      </c>
      <c r="C3499" t="s">
        <v>849</v>
      </c>
      <c r="D3499" t="s">
        <v>1151</v>
      </c>
      <c r="E3499" t="s">
        <v>263</v>
      </c>
      <c r="F3499" t="s">
        <v>263</v>
      </c>
      <c r="G3499" t="s">
        <v>2733</v>
      </c>
      <c r="H3499" t="s">
        <v>2737</v>
      </c>
      <c r="I3499" s="91">
        <v>0.33333333333333331</v>
      </c>
      <c r="J3499" s="91">
        <v>0.46875</v>
      </c>
      <c r="K3499" s="92">
        <v>3.25</v>
      </c>
      <c r="L3499" s="91">
        <v>0.3</v>
      </c>
      <c r="M3499" s="91">
        <v>0.35902777777777778</v>
      </c>
      <c r="N3499" s="92">
        <v>1.42</v>
      </c>
      <c r="O3499">
        <v>1</v>
      </c>
      <c r="P3499">
        <v>45.245221999999998</v>
      </c>
      <c r="Q3499">
        <v>5.6715299999999997</v>
      </c>
      <c r="R3499" s="93">
        <v>46301.460312499999</v>
      </c>
      <c r="S3499">
        <v>1</v>
      </c>
      <c r="T3499">
        <v>20260584</v>
      </c>
      <c r="U3499" t="s">
        <v>838</v>
      </c>
      <c r="V3499">
        <v>20260584</v>
      </c>
    </row>
    <row r="3500" spans="1:22" x14ac:dyDescent="0.3">
      <c r="A3500" s="5">
        <v>46300</v>
      </c>
      <c r="B3500" s="98" t="s">
        <v>3883</v>
      </c>
      <c r="C3500" t="s">
        <v>849</v>
      </c>
      <c r="D3500" t="s">
        <v>3231</v>
      </c>
      <c r="E3500" t="s">
        <v>263</v>
      </c>
      <c r="F3500" t="s">
        <v>3232</v>
      </c>
      <c r="G3500" t="s">
        <v>2733</v>
      </c>
      <c r="H3500" t="s">
        <v>2734</v>
      </c>
      <c r="I3500" s="91">
        <v>0.16666666666666666</v>
      </c>
      <c r="J3500" s="91">
        <v>0.1736111111111111</v>
      </c>
      <c r="K3500" s="92">
        <v>0.17</v>
      </c>
      <c r="L3500" s="91">
        <v>0.3</v>
      </c>
      <c r="M3500" s="91">
        <v>0.3</v>
      </c>
      <c r="N3500" s="92">
        <v>0</v>
      </c>
      <c r="O3500">
        <v>1</v>
      </c>
      <c r="P3500">
        <v>45.245221999999998</v>
      </c>
      <c r="Q3500">
        <v>5.6715299999999997</v>
      </c>
      <c r="R3500" s="93">
        <v>46301.460312499999</v>
      </c>
      <c r="S3500">
        <v>1</v>
      </c>
      <c r="T3500">
        <v>20260584</v>
      </c>
      <c r="U3500" t="s">
        <v>40</v>
      </c>
      <c r="V3500">
        <v>20260584</v>
      </c>
    </row>
    <row r="3501" spans="1:22" x14ac:dyDescent="0.3">
      <c r="A3501" s="5">
        <v>46300</v>
      </c>
      <c r="B3501" s="98" t="s">
        <v>3820</v>
      </c>
      <c r="C3501" t="s">
        <v>961</v>
      </c>
      <c r="D3501" t="s">
        <v>1378</v>
      </c>
      <c r="E3501" t="s">
        <v>656</v>
      </c>
      <c r="F3501" t="s">
        <v>656</v>
      </c>
      <c r="G3501" t="s">
        <v>2733</v>
      </c>
      <c r="H3501" t="s">
        <v>2737</v>
      </c>
      <c r="I3501" s="91">
        <v>0.3125</v>
      </c>
      <c r="J3501" s="91">
        <v>0.32291666666666669</v>
      </c>
      <c r="K3501" s="92">
        <v>0.25</v>
      </c>
      <c r="L3501" s="91">
        <v>0.2902777777777778</v>
      </c>
      <c r="M3501" s="91">
        <v>0.33402777777777776</v>
      </c>
      <c r="N3501" s="92">
        <v>1.05</v>
      </c>
      <c r="O3501">
        <v>1</v>
      </c>
      <c r="P3501">
        <v>45.165717999999998</v>
      </c>
      <c r="Q3501">
        <v>5.7258519999999997</v>
      </c>
      <c r="R3501" s="93">
        <v>46301.460312499999</v>
      </c>
      <c r="S3501">
        <v>1</v>
      </c>
      <c r="T3501">
        <v>20260098</v>
      </c>
      <c r="U3501" t="s">
        <v>838</v>
      </c>
      <c r="V3501">
        <v>20260098</v>
      </c>
    </row>
    <row r="3502" spans="1:22" x14ac:dyDescent="0.3">
      <c r="A3502" s="5">
        <v>46300</v>
      </c>
      <c r="B3502" s="98" t="s">
        <v>3860</v>
      </c>
      <c r="C3502" t="s">
        <v>982</v>
      </c>
      <c r="D3502" t="s">
        <v>3413</v>
      </c>
      <c r="E3502" t="s">
        <v>3414</v>
      </c>
      <c r="F3502" t="s">
        <v>3415</v>
      </c>
      <c r="G3502" t="s">
        <v>2733</v>
      </c>
      <c r="H3502" t="s">
        <v>2734</v>
      </c>
      <c r="I3502" s="91">
        <v>0.16666666666666666</v>
      </c>
      <c r="J3502" s="91">
        <v>0.18055555555555555</v>
      </c>
      <c r="K3502" s="92">
        <v>0.33</v>
      </c>
      <c r="L3502" s="91">
        <v>0.22013888888888888</v>
      </c>
      <c r="M3502" s="91">
        <v>0.47569444444444442</v>
      </c>
      <c r="N3502" s="92">
        <v>6.13</v>
      </c>
      <c r="O3502">
        <v>1</v>
      </c>
      <c r="P3502">
        <v>45.085959000000003</v>
      </c>
      <c r="Q3502">
        <v>5.7746789999999999</v>
      </c>
      <c r="R3502" s="93">
        <v>46301.460312499999</v>
      </c>
      <c r="S3502">
        <v>1</v>
      </c>
      <c r="T3502">
        <v>20250001</v>
      </c>
      <c r="U3502" t="s">
        <v>40</v>
      </c>
      <c r="V3502">
        <v>20250001</v>
      </c>
    </row>
    <row r="3503" spans="1:22" x14ac:dyDescent="0.3">
      <c r="A3503" s="5">
        <v>46300</v>
      </c>
      <c r="B3503" s="98" t="s">
        <v>3846</v>
      </c>
      <c r="C3503" t="s">
        <v>965</v>
      </c>
      <c r="D3503" t="s">
        <v>3418</v>
      </c>
      <c r="E3503" t="s">
        <v>449</v>
      </c>
      <c r="F3503" t="s">
        <v>3419</v>
      </c>
      <c r="G3503" t="s">
        <v>2733</v>
      </c>
      <c r="H3503" t="s">
        <v>2734</v>
      </c>
      <c r="I3503" s="91">
        <v>0.16666666666666666</v>
      </c>
      <c r="J3503" s="91">
        <v>0.18055555555555555</v>
      </c>
      <c r="K3503" s="92">
        <v>0.33</v>
      </c>
      <c r="L3503" s="91">
        <v>0.17569444444444443</v>
      </c>
      <c r="M3503" s="91">
        <v>0.1763888888888889</v>
      </c>
      <c r="N3503" s="92">
        <v>0.02</v>
      </c>
      <c r="O3503">
        <v>1</v>
      </c>
      <c r="P3503">
        <v>45.181083999999998</v>
      </c>
      <c r="Q3503">
        <v>5.7069349999999996</v>
      </c>
      <c r="R3503" s="93">
        <v>46301.460312499999</v>
      </c>
      <c r="S3503">
        <v>1</v>
      </c>
      <c r="T3503">
        <v>20260373</v>
      </c>
      <c r="U3503" t="s">
        <v>40</v>
      </c>
      <c r="V3503">
        <v>20260373</v>
      </c>
    </row>
    <row r="3504" spans="1:22" x14ac:dyDescent="0.3">
      <c r="A3504" s="5">
        <v>46300</v>
      </c>
      <c r="B3504" s="98" t="s">
        <v>3836</v>
      </c>
      <c r="C3504" t="s">
        <v>954</v>
      </c>
      <c r="D3504" t="s">
        <v>2858</v>
      </c>
      <c r="E3504" t="s">
        <v>691</v>
      </c>
      <c r="F3504" t="s">
        <v>6022</v>
      </c>
      <c r="G3504" t="s">
        <v>2733</v>
      </c>
      <c r="H3504" t="s">
        <v>2734</v>
      </c>
      <c r="I3504" s="91">
        <v>0.16666666666666666</v>
      </c>
      <c r="J3504" s="91">
        <v>0.18055555555555555</v>
      </c>
      <c r="K3504" s="92">
        <v>0.33</v>
      </c>
      <c r="L3504" s="91">
        <v>0.41666666666666669</v>
      </c>
      <c r="M3504" s="91">
        <v>0.53333333333333333</v>
      </c>
      <c r="N3504" s="92">
        <v>2.8</v>
      </c>
      <c r="O3504">
        <v>1</v>
      </c>
      <c r="P3504">
        <v>45.205657000000002</v>
      </c>
      <c r="Q3504">
        <v>5.7738750000000003</v>
      </c>
      <c r="R3504" s="93">
        <v>46301.460312499999</v>
      </c>
      <c r="S3504">
        <v>1</v>
      </c>
      <c r="T3504">
        <v>20260378</v>
      </c>
      <c r="U3504" t="s">
        <v>40</v>
      </c>
      <c r="V3504">
        <v>20260378</v>
      </c>
    </row>
    <row r="3505" spans="1:22" x14ac:dyDescent="0.3">
      <c r="A3505" s="5">
        <v>46300</v>
      </c>
      <c r="B3505" s="98" t="s">
        <v>3872</v>
      </c>
      <c r="C3505" t="s">
        <v>866</v>
      </c>
      <c r="D3505" t="s">
        <v>3433</v>
      </c>
      <c r="E3505" t="s">
        <v>304</v>
      </c>
      <c r="F3505" t="s">
        <v>304</v>
      </c>
      <c r="G3505" t="s">
        <v>2733</v>
      </c>
      <c r="H3505" t="s">
        <v>2781</v>
      </c>
      <c r="I3505" s="91">
        <v>0.33333333333333331</v>
      </c>
      <c r="J3505" s="91">
        <v>0.375</v>
      </c>
      <c r="K3505" s="92">
        <v>1</v>
      </c>
      <c r="L3505" s="91">
        <v>0.17083333333333334</v>
      </c>
      <c r="M3505" s="91">
        <v>0.26666666666666666</v>
      </c>
      <c r="N3505" s="92">
        <v>2.2999999999999998</v>
      </c>
      <c r="O3505">
        <v>1</v>
      </c>
      <c r="P3505">
        <v>45.242142000000001</v>
      </c>
      <c r="Q3505">
        <v>5.824065</v>
      </c>
      <c r="R3505" s="93">
        <v>46301.460312499999</v>
      </c>
      <c r="S3505">
        <v>1</v>
      </c>
      <c r="T3505">
        <v>20260180</v>
      </c>
      <c r="U3505" t="s">
        <v>3760</v>
      </c>
      <c r="V3505">
        <v>20260180</v>
      </c>
    </row>
    <row r="3506" spans="1:22" x14ac:dyDescent="0.3">
      <c r="A3506" s="5">
        <v>46300</v>
      </c>
      <c r="B3506" s="98" t="s">
        <v>3894</v>
      </c>
      <c r="C3506" t="s">
        <v>846</v>
      </c>
      <c r="E3506" t="s">
        <v>459</v>
      </c>
      <c r="F3506" t="s">
        <v>459</v>
      </c>
      <c r="I3506" s="91">
        <v>0.33333333333333331</v>
      </c>
      <c r="J3506" s="91">
        <v>0.35416666666666669</v>
      </c>
      <c r="K3506" s="92">
        <v>0.5</v>
      </c>
      <c r="O3506">
        <v>0</v>
      </c>
      <c r="P3506">
        <v>45.188403000000001</v>
      </c>
      <c r="Q3506">
        <v>5.7183289999999998</v>
      </c>
      <c r="R3506" s="93">
        <v>46301.460312499999</v>
      </c>
      <c r="S3506">
        <v>0</v>
      </c>
      <c r="T3506">
        <v>20260577</v>
      </c>
      <c r="U3506" t="s">
        <v>3760</v>
      </c>
      <c r="V3506">
        <v>20260577</v>
      </c>
    </row>
    <row r="3507" spans="1:22" x14ac:dyDescent="0.3">
      <c r="A3507" s="5">
        <v>46300</v>
      </c>
      <c r="B3507" s="98" t="s">
        <v>3845</v>
      </c>
      <c r="C3507" t="s">
        <v>950</v>
      </c>
      <c r="D3507" t="s">
        <v>3423</v>
      </c>
      <c r="E3507" t="s">
        <v>132</v>
      </c>
      <c r="F3507" t="s">
        <v>3424</v>
      </c>
      <c r="G3507" t="s">
        <v>2733</v>
      </c>
      <c r="H3507" t="s">
        <v>2734</v>
      </c>
      <c r="I3507" s="91">
        <v>0.16666666666666666</v>
      </c>
      <c r="J3507" s="91">
        <v>0.18055555555555555</v>
      </c>
      <c r="K3507" s="92">
        <v>0.33</v>
      </c>
      <c r="L3507" s="91">
        <v>0.22569444444444445</v>
      </c>
      <c r="M3507" s="91">
        <v>0.24097222222222223</v>
      </c>
      <c r="N3507" s="92">
        <v>0.37</v>
      </c>
      <c r="O3507">
        <v>1</v>
      </c>
      <c r="P3507">
        <v>45.190461999999997</v>
      </c>
      <c r="Q3507">
        <v>5.723516</v>
      </c>
      <c r="R3507" s="93">
        <v>46301.460312499999</v>
      </c>
      <c r="S3507">
        <v>1</v>
      </c>
      <c r="T3507">
        <v>20260346</v>
      </c>
      <c r="U3507" t="s">
        <v>40</v>
      </c>
      <c r="V3507">
        <v>20260346</v>
      </c>
    </row>
    <row r="3508" spans="1:22" x14ac:dyDescent="0.3">
      <c r="A3508" s="5">
        <v>46300</v>
      </c>
      <c r="B3508" s="98" t="s">
        <v>3823</v>
      </c>
      <c r="C3508" t="s">
        <v>968</v>
      </c>
      <c r="D3508" t="s">
        <v>3425</v>
      </c>
      <c r="E3508" t="s">
        <v>298</v>
      </c>
      <c r="F3508" t="s">
        <v>3426</v>
      </c>
      <c r="G3508" t="s">
        <v>2733</v>
      </c>
      <c r="H3508" t="s">
        <v>2734</v>
      </c>
      <c r="I3508" s="91">
        <v>0.19097222222222221</v>
      </c>
      <c r="J3508" s="91">
        <v>0.2048611111111111</v>
      </c>
      <c r="K3508" s="92">
        <v>0.33</v>
      </c>
      <c r="O3508">
        <v>0</v>
      </c>
      <c r="P3508">
        <v>45.186393000000002</v>
      </c>
      <c r="Q3508">
        <v>5.7280889999999998</v>
      </c>
      <c r="R3508" s="93">
        <v>46301.460312499999</v>
      </c>
      <c r="S3508">
        <v>1</v>
      </c>
      <c r="T3508">
        <v>20260221</v>
      </c>
      <c r="U3508" t="s">
        <v>40</v>
      </c>
      <c r="V3508">
        <v>20260221</v>
      </c>
    </row>
    <row r="3509" spans="1:22" x14ac:dyDescent="0.3">
      <c r="A3509" s="5">
        <v>46300</v>
      </c>
      <c r="B3509" s="98" t="s">
        <v>3867</v>
      </c>
      <c r="C3509" t="s">
        <v>914</v>
      </c>
      <c r="D3509" t="s">
        <v>3429</v>
      </c>
      <c r="E3509" t="s">
        <v>745</v>
      </c>
      <c r="F3509" t="s">
        <v>3430</v>
      </c>
      <c r="G3509" t="s">
        <v>2733</v>
      </c>
      <c r="H3509" t="s">
        <v>2734</v>
      </c>
      <c r="I3509" s="91">
        <v>0.16666666666666666</v>
      </c>
      <c r="J3509" s="91">
        <v>0.18055555555555555</v>
      </c>
      <c r="K3509" s="92">
        <v>0.33</v>
      </c>
      <c r="L3509" s="91">
        <v>0.17083333333333334</v>
      </c>
      <c r="M3509" s="91">
        <v>0.5131944444444444</v>
      </c>
      <c r="N3509" s="92">
        <v>8.2200000000000006</v>
      </c>
      <c r="O3509">
        <v>1</v>
      </c>
      <c r="P3509">
        <v>45.144418999999999</v>
      </c>
      <c r="Q3509">
        <v>5.7205839999999997</v>
      </c>
      <c r="R3509" s="93">
        <v>46301.460312499999</v>
      </c>
      <c r="S3509">
        <v>1</v>
      </c>
      <c r="T3509">
        <v>20260260</v>
      </c>
      <c r="U3509" t="s">
        <v>40</v>
      </c>
      <c r="V3509">
        <v>20260260</v>
      </c>
    </row>
    <row r="3510" spans="1:22" x14ac:dyDescent="0.3">
      <c r="A3510" s="5">
        <v>46300</v>
      </c>
      <c r="B3510" s="98" t="s">
        <v>3867</v>
      </c>
      <c r="C3510" t="s">
        <v>914</v>
      </c>
      <c r="D3510" t="s">
        <v>1728</v>
      </c>
      <c r="E3510" t="s">
        <v>127</v>
      </c>
      <c r="F3510" t="s">
        <v>127</v>
      </c>
      <c r="G3510" t="s">
        <v>2733</v>
      </c>
      <c r="H3510" t="s">
        <v>2737</v>
      </c>
      <c r="I3510" s="91">
        <v>0.33333333333333331</v>
      </c>
      <c r="J3510" s="91">
        <v>0.34722222222222221</v>
      </c>
      <c r="K3510" s="92">
        <v>0.33</v>
      </c>
      <c r="L3510" s="91">
        <v>0.31944444444444442</v>
      </c>
      <c r="M3510" s="91">
        <v>0.33541666666666664</v>
      </c>
      <c r="N3510" s="92">
        <v>0.38</v>
      </c>
      <c r="O3510">
        <v>1</v>
      </c>
      <c r="P3510">
        <v>45.190395000000002</v>
      </c>
      <c r="Q3510">
        <v>5.7254319999999996</v>
      </c>
      <c r="R3510" s="93">
        <v>46301.460312499999</v>
      </c>
      <c r="S3510">
        <v>1</v>
      </c>
      <c r="T3510">
        <v>20260224</v>
      </c>
      <c r="U3510" t="s">
        <v>838</v>
      </c>
      <c r="V3510">
        <v>20260224</v>
      </c>
    </row>
    <row r="3511" spans="1:22" x14ac:dyDescent="0.3">
      <c r="A3511" s="5">
        <v>46300</v>
      </c>
      <c r="B3511" s="98" t="s">
        <v>3848</v>
      </c>
      <c r="C3511" t="s">
        <v>945</v>
      </c>
      <c r="D3511" t="s">
        <v>2224</v>
      </c>
      <c r="E3511" t="s">
        <v>694</v>
      </c>
      <c r="F3511" t="s">
        <v>694</v>
      </c>
      <c r="G3511" t="s">
        <v>2733</v>
      </c>
      <c r="H3511" t="s">
        <v>2737</v>
      </c>
      <c r="I3511" s="91">
        <v>0.33333333333333331</v>
      </c>
      <c r="J3511" s="91">
        <v>0.34722222222222221</v>
      </c>
      <c r="K3511" s="92">
        <v>0.33</v>
      </c>
      <c r="L3511" s="91">
        <v>0.38750000000000001</v>
      </c>
      <c r="M3511" s="91">
        <v>0.40763888888888888</v>
      </c>
      <c r="N3511" s="92">
        <v>0.48</v>
      </c>
      <c r="O3511">
        <v>1</v>
      </c>
      <c r="P3511">
        <v>45.179248000000001</v>
      </c>
      <c r="Q3511">
        <v>5.7079449999999996</v>
      </c>
      <c r="R3511" s="93">
        <v>46301.460312499999</v>
      </c>
      <c r="S3511">
        <v>1</v>
      </c>
      <c r="T3511">
        <v>20260382</v>
      </c>
      <c r="U3511" t="s">
        <v>838</v>
      </c>
      <c r="V3511">
        <v>20260382</v>
      </c>
    </row>
    <row r="3512" spans="1:22" x14ac:dyDescent="0.3">
      <c r="A3512" s="5">
        <v>46300</v>
      </c>
      <c r="B3512" s="98" t="s">
        <v>3862</v>
      </c>
      <c r="C3512" t="s">
        <v>853</v>
      </c>
      <c r="D3512" t="s">
        <v>3434</v>
      </c>
      <c r="E3512" t="s">
        <v>133</v>
      </c>
      <c r="F3512" t="s">
        <v>3435</v>
      </c>
      <c r="G3512" t="s">
        <v>2733</v>
      </c>
      <c r="H3512" t="s">
        <v>2734</v>
      </c>
      <c r="I3512" s="91">
        <v>0.16666666666666666</v>
      </c>
      <c r="J3512" s="91">
        <v>0.18055555555555555</v>
      </c>
      <c r="K3512" s="92">
        <v>0.33</v>
      </c>
      <c r="L3512" s="91">
        <v>0.15972222222222221</v>
      </c>
      <c r="M3512" s="91">
        <v>0.17499999999999999</v>
      </c>
      <c r="N3512" s="92">
        <v>0.37</v>
      </c>
      <c r="O3512">
        <v>1</v>
      </c>
      <c r="P3512">
        <v>45.189967000000003</v>
      </c>
      <c r="Q3512">
        <v>5.7054239999999998</v>
      </c>
      <c r="R3512" s="93">
        <v>46301.460312499999</v>
      </c>
      <c r="S3512">
        <v>1</v>
      </c>
      <c r="T3512">
        <v>20260258</v>
      </c>
      <c r="U3512" t="s">
        <v>40</v>
      </c>
      <c r="V3512">
        <v>20260258</v>
      </c>
    </row>
    <row r="3513" spans="1:22" x14ac:dyDescent="0.3">
      <c r="A3513" s="5">
        <v>46300</v>
      </c>
      <c r="B3513" s="98" t="s">
        <v>3836</v>
      </c>
      <c r="C3513" t="s">
        <v>954</v>
      </c>
      <c r="D3513" t="s">
        <v>1689</v>
      </c>
      <c r="E3513" t="s">
        <v>174</v>
      </c>
      <c r="F3513" t="s">
        <v>174</v>
      </c>
      <c r="G3513" t="s">
        <v>2733</v>
      </c>
      <c r="H3513" t="s">
        <v>2737</v>
      </c>
      <c r="I3513" s="91">
        <v>0.33333333333333331</v>
      </c>
      <c r="J3513" s="91">
        <v>0.34722222222222221</v>
      </c>
      <c r="K3513" s="92">
        <v>0.33</v>
      </c>
      <c r="L3513" s="91">
        <v>0.25069444444444444</v>
      </c>
      <c r="M3513" s="91">
        <v>0.31944444444444442</v>
      </c>
      <c r="N3513" s="92">
        <v>1.65</v>
      </c>
      <c r="O3513">
        <v>1</v>
      </c>
      <c r="P3513">
        <v>45.180501999999997</v>
      </c>
      <c r="Q3513">
        <v>5.7300690000000003</v>
      </c>
      <c r="R3513" s="93">
        <v>46301.460312499999</v>
      </c>
      <c r="S3513">
        <v>1</v>
      </c>
      <c r="T3513">
        <v>20260211</v>
      </c>
      <c r="U3513" t="s">
        <v>838</v>
      </c>
      <c r="V3513">
        <v>20260211</v>
      </c>
    </row>
    <row r="3514" spans="1:22" x14ac:dyDescent="0.3">
      <c r="A3514" s="5">
        <v>46300</v>
      </c>
      <c r="B3514" s="98" t="s">
        <v>3826</v>
      </c>
      <c r="C3514" t="s">
        <v>886</v>
      </c>
      <c r="D3514" t="s">
        <v>3397</v>
      </c>
      <c r="E3514" t="s">
        <v>765</v>
      </c>
      <c r="F3514" t="s">
        <v>3398</v>
      </c>
      <c r="G3514" t="s">
        <v>2733</v>
      </c>
      <c r="H3514" t="s">
        <v>2734</v>
      </c>
      <c r="I3514" s="91">
        <v>0.25</v>
      </c>
      <c r="J3514" s="91">
        <v>0.26041666666666669</v>
      </c>
      <c r="K3514" s="92">
        <v>0.25</v>
      </c>
      <c r="L3514" s="91">
        <v>0.14027777777777778</v>
      </c>
      <c r="M3514" s="91">
        <v>0.36527777777777776</v>
      </c>
      <c r="N3514" s="92">
        <v>5.4</v>
      </c>
      <c r="O3514">
        <v>1</v>
      </c>
      <c r="P3514">
        <v>45.187506999999997</v>
      </c>
      <c r="Q3514">
        <v>5.7117440000000004</v>
      </c>
      <c r="R3514" s="93">
        <v>46301.460312499999</v>
      </c>
      <c r="S3514">
        <v>1</v>
      </c>
      <c r="T3514">
        <v>20260158</v>
      </c>
      <c r="U3514" t="s">
        <v>3760</v>
      </c>
      <c r="V3514">
        <v>20260158</v>
      </c>
    </row>
    <row r="3515" spans="1:22" x14ac:dyDescent="0.3">
      <c r="A3515" s="5">
        <v>46300</v>
      </c>
      <c r="B3515" s="98" t="s">
        <v>3861</v>
      </c>
      <c r="C3515" t="s">
        <v>970</v>
      </c>
      <c r="D3515" t="s">
        <v>2589</v>
      </c>
      <c r="E3515" t="s">
        <v>183</v>
      </c>
      <c r="F3515" t="s">
        <v>183</v>
      </c>
      <c r="G3515" t="s">
        <v>2733</v>
      </c>
      <c r="H3515" t="s">
        <v>2737</v>
      </c>
      <c r="I3515" s="91">
        <v>0.33333333333333331</v>
      </c>
      <c r="J3515" s="91">
        <v>0.37847222222222221</v>
      </c>
      <c r="K3515" s="92">
        <v>1.08</v>
      </c>
      <c r="O3515">
        <v>0</v>
      </c>
      <c r="P3515">
        <v>45.186962000000001</v>
      </c>
      <c r="Q3515">
        <v>5.7083279999999998</v>
      </c>
      <c r="R3515" s="93">
        <v>46301.460312499999</v>
      </c>
      <c r="S3515">
        <v>1</v>
      </c>
      <c r="T3515">
        <v>20260524</v>
      </c>
      <c r="U3515" t="s">
        <v>838</v>
      </c>
      <c r="V3515">
        <v>20260524</v>
      </c>
    </row>
    <row r="3516" spans="1:22" x14ac:dyDescent="0.3">
      <c r="A3516" s="5">
        <v>46300</v>
      </c>
      <c r="B3516" s="98" t="s">
        <v>3839</v>
      </c>
      <c r="C3516" t="s">
        <v>966</v>
      </c>
      <c r="D3516" t="s">
        <v>2424</v>
      </c>
      <c r="E3516" t="s">
        <v>787</v>
      </c>
      <c r="F3516" t="s">
        <v>787</v>
      </c>
      <c r="G3516" t="s">
        <v>2733</v>
      </c>
      <c r="H3516" t="s">
        <v>2737</v>
      </c>
      <c r="I3516" s="91">
        <v>0.41319444444444442</v>
      </c>
      <c r="J3516" s="91">
        <v>0.4236111111111111</v>
      </c>
      <c r="K3516" s="92">
        <v>0.25</v>
      </c>
      <c r="L3516" s="91">
        <v>0.46875</v>
      </c>
      <c r="M3516" s="91">
        <v>0.49236111111111114</v>
      </c>
      <c r="N3516" s="92">
        <v>0.56999999999999995</v>
      </c>
      <c r="O3516">
        <v>1</v>
      </c>
      <c r="P3516">
        <v>45.367986999999999</v>
      </c>
      <c r="Q3516">
        <v>5.584276</v>
      </c>
      <c r="R3516" s="93">
        <v>46301.460312499999</v>
      </c>
      <c r="S3516">
        <v>1</v>
      </c>
      <c r="T3516">
        <v>20260449</v>
      </c>
      <c r="U3516" t="s">
        <v>838</v>
      </c>
      <c r="V3516">
        <v>20260449</v>
      </c>
    </row>
    <row r="3517" spans="1:22" x14ac:dyDescent="0.3">
      <c r="A3517" s="5">
        <v>46300</v>
      </c>
      <c r="B3517" s="98" t="s">
        <v>3845</v>
      </c>
      <c r="C3517" t="s">
        <v>950</v>
      </c>
      <c r="D3517" t="s">
        <v>3437</v>
      </c>
      <c r="E3517" t="s">
        <v>411</v>
      </c>
      <c r="F3517" t="s">
        <v>3438</v>
      </c>
      <c r="G3517" t="s">
        <v>2733</v>
      </c>
      <c r="H3517" t="s">
        <v>2734</v>
      </c>
      <c r="I3517" s="91">
        <v>0.16666666666666666</v>
      </c>
      <c r="J3517" s="91">
        <v>0.18055555555555555</v>
      </c>
      <c r="K3517" s="92">
        <v>0.33</v>
      </c>
      <c r="L3517" s="91">
        <v>0.18333333333333332</v>
      </c>
      <c r="M3517" s="91">
        <v>0.31944444444444442</v>
      </c>
      <c r="N3517" s="92">
        <v>3.27</v>
      </c>
      <c r="O3517">
        <v>1</v>
      </c>
      <c r="P3517">
        <v>45.186216000000002</v>
      </c>
      <c r="Q3517">
        <v>5.7124170000000003</v>
      </c>
      <c r="R3517" s="93">
        <v>46301.460312499999</v>
      </c>
      <c r="S3517">
        <v>1</v>
      </c>
      <c r="T3517">
        <v>20260218</v>
      </c>
      <c r="U3517" t="s">
        <v>40</v>
      </c>
      <c r="V3517">
        <v>20260218</v>
      </c>
    </row>
    <row r="3518" spans="1:22" x14ac:dyDescent="0.3">
      <c r="A3518" s="5">
        <v>46300</v>
      </c>
      <c r="B3518" s="98" t="s">
        <v>3830</v>
      </c>
      <c r="C3518" t="s">
        <v>951</v>
      </c>
      <c r="D3518" t="s">
        <v>1830</v>
      </c>
      <c r="E3518" t="s">
        <v>403</v>
      </c>
      <c r="F3518" t="s">
        <v>403</v>
      </c>
      <c r="G3518" t="s">
        <v>2733</v>
      </c>
      <c r="H3518" t="s">
        <v>2737</v>
      </c>
      <c r="I3518" s="91">
        <v>0.33333333333333331</v>
      </c>
      <c r="J3518" s="91">
        <v>0.3611111111111111</v>
      </c>
      <c r="K3518" s="92">
        <v>0.67</v>
      </c>
      <c r="L3518" s="91">
        <v>0.21041666666666667</v>
      </c>
      <c r="M3518" s="91">
        <v>0.22638888888888889</v>
      </c>
      <c r="N3518" s="92">
        <v>0.38</v>
      </c>
      <c r="O3518">
        <v>1</v>
      </c>
      <c r="P3518">
        <v>45.176518000000002</v>
      </c>
      <c r="Q3518">
        <v>5.7090420000000002</v>
      </c>
      <c r="R3518" s="93">
        <v>46301.460312499999</v>
      </c>
      <c r="S3518">
        <v>1</v>
      </c>
      <c r="T3518">
        <v>20260254</v>
      </c>
      <c r="U3518" t="s">
        <v>838</v>
      </c>
      <c r="V3518">
        <v>20260254</v>
      </c>
    </row>
    <row r="3519" spans="1:22" x14ac:dyDescent="0.3">
      <c r="A3519" s="5">
        <v>46300</v>
      </c>
      <c r="B3519" s="98" t="s">
        <v>3839</v>
      </c>
      <c r="C3519" t="s">
        <v>966</v>
      </c>
      <c r="D3519" t="s">
        <v>1452</v>
      </c>
      <c r="E3519" t="s">
        <v>733</v>
      </c>
      <c r="F3519" t="s">
        <v>3444</v>
      </c>
      <c r="G3519" t="s">
        <v>2733</v>
      </c>
      <c r="H3519" t="s">
        <v>2737</v>
      </c>
      <c r="I3519" s="91">
        <v>0.37152777777777779</v>
      </c>
      <c r="J3519" s="91">
        <v>0.38194444444444442</v>
      </c>
      <c r="K3519" s="92">
        <v>0.25</v>
      </c>
      <c r="L3519" s="91">
        <v>0.51458333333333328</v>
      </c>
      <c r="M3519" s="91">
        <v>0.53333333333333333</v>
      </c>
      <c r="N3519" s="92">
        <v>0.45</v>
      </c>
      <c r="O3519">
        <v>1</v>
      </c>
      <c r="P3519">
        <v>45.364479000000003</v>
      </c>
      <c r="Q3519">
        <v>5.6000740000000002</v>
      </c>
      <c r="R3519" s="93">
        <v>46301.460312499999</v>
      </c>
      <c r="S3519">
        <v>1</v>
      </c>
      <c r="T3519">
        <v>20260125</v>
      </c>
      <c r="U3519" t="s">
        <v>838</v>
      </c>
      <c r="V3519">
        <v>20260125</v>
      </c>
    </row>
    <row r="3520" spans="1:22" x14ac:dyDescent="0.3">
      <c r="A3520" s="5">
        <v>46300</v>
      </c>
      <c r="B3520" s="98" t="s">
        <v>3820</v>
      </c>
      <c r="C3520" t="s">
        <v>961</v>
      </c>
      <c r="D3520" t="s">
        <v>2217</v>
      </c>
      <c r="E3520" t="s">
        <v>795</v>
      </c>
      <c r="F3520" t="s">
        <v>795</v>
      </c>
      <c r="G3520" t="s">
        <v>2733</v>
      </c>
      <c r="H3520" t="s">
        <v>2737</v>
      </c>
      <c r="I3520" s="91">
        <v>0.33680555555555558</v>
      </c>
      <c r="J3520" s="91">
        <v>0.3576388888888889</v>
      </c>
      <c r="K3520" s="92">
        <v>0.5</v>
      </c>
      <c r="L3520" s="91">
        <v>0.26111111111111113</v>
      </c>
      <c r="M3520" s="91">
        <v>0.28611111111111109</v>
      </c>
      <c r="N3520" s="92">
        <v>0.6</v>
      </c>
      <c r="O3520">
        <v>1</v>
      </c>
      <c r="P3520">
        <v>45.165621000000002</v>
      </c>
      <c r="Q3520">
        <v>5.7235849999999999</v>
      </c>
      <c r="R3520" s="93">
        <v>46301.460312499999</v>
      </c>
      <c r="S3520">
        <v>1</v>
      </c>
      <c r="T3520">
        <v>20260380</v>
      </c>
      <c r="U3520" t="s">
        <v>838</v>
      </c>
      <c r="V3520">
        <v>20260380</v>
      </c>
    </row>
    <row r="3521" spans="1:22" x14ac:dyDescent="0.3">
      <c r="A3521" s="5">
        <v>46300</v>
      </c>
      <c r="B3521" s="98" t="s">
        <v>3845</v>
      </c>
      <c r="C3521" t="s">
        <v>950</v>
      </c>
      <c r="D3521" t="s">
        <v>2735</v>
      </c>
      <c r="E3521" t="s">
        <v>522</v>
      </c>
      <c r="F3521" t="s">
        <v>2736</v>
      </c>
      <c r="G3521" t="s">
        <v>2733</v>
      </c>
      <c r="H3521" t="s">
        <v>2734</v>
      </c>
      <c r="I3521" s="91">
        <v>0.16666666666666666</v>
      </c>
      <c r="J3521" s="91">
        <v>0.18055555555555555</v>
      </c>
      <c r="K3521" s="92">
        <v>0.33</v>
      </c>
      <c r="L3521" s="91">
        <v>0.41736111111111113</v>
      </c>
      <c r="M3521" s="91">
        <v>0.50416666666666665</v>
      </c>
      <c r="N3521" s="92">
        <v>2.08</v>
      </c>
      <c r="O3521">
        <v>1</v>
      </c>
      <c r="P3521">
        <v>45.177925000000002</v>
      </c>
      <c r="Q3521">
        <v>5.7241710000000001</v>
      </c>
      <c r="R3521" s="93">
        <v>46301.460312499999</v>
      </c>
      <c r="S3521">
        <v>1</v>
      </c>
      <c r="T3521">
        <v>20260212</v>
      </c>
      <c r="U3521" t="s">
        <v>40</v>
      </c>
      <c r="V3521">
        <v>20260212</v>
      </c>
    </row>
    <row r="3522" spans="1:22" x14ac:dyDescent="0.3">
      <c r="A3522" s="5">
        <v>46300</v>
      </c>
      <c r="B3522" s="98" t="s">
        <v>3849</v>
      </c>
      <c r="C3522" t="s">
        <v>861</v>
      </c>
      <c r="D3522" t="s">
        <v>2549</v>
      </c>
      <c r="E3522" t="s">
        <v>537</v>
      </c>
      <c r="F3522" t="s">
        <v>3895</v>
      </c>
      <c r="G3522" t="s">
        <v>2733</v>
      </c>
      <c r="H3522" t="s">
        <v>2737</v>
      </c>
      <c r="I3522" s="91">
        <v>0.33333333333333331</v>
      </c>
      <c r="J3522" s="91">
        <v>0.34722222222222221</v>
      </c>
      <c r="K3522" s="92">
        <v>0.33</v>
      </c>
      <c r="L3522" s="91">
        <v>0.41180555555555554</v>
      </c>
      <c r="M3522" s="91">
        <v>0.43472222222222223</v>
      </c>
      <c r="N3522" s="92">
        <v>0.55000000000000004</v>
      </c>
      <c r="O3522">
        <v>1</v>
      </c>
      <c r="P3522">
        <v>45.196741000000003</v>
      </c>
      <c r="Q3522">
        <v>5.7375059999999998</v>
      </c>
      <c r="R3522" s="93">
        <v>46301.460312499999</v>
      </c>
      <c r="S3522">
        <v>1</v>
      </c>
      <c r="T3522">
        <v>20260509</v>
      </c>
      <c r="U3522" t="s">
        <v>838</v>
      </c>
      <c r="V3522">
        <v>20260509</v>
      </c>
    </row>
    <row r="3523" spans="1:22" x14ac:dyDescent="0.3">
      <c r="A3523" s="5">
        <v>46300</v>
      </c>
      <c r="B3523" s="98" t="s">
        <v>6033</v>
      </c>
      <c r="C3523" t="s">
        <v>846</v>
      </c>
      <c r="E3523" t="s">
        <v>820</v>
      </c>
      <c r="F3523" t="s">
        <v>820</v>
      </c>
      <c r="I3523" s="91">
        <v>0.29166666666666669</v>
      </c>
      <c r="J3523" s="91">
        <v>0.30208333333333331</v>
      </c>
      <c r="K3523" s="92">
        <v>0.25</v>
      </c>
      <c r="O3523">
        <v>0</v>
      </c>
      <c r="P3523">
        <v>48.795366999999999</v>
      </c>
      <c r="Q3523">
        <v>2.322012</v>
      </c>
      <c r="R3523" s="93">
        <v>46301.460312499999</v>
      </c>
      <c r="S3523">
        <v>0</v>
      </c>
      <c r="V3523" t="s">
        <v>3802</v>
      </c>
    </row>
    <row r="3524" spans="1:22" x14ac:dyDescent="0.3">
      <c r="A3524" s="5">
        <v>46300</v>
      </c>
      <c r="B3524" s="98" t="s">
        <v>3872</v>
      </c>
      <c r="C3524" t="s">
        <v>866</v>
      </c>
      <c r="D3524" t="s">
        <v>1975</v>
      </c>
      <c r="E3524" t="s">
        <v>502</v>
      </c>
      <c r="F3524" t="s">
        <v>502</v>
      </c>
      <c r="G3524" t="s">
        <v>2733</v>
      </c>
      <c r="H3524" t="s">
        <v>2737</v>
      </c>
      <c r="I3524" s="91">
        <v>0.33333333333333331</v>
      </c>
      <c r="J3524" s="91">
        <v>0.34722222222222221</v>
      </c>
      <c r="K3524" s="92">
        <v>0.33</v>
      </c>
      <c r="L3524" s="91">
        <v>0.27083333333333331</v>
      </c>
      <c r="M3524" s="91">
        <v>0.28333333333333333</v>
      </c>
      <c r="N3524" s="92">
        <v>0.3</v>
      </c>
      <c r="O3524">
        <v>1</v>
      </c>
      <c r="P3524">
        <v>45.237761999999996</v>
      </c>
      <c r="Q3524">
        <v>5.8515170000000003</v>
      </c>
      <c r="R3524" s="93">
        <v>46301.460312499999</v>
      </c>
      <c r="S3524">
        <v>1</v>
      </c>
      <c r="T3524">
        <v>20260300</v>
      </c>
      <c r="U3524" t="s">
        <v>838</v>
      </c>
      <c r="V3524">
        <v>20260300</v>
      </c>
    </row>
    <row r="3525" spans="1:22" x14ac:dyDescent="0.3">
      <c r="A3525" s="5">
        <v>46300</v>
      </c>
      <c r="B3525" s="98" t="s">
        <v>3841</v>
      </c>
      <c r="C3525" t="s">
        <v>971</v>
      </c>
      <c r="D3525" t="s">
        <v>3403</v>
      </c>
      <c r="E3525" t="s">
        <v>159</v>
      </c>
      <c r="F3525" t="s">
        <v>3404</v>
      </c>
      <c r="G3525" t="s">
        <v>2733</v>
      </c>
      <c r="H3525" t="s">
        <v>2734</v>
      </c>
      <c r="I3525" s="91">
        <v>0.25</v>
      </c>
      <c r="J3525" s="91">
        <v>0.26041666666666669</v>
      </c>
      <c r="K3525" s="92">
        <v>0.25</v>
      </c>
      <c r="L3525" s="91">
        <v>0.2</v>
      </c>
      <c r="M3525" s="91">
        <v>0.20555555555555555</v>
      </c>
      <c r="N3525" s="92">
        <v>0.13</v>
      </c>
      <c r="O3525">
        <v>1</v>
      </c>
      <c r="P3525">
        <v>45.189250000000001</v>
      </c>
      <c r="Q3525">
        <v>5.7200119999999997</v>
      </c>
      <c r="R3525" s="93">
        <v>46301.460312499999</v>
      </c>
      <c r="S3525">
        <v>1</v>
      </c>
      <c r="T3525">
        <v>20260040</v>
      </c>
      <c r="U3525" t="s">
        <v>40</v>
      </c>
      <c r="V3525">
        <v>20260040</v>
      </c>
    </row>
    <row r="3526" spans="1:22" x14ac:dyDescent="0.3">
      <c r="A3526" s="5">
        <v>46300</v>
      </c>
      <c r="B3526" s="98" t="s">
        <v>3867</v>
      </c>
      <c r="C3526" t="s">
        <v>914</v>
      </c>
      <c r="D3526" t="s">
        <v>1146</v>
      </c>
      <c r="E3526" t="s">
        <v>375</v>
      </c>
      <c r="F3526" t="s">
        <v>375</v>
      </c>
      <c r="G3526" t="s">
        <v>2733</v>
      </c>
      <c r="H3526" t="s">
        <v>2737</v>
      </c>
      <c r="I3526" s="91">
        <v>0.33333333333333331</v>
      </c>
      <c r="J3526" s="91">
        <v>0.3611111111111111</v>
      </c>
      <c r="K3526" s="92">
        <v>0.67</v>
      </c>
      <c r="L3526" s="91">
        <v>0.21944444444444444</v>
      </c>
      <c r="M3526" s="91">
        <v>0.25069444444444444</v>
      </c>
      <c r="N3526" s="92">
        <v>0.75</v>
      </c>
      <c r="O3526">
        <v>1</v>
      </c>
      <c r="P3526">
        <v>45.164785000000002</v>
      </c>
      <c r="Q3526">
        <v>5.725244</v>
      </c>
      <c r="R3526" s="93">
        <v>46301.460312499999</v>
      </c>
      <c r="S3526">
        <v>1</v>
      </c>
      <c r="T3526">
        <v>20260022</v>
      </c>
      <c r="U3526" t="s">
        <v>838</v>
      </c>
      <c r="V3526">
        <v>20260022</v>
      </c>
    </row>
    <row r="3527" spans="1:22" x14ac:dyDescent="0.3">
      <c r="A3527" s="5">
        <v>46300</v>
      </c>
      <c r="B3527" s="98" t="s">
        <v>3827</v>
      </c>
      <c r="C3527" t="s">
        <v>967</v>
      </c>
      <c r="D3527" t="s">
        <v>1299</v>
      </c>
      <c r="E3527" t="s">
        <v>113</v>
      </c>
      <c r="F3527" t="s">
        <v>113</v>
      </c>
      <c r="G3527" t="s">
        <v>2733</v>
      </c>
      <c r="H3527" t="s">
        <v>2737</v>
      </c>
      <c r="I3527" s="91">
        <v>0.33333333333333331</v>
      </c>
      <c r="J3527" s="91">
        <v>0.37847222222222221</v>
      </c>
      <c r="K3527" s="92">
        <v>1.08</v>
      </c>
      <c r="L3527" s="91">
        <v>0.25069444444444444</v>
      </c>
      <c r="M3527" s="91">
        <v>0.3034722222222222</v>
      </c>
      <c r="N3527" s="92">
        <v>1.27</v>
      </c>
      <c r="O3527">
        <v>1</v>
      </c>
      <c r="P3527">
        <v>45.182966999999998</v>
      </c>
      <c r="Q3527">
        <v>5.7194820000000002</v>
      </c>
      <c r="R3527" s="93">
        <v>46301.460312499999</v>
      </c>
      <c r="S3527">
        <v>1</v>
      </c>
      <c r="T3527">
        <v>20260071</v>
      </c>
      <c r="U3527" t="s">
        <v>838</v>
      </c>
      <c r="V3527">
        <v>20260071</v>
      </c>
    </row>
    <row r="3528" spans="1:22" x14ac:dyDescent="0.3">
      <c r="A3528" s="5">
        <v>46300</v>
      </c>
      <c r="B3528" s="98" t="s">
        <v>3826</v>
      </c>
      <c r="C3528" t="s">
        <v>886</v>
      </c>
      <c r="D3528" t="s">
        <v>2121</v>
      </c>
      <c r="E3528" t="s">
        <v>59</v>
      </c>
      <c r="F3528" t="s">
        <v>59</v>
      </c>
      <c r="G3528" t="s">
        <v>2733</v>
      </c>
      <c r="H3528" t="s">
        <v>2737</v>
      </c>
      <c r="I3528" s="91">
        <v>0.33333333333333331</v>
      </c>
      <c r="J3528" s="91">
        <v>0.34722222222222221</v>
      </c>
      <c r="K3528" s="92">
        <v>0.33</v>
      </c>
      <c r="O3528">
        <v>0</v>
      </c>
      <c r="P3528">
        <v>45.188529000000003</v>
      </c>
      <c r="Q3528">
        <v>5.7245239999999997</v>
      </c>
      <c r="R3528" s="93">
        <v>46301.460312499999</v>
      </c>
      <c r="S3528">
        <v>1</v>
      </c>
      <c r="T3528">
        <v>20260348</v>
      </c>
      <c r="U3528" t="s">
        <v>838</v>
      </c>
      <c r="V3528">
        <v>20260348</v>
      </c>
    </row>
    <row r="3529" spans="1:22" x14ac:dyDescent="0.3">
      <c r="A3529" s="5">
        <v>46300</v>
      </c>
      <c r="B3529" s="98" t="s">
        <v>3858</v>
      </c>
      <c r="C3529" t="s">
        <v>953</v>
      </c>
      <c r="D3529" t="s">
        <v>2135</v>
      </c>
      <c r="E3529" t="s">
        <v>665</v>
      </c>
      <c r="F3529" t="s">
        <v>3896</v>
      </c>
      <c r="G3529" t="s">
        <v>2733</v>
      </c>
      <c r="H3529" t="s">
        <v>2737</v>
      </c>
      <c r="I3529" s="91">
        <v>0.33333333333333331</v>
      </c>
      <c r="J3529" s="91">
        <v>0.34722222222222221</v>
      </c>
      <c r="K3529" s="92">
        <v>0.33</v>
      </c>
      <c r="L3529" s="91">
        <v>0.4152777777777778</v>
      </c>
      <c r="M3529" s="91">
        <v>0.48055555555555557</v>
      </c>
      <c r="N3529" s="92">
        <v>1.57</v>
      </c>
      <c r="O3529">
        <v>1</v>
      </c>
      <c r="P3529">
        <v>45.210118999999999</v>
      </c>
      <c r="Q3529">
        <v>5.7618400000000003</v>
      </c>
      <c r="R3529" s="93">
        <v>46301.460312499999</v>
      </c>
      <c r="S3529">
        <v>1</v>
      </c>
      <c r="T3529">
        <v>20260353</v>
      </c>
      <c r="U3529" t="s">
        <v>838</v>
      </c>
      <c r="V3529">
        <v>20260353</v>
      </c>
    </row>
    <row r="3530" spans="1:22" x14ac:dyDescent="0.3">
      <c r="A3530" s="5">
        <v>46300</v>
      </c>
      <c r="B3530" s="98" t="s">
        <v>3845</v>
      </c>
      <c r="C3530" t="s">
        <v>950</v>
      </c>
      <c r="D3530" t="s">
        <v>2755</v>
      </c>
      <c r="E3530" t="s">
        <v>211</v>
      </c>
      <c r="F3530" t="s">
        <v>2756</v>
      </c>
      <c r="G3530" t="s">
        <v>2733</v>
      </c>
      <c r="H3530" t="s">
        <v>2734</v>
      </c>
      <c r="I3530" s="91">
        <v>0.16666666666666666</v>
      </c>
      <c r="J3530" s="91">
        <v>0.18055555555555555</v>
      </c>
      <c r="K3530" s="92">
        <v>0.33</v>
      </c>
      <c r="L3530" s="91">
        <v>0.18958333333333333</v>
      </c>
      <c r="M3530" s="91">
        <v>0.27638888888888891</v>
      </c>
      <c r="N3530" s="92">
        <v>2.08</v>
      </c>
      <c r="O3530">
        <v>1</v>
      </c>
      <c r="P3530">
        <v>45.186630000000001</v>
      </c>
      <c r="Q3530">
        <v>5.7231329999999998</v>
      </c>
      <c r="R3530" s="93">
        <v>46301.460312499999</v>
      </c>
      <c r="S3530">
        <v>1</v>
      </c>
      <c r="T3530">
        <v>20260530</v>
      </c>
      <c r="U3530" t="s">
        <v>3760</v>
      </c>
      <c r="V3530">
        <v>20260530</v>
      </c>
    </row>
    <row r="3531" spans="1:22" x14ac:dyDescent="0.3">
      <c r="A3531" s="5">
        <v>46300</v>
      </c>
      <c r="B3531" s="98" t="s">
        <v>3881</v>
      </c>
      <c r="C3531" t="s">
        <v>894</v>
      </c>
      <c r="D3531" t="s">
        <v>3057</v>
      </c>
      <c r="E3531" t="s">
        <v>642</v>
      </c>
      <c r="F3531" t="s">
        <v>3058</v>
      </c>
      <c r="G3531" t="s">
        <v>2733</v>
      </c>
      <c r="H3531" t="s">
        <v>2734</v>
      </c>
      <c r="I3531" s="91">
        <v>0.16666666666666666</v>
      </c>
      <c r="J3531" s="91">
        <v>0.18055555555555555</v>
      </c>
      <c r="K3531" s="92">
        <v>0.33</v>
      </c>
      <c r="O3531">
        <v>0</v>
      </c>
      <c r="P3531">
        <v>45.070188999999999</v>
      </c>
      <c r="Q3531">
        <v>5.7319789999999999</v>
      </c>
      <c r="R3531" s="93">
        <v>46301.460312499999</v>
      </c>
      <c r="S3531">
        <v>1</v>
      </c>
      <c r="T3531">
        <v>20250002</v>
      </c>
      <c r="U3531" t="s">
        <v>40</v>
      </c>
      <c r="V3531">
        <v>20250002</v>
      </c>
    </row>
    <row r="3532" spans="1:22" x14ac:dyDescent="0.3">
      <c r="A3532" s="5">
        <v>46300</v>
      </c>
      <c r="B3532" s="98" t="s">
        <v>6134</v>
      </c>
      <c r="C3532" t="s">
        <v>5963</v>
      </c>
      <c r="D3532" t="s">
        <v>1555</v>
      </c>
      <c r="E3532" t="s">
        <v>441</v>
      </c>
      <c r="F3532" t="s">
        <v>441</v>
      </c>
      <c r="G3532" t="s">
        <v>2733</v>
      </c>
      <c r="H3532" t="s">
        <v>2737</v>
      </c>
      <c r="I3532" s="91">
        <v>0.33333333333333331</v>
      </c>
      <c r="J3532" s="91">
        <v>0.45833333333333331</v>
      </c>
      <c r="K3532" s="92">
        <v>3</v>
      </c>
      <c r="O3532">
        <v>0</v>
      </c>
      <c r="P3532">
        <v>45.157359</v>
      </c>
      <c r="Q3532">
        <v>5.7146999999999997</v>
      </c>
      <c r="R3532" s="93">
        <v>46301.460312499999</v>
      </c>
      <c r="S3532">
        <v>1</v>
      </c>
      <c r="T3532">
        <v>20260161</v>
      </c>
      <c r="U3532" t="s">
        <v>838</v>
      </c>
      <c r="V3532">
        <v>20260161</v>
      </c>
    </row>
    <row r="3533" spans="1:22" x14ac:dyDescent="0.3">
      <c r="A3533" s="5">
        <v>46300</v>
      </c>
      <c r="B3533" s="98" t="s">
        <v>3840</v>
      </c>
      <c r="C3533" t="s">
        <v>959</v>
      </c>
      <c r="D3533" t="s">
        <v>2248</v>
      </c>
      <c r="E3533" t="s">
        <v>588</v>
      </c>
      <c r="F3533" t="s">
        <v>588</v>
      </c>
      <c r="G3533" t="s">
        <v>2733</v>
      </c>
      <c r="H3533" t="s">
        <v>2737</v>
      </c>
      <c r="I3533" s="91">
        <v>0.31944444444444442</v>
      </c>
      <c r="J3533" s="91">
        <v>0.36458333333333331</v>
      </c>
      <c r="K3533" s="92">
        <v>1.08</v>
      </c>
      <c r="O3533">
        <v>0</v>
      </c>
      <c r="P3533">
        <v>45.207380000000001</v>
      </c>
      <c r="Q3533">
        <v>5.7814410000000001</v>
      </c>
      <c r="R3533" s="93">
        <v>46301.460312499999</v>
      </c>
      <c r="S3533">
        <v>1</v>
      </c>
      <c r="T3533">
        <v>20260393</v>
      </c>
      <c r="U3533" t="s">
        <v>838</v>
      </c>
      <c r="V3533">
        <v>20260393</v>
      </c>
    </row>
    <row r="3534" spans="1:22" x14ac:dyDescent="0.3">
      <c r="A3534" s="5">
        <v>46300</v>
      </c>
      <c r="B3534" s="98" t="s">
        <v>3818</v>
      </c>
      <c r="C3534" t="s">
        <v>870</v>
      </c>
      <c r="D3534" t="s">
        <v>3464</v>
      </c>
      <c r="E3534" t="s">
        <v>426</v>
      </c>
      <c r="F3534" t="s">
        <v>3465</v>
      </c>
      <c r="G3534" t="s">
        <v>2733</v>
      </c>
      <c r="H3534" t="s">
        <v>2781</v>
      </c>
      <c r="I3534" s="91">
        <v>0.47916666666666669</v>
      </c>
      <c r="J3534" s="91">
        <v>0.49652777777777779</v>
      </c>
      <c r="K3534" s="92">
        <v>0.42</v>
      </c>
      <c r="O3534">
        <v>0</v>
      </c>
      <c r="P3534">
        <v>45.188409999999998</v>
      </c>
      <c r="Q3534">
        <v>5.7258019999999998</v>
      </c>
      <c r="R3534" s="93">
        <v>46301.460312499999</v>
      </c>
      <c r="S3534">
        <v>1</v>
      </c>
      <c r="T3534">
        <v>20260176</v>
      </c>
      <c r="U3534" t="s">
        <v>3760</v>
      </c>
      <c r="V3534">
        <v>20260176</v>
      </c>
    </row>
    <row r="3535" spans="1:22" x14ac:dyDescent="0.3">
      <c r="A3535" s="5">
        <v>46300</v>
      </c>
      <c r="B3535" s="98" t="s">
        <v>3868</v>
      </c>
      <c r="C3535" t="s">
        <v>983</v>
      </c>
      <c r="D3535" t="s">
        <v>2678</v>
      </c>
      <c r="E3535" t="s">
        <v>631</v>
      </c>
      <c r="F3535" t="s">
        <v>2172</v>
      </c>
      <c r="G3535" t="s">
        <v>2733</v>
      </c>
      <c r="H3535" t="s">
        <v>2737</v>
      </c>
      <c r="I3535" s="91">
        <v>0.33333333333333331</v>
      </c>
      <c r="J3535" s="91">
        <v>0.34722222222222221</v>
      </c>
      <c r="K3535" s="92">
        <v>0.33</v>
      </c>
      <c r="L3535" s="91">
        <v>0.2326388888888889</v>
      </c>
      <c r="M3535" s="91">
        <v>0.2326388888888889</v>
      </c>
      <c r="N3535" s="92">
        <v>0</v>
      </c>
      <c r="O3535">
        <v>1</v>
      </c>
      <c r="P3535">
        <v>45.181795999999999</v>
      </c>
      <c r="Q3535">
        <v>5.7959810000000003</v>
      </c>
      <c r="R3535" s="93">
        <v>46301.460312499999</v>
      </c>
      <c r="S3535">
        <v>1</v>
      </c>
      <c r="T3535">
        <v>20260561</v>
      </c>
      <c r="U3535" t="s">
        <v>838</v>
      </c>
      <c r="V3535">
        <v>20260561</v>
      </c>
    </row>
    <row r="3536" spans="1:22" x14ac:dyDescent="0.3">
      <c r="A3536" s="5">
        <v>46300</v>
      </c>
      <c r="B3536" s="98" t="s">
        <v>3861</v>
      </c>
      <c r="C3536" t="s">
        <v>970</v>
      </c>
      <c r="D3536" t="s">
        <v>3483</v>
      </c>
      <c r="E3536" t="s">
        <v>118</v>
      </c>
      <c r="F3536" t="s">
        <v>3484</v>
      </c>
      <c r="G3536" t="s">
        <v>2733</v>
      </c>
      <c r="H3536" t="s">
        <v>3386</v>
      </c>
      <c r="I3536" s="91">
        <v>0.35416666666666669</v>
      </c>
      <c r="J3536" s="91">
        <v>0.375</v>
      </c>
      <c r="K3536" s="92">
        <v>0.5</v>
      </c>
      <c r="O3536">
        <v>0</v>
      </c>
      <c r="P3536">
        <v>45.168534000000001</v>
      </c>
      <c r="Q3536">
        <v>5.711875</v>
      </c>
      <c r="R3536" s="93">
        <v>46301.460312499999</v>
      </c>
      <c r="S3536">
        <v>1</v>
      </c>
      <c r="T3536">
        <v>20260182</v>
      </c>
      <c r="U3536" t="s">
        <v>40</v>
      </c>
      <c r="V3536">
        <v>20260182</v>
      </c>
    </row>
    <row r="3537" spans="1:22" x14ac:dyDescent="0.3">
      <c r="A3537" s="5">
        <v>46300</v>
      </c>
      <c r="B3537" s="98" t="s">
        <v>3827</v>
      </c>
      <c r="C3537" t="s">
        <v>967</v>
      </c>
      <c r="D3537" t="s">
        <v>2712</v>
      </c>
      <c r="E3537" t="s">
        <v>582</v>
      </c>
      <c r="F3537" t="s">
        <v>582</v>
      </c>
      <c r="G3537" t="s">
        <v>2733</v>
      </c>
      <c r="H3537" t="s">
        <v>2737</v>
      </c>
      <c r="I3537" s="91">
        <v>0.33333333333333331</v>
      </c>
      <c r="J3537" s="91">
        <v>0.34375</v>
      </c>
      <c r="K3537" s="92">
        <v>0.25</v>
      </c>
      <c r="L3537" s="91">
        <v>0.37777777777777777</v>
      </c>
      <c r="M3537" s="91">
        <v>0.39652777777777776</v>
      </c>
      <c r="N3537" s="92">
        <v>0.45</v>
      </c>
      <c r="O3537">
        <v>1</v>
      </c>
      <c r="P3537">
        <v>45.177649000000002</v>
      </c>
      <c r="Q3537">
        <v>5.731471</v>
      </c>
      <c r="R3537" s="93">
        <v>46301.460312499999</v>
      </c>
      <c r="S3537">
        <v>1</v>
      </c>
      <c r="T3537">
        <v>20260576</v>
      </c>
      <c r="U3537" t="s">
        <v>838</v>
      </c>
      <c r="V3537">
        <v>20260576</v>
      </c>
    </row>
    <row r="3538" spans="1:22" x14ac:dyDescent="0.3">
      <c r="A3538" s="5">
        <v>46300</v>
      </c>
      <c r="B3538" s="98" t="s">
        <v>3845</v>
      </c>
      <c r="C3538" t="s">
        <v>950</v>
      </c>
      <c r="D3538" t="s">
        <v>1099</v>
      </c>
      <c r="E3538" t="s">
        <v>759</v>
      </c>
      <c r="F3538" t="s">
        <v>3422</v>
      </c>
      <c r="G3538" t="s">
        <v>2733</v>
      </c>
      <c r="H3538" t="s">
        <v>2737</v>
      </c>
      <c r="I3538" s="91">
        <v>0.33333333333333331</v>
      </c>
      <c r="J3538" s="91">
        <v>0.34722222222222221</v>
      </c>
      <c r="K3538" s="92">
        <v>0.33</v>
      </c>
      <c r="O3538">
        <v>0</v>
      </c>
      <c r="P3538">
        <v>45.189272000000003</v>
      </c>
      <c r="Q3538">
        <v>5.7290140000000003</v>
      </c>
      <c r="R3538" s="93">
        <v>46301.460312499999</v>
      </c>
      <c r="S3538">
        <v>1</v>
      </c>
      <c r="T3538">
        <v>20260013</v>
      </c>
      <c r="U3538" t="s">
        <v>838</v>
      </c>
      <c r="V3538">
        <v>20260013</v>
      </c>
    </row>
    <row r="3539" spans="1:22" x14ac:dyDescent="0.3">
      <c r="A3539" s="5">
        <v>46300</v>
      </c>
      <c r="B3539" s="98" t="s">
        <v>3815</v>
      </c>
      <c r="C3539" t="s">
        <v>905</v>
      </c>
      <c r="D3539" t="s">
        <v>3460</v>
      </c>
      <c r="E3539" t="s">
        <v>761</v>
      </c>
      <c r="F3539" t="s">
        <v>3461</v>
      </c>
      <c r="G3539" t="s">
        <v>2733</v>
      </c>
      <c r="H3539" t="s">
        <v>2734</v>
      </c>
      <c r="I3539" s="91">
        <v>0.16666666666666666</v>
      </c>
      <c r="J3539" s="91">
        <v>0.17708333333333334</v>
      </c>
      <c r="K3539" s="92">
        <v>0.25</v>
      </c>
      <c r="O3539">
        <v>0</v>
      </c>
      <c r="P3539">
        <v>45.183799999999998</v>
      </c>
      <c r="Q3539">
        <v>5.7220209999999998</v>
      </c>
      <c r="R3539" s="93">
        <v>46301.460312499999</v>
      </c>
      <c r="S3539">
        <v>1</v>
      </c>
      <c r="T3539">
        <v>20260148</v>
      </c>
      <c r="U3539" t="s">
        <v>40</v>
      </c>
      <c r="V3539">
        <v>20260148</v>
      </c>
    </row>
    <row r="3540" spans="1:22" x14ac:dyDescent="0.3">
      <c r="A3540" s="5">
        <v>46300</v>
      </c>
      <c r="B3540" s="98" t="s">
        <v>3856</v>
      </c>
      <c r="C3540" t="s">
        <v>979</v>
      </c>
      <c r="D3540" t="s">
        <v>1781</v>
      </c>
      <c r="E3540" t="s">
        <v>309</v>
      </c>
      <c r="F3540" t="s">
        <v>309</v>
      </c>
      <c r="G3540" t="s">
        <v>2733</v>
      </c>
      <c r="H3540" t="s">
        <v>2737</v>
      </c>
      <c r="I3540" s="91">
        <v>0.18055555555555555</v>
      </c>
      <c r="J3540" s="91">
        <v>0.19097222222222221</v>
      </c>
      <c r="K3540" s="92">
        <v>0.25</v>
      </c>
      <c r="L3540" s="91">
        <v>0.32708333333333334</v>
      </c>
      <c r="M3540" s="91">
        <v>0.43888888888888888</v>
      </c>
      <c r="N3540" s="92">
        <v>2.68</v>
      </c>
      <c r="O3540">
        <v>1</v>
      </c>
      <c r="P3540">
        <v>45.199238000000001</v>
      </c>
      <c r="Q3540">
        <v>5.7115140000000002</v>
      </c>
      <c r="R3540" s="93">
        <v>46301.460312499999</v>
      </c>
      <c r="S3540">
        <v>1</v>
      </c>
      <c r="T3540">
        <v>20260241</v>
      </c>
      <c r="U3540" t="s">
        <v>838</v>
      </c>
      <c r="V3540">
        <v>20260241</v>
      </c>
    </row>
    <row r="3541" spans="1:22" x14ac:dyDescent="0.3">
      <c r="A3541" s="5">
        <v>46300</v>
      </c>
      <c r="B3541" s="98" t="s">
        <v>3831</v>
      </c>
      <c r="C3541" t="s">
        <v>892</v>
      </c>
      <c r="D3541" t="s">
        <v>1606</v>
      </c>
      <c r="E3541" t="s">
        <v>752</v>
      </c>
      <c r="F3541" t="s">
        <v>752</v>
      </c>
      <c r="G3541" t="s">
        <v>2733</v>
      </c>
      <c r="H3541" t="s">
        <v>2737</v>
      </c>
      <c r="I3541" s="91">
        <v>0.33333333333333331</v>
      </c>
      <c r="J3541" s="91">
        <v>0.35416666666666669</v>
      </c>
      <c r="K3541" s="92">
        <v>0.5</v>
      </c>
      <c r="O3541">
        <v>0</v>
      </c>
      <c r="P3541">
        <v>45.185358000000001</v>
      </c>
      <c r="Q3541">
        <v>5.7231300000000003</v>
      </c>
      <c r="R3541" s="93">
        <v>46301.460312499999</v>
      </c>
      <c r="S3541">
        <v>1</v>
      </c>
      <c r="T3541">
        <v>20260178</v>
      </c>
      <c r="U3541" t="s">
        <v>838</v>
      </c>
      <c r="V3541">
        <v>20260178</v>
      </c>
    </row>
    <row r="3542" spans="1:22" x14ac:dyDescent="0.3">
      <c r="A3542" s="5">
        <v>46300</v>
      </c>
      <c r="B3542" s="98" t="s">
        <v>3848</v>
      </c>
      <c r="C3542" t="s">
        <v>945</v>
      </c>
      <c r="D3542" t="s">
        <v>1178</v>
      </c>
      <c r="E3542" t="s">
        <v>769</v>
      </c>
      <c r="F3542" t="s">
        <v>1180</v>
      </c>
      <c r="G3542" t="s">
        <v>2733</v>
      </c>
      <c r="H3542" t="s">
        <v>2737</v>
      </c>
      <c r="I3542" s="91">
        <v>0.20833333333333334</v>
      </c>
      <c r="J3542" s="91">
        <v>0.21875</v>
      </c>
      <c r="K3542" s="92">
        <v>0.25</v>
      </c>
      <c r="L3542" s="91">
        <v>0.4861111111111111</v>
      </c>
      <c r="M3542" s="91">
        <v>0.4861111111111111</v>
      </c>
      <c r="N3542" s="92">
        <v>0</v>
      </c>
      <c r="O3542">
        <v>1</v>
      </c>
      <c r="P3542">
        <v>45.192462999999996</v>
      </c>
      <c r="Q3542">
        <v>5.7160570000000002</v>
      </c>
      <c r="R3542" s="93">
        <v>46301.460312499999</v>
      </c>
      <c r="S3542">
        <v>1</v>
      </c>
      <c r="T3542">
        <v>20260030</v>
      </c>
      <c r="U3542" t="s">
        <v>838</v>
      </c>
      <c r="V3542">
        <v>20260030</v>
      </c>
    </row>
    <row r="3543" spans="1:22" x14ac:dyDescent="0.3">
      <c r="A3543" s="5">
        <v>46300</v>
      </c>
      <c r="B3543" s="98" t="s">
        <v>3841</v>
      </c>
      <c r="C3543" t="s">
        <v>971</v>
      </c>
      <c r="D3543" t="s">
        <v>2899</v>
      </c>
      <c r="E3543" t="s">
        <v>261</v>
      </c>
      <c r="F3543" t="s">
        <v>6023</v>
      </c>
      <c r="G3543" t="s">
        <v>2733</v>
      </c>
      <c r="H3543" t="s">
        <v>2734</v>
      </c>
      <c r="I3543" s="91">
        <v>0.16666666666666666</v>
      </c>
      <c r="J3543" s="91">
        <v>0.18055555555555555</v>
      </c>
      <c r="K3543" s="92">
        <v>0.33</v>
      </c>
      <c r="O3543">
        <v>0</v>
      </c>
      <c r="P3543">
        <v>45.188276000000002</v>
      </c>
      <c r="Q3543">
        <v>5.7171810000000001</v>
      </c>
      <c r="R3543" s="93">
        <v>46301.460312499999</v>
      </c>
      <c r="S3543">
        <v>1</v>
      </c>
      <c r="T3543">
        <v>20260140</v>
      </c>
      <c r="U3543" t="s">
        <v>40</v>
      </c>
      <c r="V3543">
        <v>20260140</v>
      </c>
    </row>
    <row r="3544" spans="1:22" x14ac:dyDescent="0.3">
      <c r="A3544" s="5">
        <v>46300</v>
      </c>
      <c r="B3544" s="98" t="s">
        <v>3836</v>
      </c>
      <c r="C3544" t="s">
        <v>954</v>
      </c>
      <c r="D3544" t="s">
        <v>2175</v>
      </c>
      <c r="E3544" t="s">
        <v>564</v>
      </c>
      <c r="F3544" t="s">
        <v>564</v>
      </c>
      <c r="G3544" t="s">
        <v>2733</v>
      </c>
      <c r="H3544" t="s">
        <v>2737</v>
      </c>
      <c r="I3544" s="91">
        <v>0.33333333333333331</v>
      </c>
      <c r="J3544" s="91">
        <v>0.34722222222222221</v>
      </c>
      <c r="K3544" s="92">
        <v>0.33</v>
      </c>
      <c r="L3544" s="91">
        <v>0.3972222222222222</v>
      </c>
      <c r="M3544" s="91">
        <v>0.4152777777777778</v>
      </c>
      <c r="N3544" s="92">
        <v>0.43</v>
      </c>
      <c r="O3544">
        <v>1</v>
      </c>
      <c r="P3544">
        <v>45.202815999999999</v>
      </c>
      <c r="Q3544">
        <v>5.7658379999999996</v>
      </c>
      <c r="R3544" s="93">
        <v>46301.460312499999</v>
      </c>
      <c r="S3544">
        <v>1</v>
      </c>
      <c r="T3544">
        <v>20260368</v>
      </c>
      <c r="U3544" t="s">
        <v>838</v>
      </c>
      <c r="V3544">
        <v>20260368</v>
      </c>
    </row>
    <row r="3545" spans="1:22" x14ac:dyDescent="0.3">
      <c r="A3545" s="5">
        <v>46300</v>
      </c>
      <c r="B3545" s="98" t="s">
        <v>3855</v>
      </c>
      <c r="C3545" t="s">
        <v>984</v>
      </c>
      <c r="D3545" t="s">
        <v>1404</v>
      </c>
      <c r="E3545" t="s">
        <v>410</v>
      </c>
      <c r="F3545" t="s">
        <v>6024</v>
      </c>
      <c r="G3545" t="s">
        <v>2733</v>
      </c>
      <c r="H3545" t="s">
        <v>2737</v>
      </c>
      <c r="I3545" s="91">
        <v>0.125</v>
      </c>
      <c r="J3545" s="91">
        <v>0.29166666666666669</v>
      </c>
      <c r="K3545" s="92">
        <v>4</v>
      </c>
      <c r="L3545" s="91">
        <v>3.4722222222222224E-2</v>
      </c>
      <c r="M3545" s="91">
        <v>0.18472222222222223</v>
      </c>
      <c r="N3545" s="92">
        <v>3.6</v>
      </c>
      <c r="O3545">
        <v>1</v>
      </c>
      <c r="P3545">
        <v>45.565835999999997</v>
      </c>
      <c r="Q3545">
        <v>5.8936609999999998</v>
      </c>
      <c r="R3545" s="93">
        <v>46301.460312499999</v>
      </c>
      <c r="S3545">
        <v>1</v>
      </c>
      <c r="T3545">
        <v>20260107</v>
      </c>
      <c r="U3545" t="s">
        <v>838</v>
      </c>
      <c r="V3545">
        <v>20260107</v>
      </c>
    </row>
    <row r="3546" spans="1:22" x14ac:dyDescent="0.3">
      <c r="A3546" s="5">
        <v>46300</v>
      </c>
      <c r="B3546" s="98" t="s">
        <v>6136</v>
      </c>
      <c r="C3546" t="s">
        <v>846</v>
      </c>
      <c r="D3546" t="s">
        <v>3466</v>
      </c>
      <c r="E3546" t="s">
        <v>469</v>
      </c>
      <c r="F3546" t="s">
        <v>3467</v>
      </c>
      <c r="G3546" t="s">
        <v>2733</v>
      </c>
      <c r="H3546" t="s">
        <v>2734</v>
      </c>
      <c r="I3546" s="91">
        <v>0.16666666666666666</v>
      </c>
      <c r="J3546" s="91">
        <v>0.18055555555555555</v>
      </c>
      <c r="K3546" s="92">
        <v>0.33</v>
      </c>
      <c r="O3546">
        <v>0</v>
      </c>
      <c r="P3546">
        <v>45.223903999999997</v>
      </c>
      <c r="Q3546">
        <v>5.7949299999999999</v>
      </c>
      <c r="R3546" s="93">
        <v>46301.460312499999</v>
      </c>
      <c r="S3546">
        <v>0</v>
      </c>
      <c r="T3546">
        <v>20260198</v>
      </c>
      <c r="U3546" t="s">
        <v>40</v>
      </c>
      <c r="V3546">
        <v>20260198</v>
      </c>
    </row>
    <row r="3547" spans="1:22" x14ac:dyDescent="0.3">
      <c r="A3547" s="5">
        <v>46300</v>
      </c>
      <c r="B3547" s="98" t="s">
        <v>3862</v>
      </c>
      <c r="C3547" t="s">
        <v>853</v>
      </c>
      <c r="D3547" t="s">
        <v>2924</v>
      </c>
      <c r="E3547" t="s">
        <v>229</v>
      </c>
      <c r="F3547" t="s">
        <v>6025</v>
      </c>
      <c r="G3547" t="s">
        <v>2733</v>
      </c>
      <c r="H3547" t="s">
        <v>2734</v>
      </c>
      <c r="I3547" s="91">
        <v>0.16666666666666666</v>
      </c>
      <c r="J3547" s="91">
        <v>0.18055555555555555</v>
      </c>
      <c r="K3547" s="92">
        <v>0.33</v>
      </c>
      <c r="O3547">
        <v>0</v>
      </c>
      <c r="P3547">
        <v>45.188222000000003</v>
      </c>
      <c r="Q3547">
        <v>5.7137010000000004</v>
      </c>
      <c r="R3547" s="93">
        <v>46301.460312499999</v>
      </c>
      <c r="S3547">
        <v>1</v>
      </c>
      <c r="T3547">
        <v>20260143</v>
      </c>
      <c r="U3547" t="s">
        <v>40</v>
      </c>
      <c r="V3547">
        <v>20260143</v>
      </c>
    </row>
    <row r="3548" spans="1:22" x14ac:dyDescent="0.3">
      <c r="A3548" s="5">
        <v>46300</v>
      </c>
      <c r="B3548" s="98" t="s">
        <v>3815</v>
      </c>
      <c r="C3548" t="s">
        <v>905</v>
      </c>
      <c r="D3548" t="s">
        <v>3427</v>
      </c>
      <c r="E3548" t="s">
        <v>539</v>
      </c>
      <c r="F3548" t="s">
        <v>3428</v>
      </c>
      <c r="G3548" t="s">
        <v>2733</v>
      </c>
      <c r="H3548" t="s">
        <v>2734</v>
      </c>
      <c r="I3548" s="91">
        <v>0.29166666666666669</v>
      </c>
      <c r="J3548" s="91">
        <v>0.2986111111111111</v>
      </c>
      <c r="K3548" s="92">
        <v>0.17</v>
      </c>
      <c r="O3548">
        <v>0</v>
      </c>
      <c r="P3548">
        <v>45.182197000000002</v>
      </c>
      <c r="Q3548">
        <v>5.7385910000000004</v>
      </c>
      <c r="R3548" s="93">
        <v>46301.460312499999</v>
      </c>
      <c r="S3548">
        <v>1</v>
      </c>
      <c r="T3548">
        <v>20260259</v>
      </c>
      <c r="U3548" t="s">
        <v>40</v>
      </c>
      <c r="V3548">
        <v>20260259</v>
      </c>
    </row>
    <row r="3549" spans="1:22" x14ac:dyDescent="0.3">
      <c r="A3549" s="5">
        <v>46300</v>
      </c>
      <c r="B3549" s="98" t="s">
        <v>3855</v>
      </c>
      <c r="C3549" t="s">
        <v>984</v>
      </c>
      <c r="D3549" t="s">
        <v>1294</v>
      </c>
      <c r="E3549" t="s">
        <v>128</v>
      </c>
      <c r="F3549" t="s">
        <v>3479</v>
      </c>
      <c r="G3549" t="s">
        <v>2733</v>
      </c>
      <c r="H3549" t="s">
        <v>2781</v>
      </c>
      <c r="I3549" s="91">
        <v>0</v>
      </c>
      <c r="J3549" s="91">
        <v>8.3333333333333329E-2</v>
      </c>
      <c r="K3549" s="92">
        <v>2</v>
      </c>
      <c r="L3549" s="91">
        <v>0.21458333333333332</v>
      </c>
      <c r="M3549" s="91">
        <v>0.33124999999999999</v>
      </c>
      <c r="N3549" s="92">
        <v>2.8</v>
      </c>
      <c r="O3549">
        <v>1</v>
      </c>
      <c r="P3549">
        <v>45.191443999999997</v>
      </c>
      <c r="Q3549">
        <v>5.7273620000000003</v>
      </c>
      <c r="R3549" s="93">
        <v>46301.460312499999</v>
      </c>
      <c r="S3549">
        <v>1</v>
      </c>
      <c r="T3549">
        <v>20260069</v>
      </c>
      <c r="U3549" t="s">
        <v>838</v>
      </c>
      <c r="V3549">
        <v>20260069</v>
      </c>
    </row>
    <row r="3550" spans="1:22" x14ac:dyDescent="0.3">
      <c r="A3550" s="5">
        <v>46300</v>
      </c>
      <c r="B3550" s="98" t="s">
        <v>3839</v>
      </c>
      <c r="C3550" t="s">
        <v>966</v>
      </c>
      <c r="D3550" t="s">
        <v>3456</v>
      </c>
      <c r="E3550" t="s">
        <v>723</v>
      </c>
      <c r="F3550" t="s">
        <v>3457</v>
      </c>
      <c r="G3550" t="s">
        <v>2733</v>
      </c>
      <c r="H3550" t="s">
        <v>2734</v>
      </c>
      <c r="I3550" s="91">
        <v>0.25694444444444442</v>
      </c>
      <c r="J3550" s="91">
        <v>0.27083333333333331</v>
      </c>
      <c r="K3550" s="92">
        <v>0.33</v>
      </c>
      <c r="O3550">
        <v>0</v>
      </c>
      <c r="P3550">
        <v>45.367035999999999</v>
      </c>
      <c r="Q3550">
        <v>5.5943949999999996</v>
      </c>
      <c r="R3550" s="93">
        <v>46301.460312499999</v>
      </c>
      <c r="S3550">
        <v>1</v>
      </c>
      <c r="T3550">
        <v>20260503</v>
      </c>
      <c r="U3550" t="s">
        <v>40</v>
      </c>
      <c r="V3550">
        <v>20260503</v>
      </c>
    </row>
    <row r="3551" spans="1:22" x14ac:dyDescent="0.3">
      <c r="A3551" s="5">
        <v>46300</v>
      </c>
      <c r="B3551" s="98" t="s">
        <v>3827</v>
      </c>
      <c r="C3551" t="s">
        <v>967</v>
      </c>
      <c r="D3551" t="s">
        <v>1259</v>
      </c>
      <c r="E3551" t="s">
        <v>620</v>
      </c>
      <c r="F3551" t="s">
        <v>620</v>
      </c>
      <c r="G3551" t="s">
        <v>2733</v>
      </c>
      <c r="H3551" t="s">
        <v>2737</v>
      </c>
      <c r="I3551" s="91">
        <v>0.33333333333333331</v>
      </c>
      <c r="J3551" s="91">
        <v>0.3611111111111111</v>
      </c>
      <c r="K3551" s="92">
        <v>0.67</v>
      </c>
      <c r="L3551" s="91">
        <v>0.4375</v>
      </c>
      <c r="M3551" s="91">
        <v>0.4597222222222222</v>
      </c>
      <c r="N3551" s="92">
        <v>0.53</v>
      </c>
      <c r="O3551">
        <v>1</v>
      </c>
      <c r="P3551">
        <v>45.198335</v>
      </c>
      <c r="Q3551">
        <v>5.6829479999999997</v>
      </c>
      <c r="R3551" s="93">
        <v>46301.460312499999</v>
      </c>
      <c r="S3551">
        <v>1</v>
      </c>
      <c r="T3551">
        <v>20260055</v>
      </c>
      <c r="U3551" t="s">
        <v>838</v>
      </c>
      <c r="V3551">
        <v>20260055</v>
      </c>
    </row>
    <row r="3552" spans="1:22" x14ac:dyDescent="0.3">
      <c r="A3552" s="5">
        <v>46300</v>
      </c>
      <c r="B3552" s="98" t="s">
        <v>3829</v>
      </c>
      <c r="C3552" t="s">
        <v>946</v>
      </c>
      <c r="D3552" t="s">
        <v>2827</v>
      </c>
      <c r="E3552" t="s">
        <v>73</v>
      </c>
      <c r="F3552" t="s">
        <v>2828</v>
      </c>
      <c r="G3552" t="s">
        <v>2733</v>
      </c>
      <c r="H3552" t="s">
        <v>2734</v>
      </c>
      <c r="I3552" s="91">
        <v>0.16666666666666666</v>
      </c>
      <c r="J3552" s="91">
        <v>0.18055555555555555</v>
      </c>
      <c r="K3552" s="92">
        <v>0.33</v>
      </c>
      <c r="O3552">
        <v>0</v>
      </c>
      <c r="P3552">
        <v>45.178936</v>
      </c>
      <c r="Q3552">
        <v>5.7098909999999998</v>
      </c>
      <c r="R3552" s="93">
        <v>46301.460312499999</v>
      </c>
      <c r="S3552">
        <v>0</v>
      </c>
      <c r="T3552">
        <v>20260460</v>
      </c>
      <c r="U3552" t="s">
        <v>3760</v>
      </c>
      <c r="V3552">
        <v>20260460</v>
      </c>
    </row>
    <row r="3553" spans="1:22" x14ac:dyDescent="0.3">
      <c r="A3553" s="5">
        <v>46300</v>
      </c>
      <c r="B3553" s="98" t="s">
        <v>3814</v>
      </c>
      <c r="C3553" t="s">
        <v>948</v>
      </c>
      <c r="D3553" t="s">
        <v>3447</v>
      </c>
      <c r="E3553" t="s">
        <v>612</v>
      </c>
      <c r="F3553" t="s">
        <v>3448</v>
      </c>
      <c r="G3553" t="s">
        <v>2733</v>
      </c>
      <c r="H3553" t="s">
        <v>2734</v>
      </c>
      <c r="I3553" s="91">
        <v>0.16666666666666666</v>
      </c>
      <c r="J3553" s="91">
        <v>0.18055555555555555</v>
      </c>
      <c r="K3553" s="92">
        <v>0.33</v>
      </c>
      <c r="L3553" s="91">
        <v>0.34236111111111112</v>
      </c>
      <c r="M3553" s="91">
        <v>0.35416666666666669</v>
      </c>
      <c r="N3553" s="92">
        <v>0.28000000000000003</v>
      </c>
      <c r="O3553">
        <v>1</v>
      </c>
      <c r="P3553">
        <v>45.188958</v>
      </c>
      <c r="Q3553">
        <v>5.7346690000000002</v>
      </c>
      <c r="R3553" s="93">
        <v>46301.460312499999</v>
      </c>
      <c r="S3553">
        <v>1</v>
      </c>
      <c r="T3553">
        <v>20260462</v>
      </c>
      <c r="U3553" t="s">
        <v>40</v>
      </c>
      <c r="V3553">
        <v>20260462</v>
      </c>
    </row>
    <row r="3554" spans="1:22" x14ac:dyDescent="0.3">
      <c r="A3554" s="5">
        <v>46300</v>
      </c>
      <c r="B3554" s="98" t="s">
        <v>3868</v>
      </c>
      <c r="C3554" t="s">
        <v>983</v>
      </c>
      <c r="D3554" t="s">
        <v>3636</v>
      </c>
      <c r="E3554" t="s">
        <v>631</v>
      </c>
      <c r="F3554" t="s">
        <v>3637</v>
      </c>
      <c r="G3554" t="s">
        <v>2733</v>
      </c>
      <c r="H3554" t="s">
        <v>2734</v>
      </c>
      <c r="I3554" s="91">
        <v>0.16666666666666666</v>
      </c>
      <c r="J3554" s="91">
        <v>0.18055555555555555</v>
      </c>
      <c r="K3554" s="92">
        <v>0.33</v>
      </c>
      <c r="L3554" s="91">
        <v>0.18611111111111112</v>
      </c>
      <c r="O3554">
        <v>0</v>
      </c>
      <c r="P3554">
        <v>45.181795999999999</v>
      </c>
      <c r="Q3554">
        <v>5.7959810000000003</v>
      </c>
      <c r="R3554" s="93">
        <v>46301.460312499999</v>
      </c>
      <c r="S3554">
        <v>1</v>
      </c>
      <c r="T3554">
        <v>20260561</v>
      </c>
      <c r="U3554" t="s">
        <v>40</v>
      </c>
      <c r="V3554">
        <v>20260561</v>
      </c>
    </row>
    <row r="3555" spans="1:22" x14ac:dyDescent="0.3">
      <c r="A3555" s="5">
        <v>46300</v>
      </c>
      <c r="B3555" s="98" t="s">
        <v>3818</v>
      </c>
      <c r="C3555" t="s">
        <v>870</v>
      </c>
      <c r="D3555" t="s">
        <v>877</v>
      </c>
      <c r="E3555" t="s">
        <v>808</v>
      </c>
      <c r="F3555" t="s">
        <v>3449</v>
      </c>
      <c r="G3555" t="s">
        <v>2733</v>
      </c>
      <c r="H3555" t="s">
        <v>2734</v>
      </c>
      <c r="I3555" s="91">
        <v>0.16666666666666666</v>
      </c>
      <c r="J3555" s="91">
        <v>0.18055555555555555</v>
      </c>
      <c r="K3555" s="92">
        <v>0.33</v>
      </c>
      <c r="O3555">
        <v>0</v>
      </c>
      <c r="P3555">
        <v>45.192346999999998</v>
      </c>
      <c r="Q3555">
        <v>5.7316079999999996</v>
      </c>
      <c r="R3555" s="93">
        <v>46301.460312499999</v>
      </c>
      <c r="S3555">
        <v>1</v>
      </c>
      <c r="V3555" t="s">
        <v>3759</v>
      </c>
    </row>
    <row r="3556" spans="1:22" x14ac:dyDescent="0.3">
      <c r="A3556" s="5">
        <v>46300</v>
      </c>
      <c r="B3556" s="98" t="s">
        <v>3818</v>
      </c>
      <c r="C3556" t="s">
        <v>870</v>
      </c>
      <c r="D3556" t="s">
        <v>6026</v>
      </c>
      <c r="E3556" t="s">
        <v>3487</v>
      </c>
      <c r="F3556" t="s">
        <v>6027</v>
      </c>
      <c r="G3556" t="s">
        <v>2733</v>
      </c>
      <c r="H3556" t="s">
        <v>2734</v>
      </c>
      <c r="I3556" s="91">
        <v>0.16666666666666666</v>
      </c>
      <c r="J3556" s="91">
        <v>0.18055555555555555</v>
      </c>
      <c r="K3556" s="92">
        <v>0.33</v>
      </c>
      <c r="O3556">
        <v>0</v>
      </c>
      <c r="P3556">
        <v>45.172356999999998</v>
      </c>
      <c r="Q3556">
        <v>5.7137320000000003</v>
      </c>
      <c r="R3556" s="93">
        <v>46301.460312499999</v>
      </c>
      <c r="S3556">
        <v>1</v>
      </c>
      <c r="T3556">
        <v>20260188</v>
      </c>
      <c r="U3556" t="s">
        <v>40</v>
      </c>
      <c r="V3556">
        <v>20260188</v>
      </c>
    </row>
    <row r="3557" spans="1:22" x14ac:dyDescent="0.3">
      <c r="A3557" s="5">
        <v>46300</v>
      </c>
      <c r="B3557" s="98" t="s">
        <v>3833</v>
      </c>
      <c r="C3557" t="s">
        <v>978</v>
      </c>
      <c r="D3557" t="s">
        <v>2614</v>
      </c>
      <c r="E3557" t="s">
        <v>255</v>
      </c>
      <c r="F3557" t="s">
        <v>255</v>
      </c>
      <c r="G3557" t="s">
        <v>2733</v>
      </c>
      <c r="H3557" t="s">
        <v>2737</v>
      </c>
      <c r="I3557" s="91">
        <v>0.33333333333333331</v>
      </c>
      <c r="J3557" s="91">
        <v>0.34722222222222221</v>
      </c>
      <c r="K3557" s="92">
        <v>0.33</v>
      </c>
      <c r="L3557" s="91">
        <v>0.30902777777777779</v>
      </c>
      <c r="M3557" s="91">
        <v>0.32708333333333334</v>
      </c>
      <c r="N3557" s="92">
        <v>0.43</v>
      </c>
      <c r="O3557">
        <v>1</v>
      </c>
      <c r="P3557">
        <v>45.557760999999999</v>
      </c>
      <c r="Q3557">
        <v>5.914536</v>
      </c>
      <c r="R3557" s="93">
        <v>46301.460312499999</v>
      </c>
      <c r="S3557">
        <v>1</v>
      </c>
      <c r="T3557">
        <v>20260537</v>
      </c>
      <c r="U3557" t="s">
        <v>838</v>
      </c>
      <c r="V3557">
        <v>20260537</v>
      </c>
    </row>
    <row r="3558" spans="1:22" x14ac:dyDescent="0.3">
      <c r="A3558" s="5">
        <v>46300</v>
      </c>
      <c r="B3558" s="98" t="s">
        <v>3822</v>
      </c>
      <c r="C3558" t="s">
        <v>944</v>
      </c>
      <c r="D3558" t="s">
        <v>2656</v>
      </c>
      <c r="E3558" t="s">
        <v>316</v>
      </c>
      <c r="F3558" t="s">
        <v>316</v>
      </c>
      <c r="G3558" t="s">
        <v>2733</v>
      </c>
      <c r="H3558" t="s">
        <v>2737</v>
      </c>
      <c r="I3558" s="91">
        <v>0.33333333333333331</v>
      </c>
      <c r="J3558" s="91">
        <v>0.34722222222222221</v>
      </c>
      <c r="K3558" s="92">
        <v>0.33</v>
      </c>
      <c r="L3558" s="91">
        <v>0.24305555555555555</v>
      </c>
      <c r="M3558" s="91">
        <v>0.26666666666666666</v>
      </c>
      <c r="N3558" s="92">
        <v>0.56999999999999995</v>
      </c>
      <c r="O3558">
        <v>1</v>
      </c>
      <c r="P3558">
        <v>45.180484999999997</v>
      </c>
      <c r="Q3558">
        <v>5.7314889999999998</v>
      </c>
      <c r="R3558" s="93">
        <v>46301.460312499999</v>
      </c>
      <c r="S3558">
        <v>1</v>
      </c>
      <c r="T3558">
        <v>20260552</v>
      </c>
      <c r="U3558" t="s">
        <v>838</v>
      </c>
      <c r="V3558">
        <v>20260552</v>
      </c>
    </row>
    <row r="3559" spans="1:22" x14ac:dyDescent="0.3">
      <c r="A3559" s="5">
        <v>46300</v>
      </c>
      <c r="B3559" s="98" t="s">
        <v>3818</v>
      </c>
      <c r="C3559" t="s">
        <v>870</v>
      </c>
      <c r="D3559" t="s">
        <v>2301</v>
      </c>
      <c r="E3559" t="s">
        <v>148</v>
      </c>
      <c r="F3559" t="s">
        <v>148</v>
      </c>
      <c r="G3559" t="s">
        <v>2733</v>
      </c>
      <c r="H3559" t="s">
        <v>2737</v>
      </c>
      <c r="I3559" s="91">
        <v>0.37847222222222221</v>
      </c>
      <c r="J3559" s="91">
        <v>0.40277777777777779</v>
      </c>
      <c r="K3559" s="92">
        <v>0.57999999999999996</v>
      </c>
      <c r="O3559">
        <v>0</v>
      </c>
      <c r="P3559">
        <v>45.192273999999998</v>
      </c>
      <c r="Q3559">
        <v>5.7321200000000001</v>
      </c>
      <c r="R3559" s="93">
        <v>46301.460312499999</v>
      </c>
      <c r="S3559">
        <v>1</v>
      </c>
      <c r="T3559">
        <v>20260410</v>
      </c>
      <c r="U3559" t="s">
        <v>838</v>
      </c>
      <c r="V3559">
        <v>20260410</v>
      </c>
    </row>
    <row r="3560" spans="1:22" x14ac:dyDescent="0.3">
      <c r="A3560" s="5">
        <v>46300</v>
      </c>
      <c r="B3560" s="98" t="s">
        <v>6133</v>
      </c>
      <c r="C3560" t="s">
        <v>5959</v>
      </c>
      <c r="D3560" t="s">
        <v>1187</v>
      </c>
      <c r="E3560" t="s">
        <v>617</v>
      </c>
      <c r="F3560" t="s">
        <v>617</v>
      </c>
      <c r="G3560" t="s">
        <v>2733</v>
      </c>
      <c r="H3560" t="s">
        <v>2737</v>
      </c>
      <c r="I3560" s="91">
        <v>0.33333333333333331</v>
      </c>
      <c r="J3560" s="91">
        <v>0.37847222222222221</v>
      </c>
      <c r="K3560" s="92">
        <v>1.08</v>
      </c>
      <c r="O3560">
        <v>0</v>
      </c>
      <c r="P3560">
        <v>45.211889999999997</v>
      </c>
      <c r="Q3560">
        <v>5.6499290000000002</v>
      </c>
      <c r="R3560" s="93">
        <v>46301.460312499999</v>
      </c>
      <c r="S3560">
        <v>1</v>
      </c>
      <c r="T3560">
        <v>20260031</v>
      </c>
      <c r="U3560" t="s">
        <v>838</v>
      </c>
      <c r="V3560">
        <v>20260031</v>
      </c>
    </row>
    <row r="3561" spans="1:22" x14ac:dyDescent="0.3">
      <c r="A3561" s="5">
        <v>46300</v>
      </c>
      <c r="B3561" s="98" t="s">
        <v>3823</v>
      </c>
      <c r="C3561" t="s">
        <v>968</v>
      </c>
      <c r="D3561" t="s">
        <v>1905</v>
      </c>
      <c r="E3561" t="s">
        <v>683</v>
      </c>
      <c r="F3561" t="s">
        <v>683</v>
      </c>
      <c r="G3561" t="s">
        <v>2733</v>
      </c>
      <c r="H3561" t="s">
        <v>2737</v>
      </c>
      <c r="I3561" s="91">
        <v>0.27430555555555558</v>
      </c>
      <c r="J3561" s="91">
        <v>0.28472222222222221</v>
      </c>
      <c r="K3561" s="92">
        <v>0.25</v>
      </c>
      <c r="O3561">
        <v>0</v>
      </c>
      <c r="P3561">
        <v>45.196936999999998</v>
      </c>
      <c r="Q3561">
        <v>5.6979059999999997</v>
      </c>
      <c r="R3561" s="93">
        <v>46301.460312499999</v>
      </c>
      <c r="S3561">
        <v>1</v>
      </c>
      <c r="T3561">
        <v>20260278</v>
      </c>
      <c r="U3561" t="s">
        <v>838</v>
      </c>
      <c r="V3561">
        <v>20260278</v>
      </c>
    </row>
    <row r="3562" spans="1:22" x14ac:dyDescent="0.3">
      <c r="A3562" s="5">
        <v>46300</v>
      </c>
      <c r="B3562" s="98" t="s">
        <v>3833</v>
      </c>
      <c r="C3562" t="s">
        <v>978</v>
      </c>
      <c r="D3562" t="s">
        <v>3469</v>
      </c>
      <c r="E3562" t="s">
        <v>442</v>
      </c>
      <c r="F3562" t="s">
        <v>3470</v>
      </c>
      <c r="G3562" t="s">
        <v>2733</v>
      </c>
      <c r="H3562" t="s">
        <v>2734</v>
      </c>
      <c r="I3562" s="91">
        <v>0.16666666666666666</v>
      </c>
      <c r="J3562" s="91">
        <v>0.18055555555555555</v>
      </c>
      <c r="K3562" s="92">
        <v>0.33</v>
      </c>
      <c r="L3562" s="91">
        <v>0.18541666666666667</v>
      </c>
      <c r="M3562" s="91">
        <v>0.39305555555555555</v>
      </c>
      <c r="N3562" s="92">
        <v>4.9800000000000004</v>
      </c>
      <c r="O3562">
        <v>1</v>
      </c>
      <c r="P3562">
        <v>45.568575000000003</v>
      </c>
      <c r="Q3562">
        <v>5.9217069999999996</v>
      </c>
      <c r="R3562" s="93">
        <v>46301.460312499999</v>
      </c>
      <c r="S3562">
        <v>1</v>
      </c>
      <c r="T3562">
        <v>20260304</v>
      </c>
      <c r="U3562" t="s">
        <v>40</v>
      </c>
      <c r="V3562">
        <v>20260304</v>
      </c>
    </row>
    <row r="3563" spans="1:22" x14ac:dyDescent="0.3">
      <c r="A3563" s="5">
        <v>46300</v>
      </c>
      <c r="B3563" s="98" t="s">
        <v>3815</v>
      </c>
      <c r="C3563" t="s">
        <v>905</v>
      </c>
      <c r="D3563" t="s">
        <v>3180</v>
      </c>
      <c r="E3563" t="s">
        <v>222</v>
      </c>
      <c r="F3563" t="s">
        <v>3181</v>
      </c>
      <c r="G3563" t="s">
        <v>2733</v>
      </c>
      <c r="H3563" t="s">
        <v>2734</v>
      </c>
      <c r="I3563" s="91">
        <v>0.25</v>
      </c>
      <c r="J3563" s="91">
        <v>0.26041666666666669</v>
      </c>
      <c r="K3563" s="92">
        <v>0.25</v>
      </c>
      <c r="O3563">
        <v>0</v>
      </c>
      <c r="P3563">
        <v>45.189441000000002</v>
      </c>
      <c r="Q3563">
        <v>5.7262389999999996</v>
      </c>
      <c r="R3563" s="93">
        <v>46301.460312499999</v>
      </c>
      <c r="S3563">
        <v>1</v>
      </c>
      <c r="T3563">
        <v>20260153</v>
      </c>
      <c r="U3563" t="s">
        <v>40</v>
      </c>
      <c r="V3563">
        <v>20260153</v>
      </c>
    </row>
    <row r="3564" spans="1:22" x14ac:dyDescent="0.3">
      <c r="A3564" s="5">
        <v>46300</v>
      </c>
      <c r="B3564" s="98" t="s">
        <v>3847</v>
      </c>
      <c r="C3564" t="s">
        <v>900</v>
      </c>
      <c r="D3564" t="s">
        <v>2684</v>
      </c>
      <c r="E3564" t="s">
        <v>698</v>
      </c>
      <c r="F3564" t="s">
        <v>698</v>
      </c>
      <c r="G3564" t="s">
        <v>2733</v>
      </c>
      <c r="H3564" t="s">
        <v>2737</v>
      </c>
      <c r="I3564" s="91">
        <v>0.18055555555555555</v>
      </c>
      <c r="J3564" s="91">
        <v>0.19444444444444445</v>
      </c>
      <c r="K3564" s="92">
        <v>0.33</v>
      </c>
      <c r="L3564" s="91">
        <v>0.23472222222222222</v>
      </c>
      <c r="M3564" s="91">
        <v>0.30277777777777776</v>
      </c>
      <c r="N3564" s="92">
        <v>1.63</v>
      </c>
      <c r="O3564">
        <v>1</v>
      </c>
      <c r="P3564">
        <v>45.220844</v>
      </c>
      <c r="Q3564">
        <v>5.6904969999999997</v>
      </c>
      <c r="R3564" s="93">
        <v>46301.460312499999</v>
      </c>
      <c r="S3564">
        <v>1</v>
      </c>
      <c r="T3564">
        <v>20260563</v>
      </c>
      <c r="U3564" t="s">
        <v>838</v>
      </c>
      <c r="V3564">
        <v>20260563</v>
      </c>
    </row>
    <row r="3565" spans="1:22" x14ac:dyDescent="0.3">
      <c r="A3565" s="5">
        <v>46300</v>
      </c>
      <c r="B3565" s="98" t="s">
        <v>3836</v>
      </c>
      <c r="C3565" t="s">
        <v>954</v>
      </c>
      <c r="D3565" t="s">
        <v>1471</v>
      </c>
      <c r="E3565" t="s">
        <v>734</v>
      </c>
      <c r="F3565" t="s">
        <v>734</v>
      </c>
      <c r="G3565" t="s">
        <v>2733</v>
      </c>
      <c r="H3565" t="s">
        <v>2737</v>
      </c>
      <c r="I3565" s="91">
        <v>0.33333333333333331</v>
      </c>
      <c r="J3565" s="91">
        <v>0.375</v>
      </c>
      <c r="K3565" s="92">
        <v>1</v>
      </c>
      <c r="L3565" s="91">
        <v>0.1986111111111111</v>
      </c>
      <c r="M3565" s="91">
        <v>0.21736111111111112</v>
      </c>
      <c r="N3565" s="92">
        <v>0.45</v>
      </c>
      <c r="O3565">
        <v>1</v>
      </c>
      <c r="P3565">
        <v>45.186678000000001</v>
      </c>
      <c r="Q3565">
        <v>5.7200300000000004</v>
      </c>
      <c r="R3565" s="93">
        <v>46301.460312499999</v>
      </c>
      <c r="S3565">
        <v>1</v>
      </c>
      <c r="T3565">
        <v>20260131</v>
      </c>
      <c r="U3565" t="s">
        <v>838</v>
      </c>
      <c r="V3565">
        <v>20260131</v>
      </c>
    </row>
    <row r="3566" spans="1:22" x14ac:dyDescent="0.3">
      <c r="A3566" s="5">
        <v>46300</v>
      </c>
      <c r="B3566" s="98" t="s">
        <v>3861</v>
      </c>
      <c r="C3566" t="s">
        <v>970</v>
      </c>
      <c r="D3566" t="s">
        <v>3445</v>
      </c>
      <c r="E3566" t="s">
        <v>110</v>
      </c>
      <c r="F3566" t="s">
        <v>3446</v>
      </c>
      <c r="G3566" t="s">
        <v>2733</v>
      </c>
      <c r="H3566" t="s">
        <v>2734</v>
      </c>
      <c r="I3566" s="91">
        <v>0.25</v>
      </c>
      <c r="J3566" s="91">
        <v>0.26041666666666669</v>
      </c>
      <c r="K3566" s="92">
        <v>0.25</v>
      </c>
      <c r="O3566">
        <v>0</v>
      </c>
      <c r="P3566">
        <v>45.186245</v>
      </c>
      <c r="Q3566">
        <v>5.7213669999999999</v>
      </c>
      <c r="R3566" s="93">
        <v>46301.460312499999</v>
      </c>
      <c r="S3566">
        <v>1</v>
      </c>
      <c r="T3566">
        <v>20260132</v>
      </c>
      <c r="U3566" t="s">
        <v>40</v>
      </c>
      <c r="V3566">
        <v>20260132</v>
      </c>
    </row>
    <row r="3567" spans="1:22" x14ac:dyDescent="0.3">
      <c r="A3567" s="5">
        <v>46300</v>
      </c>
      <c r="B3567" s="98" t="s">
        <v>3883</v>
      </c>
      <c r="C3567" t="s">
        <v>849</v>
      </c>
      <c r="D3567" t="s">
        <v>854</v>
      </c>
      <c r="E3567" t="s">
        <v>669</v>
      </c>
      <c r="F3567" t="s">
        <v>3306</v>
      </c>
      <c r="G3567" t="s">
        <v>2733</v>
      </c>
      <c r="H3567" t="s">
        <v>2734</v>
      </c>
      <c r="I3567" s="91">
        <v>0.16666666666666666</v>
      </c>
      <c r="J3567" s="91">
        <v>0.1736111111111111</v>
      </c>
      <c r="K3567" s="92">
        <v>0.17</v>
      </c>
      <c r="O3567">
        <v>0</v>
      </c>
      <c r="P3567">
        <v>45.229419</v>
      </c>
      <c r="Q3567">
        <v>5.6816570000000004</v>
      </c>
      <c r="R3567" s="93">
        <v>46301.460312499999</v>
      </c>
      <c r="S3567">
        <v>1</v>
      </c>
      <c r="V3567" t="s">
        <v>3793</v>
      </c>
    </row>
    <row r="3568" spans="1:22" x14ac:dyDescent="0.3">
      <c r="A3568" s="5">
        <v>46300</v>
      </c>
      <c r="B3568" s="98" t="s">
        <v>3867</v>
      </c>
      <c r="C3568" t="s">
        <v>914</v>
      </c>
      <c r="D3568" t="s">
        <v>3462</v>
      </c>
      <c r="E3568" t="s">
        <v>745</v>
      </c>
      <c r="F3568" t="s">
        <v>3463</v>
      </c>
      <c r="G3568" t="s">
        <v>2733</v>
      </c>
      <c r="H3568" t="s">
        <v>3386</v>
      </c>
      <c r="I3568" s="91">
        <v>0.3611111111111111</v>
      </c>
      <c r="J3568" s="91">
        <v>0.38194444444444442</v>
      </c>
      <c r="K3568" s="92">
        <v>0.5</v>
      </c>
      <c r="L3568" s="91">
        <v>0.3840277777777778</v>
      </c>
      <c r="M3568" s="91">
        <v>0.42986111111111114</v>
      </c>
      <c r="N3568" s="92">
        <v>1.1000000000000001</v>
      </c>
      <c r="O3568">
        <v>1</v>
      </c>
      <c r="P3568">
        <v>45.144418999999999</v>
      </c>
      <c r="Q3568">
        <v>5.7205839999999997</v>
      </c>
      <c r="R3568" s="93">
        <v>46301.460312499999</v>
      </c>
      <c r="S3568">
        <v>1</v>
      </c>
      <c r="T3568">
        <v>20260260</v>
      </c>
      <c r="U3568" t="s">
        <v>40</v>
      </c>
      <c r="V3568">
        <v>20260260</v>
      </c>
    </row>
    <row r="3569" spans="1:22" x14ac:dyDescent="0.3">
      <c r="A3569" s="5">
        <v>46300</v>
      </c>
      <c r="B3569" s="98" t="s">
        <v>3868</v>
      </c>
      <c r="C3569" t="s">
        <v>983</v>
      </c>
      <c r="D3569" t="s">
        <v>1564</v>
      </c>
      <c r="E3569" t="s">
        <v>658</v>
      </c>
      <c r="F3569" t="s">
        <v>658</v>
      </c>
      <c r="G3569" t="s">
        <v>2733</v>
      </c>
      <c r="H3569" t="s">
        <v>2737</v>
      </c>
      <c r="I3569" s="91">
        <v>0.33333333333333331</v>
      </c>
      <c r="J3569" s="91">
        <v>0.35416666666666669</v>
      </c>
      <c r="K3569" s="92">
        <v>0.5</v>
      </c>
      <c r="L3569" s="91">
        <v>0.23541666666666666</v>
      </c>
      <c r="M3569" s="91">
        <v>0.25694444444444442</v>
      </c>
      <c r="N3569" s="92">
        <v>0.52</v>
      </c>
      <c r="O3569">
        <v>1</v>
      </c>
      <c r="P3569">
        <v>45.187114999999999</v>
      </c>
      <c r="Q3569">
        <v>5.8087179999999998</v>
      </c>
      <c r="R3569" s="93">
        <v>46301.460312499999</v>
      </c>
      <c r="S3569">
        <v>1</v>
      </c>
      <c r="T3569">
        <v>20260163</v>
      </c>
      <c r="U3569" t="s">
        <v>838</v>
      </c>
      <c r="V3569">
        <v>20260163</v>
      </c>
    </row>
    <row r="3570" spans="1:22" x14ac:dyDescent="0.3">
      <c r="A3570" s="5">
        <v>46300</v>
      </c>
      <c r="B3570" s="98" t="s">
        <v>3822</v>
      </c>
      <c r="C3570" t="s">
        <v>944</v>
      </c>
      <c r="D3570" t="s">
        <v>1251</v>
      </c>
      <c r="E3570" t="s">
        <v>84</v>
      </c>
      <c r="F3570" t="s">
        <v>1253</v>
      </c>
      <c r="G3570" t="s">
        <v>2733</v>
      </c>
      <c r="H3570" t="s">
        <v>2737</v>
      </c>
      <c r="I3570" s="91">
        <v>0.33333333333333331</v>
      </c>
      <c r="J3570" s="91">
        <v>0.35416666666666669</v>
      </c>
      <c r="K3570" s="92">
        <v>0.5</v>
      </c>
      <c r="L3570" s="91">
        <v>0.24305555555555555</v>
      </c>
      <c r="M3570" s="91">
        <v>0.24305555555555555</v>
      </c>
      <c r="N3570" s="92">
        <v>0</v>
      </c>
      <c r="O3570">
        <v>1</v>
      </c>
      <c r="P3570">
        <v>45.182246999999997</v>
      </c>
      <c r="Q3570">
        <v>5.7318619999999996</v>
      </c>
      <c r="R3570" s="93">
        <v>46301.460312499999</v>
      </c>
      <c r="S3570">
        <v>1</v>
      </c>
      <c r="T3570">
        <v>20260052</v>
      </c>
      <c r="U3570" t="s">
        <v>838</v>
      </c>
      <c r="V3570">
        <v>20260052</v>
      </c>
    </row>
    <row r="3571" spans="1:22" x14ac:dyDescent="0.3">
      <c r="A3571" s="5">
        <v>46300</v>
      </c>
      <c r="B3571" s="98" t="s">
        <v>3831</v>
      </c>
      <c r="C3571" t="s">
        <v>892</v>
      </c>
      <c r="D3571" t="s">
        <v>2246</v>
      </c>
      <c r="E3571" t="s">
        <v>154</v>
      </c>
      <c r="F3571" t="s">
        <v>154</v>
      </c>
      <c r="G3571" t="s">
        <v>2733</v>
      </c>
      <c r="H3571" t="s">
        <v>2737</v>
      </c>
      <c r="I3571" s="91">
        <v>0.33333333333333331</v>
      </c>
      <c r="J3571" s="91">
        <v>0.34722222222222221</v>
      </c>
      <c r="K3571" s="92">
        <v>0.33</v>
      </c>
      <c r="O3571">
        <v>0</v>
      </c>
      <c r="P3571">
        <v>45.185006000000001</v>
      </c>
      <c r="Q3571">
        <v>5.7226309999999998</v>
      </c>
      <c r="R3571" s="93">
        <v>46301.460312499999</v>
      </c>
      <c r="S3571">
        <v>1</v>
      </c>
      <c r="T3571">
        <v>20260392</v>
      </c>
      <c r="U3571" t="s">
        <v>838</v>
      </c>
      <c r="V3571">
        <v>20260392</v>
      </c>
    </row>
    <row r="3572" spans="1:22" x14ac:dyDescent="0.3">
      <c r="A3572" s="5">
        <v>46300</v>
      </c>
      <c r="B3572" s="98" t="s">
        <v>3767</v>
      </c>
      <c r="C3572" t="s">
        <v>846</v>
      </c>
      <c r="E3572" t="s">
        <v>426</v>
      </c>
      <c r="F3572" t="s">
        <v>426</v>
      </c>
      <c r="I3572" s="91">
        <v>0.33333333333333331</v>
      </c>
      <c r="J3572" s="91">
        <v>0.375</v>
      </c>
      <c r="K3572" s="92">
        <v>1</v>
      </c>
      <c r="O3572">
        <v>0</v>
      </c>
      <c r="P3572">
        <v>45.209110000000003</v>
      </c>
      <c r="Q3572">
        <v>5.788958</v>
      </c>
      <c r="R3572" s="93">
        <v>46301.460312499999</v>
      </c>
      <c r="S3572">
        <v>0</v>
      </c>
      <c r="T3572">
        <v>20260176</v>
      </c>
      <c r="U3572" t="s">
        <v>3760</v>
      </c>
      <c r="V3572">
        <v>20260176</v>
      </c>
    </row>
    <row r="3573" spans="1:22" x14ac:dyDescent="0.3">
      <c r="A3573" s="5">
        <v>46300</v>
      </c>
      <c r="B3573" s="98" t="s">
        <v>3830</v>
      </c>
      <c r="C3573" t="s">
        <v>951</v>
      </c>
      <c r="D3573" t="s">
        <v>3475</v>
      </c>
      <c r="E3573" t="s">
        <v>668</v>
      </c>
      <c r="F3573" t="s">
        <v>3476</v>
      </c>
      <c r="G3573" t="s">
        <v>2733</v>
      </c>
      <c r="H3573" t="s">
        <v>2734</v>
      </c>
      <c r="I3573" s="91">
        <v>0.16666666666666666</v>
      </c>
      <c r="J3573" s="91">
        <v>0.18055555555555555</v>
      </c>
      <c r="K3573" s="92">
        <v>0.33</v>
      </c>
      <c r="L3573" s="91">
        <v>0.1423611111111111</v>
      </c>
      <c r="M3573" s="91">
        <v>0.51666666666666672</v>
      </c>
      <c r="N3573" s="92">
        <v>8.98</v>
      </c>
      <c r="O3573">
        <v>1</v>
      </c>
      <c r="P3573">
        <v>45.164425000000001</v>
      </c>
      <c r="Q3573">
        <v>5.6912079999999996</v>
      </c>
      <c r="R3573" s="93">
        <v>46301.460312499999</v>
      </c>
      <c r="S3573">
        <v>1</v>
      </c>
      <c r="T3573">
        <v>20260322</v>
      </c>
      <c r="U3573" t="s">
        <v>40</v>
      </c>
      <c r="V3573">
        <v>20260322</v>
      </c>
    </row>
    <row r="3574" spans="1:22" x14ac:dyDescent="0.3">
      <c r="A3574" s="5">
        <v>46300</v>
      </c>
      <c r="B3574" s="98" t="s">
        <v>3841</v>
      </c>
      <c r="C3574" t="s">
        <v>971</v>
      </c>
      <c r="D3574" t="s">
        <v>2984</v>
      </c>
      <c r="E3574" t="s">
        <v>407</v>
      </c>
      <c r="F3574" t="s">
        <v>2985</v>
      </c>
      <c r="G3574" t="s">
        <v>2733</v>
      </c>
      <c r="H3574" t="s">
        <v>2734</v>
      </c>
      <c r="I3574" s="91">
        <v>0.16666666666666666</v>
      </c>
      <c r="J3574" s="91">
        <v>0.17708333333333334</v>
      </c>
      <c r="K3574" s="92">
        <v>0.25</v>
      </c>
      <c r="L3574" s="91">
        <v>0.15138888888888888</v>
      </c>
      <c r="M3574" s="91">
        <v>0.15972222222222221</v>
      </c>
      <c r="N3574" s="92">
        <v>0.2</v>
      </c>
      <c r="O3574">
        <v>1</v>
      </c>
      <c r="P3574">
        <v>45.163393999999997</v>
      </c>
      <c r="Q3574">
        <v>5.6850899999999998</v>
      </c>
      <c r="R3574" s="93">
        <v>46301.460312499999</v>
      </c>
      <c r="S3574">
        <v>1</v>
      </c>
      <c r="T3574">
        <v>20260113</v>
      </c>
      <c r="U3574" t="s">
        <v>3760</v>
      </c>
      <c r="V3574">
        <v>20260113</v>
      </c>
    </row>
    <row r="3575" spans="1:22" x14ac:dyDescent="0.3">
      <c r="A3575" s="5">
        <v>46300</v>
      </c>
      <c r="B3575" s="98" t="s">
        <v>3849</v>
      </c>
      <c r="C3575" t="s">
        <v>861</v>
      </c>
      <c r="D3575" t="s">
        <v>2704</v>
      </c>
      <c r="E3575" t="s">
        <v>456</v>
      </c>
      <c r="F3575" t="s">
        <v>456</v>
      </c>
      <c r="G3575" t="s">
        <v>2733</v>
      </c>
      <c r="H3575" t="s">
        <v>2737</v>
      </c>
      <c r="I3575" s="91">
        <v>0.33333333333333331</v>
      </c>
      <c r="J3575" s="91">
        <v>0.375</v>
      </c>
      <c r="K3575" s="92">
        <v>1</v>
      </c>
      <c r="L3575" s="91">
        <v>0.5131944444444444</v>
      </c>
      <c r="M3575" s="91">
        <v>0.52708333333333335</v>
      </c>
      <c r="N3575" s="92">
        <v>0.33</v>
      </c>
      <c r="O3575">
        <v>1</v>
      </c>
      <c r="P3575">
        <v>45.167710999999997</v>
      </c>
      <c r="Q3575">
        <v>5.7281950000000004</v>
      </c>
      <c r="R3575" s="93">
        <v>46301.460312499999</v>
      </c>
      <c r="S3575">
        <v>1</v>
      </c>
      <c r="T3575">
        <v>20260572</v>
      </c>
      <c r="U3575" t="s">
        <v>838</v>
      </c>
      <c r="V3575">
        <v>20260572</v>
      </c>
    </row>
    <row r="3576" spans="1:22" x14ac:dyDescent="0.3">
      <c r="A3576" s="5">
        <v>46300</v>
      </c>
      <c r="B3576" s="98" t="s">
        <v>3819</v>
      </c>
      <c r="C3576" t="s">
        <v>973</v>
      </c>
      <c r="D3576" t="s">
        <v>2554</v>
      </c>
      <c r="E3576" t="s">
        <v>143</v>
      </c>
      <c r="F3576" t="s">
        <v>143</v>
      </c>
      <c r="G3576" t="s">
        <v>2733</v>
      </c>
      <c r="H3576" t="s">
        <v>2737</v>
      </c>
      <c r="I3576" s="91">
        <v>0.16666666666666666</v>
      </c>
      <c r="J3576" s="91">
        <v>0.17708333333333334</v>
      </c>
      <c r="K3576" s="92">
        <v>0.25</v>
      </c>
      <c r="O3576">
        <v>0</v>
      </c>
      <c r="P3576">
        <v>45.365471999999997</v>
      </c>
      <c r="Q3576">
        <v>5.587637</v>
      </c>
      <c r="R3576" s="93">
        <v>46301.460312499999</v>
      </c>
      <c r="S3576">
        <v>1</v>
      </c>
      <c r="T3576">
        <v>20260510</v>
      </c>
      <c r="U3576" t="s">
        <v>838</v>
      </c>
      <c r="V3576">
        <v>20260510</v>
      </c>
    </row>
    <row r="3577" spans="1:22" x14ac:dyDescent="0.3">
      <c r="A3577" s="5">
        <v>46300</v>
      </c>
      <c r="B3577" s="98" t="s">
        <v>3831</v>
      </c>
      <c r="C3577" t="s">
        <v>892</v>
      </c>
      <c r="D3577" t="s">
        <v>2668</v>
      </c>
      <c r="E3577" t="s">
        <v>332</v>
      </c>
      <c r="F3577" t="s">
        <v>3898</v>
      </c>
      <c r="G3577" t="s">
        <v>2733</v>
      </c>
      <c r="H3577" t="s">
        <v>2737</v>
      </c>
      <c r="I3577" s="91">
        <v>0.33333333333333331</v>
      </c>
      <c r="J3577" s="91">
        <v>0.34722222222222221</v>
      </c>
      <c r="K3577" s="92">
        <v>0.33</v>
      </c>
      <c r="O3577">
        <v>0</v>
      </c>
      <c r="P3577">
        <v>45.182187999999996</v>
      </c>
      <c r="Q3577">
        <v>5.7211590000000001</v>
      </c>
      <c r="R3577" s="93">
        <v>46301.460312499999</v>
      </c>
      <c r="S3577">
        <v>1</v>
      </c>
      <c r="T3577">
        <v>20260557</v>
      </c>
      <c r="U3577" t="s">
        <v>838</v>
      </c>
      <c r="V3577">
        <v>20260557</v>
      </c>
    </row>
    <row r="3578" spans="1:22" x14ac:dyDescent="0.3">
      <c r="A3578" s="5">
        <v>46300</v>
      </c>
      <c r="B3578" s="98" t="s">
        <v>6133</v>
      </c>
      <c r="C3578" t="s">
        <v>5959</v>
      </c>
      <c r="D3578" t="s">
        <v>1167</v>
      </c>
      <c r="E3578" t="s">
        <v>616</v>
      </c>
      <c r="F3578" t="s">
        <v>616</v>
      </c>
      <c r="G3578" t="s">
        <v>2733</v>
      </c>
      <c r="H3578" t="s">
        <v>2737</v>
      </c>
      <c r="I3578" s="91">
        <v>0.33333333333333331</v>
      </c>
      <c r="J3578" s="91">
        <v>0.3611111111111111</v>
      </c>
      <c r="K3578" s="92">
        <v>0.67</v>
      </c>
      <c r="O3578">
        <v>0</v>
      </c>
      <c r="P3578">
        <v>45.211889999999997</v>
      </c>
      <c r="Q3578">
        <v>5.6499290000000002</v>
      </c>
      <c r="R3578" s="93">
        <v>46301.460312499999</v>
      </c>
      <c r="S3578">
        <v>1</v>
      </c>
      <c r="T3578">
        <v>20260026</v>
      </c>
      <c r="U3578" t="s">
        <v>838</v>
      </c>
      <c r="V3578">
        <v>20260026</v>
      </c>
    </row>
    <row r="3579" spans="1:22" x14ac:dyDescent="0.3">
      <c r="A3579" s="5">
        <v>46300</v>
      </c>
      <c r="B3579" s="98" t="s">
        <v>3841</v>
      </c>
      <c r="C3579" t="s">
        <v>971</v>
      </c>
      <c r="D3579" t="s">
        <v>3095</v>
      </c>
      <c r="E3579" t="s">
        <v>187</v>
      </c>
      <c r="F3579" t="s">
        <v>3096</v>
      </c>
      <c r="G3579" t="s">
        <v>2733</v>
      </c>
      <c r="H3579" t="s">
        <v>2734</v>
      </c>
      <c r="I3579" s="91">
        <v>0.16666666666666666</v>
      </c>
      <c r="J3579" s="91">
        <v>0.18055555555555555</v>
      </c>
      <c r="K3579" s="92">
        <v>0.33</v>
      </c>
      <c r="L3579" s="91">
        <v>0.21388888888888888</v>
      </c>
      <c r="M3579" s="91">
        <v>0.21527777777777779</v>
      </c>
      <c r="N3579" s="92">
        <v>0.03</v>
      </c>
      <c r="O3579">
        <v>1</v>
      </c>
      <c r="P3579">
        <v>45.189857000000003</v>
      </c>
      <c r="Q3579">
        <v>5.7292610000000002</v>
      </c>
      <c r="R3579" s="93">
        <v>46301.460312499999</v>
      </c>
      <c r="S3579">
        <v>1</v>
      </c>
      <c r="T3579">
        <v>20260328</v>
      </c>
      <c r="U3579" t="s">
        <v>40</v>
      </c>
      <c r="V3579">
        <v>20260328</v>
      </c>
    </row>
    <row r="3580" spans="1:22" x14ac:dyDescent="0.3">
      <c r="A3580" s="5">
        <v>46300</v>
      </c>
      <c r="B3580" s="98" t="s">
        <v>3830</v>
      </c>
      <c r="C3580" t="s">
        <v>951</v>
      </c>
      <c r="D3580" t="s">
        <v>3480</v>
      </c>
      <c r="E3580" t="s">
        <v>499</v>
      </c>
      <c r="F3580" t="s">
        <v>3481</v>
      </c>
      <c r="G3580" t="s">
        <v>2733</v>
      </c>
      <c r="H3580" t="s">
        <v>2734</v>
      </c>
      <c r="I3580" s="91">
        <v>0.16666666666666666</v>
      </c>
      <c r="J3580" s="91">
        <v>0.18055555555555555</v>
      </c>
      <c r="K3580" s="92">
        <v>0.33</v>
      </c>
      <c r="L3580" s="91">
        <v>0.35972222222222222</v>
      </c>
      <c r="M3580" s="91">
        <v>0.48472222222222222</v>
      </c>
      <c r="N3580" s="92">
        <v>3</v>
      </c>
      <c r="O3580">
        <v>1</v>
      </c>
      <c r="P3580">
        <v>45.180225999999998</v>
      </c>
      <c r="Q3580">
        <v>5.7490040000000002</v>
      </c>
      <c r="R3580" s="93">
        <v>46301.460312499999</v>
      </c>
      <c r="S3580">
        <v>1</v>
      </c>
      <c r="T3580">
        <v>20260169</v>
      </c>
      <c r="U3580" t="s">
        <v>40</v>
      </c>
      <c r="V3580">
        <v>20260169</v>
      </c>
    </row>
    <row r="3581" spans="1:22" x14ac:dyDescent="0.3">
      <c r="A3581" s="5">
        <v>46300</v>
      </c>
      <c r="B3581" s="98" t="s">
        <v>3836</v>
      </c>
      <c r="C3581" t="s">
        <v>954</v>
      </c>
      <c r="D3581" t="s">
        <v>2973</v>
      </c>
      <c r="E3581" t="s">
        <v>569</v>
      </c>
      <c r="F3581" t="s">
        <v>2974</v>
      </c>
      <c r="G3581" t="s">
        <v>2733</v>
      </c>
      <c r="H3581" t="s">
        <v>2734</v>
      </c>
      <c r="I3581" s="91">
        <v>0.16666666666666666</v>
      </c>
      <c r="J3581" s="91">
        <v>0.18055555555555555</v>
      </c>
      <c r="K3581" s="92">
        <v>0.33</v>
      </c>
      <c r="L3581" s="91">
        <v>0.21944444444444444</v>
      </c>
      <c r="M3581" s="91">
        <v>0.33750000000000002</v>
      </c>
      <c r="N3581" s="92">
        <v>2.83</v>
      </c>
      <c r="O3581">
        <v>1</v>
      </c>
      <c r="P3581">
        <v>45.182271</v>
      </c>
      <c r="Q3581">
        <v>5.7200449999999998</v>
      </c>
      <c r="R3581" s="93">
        <v>46301.460312499999</v>
      </c>
      <c r="S3581">
        <v>1</v>
      </c>
      <c r="T3581">
        <v>20260580</v>
      </c>
      <c r="U3581" t="s">
        <v>40</v>
      </c>
      <c r="V3581">
        <v>20260580</v>
      </c>
    </row>
    <row r="3582" spans="1:22" x14ac:dyDescent="0.3">
      <c r="A3582" s="5">
        <v>46300</v>
      </c>
      <c r="B3582" s="98" t="s">
        <v>3818</v>
      </c>
      <c r="C3582" t="s">
        <v>870</v>
      </c>
      <c r="D3582" t="s">
        <v>1630</v>
      </c>
      <c r="E3582" t="s">
        <v>3487</v>
      </c>
      <c r="F3582" t="s">
        <v>3487</v>
      </c>
      <c r="G3582" t="s">
        <v>2733</v>
      </c>
      <c r="H3582" t="s">
        <v>2737</v>
      </c>
      <c r="I3582" s="91">
        <v>0.20833333333333334</v>
      </c>
      <c r="J3582" s="91">
        <v>0.2326388888888889</v>
      </c>
      <c r="K3582" s="92">
        <v>0.57999999999999996</v>
      </c>
      <c r="O3582">
        <v>0</v>
      </c>
      <c r="P3582">
        <v>45.172356999999998</v>
      </c>
      <c r="Q3582">
        <v>5.7137320000000003</v>
      </c>
      <c r="R3582" s="93">
        <v>46301.460312499999</v>
      </c>
      <c r="S3582">
        <v>1</v>
      </c>
      <c r="T3582">
        <v>20260188</v>
      </c>
      <c r="U3582" t="s">
        <v>838</v>
      </c>
      <c r="V3582">
        <v>20260188</v>
      </c>
    </row>
    <row r="3583" spans="1:22" x14ac:dyDescent="0.3">
      <c r="A3583" s="5">
        <v>46300</v>
      </c>
      <c r="B3583" s="98" t="s">
        <v>3835</v>
      </c>
      <c r="C3583" t="s">
        <v>859</v>
      </c>
      <c r="D3583" t="s">
        <v>3326</v>
      </c>
      <c r="E3583" t="s">
        <v>61</v>
      </c>
      <c r="F3583" t="s">
        <v>3327</v>
      </c>
      <c r="G3583" t="s">
        <v>2733</v>
      </c>
      <c r="H3583" t="s">
        <v>2734</v>
      </c>
      <c r="I3583" s="91">
        <v>0.16666666666666666</v>
      </c>
      <c r="J3583" s="91">
        <v>0.1736111111111111</v>
      </c>
      <c r="K3583" s="92">
        <v>0.17</v>
      </c>
      <c r="O3583">
        <v>0</v>
      </c>
      <c r="P3583">
        <v>45.189878</v>
      </c>
      <c r="Q3583">
        <v>5.7218559999999998</v>
      </c>
      <c r="R3583" s="93">
        <v>46301.460312499999</v>
      </c>
      <c r="S3583">
        <v>1</v>
      </c>
      <c r="T3583">
        <v>20260477</v>
      </c>
      <c r="U3583" t="s">
        <v>40</v>
      </c>
      <c r="V3583">
        <v>20260477</v>
      </c>
    </row>
    <row r="3584" spans="1:22" x14ac:dyDescent="0.3">
      <c r="A3584" s="5">
        <v>46300</v>
      </c>
      <c r="B3584" s="98" t="s">
        <v>3846</v>
      </c>
      <c r="C3584" t="s">
        <v>863</v>
      </c>
      <c r="D3584" t="s">
        <v>3454</v>
      </c>
      <c r="E3584" t="s">
        <v>226</v>
      </c>
      <c r="F3584" t="s">
        <v>3455</v>
      </c>
      <c r="G3584" t="s">
        <v>2733</v>
      </c>
      <c r="H3584" t="s">
        <v>2734</v>
      </c>
      <c r="I3584" s="91">
        <v>0.25</v>
      </c>
      <c r="J3584" s="91">
        <v>0.26041666666666669</v>
      </c>
      <c r="K3584" s="92">
        <v>0.25</v>
      </c>
      <c r="L3584" s="91">
        <v>0.2048611111111111</v>
      </c>
      <c r="M3584" s="91">
        <v>0.20694444444444443</v>
      </c>
      <c r="N3584" s="92">
        <v>0.05</v>
      </c>
      <c r="O3584">
        <v>1</v>
      </c>
      <c r="P3584">
        <v>45.191845999999998</v>
      </c>
      <c r="Q3584">
        <v>5.7153299999999998</v>
      </c>
      <c r="R3584" s="93">
        <v>46301.460312499999</v>
      </c>
      <c r="S3584">
        <v>1</v>
      </c>
      <c r="T3584">
        <v>20260200</v>
      </c>
      <c r="U3584" t="s">
        <v>40</v>
      </c>
      <c r="V3584">
        <v>20260200</v>
      </c>
    </row>
    <row r="3585" spans="1:22" x14ac:dyDescent="0.3">
      <c r="A3585" s="5">
        <v>46300</v>
      </c>
      <c r="B3585" s="98" t="s">
        <v>3859</v>
      </c>
      <c r="C3585" t="s">
        <v>956</v>
      </c>
      <c r="D3585" t="s">
        <v>2165</v>
      </c>
      <c r="E3585" t="s">
        <v>566</v>
      </c>
      <c r="F3585" t="s">
        <v>3492</v>
      </c>
      <c r="G3585" t="s">
        <v>2733</v>
      </c>
      <c r="H3585" t="s">
        <v>2737</v>
      </c>
      <c r="I3585" s="91">
        <v>0.33333333333333331</v>
      </c>
      <c r="J3585" s="91">
        <v>0.34722222222222221</v>
      </c>
      <c r="K3585" s="92">
        <v>0.33</v>
      </c>
      <c r="O3585">
        <v>0</v>
      </c>
      <c r="P3585">
        <v>45.189936000000003</v>
      </c>
      <c r="Q3585">
        <v>5.7559290000000001</v>
      </c>
      <c r="R3585" s="93">
        <v>46301.460312499999</v>
      </c>
      <c r="S3585">
        <v>1</v>
      </c>
      <c r="T3585">
        <v>20260365</v>
      </c>
      <c r="U3585" t="s">
        <v>838</v>
      </c>
      <c r="V3585">
        <v>20260365</v>
      </c>
    </row>
    <row r="3586" spans="1:22" x14ac:dyDescent="0.3">
      <c r="A3586" s="5">
        <v>46300</v>
      </c>
      <c r="B3586" s="98" t="s">
        <v>3870</v>
      </c>
      <c r="C3586" t="s">
        <v>947</v>
      </c>
      <c r="D3586" t="s">
        <v>3477</v>
      </c>
      <c r="E3586" t="s">
        <v>696</v>
      </c>
      <c r="F3586" t="s">
        <v>3478</v>
      </c>
      <c r="G3586" t="s">
        <v>2733</v>
      </c>
      <c r="H3586" t="s">
        <v>3386</v>
      </c>
      <c r="I3586" s="91">
        <v>0.33333333333333331</v>
      </c>
      <c r="J3586" s="91">
        <v>0.35416666666666669</v>
      </c>
      <c r="K3586" s="92">
        <v>0.5</v>
      </c>
      <c r="L3586" s="91">
        <v>0.34166666666666667</v>
      </c>
      <c r="M3586" s="91">
        <v>0.40277777777777779</v>
      </c>
      <c r="N3586" s="92">
        <v>1.47</v>
      </c>
      <c r="O3586">
        <v>1</v>
      </c>
      <c r="P3586">
        <v>45.371516</v>
      </c>
      <c r="Q3586">
        <v>5.5878629999999996</v>
      </c>
      <c r="R3586" s="93">
        <v>46301.460312499999</v>
      </c>
      <c r="S3586">
        <v>1</v>
      </c>
      <c r="T3586">
        <v>20260417</v>
      </c>
      <c r="U3586" t="s">
        <v>40</v>
      </c>
      <c r="V3586">
        <v>20260417</v>
      </c>
    </row>
    <row r="3587" spans="1:22" x14ac:dyDescent="0.3">
      <c r="A3587" s="5">
        <v>46300</v>
      </c>
      <c r="B3587" s="98" t="s">
        <v>3859</v>
      </c>
      <c r="C3587" t="s">
        <v>956</v>
      </c>
      <c r="D3587" t="s">
        <v>2710</v>
      </c>
      <c r="E3587" t="s">
        <v>595</v>
      </c>
      <c r="F3587" t="s">
        <v>595</v>
      </c>
      <c r="G3587" t="s">
        <v>2733</v>
      </c>
      <c r="H3587" t="s">
        <v>2737</v>
      </c>
      <c r="I3587" s="91">
        <v>0.33333333333333331</v>
      </c>
      <c r="J3587" s="91">
        <v>0.34722222222222221</v>
      </c>
      <c r="K3587" s="92">
        <v>0.33</v>
      </c>
      <c r="L3587" s="91">
        <v>0.30277777777777776</v>
      </c>
      <c r="M3587" s="91">
        <v>0.32222222222222224</v>
      </c>
      <c r="N3587" s="92">
        <v>0.47</v>
      </c>
      <c r="O3587">
        <v>1</v>
      </c>
      <c r="P3587">
        <v>45.180706999999998</v>
      </c>
      <c r="Q3587">
        <v>5.7268699999999999</v>
      </c>
      <c r="R3587" s="93">
        <v>46301.460312499999</v>
      </c>
      <c r="S3587">
        <v>1</v>
      </c>
      <c r="T3587">
        <v>20260574</v>
      </c>
      <c r="U3587" t="s">
        <v>838</v>
      </c>
      <c r="V3587">
        <v>20260574</v>
      </c>
    </row>
    <row r="3588" spans="1:22" x14ac:dyDescent="0.3">
      <c r="A3588" s="5">
        <v>46300</v>
      </c>
      <c r="B3588" s="98" t="s">
        <v>3884</v>
      </c>
      <c r="C3588" t="s">
        <v>895</v>
      </c>
      <c r="E3588" t="s">
        <v>801</v>
      </c>
      <c r="F3588" t="s">
        <v>801</v>
      </c>
      <c r="I3588" s="91">
        <v>0.25</v>
      </c>
      <c r="J3588" s="91">
        <v>0.26041666666666669</v>
      </c>
      <c r="K3588" s="92">
        <v>0.25</v>
      </c>
      <c r="O3588">
        <v>0</v>
      </c>
      <c r="P3588">
        <v>45.185983</v>
      </c>
      <c r="Q3588">
        <v>5.7123100000000004</v>
      </c>
      <c r="R3588" s="93">
        <v>46301.460312499999</v>
      </c>
      <c r="S3588">
        <v>0</v>
      </c>
      <c r="V3588" t="s">
        <v>3927</v>
      </c>
    </row>
    <row r="3589" spans="1:22" x14ac:dyDescent="0.3">
      <c r="A3589" s="5">
        <v>46300</v>
      </c>
      <c r="B3589" s="98" t="s">
        <v>3862</v>
      </c>
      <c r="C3589" t="s">
        <v>853</v>
      </c>
      <c r="D3589" t="s">
        <v>1500</v>
      </c>
      <c r="E3589" t="s">
        <v>229</v>
      </c>
      <c r="F3589" t="s">
        <v>229</v>
      </c>
      <c r="G3589" t="s">
        <v>2733</v>
      </c>
      <c r="H3589" t="s">
        <v>2737</v>
      </c>
      <c r="I3589" s="91">
        <v>0.33333333333333331</v>
      </c>
      <c r="J3589" s="91">
        <v>0.34722222222222221</v>
      </c>
      <c r="K3589" s="92">
        <v>0.33</v>
      </c>
      <c r="O3589">
        <v>0</v>
      </c>
      <c r="P3589">
        <v>45.188222000000003</v>
      </c>
      <c r="Q3589">
        <v>5.7137010000000004</v>
      </c>
      <c r="R3589" s="93">
        <v>46301.460312499999</v>
      </c>
      <c r="S3589">
        <v>1</v>
      </c>
      <c r="T3589">
        <v>20260143</v>
      </c>
      <c r="U3589" t="s">
        <v>838</v>
      </c>
      <c r="V3589">
        <v>20260143</v>
      </c>
    </row>
    <row r="3590" spans="1:22" x14ac:dyDescent="0.3">
      <c r="A3590" s="5">
        <v>46300</v>
      </c>
      <c r="B3590" s="98" t="s">
        <v>3854</v>
      </c>
      <c r="C3590" t="s">
        <v>963</v>
      </c>
      <c r="D3590" t="s">
        <v>2124</v>
      </c>
      <c r="E3590" t="s">
        <v>560</v>
      </c>
      <c r="F3590" t="s">
        <v>560</v>
      </c>
      <c r="G3590" t="s">
        <v>2733</v>
      </c>
      <c r="H3590" t="s">
        <v>2737</v>
      </c>
      <c r="I3590" s="91">
        <v>0.33333333333333331</v>
      </c>
      <c r="J3590" s="91">
        <v>0.34722222222222221</v>
      </c>
      <c r="K3590" s="92">
        <v>0.33</v>
      </c>
      <c r="L3590" s="91">
        <v>0.42083333333333334</v>
      </c>
      <c r="M3590" s="91">
        <v>0.46875</v>
      </c>
      <c r="N3590" s="92">
        <v>1.1499999999999999</v>
      </c>
      <c r="O3590">
        <v>1</v>
      </c>
      <c r="P3590">
        <v>45.146352999999998</v>
      </c>
      <c r="Q3590">
        <v>5.7164780000000004</v>
      </c>
      <c r="R3590" s="93">
        <v>46301.460312499999</v>
      </c>
      <c r="S3590">
        <v>1</v>
      </c>
      <c r="T3590">
        <v>20260349</v>
      </c>
      <c r="U3590" t="s">
        <v>838</v>
      </c>
      <c r="V3590">
        <v>20260349</v>
      </c>
    </row>
    <row r="3591" spans="1:22" x14ac:dyDescent="0.3">
      <c r="A3591" s="5">
        <v>46300</v>
      </c>
      <c r="B3591" s="98" t="s">
        <v>3861</v>
      </c>
      <c r="C3591" t="s">
        <v>970</v>
      </c>
      <c r="D3591" t="s">
        <v>3452</v>
      </c>
      <c r="E3591" t="s">
        <v>638</v>
      </c>
      <c r="F3591" t="s">
        <v>3453</v>
      </c>
      <c r="G3591" t="s">
        <v>2733</v>
      </c>
      <c r="H3591" t="s">
        <v>2737</v>
      </c>
      <c r="I3591" s="91">
        <v>0.33333333333333331</v>
      </c>
      <c r="J3591" s="91">
        <v>0.40972222222222221</v>
      </c>
      <c r="K3591" s="92">
        <v>1.83</v>
      </c>
      <c r="O3591">
        <v>0</v>
      </c>
      <c r="P3591">
        <v>45.177596000000001</v>
      </c>
      <c r="Q3591">
        <v>5.7290789999999996</v>
      </c>
      <c r="R3591" s="93">
        <v>46301.460312499999</v>
      </c>
      <c r="S3591">
        <v>1</v>
      </c>
      <c r="T3591">
        <v>20260253</v>
      </c>
      <c r="U3591" t="s">
        <v>40</v>
      </c>
      <c r="V3591">
        <v>20260253</v>
      </c>
    </row>
    <row r="3592" spans="1:22" x14ac:dyDescent="0.3">
      <c r="A3592" s="5">
        <v>46300</v>
      </c>
      <c r="B3592" s="98" t="s">
        <v>3831</v>
      </c>
      <c r="C3592" t="s">
        <v>892</v>
      </c>
      <c r="D3592" t="s">
        <v>3458</v>
      </c>
      <c r="E3592" t="s">
        <v>177</v>
      </c>
      <c r="F3592" t="s">
        <v>3459</v>
      </c>
      <c r="G3592" t="s">
        <v>2733</v>
      </c>
      <c r="H3592" t="s">
        <v>2734</v>
      </c>
      <c r="I3592" s="91">
        <v>0.25</v>
      </c>
      <c r="J3592" s="91">
        <v>0.26041666666666669</v>
      </c>
      <c r="K3592" s="92">
        <v>0.25</v>
      </c>
      <c r="O3592">
        <v>0</v>
      </c>
      <c r="P3592">
        <v>45.188529000000003</v>
      </c>
      <c r="Q3592">
        <v>5.7245239999999997</v>
      </c>
      <c r="R3592" s="93">
        <v>46301.460312499999</v>
      </c>
      <c r="S3592">
        <v>1</v>
      </c>
      <c r="T3592">
        <v>20260074</v>
      </c>
      <c r="U3592" t="s">
        <v>3760</v>
      </c>
      <c r="V3592">
        <v>20260074</v>
      </c>
    </row>
    <row r="3593" spans="1:22" x14ac:dyDescent="0.3">
      <c r="A3593" s="5">
        <v>46300</v>
      </c>
      <c r="B3593" s="98" t="s">
        <v>3835</v>
      </c>
      <c r="C3593" t="s">
        <v>859</v>
      </c>
      <c r="D3593" t="s">
        <v>1380</v>
      </c>
      <c r="E3593" t="s">
        <v>61</v>
      </c>
      <c r="F3593" t="s">
        <v>61</v>
      </c>
      <c r="G3593" t="s">
        <v>2733</v>
      </c>
      <c r="H3593" t="s">
        <v>2737</v>
      </c>
      <c r="I3593" s="91">
        <v>0.33333333333333331</v>
      </c>
      <c r="J3593" s="91">
        <v>0.34722222222222221</v>
      </c>
      <c r="K3593" s="92">
        <v>0.33</v>
      </c>
      <c r="O3593">
        <v>0</v>
      </c>
      <c r="P3593">
        <v>45.189878</v>
      </c>
      <c r="Q3593">
        <v>5.7218559999999998</v>
      </c>
      <c r="R3593" s="93">
        <v>46301.460312499999</v>
      </c>
      <c r="S3593">
        <v>1</v>
      </c>
      <c r="T3593">
        <v>20260477</v>
      </c>
      <c r="U3593" t="s">
        <v>838</v>
      </c>
      <c r="V3593">
        <v>20260477</v>
      </c>
    </row>
    <row r="3594" spans="1:22" x14ac:dyDescent="0.3">
      <c r="A3594" s="5">
        <v>46300</v>
      </c>
      <c r="B3594" s="98" t="s">
        <v>3854</v>
      </c>
      <c r="C3594" t="s">
        <v>963</v>
      </c>
      <c r="D3594" t="s">
        <v>2967</v>
      </c>
      <c r="E3594" t="s">
        <v>104</v>
      </c>
      <c r="F3594" t="s">
        <v>2968</v>
      </c>
      <c r="G3594" t="s">
        <v>2733</v>
      </c>
      <c r="H3594" t="s">
        <v>2734</v>
      </c>
      <c r="I3594" s="91">
        <v>0.16666666666666666</v>
      </c>
      <c r="J3594" s="91">
        <v>0.18055555555555555</v>
      </c>
      <c r="K3594" s="92">
        <v>0.33</v>
      </c>
      <c r="L3594" s="91">
        <v>0.19791666666666666</v>
      </c>
      <c r="M3594" s="91">
        <v>0.33055555555555555</v>
      </c>
      <c r="N3594" s="92">
        <v>3.18</v>
      </c>
      <c r="O3594">
        <v>1</v>
      </c>
      <c r="P3594">
        <v>45.178600000000003</v>
      </c>
      <c r="Q3594">
        <v>5.708291</v>
      </c>
      <c r="R3594" s="93">
        <v>46301.460312499999</v>
      </c>
      <c r="S3594">
        <v>1</v>
      </c>
      <c r="T3594">
        <v>20260490</v>
      </c>
      <c r="U3594" t="s">
        <v>40</v>
      </c>
      <c r="V3594">
        <v>20260490</v>
      </c>
    </row>
    <row r="3595" spans="1:22" x14ac:dyDescent="0.3">
      <c r="A3595" s="5">
        <v>46300</v>
      </c>
      <c r="B3595" s="98" t="s">
        <v>3845</v>
      </c>
      <c r="C3595" t="s">
        <v>950</v>
      </c>
      <c r="D3595" t="s">
        <v>2387</v>
      </c>
      <c r="E3595" t="s">
        <v>218</v>
      </c>
      <c r="F3595" t="s">
        <v>3474</v>
      </c>
      <c r="G3595" t="s">
        <v>2733</v>
      </c>
      <c r="H3595" t="s">
        <v>2737</v>
      </c>
      <c r="I3595" s="91">
        <v>0.33333333333333331</v>
      </c>
      <c r="J3595" s="91">
        <v>0.34722222222222221</v>
      </c>
      <c r="K3595" s="92">
        <v>0.33</v>
      </c>
      <c r="O3595">
        <v>0</v>
      </c>
      <c r="P3595">
        <v>45.189608999999997</v>
      </c>
      <c r="Q3595">
        <v>5.7291639999999999</v>
      </c>
      <c r="R3595" s="93">
        <v>46301.460312499999</v>
      </c>
      <c r="S3595">
        <v>1</v>
      </c>
      <c r="T3595">
        <v>20260439</v>
      </c>
      <c r="U3595" t="s">
        <v>838</v>
      </c>
      <c r="V3595">
        <v>20260439</v>
      </c>
    </row>
    <row r="3596" spans="1:22" x14ac:dyDescent="0.3">
      <c r="A3596" s="5">
        <v>46300</v>
      </c>
      <c r="B3596" s="98" t="s">
        <v>3818</v>
      </c>
      <c r="C3596" t="s">
        <v>870</v>
      </c>
      <c r="D3596" t="s">
        <v>902</v>
      </c>
      <c r="E3596" t="s">
        <v>804</v>
      </c>
      <c r="F3596" t="s">
        <v>804</v>
      </c>
      <c r="G3596" t="s">
        <v>2733</v>
      </c>
      <c r="H3596" t="s">
        <v>2737</v>
      </c>
      <c r="I3596" s="91">
        <v>0.62152777777777779</v>
      </c>
      <c r="J3596" s="91">
        <v>0.63194444444444442</v>
      </c>
      <c r="K3596" s="92">
        <v>0.25</v>
      </c>
      <c r="O3596">
        <v>0</v>
      </c>
      <c r="P3596">
        <v>45.189255000000003</v>
      </c>
      <c r="Q3596">
        <v>5.6904019999999997</v>
      </c>
      <c r="R3596" s="93">
        <v>46301.460312499999</v>
      </c>
      <c r="S3596">
        <v>1</v>
      </c>
      <c r="V3596" t="s">
        <v>3902</v>
      </c>
    </row>
    <row r="3597" spans="1:22" x14ac:dyDescent="0.3">
      <c r="A3597" s="5">
        <v>46300</v>
      </c>
      <c r="B3597" s="98" t="s">
        <v>3866</v>
      </c>
      <c r="C3597" t="s">
        <v>949</v>
      </c>
      <c r="D3597" t="s">
        <v>1414</v>
      </c>
      <c r="E3597" t="s">
        <v>633</v>
      </c>
      <c r="F3597" t="s">
        <v>633</v>
      </c>
      <c r="G3597" t="s">
        <v>2733</v>
      </c>
      <c r="H3597" t="s">
        <v>2737</v>
      </c>
      <c r="I3597" s="91">
        <v>0.33333333333333331</v>
      </c>
      <c r="J3597" s="91">
        <v>0.34722222222222221</v>
      </c>
      <c r="K3597" s="92">
        <v>0.33</v>
      </c>
      <c r="O3597">
        <v>0</v>
      </c>
      <c r="P3597">
        <v>45.173938999999997</v>
      </c>
      <c r="Q3597">
        <v>5.7402990000000003</v>
      </c>
      <c r="R3597" s="93">
        <v>46301.460312499999</v>
      </c>
      <c r="S3597">
        <v>1</v>
      </c>
      <c r="T3597">
        <v>20260112</v>
      </c>
      <c r="U3597" t="s">
        <v>838</v>
      </c>
      <c r="V3597">
        <v>20260112</v>
      </c>
    </row>
    <row r="3598" spans="1:22" x14ac:dyDescent="0.3">
      <c r="A3598" s="5">
        <v>46300</v>
      </c>
      <c r="B3598" s="98" t="s">
        <v>3882</v>
      </c>
      <c r="C3598" t="s">
        <v>917</v>
      </c>
      <c r="D3598" t="s">
        <v>1862</v>
      </c>
      <c r="E3598" t="s">
        <v>478</v>
      </c>
      <c r="F3598" t="s">
        <v>3899</v>
      </c>
      <c r="G3598" t="s">
        <v>2733</v>
      </c>
      <c r="H3598" t="s">
        <v>2737</v>
      </c>
      <c r="I3598" s="91">
        <v>0.16666666666666666</v>
      </c>
      <c r="J3598" s="91">
        <v>0.18055555555555555</v>
      </c>
      <c r="K3598" s="92">
        <v>0.33</v>
      </c>
      <c r="O3598">
        <v>0</v>
      </c>
      <c r="P3598">
        <v>45.349625000000003</v>
      </c>
      <c r="Q3598">
        <v>5.5005740000000003</v>
      </c>
      <c r="R3598" s="93">
        <v>46301.460312499999</v>
      </c>
      <c r="S3598">
        <v>1</v>
      </c>
      <c r="T3598">
        <v>20260264</v>
      </c>
      <c r="U3598" t="s">
        <v>838</v>
      </c>
      <c r="V3598">
        <v>20260264</v>
      </c>
    </row>
    <row r="3599" spans="1:22" x14ac:dyDescent="0.3">
      <c r="A3599" s="5">
        <v>46300</v>
      </c>
      <c r="B3599" s="98" t="s">
        <v>3870</v>
      </c>
      <c r="C3599" t="s">
        <v>947</v>
      </c>
      <c r="D3599" t="s">
        <v>1225</v>
      </c>
      <c r="E3599" t="s">
        <v>3505</v>
      </c>
      <c r="F3599" t="s">
        <v>475</v>
      </c>
      <c r="G3599" t="s">
        <v>2733</v>
      </c>
      <c r="H3599" t="s">
        <v>2737</v>
      </c>
      <c r="I3599" s="91">
        <v>0.33333333333333331</v>
      </c>
      <c r="J3599" s="91">
        <v>0.3888888888888889</v>
      </c>
      <c r="K3599" s="92">
        <v>1.33</v>
      </c>
      <c r="L3599" s="91">
        <v>0.15902777777777777</v>
      </c>
      <c r="M3599" s="91">
        <v>0.2298611111111111</v>
      </c>
      <c r="N3599" s="92">
        <v>1.7</v>
      </c>
      <c r="O3599">
        <v>1</v>
      </c>
      <c r="P3599">
        <v>45.363641999999999</v>
      </c>
      <c r="Q3599">
        <v>5.590662</v>
      </c>
      <c r="R3599" s="93">
        <v>46301.460312499999</v>
      </c>
      <c r="S3599">
        <v>1</v>
      </c>
      <c r="T3599">
        <v>20260044</v>
      </c>
      <c r="U3599" t="s">
        <v>838</v>
      </c>
      <c r="V3599">
        <v>20260044</v>
      </c>
    </row>
    <row r="3600" spans="1:22" x14ac:dyDescent="0.3">
      <c r="A3600" s="5">
        <v>46300</v>
      </c>
      <c r="B3600" s="98" t="s">
        <v>3859</v>
      </c>
      <c r="C3600" t="s">
        <v>956</v>
      </c>
      <c r="D3600" t="s">
        <v>2631</v>
      </c>
      <c r="E3600" t="s">
        <v>297</v>
      </c>
      <c r="F3600" t="s">
        <v>297</v>
      </c>
      <c r="G3600" t="s">
        <v>2733</v>
      </c>
      <c r="H3600" t="s">
        <v>2737</v>
      </c>
      <c r="I3600" s="91">
        <v>0.33333333333333331</v>
      </c>
      <c r="J3600" s="91">
        <v>0.34722222222222221</v>
      </c>
      <c r="K3600" s="92">
        <v>0.33</v>
      </c>
      <c r="L3600" s="91">
        <v>0.22500000000000001</v>
      </c>
      <c r="M3600" s="91">
        <v>0.24374999999999999</v>
      </c>
      <c r="N3600" s="92">
        <v>0.45</v>
      </c>
      <c r="O3600">
        <v>1</v>
      </c>
      <c r="P3600">
        <v>45.178694999999998</v>
      </c>
      <c r="Q3600">
        <v>5.7423060000000001</v>
      </c>
      <c r="R3600" s="93">
        <v>46301.460312499999</v>
      </c>
      <c r="S3600">
        <v>1</v>
      </c>
      <c r="T3600">
        <v>20260542</v>
      </c>
      <c r="U3600" t="s">
        <v>838</v>
      </c>
      <c r="V3600">
        <v>20260542</v>
      </c>
    </row>
    <row r="3601" spans="1:22" x14ac:dyDescent="0.3">
      <c r="A3601" s="5">
        <v>46300</v>
      </c>
      <c r="B3601" s="98" t="s">
        <v>3866</v>
      </c>
      <c r="C3601" t="s">
        <v>949</v>
      </c>
      <c r="D3601" t="s">
        <v>1164</v>
      </c>
      <c r="E3601" t="s">
        <v>333</v>
      </c>
      <c r="F3601" t="s">
        <v>333</v>
      </c>
      <c r="G3601" t="s">
        <v>2733</v>
      </c>
      <c r="H3601" t="s">
        <v>2737</v>
      </c>
      <c r="I3601" s="91">
        <v>0.33333333333333331</v>
      </c>
      <c r="J3601" s="91">
        <v>0.3611111111111111</v>
      </c>
      <c r="K3601" s="92">
        <v>0.67</v>
      </c>
      <c r="O3601">
        <v>0</v>
      </c>
      <c r="P3601">
        <v>45.177658000000001</v>
      </c>
      <c r="Q3601">
        <v>5.7674839999999996</v>
      </c>
      <c r="R3601" s="93">
        <v>46301.460312499999</v>
      </c>
      <c r="S3601">
        <v>1</v>
      </c>
      <c r="T3601">
        <v>20260025</v>
      </c>
      <c r="U3601" t="s">
        <v>838</v>
      </c>
      <c r="V3601">
        <v>20260025</v>
      </c>
    </row>
    <row r="3602" spans="1:22" x14ac:dyDescent="0.3">
      <c r="A3602" s="5">
        <v>46300</v>
      </c>
      <c r="B3602" s="98" t="s">
        <v>3827</v>
      </c>
      <c r="C3602" t="s">
        <v>967</v>
      </c>
      <c r="D3602" t="s">
        <v>3490</v>
      </c>
      <c r="E3602" t="s">
        <v>155</v>
      </c>
      <c r="F3602" t="s">
        <v>3491</v>
      </c>
      <c r="G3602" t="s">
        <v>2733</v>
      </c>
      <c r="H3602" t="s">
        <v>2734</v>
      </c>
      <c r="I3602" s="91">
        <v>0.16666666666666666</v>
      </c>
      <c r="J3602" s="91">
        <v>0.18055555555555555</v>
      </c>
      <c r="K3602" s="92">
        <v>0.33</v>
      </c>
      <c r="L3602" s="91">
        <v>0.23194444444444445</v>
      </c>
      <c r="M3602" s="91">
        <v>0.24791666666666667</v>
      </c>
      <c r="N3602" s="92">
        <v>0.38</v>
      </c>
      <c r="O3602">
        <v>1</v>
      </c>
      <c r="P3602">
        <v>45.187305000000002</v>
      </c>
      <c r="Q3602">
        <v>5.7191090000000004</v>
      </c>
      <c r="R3602" s="93">
        <v>46301.460312499999</v>
      </c>
      <c r="S3602">
        <v>1</v>
      </c>
      <c r="T3602">
        <v>20260333</v>
      </c>
      <c r="U3602" t="s">
        <v>40</v>
      </c>
      <c r="V3602">
        <v>20260333</v>
      </c>
    </row>
    <row r="3603" spans="1:22" x14ac:dyDescent="0.3">
      <c r="A3603" s="5">
        <v>46300</v>
      </c>
      <c r="B3603" s="98" t="s">
        <v>3828</v>
      </c>
      <c r="C3603" t="s">
        <v>976</v>
      </c>
      <c r="D3603" t="s">
        <v>3500</v>
      </c>
      <c r="E3603" t="s">
        <v>57</v>
      </c>
      <c r="F3603" t="s">
        <v>3501</v>
      </c>
      <c r="G3603" t="s">
        <v>2733</v>
      </c>
      <c r="H3603" t="s">
        <v>2734</v>
      </c>
      <c r="I3603" s="91">
        <v>0.16666666666666666</v>
      </c>
      <c r="J3603" s="91">
        <v>0.18055555555555555</v>
      </c>
      <c r="K3603" s="92">
        <v>0.33</v>
      </c>
      <c r="O3603">
        <v>0</v>
      </c>
      <c r="P3603">
        <v>45.187589000000003</v>
      </c>
      <c r="Q3603">
        <v>5.7230420000000004</v>
      </c>
      <c r="R3603" s="93">
        <v>46301.460312499999</v>
      </c>
      <c r="S3603">
        <v>1</v>
      </c>
      <c r="T3603">
        <v>20260154</v>
      </c>
      <c r="U3603" t="s">
        <v>3760</v>
      </c>
      <c r="V3603">
        <v>20260154</v>
      </c>
    </row>
    <row r="3604" spans="1:22" x14ac:dyDescent="0.3">
      <c r="A3604" s="5">
        <v>46300</v>
      </c>
      <c r="B3604" s="98" t="s">
        <v>3834</v>
      </c>
      <c r="C3604" t="s">
        <v>964</v>
      </c>
      <c r="D3604" t="s">
        <v>1399</v>
      </c>
      <c r="E3604" t="s">
        <v>291</v>
      </c>
      <c r="F3604" t="s">
        <v>291</v>
      </c>
      <c r="G3604" t="s">
        <v>2733</v>
      </c>
      <c r="H3604" t="s">
        <v>2781</v>
      </c>
      <c r="I3604" s="91">
        <v>0.33333333333333331</v>
      </c>
      <c r="J3604" s="91">
        <v>0.375</v>
      </c>
      <c r="K3604" s="92">
        <v>1</v>
      </c>
      <c r="L3604" s="91">
        <v>0.21875</v>
      </c>
      <c r="M3604" s="91">
        <v>0.30555555555555558</v>
      </c>
      <c r="N3604" s="92">
        <v>2.08</v>
      </c>
      <c r="O3604">
        <v>1</v>
      </c>
      <c r="P3604">
        <v>45.150571999999997</v>
      </c>
      <c r="Q3604">
        <v>5.7256600000000004</v>
      </c>
      <c r="R3604" s="93">
        <v>46301.460312499999</v>
      </c>
      <c r="S3604">
        <v>1</v>
      </c>
      <c r="T3604">
        <v>20260106</v>
      </c>
      <c r="U3604" t="s">
        <v>838</v>
      </c>
      <c r="V3604">
        <v>20260106</v>
      </c>
    </row>
    <row r="3605" spans="1:22" x14ac:dyDescent="0.3">
      <c r="A3605" s="5">
        <v>46300</v>
      </c>
      <c r="B3605" s="98" t="s">
        <v>3847</v>
      </c>
      <c r="C3605" t="s">
        <v>900</v>
      </c>
      <c r="D3605" t="s">
        <v>3493</v>
      </c>
      <c r="E3605" t="s">
        <v>295</v>
      </c>
      <c r="F3605" t="s">
        <v>3494</v>
      </c>
      <c r="G3605" t="s">
        <v>2733</v>
      </c>
      <c r="H3605" t="s">
        <v>2734</v>
      </c>
      <c r="I3605" s="91">
        <v>0.3263888888888889</v>
      </c>
      <c r="J3605" s="91">
        <v>0.34027777777777779</v>
      </c>
      <c r="K3605" s="92">
        <v>0.33</v>
      </c>
      <c r="L3605" s="91">
        <v>0.18888888888888888</v>
      </c>
      <c r="M3605" s="91">
        <v>0.54513888888888884</v>
      </c>
      <c r="N3605" s="92">
        <v>8.5500000000000007</v>
      </c>
      <c r="O3605">
        <v>1</v>
      </c>
      <c r="P3605">
        <v>45.240087000000003</v>
      </c>
      <c r="Q3605">
        <v>5.6822749999999997</v>
      </c>
      <c r="R3605" s="93">
        <v>46301.460312499999</v>
      </c>
      <c r="S3605">
        <v>1</v>
      </c>
      <c r="T3605">
        <v>20260573</v>
      </c>
      <c r="U3605" t="s">
        <v>40</v>
      </c>
      <c r="V3605">
        <v>20260573</v>
      </c>
    </row>
    <row r="3606" spans="1:22" x14ac:dyDescent="0.3">
      <c r="A3606" s="5">
        <v>46300</v>
      </c>
      <c r="B3606" s="98" t="s">
        <v>3864</v>
      </c>
      <c r="C3606" t="s">
        <v>960</v>
      </c>
      <c r="D3606" t="s">
        <v>2130</v>
      </c>
      <c r="E3606" t="s">
        <v>232</v>
      </c>
      <c r="F3606" t="s">
        <v>3511</v>
      </c>
      <c r="G3606" t="s">
        <v>2733</v>
      </c>
      <c r="H3606" t="s">
        <v>2737</v>
      </c>
      <c r="I3606" s="91">
        <v>0.33333333333333331</v>
      </c>
      <c r="J3606" s="91">
        <v>0.34722222222222221</v>
      </c>
      <c r="K3606" s="92">
        <v>0.33</v>
      </c>
      <c r="L3606" s="91">
        <v>0.14930555555555555</v>
      </c>
      <c r="M3606" s="91">
        <v>0.15902777777777777</v>
      </c>
      <c r="N3606" s="92">
        <v>0.23</v>
      </c>
      <c r="O3606">
        <v>1</v>
      </c>
      <c r="P3606">
        <v>45.179060999999997</v>
      </c>
      <c r="Q3606">
        <v>5.7056240000000003</v>
      </c>
      <c r="R3606" s="93">
        <v>46301.460312499999</v>
      </c>
      <c r="S3606">
        <v>1</v>
      </c>
      <c r="T3606">
        <v>20260352</v>
      </c>
      <c r="U3606" t="s">
        <v>838</v>
      </c>
      <c r="V3606">
        <v>20260352</v>
      </c>
    </row>
    <row r="3607" spans="1:22" x14ac:dyDescent="0.3">
      <c r="A3607" s="5">
        <v>46300</v>
      </c>
      <c r="B3607" s="98" t="s">
        <v>3860</v>
      </c>
      <c r="C3607" t="s">
        <v>982</v>
      </c>
      <c r="D3607" t="s">
        <v>1069</v>
      </c>
      <c r="E3607" t="s">
        <v>3414</v>
      </c>
      <c r="F3607" t="s">
        <v>639</v>
      </c>
      <c r="G3607" t="s">
        <v>2733</v>
      </c>
      <c r="H3607" t="s">
        <v>2737</v>
      </c>
      <c r="I3607" s="91">
        <v>0.33333333333333331</v>
      </c>
      <c r="J3607" s="91">
        <v>0.4375</v>
      </c>
      <c r="K3607" s="92">
        <v>2.5</v>
      </c>
      <c r="L3607" s="91">
        <v>0.35208333333333336</v>
      </c>
      <c r="M3607" s="91">
        <v>0.43263888888888891</v>
      </c>
      <c r="N3607" s="92">
        <v>1.93</v>
      </c>
      <c r="O3607">
        <v>1</v>
      </c>
      <c r="P3607">
        <v>45.085959000000003</v>
      </c>
      <c r="Q3607">
        <v>5.7746789999999999</v>
      </c>
      <c r="R3607" s="93">
        <v>46301.460312499999</v>
      </c>
      <c r="S3607">
        <v>1</v>
      </c>
      <c r="T3607">
        <v>20250001</v>
      </c>
      <c r="U3607" t="s">
        <v>838</v>
      </c>
      <c r="V3607">
        <v>20250001</v>
      </c>
    </row>
    <row r="3608" spans="1:22" x14ac:dyDescent="0.3">
      <c r="A3608" s="5">
        <v>46300</v>
      </c>
      <c r="B3608" s="98" t="s">
        <v>3872</v>
      </c>
      <c r="C3608" t="s">
        <v>866</v>
      </c>
      <c r="D3608" t="s">
        <v>2117</v>
      </c>
      <c r="E3608" t="s">
        <v>664</v>
      </c>
      <c r="F3608" t="s">
        <v>3468</v>
      </c>
      <c r="G3608" t="s">
        <v>2733</v>
      </c>
      <c r="H3608" t="s">
        <v>2737</v>
      </c>
      <c r="I3608" s="91">
        <v>0.33333333333333331</v>
      </c>
      <c r="J3608" s="91">
        <v>0.34722222222222221</v>
      </c>
      <c r="K3608" s="92">
        <v>0.33</v>
      </c>
      <c r="L3608" s="91">
        <v>0.14444444444444443</v>
      </c>
      <c r="M3608" s="91">
        <v>0.1701388888888889</v>
      </c>
      <c r="N3608" s="92">
        <v>0.62</v>
      </c>
      <c r="O3608">
        <v>1</v>
      </c>
      <c r="P3608">
        <v>45.239960000000004</v>
      </c>
      <c r="Q3608">
        <v>5.820354</v>
      </c>
      <c r="R3608" s="93">
        <v>46301.460312499999</v>
      </c>
      <c r="S3608">
        <v>1</v>
      </c>
      <c r="T3608">
        <v>20260347</v>
      </c>
      <c r="U3608" t="s">
        <v>838</v>
      </c>
      <c r="V3608">
        <v>20260347</v>
      </c>
    </row>
    <row r="3609" spans="1:22" x14ac:dyDescent="0.3">
      <c r="A3609" s="5">
        <v>46300</v>
      </c>
      <c r="B3609" s="98" t="s">
        <v>3846</v>
      </c>
      <c r="C3609" t="s">
        <v>965</v>
      </c>
      <c r="D3609" t="s">
        <v>2021</v>
      </c>
      <c r="E3609" t="s">
        <v>739</v>
      </c>
      <c r="F3609" t="s">
        <v>3495</v>
      </c>
      <c r="G3609" t="s">
        <v>2733</v>
      </c>
      <c r="H3609" t="s">
        <v>2737</v>
      </c>
      <c r="I3609" s="91">
        <v>0.33333333333333331</v>
      </c>
      <c r="J3609" s="91">
        <v>0.34722222222222221</v>
      </c>
      <c r="K3609" s="92">
        <v>0.33</v>
      </c>
      <c r="L3609" s="91">
        <v>0.42569444444444443</v>
      </c>
      <c r="M3609" s="91">
        <v>0.45277777777777778</v>
      </c>
      <c r="N3609" s="92">
        <v>0.65</v>
      </c>
      <c r="O3609">
        <v>1</v>
      </c>
      <c r="P3609">
        <v>45.053516999999999</v>
      </c>
      <c r="Q3609">
        <v>5.6782599999999999</v>
      </c>
      <c r="R3609" s="93">
        <v>46301.460312499999</v>
      </c>
      <c r="S3609">
        <v>1</v>
      </c>
      <c r="T3609">
        <v>20260313</v>
      </c>
      <c r="U3609" t="s">
        <v>838</v>
      </c>
      <c r="V3609">
        <v>20260313</v>
      </c>
    </row>
    <row r="3610" spans="1:22" x14ac:dyDescent="0.3">
      <c r="A3610" s="5">
        <v>46300</v>
      </c>
      <c r="B3610" s="98" t="s">
        <v>3861</v>
      </c>
      <c r="C3610" t="s">
        <v>970</v>
      </c>
      <c r="D3610" t="s">
        <v>3483</v>
      </c>
      <c r="E3610" t="s">
        <v>118</v>
      </c>
      <c r="F3610" t="s">
        <v>3484</v>
      </c>
      <c r="G3610" t="s">
        <v>2733</v>
      </c>
      <c r="H3610" t="s">
        <v>3386</v>
      </c>
      <c r="I3610" s="91">
        <v>0.35416666666666669</v>
      </c>
      <c r="J3610" s="91">
        <v>0.375</v>
      </c>
      <c r="K3610" s="92">
        <v>0.5</v>
      </c>
      <c r="O3610">
        <v>0</v>
      </c>
      <c r="P3610">
        <v>45.168534000000001</v>
      </c>
      <c r="Q3610">
        <v>5.711875</v>
      </c>
      <c r="R3610" s="93">
        <v>46301.460312499999</v>
      </c>
      <c r="S3610">
        <v>1</v>
      </c>
      <c r="T3610">
        <v>20260182</v>
      </c>
      <c r="U3610" t="s">
        <v>40</v>
      </c>
      <c r="V3610">
        <v>20260182</v>
      </c>
    </row>
    <row r="3611" spans="1:22" x14ac:dyDescent="0.3">
      <c r="A3611" s="5">
        <v>46300</v>
      </c>
      <c r="B3611" s="98" t="s">
        <v>3840</v>
      </c>
      <c r="C3611" t="s">
        <v>959</v>
      </c>
      <c r="D3611" t="s">
        <v>1604</v>
      </c>
      <c r="E3611" t="s">
        <v>500</v>
      </c>
      <c r="F3611" t="s">
        <v>500</v>
      </c>
      <c r="G3611" t="s">
        <v>2733</v>
      </c>
      <c r="H3611" t="s">
        <v>2737</v>
      </c>
      <c r="I3611" s="91">
        <v>0.33333333333333331</v>
      </c>
      <c r="J3611" s="91">
        <v>0.35416666666666669</v>
      </c>
      <c r="K3611" s="92">
        <v>0.5</v>
      </c>
      <c r="O3611">
        <v>0</v>
      </c>
      <c r="P3611">
        <v>45.209110000000003</v>
      </c>
      <c r="Q3611">
        <v>5.788958</v>
      </c>
      <c r="R3611" s="93">
        <v>46301.460312499999</v>
      </c>
      <c r="S3611">
        <v>1</v>
      </c>
      <c r="T3611">
        <v>20260177</v>
      </c>
      <c r="U3611" t="s">
        <v>838</v>
      </c>
      <c r="V3611">
        <v>20260177</v>
      </c>
    </row>
    <row r="3612" spans="1:22" x14ac:dyDescent="0.3">
      <c r="A3612" s="5">
        <v>46300</v>
      </c>
      <c r="B3612" s="98" t="s">
        <v>3833</v>
      </c>
      <c r="C3612" t="s">
        <v>978</v>
      </c>
      <c r="D3612" t="s">
        <v>6028</v>
      </c>
      <c r="E3612" t="s">
        <v>530</v>
      </c>
      <c r="F3612" t="s">
        <v>6029</v>
      </c>
      <c r="G3612" t="s">
        <v>2733</v>
      </c>
      <c r="H3612" t="s">
        <v>2837</v>
      </c>
      <c r="I3612" s="91">
        <v>0.40625</v>
      </c>
      <c r="J3612" s="91">
        <v>0.41666666666666669</v>
      </c>
      <c r="K3612" s="92">
        <v>0.25</v>
      </c>
      <c r="O3612">
        <v>0</v>
      </c>
      <c r="P3612">
        <v>45.565215999999999</v>
      </c>
      <c r="Q3612">
        <v>5.9190189999999996</v>
      </c>
      <c r="R3612" s="93">
        <v>46301.460312499999</v>
      </c>
      <c r="S3612">
        <v>1</v>
      </c>
      <c r="T3612">
        <v>20260231</v>
      </c>
      <c r="U3612" t="s">
        <v>40</v>
      </c>
      <c r="V3612">
        <v>20260231</v>
      </c>
    </row>
    <row r="3613" spans="1:22" x14ac:dyDescent="0.3">
      <c r="A3613" s="5">
        <v>46300</v>
      </c>
      <c r="B3613" s="98" t="s">
        <v>3846</v>
      </c>
      <c r="C3613" t="s">
        <v>965</v>
      </c>
      <c r="D3613" t="s">
        <v>3498</v>
      </c>
      <c r="E3613" t="s">
        <v>590</v>
      </c>
      <c r="F3613" t="s">
        <v>3499</v>
      </c>
      <c r="G3613" t="s">
        <v>2733</v>
      </c>
      <c r="H3613" t="s">
        <v>2734</v>
      </c>
      <c r="I3613" s="91">
        <v>0.16666666666666666</v>
      </c>
      <c r="J3613" s="91">
        <v>0.18055555555555555</v>
      </c>
      <c r="K3613" s="92">
        <v>0.33</v>
      </c>
      <c r="L3613" s="91">
        <v>0.2</v>
      </c>
      <c r="M3613" s="91">
        <v>0.20069444444444445</v>
      </c>
      <c r="N3613" s="92">
        <v>0.02</v>
      </c>
      <c r="O3613">
        <v>1</v>
      </c>
      <c r="P3613">
        <v>45.053021999999999</v>
      </c>
      <c r="Q3613">
        <v>5.6729060000000002</v>
      </c>
      <c r="R3613" s="93">
        <v>46301.460312499999</v>
      </c>
      <c r="S3613">
        <v>1</v>
      </c>
      <c r="T3613">
        <v>20260390</v>
      </c>
      <c r="U3613" t="s">
        <v>40</v>
      </c>
      <c r="V3613">
        <v>20260390</v>
      </c>
    </row>
    <row r="3614" spans="1:22" x14ac:dyDescent="0.3">
      <c r="A3614" s="5">
        <v>46300</v>
      </c>
      <c r="B3614" s="98" t="s">
        <v>3847</v>
      </c>
      <c r="C3614" t="s">
        <v>900</v>
      </c>
      <c r="D3614" t="s">
        <v>3509</v>
      </c>
      <c r="E3614" t="s">
        <v>698</v>
      </c>
      <c r="F3614" t="s">
        <v>3510</v>
      </c>
      <c r="G3614" t="s">
        <v>2733</v>
      </c>
      <c r="H3614" t="s">
        <v>2734</v>
      </c>
      <c r="I3614" s="91">
        <v>0.16666666666666666</v>
      </c>
      <c r="J3614" s="91">
        <v>0.18055555555555555</v>
      </c>
      <c r="K3614" s="92">
        <v>0.33</v>
      </c>
      <c r="L3614" s="91">
        <v>0.19583333333333333</v>
      </c>
      <c r="M3614" s="91">
        <v>0.39166666666666666</v>
      </c>
      <c r="N3614" s="92">
        <v>4.7</v>
      </c>
      <c r="O3614">
        <v>1</v>
      </c>
      <c r="P3614">
        <v>45.220844</v>
      </c>
      <c r="Q3614">
        <v>5.6904969999999997</v>
      </c>
      <c r="R3614" s="93">
        <v>46301.460312499999</v>
      </c>
      <c r="S3614">
        <v>1</v>
      </c>
      <c r="T3614">
        <v>20260563</v>
      </c>
      <c r="U3614" t="s">
        <v>40</v>
      </c>
      <c r="V3614">
        <v>20260563</v>
      </c>
    </row>
    <row r="3615" spans="1:22" x14ac:dyDescent="0.3">
      <c r="A3615" s="5">
        <v>46300</v>
      </c>
      <c r="B3615" s="98" t="s">
        <v>3847</v>
      </c>
      <c r="C3615" t="s">
        <v>900</v>
      </c>
      <c r="D3615" t="s">
        <v>3485</v>
      </c>
      <c r="E3615" t="s">
        <v>661</v>
      </c>
      <c r="F3615" t="s">
        <v>3486</v>
      </c>
      <c r="G3615" t="s">
        <v>2733</v>
      </c>
      <c r="H3615" t="s">
        <v>2734</v>
      </c>
      <c r="I3615" s="91">
        <v>0.34027777777777779</v>
      </c>
      <c r="J3615" s="91">
        <v>0.35416666666666669</v>
      </c>
      <c r="K3615" s="92">
        <v>0.33</v>
      </c>
      <c r="L3615" s="91">
        <v>0.18402777777777779</v>
      </c>
      <c r="M3615" s="91">
        <v>0.53402777777777777</v>
      </c>
      <c r="N3615" s="92">
        <v>8.4</v>
      </c>
      <c r="O3615">
        <v>1</v>
      </c>
      <c r="P3615">
        <v>45.242189000000003</v>
      </c>
      <c r="Q3615">
        <v>5.6828630000000002</v>
      </c>
      <c r="R3615" s="93">
        <v>46301.460312499999</v>
      </c>
      <c r="S3615">
        <v>1</v>
      </c>
      <c r="T3615">
        <v>20260303</v>
      </c>
      <c r="U3615" t="s">
        <v>40</v>
      </c>
      <c r="V3615">
        <v>20260303</v>
      </c>
    </row>
    <row r="3616" spans="1:22" x14ac:dyDescent="0.3">
      <c r="A3616" s="5">
        <v>46300</v>
      </c>
      <c r="B3616" s="98" t="s">
        <v>3854</v>
      </c>
      <c r="C3616" t="s">
        <v>963</v>
      </c>
      <c r="D3616" t="s">
        <v>1254</v>
      </c>
      <c r="E3616" t="s">
        <v>376</v>
      </c>
      <c r="F3616" t="s">
        <v>1256</v>
      </c>
      <c r="G3616" t="s">
        <v>2733</v>
      </c>
      <c r="H3616" t="s">
        <v>2737</v>
      </c>
      <c r="I3616" s="91">
        <v>0.29166666666666669</v>
      </c>
      <c r="J3616" s="91">
        <v>0.30555555555555558</v>
      </c>
      <c r="K3616" s="92">
        <v>0.33</v>
      </c>
      <c r="L3616" s="91">
        <v>0.33541666666666664</v>
      </c>
      <c r="M3616" s="91">
        <v>0.35625000000000001</v>
      </c>
      <c r="N3616" s="92">
        <v>0.5</v>
      </c>
      <c r="O3616">
        <v>1</v>
      </c>
      <c r="P3616">
        <v>45.182341999999998</v>
      </c>
      <c r="Q3616">
        <v>5.7126530000000004</v>
      </c>
      <c r="R3616" s="93">
        <v>46301.460312499999</v>
      </c>
      <c r="S3616">
        <v>1</v>
      </c>
      <c r="T3616">
        <v>20260054</v>
      </c>
      <c r="U3616" t="s">
        <v>838</v>
      </c>
      <c r="V3616">
        <v>20260054</v>
      </c>
    </row>
    <row r="3617" spans="1:22" x14ac:dyDescent="0.3">
      <c r="A3617" s="5">
        <v>46300</v>
      </c>
      <c r="B3617" s="98" t="s">
        <v>3854</v>
      </c>
      <c r="C3617" t="s">
        <v>963</v>
      </c>
      <c r="D3617" t="s">
        <v>1294</v>
      </c>
      <c r="E3617" t="s">
        <v>128</v>
      </c>
      <c r="F3617" t="s">
        <v>6030</v>
      </c>
      <c r="G3617" t="s">
        <v>2733</v>
      </c>
      <c r="H3617" t="s">
        <v>2781</v>
      </c>
      <c r="I3617" s="91">
        <v>0.33333333333333331</v>
      </c>
      <c r="J3617" s="91">
        <v>0.34722222222222221</v>
      </c>
      <c r="K3617" s="92">
        <v>0.33</v>
      </c>
      <c r="O3617">
        <v>0</v>
      </c>
      <c r="P3617">
        <v>45.191443999999997</v>
      </c>
      <c r="Q3617">
        <v>5.7273620000000003</v>
      </c>
      <c r="R3617" s="93">
        <v>46301.460312499999</v>
      </c>
      <c r="S3617">
        <v>1</v>
      </c>
      <c r="T3617">
        <v>20260069</v>
      </c>
      <c r="U3617" t="s">
        <v>838</v>
      </c>
      <c r="V3617">
        <v>20260069</v>
      </c>
    </row>
    <row r="3618" spans="1:22" x14ac:dyDescent="0.3">
      <c r="A3618" s="5">
        <v>46300</v>
      </c>
      <c r="B3618" s="98" t="s">
        <v>3860</v>
      </c>
      <c r="C3618" t="s">
        <v>982</v>
      </c>
      <c r="D3618" t="s">
        <v>3507</v>
      </c>
      <c r="E3618" t="s">
        <v>688</v>
      </c>
      <c r="F3618" t="s">
        <v>3508</v>
      </c>
      <c r="G3618" t="s">
        <v>2733</v>
      </c>
      <c r="H3618" t="s">
        <v>2734</v>
      </c>
      <c r="I3618" s="91">
        <v>0.16666666666666666</v>
      </c>
      <c r="J3618" s="91">
        <v>0.18055555555555555</v>
      </c>
      <c r="K3618" s="92">
        <v>0.33</v>
      </c>
      <c r="L3618" s="91">
        <v>0.19652777777777777</v>
      </c>
      <c r="M3618" s="91">
        <v>0.44444444444444442</v>
      </c>
      <c r="N3618" s="92">
        <v>5.95</v>
      </c>
      <c r="O3618">
        <v>1</v>
      </c>
      <c r="P3618">
        <v>45.080235999999999</v>
      </c>
      <c r="Q3618">
        <v>5.7363559999999998</v>
      </c>
      <c r="R3618" s="93">
        <v>46301.460312499999</v>
      </c>
      <c r="S3618">
        <v>1</v>
      </c>
      <c r="T3618">
        <v>20260422</v>
      </c>
      <c r="U3618" t="s">
        <v>40</v>
      </c>
      <c r="V3618">
        <v>20260422</v>
      </c>
    </row>
    <row r="3619" spans="1:22" x14ac:dyDescent="0.3">
      <c r="A3619" s="5">
        <v>46300</v>
      </c>
      <c r="B3619" s="98" t="s">
        <v>3833</v>
      </c>
      <c r="C3619" t="s">
        <v>978</v>
      </c>
      <c r="D3619" t="s">
        <v>2376</v>
      </c>
      <c r="E3619" t="s">
        <v>604</v>
      </c>
      <c r="F3619" t="s">
        <v>3482</v>
      </c>
      <c r="G3619" t="s">
        <v>2733</v>
      </c>
      <c r="H3619" t="s">
        <v>2737</v>
      </c>
      <c r="I3619" s="91">
        <v>0.33333333333333331</v>
      </c>
      <c r="J3619" s="91">
        <v>0.3611111111111111</v>
      </c>
      <c r="K3619" s="92">
        <v>0.67</v>
      </c>
      <c r="L3619" s="91">
        <v>0.25</v>
      </c>
      <c r="M3619" s="91">
        <v>0.27013888888888887</v>
      </c>
      <c r="N3619" s="92">
        <v>0.48</v>
      </c>
      <c r="O3619">
        <v>1</v>
      </c>
      <c r="P3619">
        <v>45.570290999999997</v>
      </c>
      <c r="Q3619">
        <v>5.9184279999999996</v>
      </c>
      <c r="R3619" s="93">
        <v>46301.460312499999</v>
      </c>
      <c r="S3619">
        <v>1</v>
      </c>
      <c r="T3619">
        <v>20260436</v>
      </c>
      <c r="U3619" t="s">
        <v>838</v>
      </c>
      <c r="V3619">
        <v>20260436</v>
      </c>
    </row>
    <row r="3620" spans="1:22" x14ac:dyDescent="0.3">
      <c r="A3620" s="5">
        <v>46300</v>
      </c>
      <c r="B3620" s="98" t="s">
        <v>3872</v>
      </c>
      <c r="C3620" t="s">
        <v>866</v>
      </c>
      <c r="D3620" t="s">
        <v>1408</v>
      </c>
      <c r="E3620" t="s">
        <v>460</v>
      </c>
      <c r="F3620" t="s">
        <v>460</v>
      </c>
      <c r="G3620" t="s">
        <v>2733</v>
      </c>
      <c r="H3620" t="s">
        <v>2737</v>
      </c>
      <c r="I3620" s="91">
        <v>0.33333333333333331</v>
      </c>
      <c r="J3620" s="91">
        <v>0.35416666666666669</v>
      </c>
      <c r="K3620" s="92">
        <v>0.5</v>
      </c>
      <c r="L3620" s="91">
        <v>0.34236111111111112</v>
      </c>
      <c r="M3620" s="91">
        <v>0.37222222222222223</v>
      </c>
      <c r="N3620" s="92">
        <v>0.72</v>
      </c>
      <c r="O3620">
        <v>1</v>
      </c>
      <c r="P3620">
        <v>45.209203000000002</v>
      </c>
      <c r="Q3620">
        <v>5.7626520000000001</v>
      </c>
      <c r="R3620" s="93">
        <v>46301.460312499999</v>
      </c>
      <c r="S3620">
        <v>1</v>
      </c>
      <c r="T3620">
        <v>20260577</v>
      </c>
      <c r="U3620" t="s">
        <v>838</v>
      </c>
      <c r="V3620">
        <v>20260577</v>
      </c>
    </row>
    <row r="3621" spans="1:22" x14ac:dyDescent="0.3">
      <c r="A3621" s="5">
        <v>46300</v>
      </c>
      <c r="B3621" s="98" t="s">
        <v>3818</v>
      </c>
      <c r="C3621" t="s">
        <v>870</v>
      </c>
      <c r="D3621" t="s">
        <v>1110</v>
      </c>
      <c r="E3621" t="s">
        <v>198</v>
      </c>
      <c r="F3621" t="s">
        <v>198</v>
      </c>
      <c r="G3621" t="s">
        <v>2733</v>
      </c>
      <c r="H3621" t="s">
        <v>2737</v>
      </c>
      <c r="I3621" s="91">
        <v>0.42708333333333331</v>
      </c>
      <c r="J3621" s="91">
        <v>0.4513888888888889</v>
      </c>
      <c r="K3621" s="92">
        <v>0.57999999999999996</v>
      </c>
      <c r="O3621">
        <v>0</v>
      </c>
      <c r="P3621">
        <v>45.188409999999998</v>
      </c>
      <c r="Q3621">
        <v>5.7258019999999998</v>
      </c>
      <c r="R3621" s="93">
        <v>46301.460312499999</v>
      </c>
      <c r="S3621">
        <v>1</v>
      </c>
      <c r="T3621">
        <v>20260015</v>
      </c>
      <c r="U3621" t="s">
        <v>838</v>
      </c>
      <c r="V3621">
        <v>20260015</v>
      </c>
    </row>
    <row r="3622" spans="1:22" x14ac:dyDescent="0.3">
      <c r="A3622" s="5">
        <v>46300</v>
      </c>
      <c r="B3622" s="98" t="s">
        <v>3767</v>
      </c>
      <c r="C3622" t="s">
        <v>846</v>
      </c>
      <c r="E3622" t="s">
        <v>3799</v>
      </c>
      <c r="F3622" t="s">
        <v>3799</v>
      </c>
      <c r="I3622" s="91">
        <v>0.16666666666666666</v>
      </c>
      <c r="J3622" s="91">
        <v>0.1736111111111111</v>
      </c>
      <c r="K3622" s="92">
        <v>0.17</v>
      </c>
      <c r="O3622">
        <v>0</v>
      </c>
      <c r="P3622">
        <v>45.215843</v>
      </c>
      <c r="Q3622">
        <v>5.6930630000000004</v>
      </c>
      <c r="R3622" s="93">
        <v>46301.460312499999</v>
      </c>
      <c r="S3622">
        <v>0</v>
      </c>
      <c r="T3622">
        <v>20260248</v>
      </c>
      <c r="U3622" t="s">
        <v>3760</v>
      </c>
      <c r="V3622">
        <v>20260248</v>
      </c>
    </row>
    <row r="3623" spans="1:22" x14ac:dyDescent="0.3">
      <c r="A3623" s="5">
        <v>46300</v>
      </c>
      <c r="B3623" s="98" t="s">
        <v>3811</v>
      </c>
      <c r="C3623" t="s">
        <v>975</v>
      </c>
      <c r="D3623" t="s">
        <v>1917</v>
      </c>
      <c r="E3623" t="s">
        <v>271</v>
      </c>
      <c r="F3623" t="s">
        <v>3521</v>
      </c>
      <c r="G3623" t="s">
        <v>2733</v>
      </c>
      <c r="H3623" t="s">
        <v>2781</v>
      </c>
      <c r="I3623" s="91">
        <v>0.16666666666666666</v>
      </c>
      <c r="J3623" s="91">
        <v>0.1875</v>
      </c>
      <c r="K3623" s="92">
        <v>0.5</v>
      </c>
      <c r="L3623" s="91">
        <v>0.18680555555555556</v>
      </c>
      <c r="M3623" s="91">
        <v>0.23819444444444443</v>
      </c>
      <c r="N3623" s="92">
        <v>1.23</v>
      </c>
      <c r="O3623">
        <v>1</v>
      </c>
      <c r="P3623">
        <v>45.350082999999998</v>
      </c>
      <c r="Q3623">
        <v>5.5047350000000002</v>
      </c>
      <c r="R3623" s="93">
        <v>46301.460312499999</v>
      </c>
      <c r="S3623">
        <v>1</v>
      </c>
      <c r="T3623">
        <v>20260283</v>
      </c>
      <c r="U3623" t="s">
        <v>838</v>
      </c>
      <c r="V3623">
        <v>20260283</v>
      </c>
    </row>
    <row r="3624" spans="1:22" x14ac:dyDescent="0.3">
      <c r="A3624" s="5">
        <v>46300</v>
      </c>
      <c r="B3624" s="98" t="s">
        <v>6136</v>
      </c>
      <c r="C3624" t="s">
        <v>846</v>
      </c>
      <c r="E3624" t="s">
        <v>824</v>
      </c>
      <c r="F3624" t="s">
        <v>824</v>
      </c>
      <c r="I3624" s="91">
        <v>0.33333333333333331</v>
      </c>
      <c r="J3624" s="91">
        <v>0.48958333333333331</v>
      </c>
      <c r="K3624" s="92">
        <v>3.75</v>
      </c>
      <c r="O3624">
        <v>0</v>
      </c>
      <c r="P3624">
        <v>45.178600000000003</v>
      </c>
      <c r="Q3624">
        <v>5.708291</v>
      </c>
      <c r="R3624" s="93">
        <v>46301.460312499999</v>
      </c>
      <c r="S3624">
        <v>0</v>
      </c>
      <c r="V3624" t="s">
        <v>3918</v>
      </c>
    </row>
    <row r="3625" spans="1:22" x14ac:dyDescent="0.3">
      <c r="A3625" s="5">
        <v>46300</v>
      </c>
      <c r="B3625" s="98" t="s">
        <v>3838</v>
      </c>
      <c r="C3625" t="s">
        <v>846</v>
      </c>
      <c r="E3625" t="s">
        <v>815</v>
      </c>
      <c r="F3625" t="s">
        <v>815</v>
      </c>
      <c r="I3625" s="91">
        <v>0.29166666666666669</v>
      </c>
      <c r="J3625" s="91">
        <v>0.2986111111111111</v>
      </c>
      <c r="K3625" s="92">
        <v>0.17</v>
      </c>
      <c r="O3625">
        <v>0</v>
      </c>
      <c r="P3625">
        <v>45.191439000000003</v>
      </c>
      <c r="Q3625">
        <v>5.7271229999999997</v>
      </c>
      <c r="R3625" s="93">
        <v>46301.460312499999</v>
      </c>
      <c r="S3625">
        <v>0</v>
      </c>
      <c r="V3625" t="s">
        <v>3763</v>
      </c>
    </row>
    <row r="3626" spans="1:22" x14ac:dyDescent="0.3">
      <c r="A3626" s="5">
        <v>46300</v>
      </c>
      <c r="B3626" s="98" t="s">
        <v>3854</v>
      </c>
      <c r="C3626" t="s">
        <v>963</v>
      </c>
      <c r="D3626" t="s">
        <v>2584</v>
      </c>
      <c r="E3626" t="s">
        <v>178</v>
      </c>
      <c r="F3626" t="s">
        <v>178</v>
      </c>
      <c r="G3626" t="s">
        <v>2733</v>
      </c>
      <c r="H3626" t="s">
        <v>2737</v>
      </c>
      <c r="I3626" s="91">
        <v>0.33333333333333331</v>
      </c>
      <c r="J3626" s="91">
        <v>0.34722222222222221</v>
      </c>
      <c r="K3626" s="92">
        <v>0.33</v>
      </c>
      <c r="L3626" s="91">
        <v>0.17083333333333334</v>
      </c>
      <c r="M3626" s="91">
        <v>0.19722222222222222</v>
      </c>
      <c r="N3626" s="92">
        <v>0.63</v>
      </c>
      <c r="O3626">
        <v>1</v>
      </c>
      <c r="P3626">
        <v>45.179831</v>
      </c>
      <c r="Q3626">
        <v>5.7078860000000002</v>
      </c>
      <c r="R3626" s="93">
        <v>46301.460312499999</v>
      </c>
      <c r="S3626">
        <v>1</v>
      </c>
      <c r="T3626">
        <v>20260522</v>
      </c>
      <c r="U3626" t="s">
        <v>838</v>
      </c>
      <c r="V3626">
        <v>20260522</v>
      </c>
    </row>
    <row r="3627" spans="1:22" x14ac:dyDescent="0.3">
      <c r="A3627" s="5">
        <v>46300</v>
      </c>
      <c r="B3627" s="98" t="s">
        <v>3889</v>
      </c>
      <c r="C3627" t="s">
        <v>972</v>
      </c>
      <c r="D3627" t="s">
        <v>3411</v>
      </c>
      <c r="E3627" t="s">
        <v>741</v>
      </c>
      <c r="F3627" t="s">
        <v>3412</v>
      </c>
      <c r="G3627" t="s">
        <v>2733</v>
      </c>
      <c r="H3627" t="s">
        <v>2734</v>
      </c>
      <c r="I3627" s="91">
        <v>0.16666666666666666</v>
      </c>
      <c r="J3627" s="91">
        <v>0.18055555555555555</v>
      </c>
      <c r="K3627" s="92">
        <v>0.33</v>
      </c>
      <c r="O3627">
        <v>0</v>
      </c>
      <c r="P3627">
        <v>45.157052</v>
      </c>
      <c r="Q3627">
        <v>5.7211379999999998</v>
      </c>
      <c r="R3627" s="93">
        <v>46301.460312499999</v>
      </c>
      <c r="S3627">
        <v>1</v>
      </c>
      <c r="T3627">
        <v>20260443</v>
      </c>
      <c r="U3627" t="s">
        <v>40</v>
      </c>
      <c r="V3627">
        <v>20260443</v>
      </c>
    </row>
    <row r="3628" spans="1:22" x14ac:dyDescent="0.3">
      <c r="A3628" s="5">
        <v>46300</v>
      </c>
      <c r="B3628" s="98" t="s">
        <v>3841</v>
      </c>
      <c r="C3628" t="s">
        <v>971</v>
      </c>
      <c r="D3628" t="s">
        <v>2623</v>
      </c>
      <c r="E3628" t="s">
        <v>445</v>
      </c>
      <c r="F3628" t="s">
        <v>2838</v>
      </c>
      <c r="G3628" t="s">
        <v>2733</v>
      </c>
      <c r="H3628" t="s">
        <v>2737</v>
      </c>
      <c r="I3628" s="91">
        <v>0.33333333333333331</v>
      </c>
      <c r="J3628" s="91">
        <v>0.34722222222222221</v>
      </c>
      <c r="K3628" s="92">
        <v>0.33</v>
      </c>
      <c r="O3628">
        <v>0</v>
      </c>
      <c r="P3628">
        <v>45.181372000000003</v>
      </c>
      <c r="Q3628">
        <v>5.7330990000000002</v>
      </c>
      <c r="R3628" s="93">
        <v>46301.460312499999</v>
      </c>
      <c r="S3628">
        <v>1</v>
      </c>
      <c r="T3628">
        <v>20260540</v>
      </c>
      <c r="U3628" t="s">
        <v>838</v>
      </c>
      <c r="V3628">
        <v>20260540</v>
      </c>
    </row>
    <row r="3629" spans="1:22" x14ac:dyDescent="0.3">
      <c r="A3629" s="5">
        <v>46300</v>
      </c>
      <c r="B3629" s="98" t="s">
        <v>3818</v>
      </c>
      <c r="C3629" t="s">
        <v>870</v>
      </c>
      <c r="D3629" t="s">
        <v>1641</v>
      </c>
      <c r="E3629" t="s">
        <v>676</v>
      </c>
      <c r="F3629" t="s">
        <v>676</v>
      </c>
      <c r="G3629" t="s">
        <v>2733</v>
      </c>
      <c r="H3629" t="s">
        <v>2737</v>
      </c>
      <c r="I3629" s="91">
        <v>0.49652777777777779</v>
      </c>
      <c r="J3629" s="91">
        <v>0.59375</v>
      </c>
      <c r="K3629" s="92">
        <v>2.33</v>
      </c>
      <c r="O3629">
        <v>0</v>
      </c>
      <c r="P3629">
        <v>45.17962</v>
      </c>
      <c r="Q3629">
        <v>5.691611</v>
      </c>
      <c r="R3629" s="93">
        <v>46301.460312499999</v>
      </c>
      <c r="S3629">
        <v>1</v>
      </c>
      <c r="T3629">
        <v>20260192</v>
      </c>
      <c r="U3629" t="s">
        <v>838</v>
      </c>
      <c r="V3629">
        <v>20260192</v>
      </c>
    </row>
    <row r="3630" spans="1:22" x14ac:dyDescent="0.3">
      <c r="A3630" s="5">
        <v>46300</v>
      </c>
      <c r="B3630" s="98" t="s">
        <v>6133</v>
      </c>
      <c r="C3630" t="s">
        <v>5959</v>
      </c>
      <c r="D3630" t="s">
        <v>2420</v>
      </c>
      <c r="E3630" t="s">
        <v>788</v>
      </c>
      <c r="F3630" t="s">
        <v>788</v>
      </c>
      <c r="G3630" t="s">
        <v>2733</v>
      </c>
      <c r="H3630" t="s">
        <v>2737</v>
      </c>
      <c r="I3630" s="91">
        <v>0.33333333333333331</v>
      </c>
      <c r="J3630" s="91">
        <v>0.3611111111111111</v>
      </c>
      <c r="K3630" s="92">
        <v>0.67</v>
      </c>
      <c r="O3630">
        <v>0</v>
      </c>
      <c r="P3630">
        <v>45.212082000000002</v>
      </c>
      <c r="Q3630">
        <v>5.7464320000000004</v>
      </c>
      <c r="R3630" s="93">
        <v>46301.460312499999</v>
      </c>
      <c r="S3630">
        <v>1</v>
      </c>
      <c r="T3630">
        <v>20260448</v>
      </c>
      <c r="U3630" t="s">
        <v>838</v>
      </c>
      <c r="V3630">
        <v>20260448</v>
      </c>
    </row>
    <row r="3631" spans="1:22" x14ac:dyDescent="0.3">
      <c r="A3631" s="5">
        <v>46300</v>
      </c>
      <c r="B3631" s="98" t="s">
        <v>3818</v>
      </c>
      <c r="C3631" t="s">
        <v>870</v>
      </c>
      <c r="D3631" t="s">
        <v>3512</v>
      </c>
      <c r="E3631" t="s">
        <v>146</v>
      </c>
      <c r="F3631" t="s">
        <v>3513</v>
      </c>
      <c r="G3631" t="s">
        <v>2733</v>
      </c>
      <c r="H3631" t="s">
        <v>2734</v>
      </c>
      <c r="I3631" s="91">
        <v>0.3125</v>
      </c>
      <c r="J3631" s="91">
        <v>0.3263888888888889</v>
      </c>
      <c r="K3631" s="92">
        <v>0.33</v>
      </c>
      <c r="O3631">
        <v>0</v>
      </c>
      <c r="P3631">
        <v>45.192891000000003</v>
      </c>
      <c r="Q3631">
        <v>5.7288750000000004</v>
      </c>
      <c r="R3631" s="93">
        <v>46301.460312499999</v>
      </c>
      <c r="S3631">
        <v>1</v>
      </c>
      <c r="T3631">
        <v>20260600</v>
      </c>
      <c r="U3631" t="s">
        <v>40</v>
      </c>
      <c r="V3631">
        <v>20260600</v>
      </c>
    </row>
    <row r="3632" spans="1:22" x14ac:dyDescent="0.3">
      <c r="A3632" s="5">
        <v>46300</v>
      </c>
      <c r="B3632" s="98" t="s">
        <v>3841</v>
      </c>
      <c r="C3632" t="s">
        <v>971</v>
      </c>
      <c r="D3632" t="s">
        <v>3488</v>
      </c>
      <c r="E3632" t="s">
        <v>97</v>
      </c>
      <c r="F3632" t="s">
        <v>3489</v>
      </c>
      <c r="G3632" t="s">
        <v>2733</v>
      </c>
      <c r="H3632" t="s">
        <v>2734</v>
      </c>
      <c r="I3632" s="91">
        <v>0.16666666666666666</v>
      </c>
      <c r="J3632" s="91">
        <v>0.1736111111111111</v>
      </c>
      <c r="K3632" s="92">
        <v>0.17</v>
      </c>
      <c r="L3632" s="91">
        <v>0.22361111111111112</v>
      </c>
      <c r="M3632" s="91">
        <v>0.22569444444444445</v>
      </c>
      <c r="N3632" s="92">
        <v>0.05</v>
      </c>
      <c r="O3632">
        <v>1</v>
      </c>
      <c r="P3632">
        <v>45.190018000000002</v>
      </c>
      <c r="Q3632">
        <v>5.728173</v>
      </c>
      <c r="R3632" s="93">
        <v>46301.460312499999</v>
      </c>
      <c r="S3632">
        <v>1</v>
      </c>
      <c r="T3632">
        <v>20260325</v>
      </c>
      <c r="U3632" t="s">
        <v>40</v>
      </c>
      <c r="V3632">
        <v>20260325</v>
      </c>
    </row>
    <row r="3633" spans="1:22" x14ac:dyDescent="0.3">
      <c r="A3633" s="5">
        <v>46300</v>
      </c>
      <c r="B3633" s="98" t="s">
        <v>3875</v>
      </c>
      <c r="C3633" t="s">
        <v>846</v>
      </c>
      <c r="E3633" t="s">
        <v>809</v>
      </c>
      <c r="F3633" t="s">
        <v>809</v>
      </c>
      <c r="I3633" s="91">
        <v>0.33333333333333331</v>
      </c>
      <c r="J3633" s="91">
        <v>0.34722222222222221</v>
      </c>
      <c r="K3633" s="92">
        <v>0.33</v>
      </c>
      <c r="O3633">
        <v>0</v>
      </c>
      <c r="P3633">
        <v>45.176468</v>
      </c>
      <c r="Q3633">
        <v>5.7269800000000002</v>
      </c>
      <c r="R3633" s="93">
        <v>46301.460312499999</v>
      </c>
      <c r="S3633">
        <v>0</v>
      </c>
      <c r="V3633" t="s">
        <v>3876</v>
      </c>
    </row>
    <row r="3634" spans="1:22" x14ac:dyDescent="0.3">
      <c r="A3634" s="5">
        <v>46300</v>
      </c>
      <c r="B3634" s="98" t="s">
        <v>3826</v>
      </c>
      <c r="C3634" t="s">
        <v>886</v>
      </c>
      <c r="D3634" t="s">
        <v>2640</v>
      </c>
      <c r="E3634" t="s">
        <v>648</v>
      </c>
      <c r="F3634" t="s">
        <v>648</v>
      </c>
      <c r="G3634" t="s">
        <v>2733</v>
      </c>
      <c r="H3634" t="s">
        <v>2737</v>
      </c>
      <c r="I3634" s="91">
        <v>0.33333333333333331</v>
      </c>
      <c r="J3634" s="91">
        <v>0.42708333333333331</v>
      </c>
      <c r="K3634" s="92">
        <v>2.25</v>
      </c>
      <c r="O3634">
        <v>0</v>
      </c>
      <c r="P3634">
        <v>45.176288</v>
      </c>
      <c r="Q3634">
        <v>5.6971290000000003</v>
      </c>
      <c r="R3634" s="93">
        <v>46301.460312499999</v>
      </c>
      <c r="S3634">
        <v>1</v>
      </c>
      <c r="T3634">
        <v>20260545</v>
      </c>
      <c r="U3634" t="s">
        <v>838</v>
      </c>
      <c r="V3634">
        <v>20260545</v>
      </c>
    </row>
    <row r="3635" spans="1:22" x14ac:dyDescent="0.3">
      <c r="A3635" s="5">
        <v>46300</v>
      </c>
      <c r="B3635" s="98" t="s">
        <v>3862</v>
      </c>
      <c r="C3635" t="s">
        <v>853</v>
      </c>
      <c r="D3635" t="s">
        <v>3025</v>
      </c>
      <c r="E3635" t="s">
        <v>94</v>
      </c>
      <c r="F3635" t="s">
        <v>6031</v>
      </c>
      <c r="G3635" t="s">
        <v>2733</v>
      </c>
      <c r="H3635" t="s">
        <v>2734</v>
      </c>
      <c r="I3635" s="91">
        <v>0.16666666666666666</v>
      </c>
      <c r="J3635" s="91">
        <v>0.18055555555555555</v>
      </c>
      <c r="K3635" s="92">
        <v>0.33</v>
      </c>
      <c r="O3635">
        <v>0</v>
      </c>
      <c r="P3635">
        <v>45.190103999999998</v>
      </c>
      <c r="Q3635">
        <v>5.7049050000000001</v>
      </c>
      <c r="R3635" s="93">
        <v>46301.460312499999</v>
      </c>
      <c r="S3635">
        <v>1</v>
      </c>
      <c r="T3635">
        <v>20260256</v>
      </c>
      <c r="U3635" t="s">
        <v>40</v>
      </c>
      <c r="V3635">
        <v>20260256</v>
      </c>
    </row>
    <row r="3636" spans="1:22" x14ac:dyDescent="0.3">
      <c r="A3636" s="5">
        <v>46300</v>
      </c>
      <c r="B3636" s="98" t="s">
        <v>3822</v>
      </c>
      <c r="C3636" t="s">
        <v>944</v>
      </c>
      <c r="D3636" t="s">
        <v>3519</v>
      </c>
      <c r="E3636" t="s">
        <v>191</v>
      </c>
      <c r="F3636" t="s">
        <v>3520</v>
      </c>
      <c r="G3636" t="s">
        <v>2733</v>
      </c>
      <c r="H3636" t="s">
        <v>2734</v>
      </c>
      <c r="I3636" s="91">
        <v>0.16666666666666666</v>
      </c>
      <c r="J3636" s="91">
        <v>0.18055555555555555</v>
      </c>
      <c r="K3636" s="92">
        <v>0.33</v>
      </c>
      <c r="L3636" s="91">
        <v>0.15138888888888888</v>
      </c>
      <c r="M3636" s="91">
        <v>0.59861111111111109</v>
      </c>
      <c r="N3636" s="92">
        <v>10.73</v>
      </c>
      <c r="O3636">
        <v>1</v>
      </c>
      <c r="P3636">
        <v>45.180351000000002</v>
      </c>
      <c r="Q3636">
        <v>5.7075740000000001</v>
      </c>
      <c r="R3636" s="93">
        <v>46301.460312499999</v>
      </c>
      <c r="S3636">
        <v>1</v>
      </c>
      <c r="T3636">
        <v>20260431</v>
      </c>
      <c r="U3636" t="s">
        <v>40</v>
      </c>
      <c r="V3636">
        <v>20260431</v>
      </c>
    </row>
    <row r="3637" spans="1:22" x14ac:dyDescent="0.3">
      <c r="A3637" s="5">
        <v>46300</v>
      </c>
      <c r="B3637" s="98" t="s">
        <v>3823</v>
      </c>
      <c r="C3637" t="s">
        <v>968</v>
      </c>
      <c r="D3637" t="s">
        <v>3503</v>
      </c>
      <c r="E3637" t="s">
        <v>608</v>
      </c>
      <c r="F3637" t="s">
        <v>3504</v>
      </c>
      <c r="G3637" t="s">
        <v>2733</v>
      </c>
      <c r="H3637" t="s">
        <v>2734</v>
      </c>
      <c r="I3637" s="91">
        <v>0.21527777777777779</v>
      </c>
      <c r="J3637" s="91">
        <v>0.22916666666666666</v>
      </c>
      <c r="K3637" s="92">
        <v>0.33</v>
      </c>
      <c r="O3637">
        <v>0</v>
      </c>
      <c r="P3637">
        <v>45.206507999999999</v>
      </c>
      <c r="Q3637">
        <v>5.662909</v>
      </c>
      <c r="R3637" s="93">
        <v>46301.460312499999</v>
      </c>
      <c r="S3637">
        <v>1</v>
      </c>
      <c r="T3637">
        <v>20260447</v>
      </c>
      <c r="U3637" t="s">
        <v>40</v>
      </c>
      <c r="V3637">
        <v>20260447</v>
      </c>
    </row>
    <row r="3638" spans="1:22" x14ac:dyDescent="0.3">
      <c r="A3638" s="5">
        <v>46300</v>
      </c>
      <c r="B3638" s="98" t="s">
        <v>3848</v>
      </c>
      <c r="C3638" t="s">
        <v>945</v>
      </c>
      <c r="D3638" t="s">
        <v>1662</v>
      </c>
      <c r="E3638" t="s">
        <v>707</v>
      </c>
      <c r="F3638" t="s">
        <v>707</v>
      </c>
      <c r="G3638" t="s">
        <v>2733</v>
      </c>
      <c r="H3638" t="s">
        <v>2737</v>
      </c>
      <c r="I3638" s="91">
        <v>0.33333333333333331</v>
      </c>
      <c r="J3638" s="91">
        <v>0.35416666666666669</v>
      </c>
      <c r="K3638" s="92">
        <v>0.5</v>
      </c>
      <c r="O3638">
        <v>0</v>
      </c>
      <c r="P3638">
        <v>45.179850000000002</v>
      </c>
      <c r="Q3638">
        <v>5.7073270000000003</v>
      </c>
      <c r="R3638" s="93">
        <v>46301.460312499999</v>
      </c>
      <c r="S3638">
        <v>1</v>
      </c>
      <c r="T3638">
        <v>20260199</v>
      </c>
      <c r="U3638" t="s">
        <v>838</v>
      </c>
      <c r="V3638">
        <v>20260199</v>
      </c>
    </row>
    <row r="3639" spans="1:22" x14ac:dyDescent="0.3">
      <c r="A3639" s="5">
        <v>46300</v>
      </c>
      <c r="B3639" s="98" t="s">
        <v>3830</v>
      </c>
      <c r="C3639" t="s">
        <v>951</v>
      </c>
      <c r="D3639" t="s">
        <v>3090</v>
      </c>
      <c r="E3639" t="s">
        <v>414</v>
      </c>
      <c r="F3639" t="s">
        <v>6032</v>
      </c>
      <c r="G3639" t="s">
        <v>2733</v>
      </c>
      <c r="H3639" t="s">
        <v>2734</v>
      </c>
      <c r="I3639" s="91">
        <v>0.16666666666666666</v>
      </c>
      <c r="J3639" s="91">
        <v>0.18055555555555555</v>
      </c>
      <c r="K3639" s="92">
        <v>0.33</v>
      </c>
      <c r="L3639" s="91">
        <v>0.27708333333333335</v>
      </c>
      <c r="M3639" s="91">
        <v>0.27708333333333335</v>
      </c>
      <c r="N3639" s="92">
        <v>0</v>
      </c>
      <c r="O3639">
        <v>1</v>
      </c>
      <c r="P3639">
        <v>45.208905000000001</v>
      </c>
      <c r="Q3639">
        <v>5.7485759999999999</v>
      </c>
      <c r="R3639" s="93">
        <v>46301.460312499999</v>
      </c>
      <c r="S3639">
        <v>1</v>
      </c>
      <c r="T3639">
        <v>20260114</v>
      </c>
      <c r="U3639" t="s">
        <v>40</v>
      </c>
      <c r="V3639">
        <v>20260114</v>
      </c>
    </row>
    <row r="3640" spans="1:22" x14ac:dyDescent="0.3">
      <c r="A3640" s="5">
        <v>46300</v>
      </c>
      <c r="B3640" s="98" t="s">
        <v>3814</v>
      </c>
      <c r="C3640" t="s">
        <v>948</v>
      </c>
      <c r="D3640" t="s">
        <v>3496</v>
      </c>
      <c r="E3640" t="s">
        <v>666</v>
      </c>
      <c r="F3640" t="s">
        <v>3497</v>
      </c>
      <c r="G3640" t="s">
        <v>2733</v>
      </c>
      <c r="H3640" t="s">
        <v>2734</v>
      </c>
      <c r="I3640" s="91">
        <v>0.25</v>
      </c>
      <c r="J3640" s="91">
        <v>0.26041666666666669</v>
      </c>
      <c r="K3640" s="92">
        <v>0.25</v>
      </c>
      <c r="L3640" s="91">
        <v>0.39583333333333331</v>
      </c>
      <c r="M3640" s="91">
        <v>0.46944444444444444</v>
      </c>
      <c r="N3640" s="92">
        <v>1.77</v>
      </c>
      <c r="O3640">
        <v>1</v>
      </c>
      <c r="P3640">
        <v>45.178390999999998</v>
      </c>
      <c r="Q3640">
        <v>5.7375129999999999</v>
      </c>
      <c r="R3640" s="93">
        <v>46301.460312499999</v>
      </c>
      <c r="S3640">
        <v>1</v>
      </c>
      <c r="T3640">
        <v>20260029</v>
      </c>
      <c r="U3640" t="s">
        <v>40</v>
      </c>
      <c r="V3640">
        <v>20260029</v>
      </c>
    </row>
    <row r="3641" spans="1:22" x14ac:dyDescent="0.3">
      <c r="A3641" s="5">
        <v>46300</v>
      </c>
      <c r="B3641" s="98" t="s">
        <v>3839</v>
      </c>
      <c r="C3641" t="s">
        <v>966</v>
      </c>
      <c r="D3641" t="s">
        <v>1215</v>
      </c>
      <c r="E3641" t="s">
        <v>280</v>
      </c>
      <c r="F3641" t="s">
        <v>3502</v>
      </c>
      <c r="G3641" t="s">
        <v>2733</v>
      </c>
      <c r="H3641" t="s">
        <v>2737</v>
      </c>
      <c r="I3641" s="91">
        <v>0.33333333333333331</v>
      </c>
      <c r="J3641" s="91">
        <v>0.375</v>
      </c>
      <c r="K3641" s="92">
        <v>1</v>
      </c>
      <c r="L3641" s="91">
        <v>0.21388888888888888</v>
      </c>
      <c r="M3641" s="91">
        <v>0.25972222222222224</v>
      </c>
      <c r="N3641" s="92">
        <v>1.1000000000000001</v>
      </c>
      <c r="O3641">
        <v>1</v>
      </c>
      <c r="P3641">
        <v>45.300490000000003</v>
      </c>
      <c r="Q3641">
        <v>5.4865740000000001</v>
      </c>
      <c r="R3641" s="93">
        <v>46301.460312499999</v>
      </c>
      <c r="S3641">
        <v>1</v>
      </c>
      <c r="T3641">
        <v>20260478</v>
      </c>
      <c r="U3641" t="s">
        <v>838</v>
      </c>
      <c r="V3641">
        <v>20260478</v>
      </c>
    </row>
    <row r="3642" spans="1:22" x14ac:dyDescent="0.3">
      <c r="A3642" s="5">
        <v>46300</v>
      </c>
      <c r="B3642" s="98" t="s">
        <v>3848</v>
      </c>
      <c r="C3642" t="s">
        <v>945</v>
      </c>
      <c r="D3642" t="s">
        <v>1302</v>
      </c>
      <c r="E3642" t="s">
        <v>86</v>
      </c>
      <c r="F3642" t="s">
        <v>3524</v>
      </c>
      <c r="G3642" t="s">
        <v>2733</v>
      </c>
      <c r="H3642" t="s">
        <v>2737</v>
      </c>
      <c r="I3642" s="91">
        <v>0.33333333333333331</v>
      </c>
      <c r="J3642" s="91">
        <v>0.34375</v>
      </c>
      <c r="K3642" s="92">
        <v>0.25</v>
      </c>
      <c r="L3642" s="91">
        <v>0.1736111111111111</v>
      </c>
      <c r="M3642" s="91">
        <v>0.19375000000000001</v>
      </c>
      <c r="N3642" s="92">
        <v>0.48</v>
      </c>
      <c r="O3642">
        <v>1</v>
      </c>
      <c r="P3642">
        <v>45.191657999999997</v>
      </c>
      <c r="Q3642">
        <v>5.722899</v>
      </c>
      <c r="R3642" s="93">
        <v>46301.460312499999</v>
      </c>
      <c r="S3642">
        <v>1</v>
      </c>
      <c r="T3642">
        <v>20260072</v>
      </c>
      <c r="U3642" t="s">
        <v>838</v>
      </c>
      <c r="V3642">
        <v>20260072</v>
      </c>
    </row>
    <row r="3643" spans="1:22" x14ac:dyDescent="0.3">
      <c r="A3643" s="5">
        <v>46300</v>
      </c>
      <c r="B3643" s="98" t="s">
        <v>3831</v>
      </c>
      <c r="C3643" t="s">
        <v>892</v>
      </c>
      <c r="D3643" t="s">
        <v>1275</v>
      </c>
      <c r="E3643" t="s">
        <v>209</v>
      </c>
      <c r="F3643" t="s">
        <v>209</v>
      </c>
      <c r="G3643" t="s">
        <v>2733</v>
      </c>
      <c r="H3643" t="s">
        <v>2737</v>
      </c>
      <c r="I3643" s="91">
        <v>0.33333333333333331</v>
      </c>
      <c r="J3643" s="91">
        <v>0.34722222222222221</v>
      </c>
      <c r="K3643" s="92">
        <v>0.33</v>
      </c>
      <c r="O3643">
        <v>0</v>
      </c>
      <c r="P3643">
        <v>45.194781999999996</v>
      </c>
      <c r="Q3643">
        <v>5.7142739999999996</v>
      </c>
      <c r="R3643" s="93">
        <v>46301.460312499999</v>
      </c>
      <c r="S3643">
        <v>1</v>
      </c>
      <c r="T3643">
        <v>20260059</v>
      </c>
      <c r="U3643" t="s">
        <v>838</v>
      </c>
      <c r="V3643">
        <v>20260059</v>
      </c>
    </row>
    <row r="3644" spans="1:22" x14ac:dyDescent="0.3">
      <c r="A3644" s="5">
        <v>46300</v>
      </c>
      <c r="B3644" s="98" t="s">
        <v>3865</v>
      </c>
      <c r="C3644" t="s">
        <v>962</v>
      </c>
      <c r="D3644" t="s">
        <v>2447</v>
      </c>
      <c r="E3644" t="s">
        <v>794</v>
      </c>
      <c r="F3644" t="s">
        <v>2449</v>
      </c>
      <c r="G3644" t="s">
        <v>2733</v>
      </c>
      <c r="H3644" t="s">
        <v>2737</v>
      </c>
      <c r="I3644" s="91">
        <v>0.25694444444444442</v>
      </c>
      <c r="J3644" s="91">
        <v>0.2673611111111111</v>
      </c>
      <c r="K3644" s="92">
        <v>0.25</v>
      </c>
      <c r="L3644" s="91">
        <v>0.23194444444444445</v>
      </c>
      <c r="M3644" s="91">
        <v>0.24791666666666667</v>
      </c>
      <c r="N3644" s="92">
        <v>0.38</v>
      </c>
      <c r="O3644">
        <v>1</v>
      </c>
      <c r="P3644">
        <v>45.363542000000002</v>
      </c>
      <c r="Q3644">
        <v>5.5916610000000002</v>
      </c>
      <c r="R3644" s="93">
        <v>46301.460312499999</v>
      </c>
      <c r="S3644">
        <v>1</v>
      </c>
      <c r="T3644">
        <v>20260456</v>
      </c>
      <c r="U3644" t="s">
        <v>838</v>
      </c>
      <c r="V3644">
        <v>20260456</v>
      </c>
    </row>
    <row r="3645" spans="1:22" x14ac:dyDescent="0.3">
      <c r="A3645" s="5">
        <v>46300</v>
      </c>
      <c r="B3645" s="98" t="s">
        <v>3849</v>
      </c>
      <c r="C3645" t="s">
        <v>861</v>
      </c>
      <c r="D3645" t="s">
        <v>868</v>
      </c>
      <c r="E3645" t="s">
        <v>826</v>
      </c>
      <c r="F3645" t="s">
        <v>826</v>
      </c>
      <c r="G3645" t="s">
        <v>2733</v>
      </c>
      <c r="H3645" t="s">
        <v>2737</v>
      </c>
      <c r="I3645" s="91">
        <v>0.33333333333333331</v>
      </c>
      <c r="J3645" s="91">
        <v>0.34722222222222221</v>
      </c>
      <c r="K3645" s="92">
        <v>0.33</v>
      </c>
      <c r="L3645" s="91">
        <v>0.24652777777777779</v>
      </c>
      <c r="M3645" s="91">
        <v>0.27430555555555558</v>
      </c>
      <c r="N3645" s="92">
        <v>0.67</v>
      </c>
      <c r="O3645">
        <v>1</v>
      </c>
      <c r="P3645">
        <v>45.185786999999998</v>
      </c>
      <c r="Q3645">
        <v>5.7279049999999998</v>
      </c>
      <c r="R3645" s="93">
        <v>46301.460312499999</v>
      </c>
      <c r="S3645">
        <v>1</v>
      </c>
      <c r="V3645" t="s">
        <v>3810</v>
      </c>
    </row>
    <row r="3646" spans="1:22" x14ac:dyDescent="0.3">
      <c r="A3646" s="5">
        <v>46300</v>
      </c>
      <c r="B3646" s="98" t="s">
        <v>3867</v>
      </c>
      <c r="C3646" t="s">
        <v>914</v>
      </c>
      <c r="D3646" t="s">
        <v>1483</v>
      </c>
      <c r="E3646" t="s">
        <v>194</v>
      </c>
      <c r="F3646" t="s">
        <v>194</v>
      </c>
      <c r="G3646" t="s">
        <v>2733</v>
      </c>
      <c r="H3646" t="s">
        <v>2737</v>
      </c>
      <c r="I3646" s="91">
        <v>0.33333333333333331</v>
      </c>
      <c r="J3646" s="91">
        <v>0.34722222222222221</v>
      </c>
      <c r="K3646" s="92">
        <v>0.33</v>
      </c>
      <c r="L3646" s="91">
        <v>0.33611111111111114</v>
      </c>
      <c r="M3646" s="91">
        <v>0.34791666666666665</v>
      </c>
      <c r="N3646" s="92">
        <v>0.28000000000000003</v>
      </c>
      <c r="O3646">
        <v>1</v>
      </c>
      <c r="P3646">
        <v>45.187032000000002</v>
      </c>
      <c r="Q3646">
        <v>5.7131910000000001</v>
      </c>
      <c r="R3646" s="93">
        <v>46301.460312499999</v>
      </c>
      <c r="S3646">
        <v>1</v>
      </c>
      <c r="T3646">
        <v>20260587</v>
      </c>
      <c r="U3646" t="s">
        <v>838</v>
      </c>
      <c r="V3646">
        <v>20260587</v>
      </c>
    </row>
    <row r="3647" spans="1:22" x14ac:dyDescent="0.3">
      <c r="A3647" s="5">
        <v>46300</v>
      </c>
      <c r="B3647" s="98" t="s">
        <v>3827</v>
      </c>
      <c r="C3647" t="s">
        <v>967</v>
      </c>
      <c r="D3647" t="s">
        <v>2036</v>
      </c>
      <c r="E3647" t="s">
        <v>368</v>
      </c>
      <c r="F3647" t="s">
        <v>368</v>
      </c>
      <c r="G3647" t="s">
        <v>2733</v>
      </c>
      <c r="H3647" t="s">
        <v>2737</v>
      </c>
      <c r="I3647" s="91">
        <v>0.33333333333333331</v>
      </c>
      <c r="J3647" s="91">
        <v>0.34722222222222221</v>
      </c>
      <c r="K3647" s="92">
        <v>0.33</v>
      </c>
      <c r="L3647" s="91">
        <v>0.19930555555555557</v>
      </c>
      <c r="M3647" s="91">
        <v>0.22361111111111112</v>
      </c>
      <c r="N3647" s="92">
        <v>0.57999999999999996</v>
      </c>
      <c r="O3647">
        <v>1</v>
      </c>
      <c r="P3647">
        <v>45.182288999999997</v>
      </c>
      <c r="Q3647">
        <v>5.7159700000000004</v>
      </c>
      <c r="R3647" s="93">
        <v>46301.460312499999</v>
      </c>
      <c r="S3647">
        <v>1</v>
      </c>
      <c r="T3647">
        <v>20260318</v>
      </c>
      <c r="U3647" t="s">
        <v>838</v>
      </c>
      <c r="V3647">
        <v>20260318</v>
      </c>
    </row>
    <row r="3648" spans="1:22" x14ac:dyDescent="0.3">
      <c r="A3648" s="5">
        <v>46300</v>
      </c>
      <c r="B3648" s="98" t="s">
        <v>3841</v>
      </c>
      <c r="C3648" t="s">
        <v>971</v>
      </c>
      <c r="D3648" t="s">
        <v>2064</v>
      </c>
      <c r="E3648" t="s">
        <v>187</v>
      </c>
      <c r="F3648" t="s">
        <v>187</v>
      </c>
      <c r="G3648" t="s">
        <v>2733</v>
      </c>
      <c r="H3648" t="s">
        <v>2737</v>
      </c>
      <c r="I3648" s="91">
        <v>0.33333333333333331</v>
      </c>
      <c r="J3648" s="91">
        <v>0.34722222222222221</v>
      </c>
      <c r="K3648" s="92">
        <v>0.33</v>
      </c>
      <c r="O3648">
        <v>0</v>
      </c>
      <c r="P3648">
        <v>45.189857000000003</v>
      </c>
      <c r="Q3648">
        <v>5.7292610000000002</v>
      </c>
      <c r="R3648" s="93">
        <v>46301.460312499999</v>
      </c>
      <c r="S3648">
        <v>1</v>
      </c>
      <c r="T3648">
        <v>20260328</v>
      </c>
      <c r="U3648" t="s">
        <v>838</v>
      </c>
      <c r="V3648">
        <v>20260328</v>
      </c>
    </row>
    <row r="3649" spans="1:22" x14ac:dyDescent="0.3">
      <c r="A3649" s="5">
        <v>46300</v>
      </c>
      <c r="B3649" s="98" t="s">
        <v>3845</v>
      </c>
      <c r="C3649" t="s">
        <v>950</v>
      </c>
      <c r="D3649" t="s">
        <v>2510</v>
      </c>
      <c r="E3649" t="s">
        <v>115</v>
      </c>
      <c r="F3649" t="s">
        <v>115</v>
      </c>
      <c r="G3649" t="s">
        <v>2733</v>
      </c>
      <c r="H3649" t="s">
        <v>2737</v>
      </c>
      <c r="I3649" s="91">
        <v>0.33333333333333331</v>
      </c>
      <c r="J3649" s="91">
        <v>0.34722222222222221</v>
      </c>
      <c r="K3649" s="92">
        <v>0.33</v>
      </c>
      <c r="O3649">
        <v>0</v>
      </c>
      <c r="P3649">
        <v>45.190648000000003</v>
      </c>
      <c r="Q3649">
        <v>5.7227129999999997</v>
      </c>
      <c r="R3649" s="93">
        <v>46301.460312499999</v>
      </c>
      <c r="S3649">
        <v>1</v>
      </c>
      <c r="T3649">
        <v>20260494</v>
      </c>
      <c r="U3649" t="s">
        <v>838</v>
      </c>
      <c r="V3649">
        <v>20260494</v>
      </c>
    </row>
    <row r="3650" spans="1:22" x14ac:dyDescent="0.3">
      <c r="A3650" s="5">
        <v>46300</v>
      </c>
      <c r="B3650" s="98" t="s">
        <v>3861</v>
      </c>
      <c r="C3650" t="s">
        <v>970</v>
      </c>
      <c r="D3650" t="s">
        <v>2101</v>
      </c>
      <c r="E3650" t="s">
        <v>75</v>
      </c>
      <c r="F3650" t="s">
        <v>3518</v>
      </c>
      <c r="G3650" t="s">
        <v>2733</v>
      </c>
      <c r="H3650" t="s">
        <v>2737</v>
      </c>
      <c r="I3650" s="91">
        <v>0.33333333333333331</v>
      </c>
      <c r="J3650" s="91">
        <v>0.36458333333333331</v>
      </c>
      <c r="K3650" s="92">
        <v>0.75</v>
      </c>
      <c r="O3650">
        <v>0</v>
      </c>
      <c r="P3650">
        <v>45.181066000000001</v>
      </c>
      <c r="Q3650">
        <v>5.7117360000000001</v>
      </c>
      <c r="R3650" s="93">
        <v>46301.460312499999</v>
      </c>
      <c r="S3650">
        <v>1</v>
      </c>
      <c r="T3650">
        <v>20260342</v>
      </c>
      <c r="U3650" t="s">
        <v>838</v>
      </c>
      <c r="V3650">
        <v>20260342</v>
      </c>
    </row>
    <row r="3651" spans="1:22" x14ac:dyDescent="0.3">
      <c r="A3651" s="5">
        <v>46300</v>
      </c>
      <c r="B3651" s="98" t="s">
        <v>3868</v>
      </c>
      <c r="C3651" t="s">
        <v>983</v>
      </c>
      <c r="D3651" t="s">
        <v>2409</v>
      </c>
      <c r="E3651" t="s">
        <v>689</v>
      </c>
      <c r="F3651" t="s">
        <v>689</v>
      </c>
      <c r="G3651" t="s">
        <v>2733</v>
      </c>
      <c r="H3651" t="s">
        <v>2737</v>
      </c>
      <c r="I3651" s="91">
        <v>0.33333333333333331</v>
      </c>
      <c r="J3651" s="91">
        <v>0.3888888888888889</v>
      </c>
      <c r="K3651" s="92">
        <v>1.33</v>
      </c>
      <c r="L3651" s="91">
        <v>0.18819444444444444</v>
      </c>
      <c r="M3651" s="91">
        <v>0.21388888888888888</v>
      </c>
      <c r="N3651" s="92">
        <v>0.62</v>
      </c>
      <c r="O3651">
        <v>1</v>
      </c>
      <c r="P3651">
        <v>45.180048999999997</v>
      </c>
      <c r="Q3651">
        <v>5.7911270000000004</v>
      </c>
      <c r="R3651" s="93">
        <v>46301.460312499999</v>
      </c>
      <c r="S3651">
        <v>1</v>
      </c>
      <c r="T3651">
        <v>20260445</v>
      </c>
      <c r="U3651" t="s">
        <v>838</v>
      </c>
      <c r="V3651">
        <v>20260445</v>
      </c>
    </row>
    <row r="3652" spans="1:22" x14ac:dyDescent="0.3">
      <c r="A3652" s="5">
        <v>46300</v>
      </c>
      <c r="B3652" s="98" t="s">
        <v>3827</v>
      </c>
      <c r="C3652" t="s">
        <v>967</v>
      </c>
      <c r="D3652" t="s">
        <v>3515</v>
      </c>
      <c r="E3652" t="s">
        <v>234</v>
      </c>
      <c r="F3652" t="s">
        <v>3516</v>
      </c>
      <c r="G3652" t="s">
        <v>2733</v>
      </c>
      <c r="H3652" t="s">
        <v>2734</v>
      </c>
      <c r="I3652" s="91">
        <v>0.16666666666666666</v>
      </c>
      <c r="J3652" s="91">
        <v>0.18055555555555555</v>
      </c>
      <c r="K3652" s="92">
        <v>0.33</v>
      </c>
      <c r="L3652" s="91">
        <v>0.31944444444444442</v>
      </c>
      <c r="M3652" s="91">
        <v>0.37013888888888891</v>
      </c>
      <c r="N3652" s="92">
        <v>1.22</v>
      </c>
      <c r="O3652">
        <v>1</v>
      </c>
      <c r="P3652">
        <v>45.182043</v>
      </c>
      <c r="Q3652">
        <v>5.7257119999999997</v>
      </c>
      <c r="R3652" s="93">
        <v>46301.460312499999</v>
      </c>
      <c r="S3652">
        <v>1</v>
      </c>
      <c r="T3652">
        <v>20260206</v>
      </c>
      <c r="U3652" t="s">
        <v>40</v>
      </c>
      <c r="V3652">
        <v>20260206</v>
      </c>
    </row>
    <row r="3653" spans="1:22" x14ac:dyDescent="0.3">
      <c r="A3653" s="5">
        <v>46300</v>
      </c>
      <c r="B3653" s="98" t="s">
        <v>3854</v>
      </c>
      <c r="C3653" t="s">
        <v>963</v>
      </c>
      <c r="D3653" t="s">
        <v>1568</v>
      </c>
      <c r="E3653" t="s">
        <v>462</v>
      </c>
      <c r="F3653" t="s">
        <v>3903</v>
      </c>
      <c r="G3653" t="s">
        <v>2733</v>
      </c>
      <c r="H3653" t="s">
        <v>2737</v>
      </c>
      <c r="I3653" s="91">
        <v>0.33333333333333331</v>
      </c>
      <c r="J3653" s="91">
        <v>0.38541666666666669</v>
      </c>
      <c r="K3653" s="92">
        <v>1.25</v>
      </c>
      <c r="L3653" s="91">
        <v>0.25763888888888886</v>
      </c>
      <c r="M3653" s="91">
        <v>0.28749999999999998</v>
      </c>
      <c r="N3653" s="92">
        <v>0.72</v>
      </c>
      <c r="O3653">
        <v>1</v>
      </c>
      <c r="P3653">
        <v>45.184040000000003</v>
      </c>
      <c r="Q3653">
        <v>5.7121500000000003</v>
      </c>
      <c r="R3653" s="93">
        <v>46301.460312499999</v>
      </c>
      <c r="S3653">
        <v>1</v>
      </c>
      <c r="T3653">
        <v>20260165</v>
      </c>
      <c r="U3653" t="s">
        <v>838</v>
      </c>
      <c r="V3653">
        <v>20260165</v>
      </c>
    </row>
    <row r="3654" spans="1:22" x14ac:dyDescent="0.3">
      <c r="A3654" s="5">
        <v>46300</v>
      </c>
      <c r="B3654" s="98" t="s">
        <v>3817</v>
      </c>
      <c r="C3654" t="s">
        <v>974</v>
      </c>
      <c r="E3654" t="s">
        <v>3517</v>
      </c>
      <c r="F3654" t="s">
        <v>3517</v>
      </c>
      <c r="I3654" s="91">
        <v>0.33333333333333331</v>
      </c>
      <c r="J3654" s="91">
        <v>0.37847222222222221</v>
      </c>
      <c r="K3654" s="92">
        <v>1.08</v>
      </c>
      <c r="O3654">
        <v>0</v>
      </c>
      <c r="P3654">
        <v>45.363542000000002</v>
      </c>
      <c r="Q3654">
        <v>5.5916610000000002</v>
      </c>
      <c r="R3654" s="93">
        <v>46301.460312499999</v>
      </c>
      <c r="S3654">
        <v>1</v>
      </c>
      <c r="T3654">
        <v>20260458</v>
      </c>
      <c r="U3654" t="s">
        <v>3760</v>
      </c>
      <c r="V3654">
        <v>20260458</v>
      </c>
    </row>
    <row r="3655" spans="1:22" x14ac:dyDescent="0.3">
      <c r="A3655" s="5">
        <v>46300</v>
      </c>
      <c r="B3655" s="98" t="s">
        <v>3811</v>
      </c>
      <c r="C3655" t="s">
        <v>975</v>
      </c>
      <c r="D3655" t="s">
        <v>2689</v>
      </c>
      <c r="E3655" t="s">
        <v>387</v>
      </c>
      <c r="F3655" t="s">
        <v>387</v>
      </c>
      <c r="G3655" t="s">
        <v>2733</v>
      </c>
      <c r="H3655" t="s">
        <v>2737</v>
      </c>
      <c r="I3655" s="91">
        <v>0.28819444444444442</v>
      </c>
      <c r="J3655" s="91">
        <v>0.2986111111111111</v>
      </c>
      <c r="K3655" s="92">
        <v>0.25</v>
      </c>
      <c r="L3655" s="91">
        <v>0.25624999999999998</v>
      </c>
      <c r="M3655" s="91">
        <v>0.27152777777777776</v>
      </c>
      <c r="N3655" s="92">
        <v>0.37</v>
      </c>
      <c r="O3655">
        <v>1</v>
      </c>
      <c r="P3655">
        <v>45.365996000000003</v>
      </c>
      <c r="Q3655">
        <v>5.5923809999999996</v>
      </c>
      <c r="R3655" s="93">
        <v>46301.460312499999</v>
      </c>
      <c r="S3655">
        <v>1</v>
      </c>
      <c r="T3655">
        <v>20260564</v>
      </c>
      <c r="U3655" t="s">
        <v>838</v>
      </c>
      <c r="V3655">
        <v>20260564</v>
      </c>
    </row>
    <row r="3656" spans="1:22" x14ac:dyDescent="0.3">
      <c r="A3656" s="5">
        <v>46300</v>
      </c>
      <c r="B3656" s="98" t="s">
        <v>3868</v>
      </c>
      <c r="C3656" t="s">
        <v>983</v>
      </c>
      <c r="D3656" t="s">
        <v>1745</v>
      </c>
      <c r="E3656" t="s">
        <v>473</v>
      </c>
      <c r="F3656" t="s">
        <v>3527</v>
      </c>
      <c r="G3656" t="s">
        <v>2733</v>
      </c>
      <c r="H3656" t="s">
        <v>2734</v>
      </c>
      <c r="I3656" s="91">
        <v>0.16666666666666666</v>
      </c>
      <c r="J3656" s="91">
        <v>0.18055555555555555</v>
      </c>
      <c r="K3656" s="92">
        <v>0.33</v>
      </c>
      <c r="L3656" s="91">
        <v>0.18611111111111112</v>
      </c>
      <c r="O3656">
        <v>0</v>
      </c>
      <c r="P3656">
        <v>45.201889999999999</v>
      </c>
      <c r="Q3656">
        <v>5.8388479999999996</v>
      </c>
      <c r="R3656" s="93">
        <v>46301.460312499999</v>
      </c>
      <c r="S3656">
        <v>1</v>
      </c>
      <c r="T3656">
        <v>20260229</v>
      </c>
      <c r="U3656" t="s">
        <v>838</v>
      </c>
      <c r="V3656">
        <v>20260229</v>
      </c>
    </row>
    <row r="3657" spans="1:22" x14ac:dyDescent="0.3">
      <c r="A3657" s="5">
        <v>46300</v>
      </c>
      <c r="B3657" s="98" t="s">
        <v>3865</v>
      </c>
      <c r="C3657" t="s">
        <v>962</v>
      </c>
      <c r="D3657" t="s">
        <v>1194</v>
      </c>
      <c r="E3657" t="s">
        <v>289</v>
      </c>
      <c r="F3657" t="s">
        <v>289</v>
      </c>
      <c r="G3657" t="s">
        <v>2733</v>
      </c>
      <c r="H3657" t="s">
        <v>2737</v>
      </c>
      <c r="I3657" s="91">
        <v>0.2673611111111111</v>
      </c>
      <c r="J3657" s="91">
        <v>0.30208333333333331</v>
      </c>
      <c r="K3657" s="92">
        <v>0.83</v>
      </c>
      <c r="L3657" s="91">
        <v>0.25</v>
      </c>
      <c r="M3657" s="91">
        <v>0.27013888888888887</v>
      </c>
      <c r="N3657" s="92">
        <v>0.48</v>
      </c>
      <c r="O3657">
        <v>1</v>
      </c>
      <c r="P3657">
        <v>45.364960000000004</v>
      </c>
      <c r="Q3657">
        <v>5.5936700000000004</v>
      </c>
      <c r="R3657" s="93">
        <v>46301.460312499999</v>
      </c>
      <c r="S3657">
        <v>1</v>
      </c>
      <c r="T3657">
        <v>20260034</v>
      </c>
      <c r="U3657" t="s">
        <v>838</v>
      </c>
      <c r="V3657">
        <v>20260034</v>
      </c>
    </row>
    <row r="3658" spans="1:22" x14ac:dyDescent="0.3">
      <c r="A3658" s="5">
        <v>46300</v>
      </c>
      <c r="B3658" s="98" t="s">
        <v>3820</v>
      </c>
      <c r="C3658" t="s">
        <v>961</v>
      </c>
      <c r="D3658" t="s">
        <v>1157</v>
      </c>
      <c r="E3658" t="s">
        <v>278</v>
      </c>
      <c r="F3658" t="s">
        <v>1161</v>
      </c>
      <c r="G3658" t="s">
        <v>2733</v>
      </c>
      <c r="H3658" t="s">
        <v>2781</v>
      </c>
      <c r="I3658" s="91">
        <v>0.16666666666666666</v>
      </c>
      <c r="J3658" s="91">
        <v>0.20833333333333334</v>
      </c>
      <c r="K3658" s="92">
        <v>1</v>
      </c>
      <c r="L3658" s="91">
        <v>0.19166666666666668</v>
      </c>
      <c r="M3658" s="91">
        <v>0.25277777777777777</v>
      </c>
      <c r="N3658" s="92">
        <v>1.47</v>
      </c>
      <c r="O3658">
        <v>1</v>
      </c>
      <c r="P3658">
        <v>45.148142999999997</v>
      </c>
      <c r="Q3658">
        <v>5.723122</v>
      </c>
      <c r="R3658" s="93">
        <v>46301.460312499999</v>
      </c>
      <c r="S3658">
        <v>1</v>
      </c>
      <c r="T3658">
        <v>20260602</v>
      </c>
      <c r="U3658" t="s">
        <v>838</v>
      </c>
      <c r="V3658">
        <v>20260602</v>
      </c>
    </row>
    <row r="3659" spans="1:22" x14ac:dyDescent="0.3">
      <c r="A3659" s="5">
        <v>46300</v>
      </c>
      <c r="B3659" s="98" t="s">
        <v>3814</v>
      </c>
      <c r="C3659" t="s">
        <v>948</v>
      </c>
      <c r="D3659" t="s">
        <v>1266</v>
      </c>
      <c r="E3659" t="s">
        <v>379</v>
      </c>
      <c r="F3659" t="s">
        <v>379</v>
      </c>
      <c r="G3659" t="s">
        <v>2733</v>
      </c>
      <c r="H3659" t="s">
        <v>2737</v>
      </c>
      <c r="I3659" s="91">
        <v>0.33333333333333331</v>
      </c>
      <c r="J3659" s="91">
        <v>0.375</v>
      </c>
      <c r="K3659" s="92">
        <v>1</v>
      </c>
      <c r="O3659">
        <v>0</v>
      </c>
      <c r="P3659">
        <v>45.162835000000001</v>
      </c>
      <c r="Q3659">
        <v>5.7206549999999998</v>
      </c>
      <c r="R3659" s="93">
        <v>46301.460312499999</v>
      </c>
      <c r="S3659">
        <v>1</v>
      </c>
      <c r="T3659">
        <v>20260057</v>
      </c>
      <c r="U3659" t="s">
        <v>838</v>
      </c>
      <c r="V3659">
        <v>20260057</v>
      </c>
    </row>
    <row r="3660" spans="1:22" x14ac:dyDescent="0.3">
      <c r="A3660" s="5">
        <v>46300</v>
      </c>
      <c r="B3660" s="98" t="s">
        <v>6033</v>
      </c>
      <c r="C3660" t="s">
        <v>846</v>
      </c>
      <c r="E3660" t="s">
        <v>820</v>
      </c>
      <c r="F3660" t="s">
        <v>820</v>
      </c>
      <c r="I3660" s="91">
        <v>0.16666666666666666</v>
      </c>
      <c r="J3660" s="91">
        <v>0.17708333333333334</v>
      </c>
      <c r="K3660" s="92">
        <v>0.25</v>
      </c>
      <c r="O3660">
        <v>0</v>
      </c>
      <c r="P3660">
        <v>48.795366999999999</v>
      </c>
      <c r="Q3660">
        <v>2.322012</v>
      </c>
      <c r="R3660" s="93">
        <v>46301.460312499999</v>
      </c>
      <c r="S3660">
        <v>0</v>
      </c>
      <c r="V3660" t="s">
        <v>3802</v>
      </c>
    </row>
    <row r="3661" spans="1:22" x14ac:dyDescent="0.3">
      <c r="A3661" s="5">
        <v>46300</v>
      </c>
      <c r="B3661" s="98" t="s">
        <v>3845</v>
      </c>
      <c r="C3661" t="s">
        <v>950</v>
      </c>
      <c r="D3661" t="s">
        <v>2777</v>
      </c>
      <c r="E3661" t="s">
        <v>153</v>
      </c>
      <c r="F3661" t="s">
        <v>2778</v>
      </c>
      <c r="G3661" t="s">
        <v>2733</v>
      </c>
      <c r="H3661" t="s">
        <v>2734</v>
      </c>
      <c r="I3661" s="91">
        <v>0.25</v>
      </c>
      <c r="J3661" s="91">
        <v>0.2638888888888889</v>
      </c>
      <c r="K3661" s="92">
        <v>0.33</v>
      </c>
      <c r="L3661" s="91">
        <v>0.19930555555555557</v>
      </c>
      <c r="M3661" s="91">
        <v>0.29930555555555555</v>
      </c>
      <c r="N3661" s="92">
        <v>2.4</v>
      </c>
      <c r="O3661">
        <v>1</v>
      </c>
      <c r="P3661">
        <v>45.190181000000003</v>
      </c>
      <c r="Q3661">
        <v>5.7254589999999999</v>
      </c>
      <c r="R3661" s="93">
        <v>46301.460312499999</v>
      </c>
      <c r="S3661">
        <v>1</v>
      </c>
      <c r="T3661">
        <v>20260097</v>
      </c>
      <c r="U3661" t="s">
        <v>40</v>
      </c>
      <c r="V3661">
        <v>20260097</v>
      </c>
    </row>
    <row r="3662" spans="1:22" x14ac:dyDescent="0.3">
      <c r="A3662" s="5">
        <v>46300</v>
      </c>
      <c r="B3662" s="98" t="s">
        <v>3818</v>
      </c>
      <c r="C3662" t="s">
        <v>870</v>
      </c>
      <c r="D3662" t="s">
        <v>1594</v>
      </c>
      <c r="E3662" t="s">
        <v>366</v>
      </c>
      <c r="F3662" t="s">
        <v>3888</v>
      </c>
      <c r="G3662" t="s">
        <v>2733</v>
      </c>
      <c r="H3662" t="s">
        <v>2737</v>
      </c>
      <c r="I3662" s="91">
        <v>0.61111111111111116</v>
      </c>
      <c r="J3662" s="91">
        <v>0.62152777777777779</v>
      </c>
      <c r="K3662" s="92">
        <v>0.25</v>
      </c>
      <c r="O3662">
        <v>0</v>
      </c>
      <c r="P3662">
        <v>45.181280000000001</v>
      </c>
      <c r="Q3662">
        <v>5.6889940000000001</v>
      </c>
      <c r="R3662" s="93">
        <v>46301.460312499999</v>
      </c>
      <c r="S3662">
        <v>1</v>
      </c>
      <c r="T3662">
        <v>20260174</v>
      </c>
      <c r="U3662" t="s">
        <v>838</v>
      </c>
      <c r="V3662">
        <v>20260174</v>
      </c>
    </row>
    <row r="3663" spans="1:22" x14ac:dyDescent="0.3">
      <c r="A3663" s="5">
        <v>46300</v>
      </c>
      <c r="B3663" s="98" t="s">
        <v>3819</v>
      </c>
      <c r="C3663" t="s">
        <v>973</v>
      </c>
      <c r="D3663" t="s">
        <v>1814</v>
      </c>
      <c r="E3663" t="s">
        <v>400</v>
      </c>
      <c r="F3663" t="s">
        <v>400</v>
      </c>
      <c r="G3663" t="s">
        <v>2733</v>
      </c>
      <c r="H3663" t="s">
        <v>2737</v>
      </c>
      <c r="I3663" s="91">
        <v>0.19791666666666666</v>
      </c>
      <c r="J3663" s="91">
        <v>0.20833333333333334</v>
      </c>
      <c r="K3663" s="92">
        <v>0.25</v>
      </c>
      <c r="O3663">
        <v>0</v>
      </c>
      <c r="P3663">
        <v>45.375911000000002</v>
      </c>
      <c r="Q3663">
        <v>5.5841149999999997</v>
      </c>
      <c r="R3663" s="93">
        <v>46301.460312499999</v>
      </c>
      <c r="S3663">
        <v>1</v>
      </c>
      <c r="T3663">
        <v>20260250</v>
      </c>
      <c r="U3663" t="s">
        <v>838</v>
      </c>
      <c r="V3663">
        <v>20260250</v>
      </c>
    </row>
    <row r="3664" spans="1:22" x14ac:dyDescent="0.3">
      <c r="A3664" s="5">
        <v>46300</v>
      </c>
      <c r="B3664" s="98" t="s">
        <v>3819</v>
      </c>
      <c r="C3664" t="s">
        <v>973</v>
      </c>
      <c r="D3664" t="s">
        <v>1183</v>
      </c>
      <c r="E3664" t="s">
        <v>394</v>
      </c>
      <c r="F3664" t="s">
        <v>394</v>
      </c>
      <c r="G3664" t="s">
        <v>2733</v>
      </c>
      <c r="H3664" t="s">
        <v>2737</v>
      </c>
      <c r="I3664" s="91">
        <v>0.33333333333333331</v>
      </c>
      <c r="J3664" s="91">
        <v>0.375</v>
      </c>
      <c r="K3664" s="92">
        <v>1</v>
      </c>
      <c r="O3664">
        <v>0</v>
      </c>
      <c r="P3664">
        <v>45.365690000000001</v>
      </c>
      <c r="Q3664">
        <v>5.5858990000000004</v>
      </c>
      <c r="R3664" s="93">
        <v>46301.460312499999</v>
      </c>
      <c r="S3664">
        <v>1</v>
      </c>
      <c r="T3664">
        <v>20240003</v>
      </c>
      <c r="U3664" t="s">
        <v>838</v>
      </c>
      <c r="V3664">
        <v>20240003</v>
      </c>
    </row>
    <row r="3665" spans="1:22" x14ac:dyDescent="0.3">
      <c r="A3665" s="5">
        <v>46300</v>
      </c>
      <c r="B3665" s="98" t="s">
        <v>3823</v>
      </c>
      <c r="C3665" t="s">
        <v>968</v>
      </c>
      <c r="D3665" t="s">
        <v>1717</v>
      </c>
      <c r="E3665" t="s">
        <v>298</v>
      </c>
      <c r="F3665" t="s">
        <v>1719</v>
      </c>
      <c r="G3665" t="s">
        <v>2733</v>
      </c>
      <c r="H3665" t="s">
        <v>2737</v>
      </c>
      <c r="I3665" s="91">
        <v>0.2048611111111111</v>
      </c>
      <c r="J3665" s="91">
        <v>0.21527777777777779</v>
      </c>
      <c r="K3665" s="92">
        <v>0.25</v>
      </c>
      <c r="O3665">
        <v>0</v>
      </c>
      <c r="P3665">
        <v>45.186445999999997</v>
      </c>
      <c r="Q3665">
        <v>5.7280280000000001</v>
      </c>
      <c r="R3665" s="93">
        <v>46301.460312499999</v>
      </c>
      <c r="S3665">
        <v>1</v>
      </c>
      <c r="T3665">
        <v>20260221</v>
      </c>
      <c r="U3665" t="s">
        <v>838</v>
      </c>
      <c r="V3665">
        <v>20260221</v>
      </c>
    </row>
    <row r="3666" spans="1:22" x14ac:dyDescent="0.3">
      <c r="A3666" s="5">
        <v>46301</v>
      </c>
      <c r="B3666" s="98" t="s">
        <v>3819</v>
      </c>
      <c r="C3666" t="s">
        <v>973</v>
      </c>
      <c r="D3666" t="s">
        <v>1183</v>
      </c>
      <c r="E3666" t="s">
        <v>394</v>
      </c>
      <c r="F3666" t="s">
        <v>394</v>
      </c>
      <c r="G3666" t="s">
        <v>2733</v>
      </c>
      <c r="H3666" t="s">
        <v>2737</v>
      </c>
      <c r="I3666" s="91">
        <v>0.33333333333333331</v>
      </c>
      <c r="J3666" s="91">
        <v>0.46875</v>
      </c>
      <c r="K3666" s="92">
        <v>3.25</v>
      </c>
      <c r="O3666">
        <v>0</v>
      </c>
      <c r="P3666">
        <v>45.365690000000001</v>
      </c>
      <c r="Q3666">
        <v>5.5858990000000004</v>
      </c>
      <c r="R3666" s="93">
        <v>46302.404502314814</v>
      </c>
      <c r="S3666">
        <v>1</v>
      </c>
      <c r="T3666">
        <v>20240003</v>
      </c>
      <c r="U3666" t="s">
        <v>838</v>
      </c>
      <c r="V3666">
        <v>20240003</v>
      </c>
    </row>
    <row r="3667" spans="1:22" x14ac:dyDescent="0.3">
      <c r="A3667" s="5">
        <v>46301</v>
      </c>
      <c r="B3667" s="98" t="s">
        <v>3814</v>
      </c>
      <c r="C3667" t="s">
        <v>948</v>
      </c>
      <c r="D3667" t="s">
        <v>1270</v>
      </c>
      <c r="E3667" t="s">
        <v>378</v>
      </c>
      <c r="F3667" t="s">
        <v>3904</v>
      </c>
      <c r="G3667" t="s">
        <v>2733</v>
      </c>
      <c r="H3667" t="s">
        <v>2737</v>
      </c>
      <c r="I3667" s="91">
        <v>0.33333333333333331</v>
      </c>
      <c r="J3667" s="91">
        <v>0.35416666666666669</v>
      </c>
      <c r="K3667" s="92">
        <v>0.5</v>
      </c>
      <c r="L3667" s="91">
        <v>0.26666666666666666</v>
      </c>
      <c r="M3667" s="91">
        <v>0.27083333333333331</v>
      </c>
      <c r="N3667" s="92">
        <v>0.1</v>
      </c>
      <c r="O3667">
        <v>1</v>
      </c>
      <c r="P3667">
        <v>45.188785000000003</v>
      </c>
      <c r="Q3667">
        <v>5.7198960000000003</v>
      </c>
      <c r="R3667" s="93">
        <v>46302.404502314814</v>
      </c>
      <c r="S3667">
        <v>1</v>
      </c>
      <c r="T3667">
        <v>20260058</v>
      </c>
      <c r="U3667" t="s">
        <v>838</v>
      </c>
      <c r="V3667">
        <v>20260058</v>
      </c>
    </row>
    <row r="3668" spans="1:22" x14ac:dyDescent="0.3">
      <c r="A3668" s="5">
        <v>46301</v>
      </c>
      <c r="B3668" s="98" t="s">
        <v>3835</v>
      </c>
      <c r="C3668" t="s">
        <v>859</v>
      </c>
      <c r="D3668" t="s">
        <v>2988</v>
      </c>
      <c r="E3668" t="s">
        <v>220</v>
      </c>
      <c r="F3668" t="s">
        <v>3911</v>
      </c>
      <c r="G3668" t="s">
        <v>2733</v>
      </c>
      <c r="H3668" t="s">
        <v>2734</v>
      </c>
      <c r="I3668" s="91">
        <v>0.16666666666666666</v>
      </c>
      <c r="J3668" s="91">
        <v>0.18055555555555555</v>
      </c>
      <c r="K3668" s="92">
        <v>0.33</v>
      </c>
      <c r="O3668">
        <v>0</v>
      </c>
      <c r="P3668">
        <v>45.182158999999999</v>
      </c>
      <c r="Q3668">
        <v>5.715846</v>
      </c>
      <c r="R3668" s="93">
        <v>46302.404502314814</v>
      </c>
      <c r="S3668">
        <v>1</v>
      </c>
      <c r="T3668">
        <v>20260110</v>
      </c>
      <c r="U3668" t="s">
        <v>40</v>
      </c>
      <c r="V3668">
        <v>20260110</v>
      </c>
    </row>
    <row r="3669" spans="1:22" x14ac:dyDescent="0.3">
      <c r="A3669" s="5">
        <v>46301</v>
      </c>
      <c r="B3669" s="98" t="s">
        <v>3862</v>
      </c>
      <c r="C3669" t="s">
        <v>853</v>
      </c>
      <c r="D3669" t="s">
        <v>2924</v>
      </c>
      <c r="E3669" t="s">
        <v>229</v>
      </c>
      <c r="F3669" t="s">
        <v>6025</v>
      </c>
      <c r="G3669" t="s">
        <v>2733</v>
      </c>
      <c r="H3669" t="s">
        <v>2734</v>
      </c>
      <c r="I3669" s="91">
        <v>0.16666666666666666</v>
      </c>
      <c r="J3669" s="91">
        <v>0.18055555555555555</v>
      </c>
      <c r="K3669" s="92">
        <v>0.33</v>
      </c>
      <c r="O3669">
        <v>0</v>
      </c>
      <c r="P3669">
        <v>45.188222000000003</v>
      </c>
      <c r="Q3669">
        <v>5.7137010000000004</v>
      </c>
      <c r="R3669" s="93">
        <v>46302.404502314814</v>
      </c>
      <c r="S3669">
        <v>1</v>
      </c>
      <c r="T3669">
        <v>20260143</v>
      </c>
      <c r="U3669" t="s">
        <v>40</v>
      </c>
      <c r="V3669">
        <v>20260143</v>
      </c>
    </row>
    <row r="3670" spans="1:22" x14ac:dyDescent="0.3">
      <c r="A3670" s="5">
        <v>46301</v>
      </c>
      <c r="B3670" s="98" t="s">
        <v>3862</v>
      </c>
      <c r="C3670" t="s">
        <v>853</v>
      </c>
      <c r="D3670" t="s">
        <v>3249</v>
      </c>
      <c r="E3670" t="s">
        <v>98</v>
      </c>
      <c r="F3670" t="s">
        <v>5981</v>
      </c>
      <c r="G3670" t="s">
        <v>2733</v>
      </c>
      <c r="H3670" t="s">
        <v>2734</v>
      </c>
      <c r="I3670" s="91">
        <v>0.16666666666666666</v>
      </c>
      <c r="J3670" s="91">
        <v>0.18055555555555555</v>
      </c>
      <c r="K3670" s="92">
        <v>0.33</v>
      </c>
      <c r="O3670">
        <v>0</v>
      </c>
      <c r="P3670">
        <v>45.190128999999999</v>
      </c>
      <c r="Q3670">
        <v>5.7320460000000004</v>
      </c>
      <c r="R3670" s="93">
        <v>46302.404502314814</v>
      </c>
      <c r="S3670">
        <v>1</v>
      </c>
      <c r="T3670">
        <v>20260010</v>
      </c>
      <c r="U3670" t="s">
        <v>40</v>
      </c>
      <c r="V3670">
        <v>20260010</v>
      </c>
    </row>
    <row r="3671" spans="1:22" x14ac:dyDescent="0.3">
      <c r="A3671" s="5">
        <v>46301</v>
      </c>
      <c r="B3671" s="98" t="s">
        <v>3823</v>
      </c>
      <c r="C3671" t="s">
        <v>968</v>
      </c>
      <c r="D3671" t="s">
        <v>2977</v>
      </c>
      <c r="E3671" t="s">
        <v>298</v>
      </c>
      <c r="F3671" t="s">
        <v>2978</v>
      </c>
      <c r="G3671" t="s">
        <v>2733</v>
      </c>
      <c r="H3671" t="s">
        <v>2734</v>
      </c>
      <c r="I3671" s="91">
        <v>0.23958333333333334</v>
      </c>
      <c r="J3671" s="91">
        <v>0.25347222222222221</v>
      </c>
      <c r="K3671" s="92">
        <v>0.33</v>
      </c>
      <c r="O3671">
        <v>0</v>
      </c>
      <c r="P3671">
        <v>45.186909</v>
      </c>
      <c r="Q3671">
        <v>5.7276030000000002</v>
      </c>
      <c r="R3671" s="93">
        <v>46302.404502314814</v>
      </c>
      <c r="S3671">
        <v>1</v>
      </c>
      <c r="T3671">
        <v>20260221</v>
      </c>
      <c r="U3671" t="s">
        <v>40</v>
      </c>
      <c r="V3671">
        <v>20260221</v>
      </c>
    </row>
    <row r="3672" spans="1:22" x14ac:dyDescent="0.3">
      <c r="A3672" s="5">
        <v>46301</v>
      </c>
      <c r="B3672" s="98" t="s">
        <v>3868</v>
      </c>
      <c r="C3672" t="s">
        <v>983</v>
      </c>
      <c r="D3672" t="s">
        <v>1745</v>
      </c>
      <c r="E3672" t="s">
        <v>473</v>
      </c>
      <c r="F3672" t="s">
        <v>3527</v>
      </c>
      <c r="G3672" t="s">
        <v>2733</v>
      </c>
      <c r="H3672" t="s">
        <v>2734</v>
      </c>
      <c r="I3672" s="91">
        <v>0.16666666666666666</v>
      </c>
      <c r="J3672" s="91">
        <v>0.18055555555555555</v>
      </c>
      <c r="K3672" s="92">
        <v>0.33</v>
      </c>
      <c r="L3672" s="91">
        <v>0.16180555555555556</v>
      </c>
      <c r="M3672" s="91">
        <v>0.40138888888888891</v>
      </c>
      <c r="N3672" s="92">
        <v>5.75</v>
      </c>
      <c r="O3672">
        <v>1</v>
      </c>
      <c r="P3672">
        <v>45.201889999999999</v>
      </c>
      <c r="Q3672">
        <v>5.8388479999999996</v>
      </c>
      <c r="R3672" s="93">
        <v>46302.404502314814</v>
      </c>
      <c r="S3672">
        <v>1</v>
      </c>
      <c r="T3672">
        <v>20260229</v>
      </c>
      <c r="U3672" t="s">
        <v>838</v>
      </c>
      <c r="V3672">
        <v>20260229</v>
      </c>
    </row>
    <row r="3673" spans="1:22" x14ac:dyDescent="0.3">
      <c r="A3673" s="5">
        <v>46301</v>
      </c>
      <c r="B3673" s="98" t="s">
        <v>3867</v>
      </c>
      <c r="C3673" t="s">
        <v>914</v>
      </c>
      <c r="D3673" t="s">
        <v>1706</v>
      </c>
      <c r="E3673" t="s">
        <v>525</v>
      </c>
      <c r="F3673" t="s">
        <v>525</v>
      </c>
      <c r="G3673" t="s">
        <v>2733</v>
      </c>
      <c r="H3673" t="s">
        <v>2737</v>
      </c>
      <c r="I3673" s="91">
        <v>0.33333333333333331</v>
      </c>
      <c r="J3673" s="91">
        <v>0.34722222222222221</v>
      </c>
      <c r="K3673" s="92">
        <v>0.33</v>
      </c>
      <c r="L3673" s="91">
        <v>0.22916666666666666</v>
      </c>
      <c r="M3673" s="91">
        <v>0.24722222222222223</v>
      </c>
      <c r="N3673" s="92">
        <v>0.43</v>
      </c>
      <c r="O3673">
        <v>1</v>
      </c>
      <c r="P3673">
        <v>45.166784</v>
      </c>
      <c r="Q3673">
        <v>5.7270599999999998</v>
      </c>
      <c r="R3673" s="93">
        <v>46302.404502314814</v>
      </c>
      <c r="S3673">
        <v>1</v>
      </c>
      <c r="T3673">
        <v>20260217</v>
      </c>
      <c r="U3673" t="s">
        <v>838</v>
      </c>
      <c r="V3673">
        <v>20260217</v>
      </c>
    </row>
    <row r="3674" spans="1:22" x14ac:dyDescent="0.3">
      <c r="A3674" s="5">
        <v>46301</v>
      </c>
      <c r="B3674" s="98" t="s">
        <v>3815</v>
      </c>
      <c r="C3674" t="s">
        <v>905</v>
      </c>
      <c r="D3674" t="s">
        <v>3460</v>
      </c>
      <c r="E3674" t="s">
        <v>761</v>
      </c>
      <c r="F3674" t="s">
        <v>3461</v>
      </c>
      <c r="G3674" t="s">
        <v>2733</v>
      </c>
      <c r="H3674" t="s">
        <v>2734</v>
      </c>
      <c r="I3674" s="91">
        <v>0.29166666666666669</v>
      </c>
      <c r="J3674" s="91">
        <v>0.30208333333333331</v>
      </c>
      <c r="K3674" s="92">
        <v>0.25</v>
      </c>
      <c r="O3674">
        <v>0</v>
      </c>
      <c r="P3674">
        <v>45.183799999999998</v>
      </c>
      <c r="Q3674">
        <v>5.7220209999999998</v>
      </c>
      <c r="R3674" s="93">
        <v>46302.404502314814</v>
      </c>
      <c r="S3674">
        <v>1</v>
      </c>
      <c r="T3674">
        <v>20260148</v>
      </c>
      <c r="U3674" t="s">
        <v>40</v>
      </c>
      <c r="V3674">
        <v>20260148</v>
      </c>
    </row>
    <row r="3675" spans="1:22" x14ac:dyDescent="0.3">
      <c r="A3675" s="5">
        <v>46301</v>
      </c>
      <c r="B3675" s="98" t="s">
        <v>3815</v>
      </c>
      <c r="C3675" t="s">
        <v>905</v>
      </c>
      <c r="D3675" t="s">
        <v>3427</v>
      </c>
      <c r="E3675" t="s">
        <v>539</v>
      </c>
      <c r="F3675" t="s">
        <v>3428</v>
      </c>
      <c r="G3675" t="s">
        <v>2733</v>
      </c>
      <c r="H3675" t="s">
        <v>2734</v>
      </c>
      <c r="I3675" s="91">
        <v>0.16666666666666666</v>
      </c>
      <c r="J3675" s="91">
        <v>0.1736111111111111</v>
      </c>
      <c r="K3675" s="92">
        <v>0.17</v>
      </c>
      <c r="O3675">
        <v>0</v>
      </c>
      <c r="P3675">
        <v>45.182197000000002</v>
      </c>
      <c r="Q3675">
        <v>5.7385910000000004</v>
      </c>
      <c r="R3675" s="93">
        <v>46302.404502314814</v>
      </c>
      <c r="S3675">
        <v>1</v>
      </c>
      <c r="T3675">
        <v>20260259</v>
      </c>
      <c r="U3675" t="s">
        <v>40</v>
      </c>
      <c r="V3675">
        <v>20260259</v>
      </c>
    </row>
    <row r="3676" spans="1:22" x14ac:dyDescent="0.3">
      <c r="A3676" s="5">
        <v>46301</v>
      </c>
      <c r="B3676" s="98" t="s">
        <v>3864</v>
      </c>
      <c r="C3676" t="s">
        <v>960</v>
      </c>
      <c r="D3676" t="s">
        <v>2806</v>
      </c>
      <c r="E3676" t="s">
        <v>635</v>
      </c>
      <c r="F3676" t="s">
        <v>2807</v>
      </c>
      <c r="G3676" t="s">
        <v>2733</v>
      </c>
      <c r="H3676" t="s">
        <v>2734</v>
      </c>
      <c r="I3676" s="91">
        <v>0.16666666666666666</v>
      </c>
      <c r="J3676" s="91">
        <v>0.18055555555555555</v>
      </c>
      <c r="K3676" s="92">
        <v>0.33</v>
      </c>
      <c r="L3676" s="91">
        <v>0.41249999999999998</v>
      </c>
      <c r="M3676" s="91">
        <v>0.42083333333333334</v>
      </c>
      <c r="N3676" s="92">
        <v>0.2</v>
      </c>
      <c r="O3676">
        <v>1</v>
      </c>
      <c r="P3676">
        <v>45.206518000000003</v>
      </c>
      <c r="Q3676">
        <v>5.7103719999999996</v>
      </c>
      <c r="R3676" s="93">
        <v>46302.404502314814</v>
      </c>
      <c r="S3676">
        <v>1</v>
      </c>
      <c r="T3676">
        <v>20260151</v>
      </c>
      <c r="U3676" t="s">
        <v>40</v>
      </c>
      <c r="V3676">
        <v>20260151</v>
      </c>
    </row>
    <row r="3677" spans="1:22" x14ac:dyDescent="0.3">
      <c r="A3677" s="5">
        <v>46301</v>
      </c>
      <c r="B3677" s="98" t="s">
        <v>3839</v>
      </c>
      <c r="C3677" t="s">
        <v>966</v>
      </c>
      <c r="D3677" t="s">
        <v>3531</v>
      </c>
      <c r="E3677" t="s">
        <v>101</v>
      </c>
      <c r="F3677" t="s">
        <v>3532</v>
      </c>
      <c r="G3677" t="s">
        <v>2733</v>
      </c>
      <c r="H3677" t="s">
        <v>2734</v>
      </c>
      <c r="I3677" s="91">
        <v>0.125</v>
      </c>
      <c r="J3677" s="91">
        <v>0.1423611111111111</v>
      </c>
      <c r="K3677" s="92">
        <v>0.42</v>
      </c>
      <c r="L3677" s="91">
        <v>0.16666666666666666</v>
      </c>
      <c r="M3677" s="91">
        <v>0.32847222222222222</v>
      </c>
      <c r="N3677" s="92">
        <v>3.88</v>
      </c>
      <c r="O3677">
        <v>1</v>
      </c>
      <c r="P3677">
        <v>45.365791999999999</v>
      </c>
      <c r="Q3677">
        <v>5.5928509999999996</v>
      </c>
      <c r="R3677" s="93">
        <v>46302.404502314814</v>
      </c>
      <c r="S3677">
        <v>1</v>
      </c>
      <c r="T3677">
        <v>20260361</v>
      </c>
      <c r="U3677" t="s">
        <v>40</v>
      </c>
      <c r="V3677">
        <v>20260361</v>
      </c>
    </row>
    <row r="3678" spans="1:22" x14ac:dyDescent="0.3">
      <c r="A3678" s="5">
        <v>46301</v>
      </c>
      <c r="B3678" s="98" t="s">
        <v>3861</v>
      </c>
      <c r="C3678" t="s">
        <v>970</v>
      </c>
      <c r="D3678" t="s">
        <v>1825</v>
      </c>
      <c r="E3678" t="s">
        <v>638</v>
      </c>
      <c r="F3678" t="s">
        <v>1827</v>
      </c>
      <c r="G3678" t="s">
        <v>2733</v>
      </c>
      <c r="H3678" t="s">
        <v>2734</v>
      </c>
      <c r="I3678" s="91">
        <v>0.29166666666666669</v>
      </c>
      <c r="J3678" s="91">
        <v>0.2986111111111111</v>
      </c>
      <c r="K3678" s="92">
        <v>0.17</v>
      </c>
      <c r="O3678">
        <v>0</v>
      </c>
      <c r="P3678">
        <v>45.177596000000001</v>
      </c>
      <c r="Q3678">
        <v>5.7290789999999996</v>
      </c>
      <c r="R3678" s="93">
        <v>46302.404502314814</v>
      </c>
      <c r="S3678">
        <v>1</v>
      </c>
      <c r="T3678">
        <v>20260253</v>
      </c>
      <c r="U3678" t="s">
        <v>838</v>
      </c>
      <c r="V3678">
        <v>20260253</v>
      </c>
    </row>
    <row r="3679" spans="1:22" x14ac:dyDescent="0.3">
      <c r="A3679" s="5">
        <v>46301</v>
      </c>
      <c r="B3679" s="98" t="s">
        <v>3818</v>
      </c>
      <c r="C3679" t="s">
        <v>870</v>
      </c>
      <c r="D3679" t="s">
        <v>877</v>
      </c>
      <c r="E3679" t="s">
        <v>808</v>
      </c>
      <c r="F3679" t="s">
        <v>3449</v>
      </c>
      <c r="G3679" t="s">
        <v>2733</v>
      </c>
      <c r="H3679" t="s">
        <v>2734</v>
      </c>
      <c r="I3679" s="91">
        <v>0.16666666666666666</v>
      </c>
      <c r="J3679" s="91">
        <v>0.18055555555555555</v>
      </c>
      <c r="K3679" s="92">
        <v>0.33</v>
      </c>
      <c r="O3679">
        <v>0</v>
      </c>
      <c r="P3679">
        <v>45.192346999999998</v>
      </c>
      <c r="Q3679">
        <v>5.7316079999999996</v>
      </c>
      <c r="R3679" s="93">
        <v>46302.404502314814</v>
      </c>
      <c r="S3679">
        <v>1</v>
      </c>
      <c r="V3679" t="s">
        <v>3759</v>
      </c>
    </row>
    <row r="3680" spans="1:22" x14ac:dyDescent="0.3">
      <c r="A3680" s="5">
        <v>46301</v>
      </c>
      <c r="B3680" s="98" t="s">
        <v>3831</v>
      </c>
      <c r="C3680" t="s">
        <v>892</v>
      </c>
      <c r="D3680" t="s">
        <v>3528</v>
      </c>
      <c r="E3680" t="s">
        <v>752</v>
      </c>
      <c r="F3680" t="s">
        <v>3529</v>
      </c>
      <c r="G3680" t="s">
        <v>2733</v>
      </c>
      <c r="H3680" t="s">
        <v>2734</v>
      </c>
      <c r="I3680" s="91">
        <v>0.25</v>
      </c>
      <c r="J3680" s="91">
        <v>0.26041666666666669</v>
      </c>
      <c r="K3680" s="92">
        <v>0.25</v>
      </c>
      <c r="O3680">
        <v>0</v>
      </c>
      <c r="P3680">
        <v>45.185358000000001</v>
      </c>
      <c r="Q3680">
        <v>5.7231300000000003</v>
      </c>
      <c r="R3680" s="93">
        <v>46302.404502314814</v>
      </c>
      <c r="S3680">
        <v>1</v>
      </c>
      <c r="T3680">
        <v>20260178</v>
      </c>
      <c r="U3680" t="s">
        <v>40</v>
      </c>
      <c r="V3680">
        <v>20260178</v>
      </c>
    </row>
    <row r="3681" spans="1:22" x14ac:dyDescent="0.3">
      <c r="A3681" s="5">
        <v>46301</v>
      </c>
      <c r="B3681" s="98" t="s">
        <v>3836</v>
      </c>
      <c r="C3681" t="s">
        <v>954</v>
      </c>
      <c r="D3681" t="s">
        <v>2759</v>
      </c>
      <c r="E3681" t="s">
        <v>652</v>
      </c>
      <c r="F3681" t="s">
        <v>2760</v>
      </c>
      <c r="G3681" t="s">
        <v>2733</v>
      </c>
      <c r="H3681" t="s">
        <v>2734</v>
      </c>
      <c r="I3681" s="91">
        <v>0.16666666666666666</v>
      </c>
      <c r="J3681" s="91">
        <v>0.18055555555555555</v>
      </c>
      <c r="K3681" s="92">
        <v>0.33</v>
      </c>
      <c r="L3681" s="91">
        <v>0.22222222222222221</v>
      </c>
      <c r="M3681" s="91">
        <v>0.24652777777777779</v>
      </c>
      <c r="N3681" s="92">
        <v>0.57999999999999996</v>
      </c>
      <c r="O3681">
        <v>1</v>
      </c>
      <c r="P3681">
        <v>45.180548999999999</v>
      </c>
      <c r="Q3681">
        <v>5.7303129999999998</v>
      </c>
      <c r="R3681" s="93">
        <v>46302.404502314814</v>
      </c>
      <c r="S3681">
        <v>1</v>
      </c>
      <c r="T3681">
        <v>20260065</v>
      </c>
      <c r="U3681" t="s">
        <v>40</v>
      </c>
      <c r="V3681">
        <v>20260065</v>
      </c>
    </row>
    <row r="3682" spans="1:22" x14ac:dyDescent="0.3">
      <c r="A3682" s="5">
        <v>46301</v>
      </c>
      <c r="B3682" s="98" t="s">
        <v>3848</v>
      </c>
      <c r="C3682" t="s">
        <v>945</v>
      </c>
      <c r="D3682" t="s">
        <v>2816</v>
      </c>
      <c r="E3682" t="s">
        <v>55</v>
      </c>
      <c r="F3682" t="s">
        <v>2817</v>
      </c>
      <c r="G3682" t="s">
        <v>2733</v>
      </c>
      <c r="H3682" t="s">
        <v>2734</v>
      </c>
      <c r="I3682" s="91">
        <v>0.16666666666666666</v>
      </c>
      <c r="J3682" s="91">
        <v>0.18055555555555555</v>
      </c>
      <c r="K3682" s="92">
        <v>0.33</v>
      </c>
      <c r="L3682" s="91">
        <v>0.17847222222222223</v>
      </c>
      <c r="M3682" s="91">
        <v>0.55694444444444446</v>
      </c>
      <c r="N3682" s="92">
        <v>9.08</v>
      </c>
      <c r="O3682">
        <v>1</v>
      </c>
      <c r="P3682">
        <v>45.183793999999999</v>
      </c>
      <c r="Q3682">
        <v>5.7181090000000001</v>
      </c>
      <c r="R3682" s="93">
        <v>46302.404502314814</v>
      </c>
      <c r="S3682">
        <v>1</v>
      </c>
      <c r="T3682">
        <v>20260214</v>
      </c>
      <c r="U3682" t="s">
        <v>40</v>
      </c>
      <c r="V3682">
        <v>20260214</v>
      </c>
    </row>
    <row r="3683" spans="1:22" x14ac:dyDescent="0.3">
      <c r="A3683" s="5">
        <v>46301</v>
      </c>
      <c r="B3683" s="98" t="s">
        <v>3835</v>
      </c>
      <c r="C3683" t="s">
        <v>859</v>
      </c>
      <c r="D3683" t="s">
        <v>2738</v>
      </c>
      <c r="E3683" t="s">
        <v>219</v>
      </c>
      <c r="F3683" t="s">
        <v>2739</v>
      </c>
      <c r="G3683" t="s">
        <v>2733</v>
      </c>
      <c r="H3683" t="s">
        <v>2734</v>
      </c>
      <c r="I3683" s="91">
        <v>0.29166666666666669</v>
      </c>
      <c r="J3683" s="91">
        <v>0.2986111111111111</v>
      </c>
      <c r="K3683" s="92">
        <v>0.17</v>
      </c>
      <c r="O3683">
        <v>0</v>
      </c>
      <c r="P3683">
        <v>45.183280000000003</v>
      </c>
      <c r="Q3683">
        <v>5.7183830000000002</v>
      </c>
      <c r="R3683" s="93">
        <v>46302.404502314814</v>
      </c>
      <c r="S3683">
        <v>1</v>
      </c>
      <c r="T3683">
        <v>20260531</v>
      </c>
      <c r="U3683" t="s">
        <v>40</v>
      </c>
      <c r="V3683">
        <v>20260531</v>
      </c>
    </row>
    <row r="3684" spans="1:22" x14ac:dyDescent="0.3">
      <c r="A3684" s="5">
        <v>46301</v>
      </c>
      <c r="B3684" s="98" t="s">
        <v>3813</v>
      </c>
      <c r="C3684" t="s">
        <v>847</v>
      </c>
      <c r="D3684" t="s">
        <v>1198</v>
      </c>
      <c r="E3684" t="s">
        <v>335</v>
      </c>
      <c r="F3684" t="s">
        <v>335</v>
      </c>
      <c r="G3684" t="s">
        <v>2733</v>
      </c>
      <c r="H3684" t="s">
        <v>2737</v>
      </c>
      <c r="I3684" s="91">
        <v>0.33333333333333331</v>
      </c>
      <c r="J3684" s="91">
        <v>0.375</v>
      </c>
      <c r="K3684" s="92">
        <v>1</v>
      </c>
      <c r="O3684">
        <v>0</v>
      </c>
      <c r="P3684">
        <v>45.172060000000002</v>
      </c>
      <c r="Q3684">
        <v>5.7222600000000003</v>
      </c>
      <c r="R3684" s="93">
        <v>46302.404502314814</v>
      </c>
      <c r="S3684">
        <v>1</v>
      </c>
      <c r="T3684">
        <v>20260036</v>
      </c>
      <c r="U3684" t="s">
        <v>838</v>
      </c>
      <c r="V3684">
        <v>20260036</v>
      </c>
    </row>
    <row r="3685" spans="1:22" x14ac:dyDescent="0.3">
      <c r="A3685" s="5">
        <v>46301</v>
      </c>
      <c r="B3685" s="98" t="s">
        <v>3820</v>
      </c>
      <c r="C3685" t="s">
        <v>961</v>
      </c>
      <c r="D3685" t="s">
        <v>1700</v>
      </c>
      <c r="E3685" t="s">
        <v>523</v>
      </c>
      <c r="F3685" t="s">
        <v>523</v>
      </c>
      <c r="G3685" t="s">
        <v>2733</v>
      </c>
      <c r="H3685" t="s">
        <v>2737</v>
      </c>
      <c r="I3685" s="91">
        <v>0.22222222222222221</v>
      </c>
      <c r="J3685" s="91">
        <v>0.2638888888888889</v>
      </c>
      <c r="K3685" s="92">
        <v>1</v>
      </c>
      <c r="L3685" s="91">
        <v>0.39791666666666664</v>
      </c>
      <c r="M3685" s="91">
        <v>0.41944444444444445</v>
      </c>
      <c r="N3685" s="92">
        <v>0.52</v>
      </c>
      <c r="O3685">
        <v>1</v>
      </c>
      <c r="P3685">
        <v>45.165317999999999</v>
      </c>
      <c r="Q3685">
        <v>5.7205139999999997</v>
      </c>
      <c r="R3685" s="93">
        <v>46302.404502314814</v>
      </c>
      <c r="S3685">
        <v>1</v>
      </c>
      <c r="T3685">
        <v>20260215</v>
      </c>
      <c r="U3685" t="s">
        <v>838</v>
      </c>
      <c r="V3685">
        <v>20260215</v>
      </c>
    </row>
    <row r="3686" spans="1:22" x14ac:dyDescent="0.3">
      <c r="A3686" s="5">
        <v>46301</v>
      </c>
      <c r="B3686" s="98" t="s">
        <v>3814</v>
      </c>
      <c r="C3686" t="s">
        <v>948</v>
      </c>
      <c r="D3686" t="s">
        <v>2212</v>
      </c>
      <c r="E3686" t="s">
        <v>233</v>
      </c>
      <c r="F3686" t="s">
        <v>233</v>
      </c>
      <c r="G3686" t="s">
        <v>2733</v>
      </c>
      <c r="H3686" t="s">
        <v>2737</v>
      </c>
      <c r="I3686" s="91">
        <v>0.33333333333333331</v>
      </c>
      <c r="J3686" s="91">
        <v>0.34722222222222221</v>
      </c>
      <c r="K3686" s="92">
        <v>0.33</v>
      </c>
      <c r="O3686">
        <v>0</v>
      </c>
      <c r="P3686">
        <v>45.192034</v>
      </c>
      <c r="Q3686">
        <v>5.73963</v>
      </c>
      <c r="R3686" s="93">
        <v>46302.404502314814</v>
      </c>
      <c r="S3686">
        <v>1</v>
      </c>
      <c r="T3686">
        <v>20260379</v>
      </c>
      <c r="U3686" t="s">
        <v>838</v>
      </c>
      <c r="V3686">
        <v>20260379</v>
      </c>
    </row>
    <row r="3687" spans="1:22" x14ac:dyDescent="0.3">
      <c r="A3687" s="5">
        <v>46301</v>
      </c>
      <c r="B3687" s="98" t="s">
        <v>3815</v>
      </c>
      <c r="C3687" t="s">
        <v>905</v>
      </c>
      <c r="D3687" t="s">
        <v>1846</v>
      </c>
      <c r="E3687" t="s">
        <v>539</v>
      </c>
      <c r="F3687" t="s">
        <v>539</v>
      </c>
      <c r="G3687" t="s">
        <v>2733</v>
      </c>
      <c r="H3687" t="s">
        <v>2737</v>
      </c>
      <c r="I3687" s="91">
        <v>0.33333333333333331</v>
      </c>
      <c r="J3687" s="91">
        <v>0.4236111111111111</v>
      </c>
      <c r="K3687" s="92">
        <v>2.17</v>
      </c>
      <c r="O3687">
        <v>0</v>
      </c>
      <c r="P3687">
        <v>45.182197000000002</v>
      </c>
      <c r="Q3687">
        <v>5.7385910000000004</v>
      </c>
      <c r="R3687" s="93">
        <v>46302.404502314814</v>
      </c>
      <c r="S3687">
        <v>1</v>
      </c>
      <c r="T3687">
        <v>20260259</v>
      </c>
      <c r="U3687" t="s">
        <v>838</v>
      </c>
      <c r="V3687">
        <v>20260259</v>
      </c>
    </row>
    <row r="3688" spans="1:22" x14ac:dyDescent="0.3">
      <c r="A3688" s="5">
        <v>46301</v>
      </c>
      <c r="B3688" s="98" t="s">
        <v>3836</v>
      </c>
      <c r="C3688" t="s">
        <v>954</v>
      </c>
      <c r="D3688" t="s">
        <v>2751</v>
      </c>
      <c r="E3688" t="s">
        <v>734</v>
      </c>
      <c r="F3688" t="s">
        <v>2752</v>
      </c>
      <c r="G3688" t="s">
        <v>2733</v>
      </c>
      <c r="H3688" t="s">
        <v>2734</v>
      </c>
      <c r="I3688" s="91">
        <v>0.25</v>
      </c>
      <c r="J3688" s="91">
        <v>0.26041666666666669</v>
      </c>
      <c r="K3688" s="92">
        <v>0.25</v>
      </c>
      <c r="L3688" s="91">
        <v>0.18680555555555556</v>
      </c>
      <c r="M3688" s="91">
        <v>0.29375000000000001</v>
      </c>
      <c r="N3688" s="92">
        <v>2.57</v>
      </c>
      <c r="O3688">
        <v>1</v>
      </c>
      <c r="P3688">
        <v>45.186678000000001</v>
      </c>
      <c r="Q3688">
        <v>5.7200300000000004</v>
      </c>
      <c r="R3688" s="93">
        <v>46302.404502314814</v>
      </c>
      <c r="S3688">
        <v>1</v>
      </c>
      <c r="T3688">
        <v>20260131</v>
      </c>
      <c r="U3688" t="s">
        <v>40</v>
      </c>
      <c r="V3688">
        <v>20260131</v>
      </c>
    </row>
    <row r="3689" spans="1:22" x14ac:dyDescent="0.3">
      <c r="A3689" s="5">
        <v>46301</v>
      </c>
      <c r="B3689" s="98" t="s">
        <v>3817</v>
      </c>
      <c r="C3689" t="s">
        <v>974</v>
      </c>
      <c r="D3689" t="s">
        <v>1711</v>
      </c>
      <c r="E3689" t="s">
        <v>526</v>
      </c>
      <c r="F3689" t="s">
        <v>526</v>
      </c>
      <c r="G3689" t="s">
        <v>2733</v>
      </c>
      <c r="H3689" t="s">
        <v>2737</v>
      </c>
      <c r="I3689" s="91">
        <v>0.33333333333333331</v>
      </c>
      <c r="J3689" s="91">
        <v>0.37847222222222221</v>
      </c>
      <c r="K3689" s="92">
        <v>1.08</v>
      </c>
      <c r="L3689" s="91">
        <v>0.50277777777777777</v>
      </c>
      <c r="M3689" s="91">
        <v>0.55347222222222225</v>
      </c>
      <c r="N3689" s="92">
        <v>1.22</v>
      </c>
      <c r="O3689">
        <v>1</v>
      </c>
      <c r="P3689">
        <v>45.181947000000001</v>
      </c>
      <c r="Q3689">
        <v>5.7218989999999996</v>
      </c>
      <c r="R3689" s="93">
        <v>46302.404502314814</v>
      </c>
      <c r="S3689">
        <v>1</v>
      </c>
      <c r="T3689">
        <v>20260219</v>
      </c>
      <c r="U3689" t="s">
        <v>838</v>
      </c>
      <c r="V3689">
        <v>20260219</v>
      </c>
    </row>
    <row r="3690" spans="1:22" x14ac:dyDescent="0.3">
      <c r="A3690" s="5">
        <v>46301</v>
      </c>
      <c r="B3690" s="98" t="s">
        <v>3818</v>
      </c>
      <c r="C3690" t="s">
        <v>870</v>
      </c>
      <c r="D3690" t="s">
        <v>2068</v>
      </c>
      <c r="E3690" t="s">
        <v>352</v>
      </c>
      <c r="F3690" t="s">
        <v>2744</v>
      </c>
      <c r="G3690" t="s">
        <v>2733</v>
      </c>
      <c r="H3690" t="s">
        <v>2737</v>
      </c>
      <c r="I3690" s="91">
        <v>0.39583333333333331</v>
      </c>
      <c r="J3690" s="91">
        <v>0.4201388888888889</v>
      </c>
      <c r="K3690" s="92">
        <v>0.57999999999999996</v>
      </c>
      <c r="O3690">
        <v>0</v>
      </c>
      <c r="P3690">
        <v>45.191529000000003</v>
      </c>
      <c r="Q3690">
        <v>5.7310239999999997</v>
      </c>
      <c r="R3690" s="93">
        <v>46302.404502314814</v>
      </c>
      <c r="S3690">
        <v>1</v>
      </c>
      <c r="T3690">
        <v>20260331</v>
      </c>
      <c r="U3690" t="s">
        <v>838</v>
      </c>
      <c r="V3690">
        <v>20260331</v>
      </c>
    </row>
    <row r="3691" spans="1:22" x14ac:dyDescent="0.3">
      <c r="A3691" s="5">
        <v>46301</v>
      </c>
      <c r="B3691" s="98" t="s">
        <v>3828</v>
      </c>
      <c r="C3691" t="s">
        <v>976</v>
      </c>
      <c r="D3691" t="s">
        <v>3535</v>
      </c>
      <c r="E3691" t="s">
        <v>467</v>
      </c>
      <c r="F3691" t="s">
        <v>3536</v>
      </c>
      <c r="G3691" t="s">
        <v>2733</v>
      </c>
      <c r="H3691" t="s">
        <v>2734</v>
      </c>
      <c r="I3691" s="91">
        <v>0.16666666666666666</v>
      </c>
      <c r="J3691" s="91">
        <v>0.18055555555555555</v>
      </c>
      <c r="K3691" s="92">
        <v>0.33</v>
      </c>
      <c r="L3691" s="91">
        <v>0.1763888888888889</v>
      </c>
      <c r="M3691" s="91">
        <v>0.18194444444444444</v>
      </c>
      <c r="N3691" s="92">
        <v>0.13</v>
      </c>
      <c r="O3691">
        <v>1</v>
      </c>
      <c r="P3691">
        <v>45.177866999999999</v>
      </c>
      <c r="Q3691">
        <v>5.6967489999999996</v>
      </c>
      <c r="R3691" s="93">
        <v>46302.404502314814</v>
      </c>
      <c r="S3691">
        <v>1</v>
      </c>
      <c r="T3691">
        <v>20260184</v>
      </c>
      <c r="U3691" t="s">
        <v>40</v>
      </c>
      <c r="V3691">
        <v>20260184</v>
      </c>
    </row>
    <row r="3692" spans="1:22" x14ac:dyDescent="0.3">
      <c r="A3692" s="5">
        <v>46301</v>
      </c>
      <c r="B3692" s="98" t="s">
        <v>3846</v>
      </c>
      <c r="C3692" t="s">
        <v>863</v>
      </c>
      <c r="D3692" t="s">
        <v>1517</v>
      </c>
      <c r="E3692" t="s">
        <v>346</v>
      </c>
      <c r="F3692" t="s">
        <v>5962</v>
      </c>
      <c r="G3692" t="s">
        <v>2733</v>
      </c>
      <c r="H3692" t="s">
        <v>2737</v>
      </c>
      <c r="I3692" s="91">
        <v>0.33333333333333331</v>
      </c>
      <c r="J3692" s="91">
        <v>0.375</v>
      </c>
      <c r="K3692" s="92">
        <v>1</v>
      </c>
      <c r="L3692" s="91">
        <v>0.33680555555555558</v>
      </c>
      <c r="M3692" s="91">
        <v>0.37361111111111112</v>
      </c>
      <c r="N3692" s="92">
        <v>0.88</v>
      </c>
      <c r="O3692">
        <v>1</v>
      </c>
      <c r="P3692">
        <v>45.182178</v>
      </c>
      <c r="Q3692">
        <v>5.7269370000000004</v>
      </c>
      <c r="R3692" s="93">
        <v>46302.404502314814</v>
      </c>
      <c r="S3692">
        <v>1</v>
      </c>
      <c r="T3692">
        <v>20260149</v>
      </c>
      <c r="U3692" t="s">
        <v>838</v>
      </c>
      <c r="V3692">
        <v>20260149</v>
      </c>
    </row>
    <row r="3693" spans="1:22" x14ac:dyDescent="0.3">
      <c r="A3693" s="5">
        <v>46301</v>
      </c>
      <c r="B3693" s="98" t="s">
        <v>3869</v>
      </c>
      <c r="C3693" t="s">
        <v>907</v>
      </c>
      <c r="D3693" t="s">
        <v>1834</v>
      </c>
      <c r="E3693" t="s">
        <v>404</v>
      </c>
      <c r="F3693" t="s">
        <v>404</v>
      </c>
      <c r="G3693" t="s">
        <v>2733</v>
      </c>
      <c r="H3693" t="s">
        <v>2737</v>
      </c>
      <c r="I3693" s="91">
        <v>0.33333333333333331</v>
      </c>
      <c r="J3693" s="91">
        <v>0.37847222222222221</v>
      </c>
      <c r="K3693" s="92">
        <v>1.08</v>
      </c>
      <c r="O3693">
        <v>0</v>
      </c>
      <c r="P3693">
        <v>45.369940999999997</v>
      </c>
      <c r="Q3693">
        <v>5.584085</v>
      </c>
      <c r="R3693" s="93">
        <v>46302.404502314814</v>
      </c>
      <c r="S3693">
        <v>1</v>
      </c>
      <c r="T3693">
        <v>20260255</v>
      </c>
      <c r="U3693" t="s">
        <v>838</v>
      </c>
      <c r="V3693">
        <v>20260255</v>
      </c>
    </row>
    <row r="3694" spans="1:22" x14ac:dyDescent="0.3">
      <c r="A3694" s="5">
        <v>46301</v>
      </c>
      <c r="B3694" s="98" t="s">
        <v>3816</v>
      </c>
      <c r="C3694" t="s">
        <v>957</v>
      </c>
      <c r="D3694" t="s">
        <v>2626</v>
      </c>
      <c r="E3694" t="s">
        <v>292</v>
      </c>
      <c r="F3694" t="s">
        <v>2628</v>
      </c>
      <c r="G3694" t="s">
        <v>2733</v>
      </c>
      <c r="H3694" t="s">
        <v>2737</v>
      </c>
      <c r="I3694" s="91">
        <v>0.40625</v>
      </c>
      <c r="J3694" s="91">
        <v>0.45833333333333331</v>
      </c>
      <c r="K3694" s="92">
        <v>1.25</v>
      </c>
      <c r="O3694">
        <v>0</v>
      </c>
      <c r="P3694">
        <v>45.189673999999997</v>
      </c>
      <c r="Q3694">
        <v>5.721368</v>
      </c>
      <c r="R3694" s="93">
        <v>46302.404502314814</v>
      </c>
      <c r="S3694">
        <v>1</v>
      </c>
      <c r="T3694">
        <v>20260541</v>
      </c>
      <c r="U3694" t="s">
        <v>838</v>
      </c>
      <c r="V3694">
        <v>20260541</v>
      </c>
    </row>
    <row r="3695" spans="1:22" x14ac:dyDescent="0.3">
      <c r="A3695" s="5">
        <v>46301</v>
      </c>
      <c r="B3695" s="98" t="s">
        <v>3845</v>
      </c>
      <c r="C3695" t="s">
        <v>950</v>
      </c>
      <c r="D3695" t="s">
        <v>2691</v>
      </c>
      <c r="E3695" t="s">
        <v>757</v>
      </c>
      <c r="F3695" t="s">
        <v>757</v>
      </c>
      <c r="G3695" t="s">
        <v>2733</v>
      </c>
      <c r="H3695" t="s">
        <v>2737</v>
      </c>
      <c r="I3695" s="91">
        <v>0.33333333333333331</v>
      </c>
      <c r="J3695" s="91">
        <v>0.34722222222222221</v>
      </c>
      <c r="K3695" s="92">
        <v>0.33</v>
      </c>
      <c r="L3695" s="91">
        <v>0.38680555555555557</v>
      </c>
      <c r="M3695" s="91">
        <v>0.39583333333333331</v>
      </c>
      <c r="N3695" s="92">
        <v>0.22</v>
      </c>
      <c r="O3695">
        <v>1</v>
      </c>
      <c r="P3695">
        <v>45.191066999999997</v>
      </c>
      <c r="Q3695">
        <v>5.7225849999999996</v>
      </c>
      <c r="R3695" s="93">
        <v>46302.404502314814</v>
      </c>
      <c r="S3695">
        <v>1</v>
      </c>
      <c r="T3695">
        <v>20260565</v>
      </c>
      <c r="U3695" t="s">
        <v>838</v>
      </c>
      <c r="V3695">
        <v>20260565</v>
      </c>
    </row>
    <row r="3696" spans="1:22" x14ac:dyDescent="0.3">
      <c r="A3696" s="5">
        <v>46301</v>
      </c>
      <c r="B3696" s="98" t="s">
        <v>3815</v>
      </c>
      <c r="C3696" t="s">
        <v>905</v>
      </c>
      <c r="D3696" t="s">
        <v>1515</v>
      </c>
      <c r="E3696" t="s">
        <v>761</v>
      </c>
      <c r="F3696" t="s">
        <v>761</v>
      </c>
      <c r="G3696" t="s">
        <v>2733</v>
      </c>
      <c r="H3696" t="s">
        <v>2737</v>
      </c>
      <c r="I3696" s="91">
        <v>0.33333333333333331</v>
      </c>
      <c r="J3696" s="91">
        <v>0.375</v>
      </c>
      <c r="K3696" s="92">
        <v>1</v>
      </c>
      <c r="O3696">
        <v>0</v>
      </c>
      <c r="P3696">
        <v>45.183799999999998</v>
      </c>
      <c r="Q3696">
        <v>5.7220209999999998</v>
      </c>
      <c r="R3696" s="93">
        <v>46302.404502314814</v>
      </c>
      <c r="S3696">
        <v>1</v>
      </c>
      <c r="T3696">
        <v>20260148</v>
      </c>
      <c r="U3696" t="s">
        <v>838</v>
      </c>
      <c r="V3696">
        <v>20260148</v>
      </c>
    </row>
    <row r="3697" spans="1:22" x14ac:dyDescent="0.3">
      <c r="A3697" s="5">
        <v>46301</v>
      </c>
      <c r="B3697" s="98" t="s">
        <v>3846</v>
      </c>
      <c r="C3697" t="s">
        <v>863</v>
      </c>
      <c r="D3697" t="s">
        <v>3173</v>
      </c>
      <c r="E3697" t="s">
        <v>193</v>
      </c>
      <c r="F3697" t="s">
        <v>5964</v>
      </c>
      <c r="G3697" t="s">
        <v>2733</v>
      </c>
      <c r="H3697" t="s">
        <v>2734</v>
      </c>
      <c r="I3697" s="91">
        <v>0.16666666666666666</v>
      </c>
      <c r="J3697" s="91">
        <v>0.18055555555555555</v>
      </c>
      <c r="K3697" s="92">
        <v>0.33</v>
      </c>
      <c r="L3697" s="91">
        <v>0.18819444444444444</v>
      </c>
      <c r="M3697" s="91">
        <v>0.19166666666666668</v>
      </c>
      <c r="N3697" s="92">
        <v>0.08</v>
      </c>
      <c r="O3697">
        <v>1</v>
      </c>
      <c r="P3697">
        <v>45.189757999999998</v>
      </c>
      <c r="Q3697">
        <v>5.7167630000000003</v>
      </c>
      <c r="R3697" s="93">
        <v>46302.404502314814</v>
      </c>
      <c r="S3697">
        <v>1</v>
      </c>
      <c r="T3697">
        <v>20260047</v>
      </c>
      <c r="U3697" t="s">
        <v>40</v>
      </c>
      <c r="V3697">
        <v>20260047</v>
      </c>
    </row>
    <row r="3698" spans="1:22" x14ac:dyDescent="0.3">
      <c r="A3698" s="5">
        <v>46301</v>
      </c>
      <c r="B3698" s="98" t="s">
        <v>3841</v>
      </c>
      <c r="C3698" t="s">
        <v>971</v>
      </c>
      <c r="D3698" t="s">
        <v>3095</v>
      </c>
      <c r="E3698" t="s">
        <v>187</v>
      </c>
      <c r="F3698" t="s">
        <v>3096</v>
      </c>
      <c r="G3698" t="s">
        <v>2733</v>
      </c>
      <c r="H3698" t="s">
        <v>2734</v>
      </c>
      <c r="I3698" s="91">
        <v>0.16666666666666666</v>
      </c>
      <c r="J3698" s="91">
        <v>0.18055555555555555</v>
      </c>
      <c r="K3698" s="92">
        <v>0.33</v>
      </c>
      <c r="L3698" s="91">
        <v>0.19097222222222221</v>
      </c>
      <c r="M3698" s="91">
        <v>0.19305555555555556</v>
      </c>
      <c r="N3698" s="92">
        <v>0.05</v>
      </c>
      <c r="O3698">
        <v>1</v>
      </c>
      <c r="P3698">
        <v>45.189857000000003</v>
      </c>
      <c r="Q3698">
        <v>5.7292610000000002</v>
      </c>
      <c r="R3698" s="93">
        <v>46302.404502314814</v>
      </c>
      <c r="S3698">
        <v>1</v>
      </c>
      <c r="T3698">
        <v>20260328</v>
      </c>
      <c r="U3698" t="s">
        <v>40</v>
      </c>
      <c r="V3698">
        <v>20260328</v>
      </c>
    </row>
    <row r="3699" spans="1:22" x14ac:dyDescent="0.3">
      <c r="A3699" s="5">
        <v>46301</v>
      </c>
      <c r="B3699" s="98" t="s">
        <v>3869</v>
      </c>
      <c r="C3699" t="s">
        <v>907</v>
      </c>
      <c r="D3699" t="s">
        <v>2347</v>
      </c>
      <c r="E3699" t="s">
        <v>583</v>
      </c>
      <c r="F3699" t="s">
        <v>583</v>
      </c>
      <c r="G3699" t="s">
        <v>2733</v>
      </c>
      <c r="H3699" t="s">
        <v>2737</v>
      </c>
      <c r="I3699" s="91">
        <v>0.33333333333333331</v>
      </c>
      <c r="J3699" s="91">
        <v>0.37847222222222221</v>
      </c>
      <c r="K3699" s="92">
        <v>1.08</v>
      </c>
      <c r="L3699" s="91">
        <v>0.30972222222222223</v>
      </c>
      <c r="M3699" s="91">
        <v>0.37986111111111109</v>
      </c>
      <c r="N3699" s="92">
        <v>1.68</v>
      </c>
      <c r="O3699">
        <v>1</v>
      </c>
      <c r="P3699">
        <v>45.367930000000001</v>
      </c>
      <c r="Q3699">
        <v>5.585013</v>
      </c>
      <c r="R3699" s="93">
        <v>46302.404502314814</v>
      </c>
      <c r="S3699">
        <v>1</v>
      </c>
      <c r="T3699">
        <v>20260426</v>
      </c>
      <c r="U3699" t="s">
        <v>838</v>
      </c>
      <c r="V3699">
        <v>20260426</v>
      </c>
    </row>
    <row r="3700" spans="1:22" x14ac:dyDescent="0.3">
      <c r="A3700" s="5">
        <v>46301</v>
      </c>
      <c r="B3700" s="98" t="s">
        <v>3818</v>
      </c>
      <c r="C3700" t="s">
        <v>870</v>
      </c>
      <c r="D3700" t="s">
        <v>2033</v>
      </c>
      <c r="E3700" t="s">
        <v>770</v>
      </c>
      <c r="F3700" t="s">
        <v>2035</v>
      </c>
      <c r="G3700" t="s">
        <v>2733</v>
      </c>
      <c r="H3700" t="s">
        <v>2737</v>
      </c>
      <c r="I3700" s="91">
        <v>0.58333333333333337</v>
      </c>
      <c r="J3700" s="91">
        <v>0.60069444444444442</v>
      </c>
      <c r="K3700" s="92">
        <v>0.42</v>
      </c>
      <c r="O3700">
        <v>0</v>
      </c>
      <c r="P3700">
        <v>45.181204999999999</v>
      </c>
      <c r="Q3700">
        <v>5.689368</v>
      </c>
      <c r="R3700" s="93">
        <v>46302.404502314814</v>
      </c>
      <c r="S3700">
        <v>1</v>
      </c>
      <c r="T3700">
        <v>20260599</v>
      </c>
      <c r="U3700" t="s">
        <v>838</v>
      </c>
      <c r="V3700">
        <v>20260599</v>
      </c>
    </row>
    <row r="3701" spans="1:22" x14ac:dyDescent="0.3">
      <c r="A3701" s="5">
        <v>46301</v>
      </c>
      <c r="B3701" s="98" t="s">
        <v>3854</v>
      </c>
      <c r="C3701" t="s">
        <v>963</v>
      </c>
      <c r="D3701" t="s">
        <v>2967</v>
      </c>
      <c r="E3701" t="s">
        <v>104</v>
      </c>
      <c r="F3701" t="s">
        <v>2968</v>
      </c>
      <c r="G3701" t="s">
        <v>2733</v>
      </c>
      <c r="H3701" t="s">
        <v>2734</v>
      </c>
      <c r="I3701" s="91">
        <v>0.16666666666666666</v>
      </c>
      <c r="J3701" s="91">
        <v>0.18055555555555555</v>
      </c>
      <c r="K3701" s="92">
        <v>0.33</v>
      </c>
      <c r="L3701" s="91">
        <v>0.21388888888888888</v>
      </c>
      <c r="M3701" s="91">
        <v>0.26597222222222222</v>
      </c>
      <c r="N3701" s="92">
        <v>1.25</v>
      </c>
      <c r="O3701">
        <v>1</v>
      </c>
      <c r="P3701">
        <v>45.178600000000003</v>
      </c>
      <c r="Q3701">
        <v>5.708291</v>
      </c>
      <c r="R3701" s="93">
        <v>46302.404502314814</v>
      </c>
      <c r="S3701">
        <v>1</v>
      </c>
      <c r="T3701">
        <v>20260490</v>
      </c>
      <c r="U3701" t="s">
        <v>40</v>
      </c>
      <c r="V3701">
        <v>20260490</v>
      </c>
    </row>
    <row r="3702" spans="1:22" x14ac:dyDescent="0.3">
      <c r="A3702" s="5">
        <v>46301</v>
      </c>
      <c r="B3702" s="98" t="s">
        <v>3839</v>
      </c>
      <c r="C3702" t="s">
        <v>966</v>
      </c>
      <c r="D3702" t="s">
        <v>2146</v>
      </c>
      <c r="E3702" t="s">
        <v>510</v>
      </c>
      <c r="F3702" t="s">
        <v>510</v>
      </c>
      <c r="G3702" t="s">
        <v>2733</v>
      </c>
      <c r="H3702" t="s">
        <v>2737</v>
      </c>
      <c r="I3702" s="91">
        <v>0.30208333333333331</v>
      </c>
      <c r="J3702" s="91">
        <v>0.32291666666666669</v>
      </c>
      <c r="K3702" s="92">
        <v>0.5</v>
      </c>
      <c r="L3702" s="91">
        <v>0.43402777777777779</v>
      </c>
      <c r="M3702" s="91">
        <v>0.44513888888888886</v>
      </c>
      <c r="N3702" s="92">
        <v>0.27</v>
      </c>
      <c r="O3702">
        <v>1</v>
      </c>
      <c r="P3702">
        <v>45.368639999999999</v>
      </c>
      <c r="Q3702">
        <v>5.5851119999999996</v>
      </c>
      <c r="R3702" s="93">
        <v>46302.404502314814</v>
      </c>
      <c r="S3702">
        <v>1</v>
      </c>
      <c r="T3702">
        <v>20260358</v>
      </c>
      <c r="U3702" t="s">
        <v>838</v>
      </c>
      <c r="V3702">
        <v>20260358</v>
      </c>
    </row>
    <row r="3703" spans="1:22" x14ac:dyDescent="0.3">
      <c r="A3703" s="5">
        <v>46301</v>
      </c>
      <c r="B3703" s="98" t="s">
        <v>3862</v>
      </c>
      <c r="C3703" t="s">
        <v>853</v>
      </c>
      <c r="D3703" t="s">
        <v>2660</v>
      </c>
      <c r="E3703" t="s">
        <v>340</v>
      </c>
      <c r="F3703" t="s">
        <v>340</v>
      </c>
      <c r="G3703" t="s">
        <v>2733</v>
      </c>
      <c r="H3703" t="s">
        <v>2781</v>
      </c>
      <c r="I3703" s="91">
        <v>0.33333333333333331</v>
      </c>
      <c r="J3703" s="91">
        <v>0.34722222222222221</v>
      </c>
      <c r="K3703" s="92">
        <v>0.33</v>
      </c>
      <c r="O3703">
        <v>0</v>
      </c>
      <c r="P3703">
        <v>45.147021000000002</v>
      </c>
      <c r="Q3703">
        <v>5.7165629999999998</v>
      </c>
      <c r="R3703" s="93">
        <v>46302.404502314814</v>
      </c>
      <c r="S3703">
        <v>1</v>
      </c>
      <c r="T3703">
        <v>20260554</v>
      </c>
      <c r="U3703" t="s">
        <v>838</v>
      </c>
      <c r="V3703">
        <v>20260554</v>
      </c>
    </row>
    <row r="3704" spans="1:22" x14ac:dyDescent="0.3">
      <c r="A3704" s="5">
        <v>46301</v>
      </c>
      <c r="B3704" s="98" t="s">
        <v>3814</v>
      </c>
      <c r="C3704" t="s">
        <v>948</v>
      </c>
      <c r="D3704" t="s">
        <v>2345</v>
      </c>
      <c r="E3704" t="s">
        <v>577</v>
      </c>
      <c r="F3704" t="s">
        <v>577</v>
      </c>
      <c r="G3704" t="s">
        <v>2733</v>
      </c>
      <c r="H3704" t="s">
        <v>2737</v>
      </c>
      <c r="I3704" s="91">
        <v>0.33333333333333331</v>
      </c>
      <c r="J3704" s="91">
        <v>0.37847222222222221</v>
      </c>
      <c r="K3704" s="92">
        <v>1.08</v>
      </c>
      <c r="O3704">
        <v>0</v>
      </c>
      <c r="P3704">
        <v>45.180720000000001</v>
      </c>
      <c r="Q3704">
        <v>5.7387189999999997</v>
      </c>
      <c r="R3704" s="93">
        <v>46302.404502314814</v>
      </c>
      <c r="S3704">
        <v>1</v>
      </c>
      <c r="T3704">
        <v>20260425</v>
      </c>
      <c r="U3704" t="s">
        <v>838</v>
      </c>
      <c r="V3704">
        <v>20260425</v>
      </c>
    </row>
    <row r="3705" spans="1:22" x14ac:dyDescent="0.3">
      <c r="A3705" s="5">
        <v>46301</v>
      </c>
      <c r="B3705" s="98" t="s">
        <v>3829</v>
      </c>
      <c r="C3705" t="s">
        <v>946</v>
      </c>
      <c r="D3705" t="s">
        <v>1320</v>
      </c>
      <c r="E3705" t="s">
        <v>120</v>
      </c>
      <c r="F3705" t="s">
        <v>120</v>
      </c>
      <c r="G3705" t="s">
        <v>2733</v>
      </c>
      <c r="H3705" t="s">
        <v>2737</v>
      </c>
      <c r="I3705" s="91">
        <v>0.33333333333333331</v>
      </c>
      <c r="J3705" s="91">
        <v>0.41666666666666669</v>
      </c>
      <c r="K3705" s="92">
        <v>2</v>
      </c>
      <c r="O3705">
        <v>0</v>
      </c>
      <c r="P3705">
        <v>45.187106999999997</v>
      </c>
      <c r="Q3705">
        <v>5.7297390000000004</v>
      </c>
      <c r="R3705" s="93">
        <v>46302.404502314814</v>
      </c>
      <c r="S3705">
        <v>0</v>
      </c>
      <c r="T3705">
        <v>20260077</v>
      </c>
      <c r="U3705" t="s">
        <v>838</v>
      </c>
      <c r="V3705">
        <v>20260077</v>
      </c>
    </row>
    <row r="3706" spans="1:22" x14ac:dyDescent="0.3">
      <c r="A3706" s="5">
        <v>46301</v>
      </c>
      <c r="B3706" s="98" t="s">
        <v>3872</v>
      </c>
      <c r="C3706" t="s">
        <v>866</v>
      </c>
      <c r="D3706" t="s">
        <v>2854</v>
      </c>
      <c r="E3706" t="s">
        <v>485</v>
      </c>
      <c r="F3706" t="s">
        <v>2855</v>
      </c>
      <c r="G3706" t="s">
        <v>2733</v>
      </c>
      <c r="H3706" t="s">
        <v>2734</v>
      </c>
      <c r="I3706" s="91">
        <v>0.16666666666666666</v>
      </c>
      <c r="J3706" s="91">
        <v>0.18055555555555555</v>
      </c>
      <c r="K3706" s="92">
        <v>0.33</v>
      </c>
      <c r="L3706" s="91">
        <v>0.12916666666666668</v>
      </c>
      <c r="M3706" s="91">
        <v>0.13263888888888889</v>
      </c>
      <c r="N3706" s="92">
        <v>0.08</v>
      </c>
      <c r="O3706">
        <v>1</v>
      </c>
      <c r="P3706">
        <v>45.216084000000002</v>
      </c>
      <c r="Q3706">
        <v>5.7850859999999997</v>
      </c>
      <c r="R3706" s="93">
        <v>46302.404502314814</v>
      </c>
      <c r="S3706">
        <v>1</v>
      </c>
      <c r="T3706">
        <v>20260487</v>
      </c>
      <c r="U3706" t="s">
        <v>3760</v>
      </c>
      <c r="V3706">
        <v>20260487</v>
      </c>
    </row>
    <row r="3707" spans="1:22" x14ac:dyDescent="0.3">
      <c r="A3707" s="5">
        <v>46301</v>
      </c>
      <c r="B3707" s="98" t="s">
        <v>3830</v>
      </c>
      <c r="C3707" t="s">
        <v>951</v>
      </c>
      <c r="D3707" t="s">
        <v>1637</v>
      </c>
      <c r="E3707" t="s">
        <v>676</v>
      </c>
      <c r="F3707" t="s">
        <v>676</v>
      </c>
      <c r="G3707" t="s">
        <v>2733</v>
      </c>
      <c r="H3707" t="s">
        <v>2737</v>
      </c>
      <c r="I3707" s="91">
        <v>0.33333333333333331</v>
      </c>
      <c r="J3707" s="91">
        <v>0.35416666666666669</v>
      </c>
      <c r="K3707" s="92">
        <v>0.5</v>
      </c>
      <c r="L3707" s="91">
        <v>0.15486111111111112</v>
      </c>
      <c r="M3707" s="91">
        <v>0.1736111111111111</v>
      </c>
      <c r="N3707" s="92">
        <v>0.45</v>
      </c>
      <c r="O3707">
        <v>1</v>
      </c>
      <c r="P3707">
        <v>45.191566000000002</v>
      </c>
      <c r="Q3707">
        <v>5.6863279999999996</v>
      </c>
      <c r="R3707" s="93">
        <v>46302.404502314814</v>
      </c>
      <c r="S3707">
        <v>1</v>
      </c>
      <c r="T3707">
        <v>20260191</v>
      </c>
      <c r="U3707" t="s">
        <v>838</v>
      </c>
      <c r="V3707">
        <v>20260191</v>
      </c>
    </row>
    <row r="3708" spans="1:22" x14ac:dyDescent="0.3">
      <c r="A3708" s="5">
        <v>46301</v>
      </c>
      <c r="B3708" s="98" t="s">
        <v>3811</v>
      </c>
      <c r="C3708" t="s">
        <v>975</v>
      </c>
      <c r="D3708" t="s">
        <v>2371</v>
      </c>
      <c r="E3708" t="s">
        <v>602</v>
      </c>
      <c r="F3708" t="s">
        <v>602</v>
      </c>
      <c r="G3708" t="s">
        <v>2733</v>
      </c>
      <c r="H3708" t="s">
        <v>2737</v>
      </c>
      <c r="I3708" s="91">
        <v>0.22916666666666666</v>
      </c>
      <c r="J3708" s="91">
        <v>0.27083333333333331</v>
      </c>
      <c r="K3708" s="92">
        <v>1</v>
      </c>
      <c r="L3708" s="91">
        <v>0.44027777777777777</v>
      </c>
      <c r="M3708" s="91">
        <v>0.47152777777777777</v>
      </c>
      <c r="N3708" s="92">
        <v>0.75</v>
      </c>
      <c r="O3708">
        <v>1</v>
      </c>
      <c r="P3708">
        <v>45.364722</v>
      </c>
      <c r="Q3708">
        <v>5.6031880000000003</v>
      </c>
      <c r="R3708" s="93">
        <v>46302.404502314814</v>
      </c>
      <c r="S3708">
        <v>1</v>
      </c>
      <c r="T3708">
        <v>20260434</v>
      </c>
      <c r="U3708" t="s">
        <v>838</v>
      </c>
      <c r="V3708">
        <v>20260434</v>
      </c>
    </row>
    <row r="3709" spans="1:22" x14ac:dyDescent="0.3">
      <c r="A3709" s="5">
        <v>46301</v>
      </c>
      <c r="B3709" s="98" t="s">
        <v>3881</v>
      </c>
      <c r="C3709" t="s">
        <v>894</v>
      </c>
      <c r="D3709" t="s">
        <v>1080</v>
      </c>
      <c r="E3709" t="s">
        <v>382</v>
      </c>
      <c r="F3709" t="s">
        <v>382</v>
      </c>
      <c r="G3709" t="s">
        <v>2733</v>
      </c>
      <c r="H3709" t="s">
        <v>2737</v>
      </c>
      <c r="I3709" s="91">
        <v>0.33333333333333331</v>
      </c>
      <c r="J3709" s="91">
        <v>0.4236111111111111</v>
      </c>
      <c r="K3709" s="92">
        <v>2.17</v>
      </c>
      <c r="O3709">
        <v>0</v>
      </c>
      <c r="P3709">
        <v>45.072274</v>
      </c>
      <c r="Q3709">
        <v>5.771471</v>
      </c>
      <c r="R3709" s="93">
        <v>46302.404502314814</v>
      </c>
      <c r="S3709">
        <v>1</v>
      </c>
      <c r="T3709">
        <v>20250003</v>
      </c>
      <c r="U3709" t="s">
        <v>838</v>
      </c>
      <c r="V3709">
        <v>20250003</v>
      </c>
    </row>
    <row r="3710" spans="1:22" x14ac:dyDescent="0.3">
      <c r="A3710" s="5">
        <v>46301</v>
      </c>
      <c r="B3710" s="98" t="s">
        <v>3834</v>
      </c>
      <c r="C3710" t="s">
        <v>964</v>
      </c>
      <c r="D3710" t="s">
        <v>2027</v>
      </c>
      <c r="E3710" t="s">
        <v>358</v>
      </c>
      <c r="F3710" t="s">
        <v>358</v>
      </c>
      <c r="G3710" t="s">
        <v>2733</v>
      </c>
      <c r="H3710" t="s">
        <v>2737</v>
      </c>
      <c r="I3710" s="91">
        <v>0.33333333333333331</v>
      </c>
      <c r="J3710" s="91">
        <v>0.375</v>
      </c>
      <c r="K3710" s="92">
        <v>1</v>
      </c>
      <c r="L3710" s="91">
        <v>0.33958333333333335</v>
      </c>
      <c r="M3710" s="91">
        <v>0.3888888888888889</v>
      </c>
      <c r="N3710" s="92">
        <v>1.18</v>
      </c>
      <c r="O3710">
        <v>1</v>
      </c>
      <c r="P3710">
        <v>45.174598000000003</v>
      </c>
      <c r="Q3710">
        <v>5.7422800000000001</v>
      </c>
      <c r="R3710" s="93">
        <v>46302.404502314814</v>
      </c>
      <c r="S3710">
        <v>1</v>
      </c>
      <c r="T3710">
        <v>20260583</v>
      </c>
      <c r="U3710" t="s">
        <v>838</v>
      </c>
      <c r="V3710">
        <v>20260583</v>
      </c>
    </row>
    <row r="3711" spans="1:22" x14ac:dyDescent="0.3">
      <c r="A3711" s="5">
        <v>46301</v>
      </c>
      <c r="B3711" s="98" t="s">
        <v>3839</v>
      </c>
      <c r="C3711" t="s">
        <v>966</v>
      </c>
      <c r="E3711" t="s">
        <v>3537</v>
      </c>
      <c r="F3711" t="s">
        <v>3537</v>
      </c>
      <c r="I3711" s="91">
        <v>0.33333333333333331</v>
      </c>
      <c r="J3711" s="91">
        <v>0.34722222222222221</v>
      </c>
      <c r="K3711" s="92">
        <v>0.33</v>
      </c>
      <c r="O3711">
        <v>0</v>
      </c>
      <c r="P3711">
        <v>45.365228999999999</v>
      </c>
      <c r="Q3711">
        <v>5.5940120000000002</v>
      </c>
      <c r="R3711" s="93">
        <v>46302.404502314814</v>
      </c>
      <c r="S3711">
        <v>1</v>
      </c>
      <c r="T3711">
        <v>20260433</v>
      </c>
      <c r="U3711" t="s">
        <v>3760</v>
      </c>
      <c r="V3711">
        <v>20260433</v>
      </c>
    </row>
    <row r="3712" spans="1:22" x14ac:dyDescent="0.3">
      <c r="A3712" s="5">
        <v>46301</v>
      </c>
      <c r="B3712" s="98" t="s">
        <v>3821</v>
      </c>
      <c r="C3712" t="s">
        <v>879</v>
      </c>
      <c r="D3712" t="s">
        <v>1458</v>
      </c>
      <c r="E3712" t="s">
        <v>433</v>
      </c>
      <c r="F3712" t="s">
        <v>433</v>
      </c>
      <c r="G3712" t="s">
        <v>2733</v>
      </c>
      <c r="H3712" t="s">
        <v>2737</v>
      </c>
      <c r="I3712" s="91">
        <v>0.33333333333333331</v>
      </c>
      <c r="J3712" s="91">
        <v>0.4201388888888889</v>
      </c>
      <c r="K3712" s="92">
        <v>2.08</v>
      </c>
      <c r="L3712" s="91">
        <v>0.43611111111111112</v>
      </c>
      <c r="M3712" s="91">
        <v>0.55347222222222225</v>
      </c>
      <c r="N3712" s="92">
        <v>2.82</v>
      </c>
      <c r="O3712">
        <v>1</v>
      </c>
      <c r="P3712">
        <v>45.373724000000003</v>
      </c>
      <c r="Q3712">
        <v>5.5834440000000001</v>
      </c>
      <c r="R3712" s="93">
        <v>46302.404502314814</v>
      </c>
      <c r="S3712">
        <v>1</v>
      </c>
      <c r="T3712">
        <v>20260127</v>
      </c>
      <c r="U3712" t="s">
        <v>838</v>
      </c>
      <c r="V3712">
        <v>20260127</v>
      </c>
    </row>
    <row r="3713" spans="1:22" x14ac:dyDescent="0.3">
      <c r="A3713" s="5">
        <v>46301</v>
      </c>
      <c r="B3713" s="98" t="s">
        <v>3845</v>
      </c>
      <c r="C3713" t="s">
        <v>950</v>
      </c>
      <c r="D3713" t="s">
        <v>2997</v>
      </c>
      <c r="E3713" t="s">
        <v>115</v>
      </c>
      <c r="F3713" t="s">
        <v>2998</v>
      </c>
      <c r="G3713" t="s">
        <v>2733</v>
      </c>
      <c r="H3713" t="s">
        <v>2734</v>
      </c>
      <c r="I3713" s="91">
        <v>0.16666666666666666</v>
      </c>
      <c r="J3713" s="91">
        <v>0.18055555555555555</v>
      </c>
      <c r="K3713" s="92">
        <v>0.33</v>
      </c>
      <c r="L3713" s="91">
        <v>0.22500000000000001</v>
      </c>
      <c r="M3713" s="91">
        <v>0.38680555555555557</v>
      </c>
      <c r="N3713" s="92">
        <v>3.88</v>
      </c>
      <c r="O3713">
        <v>1</v>
      </c>
      <c r="P3713">
        <v>45.190648000000003</v>
      </c>
      <c r="Q3713">
        <v>5.7227129999999997</v>
      </c>
      <c r="R3713" s="93">
        <v>46302.404502314814</v>
      </c>
      <c r="S3713">
        <v>1</v>
      </c>
      <c r="T3713">
        <v>20260494</v>
      </c>
      <c r="U3713" t="s">
        <v>40</v>
      </c>
      <c r="V3713">
        <v>20260494</v>
      </c>
    </row>
    <row r="3714" spans="1:22" x14ac:dyDescent="0.3">
      <c r="A3714" s="5">
        <v>46301</v>
      </c>
      <c r="B3714" s="98" t="s">
        <v>3826</v>
      </c>
      <c r="C3714" t="s">
        <v>886</v>
      </c>
      <c r="D3714" t="s">
        <v>2801</v>
      </c>
      <c r="E3714" t="s">
        <v>350</v>
      </c>
      <c r="F3714" t="s">
        <v>2802</v>
      </c>
      <c r="G3714" t="s">
        <v>2733</v>
      </c>
      <c r="H3714" t="s">
        <v>2734</v>
      </c>
      <c r="I3714" s="91">
        <v>0.16666666666666666</v>
      </c>
      <c r="J3714" s="91">
        <v>0.18055555555555555</v>
      </c>
      <c r="K3714" s="92">
        <v>0.33</v>
      </c>
      <c r="L3714" s="91">
        <v>0.14374999999999999</v>
      </c>
      <c r="M3714" s="91">
        <v>0.38263888888888886</v>
      </c>
      <c r="N3714" s="92">
        <v>5.73</v>
      </c>
      <c r="O3714">
        <v>1</v>
      </c>
      <c r="P3714">
        <v>45.190579</v>
      </c>
      <c r="Q3714">
        <v>5.6970919999999996</v>
      </c>
      <c r="R3714" s="93">
        <v>46302.404502314814</v>
      </c>
      <c r="S3714">
        <v>1</v>
      </c>
      <c r="T3714">
        <v>20260189</v>
      </c>
      <c r="U3714" t="s">
        <v>40</v>
      </c>
      <c r="V3714">
        <v>20260189</v>
      </c>
    </row>
    <row r="3715" spans="1:22" x14ac:dyDescent="0.3">
      <c r="A3715" s="5">
        <v>46301</v>
      </c>
      <c r="B3715" s="98" t="s">
        <v>3826</v>
      </c>
      <c r="C3715" t="s">
        <v>886</v>
      </c>
      <c r="D3715" t="s">
        <v>2413</v>
      </c>
      <c r="E3715" t="s">
        <v>775</v>
      </c>
      <c r="F3715" t="s">
        <v>2415</v>
      </c>
      <c r="G3715" t="s">
        <v>2733</v>
      </c>
      <c r="H3715" t="s">
        <v>2737</v>
      </c>
      <c r="I3715" s="91">
        <v>0.33333333333333331</v>
      </c>
      <c r="J3715" s="91">
        <v>0.34722222222222221</v>
      </c>
      <c r="K3715" s="92">
        <v>0.33</v>
      </c>
      <c r="L3715" s="91">
        <v>0.19097222222222221</v>
      </c>
      <c r="M3715" s="91">
        <v>0.2048611111111111</v>
      </c>
      <c r="N3715" s="92">
        <v>0.33</v>
      </c>
      <c r="O3715">
        <v>1</v>
      </c>
      <c r="P3715">
        <v>45.186475999999999</v>
      </c>
      <c r="Q3715">
        <v>5.7284920000000001</v>
      </c>
      <c r="R3715" s="93">
        <v>46302.404502314814</v>
      </c>
      <c r="S3715">
        <v>1</v>
      </c>
      <c r="T3715">
        <v>20260446</v>
      </c>
      <c r="U3715" t="s">
        <v>838</v>
      </c>
      <c r="V3715">
        <v>20260446</v>
      </c>
    </row>
    <row r="3716" spans="1:22" x14ac:dyDescent="0.3">
      <c r="A3716" s="5">
        <v>46301</v>
      </c>
      <c r="B3716" s="98" t="s">
        <v>3835</v>
      </c>
      <c r="C3716" t="s">
        <v>859</v>
      </c>
      <c r="D3716" t="s">
        <v>1412</v>
      </c>
      <c r="E3716" t="s">
        <v>220</v>
      </c>
      <c r="F3716" t="s">
        <v>1413</v>
      </c>
      <c r="G3716" t="s">
        <v>2733</v>
      </c>
      <c r="H3716" t="s">
        <v>2737</v>
      </c>
      <c r="I3716" s="91">
        <v>0.33333333333333331</v>
      </c>
      <c r="J3716" s="91">
        <v>0.35416666666666669</v>
      </c>
      <c r="K3716" s="92">
        <v>0.5</v>
      </c>
      <c r="O3716">
        <v>0</v>
      </c>
      <c r="P3716">
        <v>45.182158999999999</v>
      </c>
      <c r="Q3716">
        <v>5.715846</v>
      </c>
      <c r="R3716" s="93">
        <v>46302.404502314814</v>
      </c>
      <c r="S3716">
        <v>1</v>
      </c>
      <c r="T3716">
        <v>20260110</v>
      </c>
      <c r="U3716" t="s">
        <v>838</v>
      </c>
      <c r="V3716">
        <v>20260110</v>
      </c>
    </row>
    <row r="3717" spans="1:22" x14ac:dyDescent="0.3">
      <c r="A3717" s="5">
        <v>46301</v>
      </c>
      <c r="B3717" s="98" t="s">
        <v>3841</v>
      </c>
      <c r="C3717" t="s">
        <v>971</v>
      </c>
      <c r="D3717" t="s">
        <v>2869</v>
      </c>
      <c r="E3717" t="s">
        <v>117</v>
      </c>
      <c r="F3717" t="s">
        <v>2870</v>
      </c>
      <c r="G3717" t="s">
        <v>2733</v>
      </c>
      <c r="H3717" t="s">
        <v>2734</v>
      </c>
      <c r="I3717" s="91">
        <v>0.16666666666666666</v>
      </c>
      <c r="J3717" s="91">
        <v>0.18055555555555555</v>
      </c>
      <c r="K3717" s="92">
        <v>0.33</v>
      </c>
      <c r="L3717" s="91">
        <v>0.20972222222222223</v>
      </c>
      <c r="M3717" s="91">
        <v>0.21319444444444444</v>
      </c>
      <c r="N3717" s="92">
        <v>0.08</v>
      </c>
      <c r="O3717">
        <v>1</v>
      </c>
      <c r="P3717">
        <v>45.190074000000003</v>
      </c>
      <c r="Q3717">
        <v>5.7279980000000004</v>
      </c>
      <c r="R3717" s="93">
        <v>46302.404502314814</v>
      </c>
      <c r="S3717">
        <v>1</v>
      </c>
      <c r="T3717">
        <v>20260326</v>
      </c>
      <c r="U3717" t="s">
        <v>40</v>
      </c>
      <c r="V3717">
        <v>20260326</v>
      </c>
    </row>
    <row r="3718" spans="1:22" x14ac:dyDescent="0.3">
      <c r="A3718" s="5">
        <v>46301</v>
      </c>
      <c r="B3718" s="98" t="s">
        <v>3849</v>
      </c>
      <c r="C3718" t="s">
        <v>861</v>
      </c>
      <c r="D3718" t="s">
        <v>3001</v>
      </c>
      <c r="E3718" t="s">
        <v>431</v>
      </c>
      <c r="F3718" t="s">
        <v>3002</v>
      </c>
      <c r="G3718" t="s">
        <v>2733</v>
      </c>
      <c r="H3718" t="s">
        <v>2734</v>
      </c>
      <c r="I3718" s="91">
        <v>0.25</v>
      </c>
      <c r="J3718" s="91">
        <v>0.2638888888888889</v>
      </c>
      <c r="K3718" s="92">
        <v>0.33</v>
      </c>
      <c r="L3718" s="91">
        <v>0.17291666666666666</v>
      </c>
      <c r="M3718" s="91">
        <v>0.57291666666666663</v>
      </c>
      <c r="N3718" s="92">
        <v>9.6</v>
      </c>
      <c r="O3718">
        <v>1</v>
      </c>
      <c r="P3718">
        <v>45.148544999999999</v>
      </c>
      <c r="Q3718">
        <v>5.704593</v>
      </c>
      <c r="R3718" s="93">
        <v>46302.404502314814</v>
      </c>
      <c r="S3718">
        <v>1</v>
      </c>
      <c r="T3718">
        <v>20260122</v>
      </c>
      <c r="U3718" t="s">
        <v>40</v>
      </c>
      <c r="V3718">
        <v>20260122</v>
      </c>
    </row>
    <row r="3719" spans="1:22" x14ac:dyDescent="0.3">
      <c r="A3719" s="5">
        <v>46301</v>
      </c>
      <c r="B3719" s="98" t="s">
        <v>3822</v>
      </c>
      <c r="C3719" t="s">
        <v>944</v>
      </c>
      <c r="D3719" t="s">
        <v>3275</v>
      </c>
      <c r="E3719" t="s">
        <v>84</v>
      </c>
      <c r="F3719" t="s">
        <v>3276</v>
      </c>
      <c r="G3719" t="s">
        <v>2733</v>
      </c>
      <c r="H3719" t="s">
        <v>2734</v>
      </c>
      <c r="I3719" s="91">
        <v>0.16666666666666666</v>
      </c>
      <c r="J3719" s="91">
        <v>0.18055555555555555</v>
      </c>
      <c r="K3719" s="92">
        <v>0.33</v>
      </c>
      <c r="L3719" s="91">
        <v>0.17083333333333334</v>
      </c>
      <c r="M3719" s="91">
        <v>0.41805555555555557</v>
      </c>
      <c r="N3719" s="92">
        <v>5.93</v>
      </c>
      <c r="O3719">
        <v>1</v>
      </c>
      <c r="P3719">
        <v>45.182246999999997</v>
      </c>
      <c r="Q3719">
        <v>5.7318619999999996</v>
      </c>
      <c r="R3719" s="93">
        <v>46302.404502314814</v>
      </c>
      <c r="S3719">
        <v>1</v>
      </c>
      <c r="T3719">
        <v>20260052</v>
      </c>
      <c r="U3719" t="s">
        <v>40</v>
      </c>
      <c r="V3719">
        <v>20260052</v>
      </c>
    </row>
    <row r="3720" spans="1:22" x14ac:dyDescent="0.3">
      <c r="A3720" s="5">
        <v>46301</v>
      </c>
      <c r="B3720" s="98" t="s">
        <v>3817</v>
      </c>
      <c r="C3720" t="s">
        <v>974</v>
      </c>
      <c r="D3720" t="s">
        <v>2314</v>
      </c>
      <c r="E3720" t="s">
        <v>783</v>
      </c>
      <c r="F3720" t="s">
        <v>3837</v>
      </c>
      <c r="G3720" t="s">
        <v>2733</v>
      </c>
      <c r="H3720" t="s">
        <v>2737</v>
      </c>
      <c r="I3720" s="91">
        <v>0.33333333333333331</v>
      </c>
      <c r="J3720" s="91">
        <v>0.34722222222222221</v>
      </c>
      <c r="K3720" s="92">
        <v>0.33</v>
      </c>
      <c r="L3720" s="91">
        <v>0.45069444444444445</v>
      </c>
      <c r="M3720" s="91">
        <v>0.48749999999999999</v>
      </c>
      <c r="N3720" s="92">
        <v>0.88</v>
      </c>
      <c r="O3720">
        <v>1</v>
      </c>
      <c r="P3720">
        <v>45.145482999999999</v>
      </c>
      <c r="Q3720">
        <v>5.7042999999999999</v>
      </c>
      <c r="R3720" s="93">
        <v>46302.404502314814</v>
      </c>
      <c r="S3720">
        <v>1</v>
      </c>
      <c r="T3720">
        <v>20260416</v>
      </c>
      <c r="U3720" t="s">
        <v>838</v>
      </c>
      <c r="V3720">
        <v>20260416</v>
      </c>
    </row>
    <row r="3721" spans="1:22" x14ac:dyDescent="0.3">
      <c r="A3721" s="5">
        <v>46301</v>
      </c>
      <c r="B3721" s="98" t="s">
        <v>3813</v>
      </c>
      <c r="C3721" t="s">
        <v>847</v>
      </c>
      <c r="D3721" t="s">
        <v>2873</v>
      </c>
      <c r="E3721" t="s">
        <v>335</v>
      </c>
      <c r="F3721" t="s">
        <v>2874</v>
      </c>
      <c r="G3721" t="s">
        <v>2733</v>
      </c>
      <c r="H3721" t="s">
        <v>2734</v>
      </c>
      <c r="I3721" s="91">
        <v>0.16666666666666666</v>
      </c>
      <c r="J3721" s="91">
        <v>0.18055555555555555</v>
      </c>
      <c r="K3721" s="92">
        <v>0.33</v>
      </c>
      <c r="O3721">
        <v>0</v>
      </c>
      <c r="P3721">
        <v>45.172060000000002</v>
      </c>
      <c r="Q3721">
        <v>5.7222600000000003</v>
      </c>
      <c r="R3721" s="93">
        <v>46302.404502314814</v>
      </c>
      <c r="S3721">
        <v>1</v>
      </c>
      <c r="T3721">
        <v>20260036</v>
      </c>
      <c r="U3721" t="s">
        <v>40</v>
      </c>
      <c r="V3721">
        <v>20260036</v>
      </c>
    </row>
    <row r="3722" spans="1:22" x14ac:dyDescent="0.3">
      <c r="A3722" s="5">
        <v>46301</v>
      </c>
      <c r="B3722" s="98" t="s">
        <v>3838</v>
      </c>
      <c r="C3722" t="s">
        <v>846</v>
      </c>
      <c r="E3722" t="s">
        <v>816</v>
      </c>
      <c r="F3722" t="s">
        <v>816</v>
      </c>
      <c r="I3722" s="91">
        <v>0.33333333333333331</v>
      </c>
      <c r="J3722" s="91">
        <v>0.34722222222222221</v>
      </c>
      <c r="K3722" s="92">
        <v>0.33</v>
      </c>
      <c r="O3722">
        <v>0</v>
      </c>
      <c r="P3722">
        <v>45.565215999999999</v>
      </c>
      <c r="Q3722">
        <v>5.9190189999999996</v>
      </c>
      <c r="R3722" s="93">
        <v>46302.404502314814</v>
      </c>
      <c r="S3722">
        <v>0</v>
      </c>
      <c r="V3722" t="s">
        <v>3761</v>
      </c>
    </row>
    <row r="3723" spans="1:22" x14ac:dyDescent="0.3">
      <c r="A3723" s="5">
        <v>46301</v>
      </c>
      <c r="B3723" s="98" t="s">
        <v>3841</v>
      </c>
      <c r="C3723" t="s">
        <v>971</v>
      </c>
      <c r="D3723" t="s">
        <v>2054</v>
      </c>
      <c r="E3723" t="s">
        <v>97</v>
      </c>
      <c r="F3723" t="s">
        <v>97</v>
      </c>
      <c r="G3723" t="s">
        <v>2733</v>
      </c>
      <c r="H3723" t="s">
        <v>2737</v>
      </c>
      <c r="I3723" s="91">
        <v>0.33333333333333331</v>
      </c>
      <c r="J3723" s="91">
        <v>0.34722222222222221</v>
      </c>
      <c r="K3723" s="92">
        <v>0.33</v>
      </c>
      <c r="L3723" s="91">
        <v>0.23194444444444445</v>
      </c>
      <c r="M3723" s="91">
        <v>0.24027777777777778</v>
      </c>
      <c r="N3723" s="92">
        <v>0.2</v>
      </c>
      <c r="O3723">
        <v>1</v>
      </c>
      <c r="P3723">
        <v>45.190018000000002</v>
      </c>
      <c r="Q3723">
        <v>5.728173</v>
      </c>
      <c r="R3723" s="93">
        <v>46302.404502314814</v>
      </c>
      <c r="S3723">
        <v>1</v>
      </c>
      <c r="T3723">
        <v>20260325</v>
      </c>
      <c r="U3723" t="s">
        <v>838</v>
      </c>
      <c r="V3723">
        <v>20260325</v>
      </c>
    </row>
    <row r="3724" spans="1:22" x14ac:dyDescent="0.3">
      <c r="A3724" s="5">
        <v>46301</v>
      </c>
      <c r="B3724" s="98" t="s">
        <v>3829</v>
      </c>
      <c r="C3724" t="s">
        <v>946</v>
      </c>
      <c r="D3724" t="s">
        <v>1804</v>
      </c>
      <c r="E3724" t="s">
        <v>710</v>
      </c>
      <c r="F3724" t="s">
        <v>710</v>
      </c>
      <c r="G3724" t="s">
        <v>2733</v>
      </c>
      <c r="H3724" t="s">
        <v>2737</v>
      </c>
      <c r="I3724" s="91">
        <v>0.33333333333333331</v>
      </c>
      <c r="J3724" s="91">
        <v>0.34722222222222221</v>
      </c>
      <c r="K3724" s="92">
        <v>0.33</v>
      </c>
      <c r="O3724">
        <v>0</v>
      </c>
      <c r="P3724">
        <v>45.203086999999996</v>
      </c>
      <c r="Q3724">
        <v>5.703754</v>
      </c>
      <c r="R3724" s="93">
        <v>46302.404502314814</v>
      </c>
      <c r="S3724">
        <v>0</v>
      </c>
      <c r="T3724">
        <v>20260247</v>
      </c>
      <c r="U3724" t="s">
        <v>838</v>
      </c>
      <c r="V3724">
        <v>20260247</v>
      </c>
    </row>
    <row r="3725" spans="1:22" x14ac:dyDescent="0.3">
      <c r="A3725" s="5">
        <v>46301</v>
      </c>
      <c r="B3725" s="98" t="s">
        <v>3835</v>
      </c>
      <c r="C3725" t="s">
        <v>859</v>
      </c>
      <c r="D3725" t="s">
        <v>6547</v>
      </c>
      <c r="E3725" t="s">
        <v>521</v>
      </c>
      <c r="F3725" t="s">
        <v>6548</v>
      </c>
      <c r="G3725" t="s">
        <v>2733</v>
      </c>
      <c r="H3725" t="s">
        <v>2837</v>
      </c>
      <c r="I3725" s="91">
        <v>0.3611111111111111</v>
      </c>
      <c r="J3725" s="91">
        <v>0.37152777777777779</v>
      </c>
      <c r="K3725" s="92">
        <v>0.25</v>
      </c>
      <c r="O3725">
        <v>0</v>
      </c>
      <c r="P3725">
        <v>45.191065999999999</v>
      </c>
      <c r="Q3725">
        <v>5.7243019999999998</v>
      </c>
      <c r="R3725" s="93">
        <v>46302.404502314814</v>
      </c>
      <c r="S3725">
        <v>1</v>
      </c>
      <c r="T3725">
        <v>20260502</v>
      </c>
      <c r="U3725" t="s">
        <v>40</v>
      </c>
      <c r="V3725">
        <v>20260502</v>
      </c>
    </row>
    <row r="3726" spans="1:22" x14ac:dyDescent="0.3">
      <c r="A3726" s="5">
        <v>46301</v>
      </c>
      <c r="B3726" s="98" t="s">
        <v>3835</v>
      </c>
      <c r="C3726" t="s">
        <v>859</v>
      </c>
      <c r="D3726" t="s">
        <v>2672</v>
      </c>
      <c r="E3726" t="s">
        <v>360</v>
      </c>
      <c r="F3726" t="s">
        <v>360</v>
      </c>
      <c r="G3726" t="s">
        <v>2733</v>
      </c>
      <c r="H3726" t="s">
        <v>2737</v>
      </c>
      <c r="I3726" s="91">
        <v>0.33333333333333331</v>
      </c>
      <c r="J3726" s="91">
        <v>0.39583333333333331</v>
      </c>
      <c r="K3726" s="92">
        <v>1.5</v>
      </c>
      <c r="O3726">
        <v>0</v>
      </c>
      <c r="P3726">
        <v>45.192559000000003</v>
      </c>
      <c r="Q3726">
        <v>5.7247250000000003</v>
      </c>
      <c r="R3726" s="93">
        <v>46302.404502314814</v>
      </c>
      <c r="S3726">
        <v>1</v>
      </c>
      <c r="T3726">
        <v>20260558</v>
      </c>
      <c r="U3726" t="s">
        <v>838</v>
      </c>
      <c r="V3726">
        <v>20260558</v>
      </c>
    </row>
    <row r="3727" spans="1:22" x14ac:dyDescent="0.3">
      <c r="A3727" s="5">
        <v>46301</v>
      </c>
      <c r="B3727" s="98" t="s">
        <v>3823</v>
      </c>
      <c r="C3727" t="s">
        <v>968</v>
      </c>
      <c r="D3727" t="s">
        <v>3035</v>
      </c>
      <c r="E3727" t="s">
        <v>683</v>
      </c>
      <c r="F3727" t="s">
        <v>3036</v>
      </c>
      <c r="G3727" t="s">
        <v>2733</v>
      </c>
      <c r="H3727" t="s">
        <v>2734</v>
      </c>
      <c r="I3727" s="91">
        <v>0.25347222222222221</v>
      </c>
      <c r="J3727" s="91">
        <v>0.2673611111111111</v>
      </c>
      <c r="K3727" s="92">
        <v>0.33</v>
      </c>
      <c r="O3727">
        <v>0</v>
      </c>
      <c r="P3727">
        <v>45.196936999999998</v>
      </c>
      <c r="Q3727">
        <v>5.6979059999999997</v>
      </c>
      <c r="R3727" s="93">
        <v>46302.404502314814</v>
      </c>
      <c r="S3727">
        <v>1</v>
      </c>
      <c r="T3727">
        <v>20260278</v>
      </c>
      <c r="U3727" t="s">
        <v>40</v>
      </c>
      <c r="V3727">
        <v>20260278</v>
      </c>
    </row>
    <row r="3728" spans="1:22" x14ac:dyDescent="0.3">
      <c r="A3728" s="5">
        <v>46301</v>
      </c>
      <c r="B3728" s="98" t="s">
        <v>3846</v>
      </c>
      <c r="C3728" t="s">
        <v>965</v>
      </c>
      <c r="D3728" t="s">
        <v>2907</v>
      </c>
      <c r="E3728" t="s">
        <v>585</v>
      </c>
      <c r="F3728" t="s">
        <v>2908</v>
      </c>
      <c r="G3728" t="s">
        <v>2733</v>
      </c>
      <c r="H3728" t="s">
        <v>2734</v>
      </c>
      <c r="I3728" s="91">
        <v>0.16666666666666666</v>
      </c>
      <c r="J3728" s="91">
        <v>0.18055555555555555</v>
      </c>
      <c r="K3728" s="92">
        <v>0.33</v>
      </c>
      <c r="L3728" s="91">
        <v>0.21180555555555555</v>
      </c>
      <c r="M3728" s="91">
        <v>0.21180555555555555</v>
      </c>
      <c r="N3728" s="92">
        <v>0</v>
      </c>
      <c r="O3728">
        <v>1</v>
      </c>
      <c r="P3728">
        <v>45.146318999999998</v>
      </c>
      <c r="Q3728">
        <v>5.7044100000000002</v>
      </c>
      <c r="R3728" s="93">
        <v>46302.404502314814</v>
      </c>
      <c r="S3728">
        <v>1</v>
      </c>
      <c r="T3728">
        <v>20260404</v>
      </c>
      <c r="U3728" t="s">
        <v>40</v>
      </c>
      <c r="V3728">
        <v>20260404</v>
      </c>
    </row>
    <row r="3729" spans="1:22" x14ac:dyDescent="0.3">
      <c r="A3729" s="5">
        <v>46301</v>
      </c>
      <c r="B3729" s="98" t="s">
        <v>3864</v>
      </c>
      <c r="C3729" t="s">
        <v>960</v>
      </c>
      <c r="D3729" t="s">
        <v>2905</v>
      </c>
      <c r="E3729" t="s">
        <v>432</v>
      </c>
      <c r="F3729" t="s">
        <v>2906</v>
      </c>
      <c r="G3729" t="s">
        <v>2733</v>
      </c>
      <c r="H3729" t="s">
        <v>2734</v>
      </c>
      <c r="I3729" s="91">
        <v>0.16666666666666666</v>
      </c>
      <c r="J3729" s="91">
        <v>0.18055555555555555</v>
      </c>
      <c r="K3729" s="92">
        <v>0.33</v>
      </c>
      <c r="L3729" s="91">
        <v>0.34097222222222223</v>
      </c>
      <c r="M3729" s="91">
        <v>0.40902777777777777</v>
      </c>
      <c r="N3729" s="92">
        <v>1.63</v>
      </c>
      <c r="O3729">
        <v>1</v>
      </c>
      <c r="P3729">
        <v>45.212797000000002</v>
      </c>
      <c r="Q3729">
        <v>5.6987719999999999</v>
      </c>
      <c r="R3729" s="93">
        <v>46302.404502314814</v>
      </c>
      <c r="S3729">
        <v>1</v>
      </c>
      <c r="T3729">
        <v>20260124</v>
      </c>
      <c r="U3729" t="s">
        <v>40</v>
      </c>
      <c r="V3729">
        <v>20260124</v>
      </c>
    </row>
    <row r="3730" spans="1:22" x14ac:dyDescent="0.3">
      <c r="A3730" s="5">
        <v>46301</v>
      </c>
      <c r="B3730" s="98" t="s">
        <v>3909</v>
      </c>
      <c r="C3730" t="s">
        <v>846</v>
      </c>
      <c r="E3730" t="s">
        <v>812</v>
      </c>
      <c r="F3730" t="s">
        <v>812</v>
      </c>
      <c r="I3730" s="91">
        <v>0.29166666666666669</v>
      </c>
      <c r="J3730" s="91">
        <v>0.30208333333333331</v>
      </c>
      <c r="K3730" s="92">
        <v>0.25</v>
      </c>
      <c r="O3730">
        <v>0</v>
      </c>
      <c r="P3730">
        <v>45.188929999999999</v>
      </c>
      <c r="Q3730">
        <v>5.7123470000000003</v>
      </c>
      <c r="R3730" s="93">
        <v>46302.404502314814</v>
      </c>
      <c r="S3730">
        <v>0</v>
      </c>
      <c r="V3730" t="s">
        <v>3762</v>
      </c>
    </row>
    <row r="3731" spans="1:22" x14ac:dyDescent="0.3">
      <c r="A3731" s="5">
        <v>46301</v>
      </c>
      <c r="B3731" s="98" t="s">
        <v>3842</v>
      </c>
      <c r="C3731" t="s">
        <v>865</v>
      </c>
      <c r="D3731" t="s">
        <v>2470</v>
      </c>
      <c r="E3731" t="s">
        <v>700</v>
      </c>
      <c r="F3731" t="s">
        <v>3843</v>
      </c>
      <c r="G3731" t="s">
        <v>2733</v>
      </c>
      <c r="H3731" t="s">
        <v>2737</v>
      </c>
      <c r="I3731" s="91">
        <v>0.33333333333333331</v>
      </c>
      <c r="J3731" s="91">
        <v>0.37847222222222221</v>
      </c>
      <c r="K3731" s="92">
        <v>1.08</v>
      </c>
      <c r="L3731" s="91">
        <v>0.41111111111111109</v>
      </c>
      <c r="M3731" s="91">
        <v>0.57708333333333328</v>
      </c>
      <c r="N3731" s="92">
        <v>3.98</v>
      </c>
      <c r="O3731">
        <v>1</v>
      </c>
      <c r="P3731">
        <v>45.203901000000002</v>
      </c>
      <c r="Q3731">
        <v>5.6643619999999997</v>
      </c>
      <c r="R3731" s="93">
        <v>46302.404502314814</v>
      </c>
      <c r="S3731">
        <v>1</v>
      </c>
      <c r="T3731">
        <v>20260464</v>
      </c>
      <c r="U3731" t="s">
        <v>838</v>
      </c>
      <c r="V3731">
        <v>20260464</v>
      </c>
    </row>
    <row r="3732" spans="1:22" x14ac:dyDescent="0.3">
      <c r="A3732" s="5">
        <v>46301</v>
      </c>
      <c r="B3732" s="98" t="s">
        <v>3844</v>
      </c>
      <c r="C3732" t="s">
        <v>952</v>
      </c>
      <c r="D3732" t="s">
        <v>1132</v>
      </c>
      <c r="E3732" t="s">
        <v>756</v>
      </c>
      <c r="F3732" t="s">
        <v>756</v>
      </c>
      <c r="G3732" t="s">
        <v>2733</v>
      </c>
      <c r="H3732" t="s">
        <v>2737</v>
      </c>
      <c r="I3732" s="91">
        <v>0.33333333333333331</v>
      </c>
      <c r="J3732" s="91">
        <v>0.34722222222222221</v>
      </c>
      <c r="K3732" s="92">
        <v>0.33</v>
      </c>
      <c r="O3732">
        <v>0</v>
      </c>
      <c r="P3732">
        <v>45.185825999999999</v>
      </c>
      <c r="Q3732">
        <v>5.7163009999999996</v>
      </c>
      <c r="R3732" s="93">
        <v>46302.404502314814</v>
      </c>
      <c r="S3732">
        <v>1</v>
      </c>
      <c r="T3732">
        <v>20260482</v>
      </c>
      <c r="U3732" t="s">
        <v>838</v>
      </c>
      <c r="V3732">
        <v>20260482</v>
      </c>
    </row>
    <row r="3733" spans="1:22" x14ac:dyDescent="0.3">
      <c r="A3733" s="5">
        <v>46301</v>
      </c>
      <c r="B3733" s="98" t="s">
        <v>3865</v>
      </c>
      <c r="C3733" t="s">
        <v>962</v>
      </c>
      <c r="D3733" t="s">
        <v>3538</v>
      </c>
      <c r="E3733" t="s">
        <v>289</v>
      </c>
      <c r="F3733" t="s">
        <v>3539</v>
      </c>
      <c r="G3733" t="s">
        <v>2733</v>
      </c>
      <c r="H3733" t="s">
        <v>2734</v>
      </c>
      <c r="I3733" s="91">
        <v>0.19791666666666666</v>
      </c>
      <c r="J3733" s="91">
        <v>0.2048611111111111</v>
      </c>
      <c r="K3733" s="92">
        <v>0.17</v>
      </c>
      <c r="O3733">
        <v>0</v>
      </c>
      <c r="P3733">
        <v>45.364960000000004</v>
      </c>
      <c r="Q3733">
        <v>5.5936700000000004</v>
      </c>
      <c r="R3733" s="93">
        <v>46302.404502314814</v>
      </c>
      <c r="S3733">
        <v>1</v>
      </c>
      <c r="T3733">
        <v>20260034</v>
      </c>
      <c r="U3733" t="s">
        <v>40</v>
      </c>
      <c r="V3733">
        <v>20260034</v>
      </c>
    </row>
    <row r="3734" spans="1:22" x14ac:dyDescent="0.3">
      <c r="A3734" s="5">
        <v>46301</v>
      </c>
      <c r="B3734" s="98" t="s">
        <v>3838</v>
      </c>
      <c r="C3734" t="s">
        <v>846</v>
      </c>
      <c r="E3734" t="s">
        <v>815</v>
      </c>
      <c r="F3734" t="s">
        <v>815</v>
      </c>
      <c r="I3734" s="91">
        <v>0.16666666666666666</v>
      </c>
      <c r="J3734" s="91">
        <v>0.1736111111111111</v>
      </c>
      <c r="K3734" s="92">
        <v>0.17</v>
      </c>
      <c r="O3734">
        <v>0</v>
      </c>
      <c r="P3734">
        <v>45.191439000000003</v>
      </c>
      <c r="Q3734">
        <v>5.7271229999999997</v>
      </c>
      <c r="R3734" s="93">
        <v>46302.404502314814</v>
      </c>
      <c r="S3734">
        <v>0</v>
      </c>
      <c r="V3734" t="s">
        <v>3763</v>
      </c>
    </row>
    <row r="3735" spans="1:22" x14ac:dyDescent="0.3">
      <c r="A3735" s="5">
        <v>46301</v>
      </c>
      <c r="B3735" s="98" t="s">
        <v>3848</v>
      </c>
      <c r="C3735" t="s">
        <v>945</v>
      </c>
      <c r="D3735" t="s">
        <v>1735</v>
      </c>
      <c r="E3735" t="s">
        <v>528</v>
      </c>
      <c r="F3735" t="s">
        <v>528</v>
      </c>
      <c r="G3735" t="s">
        <v>2733</v>
      </c>
      <c r="H3735" t="s">
        <v>2737</v>
      </c>
      <c r="I3735" s="91">
        <v>0.33333333333333331</v>
      </c>
      <c r="J3735" s="91">
        <v>0.34722222222222221</v>
      </c>
      <c r="K3735" s="92">
        <v>0.33</v>
      </c>
      <c r="L3735" s="91">
        <v>0.19722222222222222</v>
      </c>
      <c r="M3735" s="91">
        <v>0.20972222222222223</v>
      </c>
      <c r="N3735" s="92">
        <v>0.3</v>
      </c>
      <c r="O3735">
        <v>1</v>
      </c>
      <c r="P3735">
        <v>45.179605000000002</v>
      </c>
      <c r="Q3735">
        <v>5.7066030000000003</v>
      </c>
      <c r="R3735" s="93">
        <v>46302.404502314814</v>
      </c>
      <c r="S3735">
        <v>1</v>
      </c>
      <c r="T3735">
        <v>20260226</v>
      </c>
      <c r="U3735" t="s">
        <v>838</v>
      </c>
      <c r="V3735">
        <v>20260226</v>
      </c>
    </row>
    <row r="3736" spans="1:22" x14ac:dyDescent="0.3">
      <c r="A3736" s="5">
        <v>46301</v>
      </c>
      <c r="B3736" s="98" t="s">
        <v>3849</v>
      </c>
      <c r="C3736" t="s">
        <v>861</v>
      </c>
      <c r="D3736" t="s">
        <v>1970</v>
      </c>
      <c r="E3736" t="s">
        <v>353</v>
      </c>
      <c r="F3736" t="s">
        <v>353</v>
      </c>
      <c r="G3736" t="s">
        <v>2733</v>
      </c>
      <c r="H3736" t="s">
        <v>2737</v>
      </c>
      <c r="I3736" s="91">
        <v>0.33333333333333331</v>
      </c>
      <c r="J3736" s="91">
        <v>0.34722222222222221</v>
      </c>
      <c r="K3736" s="92">
        <v>0.33</v>
      </c>
      <c r="L3736" s="91">
        <v>0.53749999999999998</v>
      </c>
      <c r="M3736" s="91">
        <v>0.55208333333333337</v>
      </c>
      <c r="N3736" s="92">
        <v>0.35</v>
      </c>
      <c r="O3736">
        <v>1</v>
      </c>
      <c r="P3736">
        <v>45.166998999999997</v>
      </c>
      <c r="Q3736">
        <v>5.7281519999999997</v>
      </c>
      <c r="R3736" s="93">
        <v>46302.404502314814</v>
      </c>
      <c r="S3736">
        <v>1</v>
      </c>
      <c r="T3736">
        <v>20260299</v>
      </c>
      <c r="U3736" t="s">
        <v>838</v>
      </c>
      <c r="V3736">
        <v>20260299</v>
      </c>
    </row>
    <row r="3737" spans="1:22" x14ac:dyDescent="0.3">
      <c r="A3737" s="5">
        <v>46301</v>
      </c>
      <c r="B3737" s="98" t="s">
        <v>3829</v>
      </c>
      <c r="C3737" t="s">
        <v>946</v>
      </c>
      <c r="D3737" t="s">
        <v>2922</v>
      </c>
      <c r="E3737" t="s">
        <v>349</v>
      </c>
      <c r="F3737" t="s">
        <v>2923</v>
      </c>
      <c r="G3737" t="s">
        <v>2733</v>
      </c>
      <c r="H3737" t="s">
        <v>2734</v>
      </c>
      <c r="I3737" s="91">
        <v>0.16666666666666666</v>
      </c>
      <c r="J3737" s="91">
        <v>0.18055555555555555</v>
      </c>
      <c r="K3737" s="92">
        <v>0.33</v>
      </c>
      <c r="O3737">
        <v>0</v>
      </c>
      <c r="P3737">
        <v>45.203589000000001</v>
      </c>
      <c r="Q3737">
        <v>5.7051629999999998</v>
      </c>
      <c r="R3737" s="93">
        <v>46302.404502314814</v>
      </c>
      <c r="S3737">
        <v>0</v>
      </c>
      <c r="T3737">
        <v>20260160</v>
      </c>
      <c r="U3737" t="s">
        <v>3760</v>
      </c>
      <c r="V3737">
        <v>20260160</v>
      </c>
    </row>
    <row r="3738" spans="1:22" x14ac:dyDescent="0.3">
      <c r="A3738" s="5">
        <v>46301</v>
      </c>
      <c r="B3738" s="98" t="s">
        <v>3835</v>
      </c>
      <c r="C3738" t="s">
        <v>859</v>
      </c>
      <c r="D3738" t="s">
        <v>6549</v>
      </c>
      <c r="E3738" t="s">
        <v>166</v>
      </c>
      <c r="F3738" t="s">
        <v>6550</v>
      </c>
      <c r="G3738" t="s">
        <v>2733</v>
      </c>
      <c r="H3738" t="s">
        <v>2877</v>
      </c>
      <c r="I3738" s="91">
        <v>0.34722222222222221</v>
      </c>
      <c r="J3738" s="91">
        <v>0.3611111111111111</v>
      </c>
      <c r="K3738" s="92">
        <v>0.33</v>
      </c>
      <c r="O3738">
        <v>0</v>
      </c>
      <c r="P3738">
        <v>45.191105</v>
      </c>
      <c r="Q3738">
        <v>5.7245520000000001</v>
      </c>
      <c r="R3738" s="93">
        <v>46302.404502314814</v>
      </c>
      <c r="S3738">
        <v>1</v>
      </c>
      <c r="T3738">
        <v>20260515</v>
      </c>
      <c r="U3738" t="s">
        <v>40</v>
      </c>
      <c r="V3738">
        <v>20260515</v>
      </c>
    </row>
    <row r="3739" spans="1:22" x14ac:dyDescent="0.3">
      <c r="A3739" s="5">
        <v>46301</v>
      </c>
      <c r="B3739" s="98" t="s">
        <v>3816</v>
      </c>
      <c r="C3739" t="s">
        <v>957</v>
      </c>
      <c r="D3739" t="s">
        <v>2144</v>
      </c>
      <c r="E3739" t="s">
        <v>561</v>
      </c>
      <c r="F3739" t="s">
        <v>561</v>
      </c>
      <c r="G3739" t="s">
        <v>2733</v>
      </c>
      <c r="H3739" t="s">
        <v>2737</v>
      </c>
      <c r="I3739" s="91">
        <v>0.26041666666666669</v>
      </c>
      <c r="J3739" s="91">
        <v>0.28472222222222221</v>
      </c>
      <c r="K3739" s="92">
        <v>0.57999999999999996</v>
      </c>
      <c r="L3739" s="91">
        <v>0.36458333333333331</v>
      </c>
      <c r="M3739" s="91">
        <v>0.37013888888888891</v>
      </c>
      <c r="N3739" s="92">
        <v>0.13</v>
      </c>
      <c r="O3739">
        <v>1</v>
      </c>
      <c r="P3739">
        <v>45.197319</v>
      </c>
      <c r="Q3739">
        <v>5.7400260000000003</v>
      </c>
      <c r="R3739" s="93">
        <v>46302.404502314814</v>
      </c>
      <c r="S3739">
        <v>1</v>
      </c>
      <c r="T3739">
        <v>20260356</v>
      </c>
      <c r="U3739" t="s">
        <v>838</v>
      </c>
      <c r="V3739">
        <v>20260356</v>
      </c>
    </row>
    <row r="3740" spans="1:22" x14ac:dyDescent="0.3">
      <c r="A3740" s="5">
        <v>46301</v>
      </c>
      <c r="B3740" s="98" t="s">
        <v>3823</v>
      </c>
      <c r="C3740" t="s">
        <v>968</v>
      </c>
      <c r="D3740" t="s">
        <v>2731</v>
      </c>
      <c r="E3740" t="s">
        <v>529</v>
      </c>
      <c r="F3740" t="s">
        <v>2732</v>
      </c>
      <c r="G3740" t="s">
        <v>2733</v>
      </c>
      <c r="H3740" t="s">
        <v>2734</v>
      </c>
      <c r="I3740" s="91">
        <v>0.31944444444444442</v>
      </c>
      <c r="J3740" s="91">
        <v>0.33333333333333331</v>
      </c>
      <c r="K3740" s="92">
        <v>0.33</v>
      </c>
      <c r="O3740">
        <v>0</v>
      </c>
      <c r="P3740">
        <v>45.177917000000001</v>
      </c>
      <c r="Q3740">
        <v>5.7286510000000002</v>
      </c>
      <c r="R3740" s="93">
        <v>46302.404502314814</v>
      </c>
      <c r="S3740">
        <v>1</v>
      </c>
      <c r="T3740">
        <v>20260228</v>
      </c>
      <c r="U3740" t="s">
        <v>40</v>
      </c>
      <c r="V3740">
        <v>20260228</v>
      </c>
    </row>
    <row r="3741" spans="1:22" x14ac:dyDescent="0.3">
      <c r="A3741" s="5">
        <v>46301</v>
      </c>
      <c r="B3741" s="98" t="s">
        <v>3829</v>
      </c>
      <c r="C3741" t="s">
        <v>946</v>
      </c>
      <c r="D3741" t="s">
        <v>2466</v>
      </c>
      <c r="E3741" t="s">
        <v>797</v>
      </c>
      <c r="F3741" t="s">
        <v>797</v>
      </c>
      <c r="G3741" t="s">
        <v>2733</v>
      </c>
      <c r="H3741" t="s">
        <v>2737</v>
      </c>
      <c r="I3741" s="91">
        <v>0.33333333333333331</v>
      </c>
      <c r="J3741" s="91">
        <v>0.34722222222222221</v>
      </c>
      <c r="K3741" s="92">
        <v>0.33</v>
      </c>
      <c r="O3741">
        <v>0</v>
      </c>
      <c r="P3741">
        <v>45.201144999999997</v>
      </c>
      <c r="Q3741">
        <v>5.706251</v>
      </c>
      <c r="R3741" s="93">
        <v>46302.404502314814</v>
      </c>
      <c r="S3741">
        <v>0</v>
      </c>
      <c r="T3741">
        <v>20260463</v>
      </c>
      <c r="U3741" t="s">
        <v>838</v>
      </c>
      <c r="V3741">
        <v>20260463</v>
      </c>
    </row>
    <row r="3742" spans="1:22" x14ac:dyDescent="0.3">
      <c r="A3742" s="5">
        <v>46301</v>
      </c>
      <c r="B3742" s="98" t="s">
        <v>6033</v>
      </c>
      <c r="C3742" t="s">
        <v>846</v>
      </c>
      <c r="E3742" t="s">
        <v>2838</v>
      </c>
      <c r="F3742" t="s">
        <v>2838</v>
      </c>
      <c r="I3742" s="91">
        <v>0.33333333333333331</v>
      </c>
      <c r="J3742" s="91">
        <v>0.34722222222222221</v>
      </c>
      <c r="K3742" s="92">
        <v>0.33</v>
      </c>
      <c r="O3742">
        <v>0</v>
      </c>
      <c r="P3742">
        <v>45.181372000000003</v>
      </c>
      <c r="Q3742">
        <v>5.7330990000000002</v>
      </c>
      <c r="R3742" s="93">
        <v>46302.404502314814</v>
      </c>
      <c r="S3742">
        <v>0</v>
      </c>
      <c r="T3742">
        <v>20260540</v>
      </c>
      <c r="U3742" t="s">
        <v>3760</v>
      </c>
      <c r="V3742">
        <v>20260540</v>
      </c>
    </row>
    <row r="3743" spans="1:22" x14ac:dyDescent="0.3">
      <c r="A3743" s="5">
        <v>46301</v>
      </c>
      <c r="B3743" s="98" t="s">
        <v>3846</v>
      </c>
      <c r="C3743" t="s">
        <v>863</v>
      </c>
      <c r="D3743" t="s">
        <v>862</v>
      </c>
      <c r="E3743" t="s">
        <v>810</v>
      </c>
      <c r="F3743" t="s">
        <v>810</v>
      </c>
      <c r="G3743" t="s">
        <v>2733</v>
      </c>
      <c r="H3743" t="s">
        <v>2737</v>
      </c>
      <c r="I3743" s="91">
        <v>0.33333333333333331</v>
      </c>
      <c r="J3743" s="91">
        <v>0.37847222222222221</v>
      </c>
      <c r="K3743" s="92">
        <v>1.08</v>
      </c>
      <c r="L3743" s="91">
        <v>0.2388888888888889</v>
      </c>
      <c r="M3743" s="91">
        <v>0.27916666666666667</v>
      </c>
      <c r="N3743" s="92">
        <v>0.97</v>
      </c>
      <c r="O3743">
        <v>1</v>
      </c>
      <c r="P3743">
        <v>45.190103000000001</v>
      </c>
      <c r="Q3743">
        <v>5.7168659999999996</v>
      </c>
      <c r="R3743" s="93">
        <v>46302.404502314814</v>
      </c>
      <c r="S3743">
        <v>1</v>
      </c>
      <c r="V3743" t="s">
        <v>3764</v>
      </c>
    </row>
    <row r="3744" spans="1:22" x14ac:dyDescent="0.3">
      <c r="A3744" s="5">
        <v>46301</v>
      </c>
      <c r="B3744" s="98" t="s">
        <v>3830</v>
      </c>
      <c r="C3744" t="s">
        <v>951</v>
      </c>
      <c r="D3744" t="s">
        <v>1336</v>
      </c>
      <c r="E3744" t="s">
        <v>493</v>
      </c>
      <c r="F3744" t="s">
        <v>493</v>
      </c>
      <c r="G3744" t="s">
        <v>2733</v>
      </c>
      <c r="H3744" t="s">
        <v>2737</v>
      </c>
      <c r="I3744" s="91">
        <v>0.33333333333333331</v>
      </c>
      <c r="J3744" s="91">
        <v>0.34722222222222221</v>
      </c>
      <c r="K3744" s="92">
        <v>0.33</v>
      </c>
      <c r="L3744" s="91">
        <v>0.39930555555555558</v>
      </c>
      <c r="M3744" s="91">
        <v>0.43333333333333335</v>
      </c>
      <c r="N3744" s="92">
        <v>0.82</v>
      </c>
      <c r="O3744">
        <v>1</v>
      </c>
      <c r="P3744">
        <v>45.220550000000003</v>
      </c>
      <c r="Q3744">
        <v>5.7636180000000001</v>
      </c>
      <c r="R3744" s="93">
        <v>46302.404502314814</v>
      </c>
      <c r="S3744">
        <v>1</v>
      </c>
      <c r="T3744">
        <v>20260085</v>
      </c>
      <c r="U3744" t="s">
        <v>838</v>
      </c>
      <c r="V3744">
        <v>20260085</v>
      </c>
    </row>
    <row r="3745" spans="1:22" x14ac:dyDescent="0.3">
      <c r="A3745" s="5">
        <v>46301</v>
      </c>
      <c r="B3745" s="98" t="s">
        <v>3856</v>
      </c>
      <c r="C3745" t="s">
        <v>979</v>
      </c>
      <c r="D3745" t="s">
        <v>2930</v>
      </c>
      <c r="E3745" t="s">
        <v>309</v>
      </c>
      <c r="F3745" t="s">
        <v>3910</v>
      </c>
      <c r="G3745" t="s">
        <v>2733</v>
      </c>
      <c r="H3745" t="s">
        <v>2734</v>
      </c>
      <c r="I3745" s="91">
        <v>0.21527777777777779</v>
      </c>
      <c r="J3745" s="91">
        <v>0.22916666666666666</v>
      </c>
      <c r="K3745" s="92">
        <v>0.33</v>
      </c>
      <c r="O3745">
        <v>0</v>
      </c>
      <c r="P3745">
        <v>45.200983999999998</v>
      </c>
      <c r="Q3745">
        <v>5.7100590000000002</v>
      </c>
      <c r="R3745" s="93">
        <v>46302.404502314814</v>
      </c>
      <c r="S3745">
        <v>1</v>
      </c>
      <c r="T3745">
        <v>20260467</v>
      </c>
      <c r="U3745" t="s">
        <v>40</v>
      </c>
      <c r="V3745">
        <v>20260467</v>
      </c>
    </row>
    <row r="3746" spans="1:22" x14ac:dyDescent="0.3">
      <c r="A3746" s="5">
        <v>46301</v>
      </c>
      <c r="B3746" s="98" t="s">
        <v>3841</v>
      </c>
      <c r="C3746" t="s">
        <v>971</v>
      </c>
      <c r="D3746" t="s">
        <v>1488</v>
      </c>
      <c r="E3746" t="s">
        <v>71</v>
      </c>
      <c r="F3746" t="s">
        <v>71</v>
      </c>
      <c r="G3746" t="s">
        <v>2733</v>
      </c>
      <c r="H3746" t="s">
        <v>2737</v>
      </c>
      <c r="I3746" s="91">
        <v>0.33333333333333331</v>
      </c>
      <c r="J3746" s="91">
        <v>0.35416666666666669</v>
      </c>
      <c r="K3746" s="92">
        <v>0.5</v>
      </c>
      <c r="L3746" s="91">
        <v>0.30555555555555558</v>
      </c>
      <c r="O3746">
        <v>0</v>
      </c>
      <c r="P3746">
        <v>45.187721000000003</v>
      </c>
      <c r="Q3746">
        <v>5.7222999999999997</v>
      </c>
      <c r="R3746" s="93">
        <v>46302.404502314814</v>
      </c>
      <c r="S3746">
        <v>1</v>
      </c>
      <c r="T3746">
        <v>20260138</v>
      </c>
      <c r="U3746" t="s">
        <v>838</v>
      </c>
      <c r="V3746">
        <v>20260138</v>
      </c>
    </row>
    <row r="3747" spans="1:22" x14ac:dyDescent="0.3">
      <c r="A3747" s="5">
        <v>46301</v>
      </c>
      <c r="B3747" s="98" t="s">
        <v>3827</v>
      </c>
      <c r="C3747" t="s">
        <v>967</v>
      </c>
      <c r="D3747" t="s">
        <v>2073</v>
      </c>
      <c r="E3747" t="s">
        <v>155</v>
      </c>
      <c r="F3747" t="s">
        <v>155</v>
      </c>
      <c r="G3747" t="s">
        <v>2733</v>
      </c>
      <c r="H3747" t="s">
        <v>2737</v>
      </c>
      <c r="I3747" s="91">
        <v>0.33333333333333331</v>
      </c>
      <c r="J3747" s="91">
        <v>0.34722222222222221</v>
      </c>
      <c r="K3747" s="92">
        <v>0.33</v>
      </c>
      <c r="L3747" s="91">
        <v>0.36388888888888887</v>
      </c>
      <c r="M3747" s="91">
        <v>0.40486111111111112</v>
      </c>
      <c r="N3747" s="92">
        <v>0.98</v>
      </c>
      <c r="O3747">
        <v>1</v>
      </c>
      <c r="P3747">
        <v>45.187305000000002</v>
      </c>
      <c r="Q3747">
        <v>5.7191090000000004</v>
      </c>
      <c r="R3747" s="93">
        <v>46302.404502314814</v>
      </c>
      <c r="S3747">
        <v>1</v>
      </c>
      <c r="T3747">
        <v>20260333</v>
      </c>
      <c r="U3747" t="s">
        <v>838</v>
      </c>
      <c r="V3747">
        <v>20260333</v>
      </c>
    </row>
    <row r="3748" spans="1:22" x14ac:dyDescent="0.3">
      <c r="A3748" s="5">
        <v>46301</v>
      </c>
      <c r="B3748" s="98" t="s">
        <v>3862</v>
      </c>
      <c r="C3748" t="s">
        <v>853</v>
      </c>
      <c r="D3748" t="s">
        <v>3025</v>
      </c>
      <c r="E3748" t="s">
        <v>94</v>
      </c>
      <c r="F3748" t="s">
        <v>6031</v>
      </c>
      <c r="G3748" t="s">
        <v>2733</v>
      </c>
      <c r="H3748" t="s">
        <v>2734</v>
      </c>
      <c r="I3748" s="91">
        <v>0.16666666666666666</v>
      </c>
      <c r="J3748" s="91">
        <v>0.18055555555555555</v>
      </c>
      <c r="K3748" s="92">
        <v>0.33</v>
      </c>
      <c r="O3748">
        <v>0</v>
      </c>
      <c r="P3748">
        <v>45.190103999999998</v>
      </c>
      <c r="Q3748">
        <v>5.7049050000000001</v>
      </c>
      <c r="R3748" s="93">
        <v>46302.404502314814</v>
      </c>
      <c r="S3748">
        <v>1</v>
      </c>
      <c r="T3748">
        <v>20260256</v>
      </c>
      <c r="U3748" t="s">
        <v>40</v>
      </c>
      <c r="V3748">
        <v>20260256</v>
      </c>
    </row>
    <row r="3749" spans="1:22" x14ac:dyDescent="0.3">
      <c r="A3749" s="5">
        <v>46301</v>
      </c>
      <c r="B3749" s="98" t="s">
        <v>3854</v>
      </c>
      <c r="C3749" t="s">
        <v>963</v>
      </c>
      <c r="D3749" t="s">
        <v>2350</v>
      </c>
      <c r="E3749" t="s">
        <v>176</v>
      </c>
      <c r="F3749" t="s">
        <v>176</v>
      </c>
      <c r="G3749" t="s">
        <v>2733</v>
      </c>
      <c r="H3749" t="s">
        <v>2737</v>
      </c>
      <c r="I3749" s="91">
        <v>0.33333333333333331</v>
      </c>
      <c r="J3749" s="91">
        <v>0.34722222222222221</v>
      </c>
      <c r="K3749" s="92">
        <v>0.33</v>
      </c>
      <c r="L3749" s="91">
        <v>0.18472222222222223</v>
      </c>
      <c r="M3749" s="91">
        <v>0.2</v>
      </c>
      <c r="N3749" s="92">
        <v>0.37</v>
      </c>
      <c r="O3749">
        <v>1</v>
      </c>
      <c r="P3749">
        <v>45.179839999999999</v>
      </c>
      <c r="Q3749">
        <v>5.7082069999999998</v>
      </c>
      <c r="R3749" s="93">
        <v>46302.404502314814</v>
      </c>
      <c r="S3749">
        <v>1</v>
      </c>
      <c r="T3749">
        <v>20260427</v>
      </c>
      <c r="U3749" t="s">
        <v>838</v>
      </c>
      <c r="V3749">
        <v>20260427</v>
      </c>
    </row>
    <row r="3750" spans="1:22" x14ac:dyDescent="0.3">
      <c r="A3750" s="5">
        <v>46301</v>
      </c>
      <c r="B3750" s="98" t="s">
        <v>3816</v>
      </c>
      <c r="C3750" t="s">
        <v>957</v>
      </c>
      <c r="D3750" t="s">
        <v>2291</v>
      </c>
      <c r="E3750" t="s">
        <v>185</v>
      </c>
      <c r="F3750" t="s">
        <v>2293</v>
      </c>
      <c r="G3750" t="s">
        <v>2733</v>
      </c>
      <c r="H3750" t="s">
        <v>2737</v>
      </c>
      <c r="I3750" s="91">
        <v>0.2048611111111111</v>
      </c>
      <c r="J3750" s="91">
        <v>0.2361111111111111</v>
      </c>
      <c r="K3750" s="92">
        <v>0.75</v>
      </c>
      <c r="L3750" s="91">
        <v>0.47291666666666665</v>
      </c>
      <c r="M3750" s="91">
        <v>0.47847222222222224</v>
      </c>
      <c r="N3750" s="92">
        <v>0.13</v>
      </c>
      <c r="O3750">
        <v>1</v>
      </c>
      <c r="P3750">
        <v>45.186712</v>
      </c>
      <c r="Q3750">
        <v>5.7117839999999998</v>
      </c>
      <c r="R3750" s="93">
        <v>46302.404502314814</v>
      </c>
      <c r="S3750">
        <v>1</v>
      </c>
      <c r="T3750">
        <v>20260405</v>
      </c>
      <c r="U3750" t="s">
        <v>838</v>
      </c>
      <c r="V3750">
        <v>20260405</v>
      </c>
    </row>
    <row r="3751" spans="1:22" x14ac:dyDescent="0.3">
      <c r="A3751" s="5">
        <v>46301</v>
      </c>
      <c r="B3751" s="98" t="s">
        <v>3840</v>
      </c>
      <c r="C3751" t="s">
        <v>959</v>
      </c>
      <c r="D3751" t="s">
        <v>1713</v>
      </c>
      <c r="E3751" t="s">
        <v>708</v>
      </c>
      <c r="F3751" t="s">
        <v>708</v>
      </c>
      <c r="G3751" t="s">
        <v>2733</v>
      </c>
      <c r="H3751" t="s">
        <v>2737</v>
      </c>
      <c r="I3751" s="91">
        <v>0.25347222222222221</v>
      </c>
      <c r="J3751" s="91">
        <v>0.3298611111111111</v>
      </c>
      <c r="K3751" s="92">
        <v>1.83</v>
      </c>
      <c r="O3751">
        <v>0</v>
      </c>
      <c r="P3751">
        <v>45.204405999999999</v>
      </c>
      <c r="Q3751">
        <v>5.7605760000000004</v>
      </c>
      <c r="R3751" s="93">
        <v>46302.404502314814</v>
      </c>
      <c r="S3751">
        <v>1</v>
      </c>
      <c r="T3751">
        <v>20260220</v>
      </c>
      <c r="U3751" t="s">
        <v>838</v>
      </c>
      <c r="V3751">
        <v>20260220</v>
      </c>
    </row>
    <row r="3752" spans="1:22" x14ac:dyDescent="0.3">
      <c r="A3752" s="5">
        <v>46301</v>
      </c>
      <c r="B3752" s="98" t="s">
        <v>3816</v>
      </c>
      <c r="C3752" t="s">
        <v>957</v>
      </c>
      <c r="D3752" t="s">
        <v>3378</v>
      </c>
      <c r="E3752" t="s">
        <v>207</v>
      </c>
      <c r="F3752" t="s">
        <v>3379</v>
      </c>
      <c r="G3752" t="s">
        <v>2733</v>
      </c>
      <c r="H3752" t="s">
        <v>2734</v>
      </c>
      <c r="I3752" s="91">
        <v>0.16666666666666666</v>
      </c>
      <c r="J3752" s="91">
        <v>0.18055555555555555</v>
      </c>
      <c r="K3752" s="92">
        <v>0.33</v>
      </c>
      <c r="L3752" s="91">
        <v>0.40347222222222223</v>
      </c>
      <c r="M3752" s="91">
        <v>0.40833333333333333</v>
      </c>
      <c r="N3752" s="92">
        <v>0.12</v>
      </c>
      <c r="O3752">
        <v>1</v>
      </c>
      <c r="P3752">
        <v>45.196975999999999</v>
      </c>
      <c r="Q3752">
        <v>5.7354219999999998</v>
      </c>
      <c r="R3752" s="93">
        <v>46302.404502314814</v>
      </c>
      <c r="S3752">
        <v>1</v>
      </c>
      <c r="T3752">
        <v>20260150</v>
      </c>
      <c r="U3752" t="s">
        <v>40</v>
      </c>
      <c r="V3752">
        <v>20260150</v>
      </c>
    </row>
    <row r="3753" spans="1:22" x14ac:dyDescent="0.3">
      <c r="A3753" s="5">
        <v>46301</v>
      </c>
      <c r="B3753" s="98" t="s">
        <v>3839</v>
      </c>
      <c r="C3753" t="s">
        <v>966</v>
      </c>
      <c r="D3753" t="s">
        <v>2662</v>
      </c>
      <c r="E3753" t="s">
        <v>328</v>
      </c>
      <c r="F3753" t="s">
        <v>328</v>
      </c>
      <c r="G3753" t="s">
        <v>2733</v>
      </c>
      <c r="H3753" t="s">
        <v>2737</v>
      </c>
      <c r="I3753" s="91">
        <v>0.3576388888888889</v>
      </c>
      <c r="J3753" s="91">
        <v>0.3923611111111111</v>
      </c>
      <c r="K3753" s="92">
        <v>0.83</v>
      </c>
      <c r="L3753" s="91">
        <v>0.44930555555555557</v>
      </c>
      <c r="M3753" s="91">
        <v>0.47430555555555554</v>
      </c>
      <c r="N3753" s="92">
        <v>0.6</v>
      </c>
      <c r="O3753">
        <v>1</v>
      </c>
      <c r="P3753">
        <v>45.363025</v>
      </c>
      <c r="Q3753">
        <v>5.5821949999999996</v>
      </c>
      <c r="R3753" s="93">
        <v>46302.404502314814</v>
      </c>
      <c r="S3753">
        <v>1</v>
      </c>
      <c r="T3753">
        <v>20260555</v>
      </c>
      <c r="U3753" t="s">
        <v>838</v>
      </c>
      <c r="V3753">
        <v>20260555</v>
      </c>
    </row>
    <row r="3754" spans="1:22" x14ac:dyDescent="0.3">
      <c r="A3754" s="5">
        <v>46301</v>
      </c>
      <c r="B3754" s="98" t="s">
        <v>3830</v>
      </c>
      <c r="C3754" t="s">
        <v>951</v>
      </c>
      <c r="D3754" t="s">
        <v>3090</v>
      </c>
      <c r="E3754" t="s">
        <v>414</v>
      </c>
      <c r="F3754" t="s">
        <v>6032</v>
      </c>
      <c r="G3754" t="s">
        <v>2733</v>
      </c>
      <c r="H3754" t="s">
        <v>2734</v>
      </c>
      <c r="I3754" s="91">
        <v>0.16666666666666666</v>
      </c>
      <c r="J3754" s="91">
        <v>0.18055555555555555</v>
      </c>
      <c r="K3754" s="92">
        <v>0.33</v>
      </c>
      <c r="L3754" s="91">
        <v>0.27569444444444446</v>
      </c>
      <c r="M3754" s="91">
        <v>0.4861111111111111</v>
      </c>
      <c r="N3754" s="92">
        <v>5.05</v>
      </c>
      <c r="O3754">
        <v>1</v>
      </c>
      <c r="P3754">
        <v>45.208905000000001</v>
      </c>
      <c r="Q3754">
        <v>5.7485759999999999</v>
      </c>
      <c r="R3754" s="93">
        <v>46302.404502314814</v>
      </c>
      <c r="S3754">
        <v>1</v>
      </c>
      <c r="T3754">
        <v>20260114</v>
      </c>
      <c r="U3754" t="s">
        <v>40</v>
      </c>
      <c r="V3754">
        <v>20260114</v>
      </c>
    </row>
    <row r="3755" spans="1:22" x14ac:dyDescent="0.3">
      <c r="A3755" s="5">
        <v>46301</v>
      </c>
      <c r="B3755" s="98" t="s">
        <v>3841</v>
      </c>
      <c r="C3755" t="s">
        <v>971</v>
      </c>
      <c r="D3755" t="s">
        <v>2871</v>
      </c>
      <c r="E3755" t="s">
        <v>71</v>
      </c>
      <c r="F3755" t="s">
        <v>2872</v>
      </c>
      <c r="G3755" t="s">
        <v>2733</v>
      </c>
      <c r="H3755" t="s">
        <v>2734</v>
      </c>
      <c r="I3755" s="91">
        <v>0.25</v>
      </c>
      <c r="J3755" s="91">
        <v>0.26041666666666669</v>
      </c>
      <c r="K3755" s="92">
        <v>0.25</v>
      </c>
      <c r="L3755" s="91">
        <v>0.17291666666666666</v>
      </c>
      <c r="M3755" s="91">
        <v>0.1763888888888889</v>
      </c>
      <c r="N3755" s="92">
        <v>0.08</v>
      </c>
      <c r="O3755">
        <v>1</v>
      </c>
      <c r="P3755">
        <v>45.187721000000003</v>
      </c>
      <c r="Q3755">
        <v>5.7222999999999997</v>
      </c>
      <c r="R3755" s="93">
        <v>46302.404502314814</v>
      </c>
      <c r="S3755">
        <v>1</v>
      </c>
      <c r="T3755">
        <v>20260138</v>
      </c>
      <c r="U3755" t="s">
        <v>40</v>
      </c>
      <c r="V3755">
        <v>20260138</v>
      </c>
    </row>
    <row r="3756" spans="1:22" x14ac:dyDescent="0.3">
      <c r="A3756" s="5">
        <v>46301</v>
      </c>
      <c r="B3756" s="98" t="s">
        <v>3817</v>
      </c>
      <c r="C3756" t="s">
        <v>974</v>
      </c>
      <c r="D3756" t="s">
        <v>1950</v>
      </c>
      <c r="E3756" t="s">
        <v>50</v>
      </c>
      <c r="F3756" t="s">
        <v>5968</v>
      </c>
      <c r="G3756" t="s">
        <v>2733</v>
      </c>
      <c r="H3756" t="s">
        <v>2737</v>
      </c>
      <c r="I3756" s="91">
        <v>0.33333333333333331</v>
      </c>
      <c r="J3756" s="91">
        <v>0.3611111111111111</v>
      </c>
      <c r="K3756" s="92">
        <v>0.67</v>
      </c>
      <c r="L3756" s="91">
        <v>0.32222222222222224</v>
      </c>
      <c r="M3756" s="91">
        <v>0.33819444444444446</v>
      </c>
      <c r="N3756" s="92">
        <v>0.38</v>
      </c>
      <c r="O3756">
        <v>1</v>
      </c>
      <c r="P3756">
        <v>45.184576999999997</v>
      </c>
      <c r="Q3756">
        <v>5.720396</v>
      </c>
      <c r="R3756" s="93">
        <v>46302.404502314814</v>
      </c>
      <c r="S3756">
        <v>1</v>
      </c>
      <c r="T3756">
        <v>20260293</v>
      </c>
      <c r="U3756" t="s">
        <v>838</v>
      </c>
      <c r="V3756">
        <v>20260293</v>
      </c>
    </row>
    <row r="3757" spans="1:22" x14ac:dyDescent="0.3">
      <c r="A3757" s="5">
        <v>46301</v>
      </c>
      <c r="B3757" s="98" t="s">
        <v>3841</v>
      </c>
      <c r="C3757" t="s">
        <v>971</v>
      </c>
      <c r="D3757" t="s">
        <v>2252</v>
      </c>
      <c r="E3757" t="s">
        <v>131</v>
      </c>
      <c r="F3757" t="s">
        <v>131</v>
      </c>
      <c r="G3757" t="s">
        <v>2733</v>
      </c>
      <c r="H3757" t="s">
        <v>2737</v>
      </c>
      <c r="I3757" s="91">
        <v>0.33333333333333331</v>
      </c>
      <c r="J3757" s="91">
        <v>0.37847222222222221</v>
      </c>
      <c r="K3757" s="92">
        <v>1.08</v>
      </c>
      <c r="L3757" s="91">
        <v>0.25555555555555554</v>
      </c>
      <c r="M3757" s="91">
        <v>0.28472222222222221</v>
      </c>
      <c r="N3757" s="92">
        <v>0.7</v>
      </c>
      <c r="O3757">
        <v>1</v>
      </c>
      <c r="P3757">
        <v>45.190066999999999</v>
      </c>
      <c r="Q3757">
        <v>5.7276720000000001</v>
      </c>
      <c r="R3757" s="93">
        <v>46302.404502314814</v>
      </c>
      <c r="S3757">
        <v>1</v>
      </c>
      <c r="T3757">
        <v>20260394</v>
      </c>
      <c r="U3757" t="s">
        <v>838</v>
      </c>
      <c r="V3757">
        <v>20260394</v>
      </c>
    </row>
    <row r="3758" spans="1:22" x14ac:dyDescent="0.3">
      <c r="A3758" s="5">
        <v>46301</v>
      </c>
      <c r="B3758" s="98" t="s">
        <v>3856</v>
      </c>
      <c r="C3758" t="s">
        <v>979</v>
      </c>
      <c r="D3758" t="s">
        <v>3269</v>
      </c>
      <c r="E3758" t="s">
        <v>76</v>
      </c>
      <c r="F3758" t="s">
        <v>3270</v>
      </c>
      <c r="G3758" t="s">
        <v>2733</v>
      </c>
      <c r="H3758" t="s">
        <v>2734</v>
      </c>
      <c r="I3758" s="91">
        <v>0.26041666666666669</v>
      </c>
      <c r="J3758" s="91">
        <v>0.27430555555555558</v>
      </c>
      <c r="K3758" s="92">
        <v>0.33</v>
      </c>
      <c r="O3758">
        <v>0</v>
      </c>
      <c r="P3758">
        <v>45.183639999999997</v>
      </c>
      <c r="Q3758">
        <v>5.7215680000000004</v>
      </c>
      <c r="R3758" s="93">
        <v>46302.404502314814</v>
      </c>
      <c r="S3758">
        <v>1</v>
      </c>
      <c r="T3758">
        <v>20260480</v>
      </c>
      <c r="U3758" t="s">
        <v>40</v>
      </c>
      <c r="V3758">
        <v>20260480</v>
      </c>
    </row>
    <row r="3759" spans="1:22" x14ac:dyDescent="0.3">
      <c r="A3759" s="5">
        <v>46301</v>
      </c>
      <c r="B3759" s="98" t="s">
        <v>3845</v>
      </c>
      <c r="C3759" t="s">
        <v>950</v>
      </c>
      <c r="D3759" t="s">
        <v>3046</v>
      </c>
      <c r="E3759" t="s">
        <v>116</v>
      </c>
      <c r="F3759" t="s">
        <v>3047</v>
      </c>
      <c r="G3759" t="s">
        <v>2733</v>
      </c>
      <c r="H3759" t="s">
        <v>2734</v>
      </c>
      <c r="I3759" s="91">
        <v>0.16666666666666666</v>
      </c>
      <c r="J3759" s="91">
        <v>0.18055555555555555</v>
      </c>
      <c r="K3759" s="92">
        <v>0.33</v>
      </c>
      <c r="L3759" s="91">
        <v>0.18888888888888888</v>
      </c>
      <c r="M3759" s="91">
        <v>0.50277777777777777</v>
      </c>
      <c r="N3759" s="92">
        <v>7.53</v>
      </c>
      <c r="O3759">
        <v>1</v>
      </c>
      <c r="P3759">
        <v>45.178801999999997</v>
      </c>
      <c r="Q3759">
        <v>5.7273579999999997</v>
      </c>
      <c r="R3759" s="93">
        <v>46302.404502314814</v>
      </c>
      <c r="S3759">
        <v>1</v>
      </c>
      <c r="T3759">
        <v>20170001</v>
      </c>
      <c r="U3759" t="s">
        <v>3760</v>
      </c>
      <c r="V3759">
        <v>20170001</v>
      </c>
    </row>
    <row r="3760" spans="1:22" x14ac:dyDescent="0.3">
      <c r="A3760" s="5">
        <v>46301</v>
      </c>
      <c r="B3760" s="98" t="s">
        <v>3849</v>
      </c>
      <c r="C3760" t="s">
        <v>861</v>
      </c>
      <c r="D3760" t="s">
        <v>3581</v>
      </c>
      <c r="E3760" t="s">
        <v>172</v>
      </c>
      <c r="F3760" t="s">
        <v>3582</v>
      </c>
      <c r="G3760" t="s">
        <v>2733</v>
      </c>
      <c r="H3760" t="s">
        <v>2734</v>
      </c>
      <c r="I3760" s="91">
        <v>0.16666666666666666</v>
      </c>
      <c r="J3760" s="91">
        <v>0.18055555555555555</v>
      </c>
      <c r="K3760" s="92">
        <v>0.33</v>
      </c>
      <c r="L3760" s="91">
        <v>0.17986111111111111</v>
      </c>
      <c r="M3760" s="91">
        <v>0.47916666666666669</v>
      </c>
      <c r="N3760" s="92">
        <v>7.18</v>
      </c>
      <c r="O3760">
        <v>1</v>
      </c>
      <c r="P3760">
        <v>45.190415999999999</v>
      </c>
      <c r="Q3760">
        <v>5.717098</v>
      </c>
      <c r="R3760" s="93">
        <v>46302.404502314814</v>
      </c>
      <c r="S3760">
        <v>1</v>
      </c>
      <c r="T3760">
        <v>20260519</v>
      </c>
      <c r="U3760" t="s">
        <v>3760</v>
      </c>
      <c r="V3760">
        <v>20260519</v>
      </c>
    </row>
    <row r="3761" spans="1:22" x14ac:dyDescent="0.3">
      <c r="A3761" s="5">
        <v>46301</v>
      </c>
      <c r="B3761" s="98" t="s">
        <v>3839</v>
      </c>
      <c r="C3761" t="s">
        <v>966</v>
      </c>
      <c r="D3761" t="s">
        <v>2438</v>
      </c>
      <c r="E3761" t="s">
        <v>791</v>
      </c>
      <c r="F3761" t="s">
        <v>791</v>
      </c>
      <c r="G3761" t="s">
        <v>2733</v>
      </c>
      <c r="H3761" t="s">
        <v>2737</v>
      </c>
      <c r="I3761" s="91">
        <v>0.40277777777777779</v>
      </c>
      <c r="J3761" s="91">
        <v>0.4375</v>
      </c>
      <c r="K3761" s="92">
        <v>0.83</v>
      </c>
      <c r="L3761" s="91">
        <v>0.39444444444444443</v>
      </c>
      <c r="M3761" s="91">
        <v>0.42986111111111114</v>
      </c>
      <c r="N3761" s="92">
        <v>0.85</v>
      </c>
      <c r="O3761">
        <v>1</v>
      </c>
      <c r="P3761">
        <v>45.376016999999997</v>
      </c>
      <c r="Q3761">
        <v>5.5822570000000002</v>
      </c>
      <c r="R3761" s="93">
        <v>46302.404502314814</v>
      </c>
      <c r="S3761">
        <v>1</v>
      </c>
      <c r="T3761">
        <v>20260453</v>
      </c>
      <c r="U3761" t="s">
        <v>838</v>
      </c>
      <c r="V3761">
        <v>20260453</v>
      </c>
    </row>
    <row r="3762" spans="1:22" x14ac:dyDescent="0.3">
      <c r="A3762" s="5">
        <v>46301</v>
      </c>
      <c r="B3762" s="98" t="s">
        <v>3849</v>
      </c>
      <c r="C3762" t="s">
        <v>861</v>
      </c>
      <c r="D3762" t="s">
        <v>1438</v>
      </c>
      <c r="E3762" t="s">
        <v>431</v>
      </c>
      <c r="F3762" t="s">
        <v>431</v>
      </c>
      <c r="G3762" t="s">
        <v>2733</v>
      </c>
      <c r="H3762" t="s">
        <v>2737</v>
      </c>
      <c r="I3762" s="91">
        <v>0.33333333333333331</v>
      </c>
      <c r="J3762" s="91">
        <v>0.35416666666666669</v>
      </c>
      <c r="K3762" s="92">
        <v>0.5</v>
      </c>
      <c r="L3762" s="91">
        <v>0.56319444444444444</v>
      </c>
      <c r="M3762" s="91">
        <v>0.57291666666666663</v>
      </c>
      <c r="N3762" s="92">
        <v>0.23</v>
      </c>
      <c r="O3762">
        <v>1</v>
      </c>
      <c r="P3762">
        <v>45.148544999999999</v>
      </c>
      <c r="Q3762">
        <v>5.704593</v>
      </c>
      <c r="R3762" s="93">
        <v>46302.404502314814</v>
      </c>
      <c r="S3762">
        <v>1</v>
      </c>
      <c r="T3762">
        <v>20260122</v>
      </c>
      <c r="U3762" t="s">
        <v>838</v>
      </c>
      <c r="V3762">
        <v>20260122</v>
      </c>
    </row>
    <row r="3763" spans="1:22" x14ac:dyDescent="0.3">
      <c r="A3763" s="5">
        <v>46301</v>
      </c>
      <c r="B3763" s="98" t="s">
        <v>3845</v>
      </c>
      <c r="C3763" t="s">
        <v>950</v>
      </c>
      <c r="D3763" t="s">
        <v>1373</v>
      </c>
      <c r="E3763" t="s">
        <v>153</v>
      </c>
      <c r="F3763" t="s">
        <v>153</v>
      </c>
      <c r="G3763" t="s">
        <v>2733</v>
      </c>
      <c r="H3763" t="s">
        <v>2737</v>
      </c>
      <c r="I3763" s="91">
        <v>0.33333333333333331</v>
      </c>
      <c r="J3763" s="91">
        <v>0.34722222222222221</v>
      </c>
      <c r="K3763" s="92">
        <v>0.33</v>
      </c>
      <c r="L3763" s="91">
        <v>0.34305555555555556</v>
      </c>
      <c r="M3763" s="91">
        <v>0.35138888888888886</v>
      </c>
      <c r="N3763" s="92">
        <v>0.2</v>
      </c>
      <c r="O3763">
        <v>1</v>
      </c>
      <c r="P3763">
        <v>45.190181000000003</v>
      </c>
      <c r="Q3763">
        <v>5.7254589999999999</v>
      </c>
      <c r="R3763" s="93">
        <v>46302.404502314814</v>
      </c>
      <c r="S3763">
        <v>1</v>
      </c>
      <c r="T3763">
        <v>20260097</v>
      </c>
      <c r="U3763" t="s">
        <v>838</v>
      </c>
      <c r="V3763">
        <v>20260097</v>
      </c>
    </row>
    <row r="3764" spans="1:22" x14ac:dyDescent="0.3">
      <c r="A3764" s="5">
        <v>46301</v>
      </c>
      <c r="B3764" s="98" t="s">
        <v>3835</v>
      </c>
      <c r="C3764" t="s">
        <v>859</v>
      </c>
      <c r="D3764" t="s">
        <v>890</v>
      </c>
      <c r="E3764" t="s">
        <v>817</v>
      </c>
      <c r="F3764" t="s">
        <v>5970</v>
      </c>
      <c r="G3764" t="s">
        <v>2733</v>
      </c>
      <c r="H3764" t="s">
        <v>2734</v>
      </c>
      <c r="I3764" s="91">
        <v>0.16666666666666666</v>
      </c>
      <c r="J3764" s="91">
        <v>0.18055555555555555</v>
      </c>
      <c r="K3764" s="92">
        <v>0.33</v>
      </c>
      <c r="O3764">
        <v>0</v>
      </c>
      <c r="P3764">
        <v>45.189878</v>
      </c>
      <c r="Q3764">
        <v>5.7218559999999998</v>
      </c>
      <c r="R3764" s="93">
        <v>46302.404502314814</v>
      </c>
      <c r="S3764">
        <v>1</v>
      </c>
      <c r="V3764" t="s">
        <v>3785</v>
      </c>
    </row>
    <row r="3765" spans="1:22" x14ac:dyDescent="0.3">
      <c r="A3765" s="5">
        <v>46301</v>
      </c>
      <c r="B3765" s="98" t="s">
        <v>6134</v>
      </c>
      <c r="C3765" t="s">
        <v>5963</v>
      </c>
      <c r="D3765" t="s">
        <v>3522</v>
      </c>
      <c r="E3765" t="s">
        <v>441</v>
      </c>
      <c r="F3765" t="s">
        <v>3523</v>
      </c>
      <c r="G3765" t="s">
        <v>2733</v>
      </c>
      <c r="H3765" t="s">
        <v>2734</v>
      </c>
      <c r="I3765" s="91">
        <v>0.16666666666666666</v>
      </c>
      <c r="J3765" s="91">
        <v>0.18055555555555555</v>
      </c>
      <c r="K3765" s="92">
        <v>0.33</v>
      </c>
      <c r="O3765">
        <v>0</v>
      </c>
      <c r="P3765">
        <v>45.157359</v>
      </c>
      <c r="Q3765">
        <v>5.7146999999999997</v>
      </c>
      <c r="R3765" s="93">
        <v>46302.404502314814</v>
      </c>
      <c r="S3765">
        <v>1</v>
      </c>
      <c r="T3765">
        <v>20260161</v>
      </c>
      <c r="U3765" t="s">
        <v>40</v>
      </c>
      <c r="V3765">
        <v>20260161</v>
      </c>
    </row>
    <row r="3766" spans="1:22" x14ac:dyDescent="0.3">
      <c r="A3766" s="5">
        <v>46301</v>
      </c>
      <c r="B3766" s="98" t="s">
        <v>3826</v>
      </c>
      <c r="C3766" t="s">
        <v>886</v>
      </c>
      <c r="D3766" t="s">
        <v>2048</v>
      </c>
      <c r="E3766" t="s">
        <v>550</v>
      </c>
      <c r="F3766" t="s">
        <v>550</v>
      </c>
      <c r="G3766" t="s">
        <v>2733</v>
      </c>
      <c r="H3766" t="s">
        <v>2737</v>
      </c>
      <c r="I3766" s="91">
        <v>0.33333333333333331</v>
      </c>
      <c r="J3766" s="91">
        <v>0.3611111111111111</v>
      </c>
      <c r="K3766" s="92">
        <v>0.67</v>
      </c>
      <c r="L3766" s="91">
        <v>0.42569444444444443</v>
      </c>
      <c r="M3766" s="91">
        <v>0.44305555555555554</v>
      </c>
      <c r="N3766" s="92">
        <v>0.42</v>
      </c>
      <c r="O3766">
        <v>1</v>
      </c>
      <c r="P3766">
        <v>45.174304999999997</v>
      </c>
      <c r="Q3766">
        <v>5.7383240000000004</v>
      </c>
      <c r="R3766" s="93">
        <v>46302.404502314814</v>
      </c>
      <c r="S3766">
        <v>1</v>
      </c>
      <c r="T3766">
        <v>20260323</v>
      </c>
      <c r="U3766" t="s">
        <v>838</v>
      </c>
      <c r="V3766">
        <v>20260323</v>
      </c>
    </row>
    <row r="3767" spans="1:22" x14ac:dyDescent="0.3">
      <c r="A3767" s="5">
        <v>46301</v>
      </c>
      <c r="B3767" s="98" t="s">
        <v>3835</v>
      </c>
      <c r="C3767" t="s">
        <v>859</v>
      </c>
      <c r="D3767" t="s">
        <v>1088</v>
      </c>
      <c r="E3767" t="s">
        <v>98</v>
      </c>
      <c r="F3767" t="s">
        <v>98</v>
      </c>
      <c r="G3767" t="s">
        <v>2733</v>
      </c>
      <c r="H3767" t="s">
        <v>2737</v>
      </c>
      <c r="I3767" s="91">
        <v>0.33333333333333331</v>
      </c>
      <c r="J3767" s="91">
        <v>0.37847222222222221</v>
      </c>
      <c r="K3767" s="92">
        <v>1.08</v>
      </c>
      <c r="O3767">
        <v>0</v>
      </c>
      <c r="P3767">
        <v>45.190128999999999</v>
      </c>
      <c r="Q3767">
        <v>5.7320460000000004</v>
      </c>
      <c r="R3767" s="93">
        <v>46302.404502314814</v>
      </c>
      <c r="S3767">
        <v>1</v>
      </c>
      <c r="T3767">
        <v>20260010</v>
      </c>
      <c r="U3767" t="s">
        <v>838</v>
      </c>
      <c r="V3767">
        <v>20260010</v>
      </c>
    </row>
    <row r="3768" spans="1:22" x14ac:dyDescent="0.3">
      <c r="A3768" s="5">
        <v>46301</v>
      </c>
      <c r="B3768" s="98" t="s">
        <v>3811</v>
      </c>
      <c r="C3768" t="s">
        <v>975</v>
      </c>
      <c r="D3768" t="s">
        <v>2177</v>
      </c>
      <c r="E3768" t="s">
        <v>567</v>
      </c>
      <c r="F3768" t="s">
        <v>567</v>
      </c>
      <c r="G3768" t="s">
        <v>2733</v>
      </c>
      <c r="H3768" t="s">
        <v>2737</v>
      </c>
      <c r="I3768" s="91">
        <v>0.27083333333333331</v>
      </c>
      <c r="J3768" s="91">
        <v>0.28125</v>
      </c>
      <c r="K3768" s="92">
        <v>0.25</v>
      </c>
      <c r="L3768" s="91">
        <v>0.16250000000000001</v>
      </c>
      <c r="M3768" s="91">
        <v>0.17777777777777778</v>
      </c>
      <c r="N3768" s="92">
        <v>0.37</v>
      </c>
      <c r="O3768">
        <v>1</v>
      </c>
      <c r="P3768">
        <v>45.367097000000001</v>
      </c>
      <c r="Q3768">
        <v>5.5888359999999997</v>
      </c>
      <c r="R3768" s="93">
        <v>46302.404502314814</v>
      </c>
      <c r="S3768">
        <v>1</v>
      </c>
      <c r="T3768">
        <v>20260369</v>
      </c>
      <c r="U3768" t="s">
        <v>838</v>
      </c>
      <c r="V3768">
        <v>20260369</v>
      </c>
    </row>
    <row r="3769" spans="1:22" x14ac:dyDescent="0.3">
      <c r="A3769" s="5">
        <v>46301</v>
      </c>
      <c r="B3769" s="98" t="s">
        <v>3859</v>
      </c>
      <c r="C3769" t="s">
        <v>956</v>
      </c>
      <c r="D3769" t="s">
        <v>1312</v>
      </c>
      <c r="E3769" t="s">
        <v>621</v>
      </c>
      <c r="F3769" t="s">
        <v>1315</v>
      </c>
      <c r="G3769" t="s">
        <v>2733</v>
      </c>
      <c r="H3769" t="s">
        <v>2737</v>
      </c>
      <c r="I3769" s="91">
        <v>0.33333333333333331</v>
      </c>
      <c r="J3769" s="91">
        <v>0.37847222222222221</v>
      </c>
      <c r="K3769" s="92">
        <v>1.08</v>
      </c>
      <c r="O3769">
        <v>0</v>
      </c>
      <c r="P3769">
        <v>45.187759999999997</v>
      </c>
      <c r="Q3769">
        <v>5.7534210000000003</v>
      </c>
      <c r="R3769" s="93">
        <v>46302.404502314814</v>
      </c>
      <c r="S3769">
        <v>1</v>
      </c>
      <c r="T3769">
        <v>20260075</v>
      </c>
      <c r="U3769" t="s">
        <v>838</v>
      </c>
      <c r="V3769">
        <v>20260075</v>
      </c>
    </row>
    <row r="3770" spans="1:22" x14ac:dyDescent="0.3">
      <c r="A3770" s="5">
        <v>46301</v>
      </c>
      <c r="B3770" s="98" t="s">
        <v>3882</v>
      </c>
      <c r="C3770" t="s">
        <v>917</v>
      </c>
      <c r="D3770" t="s">
        <v>3540</v>
      </c>
      <c r="E3770" t="s">
        <v>78</v>
      </c>
      <c r="F3770" t="s">
        <v>3541</v>
      </c>
      <c r="G3770" t="s">
        <v>2733</v>
      </c>
      <c r="H3770" t="s">
        <v>2734</v>
      </c>
      <c r="I3770" s="91">
        <v>0.16666666666666666</v>
      </c>
      <c r="J3770" s="91">
        <v>0.1736111111111111</v>
      </c>
      <c r="K3770" s="92">
        <v>0.17</v>
      </c>
      <c r="O3770">
        <v>0</v>
      </c>
      <c r="P3770">
        <v>45.331159</v>
      </c>
      <c r="Q3770">
        <v>5.4867889999999999</v>
      </c>
      <c r="R3770" s="93">
        <v>46302.404502314814</v>
      </c>
      <c r="S3770">
        <v>1</v>
      </c>
      <c r="T3770">
        <v>20260341</v>
      </c>
      <c r="U3770" t="s">
        <v>3760</v>
      </c>
      <c r="V3770">
        <v>20260341</v>
      </c>
    </row>
    <row r="3771" spans="1:22" x14ac:dyDescent="0.3">
      <c r="A3771" s="5">
        <v>46301</v>
      </c>
      <c r="B3771" s="98" t="s">
        <v>3833</v>
      </c>
      <c r="C3771" t="s">
        <v>978</v>
      </c>
      <c r="D3771" t="s">
        <v>2237</v>
      </c>
      <c r="E3771" t="s">
        <v>782</v>
      </c>
      <c r="F3771" t="s">
        <v>782</v>
      </c>
      <c r="G3771" t="s">
        <v>2733</v>
      </c>
      <c r="H3771" t="s">
        <v>2737</v>
      </c>
      <c r="I3771" s="91">
        <v>0.33333333333333331</v>
      </c>
      <c r="J3771" s="91">
        <v>0.37847222222222221</v>
      </c>
      <c r="K3771" s="92">
        <v>1.08</v>
      </c>
      <c r="L3771" s="91">
        <v>0.1736111111111111</v>
      </c>
      <c r="M3771" s="91">
        <v>0.22291666666666668</v>
      </c>
      <c r="N3771" s="92">
        <v>1.18</v>
      </c>
      <c r="O3771">
        <v>1</v>
      </c>
      <c r="P3771">
        <v>45.555255000000002</v>
      </c>
      <c r="Q3771">
        <v>5.97471</v>
      </c>
      <c r="R3771" s="93">
        <v>46302.404502314814</v>
      </c>
      <c r="S3771">
        <v>1</v>
      </c>
      <c r="T3771">
        <v>20260388</v>
      </c>
      <c r="U3771" t="s">
        <v>838</v>
      </c>
      <c r="V3771">
        <v>20260388</v>
      </c>
    </row>
    <row r="3772" spans="1:22" x14ac:dyDescent="0.3">
      <c r="A3772" s="5">
        <v>46301</v>
      </c>
      <c r="B3772" s="98" t="s">
        <v>3893</v>
      </c>
      <c r="C3772" t="s">
        <v>846</v>
      </c>
      <c r="D3772" t="s">
        <v>888</v>
      </c>
      <c r="E3772" t="s">
        <v>819</v>
      </c>
      <c r="F3772" t="s">
        <v>2909</v>
      </c>
      <c r="G3772" t="s">
        <v>2733</v>
      </c>
      <c r="H3772" t="s">
        <v>2734</v>
      </c>
      <c r="I3772" s="91">
        <v>0.25</v>
      </c>
      <c r="J3772" s="91">
        <v>0.26041666666666669</v>
      </c>
      <c r="K3772" s="92">
        <v>0.25</v>
      </c>
      <c r="O3772">
        <v>0</v>
      </c>
      <c r="P3772">
        <v>45.185285</v>
      </c>
      <c r="Q3772">
        <v>5.7161549999999997</v>
      </c>
      <c r="R3772" s="93">
        <v>46302.404502314814</v>
      </c>
      <c r="S3772">
        <v>0</v>
      </c>
      <c r="V3772" t="s">
        <v>3765</v>
      </c>
    </row>
    <row r="3773" spans="1:22" x14ac:dyDescent="0.3">
      <c r="A3773" s="5">
        <v>46301</v>
      </c>
      <c r="B3773" s="98" t="s">
        <v>3872</v>
      </c>
      <c r="C3773" t="s">
        <v>866</v>
      </c>
      <c r="D3773" t="s">
        <v>2775</v>
      </c>
      <c r="E3773" t="s">
        <v>460</v>
      </c>
      <c r="F3773" t="s">
        <v>2776</v>
      </c>
      <c r="G3773" t="s">
        <v>2733</v>
      </c>
      <c r="H3773" t="s">
        <v>2734</v>
      </c>
      <c r="I3773" s="91">
        <v>0.16666666666666666</v>
      </c>
      <c r="J3773" s="91">
        <v>0.18055555555555555</v>
      </c>
      <c r="K3773" s="92">
        <v>0.33</v>
      </c>
      <c r="L3773" s="91">
        <v>0.11458333333333333</v>
      </c>
      <c r="M3773" s="91">
        <v>0.12361111111111112</v>
      </c>
      <c r="N3773" s="92">
        <v>0.22</v>
      </c>
      <c r="O3773">
        <v>1</v>
      </c>
      <c r="P3773">
        <v>45.209203000000002</v>
      </c>
      <c r="Q3773">
        <v>5.7626520000000001</v>
      </c>
      <c r="R3773" s="93">
        <v>46302.404502314814</v>
      </c>
      <c r="S3773">
        <v>1</v>
      </c>
      <c r="T3773">
        <v>20260577</v>
      </c>
      <c r="U3773" t="s">
        <v>40</v>
      </c>
      <c r="V3773">
        <v>20260577</v>
      </c>
    </row>
    <row r="3774" spans="1:22" x14ac:dyDescent="0.3">
      <c r="A3774" s="5">
        <v>46301</v>
      </c>
      <c r="B3774" s="98" t="s">
        <v>3846</v>
      </c>
      <c r="C3774" t="s">
        <v>863</v>
      </c>
      <c r="D3774" t="s">
        <v>1234</v>
      </c>
      <c r="E3774" t="s">
        <v>193</v>
      </c>
      <c r="F3774" t="s">
        <v>5971</v>
      </c>
      <c r="G3774" t="s">
        <v>2733</v>
      </c>
      <c r="H3774" t="s">
        <v>2737</v>
      </c>
      <c r="I3774" s="91">
        <v>0.33333333333333331</v>
      </c>
      <c r="J3774" s="91">
        <v>0.34722222222222221</v>
      </c>
      <c r="K3774" s="92">
        <v>0.33</v>
      </c>
      <c r="L3774" s="91">
        <v>0.27916666666666667</v>
      </c>
      <c r="M3774" s="91">
        <v>0.29166666666666669</v>
      </c>
      <c r="N3774" s="92">
        <v>0.3</v>
      </c>
      <c r="O3774">
        <v>1</v>
      </c>
      <c r="P3774">
        <v>45.189757999999998</v>
      </c>
      <c r="Q3774">
        <v>5.7167630000000003</v>
      </c>
      <c r="R3774" s="93">
        <v>46302.404502314814</v>
      </c>
      <c r="S3774">
        <v>1</v>
      </c>
      <c r="T3774">
        <v>20260047</v>
      </c>
      <c r="U3774" t="s">
        <v>838</v>
      </c>
      <c r="V3774">
        <v>20260047</v>
      </c>
    </row>
    <row r="3775" spans="1:22" x14ac:dyDescent="0.3">
      <c r="A3775" s="5">
        <v>46301</v>
      </c>
      <c r="B3775" s="98" t="s">
        <v>3860</v>
      </c>
      <c r="C3775" t="s">
        <v>982</v>
      </c>
      <c r="D3775" t="s">
        <v>1909</v>
      </c>
      <c r="E3775" t="s">
        <v>488</v>
      </c>
      <c r="F3775" t="s">
        <v>1911</v>
      </c>
      <c r="G3775" t="s">
        <v>2733</v>
      </c>
      <c r="H3775" t="s">
        <v>2737</v>
      </c>
      <c r="I3775" s="91">
        <v>0.33333333333333331</v>
      </c>
      <c r="J3775" s="91">
        <v>0.34722222222222221</v>
      </c>
      <c r="K3775" s="92">
        <v>0.33</v>
      </c>
      <c r="L3775" s="91">
        <v>0.2638888888888889</v>
      </c>
      <c r="M3775" s="91">
        <v>0.30972222222222223</v>
      </c>
      <c r="N3775" s="92">
        <v>1.1000000000000001</v>
      </c>
      <c r="O3775">
        <v>1</v>
      </c>
      <c r="P3775">
        <v>45.081518000000003</v>
      </c>
      <c r="Q3775">
        <v>5.7728349999999997</v>
      </c>
      <c r="R3775" s="93">
        <v>46302.404502314814</v>
      </c>
      <c r="S3775">
        <v>1</v>
      </c>
      <c r="T3775">
        <v>20260280</v>
      </c>
      <c r="U3775" t="s">
        <v>838</v>
      </c>
      <c r="V3775">
        <v>20260280</v>
      </c>
    </row>
    <row r="3776" spans="1:22" x14ac:dyDescent="0.3">
      <c r="A3776" s="5">
        <v>46301</v>
      </c>
      <c r="B3776" s="98" t="s">
        <v>3861</v>
      </c>
      <c r="C3776" t="s">
        <v>970</v>
      </c>
      <c r="D3776" t="s">
        <v>2278</v>
      </c>
      <c r="E3776" t="s">
        <v>293</v>
      </c>
      <c r="F3776" t="s">
        <v>293</v>
      </c>
      <c r="G3776" t="s">
        <v>2733</v>
      </c>
      <c r="H3776" t="s">
        <v>2737</v>
      </c>
      <c r="I3776" s="91">
        <v>0.33333333333333331</v>
      </c>
      <c r="J3776" s="91">
        <v>0.37847222222222221</v>
      </c>
      <c r="K3776" s="92">
        <v>1.08</v>
      </c>
      <c r="O3776">
        <v>0</v>
      </c>
      <c r="P3776">
        <v>45.105367000000001</v>
      </c>
      <c r="Q3776">
        <v>5.6648319999999996</v>
      </c>
      <c r="R3776" s="93">
        <v>46302.404502314814</v>
      </c>
      <c r="S3776">
        <v>1</v>
      </c>
      <c r="T3776">
        <v>20260400</v>
      </c>
      <c r="U3776" t="s">
        <v>838</v>
      </c>
      <c r="V3776">
        <v>20260400</v>
      </c>
    </row>
    <row r="3777" spans="1:22" x14ac:dyDescent="0.3">
      <c r="A3777" s="5">
        <v>46301</v>
      </c>
      <c r="B3777" s="98" t="s">
        <v>3829</v>
      </c>
      <c r="C3777" t="s">
        <v>946</v>
      </c>
      <c r="D3777" t="s">
        <v>3408</v>
      </c>
      <c r="E3777" t="s">
        <v>764</v>
      </c>
      <c r="F3777" t="s">
        <v>2005</v>
      </c>
      <c r="G3777" t="s">
        <v>2733</v>
      </c>
      <c r="H3777" t="s">
        <v>2734</v>
      </c>
      <c r="I3777" s="91">
        <v>0.16666666666666666</v>
      </c>
      <c r="J3777" s="91">
        <v>0.18055555555555555</v>
      </c>
      <c r="K3777" s="92">
        <v>0.33</v>
      </c>
      <c r="O3777">
        <v>0</v>
      </c>
      <c r="P3777">
        <v>45.186610000000002</v>
      </c>
      <c r="Q3777">
        <v>5.7293820000000002</v>
      </c>
      <c r="R3777" s="93">
        <v>46302.404502314814</v>
      </c>
      <c r="S3777">
        <v>0</v>
      </c>
      <c r="T3777">
        <v>20260308</v>
      </c>
      <c r="U3777" t="s">
        <v>40</v>
      </c>
      <c r="V3777">
        <v>20260308</v>
      </c>
    </row>
    <row r="3778" spans="1:22" x14ac:dyDescent="0.3">
      <c r="A3778" s="5">
        <v>46301</v>
      </c>
      <c r="B3778" s="98" t="s">
        <v>3817</v>
      </c>
      <c r="C3778" t="s">
        <v>974</v>
      </c>
      <c r="D3778" t="s">
        <v>1686</v>
      </c>
      <c r="E3778" t="s">
        <v>145</v>
      </c>
      <c r="F3778" t="s">
        <v>5972</v>
      </c>
      <c r="G3778" t="s">
        <v>2733</v>
      </c>
      <c r="H3778" t="s">
        <v>2737</v>
      </c>
      <c r="I3778" s="91">
        <v>0.33333333333333331</v>
      </c>
      <c r="J3778" s="91">
        <v>0.34722222222222221</v>
      </c>
      <c r="K3778" s="92">
        <v>0.33</v>
      </c>
      <c r="L3778" s="91">
        <v>0.42222222222222222</v>
      </c>
      <c r="M3778" s="91">
        <v>0.43194444444444446</v>
      </c>
      <c r="N3778" s="92">
        <v>0.23</v>
      </c>
      <c r="O3778">
        <v>1</v>
      </c>
      <c r="P3778">
        <v>45.170380000000002</v>
      </c>
      <c r="Q3778">
        <v>5.7395560000000003</v>
      </c>
      <c r="R3778" s="93">
        <v>46302.404502314814</v>
      </c>
      <c r="S3778">
        <v>1</v>
      </c>
      <c r="T3778">
        <v>20260210</v>
      </c>
      <c r="U3778" t="s">
        <v>838</v>
      </c>
      <c r="V3778">
        <v>20260210</v>
      </c>
    </row>
    <row r="3779" spans="1:22" x14ac:dyDescent="0.3">
      <c r="A3779" s="5">
        <v>46301</v>
      </c>
      <c r="B3779" s="98" t="s">
        <v>3835</v>
      </c>
      <c r="C3779" t="s">
        <v>859</v>
      </c>
      <c r="D3779" t="s">
        <v>2566</v>
      </c>
      <c r="E3779" t="s">
        <v>166</v>
      </c>
      <c r="F3779" t="s">
        <v>166</v>
      </c>
      <c r="G3779" t="s">
        <v>2733</v>
      </c>
      <c r="H3779" t="s">
        <v>2737</v>
      </c>
      <c r="I3779" s="91">
        <v>0.33333333333333331</v>
      </c>
      <c r="J3779" s="91">
        <v>0.34722222222222221</v>
      </c>
      <c r="K3779" s="92">
        <v>0.33</v>
      </c>
      <c r="O3779">
        <v>0</v>
      </c>
      <c r="P3779">
        <v>45.191105</v>
      </c>
      <c r="Q3779">
        <v>5.7245520000000001</v>
      </c>
      <c r="R3779" s="93">
        <v>46302.404502314814</v>
      </c>
      <c r="S3779">
        <v>1</v>
      </c>
      <c r="T3779">
        <v>20260515</v>
      </c>
      <c r="U3779" t="s">
        <v>838</v>
      </c>
      <c r="V3779">
        <v>20260515</v>
      </c>
    </row>
    <row r="3780" spans="1:22" x14ac:dyDescent="0.3">
      <c r="A3780" s="5">
        <v>46301</v>
      </c>
      <c r="B3780" s="98" t="s">
        <v>3839</v>
      </c>
      <c r="C3780" t="s">
        <v>966</v>
      </c>
      <c r="D3780" t="s">
        <v>3542</v>
      </c>
      <c r="E3780" t="s">
        <v>224</v>
      </c>
      <c r="F3780" t="s">
        <v>3543</v>
      </c>
      <c r="G3780" t="s">
        <v>2733</v>
      </c>
      <c r="H3780" t="s">
        <v>2734</v>
      </c>
      <c r="I3780" s="91">
        <v>0.14583333333333334</v>
      </c>
      <c r="J3780" s="91">
        <v>0.15972222222222221</v>
      </c>
      <c r="K3780" s="92">
        <v>0.33</v>
      </c>
      <c r="O3780">
        <v>0</v>
      </c>
      <c r="P3780">
        <v>45.366042</v>
      </c>
      <c r="Q3780">
        <v>5.5933120000000001</v>
      </c>
      <c r="R3780" s="93">
        <v>46302.404502314814</v>
      </c>
      <c r="S3780">
        <v>1</v>
      </c>
      <c r="T3780">
        <v>20260402</v>
      </c>
      <c r="U3780" t="s">
        <v>40</v>
      </c>
      <c r="V3780">
        <v>20260402</v>
      </c>
    </row>
    <row r="3781" spans="1:22" x14ac:dyDescent="0.3">
      <c r="A3781" s="5">
        <v>46301</v>
      </c>
      <c r="B3781" s="98" t="s">
        <v>3818</v>
      </c>
      <c r="C3781" t="s">
        <v>870</v>
      </c>
      <c r="D3781" t="s">
        <v>904</v>
      </c>
      <c r="E3781" t="s">
        <v>799</v>
      </c>
      <c r="F3781" t="s">
        <v>3544</v>
      </c>
      <c r="G3781" t="s">
        <v>2733</v>
      </c>
      <c r="H3781" t="s">
        <v>2734</v>
      </c>
      <c r="I3781" s="91">
        <v>0.25347222222222221</v>
      </c>
      <c r="J3781" s="91">
        <v>0.2673611111111111</v>
      </c>
      <c r="K3781" s="92">
        <v>0.33</v>
      </c>
      <c r="O3781">
        <v>0</v>
      </c>
      <c r="P3781">
        <v>45.189846000000003</v>
      </c>
      <c r="Q3781">
        <v>5.728904</v>
      </c>
      <c r="R3781" s="93">
        <v>46302.404502314814</v>
      </c>
      <c r="S3781">
        <v>1</v>
      </c>
      <c r="V3781" t="s">
        <v>3768</v>
      </c>
    </row>
    <row r="3782" spans="1:22" x14ac:dyDescent="0.3">
      <c r="A3782" s="5">
        <v>46301</v>
      </c>
      <c r="B3782" s="98" t="s">
        <v>3854</v>
      </c>
      <c r="C3782" t="s">
        <v>963</v>
      </c>
      <c r="D3782" t="s">
        <v>2342</v>
      </c>
      <c r="E3782" t="s">
        <v>762</v>
      </c>
      <c r="F3782" t="s">
        <v>2344</v>
      </c>
      <c r="G3782" t="s">
        <v>2733</v>
      </c>
      <c r="H3782" t="s">
        <v>2737</v>
      </c>
      <c r="I3782" s="91">
        <v>0.33333333333333331</v>
      </c>
      <c r="J3782" s="91">
        <v>0.37847222222222221</v>
      </c>
      <c r="K3782" s="92">
        <v>1.08</v>
      </c>
      <c r="L3782" s="91">
        <v>0.31944444444444442</v>
      </c>
      <c r="M3782" s="91">
        <v>0.35069444444444442</v>
      </c>
      <c r="N3782" s="92">
        <v>0.75</v>
      </c>
      <c r="O3782">
        <v>1</v>
      </c>
      <c r="P3782">
        <v>45.180419000000001</v>
      </c>
      <c r="Q3782">
        <v>5.7115030000000004</v>
      </c>
      <c r="R3782" s="93">
        <v>46302.404502314814</v>
      </c>
      <c r="S3782">
        <v>1</v>
      </c>
      <c r="T3782">
        <v>20260424</v>
      </c>
      <c r="U3782" t="s">
        <v>838</v>
      </c>
      <c r="V3782">
        <v>20260424</v>
      </c>
    </row>
    <row r="3783" spans="1:22" x14ac:dyDescent="0.3">
      <c r="A3783" s="5">
        <v>46301</v>
      </c>
      <c r="B3783" s="98" t="s">
        <v>3844</v>
      </c>
      <c r="C3783" t="s">
        <v>952</v>
      </c>
      <c r="D3783" t="s">
        <v>1694</v>
      </c>
      <c r="E3783" t="s">
        <v>203</v>
      </c>
      <c r="F3783" t="s">
        <v>3545</v>
      </c>
      <c r="G3783" t="s">
        <v>2733</v>
      </c>
      <c r="H3783" t="s">
        <v>2737</v>
      </c>
      <c r="I3783" s="91">
        <v>0.33333333333333331</v>
      </c>
      <c r="J3783" s="91">
        <v>0.34722222222222221</v>
      </c>
      <c r="K3783" s="92">
        <v>0.33</v>
      </c>
      <c r="O3783">
        <v>0</v>
      </c>
      <c r="P3783">
        <v>45.187314000000001</v>
      </c>
      <c r="Q3783">
        <v>5.7119559999999998</v>
      </c>
      <c r="R3783" s="93">
        <v>46302.404502314814</v>
      </c>
      <c r="S3783">
        <v>1</v>
      </c>
      <c r="T3783">
        <v>20260213</v>
      </c>
      <c r="U3783" t="s">
        <v>838</v>
      </c>
      <c r="V3783">
        <v>20260213</v>
      </c>
    </row>
    <row r="3784" spans="1:22" x14ac:dyDescent="0.3">
      <c r="A3784" s="5">
        <v>46301</v>
      </c>
      <c r="B3784" s="98" t="s">
        <v>3829</v>
      </c>
      <c r="C3784" t="s">
        <v>946</v>
      </c>
      <c r="D3784" t="s">
        <v>2789</v>
      </c>
      <c r="E3784" t="s">
        <v>538</v>
      </c>
      <c r="F3784" t="s">
        <v>2790</v>
      </c>
      <c r="G3784" t="s">
        <v>2733</v>
      </c>
      <c r="H3784" t="s">
        <v>2734</v>
      </c>
      <c r="I3784" s="91">
        <v>0.16666666666666666</v>
      </c>
      <c r="J3784" s="91">
        <v>0.18055555555555555</v>
      </c>
      <c r="K3784" s="92">
        <v>0.33</v>
      </c>
      <c r="O3784">
        <v>0</v>
      </c>
      <c r="P3784">
        <v>45.202514999999998</v>
      </c>
      <c r="Q3784">
        <v>5.7046400000000004</v>
      </c>
      <c r="R3784" s="93">
        <v>46302.404502314814</v>
      </c>
      <c r="S3784">
        <v>0</v>
      </c>
      <c r="T3784">
        <v>20260263</v>
      </c>
      <c r="U3784" t="s">
        <v>40</v>
      </c>
      <c r="V3784">
        <v>20260263</v>
      </c>
    </row>
    <row r="3785" spans="1:22" x14ac:dyDescent="0.3">
      <c r="A3785" s="5">
        <v>46301</v>
      </c>
      <c r="B3785" s="98" t="s">
        <v>3893</v>
      </c>
      <c r="C3785" t="s">
        <v>846</v>
      </c>
      <c r="D3785" t="s">
        <v>2920</v>
      </c>
      <c r="E3785" t="s">
        <v>558</v>
      </c>
      <c r="F3785" t="s">
        <v>2921</v>
      </c>
      <c r="G3785" t="s">
        <v>2733</v>
      </c>
      <c r="H3785" t="s">
        <v>2734</v>
      </c>
      <c r="I3785" s="91">
        <v>0.29166666666666669</v>
      </c>
      <c r="J3785" s="91">
        <v>0.2986111111111111</v>
      </c>
      <c r="K3785" s="92">
        <v>0.17</v>
      </c>
      <c r="O3785">
        <v>0</v>
      </c>
      <c r="P3785">
        <v>45.193044999999998</v>
      </c>
      <c r="Q3785">
        <v>5.7306739999999996</v>
      </c>
      <c r="R3785" s="93">
        <v>46302.404502314814</v>
      </c>
      <c r="S3785">
        <v>0</v>
      </c>
      <c r="T3785">
        <v>20260338</v>
      </c>
      <c r="U3785" t="s">
        <v>3760</v>
      </c>
      <c r="V3785">
        <v>20260338</v>
      </c>
    </row>
    <row r="3786" spans="1:22" x14ac:dyDescent="0.3">
      <c r="A3786" s="5">
        <v>46301</v>
      </c>
      <c r="B3786" s="98" t="s">
        <v>3819</v>
      </c>
      <c r="C3786" t="s">
        <v>973</v>
      </c>
      <c r="D3786" t="s">
        <v>2285</v>
      </c>
      <c r="E3786" t="s">
        <v>725</v>
      </c>
      <c r="F3786" t="s">
        <v>725</v>
      </c>
      <c r="G3786" t="s">
        <v>2733</v>
      </c>
      <c r="H3786" t="s">
        <v>2737</v>
      </c>
      <c r="I3786" s="91">
        <v>0.2638888888888889</v>
      </c>
      <c r="J3786" s="91">
        <v>0.2986111111111111</v>
      </c>
      <c r="K3786" s="92">
        <v>0.83</v>
      </c>
      <c r="O3786">
        <v>0</v>
      </c>
      <c r="P3786">
        <v>45.364230999999997</v>
      </c>
      <c r="Q3786">
        <v>5.596381</v>
      </c>
      <c r="R3786" s="93">
        <v>46302.404502314814</v>
      </c>
      <c r="S3786">
        <v>1</v>
      </c>
      <c r="T3786">
        <v>20260403</v>
      </c>
      <c r="U3786" t="s">
        <v>838</v>
      </c>
      <c r="V3786">
        <v>20260403</v>
      </c>
    </row>
    <row r="3787" spans="1:22" x14ac:dyDescent="0.3">
      <c r="A3787" s="5">
        <v>46301</v>
      </c>
      <c r="B3787" s="98" t="s">
        <v>3849</v>
      </c>
      <c r="C3787" t="s">
        <v>861</v>
      </c>
      <c r="D3787" t="s">
        <v>3074</v>
      </c>
      <c r="E3787" t="s">
        <v>353</v>
      </c>
      <c r="F3787" t="s">
        <v>3075</v>
      </c>
      <c r="G3787" t="s">
        <v>2733</v>
      </c>
      <c r="H3787" t="s">
        <v>2734</v>
      </c>
      <c r="I3787" s="91">
        <v>0.29166666666666669</v>
      </c>
      <c r="J3787" s="91">
        <v>0.30555555555555558</v>
      </c>
      <c r="K3787" s="92">
        <v>0.33</v>
      </c>
      <c r="L3787" s="91">
        <v>0.32847222222222222</v>
      </c>
      <c r="M3787" s="91">
        <v>0.55277777777777781</v>
      </c>
      <c r="N3787" s="92">
        <v>5.38</v>
      </c>
      <c r="O3787">
        <v>1</v>
      </c>
      <c r="P3787">
        <v>45.166998999999997</v>
      </c>
      <c r="Q3787">
        <v>5.7281519999999997</v>
      </c>
      <c r="R3787" s="93">
        <v>46302.404502314814</v>
      </c>
      <c r="S3787">
        <v>1</v>
      </c>
      <c r="T3787">
        <v>20260299</v>
      </c>
      <c r="U3787" t="s">
        <v>40</v>
      </c>
      <c r="V3787">
        <v>20260299</v>
      </c>
    </row>
    <row r="3788" spans="1:22" x14ac:dyDescent="0.3">
      <c r="A3788" s="5">
        <v>46301</v>
      </c>
      <c r="B3788" s="98" t="s">
        <v>3864</v>
      </c>
      <c r="C3788" t="s">
        <v>960</v>
      </c>
      <c r="D3788" t="s">
        <v>2990</v>
      </c>
      <c r="E3788" t="s">
        <v>464</v>
      </c>
      <c r="F3788" t="s">
        <v>2991</v>
      </c>
      <c r="G3788" t="s">
        <v>2733</v>
      </c>
      <c r="H3788" t="s">
        <v>2734</v>
      </c>
      <c r="I3788" s="91">
        <v>0.16666666666666666</v>
      </c>
      <c r="J3788" s="91">
        <v>0.18055555555555555</v>
      </c>
      <c r="K3788" s="92">
        <v>0.33</v>
      </c>
      <c r="L3788" s="91">
        <v>0.33402777777777776</v>
      </c>
      <c r="M3788" s="91">
        <v>0.33611111111111114</v>
      </c>
      <c r="N3788" s="92">
        <v>0.05</v>
      </c>
      <c r="O3788">
        <v>1</v>
      </c>
      <c r="P3788">
        <v>45.216498000000001</v>
      </c>
      <c r="Q3788">
        <v>5.6917090000000004</v>
      </c>
      <c r="R3788" s="93">
        <v>46302.404502314814</v>
      </c>
      <c r="S3788">
        <v>1</v>
      </c>
      <c r="T3788">
        <v>20260190</v>
      </c>
      <c r="U3788" t="s">
        <v>40</v>
      </c>
      <c r="V3788">
        <v>20260190</v>
      </c>
    </row>
    <row r="3789" spans="1:22" x14ac:dyDescent="0.3">
      <c r="A3789" s="5">
        <v>46301</v>
      </c>
      <c r="B3789" s="98" t="s">
        <v>3846</v>
      </c>
      <c r="C3789" t="s">
        <v>863</v>
      </c>
      <c r="D3789" t="s">
        <v>3069</v>
      </c>
      <c r="E3789" t="s">
        <v>699</v>
      </c>
      <c r="F3789" t="s">
        <v>3070</v>
      </c>
      <c r="G3789" t="s">
        <v>2733</v>
      </c>
      <c r="H3789" t="s">
        <v>2734</v>
      </c>
      <c r="I3789" s="91">
        <v>0.16666666666666666</v>
      </c>
      <c r="J3789" s="91">
        <v>0.18055555555555555</v>
      </c>
      <c r="K3789" s="92">
        <v>0.33</v>
      </c>
      <c r="L3789" s="91">
        <v>0.19444444444444445</v>
      </c>
      <c r="M3789" s="91">
        <v>0.19722222222222222</v>
      </c>
      <c r="N3789" s="92">
        <v>7.0000000000000007E-2</v>
      </c>
      <c r="O3789">
        <v>1</v>
      </c>
      <c r="P3789">
        <v>45.193389000000003</v>
      </c>
      <c r="Q3789">
        <v>5.7156229999999999</v>
      </c>
      <c r="R3789" s="93">
        <v>46302.404502314814</v>
      </c>
      <c r="S3789">
        <v>1</v>
      </c>
      <c r="T3789">
        <v>20260419</v>
      </c>
      <c r="U3789" t="s">
        <v>40</v>
      </c>
      <c r="V3789">
        <v>20260419</v>
      </c>
    </row>
    <row r="3790" spans="1:22" x14ac:dyDescent="0.3">
      <c r="A3790" s="5">
        <v>46301</v>
      </c>
      <c r="B3790" s="98" t="s">
        <v>3862</v>
      </c>
      <c r="C3790" t="s">
        <v>853</v>
      </c>
      <c r="D3790" t="s">
        <v>1464</v>
      </c>
      <c r="E3790" t="s">
        <v>627</v>
      </c>
      <c r="F3790" t="s">
        <v>627</v>
      </c>
      <c r="G3790" t="s">
        <v>2733</v>
      </c>
      <c r="H3790" t="s">
        <v>2737</v>
      </c>
      <c r="I3790" s="91">
        <v>0.33333333333333331</v>
      </c>
      <c r="J3790" s="91">
        <v>0.35416666666666669</v>
      </c>
      <c r="K3790" s="92">
        <v>0.5</v>
      </c>
      <c r="O3790">
        <v>0</v>
      </c>
      <c r="P3790">
        <v>45.187038000000001</v>
      </c>
      <c r="Q3790">
        <v>5.719214</v>
      </c>
      <c r="R3790" s="93">
        <v>46302.404502314814</v>
      </c>
      <c r="S3790">
        <v>1</v>
      </c>
      <c r="T3790">
        <v>20260129</v>
      </c>
      <c r="U3790" t="s">
        <v>838</v>
      </c>
      <c r="V3790">
        <v>20260129</v>
      </c>
    </row>
    <row r="3791" spans="1:22" x14ac:dyDescent="0.3">
      <c r="A3791" s="5">
        <v>46301</v>
      </c>
      <c r="B3791" s="98" t="s">
        <v>3817</v>
      </c>
      <c r="C3791" t="s">
        <v>974</v>
      </c>
      <c r="D3791" t="s">
        <v>3063</v>
      </c>
      <c r="E3791" t="s">
        <v>80</v>
      </c>
      <c r="F3791" t="s">
        <v>5956</v>
      </c>
      <c r="G3791" t="s">
        <v>2733</v>
      </c>
      <c r="H3791" t="s">
        <v>2734</v>
      </c>
      <c r="I3791" s="91">
        <v>0.16666666666666666</v>
      </c>
      <c r="J3791" s="91">
        <v>0.18055555555555555</v>
      </c>
      <c r="K3791" s="92">
        <v>0.33</v>
      </c>
      <c r="L3791" s="91">
        <v>0.1875</v>
      </c>
      <c r="M3791" s="91">
        <v>0.24861111111111112</v>
      </c>
      <c r="N3791" s="92">
        <v>1.47</v>
      </c>
      <c r="O3791">
        <v>1</v>
      </c>
      <c r="P3791">
        <v>45.188167999999997</v>
      </c>
      <c r="Q3791">
        <v>5.7248919999999996</v>
      </c>
      <c r="R3791" s="93">
        <v>46302.404502314814</v>
      </c>
      <c r="S3791">
        <v>1</v>
      </c>
      <c r="T3791">
        <v>20260470</v>
      </c>
      <c r="U3791" t="s">
        <v>40</v>
      </c>
      <c r="V3791">
        <v>20260470</v>
      </c>
    </row>
    <row r="3792" spans="1:22" x14ac:dyDescent="0.3">
      <c r="A3792" s="5">
        <v>46301</v>
      </c>
      <c r="B3792" s="98" t="s">
        <v>3861</v>
      </c>
      <c r="C3792" t="s">
        <v>970</v>
      </c>
      <c r="D3792" t="s">
        <v>1825</v>
      </c>
      <c r="E3792" t="s">
        <v>638</v>
      </c>
      <c r="F3792" t="s">
        <v>1827</v>
      </c>
      <c r="G3792" t="s">
        <v>2733</v>
      </c>
      <c r="H3792" t="s">
        <v>2734</v>
      </c>
      <c r="I3792" s="91">
        <v>0.16666666666666666</v>
      </c>
      <c r="J3792" s="91">
        <v>0.1736111111111111</v>
      </c>
      <c r="K3792" s="92">
        <v>0.17</v>
      </c>
      <c r="O3792">
        <v>0</v>
      </c>
      <c r="P3792">
        <v>45.177596000000001</v>
      </c>
      <c r="Q3792">
        <v>5.7290789999999996</v>
      </c>
      <c r="R3792" s="93">
        <v>46302.404502314814</v>
      </c>
      <c r="S3792">
        <v>1</v>
      </c>
      <c r="T3792">
        <v>20260253</v>
      </c>
      <c r="U3792" t="s">
        <v>838</v>
      </c>
      <c r="V3792">
        <v>20260253</v>
      </c>
    </row>
    <row r="3793" spans="1:22" x14ac:dyDescent="0.3">
      <c r="A3793" s="5">
        <v>46301</v>
      </c>
      <c r="B3793" s="98" t="s">
        <v>3854</v>
      </c>
      <c r="C3793" t="s">
        <v>963</v>
      </c>
      <c r="D3793" t="s">
        <v>3198</v>
      </c>
      <c r="E3793" t="s">
        <v>176</v>
      </c>
      <c r="F3793" t="s">
        <v>3199</v>
      </c>
      <c r="G3793" t="s">
        <v>2733</v>
      </c>
      <c r="H3793" t="s">
        <v>2734</v>
      </c>
      <c r="I3793" s="91">
        <v>0.16666666666666666</v>
      </c>
      <c r="J3793" s="91">
        <v>0.18055555555555555</v>
      </c>
      <c r="K3793" s="92">
        <v>0.33</v>
      </c>
      <c r="L3793" s="91">
        <v>0.16944444444444445</v>
      </c>
      <c r="M3793" s="91">
        <v>0.26666666666666666</v>
      </c>
      <c r="N3793" s="92">
        <v>2.33</v>
      </c>
      <c r="O3793">
        <v>1</v>
      </c>
      <c r="P3793">
        <v>45.179839999999999</v>
      </c>
      <c r="Q3793">
        <v>5.7082069999999998</v>
      </c>
      <c r="R3793" s="93">
        <v>46302.404502314814</v>
      </c>
      <c r="S3793">
        <v>1</v>
      </c>
      <c r="T3793">
        <v>20260427</v>
      </c>
      <c r="U3793" t="s">
        <v>40</v>
      </c>
      <c r="V3793">
        <v>20260427</v>
      </c>
    </row>
    <row r="3794" spans="1:22" x14ac:dyDescent="0.3">
      <c r="A3794" s="5">
        <v>46301</v>
      </c>
      <c r="B3794" s="98" t="s">
        <v>3767</v>
      </c>
      <c r="C3794" t="s">
        <v>846</v>
      </c>
      <c r="E3794" t="s">
        <v>2934</v>
      </c>
      <c r="F3794" t="s">
        <v>2934</v>
      </c>
      <c r="I3794" s="91">
        <v>0.33333333333333331</v>
      </c>
      <c r="J3794" s="91">
        <v>0.34722222222222221</v>
      </c>
      <c r="K3794" s="92">
        <v>0.33</v>
      </c>
      <c r="O3794">
        <v>0</v>
      </c>
      <c r="P3794">
        <v>45.158180999999999</v>
      </c>
      <c r="Q3794">
        <v>5.7037069999999996</v>
      </c>
      <c r="R3794" s="93">
        <v>46302.404502314814</v>
      </c>
      <c r="S3794">
        <v>0</v>
      </c>
      <c r="T3794">
        <v>20260331</v>
      </c>
      <c r="U3794" t="s">
        <v>3760</v>
      </c>
      <c r="V3794">
        <v>20260331</v>
      </c>
    </row>
    <row r="3795" spans="1:22" x14ac:dyDescent="0.3">
      <c r="A3795" s="5">
        <v>46301</v>
      </c>
      <c r="B3795" s="98" t="s">
        <v>3822</v>
      </c>
      <c r="C3795" t="s">
        <v>944</v>
      </c>
      <c r="D3795" t="s">
        <v>2804</v>
      </c>
      <c r="E3795" t="s">
        <v>406</v>
      </c>
      <c r="F3795" t="s">
        <v>2805</v>
      </c>
      <c r="G3795" t="s">
        <v>2733</v>
      </c>
      <c r="H3795" t="s">
        <v>2734</v>
      </c>
      <c r="I3795" s="91">
        <v>0.16666666666666666</v>
      </c>
      <c r="J3795" s="91">
        <v>0.18055555555555555</v>
      </c>
      <c r="K3795" s="92">
        <v>0.33</v>
      </c>
      <c r="L3795" s="91">
        <v>0.4777777777777778</v>
      </c>
      <c r="M3795" s="91">
        <v>0.48888888888888887</v>
      </c>
      <c r="N3795" s="92">
        <v>0.27</v>
      </c>
      <c r="O3795">
        <v>1</v>
      </c>
      <c r="P3795">
        <v>45.174978000000003</v>
      </c>
      <c r="Q3795">
        <v>5.7372079999999999</v>
      </c>
      <c r="R3795" s="93">
        <v>46302.404502314814</v>
      </c>
      <c r="S3795">
        <v>1</v>
      </c>
      <c r="T3795">
        <v>20260257</v>
      </c>
      <c r="U3795" t="s">
        <v>40</v>
      </c>
      <c r="V3795">
        <v>20260257</v>
      </c>
    </row>
    <row r="3796" spans="1:22" x14ac:dyDescent="0.3">
      <c r="A3796" s="5">
        <v>46301</v>
      </c>
      <c r="B3796" s="98" t="s">
        <v>3822</v>
      </c>
      <c r="C3796" t="s">
        <v>944</v>
      </c>
      <c r="D3796" t="s">
        <v>2757</v>
      </c>
      <c r="E3796" t="s">
        <v>384</v>
      </c>
      <c r="F3796" t="s">
        <v>2758</v>
      </c>
      <c r="G3796" t="s">
        <v>2733</v>
      </c>
      <c r="H3796" t="s">
        <v>2734</v>
      </c>
      <c r="I3796" s="91">
        <v>0.16666666666666666</v>
      </c>
      <c r="J3796" s="91">
        <v>0.18055555555555555</v>
      </c>
      <c r="K3796" s="92">
        <v>0.33</v>
      </c>
      <c r="L3796" s="91">
        <v>0.25069444444444444</v>
      </c>
      <c r="M3796" s="91">
        <v>0.46041666666666664</v>
      </c>
      <c r="N3796" s="92">
        <v>5.03</v>
      </c>
      <c r="O3796">
        <v>1</v>
      </c>
      <c r="P3796">
        <v>45.164765000000003</v>
      </c>
      <c r="Q3796">
        <v>5.7186510000000004</v>
      </c>
      <c r="R3796" s="93">
        <v>46302.404502314814</v>
      </c>
      <c r="S3796">
        <v>1</v>
      </c>
      <c r="T3796">
        <v>20260566</v>
      </c>
      <c r="U3796" t="s">
        <v>40</v>
      </c>
      <c r="V3796">
        <v>20260566</v>
      </c>
    </row>
    <row r="3797" spans="1:22" x14ac:dyDescent="0.3">
      <c r="A3797" s="5">
        <v>46301</v>
      </c>
      <c r="B3797" s="98" t="s">
        <v>3818</v>
      </c>
      <c r="C3797" t="s">
        <v>870</v>
      </c>
      <c r="D3797" t="s">
        <v>869</v>
      </c>
      <c r="E3797" t="s">
        <v>808</v>
      </c>
      <c r="F3797" t="s">
        <v>2994</v>
      </c>
      <c r="G3797" t="s">
        <v>2733</v>
      </c>
      <c r="H3797" t="s">
        <v>2737</v>
      </c>
      <c r="I3797" s="91">
        <v>0.48958333333333331</v>
      </c>
      <c r="J3797" s="91">
        <v>0.51388888888888884</v>
      </c>
      <c r="K3797" s="92">
        <v>0.57999999999999996</v>
      </c>
      <c r="O3797">
        <v>0</v>
      </c>
      <c r="P3797">
        <v>45.192346999999998</v>
      </c>
      <c r="Q3797">
        <v>5.7316079999999996</v>
      </c>
      <c r="R3797" s="93">
        <v>46302.404502314814</v>
      </c>
      <c r="S3797">
        <v>1</v>
      </c>
      <c r="V3797" t="s">
        <v>3769</v>
      </c>
    </row>
    <row r="3798" spans="1:22" x14ac:dyDescent="0.3">
      <c r="A3798" s="5">
        <v>46301</v>
      </c>
      <c r="B3798" s="98" t="s">
        <v>3812</v>
      </c>
      <c r="C3798" t="s">
        <v>977</v>
      </c>
      <c r="D3798" t="s">
        <v>2407</v>
      </c>
      <c r="E3798" t="s">
        <v>750</v>
      </c>
      <c r="F3798" t="s">
        <v>750</v>
      </c>
      <c r="G3798" t="s">
        <v>2733</v>
      </c>
      <c r="H3798" t="s">
        <v>2737</v>
      </c>
      <c r="I3798" s="91">
        <v>0.16666666666666666</v>
      </c>
      <c r="J3798" s="91">
        <v>0.20833333333333334</v>
      </c>
      <c r="K3798" s="92">
        <v>1</v>
      </c>
      <c r="L3798" s="91">
        <v>0.2902777777777778</v>
      </c>
      <c r="M3798" s="91">
        <v>0.31944444444444442</v>
      </c>
      <c r="N3798" s="92">
        <v>0.7</v>
      </c>
      <c r="O3798">
        <v>1</v>
      </c>
      <c r="P3798">
        <v>45.367497999999998</v>
      </c>
      <c r="Q3798">
        <v>5.58521</v>
      </c>
      <c r="R3798" s="93">
        <v>46302.404502314814</v>
      </c>
      <c r="S3798">
        <v>1</v>
      </c>
      <c r="T3798">
        <v>20260444</v>
      </c>
      <c r="U3798" t="s">
        <v>838</v>
      </c>
      <c r="V3798">
        <v>20260444</v>
      </c>
    </row>
    <row r="3799" spans="1:22" x14ac:dyDescent="0.3">
      <c r="A3799" s="5">
        <v>46301</v>
      </c>
      <c r="B3799" s="98" t="s">
        <v>3835</v>
      </c>
      <c r="C3799" t="s">
        <v>859</v>
      </c>
      <c r="D3799" t="s">
        <v>2738</v>
      </c>
      <c r="E3799" t="s">
        <v>219</v>
      </c>
      <c r="F3799" t="s">
        <v>2739</v>
      </c>
      <c r="G3799" t="s">
        <v>2733</v>
      </c>
      <c r="H3799" t="s">
        <v>2734</v>
      </c>
      <c r="I3799" s="91">
        <v>0.16666666666666666</v>
      </c>
      <c r="J3799" s="91">
        <v>0.1736111111111111</v>
      </c>
      <c r="K3799" s="92">
        <v>0.17</v>
      </c>
      <c r="O3799">
        <v>0</v>
      </c>
      <c r="P3799">
        <v>45.183280000000003</v>
      </c>
      <c r="Q3799">
        <v>5.7183830000000002</v>
      </c>
      <c r="R3799" s="93">
        <v>46302.404502314814</v>
      </c>
      <c r="S3799">
        <v>1</v>
      </c>
      <c r="T3799">
        <v>20260531</v>
      </c>
      <c r="U3799" t="s">
        <v>40</v>
      </c>
      <c r="V3799">
        <v>20260531</v>
      </c>
    </row>
    <row r="3800" spans="1:22" x14ac:dyDescent="0.3">
      <c r="A3800" s="5">
        <v>46301</v>
      </c>
      <c r="B3800" s="98" t="s">
        <v>3883</v>
      </c>
      <c r="C3800" t="s">
        <v>849</v>
      </c>
      <c r="D3800" t="s">
        <v>3101</v>
      </c>
      <c r="E3800" t="s">
        <v>420</v>
      </c>
      <c r="F3800" t="s">
        <v>3102</v>
      </c>
      <c r="G3800" t="s">
        <v>2733</v>
      </c>
      <c r="H3800" t="s">
        <v>2734</v>
      </c>
      <c r="I3800" s="91">
        <v>0.16666666666666666</v>
      </c>
      <c r="J3800" s="91">
        <v>0.18055555555555555</v>
      </c>
      <c r="K3800" s="92">
        <v>0.33</v>
      </c>
      <c r="L3800" s="91">
        <v>0.42569444444444443</v>
      </c>
      <c r="M3800" s="91">
        <v>0.49513888888888891</v>
      </c>
      <c r="N3800" s="92">
        <v>1.67</v>
      </c>
      <c r="O3800">
        <v>1</v>
      </c>
      <c r="P3800">
        <v>45.208322000000003</v>
      </c>
      <c r="Q3800">
        <v>5.6714190000000002</v>
      </c>
      <c r="R3800" s="93">
        <v>46302.404502314814</v>
      </c>
      <c r="S3800">
        <v>1</v>
      </c>
      <c r="T3800">
        <v>20260284</v>
      </c>
      <c r="U3800" t="s">
        <v>40</v>
      </c>
      <c r="V3800">
        <v>20260284</v>
      </c>
    </row>
    <row r="3801" spans="1:22" x14ac:dyDescent="0.3">
      <c r="A3801" s="5">
        <v>46301</v>
      </c>
      <c r="B3801" s="98" t="s">
        <v>3864</v>
      </c>
      <c r="C3801" t="s">
        <v>960</v>
      </c>
      <c r="D3801" t="s">
        <v>1188</v>
      </c>
      <c r="E3801" t="s">
        <v>334</v>
      </c>
      <c r="F3801" t="s">
        <v>2946</v>
      </c>
      <c r="G3801" t="s">
        <v>2733</v>
      </c>
      <c r="H3801" t="s">
        <v>2737</v>
      </c>
      <c r="I3801" s="91">
        <v>0.33333333333333331</v>
      </c>
      <c r="J3801" s="91">
        <v>0.375</v>
      </c>
      <c r="K3801" s="92">
        <v>1</v>
      </c>
      <c r="L3801" s="91">
        <v>0.18472222222222223</v>
      </c>
      <c r="M3801" s="91">
        <v>0.21527777777777779</v>
      </c>
      <c r="N3801" s="92">
        <v>0.73</v>
      </c>
      <c r="O3801">
        <v>1</v>
      </c>
      <c r="P3801">
        <v>45.229664999999997</v>
      </c>
      <c r="Q3801">
        <v>5.681597</v>
      </c>
      <c r="R3801" s="93">
        <v>46302.404502314814</v>
      </c>
      <c r="S3801">
        <v>1</v>
      </c>
      <c r="T3801">
        <v>20260032</v>
      </c>
      <c r="U3801" t="s">
        <v>838</v>
      </c>
      <c r="V3801">
        <v>20260032</v>
      </c>
    </row>
    <row r="3802" spans="1:22" x14ac:dyDescent="0.3">
      <c r="A3802" s="5">
        <v>46301</v>
      </c>
      <c r="B3802" s="98" t="s">
        <v>3872</v>
      </c>
      <c r="C3802" t="s">
        <v>866</v>
      </c>
      <c r="D3802" t="s">
        <v>2959</v>
      </c>
      <c r="E3802" t="s">
        <v>344</v>
      </c>
      <c r="F3802" t="s">
        <v>2960</v>
      </c>
      <c r="G3802" t="s">
        <v>2733</v>
      </c>
      <c r="H3802" t="s">
        <v>2734</v>
      </c>
      <c r="I3802" s="91">
        <v>0.25</v>
      </c>
      <c r="J3802" s="91">
        <v>0.26041666666666669</v>
      </c>
      <c r="K3802" s="92">
        <v>0.25</v>
      </c>
      <c r="L3802" s="91">
        <v>0.10416666666666667</v>
      </c>
      <c r="M3802" s="91">
        <v>0.10694444444444444</v>
      </c>
      <c r="N3802" s="92">
        <v>7.0000000000000007E-2</v>
      </c>
      <c r="O3802">
        <v>1</v>
      </c>
      <c r="P3802">
        <v>45.204273999999998</v>
      </c>
      <c r="Q3802">
        <v>5.7592150000000002</v>
      </c>
      <c r="R3802" s="93">
        <v>46302.404502314814</v>
      </c>
      <c r="S3802">
        <v>1</v>
      </c>
      <c r="T3802">
        <v>20260130</v>
      </c>
      <c r="U3802" t="s">
        <v>40</v>
      </c>
      <c r="V3802">
        <v>20260130</v>
      </c>
    </row>
    <row r="3803" spans="1:22" x14ac:dyDescent="0.3">
      <c r="A3803" s="5">
        <v>46301</v>
      </c>
      <c r="B3803" s="98" t="s">
        <v>3818</v>
      </c>
      <c r="C3803" t="s">
        <v>870</v>
      </c>
      <c r="D3803" t="s">
        <v>2508</v>
      </c>
      <c r="E3803" t="s">
        <v>198</v>
      </c>
      <c r="F3803" t="s">
        <v>2509</v>
      </c>
      <c r="G3803" t="s">
        <v>2733</v>
      </c>
      <c r="H3803" t="s">
        <v>2737</v>
      </c>
      <c r="I3803" s="91">
        <v>0.53819444444444442</v>
      </c>
      <c r="J3803" s="91">
        <v>0.56597222222222221</v>
      </c>
      <c r="K3803" s="92">
        <v>0.67</v>
      </c>
      <c r="O3803">
        <v>0</v>
      </c>
      <c r="P3803">
        <v>45.188409999999998</v>
      </c>
      <c r="Q3803">
        <v>5.7258019999999998</v>
      </c>
      <c r="R3803" s="93">
        <v>46302.404502314814</v>
      </c>
      <c r="S3803">
        <v>1</v>
      </c>
      <c r="T3803">
        <v>20260493</v>
      </c>
      <c r="U3803" t="s">
        <v>838</v>
      </c>
      <c r="V3803">
        <v>20260493</v>
      </c>
    </row>
    <row r="3804" spans="1:22" x14ac:dyDescent="0.3">
      <c r="A3804" s="5">
        <v>46301</v>
      </c>
      <c r="B3804" s="98" t="s">
        <v>3846</v>
      </c>
      <c r="C3804" t="s">
        <v>965</v>
      </c>
      <c r="D3804" t="s">
        <v>2980</v>
      </c>
      <c r="E3804" t="s">
        <v>644</v>
      </c>
      <c r="F3804" t="s">
        <v>2981</v>
      </c>
      <c r="G3804" t="s">
        <v>2733</v>
      </c>
      <c r="H3804" t="s">
        <v>2734</v>
      </c>
      <c r="I3804" s="91">
        <v>0.16666666666666666</v>
      </c>
      <c r="J3804" s="91">
        <v>0.18055555555555555</v>
      </c>
      <c r="K3804" s="92">
        <v>0.33</v>
      </c>
      <c r="L3804" s="91">
        <v>0.17847222222222223</v>
      </c>
      <c r="M3804" s="91">
        <v>0.17916666666666667</v>
      </c>
      <c r="N3804" s="92">
        <v>0.02</v>
      </c>
      <c r="O3804">
        <v>1</v>
      </c>
      <c r="P3804">
        <v>45.183132999999998</v>
      </c>
      <c r="Q3804">
        <v>5.7067009999999998</v>
      </c>
      <c r="R3804" s="93">
        <v>46302.404502314814</v>
      </c>
      <c r="S3804">
        <v>1</v>
      </c>
      <c r="T3804">
        <v>20260590</v>
      </c>
      <c r="U3804" t="s">
        <v>40</v>
      </c>
      <c r="V3804">
        <v>20260590</v>
      </c>
    </row>
    <row r="3805" spans="1:22" x14ac:dyDescent="0.3">
      <c r="A3805" s="5">
        <v>46301</v>
      </c>
      <c r="B3805" s="98" t="s">
        <v>3846</v>
      </c>
      <c r="C3805" t="s">
        <v>863</v>
      </c>
      <c r="D3805" t="s">
        <v>2810</v>
      </c>
      <c r="E3805" t="s">
        <v>515</v>
      </c>
      <c r="F3805" t="s">
        <v>2811</v>
      </c>
      <c r="G3805" t="s">
        <v>2733</v>
      </c>
      <c r="H3805" t="s">
        <v>2734</v>
      </c>
      <c r="I3805" s="91">
        <v>0.29166666666666669</v>
      </c>
      <c r="J3805" s="91">
        <v>0.30555555555555558</v>
      </c>
      <c r="K3805" s="92">
        <v>0.33</v>
      </c>
      <c r="L3805" s="91">
        <v>0.20277777777777778</v>
      </c>
      <c r="M3805" s="91">
        <v>0.20416666666666666</v>
      </c>
      <c r="N3805" s="92">
        <v>0.03</v>
      </c>
      <c r="O3805">
        <v>1</v>
      </c>
      <c r="P3805">
        <v>45.19182</v>
      </c>
      <c r="Q3805">
        <v>5.7187340000000004</v>
      </c>
      <c r="R3805" s="93">
        <v>46302.404502314814</v>
      </c>
      <c r="S3805">
        <v>1</v>
      </c>
      <c r="T3805">
        <v>20260544</v>
      </c>
      <c r="U3805" t="s">
        <v>40</v>
      </c>
      <c r="V3805">
        <v>20260544</v>
      </c>
    </row>
    <row r="3806" spans="1:22" x14ac:dyDescent="0.3">
      <c r="A3806" s="5">
        <v>46301</v>
      </c>
      <c r="B3806" s="98" t="s">
        <v>3814</v>
      </c>
      <c r="C3806" t="s">
        <v>948</v>
      </c>
      <c r="D3806" t="s">
        <v>2450</v>
      </c>
      <c r="E3806" t="s">
        <v>204</v>
      </c>
      <c r="F3806" t="s">
        <v>3546</v>
      </c>
      <c r="G3806" t="s">
        <v>2733</v>
      </c>
      <c r="H3806" t="s">
        <v>2737</v>
      </c>
      <c r="I3806" s="91">
        <v>0.33333333333333331</v>
      </c>
      <c r="J3806" s="91">
        <v>0.34722222222222221</v>
      </c>
      <c r="K3806" s="92">
        <v>0.33</v>
      </c>
      <c r="O3806">
        <v>0</v>
      </c>
      <c r="P3806">
        <v>45.190345999999998</v>
      </c>
      <c r="Q3806">
        <v>5.7332039999999997</v>
      </c>
      <c r="R3806" s="93">
        <v>46302.404502314814</v>
      </c>
      <c r="S3806">
        <v>1</v>
      </c>
      <c r="T3806">
        <v>20260457</v>
      </c>
      <c r="U3806" t="s">
        <v>838</v>
      </c>
      <c r="V3806">
        <v>20260457</v>
      </c>
    </row>
    <row r="3807" spans="1:22" x14ac:dyDescent="0.3">
      <c r="A3807" s="5">
        <v>46301</v>
      </c>
      <c r="B3807" s="98" t="s">
        <v>3848</v>
      </c>
      <c r="C3807" t="s">
        <v>945</v>
      </c>
      <c r="D3807" t="s">
        <v>2975</v>
      </c>
      <c r="E3807" t="s">
        <v>495</v>
      </c>
      <c r="F3807" t="s">
        <v>2976</v>
      </c>
      <c r="G3807" t="s">
        <v>2733</v>
      </c>
      <c r="H3807" t="s">
        <v>2734</v>
      </c>
      <c r="I3807" s="91">
        <v>0.16666666666666666</v>
      </c>
      <c r="J3807" s="91">
        <v>0.18055555555555555</v>
      </c>
      <c r="K3807" s="92">
        <v>0.33</v>
      </c>
      <c r="O3807">
        <v>0</v>
      </c>
      <c r="P3807">
        <v>45.184829999999998</v>
      </c>
      <c r="Q3807">
        <v>5.7190070000000004</v>
      </c>
      <c r="R3807" s="93">
        <v>46302.404502314814</v>
      </c>
      <c r="S3807">
        <v>1</v>
      </c>
      <c r="T3807">
        <v>20260126</v>
      </c>
      <c r="U3807" t="s">
        <v>40</v>
      </c>
      <c r="V3807">
        <v>20260126</v>
      </c>
    </row>
    <row r="3808" spans="1:22" x14ac:dyDescent="0.3">
      <c r="A3808" s="5">
        <v>46301</v>
      </c>
      <c r="B3808" s="98" t="s">
        <v>3813</v>
      </c>
      <c r="C3808" t="s">
        <v>847</v>
      </c>
      <c r="D3808" t="s">
        <v>2818</v>
      </c>
      <c r="E3808" t="s">
        <v>370</v>
      </c>
      <c r="F3808" t="s">
        <v>2819</v>
      </c>
      <c r="G3808" t="s">
        <v>2733</v>
      </c>
      <c r="H3808" t="s">
        <v>2734</v>
      </c>
      <c r="I3808" s="91">
        <v>0.16666666666666666</v>
      </c>
      <c r="J3808" s="91">
        <v>0.18055555555555555</v>
      </c>
      <c r="K3808" s="92">
        <v>0.33</v>
      </c>
      <c r="L3808" s="91">
        <v>0.16805555555555557</v>
      </c>
      <c r="M3808" s="91">
        <v>0.18611111111111112</v>
      </c>
      <c r="N3808" s="92">
        <v>0.43</v>
      </c>
      <c r="O3808">
        <v>1</v>
      </c>
      <c r="P3808">
        <v>45.187213</v>
      </c>
      <c r="Q3808">
        <v>5.7183970000000004</v>
      </c>
      <c r="R3808" s="93">
        <v>46302.404502314814</v>
      </c>
      <c r="S3808">
        <v>1</v>
      </c>
      <c r="T3808">
        <v>20260528</v>
      </c>
      <c r="U3808" t="s">
        <v>40</v>
      </c>
      <c r="V3808">
        <v>20260528</v>
      </c>
    </row>
    <row r="3809" spans="1:22" x14ac:dyDescent="0.3">
      <c r="A3809" s="5">
        <v>46301</v>
      </c>
      <c r="B3809" s="98" t="s">
        <v>3848</v>
      </c>
      <c r="C3809" t="s">
        <v>945</v>
      </c>
      <c r="D3809" t="s">
        <v>2822</v>
      </c>
      <c r="E3809" t="s">
        <v>206</v>
      </c>
      <c r="F3809" t="s">
        <v>3908</v>
      </c>
      <c r="G3809" t="s">
        <v>2733</v>
      </c>
      <c r="H3809" t="s">
        <v>2734</v>
      </c>
      <c r="I3809" s="91">
        <v>0.16666666666666666</v>
      </c>
      <c r="J3809" s="91">
        <v>0.18055555555555555</v>
      </c>
      <c r="K3809" s="92">
        <v>0.33</v>
      </c>
      <c r="L3809" s="91">
        <v>0.1763888888888889</v>
      </c>
      <c r="M3809" s="91">
        <v>0.55694444444444446</v>
      </c>
      <c r="N3809" s="92">
        <v>9.1300000000000008</v>
      </c>
      <c r="O3809">
        <v>1</v>
      </c>
      <c r="P3809">
        <v>45.183933000000003</v>
      </c>
      <c r="Q3809">
        <v>5.7185100000000002</v>
      </c>
      <c r="R3809" s="93">
        <v>46302.404502314814</v>
      </c>
      <c r="S3809">
        <v>1</v>
      </c>
      <c r="T3809">
        <v>20260411</v>
      </c>
      <c r="U3809" t="s">
        <v>3760</v>
      </c>
      <c r="V3809">
        <v>20260411</v>
      </c>
    </row>
    <row r="3810" spans="1:22" x14ac:dyDescent="0.3">
      <c r="A3810" s="5">
        <v>46301</v>
      </c>
      <c r="B3810" s="98" t="s">
        <v>3826</v>
      </c>
      <c r="C3810" t="s">
        <v>886</v>
      </c>
      <c r="D3810" t="s">
        <v>2829</v>
      </c>
      <c r="E3810" t="s">
        <v>684</v>
      </c>
      <c r="F3810" t="s">
        <v>2830</v>
      </c>
      <c r="G3810" t="s">
        <v>2733</v>
      </c>
      <c r="H3810" t="s">
        <v>2734</v>
      </c>
      <c r="I3810" s="91">
        <v>0.16666666666666666</v>
      </c>
      <c r="J3810" s="91">
        <v>0.18055555555555555</v>
      </c>
      <c r="K3810" s="92">
        <v>0.33</v>
      </c>
      <c r="L3810" s="91">
        <v>0.21597222222222223</v>
      </c>
      <c r="M3810" s="91">
        <v>0.37361111111111112</v>
      </c>
      <c r="N3810" s="92">
        <v>3.78</v>
      </c>
      <c r="O3810">
        <v>1</v>
      </c>
      <c r="P3810">
        <v>45.189571999999998</v>
      </c>
      <c r="Q3810">
        <v>5.7128589999999999</v>
      </c>
      <c r="R3810" s="93">
        <v>46302.404502314814</v>
      </c>
      <c r="S3810">
        <v>1</v>
      </c>
      <c r="T3810">
        <v>20260285</v>
      </c>
      <c r="U3810" t="s">
        <v>40</v>
      </c>
      <c r="V3810">
        <v>20260285</v>
      </c>
    </row>
    <row r="3811" spans="1:22" x14ac:dyDescent="0.3">
      <c r="A3811" s="5">
        <v>46301</v>
      </c>
      <c r="B3811" s="98" t="s">
        <v>3822</v>
      </c>
      <c r="C3811" t="s">
        <v>944</v>
      </c>
      <c r="D3811" t="s">
        <v>1210</v>
      </c>
      <c r="E3811" t="s">
        <v>649</v>
      </c>
      <c r="F3811" t="s">
        <v>1212</v>
      </c>
      <c r="G3811" t="s">
        <v>2733</v>
      </c>
      <c r="H3811" t="s">
        <v>2737</v>
      </c>
      <c r="I3811" s="91">
        <v>0.33333333333333331</v>
      </c>
      <c r="J3811" s="91">
        <v>0.34722222222222221</v>
      </c>
      <c r="K3811" s="92">
        <v>0.33</v>
      </c>
      <c r="L3811" s="91">
        <v>0.2298611111111111</v>
      </c>
      <c r="M3811" s="91">
        <v>0.25</v>
      </c>
      <c r="N3811" s="92">
        <v>0.48</v>
      </c>
      <c r="O3811">
        <v>1</v>
      </c>
      <c r="P3811">
        <v>45.162528999999999</v>
      </c>
      <c r="Q3811">
        <v>5.7170300000000003</v>
      </c>
      <c r="R3811" s="93">
        <v>46302.404502314814</v>
      </c>
      <c r="S3811">
        <v>1</v>
      </c>
      <c r="T3811">
        <v>20260039</v>
      </c>
      <c r="U3811" t="s">
        <v>838</v>
      </c>
      <c r="V3811">
        <v>20260039</v>
      </c>
    </row>
    <row r="3812" spans="1:22" x14ac:dyDescent="0.3">
      <c r="A3812" s="5">
        <v>46301</v>
      </c>
      <c r="B3812" s="98" t="s">
        <v>3864</v>
      </c>
      <c r="C3812" t="s">
        <v>960</v>
      </c>
      <c r="D3812" t="s">
        <v>3105</v>
      </c>
      <c r="E3812" t="s">
        <v>232</v>
      </c>
      <c r="F3812" t="s">
        <v>3106</v>
      </c>
      <c r="G3812" t="s">
        <v>2733</v>
      </c>
      <c r="H3812" t="s">
        <v>2734</v>
      </c>
      <c r="I3812" s="91">
        <v>0.16666666666666666</v>
      </c>
      <c r="J3812" s="91">
        <v>0.18055555555555555</v>
      </c>
      <c r="K3812" s="92">
        <v>0.33</v>
      </c>
      <c r="L3812" s="91">
        <v>0.26319444444444445</v>
      </c>
      <c r="M3812" s="91">
        <v>0.27638888888888891</v>
      </c>
      <c r="N3812" s="92">
        <v>0.32</v>
      </c>
      <c r="O3812">
        <v>1</v>
      </c>
      <c r="P3812">
        <v>45.179060999999997</v>
      </c>
      <c r="Q3812">
        <v>5.7056240000000003</v>
      </c>
      <c r="R3812" s="93">
        <v>46302.404502314814</v>
      </c>
      <c r="S3812">
        <v>1</v>
      </c>
      <c r="T3812">
        <v>20260352</v>
      </c>
      <c r="U3812" t="s">
        <v>40</v>
      </c>
      <c r="V3812">
        <v>20260352</v>
      </c>
    </row>
    <row r="3813" spans="1:22" x14ac:dyDescent="0.3">
      <c r="A3813" s="5">
        <v>46301</v>
      </c>
      <c r="B3813" s="98" t="s">
        <v>3767</v>
      </c>
      <c r="C3813" t="s">
        <v>846</v>
      </c>
      <c r="E3813" t="s">
        <v>1811</v>
      </c>
      <c r="F3813" t="s">
        <v>1811</v>
      </c>
      <c r="I3813" s="91">
        <v>0.29166666666666669</v>
      </c>
      <c r="J3813" s="91">
        <v>0.2986111111111111</v>
      </c>
      <c r="K3813" s="92">
        <v>0.17</v>
      </c>
      <c r="O3813">
        <v>0</v>
      </c>
      <c r="P3813">
        <v>45.203086999999996</v>
      </c>
      <c r="Q3813">
        <v>5.703754</v>
      </c>
      <c r="R3813" s="93">
        <v>46302.404502314814</v>
      </c>
      <c r="S3813">
        <v>0</v>
      </c>
      <c r="T3813">
        <v>20260248</v>
      </c>
      <c r="U3813" t="s">
        <v>3760</v>
      </c>
      <c r="V3813">
        <v>20260248</v>
      </c>
    </row>
    <row r="3814" spans="1:22" x14ac:dyDescent="0.3">
      <c r="A3814" s="5">
        <v>46301</v>
      </c>
      <c r="B3814" s="98" t="s">
        <v>3839</v>
      </c>
      <c r="C3814" t="s">
        <v>966</v>
      </c>
      <c r="D3814" t="s">
        <v>2642</v>
      </c>
      <c r="E3814" t="s">
        <v>641</v>
      </c>
      <c r="F3814" t="s">
        <v>641</v>
      </c>
      <c r="G3814" t="s">
        <v>2733</v>
      </c>
      <c r="H3814" t="s">
        <v>2737</v>
      </c>
      <c r="I3814" s="91">
        <v>0.44791666666666669</v>
      </c>
      <c r="J3814" s="91">
        <v>0.46597222222222223</v>
      </c>
      <c r="K3814" s="92">
        <v>0.43</v>
      </c>
      <c r="L3814" s="91">
        <v>0.23819444444444443</v>
      </c>
      <c r="M3814" s="91">
        <v>0.25555555555555554</v>
      </c>
      <c r="N3814" s="92">
        <v>0.42</v>
      </c>
      <c r="O3814">
        <v>1</v>
      </c>
      <c r="P3814">
        <v>45.328066</v>
      </c>
      <c r="Q3814">
        <v>5.566249</v>
      </c>
      <c r="R3814" s="93">
        <v>46302.404502314814</v>
      </c>
      <c r="S3814">
        <v>1</v>
      </c>
      <c r="T3814">
        <v>20260546</v>
      </c>
      <c r="U3814" t="s">
        <v>838</v>
      </c>
      <c r="V3814">
        <v>20260546</v>
      </c>
    </row>
    <row r="3815" spans="1:22" x14ac:dyDescent="0.3">
      <c r="A3815" s="5">
        <v>46301</v>
      </c>
      <c r="B3815" s="98" t="s">
        <v>3872</v>
      </c>
      <c r="C3815" t="s">
        <v>866</v>
      </c>
      <c r="D3815" t="s">
        <v>3027</v>
      </c>
      <c r="E3815" t="s">
        <v>451</v>
      </c>
      <c r="F3815" t="s">
        <v>3028</v>
      </c>
      <c r="G3815" t="s">
        <v>2733</v>
      </c>
      <c r="H3815" t="s">
        <v>2734</v>
      </c>
      <c r="I3815" s="91">
        <v>0.16666666666666666</v>
      </c>
      <c r="J3815" s="91">
        <v>0.18055555555555555</v>
      </c>
      <c r="K3815" s="92">
        <v>0.33</v>
      </c>
      <c r="L3815" s="91">
        <v>0.10694444444444444</v>
      </c>
      <c r="M3815" s="91">
        <v>0.11458333333333333</v>
      </c>
      <c r="N3815" s="92">
        <v>0.18</v>
      </c>
      <c r="O3815">
        <v>1</v>
      </c>
      <c r="P3815">
        <v>45.207687999999997</v>
      </c>
      <c r="Q3815">
        <v>5.763395</v>
      </c>
      <c r="R3815" s="93">
        <v>46302.404502314814</v>
      </c>
      <c r="S3815">
        <v>1</v>
      </c>
      <c r="T3815">
        <v>20260046</v>
      </c>
      <c r="U3815" t="s">
        <v>40</v>
      </c>
      <c r="V3815">
        <v>20260046</v>
      </c>
    </row>
    <row r="3816" spans="1:22" x14ac:dyDescent="0.3">
      <c r="A3816" s="5">
        <v>46301</v>
      </c>
      <c r="B3816" s="98" t="s">
        <v>3827</v>
      </c>
      <c r="C3816" t="s">
        <v>967</v>
      </c>
      <c r="D3816" t="s">
        <v>3029</v>
      </c>
      <c r="E3816" t="s">
        <v>623</v>
      </c>
      <c r="F3816" t="s">
        <v>3030</v>
      </c>
      <c r="G3816" t="s">
        <v>2733</v>
      </c>
      <c r="H3816" t="s">
        <v>2734</v>
      </c>
      <c r="I3816" s="91">
        <v>0.16666666666666666</v>
      </c>
      <c r="J3816" s="91">
        <v>0.18055555555555555</v>
      </c>
      <c r="K3816" s="92">
        <v>0.33</v>
      </c>
      <c r="O3816">
        <v>0</v>
      </c>
      <c r="P3816">
        <v>45.210430000000002</v>
      </c>
      <c r="Q3816">
        <v>5.6671319999999996</v>
      </c>
      <c r="R3816" s="93">
        <v>46302.404502314814</v>
      </c>
      <c r="S3816">
        <v>1</v>
      </c>
      <c r="T3816">
        <v>20260092</v>
      </c>
      <c r="U3816" t="s">
        <v>40</v>
      </c>
      <c r="V3816">
        <v>20260092</v>
      </c>
    </row>
    <row r="3817" spans="1:22" x14ac:dyDescent="0.3">
      <c r="A3817" s="5">
        <v>46301</v>
      </c>
      <c r="B3817" s="98" t="s">
        <v>3831</v>
      </c>
      <c r="C3817" t="s">
        <v>892</v>
      </c>
      <c r="D3817" t="s">
        <v>1134</v>
      </c>
      <c r="E3817" t="s">
        <v>364</v>
      </c>
      <c r="F3817" t="s">
        <v>2971</v>
      </c>
      <c r="G3817" t="s">
        <v>2733</v>
      </c>
      <c r="H3817" t="s">
        <v>2737</v>
      </c>
      <c r="I3817" s="91">
        <v>0.33333333333333331</v>
      </c>
      <c r="J3817" s="91">
        <v>0.34722222222222221</v>
      </c>
      <c r="K3817" s="92">
        <v>0.33</v>
      </c>
      <c r="O3817">
        <v>0</v>
      </c>
      <c r="P3817">
        <v>45.187527000000003</v>
      </c>
      <c r="Q3817">
        <v>5.7106579999999996</v>
      </c>
      <c r="R3817" s="93">
        <v>46302.404502314814</v>
      </c>
      <c r="S3817">
        <v>1</v>
      </c>
      <c r="T3817">
        <v>20260019</v>
      </c>
      <c r="U3817" t="s">
        <v>838</v>
      </c>
      <c r="V3817">
        <v>20260019</v>
      </c>
    </row>
    <row r="3818" spans="1:22" x14ac:dyDescent="0.3">
      <c r="A3818" s="5">
        <v>46301</v>
      </c>
      <c r="B3818" s="98" t="s">
        <v>3841</v>
      </c>
      <c r="C3818" t="s">
        <v>971</v>
      </c>
      <c r="D3818" t="s">
        <v>2043</v>
      </c>
      <c r="E3818" t="s">
        <v>662</v>
      </c>
      <c r="F3818" t="s">
        <v>662</v>
      </c>
      <c r="G3818" t="s">
        <v>2733</v>
      </c>
      <c r="H3818" t="s">
        <v>2737</v>
      </c>
      <c r="I3818" s="91">
        <v>0.33333333333333331</v>
      </c>
      <c r="J3818" s="91">
        <v>0.375</v>
      </c>
      <c r="K3818" s="92">
        <v>1</v>
      </c>
      <c r="L3818" s="91">
        <v>0.35694444444444445</v>
      </c>
      <c r="M3818" s="91">
        <v>0.46597222222222223</v>
      </c>
      <c r="N3818" s="92">
        <v>2.62</v>
      </c>
      <c r="O3818">
        <v>1</v>
      </c>
      <c r="P3818">
        <v>45.175713999999999</v>
      </c>
      <c r="Q3818">
        <v>5.753374</v>
      </c>
      <c r="R3818" s="93">
        <v>46302.404502314814</v>
      </c>
      <c r="S3818">
        <v>1</v>
      </c>
      <c r="T3818">
        <v>20260321</v>
      </c>
      <c r="U3818" t="s">
        <v>838</v>
      </c>
      <c r="V3818">
        <v>20260321</v>
      </c>
    </row>
    <row r="3819" spans="1:22" x14ac:dyDescent="0.3">
      <c r="A3819" s="5">
        <v>46301</v>
      </c>
      <c r="B3819" s="98" t="s">
        <v>3839</v>
      </c>
      <c r="C3819" t="s">
        <v>966</v>
      </c>
      <c r="D3819" t="s">
        <v>2160</v>
      </c>
      <c r="E3819" t="s">
        <v>138</v>
      </c>
      <c r="F3819" t="s">
        <v>138</v>
      </c>
      <c r="G3819" t="s">
        <v>2733</v>
      </c>
      <c r="H3819" t="s">
        <v>2737</v>
      </c>
      <c r="I3819" s="91">
        <v>0.2013888888888889</v>
      </c>
      <c r="J3819" s="91">
        <v>0.2361111111111111</v>
      </c>
      <c r="K3819" s="92">
        <v>0.83</v>
      </c>
      <c r="L3819" s="91">
        <v>0.32847222222222222</v>
      </c>
      <c r="M3819" s="91">
        <v>0.36666666666666664</v>
      </c>
      <c r="N3819" s="92">
        <v>0.92</v>
      </c>
      <c r="O3819">
        <v>1</v>
      </c>
      <c r="P3819">
        <v>45.365924</v>
      </c>
      <c r="Q3819">
        <v>5.5930960000000001</v>
      </c>
      <c r="R3819" s="93">
        <v>46302.404502314814</v>
      </c>
      <c r="S3819">
        <v>1</v>
      </c>
      <c r="T3819">
        <v>20260362</v>
      </c>
      <c r="U3819" t="s">
        <v>838</v>
      </c>
      <c r="V3819">
        <v>20260362</v>
      </c>
    </row>
    <row r="3820" spans="1:22" x14ac:dyDescent="0.3">
      <c r="A3820" s="5">
        <v>46301</v>
      </c>
      <c r="B3820" s="98" t="s">
        <v>3816</v>
      </c>
      <c r="C3820" t="s">
        <v>957</v>
      </c>
      <c r="D3820" t="s">
        <v>5975</v>
      </c>
      <c r="E3820" t="s">
        <v>163</v>
      </c>
      <c r="F3820" t="s">
        <v>5976</v>
      </c>
      <c r="G3820" t="s">
        <v>2733</v>
      </c>
      <c r="H3820" t="s">
        <v>2734</v>
      </c>
      <c r="I3820" s="91">
        <v>0.19097222222222221</v>
      </c>
      <c r="J3820" s="91">
        <v>0.2048611111111111</v>
      </c>
      <c r="K3820" s="92">
        <v>0.33</v>
      </c>
      <c r="L3820" s="91">
        <v>0.47847222222222224</v>
      </c>
      <c r="M3820" s="91">
        <v>0.48402777777777778</v>
      </c>
      <c r="N3820" s="92">
        <v>0.13</v>
      </c>
      <c r="O3820">
        <v>1</v>
      </c>
      <c r="P3820">
        <v>45.186844000000001</v>
      </c>
      <c r="Q3820">
        <v>5.7114979999999997</v>
      </c>
      <c r="R3820" s="93">
        <v>46302.404502314814</v>
      </c>
      <c r="S3820">
        <v>1</v>
      </c>
      <c r="T3820">
        <v>20260398</v>
      </c>
      <c r="U3820" t="s">
        <v>40</v>
      </c>
      <c r="V3820">
        <v>20260398</v>
      </c>
    </row>
    <row r="3821" spans="1:22" x14ac:dyDescent="0.3">
      <c r="A3821" s="5">
        <v>46301</v>
      </c>
      <c r="B3821" s="98" t="s">
        <v>3820</v>
      </c>
      <c r="C3821" t="s">
        <v>961</v>
      </c>
      <c r="D3821" t="s">
        <v>2839</v>
      </c>
      <c r="E3821" t="s">
        <v>795</v>
      </c>
      <c r="F3821" t="s">
        <v>2840</v>
      </c>
      <c r="G3821" t="s">
        <v>2733</v>
      </c>
      <c r="H3821" t="s">
        <v>2734</v>
      </c>
      <c r="I3821" s="91">
        <v>0.34375</v>
      </c>
      <c r="J3821" s="91">
        <v>0.3576388888888889</v>
      </c>
      <c r="K3821" s="92">
        <v>0.33</v>
      </c>
      <c r="L3821" s="91">
        <v>0.25277777777777777</v>
      </c>
      <c r="M3821" s="91">
        <v>0.57847222222222228</v>
      </c>
      <c r="N3821" s="92">
        <v>7.82</v>
      </c>
      <c r="O3821">
        <v>1</v>
      </c>
      <c r="P3821">
        <v>45.165621000000002</v>
      </c>
      <c r="Q3821">
        <v>5.7235849999999999</v>
      </c>
      <c r="R3821" s="93">
        <v>46302.404502314814</v>
      </c>
      <c r="S3821">
        <v>1</v>
      </c>
      <c r="T3821">
        <v>20260380</v>
      </c>
      <c r="U3821" t="s">
        <v>40</v>
      </c>
      <c r="V3821">
        <v>20260380</v>
      </c>
    </row>
    <row r="3822" spans="1:22" x14ac:dyDescent="0.3">
      <c r="A3822" s="5">
        <v>46301</v>
      </c>
      <c r="B3822" s="98" t="s">
        <v>3835</v>
      </c>
      <c r="C3822" t="s">
        <v>859</v>
      </c>
      <c r="D3822" t="s">
        <v>3264</v>
      </c>
      <c r="E3822" t="s">
        <v>162</v>
      </c>
      <c r="F3822" t="s">
        <v>5980</v>
      </c>
      <c r="G3822" t="s">
        <v>2733</v>
      </c>
      <c r="H3822" t="s">
        <v>2734</v>
      </c>
      <c r="I3822" s="91">
        <v>0.16666666666666666</v>
      </c>
      <c r="J3822" s="91">
        <v>0.18055555555555555</v>
      </c>
      <c r="K3822" s="92">
        <v>0.33</v>
      </c>
      <c r="O3822">
        <v>0</v>
      </c>
      <c r="P3822">
        <v>45.189870999999997</v>
      </c>
      <c r="Q3822">
        <v>5.7183529999999996</v>
      </c>
      <c r="R3822" s="93">
        <v>46302.404502314814</v>
      </c>
      <c r="S3822">
        <v>1</v>
      </c>
      <c r="T3822">
        <v>20260043</v>
      </c>
      <c r="U3822" t="s">
        <v>40</v>
      </c>
      <c r="V3822">
        <v>20260043</v>
      </c>
    </row>
    <row r="3823" spans="1:22" x14ac:dyDescent="0.3">
      <c r="A3823" s="5">
        <v>46301</v>
      </c>
      <c r="B3823" s="98" t="s">
        <v>3835</v>
      </c>
      <c r="C3823" t="s">
        <v>859</v>
      </c>
      <c r="D3823" t="s">
        <v>2845</v>
      </c>
      <c r="E3823" t="s">
        <v>166</v>
      </c>
      <c r="F3823" t="s">
        <v>2846</v>
      </c>
      <c r="G3823" t="s">
        <v>2733</v>
      </c>
      <c r="H3823" t="s">
        <v>2734</v>
      </c>
      <c r="I3823" s="91">
        <v>0.16666666666666666</v>
      </c>
      <c r="J3823" s="91">
        <v>0.18055555555555555</v>
      </c>
      <c r="K3823" s="92">
        <v>0.33</v>
      </c>
      <c r="O3823">
        <v>0</v>
      </c>
      <c r="P3823">
        <v>45.191105</v>
      </c>
      <c r="Q3823">
        <v>5.7245520000000001</v>
      </c>
      <c r="R3823" s="93">
        <v>46302.404502314814</v>
      </c>
      <c r="S3823">
        <v>1</v>
      </c>
      <c r="T3823">
        <v>20260515</v>
      </c>
      <c r="U3823" t="s">
        <v>40</v>
      </c>
      <c r="V3823">
        <v>20260515</v>
      </c>
    </row>
    <row r="3824" spans="1:22" x14ac:dyDescent="0.3">
      <c r="A3824" s="5">
        <v>46301</v>
      </c>
      <c r="B3824" s="98" t="s">
        <v>3820</v>
      </c>
      <c r="C3824" t="s">
        <v>961</v>
      </c>
      <c r="D3824" t="s">
        <v>1202</v>
      </c>
      <c r="E3824" t="s">
        <v>514</v>
      </c>
      <c r="F3824" t="s">
        <v>514</v>
      </c>
      <c r="G3824" t="s">
        <v>2733</v>
      </c>
      <c r="H3824" t="s">
        <v>2737</v>
      </c>
      <c r="I3824" s="91">
        <v>0.38194444444444442</v>
      </c>
      <c r="J3824" s="91">
        <v>0.3923611111111111</v>
      </c>
      <c r="K3824" s="92">
        <v>0.25</v>
      </c>
      <c r="L3824" s="91">
        <v>0.52847222222222223</v>
      </c>
      <c r="M3824" s="91">
        <v>0.57708333333333328</v>
      </c>
      <c r="N3824" s="92">
        <v>1.17</v>
      </c>
      <c r="O3824">
        <v>1</v>
      </c>
      <c r="P3824">
        <v>45.166386000000003</v>
      </c>
      <c r="Q3824">
        <v>5.7264660000000003</v>
      </c>
      <c r="R3824" s="93">
        <v>46302.404502314814</v>
      </c>
      <c r="S3824">
        <v>1</v>
      </c>
      <c r="T3824">
        <v>20260578</v>
      </c>
      <c r="U3824" t="s">
        <v>838</v>
      </c>
      <c r="V3824">
        <v>20260578</v>
      </c>
    </row>
    <row r="3825" spans="1:22" x14ac:dyDescent="0.3">
      <c r="A3825" s="5">
        <v>46301</v>
      </c>
      <c r="B3825" s="98" t="s">
        <v>3826</v>
      </c>
      <c r="C3825" t="s">
        <v>886</v>
      </c>
      <c r="D3825" t="s">
        <v>3126</v>
      </c>
      <c r="E3825" t="s">
        <v>550</v>
      </c>
      <c r="F3825" t="s">
        <v>3127</v>
      </c>
      <c r="G3825" t="s">
        <v>2733</v>
      </c>
      <c r="H3825" t="s">
        <v>2734</v>
      </c>
      <c r="I3825" s="91">
        <v>0.16666666666666666</v>
      </c>
      <c r="J3825" s="91">
        <v>0.18055555555555555</v>
      </c>
      <c r="K3825" s="92">
        <v>0.33</v>
      </c>
      <c r="L3825" s="91">
        <v>0.17708333333333334</v>
      </c>
      <c r="M3825" s="91">
        <v>0.44374999999999998</v>
      </c>
      <c r="N3825" s="92">
        <v>6.4</v>
      </c>
      <c r="O3825">
        <v>1</v>
      </c>
      <c r="P3825">
        <v>45.174304999999997</v>
      </c>
      <c r="Q3825">
        <v>5.7383240000000004</v>
      </c>
      <c r="R3825" s="93">
        <v>46302.404502314814</v>
      </c>
      <c r="S3825">
        <v>1</v>
      </c>
      <c r="T3825">
        <v>20260323</v>
      </c>
      <c r="U3825" t="s">
        <v>40</v>
      </c>
      <c r="V3825">
        <v>20260323</v>
      </c>
    </row>
    <row r="3826" spans="1:22" x14ac:dyDescent="0.3">
      <c r="A3826" s="5">
        <v>46301</v>
      </c>
      <c r="B3826" s="98" t="s">
        <v>3864</v>
      </c>
      <c r="C3826" t="s">
        <v>960</v>
      </c>
      <c r="D3826" t="s">
        <v>1447</v>
      </c>
      <c r="E3826" t="s">
        <v>432</v>
      </c>
      <c r="F3826" t="s">
        <v>432</v>
      </c>
      <c r="G3826" t="s">
        <v>2733</v>
      </c>
      <c r="H3826" t="s">
        <v>2737</v>
      </c>
      <c r="I3826" s="91">
        <v>0.33333333333333331</v>
      </c>
      <c r="J3826" s="91">
        <v>0.41666666666666669</v>
      </c>
      <c r="K3826" s="92">
        <v>2</v>
      </c>
      <c r="L3826" s="91">
        <v>0.40902777777777777</v>
      </c>
      <c r="M3826" s="91">
        <v>0.40902777777777777</v>
      </c>
      <c r="N3826" s="92">
        <v>0</v>
      </c>
      <c r="O3826">
        <v>1</v>
      </c>
      <c r="P3826">
        <v>45.212797000000002</v>
      </c>
      <c r="Q3826">
        <v>5.6987719999999999</v>
      </c>
      <c r="R3826" s="93">
        <v>46302.404502314814</v>
      </c>
      <c r="S3826">
        <v>1</v>
      </c>
      <c r="T3826">
        <v>20260124</v>
      </c>
      <c r="U3826" t="s">
        <v>838</v>
      </c>
      <c r="V3826">
        <v>20260124</v>
      </c>
    </row>
    <row r="3827" spans="1:22" x14ac:dyDescent="0.3">
      <c r="A3827" s="5">
        <v>46301</v>
      </c>
      <c r="B3827" s="98" t="s">
        <v>3835</v>
      </c>
      <c r="C3827" t="s">
        <v>859</v>
      </c>
      <c r="D3827" t="s">
        <v>2847</v>
      </c>
      <c r="E3827" t="s">
        <v>396</v>
      </c>
      <c r="F3827" t="s">
        <v>2848</v>
      </c>
      <c r="G3827" t="s">
        <v>2733</v>
      </c>
      <c r="H3827" t="s">
        <v>2734</v>
      </c>
      <c r="I3827" s="91">
        <v>0.16666666666666666</v>
      </c>
      <c r="J3827" s="91">
        <v>0.18055555555555555</v>
      </c>
      <c r="K3827" s="92">
        <v>0.33</v>
      </c>
      <c r="O3827">
        <v>0</v>
      </c>
      <c r="P3827">
        <v>45.189906999999998</v>
      </c>
      <c r="Q3827">
        <v>5.7160770000000003</v>
      </c>
      <c r="R3827" s="93">
        <v>46302.404502314814</v>
      </c>
      <c r="S3827">
        <v>1</v>
      </c>
      <c r="T3827">
        <v>20260305</v>
      </c>
      <c r="U3827" t="s">
        <v>40</v>
      </c>
      <c r="V3827">
        <v>20260305</v>
      </c>
    </row>
    <row r="3828" spans="1:22" x14ac:dyDescent="0.3">
      <c r="A3828" s="5">
        <v>46301</v>
      </c>
      <c r="B3828" s="98" t="s">
        <v>3862</v>
      </c>
      <c r="C3828" t="s">
        <v>853</v>
      </c>
      <c r="D3828" t="s">
        <v>3013</v>
      </c>
      <c r="E3828" t="s">
        <v>578</v>
      </c>
      <c r="F3828" t="s">
        <v>3014</v>
      </c>
      <c r="G3828" t="s">
        <v>2733</v>
      </c>
      <c r="H3828" t="s">
        <v>2734</v>
      </c>
      <c r="I3828" s="91">
        <v>0.16666666666666666</v>
      </c>
      <c r="J3828" s="91">
        <v>0.18055555555555555</v>
      </c>
      <c r="K3828" s="92">
        <v>0.33</v>
      </c>
      <c r="O3828">
        <v>0</v>
      </c>
      <c r="P3828">
        <v>45.183777999999997</v>
      </c>
      <c r="Q3828">
        <v>5.7115169999999997</v>
      </c>
      <c r="R3828" s="93">
        <v>46302.404502314814</v>
      </c>
      <c r="S3828">
        <v>1</v>
      </c>
      <c r="T3828">
        <v>20260008</v>
      </c>
      <c r="U3828" t="s">
        <v>3760</v>
      </c>
      <c r="V3828">
        <v>20260008</v>
      </c>
    </row>
    <row r="3829" spans="1:22" x14ac:dyDescent="0.3">
      <c r="A3829" s="5">
        <v>46301</v>
      </c>
      <c r="B3829" s="98" t="s">
        <v>3817</v>
      </c>
      <c r="C3829" t="s">
        <v>974</v>
      </c>
      <c r="D3829" t="s">
        <v>3116</v>
      </c>
      <c r="E3829" t="s">
        <v>47</v>
      </c>
      <c r="F3829" t="s">
        <v>5967</v>
      </c>
      <c r="G3829" t="s">
        <v>2733</v>
      </c>
      <c r="H3829" t="s">
        <v>2734</v>
      </c>
      <c r="I3829" s="91">
        <v>0.16666666666666666</v>
      </c>
      <c r="J3829" s="91">
        <v>0.18055555555555555</v>
      </c>
      <c r="K3829" s="92">
        <v>0.33</v>
      </c>
      <c r="L3829" s="91">
        <v>0.19513888888888889</v>
      </c>
      <c r="M3829" s="91">
        <v>0.24236111111111111</v>
      </c>
      <c r="N3829" s="92">
        <v>1.1299999999999999</v>
      </c>
      <c r="O3829">
        <v>1</v>
      </c>
      <c r="P3829">
        <v>45.192289000000002</v>
      </c>
      <c r="Q3829">
        <v>5.7220880000000003</v>
      </c>
      <c r="R3829" s="93">
        <v>46302.404502314814</v>
      </c>
      <c r="S3829">
        <v>1</v>
      </c>
      <c r="T3829">
        <v>20260345</v>
      </c>
      <c r="U3829" t="s">
        <v>40</v>
      </c>
      <c r="V3829">
        <v>20260345</v>
      </c>
    </row>
    <row r="3830" spans="1:22" x14ac:dyDescent="0.3">
      <c r="A3830" s="5">
        <v>46301</v>
      </c>
      <c r="B3830" s="98" t="s">
        <v>3836</v>
      </c>
      <c r="C3830" t="s">
        <v>954</v>
      </c>
      <c r="D3830" t="s">
        <v>3137</v>
      </c>
      <c r="E3830" t="s">
        <v>534</v>
      </c>
      <c r="F3830" t="s">
        <v>3138</v>
      </c>
      <c r="G3830" t="s">
        <v>2733</v>
      </c>
      <c r="H3830" t="s">
        <v>2734</v>
      </c>
      <c r="I3830" s="91">
        <v>0.16666666666666666</v>
      </c>
      <c r="J3830" s="91">
        <v>0.18055555555555555</v>
      </c>
      <c r="K3830" s="92">
        <v>0.33</v>
      </c>
      <c r="L3830" s="91">
        <v>0.2</v>
      </c>
      <c r="M3830" s="91">
        <v>0.25416666666666665</v>
      </c>
      <c r="N3830" s="92">
        <v>1.3</v>
      </c>
      <c r="O3830">
        <v>1</v>
      </c>
      <c r="P3830">
        <v>45.173667999999999</v>
      </c>
      <c r="Q3830">
        <v>5.7084409999999997</v>
      </c>
      <c r="R3830" s="93">
        <v>46302.404502314814</v>
      </c>
      <c r="S3830">
        <v>1</v>
      </c>
      <c r="T3830">
        <v>20260238</v>
      </c>
      <c r="U3830" t="s">
        <v>40</v>
      </c>
      <c r="V3830">
        <v>20260238</v>
      </c>
    </row>
    <row r="3831" spans="1:22" x14ac:dyDescent="0.3">
      <c r="A3831" s="5">
        <v>46301</v>
      </c>
      <c r="B3831" s="98" t="s">
        <v>3819</v>
      </c>
      <c r="C3831" t="s">
        <v>973</v>
      </c>
      <c r="D3831" t="s">
        <v>3550</v>
      </c>
      <c r="E3831" t="s">
        <v>586</v>
      </c>
      <c r="F3831" t="s">
        <v>3551</v>
      </c>
      <c r="G3831" t="s">
        <v>2733</v>
      </c>
      <c r="H3831" t="s">
        <v>2734</v>
      </c>
      <c r="I3831" s="91">
        <v>0.16666666666666666</v>
      </c>
      <c r="J3831" s="91">
        <v>0.18055555555555555</v>
      </c>
      <c r="K3831" s="92">
        <v>0.33</v>
      </c>
      <c r="O3831">
        <v>0</v>
      </c>
      <c r="P3831">
        <v>45.360757</v>
      </c>
      <c r="Q3831">
        <v>5.5991109999999997</v>
      </c>
      <c r="R3831" s="93">
        <v>46302.404502314814</v>
      </c>
      <c r="S3831">
        <v>1</v>
      </c>
      <c r="T3831">
        <v>20260438</v>
      </c>
      <c r="U3831" t="s">
        <v>3760</v>
      </c>
      <c r="V3831">
        <v>20260438</v>
      </c>
    </row>
    <row r="3832" spans="1:22" x14ac:dyDescent="0.3">
      <c r="A3832" s="5">
        <v>46301</v>
      </c>
      <c r="B3832" s="98" t="s">
        <v>3867</v>
      </c>
      <c r="C3832" t="s">
        <v>914</v>
      </c>
      <c r="D3832" t="s">
        <v>3442</v>
      </c>
      <c r="E3832" t="s">
        <v>375</v>
      </c>
      <c r="F3832" t="s">
        <v>3443</v>
      </c>
      <c r="G3832" t="s">
        <v>2733</v>
      </c>
      <c r="H3832" t="s">
        <v>2734</v>
      </c>
      <c r="I3832" s="91">
        <v>0.16666666666666666</v>
      </c>
      <c r="J3832" s="91">
        <v>0.18055555555555555</v>
      </c>
      <c r="K3832" s="92">
        <v>0.33</v>
      </c>
      <c r="L3832" s="91">
        <v>0.22847222222222222</v>
      </c>
      <c r="M3832" s="91">
        <v>0.50416666666666665</v>
      </c>
      <c r="N3832" s="92">
        <v>6.62</v>
      </c>
      <c r="O3832">
        <v>1</v>
      </c>
      <c r="P3832">
        <v>45.164785000000002</v>
      </c>
      <c r="Q3832">
        <v>5.725244</v>
      </c>
      <c r="R3832" s="93">
        <v>46302.404502314814</v>
      </c>
      <c r="S3832">
        <v>1</v>
      </c>
      <c r="T3832">
        <v>20260022</v>
      </c>
      <c r="U3832" t="s">
        <v>40</v>
      </c>
      <c r="V3832">
        <v>20260022</v>
      </c>
    </row>
    <row r="3833" spans="1:22" x14ac:dyDescent="0.3">
      <c r="A3833" s="5">
        <v>46301</v>
      </c>
      <c r="B3833" s="98" t="s">
        <v>3840</v>
      </c>
      <c r="C3833" t="s">
        <v>959</v>
      </c>
      <c r="D3833" t="s">
        <v>3017</v>
      </c>
      <c r="E3833" t="s">
        <v>588</v>
      </c>
      <c r="F3833" t="s">
        <v>3018</v>
      </c>
      <c r="G3833" t="s">
        <v>2733</v>
      </c>
      <c r="H3833" t="s">
        <v>2734</v>
      </c>
      <c r="I3833" s="91">
        <v>0.21180555555555555</v>
      </c>
      <c r="J3833" s="91">
        <v>0.22569444444444445</v>
      </c>
      <c r="K3833" s="92">
        <v>0.33</v>
      </c>
      <c r="O3833">
        <v>0</v>
      </c>
      <c r="P3833">
        <v>45.207380000000001</v>
      </c>
      <c r="Q3833">
        <v>5.7814410000000001</v>
      </c>
      <c r="R3833" s="93">
        <v>46302.404502314814</v>
      </c>
      <c r="S3833">
        <v>1</v>
      </c>
      <c r="T3833">
        <v>20260393</v>
      </c>
      <c r="U3833" t="s">
        <v>40</v>
      </c>
      <c r="V3833">
        <v>20260393</v>
      </c>
    </row>
    <row r="3834" spans="1:22" x14ac:dyDescent="0.3">
      <c r="A3834" s="5">
        <v>46301</v>
      </c>
      <c r="B3834" s="98" t="s">
        <v>3856</v>
      </c>
      <c r="C3834" t="s">
        <v>979</v>
      </c>
      <c r="D3834" t="s">
        <v>3134</v>
      </c>
      <c r="E3834" t="s">
        <v>536</v>
      </c>
      <c r="F3834" t="s">
        <v>3135</v>
      </c>
      <c r="G3834" t="s">
        <v>2733</v>
      </c>
      <c r="H3834" t="s">
        <v>2734</v>
      </c>
      <c r="I3834" s="91">
        <v>0.19097222222222221</v>
      </c>
      <c r="J3834" s="91">
        <v>0.2048611111111111</v>
      </c>
      <c r="K3834" s="92">
        <v>0.33</v>
      </c>
      <c r="O3834">
        <v>0</v>
      </c>
      <c r="P3834">
        <v>45.183112000000001</v>
      </c>
      <c r="Q3834">
        <v>5.7278739999999999</v>
      </c>
      <c r="R3834" s="93">
        <v>46302.404502314814</v>
      </c>
      <c r="S3834">
        <v>1</v>
      </c>
      <c r="T3834">
        <v>20260242</v>
      </c>
      <c r="U3834" t="s">
        <v>40</v>
      </c>
      <c r="V3834">
        <v>20260242</v>
      </c>
    </row>
    <row r="3835" spans="1:22" x14ac:dyDescent="0.3">
      <c r="A3835" s="5">
        <v>46301</v>
      </c>
      <c r="B3835" s="98" t="s">
        <v>3842</v>
      </c>
      <c r="C3835" t="s">
        <v>865</v>
      </c>
      <c r="D3835" t="s">
        <v>2856</v>
      </c>
      <c r="E3835" t="s">
        <v>331</v>
      </c>
      <c r="F3835" t="s">
        <v>2857</v>
      </c>
      <c r="G3835" t="s">
        <v>2733</v>
      </c>
      <c r="H3835" t="s">
        <v>2734</v>
      </c>
      <c r="I3835" s="91">
        <v>0.16666666666666666</v>
      </c>
      <c r="J3835" s="91">
        <v>0.18055555555555555</v>
      </c>
      <c r="K3835" s="92">
        <v>0.33</v>
      </c>
      <c r="L3835" s="91">
        <v>0.25972222222222224</v>
      </c>
      <c r="M3835" s="91">
        <v>0.27777777777777779</v>
      </c>
      <c r="N3835" s="92">
        <v>0.43</v>
      </c>
      <c r="O3835">
        <v>1</v>
      </c>
      <c r="P3835">
        <v>45.186152999999997</v>
      </c>
      <c r="Q3835">
        <v>5.753412</v>
      </c>
      <c r="R3835" s="93">
        <v>46302.404502314814</v>
      </c>
      <c r="S3835">
        <v>1</v>
      </c>
      <c r="T3835">
        <v>20260020</v>
      </c>
      <c r="U3835" t="s">
        <v>3760</v>
      </c>
      <c r="V3835">
        <v>20260020</v>
      </c>
    </row>
    <row r="3836" spans="1:22" x14ac:dyDescent="0.3">
      <c r="A3836" s="5">
        <v>46301</v>
      </c>
      <c r="B3836" s="98" t="s">
        <v>3864</v>
      </c>
      <c r="C3836" t="s">
        <v>960</v>
      </c>
      <c r="D3836" t="s">
        <v>2814</v>
      </c>
      <c r="E3836" t="s">
        <v>334</v>
      </c>
      <c r="F3836" t="s">
        <v>2815</v>
      </c>
      <c r="G3836" t="s">
        <v>2733</v>
      </c>
      <c r="H3836" t="s">
        <v>2734</v>
      </c>
      <c r="I3836" s="91">
        <v>0.16666666666666666</v>
      </c>
      <c r="J3836" s="91">
        <v>0.18055555555555555</v>
      </c>
      <c r="K3836" s="92">
        <v>0.33</v>
      </c>
      <c r="L3836" s="91">
        <v>0.30625000000000002</v>
      </c>
      <c r="M3836" s="91">
        <v>0.31527777777777777</v>
      </c>
      <c r="N3836" s="92">
        <v>0.22</v>
      </c>
      <c r="O3836">
        <v>1</v>
      </c>
      <c r="P3836">
        <v>45.229664999999997</v>
      </c>
      <c r="Q3836">
        <v>5.681597</v>
      </c>
      <c r="R3836" s="93">
        <v>46302.404502314814</v>
      </c>
      <c r="S3836">
        <v>1</v>
      </c>
      <c r="T3836">
        <v>20260032</v>
      </c>
      <c r="U3836" t="s">
        <v>40</v>
      </c>
      <c r="V3836">
        <v>20260032</v>
      </c>
    </row>
    <row r="3837" spans="1:22" x14ac:dyDescent="0.3">
      <c r="A3837" s="5">
        <v>46301</v>
      </c>
      <c r="B3837" s="98" t="s">
        <v>3831</v>
      </c>
      <c r="C3837" t="s">
        <v>892</v>
      </c>
      <c r="D3837" t="s">
        <v>2895</v>
      </c>
      <c r="E3837" t="s">
        <v>209</v>
      </c>
      <c r="F3837" t="s">
        <v>2896</v>
      </c>
      <c r="G3837" t="s">
        <v>2733</v>
      </c>
      <c r="H3837" t="s">
        <v>2734</v>
      </c>
      <c r="I3837" s="91">
        <v>0.16666666666666666</v>
      </c>
      <c r="J3837" s="91">
        <v>0.18055555555555555</v>
      </c>
      <c r="K3837" s="92">
        <v>0.33</v>
      </c>
      <c r="O3837">
        <v>0</v>
      </c>
      <c r="P3837">
        <v>45.194781999999996</v>
      </c>
      <c r="Q3837">
        <v>5.7142739999999996</v>
      </c>
      <c r="R3837" s="93">
        <v>46302.404502314814</v>
      </c>
      <c r="S3837">
        <v>1</v>
      </c>
      <c r="T3837">
        <v>20260059</v>
      </c>
      <c r="U3837" t="s">
        <v>40</v>
      </c>
      <c r="V3837">
        <v>20260059</v>
      </c>
    </row>
    <row r="3838" spans="1:22" x14ac:dyDescent="0.3">
      <c r="A3838" s="5">
        <v>46301</v>
      </c>
      <c r="B3838" s="98" t="s">
        <v>3846</v>
      </c>
      <c r="C3838" t="s">
        <v>863</v>
      </c>
      <c r="D3838" t="s">
        <v>2587</v>
      </c>
      <c r="E3838" t="s">
        <v>182</v>
      </c>
      <c r="F3838" t="s">
        <v>182</v>
      </c>
      <c r="G3838" t="s">
        <v>2733</v>
      </c>
      <c r="H3838" t="s">
        <v>2737</v>
      </c>
      <c r="I3838" s="91">
        <v>0.33333333333333331</v>
      </c>
      <c r="J3838" s="91">
        <v>0.34722222222222221</v>
      </c>
      <c r="K3838" s="92">
        <v>0.33</v>
      </c>
      <c r="L3838" s="91">
        <v>0.32361111111111113</v>
      </c>
      <c r="M3838" s="91">
        <v>0.32916666666666666</v>
      </c>
      <c r="N3838" s="92">
        <v>0.13</v>
      </c>
      <c r="O3838">
        <v>1</v>
      </c>
      <c r="P3838">
        <v>45.192013000000003</v>
      </c>
      <c r="Q3838">
        <v>5.7196360000000004</v>
      </c>
      <c r="R3838" s="93">
        <v>46302.404502314814</v>
      </c>
      <c r="S3838">
        <v>1</v>
      </c>
      <c r="T3838">
        <v>20260523</v>
      </c>
      <c r="U3838" t="s">
        <v>838</v>
      </c>
      <c r="V3838">
        <v>20260523</v>
      </c>
    </row>
    <row r="3839" spans="1:22" x14ac:dyDescent="0.3">
      <c r="A3839" s="5">
        <v>46301</v>
      </c>
      <c r="B3839" s="98" t="s">
        <v>3818</v>
      </c>
      <c r="C3839" t="s">
        <v>870</v>
      </c>
      <c r="D3839" t="s">
        <v>2359</v>
      </c>
      <c r="E3839" t="s">
        <v>601</v>
      </c>
      <c r="F3839" t="s">
        <v>599</v>
      </c>
      <c r="G3839" t="s">
        <v>2733</v>
      </c>
      <c r="H3839" t="s">
        <v>2737</v>
      </c>
      <c r="I3839" s="91">
        <v>0.22916666666666666</v>
      </c>
      <c r="J3839" s="91">
        <v>0.25347222222222221</v>
      </c>
      <c r="K3839" s="92">
        <v>0.57999999999999996</v>
      </c>
      <c r="O3839">
        <v>0</v>
      </c>
      <c r="P3839">
        <v>45.188118000000003</v>
      </c>
      <c r="Q3839">
        <v>5.7287299999999997</v>
      </c>
      <c r="R3839" s="93">
        <v>46302.404502314814</v>
      </c>
      <c r="S3839">
        <v>1</v>
      </c>
      <c r="T3839">
        <v>20260430</v>
      </c>
      <c r="U3839" t="s">
        <v>838</v>
      </c>
      <c r="V3839">
        <v>20260430</v>
      </c>
    </row>
    <row r="3840" spans="1:22" x14ac:dyDescent="0.3">
      <c r="A3840" s="5">
        <v>46301</v>
      </c>
      <c r="B3840" s="98" t="s">
        <v>3862</v>
      </c>
      <c r="C3840" t="s">
        <v>853</v>
      </c>
      <c r="D3840" t="s">
        <v>3548</v>
      </c>
      <c r="E3840" t="s">
        <v>627</v>
      </c>
      <c r="F3840" t="s">
        <v>3549</v>
      </c>
      <c r="G3840" t="s">
        <v>2733</v>
      </c>
      <c r="H3840" t="s">
        <v>2837</v>
      </c>
      <c r="I3840" s="91">
        <v>0.35416666666666669</v>
      </c>
      <c r="J3840" s="91">
        <v>0.375</v>
      </c>
      <c r="K3840" s="92">
        <v>0.5</v>
      </c>
      <c r="O3840">
        <v>0</v>
      </c>
      <c r="P3840">
        <v>45.187038000000001</v>
      </c>
      <c r="Q3840">
        <v>5.719214</v>
      </c>
      <c r="R3840" s="93">
        <v>46302.404502314814</v>
      </c>
      <c r="S3840">
        <v>1</v>
      </c>
      <c r="T3840">
        <v>20260129</v>
      </c>
      <c r="U3840" t="s">
        <v>40</v>
      </c>
      <c r="V3840">
        <v>20260129</v>
      </c>
    </row>
    <row r="3841" spans="1:22" x14ac:dyDescent="0.3">
      <c r="A3841" s="5">
        <v>46301</v>
      </c>
      <c r="B3841" s="98" t="s">
        <v>3912</v>
      </c>
      <c r="C3841" t="s">
        <v>980</v>
      </c>
      <c r="D3841" t="s">
        <v>1877</v>
      </c>
      <c r="E3841" t="s">
        <v>540</v>
      </c>
      <c r="F3841" t="s">
        <v>540</v>
      </c>
      <c r="G3841" t="s">
        <v>2733</v>
      </c>
      <c r="H3841" t="s">
        <v>2737</v>
      </c>
      <c r="I3841" s="91">
        <v>0.33333333333333331</v>
      </c>
      <c r="J3841" s="91">
        <v>0.37847222222222221</v>
      </c>
      <c r="K3841" s="92">
        <v>1.08</v>
      </c>
      <c r="O3841">
        <v>0</v>
      </c>
      <c r="P3841">
        <v>45.275311000000002</v>
      </c>
      <c r="Q3841">
        <v>5.6492800000000001</v>
      </c>
      <c r="R3841" s="93">
        <v>46302.404502314814</v>
      </c>
      <c r="S3841">
        <v>0</v>
      </c>
      <c r="T3841">
        <v>20260269</v>
      </c>
      <c r="U3841" t="s">
        <v>838</v>
      </c>
      <c r="V3841">
        <v>20260269</v>
      </c>
    </row>
    <row r="3842" spans="1:22" x14ac:dyDescent="0.3">
      <c r="A3842" s="5">
        <v>46301</v>
      </c>
      <c r="B3842" s="98" t="s">
        <v>3827</v>
      </c>
      <c r="C3842" t="s">
        <v>967</v>
      </c>
      <c r="D3842" t="s">
        <v>2866</v>
      </c>
      <c r="E3842" t="s">
        <v>582</v>
      </c>
      <c r="F3842" t="s">
        <v>2867</v>
      </c>
      <c r="G3842" t="s">
        <v>2733</v>
      </c>
      <c r="H3842" t="s">
        <v>2734</v>
      </c>
      <c r="I3842" s="91">
        <v>0.16666666666666666</v>
      </c>
      <c r="J3842" s="91">
        <v>0.18055555555555555</v>
      </c>
      <c r="K3842" s="92">
        <v>0.33</v>
      </c>
      <c r="L3842" s="91">
        <v>0.26319444444444445</v>
      </c>
      <c r="M3842" s="91">
        <v>0.29236111111111113</v>
      </c>
      <c r="N3842" s="92">
        <v>0.7</v>
      </c>
      <c r="O3842">
        <v>1</v>
      </c>
      <c r="P3842">
        <v>45.177649000000002</v>
      </c>
      <c r="Q3842">
        <v>5.731471</v>
      </c>
      <c r="R3842" s="93">
        <v>46302.404502314814</v>
      </c>
      <c r="S3842">
        <v>1</v>
      </c>
      <c r="T3842">
        <v>20260576</v>
      </c>
      <c r="U3842" t="s">
        <v>40</v>
      </c>
      <c r="V3842">
        <v>20260576</v>
      </c>
    </row>
    <row r="3843" spans="1:22" x14ac:dyDescent="0.3">
      <c r="A3843" s="5">
        <v>46301</v>
      </c>
      <c r="B3843" s="98" t="s">
        <v>3826</v>
      </c>
      <c r="C3843" t="s">
        <v>886</v>
      </c>
      <c r="D3843" t="s">
        <v>2860</v>
      </c>
      <c r="E3843" t="s">
        <v>158</v>
      </c>
      <c r="F3843" t="s">
        <v>2861</v>
      </c>
      <c r="G3843" t="s">
        <v>2733</v>
      </c>
      <c r="H3843" t="s">
        <v>2734</v>
      </c>
      <c r="I3843" s="91">
        <v>0.16666666666666666</v>
      </c>
      <c r="J3843" s="91">
        <v>0.18055555555555555</v>
      </c>
      <c r="K3843" s="92">
        <v>0.33</v>
      </c>
      <c r="L3843" s="91">
        <v>0.15902777777777777</v>
      </c>
      <c r="M3843" s="91">
        <v>0.28819444444444442</v>
      </c>
      <c r="N3843" s="92">
        <v>3.1</v>
      </c>
      <c r="O3843">
        <v>1</v>
      </c>
      <c r="P3843">
        <v>45.179771000000002</v>
      </c>
      <c r="Q3843">
        <v>5.7104290000000004</v>
      </c>
      <c r="R3843" s="93">
        <v>46302.404502314814</v>
      </c>
      <c r="S3843">
        <v>1</v>
      </c>
      <c r="T3843">
        <v>20260428</v>
      </c>
      <c r="U3843" t="s">
        <v>40</v>
      </c>
      <c r="V3843">
        <v>20260428</v>
      </c>
    </row>
    <row r="3844" spans="1:22" x14ac:dyDescent="0.3">
      <c r="A3844" s="5">
        <v>46301</v>
      </c>
      <c r="B3844" s="98" t="s">
        <v>3856</v>
      </c>
      <c r="C3844" t="s">
        <v>979</v>
      </c>
      <c r="D3844" t="s">
        <v>2480</v>
      </c>
      <c r="E3844" t="s">
        <v>309</v>
      </c>
      <c r="F3844" t="s">
        <v>3857</v>
      </c>
      <c r="G3844" t="s">
        <v>2733</v>
      </c>
      <c r="H3844" t="s">
        <v>2737</v>
      </c>
      <c r="I3844" s="91">
        <v>0.22916666666666666</v>
      </c>
      <c r="J3844" s="91">
        <v>0.26041666666666669</v>
      </c>
      <c r="K3844" s="92">
        <v>0.75</v>
      </c>
      <c r="L3844" s="91">
        <v>0.27083333333333331</v>
      </c>
      <c r="M3844" s="91">
        <v>0.31597222222222221</v>
      </c>
      <c r="N3844" s="92">
        <v>1.08</v>
      </c>
      <c r="O3844">
        <v>1</v>
      </c>
      <c r="P3844">
        <v>45.200983999999998</v>
      </c>
      <c r="Q3844">
        <v>5.7100590000000002</v>
      </c>
      <c r="R3844" s="93">
        <v>46302.404502314814</v>
      </c>
      <c r="S3844">
        <v>1</v>
      </c>
      <c r="T3844">
        <v>20260467</v>
      </c>
      <c r="U3844" t="s">
        <v>838</v>
      </c>
      <c r="V3844">
        <v>20260467</v>
      </c>
    </row>
    <row r="3845" spans="1:22" x14ac:dyDescent="0.3">
      <c r="A3845" s="5">
        <v>46301</v>
      </c>
      <c r="B3845" s="98" t="s">
        <v>3835</v>
      </c>
      <c r="C3845" t="s">
        <v>859</v>
      </c>
      <c r="D3845" t="s">
        <v>2992</v>
      </c>
      <c r="E3845" t="s">
        <v>53</v>
      </c>
      <c r="F3845" t="s">
        <v>2993</v>
      </c>
      <c r="G3845" t="s">
        <v>2733</v>
      </c>
      <c r="H3845" t="s">
        <v>2734</v>
      </c>
      <c r="I3845" s="91">
        <v>0.29166666666666669</v>
      </c>
      <c r="J3845" s="91">
        <v>0.2986111111111111</v>
      </c>
      <c r="K3845" s="92">
        <v>0.17</v>
      </c>
      <c r="O3845">
        <v>0</v>
      </c>
      <c r="P3845">
        <v>45.192563999999997</v>
      </c>
      <c r="Q3845">
        <v>5.7240770000000003</v>
      </c>
      <c r="R3845" s="93">
        <v>46302.404502314814</v>
      </c>
      <c r="S3845">
        <v>1</v>
      </c>
      <c r="T3845">
        <v>20260243</v>
      </c>
      <c r="U3845" t="s">
        <v>40</v>
      </c>
      <c r="V3845">
        <v>20260243</v>
      </c>
    </row>
    <row r="3846" spans="1:22" x14ac:dyDescent="0.3">
      <c r="A3846" s="5">
        <v>46301</v>
      </c>
      <c r="B3846" s="98" t="s">
        <v>3869</v>
      </c>
      <c r="C3846" t="s">
        <v>907</v>
      </c>
      <c r="D3846" t="s">
        <v>2194</v>
      </c>
      <c r="E3846" t="s">
        <v>571</v>
      </c>
      <c r="F3846" t="s">
        <v>571</v>
      </c>
      <c r="G3846" t="s">
        <v>2733</v>
      </c>
      <c r="H3846" t="s">
        <v>2737</v>
      </c>
      <c r="I3846" s="91">
        <v>0.33333333333333331</v>
      </c>
      <c r="J3846" s="91">
        <v>0.37847222222222221</v>
      </c>
      <c r="K3846" s="92">
        <v>1.08</v>
      </c>
      <c r="L3846" s="91">
        <v>0.38263888888888886</v>
      </c>
      <c r="M3846" s="91">
        <v>0.42499999999999999</v>
      </c>
      <c r="N3846" s="92">
        <v>1.02</v>
      </c>
      <c r="O3846">
        <v>1</v>
      </c>
      <c r="P3846">
        <v>45.363264999999998</v>
      </c>
      <c r="Q3846">
        <v>5.577299</v>
      </c>
      <c r="R3846" s="93">
        <v>46302.404502314814</v>
      </c>
      <c r="S3846">
        <v>1</v>
      </c>
      <c r="T3846">
        <v>20260375</v>
      </c>
      <c r="U3846" t="s">
        <v>838</v>
      </c>
      <c r="V3846">
        <v>20260375</v>
      </c>
    </row>
    <row r="3847" spans="1:22" x14ac:dyDescent="0.3">
      <c r="A3847" s="5">
        <v>46301</v>
      </c>
      <c r="B3847" s="98" t="s">
        <v>3862</v>
      </c>
      <c r="C3847" t="s">
        <v>853</v>
      </c>
      <c r="D3847" t="s">
        <v>2864</v>
      </c>
      <c r="E3847" t="s">
        <v>381</v>
      </c>
      <c r="F3847" t="s">
        <v>2865</v>
      </c>
      <c r="G3847" t="s">
        <v>2733</v>
      </c>
      <c r="H3847" t="s">
        <v>2734</v>
      </c>
      <c r="I3847" s="91">
        <v>0.16666666666666666</v>
      </c>
      <c r="J3847" s="91">
        <v>0.18055555555555555</v>
      </c>
      <c r="K3847" s="92">
        <v>0.33</v>
      </c>
      <c r="O3847">
        <v>0</v>
      </c>
      <c r="P3847">
        <v>45.147682000000003</v>
      </c>
      <c r="Q3847">
        <v>5.7162199999999999</v>
      </c>
      <c r="R3847" s="93">
        <v>46302.404502314814</v>
      </c>
      <c r="S3847">
        <v>1</v>
      </c>
      <c r="T3847">
        <v>20260535</v>
      </c>
      <c r="U3847" t="s">
        <v>3760</v>
      </c>
      <c r="V3847">
        <v>20260535</v>
      </c>
    </row>
    <row r="3848" spans="1:22" x14ac:dyDescent="0.3">
      <c r="A3848" s="5">
        <v>46301</v>
      </c>
      <c r="B3848" s="98" t="s">
        <v>3862</v>
      </c>
      <c r="C3848" t="s">
        <v>853</v>
      </c>
      <c r="D3848" t="s">
        <v>1843</v>
      </c>
      <c r="E3848" t="s">
        <v>133</v>
      </c>
      <c r="F3848" t="s">
        <v>1845</v>
      </c>
      <c r="G3848" t="s">
        <v>2733</v>
      </c>
      <c r="H3848" t="s">
        <v>2737</v>
      </c>
      <c r="I3848" s="91">
        <v>0.33333333333333331</v>
      </c>
      <c r="J3848" s="91">
        <v>0.34722222222222221</v>
      </c>
      <c r="K3848" s="92">
        <v>0.33</v>
      </c>
      <c r="O3848">
        <v>0</v>
      </c>
      <c r="P3848">
        <v>45.189967000000003</v>
      </c>
      <c r="Q3848">
        <v>5.7054239999999998</v>
      </c>
      <c r="R3848" s="93">
        <v>46302.404502314814</v>
      </c>
      <c r="S3848">
        <v>1</v>
      </c>
      <c r="T3848">
        <v>20260258</v>
      </c>
      <c r="U3848" t="s">
        <v>838</v>
      </c>
      <c r="V3848">
        <v>20260258</v>
      </c>
    </row>
    <row r="3849" spans="1:22" x14ac:dyDescent="0.3">
      <c r="A3849" s="5">
        <v>46301</v>
      </c>
      <c r="B3849" s="98" t="s">
        <v>3822</v>
      </c>
      <c r="C3849" t="s">
        <v>944</v>
      </c>
      <c r="D3849" t="s">
        <v>2773</v>
      </c>
      <c r="E3849" t="s">
        <v>649</v>
      </c>
      <c r="F3849" t="s">
        <v>2774</v>
      </c>
      <c r="G3849" t="s">
        <v>2733</v>
      </c>
      <c r="H3849" t="s">
        <v>2734</v>
      </c>
      <c r="I3849" s="91">
        <v>0.16666666666666666</v>
      </c>
      <c r="J3849" s="91">
        <v>0.18055555555555555</v>
      </c>
      <c r="K3849" s="92">
        <v>0.33</v>
      </c>
      <c r="L3849" s="91">
        <v>0.22916666666666666</v>
      </c>
      <c r="M3849" s="91">
        <v>0.46041666666666664</v>
      </c>
      <c r="N3849" s="92">
        <v>5.55</v>
      </c>
      <c r="O3849">
        <v>1</v>
      </c>
      <c r="P3849">
        <v>45.188529000000003</v>
      </c>
      <c r="Q3849">
        <v>5.7245239999999997</v>
      </c>
      <c r="R3849" s="93">
        <v>46302.404502314814</v>
      </c>
      <c r="S3849">
        <v>1</v>
      </c>
      <c r="T3849">
        <v>20260039</v>
      </c>
      <c r="U3849" t="s">
        <v>3760</v>
      </c>
      <c r="V3849">
        <v>20260039</v>
      </c>
    </row>
    <row r="3850" spans="1:22" x14ac:dyDescent="0.3">
      <c r="A3850" s="5">
        <v>46301</v>
      </c>
      <c r="B3850" s="98" t="s">
        <v>6133</v>
      </c>
      <c r="C3850" t="s">
        <v>5959</v>
      </c>
      <c r="D3850" t="s">
        <v>1895</v>
      </c>
      <c r="E3850" t="s">
        <v>244</v>
      </c>
      <c r="F3850" t="s">
        <v>3048</v>
      </c>
      <c r="G3850" t="s">
        <v>2733</v>
      </c>
      <c r="H3850" t="s">
        <v>2734</v>
      </c>
      <c r="I3850" s="91">
        <v>0.16666666666666666</v>
      </c>
      <c r="J3850" s="91">
        <v>0.18055555555555555</v>
      </c>
      <c r="K3850" s="92">
        <v>0.33</v>
      </c>
      <c r="O3850">
        <v>0</v>
      </c>
      <c r="P3850">
        <v>45.211889999999997</v>
      </c>
      <c r="Q3850">
        <v>5.6499290000000002</v>
      </c>
      <c r="R3850" s="93">
        <v>46302.404502314814</v>
      </c>
      <c r="S3850">
        <v>1</v>
      </c>
      <c r="T3850">
        <v>20260275</v>
      </c>
      <c r="U3850" t="s">
        <v>838</v>
      </c>
      <c r="V3850">
        <v>20260275</v>
      </c>
    </row>
    <row r="3851" spans="1:22" x14ac:dyDescent="0.3">
      <c r="A3851" s="5">
        <v>46301</v>
      </c>
      <c r="B3851" s="98" t="s">
        <v>3822</v>
      </c>
      <c r="C3851" t="s">
        <v>944</v>
      </c>
      <c r="D3851" t="s">
        <v>2364</v>
      </c>
      <c r="E3851" t="s">
        <v>88</v>
      </c>
      <c r="F3851" t="s">
        <v>3049</v>
      </c>
      <c r="G3851" t="s">
        <v>2733</v>
      </c>
      <c r="H3851" t="s">
        <v>2737</v>
      </c>
      <c r="I3851" s="91">
        <v>0.33333333333333331</v>
      </c>
      <c r="J3851" s="91">
        <v>0.34722222222222221</v>
      </c>
      <c r="K3851" s="92">
        <v>0.33</v>
      </c>
      <c r="L3851" s="91">
        <v>0.17083333333333334</v>
      </c>
      <c r="M3851" s="91">
        <v>0.21319444444444444</v>
      </c>
      <c r="N3851" s="92">
        <v>1.02</v>
      </c>
      <c r="O3851">
        <v>1</v>
      </c>
      <c r="P3851">
        <v>45.182119</v>
      </c>
      <c r="Q3851">
        <v>5.7322090000000001</v>
      </c>
      <c r="R3851" s="93">
        <v>46302.404502314814</v>
      </c>
      <c r="S3851">
        <v>1</v>
      </c>
      <c r="T3851">
        <v>20260432</v>
      </c>
      <c r="U3851" t="s">
        <v>838</v>
      </c>
      <c r="V3851">
        <v>20260432</v>
      </c>
    </row>
    <row r="3852" spans="1:22" x14ac:dyDescent="0.3">
      <c r="A3852" s="5">
        <v>46301</v>
      </c>
      <c r="B3852" s="98" t="s">
        <v>3826</v>
      </c>
      <c r="C3852" t="s">
        <v>886</v>
      </c>
      <c r="D3852" t="s">
        <v>2031</v>
      </c>
      <c r="E3852" t="s">
        <v>399</v>
      </c>
      <c r="F3852" t="s">
        <v>399</v>
      </c>
      <c r="G3852" t="s">
        <v>2733</v>
      </c>
      <c r="H3852" t="s">
        <v>2737</v>
      </c>
      <c r="I3852" s="91">
        <v>0.33333333333333331</v>
      </c>
      <c r="J3852" s="91">
        <v>0.34722222222222221</v>
      </c>
      <c r="K3852" s="92">
        <v>0.33</v>
      </c>
      <c r="L3852" s="91">
        <v>0.44583333333333336</v>
      </c>
      <c r="M3852" s="91">
        <v>0.46527777777777779</v>
      </c>
      <c r="N3852" s="92">
        <v>0.47</v>
      </c>
      <c r="O3852">
        <v>1</v>
      </c>
      <c r="P3852">
        <v>45.182088999999998</v>
      </c>
      <c r="Q3852">
        <v>5.7467969999999999</v>
      </c>
      <c r="R3852" s="93">
        <v>46302.404502314814</v>
      </c>
      <c r="S3852">
        <v>1</v>
      </c>
      <c r="T3852">
        <v>20260316</v>
      </c>
      <c r="U3852" t="s">
        <v>838</v>
      </c>
      <c r="V3852">
        <v>20260316</v>
      </c>
    </row>
    <row r="3853" spans="1:22" x14ac:dyDescent="0.3">
      <c r="A3853" s="5">
        <v>46301</v>
      </c>
      <c r="B3853" s="98" t="s">
        <v>3830</v>
      </c>
      <c r="C3853" t="s">
        <v>951</v>
      </c>
      <c r="D3853" t="s">
        <v>3003</v>
      </c>
      <c r="E3853" t="s">
        <v>729</v>
      </c>
      <c r="F3853" t="s">
        <v>729</v>
      </c>
      <c r="G3853" t="s">
        <v>2733</v>
      </c>
      <c r="H3853" t="s">
        <v>2734</v>
      </c>
      <c r="I3853" s="91">
        <v>0.16666666666666666</v>
      </c>
      <c r="J3853" s="91">
        <v>0.18055555555555555</v>
      </c>
      <c r="K3853" s="92">
        <v>0.33</v>
      </c>
      <c r="L3853" s="91">
        <v>0.17777777777777778</v>
      </c>
      <c r="M3853" s="91">
        <v>0.3034722222222222</v>
      </c>
      <c r="N3853" s="92">
        <v>3.02</v>
      </c>
      <c r="O3853">
        <v>1</v>
      </c>
      <c r="P3853">
        <v>45.178004999999999</v>
      </c>
      <c r="Q3853">
        <v>5.7065780000000004</v>
      </c>
      <c r="R3853" s="93">
        <v>46302.404502314814</v>
      </c>
      <c r="S3853">
        <v>1</v>
      </c>
      <c r="T3853">
        <v>20260603</v>
      </c>
      <c r="U3853" t="s">
        <v>40</v>
      </c>
      <c r="V3853">
        <v>20260603</v>
      </c>
    </row>
    <row r="3854" spans="1:22" x14ac:dyDescent="0.3">
      <c r="A3854" s="5">
        <v>46301</v>
      </c>
      <c r="B3854" s="98" t="s">
        <v>3817</v>
      </c>
      <c r="C3854" t="s">
        <v>974</v>
      </c>
      <c r="D3854" t="s">
        <v>2110</v>
      </c>
      <c r="E3854" t="s">
        <v>47</v>
      </c>
      <c r="F3854" t="s">
        <v>5993</v>
      </c>
      <c r="G3854" t="s">
        <v>2733</v>
      </c>
      <c r="H3854" t="s">
        <v>2737</v>
      </c>
      <c r="I3854" s="91">
        <v>0.33333333333333331</v>
      </c>
      <c r="J3854" s="91">
        <v>0.34722222222222221</v>
      </c>
      <c r="K3854" s="92">
        <v>0.33</v>
      </c>
      <c r="L3854" s="91">
        <v>0.20624999999999999</v>
      </c>
      <c r="M3854" s="91">
        <v>0.24236111111111111</v>
      </c>
      <c r="N3854" s="92">
        <v>0.87</v>
      </c>
      <c r="O3854">
        <v>1</v>
      </c>
      <c r="P3854">
        <v>45.192289000000002</v>
      </c>
      <c r="Q3854">
        <v>5.7220880000000003</v>
      </c>
      <c r="R3854" s="93">
        <v>46302.404502314814</v>
      </c>
      <c r="S3854">
        <v>1</v>
      </c>
      <c r="T3854">
        <v>20260345</v>
      </c>
      <c r="U3854" t="s">
        <v>838</v>
      </c>
      <c r="V3854">
        <v>20260345</v>
      </c>
    </row>
    <row r="3855" spans="1:22" x14ac:dyDescent="0.3">
      <c r="A3855" s="5">
        <v>46301</v>
      </c>
      <c r="B3855" s="98" t="s">
        <v>3826</v>
      </c>
      <c r="C3855" t="s">
        <v>886</v>
      </c>
      <c r="D3855" t="s">
        <v>3552</v>
      </c>
      <c r="E3855" t="s">
        <v>648</v>
      </c>
      <c r="F3855" t="s">
        <v>3553</v>
      </c>
      <c r="G3855" t="s">
        <v>2733</v>
      </c>
      <c r="H3855" t="s">
        <v>2734</v>
      </c>
      <c r="I3855" s="91">
        <v>0.29166666666666669</v>
      </c>
      <c r="J3855" s="91">
        <v>0.30555555555555558</v>
      </c>
      <c r="K3855" s="92">
        <v>0.33</v>
      </c>
      <c r="L3855" s="91">
        <v>0.14791666666666667</v>
      </c>
      <c r="M3855" s="91">
        <v>0.5625</v>
      </c>
      <c r="N3855" s="92">
        <v>9.9499999999999993</v>
      </c>
      <c r="O3855">
        <v>1</v>
      </c>
      <c r="P3855">
        <v>45.176288</v>
      </c>
      <c r="Q3855">
        <v>5.6971290000000003</v>
      </c>
      <c r="R3855" s="93">
        <v>46302.404502314814</v>
      </c>
      <c r="S3855">
        <v>1</v>
      </c>
      <c r="T3855">
        <v>20260545</v>
      </c>
      <c r="U3855" t="s">
        <v>40</v>
      </c>
      <c r="V3855">
        <v>20260545</v>
      </c>
    </row>
    <row r="3856" spans="1:22" x14ac:dyDescent="0.3">
      <c r="A3856" s="5">
        <v>46301</v>
      </c>
      <c r="B3856" s="98" t="s">
        <v>3816</v>
      </c>
      <c r="C3856" t="s">
        <v>957</v>
      </c>
      <c r="D3856" t="s">
        <v>2880</v>
      </c>
      <c r="E3856" t="s">
        <v>169</v>
      </c>
      <c r="F3856" t="s">
        <v>2881</v>
      </c>
      <c r="G3856" t="s">
        <v>2733</v>
      </c>
      <c r="H3856" t="s">
        <v>2734</v>
      </c>
      <c r="I3856" s="91">
        <v>0.28472222222222221</v>
      </c>
      <c r="J3856" s="91">
        <v>0.2986111111111111</v>
      </c>
      <c r="K3856" s="92">
        <v>0.33</v>
      </c>
      <c r="L3856" s="91">
        <v>0.40833333333333333</v>
      </c>
      <c r="M3856" s="91">
        <v>0.41041666666666665</v>
      </c>
      <c r="N3856" s="92">
        <v>0.05</v>
      </c>
      <c r="O3856">
        <v>1</v>
      </c>
      <c r="P3856">
        <v>45.198368000000002</v>
      </c>
      <c r="Q3856">
        <v>5.7362279999999997</v>
      </c>
      <c r="R3856" s="93">
        <v>46302.404502314814</v>
      </c>
      <c r="S3856">
        <v>1</v>
      </c>
      <c r="T3856">
        <v>20260235</v>
      </c>
      <c r="U3856" t="s">
        <v>40</v>
      </c>
      <c r="V3856">
        <v>20260235</v>
      </c>
    </row>
    <row r="3857" spans="1:22" x14ac:dyDescent="0.3">
      <c r="A3857" s="5">
        <v>46301</v>
      </c>
      <c r="B3857" s="98" t="s">
        <v>3867</v>
      </c>
      <c r="C3857" t="s">
        <v>914</v>
      </c>
      <c r="D3857" t="s">
        <v>2891</v>
      </c>
      <c r="E3857" t="s">
        <v>194</v>
      </c>
      <c r="F3857" t="s">
        <v>2892</v>
      </c>
      <c r="G3857" t="s">
        <v>2733</v>
      </c>
      <c r="H3857" t="s">
        <v>2734</v>
      </c>
      <c r="I3857" s="91">
        <v>0.16666666666666666</v>
      </c>
      <c r="J3857" s="91">
        <v>0.18055555555555555</v>
      </c>
      <c r="K3857" s="92">
        <v>0.33</v>
      </c>
      <c r="L3857" s="91">
        <v>0.21180555555555555</v>
      </c>
      <c r="M3857" s="91">
        <v>0.27847222222222223</v>
      </c>
      <c r="N3857" s="92">
        <v>1.6</v>
      </c>
      <c r="O3857">
        <v>1</v>
      </c>
      <c r="P3857">
        <v>45.187032000000002</v>
      </c>
      <c r="Q3857">
        <v>5.7131910000000001</v>
      </c>
      <c r="R3857" s="93">
        <v>46302.404502314814</v>
      </c>
      <c r="S3857">
        <v>1</v>
      </c>
      <c r="T3857">
        <v>20260587</v>
      </c>
      <c r="U3857" t="s">
        <v>40</v>
      </c>
      <c r="V3857">
        <v>20260587</v>
      </c>
    </row>
    <row r="3858" spans="1:22" x14ac:dyDescent="0.3">
      <c r="A3858" s="5">
        <v>46301</v>
      </c>
      <c r="B3858" s="98" t="s">
        <v>3840</v>
      </c>
      <c r="C3858" t="s">
        <v>959</v>
      </c>
      <c r="D3858" t="s">
        <v>3191</v>
      </c>
      <c r="E3858" t="s">
        <v>708</v>
      </c>
      <c r="F3858" t="s">
        <v>3192</v>
      </c>
      <c r="G3858" t="s">
        <v>2733</v>
      </c>
      <c r="H3858" t="s">
        <v>2734</v>
      </c>
      <c r="I3858" s="91">
        <v>0.18402777777777779</v>
      </c>
      <c r="J3858" s="91">
        <v>0.19791666666666666</v>
      </c>
      <c r="K3858" s="92">
        <v>0.33</v>
      </c>
      <c r="O3858">
        <v>0</v>
      </c>
      <c r="P3858">
        <v>45.204405999999999</v>
      </c>
      <c r="Q3858">
        <v>5.7605760000000004</v>
      </c>
      <c r="R3858" s="93">
        <v>46302.404502314814</v>
      </c>
      <c r="S3858">
        <v>1</v>
      </c>
      <c r="T3858">
        <v>20260220</v>
      </c>
      <c r="U3858" t="s">
        <v>40</v>
      </c>
      <c r="V3858">
        <v>20260220</v>
      </c>
    </row>
    <row r="3859" spans="1:22" x14ac:dyDescent="0.3">
      <c r="A3859" s="5">
        <v>46301</v>
      </c>
      <c r="B3859" s="98" t="s">
        <v>3849</v>
      </c>
      <c r="C3859" t="s">
        <v>861</v>
      </c>
      <c r="D3859" t="s">
        <v>2889</v>
      </c>
      <c r="E3859" t="s">
        <v>537</v>
      </c>
      <c r="F3859" t="s">
        <v>2890</v>
      </c>
      <c r="G3859" t="s">
        <v>2733</v>
      </c>
      <c r="H3859" t="s">
        <v>2734</v>
      </c>
      <c r="I3859" s="91">
        <v>0.29166666666666669</v>
      </c>
      <c r="J3859" s="91">
        <v>0.30555555555555558</v>
      </c>
      <c r="K3859" s="92">
        <v>0.33</v>
      </c>
      <c r="L3859" s="91">
        <v>0.21597222222222223</v>
      </c>
      <c r="M3859" s="91">
        <v>0.43333333333333335</v>
      </c>
      <c r="N3859" s="92">
        <v>5.22</v>
      </c>
      <c r="O3859">
        <v>1</v>
      </c>
      <c r="P3859">
        <v>45.196741000000003</v>
      </c>
      <c r="Q3859">
        <v>5.7375059999999998</v>
      </c>
      <c r="R3859" s="93">
        <v>46302.404502314814</v>
      </c>
      <c r="S3859">
        <v>1</v>
      </c>
      <c r="T3859">
        <v>20260509</v>
      </c>
      <c r="U3859" t="s">
        <v>40</v>
      </c>
      <c r="V3859">
        <v>20260509</v>
      </c>
    </row>
    <row r="3860" spans="1:22" x14ac:dyDescent="0.3">
      <c r="A3860" s="5">
        <v>46301</v>
      </c>
      <c r="B3860" s="98" t="s">
        <v>3836</v>
      </c>
      <c r="C3860" t="s">
        <v>954</v>
      </c>
      <c r="D3860" t="s">
        <v>2885</v>
      </c>
      <c r="E3860" t="s">
        <v>419</v>
      </c>
      <c r="F3860" t="s">
        <v>2886</v>
      </c>
      <c r="G3860" t="s">
        <v>2733</v>
      </c>
      <c r="H3860" t="s">
        <v>2734</v>
      </c>
      <c r="I3860" s="91">
        <v>0.16666666666666666</v>
      </c>
      <c r="J3860" s="91">
        <v>0.18055555555555555</v>
      </c>
      <c r="K3860" s="92">
        <v>0.33</v>
      </c>
      <c r="L3860" s="91">
        <v>0.16527777777777777</v>
      </c>
      <c r="M3860" s="91">
        <v>0.52222222222222225</v>
      </c>
      <c r="N3860" s="92">
        <v>8.57</v>
      </c>
      <c r="O3860">
        <v>1</v>
      </c>
      <c r="P3860">
        <v>45.189998000000003</v>
      </c>
      <c r="Q3860">
        <v>5.7086240000000004</v>
      </c>
      <c r="R3860" s="93">
        <v>46302.404502314814</v>
      </c>
      <c r="S3860">
        <v>1</v>
      </c>
      <c r="T3860">
        <v>20260282</v>
      </c>
      <c r="U3860" t="s">
        <v>40</v>
      </c>
      <c r="V3860">
        <v>20260282</v>
      </c>
    </row>
    <row r="3861" spans="1:22" x14ac:dyDescent="0.3">
      <c r="A3861" s="5">
        <v>46301</v>
      </c>
      <c r="B3861" s="98" t="s">
        <v>3864</v>
      </c>
      <c r="C3861" t="s">
        <v>960</v>
      </c>
      <c r="D3861" t="s">
        <v>1082</v>
      </c>
      <c r="E3861" t="s">
        <v>768</v>
      </c>
      <c r="F3861" t="s">
        <v>1085</v>
      </c>
      <c r="G3861" t="s">
        <v>2733</v>
      </c>
      <c r="H3861" t="s">
        <v>2737</v>
      </c>
      <c r="I3861" s="91">
        <v>0.33333333333333331</v>
      </c>
      <c r="J3861" s="91">
        <v>0.3611111111111111</v>
      </c>
      <c r="K3861" s="92">
        <v>0.67</v>
      </c>
      <c r="L3861" s="91">
        <v>0.16388888888888889</v>
      </c>
      <c r="M3861" s="91">
        <v>0.17916666666666667</v>
      </c>
      <c r="N3861" s="92">
        <v>0.37</v>
      </c>
      <c r="O3861">
        <v>1</v>
      </c>
      <c r="P3861">
        <v>45.180636</v>
      </c>
      <c r="Q3861">
        <v>5.7115109999999998</v>
      </c>
      <c r="R3861" s="93">
        <v>46302.404502314814</v>
      </c>
      <c r="S3861">
        <v>1</v>
      </c>
      <c r="T3861">
        <v>20260009</v>
      </c>
      <c r="U3861" t="s">
        <v>838</v>
      </c>
      <c r="V3861">
        <v>20260009</v>
      </c>
    </row>
    <row r="3862" spans="1:22" x14ac:dyDescent="0.3">
      <c r="A3862" s="5">
        <v>46301</v>
      </c>
      <c r="B3862" s="98" t="s">
        <v>3770</v>
      </c>
      <c r="C3862" t="s">
        <v>856</v>
      </c>
      <c r="D3862" t="s">
        <v>871</v>
      </c>
      <c r="E3862" t="s">
        <v>825</v>
      </c>
      <c r="F3862" t="s">
        <v>3871</v>
      </c>
      <c r="G3862" t="s">
        <v>2733</v>
      </c>
      <c r="H3862" t="s">
        <v>2737</v>
      </c>
      <c r="I3862" s="91">
        <v>0.33333333333333331</v>
      </c>
      <c r="J3862" s="91">
        <v>0.34722222222222221</v>
      </c>
      <c r="K3862" s="92">
        <v>0.33</v>
      </c>
      <c r="O3862">
        <v>0</v>
      </c>
      <c r="P3862">
        <v>45.181339000000001</v>
      </c>
      <c r="Q3862">
        <v>5.7134910000000003</v>
      </c>
      <c r="R3862" s="93">
        <v>46302.404502314814</v>
      </c>
      <c r="S3862">
        <v>1</v>
      </c>
      <c r="V3862" t="s">
        <v>3771</v>
      </c>
    </row>
    <row r="3863" spans="1:22" x14ac:dyDescent="0.3">
      <c r="A3863" s="5">
        <v>46301</v>
      </c>
      <c r="B3863" s="98" t="s">
        <v>3866</v>
      </c>
      <c r="C3863" t="s">
        <v>949</v>
      </c>
      <c r="D3863" t="s">
        <v>3081</v>
      </c>
      <c r="E3863" t="s">
        <v>633</v>
      </c>
      <c r="F3863" t="s">
        <v>3082</v>
      </c>
      <c r="G3863" t="s">
        <v>2733</v>
      </c>
      <c r="H3863" t="s">
        <v>2734</v>
      </c>
      <c r="I3863" s="91">
        <v>0.25</v>
      </c>
      <c r="J3863" s="91">
        <v>0.2638888888888889</v>
      </c>
      <c r="K3863" s="92">
        <v>0.33</v>
      </c>
      <c r="O3863">
        <v>0</v>
      </c>
      <c r="P3863">
        <v>45.173938999999997</v>
      </c>
      <c r="Q3863">
        <v>5.7402990000000003</v>
      </c>
      <c r="R3863" s="93">
        <v>46302.404502314814</v>
      </c>
      <c r="S3863">
        <v>1</v>
      </c>
      <c r="T3863">
        <v>20260112</v>
      </c>
      <c r="U3863" t="s">
        <v>40</v>
      </c>
      <c r="V3863">
        <v>20260112</v>
      </c>
    </row>
    <row r="3864" spans="1:22" x14ac:dyDescent="0.3">
      <c r="A3864" s="5">
        <v>46301</v>
      </c>
      <c r="B3864" s="98" t="s">
        <v>3847</v>
      </c>
      <c r="C3864" t="s">
        <v>900</v>
      </c>
      <c r="D3864" t="s">
        <v>3399</v>
      </c>
      <c r="E3864" t="s">
        <v>628</v>
      </c>
      <c r="F3864" t="s">
        <v>3400</v>
      </c>
      <c r="G3864" t="s">
        <v>2733</v>
      </c>
      <c r="H3864" t="s">
        <v>2734</v>
      </c>
      <c r="I3864" s="91">
        <v>0.22569444444444445</v>
      </c>
      <c r="J3864" s="91">
        <v>0.23958333333333334</v>
      </c>
      <c r="K3864" s="92">
        <v>0.33</v>
      </c>
      <c r="L3864" s="91">
        <v>2.6388888888888889E-2</v>
      </c>
      <c r="M3864" s="91">
        <v>0.59861111111111109</v>
      </c>
      <c r="N3864" s="92">
        <v>13.73</v>
      </c>
      <c r="O3864">
        <v>1</v>
      </c>
      <c r="P3864">
        <v>45.221049999999998</v>
      </c>
      <c r="Q3864">
        <v>5.6877610000000001</v>
      </c>
      <c r="R3864" s="93">
        <v>46302.404502314814</v>
      </c>
      <c r="S3864">
        <v>1</v>
      </c>
      <c r="T3864">
        <v>20260100</v>
      </c>
      <c r="U3864" t="s">
        <v>40</v>
      </c>
      <c r="V3864">
        <v>20260100</v>
      </c>
    </row>
    <row r="3865" spans="1:22" x14ac:dyDescent="0.3">
      <c r="A3865" s="5">
        <v>46301</v>
      </c>
      <c r="B3865" s="98" t="s">
        <v>3872</v>
      </c>
      <c r="C3865" t="s">
        <v>866</v>
      </c>
      <c r="D3865" t="s">
        <v>2901</v>
      </c>
      <c r="E3865" t="s">
        <v>485</v>
      </c>
      <c r="F3865" t="s">
        <v>2902</v>
      </c>
      <c r="G3865" t="s">
        <v>2733</v>
      </c>
      <c r="H3865" t="s">
        <v>2734</v>
      </c>
      <c r="I3865" s="91">
        <v>0.16666666666666666</v>
      </c>
      <c r="J3865" s="91">
        <v>0.18055555555555555</v>
      </c>
      <c r="K3865" s="92">
        <v>0.33</v>
      </c>
      <c r="L3865" s="91">
        <v>0.12777777777777777</v>
      </c>
      <c r="M3865" s="91">
        <v>0.12916666666666668</v>
      </c>
      <c r="N3865" s="92">
        <v>0.03</v>
      </c>
      <c r="O3865">
        <v>1</v>
      </c>
      <c r="P3865">
        <v>45.216084000000002</v>
      </c>
      <c r="Q3865">
        <v>5.7850859999999997</v>
      </c>
      <c r="R3865" s="93">
        <v>46302.404502314814</v>
      </c>
      <c r="S3865">
        <v>1</v>
      </c>
      <c r="T3865">
        <v>20260487</v>
      </c>
      <c r="U3865" t="s">
        <v>3760</v>
      </c>
      <c r="V3865">
        <v>20260487</v>
      </c>
    </row>
    <row r="3866" spans="1:22" x14ac:dyDescent="0.3">
      <c r="A3866" s="5">
        <v>46301</v>
      </c>
      <c r="B3866" s="98" t="s">
        <v>3845</v>
      </c>
      <c r="C3866" t="s">
        <v>950</v>
      </c>
      <c r="D3866" t="s">
        <v>2903</v>
      </c>
      <c r="E3866" t="s">
        <v>123</v>
      </c>
      <c r="F3866" t="s">
        <v>2904</v>
      </c>
      <c r="G3866" t="s">
        <v>2733</v>
      </c>
      <c r="H3866" t="s">
        <v>2734</v>
      </c>
      <c r="I3866" s="91">
        <v>0.16666666666666666</v>
      </c>
      <c r="J3866" s="91">
        <v>0.18055555555555555</v>
      </c>
      <c r="K3866" s="92">
        <v>0.33</v>
      </c>
      <c r="L3866" s="91">
        <v>0.21805555555555556</v>
      </c>
      <c r="M3866" s="91">
        <v>0.27152777777777776</v>
      </c>
      <c r="N3866" s="92">
        <v>1.28</v>
      </c>
      <c r="O3866">
        <v>1</v>
      </c>
      <c r="P3866">
        <v>45.189670999999997</v>
      </c>
      <c r="Q3866">
        <v>5.7243469999999999</v>
      </c>
      <c r="R3866" s="93">
        <v>46302.404502314814</v>
      </c>
      <c r="S3866">
        <v>1</v>
      </c>
      <c r="T3866">
        <v>20260495</v>
      </c>
      <c r="U3866" t="s">
        <v>40</v>
      </c>
      <c r="V3866">
        <v>20260495</v>
      </c>
    </row>
    <row r="3867" spans="1:22" x14ac:dyDescent="0.3">
      <c r="A3867" s="5">
        <v>46301</v>
      </c>
      <c r="B3867" s="98" t="s">
        <v>3836</v>
      </c>
      <c r="C3867" t="s">
        <v>954</v>
      </c>
      <c r="D3867" t="s">
        <v>2206</v>
      </c>
      <c r="E3867" t="s">
        <v>691</v>
      </c>
      <c r="F3867" t="s">
        <v>3010</v>
      </c>
      <c r="G3867" t="s">
        <v>2733</v>
      </c>
      <c r="H3867" t="s">
        <v>2737</v>
      </c>
      <c r="I3867" s="91">
        <v>0.33333333333333331</v>
      </c>
      <c r="J3867" s="91">
        <v>0.44097222222222221</v>
      </c>
      <c r="K3867" s="92">
        <v>2.58</v>
      </c>
      <c r="L3867" s="91">
        <v>0.4152777777777778</v>
      </c>
      <c r="M3867" s="91">
        <v>0.51111111111111107</v>
      </c>
      <c r="N3867" s="92">
        <v>2.2999999999999998</v>
      </c>
      <c r="O3867">
        <v>1</v>
      </c>
      <c r="P3867">
        <v>45.205657000000002</v>
      </c>
      <c r="Q3867">
        <v>5.7738750000000003</v>
      </c>
      <c r="R3867" s="93">
        <v>46302.404502314814</v>
      </c>
      <c r="S3867">
        <v>1</v>
      </c>
      <c r="T3867">
        <v>20260378</v>
      </c>
      <c r="U3867" t="s">
        <v>838</v>
      </c>
      <c r="V3867">
        <v>20260378</v>
      </c>
    </row>
    <row r="3868" spans="1:22" x14ac:dyDescent="0.3">
      <c r="A3868" s="5">
        <v>46301</v>
      </c>
      <c r="B3868" s="98" t="s">
        <v>3860</v>
      </c>
      <c r="C3868" t="s">
        <v>982</v>
      </c>
      <c r="D3868" t="s">
        <v>1192</v>
      </c>
      <c r="E3868" t="s">
        <v>248</v>
      </c>
      <c r="F3868" t="s">
        <v>248</v>
      </c>
      <c r="G3868" t="s">
        <v>2733</v>
      </c>
      <c r="H3868" t="s">
        <v>2737</v>
      </c>
      <c r="I3868" s="91">
        <v>0.33333333333333331</v>
      </c>
      <c r="J3868" s="91">
        <v>0.45833333333333331</v>
      </c>
      <c r="K3868" s="92">
        <v>3</v>
      </c>
      <c r="L3868" s="91">
        <v>0.37222222222222223</v>
      </c>
      <c r="M3868" s="91">
        <v>0.44722222222222224</v>
      </c>
      <c r="N3868" s="92">
        <v>1.8</v>
      </c>
      <c r="O3868">
        <v>1</v>
      </c>
      <c r="P3868">
        <v>45.080564000000003</v>
      </c>
      <c r="Q3868">
        <v>5.7698520000000002</v>
      </c>
      <c r="R3868" s="93">
        <v>46302.404502314814</v>
      </c>
      <c r="S3868">
        <v>1</v>
      </c>
      <c r="T3868">
        <v>20260033</v>
      </c>
      <c r="U3868" t="s">
        <v>838</v>
      </c>
      <c r="V3868">
        <v>20260033</v>
      </c>
    </row>
    <row r="3869" spans="1:22" x14ac:dyDescent="0.3">
      <c r="A3869" s="5">
        <v>46301</v>
      </c>
      <c r="B3869" s="98" t="s">
        <v>3829</v>
      </c>
      <c r="C3869" t="s">
        <v>946</v>
      </c>
      <c r="D3869" t="s">
        <v>2003</v>
      </c>
      <c r="E3869" t="s">
        <v>764</v>
      </c>
      <c r="F3869" t="s">
        <v>2005</v>
      </c>
      <c r="G3869" t="s">
        <v>2733</v>
      </c>
      <c r="H3869" t="s">
        <v>2737</v>
      </c>
      <c r="I3869" s="91">
        <v>0.33333333333333331</v>
      </c>
      <c r="J3869" s="91">
        <v>0.34722222222222221</v>
      </c>
      <c r="K3869" s="92">
        <v>0.33</v>
      </c>
      <c r="O3869">
        <v>0</v>
      </c>
      <c r="P3869">
        <v>45.186610000000002</v>
      </c>
      <c r="Q3869">
        <v>5.7293820000000002</v>
      </c>
      <c r="R3869" s="93">
        <v>46302.404502314814</v>
      </c>
      <c r="S3869">
        <v>0</v>
      </c>
      <c r="T3869">
        <v>20260308</v>
      </c>
      <c r="U3869" t="s">
        <v>838</v>
      </c>
      <c r="V3869">
        <v>20260308</v>
      </c>
    </row>
    <row r="3870" spans="1:22" x14ac:dyDescent="0.3">
      <c r="A3870" s="5">
        <v>46301</v>
      </c>
      <c r="B3870" s="98" t="s">
        <v>3817</v>
      </c>
      <c r="C3870" t="s">
        <v>974</v>
      </c>
      <c r="D3870" t="s">
        <v>2394</v>
      </c>
      <c r="E3870" t="s">
        <v>72</v>
      </c>
      <c r="F3870" t="s">
        <v>72</v>
      </c>
      <c r="G3870" t="s">
        <v>2733</v>
      </c>
      <c r="H3870" t="s">
        <v>2737</v>
      </c>
      <c r="I3870" s="91">
        <v>0.33333333333333331</v>
      </c>
      <c r="J3870" s="91">
        <v>0.34722222222222221</v>
      </c>
      <c r="K3870" s="92">
        <v>0.33</v>
      </c>
      <c r="L3870" s="91">
        <v>0.25694444444444442</v>
      </c>
      <c r="M3870" s="91">
        <v>0.29236111111111113</v>
      </c>
      <c r="N3870" s="92">
        <v>0.85</v>
      </c>
      <c r="O3870">
        <v>1</v>
      </c>
      <c r="P3870">
        <v>45.188403000000001</v>
      </c>
      <c r="Q3870">
        <v>5.725015</v>
      </c>
      <c r="R3870" s="93">
        <v>46302.404502314814</v>
      </c>
      <c r="S3870">
        <v>1</v>
      </c>
      <c r="T3870">
        <v>20260441</v>
      </c>
      <c r="U3870" t="s">
        <v>838</v>
      </c>
      <c r="V3870">
        <v>20260441</v>
      </c>
    </row>
    <row r="3871" spans="1:22" x14ac:dyDescent="0.3">
      <c r="A3871" s="5">
        <v>46301</v>
      </c>
      <c r="B3871" s="98" t="s">
        <v>3841</v>
      </c>
      <c r="C3871" t="s">
        <v>971</v>
      </c>
      <c r="D3871" t="s">
        <v>3170</v>
      </c>
      <c r="E3871" t="s">
        <v>131</v>
      </c>
      <c r="F3871" t="s">
        <v>3171</v>
      </c>
      <c r="G3871" t="s">
        <v>2733</v>
      </c>
      <c r="H3871" t="s">
        <v>2734</v>
      </c>
      <c r="I3871" s="91">
        <v>0.16666666666666666</v>
      </c>
      <c r="J3871" s="91">
        <v>0.18055555555555555</v>
      </c>
      <c r="K3871" s="92">
        <v>0.33</v>
      </c>
      <c r="L3871" s="91">
        <v>0.20069444444444445</v>
      </c>
      <c r="M3871" s="91">
        <v>0.20694444444444443</v>
      </c>
      <c r="N3871" s="92">
        <v>0.15</v>
      </c>
      <c r="O3871">
        <v>1</v>
      </c>
      <c r="P3871">
        <v>45.190066999999999</v>
      </c>
      <c r="Q3871">
        <v>5.7276720000000001</v>
      </c>
      <c r="R3871" s="93">
        <v>46302.404502314814</v>
      </c>
      <c r="S3871">
        <v>1</v>
      </c>
      <c r="T3871">
        <v>20260394</v>
      </c>
      <c r="U3871" t="s">
        <v>40</v>
      </c>
      <c r="V3871">
        <v>20260394</v>
      </c>
    </row>
    <row r="3872" spans="1:22" x14ac:dyDescent="0.3">
      <c r="A3872" s="5">
        <v>46301</v>
      </c>
      <c r="B3872" s="98" t="s">
        <v>3833</v>
      </c>
      <c r="C3872" t="s">
        <v>978</v>
      </c>
      <c r="D3872" t="s">
        <v>3065</v>
      </c>
      <c r="E3872" t="s">
        <v>437</v>
      </c>
      <c r="F3872" t="s">
        <v>3066</v>
      </c>
      <c r="G3872" t="s">
        <v>2733</v>
      </c>
      <c r="H3872" t="s">
        <v>2734</v>
      </c>
      <c r="I3872" s="91">
        <v>0.16666666666666666</v>
      </c>
      <c r="J3872" s="91">
        <v>0.18055555555555555</v>
      </c>
      <c r="K3872" s="92">
        <v>0.33</v>
      </c>
      <c r="O3872">
        <v>0</v>
      </c>
      <c r="P3872">
        <v>45.569980999999999</v>
      </c>
      <c r="Q3872">
        <v>5.9331420000000001</v>
      </c>
      <c r="R3872" s="93">
        <v>46302.404502314814</v>
      </c>
      <c r="S3872">
        <v>1</v>
      </c>
      <c r="T3872">
        <v>20260159</v>
      </c>
      <c r="U3872" t="s">
        <v>40</v>
      </c>
      <c r="V3872">
        <v>20260159</v>
      </c>
    </row>
    <row r="3873" spans="1:22" x14ac:dyDescent="0.3">
      <c r="A3873" s="5">
        <v>46301</v>
      </c>
      <c r="B3873" s="98" t="s">
        <v>3826</v>
      </c>
      <c r="C3873" t="s">
        <v>886</v>
      </c>
      <c r="D3873" t="s">
        <v>1537</v>
      </c>
      <c r="E3873" t="s">
        <v>435</v>
      </c>
      <c r="F3873" t="s">
        <v>435</v>
      </c>
      <c r="G3873" t="s">
        <v>2733</v>
      </c>
      <c r="H3873" t="s">
        <v>2737</v>
      </c>
      <c r="I3873" s="91">
        <v>0.33333333333333331</v>
      </c>
      <c r="J3873" s="91">
        <v>0.38541666666666669</v>
      </c>
      <c r="K3873" s="92">
        <v>1.25</v>
      </c>
      <c r="L3873" s="91">
        <v>0.46875</v>
      </c>
      <c r="M3873" s="91">
        <v>0.53749999999999998</v>
      </c>
      <c r="N3873" s="92">
        <v>1.65</v>
      </c>
      <c r="O3873">
        <v>1</v>
      </c>
      <c r="P3873">
        <v>45.181677999999998</v>
      </c>
      <c r="Q3873">
        <v>5.7453979999999998</v>
      </c>
      <c r="R3873" s="93">
        <v>46302.404502314814</v>
      </c>
      <c r="S3873">
        <v>1</v>
      </c>
      <c r="T3873">
        <v>20260156</v>
      </c>
      <c r="U3873" t="s">
        <v>838</v>
      </c>
      <c r="V3873">
        <v>20260156</v>
      </c>
    </row>
    <row r="3874" spans="1:22" x14ac:dyDescent="0.3">
      <c r="A3874" s="5">
        <v>46301</v>
      </c>
      <c r="B3874" s="98" t="s">
        <v>3847</v>
      </c>
      <c r="C3874" t="s">
        <v>900</v>
      </c>
      <c r="D3874" t="s">
        <v>1365</v>
      </c>
      <c r="E3874" t="s">
        <v>626</v>
      </c>
      <c r="F3874" t="s">
        <v>626</v>
      </c>
      <c r="G3874" t="s">
        <v>2733</v>
      </c>
      <c r="H3874" t="s">
        <v>2737</v>
      </c>
      <c r="I3874" s="91">
        <v>0.30902777777777779</v>
      </c>
      <c r="J3874" s="91">
        <v>0.35416666666666669</v>
      </c>
      <c r="K3874" s="92">
        <v>1.08</v>
      </c>
      <c r="L3874" s="91">
        <v>0.29375000000000001</v>
      </c>
      <c r="M3874" s="91">
        <v>0.43472222222222223</v>
      </c>
      <c r="N3874" s="92">
        <v>3.38</v>
      </c>
      <c r="O3874">
        <v>1</v>
      </c>
      <c r="P3874">
        <v>45.275914999999998</v>
      </c>
      <c r="Q3874">
        <v>5.6491850000000001</v>
      </c>
      <c r="R3874" s="93">
        <v>46302.404502314814</v>
      </c>
      <c r="S3874">
        <v>1</v>
      </c>
      <c r="T3874">
        <v>20260094</v>
      </c>
      <c r="U3874" t="s">
        <v>838</v>
      </c>
      <c r="V3874">
        <v>20260094</v>
      </c>
    </row>
    <row r="3875" spans="1:22" x14ac:dyDescent="0.3">
      <c r="A3875" s="5">
        <v>46301</v>
      </c>
      <c r="B3875" s="98" t="s">
        <v>3842</v>
      </c>
      <c r="C3875" t="s">
        <v>865</v>
      </c>
      <c r="D3875" t="s">
        <v>2080</v>
      </c>
      <c r="E3875" t="s">
        <v>69</v>
      </c>
      <c r="F3875" t="s">
        <v>69</v>
      </c>
      <c r="G3875" t="s">
        <v>2733</v>
      </c>
      <c r="H3875" t="s">
        <v>2737</v>
      </c>
      <c r="I3875" s="91">
        <v>0.33333333333333331</v>
      </c>
      <c r="J3875" s="91">
        <v>0.37847222222222221</v>
      </c>
      <c r="K3875" s="92">
        <v>1.08</v>
      </c>
      <c r="L3875" s="91">
        <v>0.28819444444444442</v>
      </c>
      <c r="M3875" s="91">
        <v>0.3</v>
      </c>
      <c r="N3875" s="92">
        <v>0.28000000000000003</v>
      </c>
      <c r="O3875">
        <v>1</v>
      </c>
      <c r="P3875">
        <v>45.181744999999999</v>
      </c>
      <c r="Q3875">
        <v>5.7172830000000001</v>
      </c>
      <c r="R3875" s="93">
        <v>46302.404502314814</v>
      </c>
      <c r="S3875">
        <v>1</v>
      </c>
      <c r="T3875">
        <v>20260335</v>
      </c>
      <c r="U3875" t="s">
        <v>838</v>
      </c>
      <c r="V3875">
        <v>20260335</v>
      </c>
    </row>
    <row r="3876" spans="1:22" x14ac:dyDescent="0.3">
      <c r="A3876" s="5">
        <v>46301</v>
      </c>
      <c r="B3876" s="98" t="s">
        <v>3839</v>
      </c>
      <c r="C3876" t="s">
        <v>966</v>
      </c>
      <c r="D3876" t="s">
        <v>2427</v>
      </c>
      <c r="E3876" t="s">
        <v>552</v>
      </c>
      <c r="F3876" t="s">
        <v>552</v>
      </c>
      <c r="G3876" t="s">
        <v>2733</v>
      </c>
      <c r="H3876" t="s">
        <v>2737</v>
      </c>
      <c r="I3876" s="91">
        <v>0.25347222222222221</v>
      </c>
      <c r="J3876" s="91">
        <v>0.2638888888888889</v>
      </c>
      <c r="K3876" s="92">
        <v>0.25</v>
      </c>
      <c r="O3876">
        <v>0</v>
      </c>
      <c r="P3876">
        <v>45.364766000000003</v>
      </c>
      <c r="Q3876">
        <v>5.5959459999999996</v>
      </c>
      <c r="R3876" s="93">
        <v>46302.404502314814</v>
      </c>
      <c r="S3876">
        <v>1</v>
      </c>
      <c r="T3876">
        <v>20260450</v>
      </c>
      <c r="U3876" t="s">
        <v>838</v>
      </c>
      <c r="V3876">
        <v>20260450</v>
      </c>
    </row>
    <row r="3877" spans="1:22" x14ac:dyDescent="0.3">
      <c r="A3877" s="5">
        <v>46301</v>
      </c>
      <c r="B3877" s="98" t="s">
        <v>3826</v>
      </c>
      <c r="C3877" t="s">
        <v>886</v>
      </c>
      <c r="D3877" t="s">
        <v>885</v>
      </c>
      <c r="E3877" t="s">
        <v>809</v>
      </c>
      <c r="F3877" t="s">
        <v>3179</v>
      </c>
      <c r="G3877" t="s">
        <v>2733</v>
      </c>
      <c r="H3877" t="s">
        <v>2734</v>
      </c>
      <c r="I3877" s="91">
        <v>0.16666666666666666</v>
      </c>
      <c r="J3877" s="91">
        <v>0.18055555555555555</v>
      </c>
      <c r="K3877" s="92">
        <v>0.33</v>
      </c>
      <c r="L3877" s="91">
        <v>0.16805555555555557</v>
      </c>
      <c r="M3877" s="91">
        <v>0.42222222222222222</v>
      </c>
      <c r="N3877" s="92">
        <v>6.1</v>
      </c>
      <c r="O3877">
        <v>1</v>
      </c>
      <c r="P3877">
        <v>45.176468</v>
      </c>
      <c r="Q3877">
        <v>5.7269800000000002</v>
      </c>
      <c r="R3877" s="93">
        <v>46302.404502314814</v>
      </c>
      <c r="S3877">
        <v>1</v>
      </c>
      <c r="V3877" t="s">
        <v>3808</v>
      </c>
    </row>
    <row r="3878" spans="1:22" x14ac:dyDescent="0.3">
      <c r="A3878" s="5">
        <v>46301</v>
      </c>
      <c r="B3878" s="98" t="s">
        <v>3840</v>
      </c>
      <c r="C3878" t="s">
        <v>959</v>
      </c>
      <c r="D3878" t="s">
        <v>1873</v>
      </c>
      <c r="E3878" t="s">
        <v>715</v>
      </c>
      <c r="F3878" t="s">
        <v>715</v>
      </c>
      <c r="G3878" t="s">
        <v>2733</v>
      </c>
      <c r="H3878" t="s">
        <v>2737</v>
      </c>
      <c r="I3878" s="91">
        <v>0.33333333333333331</v>
      </c>
      <c r="J3878" s="91">
        <v>0.46875</v>
      </c>
      <c r="K3878" s="92">
        <v>3.25</v>
      </c>
      <c r="O3878">
        <v>0</v>
      </c>
      <c r="P3878">
        <v>45.212637000000001</v>
      </c>
      <c r="Q3878">
        <v>5.7951940000000004</v>
      </c>
      <c r="R3878" s="93">
        <v>46302.404502314814</v>
      </c>
      <c r="S3878">
        <v>1</v>
      </c>
      <c r="T3878">
        <v>20260267</v>
      </c>
      <c r="U3878" t="s">
        <v>838</v>
      </c>
      <c r="V3878">
        <v>20260267</v>
      </c>
    </row>
    <row r="3879" spans="1:22" x14ac:dyDescent="0.3">
      <c r="A3879" s="5">
        <v>46301</v>
      </c>
      <c r="B3879" s="98" t="s">
        <v>3817</v>
      </c>
      <c r="C3879" t="s">
        <v>974</v>
      </c>
      <c r="D3879" t="s">
        <v>3175</v>
      </c>
      <c r="E3879" t="s">
        <v>783</v>
      </c>
      <c r="F3879" t="s">
        <v>5990</v>
      </c>
      <c r="G3879" t="s">
        <v>2733</v>
      </c>
      <c r="H3879" t="s">
        <v>2734</v>
      </c>
      <c r="I3879" s="91">
        <v>0.16666666666666666</v>
      </c>
      <c r="J3879" s="91">
        <v>0.18055555555555555</v>
      </c>
      <c r="K3879" s="92">
        <v>0.33</v>
      </c>
      <c r="L3879" s="91">
        <v>0.44513888888888886</v>
      </c>
      <c r="M3879" s="91">
        <v>0.45069444444444445</v>
      </c>
      <c r="N3879" s="92">
        <v>0.13</v>
      </c>
      <c r="O3879">
        <v>1</v>
      </c>
      <c r="P3879">
        <v>45.145482999999999</v>
      </c>
      <c r="Q3879">
        <v>5.7042999999999999</v>
      </c>
      <c r="R3879" s="93">
        <v>46302.404502314814</v>
      </c>
      <c r="S3879">
        <v>1</v>
      </c>
      <c r="T3879">
        <v>20260416</v>
      </c>
      <c r="U3879" t="s">
        <v>40</v>
      </c>
      <c r="V3879">
        <v>20260416</v>
      </c>
    </row>
    <row r="3880" spans="1:22" x14ac:dyDescent="0.3">
      <c r="A3880" s="5">
        <v>46301</v>
      </c>
      <c r="B3880" s="98" t="s">
        <v>3813</v>
      </c>
      <c r="C3880" t="s">
        <v>847</v>
      </c>
      <c r="D3880" t="s">
        <v>2918</v>
      </c>
      <c r="E3880" t="s">
        <v>398</v>
      </c>
      <c r="F3880" t="s">
        <v>2919</v>
      </c>
      <c r="G3880" t="s">
        <v>2733</v>
      </c>
      <c r="H3880" t="s">
        <v>2734</v>
      </c>
      <c r="I3880" s="91">
        <v>0.16666666666666666</v>
      </c>
      <c r="J3880" s="91">
        <v>0.18055555555555555</v>
      </c>
      <c r="K3880" s="92">
        <v>0.33</v>
      </c>
      <c r="O3880">
        <v>0</v>
      </c>
      <c r="P3880">
        <v>45.164098000000003</v>
      </c>
      <c r="Q3880">
        <v>5.7531749999999997</v>
      </c>
      <c r="R3880" s="93">
        <v>46302.404502314814</v>
      </c>
      <c r="S3880">
        <v>1</v>
      </c>
      <c r="T3880">
        <v>20260309</v>
      </c>
      <c r="U3880" t="s">
        <v>40</v>
      </c>
      <c r="V3880">
        <v>20260309</v>
      </c>
    </row>
    <row r="3881" spans="1:22" x14ac:dyDescent="0.3">
      <c r="A3881" s="5">
        <v>46301</v>
      </c>
      <c r="B3881" s="98" t="s">
        <v>3869</v>
      </c>
      <c r="C3881" t="s">
        <v>907</v>
      </c>
      <c r="D3881" t="s">
        <v>1384</v>
      </c>
      <c r="E3881" t="s">
        <v>287</v>
      </c>
      <c r="F3881" t="s">
        <v>287</v>
      </c>
      <c r="G3881" t="s">
        <v>2733</v>
      </c>
      <c r="H3881" t="s">
        <v>2781</v>
      </c>
      <c r="I3881" s="91">
        <v>0.20833333333333334</v>
      </c>
      <c r="J3881" s="91">
        <v>0.22916666666666666</v>
      </c>
      <c r="K3881" s="92">
        <v>0.5</v>
      </c>
      <c r="L3881" s="91">
        <v>0.16388888888888889</v>
      </c>
      <c r="M3881" s="91">
        <v>0.25069444444444444</v>
      </c>
      <c r="N3881" s="92">
        <v>2.08</v>
      </c>
      <c r="O3881">
        <v>1</v>
      </c>
      <c r="P3881">
        <v>45.350158999999998</v>
      </c>
      <c r="Q3881">
        <v>5.57104</v>
      </c>
      <c r="R3881" s="93">
        <v>46302.404502314814</v>
      </c>
      <c r="S3881">
        <v>1</v>
      </c>
      <c r="T3881">
        <v>20260101</v>
      </c>
      <c r="U3881" t="s">
        <v>838</v>
      </c>
      <c r="V3881">
        <v>20260101</v>
      </c>
    </row>
    <row r="3882" spans="1:22" x14ac:dyDescent="0.3">
      <c r="A3882" s="5">
        <v>46301</v>
      </c>
      <c r="B3882" s="98" t="s">
        <v>3823</v>
      </c>
      <c r="C3882" t="s">
        <v>968</v>
      </c>
      <c r="D3882" t="s">
        <v>3209</v>
      </c>
      <c r="E3882" t="s">
        <v>298</v>
      </c>
      <c r="F3882" t="s">
        <v>3210</v>
      </c>
      <c r="G3882" t="s">
        <v>2733</v>
      </c>
      <c r="H3882" t="s">
        <v>2737</v>
      </c>
      <c r="I3882" s="91">
        <v>0.18055555555555555</v>
      </c>
      <c r="J3882" s="91">
        <v>0.19097222222222221</v>
      </c>
      <c r="K3882" s="92">
        <v>0.25</v>
      </c>
      <c r="O3882">
        <v>0</v>
      </c>
      <c r="P3882">
        <v>45.186069000000003</v>
      </c>
      <c r="Q3882">
        <v>5.7284839999999999</v>
      </c>
      <c r="R3882" s="93">
        <v>46302.404502314814</v>
      </c>
      <c r="S3882">
        <v>1</v>
      </c>
      <c r="T3882">
        <v>20260221</v>
      </c>
      <c r="U3882" t="s">
        <v>40</v>
      </c>
      <c r="V3882">
        <v>20260221</v>
      </c>
    </row>
    <row r="3883" spans="1:22" x14ac:dyDescent="0.3">
      <c r="A3883" s="5">
        <v>46301</v>
      </c>
      <c r="B3883" s="98" t="s">
        <v>3882</v>
      </c>
      <c r="C3883" t="s">
        <v>917</v>
      </c>
      <c r="D3883" t="s">
        <v>1775</v>
      </c>
      <c r="E3883" t="s">
        <v>771</v>
      </c>
      <c r="F3883" t="s">
        <v>771</v>
      </c>
      <c r="G3883" t="s">
        <v>2733</v>
      </c>
      <c r="H3883" t="s">
        <v>2737</v>
      </c>
      <c r="I3883" s="91">
        <v>0.33333333333333331</v>
      </c>
      <c r="J3883" s="91">
        <v>0.3888888888888889</v>
      </c>
      <c r="K3883" s="92">
        <v>1.33</v>
      </c>
      <c r="O3883">
        <v>0</v>
      </c>
      <c r="P3883">
        <v>45.352257000000002</v>
      </c>
      <c r="Q3883">
        <v>5.5066280000000001</v>
      </c>
      <c r="R3883" s="93">
        <v>46302.404502314814</v>
      </c>
      <c r="S3883">
        <v>1</v>
      </c>
      <c r="T3883">
        <v>20260239</v>
      </c>
      <c r="U3883" t="s">
        <v>838</v>
      </c>
      <c r="V3883">
        <v>20260239</v>
      </c>
    </row>
    <row r="3884" spans="1:22" x14ac:dyDescent="0.3">
      <c r="A3884" s="5">
        <v>46301</v>
      </c>
      <c r="B3884" s="98" t="s">
        <v>3883</v>
      </c>
      <c r="C3884" t="s">
        <v>849</v>
      </c>
      <c r="D3884" t="s">
        <v>6551</v>
      </c>
      <c r="E3884" t="s">
        <v>263</v>
      </c>
      <c r="F3884" t="s">
        <v>6552</v>
      </c>
      <c r="G3884" t="s">
        <v>2733</v>
      </c>
      <c r="H3884" t="s">
        <v>3592</v>
      </c>
      <c r="I3884" s="91">
        <v>0.375</v>
      </c>
      <c r="J3884" s="91">
        <v>0.39583333333333331</v>
      </c>
      <c r="K3884" s="92">
        <v>0.5</v>
      </c>
      <c r="L3884" s="91">
        <v>0.3840277777777778</v>
      </c>
      <c r="M3884" s="91">
        <v>0.3840277777777778</v>
      </c>
      <c r="N3884" s="92">
        <v>0</v>
      </c>
      <c r="O3884">
        <v>1</v>
      </c>
      <c r="P3884">
        <v>45.245221999999998</v>
      </c>
      <c r="Q3884">
        <v>5.6715299999999997</v>
      </c>
      <c r="R3884" s="93">
        <v>46302.404502314814</v>
      </c>
      <c r="S3884">
        <v>1</v>
      </c>
      <c r="T3884">
        <v>20260584</v>
      </c>
      <c r="U3884" t="s">
        <v>40</v>
      </c>
      <c r="V3884">
        <v>20260584</v>
      </c>
    </row>
    <row r="3885" spans="1:22" x14ac:dyDescent="0.3">
      <c r="A3885" s="5">
        <v>46301</v>
      </c>
      <c r="B3885" s="98" t="s">
        <v>3849</v>
      </c>
      <c r="C3885" t="s">
        <v>861</v>
      </c>
      <c r="D3885" t="s">
        <v>3086</v>
      </c>
      <c r="E3885" t="s">
        <v>748</v>
      </c>
      <c r="F3885" t="s">
        <v>3087</v>
      </c>
      <c r="G3885" t="s">
        <v>2733</v>
      </c>
      <c r="H3885" t="s">
        <v>2734</v>
      </c>
      <c r="I3885" s="91">
        <v>0.29166666666666669</v>
      </c>
      <c r="J3885" s="91">
        <v>0.30555555555555558</v>
      </c>
      <c r="K3885" s="92">
        <v>0.33</v>
      </c>
      <c r="L3885" s="91">
        <v>0.17291666666666666</v>
      </c>
      <c r="M3885" s="91">
        <v>0.59027777777777779</v>
      </c>
      <c r="N3885" s="92">
        <v>10.02</v>
      </c>
      <c r="O3885">
        <v>1</v>
      </c>
      <c r="P3885">
        <v>45.187277999999999</v>
      </c>
      <c r="Q3885">
        <v>5.7462960000000001</v>
      </c>
      <c r="R3885" s="93">
        <v>46302.404502314814</v>
      </c>
      <c r="S3885">
        <v>1</v>
      </c>
      <c r="T3885">
        <v>20260262</v>
      </c>
      <c r="U3885" t="s">
        <v>40</v>
      </c>
      <c r="V3885">
        <v>20260262</v>
      </c>
    </row>
    <row r="3886" spans="1:22" x14ac:dyDescent="0.3">
      <c r="A3886" s="5">
        <v>46301</v>
      </c>
      <c r="B3886" s="98" t="s">
        <v>3814</v>
      </c>
      <c r="C3886" t="s">
        <v>948</v>
      </c>
      <c r="D3886" t="s">
        <v>2464</v>
      </c>
      <c r="E3886" t="s">
        <v>612</v>
      </c>
      <c r="F3886" t="s">
        <v>3085</v>
      </c>
      <c r="G3886" t="s">
        <v>2733</v>
      </c>
      <c r="H3886" t="s">
        <v>2737</v>
      </c>
      <c r="I3886" s="91">
        <v>0.33333333333333331</v>
      </c>
      <c r="J3886" s="91">
        <v>0.34722222222222221</v>
      </c>
      <c r="K3886" s="92">
        <v>0.33</v>
      </c>
      <c r="O3886">
        <v>0</v>
      </c>
      <c r="P3886">
        <v>45.188958</v>
      </c>
      <c r="Q3886">
        <v>5.7346690000000002</v>
      </c>
      <c r="R3886" s="93">
        <v>46302.404502314814</v>
      </c>
      <c r="S3886">
        <v>1</v>
      </c>
      <c r="T3886">
        <v>20260462</v>
      </c>
      <c r="U3886" t="s">
        <v>838</v>
      </c>
      <c r="V3886">
        <v>20260462</v>
      </c>
    </row>
    <row r="3887" spans="1:22" x14ac:dyDescent="0.3">
      <c r="A3887" s="5">
        <v>46301</v>
      </c>
      <c r="B3887" s="98" t="s">
        <v>3859</v>
      </c>
      <c r="C3887" t="s">
        <v>956</v>
      </c>
      <c r="D3887" t="s">
        <v>2767</v>
      </c>
      <c r="E3887" t="s">
        <v>251</v>
      </c>
      <c r="F3887" t="s">
        <v>2768</v>
      </c>
      <c r="G3887" t="s">
        <v>2733</v>
      </c>
      <c r="H3887" t="s">
        <v>2734</v>
      </c>
      <c r="I3887" s="91">
        <v>0.16666666666666666</v>
      </c>
      <c r="J3887" s="91">
        <v>0.18055555555555555</v>
      </c>
      <c r="K3887" s="92">
        <v>0.33</v>
      </c>
      <c r="L3887" s="91">
        <v>0.17777777777777778</v>
      </c>
      <c r="M3887" s="91">
        <v>0.37291666666666667</v>
      </c>
      <c r="N3887" s="92">
        <v>4.68</v>
      </c>
      <c r="O3887">
        <v>1</v>
      </c>
      <c r="P3887">
        <v>45.179178999999998</v>
      </c>
      <c r="Q3887">
        <v>5.742216</v>
      </c>
      <c r="R3887" s="93">
        <v>46302.404502314814</v>
      </c>
      <c r="S3887">
        <v>1</v>
      </c>
      <c r="T3887">
        <v>20260062</v>
      </c>
      <c r="U3887" t="s">
        <v>40</v>
      </c>
      <c r="V3887">
        <v>20260062</v>
      </c>
    </row>
    <row r="3888" spans="1:22" x14ac:dyDescent="0.3">
      <c r="A3888" s="5">
        <v>46301</v>
      </c>
      <c r="B3888" s="98" t="s">
        <v>3866</v>
      </c>
      <c r="C3888" t="s">
        <v>949</v>
      </c>
      <c r="D3888" t="s">
        <v>1822</v>
      </c>
      <c r="E3888" t="s">
        <v>402</v>
      </c>
      <c r="F3888" t="s">
        <v>402</v>
      </c>
      <c r="G3888" t="s">
        <v>2733</v>
      </c>
      <c r="H3888" t="s">
        <v>2737</v>
      </c>
      <c r="I3888" s="91">
        <v>0.33333333333333331</v>
      </c>
      <c r="J3888" s="91">
        <v>0.3611111111111111</v>
      </c>
      <c r="K3888" s="92">
        <v>0.67</v>
      </c>
      <c r="O3888">
        <v>0</v>
      </c>
      <c r="P3888">
        <v>45.145840999999997</v>
      </c>
      <c r="Q3888">
        <v>5.7421040000000003</v>
      </c>
      <c r="R3888" s="93">
        <v>46302.404502314814</v>
      </c>
      <c r="S3888">
        <v>1</v>
      </c>
      <c r="T3888">
        <v>20260252</v>
      </c>
      <c r="U3888" t="s">
        <v>838</v>
      </c>
      <c r="V3888">
        <v>20260252</v>
      </c>
    </row>
    <row r="3889" spans="1:22" x14ac:dyDescent="0.3">
      <c r="A3889" s="5">
        <v>46301</v>
      </c>
      <c r="B3889" s="98" t="s">
        <v>3864</v>
      </c>
      <c r="C3889" t="s">
        <v>960</v>
      </c>
      <c r="D3889" t="s">
        <v>2937</v>
      </c>
      <c r="E3889" t="s">
        <v>594</v>
      </c>
      <c r="F3889" t="s">
        <v>2938</v>
      </c>
      <c r="G3889" t="s">
        <v>2733</v>
      </c>
      <c r="H3889" t="s">
        <v>2734</v>
      </c>
      <c r="I3889" s="91">
        <v>0.16666666666666666</v>
      </c>
      <c r="J3889" s="91">
        <v>0.18055555555555555</v>
      </c>
      <c r="K3889" s="92">
        <v>0.33</v>
      </c>
      <c r="L3889" s="91">
        <v>0.31736111111111109</v>
      </c>
      <c r="M3889" s="91">
        <v>0.32291666666666669</v>
      </c>
      <c r="N3889" s="92">
        <v>0.13</v>
      </c>
      <c r="O3889">
        <v>1</v>
      </c>
      <c r="P3889">
        <v>45.217554999999997</v>
      </c>
      <c r="Q3889">
        <v>5.6940160000000004</v>
      </c>
      <c r="R3889" s="93">
        <v>46302.404502314814</v>
      </c>
      <c r="S3889">
        <v>1</v>
      </c>
      <c r="T3889">
        <v>20260418</v>
      </c>
      <c r="U3889" t="s">
        <v>40</v>
      </c>
      <c r="V3889">
        <v>20260418</v>
      </c>
    </row>
    <row r="3890" spans="1:22" x14ac:dyDescent="0.3">
      <c r="A3890" s="5">
        <v>46301</v>
      </c>
      <c r="B3890" s="98" t="s">
        <v>3884</v>
      </c>
      <c r="C3890" t="s">
        <v>895</v>
      </c>
      <c r="I3890" s="91">
        <v>0.33333333333333331</v>
      </c>
      <c r="J3890" s="91">
        <v>0.41666666666666669</v>
      </c>
      <c r="K3890" s="92">
        <v>2</v>
      </c>
      <c r="O3890">
        <v>0</v>
      </c>
      <c r="P3890">
        <v>45.185983</v>
      </c>
      <c r="Q3890">
        <v>5.7123100000000004</v>
      </c>
      <c r="R3890" s="93">
        <v>46302.404502314814</v>
      </c>
      <c r="S3890">
        <v>0</v>
      </c>
      <c r="V3890" t="s">
        <v>3851</v>
      </c>
    </row>
    <row r="3891" spans="1:22" x14ac:dyDescent="0.3">
      <c r="A3891" s="5">
        <v>46301</v>
      </c>
      <c r="B3891" s="98" t="s">
        <v>3817</v>
      </c>
      <c r="C3891" t="s">
        <v>974</v>
      </c>
      <c r="D3891" t="s">
        <v>2486</v>
      </c>
      <c r="E3891" t="s">
        <v>80</v>
      </c>
      <c r="F3891" t="s">
        <v>5989</v>
      </c>
      <c r="G3891" t="s">
        <v>2733</v>
      </c>
      <c r="H3891" t="s">
        <v>2737</v>
      </c>
      <c r="I3891" s="91">
        <v>0.33333333333333331</v>
      </c>
      <c r="J3891" s="91">
        <v>0.37847222222222221</v>
      </c>
      <c r="K3891" s="92">
        <v>1.08</v>
      </c>
      <c r="L3891" s="91">
        <v>0.25763888888888886</v>
      </c>
      <c r="M3891" s="91">
        <v>0.29236111111111113</v>
      </c>
      <c r="N3891" s="92">
        <v>0.83</v>
      </c>
      <c r="O3891">
        <v>1</v>
      </c>
      <c r="P3891">
        <v>45.188167999999997</v>
      </c>
      <c r="Q3891">
        <v>5.7248919999999996</v>
      </c>
      <c r="R3891" s="93">
        <v>46302.404502314814</v>
      </c>
      <c r="S3891">
        <v>1</v>
      </c>
      <c r="T3891">
        <v>20260470</v>
      </c>
      <c r="U3891" t="s">
        <v>838</v>
      </c>
      <c r="V3891">
        <v>20260470</v>
      </c>
    </row>
    <row r="3892" spans="1:22" x14ac:dyDescent="0.3">
      <c r="A3892" s="5">
        <v>46301</v>
      </c>
      <c r="B3892" s="98" t="s">
        <v>3848</v>
      </c>
      <c r="C3892" t="s">
        <v>945</v>
      </c>
      <c r="D3892" t="s">
        <v>1428</v>
      </c>
      <c r="E3892" t="s">
        <v>429</v>
      </c>
      <c r="F3892" t="s">
        <v>429</v>
      </c>
      <c r="G3892" t="s">
        <v>2733</v>
      </c>
      <c r="H3892" t="s">
        <v>2737</v>
      </c>
      <c r="I3892" s="91">
        <v>0.33333333333333331</v>
      </c>
      <c r="J3892" s="91">
        <v>0.37847222222222221</v>
      </c>
      <c r="K3892" s="92">
        <v>1.08</v>
      </c>
      <c r="L3892" s="91">
        <v>0.25416666666666665</v>
      </c>
      <c r="M3892" s="91">
        <v>0.36180555555555555</v>
      </c>
      <c r="N3892" s="92">
        <v>2.58</v>
      </c>
      <c r="O3892">
        <v>1</v>
      </c>
      <c r="P3892">
        <v>45.169803999999999</v>
      </c>
      <c r="Q3892">
        <v>5.721832</v>
      </c>
      <c r="R3892" s="93">
        <v>46302.404502314814</v>
      </c>
      <c r="S3892">
        <v>1</v>
      </c>
      <c r="T3892">
        <v>20260118</v>
      </c>
      <c r="U3892" t="s">
        <v>838</v>
      </c>
      <c r="V3892">
        <v>20260118</v>
      </c>
    </row>
    <row r="3893" spans="1:22" x14ac:dyDescent="0.3">
      <c r="A3893" s="5">
        <v>46301</v>
      </c>
      <c r="B3893" s="98" t="s">
        <v>3861</v>
      </c>
      <c r="C3893" t="s">
        <v>970</v>
      </c>
      <c r="D3893" t="s">
        <v>2947</v>
      </c>
      <c r="E3893" t="s">
        <v>75</v>
      </c>
      <c r="F3893" t="s">
        <v>2948</v>
      </c>
      <c r="G3893" t="s">
        <v>2733</v>
      </c>
      <c r="H3893" t="s">
        <v>2734</v>
      </c>
      <c r="I3893" s="91">
        <v>0.16666666666666666</v>
      </c>
      <c r="J3893" s="91">
        <v>0.18055555555555555</v>
      </c>
      <c r="K3893" s="92">
        <v>0.33</v>
      </c>
      <c r="O3893">
        <v>0</v>
      </c>
      <c r="P3893">
        <v>45.181066000000001</v>
      </c>
      <c r="Q3893">
        <v>5.7117360000000001</v>
      </c>
      <c r="R3893" s="93">
        <v>46302.404502314814</v>
      </c>
      <c r="S3893">
        <v>1</v>
      </c>
      <c r="T3893">
        <v>20260342</v>
      </c>
      <c r="U3893" t="s">
        <v>40</v>
      </c>
      <c r="V3893">
        <v>20260342</v>
      </c>
    </row>
    <row r="3894" spans="1:22" x14ac:dyDescent="0.3">
      <c r="A3894" s="5">
        <v>46301</v>
      </c>
      <c r="B3894" s="98" t="s">
        <v>3770</v>
      </c>
      <c r="C3894" t="s">
        <v>856</v>
      </c>
      <c r="D3894" t="s">
        <v>1946</v>
      </c>
      <c r="E3894" t="s">
        <v>685</v>
      </c>
      <c r="F3894" t="s">
        <v>685</v>
      </c>
      <c r="G3894" t="s">
        <v>2733</v>
      </c>
      <c r="H3894" t="s">
        <v>2737</v>
      </c>
      <c r="I3894" s="91">
        <v>0.20833333333333334</v>
      </c>
      <c r="J3894" s="91">
        <v>0.3125</v>
      </c>
      <c r="K3894" s="92">
        <v>2.5</v>
      </c>
      <c r="O3894">
        <v>0</v>
      </c>
      <c r="P3894">
        <v>45.210706000000002</v>
      </c>
      <c r="Q3894">
        <v>5.6662689999999998</v>
      </c>
      <c r="R3894" s="93">
        <v>46302.404502314814</v>
      </c>
      <c r="S3894">
        <v>1</v>
      </c>
      <c r="T3894">
        <v>20260292</v>
      </c>
      <c r="U3894" t="s">
        <v>838</v>
      </c>
      <c r="V3894">
        <v>20260292</v>
      </c>
    </row>
    <row r="3895" spans="1:22" x14ac:dyDescent="0.3">
      <c r="A3895" s="5">
        <v>46301</v>
      </c>
      <c r="B3895" s="98" t="s">
        <v>3830</v>
      </c>
      <c r="C3895" t="s">
        <v>951</v>
      </c>
      <c r="D3895" t="s">
        <v>2088</v>
      </c>
      <c r="E3895" t="s">
        <v>729</v>
      </c>
      <c r="F3895" t="s">
        <v>729</v>
      </c>
      <c r="G3895" t="s">
        <v>2733</v>
      </c>
      <c r="H3895" t="s">
        <v>2737</v>
      </c>
      <c r="I3895" s="91">
        <v>0.33333333333333331</v>
      </c>
      <c r="J3895" s="91">
        <v>0.34722222222222221</v>
      </c>
      <c r="K3895" s="92">
        <v>0.33</v>
      </c>
      <c r="L3895" s="91">
        <v>0.17847222222222223</v>
      </c>
      <c r="M3895" s="91">
        <v>0.19513888888888889</v>
      </c>
      <c r="N3895" s="92">
        <v>0.4</v>
      </c>
      <c r="O3895">
        <v>1</v>
      </c>
      <c r="P3895">
        <v>45.178004999999999</v>
      </c>
      <c r="Q3895">
        <v>5.7065780000000004</v>
      </c>
      <c r="R3895" s="93">
        <v>46302.404502314814</v>
      </c>
      <c r="S3895">
        <v>1</v>
      </c>
      <c r="T3895">
        <v>20260603</v>
      </c>
      <c r="U3895" t="s">
        <v>838</v>
      </c>
      <c r="V3895">
        <v>20260603</v>
      </c>
    </row>
    <row r="3896" spans="1:22" x14ac:dyDescent="0.3">
      <c r="A3896" s="5">
        <v>46301</v>
      </c>
      <c r="B3896" s="98" t="s">
        <v>3831</v>
      </c>
      <c r="C3896" t="s">
        <v>892</v>
      </c>
      <c r="D3896" t="s">
        <v>2953</v>
      </c>
      <c r="E3896" t="s">
        <v>154</v>
      </c>
      <c r="F3896" t="s">
        <v>2954</v>
      </c>
      <c r="G3896" t="s">
        <v>2733</v>
      </c>
      <c r="H3896" t="s">
        <v>2734</v>
      </c>
      <c r="I3896" s="91">
        <v>0.16666666666666666</v>
      </c>
      <c r="J3896" s="91">
        <v>0.18055555555555555</v>
      </c>
      <c r="K3896" s="92">
        <v>0.33</v>
      </c>
      <c r="O3896">
        <v>0</v>
      </c>
      <c r="P3896">
        <v>45.185006000000001</v>
      </c>
      <c r="Q3896">
        <v>5.7226309999999998</v>
      </c>
      <c r="R3896" s="93">
        <v>46302.404502314814</v>
      </c>
      <c r="S3896">
        <v>1</v>
      </c>
      <c r="T3896">
        <v>20260392</v>
      </c>
      <c r="U3896" t="s">
        <v>40</v>
      </c>
      <c r="V3896">
        <v>20260392</v>
      </c>
    </row>
    <row r="3897" spans="1:22" x14ac:dyDescent="0.3">
      <c r="A3897" s="5">
        <v>46301</v>
      </c>
      <c r="B3897" s="98" t="s">
        <v>3859</v>
      </c>
      <c r="C3897" t="s">
        <v>956</v>
      </c>
      <c r="D3897" t="s">
        <v>2949</v>
      </c>
      <c r="E3897" t="s">
        <v>308</v>
      </c>
      <c r="F3897" t="s">
        <v>2950</v>
      </c>
      <c r="G3897" t="s">
        <v>2733</v>
      </c>
      <c r="H3897" t="s">
        <v>2734</v>
      </c>
      <c r="I3897" s="91">
        <v>0.16666666666666666</v>
      </c>
      <c r="J3897" s="91">
        <v>0.18055555555555555</v>
      </c>
      <c r="K3897" s="92">
        <v>0.33</v>
      </c>
      <c r="L3897" s="91">
        <v>0.40347222222222223</v>
      </c>
      <c r="M3897" s="91">
        <v>0.42499999999999999</v>
      </c>
      <c r="N3897" s="92">
        <v>0.52</v>
      </c>
      <c r="O3897">
        <v>1</v>
      </c>
      <c r="P3897">
        <v>45.183919000000003</v>
      </c>
      <c r="Q3897">
        <v>5.739331</v>
      </c>
      <c r="R3897" s="93">
        <v>46302.404502314814</v>
      </c>
      <c r="S3897">
        <v>1</v>
      </c>
      <c r="T3897">
        <v>20260236</v>
      </c>
      <c r="U3897" t="s">
        <v>40</v>
      </c>
      <c r="V3897">
        <v>20260236</v>
      </c>
    </row>
    <row r="3898" spans="1:22" x14ac:dyDescent="0.3">
      <c r="A3898" s="5">
        <v>46301</v>
      </c>
      <c r="B3898" s="98" t="s">
        <v>3817</v>
      </c>
      <c r="C3898" t="s">
        <v>974</v>
      </c>
      <c r="D3898" t="s">
        <v>2148</v>
      </c>
      <c r="E3898" t="s">
        <v>283</v>
      </c>
      <c r="F3898" t="s">
        <v>3040</v>
      </c>
      <c r="G3898" t="s">
        <v>2733</v>
      </c>
      <c r="H3898" t="s">
        <v>2737</v>
      </c>
      <c r="I3898" s="91">
        <v>0.33333333333333331</v>
      </c>
      <c r="J3898" s="91">
        <v>0.34722222222222221</v>
      </c>
      <c r="K3898" s="92">
        <v>0.33</v>
      </c>
      <c r="L3898" s="91">
        <v>0.37222222222222223</v>
      </c>
      <c r="M3898" s="91">
        <v>0.42222222222222222</v>
      </c>
      <c r="N3898" s="92">
        <v>1.2</v>
      </c>
      <c r="O3898">
        <v>1</v>
      </c>
      <c r="P3898">
        <v>45.170468999999997</v>
      </c>
      <c r="Q3898">
        <v>5.7347279999999996</v>
      </c>
      <c r="R3898" s="93">
        <v>46302.404502314814</v>
      </c>
      <c r="S3898">
        <v>1</v>
      </c>
      <c r="T3898">
        <v>20260359</v>
      </c>
      <c r="U3898" t="s">
        <v>838</v>
      </c>
      <c r="V3898">
        <v>20260359</v>
      </c>
    </row>
    <row r="3899" spans="1:22" x14ac:dyDescent="0.3">
      <c r="A3899" s="5">
        <v>46301</v>
      </c>
      <c r="B3899" s="98" t="s">
        <v>3854</v>
      </c>
      <c r="C3899" t="s">
        <v>963</v>
      </c>
      <c r="D3899" t="s">
        <v>3389</v>
      </c>
      <c r="E3899" t="s">
        <v>376</v>
      </c>
      <c r="F3899" t="s">
        <v>3390</v>
      </c>
      <c r="G3899" t="s">
        <v>2733</v>
      </c>
      <c r="H3899" t="s">
        <v>2734</v>
      </c>
      <c r="I3899" s="91">
        <v>0.16666666666666666</v>
      </c>
      <c r="J3899" s="91">
        <v>0.18055555555555555</v>
      </c>
      <c r="K3899" s="92">
        <v>0.33</v>
      </c>
      <c r="L3899" s="91">
        <v>0.20555555555555555</v>
      </c>
      <c r="M3899" s="91">
        <v>0.46944444444444444</v>
      </c>
      <c r="N3899" s="92">
        <v>6.33</v>
      </c>
      <c r="O3899">
        <v>1</v>
      </c>
      <c r="P3899">
        <v>45.182341999999998</v>
      </c>
      <c r="Q3899">
        <v>5.7126530000000004</v>
      </c>
      <c r="R3899" s="93">
        <v>46302.404502314814</v>
      </c>
      <c r="S3899">
        <v>1</v>
      </c>
      <c r="T3899">
        <v>20260054</v>
      </c>
      <c r="U3899" t="s">
        <v>40</v>
      </c>
      <c r="V3899">
        <v>20260054</v>
      </c>
    </row>
    <row r="3900" spans="1:22" x14ac:dyDescent="0.3">
      <c r="A3900" s="5">
        <v>46301</v>
      </c>
      <c r="B3900" s="98" t="s">
        <v>3829</v>
      </c>
      <c r="C3900" t="s">
        <v>946</v>
      </c>
      <c r="D3900" t="s">
        <v>3043</v>
      </c>
      <c r="E3900" t="s">
        <v>120</v>
      </c>
      <c r="F3900" t="s">
        <v>3044</v>
      </c>
      <c r="G3900" t="s">
        <v>2733</v>
      </c>
      <c r="H3900" t="s">
        <v>2734</v>
      </c>
      <c r="I3900" s="91">
        <v>0.25</v>
      </c>
      <c r="J3900" s="91">
        <v>0.26041666666666669</v>
      </c>
      <c r="K3900" s="92">
        <v>0.25</v>
      </c>
      <c r="O3900">
        <v>0</v>
      </c>
      <c r="P3900">
        <v>45.187106999999997</v>
      </c>
      <c r="Q3900">
        <v>5.7297390000000004</v>
      </c>
      <c r="R3900" s="93">
        <v>46302.404502314814</v>
      </c>
      <c r="S3900">
        <v>0</v>
      </c>
      <c r="T3900">
        <v>20260077</v>
      </c>
      <c r="U3900" t="s">
        <v>40</v>
      </c>
      <c r="V3900">
        <v>20260077</v>
      </c>
    </row>
    <row r="3901" spans="1:22" x14ac:dyDescent="0.3">
      <c r="A3901" s="5">
        <v>46301</v>
      </c>
      <c r="B3901" s="98" t="s">
        <v>3846</v>
      </c>
      <c r="C3901" t="s">
        <v>863</v>
      </c>
      <c r="D3901" t="s">
        <v>3322</v>
      </c>
      <c r="E3901" t="s">
        <v>136</v>
      </c>
      <c r="F3901" t="s">
        <v>5957</v>
      </c>
      <c r="G3901" t="s">
        <v>2733</v>
      </c>
      <c r="H3901" t="s">
        <v>2734</v>
      </c>
      <c r="I3901" s="91">
        <v>0.16666666666666666</v>
      </c>
      <c r="J3901" s="91">
        <v>0.18055555555555555</v>
      </c>
      <c r="K3901" s="92">
        <v>0.33</v>
      </c>
      <c r="L3901" s="91">
        <v>0.22291666666666668</v>
      </c>
      <c r="M3901" s="91">
        <v>0.2298611111111111</v>
      </c>
      <c r="N3901" s="92">
        <v>0.17</v>
      </c>
      <c r="O3901">
        <v>1</v>
      </c>
      <c r="P3901">
        <v>45.192925000000002</v>
      </c>
      <c r="Q3901">
        <v>5.7149380000000001</v>
      </c>
      <c r="R3901" s="93">
        <v>46302.404502314814</v>
      </c>
      <c r="S3901">
        <v>1</v>
      </c>
      <c r="T3901">
        <v>20260501</v>
      </c>
      <c r="U3901" t="s">
        <v>40</v>
      </c>
      <c r="V3901">
        <v>20260501</v>
      </c>
    </row>
    <row r="3902" spans="1:22" x14ac:dyDescent="0.3">
      <c r="A3902" s="5">
        <v>46301</v>
      </c>
      <c r="B3902" s="98" t="s">
        <v>3818</v>
      </c>
      <c r="C3902" t="s">
        <v>870</v>
      </c>
      <c r="D3902" t="s">
        <v>3575</v>
      </c>
      <c r="E3902" t="s">
        <v>676</v>
      </c>
      <c r="F3902" t="s">
        <v>2943</v>
      </c>
      <c r="G3902" t="s">
        <v>2733</v>
      </c>
      <c r="H3902" t="s">
        <v>2734</v>
      </c>
      <c r="I3902" s="91">
        <v>0.16666666666666666</v>
      </c>
      <c r="J3902" s="91">
        <v>0.18055555555555555</v>
      </c>
      <c r="K3902" s="92">
        <v>0.33</v>
      </c>
      <c r="O3902">
        <v>0</v>
      </c>
      <c r="P3902">
        <v>45.17962</v>
      </c>
      <c r="Q3902">
        <v>5.691611</v>
      </c>
      <c r="R3902" s="93">
        <v>46302.404502314814</v>
      </c>
      <c r="S3902">
        <v>1</v>
      </c>
      <c r="T3902">
        <v>20260192</v>
      </c>
      <c r="U3902" t="s">
        <v>40</v>
      </c>
      <c r="V3902">
        <v>20260192</v>
      </c>
    </row>
    <row r="3903" spans="1:22" x14ac:dyDescent="0.3">
      <c r="A3903" s="5">
        <v>46301</v>
      </c>
      <c r="B3903" s="98" t="s">
        <v>3867</v>
      </c>
      <c r="C3903" t="s">
        <v>914</v>
      </c>
      <c r="D3903" t="s">
        <v>2961</v>
      </c>
      <c r="E3903" t="s">
        <v>545</v>
      </c>
      <c r="F3903" t="s">
        <v>2962</v>
      </c>
      <c r="G3903" t="s">
        <v>2733</v>
      </c>
      <c r="H3903" t="s">
        <v>2734</v>
      </c>
      <c r="I3903" s="91">
        <v>0.29166666666666669</v>
      </c>
      <c r="J3903" s="91">
        <v>0.30555555555555558</v>
      </c>
      <c r="K3903" s="92">
        <v>0.33</v>
      </c>
      <c r="L3903" s="91">
        <v>0.36388888888888887</v>
      </c>
      <c r="M3903" s="91">
        <v>0.45347222222222222</v>
      </c>
      <c r="N3903" s="92">
        <v>2.15</v>
      </c>
      <c r="O3903">
        <v>1</v>
      </c>
      <c r="P3903">
        <v>45.167084000000003</v>
      </c>
      <c r="Q3903">
        <v>5.7247070000000004</v>
      </c>
      <c r="R3903" s="93">
        <v>46302.404502314814</v>
      </c>
      <c r="S3903">
        <v>1</v>
      </c>
      <c r="T3903">
        <v>20260289</v>
      </c>
      <c r="U3903" t="s">
        <v>40</v>
      </c>
      <c r="V3903">
        <v>20260289</v>
      </c>
    </row>
    <row r="3904" spans="1:22" x14ac:dyDescent="0.3">
      <c r="A3904" s="5">
        <v>46301</v>
      </c>
      <c r="B3904" s="98" t="s">
        <v>3854</v>
      </c>
      <c r="C3904" t="s">
        <v>963</v>
      </c>
      <c r="D3904" t="s">
        <v>3050</v>
      </c>
      <c r="E3904" t="s">
        <v>192</v>
      </c>
      <c r="F3904" t="s">
        <v>3051</v>
      </c>
      <c r="G3904" t="s">
        <v>2733</v>
      </c>
      <c r="H3904" t="s">
        <v>2734</v>
      </c>
      <c r="I3904" s="91">
        <v>0.25</v>
      </c>
      <c r="J3904" s="91">
        <v>0.26041666666666669</v>
      </c>
      <c r="K3904" s="92">
        <v>0.25</v>
      </c>
      <c r="L3904" s="91">
        <v>0.24791666666666667</v>
      </c>
      <c r="M3904" s="91">
        <v>0.36666666666666664</v>
      </c>
      <c r="N3904" s="92">
        <v>2.85</v>
      </c>
      <c r="O3904">
        <v>1</v>
      </c>
      <c r="P3904">
        <v>45.188246999999997</v>
      </c>
      <c r="Q3904">
        <v>5.7174959999999997</v>
      </c>
      <c r="R3904" s="93">
        <v>46302.404502314814</v>
      </c>
      <c r="S3904">
        <v>1</v>
      </c>
      <c r="T3904">
        <v>20260139</v>
      </c>
      <c r="U3904" t="s">
        <v>40</v>
      </c>
      <c r="V3904">
        <v>20260139</v>
      </c>
    </row>
    <row r="3905" spans="1:22" x14ac:dyDescent="0.3">
      <c r="A3905" s="5">
        <v>46301</v>
      </c>
      <c r="B3905" s="98" t="s">
        <v>3830</v>
      </c>
      <c r="C3905" t="s">
        <v>951</v>
      </c>
      <c r="D3905" t="s">
        <v>1578</v>
      </c>
      <c r="E3905" t="s">
        <v>499</v>
      </c>
      <c r="F3905" t="s">
        <v>3041</v>
      </c>
      <c r="G3905" t="s">
        <v>2733</v>
      </c>
      <c r="H3905" t="s">
        <v>2737</v>
      </c>
      <c r="I3905" s="91">
        <v>0.33333333333333331</v>
      </c>
      <c r="J3905" s="91">
        <v>0.39583333333333331</v>
      </c>
      <c r="K3905" s="92">
        <v>1.5</v>
      </c>
      <c r="L3905" s="91">
        <v>0.21319444444444444</v>
      </c>
      <c r="M3905" s="91">
        <v>0.27361111111111114</v>
      </c>
      <c r="N3905" s="92">
        <v>1.45</v>
      </c>
      <c r="O3905">
        <v>1</v>
      </c>
      <c r="P3905">
        <v>45.180225999999998</v>
      </c>
      <c r="Q3905">
        <v>5.7490040000000002</v>
      </c>
      <c r="R3905" s="93">
        <v>46302.404502314814</v>
      </c>
      <c r="S3905">
        <v>1</v>
      </c>
      <c r="T3905">
        <v>20260169</v>
      </c>
      <c r="U3905" t="s">
        <v>838</v>
      </c>
      <c r="V3905">
        <v>20260169</v>
      </c>
    </row>
    <row r="3906" spans="1:22" x14ac:dyDescent="0.3">
      <c r="A3906" s="5">
        <v>46301</v>
      </c>
      <c r="B3906" s="98" t="s">
        <v>3862</v>
      </c>
      <c r="C3906" t="s">
        <v>853</v>
      </c>
      <c r="D3906" t="s">
        <v>3053</v>
      </c>
      <c r="E3906" t="s">
        <v>231</v>
      </c>
      <c r="F3906" t="s">
        <v>3054</v>
      </c>
      <c r="G3906" t="s">
        <v>2733</v>
      </c>
      <c r="H3906" t="s">
        <v>2734</v>
      </c>
      <c r="I3906" s="91">
        <v>0.25</v>
      </c>
      <c r="J3906" s="91">
        <v>0.26041666666666669</v>
      </c>
      <c r="K3906" s="92">
        <v>0.25</v>
      </c>
      <c r="O3906">
        <v>0</v>
      </c>
      <c r="P3906">
        <v>45.188467000000003</v>
      </c>
      <c r="Q3906">
        <v>5.7140909999999998</v>
      </c>
      <c r="R3906" s="93">
        <v>46302.404502314814</v>
      </c>
      <c r="S3906">
        <v>1</v>
      </c>
      <c r="T3906">
        <v>20260145</v>
      </c>
      <c r="U3906" t="s">
        <v>40</v>
      </c>
      <c r="V3906">
        <v>20260145</v>
      </c>
    </row>
    <row r="3907" spans="1:22" x14ac:dyDescent="0.3">
      <c r="A3907" s="5">
        <v>46301</v>
      </c>
      <c r="B3907" s="98" t="s">
        <v>3847</v>
      </c>
      <c r="C3907" t="s">
        <v>900</v>
      </c>
      <c r="D3907" t="s">
        <v>2484</v>
      </c>
      <c r="E3907" t="s">
        <v>269</v>
      </c>
      <c r="F3907" t="s">
        <v>3554</v>
      </c>
      <c r="G3907" t="s">
        <v>2733</v>
      </c>
      <c r="H3907" t="s">
        <v>2781</v>
      </c>
      <c r="I3907" s="91">
        <v>0.33333333333333331</v>
      </c>
      <c r="J3907" s="91">
        <v>0.375</v>
      </c>
      <c r="K3907" s="92">
        <v>1</v>
      </c>
      <c r="L3907" s="91">
        <v>0.20347222222222222</v>
      </c>
      <c r="M3907" s="91">
        <v>0.28611111111111109</v>
      </c>
      <c r="N3907" s="92">
        <v>1.98</v>
      </c>
      <c r="O3907">
        <v>1</v>
      </c>
      <c r="P3907">
        <v>45.326168000000003</v>
      </c>
      <c r="Q3907">
        <v>5.5647219999999997</v>
      </c>
      <c r="R3907" s="93">
        <v>46302.404502314814</v>
      </c>
      <c r="S3907">
        <v>1</v>
      </c>
      <c r="T3907">
        <v>20260596</v>
      </c>
      <c r="U3907" t="s">
        <v>838</v>
      </c>
      <c r="V3907">
        <v>20260596</v>
      </c>
    </row>
    <row r="3908" spans="1:22" x14ac:dyDescent="0.3">
      <c r="A3908" s="5">
        <v>46301</v>
      </c>
      <c r="B3908" s="98" t="s">
        <v>3821</v>
      </c>
      <c r="C3908" t="s">
        <v>879</v>
      </c>
      <c r="D3908" t="s">
        <v>878</v>
      </c>
      <c r="E3908" t="s">
        <v>830</v>
      </c>
      <c r="F3908" t="s">
        <v>3055</v>
      </c>
      <c r="G3908" t="s">
        <v>2733</v>
      </c>
      <c r="H3908" t="s">
        <v>2734</v>
      </c>
      <c r="I3908" s="91">
        <v>0.16666666666666666</v>
      </c>
      <c r="J3908" s="91">
        <v>0.18055555555555555</v>
      </c>
      <c r="K3908" s="92">
        <v>0.33</v>
      </c>
      <c r="O3908">
        <v>0</v>
      </c>
      <c r="P3908">
        <v>45.326613000000002</v>
      </c>
      <c r="Q3908">
        <v>5.5783820000000004</v>
      </c>
      <c r="R3908" s="93">
        <v>46302.404502314814</v>
      </c>
      <c r="S3908">
        <v>1</v>
      </c>
      <c r="V3908" t="s">
        <v>3772</v>
      </c>
    </row>
    <row r="3909" spans="1:22" x14ac:dyDescent="0.3">
      <c r="A3909" s="5">
        <v>46301</v>
      </c>
      <c r="B3909" s="98" t="s">
        <v>3815</v>
      </c>
      <c r="C3909" t="s">
        <v>905</v>
      </c>
      <c r="D3909" t="s">
        <v>3056</v>
      </c>
      <c r="E3909" t="s">
        <v>89</v>
      </c>
      <c r="F3909" t="s">
        <v>89</v>
      </c>
      <c r="G3909" t="s">
        <v>2733</v>
      </c>
      <c r="H3909" t="s">
        <v>2734</v>
      </c>
      <c r="I3909" s="91">
        <v>0.25</v>
      </c>
      <c r="J3909" s="91">
        <v>0.26041666666666669</v>
      </c>
      <c r="K3909" s="92">
        <v>0.25</v>
      </c>
      <c r="O3909">
        <v>0</v>
      </c>
      <c r="P3909">
        <v>45.189582999999999</v>
      </c>
      <c r="Q3909">
        <v>5.7229080000000003</v>
      </c>
      <c r="R3909" s="93">
        <v>46302.404502314814</v>
      </c>
      <c r="S3909">
        <v>1</v>
      </c>
      <c r="T3909">
        <v>20260205</v>
      </c>
      <c r="U3909" t="s">
        <v>40</v>
      </c>
      <c r="V3909">
        <v>20260205</v>
      </c>
    </row>
    <row r="3910" spans="1:22" x14ac:dyDescent="0.3">
      <c r="A3910" s="5">
        <v>46301</v>
      </c>
      <c r="B3910" s="98" t="s">
        <v>3846</v>
      </c>
      <c r="C3910" t="s">
        <v>863</v>
      </c>
      <c r="D3910" t="s">
        <v>2325</v>
      </c>
      <c r="E3910" t="s">
        <v>699</v>
      </c>
      <c r="F3910" t="s">
        <v>3878</v>
      </c>
      <c r="G3910" t="s">
        <v>2733</v>
      </c>
      <c r="H3910" t="s">
        <v>2737</v>
      </c>
      <c r="I3910" s="91">
        <v>0.33333333333333331</v>
      </c>
      <c r="J3910" s="91">
        <v>0.3611111111111111</v>
      </c>
      <c r="K3910" s="92">
        <v>0.67</v>
      </c>
      <c r="L3910" s="91">
        <v>0.4201388888888889</v>
      </c>
      <c r="M3910" s="91">
        <v>0.44722222222222224</v>
      </c>
      <c r="N3910" s="92">
        <v>0.65</v>
      </c>
      <c r="O3910">
        <v>1</v>
      </c>
      <c r="P3910">
        <v>45.193389000000003</v>
      </c>
      <c r="Q3910">
        <v>5.7156229999999999</v>
      </c>
      <c r="R3910" s="93">
        <v>46302.404502314814</v>
      </c>
      <c r="S3910">
        <v>1</v>
      </c>
      <c r="T3910">
        <v>20260419</v>
      </c>
      <c r="U3910" t="s">
        <v>838</v>
      </c>
      <c r="V3910">
        <v>20260419</v>
      </c>
    </row>
    <row r="3911" spans="1:22" x14ac:dyDescent="0.3">
      <c r="A3911" s="5">
        <v>46301</v>
      </c>
      <c r="B3911" s="98" t="s">
        <v>3869</v>
      </c>
      <c r="C3911" t="s">
        <v>907</v>
      </c>
      <c r="D3911" t="s">
        <v>1851</v>
      </c>
      <c r="E3911" t="s">
        <v>320</v>
      </c>
      <c r="F3911" t="s">
        <v>1854</v>
      </c>
      <c r="G3911" t="s">
        <v>2733</v>
      </c>
      <c r="H3911" t="s">
        <v>2737</v>
      </c>
      <c r="I3911" s="91">
        <v>0.33333333333333331</v>
      </c>
      <c r="J3911" s="91">
        <v>0.34722222222222221</v>
      </c>
      <c r="K3911" s="92">
        <v>0.33</v>
      </c>
      <c r="L3911" s="91">
        <v>0.25694444444444442</v>
      </c>
      <c r="M3911" s="91">
        <v>0.28194444444444444</v>
      </c>
      <c r="N3911" s="92">
        <v>0.6</v>
      </c>
      <c r="O3911">
        <v>1</v>
      </c>
      <c r="P3911">
        <v>45.362602000000003</v>
      </c>
      <c r="Q3911">
        <v>5.5938800000000004</v>
      </c>
      <c r="R3911" s="93">
        <v>46302.404502314814</v>
      </c>
      <c r="S3911">
        <v>1</v>
      </c>
      <c r="T3911">
        <v>20260261</v>
      </c>
      <c r="U3911" t="s">
        <v>838</v>
      </c>
      <c r="V3911">
        <v>20260261</v>
      </c>
    </row>
    <row r="3912" spans="1:22" x14ac:dyDescent="0.3">
      <c r="A3912" s="5">
        <v>46301</v>
      </c>
      <c r="B3912" s="98" t="s">
        <v>3862</v>
      </c>
      <c r="C3912" t="s">
        <v>853</v>
      </c>
      <c r="D3912" t="s">
        <v>3340</v>
      </c>
      <c r="E3912" t="s">
        <v>253</v>
      </c>
      <c r="F3912" t="s">
        <v>3341</v>
      </c>
      <c r="G3912" t="s">
        <v>2733</v>
      </c>
      <c r="H3912" t="s">
        <v>2734</v>
      </c>
      <c r="I3912" s="91">
        <v>0.16666666666666666</v>
      </c>
      <c r="J3912" s="91">
        <v>0.18055555555555555</v>
      </c>
      <c r="K3912" s="92">
        <v>0.33</v>
      </c>
      <c r="O3912">
        <v>0</v>
      </c>
      <c r="P3912">
        <v>45.144255000000001</v>
      </c>
      <c r="Q3912">
        <v>5.7129729999999999</v>
      </c>
      <c r="R3912" s="93">
        <v>46302.404502314814</v>
      </c>
      <c r="S3912">
        <v>1</v>
      </c>
      <c r="T3912">
        <v>20260209</v>
      </c>
      <c r="U3912" t="s">
        <v>3760</v>
      </c>
      <c r="V3912">
        <v>20260209</v>
      </c>
    </row>
    <row r="3913" spans="1:22" x14ac:dyDescent="0.3">
      <c r="A3913" s="5">
        <v>46301</v>
      </c>
      <c r="B3913" s="98" t="s">
        <v>3816</v>
      </c>
      <c r="C3913" t="s">
        <v>957</v>
      </c>
      <c r="D3913" t="s">
        <v>1522</v>
      </c>
      <c r="E3913" t="s">
        <v>207</v>
      </c>
      <c r="F3913" t="s">
        <v>207</v>
      </c>
      <c r="G3913" t="s">
        <v>2733</v>
      </c>
      <c r="H3913" t="s">
        <v>2737</v>
      </c>
      <c r="I3913" s="91">
        <v>0.33333333333333331</v>
      </c>
      <c r="J3913" s="91">
        <v>0.36458333333333331</v>
      </c>
      <c r="K3913" s="92">
        <v>0.75</v>
      </c>
      <c r="L3913" s="91">
        <v>0.41111111111111109</v>
      </c>
      <c r="M3913" s="91">
        <v>0.41736111111111113</v>
      </c>
      <c r="N3913" s="92">
        <v>0.15</v>
      </c>
      <c r="O3913">
        <v>1</v>
      </c>
      <c r="P3913">
        <v>45.196975999999999</v>
      </c>
      <c r="Q3913">
        <v>5.7354219999999998</v>
      </c>
      <c r="R3913" s="93">
        <v>46302.404502314814</v>
      </c>
      <c r="S3913">
        <v>1</v>
      </c>
      <c r="T3913">
        <v>20260150</v>
      </c>
      <c r="U3913" t="s">
        <v>838</v>
      </c>
      <c r="V3913">
        <v>20260150</v>
      </c>
    </row>
    <row r="3914" spans="1:22" x14ac:dyDescent="0.3">
      <c r="A3914" s="5">
        <v>46301</v>
      </c>
      <c r="B3914" s="98" t="s">
        <v>3923</v>
      </c>
      <c r="C3914" t="s">
        <v>846</v>
      </c>
      <c r="E3914" t="s">
        <v>832</v>
      </c>
      <c r="F3914" t="s">
        <v>832</v>
      </c>
      <c r="I3914" s="91">
        <v>0.16666666666666666</v>
      </c>
      <c r="J3914" s="91">
        <v>0.17708333333333334</v>
      </c>
      <c r="K3914" s="92">
        <v>0.25</v>
      </c>
      <c r="O3914">
        <v>0</v>
      </c>
      <c r="P3914">
        <v>45.162475999999998</v>
      </c>
      <c r="Q3914">
        <v>5.7165179999999998</v>
      </c>
      <c r="R3914" s="93">
        <v>46302.404502314814</v>
      </c>
      <c r="S3914">
        <v>0</v>
      </c>
      <c r="V3914" t="s">
        <v>3773</v>
      </c>
    </row>
    <row r="3915" spans="1:22" x14ac:dyDescent="0.3">
      <c r="A3915" s="5">
        <v>46301</v>
      </c>
      <c r="B3915" s="98" t="s">
        <v>3833</v>
      </c>
      <c r="C3915" t="s">
        <v>978</v>
      </c>
      <c r="D3915" t="s">
        <v>3130</v>
      </c>
      <c r="E3915" t="s">
        <v>245</v>
      </c>
      <c r="F3915" t="s">
        <v>3131</v>
      </c>
      <c r="G3915" t="s">
        <v>2733</v>
      </c>
      <c r="H3915" t="s">
        <v>2734</v>
      </c>
      <c r="I3915" s="91">
        <v>0.16666666666666666</v>
      </c>
      <c r="J3915" s="91">
        <v>0.18055555555555555</v>
      </c>
      <c r="K3915" s="92">
        <v>0.33</v>
      </c>
      <c r="O3915">
        <v>0</v>
      </c>
      <c r="P3915">
        <v>45.568052999999999</v>
      </c>
      <c r="Q3915">
        <v>5.9229669999999999</v>
      </c>
      <c r="R3915" s="93">
        <v>46302.404502314814</v>
      </c>
      <c r="S3915">
        <v>1</v>
      </c>
      <c r="T3915">
        <v>20260397</v>
      </c>
      <c r="U3915" t="s">
        <v>40</v>
      </c>
      <c r="V3915">
        <v>20260397</v>
      </c>
    </row>
    <row r="3916" spans="1:22" x14ac:dyDescent="0.3">
      <c r="A3916" s="5">
        <v>46301</v>
      </c>
      <c r="B3916" s="98" t="s">
        <v>3827</v>
      </c>
      <c r="C3916" t="s">
        <v>967</v>
      </c>
      <c r="D3916" t="s">
        <v>3123</v>
      </c>
      <c r="E3916" t="s">
        <v>620</v>
      </c>
      <c r="F3916" t="s">
        <v>3124</v>
      </c>
      <c r="G3916" t="s">
        <v>2733</v>
      </c>
      <c r="H3916" t="s">
        <v>2734</v>
      </c>
      <c r="I3916" s="91">
        <v>0.16666666666666666</v>
      </c>
      <c r="J3916" s="91">
        <v>0.18055555555555555</v>
      </c>
      <c r="K3916" s="92">
        <v>0.33</v>
      </c>
      <c r="L3916" s="91">
        <v>0.18194444444444444</v>
      </c>
      <c r="M3916" s="91">
        <v>0.19236111111111112</v>
      </c>
      <c r="N3916" s="92">
        <v>0.25</v>
      </c>
      <c r="O3916">
        <v>1</v>
      </c>
      <c r="P3916">
        <v>45.198335</v>
      </c>
      <c r="Q3916">
        <v>5.6829479999999997</v>
      </c>
      <c r="R3916" s="93">
        <v>46302.404502314814</v>
      </c>
      <c r="S3916">
        <v>1</v>
      </c>
      <c r="T3916">
        <v>20260055</v>
      </c>
      <c r="U3916" t="s">
        <v>40</v>
      </c>
      <c r="V3916">
        <v>20260055</v>
      </c>
    </row>
    <row r="3917" spans="1:22" x14ac:dyDescent="0.3">
      <c r="A3917" s="5">
        <v>46301</v>
      </c>
      <c r="B3917" s="98" t="s">
        <v>3893</v>
      </c>
      <c r="C3917" t="s">
        <v>846</v>
      </c>
      <c r="D3917" t="s">
        <v>2920</v>
      </c>
      <c r="E3917" t="s">
        <v>558</v>
      </c>
      <c r="F3917" t="s">
        <v>2921</v>
      </c>
      <c r="G3917" t="s">
        <v>2733</v>
      </c>
      <c r="H3917" t="s">
        <v>2734</v>
      </c>
      <c r="I3917" s="91">
        <v>0.16666666666666666</v>
      </c>
      <c r="J3917" s="91">
        <v>0.1736111111111111</v>
      </c>
      <c r="K3917" s="92">
        <v>0.17</v>
      </c>
      <c r="O3917">
        <v>0</v>
      </c>
      <c r="P3917">
        <v>45.193044999999998</v>
      </c>
      <c r="Q3917">
        <v>5.7306739999999996</v>
      </c>
      <c r="R3917" s="93">
        <v>46302.404502314814</v>
      </c>
      <c r="S3917">
        <v>0</v>
      </c>
      <c r="T3917">
        <v>20260338</v>
      </c>
      <c r="U3917" t="s">
        <v>3760</v>
      </c>
      <c r="V3917">
        <v>20260338</v>
      </c>
    </row>
    <row r="3918" spans="1:22" x14ac:dyDescent="0.3">
      <c r="A3918" s="5">
        <v>46301</v>
      </c>
      <c r="B3918" s="98" t="s">
        <v>3845</v>
      </c>
      <c r="C3918" t="s">
        <v>950</v>
      </c>
      <c r="D3918" t="s">
        <v>3365</v>
      </c>
      <c r="E3918" t="s">
        <v>757</v>
      </c>
      <c r="F3918" t="s">
        <v>3366</v>
      </c>
      <c r="G3918" t="s">
        <v>2733</v>
      </c>
      <c r="H3918" t="s">
        <v>2734</v>
      </c>
      <c r="I3918" s="91">
        <v>0.16666666666666666</v>
      </c>
      <c r="J3918" s="91">
        <v>0.18055555555555555</v>
      </c>
      <c r="K3918" s="92">
        <v>0.33</v>
      </c>
      <c r="L3918" s="91">
        <v>0.22430555555555556</v>
      </c>
      <c r="M3918" s="91">
        <v>0.39583333333333331</v>
      </c>
      <c r="N3918" s="92">
        <v>4.12</v>
      </c>
      <c r="O3918">
        <v>1</v>
      </c>
      <c r="P3918">
        <v>45.191066999999997</v>
      </c>
      <c r="Q3918">
        <v>5.7225849999999996</v>
      </c>
      <c r="R3918" s="93">
        <v>46302.404502314814</v>
      </c>
      <c r="S3918">
        <v>1</v>
      </c>
      <c r="T3918">
        <v>20260565</v>
      </c>
      <c r="U3918" t="s">
        <v>40</v>
      </c>
      <c r="V3918">
        <v>20260565</v>
      </c>
    </row>
    <row r="3919" spans="1:22" x14ac:dyDescent="0.3">
      <c r="A3919" s="5">
        <v>46301</v>
      </c>
      <c r="B3919" s="98" t="s">
        <v>3841</v>
      </c>
      <c r="C3919" t="s">
        <v>971</v>
      </c>
      <c r="D3919" t="s">
        <v>2793</v>
      </c>
      <c r="E3919" t="s">
        <v>103</v>
      </c>
      <c r="F3919" t="s">
        <v>2794</v>
      </c>
      <c r="G3919" t="s">
        <v>2733</v>
      </c>
      <c r="H3919" t="s">
        <v>2734</v>
      </c>
      <c r="I3919" s="91">
        <v>0.16666666666666666</v>
      </c>
      <c r="J3919" s="91">
        <v>0.18055555555555555</v>
      </c>
      <c r="K3919" s="92">
        <v>0.33</v>
      </c>
      <c r="L3919" s="91">
        <v>0.19583333333333333</v>
      </c>
      <c r="M3919" s="91">
        <v>0.19791666666666666</v>
      </c>
      <c r="N3919" s="92">
        <v>0.05</v>
      </c>
      <c r="O3919">
        <v>1</v>
      </c>
      <c r="P3919">
        <v>45.189616999999998</v>
      </c>
      <c r="Q3919">
        <v>5.7280059999999997</v>
      </c>
      <c r="R3919" s="93">
        <v>46302.404502314814</v>
      </c>
      <c r="S3919">
        <v>1</v>
      </c>
      <c r="T3919">
        <v>20260391</v>
      </c>
      <c r="U3919" t="s">
        <v>40</v>
      </c>
      <c r="V3919">
        <v>20260391</v>
      </c>
    </row>
    <row r="3920" spans="1:22" x14ac:dyDescent="0.3">
      <c r="A3920" s="5">
        <v>46301</v>
      </c>
      <c r="B3920" s="98" t="s">
        <v>3770</v>
      </c>
      <c r="C3920" t="s">
        <v>856</v>
      </c>
      <c r="D3920" t="s">
        <v>855</v>
      </c>
      <c r="E3920" t="s">
        <v>825</v>
      </c>
      <c r="F3920" t="s">
        <v>6137</v>
      </c>
      <c r="G3920" t="s">
        <v>2733</v>
      </c>
      <c r="H3920" t="s">
        <v>2734</v>
      </c>
      <c r="I3920" s="91">
        <v>0.16666666666666666</v>
      </c>
      <c r="J3920" s="91">
        <v>0.18055555555555555</v>
      </c>
      <c r="K3920" s="92">
        <v>0.33</v>
      </c>
      <c r="O3920">
        <v>0</v>
      </c>
      <c r="P3920">
        <v>45.181339000000001</v>
      </c>
      <c r="Q3920">
        <v>5.7134910000000003</v>
      </c>
      <c r="R3920" s="93">
        <v>46302.404502314814</v>
      </c>
      <c r="S3920">
        <v>1</v>
      </c>
      <c r="V3920" t="s">
        <v>3794</v>
      </c>
    </row>
    <row r="3921" spans="1:22" x14ac:dyDescent="0.3">
      <c r="A3921" s="5">
        <v>46301</v>
      </c>
      <c r="B3921" s="98" t="s">
        <v>3818</v>
      </c>
      <c r="C3921" t="s">
        <v>870</v>
      </c>
      <c r="D3921" t="s">
        <v>3083</v>
      </c>
      <c r="E3921" t="s">
        <v>770</v>
      </c>
      <c r="F3921" t="s">
        <v>3084</v>
      </c>
      <c r="G3921" t="s">
        <v>2733</v>
      </c>
      <c r="H3921" t="s">
        <v>2734</v>
      </c>
      <c r="I3921" s="91">
        <v>0.16666666666666666</v>
      </c>
      <c r="J3921" s="91">
        <v>0.18055555555555555</v>
      </c>
      <c r="K3921" s="92">
        <v>0.33</v>
      </c>
      <c r="O3921">
        <v>0</v>
      </c>
      <c r="P3921">
        <v>45.181204999999999</v>
      </c>
      <c r="Q3921">
        <v>5.689368</v>
      </c>
      <c r="R3921" s="93">
        <v>46302.404502314814</v>
      </c>
      <c r="S3921">
        <v>1</v>
      </c>
      <c r="T3921">
        <v>20260599</v>
      </c>
      <c r="U3921" t="s">
        <v>40</v>
      </c>
      <c r="V3921">
        <v>20260599</v>
      </c>
    </row>
    <row r="3922" spans="1:22" x14ac:dyDescent="0.3">
      <c r="A3922" s="5">
        <v>46301</v>
      </c>
      <c r="B3922" s="98" t="s">
        <v>3823</v>
      </c>
      <c r="C3922" t="s">
        <v>968</v>
      </c>
      <c r="D3922" t="s">
        <v>3128</v>
      </c>
      <c r="E3922" t="s">
        <v>298</v>
      </c>
      <c r="F3922" t="s">
        <v>3129</v>
      </c>
      <c r="G3922" t="s">
        <v>2733</v>
      </c>
      <c r="H3922" t="s">
        <v>2734</v>
      </c>
      <c r="I3922" s="91">
        <v>0.16666666666666666</v>
      </c>
      <c r="J3922" s="91">
        <v>0.18055555555555555</v>
      </c>
      <c r="K3922" s="92">
        <v>0.33</v>
      </c>
      <c r="O3922">
        <v>0</v>
      </c>
      <c r="P3922">
        <v>45.186069000000003</v>
      </c>
      <c r="Q3922">
        <v>5.7284839999999999</v>
      </c>
      <c r="R3922" s="93">
        <v>46302.404502314814</v>
      </c>
      <c r="S3922">
        <v>1</v>
      </c>
      <c r="T3922">
        <v>20260221</v>
      </c>
      <c r="U3922" t="s">
        <v>40</v>
      </c>
      <c r="V3922">
        <v>20260221</v>
      </c>
    </row>
    <row r="3923" spans="1:22" x14ac:dyDescent="0.3">
      <c r="A3923" s="5">
        <v>46301</v>
      </c>
      <c r="B3923" s="98" t="s">
        <v>3882</v>
      </c>
      <c r="C3923" t="s">
        <v>917</v>
      </c>
      <c r="D3923" t="s">
        <v>3540</v>
      </c>
      <c r="E3923" t="s">
        <v>78</v>
      </c>
      <c r="F3923" t="s">
        <v>3541</v>
      </c>
      <c r="G3923" t="s">
        <v>2733</v>
      </c>
      <c r="H3923" t="s">
        <v>2734</v>
      </c>
      <c r="I3923" s="91">
        <v>0.29166666666666669</v>
      </c>
      <c r="J3923" s="91">
        <v>0.2986111111111111</v>
      </c>
      <c r="K3923" s="92">
        <v>0.17</v>
      </c>
      <c r="O3923">
        <v>0</v>
      </c>
      <c r="P3923">
        <v>45.331159</v>
      </c>
      <c r="Q3923">
        <v>5.4867889999999999</v>
      </c>
      <c r="R3923" s="93">
        <v>46302.404502314814</v>
      </c>
      <c r="S3923">
        <v>1</v>
      </c>
      <c r="T3923">
        <v>20260341</v>
      </c>
      <c r="U3923" t="s">
        <v>3760</v>
      </c>
      <c r="V3923">
        <v>20260341</v>
      </c>
    </row>
    <row r="3924" spans="1:22" x14ac:dyDescent="0.3">
      <c r="A3924" s="5">
        <v>46301</v>
      </c>
      <c r="B3924" s="98" t="s">
        <v>3915</v>
      </c>
      <c r="C3924" t="s">
        <v>851</v>
      </c>
      <c r="D3924" t="s">
        <v>850</v>
      </c>
      <c r="E3924" t="s">
        <v>630</v>
      </c>
      <c r="F3924" t="s">
        <v>3213</v>
      </c>
      <c r="G3924" t="s">
        <v>2733</v>
      </c>
      <c r="H3924" t="s">
        <v>2734</v>
      </c>
      <c r="I3924" s="91">
        <v>0.16666666666666666</v>
      </c>
      <c r="J3924" s="91">
        <v>0.18055555555555555</v>
      </c>
      <c r="K3924" s="92">
        <v>0.33</v>
      </c>
      <c r="O3924">
        <v>0</v>
      </c>
      <c r="P3924">
        <v>45.362712999999999</v>
      </c>
      <c r="Q3924">
        <v>5.5913490000000001</v>
      </c>
      <c r="R3924" s="93">
        <v>46302.404502314814</v>
      </c>
      <c r="S3924">
        <v>1</v>
      </c>
      <c r="V3924" t="s">
        <v>3786</v>
      </c>
    </row>
    <row r="3925" spans="1:22" x14ac:dyDescent="0.3">
      <c r="A3925" s="5">
        <v>46301</v>
      </c>
      <c r="B3925" s="98" t="s">
        <v>3828</v>
      </c>
      <c r="C3925" t="s">
        <v>976</v>
      </c>
      <c r="D3925" t="s">
        <v>2461</v>
      </c>
      <c r="E3925" t="s">
        <v>73</v>
      </c>
      <c r="F3925" t="s">
        <v>6553</v>
      </c>
      <c r="G3925" t="s">
        <v>2733</v>
      </c>
      <c r="H3925" t="s">
        <v>2737</v>
      </c>
      <c r="I3925" s="91">
        <v>0.33333333333333331</v>
      </c>
      <c r="J3925" s="91">
        <v>0.4236111111111111</v>
      </c>
      <c r="K3925" s="92">
        <v>2.17</v>
      </c>
      <c r="L3925" s="91">
        <v>0.34236111111111112</v>
      </c>
      <c r="M3925" s="91">
        <v>0.34930555555555554</v>
      </c>
      <c r="N3925" s="92">
        <v>0.17</v>
      </c>
      <c r="O3925">
        <v>1</v>
      </c>
      <c r="P3925">
        <v>45.188529000000003</v>
      </c>
      <c r="Q3925">
        <v>5.7245239999999997</v>
      </c>
      <c r="R3925" s="93">
        <v>46302.404502314814</v>
      </c>
      <c r="S3925">
        <v>1</v>
      </c>
      <c r="T3925">
        <v>20260460</v>
      </c>
      <c r="U3925" t="s">
        <v>838</v>
      </c>
      <c r="V3925">
        <v>20260460</v>
      </c>
    </row>
    <row r="3926" spans="1:22" x14ac:dyDescent="0.3">
      <c r="A3926" s="5">
        <v>46301</v>
      </c>
      <c r="B3926" s="98" t="s">
        <v>3865</v>
      </c>
      <c r="C3926" t="s">
        <v>962</v>
      </c>
      <c r="D3926" t="s">
        <v>2675</v>
      </c>
      <c r="E3926" t="s">
        <v>418</v>
      </c>
      <c r="F3926" t="s">
        <v>2963</v>
      </c>
      <c r="G3926" t="s">
        <v>2733</v>
      </c>
      <c r="H3926" t="s">
        <v>2737</v>
      </c>
      <c r="I3926" s="91">
        <v>0.28472222222222221</v>
      </c>
      <c r="J3926" s="91">
        <v>0.2951388888888889</v>
      </c>
      <c r="K3926" s="92">
        <v>0.25</v>
      </c>
      <c r="L3926" s="91">
        <v>0.44930555555555557</v>
      </c>
      <c r="M3926" s="91">
        <v>0.50208333333333333</v>
      </c>
      <c r="N3926" s="92">
        <v>1.27</v>
      </c>
      <c r="O3926">
        <v>1</v>
      </c>
      <c r="P3926">
        <v>45.288339000000001</v>
      </c>
      <c r="Q3926">
        <v>5.6399229999999996</v>
      </c>
      <c r="R3926" s="93">
        <v>46302.404502314814</v>
      </c>
      <c r="S3926">
        <v>1</v>
      </c>
      <c r="T3926">
        <v>20260560</v>
      </c>
      <c r="U3926" t="s">
        <v>838</v>
      </c>
      <c r="V3926">
        <v>20260560</v>
      </c>
    </row>
    <row r="3927" spans="1:22" x14ac:dyDescent="0.3">
      <c r="A3927" s="5">
        <v>46301</v>
      </c>
      <c r="B3927" s="98" t="s">
        <v>3883</v>
      </c>
      <c r="C3927" t="s">
        <v>849</v>
      </c>
      <c r="D3927" t="s">
        <v>848</v>
      </c>
      <c r="E3927" t="s">
        <v>669</v>
      </c>
      <c r="F3927" t="s">
        <v>3071</v>
      </c>
      <c r="G3927" t="s">
        <v>2733</v>
      </c>
      <c r="H3927" t="s">
        <v>2734</v>
      </c>
      <c r="I3927" s="91">
        <v>0.29166666666666669</v>
      </c>
      <c r="J3927" s="91">
        <v>0.2986111111111111</v>
      </c>
      <c r="K3927" s="92">
        <v>0.17</v>
      </c>
      <c r="O3927">
        <v>0</v>
      </c>
      <c r="P3927">
        <v>45.229419</v>
      </c>
      <c r="Q3927">
        <v>5.6816570000000004</v>
      </c>
      <c r="R3927" s="93">
        <v>46302.404502314814</v>
      </c>
      <c r="S3927">
        <v>1</v>
      </c>
      <c r="V3927" t="s">
        <v>3774</v>
      </c>
    </row>
    <row r="3928" spans="1:22" x14ac:dyDescent="0.3">
      <c r="A3928" s="5">
        <v>46301</v>
      </c>
      <c r="B3928" s="98" t="s">
        <v>3869</v>
      </c>
      <c r="C3928" t="s">
        <v>907</v>
      </c>
      <c r="D3928" t="s">
        <v>2390</v>
      </c>
      <c r="E3928" t="s">
        <v>422</v>
      </c>
      <c r="F3928" t="s">
        <v>422</v>
      </c>
      <c r="G3928" t="s">
        <v>2733</v>
      </c>
      <c r="H3928" t="s">
        <v>2737</v>
      </c>
      <c r="I3928" s="91">
        <v>0.33333333333333331</v>
      </c>
      <c r="J3928" s="91">
        <v>0.34722222222222221</v>
      </c>
      <c r="K3928" s="92">
        <v>0.33</v>
      </c>
      <c r="L3928" s="91">
        <v>0.28611111111111109</v>
      </c>
      <c r="M3928" s="91">
        <v>0.30416666666666664</v>
      </c>
      <c r="N3928" s="92">
        <v>0.43</v>
      </c>
      <c r="O3928">
        <v>1</v>
      </c>
      <c r="P3928">
        <v>45.369473999999997</v>
      </c>
      <c r="Q3928">
        <v>5.5835160000000004</v>
      </c>
      <c r="R3928" s="93">
        <v>46302.404502314814</v>
      </c>
      <c r="S3928">
        <v>1</v>
      </c>
      <c r="T3928">
        <v>20260440</v>
      </c>
      <c r="U3928" t="s">
        <v>838</v>
      </c>
      <c r="V3928">
        <v>20260440</v>
      </c>
    </row>
    <row r="3929" spans="1:22" x14ac:dyDescent="0.3">
      <c r="A3929" s="5">
        <v>46301</v>
      </c>
      <c r="B3929" s="98" t="s">
        <v>3862</v>
      </c>
      <c r="C3929" t="s">
        <v>853</v>
      </c>
      <c r="D3929" t="s">
        <v>2982</v>
      </c>
      <c r="E3929" t="s">
        <v>575</v>
      </c>
      <c r="F3929" t="s">
        <v>2983</v>
      </c>
      <c r="G3929" t="s">
        <v>2733</v>
      </c>
      <c r="H3929" t="s">
        <v>2734</v>
      </c>
      <c r="I3929" s="91">
        <v>0.16666666666666666</v>
      </c>
      <c r="J3929" s="91">
        <v>0.18055555555555555</v>
      </c>
      <c r="K3929" s="92">
        <v>0.33</v>
      </c>
      <c r="O3929">
        <v>0</v>
      </c>
      <c r="P3929">
        <v>45.146017000000001</v>
      </c>
      <c r="Q3929">
        <v>5.7155500000000004</v>
      </c>
      <c r="R3929" s="93">
        <v>46302.404502314814</v>
      </c>
      <c r="S3929">
        <v>1</v>
      </c>
      <c r="T3929">
        <v>20260518</v>
      </c>
      <c r="U3929" t="s">
        <v>40</v>
      </c>
      <c r="V3929">
        <v>20260518</v>
      </c>
    </row>
    <row r="3930" spans="1:22" x14ac:dyDescent="0.3">
      <c r="A3930" s="5">
        <v>46301</v>
      </c>
      <c r="B3930" s="98" t="s">
        <v>3867</v>
      </c>
      <c r="C3930" t="s">
        <v>914</v>
      </c>
      <c r="D3930" t="s">
        <v>3738</v>
      </c>
      <c r="E3930" t="s">
        <v>199</v>
      </c>
      <c r="F3930" t="s">
        <v>3739</v>
      </c>
      <c r="G3930" t="s">
        <v>2733</v>
      </c>
      <c r="H3930" t="s">
        <v>2734</v>
      </c>
      <c r="I3930" s="91">
        <v>0.16666666666666666</v>
      </c>
      <c r="J3930" s="91">
        <v>0.18055555555555555</v>
      </c>
      <c r="K3930" s="92">
        <v>0.33</v>
      </c>
      <c r="L3930" s="91">
        <v>0.21180555555555555</v>
      </c>
      <c r="M3930" s="91">
        <v>0.27847222222222223</v>
      </c>
      <c r="N3930" s="92">
        <v>1.6</v>
      </c>
      <c r="O3930">
        <v>1</v>
      </c>
      <c r="P3930">
        <v>45.187798000000001</v>
      </c>
      <c r="Q3930">
        <v>5.7135920000000002</v>
      </c>
      <c r="R3930" s="93">
        <v>46302.404502314814</v>
      </c>
      <c r="S3930">
        <v>1</v>
      </c>
      <c r="T3930">
        <v>20260406</v>
      </c>
      <c r="U3930" t="s">
        <v>40</v>
      </c>
      <c r="V3930">
        <v>20260406</v>
      </c>
    </row>
    <row r="3931" spans="1:22" x14ac:dyDescent="0.3">
      <c r="A3931" s="5">
        <v>46301</v>
      </c>
      <c r="B3931" s="98" t="s">
        <v>3884</v>
      </c>
      <c r="C3931" t="s">
        <v>895</v>
      </c>
      <c r="E3931" t="s">
        <v>814</v>
      </c>
      <c r="F3931" t="s">
        <v>814</v>
      </c>
      <c r="I3931" s="91">
        <v>0.33333333333333331</v>
      </c>
      <c r="J3931" s="91">
        <v>0.41666666666666669</v>
      </c>
      <c r="K3931" s="92">
        <v>2</v>
      </c>
      <c r="O3931">
        <v>0</v>
      </c>
      <c r="P3931">
        <v>45.185983</v>
      </c>
      <c r="Q3931">
        <v>5.7123100000000004</v>
      </c>
      <c r="R3931" s="93">
        <v>46302.404502314814</v>
      </c>
      <c r="S3931">
        <v>0</v>
      </c>
      <c r="V3931" t="s">
        <v>3776</v>
      </c>
    </row>
    <row r="3932" spans="1:22" x14ac:dyDescent="0.3">
      <c r="A3932" s="5">
        <v>46301</v>
      </c>
      <c r="B3932" s="98" t="s">
        <v>3829</v>
      </c>
      <c r="C3932" t="s">
        <v>946</v>
      </c>
      <c r="D3932" t="s">
        <v>2986</v>
      </c>
      <c r="E3932" t="s">
        <v>492</v>
      </c>
      <c r="F3932" t="s">
        <v>2987</v>
      </c>
      <c r="G3932" t="s">
        <v>2733</v>
      </c>
      <c r="H3932" t="s">
        <v>2734</v>
      </c>
      <c r="I3932" s="91">
        <v>0.16666666666666666</v>
      </c>
      <c r="J3932" s="91">
        <v>0.18055555555555555</v>
      </c>
      <c r="K3932" s="92">
        <v>0.33</v>
      </c>
      <c r="O3932">
        <v>0</v>
      </c>
      <c r="P3932">
        <v>45.185462000000001</v>
      </c>
      <c r="Q3932">
        <v>5.7269600000000001</v>
      </c>
      <c r="R3932" s="93">
        <v>46302.404502314814</v>
      </c>
      <c r="S3932">
        <v>0</v>
      </c>
      <c r="T3932">
        <v>20260297</v>
      </c>
      <c r="U3932" t="s">
        <v>3760</v>
      </c>
      <c r="V3932">
        <v>20260297</v>
      </c>
    </row>
    <row r="3933" spans="1:22" x14ac:dyDescent="0.3">
      <c r="A3933" s="5">
        <v>46301</v>
      </c>
      <c r="B3933" s="98" t="s">
        <v>3846</v>
      </c>
      <c r="C3933" t="s">
        <v>863</v>
      </c>
      <c r="D3933" t="s">
        <v>883</v>
      </c>
      <c r="E3933" t="s">
        <v>810</v>
      </c>
      <c r="F3933" t="s">
        <v>5973</v>
      </c>
      <c r="G3933" t="s">
        <v>2733</v>
      </c>
      <c r="H3933" t="s">
        <v>2734</v>
      </c>
      <c r="I3933" s="91">
        <v>0.29166666666666669</v>
      </c>
      <c r="J3933" s="91">
        <v>0.30555555555555558</v>
      </c>
      <c r="K3933" s="92">
        <v>0.33</v>
      </c>
      <c r="L3933" s="91">
        <v>0.18124999999999999</v>
      </c>
      <c r="M3933" s="91">
        <v>0.18819444444444444</v>
      </c>
      <c r="N3933" s="92">
        <v>0.17</v>
      </c>
      <c r="O3933">
        <v>1</v>
      </c>
      <c r="P3933">
        <v>45.190103000000001</v>
      </c>
      <c r="Q3933">
        <v>5.7168659999999996</v>
      </c>
      <c r="R3933" s="93">
        <v>46302.404502314814</v>
      </c>
      <c r="S3933">
        <v>1</v>
      </c>
      <c r="V3933" t="s">
        <v>3805</v>
      </c>
    </row>
    <row r="3934" spans="1:22" x14ac:dyDescent="0.3">
      <c r="A3934" s="5">
        <v>46301</v>
      </c>
      <c r="B3934" s="98" t="s">
        <v>3862</v>
      </c>
      <c r="C3934" t="s">
        <v>853</v>
      </c>
      <c r="D3934" t="s">
        <v>3078</v>
      </c>
      <c r="E3934" t="s">
        <v>627</v>
      </c>
      <c r="F3934" t="s">
        <v>3079</v>
      </c>
      <c r="G3934" t="s">
        <v>2733</v>
      </c>
      <c r="H3934" t="s">
        <v>2734</v>
      </c>
      <c r="I3934" s="91">
        <v>0.25</v>
      </c>
      <c r="J3934" s="91">
        <v>0.26041666666666669</v>
      </c>
      <c r="K3934" s="92">
        <v>0.25</v>
      </c>
      <c r="O3934">
        <v>0</v>
      </c>
      <c r="P3934">
        <v>45.187038000000001</v>
      </c>
      <c r="Q3934">
        <v>5.719214</v>
      </c>
      <c r="R3934" s="93">
        <v>46302.404502314814</v>
      </c>
      <c r="S3934">
        <v>1</v>
      </c>
      <c r="T3934">
        <v>20260129</v>
      </c>
      <c r="U3934" t="s">
        <v>40</v>
      </c>
      <c r="V3934">
        <v>20260129</v>
      </c>
    </row>
    <row r="3935" spans="1:22" x14ac:dyDescent="0.3">
      <c r="A3935" s="5">
        <v>46301</v>
      </c>
      <c r="B3935" s="98" t="s">
        <v>3867</v>
      </c>
      <c r="C3935" t="s">
        <v>914</v>
      </c>
      <c r="D3935" t="s">
        <v>2999</v>
      </c>
      <c r="E3935" t="s">
        <v>127</v>
      </c>
      <c r="F3935" t="s">
        <v>3000</v>
      </c>
      <c r="G3935" t="s">
        <v>2733</v>
      </c>
      <c r="H3935" t="s">
        <v>2734</v>
      </c>
      <c r="I3935" s="91">
        <v>0.16666666666666666</v>
      </c>
      <c r="J3935" s="91">
        <v>0.18055555555555555</v>
      </c>
      <c r="K3935" s="92">
        <v>0.33</v>
      </c>
      <c r="L3935" s="91">
        <v>0.19166666666666668</v>
      </c>
      <c r="M3935" s="91">
        <v>0.25416666666666665</v>
      </c>
      <c r="N3935" s="92">
        <v>1.5</v>
      </c>
      <c r="O3935">
        <v>1</v>
      </c>
      <c r="P3935">
        <v>45.190395000000002</v>
      </c>
      <c r="Q3935">
        <v>5.7254319999999996</v>
      </c>
      <c r="R3935" s="93">
        <v>46302.404502314814</v>
      </c>
      <c r="S3935">
        <v>1</v>
      </c>
      <c r="T3935">
        <v>20260224</v>
      </c>
      <c r="U3935" t="s">
        <v>40</v>
      </c>
      <c r="V3935">
        <v>20260224</v>
      </c>
    </row>
    <row r="3936" spans="1:22" x14ac:dyDescent="0.3">
      <c r="A3936" s="5">
        <v>46301</v>
      </c>
      <c r="B3936" s="98" t="s">
        <v>3833</v>
      </c>
      <c r="C3936" t="s">
        <v>978</v>
      </c>
      <c r="D3936" t="s">
        <v>1650</v>
      </c>
      <c r="E3936" t="s">
        <v>679</v>
      </c>
      <c r="F3936" t="s">
        <v>679</v>
      </c>
      <c r="G3936" t="s">
        <v>2733</v>
      </c>
      <c r="H3936" t="s">
        <v>2737</v>
      </c>
      <c r="I3936" s="91">
        <v>0.33333333333333331</v>
      </c>
      <c r="J3936" s="91">
        <v>0.375</v>
      </c>
      <c r="K3936" s="92">
        <v>1</v>
      </c>
      <c r="L3936" s="91">
        <v>0.4465277777777778</v>
      </c>
      <c r="M3936" s="91">
        <v>0.47638888888888886</v>
      </c>
      <c r="N3936" s="92">
        <v>0.72</v>
      </c>
      <c r="O3936">
        <v>1</v>
      </c>
      <c r="P3936">
        <v>45.269807999999998</v>
      </c>
      <c r="Q3936">
        <v>5.8717550000000003</v>
      </c>
      <c r="R3936" s="93">
        <v>46302.404502314814</v>
      </c>
      <c r="S3936">
        <v>1</v>
      </c>
      <c r="T3936">
        <v>20260195</v>
      </c>
      <c r="U3936" t="s">
        <v>838</v>
      </c>
      <c r="V3936">
        <v>20260195</v>
      </c>
    </row>
    <row r="3937" spans="1:22" x14ac:dyDescent="0.3">
      <c r="A3937" s="5">
        <v>46301</v>
      </c>
      <c r="B3937" s="98" t="s">
        <v>3811</v>
      </c>
      <c r="C3937" t="s">
        <v>975</v>
      </c>
      <c r="D3937" t="s">
        <v>3139</v>
      </c>
      <c r="E3937" t="s">
        <v>387</v>
      </c>
      <c r="F3937" t="s">
        <v>3140</v>
      </c>
      <c r="G3937" t="s">
        <v>2733</v>
      </c>
      <c r="H3937" t="s">
        <v>2734</v>
      </c>
      <c r="I3937" s="91">
        <v>0.39583333333333331</v>
      </c>
      <c r="J3937" s="91">
        <v>0.40277777777777779</v>
      </c>
      <c r="K3937" s="92">
        <v>0.17</v>
      </c>
      <c r="L3937" s="91">
        <v>0.24722222222222223</v>
      </c>
      <c r="M3937" s="91">
        <v>0.26041666666666669</v>
      </c>
      <c r="N3937" s="92">
        <v>0.32</v>
      </c>
      <c r="O3937">
        <v>1</v>
      </c>
      <c r="P3937">
        <v>45.365996000000003</v>
      </c>
      <c r="Q3937">
        <v>5.5923809999999996</v>
      </c>
      <c r="R3937" s="93">
        <v>46302.404502314814</v>
      </c>
      <c r="S3937">
        <v>1</v>
      </c>
      <c r="T3937">
        <v>20260564</v>
      </c>
      <c r="U3937" t="s">
        <v>40</v>
      </c>
      <c r="V3937">
        <v>20260564</v>
      </c>
    </row>
    <row r="3938" spans="1:22" x14ac:dyDescent="0.3">
      <c r="A3938" s="5">
        <v>46301</v>
      </c>
      <c r="B3938" s="98" t="s">
        <v>3836</v>
      </c>
      <c r="C3938" t="s">
        <v>954</v>
      </c>
      <c r="D3938" t="s">
        <v>3238</v>
      </c>
      <c r="E3938" t="s">
        <v>174</v>
      </c>
      <c r="F3938" t="s">
        <v>3239</v>
      </c>
      <c r="G3938" t="s">
        <v>2733</v>
      </c>
      <c r="H3938" t="s">
        <v>2734</v>
      </c>
      <c r="I3938" s="91">
        <v>0.16666666666666666</v>
      </c>
      <c r="J3938" s="91">
        <v>0.18055555555555555</v>
      </c>
      <c r="K3938" s="92">
        <v>0.33</v>
      </c>
      <c r="L3938" s="91">
        <v>0.22222222222222221</v>
      </c>
      <c r="M3938" s="91">
        <v>0.24652777777777779</v>
      </c>
      <c r="N3938" s="92">
        <v>0.57999999999999996</v>
      </c>
      <c r="O3938">
        <v>1</v>
      </c>
      <c r="P3938">
        <v>45.180501999999997</v>
      </c>
      <c r="Q3938">
        <v>5.7300690000000003</v>
      </c>
      <c r="R3938" s="93">
        <v>46302.404502314814</v>
      </c>
      <c r="S3938">
        <v>1</v>
      </c>
      <c r="T3938">
        <v>20260211</v>
      </c>
      <c r="U3938" t="s">
        <v>40</v>
      </c>
      <c r="V3938">
        <v>20260211</v>
      </c>
    </row>
    <row r="3939" spans="1:22" x14ac:dyDescent="0.3">
      <c r="A3939" s="5">
        <v>46301</v>
      </c>
      <c r="B3939" s="98" t="s">
        <v>3854</v>
      </c>
      <c r="C3939" t="s">
        <v>963</v>
      </c>
      <c r="D3939" t="s">
        <v>1492</v>
      </c>
      <c r="E3939" t="s">
        <v>192</v>
      </c>
      <c r="F3939" t="s">
        <v>192</v>
      </c>
      <c r="G3939" t="s">
        <v>2733</v>
      </c>
      <c r="H3939" t="s">
        <v>2737</v>
      </c>
      <c r="I3939" s="91">
        <v>0.33333333333333331</v>
      </c>
      <c r="J3939" s="91">
        <v>0.35416666666666669</v>
      </c>
      <c r="K3939" s="92">
        <v>0.5</v>
      </c>
      <c r="L3939" s="91">
        <v>0.22638888888888889</v>
      </c>
      <c r="M3939" s="91">
        <v>0.24791666666666667</v>
      </c>
      <c r="N3939" s="92">
        <v>0.52</v>
      </c>
      <c r="O3939">
        <v>1</v>
      </c>
      <c r="P3939">
        <v>45.188246999999997</v>
      </c>
      <c r="Q3939">
        <v>5.7174959999999997</v>
      </c>
      <c r="R3939" s="93">
        <v>46302.404502314814</v>
      </c>
      <c r="S3939">
        <v>1</v>
      </c>
      <c r="T3939">
        <v>20260139</v>
      </c>
      <c r="U3939" t="s">
        <v>838</v>
      </c>
      <c r="V3939">
        <v>20260139</v>
      </c>
    </row>
    <row r="3940" spans="1:22" x14ac:dyDescent="0.3">
      <c r="A3940" s="5">
        <v>46301</v>
      </c>
      <c r="B3940" s="98" t="s">
        <v>3833</v>
      </c>
      <c r="C3940" t="s">
        <v>978</v>
      </c>
      <c r="D3940" t="s">
        <v>2597</v>
      </c>
      <c r="E3940" t="s">
        <v>179</v>
      </c>
      <c r="F3940" t="s">
        <v>179</v>
      </c>
      <c r="G3940" t="s">
        <v>2733</v>
      </c>
      <c r="H3940" t="s">
        <v>2737</v>
      </c>
      <c r="I3940" s="91">
        <v>0.33333333333333331</v>
      </c>
      <c r="J3940" s="91">
        <v>0.39583333333333331</v>
      </c>
      <c r="K3940" s="92">
        <v>1.5</v>
      </c>
      <c r="L3940" s="91">
        <v>0.24236111111111111</v>
      </c>
      <c r="M3940" s="91">
        <v>0.26111111111111113</v>
      </c>
      <c r="N3940" s="92">
        <v>0.45</v>
      </c>
      <c r="O3940">
        <v>1</v>
      </c>
      <c r="P3940">
        <v>45.566122999999997</v>
      </c>
      <c r="Q3940">
        <v>5.9208610000000004</v>
      </c>
      <c r="R3940" s="93">
        <v>46302.404502314814</v>
      </c>
      <c r="S3940">
        <v>1</v>
      </c>
      <c r="T3940">
        <v>20260527</v>
      </c>
      <c r="U3940" t="s">
        <v>838</v>
      </c>
      <c r="V3940">
        <v>20260527</v>
      </c>
    </row>
    <row r="3941" spans="1:22" x14ac:dyDescent="0.3">
      <c r="A3941" s="5">
        <v>46301</v>
      </c>
      <c r="B3941" s="98" t="s">
        <v>3814</v>
      </c>
      <c r="C3941" t="s">
        <v>948</v>
      </c>
      <c r="D3941" t="s">
        <v>2456</v>
      </c>
      <c r="E3941" t="s">
        <v>188</v>
      </c>
      <c r="F3941" t="s">
        <v>3080</v>
      </c>
      <c r="G3941" t="s">
        <v>2733</v>
      </c>
      <c r="H3941" t="s">
        <v>2737</v>
      </c>
      <c r="I3941" s="91">
        <v>0.33333333333333331</v>
      </c>
      <c r="J3941" s="91">
        <v>0.34722222222222221</v>
      </c>
      <c r="K3941" s="92">
        <v>0.33</v>
      </c>
      <c r="O3941">
        <v>0</v>
      </c>
      <c r="P3941">
        <v>45.189202999999999</v>
      </c>
      <c r="Q3941">
        <v>5.7345119999999996</v>
      </c>
      <c r="R3941" s="93">
        <v>46302.404502314814</v>
      </c>
      <c r="S3941">
        <v>1</v>
      </c>
      <c r="T3941">
        <v>20260459</v>
      </c>
      <c r="U3941" t="s">
        <v>838</v>
      </c>
      <c r="V3941">
        <v>20260459</v>
      </c>
    </row>
    <row r="3942" spans="1:22" x14ac:dyDescent="0.3">
      <c r="A3942" s="5">
        <v>46301</v>
      </c>
      <c r="B3942" s="98" t="s">
        <v>3865</v>
      </c>
      <c r="C3942" t="s">
        <v>962</v>
      </c>
      <c r="D3942" t="s">
        <v>1800</v>
      </c>
      <c r="E3942" t="s">
        <v>681</v>
      </c>
      <c r="F3942" t="s">
        <v>1801</v>
      </c>
      <c r="G3942" t="s">
        <v>2733</v>
      </c>
      <c r="H3942" t="s">
        <v>2781</v>
      </c>
      <c r="I3942" s="91">
        <v>0.16666666666666666</v>
      </c>
      <c r="J3942" s="91">
        <v>0.19791666666666666</v>
      </c>
      <c r="K3942" s="92">
        <v>0.75</v>
      </c>
      <c r="L3942" s="91">
        <v>0.16875000000000001</v>
      </c>
      <c r="M3942" s="91">
        <v>0.22916666666666666</v>
      </c>
      <c r="N3942" s="92">
        <v>1.45</v>
      </c>
      <c r="O3942">
        <v>1</v>
      </c>
      <c r="P3942">
        <v>45.363452000000002</v>
      </c>
      <c r="Q3942">
        <v>5.6051859999999998</v>
      </c>
      <c r="R3942" s="93">
        <v>46302.404502314814</v>
      </c>
      <c r="S3942">
        <v>1</v>
      </c>
      <c r="T3942">
        <v>20260582</v>
      </c>
      <c r="U3942" t="s">
        <v>838</v>
      </c>
      <c r="V3942">
        <v>20260582</v>
      </c>
    </row>
    <row r="3943" spans="1:22" x14ac:dyDescent="0.3">
      <c r="A3943" s="5">
        <v>46301</v>
      </c>
      <c r="B3943" s="98" t="s">
        <v>3835</v>
      </c>
      <c r="C3943" t="s">
        <v>859</v>
      </c>
      <c r="D3943" t="s">
        <v>3226</v>
      </c>
      <c r="E3943" t="s">
        <v>472</v>
      </c>
      <c r="F3943" t="s">
        <v>3227</v>
      </c>
      <c r="G3943" t="s">
        <v>2733</v>
      </c>
      <c r="H3943" t="s">
        <v>2734</v>
      </c>
      <c r="I3943" s="91">
        <v>0.16666666666666666</v>
      </c>
      <c r="J3943" s="91">
        <v>0.18055555555555555</v>
      </c>
      <c r="K3943" s="92">
        <v>0.33</v>
      </c>
      <c r="O3943">
        <v>0</v>
      </c>
      <c r="P3943">
        <v>45.187396</v>
      </c>
      <c r="Q3943">
        <v>5.7178760000000004</v>
      </c>
      <c r="R3943" s="93">
        <v>46302.404502314814</v>
      </c>
      <c r="S3943">
        <v>1</v>
      </c>
      <c r="T3943">
        <v>20260374</v>
      </c>
      <c r="U3943" t="s">
        <v>40</v>
      </c>
      <c r="V3943">
        <v>20260374</v>
      </c>
    </row>
    <row r="3944" spans="1:22" x14ac:dyDescent="0.3">
      <c r="A3944" s="5">
        <v>46301</v>
      </c>
      <c r="B3944" s="98" t="s">
        <v>3848</v>
      </c>
      <c r="C3944" t="s">
        <v>945</v>
      </c>
      <c r="D3944" t="s">
        <v>2852</v>
      </c>
      <c r="E3944" t="s">
        <v>86</v>
      </c>
      <c r="F3944" t="s">
        <v>2853</v>
      </c>
      <c r="G3944" t="s">
        <v>2733</v>
      </c>
      <c r="H3944" t="s">
        <v>2734</v>
      </c>
      <c r="I3944" s="91">
        <v>0.16666666666666666</v>
      </c>
      <c r="J3944" s="91">
        <v>0.18055555555555555</v>
      </c>
      <c r="K3944" s="92">
        <v>0.33</v>
      </c>
      <c r="L3944" s="91">
        <v>0.15694444444444444</v>
      </c>
      <c r="M3944" s="91">
        <v>0.43402777777777779</v>
      </c>
      <c r="N3944" s="92">
        <v>6.65</v>
      </c>
      <c r="O3944">
        <v>1</v>
      </c>
      <c r="P3944">
        <v>45.188529000000003</v>
      </c>
      <c r="Q3944">
        <v>5.7245239999999997</v>
      </c>
      <c r="R3944" s="93">
        <v>46302.404502314814</v>
      </c>
      <c r="S3944">
        <v>1</v>
      </c>
      <c r="T3944">
        <v>20260072</v>
      </c>
      <c r="U3944" t="s">
        <v>40</v>
      </c>
      <c r="V3944">
        <v>20260072</v>
      </c>
    </row>
    <row r="3945" spans="1:22" x14ac:dyDescent="0.3">
      <c r="A3945" s="5">
        <v>46301</v>
      </c>
      <c r="B3945" s="98" t="s">
        <v>3883</v>
      </c>
      <c r="C3945" t="s">
        <v>849</v>
      </c>
      <c r="D3945" t="s">
        <v>1921</v>
      </c>
      <c r="E3945" t="s">
        <v>420</v>
      </c>
      <c r="F3945" t="s">
        <v>420</v>
      </c>
      <c r="G3945" t="s">
        <v>2733</v>
      </c>
      <c r="H3945" t="s">
        <v>2737</v>
      </c>
      <c r="I3945" s="91">
        <v>0.33333333333333331</v>
      </c>
      <c r="J3945" s="91">
        <v>0.41666666666666669</v>
      </c>
      <c r="K3945" s="92">
        <v>2</v>
      </c>
      <c r="L3945" s="91">
        <v>0.17083333333333334</v>
      </c>
      <c r="M3945" s="91">
        <v>0.23472222222222222</v>
      </c>
      <c r="N3945" s="92">
        <v>1.53</v>
      </c>
      <c r="O3945">
        <v>1</v>
      </c>
      <c r="P3945">
        <v>45.208322000000003</v>
      </c>
      <c r="Q3945">
        <v>5.6714190000000002</v>
      </c>
      <c r="R3945" s="93">
        <v>46302.404502314814</v>
      </c>
      <c r="S3945">
        <v>1</v>
      </c>
      <c r="T3945">
        <v>20260284</v>
      </c>
      <c r="U3945" t="s">
        <v>838</v>
      </c>
      <c r="V3945">
        <v>20260284</v>
      </c>
    </row>
    <row r="3946" spans="1:22" x14ac:dyDescent="0.3">
      <c r="A3946" s="5">
        <v>46301</v>
      </c>
      <c r="B3946" s="98" t="s">
        <v>3827</v>
      </c>
      <c r="C3946" t="s">
        <v>967</v>
      </c>
      <c r="D3946" t="s">
        <v>3004</v>
      </c>
      <c r="E3946" t="s">
        <v>368</v>
      </c>
      <c r="F3946" t="s">
        <v>3005</v>
      </c>
      <c r="G3946" t="s">
        <v>2733</v>
      </c>
      <c r="H3946" t="s">
        <v>2734</v>
      </c>
      <c r="I3946" s="91">
        <v>0.16666666666666666</v>
      </c>
      <c r="J3946" s="91">
        <v>0.18055555555555555</v>
      </c>
      <c r="K3946" s="92">
        <v>0.33</v>
      </c>
      <c r="L3946" s="91">
        <v>0.19791666666666666</v>
      </c>
      <c r="M3946" s="91">
        <v>0.20902777777777778</v>
      </c>
      <c r="N3946" s="92">
        <v>0.27</v>
      </c>
      <c r="O3946">
        <v>1</v>
      </c>
      <c r="P3946">
        <v>45.182288999999997</v>
      </c>
      <c r="Q3946">
        <v>5.7159700000000004</v>
      </c>
      <c r="R3946" s="93">
        <v>46302.404502314814</v>
      </c>
      <c r="S3946">
        <v>1</v>
      </c>
      <c r="T3946">
        <v>20260318</v>
      </c>
      <c r="U3946" t="s">
        <v>40</v>
      </c>
      <c r="V3946">
        <v>20260318</v>
      </c>
    </row>
    <row r="3947" spans="1:22" x14ac:dyDescent="0.3">
      <c r="A3947" s="5">
        <v>46301</v>
      </c>
      <c r="B3947" s="98" t="s">
        <v>3816</v>
      </c>
      <c r="C3947" t="s">
        <v>957</v>
      </c>
      <c r="D3947" t="s">
        <v>1341</v>
      </c>
      <c r="E3947" t="s">
        <v>494</v>
      </c>
      <c r="F3947" t="s">
        <v>494</v>
      </c>
      <c r="G3947" t="s">
        <v>2733</v>
      </c>
      <c r="H3947" t="s">
        <v>2737</v>
      </c>
      <c r="I3947" s="91">
        <v>0.48958333333333331</v>
      </c>
      <c r="J3947" s="91">
        <v>0.5</v>
      </c>
      <c r="K3947" s="92">
        <v>0.25</v>
      </c>
      <c r="L3947" s="91">
        <v>0.37638888888888888</v>
      </c>
      <c r="M3947" s="91">
        <v>0.3840277777777778</v>
      </c>
      <c r="N3947" s="92">
        <v>0.18</v>
      </c>
      <c r="O3947">
        <v>1</v>
      </c>
      <c r="P3947">
        <v>45.206446999999997</v>
      </c>
      <c r="Q3947">
        <v>5.7453529999999997</v>
      </c>
      <c r="R3947" s="93">
        <v>46302.404502314814</v>
      </c>
      <c r="S3947">
        <v>1</v>
      </c>
      <c r="T3947">
        <v>20260087</v>
      </c>
      <c r="U3947" t="s">
        <v>838</v>
      </c>
      <c r="V3947">
        <v>20260087</v>
      </c>
    </row>
    <row r="3948" spans="1:22" x14ac:dyDescent="0.3">
      <c r="A3948" s="5">
        <v>46301</v>
      </c>
      <c r="B3948" s="98" t="s">
        <v>3829</v>
      </c>
      <c r="C3948" t="s">
        <v>946</v>
      </c>
      <c r="D3948" t="s">
        <v>1962</v>
      </c>
      <c r="E3948" t="s">
        <v>492</v>
      </c>
      <c r="F3948" t="s">
        <v>492</v>
      </c>
      <c r="G3948" t="s">
        <v>2733</v>
      </c>
      <c r="H3948" t="s">
        <v>2737</v>
      </c>
      <c r="I3948" s="91">
        <v>0.33333333333333331</v>
      </c>
      <c r="J3948" s="91">
        <v>0.34722222222222221</v>
      </c>
      <c r="K3948" s="92">
        <v>0.33</v>
      </c>
      <c r="O3948">
        <v>0</v>
      </c>
      <c r="P3948">
        <v>45.199381000000002</v>
      </c>
      <c r="Q3948">
        <v>5.6893219999999998</v>
      </c>
      <c r="R3948" s="93">
        <v>46302.404502314814</v>
      </c>
      <c r="S3948">
        <v>0</v>
      </c>
      <c r="T3948">
        <v>20260297</v>
      </c>
      <c r="U3948" t="s">
        <v>838</v>
      </c>
      <c r="V3948">
        <v>20260297</v>
      </c>
    </row>
    <row r="3949" spans="1:22" x14ac:dyDescent="0.3">
      <c r="A3949" s="5">
        <v>46301</v>
      </c>
      <c r="B3949" s="98" t="s">
        <v>3842</v>
      </c>
      <c r="C3949" t="s">
        <v>865</v>
      </c>
      <c r="D3949" t="s">
        <v>864</v>
      </c>
      <c r="E3949" t="s">
        <v>829</v>
      </c>
      <c r="F3949" t="s">
        <v>829</v>
      </c>
      <c r="G3949" t="s">
        <v>2733</v>
      </c>
      <c r="H3949" t="s">
        <v>2737</v>
      </c>
      <c r="I3949" s="91">
        <v>0.33333333333333331</v>
      </c>
      <c r="J3949" s="91">
        <v>0.34722222222222221</v>
      </c>
      <c r="K3949" s="92">
        <v>0.33</v>
      </c>
      <c r="L3949" s="91">
        <v>0.34861111111111109</v>
      </c>
      <c r="M3949" s="91">
        <v>0.36319444444444443</v>
      </c>
      <c r="N3949" s="92">
        <v>0.35</v>
      </c>
      <c r="O3949">
        <v>1</v>
      </c>
      <c r="P3949">
        <v>45.194932000000001</v>
      </c>
      <c r="Q3949">
        <v>5.6780390000000001</v>
      </c>
      <c r="R3949" s="93">
        <v>46302.404502314814</v>
      </c>
      <c r="S3949">
        <v>1</v>
      </c>
      <c r="V3949" t="s">
        <v>3775</v>
      </c>
    </row>
    <row r="3950" spans="1:22" x14ac:dyDescent="0.3">
      <c r="A3950" s="5">
        <v>46301</v>
      </c>
      <c r="B3950" s="98" t="s">
        <v>3767</v>
      </c>
      <c r="C3950" t="s">
        <v>846</v>
      </c>
      <c r="E3950" t="s">
        <v>1811</v>
      </c>
      <c r="F3950" t="s">
        <v>1811</v>
      </c>
      <c r="I3950" s="91">
        <v>0.16666666666666666</v>
      </c>
      <c r="J3950" s="91">
        <v>0.1736111111111111</v>
      </c>
      <c r="K3950" s="92">
        <v>0.17</v>
      </c>
      <c r="O3950">
        <v>0</v>
      </c>
      <c r="P3950">
        <v>45.203086999999996</v>
      </c>
      <c r="Q3950">
        <v>5.703754</v>
      </c>
      <c r="R3950" s="93">
        <v>46302.404502314814</v>
      </c>
      <c r="S3950">
        <v>0</v>
      </c>
      <c r="T3950">
        <v>20260248</v>
      </c>
      <c r="U3950" t="s">
        <v>3760</v>
      </c>
      <c r="V3950">
        <v>20260248</v>
      </c>
    </row>
    <row r="3951" spans="1:22" x14ac:dyDescent="0.3">
      <c r="A3951" s="5">
        <v>46301</v>
      </c>
      <c r="B3951" s="98" t="s">
        <v>3848</v>
      </c>
      <c r="C3951" t="s">
        <v>945</v>
      </c>
      <c r="D3951" t="s">
        <v>3011</v>
      </c>
      <c r="E3951" t="s">
        <v>694</v>
      </c>
      <c r="F3951" t="s">
        <v>3012</v>
      </c>
      <c r="G3951" t="s">
        <v>2733</v>
      </c>
      <c r="H3951" t="s">
        <v>2734</v>
      </c>
      <c r="I3951" s="91">
        <v>0.16666666666666666</v>
      </c>
      <c r="J3951" s="91">
        <v>0.18055555555555555</v>
      </c>
      <c r="K3951" s="92">
        <v>0.33</v>
      </c>
      <c r="L3951" s="91">
        <v>0.13750000000000001</v>
      </c>
      <c r="M3951" s="91">
        <v>0.41597222222222224</v>
      </c>
      <c r="N3951" s="92">
        <v>6.68</v>
      </c>
      <c r="O3951">
        <v>1</v>
      </c>
      <c r="P3951">
        <v>45.179248000000001</v>
      </c>
      <c r="Q3951">
        <v>5.7079449999999996</v>
      </c>
      <c r="R3951" s="93">
        <v>46302.404502314814</v>
      </c>
      <c r="S3951">
        <v>1</v>
      </c>
      <c r="T3951">
        <v>20260382</v>
      </c>
      <c r="U3951" t="s">
        <v>40</v>
      </c>
      <c r="V3951">
        <v>20260382</v>
      </c>
    </row>
    <row r="3952" spans="1:22" x14ac:dyDescent="0.3">
      <c r="A3952" s="5">
        <v>46301</v>
      </c>
      <c r="B3952" s="98" t="s">
        <v>3828</v>
      </c>
      <c r="C3952" t="s">
        <v>976</v>
      </c>
      <c r="D3952" t="s">
        <v>1656</v>
      </c>
      <c r="E3952" t="s">
        <v>706</v>
      </c>
      <c r="F3952" t="s">
        <v>706</v>
      </c>
      <c r="G3952" t="s">
        <v>2733</v>
      </c>
      <c r="H3952" t="s">
        <v>2737</v>
      </c>
      <c r="I3952" s="91">
        <v>0.33333333333333331</v>
      </c>
      <c r="J3952" s="91">
        <v>0.38541666666666669</v>
      </c>
      <c r="K3952" s="92">
        <v>1.25</v>
      </c>
      <c r="L3952" s="91">
        <v>0.36319444444444443</v>
      </c>
      <c r="M3952" s="91">
        <v>0.38541666666666669</v>
      </c>
      <c r="N3952" s="92">
        <v>0.53</v>
      </c>
      <c r="O3952">
        <v>1</v>
      </c>
      <c r="P3952">
        <v>45.176924999999997</v>
      </c>
      <c r="Q3952">
        <v>5.7132199999999997</v>
      </c>
      <c r="R3952" s="93">
        <v>46302.404502314814</v>
      </c>
      <c r="S3952">
        <v>1</v>
      </c>
      <c r="T3952">
        <v>20260197</v>
      </c>
      <c r="U3952" t="s">
        <v>838</v>
      </c>
      <c r="V3952">
        <v>20260197</v>
      </c>
    </row>
    <row r="3953" spans="1:22" x14ac:dyDescent="0.3">
      <c r="A3953" s="5">
        <v>46301</v>
      </c>
      <c r="B3953" s="98" t="s">
        <v>3820</v>
      </c>
      <c r="C3953" t="s">
        <v>961</v>
      </c>
      <c r="D3953" t="s">
        <v>2153</v>
      </c>
      <c r="E3953" t="s">
        <v>562</v>
      </c>
      <c r="F3953" t="s">
        <v>562</v>
      </c>
      <c r="G3953" t="s">
        <v>2733</v>
      </c>
      <c r="H3953" t="s">
        <v>2737</v>
      </c>
      <c r="I3953" s="91">
        <v>0.27777777777777779</v>
      </c>
      <c r="J3953" s="91">
        <v>0.28819444444444442</v>
      </c>
      <c r="K3953" s="92">
        <v>0.25</v>
      </c>
      <c r="L3953" s="91">
        <v>0.28541666666666665</v>
      </c>
      <c r="M3953" s="91">
        <v>0.3347222222222222</v>
      </c>
      <c r="N3953" s="92">
        <v>1.18</v>
      </c>
      <c r="O3953">
        <v>1</v>
      </c>
      <c r="P3953">
        <v>45.166173999999998</v>
      </c>
      <c r="Q3953">
        <v>5.7258250000000004</v>
      </c>
      <c r="R3953" s="93">
        <v>46302.404502314814</v>
      </c>
      <c r="S3953">
        <v>1</v>
      </c>
      <c r="T3953">
        <v>20260360</v>
      </c>
      <c r="U3953" t="s">
        <v>838</v>
      </c>
      <c r="V3953">
        <v>20260360</v>
      </c>
    </row>
    <row r="3954" spans="1:22" x14ac:dyDescent="0.3">
      <c r="A3954" s="5">
        <v>46301</v>
      </c>
      <c r="B3954" s="98" t="s">
        <v>3817</v>
      </c>
      <c r="C3954" t="s">
        <v>974</v>
      </c>
      <c r="D3954" t="s">
        <v>3262</v>
      </c>
      <c r="E3954" t="s">
        <v>217</v>
      </c>
      <c r="F3954" t="s">
        <v>3263</v>
      </c>
      <c r="G3954" t="s">
        <v>2733</v>
      </c>
      <c r="H3954" t="s">
        <v>2734</v>
      </c>
      <c r="I3954" s="91">
        <v>0.16666666666666666</v>
      </c>
      <c r="J3954" s="91">
        <v>0.18055555555555555</v>
      </c>
      <c r="K3954" s="92">
        <v>0.33</v>
      </c>
      <c r="L3954" s="91">
        <v>0.20069444444444445</v>
      </c>
      <c r="M3954" s="91">
        <v>0.30277777777777776</v>
      </c>
      <c r="N3954" s="92">
        <v>2.4500000000000002</v>
      </c>
      <c r="O3954">
        <v>1</v>
      </c>
      <c r="P3954">
        <v>45.191251999999999</v>
      </c>
      <c r="Q3954">
        <v>5.7259229999999999</v>
      </c>
      <c r="R3954" s="93">
        <v>46302.404502314814</v>
      </c>
      <c r="S3954">
        <v>1</v>
      </c>
      <c r="T3954">
        <v>20260233</v>
      </c>
      <c r="U3954" t="s">
        <v>40</v>
      </c>
      <c r="V3954">
        <v>20260233</v>
      </c>
    </row>
    <row r="3955" spans="1:22" x14ac:dyDescent="0.3">
      <c r="A3955" s="5">
        <v>46301</v>
      </c>
      <c r="B3955" s="98" t="s">
        <v>3856</v>
      </c>
      <c r="C3955" t="s">
        <v>979</v>
      </c>
      <c r="D3955" t="s">
        <v>1115</v>
      </c>
      <c r="E3955" t="s">
        <v>76</v>
      </c>
      <c r="F3955" t="s">
        <v>76</v>
      </c>
      <c r="G3955" t="s">
        <v>2733</v>
      </c>
      <c r="H3955" t="s">
        <v>2737</v>
      </c>
      <c r="I3955" s="91">
        <v>0.27430555555555558</v>
      </c>
      <c r="J3955" s="91">
        <v>0.28472222222222221</v>
      </c>
      <c r="K3955" s="92">
        <v>0.25</v>
      </c>
      <c r="L3955" s="91">
        <v>0.41388888888888886</v>
      </c>
      <c r="M3955" s="91">
        <v>0.44097222222222221</v>
      </c>
      <c r="N3955" s="92">
        <v>0.65</v>
      </c>
      <c r="O3955">
        <v>1</v>
      </c>
      <c r="P3955">
        <v>45.183639999999997</v>
      </c>
      <c r="Q3955">
        <v>5.7215680000000004</v>
      </c>
      <c r="R3955" s="93">
        <v>46302.404502314814</v>
      </c>
      <c r="S3955">
        <v>1</v>
      </c>
      <c r="T3955">
        <v>20260480</v>
      </c>
      <c r="U3955" t="s">
        <v>838</v>
      </c>
      <c r="V3955">
        <v>20260480</v>
      </c>
    </row>
    <row r="3956" spans="1:22" x14ac:dyDescent="0.3">
      <c r="A3956" s="5">
        <v>46301</v>
      </c>
      <c r="B3956" s="98" t="s">
        <v>3816</v>
      </c>
      <c r="C3956" t="s">
        <v>957</v>
      </c>
      <c r="D3956" t="s">
        <v>3020</v>
      </c>
      <c r="E3956" t="s">
        <v>3021</v>
      </c>
      <c r="F3956" t="s">
        <v>3022</v>
      </c>
      <c r="G3956" t="s">
        <v>2733</v>
      </c>
      <c r="H3956" t="s">
        <v>2734</v>
      </c>
      <c r="I3956" s="91">
        <v>0.35069444444444442</v>
      </c>
      <c r="J3956" s="91">
        <v>0.36458333333333331</v>
      </c>
      <c r="K3956" s="92">
        <v>0.33</v>
      </c>
      <c r="L3956" s="91">
        <v>0.37083333333333335</v>
      </c>
      <c r="M3956" s="91">
        <v>0.37638888888888888</v>
      </c>
      <c r="N3956" s="92">
        <v>0.13</v>
      </c>
      <c r="O3956">
        <v>1</v>
      </c>
      <c r="P3956">
        <v>45.198158999999997</v>
      </c>
      <c r="Q3956">
        <v>5.7376310000000004</v>
      </c>
      <c r="R3956" s="93">
        <v>46302.404502314814</v>
      </c>
      <c r="S3956">
        <v>1</v>
      </c>
      <c r="T3956">
        <v>20260496</v>
      </c>
      <c r="U3956" t="s">
        <v>40</v>
      </c>
      <c r="V3956">
        <v>20260496</v>
      </c>
    </row>
    <row r="3957" spans="1:22" x14ac:dyDescent="0.3">
      <c r="A3957" s="5">
        <v>46301</v>
      </c>
      <c r="B3957" s="98" t="s">
        <v>3883</v>
      </c>
      <c r="C3957" t="s">
        <v>849</v>
      </c>
      <c r="D3957" t="s">
        <v>2104</v>
      </c>
      <c r="E3957" t="s">
        <v>201</v>
      </c>
      <c r="F3957" t="s">
        <v>6554</v>
      </c>
      <c r="G3957" t="s">
        <v>2733</v>
      </c>
      <c r="H3957" t="s">
        <v>2737</v>
      </c>
      <c r="I3957" s="91">
        <v>0.33333333333333331</v>
      </c>
      <c r="J3957" s="91">
        <v>0.36458333333333331</v>
      </c>
      <c r="K3957" s="92">
        <v>0.75</v>
      </c>
      <c r="L3957" s="91">
        <v>0.52569444444444446</v>
      </c>
      <c r="M3957" s="91">
        <v>0.55277777777777781</v>
      </c>
      <c r="N3957" s="92">
        <v>0.65</v>
      </c>
      <c r="O3957">
        <v>1</v>
      </c>
      <c r="P3957">
        <v>45.328172000000002</v>
      </c>
      <c r="Q3957">
        <v>5.5678989999999997</v>
      </c>
      <c r="R3957" s="93">
        <v>46302.404502314814</v>
      </c>
      <c r="S3957">
        <v>1</v>
      </c>
      <c r="T3957">
        <v>20260343</v>
      </c>
      <c r="U3957" t="s">
        <v>838</v>
      </c>
      <c r="V3957">
        <v>20260343</v>
      </c>
    </row>
    <row r="3958" spans="1:22" x14ac:dyDescent="0.3">
      <c r="A3958" s="5">
        <v>46301</v>
      </c>
      <c r="B3958" s="98" t="s">
        <v>3835</v>
      </c>
      <c r="C3958" t="s">
        <v>859</v>
      </c>
      <c r="D3958" t="s">
        <v>3387</v>
      </c>
      <c r="E3958" t="s">
        <v>168</v>
      </c>
      <c r="F3958" t="s">
        <v>3388</v>
      </c>
      <c r="G3958" t="s">
        <v>2733</v>
      </c>
      <c r="H3958" t="s">
        <v>2734</v>
      </c>
      <c r="I3958" s="91">
        <v>0.16666666666666666</v>
      </c>
      <c r="J3958" s="91">
        <v>0.18055555555555555</v>
      </c>
      <c r="K3958" s="92">
        <v>0.33</v>
      </c>
      <c r="O3958">
        <v>0</v>
      </c>
      <c r="P3958">
        <v>45.191439000000003</v>
      </c>
      <c r="Q3958">
        <v>5.7271229999999997</v>
      </c>
      <c r="R3958" s="93">
        <v>46302.404502314814</v>
      </c>
      <c r="S3958">
        <v>1</v>
      </c>
      <c r="T3958">
        <v>20260232</v>
      </c>
      <c r="U3958" t="s">
        <v>3760</v>
      </c>
      <c r="V3958">
        <v>20260232</v>
      </c>
    </row>
    <row r="3959" spans="1:22" x14ac:dyDescent="0.3">
      <c r="A3959" s="5">
        <v>46301</v>
      </c>
      <c r="B3959" s="98" t="s">
        <v>3818</v>
      </c>
      <c r="C3959" t="s">
        <v>870</v>
      </c>
      <c r="D3959" t="s">
        <v>1608</v>
      </c>
      <c r="E3959" t="s">
        <v>107</v>
      </c>
      <c r="F3959" t="s">
        <v>1610</v>
      </c>
      <c r="G3959" t="s">
        <v>2733</v>
      </c>
      <c r="H3959" t="s">
        <v>2737</v>
      </c>
      <c r="I3959" s="91">
        <v>0.2673611111111111</v>
      </c>
      <c r="J3959" s="91">
        <v>0.33333333333333331</v>
      </c>
      <c r="K3959" s="92">
        <v>1.58</v>
      </c>
      <c r="O3959">
        <v>0</v>
      </c>
      <c r="P3959">
        <v>45.190626999999999</v>
      </c>
      <c r="Q3959">
        <v>5.7275179999999999</v>
      </c>
      <c r="R3959" s="93">
        <v>46302.404502314814</v>
      </c>
      <c r="S3959">
        <v>1</v>
      </c>
      <c r="T3959">
        <v>20260179</v>
      </c>
      <c r="U3959" t="s">
        <v>838</v>
      </c>
      <c r="V3959">
        <v>20260179</v>
      </c>
    </row>
    <row r="3960" spans="1:22" x14ac:dyDescent="0.3">
      <c r="A3960" s="5">
        <v>46301</v>
      </c>
      <c r="B3960" s="98" t="s">
        <v>3861</v>
      </c>
      <c r="C3960" t="s">
        <v>970</v>
      </c>
      <c r="D3960" t="s">
        <v>2475</v>
      </c>
      <c r="E3960" t="s">
        <v>613</v>
      </c>
      <c r="F3960" t="s">
        <v>613</v>
      </c>
      <c r="G3960" t="s">
        <v>2733</v>
      </c>
      <c r="H3960" t="s">
        <v>2737</v>
      </c>
      <c r="I3960" s="91">
        <v>0.33333333333333331</v>
      </c>
      <c r="J3960" s="91">
        <v>0.37847222222222221</v>
      </c>
      <c r="K3960" s="92">
        <v>1.08</v>
      </c>
      <c r="O3960">
        <v>0</v>
      </c>
      <c r="P3960">
        <v>45.180928000000002</v>
      </c>
      <c r="Q3960">
        <v>5.7068519999999996</v>
      </c>
      <c r="R3960" s="93">
        <v>46302.404502314814</v>
      </c>
      <c r="S3960">
        <v>1</v>
      </c>
      <c r="T3960">
        <v>20260465</v>
      </c>
      <c r="U3960" t="s">
        <v>838</v>
      </c>
      <c r="V3960">
        <v>20260465</v>
      </c>
    </row>
    <row r="3961" spans="1:22" x14ac:dyDescent="0.3">
      <c r="A3961" s="5">
        <v>46301</v>
      </c>
      <c r="B3961" s="98" t="s">
        <v>3846</v>
      </c>
      <c r="C3961" t="s">
        <v>863</v>
      </c>
      <c r="D3961" t="s">
        <v>2526</v>
      </c>
      <c r="E3961" t="s">
        <v>136</v>
      </c>
      <c r="F3961" t="s">
        <v>5999</v>
      </c>
      <c r="G3961" t="s">
        <v>2733</v>
      </c>
      <c r="H3961" t="s">
        <v>2737</v>
      </c>
      <c r="I3961" s="91">
        <v>0.33333333333333331</v>
      </c>
      <c r="J3961" s="91">
        <v>0.37847222222222221</v>
      </c>
      <c r="K3961" s="92">
        <v>1.08</v>
      </c>
      <c r="L3961" s="91">
        <v>0.29375000000000001</v>
      </c>
      <c r="M3961" s="91">
        <v>0.3125</v>
      </c>
      <c r="N3961" s="92">
        <v>0.45</v>
      </c>
      <c r="O3961">
        <v>1</v>
      </c>
      <c r="P3961">
        <v>45.192925000000002</v>
      </c>
      <c r="Q3961">
        <v>5.7149380000000001</v>
      </c>
      <c r="R3961" s="93">
        <v>46302.404502314814</v>
      </c>
      <c r="S3961">
        <v>1</v>
      </c>
      <c r="T3961">
        <v>20260501</v>
      </c>
      <c r="U3961" t="s">
        <v>838</v>
      </c>
      <c r="V3961">
        <v>20260501</v>
      </c>
    </row>
    <row r="3962" spans="1:22" x14ac:dyDescent="0.3">
      <c r="A3962" s="5">
        <v>46301</v>
      </c>
      <c r="B3962" s="98" t="s">
        <v>3872</v>
      </c>
      <c r="C3962" t="s">
        <v>866</v>
      </c>
      <c r="D3962" t="s">
        <v>1660</v>
      </c>
      <c r="E3962" t="s">
        <v>469</v>
      </c>
      <c r="F3962" t="s">
        <v>6000</v>
      </c>
      <c r="G3962" t="s">
        <v>2733</v>
      </c>
      <c r="H3962" t="s">
        <v>2737</v>
      </c>
      <c r="I3962" s="91">
        <v>0.33333333333333331</v>
      </c>
      <c r="J3962" s="91">
        <v>0.38541666666666669</v>
      </c>
      <c r="K3962" s="92">
        <v>1.25</v>
      </c>
      <c r="L3962" s="91">
        <v>0.13263888888888889</v>
      </c>
      <c r="M3962" s="91">
        <v>0.18055555555555555</v>
      </c>
      <c r="N3962" s="92">
        <v>1.1499999999999999</v>
      </c>
      <c r="O3962">
        <v>1</v>
      </c>
      <c r="P3962">
        <v>45.223903999999997</v>
      </c>
      <c r="Q3962">
        <v>5.7949299999999999</v>
      </c>
      <c r="R3962" s="93">
        <v>46302.404502314814</v>
      </c>
      <c r="S3962">
        <v>1</v>
      </c>
      <c r="T3962">
        <v>20260198</v>
      </c>
      <c r="U3962" t="s">
        <v>838</v>
      </c>
      <c r="V3962">
        <v>20260198</v>
      </c>
    </row>
    <row r="3963" spans="1:22" x14ac:dyDescent="0.3">
      <c r="A3963" s="5">
        <v>46301</v>
      </c>
      <c r="B3963" s="98" t="s">
        <v>3869</v>
      </c>
      <c r="C3963" t="s">
        <v>907</v>
      </c>
      <c r="D3963" t="s">
        <v>913</v>
      </c>
      <c r="E3963" t="s">
        <v>828</v>
      </c>
      <c r="F3963" t="s">
        <v>3562</v>
      </c>
      <c r="G3963" t="s">
        <v>2733</v>
      </c>
      <c r="H3963" t="s">
        <v>2737</v>
      </c>
      <c r="I3963" s="91">
        <v>0.33333333333333331</v>
      </c>
      <c r="J3963" s="91">
        <v>0.34722222222222221</v>
      </c>
      <c r="K3963" s="92">
        <v>0.33</v>
      </c>
      <c r="O3963">
        <v>0</v>
      </c>
      <c r="P3963">
        <v>45.351880000000001</v>
      </c>
      <c r="Q3963">
        <v>5.6053439999999997</v>
      </c>
      <c r="R3963" s="93">
        <v>46302.404502314814</v>
      </c>
      <c r="S3963">
        <v>1</v>
      </c>
      <c r="V3963" t="s">
        <v>3784</v>
      </c>
    </row>
    <row r="3964" spans="1:22" x14ac:dyDescent="0.3">
      <c r="A3964" s="5">
        <v>46301</v>
      </c>
      <c r="B3964" s="98" t="s">
        <v>3833</v>
      </c>
      <c r="C3964" t="s">
        <v>978</v>
      </c>
      <c r="D3964" t="s">
        <v>1992</v>
      </c>
      <c r="E3964" t="s">
        <v>442</v>
      </c>
      <c r="F3964" t="s">
        <v>3563</v>
      </c>
      <c r="G3964" t="s">
        <v>2733</v>
      </c>
      <c r="H3964" t="s">
        <v>2737</v>
      </c>
      <c r="I3964" s="91">
        <v>0.33333333333333331</v>
      </c>
      <c r="J3964" s="91">
        <v>0.34722222222222221</v>
      </c>
      <c r="K3964" s="92">
        <v>0.33</v>
      </c>
      <c r="L3964" s="91">
        <v>0.30833333333333335</v>
      </c>
      <c r="M3964" s="91">
        <v>0.34097222222222223</v>
      </c>
      <c r="N3964" s="92">
        <v>0.78</v>
      </c>
      <c r="O3964">
        <v>1</v>
      </c>
      <c r="P3964">
        <v>45.568575000000003</v>
      </c>
      <c r="Q3964">
        <v>5.9217069999999996</v>
      </c>
      <c r="R3964" s="93">
        <v>46302.404502314814</v>
      </c>
      <c r="S3964">
        <v>1</v>
      </c>
      <c r="T3964">
        <v>20260304</v>
      </c>
      <c r="U3964" t="s">
        <v>838</v>
      </c>
      <c r="V3964">
        <v>20260304</v>
      </c>
    </row>
    <row r="3965" spans="1:22" x14ac:dyDescent="0.3">
      <c r="A3965" s="5">
        <v>46301</v>
      </c>
      <c r="B3965" s="98" t="s">
        <v>3830</v>
      </c>
      <c r="C3965" t="s">
        <v>951</v>
      </c>
      <c r="D3965" t="s">
        <v>2782</v>
      </c>
      <c r="E3965" t="s">
        <v>493</v>
      </c>
      <c r="F3965" t="s">
        <v>2783</v>
      </c>
      <c r="G3965" t="s">
        <v>2733</v>
      </c>
      <c r="H3965" t="s">
        <v>2734</v>
      </c>
      <c r="I3965" s="91">
        <v>0.16666666666666666</v>
      </c>
      <c r="J3965" s="91">
        <v>0.18055555555555555</v>
      </c>
      <c r="K3965" s="92">
        <v>0.33</v>
      </c>
      <c r="L3965" s="91">
        <v>0.39930555555555558</v>
      </c>
      <c r="M3965" s="91">
        <v>0.39930555555555558</v>
      </c>
      <c r="N3965" s="92">
        <v>0</v>
      </c>
      <c r="O3965">
        <v>1</v>
      </c>
      <c r="P3965">
        <v>45.220550000000003</v>
      </c>
      <c r="Q3965">
        <v>5.7636180000000001</v>
      </c>
      <c r="R3965" s="93">
        <v>46302.404502314814</v>
      </c>
      <c r="S3965">
        <v>1</v>
      </c>
      <c r="T3965">
        <v>20260085</v>
      </c>
      <c r="U3965" t="s">
        <v>40</v>
      </c>
      <c r="V3965">
        <v>20260085</v>
      </c>
    </row>
    <row r="3966" spans="1:22" x14ac:dyDescent="0.3">
      <c r="A3966" s="5">
        <v>46301</v>
      </c>
      <c r="B3966" s="98" t="s">
        <v>3831</v>
      </c>
      <c r="C3966" t="s">
        <v>892</v>
      </c>
      <c r="D3966" t="s">
        <v>2761</v>
      </c>
      <c r="E3966" t="s">
        <v>576</v>
      </c>
      <c r="F3966" t="s">
        <v>2762</v>
      </c>
      <c r="G3966" t="s">
        <v>2733</v>
      </c>
      <c r="H3966" t="s">
        <v>2734</v>
      </c>
      <c r="I3966" s="91">
        <v>0.16666666666666666</v>
      </c>
      <c r="J3966" s="91">
        <v>0.18055555555555555</v>
      </c>
      <c r="K3966" s="92">
        <v>0.33</v>
      </c>
      <c r="O3966">
        <v>0</v>
      </c>
      <c r="P3966">
        <v>45.186883000000002</v>
      </c>
      <c r="Q3966">
        <v>5.7062249999999999</v>
      </c>
      <c r="R3966" s="93">
        <v>46302.404502314814</v>
      </c>
      <c r="S3966">
        <v>1</v>
      </c>
      <c r="T3966">
        <v>20260073</v>
      </c>
      <c r="U3966" t="s">
        <v>40</v>
      </c>
      <c r="V3966">
        <v>20260073</v>
      </c>
    </row>
    <row r="3967" spans="1:22" x14ac:dyDescent="0.3">
      <c r="A3967" s="5">
        <v>46301</v>
      </c>
      <c r="B3967" s="98" t="s">
        <v>3864</v>
      </c>
      <c r="C3967" t="s">
        <v>960</v>
      </c>
      <c r="D3967" t="s">
        <v>2321</v>
      </c>
      <c r="E3967" t="s">
        <v>594</v>
      </c>
      <c r="F3967" t="s">
        <v>594</v>
      </c>
      <c r="G3967" t="s">
        <v>2733</v>
      </c>
      <c r="H3967" t="s">
        <v>2737</v>
      </c>
      <c r="I3967" s="91">
        <v>0.33333333333333331</v>
      </c>
      <c r="J3967" s="91">
        <v>0.34722222222222221</v>
      </c>
      <c r="K3967" s="92">
        <v>0.33</v>
      </c>
      <c r="L3967" s="91">
        <v>0.21666666666666667</v>
      </c>
      <c r="M3967" s="91">
        <v>0.24930555555555556</v>
      </c>
      <c r="N3967" s="92">
        <v>0.78</v>
      </c>
      <c r="O3967">
        <v>1</v>
      </c>
      <c r="P3967">
        <v>45.217554999999997</v>
      </c>
      <c r="Q3967">
        <v>5.6940160000000004</v>
      </c>
      <c r="R3967" s="93">
        <v>46302.404502314814</v>
      </c>
      <c r="S3967">
        <v>1</v>
      </c>
      <c r="T3967">
        <v>20260418</v>
      </c>
      <c r="U3967" t="s">
        <v>838</v>
      </c>
      <c r="V3967">
        <v>20260418</v>
      </c>
    </row>
    <row r="3968" spans="1:22" x14ac:dyDescent="0.3">
      <c r="A3968" s="5">
        <v>46301</v>
      </c>
      <c r="B3968" s="98" t="s">
        <v>3864</v>
      </c>
      <c r="C3968" t="s">
        <v>960</v>
      </c>
      <c r="D3968" t="s">
        <v>1524</v>
      </c>
      <c r="E3968" t="s">
        <v>635</v>
      </c>
      <c r="F3968" t="s">
        <v>3187</v>
      </c>
      <c r="G3968" t="s">
        <v>2733</v>
      </c>
      <c r="H3968" t="s">
        <v>2737</v>
      </c>
      <c r="I3968" s="91">
        <v>0.33333333333333331</v>
      </c>
      <c r="J3968" s="91">
        <v>0.38541666666666669</v>
      </c>
      <c r="K3968" s="92">
        <v>1.25</v>
      </c>
      <c r="L3968" s="91">
        <v>0.42083333333333334</v>
      </c>
      <c r="M3968" s="91">
        <v>0.45763888888888887</v>
      </c>
      <c r="N3968" s="92">
        <v>0.88</v>
      </c>
      <c r="O3968">
        <v>1</v>
      </c>
      <c r="P3968">
        <v>45.206518000000003</v>
      </c>
      <c r="Q3968">
        <v>5.7103719999999996</v>
      </c>
      <c r="R3968" s="93">
        <v>46302.404502314814</v>
      </c>
      <c r="S3968">
        <v>1</v>
      </c>
      <c r="T3968">
        <v>20260151</v>
      </c>
      <c r="U3968" t="s">
        <v>838</v>
      </c>
      <c r="V3968">
        <v>20260151</v>
      </c>
    </row>
    <row r="3969" spans="1:22" x14ac:dyDescent="0.3">
      <c r="A3969" s="5">
        <v>46301</v>
      </c>
      <c r="B3969" s="98" t="s">
        <v>3818</v>
      </c>
      <c r="C3969" t="s">
        <v>870</v>
      </c>
      <c r="D3969" t="s">
        <v>3162</v>
      </c>
      <c r="E3969" t="s">
        <v>366</v>
      </c>
      <c r="F3969" t="s">
        <v>3163</v>
      </c>
      <c r="G3969" t="s">
        <v>2733</v>
      </c>
      <c r="H3969" t="s">
        <v>2734</v>
      </c>
      <c r="I3969" s="91">
        <v>0.16666666666666666</v>
      </c>
      <c r="J3969" s="91">
        <v>0.18055555555555555</v>
      </c>
      <c r="K3969" s="92">
        <v>0.33</v>
      </c>
      <c r="O3969">
        <v>0</v>
      </c>
      <c r="P3969">
        <v>45.181280000000001</v>
      </c>
      <c r="Q3969">
        <v>5.6889940000000001</v>
      </c>
      <c r="R3969" s="93">
        <v>46302.404502314814</v>
      </c>
      <c r="S3969">
        <v>1</v>
      </c>
      <c r="T3969">
        <v>20260174</v>
      </c>
      <c r="U3969" t="s">
        <v>40</v>
      </c>
      <c r="V3969">
        <v>20260174</v>
      </c>
    </row>
    <row r="3970" spans="1:22" x14ac:dyDescent="0.3">
      <c r="A3970" s="5">
        <v>46301</v>
      </c>
      <c r="B3970" s="98" t="s">
        <v>3835</v>
      </c>
      <c r="C3970" t="s">
        <v>859</v>
      </c>
      <c r="D3970" t="s">
        <v>2992</v>
      </c>
      <c r="E3970" t="s">
        <v>53</v>
      </c>
      <c r="F3970" t="s">
        <v>2993</v>
      </c>
      <c r="G3970" t="s">
        <v>2733</v>
      </c>
      <c r="H3970" t="s">
        <v>2734</v>
      </c>
      <c r="I3970" s="91">
        <v>0.16666666666666666</v>
      </c>
      <c r="J3970" s="91">
        <v>0.1736111111111111</v>
      </c>
      <c r="K3970" s="92">
        <v>0.17</v>
      </c>
      <c r="O3970">
        <v>0</v>
      </c>
      <c r="P3970">
        <v>45.192563999999997</v>
      </c>
      <c r="Q3970">
        <v>5.7240770000000003</v>
      </c>
      <c r="R3970" s="93">
        <v>46302.404502314814</v>
      </c>
      <c r="S3970">
        <v>1</v>
      </c>
      <c r="T3970">
        <v>20260243</v>
      </c>
      <c r="U3970" t="s">
        <v>40</v>
      </c>
      <c r="V3970">
        <v>20260243</v>
      </c>
    </row>
    <row r="3971" spans="1:22" x14ac:dyDescent="0.3">
      <c r="A3971" s="5">
        <v>46301</v>
      </c>
      <c r="B3971" s="98" t="s">
        <v>3840</v>
      </c>
      <c r="C3971" t="s">
        <v>959</v>
      </c>
      <c r="D3971" t="s">
        <v>3565</v>
      </c>
      <c r="E3971" t="s">
        <v>715</v>
      </c>
      <c r="F3971" t="s">
        <v>3566</v>
      </c>
      <c r="G3971" t="s">
        <v>2733</v>
      </c>
      <c r="H3971" t="s">
        <v>2734</v>
      </c>
      <c r="I3971" s="91">
        <v>0.16666666666666666</v>
      </c>
      <c r="J3971" s="91">
        <v>0.18055555555555555</v>
      </c>
      <c r="K3971" s="92">
        <v>0.33</v>
      </c>
      <c r="O3971">
        <v>0</v>
      </c>
      <c r="P3971">
        <v>45.212637000000001</v>
      </c>
      <c r="Q3971">
        <v>5.7951940000000004</v>
      </c>
      <c r="R3971" s="93">
        <v>46302.404502314814</v>
      </c>
      <c r="S3971">
        <v>1</v>
      </c>
      <c r="T3971">
        <v>20260267</v>
      </c>
      <c r="U3971" t="s">
        <v>40</v>
      </c>
      <c r="V3971">
        <v>20260267</v>
      </c>
    </row>
    <row r="3972" spans="1:22" x14ac:dyDescent="0.3">
      <c r="A3972" s="5">
        <v>46301</v>
      </c>
      <c r="B3972" s="98" t="s">
        <v>3833</v>
      </c>
      <c r="C3972" t="s">
        <v>978</v>
      </c>
      <c r="D3972" t="s">
        <v>3233</v>
      </c>
      <c r="E3972" t="s">
        <v>604</v>
      </c>
      <c r="F3972" t="s">
        <v>6001</v>
      </c>
      <c r="G3972" t="s">
        <v>2733</v>
      </c>
      <c r="H3972" t="s">
        <v>2734</v>
      </c>
      <c r="I3972" s="91">
        <v>0.16666666666666666</v>
      </c>
      <c r="J3972" s="91">
        <v>0.18055555555555555</v>
      </c>
      <c r="K3972" s="92">
        <v>0.33</v>
      </c>
      <c r="L3972" s="91">
        <v>0.24027777777777778</v>
      </c>
      <c r="M3972" s="91">
        <v>0.36458333333333331</v>
      </c>
      <c r="N3972" s="92">
        <v>2.98</v>
      </c>
      <c r="O3972">
        <v>1</v>
      </c>
      <c r="P3972">
        <v>45.570290999999997</v>
      </c>
      <c r="Q3972">
        <v>5.9184279999999996</v>
      </c>
      <c r="R3972" s="93">
        <v>46302.404502314814</v>
      </c>
      <c r="S3972">
        <v>1</v>
      </c>
      <c r="T3972">
        <v>20260436</v>
      </c>
      <c r="U3972" t="s">
        <v>40</v>
      </c>
      <c r="V3972">
        <v>20260436</v>
      </c>
    </row>
    <row r="3973" spans="1:22" x14ac:dyDescent="0.3">
      <c r="A3973" s="5">
        <v>46301</v>
      </c>
      <c r="B3973" s="98" t="s">
        <v>3847</v>
      </c>
      <c r="C3973" t="s">
        <v>900</v>
      </c>
      <c r="D3973" t="s">
        <v>3485</v>
      </c>
      <c r="E3973" t="s">
        <v>661</v>
      </c>
      <c r="F3973" t="s">
        <v>3486</v>
      </c>
      <c r="G3973" t="s">
        <v>2733</v>
      </c>
      <c r="H3973" t="s">
        <v>2734</v>
      </c>
      <c r="I3973" s="91">
        <v>0.2951388888888889</v>
      </c>
      <c r="J3973" s="91">
        <v>0.30902777777777779</v>
      </c>
      <c r="K3973" s="92">
        <v>0.33</v>
      </c>
      <c r="L3973" s="91">
        <v>2.7083333333333334E-2</v>
      </c>
      <c r="M3973" s="91">
        <v>0.44097222222222221</v>
      </c>
      <c r="N3973" s="92">
        <v>9.93</v>
      </c>
      <c r="O3973">
        <v>1</v>
      </c>
      <c r="P3973">
        <v>45.242189000000003</v>
      </c>
      <c r="Q3973">
        <v>5.6828630000000002</v>
      </c>
      <c r="R3973" s="93">
        <v>46302.404502314814</v>
      </c>
      <c r="S3973">
        <v>1</v>
      </c>
      <c r="T3973">
        <v>20260303</v>
      </c>
      <c r="U3973" t="s">
        <v>40</v>
      </c>
      <c r="V3973">
        <v>20260303</v>
      </c>
    </row>
    <row r="3974" spans="1:22" x14ac:dyDescent="0.3">
      <c r="A3974" s="5">
        <v>46301</v>
      </c>
      <c r="B3974" s="98" t="s">
        <v>3814</v>
      </c>
      <c r="C3974" t="s">
        <v>948</v>
      </c>
      <c r="D3974" t="s">
        <v>2944</v>
      </c>
      <c r="E3974" t="s">
        <v>614</v>
      </c>
      <c r="F3974" t="s">
        <v>2945</v>
      </c>
      <c r="G3974" t="s">
        <v>2733</v>
      </c>
      <c r="H3974" t="s">
        <v>2734</v>
      </c>
      <c r="I3974" s="91">
        <v>0.16666666666666666</v>
      </c>
      <c r="J3974" s="91">
        <v>0.18055555555555555</v>
      </c>
      <c r="K3974" s="92">
        <v>0.33</v>
      </c>
      <c r="L3974" s="91">
        <v>0.42222222222222222</v>
      </c>
      <c r="M3974" s="91">
        <v>0.4284722222222222</v>
      </c>
      <c r="N3974" s="92">
        <v>0.15</v>
      </c>
      <c r="O3974">
        <v>1</v>
      </c>
      <c r="P3974">
        <v>45.178691000000001</v>
      </c>
      <c r="Q3974">
        <v>5.737673</v>
      </c>
      <c r="R3974" s="93">
        <v>46302.404502314814</v>
      </c>
      <c r="S3974">
        <v>1</v>
      </c>
      <c r="T3974">
        <v>20260028</v>
      </c>
      <c r="U3974" t="s">
        <v>40</v>
      </c>
      <c r="V3974">
        <v>20260028</v>
      </c>
    </row>
    <row r="3975" spans="1:22" x14ac:dyDescent="0.3">
      <c r="A3975" s="5">
        <v>46301</v>
      </c>
      <c r="B3975" s="98" t="s">
        <v>3846</v>
      </c>
      <c r="C3975" t="s">
        <v>965</v>
      </c>
      <c r="D3975" t="s">
        <v>1349</v>
      </c>
      <c r="E3975" t="s">
        <v>655</v>
      </c>
      <c r="F3975" t="s">
        <v>655</v>
      </c>
      <c r="G3975" t="s">
        <v>2733</v>
      </c>
      <c r="H3975" t="s">
        <v>2737</v>
      </c>
      <c r="I3975" s="91">
        <v>0.33333333333333331</v>
      </c>
      <c r="J3975" s="91">
        <v>0.4375</v>
      </c>
      <c r="K3975" s="92">
        <v>2.5</v>
      </c>
      <c r="O3975">
        <v>0</v>
      </c>
      <c r="P3975">
        <v>45.051537000000003</v>
      </c>
      <c r="Q3975">
        <v>5.6675990000000001</v>
      </c>
      <c r="R3975" s="93">
        <v>46302.404502314814</v>
      </c>
      <c r="S3975">
        <v>1</v>
      </c>
      <c r="T3975">
        <v>20260090</v>
      </c>
      <c r="U3975" t="s">
        <v>838</v>
      </c>
      <c r="V3975">
        <v>20260090</v>
      </c>
    </row>
    <row r="3976" spans="1:22" x14ac:dyDescent="0.3">
      <c r="A3976" s="5">
        <v>46301</v>
      </c>
      <c r="B3976" s="98" t="s">
        <v>3814</v>
      </c>
      <c r="C3976" t="s">
        <v>948</v>
      </c>
      <c r="D3976" t="s">
        <v>3141</v>
      </c>
      <c r="E3976" t="s">
        <v>379</v>
      </c>
      <c r="F3976" t="s">
        <v>3142</v>
      </c>
      <c r="G3976" t="s">
        <v>2733</v>
      </c>
      <c r="H3976" t="s">
        <v>2734</v>
      </c>
      <c r="I3976" s="91">
        <v>0.25</v>
      </c>
      <c r="J3976" s="91">
        <v>0.26041666666666669</v>
      </c>
      <c r="K3976" s="92">
        <v>0.25</v>
      </c>
      <c r="L3976" s="91">
        <v>0.1763888888888889</v>
      </c>
      <c r="M3976" s="91">
        <v>0.24652777777777779</v>
      </c>
      <c r="N3976" s="92">
        <v>1.68</v>
      </c>
      <c r="O3976">
        <v>1</v>
      </c>
      <c r="P3976">
        <v>45.162835000000001</v>
      </c>
      <c r="Q3976">
        <v>5.7206549999999998</v>
      </c>
      <c r="R3976" s="93">
        <v>46302.404502314814</v>
      </c>
      <c r="S3976">
        <v>1</v>
      </c>
      <c r="T3976">
        <v>20260057</v>
      </c>
      <c r="U3976" t="s">
        <v>40</v>
      </c>
      <c r="V3976">
        <v>20260057</v>
      </c>
    </row>
    <row r="3977" spans="1:22" x14ac:dyDescent="0.3">
      <c r="A3977" s="5">
        <v>46301</v>
      </c>
      <c r="B3977" s="98" t="s">
        <v>3836</v>
      </c>
      <c r="C3977" t="s">
        <v>954</v>
      </c>
      <c r="D3977" t="s">
        <v>1287</v>
      </c>
      <c r="E3977" t="s">
        <v>652</v>
      </c>
      <c r="F3977" t="s">
        <v>652</v>
      </c>
      <c r="G3977" t="s">
        <v>2733</v>
      </c>
      <c r="H3977" t="s">
        <v>2737</v>
      </c>
      <c r="I3977" s="91">
        <v>0.33333333333333331</v>
      </c>
      <c r="J3977" s="91">
        <v>0.34722222222222221</v>
      </c>
      <c r="K3977" s="92">
        <v>0.33</v>
      </c>
      <c r="L3977" s="91">
        <v>0.22291666666666668</v>
      </c>
      <c r="M3977" s="91">
        <v>0.24652777777777779</v>
      </c>
      <c r="N3977" s="92">
        <v>0.56999999999999995</v>
      </c>
      <c r="O3977">
        <v>1</v>
      </c>
      <c r="P3977">
        <v>45.180548999999999</v>
      </c>
      <c r="Q3977">
        <v>5.7303129999999998</v>
      </c>
      <c r="R3977" s="93">
        <v>46302.404502314814</v>
      </c>
      <c r="S3977">
        <v>1</v>
      </c>
      <c r="T3977">
        <v>20260065</v>
      </c>
      <c r="U3977" t="s">
        <v>838</v>
      </c>
      <c r="V3977">
        <v>20260065</v>
      </c>
    </row>
    <row r="3978" spans="1:22" x14ac:dyDescent="0.3">
      <c r="A3978" s="5">
        <v>46301</v>
      </c>
      <c r="B3978" s="98" t="s">
        <v>3866</v>
      </c>
      <c r="C3978" t="s">
        <v>949</v>
      </c>
      <c r="D3978" t="s">
        <v>3571</v>
      </c>
      <c r="E3978" t="s">
        <v>716</v>
      </c>
      <c r="F3978" t="s">
        <v>3572</v>
      </c>
      <c r="G3978" t="s">
        <v>2733</v>
      </c>
      <c r="H3978" t="s">
        <v>2734</v>
      </c>
      <c r="I3978" s="91">
        <v>0.29166666666666669</v>
      </c>
      <c r="J3978" s="91">
        <v>0.30555555555555558</v>
      </c>
      <c r="K3978" s="92">
        <v>0.33</v>
      </c>
      <c r="O3978">
        <v>0</v>
      </c>
      <c r="P3978">
        <v>45.145412999999998</v>
      </c>
      <c r="Q3978">
        <v>5.7440559999999996</v>
      </c>
      <c r="R3978" s="93">
        <v>46302.404502314814</v>
      </c>
      <c r="S3978">
        <v>1</v>
      </c>
      <c r="T3978">
        <v>20260514</v>
      </c>
      <c r="U3978" t="s">
        <v>40</v>
      </c>
      <c r="V3978">
        <v>20260514</v>
      </c>
    </row>
    <row r="3979" spans="1:22" x14ac:dyDescent="0.3">
      <c r="A3979" s="5">
        <v>46301</v>
      </c>
      <c r="B3979" s="98" t="s">
        <v>3860</v>
      </c>
      <c r="C3979" t="s">
        <v>982</v>
      </c>
      <c r="D3979" t="s">
        <v>6555</v>
      </c>
      <c r="E3979" t="s">
        <v>248</v>
      </c>
      <c r="F3979" t="s">
        <v>6556</v>
      </c>
      <c r="G3979" t="s">
        <v>2733</v>
      </c>
      <c r="H3979" t="s">
        <v>3592</v>
      </c>
      <c r="I3979" s="91">
        <v>0.45833333333333331</v>
      </c>
      <c r="J3979" s="91">
        <v>0.47916666666666669</v>
      </c>
      <c r="K3979" s="92">
        <v>0.5</v>
      </c>
      <c r="L3979" s="91">
        <v>0.44722222222222224</v>
      </c>
      <c r="M3979" s="91">
        <v>0.46458333333333335</v>
      </c>
      <c r="N3979" s="92">
        <v>0.42</v>
      </c>
      <c r="O3979">
        <v>1</v>
      </c>
      <c r="P3979">
        <v>45.180267000000001</v>
      </c>
      <c r="Q3979">
        <v>5.7307370000000004</v>
      </c>
      <c r="R3979" s="93">
        <v>46302.404502314814</v>
      </c>
      <c r="S3979">
        <v>1</v>
      </c>
      <c r="T3979">
        <v>20260033</v>
      </c>
      <c r="U3979" t="s">
        <v>3760</v>
      </c>
      <c r="V3979">
        <v>20260033</v>
      </c>
    </row>
    <row r="3980" spans="1:22" x14ac:dyDescent="0.3">
      <c r="A3980" s="5">
        <v>46301</v>
      </c>
      <c r="B3980" s="98" t="s">
        <v>3816</v>
      </c>
      <c r="C3980" t="s">
        <v>957</v>
      </c>
      <c r="D3980" t="s">
        <v>2556</v>
      </c>
      <c r="E3980" t="s">
        <v>541</v>
      </c>
      <c r="F3980" t="s">
        <v>541</v>
      </c>
      <c r="G3980" t="s">
        <v>2733</v>
      </c>
      <c r="H3980" t="s">
        <v>2737</v>
      </c>
      <c r="I3980" s="91">
        <v>0.2361111111111111</v>
      </c>
      <c r="J3980" s="91">
        <v>0.26041666666666669</v>
      </c>
      <c r="K3980" s="92">
        <v>0.57999999999999996</v>
      </c>
      <c r="L3980" s="91">
        <v>0.48680555555555555</v>
      </c>
      <c r="M3980" s="91">
        <v>0.5</v>
      </c>
      <c r="N3980" s="92">
        <v>0.32</v>
      </c>
      <c r="O3980">
        <v>1</v>
      </c>
      <c r="P3980">
        <v>45.166491999999998</v>
      </c>
      <c r="Q3980">
        <v>5.7129070000000004</v>
      </c>
      <c r="R3980" s="93">
        <v>46302.404502314814</v>
      </c>
      <c r="S3980">
        <v>1</v>
      </c>
      <c r="T3980">
        <v>20260511</v>
      </c>
      <c r="U3980" t="s">
        <v>838</v>
      </c>
      <c r="V3980">
        <v>20260511</v>
      </c>
    </row>
    <row r="3981" spans="1:22" x14ac:dyDescent="0.3">
      <c r="A3981" s="5">
        <v>46301</v>
      </c>
      <c r="B3981" s="98" t="s">
        <v>3849</v>
      </c>
      <c r="C3981" t="s">
        <v>861</v>
      </c>
      <c r="D3981" t="s">
        <v>2592</v>
      </c>
      <c r="E3981" t="s">
        <v>181</v>
      </c>
      <c r="F3981" t="s">
        <v>6557</v>
      </c>
      <c r="G3981" t="s">
        <v>2733</v>
      </c>
      <c r="H3981" t="s">
        <v>2737</v>
      </c>
      <c r="I3981" s="91">
        <v>0.33333333333333331</v>
      </c>
      <c r="J3981" s="91">
        <v>0.34722222222222221</v>
      </c>
      <c r="K3981" s="92">
        <v>0.33</v>
      </c>
      <c r="O3981">
        <v>0</v>
      </c>
      <c r="P3981">
        <v>45.191468999999998</v>
      </c>
      <c r="Q3981">
        <v>5.7242329999999999</v>
      </c>
      <c r="R3981" s="93">
        <v>46302.404502314814</v>
      </c>
      <c r="S3981">
        <v>1</v>
      </c>
      <c r="T3981">
        <v>20260525</v>
      </c>
      <c r="U3981" t="s">
        <v>838</v>
      </c>
      <c r="V3981">
        <v>20260525</v>
      </c>
    </row>
    <row r="3982" spans="1:22" x14ac:dyDescent="0.3">
      <c r="A3982" s="5">
        <v>46301</v>
      </c>
      <c r="B3982" s="98" t="s">
        <v>3842</v>
      </c>
      <c r="C3982" t="s">
        <v>865</v>
      </c>
      <c r="D3982" t="s">
        <v>1627</v>
      </c>
      <c r="E3982" t="s">
        <v>463</v>
      </c>
      <c r="F3982" t="s">
        <v>3570</v>
      </c>
      <c r="G3982" t="s">
        <v>2733</v>
      </c>
      <c r="H3982" t="s">
        <v>2737</v>
      </c>
      <c r="I3982" s="91">
        <v>0.33333333333333331</v>
      </c>
      <c r="J3982" s="91">
        <v>0.35416666666666669</v>
      </c>
      <c r="K3982" s="92">
        <v>0.5</v>
      </c>
      <c r="L3982" s="91">
        <v>0.38819444444444445</v>
      </c>
      <c r="M3982" s="91">
        <v>0.40208333333333335</v>
      </c>
      <c r="N3982" s="92">
        <v>0.33</v>
      </c>
      <c r="O3982">
        <v>1</v>
      </c>
      <c r="P3982">
        <v>45.248668000000002</v>
      </c>
      <c r="Q3982">
        <v>5.6292819999999999</v>
      </c>
      <c r="R3982" s="93">
        <v>46302.404502314814</v>
      </c>
      <c r="S3982">
        <v>1</v>
      </c>
      <c r="T3982">
        <v>20260187</v>
      </c>
      <c r="U3982" t="s">
        <v>838</v>
      </c>
      <c r="V3982">
        <v>20260187</v>
      </c>
    </row>
    <row r="3983" spans="1:22" x14ac:dyDescent="0.3">
      <c r="A3983" s="5">
        <v>46301</v>
      </c>
      <c r="B3983" s="98" t="s">
        <v>3823</v>
      </c>
      <c r="C3983" t="s">
        <v>968</v>
      </c>
      <c r="D3983" t="s">
        <v>3207</v>
      </c>
      <c r="E3983" t="s">
        <v>298</v>
      </c>
      <c r="F3983" t="s">
        <v>3885</v>
      </c>
      <c r="G3983" t="s">
        <v>2733</v>
      </c>
      <c r="H3983" t="s">
        <v>2737</v>
      </c>
      <c r="I3983" s="91">
        <v>0.34375</v>
      </c>
      <c r="J3983" s="91">
        <v>0.35416666666666669</v>
      </c>
      <c r="K3983" s="92">
        <v>0.25</v>
      </c>
      <c r="O3983">
        <v>0</v>
      </c>
      <c r="P3983">
        <v>45.186909</v>
      </c>
      <c r="Q3983">
        <v>5.7276030000000002</v>
      </c>
      <c r="R3983" s="93">
        <v>46302.404502314814</v>
      </c>
      <c r="S3983">
        <v>1</v>
      </c>
      <c r="T3983">
        <v>20260221</v>
      </c>
      <c r="U3983" t="s">
        <v>40</v>
      </c>
      <c r="V3983">
        <v>20260221</v>
      </c>
    </row>
    <row r="3984" spans="1:22" x14ac:dyDescent="0.3">
      <c r="A3984" s="5">
        <v>46301</v>
      </c>
      <c r="B3984" s="98" t="s">
        <v>3865</v>
      </c>
      <c r="C3984" t="s">
        <v>962</v>
      </c>
      <c r="D3984" t="s">
        <v>2849</v>
      </c>
      <c r="E3984" t="s">
        <v>727</v>
      </c>
      <c r="F3984" t="s">
        <v>2850</v>
      </c>
      <c r="G3984" t="s">
        <v>2733</v>
      </c>
      <c r="H3984" t="s">
        <v>2734</v>
      </c>
      <c r="I3984" s="91">
        <v>0.2986111111111111</v>
      </c>
      <c r="J3984" s="91">
        <v>0.30208333333333331</v>
      </c>
      <c r="K3984" s="92">
        <v>0.08</v>
      </c>
      <c r="L3984" s="91">
        <v>0.51180555555555551</v>
      </c>
      <c r="M3984" s="91">
        <v>0.51666666666666672</v>
      </c>
      <c r="N3984" s="92">
        <v>0.12</v>
      </c>
      <c r="O3984">
        <v>1</v>
      </c>
      <c r="P3984">
        <v>45.228786999999997</v>
      </c>
      <c r="Q3984">
        <v>5.6833799999999997</v>
      </c>
      <c r="R3984" s="93">
        <v>46302.404502314814</v>
      </c>
      <c r="S3984">
        <v>1</v>
      </c>
      <c r="T3984">
        <v>20260334</v>
      </c>
      <c r="U3984" t="s">
        <v>40</v>
      </c>
      <c r="V3984">
        <v>20260334</v>
      </c>
    </row>
    <row r="3985" spans="1:22" x14ac:dyDescent="0.3">
      <c r="A3985" s="5">
        <v>46301</v>
      </c>
      <c r="B3985" s="98" t="s">
        <v>3861</v>
      </c>
      <c r="C3985" t="s">
        <v>970</v>
      </c>
      <c r="D3985" t="s">
        <v>3150</v>
      </c>
      <c r="E3985" t="s">
        <v>118</v>
      </c>
      <c r="F3985" t="s">
        <v>3151</v>
      </c>
      <c r="G3985" t="s">
        <v>2733</v>
      </c>
      <c r="H3985" t="s">
        <v>2734</v>
      </c>
      <c r="I3985" s="91">
        <v>0.25</v>
      </c>
      <c r="J3985" s="91">
        <v>0.26041666666666669</v>
      </c>
      <c r="K3985" s="92">
        <v>0.25</v>
      </c>
      <c r="O3985">
        <v>0</v>
      </c>
      <c r="P3985">
        <v>45.168607999999999</v>
      </c>
      <c r="Q3985">
        <v>5.7114330000000004</v>
      </c>
      <c r="R3985" s="93">
        <v>46302.404502314814</v>
      </c>
      <c r="S3985">
        <v>1</v>
      </c>
      <c r="T3985">
        <v>20260182</v>
      </c>
      <c r="U3985" t="s">
        <v>40</v>
      </c>
      <c r="V3985">
        <v>20260182</v>
      </c>
    </row>
    <row r="3986" spans="1:22" x14ac:dyDescent="0.3">
      <c r="A3986" s="5">
        <v>46301</v>
      </c>
      <c r="B3986" s="98" t="s">
        <v>3833</v>
      </c>
      <c r="C3986" t="s">
        <v>978</v>
      </c>
      <c r="D3986" t="s">
        <v>2263</v>
      </c>
      <c r="E3986" t="s">
        <v>245</v>
      </c>
      <c r="F3986" t="s">
        <v>3146</v>
      </c>
      <c r="G3986" t="s">
        <v>2733</v>
      </c>
      <c r="H3986" t="s">
        <v>2781</v>
      </c>
      <c r="I3986" s="91">
        <v>0.33333333333333331</v>
      </c>
      <c r="J3986" s="91">
        <v>0.375</v>
      </c>
      <c r="K3986" s="92">
        <v>1</v>
      </c>
      <c r="O3986">
        <v>0</v>
      </c>
      <c r="P3986">
        <v>45.568052999999999</v>
      </c>
      <c r="Q3986">
        <v>5.9229669999999999</v>
      </c>
      <c r="R3986" s="93">
        <v>46302.404502314814</v>
      </c>
      <c r="S3986">
        <v>1</v>
      </c>
      <c r="T3986">
        <v>20260397</v>
      </c>
      <c r="U3986" t="s">
        <v>838</v>
      </c>
      <c r="V3986">
        <v>20260397</v>
      </c>
    </row>
    <row r="3987" spans="1:22" x14ac:dyDescent="0.3">
      <c r="A3987" s="5">
        <v>46301</v>
      </c>
      <c r="B3987" s="98" t="s">
        <v>3845</v>
      </c>
      <c r="C3987" t="s">
        <v>950</v>
      </c>
      <c r="D3987" t="s">
        <v>1936</v>
      </c>
      <c r="E3987" t="s">
        <v>326</v>
      </c>
      <c r="F3987" t="s">
        <v>1938</v>
      </c>
      <c r="G3987" t="s">
        <v>2733</v>
      </c>
      <c r="H3987" t="s">
        <v>2737</v>
      </c>
      <c r="I3987" s="91">
        <v>0.33333333333333331</v>
      </c>
      <c r="J3987" s="91">
        <v>0.37847222222222221</v>
      </c>
      <c r="K3987" s="92">
        <v>1.08</v>
      </c>
      <c r="L3987" s="91">
        <v>0.42083333333333334</v>
      </c>
      <c r="M3987" s="91">
        <v>0.47152777777777777</v>
      </c>
      <c r="N3987" s="92">
        <v>1.22</v>
      </c>
      <c r="O3987">
        <v>1</v>
      </c>
      <c r="P3987">
        <v>45.194364</v>
      </c>
      <c r="Q3987">
        <v>5.6996609999999999</v>
      </c>
      <c r="R3987" s="93">
        <v>46302.404502314814</v>
      </c>
      <c r="S3987">
        <v>1</v>
      </c>
      <c r="T3987">
        <v>20260288</v>
      </c>
      <c r="U3987" t="s">
        <v>838</v>
      </c>
      <c r="V3987">
        <v>20260288</v>
      </c>
    </row>
    <row r="3988" spans="1:22" x14ac:dyDescent="0.3">
      <c r="A3988" s="5">
        <v>46301</v>
      </c>
      <c r="B3988" s="98" t="s">
        <v>3865</v>
      </c>
      <c r="C3988" t="s">
        <v>962</v>
      </c>
      <c r="D3988" t="s">
        <v>3304</v>
      </c>
      <c r="E3988" t="s">
        <v>728</v>
      </c>
      <c r="F3988" t="s">
        <v>3305</v>
      </c>
      <c r="G3988" t="s">
        <v>2733</v>
      </c>
      <c r="H3988" t="s">
        <v>2734</v>
      </c>
      <c r="I3988" s="91">
        <v>0.2951388888888889</v>
      </c>
      <c r="J3988" s="91">
        <v>0.2986111111111111</v>
      </c>
      <c r="K3988" s="92">
        <v>0.08</v>
      </c>
      <c r="L3988" s="91">
        <v>0.51180555555555551</v>
      </c>
      <c r="M3988" s="91">
        <v>0.51666666666666672</v>
      </c>
      <c r="N3988" s="92">
        <v>0.12</v>
      </c>
      <c r="O3988">
        <v>1</v>
      </c>
      <c r="P3988">
        <v>45.228516999999997</v>
      </c>
      <c r="Q3988">
        <v>5.6831250000000004</v>
      </c>
      <c r="R3988" s="93">
        <v>46302.404502314814</v>
      </c>
      <c r="S3988">
        <v>1</v>
      </c>
      <c r="T3988">
        <v>20260336</v>
      </c>
      <c r="U3988" t="s">
        <v>40</v>
      </c>
      <c r="V3988">
        <v>20260336</v>
      </c>
    </row>
    <row r="3989" spans="1:22" x14ac:dyDescent="0.3">
      <c r="A3989" s="5">
        <v>46301</v>
      </c>
      <c r="B3989" s="98" t="s">
        <v>3845</v>
      </c>
      <c r="C3989" t="s">
        <v>950</v>
      </c>
      <c r="D3989" t="s">
        <v>2538</v>
      </c>
      <c r="E3989" t="s">
        <v>141</v>
      </c>
      <c r="F3989" t="s">
        <v>141</v>
      </c>
      <c r="G3989" t="s">
        <v>2733</v>
      </c>
      <c r="H3989" t="s">
        <v>2737</v>
      </c>
      <c r="I3989" s="91">
        <v>0.33333333333333331</v>
      </c>
      <c r="J3989" s="91">
        <v>0.34722222222222221</v>
      </c>
      <c r="K3989" s="92">
        <v>0.33</v>
      </c>
      <c r="L3989" s="91">
        <v>0.24791666666666667</v>
      </c>
      <c r="M3989" s="91">
        <v>0.25694444444444442</v>
      </c>
      <c r="N3989" s="92">
        <v>0.22</v>
      </c>
      <c r="O3989">
        <v>1</v>
      </c>
      <c r="P3989">
        <v>45.189855999999999</v>
      </c>
      <c r="Q3989">
        <v>5.7242749999999996</v>
      </c>
      <c r="R3989" s="93">
        <v>46302.404502314814</v>
      </c>
      <c r="S3989">
        <v>1</v>
      </c>
      <c r="T3989">
        <v>20260505</v>
      </c>
      <c r="U3989" t="s">
        <v>838</v>
      </c>
      <c r="V3989">
        <v>20260505</v>
      </c>
    </row>
    <row r="3990" spans="1:22" x14ac:dyDescent="0.3">
      <c r="A3990" s="5">
        <v>46301</v>
      </c>
      <c r="B3990" s="98" t="s">
        <v>3883</v>
      </c>
      <c r="C3990" t="s">
        <v>849</v>
      </c>
      <c r="D3990" t="s">
        <v>1866</v>
      </c>
      <c r="E3990" t="s">
        <v>718</v>
      </c>
      <c r="F3990" t="s">
        <v>718</v>
      </c>
      <c r="G3990" t="s">
        <v>2733</v>
      </c>
      <c r="H3990" t="s">
        <v>2737</v>
      </c>
      <c r="I3990" s="91">
        <v>0.33333333333333331</v>
      </c>
      <c r="J3990" s="91">
        <v>0.375</v>
      </c>
      <c r="K3990" s="92">
        <v>1</v>
      </c>
      <c r="L3990" s="91">
        <v>0.24513888888888888</v>
      </c>
      <c r="M3990" s="91">
        <v>0.28749999999999998</v>
      </c>
      <c r="N3990" s="92">
        <v>1.02</v>
      </c>
      <c r="O3990">
        <v>1</v>
      </c>
      <c r="P3990">
        <v>45.244853999999997</v>
      </c>
      <c r="Q3990">
        <v>5.6734859999999996</v>
      </c>
      <c r="R3990" s="93">
        <v>46302.404502314814</v>
      </c>
      <c r="S3990">
        <v>1</v>
      </c>
      <c r="T3990">
        <v>20260265</v>
      </c>
      <c r="U3990" t="s">
        <v>838</v>
      </c>
      <c r="V3990">
        <v>20260265</v>
      </c>
    </row>
    <row r="3991" spans="1:22" x14ac:dyDescent="0.3">
      <c r="A3991" s="5">
        <v>46301</v>
      </c>
      <c r="B3991" s="98" t="s">
        <v>3833</v>
      </c>
      <c r="C3991" t="s">
        <v>978</v>
      </c>
      <c r="D3991" t="s">
        <v>3194</v>
      </c>
      <c r="E3991" t="s">
        <v>67</v>
      </c>
      <c r="F3991" t="s">
        <v>3195</v>
      </c>
      <c r="G3991" t="s">
        <v>2733</v>
      </c>
      <c r="H3991" t="s">
        <v>2734</v>
      </c>
      <c r="I3991" s="91">
        <v>0.16666666666666666</v>
      </c>
      <c r="J3991" s="91">
        <v>0.18055555555555555</v>
      </c>
      <c r="K3991" s="92">
        <v>0.33</v>
      </c>
      <c r="L3991" s="91">
        <v>0.23819444444444443</v>
      </c>
      <c r="M3991" s="91">
        <v>0.34652777777777777</v>
      </c>
      <c r="N3991" s="92">
        <v>2.6</v>
      </c>
      <c r="O3991">
        <v>1</v>
      </c>
      <c r="P3991">
        <v>45.569451000000001</v>
      </c>
      <c r="Q3991">
        <v>5.9207679999999998</v>
      </c>
      <c r="R3991" s="93">
        <v>46302.404502314814</v>
      </c>
      <c r="S3991">
        <v>1</v>
      </c>
      <c r="T3991">
        <v>20260409</v>
      </c>
      <c r="U3991" t="s">
        <v>40</v>
      </c>
      <c r="V3991">
        <v>20260409</v>
      </c>
    </row>
    <row r="3992" spans="1:22" x14ac:dyDescent="0.3">
      <c r="A3992" s="5">
        <v>46301</v>
      </c>
      <c r="B3992" s="98" t="s">
        <v>3820</v>
      </c>
      <c r="C3992" t="s">
        <v>961</v>
      </c>
      <c r="D3992" t="s">
        <v>2644</v>
      </c>
      <c r="E3992" t="s">
        <v>301</v>
      </c>
      <c r="F3992" t="s">
        <v>301</v>
      </c>
      <c r="G3992" t="s">
        <v>2733</v>
      </c>
      <c r="H3992" t="s">
        <v>2737</v>
      </c>
      <c r="I3992" s="91">
        <v>0.40625</v>
      </c>
      <c r="J3992" s="91">
        <v>0.41666666666666669</v>
      </c>
      <c r="K3992" s="92">
        <v>0.25</v>
      </c>
      <c r="L3992" s="91">
        <v>0.3888888888888889</v>
      </c>
      <c r="M3992" s="91">
        <v>0.39166666666666666</v>
      </c>
      <c r="N3992" s="92">
        <v>7.0000000000000007E-2</v>
      </c>
      <c r="O3992">
        <v>1</v>
      </c>
      <c r="P3992">
        <v>45.180677000000003</v>
      </c>
      <c r="Q3992">
        <v>5.7244840000000003</v>
      </c>
      <c r="R3992" s="93">
        <v>46302.404502314814</v>
      </c>
      <c r="S3992">
        <v>1</v>
      </c>
      <c r="T3992">
        <v>20260547</v>
      </c>
      <c r="U3992" t="s">
        <v>838</v>
      </c>
      <c r="V3992">
        <v>20260547</v>
      </c>
    </row>
    <row r="3993" spans="1:22" x14ac:dyDescent="0.3">
      <c r="A3993" s="5">
        <v>46301</v>
      </c>
      <c r="B3993" s="98" t="s">
        <v>3854</v>
      </c>
      <c r="C3993" t="s">
        <v>963</v>
      </c>
      <c r="D3993" t="s">
        <v>3315</v>
      </c>
      <c r="E3993" t="s">
        <v>560</v>
      </c>
      <c r="F3993" t="s">
        <v>3316</v>
      </c>
      <c r="G3993" t="s">
        <v>2733</v>
      </c>
      <c r="H3993" t="s">
        <v>2734</v>
      </c>
      <c r="I3993" s="91">
        <v>0.16666666666666666</v>
      </c>
      <c r="J3993" s="91">
        <v>0.18055555555555555</v>
      </c>
      <c r="K3993" s="92">
        <v>0.33</v>
      </c>
      <c r="L3993" s="91">
        <v>0.15277777777777779</v>
      </c>
      <c r="M3993" s="91">
        <v>0.41180555555555554</v>
      </c>
      <c r="N3993" s="92">
        <v>6.22</v>
      </c>
      <c r="O3993">
        <v>1</v>
      </c>
      <c r="P3993">
        <v>45.146349000000001</v>
      </c>
      <c r="Q3993">
        <v>5.7163180000000002</v>
      </c>
      <c r="R3993" s="93">
        <v>46302.404502314814</v>
      </c>
      <c r="S3993">
        <v>1</v>
      </c>
      <c r="T3993">
        <v>20260349</v>
      </c>
      <c r="U3993" t="s">
        <v>40</v>
      </c>
      <c r="V3993">
        <v>20260349</v>
      </c>
    </row>
    <row r="3994" spans="1:22" x14ac:dyDescent="0.3">
      <c r="A3994" s="5">
        <v>46301</v>
      </c>
      <c r="B3994" s="98" t="s">
        <v>3811</v>
      </c>
      <c r="C3994" t="s">
        <v>975</v>
      </c>
      <c r="D3994" t="s">
        <v>1930</v>
      </c>
      <c r="E3994" t="s">
        <v>421</v>
      </c>
      <c r="F3994" t="s">
        <v>421</v>
      </c>
      <c r="G3994" t="s">
        <v>2733</v>
      </c>
      <c r="H3994" t="s">
        <v>2737</v>
      </c>
      <c r="I3994" s="91">
        <v>0.3125</v>
      </c>
      <c r="J3994" s="91">
        <v>0.35416666666666669</v>
      </c>
      <c r="K3994" s="92">
        <v>1</v>
      </c>
      <c r="L3994" s="91">
        <v>0.26319444444444445</v>
      </c>
      <c r="M3994" s="91">
        <v>0.3263888888888889</v>
      </c>
      <c r="N3994" s="92">
        <v>1.52</v>
      </c>
      <c r="O3994">
        <v>1</v>
      </c>
      <c r="P3994">
        <v>45.362363000000002</v>
      </c>
      <c r="Q3994">
        <v>5.598376</v>
      </c>
      <c r="R3994" s="93">
        <v>46302.404502314814</v>
      </c>
      <c r="S3994">
        <v>1</v>
      </c>
      <c r="T3994">
        <v>20260286</v>
      </c>
      <c r="U3994" t="s">
        <v>838</v>
      </c>
      <c r="V3994">
        <v>20260286</v>
      </c>
    </row>
    <row r="3995" spans="1:22" x14ac:dyDescent="0.3">
      <c r="A3995" s="5">
        <v>46301</v>
      </c>
      <c r="B3995" s="98" t="s">
        <v>3844</v>
      </c>
      <c r="C3995" t="s">
        <v>952</v>
      </c>
      <c r="D3995" t="s">
        <v>2233</v>
      </c>
      <c r="E3995" t="s">
        <v>129</v>
      </c>
      <c r="F3995" t="s">
        <v>129</v>
      </c>
      <c r="G3995" t="s">
        <v>2733</v>
      </c>
      <c r="H3995" t="s">
        <v>2737</v>
      </c>
      <c r="I3995" s="91">
        <v>0.33333333333333331</v>
      </c>
      <c r="J3995" s="91">
        <v>0.34722222222222221</v>
      </c>
      <c r="K3995" s="92">
        <v>0.33</v>
      </c>
      <c r="O3995">
        <v>0</v>
      </c>
      <c r="P3995">
        <v>45.188529000000003</v>
      </c>
      <c r="Q3995">
        <v>5.7245239999999997</v>
      </c>
      <c r="R3995" s="93">
        <v>46302.404502314814</v>
      </c>
      <c r="S3995">
        <v>1</v>
      </c>
      <c r="T3995">
        <v>20260386</v>
      </c>
      <c r="U3995" t="s">
        <v>838</v>
      </c>
      <c r="V3995">
        <v>20260386</v>
      </c>
    </row>
    <row r="3996" spans="1:22" x14ac:dyDescent="0.3">
      <c r="A3996" s="5">
        <v>46301</v>
      </c>
      <c r="B3996" s="98" t="s">
        <v>3817</v>
      </c>
      <c r="C3996" t="s">
        <v>974</v>
      </c>
      <c r="D3996" t="s">
        <v>3307</v>
      </c>
      <c r="E3996" t="s">
        <v>610</v>
      </c>
      <c r="F3996" t="s">
        <v>5988</v>
      </c>
      <c r="G3996" t="s">
        <v>2733</v>
      </c>
      <c r="H3996" t="s">
        <v>2734</v>
      </c>
      <c r="I3996" s="91">
        <v>0.16666666666666666</v>
      </c>
      <c r="J3996" s="91">
        <v>0.18055555555555555</v>
      </c>
      <c r="K3996" s="92">
        <v>0.33</v>
      </c>
      <c r="L3996" s="91">
        <v>0.41388888888888886</v>
      </c>
      <c r="M3996" s="91">
        <v>0.42222222222222222</v>
      </c>
      <c r="N3996" s="92">
        <v>0.2</v>
      </c>
      <c r="O3996">
        <v>1</v>
      </c>
      <c r="P3996">
        <v>45.170372</v>
      </c>
      <c r="Q3996">
        <v>5.7396019999999996</v>
      </c>
      <c r="R3996" s="93">
        <v>46302.404502314814</v>
      </c>
      <c r="S3996">
        <v>1</v>
      </c>
      <c r="T3996">
        <v>20260458</v>
      </c>
      <c r="U3996" t="s">
        <v>40</v>
      </c>
      <c r="V3996">
        <v>20260458</v>
      </c>
    </row>
    <row r="3997" spans="1:22" x14ac:dyDescent="0.3">
      <c r="A3997" s="5">
        <v>46301</v>
      </c>
      <c r="B3997" s="98" t="s">
        <v>3815</v>
      </c>
      <c r="C3997" t="s">
        <v>905</v>
      </c>
      <c r="D3997" t="s">
        <v>3180</v>
      </c>
      <c r="E3997" t="s">
        <v>222</v>
      </c>
      <c r="F3997" t="s">
        <v>3181</v>
      </c>
      <c r="G3997" t="s">
        <v>2733</v>
      </c>
      <c r="H3997" t="s">
        <v>2734</v>
      </c>
      <c r="I3997" s="91">
        <v>0.25</v>
      </c>
      <c r="J3997" s="91">
        <v>0.26041666666666669</v>
      </c>
      <c r="K3997" s="92">
        <v>0.25</v>
      </c>
      <c r="O3997">
        <v>0</v>
      </c>
      <c r="P3997">
        <v>45.189441000000002</v>
      </c>
      <c r="Q3997">
        <v>5.7262389999999996</v>
      </c>
      <c r="R3997" s="93">
        <v>46302.404502314814</v>
      </c>
      <c r="S3997">
        <v>1</v>
      </c>
      <c r="T3997">
        <v>20260153</v>
      </c>
      <c r="U3997" t="s">
        <v>40</v>
      </c>
      <c r="V3997">
        <v>20260153</v>
      </c>
    </row>
    <row r="3998" spans="1:22" x14ac:dyDescent="0.3">
      <c r="A3998" s="5">
        <v>46301</v>
      </c>
      <c r="B3998" s="98" t="s">
        <v>3839</v>
      </c>
      <c r="C3998" t="s">
        <v>966</v>
      </c>
      <c r="D3998" t="s">
        <v>2369</v>
      </c>
      <c r="E3998" t="s">
        <v>457</v>
      </c>
      <c r="F3998" t="s">
        <v>2370</v>
      </c>
      <c r="G3998" t="s">
        <v>2733</v>
      </c>
      <c r="H3998" t="s">
        <v>2737</v>
      </c>
      <c r="I3998" s="91">
        <v>0.23958333333333334</v>
      </c>
      <c r="J3998" s="91">
        <v>0.25</v>
      </c>
      <c r="K3998" s="92">
        <v>0.25</v>
      </c>
      <c r="L3998" s="91">
        <v>0.36805555555555558</v>
      </c>
      <c r="M3998" s="91">
        <v>0.38750000000000001</v>
      </c>
      <c r="N3998" s="92">
        <v>0.47</v>
      </c>
      <c r="O3998">
        <v>1</v>
      </c>
      <c r="P3998">
        <v>45.365228999999999</v>
      </c>
      <c r="Q3998">
        <v>5.5940120000000002</v>
      </c>
      <c r="R3998" s="93">
        <v>46302.404502314814</v>
      </c>
      <c r="S3998">
        <v>1</v>
      </c>
      <c r="T3998">
        <v>20260433</v>
      </c>
      <c r="U3998" t="s">
        <v>838</v>
      </c>
      <c r="V3998">
        <v>20260433</v>
      </c>
    </row>
    <row r="3999" spans="1:22" x14ac:dyDescent="0.3">
      <c r="A3999" s="5">
        <v>46301</v>
      </c>
      <c r="B3999" s="98" t="s">
        <v>3831</v>
      </c>
      <c r="C3999" t="s">
        <v>892</v>
      </c>
      <c r="D3999" t="s">
        <v>3072</v>
      </c>
      <c r="E3999" t="s">
        <v>364</v>
      </c>
      <c r="F3999" t="s">
        <v>3073</v>
      </c>
      <c r="G3999" t="s">
        <v>2733</v>
      </c>
      <c r="H3999" t="s">
        <v>2734</v>
      </c>
      <c r="I3999" s="91">
        <v>0.16666666666666666</v>
      </c>
      <c r="J3999" s="91">
        <v>0.18055555555555555</v>
      </c>
      <c r="K3999" s="92">
        <v>0.33</v>
      </c>
      <c r="O3999">
        <v>0</v>
      </c>
      <c r="P3999">
        <v>45.187527000000003</v>
      </c>
      <c r="Q3999">
        <v>5.7106579999999996</v>
      </c>
      <c r="R3999" s="93">
        <v>46302.404502314814</v>
      </c>
      <c r="S3999">
        <v>1</v>
      </c>
      <c r="T3999">
        <v>20260019</v>
      </c>
      <c r="U3999" t="s">
        <v>40</v>
      </c>
      <c r="V3999">
        <v>20260019</v>
      </c>
    </row>
    <row r="4000" spans="1:22" x14ac:dyDescent="0.3">
      <c r="A4000" s="5">
        <v>46301</v>
      </c>
      <c r="B4000" s="98" t="s">
        <v>3862</v>
      </c>
      <c r="C4000" t="s">
        <v>853</v>
      </c>
      <c r="D4000" t="s">
        <v>3223</v>
      </c>
      <c r="E4000" t="s">
        <v>381</v>
      </c>
      <c r="F4000" t="s">
        <v>381</v>
      </c>
      <c r="G4000" t="s">
        <v>2733</v>
      </c>
      <c r="H4000" t="s">
        <v>2737</v>
      </c>
      <c r="I4000" s="91">
        <v>0.33333333333333331</v>
      </c>
      <c r="J4000" s="91">
        <v>0.4236111111111111</v>
      </c>
      <c r="K4000" s="92">
        <v>2.17</v>
      </c>
      <c r="O4000">
        <v>0</v>
      </c>
      <c r="P4000">
        <v>45.147682000000003</v>
      </c>
      <c r="Q4000">
        <v>5.7162199999999999</v>
      </c>
      <c r="R4000" s="93">
        <v>46302.404502314814</v>
      </c>
      <c r="S4000">
        <v>1</v>
      </c>
      <c r="T4000">
        <v>20260535</v>
      </c>
      <c r="U4000" t="s">
        <v>3760</v>
      </c>
      <c r="V4000">
        <v>20260535</v>
      </c>
    </row>
    <row r="4001" spans="1:22" x14ac:dyDescent="0.3">
      <c r="A4001" s="5">
        <v>46301</v>
      </c>
      <c r="B4001" s="98" t="s">
        <v>3864</v>
      </c>
      <c r="C4001" t="s">
        <v>960</v>
      </c>
      <c r="D4001" t="s">
        <v>3803</v>
      </c>
      <c r="E4001" t="s">
        <v>768</v>
      </c>
      <c r="F4001" t="s">
        <v>3804</v>
      </c>
      <c r="G4001" t="s">
        <v>2733</v>
      </c>
      <c r="H4001" t="s">
        <v>2734</v>
      </c>
      <c r="I4001" s="91">
        <v>0.16666666666666666</v>
      </c>
      <c r="J4001" s="91">
        <v>0.18055555555555555</v>
      </c>
      <c r="K4001" s="92">
        <v>0.33</v>
      </c>
      <c r="L4001" s="91">
        <v>0.25694444444444442</v>
      </c>
      <c r="M4001" s="91">
        <v>0.28194444444444444</v>
      </c>
      <c r="N4001" s="92">
        <v>0.6</v>
      </c>
      <c r="O4001">
        <v>1</v>
      </c>
      <c r="P4001">
        <v>45.180636</v>
      </c>
      <c r="Q4001">
        <v>5.7115109999999998</v>
      </c>
      <c r="R4001" s="93">
        <v>46302.404502314814</v>
      </c>
      <c r="S4001">
        <v>1</v>
      </c>
      <c r="T4001">
        <v>20260009</v>
      </c>
      <c r="U4001" t="s">
        <v>40</v>
      </c>
      <c r="V4001">
        <v>20260009</v>
      </c>
    </row>
    <row r="4002" spans="1:22" x14ac:dyDescent="0.3">
      <c r="A4002" s="5">
        <v>46301</v>
      </c>
      <c r="B4002" s="98" t="s">
        <v>3865</v>
      </c>
      <c r="C4002" t="s">
        <v>962</v>
      </c>
      <c r="D4002" t="s">
        <v>1725</v>
      </c>
      <c r="E4002" t="s">
        <v>471</v>
      </c>
      <c r="F4002" t="s">
        <v>471</v>
      </c>
      <c r="G4002" t="s">
        <v>2733</v>
      </c>
      <c r="H4002" t="s">
        <v>2737</v>
      </c>
      <c r="I4002" s="91">
        <v>0.23958333333333334</v>
      </c>
      <c r="J4002" s="91">
        <v>0.28472222222222221</v>
      </c>
      <c r="K4002" s="92">
        <v>1.08</v>
      </c>
      <c r="L4002" s="91">
        <v>0.33541666666666664</v>
      </c>
      <c r="M4002" s="91">
        <v>0.38750000000000001</v>
      </c>
      <c r="N4002" s="92">
        <v>1.25</v>
      </c>
      <c r="O4002">
        <v>1</v>
      </c>
      <c r="P4002">
        <v>45.334660999999997</v>
      </c>
      <c r="Q4002">
        <v>5.6211659999999997</v>
      </c>
      <c r="R4002" s="93">
        <v>46302.404502314814</v>
      </c>
      <c r="S4002">
        <v>1</v>
      </c>
      <c r="T4002">
        <v>20260223</v>
      </c>
      <c r="U4002" t="s">
        <v>838</v>
      </c>
      <c r="V4002">
        <v>20260223</v>
      </c>
    </row>
    <row r="4003" spans="1:22" x14ac:dyDescent="0.3">
      <c r="A4003" s="5">
        <v>46301</v>
      </c>
      <c r="B4003" s="98" t="s">
        <v>3856</v>
      </c>
      <c r="C4003" t="s">
        <v>979</v>
      </c>
      <c r="D4003" t="s">
        <v>1399</v>
      </c>
      <c r="E4003" t="s">
        <v>291</v>
      </c>
      <c r="F4003" t="s">
        <v>3186</v>
      </c>
      <c r="G4003" t="s">
        <v>2733</v>
      </c>
      <c r="H4003" t="s">
        <v>2781</v>
      </c>
      <c r="I4003" s="91">
        <v>0.33333333333333331</v>
      </c>
      <c r="J4003" s="91">
        <v>0.375</v>
      </c>
      <c r="K4003" s="92">
        <v>1</v>
      </c>
      <c r="L4003" s="91">
        <v>0.20347222222222222</v>
      </c>
      <c r="M4003" s="91">
        <v>0.27083333333333331</v>
      </c>
      <c r="N4003" s="92">
        <v>1.62</v>
      </c>
      <c r="O4003">
        <v>1</v>
      </c>
      <c r="P4003">
        <v>45.150571999999997</v>
      </c>
      <c r="Q4003">
        <v>5.7256600000000004</v>
      </c>
      <c r="R4003" s="93">
        <v>46302.404502314814</v>
      </c>
      <c r="S4003">
        <v>1</v>
      </c>
      <c r="T4003">
        <v>20260106</v>
      </c>
      <c r="U4003" t="s">
        <v>838</v>
      </c>
      <c r="V4003">
        <v>20260106</v>
      </c>
    </row>
    <row r="4004" spans="1:22" x14ac:dyDescent="0.3">
      <c r="A4004" s="5">
        <v>46301</v>
      </c>
      <c r="B4004" s="98" t="s">
        <v>3833</v>
      </c>
      <c r="C4004" t="s">
        <v>978</v>
      </c>
      <c r="D4004" t="s">
        <v>3240</v>
      </c>
      <c r="E4004" t="s">
        <v>410</v>
      </c>
      <c r="F4004" t="s">
        <v>3241</v>
      </c>
      <c r="G4004" t="s">
        <v>2733</v>
      </c>
      <c r="H4004" t="s">
        <v>2734</v>
      </c>
      <c r="I4004" s="91">
        <v>0.16666666666666666</v>
      </c>
      <c r="J4004" s="91">
        <v>0.18055555555555555</v>
      </c>
      <c r="K4004" s="92">
        <v>0.33</v>
      </c>
      <c r="O4004">
        <v>0</v>
      </c>
      <c r="P4004">
        <v>45.565835999999997</v>
      </c>
      <c r="Q4004">
        <v>5.8936609999999998</v>
      </c>
      <c r="R4004" s="93">
        <v>46302.404502314814</v>
      </c>
      <c r="S4004">
        <v>1</v>
      </c>
      <c r="T4004">
        <v>20260107</v>
      </c>
      <c r="U4004" t="s">
        <v>40</v>
      </c>
      <c r="V4004">
        <v>20260107</v>
      </c>
    </row>
    <row r="4005" spans="1:22" x14ac:dyDescent="0.3">
      <c r="A4005" s="5">
        <v>46301</v>
      </c>
      <c r="B4005" s="98" t="s">
        <v>3817</v>
      </c>
      <c r="C4005" t="s">
        <v>974</v>
      </c>
      <c r="D4005" t="s">
        <v>6558</v>
      </c>
      <c r="E4005" t="s">
        <v>236</v>
      </c>
      <c r="F4005" t="s">
        <v>6559</v>
      </c>
      <c r="G4005" t="s">
        <v>2733</v>
      </c>
      <c r="H4005" t="s">
        <v>2737</v>
      </c>
      <c r="I4005" s="91">
        <v>0.33333333333333331</v>
      </c>
      <c r="J4005" s="91">
        <v>0.37847222222222221</v>
      </c>
      <c r="K4005" s="92">
        <v>1.08</v>
      </c>
      <c r="O4005">
        <v>0</v>
      </c>
      <c r="P4005">
        <v>45.184652999999997</v>
      </c>
      <c r="Q4005">
        <v>5.7162660000000001</v>
      </c>
      <c r="R4005" s="93">
        <v>46302.404502314814</v>
      </c>
      <c r="S4005">
        <v>1</v>
      </c>
      <c r="T4005">
        <v>20260245</v>
      </c>
      <c r="U4005" t="s">
        <v>3760</v>
      </c>
      <c r="V4005">
        <v>20260245</v>
      </c>
    </row>
    <row r="4006" spans="1:22" x14ac:dyDescent="0.3">
      <c r="A4006" s="5">
        <v>46301</v>
      </c>
      <c r="B4006" s="98" t="s">
        <v>3822</v>
      </c>
      <c r="C4006" t="s">
        <v>944</v>
      </c>
      <c r="D4006" t="s">
        <v>2769</v>
      </c>
      <c r="E4006" t="s">
        <v>202</v>
      </c>
      <c r="F4006" t="s">
        <v>2770</v>
      </c>
      <c r="G4006" t="s">
        <v>2733</v>
      </c>
      <c r="H4006" t="s">
        <v>2734</v>
      </c>
      <c r="I4006" s="91">
        <v>0.16666666666666666</v>
      </c>
      <c r="J4006" s="91">
        <v>0.18055555555555555</v>
      </c>
      <c r="K4006" s="92">
        <v>0.33</v>
      </c>
      <c r="L4006" s="91">
        <v>0.13055555555555556</v>
      </c>
      <c r="M4006" s="91">
        <v>0.31180555555555556</v>
      </c>
      <c r="N4006" s="92">
        <v>4.3499999999999996</v>
      </c>
      <c r="O4006">
        <v>1</v>
      </c>
      <c r="P4006">
        <v>45.190215999999999</v>
      </c>
      <c r="Q4006">
        <v>5.7257730000000002</v>
      </c>
      <c r="R4006" s="93">
        <v>46302.404502314814</v>
      </c>
      <c r="S4006">
        <v>1</v>
      </c>
      <c r="T4006">
        <v>20260067</v>
      </c>
      <c r="U4006" t="s">
        <v>40</v>
      </c>
      <c r="V4006">
        <v>20260067</v>
      </c>
    </row>
    <row r="4007" spans="1:22" x14ac:dyDescent="0.3">
      <c r="A4007" s="5">
        <v>46301</v>
      </c>
      <c r="B4007" s="98" t="s">
        <v>3831</v>
      </c>
      <c r="C4007" t="s">
        <v>892</v>
      </c>
      <c r="D4007" t="s">
        <v>3313</v>
      </c>
      <c r="E4007" t="s">
        <v>332</v>
      </c>
      <c r="F4007" t="s">
        <v>3314</v>
      </c>
      <c r="G4007" t="s">
        <v>2733</v>
      </c>
      <c r="H4007" t="s">
        <v>2734</v>
      </c>
      <c r="I4007" s="91">
        <v>0.16666666666666666</v>
      </c>
      <c r="J4007" s="91">
        <v>0.18055555555555555</v>
      </c>
      <c r="K4007" s="92">
        <v>0.33</v>
      </c>
      <c r="O4007">
        <v>0</v>
      </c>
      <c r="P4007">
        <v>45.182187999999996</v>
      </c>
      <c r="Q4007">
        <v>5.7211590000000001</v>
      </c>
      <c r="R4007" s="93">
        <v>46302.404502314814</v>
      </c>
      <c r="S4007">
        <v>1</v>
      </c>
      <c r="T4007">
        <v>20260557</v>
      </c>
      <c r="U4007" t="s">
        <v>40</v>
      </c>
      <c r="V4007">
        <v>20260557</v>
      </c>
    </row>
    <row r="4008" spans="1:22" x14ac:dyDescent="0.3">
      <c r="A4008" s="5">
        <v>46301</v>
      </c>
      <c r="B4008" s="98" t="s">
        <v>3813</v>
      </c>
      <c r="C4008" t="s">
        <v>847</v>
      </c>
      <c r="D4008" t="s">
        <v>1435</v>
      </c>
      <c r="E4008" t="s">
        <v>1437</v>
      </c>
      <c r="F4008" t="s">
        <v>1437</v>
      </c>
      <c r="G4008" t="s">
        <v>2733</v>
      </c>
      <c r="H4008" t="s">
        <v>2737</v>
      </c>
      <c r="I4008" s="91">
        <v>0.33333333333333331</v>
      </c>
      <c r="J4008" s="91">
        <v>0.37847222222222221</v>
      </c>
      <c r="K4008" s="92">
        <v>1.08</v>
      </c>
      <c r="L4008" s="91">
        <v>0.19375000000000001</v>
      </c>
      <c r="M4008" s="91">
        <v>0.21597222222222223</v>
      </c>
      <c r="N4008" s="92">
        <v>0.53</v>
      </c>
      <c r="O4008">
        <v>1</v>
      </c>
      <c r="P4008">
        <v>45.182681000000002</v>
      </c>
      <c r="Q4008">
        <v>5.7249639999999999</v>
      </c>
      <c r="R4008" s="93">
        <v>46302.404502314814</v>
      </c>
      <c r="S4008">
        <v>1</v>
      </c>
      <c r="T4008">
        <v>20260121</v>
      </c>
      <c r="U4008" t="s">
        <v>838</v>
      </c>
      <c r="V4008">
        <v>20260121</v>
      </c>
    </row>
    <row r="4009" spans="1:22" x14ac:dyDescent="0.3">
      <c r="A4009" s="5">
        <v>46301</v>
      </c>
      <c r="B4009" s="98" t="s">
        <v>3816</v>
      </c>
      <c r="C4009" t="s">
        <v>957</v>
      </c>
      <c r="D4009" t="s">
        <v>3031</v>
      </c>
      <c r="E4009" t="s">
        <v>157</v>
      </c>
      <c r="F4009" t="s">
        <v>3032</v>
      </c>
      <c r="G4009" t="s">
        <v>2733</v>
      </c>
      <c r="H4009" t="s">
        <v>2734</v>
      </c>
      <c r="I4009" s="91">
        <v>0.36458333333333331</v>
      </c>
      <c r="J4009" s="91">
        <v>0.37847222222222221</v>
      </c>
      <c r="K4009" s="92">
        <v>0.33</v>
      </c>
      <c r="L4009" s="91">
        <v>0.3840277777777778</v>
      </c>
      <c r="M4009" s="91">
        <v>0.39166666666666666</v>
      </c>
      <c r="N4009" s="92">
        <v>0.18</v>
      </c>
      <c r="O4009">
        <v>1</v>
      </c>
      <c r="P4009">
        <v>45.199010000000001</v>
      </c>
      <c r="Q4009">
        <v>5.7367730000000003</v>
      </c>
      <c r="R4009" s="93">
        <v>46302.404502314814</v>
      </c>
      <c r="S4009">
        <v>1</v>
      </c>
      <c r="T4009">
        <v>20260172</v>
      </c>
      <c r="U4009" t="s">
        <v>40</v>
      </c>
      <c r="V4009">
        <v>20260172</v>
      </c>
    </row>
    <row r="4010" spans="1:22" x14ac:dyDescent="0.3">
      <c r="A4010" s="5">
        <v>46301</v>
      </c>
      <c r="B4010" s="98" t="s">
        <v>3826</v>
      </c>
      <c r="C4010" t="s">
        <v>886</v>
      </c>
      <c r="D4010" t="s">
        <v>3242</v>
      </c>
      <c r="E4010" t="s">
        <v>435</v>
      </c>
      <c r="F4010" t="s">
        <v>3243</v>
      </c>
      <c r="G4010" t="s">
        <v>2733</v>
      </c>
      <c r="H4010" t="s">
        <v>2734</v>
      </c>
      <c r="I4010" s="91">
        <v>0.16666666666666666</v>
      </c>
      <c r="J4010" s="91">
        <v>0.18055555555555555</v>
      </c>
      <c r="K4010" s="92">
        <v>0.33</v>
      </c>
      <c r="L4010" s="91">
        <v>0.18263888888888888</v>
      </c>
      <c r="M4010" s="91">
        <v>0.53749999999999998</v>
      </c>
      <c r="N4010" s="92">
        <v>8.52</v>
      </c>
      <c r="O4010">
        <v>1</v>
      </c>
      <c r="P4010">
        <v>45.181677999999998</v>
      </c>
      <c r="Q4010">
        <v>5.7453979999999998</v>
      </c>
      <c r="R4010" s="93">
        <v>46302.404502314814</v>
      </c>
      <c r="S4010">
        <v>1</v>
      </c>
      <c r="T4010">
        <v>20260156</v>
      </c>
      <c r="U4010" t="s">
        <v>40</v>
      </c>
      <c r="V4010">
        <v>20260156</v>
      </c>
    </row>
    <row r="4011" spans="1:22" x14ac:dyDescent="0.3">
      <c r="A4011" s="5">
        <v>46301</v>
      </c>
      <c r="B4011" s="98" t="s">
        <v>3835</v>
      </c>
      <c r="C4011" t="s">
        <v>859</v>
      </c>
      <c r="D4011" t="s">
        <v>3196</v>
      </c>
      <c r="E4011" t="s">
        <v>521</v>
      </c>
      <c r="F4011" t="s">
        <v>3197</v>
      </c>
      <c r="G4011" t="s">
        <v>2733</v>
      </c>
      <c r="H4011" t="s">
        <v>2734</v>
      </c>
      <c r="I4011" s="91">
        <v>0.16666666666666666</v>
      </c>
      <c r="J4011" s="91">
        <v>0.1736111111111111</v>
      </c>
      <c r="K4011" s="92">
        <v>0.17</v>
      </c>
      <c r="O4011">
        <v>0</v>
      </c>
      <c r="P4011">
        <v>45.191065999999999</v>
      </c>
      <c r="Q4011">
        <v>5.7243019999999998</v>
      </c>
      <c r="R4011" s="93">
        <v>46302.404502314814</v>
      </c>
      <c r="S4011">
        <v>1</v>
      </c>
      <c r="T4011">
        <v>20260502</v>
      </c>
      <c r="U4011" t="s">
        <v>40</v>
      </c>
      <c r="V4011">
        <v>20260502</v>
      </c>
    </row>
    <row r="4012" spans="1:22" x14ac:dyDescent="0.3">
      <c r="A4012" s="5">
        <v>46301</v>
      </c>
      <c r="B4012" s="98" t="s">
        <v>3861</v>
      </c>
      <c r="C4012" t="s">
        <v>970</v>
      </c>
      <c r="D4012" t="s">
        <v>1900</v>
      </c>
      <c r="E4012" t="s">
        <v>93</v>
      </c>
      <c r="F4012" t="s">
        <v>93</v>
      </c>
      <c r="G4012" t="s">
        <v>2733</v>
      </c>
      <c r="H4012" t="s">
        <v>2737</v>
      </c>
      <c r="I4012" s="91">
        <v>0.33333333333333331</v>
      </c>
      <c r="J4012" s="91">
        <v>0.3611111111111111</v>
      </c>
      <c r="K4012" s="92">
        <v>0.67</v>
      </c>
      <c r="O4012">
        <v>0</v>
      </c>
      <c r="P4012">
        <v>45.177773000000002</v>
      </c>
      <c r="Q4012">
        <v>5.7280009999999999</v>
      </c>
      <c r="R4012" s="93">
        <v>46302.404502314814</v>
      </c>
      <c r="S4012">
        <v>1</v>
      </c>
      <c r="T4012">
        <v>20260277</v>
      </c>
      <c r="U4012" t="s">
        <v>838</v>
      </c>
      <c r="V4012">
        <v>20260277</v>
      </c>
    </row>
    <row r="4013" spans="1:22" x14ac:dyDescent="0.3">
      <c r="A4013" s="5">
        <v>46301</v>
      </c>
      <c r="B4013" s="98" t="s">
        <v>3844</v>
      </c>
      <c r="C4013" t="s">
        <v>952</v>
      </c>
      <c r="D4013" t="s">
        <v>874</v>
      </c>
      <c r="E4013" t="s">
        <v>807</v>
      </c>
      <c r="F4013" t="s">
        <v>3094</v>
      </c>
      <c r="G4013" t="s">
        <v>2733</v>
      </c>
      <c r="H4013" t="s">
        <v>2734</v>
      </c>
      <c r="I4013" s="91">
        <v>0.16666666666666666</v>
      </c>
      <c r="J4013" s="91">
        <v>0.18055555555555555</v>
      </c>
      <c r="K4013" s="92">
        <v>0.33</v>
      </c>
      <c r="O4013">
        <v>0</v>
      </c>
      <c r="P4013">
        <v>45.185158000000001</v>
      </c>
      <c r="Q4013">
        <v>5.7167779999999997</v>
      </c>
      <c r="R4013" s="93">
        <v>46302.404502314814</v>
      </c>
      <c r="S4013">
        <v>1</v>
      </c>
      <c r="V4013" t="s">
        <v>3795</v>
      </c>
    </row>
    <row r="4014" spans="1:22" x14ac:dyDescent="0.3">
      <c r="A4014" s="5">
        <v>46301</v>
      </c>
      <c r="B4014" s="98" t="s">
        <v>3845</v>
      </c>
      <c r="C4014" t="s">
        <v>950</v>
      </c>
      <c r="D4014" t="s">
        <v>3092</v>
      </c>
      <c r="E4014" t="s">
        <v>105</v>
      </c>
      <c r="F4014" t="s">
        <v>3093</v>
      </c>
      <c r="G4014" t="s">
        <v>2733</v>
      </c>
      <c r="H4014" t="s">
        <v>2734</v>
      </c>
      <c r="I4014" s="91">
        <v>0.16666666666666666</v>
      </c>
      <c r="J4014" s="91">
        <v>0.18055555555555555</v>
      </c>
      <c r="K4014" s="92">
        <v>0.33</v>
      </c>
      <c r="L4014" s="91">
        <v>0.21319444444444444</v>
      </c>
      <c r="M4014" s="91">
        <v>0.25763888888888886</v>
      </c>
      <c r="N4014" s="92">
        <v>1.07</v>
      </c>
      <c r="O4014">
        <v>1</v>
      </c>
      <c r="P4014">
        <v>45.189875000000001</v>
      </c>
      <c r="Q4014">
        <v>5.7246810000000004</v>
      </c>
      <c r="R4014" s="93">
        <v>46302.404502314814</v>
      </c>
      <c r="S4014">
        <v>1</v>
      </c>
      <c r="T4014">
        <v>20260488</v>
      </c>
      <c r="U4014" t="s">
        <v>40</v>
      </c>
      <c r="V4014">
        <v>20260488</v>
      </c>
    </row>
    <row r="4015" spans="1:22" x14ac:dyDescent="0.3">
      <c r="A4015" s="5">
        <v>46301</v>
      </c>
      <c r="B4015" s="98" t="s">
        <v>3835</v>
      </c>
      <c r="C4015" t="s">
        <v>859</v>
      </c>
      <c r="D4015" t="s">
        <v>2529</v>
      </c>
      <c r="E4015" t="s">
        <v>521</v>
      </c>
      <c r="F4015" t="s">
        <v>521</v>
      </c>
      <c r="G4015" t="s">
        <v>2733</v>
      </c>
      <c r="H4015" t="s">
        <v>2737</v>
      </c>
      <c r="I4015" s="91">
        <v>0.33333333333333331</v>
      </c>
      <c r="J4015" s="91">
        <v>0.34722222222222221</v>
      </c>
      <c r="K4015" s="92">
        <v>0.33</v>
      </c>
      <c r="O4015">
        <v>0</v>
      </c>
      <c r="P4015">
        <v>45.191065999999999</v>
      </c>
      <c r="Q4015">
        <v>5.7243019999999998</v>
      </c>
      <c r="R4015" s="93">
        <v>46302.404502314814</v>
      </c>
      <c r="S4015">
        <v>1</v>
      </c>
      <c r="T4015">
        <v>20260502</v>
      </c>
      <c r="U4015" t="s">
        <v>838</v>
      </c>
      <c r="V4015">
        <v>20260502</v>
      </c>
    </row>
    <row r="4016" spans="1:22" x14ac:dyDescent="0.3">
      <c r="A4016" s="5">
        <v>46301</v>
      </c>
      <c r="B4016" s="98" t="s">
        <v>3820</v>
      </c>
      <c r="C4016" t="s">
        <v>961</v>
      </c>
      <c r="D4016" t="s">
        <v>2916</v>
      </c>
      <c r="E4016" t="s">
        <v>562</v>
      </c>
      <c r="F4016" t="s">
        <v>2917</v>
      </c>
      <c r="G4016" t="s">
        <v>2733</v>
      </c>
      <c r="H4016" t="s">
        <v>2734</v>
      </c>
      <c r="I4016" s="91">
        <v>0.2638888888888889</v>
      </c>
      <c r="J4016" s="91">
        <v>0.27777777777777779</v>
      </c>
      <c r="K4016" s="92">
        <v>0.33</v>
      </c>
      <c r="L4016" s="91">
        <v>0.28541666666666665</v>
      </c>
      <c r="M4016" s="91">
        <v>0.57847222222222228</v>
      </c>
      <c r="N4016" s="92">
        <v>7.03</v>
      </c>
      <c r="O4016">
        <v>1</v>
      </c>
      <c r="P4016">
        <v>45.166173999999998</v>
      </c>
      <c r="Q4016">
        <v>5.7258250000000004</v>
      </c>
      <c r="R4016" s="93">
        <v>46302.404502314814</v>
      </c>
      <c r="S4016">
        <v>1</v>
      </c>
      <c r="T4016">
        <v>20260360</v>
      </c>
      <c r="U4016" t="s">
        <v>40</v>
      </c>
      <c r="V4016">
        <v>20260360</v>
      </c>
    </row>
    <row r="4017" spans="1:22" x14ac:dyDescent="0.3">
      <c r="A4017" s="5">
        <v>46301</v>
      </c>
      <c r="B4017" s="98" t="s">
        <v>3842</v>
      </c>
      <c r="C4017" t="s">
        <v>865</v>
      </c>
      <c r="D4017" t="s">
        <v>3371</v>
      </c>
      <c r="E4017" t="s">
        <v>99</v>
      </c>
      <c r="F4017" t="s">
        <v>5991</v>
      </c>
      <c r="G4017" t="s">
        <v>2733</v>
      </c>
      <c r="H4017" t="s">
        <v>2734</v>
      </c>
      <c r="I4017" s="91">
        <v>0.16666666666666666</v>
      </c>
      <c r="J4017" s="91">
        <v>0.18055555555555555</v>
      </c>
      <c r="K4017" s="92">
        <v>0.33</v>
      </c>
      <c r="L4017" s="91">
        <v>0.3263888888888889</v>
      </c>
      <c r="M4017" s="91">
        <v>0.3298611111111111</v>
      </c>
      <c r="N4017" s="92">
        <v>0.08</v>
      </c>
      <c r="O4017">
        <v>1</v>
      </c>
      <c r="P4017">
        <v>45.188929999999999</v>
      </c>
      <c r="Q4017">
        <v>5.7123470000000003</v>
      </c>
      <c r="R4017" s="93">
        <v>46302.404502314814</v>
      </c>
      <c r="S4017">
        <v>1</v>
      </c>
      <c r="T4017">
        <v>20260007</v>
      </c>
      <c r="U4017" t="s">
        <v>40</v>
      </c>
      <c r="V4017">
        <v>20260007</v>
      </c>
    </row>
    <row r="4018" spans="1:22" x14ac:dyDescent="0.3">
      <c r="A4018" s="5">
        <v>46301</v>
      </c>
      <c r="B4018" s="98" t="s">
        <v>3867</v>
      </c>
      <c r="C4018" t="s">
        <v>914</v>
      </c>
      <c r="D4018" t="s">
        <v>2374</v>
      </c>
      <c r="E4018" t="s">
        <v>781</v>
      </c>
      <c r="F4018" t="s">
        <v>781</v>
      </c>
      <c r="G4018" t="s">
        <v>2733</v>
      </c>
      <c r="H4018" t="s">
        <v>2737</v>
      </c>
      <c r="I4018" s="91">
        <v>0.33333333333333331</v>
      </c>
      <c r="J4018" s="91">
        <v>0.375</v>
      </c>
      <c r="K4018" s="92">
        <v>1</v>
      </c>
      <c r="L4018" s="91">
        <v>0.28402777777777777</v>
      </c>
      <c r="M4018" s="91">
        <v>0.34652777777777777</v>
      </c>
      <c r="N4018" s="92">
        <v>1.5</v>
      </c>
      <c r="O4018">
        <v>1</v>
      </c>
      <c r="P4018">
        <v>45.187779999999997</v>
      </c>
      <c r="Q4018">
        <v>5.6920270000000004</v>
      </c>
      <c r="R4018" s="93">
        <v>46302.404502314814</v>
      </c>
      <c r="S4018">
        <v>1</v>
      </c>
      <c r="T4018">
        <v>20260435</v>
      </c>
      <c r="U4018" t="s">
        <v>838</v>
      </c>
      <c r="V4018">
        <v>20260435</v>
      </c>
    </row>
    <row r="4019" spans="1:22" x14ac:dyDescent="0.3">
      <c r="A4019" s="5">
        <v>46301</v>
      </c>
      <c r="B4019" s="98" t="s">
        <v>3813</v>
      </c>
      <c r="C4019" t="s">
        <v>847</v>
      </c>
      <c r="D4019" t="s">
        <v>2007</v>
      </c>
      <c r="E4019" t="s">
        <v>398</v>
      </c>
      <c r="F4019" t="s">
        <v>398</v>
      </c>
      <c r="G4019" t="s">
        <v>2733</v>
      </c>
      <c r="H4019" t="s">
        <v>2737</v>
      </c>
      <c r="I4019" s="91">
        <v>0.33333333333333331</v>
      </c>
      <c r="J4019" s="91">
        <v>0.37847222222222221</v>
      </c>
      <c r="K4019" s="92">
        <v>1.08</v>
      </c>
      <c r="L4019" s="91">
        <v>0.22708333333333333</v>
      </c>
      <c r="M4019" s="91">
        <v>0.44166666666666665</v>
      </c>
      <c r="N4019" s="92">
        <v>5.15</v>
      </c>
      <c r="O4019">
        <v>1</v>
      </c>
      <c r="P4019">
        <v>45.164098000000003</v>
      </c>
      <c r="Q4019">
        <v>5.7531749999999997</v>
      </c>
      <c r="R4019" s="93">
        <v>46302.404502314814</v>
      </c>
      <c r="S4019">
        <v>1</v>
      </c>
      <c r="T4019">
        <v>20260309</v>
      </c>
      <c r="U4019" t="s">
        <v>838</v>
      </c>
      <c r="V4019">
        <v>20260309</v>
      </c>
    </row>
    <row r="4020" spans="1:22" x14ac:dyDescent="0.3">
      <c r="A4020" s="5">
        <v>46301</v>
      </c>
      <c r="B4020" s="98" t="s">
        <v>3826</v>
      </c>
      <c r="C4020" t="s">
        <v>886</v>
      </c>
      <c r="D4020" t="s">
        <v>3097</v>
      </c>
      <c r="E4020" t="s">
        <v>161</v>
      </c>
      <c r="F4020" t="s">
        <v>3098</v>
      </c>
      <c r="G4020" t="s">
        <v>2733</v>
      </c>
      <c r="H4020" t="s">
        <v>2734</v>
      </c>
      <c r="I4020" s="91">
        <v>0.16666666666666666</v>
      </c>
      <c r="J4020" s="91">
        <v>0.18055555555555555</v>
      </c>
      <c r="K4020" s="92">
        <v>0.33</v>
      </c>
      <c r="L4020" s="91">
        <v>0.17083333333333334</v>
      </c>
      <c r="M4020" s="91">
        <v>0.41805555555555557</v>
      </c>
      <c r="N4020" s="92">
        <v>5.93</v>
      </c>
      <c r="O4020">
        <v>1</v>
      </c>
      <c r="P4020">
        <v>45.174452000000002</v>
      </c>
      <c r="Q4020">
        <v>5.7284119999999996</v>
      </c>
      <c r="R4020" s="93">
        <v>46302.404502314814</v>
      </c>
      <c r="S4020">
        <v>1</v>
      </c>
      <c r="T4020">
        <v>20260512</v>
      </c>
      <c r="U4020" t="s">
        <v>40</v>
      </c>
      <c r="V4020">
        <v>20260512</v>
      </c>
    </row>
    <row r="4021" spans="1:22" x14ac:dyDescent="0.3">
      <c r="A4021" s="5">
        <v>46301</v>
      </c>
      <c r="B4021" s="98" t="s">
        <v>3821</v>
      </c>
      <c r="C4021" t="s">
        <v>879</v>
      </c>
      <c r="D4021" t="s">
        <v>897</v>
      </c>
      <c r="E4021" t="s">
        <v>830</v>
      </c>
      <c r="F4021" t="s">
        <v>830</v>
      </c>
      <c r="G4021" t="s">
        <v>2733</v>
      </c>
      <c r="H4021" t="s">
        <v>2781</v>
      </c>
      <c r="I4021" s="91">
        <v>0.18055555555555555</v>
      </c>
      <c r="J4021" s="91">
        <v>0.24305555555555555</v>
      </c>
      <c r="K4021" s="92">
        <v>1.5</v>
      </c>
      <c r="L4021" s="91">
        <v>0.20624999999999999</v>
      </c>
      <c r="M4021" s="91">
        <v>0.28958333333333336</v>
      </c>
      <c r="N4021" s="92">
        <v>2</v>
      </c>
      <c r="O4021">
        <v>1</v>
      </c>
      <c r="P4021">
        <v>45.326613000000002</v>
      </c>
      <c r="Q4021">
        <v>5.5783820000000004</v>
      </c>
      <c r="R4021" s="93">
        <v>46302.404502314814</v>
      </c>
      <c r="S4021">
        <v>1</v>
      </c>
      <c r="V4021" t="s">
        <v>3787</v>
      </c>
    </row>
    <row r="4022" spans="1:22" x14ac:dyDescent="0.3">
      <c r="A4022" s="5">
        <v>46301</v>
      </c>
      <c r="B4022" s="98" t="s">
        <v>3872</v>
      </c>
      <c r="C4022" t="s">
        <v>866</v>
      </c>
      <c r="D4022" t="s">
        <v>1231</v>
      </c>
      <c r="E4022" t="s">
        <v>451</v>
      </c>
      <c r="F4022" t="s">
        <v>451</v>
      </c>
      <c r="G4022" t="s">
        <v>2733</v>
      </c>
      <c r="H4022" t="s">
        <v>2737</v>
      </c>
      <c r="I4022" s="91">
        <v>0.33333333333333331</v>
      </c>
      <c r="J4022" s="91">
        <v>0.37847222222222221</v>
      </c>
      <c r="K4022" s="92">
        <v>1.08</v>
      </c>
      <c r="L4022" s="91">
        <v>0.35069444444444442</v>
      </c>
      <c r="M4022" s="91">
        <v>0.375</v>
      </c>
      <c r="N4022" s="92">
        <v>0.57999999999999996</v>
      </c>
      <c r="O4022">
        <v>1</v>
      </c>
      <c r="P4022">
        <v>45.207687999999997</v>
      </c>
      <c r="Q4022">
        <v>5.763395</v>
      </c>
      <c r="R4022" s="93">
        <v>46302.404502314814</v>
      </c>
      <c r="S4022">
        <v>1</v>
      </c>
      <c r="T4022">
        <v>20260046</v>
      </c>
      <c r="U4022" t="s">
        <v>838</v>
      </c>
      <c r="V4022">
        <v>20260046</v>
      </c>
    </row>
    <row r="4023" spans="1:22" x14ac:dyDescent="0.3">
      <c r="A4023" s="5">
        <v>46301</v>
      </c>
      <c r="B4023" s="98" t="s">
        <v>3845</v>
      </c>
      <c r="C4023" t="s">
        <v>950</v>
      </c>
      <c r="D4023" t="s">
        <v>1692</v>
      </c>
      <c r="E4023" t="s">
        <v>522</v>
      </c>
      <c r="F4023" t="s">
        <v>522</v>
      </c>
      <c r="G4023" t="s">
        <v>2733</v>
      </c>
      <c r="H4023" t="s">
        <v>2737</v>
      </c>
      <c r="I4023" s="91">
        <v>0.33333333333333331</v>
      </c>
      <c r="J4023" s="91">
        <v>0.3611111111111111</v>
      </c>
      <c r="K4023" s="92">
        <v>0.67</v>
      </c>
      <c r="L4023" s="91">
        <v>0.50486111111111109</v>
      </c>
      <c r="M4023" s="91">
        <v>0.52222222222222225</v>
      </c>
      <c r="N4023" s="92">
        <v>0.42</v>
      </c>
      <c r="O4023">
        <v>1</v>
      </c>
      <c r="P4023">
        <v>45.177925000000002</v>
      </c>
      <c r="Q4023">
        <v>5.7241710000000001</v>
      </c>
      <c r="R4023" s="93">
        <v>46302.404502314814</v>
      </c>
      <c r="S4023">
        <v>1</v>
      </c>
      <c r="T4023">
        <v>20260212</v>
      </c>
      <c r="U4023" t="s">
        <v>838</v>
      </c>
      <c r="V4023">
        <v>20260212</v>
      </c>
    </row>
    <row r="4024" spans="1:22" x14ac:dyDescent="0.3">
      <c r="A4024" s="5">
        <v>46301</v>
      </c>
      <c r="B4024" s="98" t="s">
        <v>3818</v>
      </c>
      <c r="C4024" t="s">
        <v>870</v>
      </c>
      <c r="D4024" t="s">
        <v>3235</v>
      </c>
      <c r="E4024" t="s">
        <v>165</v>
      </c>
      <c r="F4024" t="s">
        <v>3236</v>
      </c>
      <c r="G4024" t="s">
        <v>2733</v>
      </c>
      <c r="H4024" t="s">
        <v>2734</v>
      </c>
      <c r="I4024" s="91">
        <v>0.3576388888888889</v>
      </c>
      <c r="J4024" s="91">
        <v>0.37152777777777779</v>
      </c>
      <c r="K4024" s="92">
        <v>0.33</v>
      </c>
      <c r="O4024">
        <v>0</v>
      </c>
      <c r="P4024">
        <v>45.192888000000004</v>
      </c>
      <c r="Q4024">
        <v>5.7291280000000002</v>
      </c>
      <c r="R4024" s="93">
        <v>46302.404502314814</v>
      </c>
      <c r="S4024">
        <v>1</v>
      </c>
      <c r="T4024">
        <v>20260175</v>
      </c>
      <c r="U4024" t="s">
        <v>40</v>
      </c>
      <c r="V4024">
        <v>20260175</v>
      </c>
    </row>
    <row r="4025" spans="1:22" x14ac:dyDescent="0.3">
      <c r="A4025" s="5">
        <v>46301</v>
      </c>
      <c r="B4025" s="98" t="s">
        <v>3859</v>
      </c>
      <c r="C4025" t="s">
        <v>956</v>
      </c>
      <c r="D4025" t="s">
        <v>3099</v>
      </c>
      <c r="E4025" t="s">
        <v>595</v>
      </c>
      <c r="F4025" t="s">
        <v>3100</v>
      </c>
      <c r="G4025" t="s">
        <v>2733</v>
      </c>
      <c r="H4025" t="s">
        <v>2734</v>
      </c>
      <c r="I4025" s="91">
        <v>0.16666666666666666</v>
      </c>
      <c r="J4025" s="91">
        <v>0.18055555555555555</v>
      </c>
      <c r="K4025" s="92">
        <v>0.33</v>
      </c>
      <c r="L4025" s="91">
        <v>0.3</v>
      </c>
      <c r="M4025" s="91">
        <v>0.47986111111111113</v>
      </c>
      <c r="N4025" s="92">
        <v>4.32</v>
      </c>
      <c r="O4025">
        <v>1</v>
      </c>
      <c r="P4025">
        <v>45.180706999999998</v>
      </c>
      <c r="Q4025">
        <v>5.7268699999999999</v>
      </c>
      <c r="R4025" s="93">
        <v>46302.404502314814</v>
      </c>
      <c r="S4025">
        <v>1</v>
      </c>
      <c r="T4025">
        <v>20260574</v>
      </c>
      <c r="U4025" t="s">
        <v>40</v>
      </c>
      <c r="V4025">
        <v>20260574</v>
      </c>
    </row>
    <row r="4026" spans="1:22" x14ac:dyDescent="0.3">
      <c r="A4026" s="5">
        <v>46301</v>
      </c>
      <c r="B4026" s="98" t="s">
        <v>3836</v>
      </c>
      <c r="C4026" t="s">
        <v>954</v>
      </c>
      <c r="D4026" t="s">
        <v>1772</v>
      </c>
      <c r="E4026" t="s">
        <v>534</v>
      </c>
      <c r="F4026" t="s">
        <v>534</v>
      </c>
      <c r="G4026" t="s">
        <v>2733</v>
      </c>
      <c r="H4026" t="s">
        <v>2737</v>
      </c>
      <c r="I4026" s="91">
        <v>0.33333333333333331</v>
      </c>
      <c r="J4026" s="91">
        <v>0.34722222222222221</v>
      </c>
      <c r="K4026" s="92">
        <v>0.33</v>
      </c>
      <c r="L4026" s="91">
        <v>0.20069444444444445</v>
      </c>
      <c r="M4026" s="91">
        <v>0.21875</v>
      </c>
      <c r="N4026" s="92">
        <v>0.43</v>
      </c>
      <c r="O4026">
        <v>1</v>
      </c>
      <c r="P4026">
        <v>45.173667999999999</v>
      </c>
      <c r="Q4026">
        <v>5.7084409999999997</v>
      </c>
      <c r="R4026" s="93">
        <v>46302.404502314814</v>
      </c>
      <c r="S4026">
        <v>1</v>
      </c>
      <c r="T4026">
        <v>20260238</v>
      </c>
      <c r="U4026" t="s">
        <v>838</v>
      </c>
      <c r="V4026">
        <v>20260238</v>
      </c>
    </row>
    <row r="4027" spans="1:22" x14ac:dyDescent="0.3">
      <c r="A4027" s="5">
        <v>46301</v>
      </c>
      <c r="B4027" s="98" t="s">
        <v>3822</v>
      </c>
      <c r="C4027" t="s">
        <v>944</v>
      </c>
      <c r="D4027" t="s">
        <v>2360</v>
      </c>
      <c r="E4027" t="s">
        <v>191</v>
      </c>
      <c r="F4027" t="s">
        <v>191</v>
      </c>
      <c r="G4027" t="s">
        <v>2733</v>
      </c>
      <c r="H4027" t="s">
        <v>2737</v>
      </c>
      <c r="I4027" s="91">
        <v>0.33333333333333331</v>
      </c>
      <c r="J4027" s="91">
        <v>0.34722222222222221</v>
      </c>
      <c r="K4027" s="92">
        <v>0.33</v>
      </c>
      <c r="L4027" s="91">
        <v>0.14583333333333334</v>
      </c>
      <c r="M4027" s="91">
        <v>0.16527777777777777</v>
      </c>
      <c r="N4027" s="92">
        <v>0.47</v>
      </c>
      <c r="O4027">
        <v>1</v>
      </c>
      <c r="P4027">
        <v>45.180351000000002</v>
      </c>
      <c r="Q4027">
        <v>5.7075740000000001</v>
      </c>
      <c r="R4027" s="93">
        <v>46302.404502314814</v>
      </c>
      <c r="S4027">
        <v>1</v>
      </c>
      <c r="T4027">
        <v>20260431</v>
      </c>
      <c r="U4027" t="s">
        <v>838</v>
      </c>
      <c r="V4027">
        <v>20260431</v>
      </c>
    </row>
    <row r="4028" spans="1:22" x14ac:dyDescent="0.3">
      <c r="A4028" s="5">
        <v>46301</v>
      </c>
      <c r="B4028" s="98" t="s">
        <v>3835</v>
      </c>
      <c r="C4028" t="s">
        <v>859</v>
      </c>
      <c r="D4028" t="s">
        <v>3196</v>
      </c>
      <c r="E4028" t="s">
        <v>521</v>
      </c>
      <c r="F4028" t="s">
        <v>3197</v>
      </c>
      <c r="G4028" t="s">
        <v>2733</v>
      </c>
      <c r="H4028" t="s">
        <v>2734</v>
      </c>
      <c r="I4028" s="91">
        <v>0.29166666666666669</v>
      </c>
      <c r="J4028" s="91">
        <v>0.2986111111111111</v>
      </c>
      <c r="K4028" s="92">
        <v>0.17</v>
      </c>
      <c r="O4028">
        <v>0</v>
      </c>
      <c r="P4028">
        <v>45.191065999999999</v>
      </c>
      <c r="Q4028">
        <v>5.7243019999999998</v>
      </c>
      <c r="R4028" s="93">
        <v>46302.404502314814</v>
      </c>
      <c r="S4028">
        <v>1</v>
      </c>
      <c r="T4028">
        <v>20260502</v>
      </c>
      <c r="U4028" t="s">
        <v>40</v>
      </c>
      <c r="V4028">
        <v>20260502</v>
      </c>
    </row>
    <row r="4029" spans="1:22" x14ac:dyDescent="0.3">
      <c r="A4029" s="5">
        <v>46301</v>
      </c>
      <c r="B4029" s="98" t="s">
        <v>3866</v>
      </c>
      <c r="C4029" t="s">
        <v>949</v>
      </c>
      <c r="D4029" t="s">
        <v>2563</v>
      </c>
      <c r="E4029" t="s">
        <v>716</v>
      </c>
      <c r="F4029" t="s">
        <v>716</v>
      </c>
      <c r="G4029" t="s">
        <v>2733</v>
      </c>
      <c r="H4029" t="s">
        <v>2737</v>
      </c>
      <c r="I4029" s="91">
        <v>0.33333333333333331</v>
      </c>
      <c r="J4029" s="91">
        <v>0.34722222222222221</v>
      </c>
      <c r="K4029" s="92">
        <v>0.33</v>
      </c>
      <c r="O4029">
        <v>0</v>
      </c>
      <c r="P4029">
        <v>45.145412999999998</v>
      </c>
      <c r="Q4029">
        <v>5.7440559999999996</v>
      </c>
      <c r="R4029" s="93">
        <v>46302.404502314814</v>
      </c>
      <c r="S4029">
        <v>1</v>
      </c>
      <c r="T4029">
        <v>20260514</v>
      </c>
      <c r="U4029" t="s">
        <v>838</v>
      </c>
      <c r="V4029">
        <v>20260514</v>
      </c>
    </row>
    <row r="4030" spans="1:22" x14ac:dyDescent="0.3">
      <c r="A4030" s="5">
        <v>46301</v>
      </c>
      <c r="B4030" s="98" t="s">
        <v>3872</v>
      </c>
      <c r="C4030" t="s">
        <v>866</v>
      </c>
      <c r="D4030" t="s">
        <v>3568</v>
      </c>
      <c r="E4030" t="s">
        <v>468</v>
      </c>
      <c r="F4030" t="s">
        <v>3569</v>
      </c>
      <c r="G4030" t="s">
        <v>2733</v>
      </c>
      <c r="H4030" t="s">
        <v>2734</v>
      </c>
      <c r="I4030" s="91">
        <v>0.16666666666666666</v>
      </c>
      <c r="J4030" s="91">
        <v>0.18055555555555555</v>
      </c>
      <c r="K4030" s="92">
        <v>0.33</v>
      </c>
      <c r="L4030" s="91">
        <v>0.43819444444444444</v>
      </c>
      <c r="M4030" s="91">
        <v>0.44236111111111109</v>
      </c>
      <c r="N4030" s="92">
        <v>0.1</v>
      </c>
      <c r="O4030">
        <v>1</v>
      </c>
      <c r="P4030">
        <v>45.223424000000001</v>
      </c>
      <c r="Q4030">
        <v>5.7943249999999997</v>
      </c>
      <c r="R4030" s="93">
        <v>46302.404502314814</v>
      </c>
      <c r="S4030">
        <v>1</v>
      </c>
      <c r="T4030">
        <v>20260202</v>
      </c>
      <c r="U4030" t="s">
        <v>40</v>
      </c>
      <c r="V4030">
        <v>20260202</v>
      </c>
    </row>
    <row r="4031" spans="1:22" x14ac:dyDescent="0.3">
      <c r="A4031" s="5">
        <v>46301</v>
      </c>
      <c r="B4031" s="98" t="s">
        <v>3859</v>
      </c>
      <c r="C4031" t="s">
        <v>956</v>
      </c>
      <c r="D4031" t="s">
        <v>3107</v>
      </c>
      <c r="E4031" t="s">
        <v>297</v>
      </c>
      <c r="F4031" t="s">
        <v>3108</v>
      </c>
      <c r="G4031" t="s">
        <v>2733</v>
      </c>
      <c r="H4031" t="s">
        <v>2734</v>
      </c>
      <c r="I4031" s="91">
        <v>0.16666666666666666</v>
      </c>
      <c r="J4031" s="91">
        <v>0.18055555555555555</v>
      </c>
      <c r="K4031" s="92">
        <v>0.33</v>
      </c>
      <c r="L4031" s="91">
        <v>0.20833333333333334</v>
      </c>
      <c r="M4031" s="91">
        <v>0.37916666666666665</v>
      </c>
      <c r="N4031" s="92">
        <v>4.0999999999999996</v>
      </c>
      <c r="O4031">
        <v>1</v>
      </c>
      <c r="P4031">
        <v>45.178694999999998</v>
      </c>
      <c r="Q4031">
        <v>5.7423060000000001</v>
      </c>
      <c r="R4031" s="93">
        <v>46302.404502314814</v>
      </c>
      <c r="S4031">
        <v>1</v>
      </c>
      <c r="T4031">
        <v>20260542</v>
      </c>
      <c r="U4031" t="s">
        <v>40</v>
      </c>
      <c r="V4031">
        <v>20260542</v>
      </c>
    </row>
    <row r="4032" spans="1:22" x14ac:dyDescent="0.3">
      <c r="A4032" s="5">
        <v>46301</v>
      </c>
      <c r="B4032" s="98" t="s">
        <v>3818</v>
      </c>
      <c r="C4032" t="s">
        <v>870</v>
      </c>
      <c r="D4032" t="s">
        <v>881</v>
      </c>
      <c r="E4032" t="s">
        <v>804</v>
      </c>
      <c r="F4032" t="s">
        <v>3246</v>
      </c>
      <c r="G4032" t="s">
        <v>2733</v>
      </c>
      <c r="H4032" t="s">
        <v>2734</v>
      </c>
      <c r="I4032" s="91">
        <v>0.16666666666666666</v>
      </c>
      <c r="J4032" s="91">
        <v>0.18055555555555555</v>
      </c>
      <c r="K4032" s="92">
        <v>0.33</v>
      </c>
      <c r="O4032">
        <v>0</v>
      </c>
      <c r="P4032">
        <v>45.189255000000003</v>
      </c>
      <c r="Q4032">
        <v>5.6904019999999997</v>
      </c>
      <c r="R4032" s="93">
        <v>46302.404502314814</v>
      </c>
      <c r="S4032">
        <v>1</v>
      </c>
      <c r="V4032" t="s">
        <v>3789</v>
      </c>
    </row>
    <row r="4033" spans="1:22" x14ac:dyDescent="0.3">
      <c r="A4033" s="5">
        <v>46301</v>
      </c>
      <c r="B4033" s="98" t="s">
        <v>3847</v>
      </c>
      <c r="C4033" t="s">
        <v>900</v>
      </c>
      <c r="D4033" t="s">
        <v>1382</v>
      </c>
      <c r="E4033" t="s">
        <v>628</v>
      </c>
      <c r="F4033" t="s">
        <v>628</v>
      </c>
      <c r="G4033" t="s">
        <v>2733</v>
      </c>
      <c r="H4033" t="s">
        <v>2737</v>
      </c>
      <c r="I4033" s="91">
        <v>0.23958333333333334</v>
      </c>
      <c r="J4033" s="91">
        <v>0.2673611111111111</v>
      </c>
      <c r="K4033" s="92">
        <v>0.67</v>
      </c>
      <c r="L4033" s="91">
        <v>0.59861111111111109</v>
      </c>
      <c r="M4033" s="91">
        <v>0.59861111111111109</v>
      </c>
      <c r="N4033" s="92">
        <v>0</v>
      </c>
      <c r="O4033">
        <v>1</v>
      </c>
      <c r="P4033">
        <v>45.221049999999998</v>
      </c>
      <c r="Q4033">
        <v>5.6877610000000001</v>
      </c>
      <c r="R4033" s="93">
        <v>46302.404502314814</v>
      </c>
      <c r="S4033">
        <v>1</v>
      </c>
      <c r="T4033">
        <v>20260100</v>
      </c>
      <c r="U4033" t="s">
        <v>838</v>
      </c>
      <c r="V4033">
        <v>20260100</v>
      </c>
    </row>
    <row r="4034" spans="1:22" x14ac:dyDescent="0.3">
      <c r="A4034" s="5">
        <v>46301</v>
      </c>
      <c r="B4034" s="98" t="s">
        <v>3846</v>
      </c>
      <c r="C4034" t="s">
        <v>863</v>
      </c>
      <c r="D4034" t="s">
        <v>2636</v>
      </c>
      <c r="E4034" t="s">
        <v>515</v>
      </c>
      <c r="F4034" t="s">
        <v>515</v>
      </c>
      <c r="G4034" t="s">
        <v>2733</v>
      </c>
      <c r="H4034" t="s">
        <v>2737</v>
      </c>
      <c r="I4034" s="91">
        <v>0.33333333333333331</v>
      </c>
      <c r="J4034" s="91">
        <v>0.3611111111111111</v>
      </c>
      <c r="K4034" s="92">
        <v>0.67</v>
      </c>
      <c r="L4034" s="91">
        <v>0.38472222222222224</v>
      </c>
      <c r="M4034" s="91">
        <v>0.41666666666666669</v>
      </c>
      <c r="N4034" s="92">
        <v>0.77</v>
      </c>
      <c r="O4034">
        <v>1</v>
      </c>
      <c r="P4034">
        <v>45.19182</v>
      </c>
      <c r="Q4034">
        <v>5.7187340000000004</v>
      </c>
      <c r="R4034" s="93">
        <v>46302.404502314814</v>
      </c>
      <c r="S4034">
        <v>1</v>
      </c>
      <c r="T4034">
        <v>20260544</v>
      </c>
      <c r="U4034" t="s">
        <v>838</v>
      </c>
      <c r="V4034">
        <v>20260544</v>
      </c>
    </row>
    <row r="4035" spans="1:22" x14ac:dyDescent="0.3">
      <c r="A4035" s="5">
        <v>46301</v>
      </c>
      <c r="B4035" s="98" t="s">
        <v>3859</v>
      </c>
      <c r="C4035" t="s">
        <v>956</v>
      </c>
      <c r="D4035" t="s">
        <v>1283</v>
      </c>
      <c r="E4035" t="s">
        <v>251</v>
      </c>
      <c r="F4035" t="s">
        <v>251</v>
      </c>
      <c r="G4035" t="s">
        <v>2733</v>
      </c>
      <c r="H4035" t="s">
        <v>2737</v>
      </c>
      <c r="I4035" s="91">
        <v>0.33333333333333331</v>
      </c>
      <c r="J4035" s="91">
        <v>0.3611111111111111</v>
      </c>
      <c r="K4035" s="92">
        <v>0.67</v>
      </c>
      <c r="L4035" s="91">
        <v>0.17777777777777778</v>
      </c>
      <c r="M4035" s="91">
        <v>0.2013888888888889</v>
      </c>
      <c r="N4035" s="92">
        <v>0.56999999999999995</v>
      </c>
      <c r="O4035">
        <v>1</v>
      </c>
      <c r="P4035">
        <v>45.179178999999998</v>
      </c>
      <c r="Q4035">
        <v>5.742216</v>
      </c>
      <c r="R4035" s="93">
        <v>46302.404502314814</v>
      </c>
      <c r="S4035">
        <v>1</v>
      </c>
      <c r="T4035">
        <v>20260062</v>
      </c>
      <c r="U4035" t="s">
        <v>838</v>
      </c>
      <c r="V4035">
        <v>20260062</v>
      </c>
    </row>
    <row r="4036" spans="1:22" x14ac:dyDescent="0.3">
      <c r="A4036" s="5">
        <v>46301</v>
      </c>
      <c r="B4036" s="98" t="s">
        <v>3866</v>
      </c>
      <c r="C4036" t="s">
        <v>949</v>
      </c>
      <c r="D4036" t="s">
        <v>2791</v>
      </c>
      <c r="E4036" t="s">
        <v>333</v>
      </c>
      <c r="F4036" t="s">
        <v>2792</v>
      </c>
      <c r="G4036" t="s">
        <v>2733</v>
      </c>
      <c r="H4036" t="s">
        <v>2734</v>
      </c>
      <c r="I4036" s="91">
        <v>0.16666666666666666</v>
      </c>
      <c r="J4036" s="91">
        <v>0.18055555555555555</v>
      </c>
      <c r="K4036" s="92">
        <v>0.33</v>
      </c>
      <c r="O4036">
        <v>0</v>
      </c>
      <c r="P4036">
        <v>45.177658000000001</v>
      </c>
      <c r="Q4036">
        <v>5.7674839999999996</v>
      </c>
      <c r="R4036" s="93">
        <v>46302.404502314814</v>
      </c>
      <c r="S4036">
        <v>1</v>
      </c>
      <c r="T4036">
        <v>20260025</v>
      </c>
      <c r="U4036" t="s">
        <v>40</v>
      </c>
      <c r="V4036">
        <v>20260025</v>
      </c>
    </row>
    <row r="4037" spans="1:22" x14ac:dyDescent="0.3">
      <c r="A4037" s="5">
        <v>46301</v>
      </c>
      <c r="B4037" s="98" t="s">
        <v>3861</v>
      </c>
      <c r="C4037" t="s">
        <v>970</v>
      </c>
      <c r="D4037" t="s">
        <v>3114</v>
      </c>
      <c r="E4037" t="s">
        <v>365</v>
      </c>
      <c r="F4037" t="s">
        <v>3115</v>
      </c>
      <c r="G4037" t="s">
        <v>2733</v>
      </c>
      <c r="H4037" t="s">
        <v>2734</v>
      </c>
      <c r="I4037" s="91">
        <v>0.16666666666666666</v>
      </c>
      <c r="J4037" s="91">
        <v>0.18055555555555555</v>
      </c>
      <c r="K4037" s="92">
        <v>0.33</v>
      </c>
      <c r="O4037">
        <v>0</v>
      </c>
      <c r="P4037">
        <v>45.188071000000001</v>
      </c>
      <c r="Q4037">
        <v>5.7254449999999997</v>
      </c>
      <c r="R4037" s="93">
        <v>46302.404502314814</v>
      </c>
      <c r="S4037">
        <v>1</v>
      </c>
      <c r="T4037">
        <v>20260272</v>
      </c>
      <c r="U4037" t="s">
        <v>40</v>
      </c>
      <c r="V4037">
        <v>20260272</v>
      </c>
    </row>
    <row r="4038" spans="1:22" x14ac:dyDescent="0.3">
      <c r="A4038" s="5">
        <v>46301</v>
      </c>
      <c r="B4038" s="98" t="s">
        <v>3846</v>
      </c>
      <c r="C4038" t="s">
        <v>965</v>
      </c>
      <c r="D4038" t="s">
        <v>2287</v>
      </c>
      <c r="E4038" t="s">
        <v>585</v>
      </c>
      <c r="F4038" t="s">
        <v>585</v>
      </c>
      <c r="G4038" t="s">
        <v>2733</v>
      </c>
      <c r="H4038" t="s">
        <v>2737</v>
      </c>
      <c r="I4038" s="91">
        <v>0.33333333333333331</v>
      </c>
      <c r="J4038" s="91">
        <v>0.34722222222222221</v>
      </c>
      <c r="K4038" s="92">
        <v>0.33</v>
      </c>
      <c r="L4038" s="91">
        <v>0.19583333333333333</v>
      </c>
      <c r="M4038" s="91">
        <v>0.21180555555555555</v>
      </c>
      <c r="N4038" s="92">
        <v>0.38</v>
      </c>
      <c r="O4038">
        <v>1</v>
      </c>
      <c r="P4038">
        <v>45.146318999999998</v>
      </c>
      <c r="Q4038">
        <v>5.7044100000000002</v>
      </c>
      <c r="R4038" s="93">
        <v>46302.404502314814</v>
      </c>
      <c r="S4038">
        <v>1</v>
      </c>
      <c r="T4038">
        <v>20260404</v>
      </c>
      <c r="U4038" t="s">
        <v>838</v>
      </c>
      <c r="V4038">
        <v>20260404</v>
      </c>
    </row>
    <row r="4039" spans="1:22" x14ac:dyDescent="0.3">
      <c r="A4039" s="5">
        <v>46301</v>
      </c>
      <c r="B4039" s="98" t="s">
        <v>3848</v>
      </c>
      <c r="C4039" t="s">
        <v>945</v>
      </c>
      <c r="D4039" t="s">
        <v>1302</v>
      </c>
      <c r="E4039" t="s">
        <v>86</v>
      </c>
      <c r="F4039" t="s">
        <v>3524</v>
      </c>
      <c r="G4039" t="s">
        <v>2733</v>
      </c>
      <c r="H4039" t="s">
        <v>2737</v>
      </c>
      <c r="I4039" s="91">
        <v>0.33333333333333331</v>
      </c>
      <c r="J4039" s="91">
        <v>0.375</v>
      </c>
      <c r="K4039" s="92">
        <v>1</v>
      </c>
      <c r="L4039" s="91">
        <v>0.43472222222222223</v>
      </c>
      <c r="M4039" s="91">
        <v>0.50347222222222221</v>
      </c>
      <c r="N4039" s="92">
        <v>1.65</v>
      </c>
      <c r="O4039">
        <v>1</v>
      </c>
      <c r="P4039">
        <v>45.191657999999997</v>
      </c>
      <c r="Q4039">
        <v>5.722899</v>
      </c>
      <c r="R4039" s="93">
        <v>46302.404502314814</v>
      </c>
      <c r="S4039">
        <v>1</v>
      </c>
      <c r="T4039">
        <v>20260072</v>
      </c>
      <c r="U4039" t="s">
        <v>838</v>
      </c>
      <c r="V4039">
        <v>20260072</v>
      </c>
    </row>
    <row r="4040" spans="1:22" x14ac:dyDescent="0.3">
      <c r="A4040" s="5">
        <v>46301</v>
      </c>
      <c r="B4040" s="98" t="s">
        <v>6136</v>
      </c>
      <c r="C4040" t="s">
        <v>846</v>
      </c>
      <c r="E4040" t="s">
        <v>63</v>
      </c>
      <c r="F4040" t="s">
        <v>63</v>
      </c>
      <c r="I4040" s="91">
        <v>0.29166666666666669</v>
      </c>
      <c r="J4040" s="91">
        <v>0.2986111111111111</v>
      </c>
      <c r="K4040" s="92">
        <v>0.17</v>
      </c>
      <c r="O4040">
        <v>0</v>
      </c>
      <c r="P4040">
        <v>45.179605000000002</v>
      </c>
      <c r="Q4040">
        <v>5.7066030000000003</v>
      </c>
      <c r="R4040" s="93">
        <v>46302.404502314814</v>
      </c>
      <c r="S4040">
        <v>0</v>
      </c>
      <c r="T4040">
        <v>20260319</v>
      </c>
      <c r="U4040" t="s">
        <v>3760</v>
      </c>
      <c r="V4040">
        <v>20260319</v>
      </c>
    </row>
    <row r="4041" spans="1:22" x14ac:dyDescent="0.3">
      <c r="A4041" s="5">
        <v>46301</v>
      </c>
      <c r="B4041" s="98" t="s">
        <v>3883</v>
      </c>
      <c r="C4041" t="s">
        <v>849</v>
      </c>
      <c r="D4041" t="s">
        <v>848</v>
      </c>
      <c r="E4041" t="s">
        <v>669</v>
      </c>
      <c r="F4041" t="s">
        <v>3071</v>
      </c>
      <c r="G4041" t="s">
        <v>2733</v>
      </c>
      <c r="H4041" t="s">
        <v>2734</v>
      </c>
      <c r="I4041" s="91">
        <v>0.16666666666666666</v>
      </c>
      <c r="J4041" s="91">
        <v>0.1736111111111111</v>
      </c>
      <c r="K4041" s="92">
        <v>0.17</v>
      </c>
      <c r="O4041">
        <v>0</v>
      </c>
      <c r="P4041">
        <v>45.229419</v>
      </c>
      <c r="Q4041">
        <v>5.6816570000000004</v>
      </c>
      <c r="R4041" s="93">
        <v>46302.404502314814</v>
      </c>
      <c r="S4041">
        <v>1</v>
      </c>
      <c r="V4041" t="s">
        <v>3774</v>
      </c>
    </row>
    <row r="4042" spans="1:22" x14ac:dyDescent="0.3">
      <c r="A4042" s="5">
        <v>46301</v>
      </c>
      <c r="B4042" s="98" t="s">
        <v>3854</v>
      </c>
      <c r="C4042" t="s">
        <v>963</v>
      </c>
      <c r="D4042" t="s">
        <v>3382</v>
      </c>
      <c r="E4042" t="s">
        <v>712</v>
      </c>
      <c r="F4042" t="s">
        <v>3383</v>
      </c>
      <c r="G4042" t="s">
        <v>2733</v>
      </c>
      <c r="H4042" t="s">
        <v>2734</v>
      </c>
      <c r="I4042" s="91">
        <v>0.16666666666666666</v>
      </c>
      <c r="J4042" s="91">
        <v>0.18055555555555555</v>
      </c>
      <c r="K4042" s="92">
        <v>0.33</v>
      </c>
      <c r="L4042" s="91">
        <v>0.16597222222222222</v>
      </c>
      <c r="M4042" s="91">
        <v>0.51944444444444449</v>
      </c>
      <c r="N4042" s="92">
        <v>8.48</v>
      </c>
      <c r="O4042">
        <v>1</v>
      </c>
      <c r="P4042">
        <v>45.189543999999998</v>
      </c>
      <c r="Q4042">
        <v>5.6851929999999999</v>
      </c>
      <c r="R4042" s="93">
        <v>46302.404502314814</v>
      </c>
      <c r="S4042">
        <v>1</v>
      </c>
      <c r="T4042">
        <v>20260249</v>
      </c>
      <c r="U4042" t="s">
        <v>40</v>
      </c>
      <c r="V4042">
        <v>20260249</v>
      </c>
    </row>
    <row r="4043" spans="1:22" x14ac:dyDescent="0.3">
      <c r="A4043" s="5">
        <v>46301</v>
      </c>
      <c r="B4043" s="98" t="s">
        <v>3813</v>
      </c>
      <c r="C4043" t="s">
        <v>847</v>
      </c>
      <c r="D4043" t="s">
        <v>2599</v>
      </c>
      <c r="E4043" t="s">
        <v>370</v>
      </c>
      <c r="F4043" t="s">
        <v>370</v>
      </c>
      <c r="G4043" t="s">
        <v>2733</v>
      </c>
      <c r="H4043" t="s">
        <v>2737</v>
      </c>
      <c r="I4043" s="91">
        <v>0.33333333333333331</v>
      </c>
      <c r="J4043" s="91">
        <v>0.37847222222222221</v>
      </c>
      <c r="K4043" s="92">
        <v>1.08</v>
      </c>
      <c r="L4043" s="91">
        <v>0.46041666666666664</v>
      </c>
      <c r="O4043">
        <v>0</v>
      </c>
      <c r="P4043">
        <v>45.187213</v>
      </c>
      <c r="Q4043">
        <v>5.7183970000000004</v>
      </c>
      <c r="R4043" s="93">
        <v>46302.404502314814</v>
      </c>
      <c r="S4043">
        <v>1</v>
      </c>
      <c r="T4043">
        <v>20260528</v>
      </c>
      <c r="U4043" t="s">
        <v>838</v>
      </c>
      <c r="V4043">
        <v>20260528</v>
      </c>
    </row>
    <row r="4044" spans="1:22" x14ac:dyDescent="0.3">
      <c r="A4044" s="5">
        <v>46301</v>
      </c>
      <c r="B4044" s="98" t="s">
        <v>3826</v>
      </c>
      <c r="C4044" t="s">
        <v>886</v>
      </c>
      <c r="D4044" t="s">
        <v>3292</v>
      </c>
      <c r="E4044" t="s">
        <v>65</v>
      </c>
      <c r="F4044" t="s">
        <v>3293</v>
      </c>
      <c r="G4044" t="s">
        <v>2733</v>
      </c>
      <c r="H4044" t="s">
        <v>2734</v>
      </c>
      <c r="I4044" s="91">
        <v>0.16666666666666666</v>
      </c>
      <c r="J4044" s="91">
        <v>0.18055555555555555</v>
      </c>
      <c r="K4044" s="92">
        <v>0.33</v>
      </c>
      <c r="L4044" s="91">
        <v>0.16388888888888889</v>
      </c>
      <c r="M4044" s="91">
        <v>0.54652777777777772</v>
      </c>
      <c r="N4044" s="92">
        <v>9.18</v>
      </c>
      <c r="O4044">
        <v>1</v>
      </c>
      <c r="P4044">
        <v>45.179937000000002</v>
      </c>
      <c r="Q4044">
        <v>5.7227009999999998</v>
      </c>
      <c r="R4044" s="93">
        <v>46302.404502314814</v>
      </c>
      <c r="S4044">
        <v>1</v>
      </c>
      <c r="T4044">
        <v>20260479</v>
      </c>
      <c r="U4044" t="s">
        <v>40</v>
      </c>
      <c r="V4044">
        <v>20260479</v>
      </c>
    </row>
    <row r="4045" spans="1:22" x14ac:dyDescent="0.3">
      <c r="A4045" s="5">
        <v>46301</v>
      </c>
      <c r="B4045" s="98" t="s">
        <v>3854</v>
      </c>
      <c r="C4045" t="s">
        <v>963</v>
      </c>
      <c r="D4045" t="s">
        <v>3368</v>
      </c>
      <c r="E4045" t="s">
        <v>178</v>
      </c>
      <c r="F4045" t="s">
        <v>5996</v>
      </c>
      <c r="G4045" t="s">
        <v>2733</v>
      </c>
      <c r="H4045" t="s">
        <v>2734</v>
      </c>
      <c r="I4045" s="91">
        <v>0.16666666666666666</v>
      </c>
      <c r="J4045" s="91">
        <v>0.18055555555555555</v>
      </c>
      <c r="K4045" s="92">
        <v>0.33</v>
      </c>
      <c r="L4045" s="91">
        <v>0.16944444444444445</v>
      </c>
      <c r="O4045">
        <v>0</v>
      </c>
      <c r="P4045">
        <v>45.179831</v>
      </c>
      <c r="Q4045">
        <v>5.7078860000000002</v>
      </c>
      <c r="R4045" s="93">
        <v>46302.404502314814</v>
      </c>
      <c r="S4045">
        <v>1</v>
      </c>
      <c r="T4045">
        <v>20260522</v>
      </c>
      <c r="U4045" t="s">
        <v>40</v>
      </c>
      <c r="V4045">
        <v>20260522</v>
      </c>
    </row>
    <row r="4046" spans="1:22" x14ac:dyDescent="0.3">
      <c r="A4046" s="5">
        <v>46301</v>
      </c>
      <c r="B4046" s="98" t="s">
        <v>3829</v>
      </c>
      <c r="C4046" t="s">
        <v>946</v>
      </c>
      <c r="D4046" t="s">
        <v>1859</v>
      </c>
      <c r="E4046" t="s">
        <v>538</v>
      </c>
      <c r="F4046" t="s">
        <v>538</v>
      </c>
      <c r="G4046" t="s">
        <v>2733</v>
      </c>
      <c r="H4046" t="s">
        <v>2737</v>
      </c>
      <c r="I4046" s="91">
        <v>0.33333333333333331</v>
      </c>
      <c r="J4046" s="91">
        <v>0.37847222222222221</v>
      </c>
      <c r="K4046" s="92">
        <v>1.08</v>
      </c>
      <c r="O4046">
        <v>0</v>
      </c>
      <c r="P4046">
        <v>45.202514999999998</v>
      </c>
      <c r="Q4046">
        <v>5.7046400000000004</v>
      </c>
      <c r="R4046" s="93">
        <v>46302.404502314814</v>
      </c>
      <c r="S4046">
        <v>0</v>
      </c>
      <c r="T4046">
        <v>20260263</v>
      </c>
      <c r="U4046" t="s">
        <v>838</v>
      </c>
      <c r="V4046">
        <v>20260263</v>
      </c>
    </row>
    <row r="4047" spans="1:22" x14ac:dyDescent="0.3">
      <c r="A4047" s="5">
        <v>46301</v>
      </c>
      <c r="B4047" s="98" t="s">
        <v>3826</v>
      </c>
      <c r="C4047" t="s">
        <v>886</v>
      </c>
      <c r="D4047" t="s">
        <v>2561</v>
      </c>
      <c r="E4047" t="s">
        <v>161</v>
      </c>
      <c r="F4047" t="s">
        <v>161</v>
      </c>
      <c r="G4047" t="s">
        <v>2733</v>
      </c>
      <c r="H4047" t="s">
        <v>2737</v>
      </c>
      <c r="I4047" s="91">
        <v>0.33333333333333331</v>
      </c>
      <c r="J4047" s="91">
        <v>0.37847222222222221</v>
      </c>
      <c r="K4047" s="92">
        <v>1.08</v>
      </c>
      <c r="L4047" s="91">
        <v>0.39583333333333331</v>
      </c>
      <c r="M4047" s="91">
        <v>0.41805555555555557</v>
      </c>
      <c r="N4047" s="92">
        <v>0.53</v>
      </c>
      <c r="O4047">
        <v>1</v>
      </c>
      <c r="P4047">
        <v>45.174452000000002</v>
      </c>
      <c r="Q4047">
        <v>5.7284119999999996</v>
      </c>
      <c r="R4047" s="93">
        <v>46302.404502314814</v>
      </c>
      <c r="S4047">
        <v>1</v>
      </c>
      <c r="T4047">
        <v>20260512</v>
      </c>
      <c r="U4047" t="s">
        <v>838</v>
      </c>
      <c r="V4047">
        <v>20260512</v>
      </c>
    </row>
    <row r="4048" spans="1:22" x14ac:dyDescent="0.3">
      <c r="A4048" s="5">
        <v>46301</v>
      </c>
      <c r="B4048" s="98" t="s">
        <v>3894</v>
      </c>
      <c r="C4048" t="s">
        <v>846</v>
      </c>
      <c r="E4048" t="s">
        <v>1799</v>
      </c>
      <c r="F4048" t="s">
        <v>1799</v>
      </c>
      <c r="I4048" s="91">
        <v>0.29166666666666669</v>
      </c>
      <c r="J4048" s="91">
        <v>0.2986111111111111</v>
      </c>
      <c r="K4048" s="92">
        <v>0.17</v>
      </c>
      <c r="O4048">
        <v>0</v>
      </c>
      <c r="P4048">
        <v>45.363452000000002</v>
      </c>
      <c r="Q4048">
        <v>5.6051859999999998</v>
      </c>
      <c r="R4048" s="93">
        <v>46302.404502314814</v>
      </c>
      <c r="S4048">
        <v>0</v>
      </c>
      <c r="T4048">
        <v>20260245</v>
      </c>
      <c r="U4048" t="s">
        <v>3760</v>
      </c>
      <c r="V4048">
        <v>20260245</v>
      </c>
    </row>
    <row r="4049" spans="1:22" x14ac:dyDescent="0.3">
      <c r="A4049" s="5">
        <v>46301</v>
      </c>
      <c r="B4049" s="98" t="s">
        <v>3848</v>
      </c>
      <c r="C4049" t="s">
        <v>945</v>
      </c>
      <c r="D4049" t="s">
        <v>2779</v>
      </c>
      <c r="E4049" t="s">
        <v>707</v>
      </c>
      <c r="F4049" t="s">
        <v>2780</v>
      </c>
      <c r="G4049" t="s">
        <v>2733</v>
      </c>
      <c r="H4049" t="s">
        <v>2734</v>
      </c>
      <c r="I4049" s="91">
        <v>0.16666666666666666</v>
      </c>
      <c r="J4049" s="91">
        <v>0.18055555555555555</v>
      </c>
      <c r="K4049" s="92">
        <v>0.33</v>
      </c>
      <c r="O4049">
        <v>0</v>
      </c>
      <c r="P4049">
        <v>45.179850000000002</v>
      </c>
      <c r="Q4049">
        <v>5.7073270000000003</v>
      </c>
      <c r="R4049" s="93">
        <v>46302.404502314814</v>
      </c>
      <c r="S4049">
        <v>1</v>
      </c>
      <c r="T4049">
        <v>20260199</v>
      </c>
      <c r="U4049" t="s">
        <v>40</v>
      </c>
      <c r="V4049">
        <v>20260199</v>
      </c>
    </row>
    <row r="4050" spans="1:22" x14ac:dyDescent="0.3">
      <c r="A4050" s="5">
        <v>46301</v>
      </c>
      <c r="B4050" s="98" t="s">
        <v>3841</v>
      </c>
      <c r="C4050" t="s">
        <v>971</v>
      </c>
      <c r="D4050" t="s">
        <v>2057</v>
      </c>
      <c r="E4050" t="s">
        <v>117</v>
      </c>
      <c r="F4050" t="s">
        <v>3576</v>
      </c>
      <c r="G4050" t="s">
        <v>2733</v>
      </c>
      <c r="H4050" t="s">
        <v>2737</v>
      </c>
      <c r="I4050" s="91">
        <v>0.33333333333333331</v>
      </c>
      <c r="J4050" s="91">
        <v>0.34722222222222221</v>
      </c>
      <c r="K4050" s="92">
        <v>0.33</v>
      </c>
      <c r="L4050" s="91">
        <v>0.24027777777777778</v>
      </c>
      <c r="M4050" s="91">
        <v>0.25555555555555554</v>
      </c>
      <c r="N4050" s="92">
        <v>0.37</v>
      </c>
      <c r="O4050">
        <v>1</v>
      </c>
      <c r="P4050">
        <v>45.190074000000003</v>
      </c>
      <c r="Q4050">
        <v>5.7279980000000004</v>
      </c>
      <c r="R4050" s="93">
        <v>46302.404502314814</v>
      </c>
      <c r="S4050">
        <v>1</v>
      </c>
      <c r="T4050">
        <v>20260326</v>
      </c>
      <c r="U4050" t="s">
        <v>838</v>
      </c>
      <c r="V4050">
        <v>20260326</v>
      </c>
    </row>
    <row r="4051" spans="1:22" x14ac:dyDescent="0.3">
      <c r="A4051" s="5">
        <v>46301</v>
      </c>
      <c r="B4051" s="98" t="s">
        <v>3870</v>
      </c>
      <c r="C4051" t="s">
        <v>947</v>
      </c>
      <c r="D4051" t="s">
        <v>2318</v>
      </c>
      <c r="E4051" t="s">
        <v>696</v>
      </c>
      <c r="F4051" t="s">
        <v>696</v>
      </c>
      <c r="G4051" t="s">
        <v>2733</v>
      </c>
      <c r="H4051" t="s">
        <v>2737</v>
      </c>
      <c r="I4051" s="91">
        <v>0.33333333333333331</v>
      </c>
      <c r="J4051" s="91">
        <v>0.3611111111111111</v>
      </c>
      <c r="K4051" s="92">
        <v>0.67</v>
      </c>
      <c r="L4051" s="91">
        <v>0.3888888888888889</v>
      </c>
      <c r="M4051" s="91">
        <v>0.41111111111111109</v>
      </c>
      <c r="N4051" s="92">
        <v>0.53</v>
      </c>
      <c r="O4051">
        <v>1</v>
      </c>
      <c r="P4051">
        <v>45.371516</v>
      </c>
      <c r="Q4051">
        <v>5.5878629999999996</v>
      </c>
      <c r="R4051" s="93">
        <v>46302.404502314814</v>
      </c>
      <c r="S4051">
        <v>1</v>
      </c>
      <c r="T4051">
        <v>20260417</v>
      </c>
      <c r="U4051" t="s">
        <v>838</v>
      </c>
      <c r="V4051">
        <v>20260417</v>
      </c>
    </row>
    <row r="4052" spans="1:22" x14ac:dyDescent="0.3">
      <c r="A4052" s="5">
        <v>46301</v>
      </c>
      <c r="B4052" s="98" t="s">
        <v>3883</v>
      </c>
      <c r="C4052" t="s">
        <v>849</v>
      </c>
      <c r="D4052" t="s">
        <v>3231</v>
      </c>
      <c r="E4052" t="s">
        <v>263</v>
      </c>
      <c r="F4052" t="s">
        <v>3232</v>
      </c>
      <c r="G4052" t="s">
        <v>2733</v>
      </c>
      <c r="H4052" t="s">
        <v>2734</v>
      </c>
      <c r="I4052" s="91">
        <v>0.29166666666666669</v>
      </c>
      <c r="J4052" s="91">
        <v>0.2986111111111111</v>
      </c>
      <c r="K4052" s="92">
        <v>0.17</v>
      </c>
      <c r="L4052" s="91">
        <v>0.3840277777777778</v>
      </c>
      <c r="M4052" s="91">
        <v>0.39791666666666664</v>
      </c>
      <c r="N4052" s="92">
        <v>0.33</v>
      </c>
      <c r="O4052">
        <v>1</v>
      </c>
      <c r="P4052">
        <v>45.245221999999998</v>
      </c>
      <c r="Q4052">
        <v>5.6715299999999997</v>
      </c>
      <c r="R4052" s="93">
        <v>46302.404502314814</v>
      </c>
      <c r="S4052">
        <v>1</v>
      </c>
      <c r="T4052">
        <v>20260584</v>
      </c>
      <c r="U4052" t="s">
        <v>40</v>
      </c>
      <c r="V4052">
        <v>20260584</v>
      </c>
    </row>
    <row r="4053" spans="1:22" x14ac:dyDescent="0.3">
      <c r="A4053" s="5">
        <v>46301</v>
      </c>
      <c r="B4053" s="98" t="s">
        <v>3849</v>
      </c>
      <c r="C4053" t="s">
        <v>861</v>
      </c>
      <c r="D4053" t="s">
        <v>882</v>
      </c>
      <c r="E4053" t="s">
        <v>826</v>
      </c>
      <c r="F4053" t="s">
        <v>3145</v>
      </c>
      <c r="G4053" t="s">
        <v>2733</v>
      </c>
      <c r="H4053" t="s">
        <v>2734</v>
      </c>
      <c r="I4053" s="91">
        <v>0.29166666666666669</v>
      </c>
      <c r="J4053" s="91">
        <v>0.30555555555555558</v>
      </c>
      <c r="K4053" s="92">
        <v>0.33</v>
      </c>
      <c r="L4053" s="91">
        <v>0.22638888888888889</v>
      </c>
      <c r="M4053" s="91">
        <v>0.48472222222222222</v>
      </c>
      <c r="N4053" s="92">
        <v>6.2</v>
      </c>
      <c r="O4053">
        <v>1</v>
      </c>
      <c r="P4053">
        <v>45.185786999999998</v>
      </c>
      <c r="Q4053">
        <v>5.7279049999999998</v>
      </c>
      <c r="R4053" s="93">
        <v>46302.404502314814</v>
      </c>
      <c r="S4053">
        <v>1</v>
      </c>
      <c r="V4053" t="s">
        <v>3790</v>
      </c>
    </row>
    <row r="4054" spans="1:22" x14ac:dyDescent="0.3">
      <c r="A4054" s="5">
        <v>46301</v>
      </c>
      <c r="B4054" s="98" t="s">
        <v>3831</v>
      </c>
      <c r="C4054" t="s">
        <v>892</v>
      </c>
      <c r="D4054" t="s">
        <v>3154</v>
      </c>
      <c r="E4054" t="s">
        <v>574</v>
      </c>
      <c r="F4054" t="s">
        <v>3155</v>
      </c>
      <c r="G4054" t="s">
        <v>2733</v>
      </c>
      <c r="H4054" t="s">
        <v>2734</v>
      </c>
      <c r="I4054" s="91">
        <v>0.29166666666666669</v>
      </c>
      <c r="J4054" s="91">
        <v>0.2986111111111111</v>
      </c>
      <c r="K4054" s="92">
        <v>0.17</v>
      </c>
      <c r="O4054">
        <v>0</v>
      </c>
      <c r="P4054">
        <v>45.184280999999999</v>
      </c>
      <c r="Q4054">
        <v>5.7216610000000001</v>
      </c>
      <c r="R4054" s="93">
        <v>46302.404502314814</v>
      </c>
      <c r="S4054">
        <v>1</v>
      </c>
      <c r="T4054">
        <v>20260575</v>
      </c>
      <c r="U4054" t="s">
        <v>40</v>
      </c>
      <c r="V4054">
        <v>20260575</v>
      </c>
    </row>
    <row r="4055" spans="1:22" x14ac:dyDescent="0.3">
      <c r="A4055" s="5">
        <v>46301</v>
      </c>
      <c r="B4055" s="98" t="s">
        <v>3868</v>
      </c>
      <c r="C4055" t="s">
        <v>983</v>
      </c>
      <c r="D4055" t="s">
        <v>2254</v>
      </c>
      <c r="E4055" t="s">
        <v>570</v>
      </c>
      <c r="F4055" t="s">
        <v>570</v>
      </c>
      <c r="G4055" t="s">
        <v>2733</v>
      </c>
      <c r="H4055" t="s">
        <v>2737</v>
      </c>
      <c r="I4055" s="91">
        <v>0.33333333333333331</v>
      </c>
      <c r="J4055" s="91">
        <v>0.34722222222222221</v>
      </c>
      <c r="K4055" s="92">
        <v>0.33</v>
      </c>
      <c r="L4055" s="91">
        <v>0.21666666666666667</v>
      </c>
      <c r="M4055" s="91">
        <v>0.38611111111111113</v>
      </c>
      <c r="N4055" s="92">
        <v>4.07</v>
      </c>
      <c r="O4055">
        <v>1</v>
      </c>
      <c r="P4055">
        <v>45.214816999999996</v>
      </c>
      <c r="Q4055">
        <v>5.8582340000000004</v>
      </c>
      <c r="R4055" s="93">
        <v>46302.404502314814</v>
      </c>
      <c r="S4055">
        <v>1</v>
      </c>
      <c r="T4055">
        <v>20260395</v>
      </c>
      <c r="U4055" t="s">
        <v>838</v>
      </c>
      <c r="V4055">
        <v>20260395</v>
      </c>
    </row>
    <row r="4056" spans="1:22" x14ac:dyDescent="0.3">
      <c r="A4056" s="5">
        <v>46301</v>
      </c>
      <c r="B4056" s="98" t="s">
        <v>3842</v>
      </c>
      <c r="C4056" t="s">
        <v>865</v>
      </c>
      <c r="D4056" t="s">
        <v>3354</v>
      </c>
      <c r="E4056" t="s">
        <v>700</v>
      </c>
      <c r="F4056" t="s">
        <v>3355</v>
      </c>
      <c r="G4056" t="s">
        <v>2733</v>
      </c>
      <c r="H4056" t="s">
        <v>2734</v>
      </c>
      <c r="I4056" s="91">
        <v>0.16666666666666666</v>
      </c>
      <c r="J4056" s="91">
        <v>0.18055555555555555</v>
      </c>
      <c r="K4056" s="92">
        <v>0.33</v>
      </c>
      <c r="L4056" s="91">
        <v>0.57708333333333328</v>
      </c>
      <c r="M4056" s="91">
        <v>0.59166666666666667</v>
      </c>
      <c r="N4056" s="92">
        <v>0.35</v>
      </c>
      <c r="O4056">
        <v>1</v>
      </c>
      <c r="P4056">
        <v>45.203901000000002</v>
      </c>
      <c r="Q4056">
        <v>5.6643619999999997</v>
      </c>
      <c r="R4056" s="93">
        <v>46302.404502314814</v>
      </c>
      <c r="S4056">
        <v>1</v>
      </c>
      <c r="T4056">
        <v>20260464</v>
      </c>
      <c r="U4056" t="s">
        <v>40</v>
      </c>
      <c r="V4056">
        <v>20260464</v>
      </c>
    </row>
    <row r="4057" spans="1:22" x14ac:dyDescent="0.3">
      <c r="A4057" s="5">
        <v>46301</v>
      </c>
      <c r="B4057" s="98" t="s">
        <v>3816</v>
      </c>
      <c r="C4057" t="s">
        <v>957</v>
      </c>
      <c r="D4057" t="s">
        <v>3298</v>
      </c>
      <c r="E4057" t="s">
        <v>242</v>
      </c>
      <c r="F4057" t="s">
        <v>3299</v>
      </c>
      <c r="G4057" t="s">
        <v>2733</v>
      </c>
      <c r="H4057" t="s">
        <v>2734</v>
      </c>
      <c r="I4057" s="91">
        <v>0.37847222222222221</v>
      </c>
      <c r="J4057" s="91">
        <v>0.3923611111111111</v>
      </c>
      <c r="K4057" s="92">
        <v>0.33</v>
      </c>
      <c r="L4057" s="91">
        <v>0.41736111111111113</v>
      </c>
      <c r="M4057" s="91">
        <v>0.4201388888888889</v>
      </c>
      <c r="N4057" s="92">
        <v>7.0000000000000007E-2</v>
      </c>
      <c r="O4057">
        <v>1</v>
      </c>
      <c r="P4057">
        <v>45.199171999999997</v>
      </c>
      <c r="Q4057">
        <v>5.7368750000000004</v>
      </c>
      <c r="R4057" s="93">
        <v>46302.404502314814</v>
      </c>
      <c r="S4057">
        <v>1</v>
      </c>
      <c r="T4057">
        <v>20260011</v>
      </c>
      <c r="U4057" t="s">
        <v>40</v>
      </c>
      <c r="V4057">
        <v>20260011</v>
      </c>
    </row>
    <row r="4058" spans="1:22" x14ac:dyDescent="0.3">
      <c r="A4058" s="5">
        <v>46301</v>
      </c>
      <c r="B4058" s="98" t="s">
        <v>3822</v>
      </c>
      <c r="C4058" t="s">
        <v>944</v>
      </c>
      <c r="D4058" t="s">
        <v>1840</v>
      </c>
      <c r="E4058" t="s">
        <v>406</v>
      </c>
      <c r="F4058" t="s">
        <v>406</v>
      </c>
      <c r="G4058" t="s">
        <v>2733</v>
      </c>
      <c r="H4058" t="s">
        <v>2737</v>
      </c>
      <c r="I4058" s="91">
        <v>0.33333333333333331</v>
      </c>
      <c r="J4058" s="91">
        <v>0.34722222222222221</v>
      </c>
      <c r="K4058" s="92">
        <v>0.33</v>
      </c>
      <c r="L4058" s="91">
        <v>0.4777777777777778</v>
      </c>
      <c r="M4058" s="91">
        <v>0.48888888888888887</v>
      </c>
      <c r="N4058" s="92">
        <v>0.27</v>
      </c>
      <c r="O4058">
        <v>1</v>
      </c>
      <c r="P4058">
        <v>45.174978000000003</v>
      </c>
      <c r="Q4058">
        <v>5.7372079999999999</v>
      </c>
      <c r="R4058" s="93">
        <v>46302.404502314814</v>
      </c>
      <c r="S4058">
        <v>1</v>
      </c>
      <c r="T4058">
        <v>20260257</v>
      </c>
      <c r="U4058" t="s">
        <v>838</v>
      </c>
      <c r="V4058">
        <v>20260257</v>
      </c>
    </row>
    <row r="4059" spans="1:22" x14ac:dyDescent="0.3">
      <c r="A4059" s="5">
        <v>46301</v>
      </c>
      <c r="B4059" s="98" t="s">
        <v>3822</v>
      </c>
      <c r="C4059" t="s">
        <v>944</v>
      </c>
      <c r="D4059" t="s">
        <v>3152</v>
      </c>
      <c r="E4059" t="s">
        <v>316</v>
      </c>
      <c r="F4059" t="s">
        <v>3153</v>
      </c>
      <c r="G4059" t="s">
        <v>2733</v>
      </c>
      <c r="H4059" t="s">
        <v>2734</v>
      </c>
      <c r="I4059" s="91">
        <v>0.16666666666666666</v>
      </c>
      <c r="J4059" s="91">
        <v>0.18055555555555555</v>
      </c>
      <c r="K4059" s="92">
        <v>0.33</v>
      </c>
      <c r="L4059" s="91">
        <v>0.22013888888888888</v>
      </c>
      <c r="M4059" s="91">
        <v>0.45</v>
      </c>
      <c r="N4059" s="92">
        <v>5.52</v>
      </c>
      <c r="O4059">
        <v>1</v>
      </c>
      <c r="P4059">
        <v>45.180484999999997</v>
      </c>
      <c r="Q4059">
        <v>5.7314889999999998</v>
      </c>
      <c r="R4059" s="93">
        <v>46302.404502314814</v>
      </c>
      <c r="S4059">
        <v>1</v>
      </c>
      <c r="T4059">
        <v>20260552</v>
      </c>
      <c r="U4059" t="s">
        <v>40</v>
      </c>
      <c r="V4059">
        <v>20260552</v>
      </c>
    </row>
    <row r="4060" spans="1:22" x14ac:dyDescent="0.3">
      <c r="A4060" s="5">
        <v>46301</v>
      </c>
      <c r="B4060" s="98" t="s">
        <v>3872</v>
      </c>
      <c r="C4060" t="s">
        <v>866</v>
      </c>
      <c r="D4060" t="s">
        <v>1408</v>
      </c>
      <c r="E4060" t="s">
        <v>460</v>
      </c>
      <c r="F4060" t="s">
        <v>460</v>
      </c>
      <c r="G4060" t="s">
        <v>2733</v>
      </c>
      <c r="H4060" t="s">
        <v>2737</v>
      </c>
      <c r="I4060" s="91">
        <v>0.33333333333333331</v>
      </c>
      <c r="J4060" s="91">
        <v>0.38541666666666669</v>
      </c>
      <c r="K4060" s="92">
        <v>1.25</v>
      </c>
      <c r="L4060" s="91">
        <v>0.375</v>
      </c>
      <c r="M4060" s="91">
        <v>0.43263888888888891</v>
      </c>
      <c r="N4060" s="92">
        <v>1.38</v>
      </c>
      <c r="O4060">
        <v>1</v>
      </c>
      <c r="P4060">
        <v>45.209203000000002</v>
      </c>
      <c r="Q4060">
        <v>5.7626520000000001</v>
      </c>
      <c r="R4060" s="93">
        <v>46302.404502314814</v>
      </c>
      <c r="S4060">
        <v>1</v>
      </c>
      <c r="T4060">
        <v>20260577</v>
      </c>
      <c r="U4060" t="s">
        <v>838</v>
      </c>
      <c r="V4060">
        <v>20260577</v>
      </c>
    </row>
    <row r="4061" spans="1:22" x14ac:dyDescent="0.3">
      <c r="A4061" s="5">
        <v>46301</v>
      </c>
      <c r="B4061" s="98" t="s">
        <v>3847</v>
      </c>
      <c r="C4061" t="s">
        <v>900</v>
      </c>
      <c r="D4061" t="s">
        <v>2381</v>
      </c>
      <c r="E4061" t="s">
        <v>785</v>
      </c>
      <c r="F4061" t="s">
        <v>3578</v>
      </c>
      <c r="G4061" t="s">
        <v>2733</v>
      </c>
      <c r="H4061" t="s">
        <v>2737</v>
      </c>
      <c r="I4061" s="91">
        <v>0.35416666666666669</v>
      </c>
      <c r="J4061" s="91">
        <v>0.39583333333333331</v>
      </c>
      <c r="K4061" s="92">
        <v>1</v>
      </c>
      <c r="L4061" s="91">
        <v>0.35138888888888886</v>
      </c>
      <c r="M4061" s="91">
        <v>0.43472222222222223</v>
      </c>
      <c r="N4061" s="92">
        <v>2</v>
      </c>
      <c r="O4061">
        <v>1</v>
      </c>
      <c r="P4061">
        <v>45.232621000000002</v>
      </c>
      <c r="Q4061">
        <v>5.6794840000000004</v>
      </c>
      <c r="R4061" s="93">
        <v>46302.404502314814</v>
      </c>
      <c r="S4061">
        <v>1</v>
      </c>
      <c r="T4061">
        <v>20260437</v>
      </c>
      <c r="U4061" t="s">
        <v>838</v>
      </c>
      <c r="V4061">
        <v>20260437</v>
      </c>
    </row>
    <row r="4062" spans="1:22" x14ac:dyDescent="0.3">
      <c r="A4062" s="5">
        <v>46301</v>
      </c>
      <c r="B4062" s="98" t="s">
        <v>3845</v>
      </c>
      <c r="C4062" t="s">
        <v>950</v>
      </c>
      <c r="D4062" t="s">
        <v>2387</v>
      </c>
      <c r="E4062" t="s">
        <v>218</v>
      </c>
      <c r="F4062" t="s">
        <v>3474</v>
      </c>
      <c r="G4062" t="s">
        <v>2733</v>
      </c>
      <c r="H4062" t="s">
        <v>2737</v>
      </c>
      <c r="I4062" s="91">
        <v>0.33333333333333331</v>
      </c>
      <c r="J4062" s="91">
        <v>0.34722222222222221</v>
      </c>
      <c r="K4062" s="92">
        <v>0.33</v>
      </c>
      <c r="O4062">
        <v>0</v>
      </c>
      <c r="P4062">
        <v>45.189608999999997</v>
      </c>
      <c r="Q4062">
        <v>5.7291639999999999</v>
      </c>
      <c r="R4062" s="93">
        <v>46302.404502314814</v>
      </c>
      <c r="S4062">
        <v>1</v>
      </c>
      <c r="T4062">
        <v>20260439</v>
      </c>
      <c r="U4062" t="s">
        <v>838</v>
      </c>
      <c r="V4062">
        <v>20260439</v>
      </c>
    </row>
    <row r="4063" spans="1:22" x14ac:dyDescent="0.3">
      <c r="A4063" s="5">
        <v>46301</v>
      </c>
      <c r="B4063" s="98" t="s">
        <v>3867</v>
      </c>
      <c r="C4063" t="s">
        <v>914</v>
      </c>
      <c r="D4063" t="s">
        <v>3165</v>
      </c>
      <c r="E4063" t="s">
        <v>525</v>
      </c>
      <c r="F4063" t="s">
        <v>3166</v>
      </c>
      <c r="G4063" t="s">
        <v>2733</v>
      </c>
      <c r="H4063" t="s">
        <v>2734</v>
      </c>
      <c r="I4063" s="91">
        <v>0.16666666666666666</v>
      </c>
      <c r="J4063" s="91">
        <v>0.18055555555555555</v>
      </c>
      <c r="K4063" s="92">
        <v>0.33</v>
      </c>
      <c r="L4063" s="91">
        <v>0.22222222222222221</v>
      </c>
      <c r="M4063" s="91">
        <v>0.45694444444444443</v>
      </c>
      <c r="N4063" s="92">
        <v>5.63</v>
      </c>
      <c r="O4063">
        <v>1</v>
      </c>
      <c r="P4063">
        <v>45.166784</v>
      </c>
      <c r="Q4063">
        <v>5.7270599999999998</v>
      </c>
      <c r="R4063" s="93">
        <v>46302.404502314814</v>
      </c>
      <c r="S4063">
        <v>1</v>
      </c>
      <c r="T4063">
        <v>20260217</v>
      </c>
      <c r="U4063" t="s">
        <v>40</v>
      </c>
      <c r="V4063">
        <v>20260217</v>
      </c>
    </row>
    <row r="4064" spans="1:22" x14ac:dyDescent="0.3">
      <c r="A4064" s="5">
        <v>46301</v>
      </c>
      <c r="B4064" s="98" t="s">
        <v>3854</v>
      </c>
      <c r="C4064" t="s">
        <v>963</v>
      </c>
      <c r="D4064" t="s">
        <v>2969</v>
      </c>
      <c r="E4064" t="s">
        <v>462</v>
      </c>
      <c r="F4064" t="s">
        <v>6010</v>
      </c>
      <c r="G4064" t="s">
        <v>2733</v>
      </c>
      <c r="H4064" t="s">
        <v>2734</v>
      </c>
      <c r="I4064" s="91">
        <v>0.16666666666666666</v>
      </c>
      <c r="J4064" s="91">
        <v>0.18055555555555555</v>
      </c>
      <c r="K4064" s="92">
        <v>0.33</v>
      </c>
      <c r="L4064" s="91">
        <v>0.21597222222222223</v>
      </c>
      <c r="M4064" s="91">
        <v>0.35347222222222224</v>
      </c>
      <c r="N4064" s="92">
        <v>3.3</v>
      </c>
      <c r="O4064">
        <v>1</v>
      </c>
      <c r="P4064">
        <v>45.184040000000003</v>
      </c>
      <c r="Q4064">
        <v>5.7121500000000003</v>
      </c>
      <c r="R4064" s="93">
        <v>46302.404502314814</v>
      </c>
      <c r="S4064">
        <v>1</v>
      </c>
      <c r="T4064">
        <v>20260165</v>
      </c>
      <c r="U4064" t="s">
        <v>40</v>
      </c>
      <c r="V4064">
        <v>20260165</v>
      </c>
    </row>
    <row r="4065" spans="1:22" x14ac:dyDescent="0.3">
      <c r="A4065" s="5">
        <v>46301</v>
      </c>
      <c r="B4065" s="98" t="s">
        <v>3826</v>
      </c>
      <c r="C4065" t="s">
        <v>886</v>
      </c>
      <c r="D4065" t="s">
        <v>1927</v>
      </c>
      <c r="E4065" t="s">
        <v>684</v>
      </c>
      <c r="F4065" t="s">
        <v>684</v>
      </c>
      <c r="G4065" t="s">
        <v>2733</v>
      </c>
      <c r="H4065" t="s">
        <v>2737</v>
      </c>
      <c r="I4065" s="91">
        <v>0.33333333333333331</v>
      </c>
      <c r="J4065" s="91">
        <v>0.3611111111111111</v>
      </c>
      <c r="K4065" s="92">
        <v>0.67</v>
      </c>
      <c r="L4065" s="91">
        <v>0.21597222222222223</v>
      </c>
      <c r="M4065" s="91">
        <v>0.23680555555555555</v>
      </c>
      <c r="N4065" s="92">
        <v>0.5</v>
      </c>
      <c r="O4065">
        <v>1</v>
      </c>
      <c r="P4065">
        <v>45.189571999999998</v>
      </c>
      <c r="Q4065">
        <v>5.7128589999999999</v>
      </c>
      <c r="R4065" s="93">
        <v>46302.404502314814</v>
      </c>
      <c r="S4065">
        <v>1</v>
      </c>
      <c r="T4065">
        <v>20260285</v>
      </c>
      <c r="U4065" t="s">
        <v>838</v>
      </c>
      <c r="V4065">
        <v>20260285</v>
      </c>
    </row>
    <row r="4066" spans="1:22" x14ac:dyDescent="0.3">
      <c r="A4066" s="5">
        <v>46301</v>
      </c>
      <c r="B4066" s="98" t="s">
        <v>3820</v>
      </c>
      <c r="C4066" t="s">
        <v>961</v>
      </c>
      <c r="D4066" t="s">
        <v>2217</v>
      </c>
      <c r="E4066" t="s">
        <v>795</v>
      </c>
      <c r="F4066" t="s">
        <v>795</v>
      </c>
      <c r="G4066" t="s">
        <v>2733</v>
      </c>
      <c r="H4066" t="s">
        <v>2737</v>
      </c>
      <c r="I4066" s="91">
        <v>0.3576388888888889</v>
      </c>
      <c r="J4066" s="91">
        <v>0.36805555555555558</v>
      </c>
      <c r="K4066" s="92">
        <v>0.25</v>
      </c>
      <c r="L4066" s="91">
        <v>0.25347222222222221</v>
      </c>
      <c r="M4066" s="91">
        <v>0.27152777777777776</v>
      </c>
      <c r="N4066" s="92">
        <v>0.43</v>
      </c>
      <c r="O4066">
        <v>1</v>
      </c>
      <c r="P4066">
        <v>45.165621000000002</v>
      </c>
      <c r="Q4066">
        <v>5.7235849999999999</v>
      </c>
      <c r="R4066" s="93">
        <v>46302.404502314814</v>
      </c>
      <c r="S4066">
        <v>1</v>
      </c>
      <c r="T4066">
        <v>20260380</v>
      </c>
      <c r="U4066" t="s">
        <v>838</v>
      </c>
      <c r="V4066">
        <v>20260380</v>
      </c>
    </row>
    <row r="4067" spans="1:22" x14ac:dyDescent="0.3">
      <c r="A4067" s="5">
        <v>46301</v>
      </c>
      <c r="B4067" s="98" t="s">
        <v>3856</v>
      </c>
      <c r="C4067" t="s">
        <v>979</v>
      </c>
      <c r="D4067" t="s">
        <v>1786</v>
      </c>
      <c r="E4067" t="s">
        <v>536</v>
      </c>
      <c r="F4067" t="s">
        <v>1788</v>
      </c>
      <c r="G4067" t="s">
        <v>2733</v>
      </c>
      <c r="H4067" t="s">
        <v>2737</v>
      </c>
      <c r="I4067" s="91">
        <v>0.2048611111111111</v>
      </c>
      <c r="J4067" s="91">
        <v>0.21527777777777779</v>
      </c>
      <c r="K4067" s="92">
        <v>0.25</v>
      </c>
      <c r="L4067" s="91">
        <v>0.46250000000000002</v>
      </c>
      <c r="M4067" s="91">
        <v>0.55000000000000004</v>
      </c>
      <c r="N4067" s="92">
        <v>2.1</v>
      </c>
      <c r="O4067">
        <v>1</v>
      </c>
      <c r="P4067">
        <v>45.183112000000001</v>
      </c>
      <c r="Q4067">
        <v>5.7278739999999999</v>
      </c>
      <c r="R4067" s="93">
        <v>46302.404502314814</v>
      </c>
      <c r="S4067">
        <v>1</v>
      </c>
      <c r="T4067">
        <v>20260242</v>
      </c>
      <c r="U4067" t="s">
        <v>838</v>
      </c>
      <c r="V4067">
        <v>20260242</v>
      </c>
    </row>
    <row r="4068" spans="1:22" x14ac:dyDescent="0.3">
      <c r="A4068" s="5">
        <v>46301</v>
      </c>
      <c r="B4068" s="98" t="s">
        <v>3856</v>
      </c>
      <c r="C4068" t="s">
        <v>979</v>
      </c>
      <c r="D4068" t="s">
        <v>3278</v>
      </c>
      <c r="E4068" t="s">
        <v>309</v>
      </c>
      <c r="F4068" t="s">
        <v>3279</v>
      </c>
      <c r="G4068" t="s">
        <v>2733</v>
      </c>
      <c r="H4068" t="s">
        <v>2734</v>
      </c>
      <c r="I4068" s="91">
        <v>0.16666666666666666</v>
      </c>
      <c r="J4068" s="91">
        <v>0.18055555555555555</v>
      </c>
      <c r="K4068" s="92">
        <v>0.33</v>
      </c>
      <c r="O4068">
        <v>0</v>
      </c>
      <c r="P4068">
        <v>45.199238000000001</v>
      </c>
      <c r="Q4068">
        <v>5.7115140000000002</v>
      </c>
      <c r="R4068" s="93">
        <v>46302.404502314814</v>
      </c>
      <c r="S4068">
        <v>1</v>
      </c>
      <c r="T4068">
        <v>20260467</v>
      </c>
      <c r="U4068" t="s">
        <v>40</v>
      </c>
      <c r="V4068">
        <v>20260467</v>
      </c>
    </row>
    <row r="4069" spans="1:22" x14ac:dyDescent="0.3">
      <c r="A4069" s="5">
        <v>46301</v>
      </c>
      <c r="B4069" s="98" t="s">
        <v>3826</v>
      </c>
      <c r="C4069" t="s">
        <v>886</v>
      </c>
      <c r="D4069" t="s">
        <v>2352</v>
      </c>
      <c r="E4069" t="s">
        <v>158</v>
      </c>
      <c r="F4069" t="s">
        <v>158</v>
      </c>
      <c r="G4069" t="s">
        <v>2733</v>
      </c>
      <c r="H4069" t="s">
        <v>2737</v>
      </c>
      <c r="I4069" s="91">
        <v>0.33333333333333331</v>
      </c>
      <c r="J4069" s="91">
        <v>0.34722222222222221</v>
      </c>
      <c r="K4069" s="92">
        <v>0.33</v>
      </c>
      <c r="O4069">
        <v>0</v>
      </c>
      <c r="P4069">
        <v>45.179771000000002</v>
      </c>
      <c r="Q4069">
        <v>5.7104290000000004</v>
      </c>
      <c r="R4069" s="93">
        <v>46302.404502314814</v>
      </c>
      <c r="S4069">
        <v>1</v>
      </c>
      <c r="T4069">
        <v>20260428</v>
      </c>
      <c r="U4069" t="s">
        <v>838</v>
      </c>
      <c r="V4069">
        <v>20260428</v>
      </c>
    </row>
    <row r="4070" spans="1:22" x14ac:dyDescent="0.3">
      <c r="A4070" s="5">
        <v>46301</v>
      </c>
      <c r="B4070" s="98" t="s">
        <v>3861</v>
      </c>
      <c r="C4070" t="s">
        <v>970</v>
      </c>
      <c r="D4070" t="s">
        <v>3420</v>
      </c>
      <c r="E4070" t="s">
        <v>720</v>
      </c>
      <c r="F4070" t="s">
        <v>3421</v>
      </c>
      <c r="G4070" t="s">
        <v>2733</v>
      </c>
      <c r="H4070" t="s">
        <v>2734</v>
      </c>
      <c r="I4070" s="91">
        <v>0.16666666666666666</v>
      </c>
      <c r="J4070" s="91">
        <v>0.18055555555555555</v>
      </c>
      <c r="K4070" s="92">
        <v>0.33</v>
      </c>
      <c r="O4070">
        <v>0</v>
      </c>
      <c r="P4070">
        <v>45.177950000000003</v>
      </c>
      <c r="Q4070">
        <v>5.7124889999999997</v>
      </c>
      <c r="R4070" s="93">
        <v>46302.404502314814</v>
      </c>
      <c r="S4070">
        <v>1</v>
      </c>
      <c r="T4070">
        <v>20260281</v>
      </c>
      <c r="U4070" t="s">
        <v>40</v>
      </c>
      <c r="V4070">
        <v>20260281</v>
      </c>
    </row>
    <row r="4071" spans="1:22" x14ac:dyDescent="0.3">
      <c r="A4071" s="5">
        <v>46301</v>
      </c>
      <c r="B4071" s="98" t="s">
        <v>3889</v>
      </c>
      <c r="C4071" t="s">
        <v>972</v>
      </c>
      <c r="D4071" t="s">
        <v>2402</v>
      </c>
      <c r="E4071" t="s">
        <v>741</v>
      </c>
      <c r="F4071" t="s">
        <v>741</v>
      </c>
      <c r="G4071" t="s">
        <v>2733</v>
      </c>
      <c r="H4071" t="s">
        <v>2737</v>
      </c>
      <c r="I4071" s="91">
        <v>0.18055555555555555</v>
      </c>
      <c r="J4071" s="91">
        <v>0.31944444444444442</v>
      </c>
      <c r="K4071" s="92">
        <v>3.33</v>
      </c>
      <c r="O4071">
        <v>0</v>
      </c>
      <c r="P4071">
        <v>45.157052</v>
      </c>
      <c r="Q4071">
        <v>5.7211379999999998</v>
      </c>
      <c r="R4071" s="93">
        <v>46302.404502314814</v>
      </c>
      <c r="S4071">
        <v>1</v>
      </c>
      <c r="T4071">
        <v>20260443</v>
      </c>
      <c r="U4071" t="s">
        <v>838</v>
      </c>
      <c r="V4071">
        <v>20260443</v>
      </c>
    </row>
    <row r="4072" spans="1:22" x14ac:dyDescent="0.3">
      <c r="A4072" s="5">
        <v>46301</v>
      </c>
      <c r="B4072" s="98" t="s">
        <v>6134</v>
      </c>
      <c r="C4072" t="s">
        <v>5963</v>
      </c>
      <c r="D4072" t="s">
        <v>1555</v>
      </c>
      <c r="E4072" t="s">
        <v>441</v>
      </c>
      <c r="F4072" t="s">
        <v>441</v>
      </c>
      <c r="G4072" t="s">
        <v>2733</v>
      </c>
      <c r="H4072" t="s">
        <v>2737</v>
      </c>
      <c r="I4072" s="91">
        <v>0.33333333333333331</v>
      </c>
      <c r="J4072" s="91">
        <v>0.45833333333333331</v>
      </c>
      <c r="K4072" s="92">
        <v>3</v>
      </c>
      <c r="O4072">
        <v>0</v>
      </c>
      <c r="P4072">
        <v>45.157359</v>
      </c>
      <c r="Q4072">
        <v>5.7146999999999997</v>
      </c>
      <c r="R4072" s="93">
        <v>46302.404502314814</v>
      </c>
      <c r="S4072">
        <v>1</v>
      </c>
      <c r="T4072">
        <v>20260161</v>
      </c>
      <c r="U4072" t="s">
        <v>838</v>
      </c>
      <c r="V4072">
        <v>20260161</v>
      </c>
    </row>
    <row r="4073" spans="1:22" x14ac:dyDescent="0.3">
      <c r="A4073" s="5">
        <v>46301</v>
      </c>
      <c r="B4073" s="98" t="s">
        <v>3827</v>
      </c>
      <c r="C4073" t="s">
        <v>967</v>
      </c>
      <c r="D4073" t="s">
        <v>6560</v>
      </c>
      <c r="E4073" t="s">
        <v>113</v>
      </c>
      <c r="F4073" t="s">
        <v>6561</v>
      </c>
      <c r="G4073" t="s">
        <v>2733</v>
      </c>
      <c r="H4073" t="s">
        <v>3592</v>
      </c>
      <c r="I4073" s="91">
        <v>0.34722222222222221</v>
      </c>
      <c r="J4073" s="91">
        <v>0.36805555555555558</v>
      </c>
      <c r="K4073" s="92">
        <v>0.5</v>
      </c>
      <c r="L4073" s="91">
        <v>0.33402777777777776</v>
      </c>
      <c r="M4073" s="91">
        <v>0.35625000000000001</v>
      </c>
      <c r="N4073" s="92">
        <v>0.53</v>
      </c>
      <c r="O4073">
        <v>1</v>
      </c>
      <c r="P4073">
        <v>45.182966999999998</v>
      </c>
      <c r="Q4073">
        <v>5.7194820000000002</v>
      </c>
      <c r="R4073" s="93">
        <v>46302.404502314814</v>
      </c>
      <c r="S4073">
        <v>1</v>
      </c>
      <c r="T4073">
        <v>20260071</v>
      </c>
      <c r="U4073" t="s">
        <v>40</v>
      </c>
      <c r="V4073">
        <v>20260071</v>
      </c>
    </row>
    <row r="4074" spans="1:22" x14ac:dyDescent="0.3">
      <c r="A4074" s="5">
        <v>46301</v>
      </c>
      <c r="B4074" s="98" t="s">
        <v>3842</v>
      </c>
      <c r="C4074" t="s">
        <v>865</v>
      </c>
      <c r="D4074" t="s">
        <v>1137</v>
      </c>
      <c r="E4074" t="s">
        <v>331</v>
      </c>
      <c r="F4074" t="s">
        <v>3268</v>
      </c>
      <c r="G4074" t="s">
        <v>2733</v>
      </c>
      <c r="H4074" t="s">
        <v>2737</v>
      </c>
      <c r="I4074" s="91">
        <v>0.33333333333333331</v>
      </c>
      <c r="J4074" s="91">
        <v>0.49652777777777779</v>
      </c>
      <c r="K4074" s="92">
        <v>3.92</v>
      </c>
      <c r="L4074" s="91">
        <v>0.20694444444444443</v>
      </c>
      <c r="M4074" s="91">
        <v>0.25972222222222224</v>
      </c>
      <c r="N4074" s="92">
        <v>1.27</v>
      </c>
      <c r="O4074">
        <v>1</v>
      </c>
      <c r="P4074">
        <v>46.203426999999998</v>
      </c>
      <c r="Q4074">
        <v>-1.3673979999999999</v>
      </c>
      <c r="R4074" s="93">
        <v>46302.404502314814</v>
      </c>
      <c r="S4074">
        <v>1</v>
      </c>
      <c r="T4074">
        <v>20260020</v>
      </c>
      <c r="U4074" t="s">
        <v>838</v>
      </c>
      <c r="V4074">
        <v>20260020</v>
      </c>
    </row>
    <row r="4075" spans="1:22" x14ac:dyDescent="0.3">
      <c r="A4075" s="5">
        <v>46301</v>
      </c>
      <c r="B4075" s="98" t="s">
        <v>3815</v>
      </c>
      <c r="C4075" t="s">
        <v>905</v>
      </c>
      <c r="D4075" t="s">
        <v>3460</v>
      </c>
      <c r="E4075" t="s">
        <v>761</v>
      </c>
      <c r="F4075" t="s">
        <v>3461</v>
      </c>
      <c r="G4075" t="s">
        <v>2733</v>
      </c>
      <c r="H4075" t="s">
        <v>2734</v>
      </c>
      <c r="I4075" s="91">
        <v>0.16666666666666666</v>
      </c>
      <c r="J4075" s="91">
        <v>0.17708333333333334</v>
      </c>
      <c r="K4075" s="92">
        <v>0.25</v>
      </c>
      <c r="O4075">
        <v>0</v>
      </c>
      <c r="P4075">
        <v>45.183799999999998</v>
      </c>
      <c r="Q4075">
        <v>5.7220209999999998</v>
      </c>
      <c r="R4075" s="93">
        <v>46302.404502314814</v>
      </c>
      <c r="S4075">
        <v>1</v>
      </c>
      <c r="T4075">
        <v>20260148</v>
      </c>
      <c r="U4075" t="s">
        <v>40</v>
      </c>
      <c r="V4075">
        <v>20260148</v>
      </c>
    </row>
    <row r="4076" spans="1:22" x14ac:dyDescent="0.3">
      <c r="A4076" s="5">
        <v>46301</v>
      </c>
      <c r="B4076" s="98" t="s">
        <v>3870</v>
      </c>
      <c r="C4076" t="s">
        <v>947</v>
      </c>
      <c r="D4076" t="s">
        <v>1277</v>
      </c>
      <c r="E4076" t="s">
        <v>736</v>
      </c>
      <c r="F4076" t="s">
        <v>3579</v>
      </c>
      <c r="G4076" t="s">
        <v>2733</v>
      </c>
      <c r="H4076" t="s">
        <v>2737</v>
      </c>
      <c r="I4076" s="91">
        <v>0.33333333333333331</v>
      </c>
      <c r="J4076" s="91">
        <v>0.44444444444444442</v>
      </c>
      <c r="K4076" s="92">
        <v>2.67</v>
      </c>
      <c r="L4076" s="91">
        <v>0.28680555555555554</v>
      </c>
      <c r="M4076" s="91">
        <v>0.38611111111111113</v>
      </c>
      <c r="N4076" s="92">
        <v>2.38</v>
      </c>
      <c r="O4076">
        <v>1</v>
      </c>
      <c r="P4076">
        <v>45.370556999999998</v>
      </c>
      <c r="Q4076">
        <v>5.5829800000000001</v>
      </c>
      <c r="R4076" s="93">
        <v>46302.404502314814</v>
      </c>
      <c r="S4076">
        <v>1</v>
      </c>
      <c r="T4076">
        <v>20260060</v>
      </c>
      <c r="U4076" t="s">
        <v>838</v>
      </c>
      <c r="V4076">
        <v>20260060</v>
      </c>
    </row>
    <row r="4077" spans="1:22" x14ac:dyDescent="0.3">
      <c r="A4077" s="5">
        <v>46301</v>
      </c>
      <c r="B4077" s="98" t="s">
        <v>3827</v>
      </c>
      <c r="C4077" t="s">
        <v>967</v>
      </c>
      <c r="D4077" t="s">
        <v>2712</v>
      </c>
      <c r="E4077" t="s">
        <v>582</v>
      </c>
      <c r="F4077" t="s">
        <v>582</v>
      </c>
      <c r="G4077" t="s">
        <v>2733</v>
      </c>
      <c r="H4077" t="s">
        <v>2737</v>
      </c>
      <c r="I4077" s="91">
        <v>0.33333333333333331</v>
      </c>
      <c r="J4077" s="91">
        <v>0.34375</v>
      </c>
      <c r="K4077" s="92">
        <v>0.25</v>
      </c>
      <c r="L4077" s="91">
        <v>0.26319444444444445</v>
      </c>
      <c r="M4077" s="91">
        <v>0.29236111111111113</v>
      </c>
      <c r="N4077" s="92">
        <v>0.7</v>
      </c>
      <c r="O4077">
        <v>1</v>
      </c>
      <c r="P4077">
        <v>45.177649000000002</v>
      </c>
      <c r="Q4077">
        <v>5.731471</v>
      </c>
      <c r="R4077" s="93">
        <v>46302.404502314814</v>
      </c>
      <c r="S4077">
        <v>1</v>
      </c>
      <c r="T4077">
        <v>20260576</v>
      </c>
      <c r="U4077" t="s">
        <v>838</v>
      </c>
      <c r="V4077">
        <v>20260576</v>
      </c>
    </row>
    <row r="4078" spans="1:22" x14ac:dyDescent="0.3">
      <c r="A4078" s="5">
        <v>46301</v>
      </c>
      <c r="B4078" s="98" t="s">
        <v>3891</v>
      </c>
      <c r="C4078" t="s">
        <v>955</v>
      </c>
      <c r="D4078" t="s">
        <v>2402</v>
      </c>
      <c r="E4078" t="s">
        <v>741</v>
      </c>
      <c r="F4078" t="s">
        <v>741</v>
      </c>
      <c r="G4078" t="s">
        <v>2733</v>
      </c>
      <c r="H4078" t="s">
        <v>2737</v>
      </c>
      <c r="I4078" s="91">
        <v>0.18055555555555555</v>
      </c>
      <c r="J4078" s="91">
        <v>0.31944444444444442</v>
      </c>
      <c r="K4078" s="92">
        <v>3.33</v>
      </c>
      <c r="O4078">
        <v>0</v>
      </c>
      <c r="P4078">
        <v>45.157052</v>
      </c>
      <c r="Q4078">
        <v>5.7211379999999998</v>
      </c>
      <c r="R4078" s="93">
        <v>46302.404502314814</v>
      </c>
      <c r="S4078">
        <v>1</v>
      </c>
      <c r="T4078">
        <v>20260443</v>
      </c>
      <c r="U4078" t="s">
        <v>838</v>
      </c>
      <c r="V4078">
        <v>20260443</v>
      </c>
    </row>
    <row r="4079" spans="1:22" x14ac:dyDescent="0.3">
      <c r="A4079" s="5">
        <v>46301</v>
      </c>
      <c r="B4079" s="98" t="s">
        <v>3841</v>
      </c>
      <c r="C4079" t="s">
        <v>971</v>
      </c>
      <c r="D4079" t="s">
        <v>3277</v>
      </c>
      <c r="E4079" t="s">
        <v>337</v>
      </c>
      <c r="F4079" t="s">
        <v>1265</v>
      </c>
      <c r="G4079" t="s">
        <v>2733</v>
      </c>
      <c r="H4079" t="s">
        <v>2734</v>
      </c>
      <c r="I4079" s="91">
        <v>0.25</v>
      </c>
      <c r="J4079" s="91">
        <v>0.26041666666666669</v>
      </c>
      <c r="K4079" s="92">
        <v>0.25</v>
      </c>
      <c r="L4079" s="91">
        <v>0.15208333333333332</v>
      </c>
      <c r="M4079" s="91">
        <v>0.15555555555555556</v>
      </c>
      <c r="N4079" s="92">
        <v>0.08</v>
      </c>
      <c r="O4079">
        <v>1</v>
      </c>
      <c r="P4079">
        <v>45.170650999999999</v>
      </c>
      <c r="Q4079">
        <v>5.758642</v>
      </c>
      <c r="R4079" s="93">
        <v>46302.404502314814</v>
      </c>
      <c r="S4079">
        <v>1</v>
      </c>
      <c r="T4079">
        <v>20260056</v>
      </c>
      <c r="U4079" t="s">
        <v>40</v>
      </c>
      <c r="V4079">
        <v>20260056</v>
      </c>
    </row>
    <row r="4080" spans="1:22" x14ac:dyDescent="0.3">
      <c r="A4080" s="5">
        <v>46301</v>
      </c>
      <c r="B4080" s="98" t="s">
        <v>3826</v>
      </c>
      <c r="C4080" t="s">
        <v>886</v>
      </c>
      <c r="D4080" t="s">
        <v>3182</v>
      </c>
      <c r="E4080" t="s">
        <v>59</v>
      </c>
      <c r="F4080" t="s">
        <v>3183</v>
      </c>
      <c r="G4080" t="s">
        <v>2733</v>
      </c>
      <c r="H4080" t="s">
        <v>2734</v>
      </c>
      <c r="I4080" s="91">
        <v>0.16666666666666666</v>
      </c>
      <c r="J4080" s="91">
        <v>0.18055555555555555</v>
      </c>
      <c r="K4080" s="92">
        <v>0.33</v>
      </c>
      <c r="L4080" s="91">
        <v>0.2076388888888889</v>
      </c>
      <c r="M4080" s="91">
        <v>0.35694444444444445</v>
      </c>
      <c r="N4080" s="92">
        <v>3.58</v>
      </c>
      <c r="O4080">
        <v>1</v>
      </c>
      <c r="P4080">
        <v>45.188529000000003</v>
      </c>
      <c r="Q4080">
        <v>5.7245239999999997</v>
      </c>
      <c r="R4080" s="93">
        <v>46302.404502314814</v>
      </c>
      <c r="S4080">
        <v>1</v>
      </c>
      <c r="T4080">
        <v>20260348</v>
      </c>
      <c r="U4080" t="s">
        <v>40</v>
      </c>
      <c r="V4080">
        <v>20260348</v>
      </c>
    </row>
    <row r="4081" spans="1:22" x14ac:dyDescent="0.3">
      <c r="A4081" s="5">
        <v>46301</v>
      </c>
      <c r="B4081" s="98" t="s">
        <v>3856</v>
      </c>
      <c r="C4081" t="s">
        <v>979</v>
      </c>
      <c r="D4081" t="s">
        <v>1781</v>
      </c>
      <c r="E4081" t="s">
        <v>309</v>
      </c>
      <c r="F4081" t="s">
        <v>309</v>
      </c>
      <c r="G4081" t="s">
        <v>2733</v>
      </c>
      <c r="H4081" t="s">
        <v>2737</v>
      </c>
      <c r="I4081" s="91">
        <v>0.18055555555555555</v>
      </c>
      <c r="J4081" s="91">
        <v>0.19097222222222221</v>
      </c>
      <c r="K4081" s="92">
        <v>0.25</v>
      </c>
      <c r="L4081" s="91">
        <v>0.27083333333333331</v>
      </c>
      <c r="M4081" s="91">
        <v>0.39166666666666666</v>
      </c>
      <c r="N4081" s="92">
        <v>2.9</v>
      </c>
      <c r="O4081">
        <v>1</v>
      </c>
      <c r="P4081">
        <v>45.199238000000001</v>
      </c>
      <c r="Q4081">
        <v>5.7115140000000002</v>
      </c>
      <c r="R4081" s="93">
        <v>46302.404502314814</v>
      </c>
      <c r="S4081">
        <v>1</v>
      </c>
      <c r="T4081">
        <v>20260241</v>
      </c>
      <c r="U4081" t="s">
        <v>838</v>
      </c>
      <c r="V4081">
        <v>20260241</v>
      </c>
    </row>
    <row r="4082" spans="1:22" x14ac:dyDescent="0.3">
      <c r="A4082" s="5">
        <v>46301</v>
      </c>
      <c r="B4082" s="98" t="s">
        <v>3847</v>
      </c>
      <c r="C4082" t="s">
        <v>900</v>
      </c>
      <c r="D4082" t="s">
        <v>3337</v>
      </c>
      <c r="E4082" t="s">
        <v>637</v>
      </c>
      <c r="F4082" t="s">
        <v>3338</v>
      </c>
      <c r="G4082" t="s">
        <v>2733</v>
      </c>
      <c r="H4082" t="s">
        <v>2734</v>
      </c>
      <c r="I4082" s="91">
        <v>0.2673611111111111</v>
      </c>
      <c r="J4082" s="91">
        <v>0.28125</v>
      </c>
      <c r="K4082" s="92">
        <v>0.33</v>
      </c>
      <c r="L4082" s="91">
        <v>2.6388888888888889E-2</v>
      </c>
      <c r="M4082" s="91">
        <v>0.46250000000000002</v>
      </c>
      <c r="N4082" s="92">
        <v>10.47</v>
      </c>
      <c r="O4082">
        <v>1</v>
      </c>
      <c r="P4082">
        <v>45.215843</v>
      </c>
      <c r="Q4082">
        <v>5.6930630000000004</v>
      </c>
      <c r="R4082" s="93">
        <v>46302.404502314814</v>
      </c>
      <c r="S4082">
        <v>1</v>
      </c>
      <c r="T4082">
        <v>20260248</v>
      </c>
      <c r="U4082" t="s">
        <v>3760</v>
      </c>
      <c r="V4082">
        <v>20260248</v>
      </c>
    </row>
    <row r="4083" spans="1:22" x14ac:dyDescent="0.3">
      <c r="A4083" s="5">
        <v>46301</v>
      </c>
      <c r="B4083" s="98" t="s">
        <v>3817</v>
      </c>
      <c r="C4083" t="s">
        <v>974</v>
      </c>
      <c r="D4083" t="s">
        <v>3439</v>
      </c>
      <c r="E4083" t="s">
        <v>526</v>
      </c>
      <c r="F4083" t="s">
        <v>3440</v>
      </c>
      <c r="G4083" t="s">
        <v>2733</v>
      </c>
      <c r="H4083" t="s">
        <v>2734</v>
      </c>
      <c r="I4083" s="91">
        <v>0.29166666666666669</v>
      </c>
      <c r="J4083" s="91">
        <v>0.2986111111111111</v>
      </c>
      <c r="K4083" s="92">
        <v>0.17</v>
      </c>
      <c r="L4083" s="91">
        <v>0.18055555555555555</v>
      </c>
      <c r="M4083" s="91">
        <v>0.34027777777777779</v>
      </c>
      <c r="N4083" s="92">
        <v>3.83</v>
      </c>
      <c r="O4083">
        <v>1</v>
      </c>
      <c r="P4083">
        <v>45.181947000000001</v>
      </c>
      <c r="Q4083">
        <v>5.7218989999999996</v>
      </c>
      <c r="R4083" s="93">
        <v>46302.404502314814</v>
      </c>
      <c r="S4083">
        <v>1</v>
      </c>
      <c r="T4083">
        <v>20260219</v>
      </c>
      <c r="U4083" t="s">
        <v>40</v>
      </c>
      <c r="V4083">
        <v>20260219</v>
      </c>
    </row>
    <row r="4084" spans="1:22" x14ac:dyDescent="0.3">
      <c r="A4084" s="5">
        <v>46301</v>
      </c>
      <c r="B4084" s="98" t="s">
        <v>3835</v>
      </c>
      <c r="C4084" t="s">
        <v>859</v>
      </c>
      <c r="D4084" t="s">
        <v>1397</v>
      </c>
      <c r="E4084" t="s">
        <v>450</v>
      </c>
      <c r="F4084" t="s">
        <v>450</v>
      </c>
      <c r="G4084" t="s">
        <v>2733</v>
      </c>
      <c r="H4084" t="s">
        <v>2737</v>
      </c>
      <c r="I4084" s="91">
        <v>0.33333333333333331</v>
      </c>
      <c r="J4084" s="91">
        <v>0.4236111111111111</v>
      </c>
      <c r="K4084" s="92">
        <v>2.17</v>
      </c>
      <c r="O4084">
        <v>0</v>
      </c>
      <c r="P4084">
        <v>45.187130000000003</v>
      </c>
      <c r="Q4084">
        <v>5.717994</v>
      </c>
      <c r="R4084" s="93">
        <v>46302.404502314814</v>
      </c>
      <c r="S4084">
        <v>1</v>
      </c>
      <c r="T4084">
        <v>20260569</v>
      </c>
      <c r="U4084" t="s">
        <v>838</v>
      </c>
      <c r="V4084">
        <v>20260569</v>
      </c>
    </row>
    <row r="4085" spans="1:22" x14ac:dyDescent="0.3">
      <c r="A4085" s="5">
        <v>46301</v>
      </c>
      <c r="B4085" s="98" t="s">
        <v>3849</v>
      </c>
      <c r="C4085" t="s">
        <v>861</v>
      </c>
      <c r="D4085" t="s">
        <v>1509</v>
      </c>
      <c r="E4085" t="s">
        <v>142</v>
      </c>
      <c r="F4085" t="s">
        <v>6013</v>
      </c>
      <c r="G4085" t="s">
        <v>2733</v>
      </c>
      <c r="H4085" t="s">
        <v>2737</v>
      </c>
      <c r="I4085" s="91">
        <v>0.33333333333333331</v>
      </c>
      <c r="J4085" s="91">
        <v>0.35416666666666669</v>
      </c>
      <c r="K4085" s="92">
        <v>0.5</v>
      </c>
      <c r="L4085" s="91">
        <v>0.19513888888888889</v>
      </c>
      <c r="M4085" s="91">
        <v>0.20277777777777778</v>
      </c>
      <c r="N4085" s="92">
        <v>0.18</v>
      </c>
      <c r="O4085">
        <v>1</v>
      </c>
      <c r="P4085">
        <v>45.188152000000002</v>
      </c>
      <c r="Q4085">
        <v>5.7235339999999999</v>
      </c>
      <c r="R4085" s="93">
        <v>46302.404502314814</v>
      </c>
      <c r="S4085">
        <v>1</v>
      </c>
      <c r="T4085">
        <v>20260146</v>
      </c>
      <c r="U4085" t="s">
        <v>838</v>
      </c>
      <c r="V4085">
        <v>20260146</v>
      </c>
    </row>
    <row r="4086" spans="1:22" x14ac:dyDescent="0.3">
      <c r="A4086" s="5">
        <v>46301</v>
      </c>
      <c r="B4086" s="98" t="s">
        <v>3815</v>
      </c>
      <c r="C4086" t="s">
        <v>905</v>
      </c>
      <c r="D4086" t="s">
        <v>1530</v>
      </c>
      <c r="E4086" t="s">
        <v>222</v>
      </c>
      <c r="F4086" t="s">
        <v>222</v>
      </c>
      <c r="G4086" t="s">
        <v>2733</v>
      </c>
      <c r="H4086" t="s">
        <v>2737</v>
      </c>
      <c r="I4086" s="91">
        <v>0.33333333333333331</v>
      </c>
      <c r="J4086" s="91">
        <v>0.38541666666666669</v>
      </c>
      <c r="K4086" s="92">
        <v>1.25</v>
      </c>
      <c r="O4086">
        <v>0</v>
      </c>
      <c r="P4086">
        <v>45.189441000000002</v>
      </c>
      <c r="Q4086">
        <v>5.7262389999999996</v>
      </c>
      <c r="R4086" s="93">
        <v>46302.404502314814</v>
      </c>
      <c r="S4086">
        <v>1</v>
      </c>
      <c r="T4086">
        <v>20260153</v>
      </c>
      <c r="U4086" t="s">
        <v>838</v>
      </c>
      <c r="V4086">
        <v>20260153</v>
      </c>
    </row>
    <row r="4087" spans="1:22" x14ac:dyDescent="0.3">
      <c r="A4087" s="5">
        <v>46301</v>
      </c>
      <c r="B4087" s="98" t="s">
        <v>3835</v>
      </c>
      <c r="C4087" t="s">
        <v>859</v>
      </c>
      <c r="D4087" t="s">
        <v>1995</v>
      </c>
      <c r="E4087" t="s">
        <v>396</v>
      </c>
      <c r="F4087" t="s">
        <v>396</v>
      </c>
      <c r="G4087" t="s">
        <v>2733</v>
      </c>
      <c r="H4087" t="s">
        <v>2737</v>
      </c>
      <c r="I4087" s="91">
        <v>0.33333333333333331</v>
      </c>
      <c r="J4087" s="91">
        <v>0.34722222222222221</v>
      </c>
      <c r="K4087" s="92">
        <v>0.33</v>
      </c>
      <c r="O4087">
        <v>0</v>
      </c>
      <c r="P4087">
        <v>45.189906999999998</v>
      </c>
      <c r="Q4087">
        <v>5.7160770000000003</v>
      </c>
      <c r="R4087" s="93">
        <v>46302.404502314814</v>
      </c>
      <c r="S4087">
        <v>1</v>
      </c>
      <c r="T4087">
        <v>20260305</v>
      </c>
      <c r="U4087" t="s">
        <v>838</v>
      </c>
      <c r="V4087">
        <v>20260305</v>
      </c>
    </row>
    <row r="4088" spans="1:22" x14ac:dyDescent="0.3">
      <c r="A4088" s="5">
        <v>46301</v>
      </c>
      <c r="B4088" s="98" t="s">
        <v>3846</v>
      </c>
      <c r="C4088" t="s">
        <v>863</v>
      </c>
      <c r="D4088" t="s">
        <v>3409</v>
      </c>
      <c r="E4088" t="s">
        <v>346</v>
      </c>
      <c r="F4088" t="s">
        <v>5992</v>
      </c>
      <c r="G4088" t="s">
        <v>2733</v>
      </c>
      <c r="H4088" t="s">
        <v>2734</v>
      </c>
      <c r="I4088" s="91">
        <v>0.16666666666666666</v>
      </c>
      <c r="J4088" s="91">
        <v>0.18055555555555555</v>
      </c>
      <c r="K4088" s="92">
        <v>0.33</v>
      </c>
      <c r="L4088" s="91">
        <v>0.17222222222222222</v>
      </c>
      <c r="M4088" s="91">
        <v>0.17708333333333334</v>
      </c>
      <c r="N4088" s="92">
        <v>0.12</v>
      </c>
      <c r="O4088">
        <v>1</v>
      </c>
      <c r="P4088">
        <v>45.182178</v>
      </c>
      <c r="Q4088">
        <v>5.7269370000000004</v>
      </c>
      <c r="R4088" s="93">
        <v>46302.404502314814</v>
      </c>
      <c r="S4088">
        <v>1</v>
      </c>
      <c r="T4088">
        <v>20260149</v>
      </c>
      <c r="U4088" t="s">
        <v>40</v>
      </c>
      <c r="V4088">
        <v>20260149</v>
      </c>
    </row>
    <row r="4089" spans="1:22" x14ac:dyDescent="0.3">
      <c r="A4089" s="5">
        <v>46301</v>
      </c>
      <c r="B4089" s="98" t="s">
        <v>3845</v>
      </c>
      <c r="C4089" t="s">
        <v>950</v>
      </c>
      <c r="D4089" t="s">
        <v>2514</v>
      </c>
      <c r="E4089" t="s">
        <v>123</v>
      </c>
      <c r="F4089" t="s">
        <v>123</v>
      </c>
      <c r="G4089" t="s">
        <v>2733</v>
      </c>
      <c r="H4089" t="s">
        <v>2737</v>
      </c>
      <c r="I4089" s="91">
        <v>0.33333333333333331</v>
      </c>
      <c r="J4089" s="91">
        <v>0.34722222222222221</v>
      </c>
      <c r="K4089" s="92">
        <v>0.33</v>
      </c>
      <c r="O4089">
        <v>0</v>
      </c>
      <c r="P4089">
        <v>45.189670999999997</v>
      </c>
      <c r="Q4089">
        <v>5.7243469999999999</v>
      </c>
      <c r="R4089" s="93">
        <v>46302.404502314814</v>
      </c>
      <c r="S4089">
        <v>1</v>
      </c>
      <c r="T4089">
        <v>20260495</v>
      </c>
      <c r="U4089" t="s">
        <v>838</v>
      </c>
      <c r="V4089">
        <v>20260495</v>
      </c>
    </row>
    <row r="4090" spans="1:22" x14ac:dyDescent="0.3">
      <c r="A4090" s="5">
        <v>46301</v>
      </c>
      <c r="B4090" s="98" t="s">
        <v>3844</v>
      </c>
      <c r="C4090" t="s">
        <v>952</v>
      </c>
      <c r="D4090" t="s">
        <v>2605</v>
      </c>
      <c r="E4090" t="s">
        <v>259</v>
      </c>
      <c r="F4090" t="s">
        <v>3351</v>
      </c>
      <c r="G4090" t="s">
        <v>2733</v>
      </c>
      <c r="H4090" t="s">
        <v>2737</v>
      </c>
      <c r="I4090" s="91">
        <v>0.33333333333333331</v>
      </c>
      <c r="J4090" s="91">
        <v>0.34722222222222221</v>
      </c>
      <c r="K4090" s="92">
        <v>0.33</v>
      </c>
      <c r="O4090">
        <v>0</v>
      </c>
      <c r="P4090">
        <v>45.190952000000003</v>
      </c>
      <c r="Q4090">
        <v>5.7165330000000001</v>
      </c>
      <c r="R4090" s="93">
        <v>46302.404502314814</v>
      </c>
      <c r="S4090">
        <v>1</v>
      </c>
      <c r="T4090">
        <v>20260532</v>
      </c>
      <c r="U4090" t="s">
        <v>838</v>
      </c>
      <c r="V4090">
        <v>20260532</v>
      </c>
    </row>
    <row r="4091" spans="1:22" x14ac:dyDescent="0.3">
      <c r="A4091" s="5">
        <v>46301</v>
      </c>
      <c r="B4091" s="98" t="s">
        <v>3815</v>
      </c>
      <c r="C4091" t="s">
        <v>905</v>
      </c>
      <c r="D4091" t="s">
        <v>1907</v>
      </c>
      <c r="E4091" t="s">
        <v>282</v>
      </c>
      <c r="F4091" t="s">
        <v>282</v>
      </c>
      <c r="G4091" t="s">
        <v>2733</v>
      </c>
      <c r="H4091" t="s">
        <v>2781</v>
      </c>
      <c r="I4091" s="91">
        <v>0.33333333333333331</v>
      </c>
      <c r="J4091" s="91">
        <v>0.375</v>
      </c>
      <c r="K4091" s="92">
        <v>1</v>
      </c>
      <c r="O4091">
        <v>0</v>
      </c>
      <c r="P4091">
        <v>45.189103000000003</v>
      </c>
      <c r="Q4091">
        <v>5.7301169999999999</v>
      </c>
      <c r="R4091" s="93">
        <v>46302.404502314814</v>
      </c>
      <c r="S4091">
        <v>1</v>
      </c>
      <c r="T4091">
        <v>20260279</v>
      </c>
      <c r="U4091" t="s">
        <v>838</v>
      </c>
      <c r="V4091">
        <v>20260279</v>
      </c>
    </row>
    <row r="4092" spans="1:22" x14ac:dyDescent="0.3">
      <c r="A4092" s="5">
        <v>46301</v>
      </c>
      <c r="B4092" s="98" t="s">
        <v>3815</v>
      </c>
      <c r="C4092" t="s">
        <v>905</v>
      </c>
      <c r="E4092" t="s">
        <v>95</v>
      </c>
      <c r="F4092" t="s">
        <v>95</v>
      </c>
      <c r="I4092" s="91">
        <v>0.33333333333333331</v>
      </c>
      <c r="J4092" s="91">
        <v>0.34722222222222221</v>
      </c>
      <c r="K4092" s="92">
        <v>0.33</v>
      </c>
      <c r="O4092">
        <v>0</v>
      </c>
      <c r="P4092">
        <v>45.147320000000001</v>
      </c>
      <c r="Q4092">
        <v>5.7529560000000002</v>
      </c>
      <c r="R4092" s="93">
        <v>46302.404502314814</v>
      </c>
      <c r="S4092">
        <v>1</v>
      </c>
      <c r="T4092">
        <v>20260135</v>
      </c>
      <c r="U4092" t="s">
        <v>3760</v>
      </c>
      <c r="V4092">
        <v>20260135</v>
      </c>
    </row>
    <row r="4093" spans="1:22" x14ac:dyDescent="0.3">
      <c r="A4093" s="5">
        <v>46301</v>
      </c>
      <c r="B4093" s="98" t="s">
        <v>3844</v>
      </c>
      <c r="C4093" t="s">
        <v>952</v>
      </c>
      <c r="D4093" t="s">
        <v>867</v>
      </c>
      <c r="E4093" t="s">
        <v>807</v>
      </c>
      <c r="F4093" t="s">
        <v>3360</v>
      </c>
      <c r="G4093" t="s">
        <v>2733</v>
      </c>
      <c r="H4093" t="s">
        <v>2737</v>
      </c>
      <c r="I4093" s="91">
        <v>0.33333333333333331</v>
      </c>
      <c r="J4093" s="91">
        <v>0.34722222222222221</v>
      </c>
      <c r="K4093" s="92">
        <v>0.33</v>
      </c>
      <c r="O4093">
        <v>0</v>
      </c>
      <c r="P4093">
        <v>45.185158000000001</v>
      </c>
      <c r="Q4093">
        <v>5.7167779999999997</v>
      </c>
      <c r="R4093" s="93">
        <v>46302.404502314814</v>
      </c>
      <c r="S4093">
        <v>1</v>
      </c>
      <c r="V4093" t="s">
        <v>3807</v>
      </c>
    </row>
    <row r="4094" spans="1:22" x14ac:dyDescent="0.3">
      <c r="A4094" s="5">
        <v>46301</v>
      </c>
      <c r="B4094" s="98" t="s">
        <v>3842</v>
      </c>
      <c r="C4094" t="s">
        <v>865</v>
      </c>
      <c r="D4094" t="s">
        <v>1072</v>
      </c>
      <c r="E4094" t="s">
        <v>99</v>
      </c>
      <c r="F4094" t="s">
        <v>3286</v>
      </c>
      <c r="G4094" t="s">
        <v>2733</v>
      </c>
      <c r="H4094" t="s">
        <v>2737</v>
      </c>
      <c r="I4094" s="91">
        <v>0.33333333333333331</v>
      </c>
      <c r="J4094" s="91">
        <v>0.35416666666666669</v>
      </c>
      <c r="K4094" s="92">
        <v>0.5</v>
      </c>
      <c r="L4094" s="91">
        <v>0.31458333333333333</v>
      </c>
      <c r="M4094" s="91">
        <v>0.32569444444444445</v>
      </c>
      <c r="N4094" s="92">
        <v>0.27</v>
      </c>
      <c r="O4094">
        <v>1</v>
      </c>
      <c r="P4094">
        <v>45.188929999999999</v>
      </c>
      <c r="Q4094">
        <v>5.7123470000000003</v>
      </c>
      <c r="R4094" s="93">
        <v>46302.404502314814</v>
      </c>
      <c r="S4094">
        <v>1</v>
      </c>
      <c r="T4094">
        <v>20260007</v>
      </c>
      <c r="U4094" t="s">
        <v>838</v>
      </c>
      <c r="V4094">
        <v>20260007</v>
      </c>
    </row>
    <row r="4095" spans="1:22" x14ac:dyDescent="0.3">
      <c r="A4095" s="5">
        <v>46301</v>
      </c>
      <c r="B4095" s="98" t="s">
        <v>3822</v>
      </c>
      <c r="C4095" t="s">
        <v>944</v>
      </c>
      <c r="D4095" t="s">
        <v>1673</v>
      </c>
      <c r="E4095" t="s">
        <v>518</v>
      </c>
      <c r="F4095" t="s">
        <v>518</v>
      </c>
      <c r="G4095" t="s">
        <v>2733</v>
      </c>
      <c r="H4095" t="s">
        <v>2737</v>
      </c>
      <c r="I4095" s="91">
        <v>0.33333333333333331</v>
      </c>
      <c r="J4095" s="91">
        <v>0.35416666666666669</v>
      </c>
      <c r="K4095" s="92">
        <v>0.5</v>
      </c>
      <c r="L4095" s="91">
        <v>0.46041666666666664</v>
      </c>
      <c r="M4095" s="91">
        <v>0.48888888888888887</v>
      </c>
      <c r="N4095" s="92">
        <v>0.68</v>
      </c>
      <c r="O4095">
        <v>1</v>
      </c>
      <c r="P4095">
        <v>45.168743999999997</v>
      </c>
      <c r="Q4095">
        <v>5.7258769999999997</v>
      </c>
      <c r="R4095" s="93">
        <v>46302.404502314814</v>
      </c>
      <c r="S4095">
        <v>1</v>
      </c>
      <c r="T4095">
        <v>20260204</v>
      </c>
      <c r="U4095" t="s">
        <v>838</v>
      </c>
      <c r="V4095">
        <v>20260204</v>
      </c>
    </row>
    <row r="4096" spans="1:22" x14ac:dyDescent="0.3">
      <c r="A4096" s="5">
        <v>46301</v>
      </c>
      <c r="B4096" s="98" t="s">
        <v>3867</v>
      </c>
      <c r="C4096" t="s">
        <v>914</v>
      </c>
      <c r="D4096" t="s">
        <v>3188</v>
      </c>
      <c r="E4096" t="s">
        <v>781</v>
      </c>
      <c r="F4096" t="s">
        <v>3189</v>
      </c>
      <c r="G4096" t="s">
        <v>2733</v>
      </c>
      <c r="H4096" t="s">
        <v>2734</v>
      </c>
      <c r="I4096" s="91">
        <v>0.16666666666666666</v>
      </c>
      <c r="J4096" s="91">
        <v>0.18055555555555555</v>
      </c>
      <c r="K4096" s="92">
        <v>0.33</v>
      </c>
      <c r="L4096" s="91">
        <v>0.20347222222222222</v>
      </c>
      <c r="M4096" s="91">
        <v>0.28402777777777777</v>
      </c>
      <c r="N4096" s="92">
        <v>1.93</v>
      </c>
      <c r="O4096">
        <v>1</v>
      </c>
      <c r="P4096">
        <v>45.187779999999997</v>
      </c>
      <c r="Q4096">
        <v>5.6920270000000004</v>
      </c>
      <c r="R4096" s="93">
        <v>46302.404502314814</v>
      </c>
      <c r="S4096">
        <v>1</v>
      </c>
      <c r="T4096">
        <v>20260435</v>
      </c>
      <c r="U4096" t="s">
        <v>40</v>
      </c>
      <c r="V4096">
        <v>20260435</v>
      </c>
    </row>
    <row r="4097" spans="1:22" x14ac:dyDescent="0.3">
      <c r="A4097" s="5">
        <v>46301</v>
      </c>
      <c r="B4097" s="98" t="s">
        <v>3909</v>
      </c>
      <c r="C4097" t="s">
        <v>846</v>
      </c>
      <c r="E4097" t="s">
        <v>812</v>
      </c>
      <c r="F4097" t="s">
        <v>812</v>
      </c>
      <c r="I4097" s="91">
        <v>0.16666666666666666</v>
      </c>
      <c r="J4097" s="91">
        <v>0.17708333333333334</v>
      </c>
      <c r="K4097" s="92">
        <v>0.25</v>
      </c>
      <c r="O4097">
        <v>0</v>
      </c>
      <c r="P4097">
        <v>45.188929999999999</v>
      </c>
      <c r="Q4097">
        <v>5.7123470000000003</v>
      </c>
      <c r="R4097" s="93">
        <v>46302.404502314814</v>
      </c>
      <c r="S4097">
        <v>0</v>
      </c>
      <c r="V4097" t="s">
        <v>3762</v>
      </c>
    </row>
    <row r="4098" spans="1:22" x14ac:dyDescent="0.3">
      <c r="A4098" s="5">
        <v>46301</v>
      </c>
      <c r="B4098" s="98" t="s">
        <v>3814</v>
      </c>
      <c r="C4098" t="s">
        <v>948</v>
      </c>
      <c r="D4098" t="s">
        <v>3447</v>
      </c>
      <c r="E4098" t="s">
        <v>612</v>
      </c>
      <c r="F4098" t="s">
        <v>3448</v>
      </c>
      <c r="G4098" t="s">
        <v>2733</v>
      </c>
      <c r="H4098" t="s">
        <v>2734</v>
      </c>
      <c r="I4098" s="91">
        <v>0.16666666666666666</v>
      </c>
      <c r="J4098" s="91">
        <v>0.18055555555555555</v>
      </c>
      <c r="K4098" s="92">
        <v>0.33</v>
      </c>
      <c r="L4098" s="91">
        <v>0.3611111111111111</v>
      </c>
      <c r="M4098" s="91">
        <v>0.37638888888888888</v>
      </c>
      <c r="N4098" s="92">
        <v>0.37</v>
      </c>
      <c r="O4098">
        <v>1</v>
      </c>
      <c r="P4098">
        <v>45.188958</v>
      </c>
      <c r="Q4098">
        <v>5.7346690000000002</v>
      </c>
      <c r="R4098" s="93">
        <v>46302.404502314814</v>
      </c>
      <c r="S4098">
        <v>1</v>
      </c>
      <c r="T4098">
        <v>20260462</v>
      </c>
      <c r="U4098" t="s">
        <v>40</v>
      </c>
      <c r="V4098">
        <v>20260462</v>
      </c>
    </row>
    <row r="4099" spans="1:22" x14ac:dyDescent="0.3">
      <c r="A4099" s="5">
        <v>46301</v>
      </c>
      <c r="B4099" s="98" t="s">
        <v>3823</v>
      </c>
      <c r="C4099" t="s">
        <v>968</v>
      </c>
      <c r="D4099" t="s">
        <v>1905</v>
      </c>
      <c r="E4099" t="s">
        <v>683</v>
      </c>
      <c r="F4099" t="s">
        <v>683</v>
      </c>
      <c r="G4099" t="s">
        <v>2733</v>
      </c>
      <c r="H4099" t="s">
        <v>2737</v>
      </c>
      <c r="I4099" s="91">
        <v>0.2673611111111111</v>
      </c>
      <c r="J4099" s="91">
        <v>0.31944444444444442</v>
      </c>
      <c r="K4099" s="92">
        <v>1.25</v>
      </c>
      <c r="O4099">
        <v>0</v>
      </c>
      <c r="P4099">
        <v>45.196936999999998</v>
      </c>
      <c r="Q4099">
        <v>5.6979059999999997</v>
      </c>
      <c r="R4099" s="93">
        <v>46302.404502314814</v>
      </c>
      <c r="S4099">
        <v>1</v>
      </c>
      <c r="T4099">
        <v>20260278</v>
      </c>
      <c r="U4099" t="s">
        <v>838</v>
      </c>
      <c r="V4099">
        <v>20260278</v>
      </c>
    </row>
    <row r="4100" spans="1:22" x14ac:dyDescent="0.3">
      <c r="A4100" s="5">
        <v>46301</v>
      </c>
      <c r="B4100" s="98" t="s">
        <v>3831</v>
      </c>
      <c r="C4100" t="s">
        <v>892</v>
      </c>
      <c r="D4100" t="s">
        <v>2742</v>
      </c>
      <c r="E4100" t="s">
        <v>152</v>
      </c>
      <c r="F4100" t="s">
        <v>6002</v>
      </c>
      <c r="G4100" t="s">
        <v>2733</v>
      </c>
      <c r="H4100" t="s">
        <v>2734</v>
      </c>
      <c r="I4100" s="91">
        <v>0.16666666666666666</v>
      </c>
      <c r="J4100" s="91">
        <v>0.18055555555555555</v>
      </c>
      <c r="K4100" s="92">
        <v>0.33</v>
      </c>
      <c r="O4100">
        <v>0</v>
      </c>
      <c r="P4100">
        <v>45.184793999999997</v>
      </c>
      <c r="Q4100">
        <v>5.7218299999999997</v>
      </c>
      <c r="R4100" s="93">
        <v>46302.404502314814</v>
      </c>
      <c r="S4100">
        <v>1</v>
      </c>
      <c r="T4100">
        <v>20260421</v>
      </c>
      <c r="U4100" t="s">
        <v>40</v>
      </c>
      <c r="V4100">
        <v>20260421</v>
      </c>
    </row>
    <row r="4101" spans="1:22" x14ac:dyDescent="0.3">
      <c r="A4101" s="5">
        <v>46301</v>
      </c>
      <c r="B4101" s="98" t="s">
        <v>3816</v>
      </c>
      <c r="C4101" t="s">
        <v>957</v>
      </c>
      <c r="D4101" t="s">
        <v>3363</v>
      </c>
      <c r="E4101" t="s">
        <v>292</v>
      </c>
      <c r="F4101" t="s">
        <v>3364</v>
      </c>
      <c r="G4101" t="s">
        <v>2733</v>
      </c>
      <c r="H4101" t="s">
        <v>2734</v>
      </c>
      <c r="I4101" s="91">
        <v>0.2986111111111111</v>
      </c>
      <c r="J4101" s="91">
        <v>0.3125</v>
      </c>
      <c r="K4101" s="92">
        <v>0.33</v>
      </c>
      <c r="L4101" s="91">
        <v>0.42777777777777776</v>
      </c>
      <c r="M4101" s="91">
        <v>0.46597222222222223</v>
      </c>
      <c r="N4101" s="92">
        <v>0.92</v>
      </c>
      <c r="O4101">
        <v>1</v>
      </c>
      <c r="P4101">
        <v>45.189673999999997</v>
      </c>
      <c r="Q4101">
        <v>5.721368</v>
      </c>
      <c r="R4101" s="93">
        <v>46302.404502314814</v>
      </c>
      <c r="S4101">
        <v>1</v>
      </c>
      <c r="T4101">
        <v>20260541</v>
      </c>
      <c r="U4101" t="s">
        <v>40</v>
      </c>
      <c r="V4101">
        <v>20260541</v>
      </c>
    </row>
    <row r="4102" spans="1:22" x14ac:dyDescent="0.3">
      <c r="A4102" s="5">
        <v>46301</v>
      </c>
      <c r="B4102" s="98" t="s">
        <v>3883</v>
      </c>
      <c r="C4102" t="s">
        <v>849</v>
      </c>
      <c r="D4102" t="s">
        <v>854</v>
      </c>
      <c r="E4102" t="s">
        <v>669</v>
      </c>
      <c r="F4102" t="s">
        <v>3306</v>
      </c>
      <c r="G4102" t="s">
        <v>2733</v>
      </c>
      <c r="H4102" t="s">
        <v>2734</v>
      </c>
      <c r="I4102" s="91">
        <v>0.29166666666666669</v>
      </c>
      <c r="J4102" s="91">
        <v>0.2986111111111111</v>
      </c>
      <c r="K4102" s="92">
        <v>0.17</v>
      </c>
      <c r="O4102">
        <v>0</v>
      </c>
      <c r="P4102">
        <v>45.229419</v>
      </c>
      <c r="Q4102">
        <v>5.6816570000000004</v>
      </c>
      <c r="R4102" s="93">
        <v>46302.404502314814</v>
      </c>
      <c r="S4102">
        <v>1</v>
      </c>
      <c r="V4102" t="s">
        <v>3793</v>
      </c>
    </row>
    <row r="4103" spans="1:22" x14ac:dyDescent="0.3">
      <c r="A4103" s="5">
        <v>46301</v>
      </c>
      <c r="B4103" s="98" t="s">
        <v>3845</v>
      </c>
      <c r="C4103" t="s">
        <v>950</v>
      </c>
      <c r="D4103" t="s">
        <v>2115</v>
      </c>
      <c r="E4103" t="s">
        <v>132</v>
      </c>
      <c r="F4103" t="s">
        <v>3370</v>
      </c>
      <c r="G4103" t="s">
        <v>2733</v>
      </c>
      <c r="H4103" t="s">
        <v>2737</v>
      </c>
      <c r="I4103" s="91">
        <v>0.33333333333333331</v>
      </c>
      <c r="J4103" s="91">
        <v>0.34722222222222221</v>
      </c>
      <c r="K4103" s="92">
        <v>0.33</v>
      </c>
      <c r="O4103">
        <v>0</v>
      </c>
      <c r="P4103">
        <v>45.190461999999997</v>
      </c>
      <c r="Q4103">
        <v>5.723516</v>
      </c>
      <c r="R4103" s="93">
        <v>46302.404502314814</v>
      </c>
      <c r="S4103">
        <v>1</v>
      </c>
      <c r="T4103">
        <v>20260346</v>
      </c>
      <c r="U4103" t="s">
        <v>838</v>
      </c>
      <c r="V4103">
        <v>20260346</v>
      </c>
    </row>
    <row r="4104" spans="1:22" x14ac:dyDescent="0.3">
      <c r="A4104" s="5">
        <v>46301</v>
      </c>
      <c r="B4104" s="98" t="s">
        <v>3815</v>
      </c>
      <c r="C4104" t="s">
        <v>905</v>
      </c>
      <c r="D4104" t="s">
        <v>3309</v>
      </c>
      <c r="E4104" t="s">
        <v>95</v>
      </c>
      <c r="F4104" t="s">
        <v>3310</v>
      </c>
      <c r="G4104" t="s">
        <v>2733</v>
      </c>
      <c r="H4104" t="s">
        <v>2734</v>
      </c>
      <c r="I4104" s="91">
        <v>0.25</v>
      </c>
      <c r="J4104" s="91">
        <v>0.26041666666666669</v>
      </c>
      <c r="K4104" s="92">
        <v>0.25</v>
      </c>
      <c r="O4104">
        <v>0</v>
      </c>
      <c r="P4104">
        <v>45.188403000000001</v>
      </c>
      <c r="Q4104">
        <v>5.7183289999999998</v>
      </c>
      <c r="R4104" s="93">
        <v>46302.404502314814</v>
      </c>
      <c r="S4104">
        <v>1</v>
      </c>
      <c r="T4104">
        <v>20260135</v>
      </c>
      <c r="U4104" t="s">
        <v>3760</v>
      </c>
      <c r="V4104">
        <v>20260135</v>
      </c>
    </row>
    <row r="4105" spans="1:22" x14ac:dyDescent="0.3">
      <c r="A4105" s="5">
        <v>46301</v>
      </c>
      <c r="B4105" s="98" t="s">
        <v>3835</v>
      </c>
      <c r="C4105" t="s">
        <v>859</v>
      </c>
      <c r="D4105" t="s">
        <v>3311</v>
      </c>
      <c r="E4105" t="s">
        <v>111</v>
      </c>
      <c r="F4105" t="s">
        <v>3312</v>
      </c>
      <c r="G4105" t="s">
        <v>2733</v>
      </c>
      <c r="H4105" t="s">
        <v>2734</v>
      </c>
      <c r="I4105" s="91">
        <v>0.25</v>
      </c>
      <c r="J4105" s="91">
        <v>0.26041666666666669</v>
      </c>
      <c r="K4105" s="92">
        <v>0.25</v>
      </c>
      <c r="O4105">
        <v>0</v>
      </c>
      <c r="P4105">
        <v>45.189194000000001</v>
      </c>
      <c r="Q4105">
        <v>5.7263739999999999</v>
      </c>
      <c r="R4105" s="93">
        <v>46302.404502314814</v>
      </c>
      <c r="S4105">
        <v>1</v>
      </c>
      <c r="T4105">
        <v>20260193</v>
      </c>
      <c r="U4105" t="s">
        <v>3760</v>
      </c>
      <c r="V4105">
        <v>20260193</v>
      </c>
    </row>
    <row r="4106" spans="1:22" x14ac:dyDescent="0.3">
      <c r="A4106" s="5">
        <v>46301</v>
      </c>
      <c r="B4106" s="98" t="s">
        <v>3822</v>
      </c>
      <c r="C4106" t="s">
        <v>944</v>
      </c>
      <c r="D4106" t="s">
        <v>1673</v>
      </c>
      <c r="E4106" t="s">
        <v>518</v>
      </c>
      <c r="F4106" t="s">
        <v>518</v>
      </c>
      <c r="G4106" t="s">
        <v>2733</v>
      </c>
      <c r="H4106" t="s">
        <v>2737</v>
      </c>
      <c r="I4106" s="91">
        <v>0.33333333333333331</v>
      </c>
      <c r="J4106" s="91">
        <v>0.35416666666666669</v>
      </c>
      <c r="K4106" s="92">
        <v>0.5</v>
      </c>
      <c r="L4106" s="91">
        <v>0.46041666666666664</v>
      </c>
      <c r="M4106" s="91">
        <v>0.47361111111111109</v>
      </c>
      <c r="N4106" s="92">
        <v>0.32</v>
      </c>
      <c r="O4106">
        <v>1</v>
      </c>
      <c r="P4106">
        <v>45.168743999999997</v>
      </c>
      <c r="Q4106">
        <v>5.7258769999999997</v>
      </c>
      <c r="R4106" s="93">
        <v>46302.404502314814</v>
      </c>
      <c r="S4106">
        <v>1</v>
      </c>
      <c r="T4106">
        <v>20260204</v>
      </c>
      <c r="U4106" t="s">
        <v>838</v>
      </c>
      <c r="V4106">
        <v>20260204</v>
      </c>
    </row>
    <row r="4107" spans="1:22" x14ac:dyDescent="0.3">
      <c r="A4107" s="5">
        <v>46301</v>
      </c>
      <c r="B4107" s="98" t="s">
        <v>3835</v>
      </c>
      <c r="C4107" t="s">
        <v>859</v>
      </c>
      <c r="D4107" t="s">
        <v>858</v>
      </c>
      <c r="E4107" t="s">
        <v>817</v>
      </c>
      <c r="F4107" t="s">
        <v>817</v>
      </c>
      <c r="G4107" t="s">
        <v>2733</v>
      </c>
      <c r="H4107" t="s">
        <v>2737</v>
      </c>
      <c r="I4107" s="91">
        <v>0.33333333333333331</v>
      </c>
      <c r="J4107" s="91">
        <v>0.35416666666666669</v>
      </c>
      <c r="K4107" s="92">
        <v>0.5</v>
      </c>
      <c r="O4107">
        <v>0</v>
      </c>
      <c r="P4107">
        <v>45.189878</v>
      </c>
      <c r="Q4107">
        <v>5.7218559999999998</v>
      </c>
      <c r="R4107" s="93">
        <v>46302.404502314814</v>
      </c>
      <c r="S4107">
        <v>1</v>
      </c>
      <c r="V4107" t="s">
        <v>3792</v>
      </c>
    </row>
    <row r="4108" spans="1:22" x14ac:dyDescent="0.3">
      <c r="A4108" s="5">
        <v>46301</v>
      </c>
      <c r="B4108" s="98" t="s">
        <v>3823</v>
      </c>
      <c r="C4108" t="s">
        <v>968</v>
      </c>
      <c r="D4108" t="s">
        <v>1740</v>
      </c>
      <c r="E4108" t="s">
        <v>529</v>
      </c>
      <c r="F4108" t="s">
        <v>529</v>
      </c>
      <c r="G4108" t="s">
        <v>2733</v>
      </c>
      <c r="H4108" t="s">
        <v>2737</v>
      </c>
      <c r="I4108" s="91">
        <v>0.33333333333333331</v>
      </c>
      <c r="J4108" s="91">
        <v>0.34375</v>
      </c>
      <c r="K4108" s="92">
        <v>0.25</v>
      </c>
      <c r="O4108">
        <v>0</v>
      </c>
      <c r="P4108">
        <v>45.177917000000001</v>
      </c>
      <c r="Q4108">
        <v>5.7286510000000002</v>
      </c>
      <c r="R4108" s="93">
        <v>46302.404502314814</v>
      </c>
      <c r="S4108">
        <v>1</v>
      </c>
      <c r="T4108">
        <v>20260228</v>
      </c>
      <c r="U4108" t="s">
        <v>838</v>
      </c>
      <c r="V4108">
        <v>20260228</v>
      </c>
    </row>
    <row r="4109" spans="1:22" x14ac:dyDescent="0.3">
      <c r="A4109" s="5">
        <v>46301</v>
      </c>
      <c r="B4109" s="98" t="s">
        <v>3836</v>
      </c>
      <c r="C4109" t="s">
        <v>954</v>
      </c>
      <c r="D4109" t="s">
        <v>1914</v>
      </c>
      <c r="E4109" t="s">
        <v>419</v>
      </c>
      <c r="F4109" t="s">
        <v>419</v>
      </c>
      <c r="G4109" t="s">
        <v>2733</v>
      </c>
      <c r="H4109" t="s">
        <v>2737</v>
      </c>
      <c r="I4109" s="91">
        <v>0.33333333333333331</v>
      </c>
      <c r="J4109" s="91">
        <v>0.4236111111111111</v>
      </c>
      <c r="K4109" s="92">
        <v>2.17</v>
      </c>
      <c r="L4109" s="91">
        <v>0.16597222222222222</v>
      </c>
      <c r="M4109" s="91">
        <v>0.18402777777777779</v>
      </c>
      <c r="N4109" s="92">
        <v>0.43</v>
      </c>
      <c r="O4109">
        <v>1</v>
      </c>
      <c r="P4109">
        <v>45.189998000000003</v>
      </c>
      <c r="Q4109">
        <v>5.7086240000000004</v>
      </c>
      <c r="R4109" s="93">
        <v>46302.404502314814</v>
      </c>
      <c r="S4109">
        <v>1</v>
      </c>
      <c r="T4109">
        <v>20260282</v>
      </c>
      <c r="U4109" t="s">
        <v>838</v>
      </c>
      <c r="V4109">
        <v>20260282</v>
      </c>
    </row>
    <row r="4110" spans="1:22" x14ac:dyDescent="0.3">
      <c r="A4110" s="5">
        <v>46301</v>
      </c>
      <c r="B4110" s="98" t="s">
        <v>3829</v>
      </c>
      <c r="C4110" t="s">
        <v>946</v>
      </c>
      <c r="D4110" t="s">
        <v>2827</v>
      </c>
      <c r="E4110" t="s">
        <v>73</v>
      </c>
      <c r="F4110" t="s">
        <v>2828</v>
      </c>
      <c r="G4110" t="s">
        <v>2733</v>
      </c>
      <c r="H4110" t="s">
        <v>2734</v>
      </c>
      <c r="I4110" s="91">
        <v>0.16666666666666666</v>
      </c>
      <c r="J4110" s="91">
        <v>0.18055555555555555</v>
      </c>
      <c r="K4110" s="92">
        <v>0.33</v>
      </c>
      <c r="O4110">
        <v>0</v>
      </c>
      <c r="P4110">
        <v>45.178936</v>
      </c>
      <c r="Q4110">
        <v>5.7098909999999998</v>
      </c>
      <c r="R4110" s="93">
        <v>46302.404502314814</v>
      </c>
      <c r="S4110">
        <v>0</v>
      </c>
      <c r="T4110">
        <v>20260460</v>
      </c>
      <c r="U4110" t="s">
        <v>3760</v>
      </c>
      <c r="V4110">
        <v>20260460</v>
      </c>
    </row>
    <row r="4111" spans="1:22" x14ac:dyDescent="0.3">
      <c r="A4111" s="5">
        <v>46301</v>
      </c>
      <c r="B4111" s="98" t="s">
        <v>3831</v>
      </c>
      <c r="C4111" t="s">
        <v>892</v>
      </c>
      <c r="D4111" t="s">
        <v>2014</v>
      </c>
      <c r="E4111" t="s">
        <v>498</v>
      </c>
      <c r="F4111" t="s">
        <v>2016</v>
      </c>
      <c r="G4111" t="s">
        <v>2733</v>
      </c>
      <c r="H4111" t="s">
        <v>2737</v>
      </c>
      <c r="I4111" s="91">
        <v>0.33333333333333331</v>
      </c>
      <c r="J4111" s="91">
        <v>0.34722222222222221</v>
      </c>
      <c r="K4111" s="92">
        <v>0.33</v>
      </c>
      <c r="O4111">
        <v>0</v>
      </c>
      <c r="P4111">
        <v>45.188510000000001</v>
      </c>
      <c r="Q4111">
        <v>5.6897789999999997</v>
      </c>
      <c r="R4111" s="93">
        <v>46302.404502314814</v>
      </c>
      <c r="S4111">
        <v>1</v>
      </c>
      <c r="T4111">
        <v>20260311</v>
      </c>
      <c r="U4111" t="s">
        <v>838</v>
      </c>
      <c r="V4111">
        <v>20260311</v>
      </c>
    </row>
    <row r="4112" spans="1:22" x14ac:dyDescent="0.3">
      <c r="A4112" s="5">
        <v>46301</v>
      </c>
      <c r="B4112" s="98" t="s">
        <v>3829</v>
      </c>
      <c r="C4112" t="s">
        <v>946</v>
      </c>
      <c r="D4112" t="s">
        <v>3211</v>
      </c>
      <c r="E4112" t="s">
        <v>710</v>
      </c>
      <c r="F4112" t="s">
        <v>3212</v>
      </c>
      <c r="G4112" t="s">
        <v>2733</v>
      </c>
      <c r="H4112" t="s">
        <v>2734</v>
      </c>
      <c r="I4112" s="91">
        <v>0.16666666666666666</v>
      </c>
      <c r="J4112" s="91">
        <v>0.18055555555555555</v>
      </c>
      <c r="K4112" s="92">
        <v>0.33</v>
      </c>
      <c r="O4112">
        <v>0</v>
      </c>
      <c r="P4112">
        <v>45.213259999999998</v>
      </c>
      <c r="Q4112">
        <v>5.6872809999999996</v>
      </c>
      <c r="R4112" s="93">
        <v>46302.404502314814</v>
      </c>
      <c r="S4112">
        <v>0</v>
      </c>
      <c r="T4112">
        <v>20260247</v>
      </c>
      <c r="U4112" t="s">
        <v>3760</v>
      </c>
      <c r="V4112">
        <v>20260247</v>
      </c>
    </row>
    <row r="4113" spans="1:22" x14ac:dyDescent="0.3">
      <c r="A4113" s="5">
        <v>46301</v>
      </c>
      <c r="B4113" s="98" t="s">
        <v>3869</v>
      </c>
      <c r="C4113" t="s">
        <v>907</v>
      </c>
      <c r="D4113" t="s">
        <v>6562</v>
      </c>
      <c r="E4113" t="s">
        <v>422</v>
      </c>
      <c r="F4113" t="s">
        <v>6563</v>
      </c>
      <c r="G4113" t="s">
        <v>2733</v>
      </c>
      <c r="H4113" t="s">
        <v>3592</v>
      </c>
      <c r="I4113" s="91">
        <v>0.34722222222222221</v>
      </c>
      <c r="J4113" s="91">
        <v>0.36805555555555558</v>
      </c>
      <c r="K4113" s="92">
        <v>0.5</v>
      </c>
      <c r="O4113">
        <v>0</v>
      </c>
      <c r="P4113">
        <v>45.369473999999997</v>
      </c>
      <c r="Q4113">
        <v>5.5835160000000004</v>
      </c>
      <c r="R4113" s="93">
        <v>46302.404502314814</v>
      </c>
      <c r="S4113">
        <v>1</v>
      </c>
      <c r="T4113">
        <v>20260440</v>
      </c>
      <c r="U4113" t="s">
        <v>40</v>
      </c>
      <c r="V4113">
        <v>20260440</v>
      </c>
    </row>
    <row r="4114" spans="1:22" x14ac:dyDescent="0.3">
      <c r="A4114" s="5">
        <v>46301</v>
      </c>
      <c r="B4114" s="98" t="s">
        <v>3835</v>
      </c>
      <c r="C4114" t="s">
        <v>859</v>
      </c>
      <c r="D4114" t="s">
        <v>3326</v>
      </c>
      <c r="E4114" t="s">
        <v>61</v>
      </c>
      <c r="F4114" t="s">
        <v>3327</v>
      </c>
      <c r="G4114" t="s">
        <v>2733</v>
      </c>
      <c r="H4114" t="s">
        <v>2734</v>
      </c>
      <c r="I4114" s="91">
        <v>0.29166666666666669</v>
      </c>
      <c r="J4114" s="91">
        <v>0.2986111111111111</v>
      </c>
      <c r="K4114" s="92">
        <v>0.17</v>
      </c>
      <c r="O4114">
        <v>0</v>
      </c>
      <c r="P4114">
        <v>45.189878</v>
      </c>
      <c r="Q4114">
        <v>5.7218559999999998</v>
      </c>
      <c r="R4114" s="93">
        <v>46302.404502314814</v>
      </c>
      <c r="S4114">
        <v>1</v>
      </c>
      <c r="T4114">
        <v>20260477</v>
      </c>
      <c r="U4114" t="s">
        <v>40</v>
      </c>
      <c r="V4114">
        <v>20260477</v>
      </c>
    </row>
    <row r="4115" spans="1:22" x14ac:dyDescent="0.3">
      <c r="A4115" s="5">
        <v>46301</v>
      </c>
      <c r="B4115" s="98" t="s">
        <v>3846</v>
      </c>
      <c r="C4115" t="s">
        <v>863</v>
      </c>
      <c r="D4115" t="s">
        <v>1666</v>
      </c>
      <c r="E4115" t="s">
        <v>226</v>
      </c>
      <c r="F4115" t="s">
        <v>226</v>
      </c>
      <c r="G4115" t="s">
        <v>2733</v>
      </c>
      <c r="H4115" t="s">
        <v>2737</v>
      </c>
      <c r="I4115" s="91">
        <v>0.33333333333333331</v>
      </c>
      <c r="J4115" s="91">
        <v>0.35416666666666669</v>
      </c>
      <c r="K4115" s="92">
        <v>0.5</v>
      </c>
      <c r="L4115" s="91">
        <v>0.21458333333333332</v>
      </c>
      <c r="M4115" s="91">
        <v>0.22152777777777777</v>
      </c>
      <c r="N4115" s="92">
        <v>0.17</v>
      </c>
      <c r="O4115">
        <v>1</v>
      </c>
      <c r="P4115">
        <v>45.191845999999998</v>
      </c>
      <c r="Q4115">
        <v>5.7153299999999998</v>
      </c>
      <c r="R4115" s="93">
        <v>46302.404502314814</v>
      </c>
      <c r="S4115">
        <v>1</v>
      </c>
      <c r="T4115">
        <v>20260200</v>
      </c>
      <c r="U4115" t="s">
        <v>838</v>
      </c>
      <c r="V4115">
        <v>20260200</v>
      </c>
    </row>
    <row r="4116" spans="1:22" x14ac:dyDescent="0.3">
      <c r="A4116" s="5">
        <v>46301</v>
      </c>
      <c r="B4116" s="98" t="s">
        <v>3849</v>
      </c>
      <c r="C4116" t="s">
        <v>861</v>
      </c>
      <c r="D4116" t="s">
        <v>3214</v>
      </c>
      <c r="E4116" t="s">
        <v>693</v>
      </c>
      <c r="F4116" t="s">
        <v>3215</v>
      </c>
      <c r="G4116" t="s">
        <v>2733</v>
      </c>
      <c r="H4116" t="s">
        <v>2734</v>
      </c>
      <c r="I4116" s="91">
        <v>0.16666666666666666</v>
      </c>
      <c r="J4116" s="91">
        <v>0.18055555555555555</v>
      </c>
      <c r="K4116" s="92">
        <v>0.33</v>
      </c>
      <c r="L4116" s="91">
        <v>0.32083333333333336</v>
      </c>
      <c r="M4116" s="91">
        <v>0.55277777777777781</v>
      </c>
      <c r="N4116" s="92">
        <v>5.57</v>
      </c>
      <c r="O4116">
        <v>1</v>
      </c>
      <c r="P4116">
        <v>45.1661</v>
      </c>
      <c r="Q4116">
        <v>5.7265620000000004</v>
      </c>
      <c r="R4116" s="93">
        <v>46302.404502314814</v>
      </c>
      <c r="S4116">
        <v>1</v>
      </c>
      <c r="T4116">
        <v>20260384</v>
      </c>
      <c r="U4116" t="s">
        <v>40</v>
      </c>
      <c r="V4116">
        <v>20260384</v>
      </c>
    </row>
    <row r="4117" spans="1:22" x14ac:dyDescent="0.3">
      <c r="A4117" s="5">
        <v>46301</v>
      </c>
      <c r="B4117" s="98" t="s">
        <v>3814</v>
      </c>
      <c r="C4117" t="s">
        <v>948</v>
      </c>
      <c r="D4117" t="s">
        <v>3221</v>
      </c>
      <c r="E4117" t="s">
        <v>577</v>
      </c>
      <c r="F4117" t="s">
        <v>3222</v>
      </c>
      <c r="G4117" t="s">
        <v>2733</v>
      </c>
      <c r="H4117" t="s">
        <v>2734</v>
      </c>
      <c r="I4117" s="91">
        <v>0.16666666666666666</v>
      </c>
      <c r="J4117" s="91">
        <v>0.18055555555555555</v>
      </c>
      <c r="K4117" s="92">
        <v>0.33</v>
      </c>
      <c r="L4117" s="91">
        <v>0.38124999999999998</v>
      </c>
      <c r="M4117" s="91">
        <v>0.4201388888888889</v>
      </c>
      <c r="N4117" s="92">
        <v>0.93</v>
      </c>
      <c r="O4117">
        <v>1</v>
      </c>
      <c r="P4117">
        <v>45.180720000000001</v>
      </c>
      <c r="Q4117">
        <v>5.7387189999999997</v>
      </c>
      <c r="R4117" s="93">
        <v>46302.404502314814</v>
      </c>
      <c r="S4117">
        <v>1</v>
      </c>
      <c r="T4117">
        <v>20260425</v>
      </c>
      <c r="U4117" t="s">
        <v>40</v>
      </c>
      <c r="V4117">
        <v>20260425</v>
      </c>
    </row>
    <row r="4118" spans="1:22" x14ac:dyDescent="0.3">
      <c r="A4118" s="5">
        <v>46301</v>
      </c>
      <c r="B4118" s="98" t="s">
        <v>3862</v>
      </c>
      <c r="C4118" t="s">
        <v>853</v>
      </c>
      <c r="D4118" t="s">
        <v>3217</v>
      </c>
      <c r="E4118" t="s">
        <v>238</v>
      </c>
      <c r="F4118" t="s">
        <v>3218</v>
      </c>
      <c r="G4118" t="s">
        <v>2733</v>
      </c>
      <c r="H4118" t="s">
        <v>2734</v>
      </c>
      <c r="I4118" s="91">
        <v>0.16666666666666666</v>
      </c>
      <c r="J4118" s="91">
        <v>0.18055555555555555</v>
      </c>
      <c r="K4118" s="92">
        <v>0.33</v>
      </c>
      <c r="O4118">
        <v>0</v>
      </c>
      <c r="P4118">
        <v>45.184272999999997</v>
      </c>
      <c r="Q4118">
        <v>5.7117100000000001</v>
      </c>
      <c r="R4118" s="93">
        <v>46302.404502314814</v>
      </c>
      <c r="S4118">
        <v>1</v>
      </c>
      <c r="T4118">
        <v>20260597</v>
      </c>
      <c r="U4118" t="s">
        <v>40</v>
      </c>
      <c r="V4118">
        <v>20260597</v>
      </c>
    </row>
    <row r="4119" spans="1:22" x14ac:dyDescent="0.3">
      <c r="A4119" s="5">
        <v>46301</v>
      </c>
      <c r="B4119" s="98" t="s">
        <v>3845</v>
      </c>
      <c r="C4119" t="s">
        <v>950</v>
      </c>
      <c r="D4119" t="s">
        <v>3219</v>
      </c>
      <c r="E4119" t="s">
        <v>711</v>
      </c>
      <c r="F4119" t="s">
        <v>3220</v>
      </c>
      <c r="G4119" t="s">
        <v>2733</v>
      </c>
      <c r="H4119" t="s">
        <v>2734</v>
      </c>
      <c r="I4119" s="91">
        <v>0.16666666666666666</v>
      </c>
      <c r="J4119" s="91">
        <v>0.18055555555555555</v>
      </c>
      <c r="K4119" s="92">
        <v>0.33</v>
      </c>
      <c r="L4119" s="91">
        <v>0.17986111111111111</v>
      </c>
      <c r="M4119" s="91">
        <v>0.40625</v>
      </c>
      <c r="N4119" s="92">
        <v>5.43</v>
      </c>
      <c r="O4119">
        <v>1</v>
      </c>
      <c r="P4119">
        <v>45.188094</v>
      </c>
      <c r="Q4119">
        <v>5.7140089999999999</v>
      </c>
      <c r="R4119" s="93">
        <v>46302.404502314814</v>
      </c>
      <c r="S4119">
        <v>1</v>
      </c>
      <c r="T4119">
        <v>20260475</v>
      </c>
      <c r="U4119" t="s">
        <v>40</v>
      </c>
      <c r="V4119">
        <v>20260475</v>
      </c>
    </row>
    <row r="4120" spans="1:22" x14ac:dyDescent="0.3">
      <c r="A4120" s="5">
        <v>46301</v>
      </c>
      <c r="B4120" s="98" t="s">
        <v>3858</v>
      </c>
      <c r="C4120" t="s">
        <v>953</v>
      </c>
      <c r="D4120" t="s">
        <v>2964</v>
      </c>
      <c r="E4120" t="s">
        <v>543</v>
      </c>
      <c r="F4120" t="s">
        <v>2962</v>
      </c>
      <c r="G4120" t="s">
        <v>2733</v>
      </c>
      <c r="H4120" t="s">
        <v>2734</v>
      </c>
      <c r="I4120" s="91">
        <v>0.16666666666666666</v>
      </c>
      <c r="J4120" s="91">
        <v>0.18055555555555555</v>
      </c>
      <c r="K4120" s="92">
        <v>0.33</v>
      </c>
      <c r="L4120" s="91">
        <v>0.15763888888888888</v>
      </c>
      <c r="M4120" s="91">
        <v>0.32916666666666666</v>
      </c>
      <c r="N4120" s="92">
        <v>4.12</v>
      </c>
      <c r="O4120">
        <v>1</v>
      </c>
      <c r="P4120">
        <v>45.207791</v>
      </c>
      <c r="Q4120">
        <v>5.6699460000000004</v>
      </c>
      <c r="R4120" s="93">
        <v>46302.404502314814</v>
      </c>
      <c r="S4120">
        <v>1</v>
      </c>
      <c r="T4120">
        <v>20260287</v>
      </c>
      <c r="U4120" t="s">
        <v>40</v>
      </c>
      <c r="V4120">
        <v>20260287</v>
      </c>
    </row>
    <row r="4121" spans="1:22" x14ac:dyDescent="0.3">
      <c r="A4121" s="5">
        <v>46301</v>
      </c>
      <c r="B4121" s="98" t="s">
        <v>3829</v>
      </c>
      <c r="C4121" t="s">
        <v>946</v>
      </c>
      <c r="D4121" t="s">
        <v>3336</v>
      </c>
      <c r="E4121" t="s">
        <v>124</v>
      </c>
      <c r="F4121" t="s">
        <v>124</v>
      </c>
      <c r="G4121" t="s">
        <v>2733</v>
      </c>
      <c r="H4121" t="s">
        <v>2734</v>
      </c>
      <c r="I4121" s="91">
        <v>0.25</v>
      </c>
      <c r="J4121" s="91">
        <v>0.26041666666666669</v>
      </c>
      <c r="K4121" s="92">
        <v>0.25</v>
      </c>
      <c r="O4121">
        <v>0</v>
      </c>
      <c r="P4121">
        <v>45.187106999999997</v>
      </c>
      <c r="Q4121">
        <v>5.7297390000000004</v>
      </c>
      <c r="R4121" s="93">
        <v>46302.404502314814</v>
      </c>
      <c r="S4121">
        <v>0</v>
      </c>
      <c r="T4121">
        <v>20260076</v>
      </c>
      <c r="U4121" t="s">
        <v>3760</v>
      </c>
      <c r="V4121">
        <v>20260076</v>
      </c>
    </row>
    <row r="4122" spans="1:22" x14ac:dyDescent="0.3">
      <c r="A4122" s="5">
        <v>46301</v>
      </c>
      <c r="B4122" s="98" t="s">
        <v>3811</v>
      </c>
      <c r="C4122" t="s">
        <v>975</v>
      </c>
      <c r="D4122" t="s">
        <v>2491</v>
      </c>
      <c r="E4122" t="s">
        <v>520</v>
      </c>
      <c r="F4122" t="s">
        <v>520</v>
      </c>
      <c r="G4122" t="s">
        <v>2733</v>
      </c>
      <c r="H4122" t="s">
        <v>2737</v>
      </c>
      <c r="I4122" s="91">
        <v>0.28125</v>
      </c>
      <c r="J4122" s="91">
        <v>0.3125</v>
      </c>
      <c r="K4122" s="92">
        <v>0.75</v>
      </c>
      <c r="L4122" s="91">
        <v>0.47499999999999998</v>
      </c>
      <c r="M4122" s="91">
        <v>0.50902777777777775</v>
      </c>
      <c r="N4122" s="92">
        <v>0.82</v>
      </c>
      <c r="O4122">
        <v>1</v>
      </c>
      <c r="P4122">
        <v>45.364147000000003</v>
      </c>
      <c r="Q4122">
        <v>5.590687</v>
      </c>
      <c r="R4122" s="93">
        <v>46302.404502314814</v>
      </c>
      <c r="S4122">
        <v>1</v>
      </c>
      <c r="T4122">
        <v>20260476</v>
      </c>
      <c r="U4122" t="s">
        <v>838</v>
      </c>
      <c r="V4122">
        <v>20260476</v>
      </c>
    </row>
    <row r="4123" spans="1:22" x14ac:dyDescent="0.3">
      <c r="A4123" s="5">
        <v>46301</v>
      </c>
      <c r="B4123" s="98" t="s">
        <v>3819</v>
      </c>
      <c r="C4123" t="s">
        <v>973</v>
      </c>
      <c r="D4123" t="s">
        <v>1704</v>
      </c>
      <c r="E4123" t="s">
        <v>465</v>
      </c>
      <c r="F4123" t="s">
        <v>465</v>
      </c>
      <c r="G4123" t="s">
        <v>2733</v>
      </c>
      <c r="H4123" t="s">
        <v>2737</v>
      </c>
      <c r="I4123" s="91">
        <v>0.18055555555555555</v>
      </c>
      <c r="J4123" s="91">
        <v>0.2638888888888889</v>
      </c>
      <c r="K4123" s="92">
        <v>2</v>
      </c>
      <c r="O4123">
        <v>0</v>
      </c>
      <c r="P4123">
        <v>45.36835</v>
      </c>
      <c r="Q4123">
        <v>5.5815599999999996</v>
      </c>
      <c r="R4123" s="93">
        <v>46302.404502314814</v>
      </c>
      <c r="S4123">
        <v>1</v>
      </c>
      <c r="T4123">
        <v>20260216</v>
      </c>
      <c r="U4123" t="s">
        <v>838</v>
      </c>
      <c r="V4123">
        <v>20260216</v>
      </c>
    </row>
    <row r="4124" spans="1:22" x14ac:dyDescent="0.3">
      <c r="A4124" s="5">
        <v>46301</v>
      </c>
      <c r="B4124" s="98" t="s">
        <v>3815</v>
      </c>
      <c r="C4124" t="s">
        <v>905</v>
      </c>
      <c r="D4124" t="s">
        <v>1675</v>
      </c>
      <c r="E4124" t="s">
        <v>89</v>
      </c>
      <c r="F4124" t="s">
        <v>89</v>
      </c>
      <c r="G4124" t="s">
        <v>2733</v>
      </c>
      <c r="H4124" t="s">
        <v>2737</v>
      </c>
      <c r="I4124" s="91">
        <v>0.33333333333333331</v>
      </c>
      <c r="J4124" s="91">
        <v>0.38541666666666669</v>
      </c>
      <c r="K4124" s="92">
        <v>1.25</v>
      </c>
      <c r="O4124">
        <v>0</v>
      </c>
      <c r="P4124">
        <v>45.189582999999999</v>
      </c>
      <c r="Q4124">
        <v>5.7229080000000003</v>
      </c>
      <c r="R4124" s="93">
        <v>46302.404502314814</v>
      </c>
      <c r="S4124">
        <v>1</v>
      </c>
      <c r="T4124">
        <v>20260205</v>
      </c>
      <c r="U4124" t="s">
        <v>838</v>
      </c>
      <c r="V4124">
        <v>20260205</v>
      </c>
    </row>
    <row r="4125" spans="1:22" x14ac:dyDescent="0.3">
      <c r="A4125" s="5">
        <v>46301</v>
      </c>
      <c r="B4125" s="98" t="s">
        <v>3846</v>
      </c>
      <c r="C4125" t="s">
        <v>965</v>
      </c>
      <c r="D4125" t="s">
        <v>2163</v>
      </c>
      <c r="E4125" t="s">
        <v>673</v>
      </c>
      <c r="F4125" t="s">
        <v>3580</v>
      </c>
      <c r="G4125" t="s">
        <v>2733</v>
      </c>
      <c r="H4125" t="s">
        <v>2737</v>
      </c>
      <c r="I4125" s="91">
        <v>0.33333333333333331</v>
      </c>
      <c r="J4125" s="91">
        <v>0.46875</v>
      </c>
      <c r="K4125" s="92">
        <v>3.25</v>
      </c>
      <c r="L4125" s="91">
        <v>0.30416666666666664</v>
      </c>
      <c r="M4125" s="91">
        <v>0.36527777777777776</v>
      </c>
      <c r="N4125" s="92">
        <v>1.47</v>
      </c>
      <c r="O4125">
        <v>1</v>
      </c>
      <c r="P4125">
        <v>45.056218999999999</v>
      </c>
      <c r="Q4125">
        <v>5.6753539999999996</v>
      </c>
      <c r="R4125" s="93">
        <v>46302.404502314814</v>
      </c>
      <c r="S4125">
        <v>1</v>
      </c>
      <c r="T4125">
        <v>20260364</v>
      </c>
      <c r="U4125" t="s">
        <v>838</v>
      </c>
      <c r="V4125">
        <v>20260364</v>
      </c>
    </row>
    <row r="4126" spans="1:22" x14ac:dyDescent="0.3">
      <c r="A4126" s="5">
        <v>46301</v>
      </c>
      <c r="B4126" s="98" t="s">
        <v>3845</v>
      </c>
      <c r="C4126" t="s">
        <v>950</v>
      </c>
      <c r="D4126" t="s">
        <v>3224</v>
      </c>
      <c r="E4126" t="s">
        <v>189</v>
      </c>
      <c r="F4126" t="s">
        <v>3225</v>
      </c>
      <c r="G4126" t="s">
        <v>2733</v>
      </c>
      <c r="H4126" t="s">
        <v>2734</v>
      </c>
      <c r="I4126" s="91">
        <v>0.16666666666666666</v>
      </c>
      <c r="J4126" s="91">
        <v>0.18055555555555555</v>
      </c>
      <c r="K4126" s="92">
        <v>0.33</v>
      </c>
      <c r="L4126" s="91">
        <v>0.19166666666666668</v>
      </c>
      <c r="M4126" s="91">
        <v>0.49375000000000002</v>
      </c>
      <c r="N4126" s="92">
        <v>7.25</v>
      </c>
      <c r="O4126">
        <v>1</v>
      </c>
      <c r="P4126">
        <v>45.174804999999999</v>
      </c>
      <c r="Q4126">
        <v>5.7285779999999997</v>
      </c>
      <c r="R4126" s="93">
        <v>46302.404502314814</v>
      </c>
      <c r="S4126">
        <v>1</v>
      </c>
      <c r="T4126">
        <v>20260128</v>
      </c>
      <c r="U4126" t="s">
        <v>40</v>
      </c>
      <c r="V4126">
        <v>20260128</v>
      </c>
    </row>
    <row r="4127" spans="1:22" x14ac:dyDescent="0.3">
      <c r="A4127" s="5">
        <v>46301</v>
      </c>
      <c r="B4127" s="98" t="s">
        <v>3841</v>
      </c>
      <c r="C4127" t="s">
        <v>971</v>
      </c>
      <c r="D4127" t="s">
        <v>3393</v>
      </c>
      <c r="E4127" t="s">
        <v>164</v>
      </c>
      <c r="F4127" t="s">
        <v>3394</v>
      </c>
      <c r="G4127" t="s">
        <v>2733</v>
      </c>
      <c r="H4127" t="s">
        <v>2734</v>
      </c>
      <c r="I4127" s="91">
        <v>0.16666666666666666</v>
      </c>
      <c r="J4127" s="91">
        <v>0.18055555555555555</v>
      </c>
      <c r="K4127" s="92">
        <v>0.33</v>
      </c>
      <c r="L4127" s="91">
        <v>0.18541666666666667</v>
      </c>
      <c r="M4127" s="91">
        <v>0.18958333333333333</v>
      </c>
      <c r="N4127" s="92">
        <v>0.1</v>
      </c>
      <c r="O4127">
        <v>1</v>
      </c>
      <c r="P4127">
        <v>45.189188000000001</v>
      </c>
      <c r="Q4127">
        <v>5.7229489999999998</v>
      </c>
      <c r="R4127" s="93">
        <v>46302.404502314814</v>
      </c>
      <c r="S4127">
        <v>1</v>
      </c>
      <c r="T4127">
        <v>20260038</v>
      </c>
      <c r="U4127" t="s">
        <v>40</v>
      </c>
      <c r="V4127">
        <v>20260038</v>
      </c>
    </row>
    <row r="4128" spans="1:22" x14ac:dyDescent="0.3">
      <c r="A4128" s="5">
        <v>46301</v>
      </c>
      <c r="B4128" s="98" t="s">
        <v>3848</v>
      </c>
      <c r="C4128" t="s">
        <v>945</v>
      </c>
      <c r="D4128" t="s">
        <v>3228</v>
      </c>
      <c r="E4128" t="s">
        <v>528</v>
      </c>
      <c r="F4128" t="s">
        <v>3229</v>
      </c>
      <c r="G4128" t="s">
        <v>2733</v>
      </c>
      <c r="H4128" t="s">
        <v>2734</v>
      </c>
      <c r="I4128" s="91">
        <v>0.16666666666666666</v>
      </c>
      <c r="J4128" s="91">
        <v>0.18055555555555555</v>
      </c>
      <c r="K4128" s="92">
        <v>0.33</v>
      </c>
      <c r="L4128" s="91">
        <v>0.14027777777777778</v>
      </c>
      <c r="M4128" s="91">
        <v>0.42708333333333331</v>
      </c>
      <c r="N4128" s="92">
        <v>6.88</v>
      </c>
      <c r="O4128">
        <v>1</v>
      </c>
      <c r="P4128">
        <v>45.179605000000002</v>
      </c>
      <c r="Q4128">
        <v>5.7066030000000003</v>
      </c>
      <c r="R4128" s="93">
        <v>46302.404502314814</v>
      </c>
      <c r="S4128">
        <v>1</v>
      </c>
      <c r="T4128">
        <v>20260226</v>
      </c>
      <c r="U4128" t="s">
        <v>40</v>
      </c>
      <c r="V4128">
        <v>20260226</v>
      </c>
    </row>
    <row r="4129" spans="1:22" x14ac:dyDescent="0.3">
      <c r="A4129" s="5">
        <v>46301</v>
      </c>
      <c r="B4129" s="98" t="s">
        <v>3845</v>
      </c>
      <c r="C4129" t="s">
        <v>950</v>
      </c>
      <c r="D4129" t="s">
        <v>3109</v>
      </c>
      <c r="E4129" t="s">
        <v>218</v>
      </c>
      <c r="F4129" t="s">
        <v>3110</v>
      </c>
      <c r="G4129" t="s">
        <v>2733</v>
      </c>
      <c r="H4129" t="s">
        <v>2734</v>
      </c>
      <c r="I4129" s="91">
        <v>0.16666666666666666</v>
      </c>
      <c r="J4129" s="91">
        <v>0.18055555555555555</v>
      </c>
      <c r="K4129" s="92">
        <v>0.33</v>
      </c>
      <c r="L4129" s="91">
        <v>0.20208333333333334</v>
      </c>
      <c r="M4129" s="91">
        <v>0.30694444444444446</v>
      </c>
      <c r="N4129" s="92">
        <v>2.52</v>
      </c>
      <c r="O4129">
        <v>1</v>
      </c>
      <c r="P4129">
        <v>45.189608999999997</v>
      </c>
      <c r="Q4129">
        <v>5.7291639999999999</v>
      </c>
      <c r="R4129" s="93">
        <v>46302.404502314814</v>
      </c>
      <c r="S4129">
        <v>1</v>
      </c>
      <c r="T4129">
        <v>20260439</v>
      </c>
      <c r="U4129" t="s">
        <v>40</v>
      </c>
      <c r="V4129">
        <v>20260439</v>
      </c>
    </row>
    <row r="4130" spans="1:22" x14ac:dyDescent="0.3">
      <c r="A4130" s="5">
        <v>46301</v>
      </c>
      <c r="B4130" s="98" t="s">
        <v>3839</v>
      </c>
      <c r="C4130" t="s">
        <v>966</v>
      </c>
      <c r="D4130" t="s">
        <v>2157</v>
      </c>
      <c r="E4130" t="s">
        <v>101</v>
      </c>
      <c r="F4130" t="s">
        <v>2159</v>
      </c>
      <c r="G4130" t="s">
        <v>2733</v>
      </c>
      <c r="H4130" t="s">
        <v>2737</v>
      </c>
      <c r="I4130" s="91">
        <v>0.16319444444444445</v>
      </c>
      <c r="J4130" s="91">
        <v>0.19791666666666666</v>
      </c>
      <c r="K4130" s="92">
        <v>0.83</v>
      </c>
      <c r="L4130" s="91">
        <v>0.32847222222222222</v>
      </c>
      <c r="M4130" s="91">
        <v>0.3659722222222222</v>
      </c>
      <c r="N4130" s="92">
        <v>0.9</v>
      </c>
      <c r="O4130">
        <v>1</v>
      </c>
      <c r="P4130">
        <v>45.365791999999999</v>
      </c>
      <c r="Q4130">
        <v>5.5928509999999996</v>
      </c>
      <c r="R4130" s="93">
        <v>46302.404502314814</v>
      </c>
      <c r="S4130">
        <v>1</v>
      </c>
      <c r="T4130">
        <v>20260361</v>
      </c>
      <c r="U4130" t="s">
        <v>838</v>
      </c>
      <c r="V4130">
        <v>20260361</v>
      </c>
    </row>
    <row r="4131" spans="1:22" x14ac:dyDescent="0.3">
      <c r="A4131" s="5">
        <v>46301</v>
      </c>
      <c r="B4131" s="98" t="s">
        <v>3859</v>
      </c>
      <c r="C4131" t="s">
        <v>956</v>
      </c>
      <c r="D4131" t="s">
        <v>1764</v>
      </c>
      <c r="E4131" t="s">
        <v>308</v>
      </c>
      <c r="F4131" t="s">
        <v>3345</v>
      </c>
      <c r="G4131" t="s">
        <v>2733</v>
      </c>
      <c r="H4131" t="s">
        <v>2737</v>
      </c>
      <c r="I4131" s="91">
        <v>0.33333333333333331</v>
      </c>
      <c r="J4131" s="91">
        <v>0.34722222222222221</v>
      </c>
      <c r="K4131" s="92">
        <v>0.33</v>
      </c>
      <c r="L4131" s="91">
        <v>0.40347222222222223</v>
      </c>
      <c r="M4131" s="91">
        <v>0.46736111111111112</v>
      </c>
      <c r="N4131" s="92">
        <v>1.53</v>
      </c>
      <c r="O4131">
        <v>1</v>
      </c>
      <c r="P4131">
        <v>45.183919000000003</v>
      </c>
      <c r="Q4131">
        <v>5.739331</v>
      </c>
      <c r="R4131" s="93">
        <v>46302.404502314814</v>
      </c>
      <c r="S4131">
        <v>1</v>
      </c>
      <c r="T4131">
        <v>20260236</v>
      </c>
      <c r="U4131" t="s">
        <v>838</v>
      </c>
      <c r="V4131">
        <v>20260236</v>
      </c>
    </row>
    <row r="4132" spans="1:22" x14ac:dyDescent="0.3">
      <c r="A4132" s="5">
        <v>46301</v>
      </c>
      <c r="B4132" s="98" t="s">
        <v>3862</v>
      </c>
      <c r="C4132" t="s">
        <v>853</v>
      </c>
      <c r="D4132" t="s">
        <v>2573</v>
      </c>
      <c r="E4132" t="s">
        <v>575</v>
      </c>
      <c r="F4132" t="s">
        <v>3892</v>
      </c>
      <c r="G4132" t="s">
        <v>2733</v>
      </c>
      <c r="H4132" t="s">
        <v>2737</v>
      </c>
      <c r="I4132" s="91">
        <v>0.33333333333333331</v>
      </c>
      <c r="J4132" s="91">
        <v>0.34722222222222221</v>
      </c>
      <c r="K4132" s="92">
        <v>0.33</v>
      </c>
      <c r="O4132">
        <v>0</v>
      </c>
      <c r="P4132">
        <v>45.146017000000001</v>
      </c>
      <c r="Q4132">
        <v>5.7155500000000004</v>
      </c>
      <c r="R4132" s="93">
        <v>46302.404502314814</v>
      </c>
      <c r="S4132">
        <v>1</v>
      </c>
      <c r="T4132">
        <v>20260518</v>
      </c>
      <c r="U4132" t="s">
        <v>838</v>
      </c>
      <c r="V4132">
        <v>20260518</v>
      </c>
    </row>
    <row r="4133" spans="1:22" x14ac:dyDescent="0.3">
      <c r="A4133" s="5">
        <v>46301</v>
      </c>
      <c r="B4133" s="98" t="s">
        <v>3830</v>
      </c>
      <c r="C4133" t="s">
        <v>951</v>
      </c>
      <c r="D4133" t="s">
        <v>3244</v>
      </c>
      <c r="E4133" t="s">
        <v>758</v>
      </c>
      <c r="F4133" t="s">
        <v>3245</v>
      </c>
      <c r="G4133" t="s">
        <v>2733</v>
      </c>
      <c r="H4133" t="s">
        <v>2734</v>
      </c>
      <c r="I4133" s="91">
        <v>0.16666666666666666</v>
      </c>
      <c r="J4133" s="91">
        <v>0.18055555555555555</v>
      </c>
      <c r="K4133" s="92">
        <v>0.33</v>
      </c>
      <c r="L4133" s="91">
        <v>0.19791666666666666</v>
      </c>
      <c r="M4133" s="91">
        <v>0.38055555555555554</v>
      </c>
      <c r="N4133" s="92">
        <v>4.38</v>
      </c>
      <c r="O4133">
        <v>1</v>
      </c>
      <c r="P4133">
        <v>45.197834</v>
      </c>
      <c r="Q4133">
        <v>5.7413530000000002</v>
      </c>
      <c r="R4133" s="93">
        <v>46302.404502314814</v>
      </c>
      <c r="S4133">
        <v>1</v>
      </c>
      <c r="T4133">
        <v>20260310</v>
      </c>
      <c r="U4133" t="s">
        <v>40</v>
      </c>
      <c r="V4133">
        <v>20260310</v>
      </c>
    </row>
    <row r="4134" spans="1:22" x14ac:dyDescent="0.3">
      <c r="A4134" s="5">
        <v>46301</v>
      </c>
      <c r="B4134" s="98" t="s">
        <v>3849</v>
      </c>
      <c r="C4134" t="s">
        <v>861</v>
      </c>
      <c r="D4134" t="s">
        <v>3406</v>
      </c>
      <c r="E4134" t="s">
        <v>142</v>
      </c>
      <c r="F4134" t="s">
        <v>3407</v>
      </c>
      <c r="G4134" t="s">
        <v>2733</v>
      </c>
      <c r="H4134" t="s">
        <v>2734</v>
      </c>
      <c r="I4134" s="91">
        <v>0.25</v>
      </c>
      <c r="J4134" s="91">
        <v>0.2638888888888889</v>
      </c>
      <c r="K4134" s="92">
        <v>0.33</v>
      </c>
      <c r="L4134" s="91">
        <v>0.19513888888888889</v>
      </c>
      <c r="M4134" s="91">
        <v>0.43680555555555556</v>
      </c>
      <c r="N4134" s="92">
        <v>5.8</v>
      </c>
      <c r="O4134">
        <v>1</v>
      </c>
      <c r="P4134">
        <v>45.188152000000002</v>
      </c>
      <c r="Q4134">
        <v>5.7235339999999999</v>
      </c>
      <c r="R4134" s="93">
        <v>46302.404502314814</v>
      </c>
      <c r="S4134">
        <v>1</v>
      </c>
      <c r="T4134">
        <v>20260146</v>
      </c>
      <c r="U4134" t="s">
        <v>40</v>
      </c>
      <c r="V4134">
        <v>20260146</v>
      </c>
    </row>
    <row r="4135" spans="1:22" x14ac:dyDescent="0.3">
      <c r="A4135" s="5">
        <v>46301</v>
      </c>
      <c r="B4135" s="98" t="s">
        <v>3882</v>
      </c>
      <c r="C4135" t="s">
        <v>917</v>
      </c>
      <c r="D4135" t="s">
        <v>3555</v>
      </c>
      <c r="E4135" t="s">
        <v>771</v>
      </c>
      <c r="F4135" t="s">
        <v>3556</v>
      </c>
      <c r="G4135" t="s">
        <v>2733</v>
      </c>
      <c r="H4135" t="s">
        <v>2734</v>
      </c>
      <c r="I4135" s="91">
        <v>0.16666666666666666</v>
      </c>
      <c r="J4135" s="91">
        <v>0.18055555555555555</v>
      </c>
      <c r="K4135" s="92">
        <v>0.33</v>
      </c>
      <c r="O4135">
        <v>0</v>
      </c>
      <c r="P4135">
        <v>45.352257000000002</v>
      </c>
      <c r="Q4135">
        <v>5.5066280000000001</v>
      </c>
      <c r="R4135" s="93">
        <v>46302.404502314814</v>
      </c>
      <c r="S4135">
        <v>1</v>
      </c>
      <c r="T4135">
        <v>20260239</v>
      </c>
      <c r="U4135" t="s">
        <v>40</v>
      </c>
      <c r="V4135">
        <v>20260239</v>
      </c>
    </row>
    <row r="4136" spans="1:22" x14ac:dyDescent="0.3">
      <c r="A4136" s="5">
        <v>46301</v>
      </c>
      <c r="B4136" s="98" t="s">
        <v>6133</v>
      </c>
      <c r="C4136" t="s">
        <v>5959</v>
      </c>
      <c r="D4136" t="s">
        <v>3251</v>
      </c>
      <c r="E4136" t="s">
        <v>108</v>
      </c>
      <c r="F4136" t="s">
        <v>3252</v>
      </c>
      <c r="G4136" t="s">
        <v>2733</v>
      </c>
      <c r="H4136" t="s">
        <v>2734</v>
      </c>
      <c r="I4136" s="91">
        <v>0.16666666666666666</v>
      </c>
      <c r="J4136" s="91">
        <v>0.18055555555555555</v>
      </c>
      <c r="K4136" s="92">
        <v>0.33</v>
      </c>
      <c r="O4136">
        <v>0</v>
      </c>
      <c r="P4136">
        <v>45.184282000000003</v>
      </c>
      <c r="Q4136">
        <v>5.720561</v>
      </c>
      <c r="R4136" s="93">
        <v>46302.404502314814</v>
      </c>
      <c r="S4136">
        <v>1</v>
      </c>
      <c r="T4136">
        <v>20260420</v>
      </c>
      <c r="U4136" t="s">
        <v>40</v>
      </c>
      <c r="V4136">
        <v>20260420</v>
      </c>
    </row>
    <row r="4137" spans="1:22" x14ac:dyDescent="0.3">
      <c r="A4137" s="5">
        <v>46301</v>
      </c>
      <c r="B4137" s="98" t="s">
        <v>3893</v>
      </c>
      <c r="C4137" t="s">
        <v>846</v>
      </c>
      <c r="D4137" t="s">
        <v>857</v>
      </c>
      <c r="E4137" t="s">
        <v>819</v>
      </c>
      <c r="F4137" t="s">
        <v>819</v>
      </c>
      <c r="G4137" t="s">
        <v>2733</v>
      </c>
      <c r="H4137" t="s">
        <v>2737</v>
      </c>
      <c r="I4137" s="91">
        <v>0.33333333333333331</v>
      </c>
      <c r="J4137" s="91">
        <v>0.46875</v>
      </c>
      <c r="K4137" s="92">
        <v>3.25</v>
      </c>
      <c r="O4137">
        <v>0</v>
      </c>
      <c r="P4137">
        <v>45.185285</v>
      </c>
      <c r="Q4137">
        <v>5.7161549999999997</v>
      </c>
      <c r="R4137" s="93">
        <v>46302.404502314814</v>
      </c>
      <c r="S4137">
        <v>0</v>
      </c>
      <c r="V4137" t="s">
        <v>3798</v>
      </c>
    </row>
    <row r="4138" spans="1:22" x14ac:dyDescent="0.3">
      <c r="A4138" s="5">
        <v>46301</v>
      </c>
      <c r="B4138" s="98" t="s">
        <v>3831</v>
      </c>
      <c r="C4138" t="s">
        <v>892</v>
      </c>
      <c r="D4138" t="s">
        <v>1389</v>
      </c>
      <c r="E4138" t="s">
        <v>330</v>
      </c>
      <c r="F4138" t="s">
        <v>330</v>
      </c>
      <c r="G4138" t="s">
        <v>2733</v>
      </c>
      <c r="H4138" t="s">
        <v>2737</v>
      </c>
      <c r="I4138" s="91">
        <v>0.33333333333333331</v>
      </c>
      <c r="J4138" s="91">
        <v>0.34722222222222221</v>
      </c>
      <c r="K4138" s="92">
        <v>0.33</v>
      </c>
      <c r="O4138">
        <v>0</v>
      </c>
      <c r="P4138">
        <v>45.168810999999998</v>
      </c>
      <c r="Q4138">
        <v>5.722461</v>
      </c>
      <c r="R4138" s="93">
        <v>46302.404502314814</v>
      </c>
      <c r="S4138">
        <v>1</v>
      </c>
      <c r="T4138">
        <v>20260102</v>
      </c>
      <c r="U4138" t="s">
        <v>838</v>
      </c>
      <c r="V4138">
        <v>20260102</v>
      </c>
    </row>
    <row r="4139" spans="1:22" x14ac:dyDescent="0.3">
      <c r="A4139" s="5">
        <v>46301</v>
      </c>
      <c r="B4139" s="98" t="s">
        <v>3859</v>
      </c>
      <c r="C4139" t="s">
        <v>956</v>
      </c>
      <c r="D4139" t="s">
        <v>3247</v>
      </c>
      <c r="E4139" t="s">
        <v>566</v>
      </c>
      <c r="F4139" t="s">
        <v>3248</v>
      </c>
      <c r="G4139" t="s">
        <v>2733</v>
      </c>
      <c r="H4139" t="s">
        <v>2734</v>
      </c>
      <c r="I4139" s="91">
        <v>0.16666666666666666</v>
      </c>
      <c r="J4139" s="91">
        <v>0.18055555555555555</v>
      </c>
      <c r="K4139" s="92">
        <v>0.33</v>
      </c>
      <c r="O4139">
        <v>0</v>
      </c>
      <c r="P4139">
        <v>45.189936000000003</v>
      </c>
      <c r="Q4139">
        <v>5.7559290000000001</v>
      </c>
      <c r="R4139" s="93">
        <v>46302.404502314814</v>
      </c>
      <c r="S4139">
        <v>1</v>
      </c>
      <c r="T4139">
        <v>20260365</v>
      </c>
      <c r="U4139" t="s">
        <v>40</v>
      </c>
      <c r="V4139">
        <v>20260365</v>
      </c>
    </row>
    <row r="4140" spans="1:22" x14ac:dyDescent="0.3">
      <c r="A4140" s="5">
        <v>46301</v>
      </c>
      <c r="B4140" s="98" t="s">
        <v>3835</v>
      </c>
      <c r="C4140" t="s">
        <v>859</v>
      </c>
      <c r="D4140" t="s">
        <v>2749</v>
      </c>
      <c r="E4140" t="s">
        <v>360</v>
      </c>
      <c r="F4140" t="s">
        <v>2750</v>
      </c>
      <c r="G4140" t="s">
        <v>2733</v>
      </c>
      <c r="H4140" t="s">
        <v>2734</v>
      </c>
      <c r="I4140" s="91">
        <v>0.16666666666666666</v>
      </c>
      <c r="J4140" s="91">
        <v>0.18055555555555555</v>
      </c>
      <c r="K4140" s="92">
        <v>0.33</v>
      </c>
      <c r="O4140">
        <v>0</v>
      </c>
      <c r="P4140">
        <v>45.192559000000003</v>
      </c>
      <c r="Q4140">
        <v>5.7247250000000003</v>
      </c>
      <c r="R4140" s="93">
        <v>46302.404502314814</v>
      </c>
      <c r="S4140">
        <v>1</v>
      </c>
      <c r="T4140">
        <v>20260558</v>
      </c>
      <c r="U4140" t="s">
        <v>40</v>
      </c>
      <c r="V4140">
        <v>20260558</v>
      </c>
    </row>
    <row r="4141" spans="1:22" x14ac:dyDescent="0.3">
      <c r="A4141" s="5">
        <v>46301</v>
      </c>
      <c r="B4141" s="98" t="s">
        <v>3834</v>
      </c>
      <c r="C4141" t="s">
        <v>964</v>
      </c>
      <c r="D4141" t="s">
        <v>3257</v>
      </c>
      <c r="E4141" t="s">
        <v>358</v>
      </c>
      <c r="F4141" t="s">
        <v>3258</v>
      </c>
      <c r="G4141" t="s">
        <v>2733</v>
      </c>
      <c r="H4141" t="s">
        <v>2734</v>
      </c>
      <c r="I4141" s="91">
        <v>0.16666666666666666</v>
      </c>
      <c r="J4141" s="91">
        <v>0.18055555555555555</v>
      </c>
      <c r="K4141" s="92">
        <v>0.33</v>
      </c>
      <c r="L4141" s="91">
        <v>0.33680555555555558</v>
      </c>
      <c r="M4141" s="91">
        <v>0.33958333333333335</v>
      </c>
      <c r="N4141" s="92">
        <v>7.0000000000000007E-2</v>
      </c>
      <c r="O4141">
        <v>1</v>
      </c>
      <c r="P4141">
        <v>45.174598000000003</v>
      </c>
      <c r="Q4141">
        <v>5.7422800000000001</v>
      </c>
      <c r="R4141" s="93">
        <v>46302.404502314814</v>
      </c>
      <c r="S4141">
        <v>1</v>
      </c>
      <c r="T4141">
        <v>20260583</v>
      </c>
      <c r="U4141" t="s">
        <v>40</v>
      </c>
      <c r="V4141">
        <v>20260583</v>
      </c>
    </row>
    <row r="4142" spans="1:22" x14ac:dyDescent="0.3">
      <c r="A4142" s="5">
        <v>46301</v>
      </c>
      <c r="B4142" s="98" t="s">
        <v>3844</v>
      </c>
      <c r="C4142" t="s">
        <v>952</v>
      </c>
      <c r="D4142" t="s">
        <v>3255</v>
      </c>
      <c r="E4142" t="s">
        <v>756</v>
      </c>
      <c r="F4142" t="s">
        <v>3256</v>
      </c>
      <c r="G4142" t="s">
        <v>2733</v>
      </c>
      <c r="H4142" t="s">
        <v>2734</v>
      </c>
      <c r="I4142" s="91">
        <v>0.29166666666666669</v>
      </c>
      <c r="J4142" s="91">
        <v>0.30555555555555558</v>
      </c>
      <c r="K4142" s="92">
        <v>0.33</v>
      </c>
      <c r="O4142">
        <v>0</v>
      </c>
      <c r="P4142">
        <v>45.185825999999999</v>
      </c>
      <c r="Q4142">
        <v>5.7163009999999996</v>
      </c>
      <c r="R4142" s="93">
        <v>46302.404502314814</v>
      </c>
      <c r="S4142">
        <v>1</v>
      </c>
      <c r="T4142">
        <v>20260482</v>
      </c>
      <c r="U4142" t="s">
        <v>40</v>
      </c>
      <c r="V4142">
        <v>20260482</v>
      </c>
    </row>
    <row r="4143" spans="1:22" x14ac:dyDescent="0.3">
      <c r="A4143" s="5">
        <v>46301</v>
      </c>
      <c r="B4143" s="98" t="s">
        <v>6136</v>
      </c>
      <c r="C4143" t="s">
        <v>846</v>
      </c>
      <c r="E4143" t="s">
        <v>63</v>
      </c>
      <c r="F4143" t="s">
        <v>63</v>
      </c>
      <c r="I4143" s="91">
        <v>0.16666666666666666</v>
      </c>
      <c r="J4143" s="91">
        <v>0.1736111111111111</v>
      </c>
      <c r="K4143" s="92">
        <v>0.17</v>
      </c>
      <c r="O4143">
        <v>0</v>
      </c>
      <c r="P4143">
        <v>45.179605000000002</v>
      </c>
      <c r="Q4143">
        <v>5.7066030000000003</v>
      </c>
      <c r="R4143" s="93">
        <v>46302.404502314814</v>
      </c>
      <c r="S4143">
        <v>0</v>
      </c>
      <c r="T4143">
        <v>20260319</v>
      </c>
      <c r="U4143" t="s">
        <v>3760</v>
      </c>
      <c r="V4143">
        <v>20260319</v>
      </c>
    </row>
    <row r="4144" spans="1:22" x14ac:dyDescent="0.3">
      <c r="A4144" s="5">
        <v>46301</v>
      </c>
      <c r="B4144" s="98" t="s">
        <v>3891</v>
      </c>
      <c r="C4144" t="s">
        <v>955</v>
      </c>
      <c r="D4144" t="s">
        <v>3411</v>
      </c>
      <c r="E4144" t="s">
        <v>741</v>
      </c>
      <c r="F4144" t="s">
        <v>3412</v>
      </c>
      <c r="G4144" t="s">
        <v>2733</v>
      </c>
      <c r="H4144" t="s">
        <v>2734</v>
      </c>
      <c r="I4144" s="91">
        <v>0.16666666666666666</v>
      </c>
      <c r="J4144" s="91">
        <v>0.18055555555555555</v>
      </c>
      <c r="K4144" s="92">
        <v>0.33</v>
      </c>
      <c r="O4144">
        <v>0</v>
      </c>
      <c r="P4144">
        <v>45.157052</v>
      </c>
      <c r="Q4144">
        <v>5.7211379999999998</v>
      </c>
      <c r="R4144" s="93">
        <v>46302.404502314814</v>
      </c>
      <c r="S4144">
        <v>1</v>
      </c>
      <c r="T4144">
        <v>20260443</v>
      </c>
      <c r="U4144" t="s">
        <v>40</v>
      </c>
      <c r="V4144">
        <v>20260443</v>
      </c>
    </row>
    <row r="4145" spans="1:22" x14ac:dyDescent="0.3">
      <c r="A4145" s="5">
        <v>46301</v>
      </c>
      <c r="B4145" s="98" t="s">
        <v>3826</v>
      </c>
      <c r="C4145" t="s">
        <v>886</v>
      </c>
      <c r="D4145" t="s">
        <v>3260</v>
      </c>
      <c r="E4145" t="s">
        <v>775</v>
      </c>
      <c r="F4145" t="s">
        <v>3261</v>
      </c>
      <c r="G4145" t="s">
        <v>2733</v>
      </c>
      <c r="H4145" t="s">
        <v>2734</v>
      </c>
      <c r="I4145" s="91">
        <v>0.16666666666666666</v>
      </c>
      <c r="J4145" s="91">
        <v>0.18055555555555555</v>
      </c>
      <c r="K4145" s="92">
        <v>0.33</v>
      </c>
      <c r="L4145" s="91">
        <v>0.19097222222222221</v>
      </c>
      <c r="M4145" s="91">
        <v>0.36180555555555555</v>
      </c>
      <c r="N4145" s="92">
        <v>4.0999999999999996</v>
      </c>
      <c r="O4145">
        <v>1</v>
      </c>
      <c r="P4145">
        <v>45.186475999999999</v>
      </c>
      <c r="Q4145">
        <v>5.7284920000000001</v>
      </c>
      <c r="R4145" s="93">
        <v>46302.404502314814</v>
      </c>
      <c r="S4145">
        <v>1</v>
      </c>
      <c r="T4145">
        <v>20260446</v>
      </c>
      <c r="U4145" t="s">
        <v>40</v>
      </c>
      <c r="V4145">
        <v>20260446</v>
      </c>
    </row>
    <row r="4146" spans="1:22" x14ac:dyDescent="0.3">
      <c r="A4146" s="5">
        <v>46301</v>
      </c>
      <c r="B4146" s="98" t="s">
        <v>3767</v>
      </c>
      <c r="C4146" t="s">
        <v>846</v>
      </c>
      <c r="E4146" t="s">
        <v>3799</v>
      </c>
      <c r="F4146" t="s">
        <v>3799</v>
      </c>
      <c r="I4146" s="91">
        <v>0.29166666666666669</v>
      </c>
      <c r="J4146" s="91">
        <v>0.2986111111111111</v>
      </c>
      <c r="K4146" s="92">
        <v>0.17</v>
      </c>
      <c r="O4146">
        <v>0</v>
      </c>
      <c r="P4146">
        <v>45.215843</v>
      </c>
      <c r="Q4146">
        <v>5.6930630000000004</v>
      </c>
      <c r="R4146" s="93">
        <v>46302.404502314814</v>
      </c>
      <c r="S4146">
        <v>0</v>
      </c>
      <c r="T4146">
        <v>20260248</v>
      </c>
      <c r="U4146" t="s">
        <v>3760</v>
      </c>
      <c r="V4146">
        <v>20260248</v>
      </c>
    </row>
    <row r="4147" spans="1:22" x14ac:dyDescent="0.3">
      <c r="A4147" s="5">
        <v>46301</v>
      </c>
      <c r="B4147" s="98" t="s">
        <v>3872</v>
      </c>
      <c r="C4147" t="s">
        <v>866</v>
      </c>
      <c r="D4147" t="s">
        <v>1671</v>
      </c>
      <c r="E4147" t="s">
        <v>468</v>
      </c>
      <c r="F4147" t="s">
        <v>468</v>
      </c>
      <c r="G4147" t="s">
        <v>2733</v>
      </c>
      <c r="H4147" t="s">
        <v>2737</v>
      </c>
      <c r="I4147" s="91">
        <v>0.33333333333333331</v>
      </c>
      <c r="J4147" s="91">
        <v>0.38541666666666669</v>
      </c>
      <c r="K4147" s="92">
        <v>1.25</v>
      </c>
      <c r="L4147" s="91">
        <v>0.27291666666666664</v>
      </c>
      <c r="M4147" s="91">
        <v>0.34097222222222223</v>
      </c>
      <c r="N4147" s="92">
        <v>1.63</v>
      </c>
      <c r="O4147">
        <v>1</v>
      </c>
      <c r="P4147">
        <v>45.223424000000001</v>
      </c>
      <c r="Q4147">
        <v>5.7943249999999997</v>
      </c>
      <c r="R4147" s="93">
        <v>46302.404502314814</v>
      </c>
      <c r="S4147">
        <v>1</v>
      </c>
      <c r="T4147">
        <v>20260202</v>
      </c>
      <c r="U4147" t="s">
        <v>838</v>
      </c>
      <c r="V4147">
        <v>20260202</v>
      </c>
    </row>
    <row r="4148" spans="1:22" x14ac:dyDescent="0.3">
      <c r="A4148" s="5">
        <v>46301</v>
      </c>
      <c r="B4148" s="98" t="s">
        <v>3894</v>
      </c>
      <c r="C4148" t="s">
        <v>846</v>
      </c>
      <c r="E4148" t="s">
        <v>1799</v>
      </c>
      <c r="F4148" t="s">
        <v>1799</v>
      </c>
      <c r="I4148" s="91">
        <v>0.16666666666666666</v>
      </c>
      <c r="J4148" s="91">
        <v>0.1736111111111111</v>
      </c>
      <c r="K4148" s="92">
        <v>0.17</v>
      </c>
      <c r="O4148">
        <v>0</v>
      </c>
      <c r="P4148">
        <v>45.363452000000002</v>
      </c>
      <c r="Q4148">
        <v>5.6051859999999998</v>
      </c>
      <c r="R4148" s="93">
        <v>46302.404502314814</v>
      </c>
      <c r="S4148">
        <v>0</v>
      </c>
      <c r="T4148">
        <v>20260245</v>
      </c>
      <c r="U4148" t="s">
        <v>3760</v>
      </c>
      <c r="V4148">
        <v>20260245</v>
      </c>
    </row>
    <row r="4149" spans="1:22" x14ac:dyDescent="0.3">
      <c r="A4149" s="5">
        <v>46301</v>
      </c>
      <c r="B4149" s="98" t="s">
        <v>3822</v>
      </c>
      <c r="C4149" t="s">
        <v>944</v>
      </c>
      <c r="D4149" t="s">
        <v>2787</v>
      </c>
      <c r="E4149" t="s">
        <v>518</v>
      </c>
      <c r="F4149" t="s">
        <v>2788</v>
      </c>
      <c r="G4149" t="s">
        <v>2733</v>
      </c>
      <c r="H4149" t="s">
        <v>2734</v>
      </c>
      <c r="I4149" s="91">
        <v>0.16666666666666666</v>
      </c>
      <c r="J4149" s="91">
        <v>0.18055555555555555</v>
      </c>
      <c r="K4149" s="92">
        <v>0.33</v>
      </c>
      <c r="L4149" s="91">
        <v>0.22569444444444445</v>
      </c>
      <c r="M4149" s="91">
        <v>0.46041666666666664</v>
      </c>
      <c r="N4149" s="92">
        <v>5.63</v>
      </c>
      <c r="O4149">
        <v>1</v>
      </c>
      <c r="P4149">
        <v>45.168743999999997</v>
      </c>
      <c r="Q4149">
        <v>5.7258769999999997</v>
      </c>
      <c r="R4149" s="93">
        <v>46302.404502314814</v>
      </c>
      <c r="S4149">
        <v>1</v>
      </c>
      <c r="T4149">
        <v>20260204</v>
      </c>
      <c r="U4149" t="s">
        <v>40</v>
      </c>
      <c r="V4149">
        <v>20260204</v>
      </c>
    </row>
    <row r="4150" spans="1:22" x14ac:dyDescent="0.3">
      <c r="A4150" s="5">
        <v>46301</v>
      </c>
      <c r="B4150" s="98" t="s">
        <v>3854</v>
      </c>
      <c r="C4150" t="s">
        <v>963</v>
      </c>
      <c r="D4150" t="s">
        <v>2504</v>
      </c>
      <c r="E4150" t="s">
        <v>104</v>
      </c>
      <c r="F4150" t="s">
        <v>104</v>
      </c>
      <c r="G4150" t="s">
        <v>2733</v>
      </c>
      <c r="H4150" t="s">
        <v>2737</v>
      </c>
      <c r="I4150" s="91">
        <v>0.33333333333333331</v>
      </c>
      <c r="J4150" s="91">
        <v>0.37847222222222221</v>
      </c>
      <c r="K4150" s="92">
        <v>1.08</v>
      </c>
      <c r="L4150" s="91">
        <v>0.2</v>
      </c>
      <c r="M4150" s="91">
        <v>0.21319444444444444</v>
      </c>
      <c r="N4150" s="92">
        <v>0.32</v>
      </c>
      <c r="O4150">
        <v>1</v>
      </c>
      <c r="P4150">
        <v>45.178600000000003</v>
      </c>
      <c r="Q4150">
        <v>5.708291</v>
      </c>
      <c r="R4150" s="93">
        <v>46302.404502314814</v>
      </c>
      <c r="S4150">
        <v>1</v>
      </c>
      <c r="T4150">
        <v>20260490</v>
      </c>
      <c r="U4150" t="s">
        <v>838</v>
      </c>
      <c r="V4150">
        <v>20260490</v>
      </c>
    </row>
    <row r="4151" spans="1:22" x14ac:dyDescent="0.3">
      <c r="A4151" s="5">
        <v>46301</v>
      </c>
      <c r="B4151" s="98" t="s">
        <v>3814</v>
      </c>
      <c r="C4151" t="s">
        <v>948</v>
      </c>
      <c r="D4151" t="s">
        <v>3271</v>
      </c>
      <c r="E4151" t="s">
        <v>233</v>
      </c>
      <c r="F4151" t="s">
        <v>3272</v>
      </c>
      <c r="G4151" t="s">
        <v>2733</v>
      </c>
      <c r="H4151" t="s">
        <v>2734</v>
      </c>
      <c r="I4151" s="91">
        <v>0.16666666666666666</v>
      </c>
      <c r="J4151" s="91">
        <v>0.18055555555555555</v>
      </c>
      <c r="K4151" s="92">
        <v>0.33</v>
      </c>
      <c r="L4151" s="91">
        <v>0.29583333333333334</v>
      </c>
      <c r="M4151" s="91">
        <v>0.31527777777777777</v>
      </c>
      <c r="N4151" s="92">
        <v>0.47</v>
      </c>
      <c r="O4151">
        <v>1</v>
      </c>
      <c r="P4151">
        <v>45.192034</v>
      </c>
      <c r="Q4151">
        <v>5.73963</v>
      </c>
      <c r="R4151" s="93">
        <v>46302.404502314814</v>
      </c>
      <c r="S4151">
        <v>1</v>
      </c>
      <c r="T4151">
        <v>20260379</v>
      </c>
      <c r="U4151" t="s">
        <v>40</v>
      </c>
      <c r="V4151">
        <v>20260379</v>
      </c>
    </row>
    <row r="4152" spans="1:22" x14ac:dyDescent="0.3">
      <c r="A4152" s="5">
        <v>46301</v>
      </c>
      <c r="B4152" s="98" t="s">
        <v>3833</v>
      </c>
      <c r="C4152" t="s">
        <v>978</v>
      </c>
      <c r="D4152" t="s">
        <v>1547</v>
      </c>
      <c r="E4152" t="s">
        <v>437</v>
      </c>
      <c r="F4152" t="s">
        <v>437</v>
      </c>
      <c r="G4152" t="s">
        <v>2733</v>
      </c>
      <c r="H4152" t="s">
        <v>2737</v>
      </c>
      <c r="I4152" s="91">
        <v>0.33333333333333331</v>
      </c>
      <c r="J4152" s="91">
        <v>0.39583333333333331</v>
      </c>
      <c r="K4152" s="92">
        <v>1.5</v>
      </c>
      <c r="O4152">
        <v>0</v>
      </c>
      <c r="P4152">
        <v>45.569980999999999</v>
      </c>
      <c r="Q4152">
        <v>5.9331420000000001</v>
      </c>
      <c r="R4152" s="93">
        <v>46302.404502314814</v>
      </c>
      <c r="S4152">
        <v>1</v>
      </c>
      <c r="T4152">
        <v>20260159</v>
      </c>
      <c r="U4152" t="s">
        <v>838</v>
      </c>
      <c r="V4152">
        <v>20260159</v>
      </c>
    </row>
    <row r="4153" spans="1:22" x14ac:dyDescent="0.3">
      <c r="A4153" s="5">
        <v>46301</v>
      </c>
      <c r="B4153" s="98" t="s">
        <v>3816</v>
      </c>
      <c r="C4153" t="s">
        <v>957</v>
      </c>
      <c r="D4153" t="s">
        <v>3273</v>
      </c>
      <c r="E4153" t="s">
        <v>548</v>
      </c>
      <c r="F4153" t="s">
        <v>3274</v>
      </c>
      <c r="G4153" t="s">
        <v>2733</v>
      </c>
      <c r="H4153" t="s">
        <v>2734</v>
      </c>
      <c r="I4153" s="91">
        <v>0.3263888888888889</v>
      </c>
      <c r="J4153" s="91">
        <v>0.35069444444444442</v>
      </c>
      <c r="K4153" s="92">
        <v>0.57999999999999996</v>
      </c>
      <c r="L4153" s="91">
        <v>0.39583333333333331</v>
      </c>
      <c r="M4153" s="91">
        <v>0.40347222222222223</v>
      </c>
      <c r="N4153" s="92">
        <v>0.18</v>
      </c>
      <c r="O4153">
        <v>1</v>
      </c>
      <c r="P4153">
        <v>45.199911999999998</v>
      </c>
      <c r="Q4153">
        <v>5.7373810000000001</v>
      </c>
      <c r="R4153" s="93">
        <v>46302.404502314814</v>
      </c>
      <c r="S4153">
        <v>1</v>
      </c>
      <c r="T4153">
        <v>20260295</v>
      </c>
      <c r="U4153" t="s">
        <v>40</v>
      </c>
      <c r="V4153">
        <v>20260295</v>
      </c>
    </row>
    <row r="4154" spans="1:22" x14ac:dyDescent="0.3">
      <c r="A4154" s="5">
        <v>46301</v>
      </c>
      <c r="B4154" s="98" t="s">
        <v>3828</v>
      </c>
      <c r="C4154" t="s">
        <v>976</v>
      </c>
      <c r="D4154" t="s">
        <v>3266</v>
      </c>
      <c r="E4154" t="s">
        <v>706</v>
      </c>
      <c r="F4154" t="s">
        <v>3267</v>
      </c>
      <c r="G4154" t="s">
        <v>2733</v>
      </c>
      <c r="H4154" t="s">
        <v>2734</v>
      </c>
      <c r="I4154" s="91">
        <v>0.16666666666666666</v>
      </c>
      <c r="J4154" s="91">
        <v>0.18055555555555555</v>
      </c>
      <c r="K4154" s="92">
        <v>0.33</v>
      </c>
      <c r="L4154" s="91">
        <v>0.19236111111111112</v>
      </c>
      <c r="M4154" s="91">
        <v>0.20069444444444445</v>
      </c>
      <c r="N4154" s="92">
        <v>0.2</v>
      </c>
      <c r="O4154">
        <v>1</v>
      </c>
      <c r="P4154">
        <v>45.176924999999997</v>
      </c>
      <c r="Q4154">
        <v>5.7132199999999997</v>
      </c>
      <c r="R4154" s="93">
        <v>46302.404502314814</v>
      </c>
      <c r="S4154">
        <v>1</v>
      </c>
      <c r="T4154">
        <v>20260197</v>
      </c>
      <c r="U4154" t="s">
        <v>40</v>
      </c>
      <c r="V4154">
        <v>20260197</v>
      </c>
    </row>
    <row r="4155" spans="1:22" x14ac:dyDescent="0.3">
      <c r="A4155" s="5">
        <v>46301</v>
      </c>
      <c r="B4155" s="98" t="s">
        <v>3844</v>
      </c>
      <c r="C4155" t="s">
        <v>952</v>
      </c>
      <c r="D4155" t="s">
        <v>3782</v>
      </c>
      <c r="E4155" t="s">
        <v>129</v>
      </c>
      <c r="F4155" t="s">
        <v>3783</v>
      </c>
      <c r="G4155" t="s">
        <v>2733</v>
      </c>
      <c r="H4155" t="s">
        <v>2734</v>
      </c>
      <c r="I4155" s="91">
        <v>0.16666666666666666</v>
      </c>
      <c r="J4155" s="91">
        <v>0.18055555555555555</v>
      </c>
      <c r="K4155" s="92">
        <v>0.33</v>
      </c>
      <c r="O4155">
        <v>0</v>
      </c>
      <c r="P4155">
        <v>45.186948999999998</v>
      </c>
      <c r="Q4155">
        <v>5.7284750000000004</v>
      </c>
      <c r="R4155" s="93">
        <v>46302.404502314814</v>
      </c>
      <c r="S4155">
        <v>1</v>
      </c>
      <c r="T4155">
        <v>20260386</v>
      </c>
      <c r="U4155" t="s">
        <v>40</v>
      </c>
      <c r="V4155">
        <v>20260386</v>
      </c>
    </row>
    <row r="4156" spans="1:22" x14ac:dyDescent="0.3">
      <c r="A4156" s="5">
        <v>46301</v>
      </c>
      <c r="B4156" s="98" t="s">
        <v>3841</v>
      </c>
      <c r="C4156" t="s">
        <v>971</v>
      </c>
      <c r="D4156" t="s">
        <v>1262</v>
      </c>
      <c r="E4156" t="s">
        <v>337</v>
      </c>
      <c r="F4156" t="s">
        <v>1265</v>
      </c>
      <c r="G4156" t="s">
        <v>2733</v>
      </c>
      <c r="H4156" t="s">
        <v>2737</v>
      </c>
      <c r="I4156" s="91">
        <v>0.33333333333333331</v>
      </c>
      <c r="J4156" s="91">
        <v>0.34722222222222221</v>
      </c>
      <c r="K4156" s="92">
        <v>0.33</v>
      </c>
      <c r="L4156" s="91">
        <v>0.34166666666666667</v>
      </c>
      <c r="M4156" s="91">
        <v>0.3527777777777778</v>
      </c>
      <c r="N4156" s="92">
        <v>0.27</v>
      </c>
      <c r="O4156">
        <v>1</v>
      </c>
      <c r="P4156">
        <v>45.170650999999999</v>
      </c>
      <c r="Q4156">
        <v>5.758642</v>
      </c>
      <c r="R4156" s="93">
        <v>46302.404502314814</v>
      </c>
      <c r="S4156">
        <v>1</v>
      </c>
      <c r="T4156">
        <v>20260056</v>
      </c>
      <c r="U4156" t="s">
        <v>838</v>
      </c>
      <c r="V4156">
        <v>20260056</v>
      </c>
    </row>
    <row r="4157" spans="1:22" x14ac:dyDescent="0.3">
      <c r="A4157" s="5">
        <v>46301</v>
      </c>
      <c r="B4157" s="98" t="s">
        <v>6136</v>
      </c>
      <c r="C4157" t="s">
        <v>846</v>
      </c>
      <c r="E4157" t="s">
        <v>821</v>
      </c>
      <c r="F4157" t="s">
        <v>821</v>
      </c>
      <c r="I4157" s="91">
        <v>0.33333333333333331</v>
      </c>
      <c r="J4157" s="91">
        <v>0.37847222222222221</v>
      </c>
      <c r="K4157" s="92">
        <v>1.08</v>
      </c>
      <c r="O4157">
        <v>0</v>
      </c>
      <c r="P4157">
        <v>45.365777999999999</v>
      </c>
      <c r="Q4157">
        <v>5.5901800000000001</v>
      </c>
      <c r="R4157" s="93">
        <v>46302.404502314814</v>
      </c>
      <c r="S4157">
        <v>0</v>
      </c>
      <c r="V4157" t="s">
        <v>3800</v>
      </c>
    </row>
    <row r="4158" spans="1:22" x14ac:dyDescent="0.3">
      <c r="A4158" s="5">
        <v>46301</v>
      </c>
      <c r="B4158" s="98" t="s">
        <v>3829</v>
      </c>
      <c r="C4158" t="s">
        <v>946</v>
      </c>
      <c r="D4158" t="s">
        <v>3282</v>
      </c>
      <c r="E4158" t="s">
        <v>797</v>
      </c>
      <c r="F4158" t="s">
        <v>3283</v>
      </c>
      <c r="G4158" t="s">
        <v>2733</v>
      </c>
      <c r="H4158" t="s">
        <v>2734</v>
      </c>
      <c r="I4158" s="91">
        <v>0.16666666666666666</v>
      </c>
      <c r="J4158" s="91">
        <v>0.18055555555555555</v>
      </c>
      <c r="K4158" s="92">
        <v>0.33</v>
      </c>
      <c r="O4158">
        <v>0</v>
      </c>
      <c r="P4158">
        <v>45.201144999999997</v>
      </c>
      <c r="Q4158">
        <v>5.706251</v>
      </c>
      <c r="R4158" s="93">
        <v>46302.404502314814</v>
      </c>
      <c r="S4158">
        <v>0</v>
      </c>
      <c r="T4158">
        <v>20260463</v>
      </c>
      <c r="U4158" t="s">
        <v>40</v>
      </c>
      <c r="V4158">
        <v>20260463</v>
      </c>
    </row>
    <row r="4159" spans="1:22" x14ac:dyDescent="0.3">
      <c r="A4159" s="5">
        <v>46301</v>
      </c>
      <c r="B4159" s="98" t="s">
        <v>3820</v>
      </c>
      <c r="C4159" t="s">
        <v>961</v>
      </c>
      <c r="D4159" t="s">
        <v>1378</v>
      </c>
      <c r="E4159" t="s">
        <v>656</v>
      </c>
      <c r="F4159" t="s">
        <v>656</v>
      </c>
      <c r="G4159" t="s">
        <v>2733</v>
      </c>
      <c r="H4159" t="s">
        <v>2737</v>
      </c>
      <c r="I4159" s="91">
        <v>0.30208333333333331</v>
      </c>
      <c r="J4159" s="91">
        <v>0.34375</v>
      </c>
      <c r="K4159" s="92">
        <v>1</v>
      </c>
      <c r="L4159" s="91">
        <v>0.28541666666666665</v>
      </c>
      <c r="M4159" s="91">
        <v>0.33541666666666664</v>
      </c>
      <c r="N4159" s="92">
        <v>1.2</v>
      </c>
      <c r="O4159">
        <v>1</v>
      </c>
      <c r="P4159">
        <v>45.165717999999998</v>
      </c>
      <c r="Q4159">
        <v>5.7258519999999997</v>
      </c>
      <c r="R4159" s="93">
        <v>46302.404502314814</v>
      </c>
      <c r="S4159">
        <v>1</v>
      </c>
      <c r="T4159">
        <v>20260098</v>
      </c>
      <c r="U4159" t="s">
        <v>838</v>
      </c>
      <c r="V4159">
        <v>20260098</v>
      </c>
    </row>
    <row r="4160" spans="1:22" x14ac:dyDescent="0.3">
      <c r="A4160" s="5">
        <v>46301</v>
      </c>
      <c r="B4160" s="98" t="s">
        <v>3831</v>
      </c>
      <c r="C4160" t="s">
        <v>892</v>
      </c>
      <c r="D4160" t="s">
        <v>3296</v>
      </c>
      <c r="E4160" t="s">
        <v>330</v>
      </c>
      <c r="F4160" t="s">
        <v>3297</v>
      </c>
      <c r="G4160" t="s">
        <v>2733</v>
      </c>
      <c r="H4160" t="s">
        <v>2734</v>
      </c>
      <c r="I4160" s="91">
        <v>0.16666666666666666</v>
      </c>
      <c r="J4160" s="91">
        <v>0.18055555555555555</v>
      </c>
      <c r="K4160" s="92">
        <v>0.33</v>
      </c>
      <c r="O4160">
        <v>0</v>
      </c>
      <c r="P4160">
        <v>45.168810999999998</v>
      </c>
      <c r="Q4160">
        <v>5.722461</v>
      </c>
      <c r="R4160" s="93">
        <v>46302.404502314814</v>
      </c>
      <c r="S4160">
        <v>1</v>
      </c>
      <c r="T4160">
        <v>20260102</v>
      </c>
      <c r="U4160" t="s">
        <v>40</v>
      </c>
      <c r="V4160">
        <v>20260102</v>
      </c>
    </row>
    <row r="4161" spans="1:22" x14ac:dyDescent="0.3">
      <c r="A4161" s="5">
        <v>46301</v>
      </c>
      <c r="B4161" s="98" t="s">
        <v>3883</v>
      </c>
      <c r="C4161" t="s">
        <v>849</v>
      </c>
      <c r="D4161" t="s">
        <v>1151</v>
      </c>
      <c r="E4161" t="s">
        <v>263</v>
      </c>
      <c r="F4161" t="s">
        <v>263</v>
      </c>
      <c r="G4161" t="s">
        <v>2733</v>
      </c>
      <c r="H4161" t="s">
        <v>2737</v>
      </c>
      <c r="I4161" s="91">
        <v>0.33333333333333331</v>
      </c>
      <c r="J4161" s="91">
        <v>0.375</v>
      </c>
      <c r="K4161" s="92">
        <v>1</v>
      </c>
      <c r="L4161" s="91">
        <v>0.2902777777777778</v>
      </c>
      <c r="M4161" s="91">
        <v>0.38333333333333336</v>
      </c>
      <c r="N4161" s="92">
        <v>2.23</v>
      </c>
      <c r="O4161">
        <v>1</v>
      </c>
      <c r="P4161">
        <v>45.245221999999998</v>
      </c>
      <c r="Q4161">
        <v>5.6715299999999997</v>
      </c>
      <c r="R4161" s="93">
        <v>46302.404502314814</v>
      </c>
      <c r="S4161">
        <v>1</v>
      </c>
      <c r="T4161">
        <v>20260584</v>
      </c>
      <c r="U4161" t="s">
        <v>838</v>
      </c>
      <c r="V4161">
        <v>20260584</v>
      </c>
    </row>
    <row r="4162" spans="1:22" x14ac:dyDescent="0.3">
      <c r="A4162" s="5">
        <v>46301</v>
      </c>
      <c r="B4162" s="98" t="s">
        <v>3883</v>
      </c>
      <c r="C4162" t="s">
        <v>849</v>
      </c>
      <c r="D4162" t="s">
        <v>3231</v>
      </c>
      <c r="E4162" t="s">
        <v>263</v>
      </c>
      <c r="F4162" t="s">
        <v>3232</v>
      </c>
      <c r="G4162" t="s">
        <v>2733</v>
      </c>
      <c r="H4162" t="s">
        <v>2734</v>
      </c>
      <c r="I4162" s="91">
        <v>0.16666666666666666</v>
      </c>
      <c r="J4162" s="91">
        <v>0.1736111111111111</v>
      </c>
      <c r="K4162" s="92">
        <v>0.17</v>
      </c>
      <c r="L4162" s="91">
        <v>0.2902777777777778</v>
      </c>
      <c r="M4162" s="91">
        <v>0.2902777777777778</v>
      </c>
      <c r="N4162" s="92">
        <v>0</v>
      </c>
      <c r="O4162">
        <v>1</v>
      </c>
      <c r="P4162">
        <v>45.245221999999998</v>
      </c>
      <c r="Q4162">
        <v>5.6715299999999997</v>
      </c>
      <c r="R4162" s="93">
        <v>46302.404502314814</v>
      </c>
      <c r="S4162">
        <v>1</v>
      </c>
      <c r="T4162">
        <v>20260584</v>
      </c>
      <c r="U4162" t="s">
        <v>40</v>
      </c>
      <c r="V4162">
        <v>20260584</v>
      </c>
    </row>
    <row r="4163" spans="1:22" x14ac:dyDescent="0.3">
      <c r="A4163" s="5">
        <v>46301</v>
      </c>
      <c r="B4163" s="98" t="s">
        <v>3846</v>
      </c>
      <c r="C4163" t="s">
        <v>863</v>
      </c>
      <c r="D4163" t="s">
        <v>873</v>
      </c>
      <c r="E4163" t="s">
        <v>214</v>
      </c>
      <c r="F4163" t="s">
        <v>3287</v>
      </c>
      <c r="G4163" t="s">
        <v>2733</v>
      </c>
      <c r="H4163" t="s">
        <v>2734</v>
      </c>
      <c r="I4163" s="91">
        <v>0.16666666666666666</v>
      </c>
      <c r="J4163" s="91">
        <v>0.18055555555555555</v>
      </c>
      <c r="K4163" s="92">
        <v>0.33</v>
      </c>
      <c r="L4163" s="91">
        <v>0.2013888888888889</v>
      </c>
      <c r="M4163" s="91">
        <v>0.20208333333333334</v>
      </c>
      <c r="N4163" s="92">
        <v>0.02</v>
      </c>
      <c r="O4163">
        <v>1</v>
      </c>
      <c r="P4163">
        <v>45.191879999999998</v>
      </c>
      <c r="Q4163">
        <v>5.7191989999999997</v>
      </c>
      <c r="R4163" s="93">
        <v>46302.404502314814</v>
      </c>
      <c r="S4163">
        <v>1</v>
      </c>
      <c r="V4163" t="s">
        <v>3766</v>
      </c>
    </row>
    <row r="4164" spans="1:22" x14ac:dyDescent="0.3">
      <c r="A4164" s="5">
        <v>46301</v>
      </c>
      <c r="B4164" s="98" t="s">
        <v>3848</v>
      </c>
      <c r="C4164" t="s">
        <v>945</v>
      </c>
      <c r="D4164" t="s">
        <v>2771</v>
      </c>
      <c r="E4164" t="s">
        <v>429</v>
      </c>
      <c r="F4164" t="s">
        <v>2772</v>
      </c>
      <c r="G4164" t="s">
        <v>2733</v>
      </c>
      <c r="H4164" t="s">
        <v>2734</v>
      </c>
      <c r="I4164" s="91">
        <v>0.16666666666666666</v>
      </c>
      <c r="J4164" s="91">
        <v>0.18055555555555555</v>
      </c>
      <c r="K4164" s="92">
        <v>0.33</v>
      </c>
      <c r="L4164" s="91">
        <v>0.21527777777777779</v>
      </c>
      <c r="M4164" s="91">
        <v>0.60277777777777775</v>
      </c>
      <c r="N4164" s="92">
        <v>9.3000000000000007</v>
      </c>
      <c r="O4164">
        <v>1</v>
      </c>
      <c r="P4164">
        <v>45.169803999999999</v>
      </c>
      <c r="Q4164">
        <v>5.721832</v>
      </c>
      <c r="R4164" s="93">
        <v>46302.404502314814</v>
      </c>
      <c r="S4164">
        <v>1</v>
      </c>
      <c r="T4164">
        <v>20260118</v>
      </c>
      <c r="U4164" t="s">
        <v>40</v>
      </c>
      <c r="V4164">
        <v>20260118</v>
      </c>
    </row>
    <row r="4165" spans="1:22" x14ac:dyDescent="0.3">
      <c r="A4165" s="5">
        <v>46301</v>
      </c>
      <c r="B4165" s="98" t="s">
        <v>3848</v>
      </c>
      <c r="C4165" t="s">
        <v>945</v>
      </c>
      <c r="D4165" t="s">
        <v>1454</v>
      </c>
      <c r="E4165" t="s">
        <v>495</v>
      </c>
      <c r="F4165" t="s">
        <v>1456</v>
      </c>
      <c r="G4165" t="s">
        <v>2733</v>
      </c>
      <c r="H4165" t="s">
        <v>2737</v>
      </c>
      <c r="I4165" s="91">
        <v>0.33333333333333331</v>
      </c>
      <c r="J4165" s="91">
        <v>0.35416666666666669</v>
      </c>
      <c r="K4165" s="92">
        <v>0.5</v>
      </c>
      <c r="O4165">
        <v>0</v>
      </c>
      <c r="P4165">
        <v>45.184829999999998</v>
      </c>
      <c r="Q4165">
        <v>5.7190070000000004</v>
      </c>
      <c r="R4165" s="93">
        <v>46302.404502314814</v>
      </c>
      <c r="S4165">
        <v>1</v>
      </c>
      <c r="T4165">
        <v>20260126</v>
      </c>
      <c r="U4165" t="s">
        <v>838</v>
      </c>
      <c r="V4165">
        <v>20260126</v>
      </c>
    </row>
    <row r="4166" spans="1:22" x14ac:dyDescent="0.3">
      <c r="A4166" s="5">
        <v>46301</v>
      </c>
      <c r="B4166" s="98" t="s">
        <v>3829</v>
      </c>
      <c r="C4166" t="s">
        <v>946</v>
      </c>
      <c r="D4166" t="s">
        <v>3288</v>
      </c>
      <c r="E4166" t="s">
        <v>121</v>
      </c>
      <c r="F4166" t="s">
        <v>3289</v>
      </c>
      <c r="G4166" t="s">
        <v>2733</v>
      </c>
      <c r="H4166" t="s">
        <v>2734</v>
      </c>
      <c r="I4166" s="91">
        <v>0.25</v>
      </c>
      <c r="J4166" s="91">
        <v>0.2638888888888889</v>
      </c>
      <c r="K4166" s="92">
        <v>0.33</v>
      </c>
      <c r="O4166">
        <v>0</v>
      </c>
      <c r="P4166">
        <v>45.184877999999998</v>
      </c>
      <c r="Q4166">
        <v>5.7209649999999996</v>
      </c>
      <c r="R4166" s="93">
        <v>46302.404502314814</v>
      </c>
      <c r="S4166">
        <v>0</v>
      </c>
      <c r="T4166">
        <v>20260320</v>
      </c>
      <c r="U4166" t="s">
        <v>40</v>
      </c>
      <c r="V4166">
        <v>20260320</v>
      </c>
    </row>
    <row r="4167" spans="1:22" x14ac:dyDescent="0.3">
      <c r="A4167" s="5">
        <v>46301</v>
      </c>
      <c r="B4167" s="98" t="s">
        <v>3894</v>
      </c>
      <c r="C4167" t="s">
        <v>846</v>
      </c>
      <c r="E4167" t="s">
        <v>459</v>
      </c>
      <c r="F4167" t="s">
        <v>459</v>
      </c>
      <c r="I4167" s="91">
        <v>0.33333333333333331</v>
      </c>
      <c r="J4167" s="91">
        <v>0.38541666666666669</v>
      </c>
      <c r="K4167" s="92">
        <v>1.25</v>
      </c>
      <c r="O4167">
        <v>0</v>
      </c>
      <c r="P4167">
        <v>45.188403000000001</v>
      </c>
      <c r="Q4167">
        <v>5.7183289999999998</v>
      </c>
      <c r="R4167" s="93">
        <v>46302.404502314814</v>
      </c>
      <c r="S4167">
        <v>0</v>
      </c>
      <c r="T4167">
        <v>20260577</v>
      </c>
      <c r="U4167" t="s">
        <v>3760</v>
      </c>
      <c r="V4167">
        <v>20260577</v>
      </c>
    </row>
    <row r="4168" spans="1:22" x14ac:dyDescent="0.3">
      <c r="A4168" s="5">
        <v>46301</v>
      </c>
      <c r="B4168" s="98" t="s">
        <v>3840</v>
      </c>
      <c r="C4168" t="s">
        <v>959</v>
      </c>
      <c r="D4168" t="s">
        <v>2248</v>
      </c>
      <c r="E4168" t="s">
        <v>588</v>
      </c>
      <c r="F4168" t="s">
        <v>588</v>
      </c>
      <c r="G4168" t="s">
        <v>2733</v>
      </c>
      <c r="H4168" t="s">
        <v>2737</v>
      </c>
      <c r="I4168" s="91">
        <v>0.3611111111111111</v>
      </c>
      <c r="J4168" s="91">
        <v>0.37152777777777779</v>
      </c>
      <c r="K4168" s="92">
        <v>0.25</v>
      </c>
      <c r="O4168">
        <v>0</v>
      </c>
      <c r="P4168">
        <v>45.207380000000001</v>
      </c>
      <c r="Q4168">
        <v>5.7814410000000001</v>
      </c>
      <c r="R4168" s="93">
        <v>46302.404502314814</v>
      </c>
      <c r="S4168">
        <v>1</v>
      </c>
      <c r="T4168">
        <v>20260393</v>
      </c>
      <c r="U4168" t="s">
        <v>838</v>
      </c>
      <c r="V4168">
        <v>20260393</v>
      </c>
    </row>
    <row r="4169" spans="1:22" x14ac:dyDescent="0.3">
      <c r="A4169" s="5">
        <v>46301</v>
      </c>
      <c r="B4169" s="98" t="s">
        <v>3827</v>
      </c>
      <c r="C4169" t="s">
        <v>967</v>
      </c>
      <c r="D4169" t="s">
        <v>3515</v>
      </c>
      <c r="E4169" t="s">
        <v>234</v>
      </c>
      <c r="F4169" t="s">
        <v>3516</v>
      </c>
      <c r="G4169" t="s">
        <v>2733</v>
      </c>
      <c r="H4169" t="s">
        <v>2734</v>
      </c>
      <c r="I4169" s="91">
        <v>0.16666666666666666</v>
      </c>
      <c r="J4169" s="91">
        <v>0.18055555555555555</v>
      </c>
      <c r="K4169" s="92">
        <v>0.33</v>
      </c>
      <c r="L4169" s="91">
        <v>0.22013888888888888</v>
      </c>
      <c r="M4169" s="91">
        <v>0.22430555555555556</v>
      </c>
      <c r="N4169" s="92">
        <v>0.1</v>
      </c>
      <c r="O4169">
        <v>1</v>
      </c>
      <c r="P4169">
        <v>45.182043</v>
      </c>
      <c r="Q4169">
        <v>5.7257119999999997</v>
      </c>
      <c r="R4169" s="93">
        <v>46302.404502314814</v>
      </c>
      <c r="S4169">
        <v>1</v>
      </c>
      <c r="T4169">
        <v>20260206</v>
      </c>
      <c r="U4169" t="s">
        <v>40</v>
      </c>
      <c r="V4169">
        <v>20260206</v>
      </c>
    </row>
    <row r="4170" spans="1:22" x14ac:dyDescent="0.3">
      <c r="A4170" s="5">
        <v>46301</v>
      </c>
      <c r="B4170" s="98" t="s">
        <v>3867</v>
      </c>
      <c r="C4170" t="s">
        <v>914</v>
      </c>
      <c r="D4170" t="s">
        <v>1728</v>
      </c>
      <c r="E4170" t="s">
        <v>127</v>
      </c>
      <c r="F4170" t="s">
        <v>127</v>
      </c>
      <c r="G4170" t="s">
        <v>2733</v>
      </c>
      <c r="H4170" t="s">
        <v>2737</v>
      </c>
      <c r="I4170" s="91">
        <v>0.33333333333333331</v>
      </c>
      <c r="J4170" s="91">
        <v>0.34722222222222221</v>
      </c>
      <c r="K4170" s="92">
        <v>0.33</v>
      </c>
      <c r="L4170" s="91">
        <v>0.25416666666666665</v>
      </c>
      <c r="M4170" s="91">
        <v>0.27152777777777776</v>
      </c>
      <c r="N4170" s="92">
        <v>0.42</v>
      </c>
      <c r="O4170">
        <v>1</v>
      </c>
      <c r="P4170">
        <v>45.190395000000002</v>
      </c>
      <c r="Q4170">
        <v>5.7254319999999996</v>
      </c>
      <c r="R4170" s="93">
        <v>46302.404502314814</v>
      </c>
      <c r="S4170">
        <v>1</v>
      </c>
      <c r="T4170">
        <v>20260224</v>
      </c>
      <c r="U4170" t="s">
        <v>838</v>
      </c>
      <c r="V4170">
        <v>20260224</v>
      </c>
    </row>
    <row r="4171" spans="1:22" x14ac:dyDescent="0.3">
      <c r="A4171" s="5">
        <v>46301</v>
      </c>
      <c r="B4171" s="98" t="s">
        <v>3830</v>
      </c>
      <c r="C4171" t="s">
        <v>951</v>
      </c>
      <c r="D4171" t="s">
        <v>1830</v>
      </c>
      <c r="E4171" t="s">
        <v>403</v>
      </c>
      <c r="F4171" t="s">
        <v>403</v>
      </c>
      <c r="G4171" t="s">
        <v>2733</v>
      </c>
      <c r="H4171" t="s">
        <v>2737</v>
      </c>
      <c r="I4171" s="91">
        <v>0.33333333333333331</v>
      </c>
      <c r="J4171" s="91">
        <v>0.4236111111111111</v>
      </c>
      <c r="K4171" s="92">
        <v>2.17</v>
      </c>
      <c r="L4171" s="91">
        <v>0.19513888888888889</v>
      </c>
      <c r="M4171" s="91">
        <v>0.37569444444444444</v>
      </c>
      <c r="N4171" s="92">
        <v>4.33</v>
      </c>
      <c r="O4171">
        <v>1</v>
      </c>
      <c r="P4171">
        <v>45.176518000000002</v>
      </c>
      <c r="Q4171">
        <v>5.7090420000000002</v>
      </c>
      <c r="R4171" s="93">
        <v>46302.404502314814</v>
      </c>
      <c r="S4171">
        <v>1</v>
      </c>
      <c r="T4171">
        <v>20260254</v>
      </c>
      <c r="U4171" t="s">
        <v>838</v>
      </c>
      <c r="V4171">
        <v>20260254</v>
      </c>
    </row>
    <row r="4172" spans="1:22" x14ac:dyDescent="0.3">
      <c r="A4172" s="5">
        <v>46301</v>
      </c>
      <c r="B4172" s="98" t="s">
        <v>3848</v>
      </c>
      <c r="C4172" t="s">
        <v>945</v>
      </c>
      <c r="D4172" t="s">
        <v>2224</v>
      </c>
      <c r="E4172" t="s">
        <v>694</v>
      </c>
      <c r="F4172" t="s">
        <v>694</v>
      </c>
      <c r="G4172" t="s">
        <v>2733</v>
      </c>
      <c r="H4172" t="s">
        <v>2737</v>
      </c>
      <c r="I4172" s="91">
        <v>0.33333333333333331</v>
      </c>
      <c r="J4172" s="91">
        <v>0.34722222222222221</v>
      </c>
      <c r="K4172" s="92">
        <v>0.33</v>
      </c>
      <c r="L4172" s="91">
        <v>0.18680555555555556</v>
      </c>
      <c r="M4172" s="91">
        <v>0.19583333333333333</v>
      </c>
      <c r="N4172" s="92">
        <v>0.22</v>
      </c>
      <c r="O4172">
        <v>1</v>
      </c>
      <c r="P4172">
        <v>45.179248000000001</v>
      </c>
      <c r="Q4172">
        <v>5.7079449999999996</v>
      </c>
      <c r="R4172" s="93">
        <v>46302.404502314814</v>
      </c>
      <c r="S4172">
        <v>1</v>
      </c>
      <c r="T4172">
        <v>20260382</v>
      </c>
      <c r="U4172" t="s">
        <v>838</v>
      </c>
      <c r="V4172">
        <v>20260382</v>
      </c>
    </row>
    <row r="4173" spans="1:22" x14ac:dyDescent="0.3">
      <c r="A4173" s="5">
        <v>46301</v>
      </c>
      <c r="B4173" s="98" t="s">
        <v>3822</v>
      </c>
      <c r="C4173" t="s">
        <v>944</v>
      </c>
      <c r="D4173" t="s">
        <v>2699</v>
      </c>
      <c r="E4173" t="s">
        <v>454</v>
      </c>
      <c r="F4173" t="s">
        <v>454</v>
      </c>
      <c r="G4173" t="s">
        <v>2733</v>
      </c>
      <c r="H4173" t="s">
        <v>2737</v>
      </c>
      <c r="I4173" s="91">
        <v>0.33333333333333331</v>
      </c>
      <c r="J4173" s="91">
        <v>0.51388888888888884</v>
      </c>
      <c r="K4173" s="92">
        <v>4.33</v>
      </c>
      <c r="L4173" s="91">
        <v>0.17083333333333334</v>
      </c>
      <c r="M4173" s="91">
        <v>0.21319444444444444</v>
      </c>
      <c r="N4173" s="92">
        <v>1.02</v>
      </c>
      <c r="O4173">
        <v>1</v>
      </c>
      <c r="P4173">
        <v>45.182113000000001</v>
      </c>
      <c r="Q4173">
        <v>5.7311740000000002</v>
      </c>
      <c r="R4173" s="93">
        <v>46302.404502314814</v>
      </c>
      <c r="S4173">
        <v>1</v>
      </c>
      <c r="T4173">
        <v>20260571</v>
      </c>
      <c r="U4173" t="s">
        <v>838</v>
      </c>
      <c r="V4173">
        <v>20260571</v>
      </c>
    </row>
    <row r="4174" spans="1:22" x14ac:dyDescent="0.3">
      <c r="A4174" s="5">
        <v>46301</v>
      </c>
      <c r="B4174" s="98" t="s">
        <v>3864</v>
      </c>
      <c r="C4174" t="s">
        <v>960</v>
      </c>
      <c r="D4174" t="s">
        <v>3059</v>
      </c>
      <c r="E4174" t="s">
        <v>654</v>
      </c>
      <c r="F4174" t="s">
        <v>3060</v>
      </c>
      <c r="G4174" t="s">
        <v>2733</v>
      </c>
      <c r="H4174" t="s">
        <v>2734</v>
      </c>
      <c r="I4174" s="91">
        <v>0.16666666666666666</v>
      </c>
      <c r="J4174" s="91">
        <v>0.18055555555555555</v>
      </c>
      <c r="K4174" s="92">
        <v>0.33</v>
      </c>
      <c r="L4174" s="91">
        <v>0.32430555555555557</v>
      </c>
      <c r="M4174" s="91">
        <v>0.33055555555555555</v>
      </c>
      <c r="N4174" s="92">
        <v>0.15</v>
      </c>
      <c r="O4174">
        <v>1</v>
      </c>
      <c r="P4174">
        <v>45.218727999999999</v>
      </c>
      <c r="Q4174">
        <v>5.6931099999999999</v>
      </c>
      <c r="R4174" s="93">
        <v>46302.404502314814</v>
      </c>
      <c r="S4174">
        <v>1</v>
      </c>
      <c r="T4174">
        <v>20260078</v>
      </c>
      <c r="U4174" t="s">
        <v>40</v>
      </c>
      <c r="V4174">
        <v>20260078</v>
      </c>
    </row>
    <row r="4175" spans="1:22" x14ac:dyDescent="0.3">
      <c r="A4175" s="5">
        <v>46301</v>
      </c>
      <c r="B4175" s="98" t="s">
        <v>3836</v>
      </c>
      <c r="C4175" t="s">
        <v>954</v>
      </c>
      <c r="D4175" t="s">
        <v>1689</v>
      </c>
      <c r="E4175" t="s">
        <v>174</v>
      </c>
      <c r="F4175" t="s">
        <v>174</v>
      </c>
      <c r="G4175" t="s">
        <v>2733</v>
      </c>
      <c r="H4175" t="s">
        <v>2737</v>
      </c>
      <c r="I4175" s="91">
        <v>0.33333333333333331</v>
      </c>
      <c r="J4175" s="91">
        <v>0.34722222222222221</v>
      </c>
      <c r="K4175" s="92">
        <v>0.33</v>
      </c>
      <c r="L4175" s="91">
        <v>0.22291666666666668</v>
      </c>
      <c r="M4175" s="91">
        <v>0.24652777777777779</v>
      </c>
      <c r="N4175" s="92">
        <v>0.56999999999999995</v>
      </c>
      <c r="O4175">
        <v>1</v>
      </c>
      <c r="P4175">
        <v>45.180501999999997</v>
      </c>
      <c r="Q4175">
        <v>5.7300690000000003</v>
      </c>
      <c r="R4175" s="93">
        <v>46302.404502314814</v>
      </c>
      <c r="S4175">
        <v>1</v>
      </c>
      <c r="T4175">
        <v>20260211</v>
      </c>
      <c r="U4175" t="s">
        <v>838</v>
      </c>
      <c r="V4175">
        <v>20260211</v>
      </c>
    </row>
    <row r="4176" spans="1:22" x14ac:dyDescent="0.3">
      <c r="A4176" s="5">
        <v>46301</v>
      </c>
      <c r="B4176" s="98" t="s">
        <v>3826</v>
      </c>
      <c r="C4176" t="s">
        <v>886</v>
      </c>
      <c r="D4176" t="s">
        <v>3397</v>
      </c>
      <c r="E4176" t="s">
        <v>765</v>
      </c>
      <c r="F4176" t="s">
        <v>3398</v>
      </c>
      <c r="G4176" t="s">
        <v>2733</v>
      </c>
      <c r="H4176" t="s">
        <v>2734</v>
      </c>
      <c r="I4176" s="91">
        <v>0.25</v>
      </c>
      <c r="J4176" s="91">
        <v>0.26041666666666669</v>
      </c>
      <c r="K4176" s="92">
        <v>0.25</v>
      </c>
      <c r="L4176" s="91">
        <v>0.21319444444444444</v>
      </c>
      <c r="M4176" s="91">
        <v>0.37361111111111112</v>
      </c>
      <c r="N4176" s="92">
        <v>3.85</v>
      </c>
      <c r="O4176">
        <v>1</v>
      </c>
      <c r="P4176">
        <v>45.187506999999997</v>
      </c>
      <c r="Q4176">
        <v>5.7117440000000004</v>
      </c>
      <c r="R4176" s="93">
        <v>46302.404502314814</v>
      </c>
      <c r="S4176">
        <v>1</v>
      </c>
      <c r="T4176">
        <v>20260158</v>
      </c>
      <c r="U4176" t="s">
        <v>3760</v>
      </c>
      <c r="V4176">
        <v>20260158</v>
      </c>
    </row>
    <row r="4177" spans="1:22" x14ac:dyDescent="0.3">
      <c r="A4177" s="5">
        <v>46301</v>
      </c>
      <c r="B4177" s="98" t="s">
        <v>3817</v>
      </c>
      <c r="C4177" t="s">
        <v>974</v>
      </c>
      <c r="D4177" t="s">
        <v>6564</v>
      </c>
      <c r="E4177" t="s">
        <v>236</v>
      </c>
      <c r="F4177" t="s">
        <v>6565</v>
      </c>
      <c r="G4177" t="s">
        <v>2733</v>
      </c>
      <c r="H4177" t="s">
        <v>2734</v>
      </c>
      <c r="I4177" s="91">
        <v>0.16666666666666666</v>
      </c>
      <c r="J4177" s="91">
        <v>0.18055555555555555</v>
      </c>
      <c r="K4177" s="92">
        <v>0.33</v>
      </c>
      <c r="O4177">
        <v>0</v>
      </c>
      <c r="P4177">
        <v>45.184652999999997</v>
      </c>
      <c r="Q4177">
        <v>5.7162660000000001</v>
      </c>
      <c r="R4177" s="93">
        <v>46302.404502314814</v>
      </c>
      <c r="S4177">
        <v>1</v>
      </c>
      <c r="T4177">
        <v>20260245</v>
      </c>
      <c r="U4177" t="s">
        <v>3760</v>
      </c>
      <c r="V4177">
        <v>20260245</v>
      </c>
    </row>
    <row r="4178" spans="1:22" x14ac:dyDescent="0.3">
      <c r="A4178" s="5">
        <v>46301</v>
      </c>
      <c r="B4178" s="98" t="s">
        <v>3830</v>
      </c>
      <c r="C4178" t="s">
        <v>951</v>
      </c>
      <c r="D4178" t="s">
        <v>3302</v>
      </c>
      <c r="E4178" t="s">
        <v>403</v>
      </c>
      <c r="F4178" t="s">
        <v>3303</v>
      </c>
      <c r="G4178" t="s">
        <v>2733</v>
      </c>
      <c r="H4178" t="s">
        <v>2734</v>
      </c>
      <c r="I4178" s="91">
        <v>0.16666666666666666</v>
      </c>
      <c r="J4178" s="91">
        <v>0.18055555555555555</v>
      </c>
      <c r="K4178" s="92">
        <v>0.33</v>
      </c>
      <c r="L4178" s="91">
        <v>0.30486111111111114</v>
      </c>
      <c r="M4178" s="91">
        <v>0.37569444444444444</v>
      </c>
      <c r="N4178" s="92">
        <v>1.7</v>
      </c>
      <c r="O4178">
        <v>1</v>
      </c>
      <c r="P4178">
        <v>45.176518000000002</v>
      </c>
      <c r="Q4178">
        <v>5.7090420000000002</v>
      </c>
      <c r="R4178" s="93">
        <v>46302.404502314814</v>
      </c>
      <c r="S4178">
        <v>1</v>
      </c>
      <c r="T4178">
        <v>20260254</v>
      </c>
      <c r="U4178" t="s">
        <v>40</v>
      </c>
      <c r="V4178">
        <v>20260254</v>
      </c>
    </row>
    <row r="4179" spans="1:22" x14ac:dyDescent="0.3">
      <c r="A4179" s="5">
        <v>46301</v>
      </c>
      <c r="B4179" s="98" t="s">
        <v>3849</v>
      </c>
      <c r="C4179" t="s">
        <v>861</v>
      </c>
      <c r="D4179" t="s">
        <v>2549</v>
      </c>
      <c r="E4179" t="s">
        <v>537</v>
      </c>
      <c r="F4179" t="s">
        <v>3895</v>
      </c>
      <c r="G4179" t="s">
        <v>2733</v>
      </c>
      <c r="H4179" t="s">
        <v>2737</v>
      </c>
      <c r="I4179" s="91">
        <v>0.33333333333333331</v>
      </c>
      <c r="J4179" s="91">
        <v>0.37847222222222221</v>
      </c>
      <c r="K4179" s="92">
        <v>1.08</v>
      </c>
      <c r="L4179" s="91">
        <v>0.37986111111111109</v>
      </c>
      <c r="M4179" s="91">
        <v>0.43333333333333335</v>
      </c>
      <c r="N4179" s="92">
        <v>1.28</v>
      </c>
      <c r="O4179">
        <v>1</v>
      </c>
      <c r="P4179">
        <v>45.196741000000003</v>
      </c>
      <c r="Q4179">
        <v>5.7375059999999998</v>
      </c>
      <c r="R4179" s="93">
        <v>46302.404502314814</v>
      </c>
      <c r="S4179">
        <v>1</v>
      </c>
      <c r="T4179">
        <v>20260509</v>
      </c>
      <c r="U4179" t="s">
        <v>838</v>
      </c>
      <c r="V4179">
        <v>20260509</v>
      </c>
    </row>
    <row r="4180" spans="1:22" x14ac:dyDescent="0.3">
      <c r="A4180" s="5">
        <v>46301</v>
      </c>
      <c r="B4180" s="98" t="s">
        <v>6033</v>
      </c>
      <c r="C4180" t="s">
        <v>846</v>
      </c>
      <c r="E4180" t="s">
        <v>820</v>
      </c>
      <c r="F4180" t="s">
        <v>820</v>
      </c>
      <c r="I4180" s="91">
        <v>0.29166666666666669</v>
      </c>
      <c r="J4180" s="91">
        <v>0.30208333333333331</v>
      </c>
      <c r="K4180" s="92">
        <v>0.25</v>
      </c>
      <c r="O4180">
        <v>0</v>
      </c>
      <c r="P4180">
        <v>48.795366999999999</v>
      </c>
      <c r="Q4180">
        <v>2.322012</v>
      </c>
      <c r="R4180" s="93">
        <v>46302.404502314814</v>
      </c>
      <c r="S4180">
        <v>0</v>
      </c>
      <c r="V4180" t="s">
        <v>3802</v>
      </c>
    </row>
    <row r="4181" spans="1:22" x14ac:dyDescent="0.3">
      <c r="A4181" s="5">
        <v>46301</v>
      </c>
      <c r="B4181" s="98" t="s">
        <v>3841</v>
      </c>
      <c r="C4181" t="s">
        <v>971</v>
      </c>
      <c r="D4181" t="s">
        <v>3403</v>
      </c>
      <c r="E4181" t="s">
        <v>159</v>
      </c>
      <c r="F4181" t="s">
        <v>3404</v>
      </c>
      <c r="G4181" t="s">
        <v>2733</v>
      </c>
      <c r="H4181" t="s">
        <v>2734</v>
      </c>
      <c r="I4181" s="91">
        <v>0.25</v>
      </c>
      <c r="J4181" s="91">
        <v>0.26041666666666669</v>
      </c>
      <c r="K4181" s="92">
        <v>0.25</v>
      </c>
      <c r="L4181" s="91">
        <v>0.17847222222222223</v>
      </c>
      <c r="M4181" s="91">
        <v>0.18402777777777779</v>
      </c>
      <c r="N4181" s="92">
        <v>0.13</v>
      </c>
      <c r="O4181">
        <v>1</v>
      </c>
      <c r="P4181">
        <v>45.189250000000001</v>
      </c>
      <c r="Q4181">
        <v>5.7200119999999997</v>
      </c>
      <c r="R4181" s="93">
        <v>46302.404502314814</v>
      </c>
      <c r="S4181">
        <v>1</v>
      </c>
      <c r="T4181">
        <v>20260040</v>
      </c>
      <c r="U4181" t="s">
        <v>40</v>
      </c>
      <c r="V4181">
        <v>20260040</v>
      </c>
    </row>
    <row r="4182" spans="1:22" x14ac:dyDescent="0.3">
      <c r="A4182" s="5">
        <v>46301</v>
      </c>
      <c r="B4182" s="98" t="s">
        <v>3867</v>
      </c>
      <c r="C4182" t="s">
        <v>914</v>
      </c>
      <c r="D4182" t="s">
        <v>1146</v>
      </c>
      <c r="E4182" t="s">
        <v>375</v>
      </c>
      <c r="F4182" t="s">
        <v>375</v>
      </c>
      <c r="G4182" t="s">
        <v>2733</v>
      </c>
      <c r="H4182" t="s">
        <v>2737</v>
      </c>
      <c r="I4182" s="91">
        <v>0.33333333333333331</v>
      </c>
      <c r="J4182" s="91">
        <v>0.4236111111111111</v>
      </c>
      <c r="K4182" s="92">
        <v>2.17</v>
      </c>
      <c r="L4182" s="91">
        <v>0.36666666666666664</v>
      </c>
      <c r="M4182" s="91">
        <v>0.4513888888888889</v>
      </c>
      <c r="N4182" s="92">
        <v>2.0299999999999998</v>
      </c>
      <c r="O4182">
        <v>1</v>
      </c>
      <c r="P4182">
        <v>45.164785000000002</v>
      </c>
      <c r="Q4182">
        <v>5.725244</v>
      </c>
      <c r="R4182" s="93">
        <v>46302.404502314814</v>
      </c>
      <c r="S4182">
        <v>1</v>
      </c>
      <c r="T4182">
        <v>20260022</v>
      </c>
      <c r="U4182" t="s">
        <v>838</v>
      </c>
      <c r="V4182">
        <v>20260022</v>
      </c>
    </row>
    <row r="4183" spans="1:22" x14ac:dyDescent="0.3">
      <c r="A4183" s="5">
        <v>46301</v>
      </c>
      <c r="B4183" s="98" t="s">
        <v>3830</v>
      </c>
      <c r="C4183" t="s">
        <v>951</v>
      </c>
      <c r="D4183" t="s">
        <v>2942</v>
      </c>
      <c r="E4183" t="s">
        <v>676</v>
      </c>
      <c r="F4183" t="s">
        <v>2943</v>
      </c>
      <c r="G4183" t="s">
        <v>2733</v>
      </c>
      <c r="H4183" t="s">
        <v>2734</v>
      </c>
      <c r="I4183" s="91">
        <v>0.16666666666666666</v>
      </c>
      <c r="J4183" s="91">
        <v>0.18055555555555555</v>
      </c>
      <c r="K4183" s="92">
        <v>0.33</v>
      </c>
      <c r="L4183" s="91">
        <v>0.15277777777777779</v>
      </c>
      <c r="M4183" s="91">
        <v>0.5</v>
      </c>
      <c r="N4183" s="92">
        <v>8.33</v>
      </c>
      <c r="O4183">
        <v>1</v>
      </c>
      <c r="P4183">
        <v>45.191566000000002</v>
      </c>
      <c r="Q4183">
        <v>5.6863279999999996</v>
      </c>
      <c r="R4183" s="93">
        <v>46302.404502314814</v>
      </c>
      <c r="S4183">
        <v>1</v>
      </c>
      <c r="T4183">
        <v>20260191</v>
      </c>
      <c r="U4183" t="s">
        <v>40</v>
      </c>
      <c r="V4183">
        <v>20260191</v>
      </c>
    </row>
    <row r="4184" spans="1:22" x14ac:dyDescent="0.3">
      <c r="A4184" s="5">
        <v>46301</v>
      </c>
      <c r="B4184" s="98" t="s">
        <v>3827</v>
      </c>
      <c r="C4184" t="s">
        <v>967</v>
      </c>
      <c r="D4184" t="s">
        <v>1299</v>
      </c>
      <c r="E4184" t="s">
        <v>113</v>
      </c>
      <c r="F4184" t="s">
        <v>113</v>
      </c>
      <c r="G4184" t="s">
        <v>2733</v>
      </c>
      <c r="H4184" t="s">
        <v>2737</v>
      </c>
      <c r="I4184" s="91">
        <v>0.33333333333333331</v>
      </c>
      <c r="J4184" s="91">
        <v>0.34722222222222221</v>
      </c>
      <c r="K4184" s="92">
        <v>0.33</v>
      </c>
      <c r="L4184" s="91">
        <v>0.35694444444444445</v>
      </c>
      <c r="M4184" s="91">
        <v>0.35694444444444445</v>
      </c>
      <c r="N4184" s="92">
        <v>0</v>
      </c>
      <c r="O4184">
        <v>1</v>
      </c>
      <c r="P4184">
        <v>45.182966999999998</v>
      </c>
      <c r="Q4184">
        <v>5.7194820000000002</v>
      </c>
      <c r="R4184" s="93">
        <v>46302.404502314814</v>
      </c>
      <c r="S4184">
        <v>1</v>
      </c>
      <c r="T4184">
        <v>20260071</v>
      </c>
      <c r="U4184" t="s">
        <v>838</v>
      </c>
      <c r="V4184">
        <v>20260071</v>
      </c>
    </row>
    <row r="4185" spans="1:22" x14ac:dyDescent="0.3">
      <c r="A4185" s="5">
        <v>46301</v>
      </c>
      <c r="B4185" s="98" t="s">
        <v>3818</v>
      </c>
      <c r="C4185" t="s">
        <v>870</v>
      </c>
      <c r="D4185" t="s">
        <v>3464</v>
      </c>
      <c r="E4185" t="s">
        <v>426</v>
      </c>
      <c r="F4185" t="s">
        <v>3465</v>
      </c>
      <c r="G4185" t="s">
        <v>2733</v>
      </c>
      <c r="H4185" t="s">
        <v>2781</v>
      </c>
      <c r="I4185" s="91">
        <v>0.56597222222222221</v>
      </c>
      <c r="J4185" s="91">
        <v>0.58333333333333337</v>
      </c>
      <c r="K4185" s="92">
        <v>0.42</v>
      </c>
      <c r="O4185">
        <v>0</v>
      </c>
      <c r="P4185">
        <v>45.188409999999998</v>
      </c>
      <c r="Q4185">
        <v>5.7258019999999998</v>
      </c>
      <c r="R4185" s="93">
        <v>46302.404502314814</v>
      </c>
      <c r="S4185">
        <v>1</v>
      </c>
      <c r="T4185">
        <v>20260176</v>
      </c>
      <c r="U4185" t="s">
        <v>3760</v>
      </c>
      <c r="V4185">
        <v>20260176</v>
      </c>
    </row>
    <row r="4186" spans="1:22" x14ac:dyDescent="0.3">
      <c r="A4186" s="5">
        <v>46301</v>
      </c>
      <c r="B4186" s="98" t="s">
        <v>3826</v>
      </c>
      <c r="C4186" t="s">
        <v>886</v>
      </c>
      <c r="D4186" t="s">
        <v>2121</v>
      </c>
      <c r="E4186" t="s">
        <v>59</v>
      </c>
      <c r="F4186" t="s">
        <v>59</v>
      </c>
      <c r="G4186" t="s">
        <v>2733</v>
      </c>
      <c r="H4186" t="s">
        <v>2737</v>
      </c>
      <c r="I4186" s="91">
        <v>0.33333333333333331</v>
      </c>
      <c r="J4186" s="91">
        <v>0.37847222222222221</v>
      </c>
      <c r="K4186" s="92">
        <v>1.08</v>
      </c>
      <c r="O4186">
        <v>0</v>
      </c>
      <c r="P4186">
        <v>45.188529000000003</v>
      </c>
      <c r="Q4186">
        <v>5.7245239999999997</v>
      </c>
      <c r="R4186" s="93">
        <v>46302.404502314814</v>
      </c>
      <c r="S4186">
        <v>1</v>
      </c>
      <c r="T4186">
        <v>20260348</v>
      </c>
      <c r="U4186" t="s">
        <v>838</v>
      </c>
      <c r="V4186">
        <v>20260348</v>
      </c>
    </row>
    <row r="4187" spans="1:22" x14ac:dyDescent="0.3">
      <c r="A4187" s="5">
        <v>46301</v>
      </c>
      <c r="B4187" s="98" t="s">
        <v>3858</v>
      </c>
      <c r="C4187" t="s">
        <v>953</v>
      </c>
      <c r="D4187" t="s">
        <v>2135</v>
      </c>
      <c r="E4187" t="s">
        <v>665</v>
      </c>
      <c r="F4187" t="s">
        <v>3896</v>
      </c>
      <c r="G4187" t="s">
        <v>2733</v>
      </c>
      <c r="H4187" t="s">
        <v>2737</v>
      </c>
      <c r="I4187" s="91">
        <v>0.33333333333333331</v>
      </c>
      <c r="J4187" s="91">
        <v>0.40972222222222221</v>
      </c>
      <c r="K4187" s="92">
        <v>1.83</v>
      </c>
      <c r="L4187" s="91">
        <v>0.4</v>
      </c>
      <c r="M4187" s="91">
        <v>0.49027777777777776</v>
      </c>
      <c r="N4187" s="92">
        <v>2.17</v>
      </c>
      <c r="O4187">
        <v>1</v>
      </c>
      <c r="P4187">
        <v>45.210118999999999</v>
      </c>
      <c r="Q4187">
        <v>5.7618400000000003</v>
      </c>
      <c r="R4187" s="93">
        <v>46302.404502314814</v>
      </c>
      <c r="S4187">
        <v>1</v>
      </c>
      <c r="T4187">
        <v>20260353</v>
      </c>
      <c r="U4187" t="s">
        <v>838</v>
      </c>
      <c r="V4187">
        <v>20260353</v>
      </c>
    </row>
    <row r="4188" spans="1:22" x14ac:dyDescent="0.3">
      <c r="A4188" s="5">
        <v>46301</v>
      </c>
      <c r="B4188" s="98" t="s">
        <v>3841</v>
      </c>
      <c r="C4188" t="s">
        <v>971</v>
      </c>
      <c r="D4188" t="s">
        <v>3318</v>
      </c>
      <c r="E4188" t="s">
        <v>445</v>
      </c>
      <c r="F4188" t="s">
        <v>3319</v>
      </c>
      <c r="G4188" t="s">
        <v>2733</v>
      </c>
      <c r="H4188" t="s">
        <v>2734</v>
      </c>
      <c r="I4188" s="91">
        <v>0.16666666666666666</v>
      </c>
      <c r="J4188" s="91">
        <v>0.18055555555555555</v>
      </c>
      <c r="K4188" s="92">
        <v>0.33</v>
      </c>
      <c r="L4188" s="91">
        <v>0.13125000000000001</v>
      </c>
      <c r="M4188" s="91">
        <v>0.13541666666666666</v>
      </c>
      <c r="N4188" s="92">
        <v>0.1</v>
      </c>
      <c r="O4188">
        <v>1</v>
      </c>
      <c r="P4188">
        <v>45.181372000000003</v>
      </c>
      <c r="Q4188">
        <v>5.7330990000000002</v>
      </c>
      <c r="R4188" s="93">
        <v>46302.404502314814</v>
      </c>
      <c r="S4188">
        <v>1</v>
      </c>
      <c r="T4188">
        <v>20260540</v>
      </c>
      <c r="U4188" t="s">
        <v>40</v>
      </c>
      <c r="V4188">
        <v>20260540</v>
      </c>
    </row>
    <row r="4189" spans="1:22" x14ac:dyDescent="0.3">
      <c r="A4189" s="5">
        <v>46301</v>
      </c>
      <c r="B4189" s="98" t="s">
        <v>3844</v>
      </c>
      <c r="C4189" t="s">
        <v>952</v>
      </c>
      <c r="D4189" t="s">
        <v>3320</v>
      </c>
      <c r="E4189" t="s">
        <v>306</v>
      </c>
      <c r="F4189" t="s">
        <v>3321</v>
      </c>
      <c r="G4189" t="s">
        <v>2733</v>
      </c>
      <c r="H4189" t="s">
        <v>2734</v>
      </c>
      <c r="I4189" s="91">
        <v>0.16666666666666666</v>
      </c>
      <c r="J4189" s="91">
        <v>0.18055555555555555</v>
      </c>
      <c r="K4189" s="92">
        <v>0.33</v>
      </c>
      <c r="O4189">
        <v>0</v>
      </c>
      <c r="P4189">
        <v>45.193513000000003</v>
      </c>
      <c r="Q4189">
        <v>5.729501</v>
      </c>
      <c r="R4189" s="93">
        <v>46302.404502314814</v>
      </c>
      <c r="S4189">
        <v>1</v>
      </c>
      <c r="T4189">
        <v>20260604</v>
      </c>
      <c r="U4189" t="s">
        <v>40</v>
      </c>
      <c r="V4189">
        <v>20260604</v>
      </c>
    </row>
    <row r="4190" spans="1:22" x14ac:dyDescent="0.3">
      <c r="A4190" s="5">
        <v>46301</v>
      </c>
      <c r="B4190" s="98" t="s">
        <v>3834</v>
      </c>
      <c r="C4190" t="s">
        <v>964</v>
      </c>
      <c r="D4190" t="s">
        <v>1331</v>
      </c>
      <c r="E4190" t="s">
        <v>354</v>
      </c>
      <c r="F4190" t="s">
        <v>3585</v>
      </c>
      <c r="G4190" t="s">
        <v>2733</v>
      </c>
      <c r="H4190" t="s">
        <v>2781</v>
      </c>
      <c r="I4190" s="91">
        <v>0.33333333333333331</v>
      </c>
      <c r="J4190" s="91">
        <v>0.375</v>
      </c>
      <c r="K4190" s="92">
        <v>1</v>
      </c>
      <c r="L4190" s="91">
        <v>0.25347222222222221</v>
      </c>
      <c r="M4190" s="91">
        <v>0.3263888888888889</v>
      </c>
      <c r="N4190" s="92">
        <v>1.75</v>
      </c>
      <c r="O4190">
        <v>1</v>
      </c>
      <c r="P4190">
        <v>45.150100000000002</v>
      </c>
      <c r="Q4190">
        <v>5.7248400000000004</v>
      </c>
      <c r="R4190" s="93">
        <v>46302.404502314814</v>
      </c>
      <c r="S4190">
        <v>1</v>
      </c>
      <c r="T4190">
        <v>20260472</v>
      </c>
      <c r="U4190" t="s">
        <v>838</v>
      </c>
      <c r="V4190">
        <v>20260472</v>
      </c>
    </row>
    <row r="4191" spans="1:22" x14ac:dyDescent="0.3">
      <c r="A4191" s="5">
        <v>46301</v>
      </c>
      <c r="B4191" s="98" t="s">
        <v>3883</v>
      </c>
      <c r="C4191" t="s">
        <v>849</v>
      </c>
      <c r="D4191" t="s">
        <v>884</v>
      </c>
      <c r="E4191" t="s">
        <v>669</v>
      </c>
      <c r="F4191" t="s">
        <v>2784</v>
      </c>
      <c r="G4191" t="s">
        <v>2733</v>
      </c>
      <c r="H4191" t="s">
        <v>2734</v>
      </c>
      <c r="I4191" s="91">
        <v>0.29166666666666669</v>
      </c>
      <c r="J4191" s="91">
        <v>0.30555555555555558</v>
      </c>
      <c r="K4191" s="92">
        <v>0.33</v>
      </c>
      <c r="O4191">
        <v>0</v>
      </c>
      <c r="P4191">
        <v>45.229419</v>
      </c>
      <c r="Q4191">
        <v>5.6816570000000004</v>
      </c>
      <c r="R4191" s="93">
        <v>46302.404502314814</v>
      </c>
      <c r="S4191">
        <v>1</v>
      </c>
      <c r="V4191" t="s">
        <v>3806</v>
      </c>
    </row>
    <row r="4192" spans="1:22" x14ac:dyDescent="0.3">
      <c r="A4192" s="5">
        <v>46301</v>
      </c>
      <c r="B4192" s="98" t="s">
        <v>3848</v>
      </c>
      <c r="C4192" t="s">
        <v>945</v>
      </c>
      <c r="D4192" t="s">
        <v>1178</v>
      </c>
      <c r="E4192" t="s">
        <v>769</v>
      </c>
      <c r="F4192" t="s">
        <v>1180</v>
      </c>
      <c r="G4192" t="s">
        <v>2733</v>
      </c>
      <c r="H4192" t="s">
        <v>2737</v>
      </c>
      <c r="I4192" s="91">
        <v>0.20833333333333334</v>
      </c>
      <c r="J4192" s="91">
        <v>0.25</v>
      </c>
      <c r="K4192" s="92">
        <v>1</v>
      </c>
      <c r="L4192" s="91">
        <v>0.51736111111111116</v>
      </c>
      <c r="M4192" s="91">
        <v>0.55000000000000004</v>
      </c>
      <c r="N4192" s="92">
        <v>0.78</v>
      </c>
      <c r="O4192">
        <v>1</v>
      </c>
      <c r="P4192">
        <v>45.192462999999996</v>
      </c>
      <c r="Q4192">
        <v>5.7160570000000002</v>
      </c>
      <c r="R4192" s="93">
        <v>46302.404502314814</v>
      </c>
      <c r="S4192">
        <v>1</v>
      </c>
      <c r="T4192">
        <v>20260030</v>
      </c>
      <c r="U4192" t="s">
        <v>838</v>
      </c>
      <c r="V4192">
        <v>20260030</v>
      </c>
    </row>
    <row r="4193" spans="1:22" x14ac:dyDescent="0.3">
      <c r="A4193" s="5">
        <v>46301</v>
      </c>
      <c r="B4193" s="98" t="s">
        <v>3841</v>
      </c>
      <c r="C4193" t="s">
        <v>971</v>
      </c>
      <c r="D4193" t="s">
        <v>2899</v>
      </c>
      <c r="E4193" t="s">
        <v>261</v>
      </c>
      <c r="F4193" t="s">
        <v>6023</v>
      </c>
      <c r="G4193" t="s">
        <v>2733</v>
      </c>
      <c r="H4193" t="s">
        <v>2734</v>
      </c>
      <c r="I4193" s="91">
        <v>0.16666666666666666</v>
      </c>
      <c r="J4193" s="91">
        <v>0.18055555555555555</v>
      </c>
      <c r="K4193" s="92">
        <v>0.33</v>
      </c>
      <c r="O4193">
        <v>0</v>
      </c>
      <c r="P4193">
        <v>45.188276000000002</v>
      </c>
      <c r="Q4193">
        <v>5.7171810000000001</v>
      </c>
      <c r="R4193" s="93">
        <v>46302.404502314814</v>
      </c>
      <c r="S4193">
        <v>1</v>
      </c>
      <c r="T4193">
        <v>20260140</v>
      </c>
      <c r="U4193" t="s">
        <v>40</v>
      </c>
      <c r="V4193">
        <v>20260140</v>
      </c>
    </row>
    <row r="4194" spans="1:22" x14ac:dyDescent="0.3">
      <c r="A4194" s="5">
        <v>46301</v>
      </c>
      <c r="B4194" s="98" t="s">
        <v>3836</v>
      </c>
      <c r="C4194" t="s">
        <v>954</v>
      </c>
      <c r="D4194" t="s">
        <v>2175</v>
      </c>
      <c r="E4194" t="s">
        <v>564</v>
      </c>
      <c r="F4194" t="s">
        <v>564</v>
      </c>
      <c r="G4194" t="s">
        <v>2733</v>
      </c>
      <c r="H4194" t="s">
        <v>2737</v>
      </c>
      <c r="I4194" s="91">
        <v>0.33333333333333331</v>
      </c>
      <c r="J4194" s="91">
        <v>0.34722222222222221</v>
      </c>
      <c r="K4194" s="92">
        <v>0.33</v>
      </c>
      <c r="L4194" s="91">
        <v>0.3840277777777778</v>
      </c>
      <c r="M4194" s="91">
        <v>0.41249999999999998</v>
      </c>
      <c r="N4194" s="92">
        <v>0.68</v>
      </c>
      <c r="O4194">
        <v>1</v>
      </c>
      <c r="P4194">
        <v>45.202815999999999</v>
      </c>
      <c r="Q4194">
        <v>5.7658379999999996</v>
      </c>
      <c r="R4194" s="93">
        <v>46302.404502314814</v>
      </c>
      <c r="S4194">
        <v>1</v>
      </c>
      <c r="T4194">
        <v>20260368</v>
      </c>
      <c r="U4194" t="s">
        <v>838</v>
      </c>
      <c r="V4194">
        <v>20260368</v>
      </c>
    </row>
    <row r="4195" spans="1:22" x14ac:dyDescent="0.3">
      <c r="A4195" s="5">
        <v>46301</v>
      </c>
      <c r="B4195" s="98" t="s">
        <v>3854</v>
      </c>
      <c r="C4195" t="s">
        <v>963</v>
      </c>
      <c r="D4195" t="s">
        <v>2910</v>
      </c>
      <c r="E4195" t="s">
        <v>762</v>
      </c>
      <c r="F4195" t="s">
        <v>6012</v>
      </c>
      <c r="G4195" t="s">
        <v>2733</v>
      </c>
      <c r="H4195" t="s">
        <v>2734</v>
      </c>
      <c r="I4195" s="91">
        <v>0.16666666666666666</v>
      </c>
      <c r="J4195" s="91">
        <v>0.18055555555555555</v>
      </c>
      <c r="K4195" s="92">
        <v>0.33</v>
      </c>
      <c r="L4195" s="91">
        <v>0.2013888888888889</v>
      </c>
      <c r="M4195" s="91">
        <v>0.26666666666666666</v>
      </c>
      <c r="N4195" s="92">
        <v>1.57</v>
      </c>
      <c r="O4195">
        <v>1</v>
      </c>
      <c r="P4195">
        <v>45.180419000000001</v>
      </c>
      <c r="Q4195">
        <v>5.7115030000000004</v>
      </c>
      <c r="R4195" s="93">
        <v>46302.404502314814</v>
      </c>
      <c r="S4195">
        <v>1</v>
      </c>
      <c r="T4195">
        <v>20260424</v>
      </c>
      <c r="U4195" t="s">
        <v>40</v>
      </c>
      <c r="V4195">
        <v>20260424</v>
      </c>
    </row>
    <row r="4196" spans="1:22" x14ac:dyDescent="0.3">
      <c r="A4196" s="5">
        <v>46301</v>
      </c>
      <c r="B4196" s="98" t="s">
        <v>3834</v>
      </c>
      <c r="C4196" t="s">
        <v>964</v>
      </c>
      <c r="D4196" t="s">
        <v>3583</v>
      </c>
      <c r="E4196" t="s">
        <v>490</v>
      </c>
      <c r="F4196" t="s">
        <v>3584</v>
      </c>
      <c r="G4196" t="s">
        <v>2733</v>
      </c>
      <c r="H4196" t="s">
        <v>2734</v>
      </c>
      <c r="I4196" s="91">
        <v>0.16666666666666666</v>
      </c>
      <c r="J4196" s="91">
        <v>0.18055555555555555</v>
      </c>
      <c r="K4196" s="92">
        <v>0.33</v>
      </c>
      <c r="L4196" s="91">
        <v>0.39861111111111114</v>
      </c>
      <c r="M4196" s="91">
        <v>0.44305555555555554</v>
      </c>
      <c r="N4196" s="92">
        <v>1.07</v>
      </c>
      <c r="O4196">
        <v>1</v>
      </c>
      <c r="P4196">
        <v>45.209547999999998</v>
      </c>
      <c r="Q4196">
        <v>5.781123</v>
      </c>
      <c r="R4196" s="93">
        <v>46302.404502314814</v>
      </c>
      <c r="S4196">
        <v>1</v>
      </c>
      <c r="T4196">
        <v>20260586</v>
      </c>
      <c r="U4196" t="s">
        <v>40</v>
      </c>
      <c r="V4196">
        <v>20260586</v>
      </c>
    </row>
    <row r="4197" spans="1:22" x14ac:dyDescent="0.3">
      <c r="A4197" s="5">
        <v>46301</v>
      </c>
      <c r="B4197" s="98" t="s">
        <v>3813</v>
      </c>
      <c r="C4197" t="s">
        <v>847</v>
      </c>
      <c r="D4197" t="s">
        <v>2747</v>
      </c>
      <c r="E4197" t="s">
        <v>1437</v>
      </c>
      <c r="F4197" t="s">
        <v>820</v>
      </c>
      <c r="G4197" t="s">
        <v>2733</v>
      </c>
      <c r="H4197" t="s">
        <v>2734</v>
      </c>
      <c r="I4197" s="91">
        <v>0.16666666666666666</v>
      </c>
      <c r="J4197" s="91">
        <v>0.18055555555555555</v>
      </c>
      <c r="K4197" s="92">
        <v>0.33</v>
      </c>
      <c r="L4197" s="91">
        <v>0.4513888888888889</v>
      </c>
      <c r="M4197" s="91">
        <v>0.4548611111111111</v>
      </c>
      <c r="N4197" s="92">
        <v>0.08</v>
      </c>
      <c r="O4197">
        <v>1</v>
      </c>
      <c r="P4197">
        <v>45.182681000000002</v>
      </c>
      <c r="Q4197">
        <v>5.7249639999999999</v>
      </c>
      <c r="R4197" s="93">
        <v>46302.404502314814</v>
      </c>
      <c r="S4197">
        <v>1</v>
      </c>
      <c r="T4197">
        <v>20260121</v>
      </c>
      <c r="U4197" t="s">
        <v>40</v>
      </c>
      <c r="V4197">
        <v>20260121</v>
      </c>
    </row>
    <row r="4198" spans="1:22" x14ac:dyDescent="0.3">
      <c r="A4198" s="5">
        <v>46301</v>
      </c>
      <c r="B4198" s="98" t="s">
        <v>3816</v>
      </c>
      <c r="C4198" t="s">
        <v>957</v>
      </c>
      <c r="D4198" t="s">
        <v>2798</v>
      </c>
      <c r="E4198" t="s">
        <v>513</v>
      </c>
      <c r="F4198" t="s">
        <v>2799</v>
      </c>
      <c r="G4198" t="s">
        <v>2733</v>
      </c>
      <c r="H4198" t="s">
        <v>2734</v>
      </c>
      <c r="I4198" s="91">
        <v>0.3923611111111111</v>
      </c>
      <c r="J4198" s="91">
        <v>0.40625</v>
      </c>
      <c r="K4198" s="92">
        <v>0.33</v>
      </c>
      <c r="L4198" s="91">
        <v>0.39166666666666666</v>
      </c>
      <c r="M4198" s="91">
        <v>0.39583333333333331</v>
      </c>
      <c r="N4198" s="92">
        <v>0.1</v>
      </c>
      <c r="O4198">
        <v>1</v>
      </c>
      <c r="P4198">
        <v>45.199052999999999</v>
      </c>
      <c r="Q4198">
        <v>5.7376889999999996</v>
      </c>
      <c r="R4198" s="93">
        <v>46302.404502314814</v>
      </c>
      <c r="S4198">
        <v>1</v>
      </c>
      <c r="T4198">
        <v>20260350</v>
      </c>
      <c r="U4198" t="s">
        <v>40</v>
      </c>
      <c r="V4198">
        <v>20260350</v>
      </c>
    </row>
    <row r="4199" spans="1:22" x14ac:dyDescent="0.3">
      <c r="A4199" s="5">
        <v>46301</v>
      </c>
      <c r="B4199" s="98" t="s">
        <v>3855</v>
      </c>
      <c r="C4199" t="s">
        <v>984</v>
      </c>
      <c r="D4199" t="s">
        <v>1404</v>
      </c>
      <c r="E4199" t="s">
        <v>410</v>
      </c>
      <c r="F4199" t="s">
        <v>6566</v>
      </c>
      <c r="G4199" t="s">
        <v>2733</v>
      </c>
      <c r="H4199" t="s">
        <v>2737</v>
      </c>
      <c r="I4199" s="91">
        <v>0.27083333333333331</v>
      </c>
      <c r="J4199" s="91">
        <v>0.41666666666666669</v>
      </c>
      <c r="K4199" s="92">
        <v>3.5</v>
      </c>
      <c r="L4199" s="91">
        <v>0.34444444444444444</v>
      </c>
      <c r="M4199" s="91">
        <v>0.47361111111111109</v>
      </c>
      <c r="N4199" s="92">
        <v>3.1</v>
      </c>
      <c r="O4199">
        <v>1</v>
      </c>
      <c r="P4199">
        <v>45.565835999999997</v>
      </c>
      <c r="Q4199">
        <v>5.8936609999999998</v>
      </c>
      <c r="R4199" s="93">
        <v>46302.404502314814</v>
      </c>
      <c r="S4199">
        <v>1</v>
      </c>
      <c r="T4199">
        <v>20260107</v>
      </c>
      <c r="U4199" t="s">
        <v>838</v>
      </c>
      <c r="V4199">
        <v>20260107</v>
      </c>
    </row>
    <row r="4200" spans="1:22" x14ac:dyDescent="0.3">
      <c r="A4200" s="5">
        <v>46301</v>
      </c>
      <c r="B4200" s="98" t="s">
        <v>3820</v>
      </c>
      <c r="C4200" t="s">
        <v>961</v>
      </c>
      <c r="D4200" t="s">
        <v>3253</v>
      </c>
      <c r="E4200" t="s">
        <v>656</v>
      </c>
      <c r="F4200" t="s">
        <v>3254</v>
      </c>
      <c r="G4200" t="s">
        <v>2733</v>
      </c>
      <c r="H4200" t="s">
        <v>2734</v>
      </c>
      <c r="I4200" s="91">
        <v>0.28819444444444442</v>
      </c>
      <c r="J4200" s="91">
        <v>0.30208333333333331</v>
      </c>
      <c r="K4200" s="92">
        <v>0.33</v>
      </c>
      <c r="L4200" s="91">
        <v>0.28541666666666665</v>
      </c>
      <c r="M4200" s="91">
        <v>0.57847222222222228</v>
      </c>
      <c r="N4200" s="92">
        <v>7.03</v>
      </c>
      <c r="O4200">
        <v>1</v>
      </c>
      <c r="P4200">
        <v>45.165717999999998</v>
      </c>
      <c r="Q4200">
        <v>5.7258519999999997</v>
      </c>
      <c r="R4200" s="93">
        <v>46302.404502314814</v>
      </c>
      <c r="S4200">
        <v>1</v>
      </c>
      <c r="T4200">
        <v>20260098</v>
      </c>
      <c r="U4200" t="s">
        <v>40</v>
      </c>
      <c r="V4200">
        <v>20260098</v>
      </c>
    </row>
    <row r="4201" spans="1:22" x14ac:dyDescent="0.3">
      <c r="A4201" s="5">
        <v>46301</v>
      </c>
      <c r="B4201" s="98" t="s">
        <v>3858</v>
      </c>
      <c r="C4201" t="s">
        <v>953</v>
      </c>
      <c r="D4201" t="s">
        <v>1619</v>
      </c>
      <c r="E4201" t="s">
        <v>704</v>
      </c>
      <c r="F4201" t="s">
        <v>704</v>
      </c>
      <c r="G4201" t="s">
        <v>2733</v>
      </c>
      <c r="H4201" t="s">
        <v>2781</v>
      </c>
      <c r="I4201" s="91">
        <v>0.27083333333333331</v>
      </c>
      <c r="J4201" s="91">
        <v>0.29166666666666669</v>
      </c>
      <c r="K4201" s="92">
        <v>0.5</v>
      </c>
      <c r="L4201" s="91">
        <v>0.19722222222222222</v>
      </c>
      <c r="M4201" s="91">
        <v>0.31736111111111109</v>
      </c>
      <c r="N4201" s="92">
        <v>2.88</v>
      </c>
      <c r="O4201">
        <v>1</v>
      </c>
      <c r="P4201">
        <v>45.190648000000003</v>
      </c>
      <c r="Q4201">
        <v>5.7227129999999997</v>
      </c>
      <c r="R4201" s="93">
        <v>46302.404502314814</v>
      </c>
      <c r="S4201">
        <v>1</v>
      </c>
      <c r="T4201">
        <v>20260183</v>
      </c>
      <c r="U4201" t="s">
        <v>838</v>
      </c>
      <c r="V4201">
        <v>20260183</v>
      </c>
    </row>
    <row r="4202" spans="1:22" x14ac:dyDescent="0.3">
      <c r="A4202" s="5">
        <v>46301</v>
      </c>
      <c r="B4202" s="98" t="s">
        <v>3817</v>
      </c>
      <c r="C4202" t="s">
        <v>974</v>
      </c>
      <c r="D4202" t="s">
        <v>3332</v>
      </c>
      <c r="E4202" t="s">
        <v>72</v>
      </c>
      <c r="F4202" t="s">
        <v>3333</v>
      </c>
      <c r="G4202" t="s">
        <v>2733</v>
      </c>
      <c r="H4202" t="s">
        <v>2734</v>
      </c>
      <c r="I4202" s="91">
        <v>0.16666666666666666</v>
      </c>
      <c r="J4202" s="91">
        <v>0.18055555555555555</v>
      </c>
      <c r="K4202" s="92">
        <v>0.33</v>
      </c>
      <c r="L4202" s="91">
        <v>0.1875</v>
      </c>
      <c r="M4202" s="91">
        <v>0.24861111111111112</v>
      </c>
      <c r="N4202" s="92">
        <v>1.47</v>
      </c>
      <c r="O4202">
        <v>1</v>
      </c>
      <c r="P4202">
        <v>45.188403000000001</v>
      </c>
      <c r="Q4202">
        <v>5.725015</v>
      </c>
      <c r="R4202" s="93">
        <v>46302.404502314814</v>
      </c>
      <c r="S4202">
        <v>1</v>
      </c>
      <c r="T4202">
        <v>20260441</v>
      </c>
      <c r="U4202" t="s">
        <v>40</v>
      </c>
      <c r="V4202">
        <v>20260441</v>
      </c>
    </row>
    <row r="4203" spans="1:22" x14ac:dyDescent="0.3">
      <c r="A4203" s="5">
        <v>46301</v>
      </c>
      <c r="B4203" s="98" t="s">
        <v>3833</v>
      </c>
      <c r="C4203" t="s">
        <v>978</v>
      </c>
      <c r="D4203" t="s">
        <v>3469</v>
      </c>
      <c r="E4203" t="s">
        <v>442</v>
      </c>
      <c r="F4203" t="s">
        <v>3470</v>
      </c>
      <c r="G4203" t="s">
        <v>2733</v>
      </c>
      <c r="H4203" t="s">
        <v>2734</v>
      </c>
      <c r="I4203" s="91">
        <v>0.16666666666666666</v>
      </c>
      <c r="J4203" s="91">
        <v>0.18055555555555555</v>
      </c>
      <c r="K4203" s="92">
        <v>0.33</v>
      </c>
      <c r="L4203" s="91">
        <v>0.2361111111111111</v>
      </c>
      <c r="M4203" s="91">
        <v>0.30763888888888891</v>
      </c>
      <c r="N4203" s="92">
        <v>1.72</v>
      </c>
      <c r="O4203">
        <v>1</v>
      </c>
      <c r="P4203">
        <v>45.568575000000003</v>
      </c>
      <c r="Q4203">
        <v>5.9217069999999996</v>
      </c>
      <c r="R4203" s="93">
        <v>46302.404502314814</v>
      </c>
      <c r="S4203">
        <v>1</v>
      </c>
      <c r="T4203">
        <v>20260304</v>
      </c>
      <c r="U4203" t="s">
        <v>40</v>
      </c>
      <c r="V4203">
        <v>20260304</v>
      </c>
    </row>
    <row r="4204" spans="1:22" x14ac:dyDescent="0.3">
      <c r="A4204" s="5">
        <v>46301</v>
      </c>
      <c r="B4204" s="98" t="s">
        <v>3855</v>
      </c>
      <c r="C4204" t="s">
        <v>984</v>
      </c>
      <c r="D4204" t="s">
        <v>1294</v>
      </c>
      <c r="E4204" t="s">
        <v>128</v>
      </c>
      <c r="F4204" t="s">
        <v>3479</v>
      </c>
      <c r="G4204" t="s">
        <v>2733</v>
      </c>
      <c r="H4204" t="s">
        <v>2781</v>
      </c>
      <c r="I4204" s="91">
        <v>0.16666666666666666</v>
      </c>
      <c r="J4204" s="91">
        <v>0.25</v>
      </c>
      <c r="K4204" s="92">
        <v>2</v>
      </c>
      <c r="L4204" s="91">
        <v>0.2013888888888889</v>
      </c>
      <c r="M4204" s="91">
        <v>0.29791666666666666</v>
      </c>
      <c r="N4204" s="92">
        <v>2.3199999999999998</v>
      </c>
      <c r="O4204">
        <v>1</v>
      </c>
      <c r="P4204">
        <v>45.191443999999997</v>
      </c>
      <c r="Q4204">
        <v>5.7273620000000003</v>
      </c>
      <c r="R4204" s="93">
        <v>46302.404502314814</v>
      </c>
      <c r="S4204">
        <v>1</v>
      </c>
      <c r="T4204">
        <v>20260069</v>
      </c>
      <c r="U4204" t="s">
        <v>838</v>
      </c>
      <c r="V4204">
        <v>20260069</v>
      </c>
    </row>
    <row r="4205" spans="1:22" x14ac:dyDescent="0.3">
      <c r="A4205" s="5">
        <v>46301</v>
      </c>
      <c r="B4205" s="98" t="s">
        <v>3844</v>
      </c>
      <c r="C4205" t="s">
        <v>952</v>
      </c>
      <c r="D4205" t="s">
        <v>2796</v>
      </c>
      <c r="E4205" t="s">
        <v>203</v>
      </c>
      <c r="F4205" t="s">
        <v>2797</v>
      </c>
      <c r="G4205" t="s">
        <v>2733</v>
      </c>
      <c r="H4205" t="s">
        <v>2734</v>
      </c>
      <c r="I4205" s="91">
        <v>0.16666666666666666</v>
      </c>
      <c r="J4205" s="91">
        <v>0.18055555555555555</v>
      </c>
      <c r="K4205" s="92">
        <v>0.33</v>
      </c>
      <c r="O4205">
        <v>0</v>
      </c>
      <c r="P4205">
        <v>45.187314000000001</v>
      </c>
      <c r="Q4205">
        <v>5.7119559999999998</v>
      </c>
      <c r="R4205" s="93">
        <v>46302.404502314814</v>
      </c>
      <c r="S4205">
        <v>1</v>
      </c>
      <c r="T4205">
        <v>20260213</v>
      </c>
      <c r="U4205" t="s">
        <v>40</v>
      </c>
      <c r="V4205">
        <v>20260213</v>
      </c>
    </row>
    <row r="4206" spans="1:22" x14ac:dyDescent="0.3">
      <c r="A4206" s="5">
        <v>46301</v>
      </c>
      <c r="B4206" s="98" t="s">
        <v>3831</v>
      </c>
      <c r="C4206" t="s">
        <v>892</v>
      </c>
      <c r="D4206" t="s">
        <v>2955</v>
      </c>
      <c r="E4206" t="s">
        <v>412</v>
      </c>
      <c r="F4206" t="s">
        <v>5955</v>
      </c>
      <c r="G4206" t="s">
        <v>2733</v>
      </c>
      <c r="H4206" t="s">
        <v>2734</v>
      </c>
      <c r="I4206" s="91">
        <v>0.16666666666666666</v>
      </c>
      <c r="J4206" s="91">
        <v>0.18055555555555555</v>
      </c>
      <c r="K4206" s="92">
        <v>0.33</v>
      </c>
      <c r="O4206">
        <v>0</v>
      </c>
      <c r="P4206">
        <v>45.190578000000002</v>
      </c>
      <c r="Q4206">
        <v>5.7182940000000002</v>
      </c>
      <c r="R4206" s="93">
        <v>46302.404502314814</v>
      </c>
      <c r="S4206">
        <v>1</v>
      </c>
      <c r="T4206">
        <v>20260237</v>
      </c>
      <c r="U4206" t="s">
        <v>40</v>
      </c>
      <c r="V4206">
        <v>20260237</v>
      </c>
    </row>
    <row r="4207" spans="1:22" x14ac:dyDescent="0.3">
      <c r="A4207" s="5">
        <v>46301</v>
      </c>
      <c r="B4207" s="98" t="s">
        <v>3815</v>
      </c>
      <c r="C4207" t="s">
        <v>905</v>
      </c>
      <c r="D4207" t="s">
        <v>3427</v>
      </c>
      <c r="E4207" t="s">
        <v>539</v>
      </c>
      <c r="F4207" t="s">
        <v>3428</v>
      </c>
      <c r="G4207" t="s">
        <v>2733</v>
      </c>
      <c r="H4207" t="s">
        <v>2734</v>
      </c>
      <c r="I4207" s="91">
        <v>0.29166666666666669</v>
      </c>
      <c r="J4207" s="91">
        <v>0.2986111111111111</v>
      </c>
      <c r="K4207" s="92">
        <v>0.17</v>
      </c>
      <c r="O4207">
        <v>0</v>
      </c>
      <c r="P4207">
        <v>45.182197000000002</v>
      </c>
      <c r="Q4207">
        <v>5.7385910000000004</v>
      </c>
      <c r="R4207" s="93">
        <v>46302.404502314814</v>
      </c>
      <c r="S4207">
        <v>1</v>
      </c>
      <c r="T4207">
        <v>20260259</v>
      </c>
      <c r="U4207" t="s">
        <v>40</v>
      </c>
      <c r="V4207">
        <v>20260259</v>
      </c>
    </row>
    <row r="4208" spans="1:22" x14ac:dyDescent="0.3">
      <c r="A4208" s="5">
        <v>46301</v>
      </c>
      <c r="B4208" s="98" t="s">
        <v>3891</v>
      </c>
      <c r="C4208" t="s">
        <v>955</v>
      </c>
      <c r="D4208" t="s">
        <v>6567</v>
      </c>
      <c r="E4208" t="s">
        <v>741</v>
      </c>
      <c r="F4208" t="s">
        <v>6568</v>
      </c>
      <c r="G4208" t="s">
        <v>2733</v>
      </c>
      <c r="H4208" t="s">
        <v>3592</v>
      </c>
      <c r="I4208" s="91">
        <v>0.47222222222222221</v>
      </c>
      <c r="J4208" s="91">
        <v>0.49305555555555558</v>
      </c>
      <c r="K4208" s="92">
        <v>0.5</v>
      </c>
      <c r="O4208">
        <v>0</v>
      </c>
      <c r="P4208">
        <v>45.156896000000003</v>
      </c>
      <c r="Q4208">
        <v>5.7218559999999998</v>
      </c>
      <c r="R4208" s="93">
        <v>46302.404502314814</v>
      </c>
      <c r="S4208">
        <v>1</v>
      </c>
      <c r="T4208">
        <v>20260443</v>
      </c>
      <c r="U4208" t="s">
        <v>40</v>
      </c>
      <c r="V4208">
        <v>20260443</v>
      </c>
    </row>
    <row r="4209" spans="1:22" x14ac:dyDescent="0.3">
      <c r="A4209" s="5">
        <v>46301</v>
      </c>
      <c r="B4209" s="98" t="s">
        <v>3818</v>
      </c>
      <c r="C4209" t="s">
        <v>870</v>
      </c>
      <c r="D4209" t="s">
        <v>2301</v>
      </c>
      <c r="E4209" t="s">
        <v>148</v>
      </c>
      <c r="F4209" t="s">
        <v>148</v>
      </c>
      <c r="G4209" t="s">
        <v>2733</v>
      </c>
      <c r="H4209" t="s">
        <v>2737</v>
      </c>
      <c r="I4209" s="91">
        <v>0.4201388888888889</v>
      </c>
      <c r="J4209" s="91">
        <v>0.48958333333333331</v>
      </c>
      <c r="K4209" s="92">
        <v>1.67</v>
      </c>
      <c r="O4209">
        <v>0</v>
      </c>
      <c r="P4209">
        <v>45.192273999999998</v>
      </c>
      <c r="Q4209">
        <v>5.7321200000000001</v>
      </c>
      <c r="R4209" s="93">
        <v>46302.404502314814</v>
      </c>
      <c r="S4209">
        <v>1</v>
      </c>
      <c r="T4209">
        <v>20260410</v>
      </c>
      <c r="U4209" t="s">
        <v>838</v>
      </c>
      <c r="V4209">
        <v>20260410</v>
      </c>
    </row>
    <row r="4210" spans="1:22" x14ac:dyDescent="0.3">
      <c r="A4210" s="5">
        <v>46301</v>
      </c>
      <c r="B4210" s="98" t="s">
        <v>3839</v>
      </c>
      <c r="C4210" t="s">
        <v>966</v>
      </c>
      <c r="D4210" t="s">
        <v>1126</v>
      </c>
      <c r="E4210" t="s">
        <v>82</v>
      </c>
      <c r="F4210" t="s">
        <v>82</v>
      </c>
      <c r="G4210" t="s">
        <v>2733</v>
      </c>
      <c r="H4210" t="s">
        <v>2737</v>
      </c>
      <c r="I4210" s="91">
        <v>0.27083333333333331</v>
      </c>
      <c r="J4210" s="91">
        <v>0.2951388888888889</v>
      </c>
      <c r="K4210" s="92">
        <v>0.57999999999999996</v>
      </c>
      <c r="L4210" s="91">
        <v>0.47708333333333336</v>
      </c>
      <c r="M4210" s="91">
        <v>0.50208333333333333</v>
      </c>
      <c r="N4210" s="92">
        <v>0.6</v>
      </c>
      <c r="O4210">
        <v>1</v>
      </c>
      <c r="P4210">
        <v>45.365777999999999</v>
      </c>
      <c r="Q4210">
        <v>5.5901800000000001</v>
      </c>
      <c r="R4210" s="93">
        <v>46302.404502314814</v>
      </c>
      <c r="S4210">
        <v>1</v>
      </c>
      <c r="T4210">
        <v>20260483</v>
      </c>
      <c r="U4210" t="s">
        <v>838</v>
      </c>
      <c r="V4210">
        <v>20260483</v>
      </c>
    </row>
    <row r="4211" spans="1:22" x14ac:dyDescent="0.3">
      <c r="A4211" s="5">
        <v>46301</v>
      </c>
      <c r="B4211" s="98" t="s">
        <v>3818</v>
      </c>
      <c r="C4211" t="s">
        <v>870</v>
      </c>
      <c r="D4211" t="s">
        <v>6026</v>
      </c>
      <c r="E4211" t="s">
        <v>3487</v>
      </c>
      <c r="F4211" t="s">
        <v>6027</v>
      </c>
      <c r="G4211" t="s">
        <v>2733</v>
      </c>
      <c r="H4211" t="s">
        <v>2734</v>
      </c>
      <c r="I4211" s="91">
        <v>0.18055555555555555</v>
      </c>
      <c r="J4211" s="91">
        <v>0.18055555555555555</v>
      </c>
      <c r="O4211">
        <v>0</v>
      </c>
      <c r="P4211">
        <v>45.172356999999998</v>
      </c>
      <c r="Q4211">
        <v>5.7137320000000003</v>
      </c>
      <c r="R4211" s="93">
        <v>46302.404502314814</v>
      </c>
      <c r="S4211">
        <v>1</v>
      </c>
      <c r="T4211">
        <v>20260188</v>
      </c>
      <c r="U4211" t="s">
        <v>40</v>
      </c>
      <c r="V4211">
        <v>20260188</v>
      </c>
    </row>
    <row r="4212" spans="1:22" x14ac:dyDescent="0.3">
      <c r="A4212" s="5">
        <v>46301</v>
      </c>
      <c r="B4212" s="98" t="s">
        <v>3822</v>
      </c>
      <c r="C4212" t="s">
        <v>944</v>
      </c>
      <c r="D4212" t="s">
        <v>2656</v>
      </c>
      <c r="E4212" t="s">
        <v>316</v>
      </c>
      <c r="F4212" t="s">
        <v>316</v>
      </c>
      <c r="G4212" t="s">
        <v>2733</v>
      </c>
      <c r="H4212" t="s">
        <v>2737</v>
      </c>
      <c r="I4212" s="91">
        <v>0.33333333333333331</v>
      </c>
      <c r="J4212" s="91">
        <v>0.34722222222222221</v>
      </c>
      <c r="K4212" s="92">
        <v>0.33</v>
      </c>
      <c r="L4212" s="91">
        <v>0.41805555555555557</v>
      </c>
      <c r="M4212" s="91">
        <v>0.44930555555555557</v>
      </c>
      <c r="N4212" s="92">
        <v>0.75</v>
      </c>
      <c r="O4212">
        <v>1</v>
      </c>
      <c r="P4212">
        <v>45.180484999999997</v>
      </c>
      <c r="Q4212">
        <v>5.7314889999999998</v>
      </c>
      <c r="R4212" s="93">
        <v>46302.404502314814</v>
      </c>
      <c r="S4212">
        <v>1</v>
      </c>
      <c r="T4212">
        <v>20260552</v>
      </c>
      <c r="U4212" t="s">
        <v>838</v>
      </c>
      <c r="V4212">
        <v>20260552</v>
      </c>
    </row>
    <row r="4213" spans="1:22" x14ac:dyDescent="0.3">
      <c r="A4213" s="5">
        <v>46301</v>
      </c>
      <c r="B4213" s="98" t="s">
        <v>3847</v>
      </c>
      <c r="C4213" t="s">
        <v>900</v>
      </c>
      <c r="D4213" t="s">
        <v>2684</v>
      </c>
      <c r="E4213" t="s">
        <v>698</v>
      </c>
      <c r="F4213" t="s">
        <v>698</v>
      </c>
      <c r="G4213" t="s">
        <v>2733</v>
      </c>
      <c r="H4213" t="s">
        <v>2737</v>
      </c>
      <c r="I4213" s="91">
        <v>0.18055555555555555</v>
      </c>
      <c r="J4213" s="91">
        <v>0.22569444444444445</v>
      </c>
      <c r="K4213" s="92">
        <v>1.08</v>
      </c>
      <c r="L4213" s="91">
        <v>0.46319444444444446</v>
      </c>
      <c r="M4213" s="91">
        <v>0.58958333333333335</v>
      </c>
      <c r="N4213" s="92">
        <v>3.03</v>
      </c>
      <c r="O4213">
        <v>1</v>
      </c>
      <c r="P4213">
        <v>45.220844</v>
      </c>
      <c r="Q4213">
        <v>5.6904969999999997</v>
      </c>
      <c r="R4213" s="93">
        <v>46302.404502314814</v>
      </c>
      <c r="S4213">
        <v>1</v>
      </c>
      <c r="T4213">
        <v>20260563</v>
      </c>
      <c r="U4213" t="s">
        <v>838</v>
      </c>
      <c r="V4213">
        <v>20260563</v>
      </c>
    </row>
    <row r="4214" spans="1:22" x14ac:dyDescent="0.3">
      <c r="A4214" s="5">
        <v>46301</v>
      </c>
      <c r="B4214" s="98" t="s">
        <v>3817</v>
      </c>
      <c r="C4214" t="s">
        <v>974</v>
      </c>
      <c r="D4214" t="s">
        <v>2966</v>
      </c>
      <c r="E4214" t="s">
        <v>50</v>
      </c>
      <c r="F4214" t="s">
        <v>5958</v>
      </c>
      <c r="G4214" t="s">
        <v>2733</v>
      </c>
      <c r="H4214" t="s">
        <v>2734</v>
      </c>
      <c r="I4214" s="91">
        <v>0.16666666666666666</v>
      </c>
      <c r="J4214" s="91">
        <v>0.18055555555555555</v>
      </c>
      <c r="K4214" s="92">
        <v>0.33</v>
      </c>
      <c r="L4214" s="91">
        <v>0.18263888888888888</v>
      </c>
      <c r="M4214" s="91">
        <v>0.31874999999999998</v>
      </c>
      <c r="N4214" s="92">
        <v>3.27</v>
      </c>
      <c r="O4214">
        <v>1</v>
      </c>
      <c r="P4214">
        <v>45.184576999999997</v>
      </c>
      <c r="Q4214">
        <v>5.720396</v>
      </c>
      <c r="R4214" s="93">
        <v>46302.404502314814</v>
      </c>
      <c r="S4214">
        <v>1</v>
      </c>
      <c r="T4214">
        <v>20260293</v>
      </c>
      <c r="U4214" t="s">
        <v>40</v>
      </c>
      <c r="V4214">
        <v>20260293</v>
      </c>
    </row>
    <row r="4215" spans="1:22" x14ac:dyDescent="0.3">
      <c r="A4215" s="5">
        <v>46301</v>
      </c>
      <c r="B4215" s="98" t="s">
        <v>3829</v>
      </c>
      <c r="C4215" t="s">
        <v>946</v>
      </c>
      <c r="D4215" t="s">
        <v>3343</v>
      </c>
      <c r="E4215" t="s">
        <v>312</v>
      </c>
      <c r="F4215" t="s">
        <v>3344</v>
      </c>
      <c r="G4215" t="s">
        <v>2733</v>
      </c>
      <c r="H4215" t="s">
        <v>2734</v>
      </c>
      <c r="I4215" s="91">
        <v>0.16666666666666666</v>
      </c>
      <c r="J4215" s="91">
        <v>0.18055555555555555</v>
      </c>
      <c r="K4215" s="92">
        <v>0.33</v>
      </c>
      <c r="O4215">
        <v>0</v>
      </c>
      <c r="P4215">
        <v>45.199112</v>
      </c>
      <c r="Q4215">
        <v>5.7110370000000001</v>
      </c>
      <c r="R4215" s="93">
        <v>46302.404502314814</v>
      </c>
      <c r="S4215">
        <v>0</v>
      </c>
      <c r="T4215">
        <v>20260551</v>
      </c>
      <c r="U4215" t="s">
        <v>40</v>
      </c>
      <c r="V4215">
        <v>20260551</v>
      </c>
    </row>
    <row r="4216" spans="1:22" x14ac:dyDescent="0.3">
      <c r="A4216" s="5">
        <v>46301</v>
      </c>
      <c r="B4216" s="98" t="s">
        <v>3841</v>
      </c>
      <c r="C4216" t="s">
        <v>971</v>
      </c>
      <c r="D4216" t="s">
        <v>2765</v>
      </c>
      <c r="E4216" t="s">
        <v>662</v>
      </c>
      <c r="F4216" t="s">
        <v>2766</v>
      </c>
      <c r="G4216" t="s">
        <v>2733</v>
      </c>
      <c r="H4216" t="s">
        <v>2734</v>
      </c>
      <c r="I4216" s="91">
        <v>0.16666666666666666</v>
      </c>
      <c r="J4216" s="91">
        <v>0.18055555555555555</v>
      </c>
      <c r="K4216" s="92">
        <v>0.33</v>
      </c>
      <c r="L4216" s="91">
        <v>0.15694444444444444</v>
      </c>
      <c r="M4216" s="91">
        <v>0.16527777777777777</v>
      </c>
      <c r="N4216" s="92">
        <v>0.2</v>
      </c>
      <c r="O4216">
        <v>1</v>
      </c>
      <c r="P4216">
        <v>45.175713999999999</v>
      </c>
      <c r="Q4216">
        <v>5.753374</v>
      </c>
      <c r="R4216" s="93">
        <v>46302.404502314814</v>
      </c>
      <c r="S4216">
        <v>1</v>
      </c>
      <c r="T4216">
        <v>20260321</v>
      </c>
      <c r="U4216" t="s">
        <v>40</v>
      </c>
      <c r="V4216">
        <v>20260321</v>
      </c>
    </row>
    <row r="4217" spans="1:22" x14ac:dyDescent="0.3">
      <c r="A4217" s="5">
        <v>46301</v>
      </c>
      <c r="B4217" s="98" t="s">
        <v>3822</v>
      </c>
      <c r="C4217" t="s">
        <v>944</v>
      </c>
      <c r="D4217" t="s">
        <v>1251</v>
      </c>
      <c r="E4217" t="s">
        <v>84</v>
      </c>
      <c r="F4217" t="s">
        <v>1253</v>
      </c>
      <c r="G4217" t="s">
        <v>2733</v>
      </c>
      <c r="H4217" t="s">
        <v>2737</v>
      </c>
      <c r="I4217" s="91">
        <v>0.33333333333333331</v>
      </c>
      <c r="J4217" s="91">
        <v>0.35416666666666669</v>
      </c>
      <c r="K4217" s="92">
        <v>0.5</v>
      </c>
      <c r="L4217" s="91">
        <v>0.17083333333333334</v>
      </c>
      <c r="M4217" s="91">
        <v>0.21319444444444444</v>
      </c>
      <c r="N4217" s="92">
        <v>1.02</v>
      </c>
      <c r="O4217">
        <v>1</v>
      </c>
      <c r="P4217">
        <v>45.182246999999997</v>
      </c>
      <c r="Q4217">
        <v>5.7318619999999996</v>
      </c>
      <c r="R4217" s="93">
        <v>46302.404502314814</v>
      </c>
      <c r="S4217">
        <v>1</v>
      </c>
      <c r="T4217">
        <v>20260052</v>
      </c>
      <c r="U4217" t="s">
        <v>838</v>
      </c>
      <c r="V4217">
        <v>20260052</v>
      </c>
    </row>
    <row r="4218" spans="1:22" x14ac:dyDescent="0.3">
      <c r="A4218" s="5">
        <v>46301</v>
      </c>
      <c r="B4218" s="98" t="s">
        <v>3836</v>
      </c>
      <c r="C4218" t="s">
        <v>954</v>
      </c>
      <c r="D4218" t="s">
        <v>1471</v>
      </c>
      <c r="E4218" t="s">
        <v>734</v>
      </c>
      <c r="F4218" t="s">
        <v>734</v>
      </c>
      <c r="G4218" t="s">
        <v>2733</v>
      </c>
      <c r="H4218" t="s">
        <v>2737</v>
      </c>
      <c r="I4218" s="91">
        <v>0.33333333333333331</v>
      </c>
      <c r="J4218" s="91">
        <v>0.375</v>
      </c>
      <c r="K4218" s="92">
        <v>1</v>
      </c>
      <c r="L4218" s="91">
        <v>0.26041666666666669</v>
      </c>
      <c r="M4218" s="91">
        <v>0.32291666666666669</v>
      </c>
      <c r="N4218" s="92">
        <v>1.5</v>
      </c>
      <c r="O4218">
        <v>1</v>
      </c>
      <c r="P4218">
        <v>45.186678000000001</v>
      </c>
      <c r="Q4218">
        <v>5.7200300000000004</v>
      </c>
      <c r="R4218" s="93">
        <v>46302.404502314814</v>
      </c>
      <c r="S4218">
        <v>1</v>
      </c>
      <c r="T4218">
        <v>20260131</v>
      </c>
      <c r="U4218" t="s">
        <v>838</v>
      </c>
      <c r="V4218">
        <v>20260131</v>
      </c>
    </row>
    <row r="4219" spans="1:22" x14ac:dyDescent="0.3">
      <c r="A4219" s="5">
        <v>46301</v>
      </c>
      <c r="B4219" s="98" t="s">
        <v>3861</v>
      </c>
      <c r="C4219" t="s">
        <v>970</v>
      </c>
      <c r="D4219" t="s">
        <v>3445</v>
      </c>
      <c r="E4219" t="s">
        <v>110</v>
      </c>
      <c r="F4219" t="s">
        <v>3446</v>
      </c>
      <c r="G4219" t="s">
        <v>2733</v>
      </c>
      <c r="H4219" t="s">
        <v>2734</v>
      </c>
      <c r="I4219" s="91">
        <v>0.25</v>
      </c>
      <c r="J4219" s="91">
        <v>0.26041666666666669</v>
      </c>
      <c r="K4219" s="92">
        <v>0.25</v>
      </c>
      <c r="O4219">
        <v>0</v>
      </c>
      <c r="P4219">
        <v>45.186245</v>
      </c>
      <c r="Q4219">
        <v>5.7213669999999999</v>
      </c>
      <c r="R4219" s="93">
        <v>46302.404502314814</v>
      </c>
      <c r="S4219">
        <v>1</v>
      </c>
      <c r="T4219">
        <v>20260132</v>
      </c>
      <c r="U4219" t="s">
        <v>40</v>
      </c>
      <c r="V4219">
        <v>20260132</v>
      </c>
    </row>
    <row r="4220" spans="1:22" x14ac:dyDescent="0.3">
      <c r="A4220" s="5">
        <v>46301</v>
      </c>
      <c r="B4220" s="98" t="s">
        <v>3883</v>
      </c>
      <c r="C4220" t="s">
        <v>849</v>
      </c>
      <c r="D4220" t="s">
        <v>854</v>
      </c>
      <c r="E4220" t="s">
        <v>669</v>
      </c>
      <c r="F4220" t="s">
        <v>3306</v>
      </c>
      <c r="G4220" t="s">
        <v>2733</v>
      </c>
      <c r="H4220" t="s">
        <v>2734</v>
      </c>
      <c r="I4220" s="91">
        <v>0.16666666666666666</v>
      </c>
      <c r="J4220" s="91">
        <v>0.1736111111111111</v>
      </c>
      <c r="K4220" s="92">
        <v>0.17</v>
      </c>
      <c r="O4220">
        <v>0</v>
      </c>
      <c r="P4220">
        <v>45.229419</v>
      </c>
      <c r="Q4220">
        <v>5.6816570000000004</v>
      </c>
      <c r="R4220" s="93">
        <v>46302.404502314814</v>
      </c>
      <c r="S4220">
        <v>1</v>
      </c>
      <c r="V4220" t="s">
        <v>3793</v>
      </c>
    </row>
    <row r="4221" spans="1:22" x14ac:dyDescent="0.3">
      <c r="A4221" s="5">
        <v>46301</v>
      </c>
      <c r="B4221" s="98" t="s">
        <v>3842</v>
      </c>
      <c r="C4221" t="s">
        <v>865</v>
      </c>
      <c r="D4221" t="s">
        <v>887</v>
      </c>
      <c r="E4221" t="s">
        <v>829</v>
      </c>
      <c r="F4221" t="s">
        <v>2809</v>
      </c>
      <c r="G4221" t="s">
        <v>2733</v>
      </c>
      <c r="H4221" t="s">
        <v>2734</v>
      </c>
      <c r="I4221" s="91">
        <v>0.16666666666666666</v>
      </c>
      <c r="J4221" s="91">
        <v>0.18055555555555555</v>
      </c>
      <c r="K4221" s="92">
        <v>0.33</v>
      </c>
      <c r="L4221" s="91">
        <v>0.34027777777777779</v>
      </c>
      <c r="M4221" s="91">
        <v>0.34861111111111109</v>
      </c>
      <c r="N4221" s="92">
        <v>0.2</v>
      </c>
      <c r="O4221">
        <v>1</v>
      </c>
      <c r="P4221">
        <v>45.194932000000001</v>
      </c>
      <c r="Q4221">
        <v>5.6780390000000001</v>
      </c>
      <c r="R4221" s="93">
        <v>46302.404502314814</v>
      </c>
      <c r="S4221">
        <v>1</v>
      </c>
      <c r="V4221" t="s">
        <v>3809</v>
      </c>
    </row>
    <row r="4222" spans="1:22" x14ac:dyDescent="0.3">
      <c r="A4222" s="5">
        <v>46301</v>
      </c>
      <c r="B4222" s="98" t="s">
        <v>3849</v>
      </c>
      <c r="C4222" t="s">
        <v>861</v>
      </c>
      <c r="D4222" t="s">
        <v>2704</v>
      </c>
      <c r="E4222" t="s">
        <v>456</v>
      </c>
      <c r="F4222" t="s">
        <v>456</v>
      </c>
      <c r="G4222" t="s">
        <v>2733</v>
      </c>
      <c r="H4222" t="s">
        <v>2737</v>
      </c>
      <c r="I4222" s="91">
        <v>0.33333333333333331</v>
      </c>
      <c r="J4222" s="91">
        <v>0.46875</v>
      </c>
      <c r="K4222" s="92">
        <v>3.25</v>
      </c>
      <c r="L4222" s="91">
        <v>0.49166666666666664</v>
      </c>
      <c r="M4222" s="91">
        <v>0.53680555555555554</v>
      </c>
      <c r="N4222" s="92">
        <v>1.08</v>
      </c>
      <c r="O4222">
        <v>1</v>
      </c>
      <c r="P4222">
        <v>45.167710999999997</v>
      </c>
      <c r="Q4222">
        <v>5.7281950000000004</v>
      </c>
      <c r="R4222" s="93">
        <v>46302.404502314814</v>
      </c>
      <c r="S4222">
        <v>1</v>
      </c>
      <c r="T4222">
        <v>20260572</v>
      </c>
      <c r="U4222" t="s">
        <v>838</v>
      </c>
      <c r="V4222">
        <v>20260572</v>
      </c>
    </row>
    <row r="4223" spans="1:22" x14ac:dyDescent="0.3">
      <c r="A4223" s="5">
        <v>46301</v>
      </c>
      <c r="B4223" s="98" t="s">
        <v>3826</v>
      </c>
      <c r="C4223" t="s">
        <v>886</v>
      </c>
      <c r="D4223" t="s">
        <v>2820</v>
      </c>
      <c r="E4223" t="s">
        <v>215</v>
      </c>
      <c r="F4223" t="s">
        <v>2821</v>
      </c>
      <c r="G4223" t="s">
        <v>2733</v>
      </c>
      <c r="H4223" t="s">
        <v>2734</v>
      </c>
      <c r="I4223" s="91">
        <v>0.16666666666666666</v>
      </c>
      <c r="J4223" s="91">
        <v>0.18055555555555555</v>
      </c>
      <c r="K4223" s="92">
        <v>0.33</v>
      </c>
      <c r="L4223" s="91">
        <v>0.20555555555555555</v>
      </c>
      <c r="M4223" s="91">
        <v>0.33194444444444443</v>
      </c>
      <c r="N4223" s="92">
        <v>3.03</v>
      </c>
      <c r="O4223">
        <v>1</v>
      </c>
      <c r="P4223">
        <v>45.189171999999999</v>
      </c>
      <c r="Q4223">
        <v>5.7271559999999999</v>
      </c>
      <c r="R4223" s="93">
        <v>46302.404502314814</v>
      </c>
      <c r="S4223">
        <v>1</v>
      </c>
      <c r="T4223">
        <v>20260385</v>
      </c>
      <c r="U4223" t="s">
        <v>40</v>
      </c>
      <c r="V4223">
        <v>20260385</v>
      </c>
    </row>
    <row r="4224" spans="1:22" x14ac:dyDescent="0.3">
      <c r="A4224" s="5">
        <v>46301</v>
      </c>
      <c r="B4224" s="98" t="s">
        <v>3846</v>
      </c>
      <c r="C4224" t="s">
        <v>965</v>
      </c>
      <c r="D4224" t="s">
        <v>3356</v>
      </c>
      <c r="E4224" t="s">
        <v>766</v>
      </c>
      <c r="F4224" t="s">
        <v>3357</v>
      </c>
      <c r="G4224" t="s">
        <v>2733</v>
      </c>
      <c r="H4224" t="s">
        <v>2734</v>
      </c>
      <c r="I4224" s="91">
        <v>0.16666666666666666</v>
      </c>
      <c r="J4224" s="91">
        <v>0.18055555555555555</v>
      </c>
      <c r="K4224" s="92">
        <v>0.33</v>
      </c>
      <c r="L4224" s="91">
        <v>0.18333333333333332</v>
      </c>
      <c r="M4224" s="91">
        <v>0.19583333333333333</v>
      </c>
      <c r="N4224" s="92">
        <v>0.3</v>
      </c>
      <c r="O4224">
        <v>1</v>
      </c>
      <c r="P4224">
        <v>45.188211000000003</v>
      </c>
      <c r="Q4224">
        <v>5.721743</v>
      </c>
      <c r="R4224" s="93">
        <v>46302.404502314814</v>
      </c>
      <c r="S4224">
        <v>1</v>
      </c>
      <c r="T4224">
        <v>20260407</v>
      </c>
      <c r="U4224" t="s">
        <v>40</v>
      </c>
      <c r="V4224">
        <v>20260407</v>
      </c>
    </row>
    <row r="4225" spans="1:22" x14ac:dyDescent="0.3">
      <c r="A4225" s="5">
        <v>46301</v>
      </c>
      <c r="B4225" s="98" t="s">
        <v>3861</v>
      </c>
      <c r="C4225" t="s">
        <v>970</v>
      </c>
      <c r="D4225" t="s">
        <v>3358</v>
      </c>
      <c r="E4225" t="s">
        <v>93</v>
      </c>
      <c r="F4225" t="s">
        <v>3359</v>
      </c>
      <c r="G4225" t="s">
        <v>2733</v>
      </c>
      <c r="H4225" t="s">
        <v>2734</v>
      </c>
      <c r="I4225" s="91">
        <v>0.16666666666666666</v>
      </c>
      <c r="J4225" s="91">
        <v>0.18055555555555555</v>
      </c>
      <c r="K4225" s="92">
        <v>0.33</v>
      </c>
      <c r="O4225">
        <v>0</v>
      </c>
      <c r="P4225">
        <v>45.177773000000002</v>
      </c>
      <c r="Q4225">
        <v>5.7280009999999999</v>
      </c>
      <c r="R4225" s="93">
        <v>46302.404502314814</v>
      </c>
      <c r="S4225">
        <v>1</v>
      </c>
      <c r="T4225">
        <v>20260277</v>
      </c>
      <c r="U4225" t="s">
        <v>40</v>
      </c>
      <c r="V4225">
        <v>20260277</v>
      </c>
    </row>
    <row r="4226" spans="1:22" x14ac:dyDescent="0.3">
      <c r="A4226" s="5">
        <v>46301</v>
      </c>
      <c r="B4226" s="98" t="s">
        <v>3814</v>
      </c>
      <c r="C4226" t="s">
        <v>948</v>
      </c>
      <c r="D4226" t="s">
        <v>2812</v>
      </c>
      <c r="E4226" t="s">
        <v>204</v>
      </c>
      <c r="F4226" t="s">
        <v>2813</v>
      </c>
      <c r="G4226" t="s">
        <v>2733</v>
      </c>
      <c r="H4226" t="s">
        <v>2734</v>
      </c>
      <c r="I4226" s="91">
        <v>0.16666666666666666</v>
      </c>
      <c r="J4226" s="91">
        <v>0.18055555555555555</v>
      </c>
      <c r="K4226" s="92">
        <v>0.33</v>
      </c>
      <c r="L4226" s="91">
        <v>0.31805555555555554</v>
      </c>
      <c r="M4226" s="91">
        <v>0.34166666666666667</v>
      </c>
      <c r="N4226" s="92">
        <v>0.56999999999999995</v>
      </c>
      <c r="O4226">
        <v>1</v>
      </c>
      <c r="P4226">
        <v>45.190345999999998</v>
      </c>
      <c r="Q4226">
        <v>5.7332039999999997</v>
      </c>
      <c r="R4226" s="93">
        <v>46302.404502314814</v>
      </c>
      <c r="S4226">
        <v>1</v>
      </c>
      <c r="T4226">
        <v>20260457</v>
      </c>
      <c r="U4226" t="s">
        <v>40</v>
      </c>
      <c r="V4226">
        <v>20260457</v>
      </c>
    </row>
    <row r="4227" spans="1:22" x14ac:dyDescent="0.3">
      <c r="A4227" s="5">
        <v>46301</v>
      </c>
      <c r="B4227" s="98" t="s">
        <v>3830</v>
      </c>
      <c r="C4227" t="s">
        <v>951</v>
      </c>
      <c r="D4227" t="s">
        <v>3480</v>
      </c>
      <c r="E4227" t="s">
        <v>499</v>
      </c>
      <c r="F4227" t="s">
        <v>3481</v>
      </c>
      <c r="G4227" t="s">
        <v>2733</v>
      </c>
      <c r="H4227" t="s">
        <v>2734</v>
      </c>
      <c r="I4227" s="91">
        <v>0.16666666666666666</v>
      </c>
      <c r="J4227" s="91">
        <v>0.18055555555555555</v>
      </c>
      <c r="K4227" s="92">
        <v>0.33</v>
      </c>
      <c r="L4227" s="91">
        <v>0.21319444444444444</v>
      </c>
      <c r="M4227" s="91">
        <v>0.27430555555555558</v>
      </c>
      <c r="N4227" s="92">
        <v>1.47</v>
      </c>
      <c r="O4227">
        <v>1</v>
      </c>
      <c r="P4227">
        <v>45.180225999999998</v>
      </c>
      <c r="Q4227">
        <v>5.7490040000000002</v>
      </c>
      <c r="R4227" s="93">
        <v>46302.404502314814</v>
      </c>
      <c r="S4227">
        <v>1</v>
      </c>
      <c r="T4227">
        <v>20260169</v>
      </c>
      <c r="U4227" t="s">
        <v>40</v>
      </c>
      <c r="V4227">
        <v>20260169</v>
      </c>
    </row>
    <row r="4228" spans="1:22" x14ac:dyDescent="0.3">
      <c r="A4228" s="5">
        <v>46301</v>
      </c>
      <c r="B4228" s="98" t="s">
        <v>3836</v>
      </c>
      <c r="C4228" t="s">
        <v>954</v>
      </c>
      <c r="D4228" t="s">
        <v>2973</v>
      </c>
      <c r="E4228" t="s">
        <v>569</v>
      </c>
      <c r="F4228" t="s">
        <v>2974</v>
      </c>
      <c r="G4228" t="s">
        <v>2733</v>
      </c>
      <c r="H4228" t="s">
        <v>2734</v>
      </c>
      <c r="I4228" s="91">
        <v>0.16666666666666666</v>
      </c>
      <c r="J4228" s="91">
        <v>0.18055555555555555</v>
      </c>
      <c r="K4228" s="92">
        <v>0.33</v>
      </c>
      <c r="L4228" s="91">
        <v>0.19444444444444445</v>
      </c>
      <c r="M4228" s="91">
        <v>0.37152777777777779</v>
      </c>
      <c r="N4228" s="92">
        <v>4.25</v>
      </c>
      <c r="O4228">
        <v>1</v>
      </c>
      <c r="P4228">
        <v>45.182271</v>
      </c>
      <c r="Q4228">
        <v>5.7200449999999998</v>
      </c>
      <c r="R4228" s="93">
        <v>46302.404502314814</v>
      </c>
      <c r="S4228">
        <v>1</v>
      </c>
      <c r="T4228">
        <v>20260580</v>
      </c>
      <c r="U4228" t="s">
        <v>40</v>
      </c>
      <c r="V4228">
        <v>20260580</v>
      </c>
    </row>
    <row r="4229" spans="1:22" x14ac:dyDescent="0.3">
      <c r="A4229" s="5">
        <v>46301</v>
      </c>
      <c r="B4229" s="98" t="s">
        <v>3767</v>
      </c>
      <c r="C4229" t="s">
        <v>846</v>
      </c>
      <c r="E4229" t="s">
        <v>426</v>
      </c>
      <c r="F4229" t="s">
        <v>426</v>
      </c>
      <c r="I4229" s="91">
        <v>0.33333333333333331</v>
      </c>
      <c r="J4229" s="91">
        <v>0.375</v>
      </c>
      <c r="K4229" s="92">
        <v>1</v>
      </c>
      <c r="O4229">
        <v>0</v>
      </c>
      <c r="P4229">
        <v>45.209110000000003</v>
      </c>
      <c r="Q4229">
        <v>5.788958</v>
      </c>
      <c r="R4229" s="93">
        <v>46302.404502314814</v>
      </c>
      <c r="S4229">
        <v>0</v>
      </c>
      <c r="T4229">
        <v>20260176</v>
      </c>
      <c r="U4229" t="s">
        <v>3760</v>
      </c>
      <c r="V4229">
        <v>20260176</v>
      </c>
    </row>
    <row r="4230" spans="1:22" x14ac:dyDescent="0.3">
      <c r="A4230" s="5">
        <v>46301</v>
      </c>
      <c r="B4230" s="98" t="s">
        <v>3818</v>
      </c>
      <c r="C4230" t="s">
        <v>870</v>
      </c>
      <c r="D4230" t="s">
        <v>1630</v>
      </c>
      <c r="E4230" t="s">
        <v>3487</v>
      </c>
      <c r="F4230" t="s">
        <v>3487</v>
      </c>
      <c r="G4230" t="s">
        <v>2733</v>
      </c>
      <c r="H4230" t="s">
        <v>2737</v>
      </c>
      <c r="I4230" s="91">
        <v>0.18055555555555555</v>
      </c>
      <c r="J4230" s="91">
        <v>0.22916666666666666</v>
      </c>
      <c r="K4230" s="92">
        <v>1.17</v>
      </c>
      <c r="O4230">
        <v>0</v>
      </c>
      <c r="P4230">
        <v>45.172356999999998</v>
      </c>
      <c r="Q4230">
        <v>5.7137320000000003</v>
      </c>
      <c r="R4230" s="93">
        <v>46302.404502314814</v>
      </c>
      <c r="S4230">
        <v>1</v>
      </c>
      <c r="T4230">
        <v>20260188</v>
      </c>
      <c r="U4230" t="s">
        <v>838</v>
      </c>
      <c r="V4230">
        <v>20260188</v>
      </c>
    </row>
    <row r="4231" spans="1:22" x14ac:dyDescent="0.3">
      <c r="A4231" s="5">
        <v>46301</v>
      </c>
      <c r="B4231" s="98" t="s">
        <v>3822</v>
      </c>
      <c r="C4231" t="s">
        <v>944</v>
      </c>
      <c r="D4231" t="s">
        <v>3157</v>
      </c>
      <c r="E4231" t="s">
        <v>454</v>
      </c>
      <c r="F4231" t="s">
        <v>3158</v>
      </c>
      <c r="G4231" t="s">
        <v>2733</v>
      </c>
      <c r="H4231" t="s">
        <v>2734</v>
      </c>
      <c r="I4231" s="91">
        <v>0.16666666666666666</v>
      </c>
      <c r="J4231" s="91">
        <v>0.18055555555555555</v>
      </c>
      <c r="K4231" s="92">
        <v>0.33</v>
      </c>
      <c r="L4231" s="91">
        <v>0.17083333333333334</v>
      </c>
      <c r="M4231" s="91">
        <v>0.38958333333333334</v>
      </c>
      <c r="N4231" s="92">
        <v>5.25</v>
      </c>
      <c r="O4231">
        <v>1</v>
      </c>
      <c r="P4231">
        <v>45.182113000000001</v>
      </c>
      <c r="Q4231">
        <v>5.7311740000000002</v>
      </c>
      <c r="R4231" s="93">
        <v>46302.404502314814</v>
      </c>
      <c r="S4231">
        <v>1</v>
      </c>
      <c r="T4231">
        <v>20260571</v>
      </c>
      <c r="U4231" t="s">
        <v>40</v>
      </c>
      <c r="V4231">
        <v>20260571</v>
      </c>
    </row>
    <row r="4232" spans="1:22" x14ac:dyDescent="0.3">
      <c r="A4232" s="5">
        <v>46301</v>
      </c>
      <c r="B4232" s="98" t="s">
        <v>3814</v>
      </c>
      <c r="C4232" t="s">
        <v>948</v>
      </c>
      <c r="D4232" t="s">
        <v>3361</v>
      </c>
      <c r="E4232" t="s">
        <v>188</v>
      </c>
      <c r="F4232" t="s">
        <v>3362</v>
      </c>
      <c r="G4232" t="s">
        <v>2733</v>
      </c>
      <c r="H4232" t="s">
        <v>2734</v>
      </c>
      <c r="I4232" s="91">
        <v>0.16666666666666666</v>
      </c>
      <c r="J4232" s="91">
        <v>0.18055555555555555</v>
      </c>
      <c r="K4232" s="92">
        <v>0.33</v>
      </c>
      <c r="L4232" s="91">
        <v>0.34722222222222221</v>
      </c>
      <c r="M4232" s="91">
        <v>0.3611111111111111</v>
      </c>
      <c r="N4232" s="92">
        <v>0.33</v>
      </c>
      <c r="O4232">
        <v>1</v>
      </c>
      <c r="P4232">
        <v>45.189202999999999</v>
      </c>
      <c r="Q4232">
        <v>5.7345119999999996</v>
      </c>
      <c r="R4232" s="93">
        <v>46302.404502314814</v>
      </c>
      <c r="S4232">
        <v>1</v>
      </c>
      <c r="T4232">
        <v>20260459</v>
      </c>
      <c r="U4232" t="s">
        <v>40</v>
      </c>
      <c r="V4232">
        <v>20260459</v>
      </c>
    </row>
    <row r="4233" spans="1:22" x14ac:dyDescent="0.3">
      <c r="A4233" s="5">
        <v>46301</v>
      </c>
      <c r="B4233" s="98" t="s">
        <v>3859</v>
      </c>
      <c r="C4233" t="s">
        <v>956</v>
      </c>
      <c r="D4233" t="s">
        <v>2165</v>
      </c>
      <c r="E4233" t="s">
        <v>566</v>
      </c>
      <c r="F4233" t="s">
        <v>3492</v>
      </c>
      <c r="G4233" t="s">
        <v>2733</v>
      </c>
      <c r="H4233" t="s">
        <v>2737</v>
      </c>
      <c r="I4233" s="91">
        <v>0.33333333333333331</v>
      </c>
      <c r="J4233" s="91">
        <v>0.34722222222222221</v>
      </c>
      <c r="K4233" s="92">
        <v>0.33</v>
      </c>
      <c r="O4233">
        <v>0</v>
      </c>
      <c r="P4233">
        <v>45.189936000000003</v>
      </c>
      <c r="Q4233">
        <v>5.7559290000000001</v>
      </c>
      <c r="R4233" s="93">
        <v>46302.404502314814</v>
      </c>
      <c r="S4233">
        <v>1</v>
      </c>
      <c r="T4233">
        <v>20260365</v>
      </c>
      <c r="U4233" t="s">
        <v>838</v>
      </c>
      <c r="V4233">
        <v>20260365</v>
      </c>
    </row>
    <row r="4234" spans="1:22" x14ac:dyDescent="0.3">
      <c r="A4234" s="5">
        <v>46301</v>
      </c>
      <c r="B4234" s="98" t="s">
        <v>3831</v>
      </c>
      <c r="C4234" t="s">
        <v>892</v>
      </c>
      <c r="D4234" t="s">
        <v>2668</v>
      </c>
      <c r="E4234" t="s">
        <v>332</v>
      </c>
      <c r="F4234" t="s">
        <v>3898</v>
      </c>
      <c r="G4234" t="s">
        <v>2733</v>
      </c>
      <c r="H4234" t="s">
        <v>2737</v>
      </c>
      <c r="I4234" s="91">
        <v>0.33333333333333331</v>
      </c>
      <c r="J4234" s="91">
        <v>0.37847222222222221</v>
      </c>
      <c r="K4234" s="92">
        <v>1.08</v>
      </c>
      <c r="O4234">
        <v>0</v>
      </c>
      <c r="P4234">
        <v>45.182187999999996</v>
      </c>
      <c r="Q4234">
        <v>5.7211590000000001</v>
      </c>
      <c r="R4234" s="93">
        <v>46302.404502314814</v>
      </c>
      <c r="S4234">
        <v>1</v>
      </c>
      <c r="T4234">
        <v>20260557</v>
      </c>
      <c r="U4234" t="s">
        <v>838</v>
      </c>
      <c r="V4234">
        <v>20260557</v>
      </c>
    </row>
    <row r="4235" spans="1:22" x14ac:dyDescent="0.3">
      <c r="A4235" s="5">
        <v>46301</v>
      </c>
      <c r="B4235" s="98" t="s">
        <v>3835</v>
      </c>
      <c r="C4235" t="s">
        <v>859</v>
      </c>
      <c r="D4235" t="s">
        <v>3326</v>
      </c>
      <c r="E4235" t="s">
        <v>61</v>
      </c>
      <c r="F4235" t="s">
        <v>3327</v>
      </c>
      <c r="G4235" t="s">
        <v>2733</v>
      </c>
      <c r="H4235" t="s">
        <v>2734</v>
      </c>
      <c r="I4235" s="91">
        <v>0.16666666666666666</v>
      </c>
      <c r="J4235" s="91">
        <v>0.1736111111111111</v>
      </c>
      <c r="K4235" s="92">
        <v>0.17</v>
      </c>
      <c r="O4235">
        <v>0</v>
      </c>
      <c r="P4235">
        <v>45.189878</v>
      </c>
      <c r="Q4235">
        <v>5.7218559999999998</v>
      </c>
      <c r="R4235" s="93">
        <v>46302.404502314814</v>
      </c>
      <c r="S4235">
        <v>1</v>
      </c>
      <c r="T4235">
        <v>20260477</v>
      </c>
      <c r="U4235" t="s">
        <v>40</v>
      </c>
      <c r="V4235">
        <v>20260477</v>
      </c>
    </row>
    <row r="4236" spans="1:22" x14ac:dyDescent="0.3">
      <c r="A4236" s="5">
        <v>46301</v>
      </c>
      <c r="B4236" s="98" t="s">
        <v>3846</v>
      </c>
      <c r="C4236" t="s">
        <v>863</v>
      </c>
      <c r="D4236" t="s">
        <v>3454</v>
      </c>
      <c r="E4236" t="s">
        <v>226</v>
      </c>
      <c r="F4236" t="s">
        <v>3455</v>
      </c>
      <c r="G4236" t="s">
        <v>2733</v>
      </c>
      <c r="H4236" t="s">
        <v>2734</v>
      </c>
      <c r="I4236" s="91">
        <v>0.25</v>
      </c>
      <c r="J4236" s="91">
        <v>0.26041666666666669</v>
      </c>
      <c r="K4236" s="92">
        <v>0.25</v>
      </c>
      <c r="L4236" s="91">
        <v>0.21111111111111111</v>
      </c>
      <c r="M4236" s="91">
        <v>0.21458333333333332</v>
      </c>
      <c r="N4236" s="92">
        <v>0.08</v>
      </c>
      <c r="O4236">
        <v>1</v>
      </c>
      <c r="P4236">
        <v>45.191845999999998</v>
      </c>
      <c r="Q4236">
        <v>5.7153299999999998</v>
      </c>
      <c r="R4236" s="93">
        <v>46302.404502314814</v>
      </c>
      <c r="S4236">
        <v>1</v>
      </c>
      <c r="T4236">
        <v>20260200</v>
      </c>
      <c r="U4236" t="s">
        <v>40</v>
      </c>
      <c r="V4236">
        <v>20260200</v>
      </c>
    </row>
    <row r="4237" spans="1:22" x14ac:dyDescent="0.3">
      <c r="A4237" s="5">
        <v>46301</v>
      </c>
      <c r="B4237" s="98" t="s">
        <v>3859</v>
      </c>
      <c r="C4237" t="s">
        <v>956</v>
      </c>
      <c r="D4237" t="s">
        <v>2710</v>
      </c>
      <c r="E4237" t="s">
        <v>595</v>
      </c>
      <c r="F4237" t="s">
        <v>595</v>
      </c>
      <c r="G4237" t="s">
        <v>2733</v>
      </c>
      <c r="H4237" t="s">
        <v>2737</v>
      </c>
      <c r="I4237" s="91">
        <v>0.33333333333333331</v>
      </c>
      <c r="J4237" s="91">
        <v>0.34722222222222221</v>
      </c>
      <c r="K4237" s="92">
        <v>0.33</v>
      </c>
      <c r="L4237" s="91">
        <v>0.3</v>
      </c>
      <c r="M4237" s="91">
        <v>0.31944444444444442</v>
      </c>
      <c r="N4237" s="92">
        <v>0.47</v>
      </c>
      <c r="O4237">
        <v>1</v>
      </c>
      <c r="P4237">
        <v>45.180706999999998</v>
      </c>
      <c r="Q4237">
        <v>5.7268699999999999</v>
      </c>
      <c r="R4237" s="93">
        <v>46302.404502314814</v>
      </c>
      <c r="S4237">
        <v>1</v>
      </c>
      <c r="T4237">
        <v>20260574</v>
      </c>
      <c r="U4237" t="s">
        <v>838</v>
      </c>
      <c r="V4237">
        <v>20260574</v>
      </c>
    </row>
    <row r="4238" spans="1:22" x14ac:dyDescent="0.3">
      <c r="A4238" s="5">
        <v>46301</v>
      </c>
      <c r="B4238" s="98" t="s">
        <v>3854</v>
      </c>
      <c r="C4238" t="s">
        <v>963</v>
      </c>
      <c r="D4238" t="s">
        <v>2124</v>
      </c>
      <c r="E4238" t="s">
        <v>560</v>
      </c>
      <c r="F4238" t="s">
        <v>560</v>
      </c>
      <c r="G4238" t="s">
        <v>2733</v>
      </c>
      <c r="H4238" t="s">
        <v>2737</v>
      </c>
      <c r="I4238" s="91">
        <v>0.33333333333333331</v>
      </c>
      <c r="J4238" s="91">
        <v>0.37847222222222221</v>
      </c>
      <c r="K4238" s="92">
        <v>1.08</v>
      </c>
      <c r="L4238" s="91">
        <v>0.38333333333333336</v>
      </c>
      <c r="M4238" s="91">
        <v>0.41180555555555554</v>
      </c>
      <c r="N4238" s="92">
        <v>0.68</v>
      </c>
      <c r="O4238">
        <v>1</v>
      </c>
      <c r="P4238">
        <v>45.146352999999998</v>
      </c>
      <c r="Q4238">
        <v>5.7164780000000004</v>
      </c>
      <c r="R4238" s="93">
        <v>46302.404502314814</v>
      </c>
      <c r="S4238">
        <v>1</v>
      </c>
      <c r="T4238">
        <v>20260349</v>
      </c>
      <c r="U4238" t="s">
        <v>838</v>
      </c>
      <c r="V4238">
        <v>20260349</v>
      </c>
    </row>
    <row r="4239" spans="1:22" x14ac:dyDescent="0.3">
      <c r="A4239" s="5">
        <v>46301</v>
      </c>
      <c r="B4239" s="98" t="s">
        <v>3861</v>
      </c>
      <c r="C4239" t="s">
        <v>970</v>
      </c>
      <c r="D4239" t="s">
        <v>3452</v>
      </c>
      <c r="E4239" t="s">
        <v>638</v>
      </c>
      <c r="F4239" t="s">
        <v>3453</v>
      </c>
      <c r="G4239" t="s">
        <v>2733</v>
      </c>
      <c r="H4239" t="s">
        <v>2737</v>
      </c>
      <c r="I4239" s="91">
        <v>0.33333333333333331</v>
      </c>
      <c r="J4239" s="91">
        <v>0.40972222222222221</v>
      </c>
      <c r="K4239" s="92">
        <v>1.83</v>
      </c>
      <c r="O4239">
        <v>0</v>
      </c>
      <c r="P4239">
        <v>45.177596000000001</v>
      </c>
      <c r="Q4239">
        <v>5.7290789999999996</v>
      </c>
      <c r="R4239" s="93">
        <v>46302.404502314814</v>
      </c>
      <c r="S4239">
        <v>1</v>
      </c>
      <c r="T4239">
        <v>20260253</v>
      </c>
      <c r="U4239" t="s">
        <v>40</v>
      </c>
      <c r="V4239">
        <v>20260253</v>
      </c>
    </row>
    <row r="4240" spans="1:22" x14ac:dyDescent="0.3">
      <c r="A4240" s="5">
        <v>46301</v>
      </c>
      <c r="B4240" s="98" t="s">
        <v>3831</v>
      </c>
      <c r="C4240" t="s">
        <v>892</v>
      </c>
      <c r="D4240" t="s">
        <v>3458</v>
      </c>
      <c r="E4240" t="s">
        <v>177</v>
      </c>
      <c r="F4240" t="s">
        <v>3459</v>
      </c>
      <c r="G4240" t="s">
        <v>2733</v>
      </c>
      <c r="H4240" t="s">
        <v>2734</v>
      </c>
      <c r="I4240" s="91">
        <v>0.25</v>
      </c>
      <c r="J4240" s="91">
        <v>0.26041666666666669</v>
      </c>
      <c r="K4240" s="92">
        <v>0.25</v>
      </c>
      <c r="O4240">
        <v>0</v>
      </c>
      <c r="P4240">
        <v>45.188529000000003</v>
      </c>
      <c r="Q4240">
        <v>5.7245239999999997</v>
      </c>
      <c r="R4240" s="93">
        <v>46302.404502314814</v>
      </c>
      <c r="S4240">
        <v>1</v>
      </c>
      <c r="T4240">
        <v>20260074</v>
      </c>
      <c r="U4240" t="s">
        <v>3760</v>
      </c>
      <c r="V4240">
        <v>20260074</v>
      </c>
    </row>
    <row r="4241" spans="1:22" x14ac:dyDescent="0.3">
      <c r="A4241" s="5">
        <v>46301</v>
      </c>
      <c r="B4241" s="98" t="s">
        <v>3835</v>
      </c>
      <c r="C4241" t="s">
        <v>859</v>
      </c>
      <c r="D4241" t="s">
        <v>1380</v>
      </c>
      <c r="E4241" t="s">
        <v>61</v>
      </c>
      <c r="F4241" t="s">
        <v>61</v>
      </c>
      <c r="G4241" t="s">
        <v>2733</v>
      </c>
      <c r="H4241" t="s">
        <v>2737</v>
      </c>
      <c r="I4241" s="91">
        <v>0.33333333333333331</v>
      </c>
      <c r="J4241" s="91">
        <v>0.34722222222222221</v>
      </c>
      <c r="K4241" s="92">
        <v>0.33</v>
      </c>
      <c r="O4241">
        <v>0</v>
      </c>
      <c r="P4241">
        <v>45.189878</v>
      </c>
      <c r="Q4241">
        <v>5.7218559999999998</v>
      </c>
      <c r="R4241" s="93">
        <v>46302.404502314814</v>
      </c>
      <c r="S4241">
        <v>1</v>
      </c>
      <c r="T4241">
        <v>20260477</v>
      </c>
      <c r="U4241" t="s">
        <v>838</v>
      </c>
      <c r="V4241">
        <v>20260477</v>
      </c>
    </row>
    <row r="4242" spans="1:22" x14ac:dyDescent="0.3">
      <c r="A4242" s="5">
        <v>46301</v>
      </c>
      <c r="B4242" s="98" t="s">
        <v>3849</v>
      </c>
      <c r="C4242" t="s">
        <v>861</v>
      </c>
      <c r="D4242" t="s">
        <v>3374</v>
      </c>
      <c r="E4242" t="s">
        <v>456</v>
      </c>
      <c r="F4242" t="s">
        <v>3375</v>
      </c>
      <c r="G4242" t="s">
        <v>2733</v>
      </c>
      <c r="H4242" t="s">
        <v>2734</v>
      </c>
      <c r="I4242" s="91">
        <v>0.29166666666666669</v>
      </c>
      <c r="J4242" s="91">
        <v>0.30555555555555558</v>
      </c>
      <c r="K4242" s="92">
        <v>0.33</v>
      </c>
      <c r="L4242" s="91">
        <v>0.32847222222222222</v>
      </c>
      <c r="M4242" s="91">
        <v>0.53680555555555554</v>
      </c>
      <c r="N4242" s="92">
        <v>5</v>
      </c>
      <c r="O4242">
        <v>1</v>
      </c>
      <c r="P4242">
        <v>45.167710999999997</v>
      </c>
      <c r="Q4242">
        <v>5.7281950000000004</v>
      </c>
      <c r="R4242" s="93">
        <v>46302.404502314814</v>
      </c>
      <c r="S4242">
        <v>1</v>
      </c>
      <c r="T4242">
        <v>20260572</v>
      </c>
      <c r="U4242" t="s">
        <v>40</v>
      </c>
      <c r="V4242">
        <v>20260572</v>
      </c>
    </row>
    <row r="4243" spans="1:22" x14ac:dyDescent="0.3">
      <c r="A4243" s="5">
        <v>46301</v>
      </c>
      <c r="B4243" s="98" t="s">
        <v>3814</v>
      </c>
      <c r="C4243" t="s">
        <v>948</v>
      </c>
      <c r="D4243" t="s">
        <v>2841</v>
      </c>
      <c r="E4243" t="s">
        <v>378</v>
      </c>
      <c r="F4243" t="s">
        <v>2842</v>
      </c>
      <c r="G4243" t="s">
        <v>2733</v>
      </c>
      <c r="H4243" t="s">
        <v>2734</v>
      </c>
      <c r="I4243" s="91">
        <v>0.16666666666666666</v>
      </c>
      <c r="J4243" s="91">
        <v>0.18055555555555555</v>
      </c>
      <c r="K4243" s="92">
        <v>0.33</v>
      </c>
      <c r="L4243" s="91">
        <v>0.2673611111111111</v>
      </c>
      <c r="M4243" s="91">
        <v>0.28888888888888886</v>
      </c>
      <c r="N4243" s="92">
        <v>0.52</v>
      </c>
      <c r="O4243">
        <v>1</v>
      </c>
      <c r="P4243">
        <v>45.188785000000003</v>
      </c>
      <c r="Q4243">
        <v>5.7198960000000003</v>
      </c>
      <c r="R4243" s="93">
        <v>46302.404502314814</v>
      </c>
      <c r="S4243">
        <v>1</v>
      </c>
      <c r="T4243">
        <v>20260058</v>
      </c>
      <c r="U4243" t="s">
        <v>40</v>
      </c>
      <c r="V4243">
        <v>20260058</v>
      </c>
    </row>
    <row r="4244" spans="1:22" x14ac:dyDescent="0.3">
      <c r="A4244" s="5">
        <v>46301</v>
      </c>
      <c r="B4244" s="98" t="s">
        <v>3870</v>
      </c>
      <c r="C4244" t="s">
        <v>947</v>
      </c>
      <c r="D4244" t="s">
        <v>1225</v>
      </c>
      <c r="E4244" t="s">
        <v>3505</v>
      </c>
      <c r="F4244" t="s">
        <v>475</v>
      </c>
      <c r="G4244" t="s">
        <v>2733</v>
      </c>
      <c r="H4244" t="s">
        <v>2737</v>
      </c>
      <c r="I4244" s="91">
        <v>0.33333333333333331</v>
      </c>
      <c r="J4244" s="91">
        <v>0.4513888888888889</v>
      </c>
      <c r="K4244" s="92">
        <v>2.83</v>
      </c>
      <c r="L4244" s="91">
        <v>0.15833333333333333</v>
      </c>
      <c r="M4244" s="91">
        <v>0.27916666666666667</v>
      </c>
      <c r="N4244" s="92">
        <v>2.9</v>
      </c>
      <c r="O4244">
        <v>1</v>
      </c>
      <c r="P4244">
        <v>45.363641999999999</v>
      </c>
      <c r="Q4244">
        <v>5.590662</v>
      </c>
      <c r="R4244" s="93">
        <v>46302.404502314814</v>
      </c>
      <c r="S4244">
        <v>1</v>
      </c>
      <c r="T4244">
        <v>20260044</v>
      </c>
      <c r="U4244" t="s">
        <v>838</v>
      </c>
      <c r="V4244">
        <v>20260044</v>
      </c>
    </row>
    <row r="4245" spans="1:22" x14ac:dyDescent="0.3">
      <c r="A4245" s="5">
        <v>46301</v>
      </c>
      <c r="B4245" s="98" t="s">
        <v>3817</v>
      </c>
      <c r="C4245" t="s">
        <v>974</v>
      </c>
      <c r="D4245" t="s">
        <v>2995</v>
      </c>
      <c r="E4245" t="s">
        <v>145</v>
      </c>
      <c r="F4245" t="s">
        <v>5966</v>
      </c>
      <c r="G4245" t="s">
        <v>2733</v>
      </c>
      <c r="H4245" t="s">
        <v>2734</v>
      </c>
      <c r="I4245" s="91">
        <v>0.16666666666666666</v>
      </c>
      <c r="J4245" s="91">
        <v>0.18055555555555555</v>
      </c>
      <c r="K4245" s="92">
        <v>0.33</v>
      </c>
      <c r="L4245" s="91">
        <v>0.41388888888888886</v>
      </c>
      <c r="M4245" s="91">
        <v>0.42222222222222222</v>
      </c>
      <c r="N4245" s="92">
        <v>0.2</v>
      </c>
      <c r="O4245">
        <v>1</v>
      </c>
      <c r="P4245">
        <v>45.170380000000002</v>
      </c>
      <c r="Q4245">
        <v>5.7395560000000003</v>
      </c>
      <c r="R4245" s="93">
        <v>46302.404502314814</v>
      </c>
      <c r="S4245">
        <v>1</v>
      </c>
      <c r="T4245">
        <v>20260210</v>
      </c>
      <c r="U4245" t="s">
        <v>40</v>
      </c>
      <c r="V4245">
        <v>20260210</v>
      </c>
    </row>
    <row r="4246" spans="1:22" x14ac:dyDescent="0.3">
      <c r="A4246" s="5">
        <v>46301</v>
      </c>
      <c r="B4246" s="98" t="s">
        <v>3840</v>
      </c>
      <c r="C4246" t="s">
        <v>959</v>
      </c>
      <c r="D4246" t="s">
        <v>2545</v>
      </c>
      <c r="E4246" t="s">
        <v>721</v>
      </c>
      <c r="F4246" t="s">
        <v>3586</v>
      </c>
      <c r="G4246" t="s">
        <v>2733</v>
      </c>
      <c r="H4246" t="s">
        <v>2737</v>
      </c>
      <c r="I4246" s="91">
        <v>0.33333333333333331</v>
      </c>
      <c r="J4246" s="91">
        <v>0.37847222222222221</v>
      </c>
      <c r="K4246" s="92">
        <v>1.08</v>
      </c>
      <c r="O4246">
        <v>0</v>
      </c>
      <c r="P4246">
        <v>45.221623999999998</v>
      </c>
      <c r="Q4246">
        <v>5.7843619999999998</v>
      </c>
      <c r="R4246" s="93">
        <v>46302.404502314814</v>
      </c>
      <c r="S4246">
        <v>1</v>
      </c>
      <c r="T4246">
        <v>20260508</v>
      </c>
      <c r="U4246" t="s">
        <v>838</v>
      </c>
      <c r="V4246">
        <v>20260508</v>
      </c>
    </row>
    <row r="4247" spans="1:22" x14ac:dyDescent="0.3">
      <c r="A4247" s="5">
        <v>46301</v>
      </c>
      <c r="B4247" s="98" t="s">
        <v>3866</v>
      </c>
      <c r="C4247" t="s">
        <v>949</v>
      </c>
      <c r="D4247" t="s">
        <v>1414</v>
      </c>
      <c r="E4247" t="s">
        <v>633</v>
      </c>
      <c r="F4247" t="s">
        <v>633</v>
      </c>
      <c r="G4247" t="s">
        <v>2733</v>
      </c>
      <c r="H4247" t="s">
        <v>2737</v>
      </c>
      <c r="I4247" s="91">
        <v>0.33333333333333331</v>
      </c>
      <c r="J4247" s="91">
        <v>0.37847222222222221</v>
      </c>
      <c r="K4247" s="92">
        <v>1.08</v>
      </c>
      <c r="O4247">
        <v>0</v>
      </c>
      <c r="P4247">
        <v>45.173938999999997</v>
      </c>
      <c r="Q4247">
        <v>5.7402990000000003</v>
      </c>
      <c r="R4247" s="93">
        <v>46302.404502314814</v>
      </c>
      <c r="S4247">
        <v>1</v>
      </c>
      <c r="T4247">
        <v>20260112</v>
      </c>
      <c r="U4247" t="s">
        <v>838</v>
      </c>
      <c r="V4247">
        <v>20260112</v>
      </c>
    </row>
    <row r="4248" spans="1:22" x14ac:dyDescent="0.3">
      <c r="A4248" s="5">
        <v>46301</v>
      </c>
      <c r="B4248" s="98" t="s">
        <v>3828</v>
      </c>
      <c r="C4248" t="s">
        <v>976</v>
      </c>
      <c r="D4248" t="s">
        <v>3500</v>
      </c>
      <c r="E4248" t="s">
        <v>57</v>
      </c>
      <c r="F4248" t="s">
        <v>3501</v>
      </c>
      <c r="G4248" t="s">
        <v>2733</v>
      </c>
      <c r="H4248" t="s">
        <v>2734</v>
      </c>
      <c r="I4248" s="91">
        <v>0.16666666666666666</v>
      </c>
      <c r="J4248" s="91">
        <v>0.18055555555555555</v>
      </c>
      <c r="K4248" s="92">
        <v>0.33</v>
      </c>
      <c r="O4248">
        <v>0</v>
      </c>
      <c r="P4248">
        <v>45.187589000000003</v>
      </c>
      <c r="Q4248">
        <v>5.7230420000000004</v>
      </c>
      <c r="R4248" s="93">
        <v>46302.404502314814</v>
      </c>
      <c r="S4248">
        <v>1</v>
      </c>
      <c r="T4248">
        <v>20260154</v>
      </c>
      <c r="U4248" t="s">
        <v>3760</v>
      </c>
      <c r="V4248">
        <v>20260154</v>
      </c>
    </row>
    <row r="4249" spans="1:22" x14ac:dyDescent="0.3">
      <c r="A4249" s="5">
        <v>46301</v>
      </c>
      <c r="B4249" s="98" t="s">
        <v>3816</v>
      </c>
      <c r="C4249" t="s">
        <v>957</v>
      </c>
      <c r="D4249" t="s">
        <v>3380</v>
      </c>
      <c r="E4249" t="s">
        <v>392</v>
      </c>
      <c r="F4249" t="s">
        <v>3381</v>
      </c>
      <c r="G4249" t="s">
        <v>2733</v>
      </c>
      <c r="H4249" t="s">
        <v>2734</v>
      </c>
      <c r="I4249" s="91">
        <v>0.3125</v>
      </c>
      <c r="J4249" s="91">
        <v>0.3263888888888889</v>
      </c>
      <c r="K4249" s="92">
        <v>0.33</v>
      </c>
      <c r="L4249" s="91">
        <v>0.55208333333333337</v>
      </c>
      <c r="M4249" s="91">
        <v>0.55833333333333335</v>
      </c>
      <c r="N4249" s="92">
        <v>0.15</v>
      </c>
      <c r="O4249">
        <v>1</v>
      </c>
      <c r="P4249">
        <v>45.182749999999999</v>
      </c>
      <c r="Q4249">
        <v>5.7480070000000003</v>
      </c>
      <c r="R4249" s="93">
        <v>46302.404502314814</v>
      </c>
      <c r="S4249">
        <v>1</v>
      </c>
      <c r="T4249">
        <v>20260521</v>
      </c>
      <c r="U4249" t="s">
        <v>40</v>
      </c>
      <c r="V4249">
        <v>20260521</v>
      </c>
    </row>
    <row r="4250" spans="1:22" x14ac:dyDescent="0.3">
      <c r="A4250" s="5">
        <v>46301</v>
      </c>
      <c r="B4250" s="98" t="s">
        <v>3834</v>
      </c>
      <c r="C4250" t="s">
        <v>964</v>
      </c>
      <c r="D4250" t="s">
        <v>1399</v>
      </c>
      <c r="E4250" t="s">
        <v>291</v>
      </c>
      <c r="F4250" t="s">
        <v>291</v>
      </c>
      <c r="G4250" t="s">
        <v>2733</v>
      </c>
      <c r="H4250" t="s">
        <v>2781</v>
      </c>
      <c r="I4250" s="91">
        <v>0.33333333333333331</v>
      </c>
      <c r="J4250" s="91">
        <v>0.375</v>
      </c>
      <c r="K4250" s="92">
        <v>1</v>
      </c>
      <c r="L4250" s="91">
        <v>0.19722222222222222</v>
      </c>
      <c r="M4250" s="91">
        <v>0.25277777777777777</v>
      </c>
      <c r="N4250" s="92">
        <v>1.33</v>
      </c>
      <c r="O4250">
        <v>1</v>
      </c>
      <c r="P4250">
        <v>45.150571999999997</v>
      </c>
      <c r="Q4250">
        <v>5.7256600000000004</v>
      </c>
      <c r="R4250" s="93">
        <v>46302.404502314814</v>
      </c>
      <c r="S4250">
        <v>1</v>
      </c>
      <c r="T4250">
        <v>20260106</v>
      </c>
      <c r="U4250" t="s">
        <v>838</v>
      </c>
      <c r="V4250">
        <v>20260106</v>
      </c>
    </row>
    <row r="4251" spans="1:22" x14ac:dyDescent="0.3">
      <c r="A4251" s="5">
        <v>46301</v>
      </c>
      <c r="B4251" s="98" t="s">
        <v>3864</v>
      </c>
      <c r="C4251" t="s">
        <v>960</v>
      </c>
      <c r="D4251" t="s">
        <v>2130</v>
      </c>
      <c r="E4251" t="s">
        <v>232</v>
      </c>
      <c r="F4251" t="s">
        <v>3511</v>
      </c>
      <c r="G4251" t="s">
        <v>2733</v>
      </c>
      <c r="H4251" t="s">
        <v>2737</v>
      </c>
      <c r="I4251" s="91">
        <v>0.33333333333333331</v>
      </c>
      <c r="J4251" s="91">
        <v>0.37847222222222221</v>
      </c>
      <c r="K4251" s="92">
        <v>1.08</v>
      </c>
      <c r="L4251" s="91">
        <v>0.15208333333333332</v>
      </c>
      <c r="M4251" s="91">
        <v>0.16111111111111112</v>
      </c>
      <c r="N4251" s="92">
        <v>0.22</v>
      </c>
      <c r="O4251">
        <v>1</v>
      </c>
      <c r="P4251">
        <v>45.179060999999997</v>
      </c>
      <c r="Q4251">
        <v>5.7056240000000003</v>
      </c>
      <c r="R4251" s="93">
        <v>46302.404502314814</v>
      </c>
      <c r="S4251">
        <v>1</v>
      </c>
      <c r="T4251">
        <v>20260352</v>
      </c>
      <c r="U4251" t="s">
        <v>838</v>
      </c>
      <c r="V4251">
        <v>20260352</v>
      </c>
    </row>
    <row r="4252" spans="1:22" x14ac:dyDescent="0.3">
      <c r="A4252" s="5">
        <v>46301</v>
      </c>
      <c r="B4252" s="98" t="s">
        <v>3859</v>
      </c>
      <c r="C4252" t="s">
        <v>956</v>
      </c>
      <c r="D4252" t="s">
        <v>2631</v>
      </c>
      <c r="E4252" t="s">
        <v>297</v>
      </c>
      <c r="F4252" t="s">
        <v>297</v>
      </c>
      <c r="G4252" t="s">
        <v>2733</v>
      </c>
      <c r="H4252" t="s">
        <v>2737</v>
      </c>
      <c r="I4252" s="91">
        <v>0.33333333333333331</v>
      </c>
      <c r="J4252" s="91">
        <v>0.34722222222222221</v>
      </c>
      <c r="K4252" s="92">
        <v>0.33</v>
      </c>
      <c r="L4252" s="91">
        <v>0.20833333333333334</v>
      </c>
      <c r="M4252" s="91">
        <v>0.24027777777777778</v>
      </c>
      <c r="N4252" s="92">
        <v>0.77</v>
      </c>
      <c r="O4252">
        <v>1</v>
      </c>
      <c r="P4252">
        <v>45.178694999999998</v>
      </c>
      <c r="Q4252">
        <v>5.7423060000000001</v>
      </c>
      <c r="R4252" s="93">
        <v>46302.404502314814</v>
      </c>
      <c r="S4252">
        <v>1</v>
      </c>
      <c r="T4252">
        <v>20260542</v>
      </c>
      <c r="U4252" t="s">
        <v>838</v>
      </c>
      <c r="V4252">
        <v>20260542</v>
      </c>
    </row>
    <row r="4253" spans="1:22" x14ac:dyDescent="0.3">
      <c r="A4253" s="5">
        <v>46301</v>
      </c>
      <c r="B4253" s="98" t="s">
        <v>3847</v>
      </c>
      <c r="C4253" t="s">
        <v>900</v>
      </c>
      <c r="D4253" t="s">
        <v>3493</v>
      </c>
      <c r="E4253" t="s">
        <v>295</v>
      </c>
      <c r="F4253" t="s">
        <v>3494</v>
      </c>
      <c r="G4253" t="s">
        <v>2733</v>
      </c>
      <c r="H4253" t="s">
        <v>2734</v>
      </c>
      <c r="I4253" s="91">
        <v>0.28125</v>
      </c>
      <c r="J4253" s="91">
        <v>0.2951388888888889</v>
      </c>
      <c r="K4253" s="92">
        <v>0.33</v>
      </c>
      <c r="L4253" s="91">
        <v>2.7083333333333334E-2</v>
      </c>
      <c r="M4253" s="91">
        <v>0.44097222222222221</v>
      </c>
      <c r="N4253" s="92">
        <v>9.93</v>
      </c>
      <c r="O4253">
        <v>1</v>
      </c>
      <c r="P4253">
        <v>45.240087000000003</v>
      </c>
      <c r="Q4253">
        <v>5.6822749999999997</v>
      </c>
      <c r="R4253" s="93">
        <v>46302.404502314814</v>
      </c>
      <c r="S4253">
        <v>1</v>
      </c>
      <c r="T4253">
        <v>20260573</v>
      </c>
      <c r="U4253" t="s">
        <v>40</v>
      </c>
      <c r="V4253">
        <v>20260573</v>
      </c>
    </row>
    <row r="4254" spans="1:22" x14ac:dyDescent="0.3">
      <c r="A4254" s="5">
        <v>46301</v>
      </c>
      <c r="B4254" s="98" t="s">
        <v>3866</v>
      </c>
      <c r="C4254" t="s">
        <v>949</v>
      </c>
      <c r="D4254" t="s">
        <v>1164</v>
      </c>
      <c r="E4254" t="s">
        <v>333</v>
      </c>
      <c r="F4254" t="s">
        <v>333</v>
      </c>
      <c r="G4254" t="s">
        <v>2733</v>
      </c>
      <c r="H4254" t="s">
        <v>2737</v>
      </c>
      <c r="I4254" s="91">
        <v>0.33333333333333331</v>
      </c>
      <c r="J4254" s="91">
        <v>0.3611111111111111</v>
      </c>
      <c r="K4254" s="92">
        <v>0.67</v>
      </c>
      <c r="O4254">
        <v>0</v>
      </c>
      <c r="P4254">
        <v>45.177658000000001</v>
      </c>
      <c r="Q4254">
        <v>5.7674839999999996</v>
      </c>
      <c r="R4254" s="93">
        <v>46302.404502314814</v>
      </c>
      <c r="S4254">
        <v>1</v>
      </c>
      <c r="T4254">
        <v>20260025</v>
      </c>
      <c r="U4254" t="s">
        <v>838</v>
      </c>
      <c r="V4254">
        <v>20260025</v>
      </c>
    </row>
    <row r="4255" spans="1:22" x14ac:dyDescent="0.3">
      <c r="A4255" s="5">
        <v>46301</v>
      </c>
      <c r="B4255" s="98" t="s">
        <v>3915</v>
      </c>
      <c r="C4255" t="s">
        <v>851</v>
      </c>
      <c r="D4255" t="s">
        <v>2169</v>
      </c>
      <c r="E4255" t="s">
        <v>630</v>
      </c>
      <c r="F4255" t="s">
        <v>2172</v>
      </c>
      <c r="G4255" t="s">
        <v>2733</v>
      </c>
      <c r="H4255" t="s">
        <v>2737</v>
      </c>
      <c r="I4255" s="91">
        <v>0.33333333333333331</v>
      </c>
      <c r="J4255" s="91">
        <v>0.37847222222222221</v>
      </c>
      <c r="K4255" s="92">
        <v>1.08</v>
      </c>
      <c r="O4255">
        <v>0</v>
      </c>
      <c r="P4255">
        <v>45.188236000000003</v>
      </c>
      <c r="Q4255">
        <v>5.7539119999999997</v>
      </c>
      <c r="R4255" s="93">
        <v>46302.404502314814</v>
      </c>
      <c r="S4255">
        <v>1</v>
      </c>
      <c r="T4255">
        <v>20260367</v>
      </c>
      <c r="U4255" t="s">
        <v>838</v>
      </c>
      <c r="V4255">
        <v>20260367</v>
      </c>
    </row>
    <row r="4256" spans="1:22" x14ac:dyDescent="0.3">
      <c r="A4256" s="5">
        <v>46301</v>
      </c>
      <c r="B4256" s="98" t="s">
        <v>3861</v>
      </c>
      <c r="C4256" t="s">
        <v>970</v>
      </c>
      <c r="D4256" t="s">
        <v>2862</v>
      </c>
      <c r="E4256" t="s">
        <v>613</v>
      </c>
      <c r="F4256" t="s">
        <v>2863</v>
      </c>
      <c r="G4256" t="s">
        <v>2733</v>
      </c>
      <c r="H4256" t="s">
        <v>2734</v>
      </c>
      <c r="I4256" s="91">
        <v>0.16666666666666666</v>
      </c>
      <c r="J4256" s="91">
        <v>0.18055555555555555</v>
      </c>
      <c r="K4256" s="92">
        <v>0.33</v>
      </c>
      <c r="O4256">
        <v>0</v>
      </c>
      <c r="P4256">
        <v>45.180928000000002</v>
      </c>
      <c r="Q4256">
        <v>5.7068519999999996</v>
      </c>
      <c r="R4256" s="93">
        <v>46302.404502314814</v>
      </c>
      <c r="S4256">
        <v>1</v>
      </c>
      <c r="T4256">
        <v>20260465</v>
      </c>
      <c r="U4256" t="s">
        <v>40</v>
      </c>
      <c r="V4256">
        <v>20260465</v>
      </c>
    </row>
    <row r="4257" spans="1:22" x14ac:dyDescent="0.3">
      <c r="A4257" s="5">
        <v>46301</v>
      </c>
      <c r="B4257" s="98" t="s">
        <v>3835</v>
      </c>
      <c r="C4257" t="s">
        <v>859</v>
      </c>
      <c r="D4257" t="s">
        <v>2824</v>
      </c>
      <c r="E4257" t="s">
        <v>450</v>
      </c>
      <c r="F4257" t="s">
        <v>2825</v>
      </c>
      <c r="G4257" t="s">
        <v>2733</v>
      </c>
      <c r="H4257" t="s">
        <v>2734</v>
      </c>
      <c r="I4257" s="91">
        <v>0.16666666666666666</v>
      </c>
      <c r="J4257" s="91">
        <v>0.18055555555555555</v>
      </c>
      <c r="K4257" s="92">
        <v>0.33</v>
      </c>
      <c r="O4257">
        <v>0</v>
      </c>
      <c r="P4257">
        <v>45.187130000000003</v>
      </c>
      <c r="Q4257">
        <v>5.717994</v>
      </c>
      <c r="R4257" s="93">
        <v>46302.404502314814</v>
      </c>
      <c r="S4257">
        <v>1</v>
      </c>
      <c r="T4257">
        <v>20260569</v>
      </c>
      <c r="U4257" t="s">
        <v>40</v>
      </c>
      <c r="V4257">
        <v>20260569</v>
      </c>
    </row>
    <row r="4258" spans="1:22" x14ac:dyDescent="0.3">
      <c r="A4258" s="5">
        <v>46301</v>
      </c>
      <c r="B4258" s="98" t="s">
        <v>3816</v>
      </c>
      <c r="C4258" t="s">
        <v>957</v>
      </c>
      <c r="D4258" t="s">
        <v>1587</v>
      </c>
      <c r="E4258" t="s">
        <v>157</v>
      </c>
      <c r="F4258" t="s">
        <v>3588</v>
      </c>
      <c r="G4258" t="s">
        <v>2733</v>
      </c>
      <c r="H4258" t="s">
        <v>2737</v>
      </c>
      <c r="I4258" s="91">
        <v>0.45833333333333331</v>
      </c>
      <c r="J4258" s="91">
        <v>0.48958333333333331</v>
      </c>
      <c r="K4258" s="92">
        <v>0.75</v>
      </c>
      <c r="O4258">
        <v>0</v>
      </c>
      <c r="P4258">
        <v>45.199010000000001</v>
      </c>
      <c r="Q4258">
        <v>5.7367730000000003</v>
      </c>
      <c r="R4258" s="93">
        <v>46302.404502314814</v>
      </c>
      <c r="S4258">
        <v>1</v>
      </c>
      <c r="T4258">
        <v>20260172</v>
      </c>
      <c r="U4258" t="s">
        <v>838</v>
      </c>
      <c r="V4258">
        <v>20260172</v>
      </c>
    </row>
    <row r="4259" spans="1:22" x14ac:dyDescent="0.3">
      <c r="A4259" s="5">
        <v>46301</v>
      </c>
      <c r="B4259" s="98" t="s">
        <v>6571</v>
      </c>
      <c r="C4259" t="s">
        <v>6569</v>
      </c>
      <c r="D4259" t="s">
        <v>1443</v>
      </c>
      <c r="E4259" t="s">
        <v>196</v>
      </c>
      <c r="F4259" t="s">
        <v>1445</v>
      </c>
      <c r="G4259" t="s">
        <v>2733</v>
      </c>
      <c r="H4259" t="s">
        <v>2737</v>
      </c>
      <c r="I4259" s="91">
        <v>0.33333333333333331</v>
      </c>
      <c r="J4259" s="91">
        <v>0.34722222222222221</v>
      </c>
      <c r="K4259" s="92">
        <v>0.33</v>
      </c>
      <c r="O4259">
        <v>0</v>
      </c>
      <c r="P4259">
        <v>45.224155000000003</v>
      </c>
      <c r="Q4259">
        <v>5.6907769999999998</v>
      </c>
      <c r="R4259" s="93">
        <v>46302.404502314814</v>
      </c>
      <c r="S4259">
        <v>0</v>
      </c>
      <c r="T4259">
        <v>20260123</v>
      </c>
      <c r="U4259" t="s">
        <v>838</v>
      </c>
      <c r="V4259">
        <v>20260123</v>
      </c>
    </row>
    <row r="4260" spans="1:22" x14ac:dyDescent="0.3">
      <c r="A4260" s="5">
        <v>46301</v>
      </c>
      <c r="B4260" s="98" t="s">
        <v>3872</v>
      </c>
      <c r="C4260" t="s">
        <v>866</v>
      </c>
      <c r="D4260" t="s">
        <v>2117</v>
      </c>
      <c r="E4260" t="s">
        <v>664</v>
      </c>
      <c r="F4260" t="s">
        <v>3468</v>
      </c>
      <c r="G4260" t="s">
        <v>2733</v>
      </c>
      <c r="H4260" t="s">
        <v>2737</v>
      </c>
      <c r="I4260" s="91">
        <v>0.33333333333333331</v>
      </c>
      <c r="J4260" s="91">
        <v>0.34722222222222221</v>
      </c>
      <c r="K4260" s="92">
        <v>0.33</v>
      </c>
      <c r="L4260" s="91">
        <v>0.18124999999999999</v>
      </c>
      <c r="M4260" s="91">
        <v>0.25</v>
      </c>
      <c r="N4260" s="92">
        <v>1.65</v>
      </c>
      <c r="O4260">
        <v>1</v>
      </c>
      <c r="P4260">
        <v>45.239960000000004</v>
      </c>
      <c r="Q4260">
        <v>5.820354</v>
      </c>
      <c r="R4260" s="93">
        <v>46302.404502314814</v>
      </c>
      <c r="S4260">
        <v>1</v>
      </c>
      <c r="T4260">
        <v>20260347</v>
      </c>
      <c r="U4260" t="s">
        <v>838</v>
      </c>
      <c r="V4260">
        <v>20260347</v>
      </c>
    </row>
    <row r="4261" spans="1:22" x14ac:dyDescent="0.3">
      <c r="A4261" s="5">
        <v>46301</v>
      </c>
      <c r="B4261" s="98" t="s">
        <v>3845</v>
      </c>
      <c r="C4261" t="s">
        <v>950</v>
      </c>
      <c r="D4261" t="s">
        <v>1334</v>
      </c>
      <c r="E4261" t="s">
        <v>711</v>
      </c>
      <c r="F4261" t="s">
        <v>711</v>
      </c>
      <c r="G4261" t="s">
        <v>2733</v>
      </c>
      <c r="H4261" t="s">
        <v>2737</v>
      </c>
      <c r="I4261" s="91">
        <v>0.33333333333333331</v>
      </c>
      <c r="J4261" s="91">
        <v>0.37847222222222221</v>
      </c>
      <c r="K4261" s="92">
        <v>1.08</v>
      </c>
      <c r="O4261">
        <v>0</v>
      </c>
      <c r="P4261">
        <v>45.188094</v>
      </c>
      <c r="Q4261">
        <v>5.7140089999999999</v>
      </c>
      <c r="R4261" s="93">
        <v>46302.404502314814</v>
      </c>
      <c r="S4261">
        <v>1</v>
      </c>
      <c r="T4261">
        <v>20260475</v>
      </c>
      <c r="U4261" t="s">
        <v>838</v>
      </c>
      <c r="V4261">
        <v>20260475</v>
      </c>
    </row>
    <row r="4262" spans="1:22" x14ac:dyDescent="0.3">
      <c r="A4262" s="5">
        <v>46301</v>
      </c>
      <c r="B4262" s="98" t="s">
        <v>3846</v>
      </c>
      <c r="C4262" t="s">
        <v>863</v>
      </c>
      <c r="D4262" t="s">
        <v>3391</v>
      </c>
      <c r="E4262" t="s">
        <v>182</v>
      </c>
      <c r="F4262" t="s">
        <v>3392</v>
      </c>
      <c r="G4262" t="s">
        <v>2733</v>
      </c>
      <c r="H4262" t="s">
        <v>2734</v>
      </c>
      <c r="I4262" s="91">
        <v>0.16666666666666666</v>
      </c>
      <c r="J4262" s="91">
        <v>0.18055555555555555</v>
      </c>
      <c r="K4262" s="92">
        <v>0.33</v>
      </c>
      <c r="L4262" s="91">
        <v>0.1986111111111111</v>
      </c>
      <c r="M4262" s="91">
        <v>0.20069444444444445</v>
      </c>
      <c r="N4262" s="92">
        <v>0.05</v>
      </c>
      <c r="O4262">
        <v>1</v>
      </c>
      <c r="P4262">
        <v>45.192013000000003</v>
      </c>
      <c r="Q4262">
        <v>5.7196360000000004</v>
      </c>
      <c r="R4262" s="93">
        <v>46302.404502314814</v>
      </c>
      <c r="S4262">
        <v>1</v>
      </c>
      <c r="T4262">
        <v>20260523</v>
      </c>
      <c r="U4262" t="s">
        <v>40</v>
      </c>
      <c r="V4262">
        <v>20260523</v>
      </c>
    </row>
    <row r="4263" spans="1:22" x14ac:dyDescent="0.3">
      <c r="A4263" s="5">
        <v>46301</v>
      </c>
      <c r="B4263" s="98" t="s">
        <v>3815</v>
      </c>
      <c r="C4263" t="s">
        <v>905</v>
      </c>
      <c r="D4263" t="s">
        <v>2831</v>
      </c>
      <c r="E4263" t="s">
        <v>63</v>
      </c>
      <c r="F4263" t="s">
        <v>6018</v>
      </c>
      <c r="G4263" t="s">
        <v>2733</v>
      </c>
      <c r="H4263" t="s">
        <v>2734</v>
      </c>
      <c r="I4263" s="91">
        <v>0.16666666666666666</v>
      </c>
      <c r="J4263" s="91">
        <v>0.18055555555555555</v>
      </c>
      <c r="K4263" s="92">
        <v>0.33</v>
      </c>
      <c r="O4263">
        <v>0</v>
      </c>
      <c r="P4263">
        <v>45.185625999999999</v>
      </c>
      <c r="Q4263">
        <v>5.7211239999999997</v>
      </c>
      <c r="R4263" s="93">
        <v>46302.404502314814</v>
      </c>
      <c r="S4263">
        <v>1</v>
      </c>
      <c r="T4263">
        <v>20260319</v>
      </c>
      <c r="U4263" t="s">
        <v>40</v>
      </c>
      <c r="V4263">
        <v>20260319</v>
      </c>
    </row>
    <row r="4264" spans="1:22" x14ac:dyDescent="0.3">
      <c r="A4264" s="5">
        <v>46301</v>
      </c>
      <c r="B4264" s="98" t="s">
        <v>3869</v>
      </c>
      <c r="C4264" t="s">
        <v>907</v>
      </c>
      <c r="D4264" t="s">
        <v>2477</v>
      </c>
      <c r="E4264" t="s">
        <v>447</v>
      </c>
      <c r="F4264" t="s">
        <v>2479</v>
      </c>
      <c r="G4264" t="s">
        <v>2733</v>
      </c>
      <c r="H4264" t="s">
        <v>2737</v>
      </c>
      <c r="I4264" s="91">
        <v>0.33333333333333331</v>
      </c>
      <c r="J4264" s="91">
        <v>0.34722222222222221</v>
      </c>
      <c r="K4264" s="92">
        <v>0.33</v>
      </c>
      <c r="L4264" s="91">
        <v>0.43541666666666667</v>
      </c>
      <c r="M4264" s="91">
        <v>0.54027777777777775</v>
      </c>
      <c r="N4264" s="92">
        <v>2.52</v>
      </c>
      <c r="O4264">
        <v>1</v>
      </c>
      <c r="P4264">
        <v>45.351264</v>
      </c>
      <c r="Q4264">
        <v>5.6007429999999996</v>
      </c>
      <c r="R4264" s="93">
        <v>46302.404502314814</v>
      </c>
      <c r="S4264">
        <v>1</v>
      </c>
      <c r="T4264">
        <v>20260466</v>
      </c>
      <c r="U4264" t="s">
        <v>838</v>
      </c>
      <c r="V4264">
        <v>20260466</v>
      </c>
    </row>
    <row r="4265" spans="1:22" x14ac:dyDescent="0.3">
      <c r="A4265" s="5">
        <v>46301</v>
      </c>
      <c r="B4265" s="98" t="s">
        <v>3820</v>
      </c>
      <c r="C4265" t="s">
        <v>961</v>
      </c>
      <c r="D4265" t="s">
        <v>3395</v>
      </c>
      <c r="E4265" t="s">
        <v>523</v>
      </c>
      <c r="F4265" t="s">
        <v>3396</v>
      </c>
      <c r="G4265" t="s">
        <v>2733</v>
      </c>
      <c r="H4265" t="s">
        <v>2734</v>
      </c>
      <c r="I4265" s="91">
        <v>0.20833333333333334</v>
      </c>
      <c r="J4265" s="91">
        <v>0.22222222222222221</v>
      </c>
      <c r="K4265" s="92">
        <v>0.33</v>
      </c>
      <c r="L4265" s="91">
        <v>0.39791666666666664</v>
      </c>
      <c r="M4265" s="91">
        <v>0.58680555555555558</v>
      </c>
      <c r="N4265" s="92">
        <v>4.53</v>
      </c>
      <c r="O4265">
        <v>1</v>
      </c>
      <c r="P4265">
        <v>45.165317999999999</v>
      </c>
      <c r="Q4265">
        <v>5.7205139999999997</v>
      </c>
      <c r="R4265" s="93">
        <v>46302.404502314814</v>
      </c>
      <c r="S4265">
        <v>1</v>
      </c>
      <c r="T4265">
        <v>20260215</v>
      </c>
      <c r="U4265" t="s">
        <v>40</v>
      </c>
      <c r="V4265">
        <v>20260215</v>
      </c>
    </row>
    <row r="4266" spans="1:22" x14ac:dyDescent="0.3">
      <c r="A4266" s="5">
        <v>46301</v>
      </c>
      <c r="B4266" s="98" t="s">
        <v>3883</v>
      </c>
      <c r="C4266" t="s">
        <v>849</v>
      </c>
      <c r="D4266" t="s">
        <v>2882</v>
      </c>
      <c r="E4266" t="s">
        <v>718</v>
      </c>
      <c r="F4266" t="s">
        <v>2883</v>
      </c>
      <c r="G4266" t="s">
        <v>2733</v>
      </c>
      <c r="H4266" t="s">
        <v>2734</v>
      </c>
      <c r="I4266" s="91">
        <v>0.16666666666666666</v>
      </c>
      <c r="J4266" s="91">
        <v>0.18055555555555555</v>
      </c>
      <c r="K4266" s="92">
        <v>0.33</v>
      </c>
      <c r="L4266" s="91">
        <v>0.40347222222222223</v>
      </c>
      <c r="M4266" s="91">
        <v>0.41666666666666669</v>
      </c>
      <c r="N4266" s="92">
        <v>0.32</v>
      </c>
      <c r="O4266">
        <v>1</v>
      </c>
      <c r="P4266">
        <v>45.244853999999997</v>
      </c>
      <c r="Q4266">
        <v>5.6734859999999996</v>
      </c>
      <c r="R4266" s="93">
        <v>46302.404502314814</v>
      </c>
      <c r="S4266">
        <v>1</v>
      </c>
      <c r="T4266">
        <v>20260265</v>
      </c>
      <c r="U4266" t="s">
        <v>40</v>
      </c>
      <c r="V4266">
        <v>20260265</v>
      </c>
    </row>
    <row r="4267" spans="1:22" x14ac:dyDescent="0.3">
      <c r="A4267" s="5">
        <v>46301</v>
      </c>
      <c r="B4267" s="98" t="s">
        <v>3846</v>
      </c>
      <c r="C4267" t="s">
        <v>863</v>
      </c>
      <c r="D4267" t="s">
        <v>2878</v>
      </c>
      <c r="E4267" t="s">
        <v>592</v>
      </c>
      <c r="F4267" t="s">
        <v>2879</v>
      </c>
      <c r="G4267" t="s">
        <v>2733</v>
      </c>
      <c r="H4267" t="s">
        <v>2734</v>
      </c>
      <c r="I4267" s="91">
        <v>0.16666666666666666</v>
      </c>
      <c r="J4267" s="91">
        <v>0.18055555555555555</v>
      </c>
      <c r="K4267" s="92">
        <v>0.33</v>
      </c>
      <c r="L4267" s="91">
        <v>0.2076388888888889</v>
      </c>
      <c r="M4267" s="91">
        <v>0.20972222222222223</v>
      </c>
      <c r="N4267" s="92">
        <v>0.05</v>
      </c>
      <c r="O4267">
        <v>1</v>
      </c>
      <c r="P4267">
        <v>45.191043000000001</v>
      </c>
      <c r="Q4267">
        <v>5.7160380000000002</v>
      </c>
      <c r="R4267" s="93">
        <v>46302.404502314814</v>
      </c>
      <c r="S4267">
        <v>1</v>
      </c>
      <c r="T4267">
        <v>20260389</v>
      </c>
      <c r="U4267" t="s">
        <v>40</v>
      </c>
      <c r="V4267">
        <v>20260389</v>
      </c>
    </row>
    <row r="4268" spans="1:22" x14ac:dyDescent="0.3">
      <c r="A4268" s="5">
        <v>46301</v>
      </c>
      <c r="B4268" s="98" t="s">
        <v>3840</v>
      </c>
      <c r="C4268" t="s">
        <v>959</v>
      </c>
      <c r="D4268" t="s">
        <v>2887</v>
      </c>
      <c r="E4268" t="s">
        <v>355</v>
      </c>
      <c r="F4268" t="s">
        <v>2888</v>
      </c>
      <c r="G4268" t="s">
        <v>2733</v>
      </c>
      <c r="H4268" t="s">
        <v>2734</v>
      </c>
      <c r="I4268" s="91">
        <v>0.19791666666666666</v>
      </c>
      <c r="J4268" s="91">
        <v>0.21180555555555555</v>
      </c>
      <c r="K4268" s="92">
        <v>0.33</v>
      </c>
      <c r="O4268">
        <v>0</v>
      </c>
      <c r="P4268">
        <v>45.212302999999999</v>
      </c>
      <c r="Q4268">
        <v>5.7928930000000003</v>
      </c>
      <c r="R4268" s="93">
        <v>46302.404502314814</v>
      </c>
      <c r="S4268">
        <v>1</v>
      </c>
      <c r="T4268">
        <v>20260307</v>
      </c>
      <c r="U4268" t="s">
        <v>40</v>
      </c>
      <c r="V4268">
        <v>20260307</v>
      </c>
    </row>
    <row r="4269" spans="1:22" x14ac:dyDescent="0.3">
      <c r="A4269" s="5">
        <v>46301</v>
      </c>
      <c r="B4269" s="98" t="s">
        <v>3854</v>
      </c>
      <c r="C4269" t="s">
        <v>963</v>
      </c>
      <c r="D4269" t="s">
        <v>1254</v>
      </c>
      <c r="E4269" t="s">
        <v>376</v>
      </c>
      <c r="F4269" t="s">
        <v>1256</v>
      </c>
      <c r="G4269" t="s">
        <v>2733</v>
      </c>
      <c r="H4269" t="s">
        <v>2737</v>
      </c>
      <c r="I4269" s="91">
        <v>0.29166666666666669</v>
      </c>
      <c r="J4269" s="91">
        <v>0.30555555555555558</v>
      </c>
      <c r="K4269" s="92">
        <v>0.33</v>
      </c>
      <c r="L4269" s="91">
        <v>0.45069444444444445</v>
      </c>
      <c r="M4269" s="91">
        <v>0.46944444444444444</v>
      </c>
      <c r="N4269" s="92">
        <v>0.45</v>
      </c>
      <c r="O4269">
        <v>1</v>
      </c>
      <c r="P4269">
        <v>45.182341999999998</v>
      </c>
      <c r="Q4269">
        <v>5.7126530000000004</v>
      </c>
      <c r="R4269" s="93">
        <v>46302.404502314814</v>
      </c>
      <c r="S4269">
        <v>1</v>
      </c>
      <c r="T4269">
        <v>20260054</v>
      </c>
      <c r="U4269" t="s">
        <v>838</v>
      </c>
      <c r="V4269">
        <v>20260054</v>
      </c>
    </row>
    <row r="4270" spans="1:22" x14ac:dyDescent="0.3">
      <c r="A4270" s="5">
        <v>46301</v>
      </c>
      <c r="B4270" s="98" t="s">
        <v>3827</v>
      </c>
      <c r="C4270" t="s">
        <v>967</v>
      </c>
      <c r="D4270" t="s">
        <v>3490</v>
      </c>
      <c r="E4270" t="s">
        <v>155</v>
      </c>
      <c r="F4270" t="s">
        <v>3491</v>
      </c>
      <c r="G4270" t="s">
        <v>2733</v>
      </c>
      <c r="H4270" t="s">
        <v>2734</v>
      </c>
      <c r="I4270" s="91">
        <v>0.16666666666666666</v>
      </c>
      <c r="J4270" s="91">
        <v>0.18055555555555555</v>
      </c>
      <c r="K4270" s="92">
        <v>0.33</v>
      </c>
      <c r="L4270" s="91">
        <v>0.21111111111111111</v>
      </c>
      <c r="M4270" s="91">
        <v>0.21736111111111112</v>
      </c>
      <c r="N4270" s="92">
        <v>0.15</v>
      </c>
      <c r="O4270">
        <v>1</v>
      </c>
      <c r="P4270">
        <v>45.187305000000002</v>
      </c>
      <c r="Q4270">
        <v>5.7191090000000004</v>
      </c>
      <c r="R4270" s="93">
        <v>46302.404502314814</v>
      </c>
      <c r="S4270">
        <v>1</v>
      </c>
      <c r="T4270">
        <v>20260333</v>
      </c>
      <c r="U4270" t="s">
        <v>40</v>
      </c>
      <c r="V4270">
        <v>20260333</v>
      </c>
    </row>
    <row r="4271" spans="1:22" x14ac:dyDescent="0.3">
      <c r="A4271" s="5">
        <v>46301</v>
      </c>
      <c r="B4271" s="98" t="s">
        <v>3847</v>
      </c>
      <c r="C4271" t="s">
        <v>900</v>
      </c>
      <c r="D4271" t="s">
        <v>3509</v>
      </c>
      <c r="E4271" t="s">
        <v>698</v>
      </c>
      <c r="F4271" t="s">
        <v>3510</v>
      </c>
      <c r="G4271" t="s">
        <v>2733</v>
      </c>
      <c r="H4271" t="s">
        <v>2734</v>
      </c>
      <c r="I4271" s="91">
        <v>0.16666666666666666</v>
      </c>
      <c r="J4271" s="91">
        <v>0.18055555555555555</v>
      </c>
      <c r="K4271" s="92">
        <v>0.33</v>
      </c>
      <c r="L4271" s="91">
        <v>2.6388888888888889E-2</v>
      </c>
      <c r="M4271" s="91">
        <v>0.58958333333333335</v>
      </c>
      <c r="N4271" s="92">
        <v>13.52</v>
      </c>
      <c r="O4271">
        <v>1</v>
      </c>
      <c r="P4271">
        <v>45.220844</v>
      </c>
      <c r="Q4271">
        <v>5.6904969999999997</v>
      </c>
      <c r="R4271" s="93">
        <v>46302.404502314814</v>
      </c>
      <c r="S4271">
        <v>1</v>
      </c>
      <c r="T4271">
        <v>20260563</v>
      </c>
      <c r="U4271" t="s">
        <v>40</v>
      </c>
      <c r="V4271">
        <v>20260563</v>
      </c>
    </row>
    <row r="4272" spans="1:22" x14ac:dyDescent="0.3">
      <c r="A4272" s="5">
        <v>46301</v>
      </c>
      <c r="B4272" s="98" t="s">
        <v>3821</v>
      </c>
      <c r="C4272" t="s">
        <v>879</v>
      </c>
      <c r="D4272" t="s">
        <v>1571</v>
      </c>
      <c r="E4272" t="s">
        <v>659</v>
      </c>
      <c r="F4272" t="s">
        <v>1573</v>
      </c>
      <c r="G4272" t="s">
        <v>2733</v>
      </c>
      <c r="H4272" t="s">
        <v>2737</v>
      </c>
      <c r="I4272" s="91">
        <v>0.2638888888888889</v>
      </c>
      <c r="J4272" s="91">
        <v>0.33333333333333331</v>
      </c>
      <c r="K4272" s="92">
        <v>1.67</v>
      </c>
      <c r="L4272" s="91">
        <v>0.33055555555555555</v>
      </c>
      <c r="M4272" s="91">
        <v>0.41458333333333336</v>
      </c>
      <c r="N4272" s="92">
        <v>2.02</v>
      </c>
      <c r="O4272">
        <v>1</v>
      </c>
      <c r="P4272">
        <v>45.369183</v>
      </c>
      <c r="Q4272">
        <v>5.5819970000000003</v>
      </c>
      <c r="R4272" s="93">
        <v>46302.404502314814</v>
      </c>
      <c r="S4272">
        <v>1</v>
      </c>
      <c r="T4272">
        <v>20260166</v>
      </c>
      <c r="U4272" t="s">
        <v>838</v>
      </c>
      <c r="V4272">
        <v>20260166</v>
      </c>
    </row>
    <row r="4273" spans="1:22" x14ac:dyDescent="0.3">
      <c r="A4273" s="5">
        <v>46301</v>
      </c>
      <c r="B4273" s="98" t="s">
        <v>3826</v>
      </c>
      <c r="C4273" t="s">
        <v>886</v>
      </c>
      <c r="D4273" t="s">
        <v>2897</v>
      </c>
      <c r="E4273" t="s">
        <v>399</v>
      </c>
      <c r="F4273" t="s">
        <v>2898</v>
      </c>
      <c r="G4273" t="s">
        <v>2733</v>
      </c>
      <c r="H4273" t="s">
        <v>2734</v>
      </c>
      <c r="I4273" s="91">
        <v>0.16666666666666666</v>
      </c>
      <c r="J4273" s="91">
        <v>0.18055555555555555</v>
      </c>
      <c r="K4273" s="92">
        <v>0.33</v>
      </c>
      <c r="L4273" s="91">
        <v>0.18541666666666667</v>
      </c>
      <c r="M4273" s="91">
        <v>0.46527777777777779</v>
      </c>
      <c r="N4273" s="92">
        <v>6.72</v>
      </c>
      <c r="O4273">
        <v>1</v>
      </c>
      <c r="P4273">
        <v>45.182088999999998</v>
      </c>
      <c r="Q4273">
        <v>5.7467969999999999</v>
      </c>
      <c r="R4273" s="93">
        <v>46302.404502314814</v>
      </c>
      <c r="S4273">
        <v>1</v>
      </c>
      <c r="T4273">
        <v>20260316</v>
      </c>
      <c r="U4273" t="s">
        <v>40</v>
      </c>
      <c r="V4273">
        <v>20260316</v>
      </c>
    </row>
    <row r="4274" spans="1:22" x14ac:dyDescent="0.3">
      <c r="A4274" s="5">
        <v>46301</v>
      </c>
      <c r="B4274" s="98" t="s">
        <v>3849</v>
      </c>
      <c r="C4274" t="s">
        <v>861</v>
      </c>
      <c r="D4274" t="s">
        <v>3202</v>
      </c>
      <c r="E4274" t="s">
        <v>181</v>
      </c>
      <c r="F4274" t="s">
        <v>3203</v>
      </c>
      <c r="G4274" t="s">
        <v>2733</v>
      </c>
      <c r="H4274" t="s">
        <v>2734</v>
      </c>
      <c r="I4274" s="91">
        <v>0.16666666666666666</v>
      </c>
      <c r="J4274" s="91">
        <v>0.18055555555555555</v>
      </c>
      <c r="K4274" s="92">
        <v>0.33</v>
      </c>
      <c r="O4274">
        <v>0</v>
      </c>
      <c r="P4274">
        <v>45.191468999999998</v>
      </c>
      <c r="Q4274">
        <v>5.7242329999999999</v>
      </c>
      <c r="R4274" s="93">
        <v>46302.404502314814</v>
      </c>
      <c r="S4274">
        <v>1</v>
      </c>
      <c r="T4274">
        <v>20260525</v>
      </c>
      <c r="U4274" t="s">
        <v>40</v>
      </c>
      <c r="V4274">
        <v>20260525</v>
      </c>
    </row>
    <row r="4275" spans="1:22" x14ac:dyDescent="0.3">
      <c r="A4275" s="5">
        <v>46301</v>
      </c>
      <c r="B4275" s="98" t="s">
        <v>3845</v>
      </c>
      <c r="C4275" t="s">
        <v>950</v>
      </c>
      <c r="D4275" t="s">
        <v>2893</v>
      </c>
      <c r="E4275" t="s">
        <v>326</v>
      </c>
      <c r="F4275" t="s">
        <v>2894</v>
      </c>
      <c r="G4275" t="s">
        <v>2733</v>
      </c>
      <c r="H4275" t="s">
        <v>2734</v>
      </c>
      <c r="I4275" s="91">
        <v>0.16666666666666666</v>
      </c>
      <c r="J4275" s="91">
        <v>0.18055555555555555</v>
      </c>
      <c r="K4275" s="92">
        <v>0.33</v>
      </c>
      <c r="L4275" s="91">
        <v>0.16875000000000001</v>
      </c>
      <c r="M4275" s="91">
        <v>0.47152777777777777</v>
      </c>
      <c r="N4275" s="92">
        <v>7.27</v>
      </c>
      <c r="O4275">
        <v>1</v>
      </c>
      <c r="P4275">
        <v>45.194364</v>
      </c>
      <c r="Q4275">
        <v>5.6996609999999999</v>
      </c>
      <c r="R4275" s="93">
        <v>46302.404502314814</v>
      </c>
      <c r="S4275">
        <v>1</v>
      </c>
      <c r="T4275">
        <v>20260288</v>
      </c>
      <c r="U4275" t="s">
        <v>40</v>
      </c>
      <c r="V4275">
        <v>20260288</v>
      </c>
    </row>
    <row r="4276" spans="1:22" x14ac:dyDescent="0.3">
      <c r="A4276" s="5">
        <v>46301</v>
      </c>
      <c r="B4276" s="98" t="s">
        <v>3854</v>
      </c>
      <c r="C4276" t="s">
        <v>963</v>
      </c>
      <c r="D4276" t="s">
        <v>1294</v>
      </c>
      <c r="E4276" t="s">
        <v>128</v>
      </c>
      <c r="F4276" t="s">
        <v>6030</v>
      </c>
      <c r="G4276" t="s">
        <v>2733</v>
      </c>
      <c r="H4276" t="s">
        <v>2781</v>
      </c>
      <c r="I4276" s="91">
        <v>0.33333333333333331</v>
      </c>
      <c r="J4276" s="91">
        <v>0.34722222222222221</v>
      </c>
      <c r="K4276" s="92">
        <v>0.33</v>
      </c>
      <c r="O4276">
        <v>0</v>
      </c>
      <c r="P4276">
        <v>45.191443999999997</v>
      </c>
      <c r="Q4276">
        <v>5.7273620000000003</v>
      </c>
      <c r="R4276" s="93">
        <v>46302.404502314814</v>
      </c>
      <c r="S4276">
        <v>1</v>
      </c>
      <c r="T4276">
        <v>20260069</v>
      </c>
      <c r="U4276" t="s">
        <v>838</v>
      </c>
      <c r="V4276">
        <v>20260069</v>
      </c>
    </row>
    <row r="4277" spans="1:22" x14ac:dyDescent="0.3">
      <c r="A4277" s="5">
        <v>46301</v>
      </c>
      <c r="B4277" s="98" t="s">
        <v>3811</v>
      </c>
      <c r="C4277" t="s">
        <v>975</v>
      </c>
      <c r="D4277" t="s">
        <v>1917</v>
      </c>
      <c r="E4277" t="s">
        <v>271</v>
      </c>
      <c r="F4277" t="s">
        <v>3521</v>
      </c>
      <c r="G4277" t="s">
        <v>2733</v>
      </c>
      <c r="H4277" t="s">
        <v>2781</v>
      </c>
      <c r="I4277" s="91">
        <v>0.16666666666666666</v>
      </c>
      <c r="J4277" s="91">
        <v>0.22916666666666666</v>
      </c>
      <c r="K4277" s="92">
        <v>1.5</v>
      </c>
      <c r="L4277" s="91">
        <v>0.18680555555555556</v>
      </c>
      <c r="M4277" s="91">
        <v>0.2361111111111111</v>
      </c>
      <c r="N4277" s="92">
        <v>1.18</v>
      </c>
      <c r="O4277">
        <v>1</v>
      </c>
      <c r="P4277">
        <v>45.350082999999998</v>
      </c>
      <c r="Q4277">
        <v>5.5047350000000002</v>
      </c>
      <c r="R4277" s="93">
        <v>46302.404502314814</v>
      </c>
      <c r="S4277">
        <v>1</v>
      </c>
      <c r="T4277">
        <v>20260283</v>
      </c>
      <c r="U4277" t="s">
        <v>838</v>
      </c>
      <c r="V4277">
        <v>20260283</v>
      </c>
    </row>
    <row r="4278" spans="1:22" x14ac:dyDescent="0.3">
      <c r="A4278" s="5">
        <v>46301</v>
      </c>
      <c r="B4278" s="98" t="s">
        <v>3818</v>
      </c>
      <c r="C4278" t="s">
        <v>870</v>
      </c>
      <c r="D4278" t="s">
        <v>1110</v>
      </c>
      <c r="E4278" t="s">
        <v>198</v>
      </c>
      <c r="F4278" t="s">
        <v>198</v>
      </c>
      <c r="G4278" t="s">
        <v>2733</v>
      </c>
      <c r="H4278" t="s">
        <v>2737</v>
      </c>
      <c r="I4278" s="91">
        <v>0.51388888888888884</v>
      </c>
      <c r="J4278" s="91">
        <v>0.53819444444444442</v>
      </c>
      <c r="K4278" s="92">
        <v>0.57999999999999996</v>
      </c>
      <c r="O4278">
        <v>0</v>
      </c>
      <c r="P4278">
        <v>45.188409999999998</v>
      </c>
      <c r="Q4278">
        <v>5.7258019999999998</v>
      </c>
      <c r="R4278" s="93">
        <v>46302.404502314814</v>
      </c>
      <c r="S4278">
        <v>1</v>
      </c>
      <c r="T4278">
        <v>20260015</v>
      </c>
      <c r="U4278" t="s">
        <v>838</v>
      </c>
      <c r="V4278">
        <v>20260015</v>
      </c>
    </row>
    <row r="4279" spans="1:22" x14ac:dyDescent="0.3">
      <c r="A4279" s="5">
        <v>46301</v>
      </c>
      <c r="B4279" s="98" t="s">
        <v>3889</v>
      </c>
      <c r="C4279" t="s">
        <v>972</v>
      </c>
      <c r="D4279" t="s">
        <v>3411</v>
      </c>
      <c r="E4279" t="s">
        <v>741</v>
      </c>
      <c r="F4279" t="s">
        <v>3412</v>
      </c>
      <c r="G4279" t="s">
        <v>2733</v>
      </c>
      <c r="H4279" t="s">
        <v>2734</v>
      </c>
      <c r="I4279" s="91">
        <v>0.16666666666666666</v>
      </c>
      <c r="J4279" s="91">
        <v>0.18055555555555555</v>
      </c>
      <c r="K4279" s="92">
        <v>0.33</v>
      </c>
      <c r="O4279">
        <v>0</v>
      </c>
      <c r="P4279">
        <v>45.157052</v>
      </c>
      <c r="Q4279">
        <v>5.7211379999999998</v>
      </c>
      <c r="R4279" s="93">
        <v>46302.404502314814</v>
      </c>
      <c r="S4279">
        <v>1</v>
      </c>
      <c r="T4279">
        <v>20260443</v>
      </c>
      <c r="U4279" t="s">
        <v>40</v>
      </c>
      <c r="V4279">
        <v>20260443</v>
      </c>
    </row>
    <row r="4280" spans="1:22" x14ac:dyDescent="0.3">
      <c r="A4280" s="5">
        <v>46301</v>
      </c>
      <c r="B4280" s="98" t="s">
        <v>3866</v>
      </c>
      <c r="C4280" t="s">
        <v>949</v>
      </c>
      <c r="D4280" t="s">
        <v>3593</v>
      </c>
      <c r="E4280" t="s">
        <v>402</v>
      </c>
      <c r="F4280" t="s">
        <v>402</v>
      </c>
      <c r="G4280" t="s">
        <v>2733</v>
      </c>
      <c r="H4280" t="s">
        <v>2734</v>
      </c>
      <c r="I4280" s="91">
        <v>0.16666666666666666</v>
      </c>
      <c r="J4280" s="91">
        <v>0.18055555555555555</v>
      </c>
      <c r="K4280" s="92">
        <v>0.33</v>
      </c>
      <c r="O4280">
        <v>0</v>
      </c>
      <c r="P4280">
        <v>45.145840999999997</v>
      </c>
      <c r="Q4280">
        <v>5.7421040000000003</v>
      </c>
      <c r="R4280" s="93">
        <v>46302.404502314814</v>
      </c>
      <c r="S4280">
        <v>1</v>
      </c>
      <c r="T4280">
        <v>20260252</v>
      </c>
      <c r="U4280" t="s">
        <v>40</v>
      </c>
      <c r="V4280">
        <v>20260252</v>
      </c>
    </row>
    <row r="4281" spans="1:22" x14ac:dyDescent="0.3">
      <c r="A4281" s="5">
        <v>46301</v>
      </c>
      <c r="B4281" s="98" t="s">
        <v>3841</v>
      </c>
      <c r="C4281" t="s">
        <v>971</v>
      </c>
      <c r="D4281" t="s">
        <v>2623</v>
      </c>
      <c r="E4281" t="s">
        <v>445</v>
      </c>
      <c r="F4281" t="s">
        <v>2838</v>
      </c>
      <c r="G4281" t="s">
        <v>2733</v>
      </c>
      <c r="H4281" t="s">
        <v>2737</v>
      </c>
      <c r="I4281" s="91">
        <v>0.33333333333333331</v>
      </c>
      <c r="J4281" s="91">
        <v>0.34722222222222221</v>
      </c>
      <c r="K4281" s="92">
        <v>0.33</v>
      </c>
      <c r="O4281">
        <v>0</v>
      </c>
      <c r="P4281">
        <v>45.181372000000003</v>
      </c>
      <c r="Q4281">
        <v>5.7330990000000002</v>
      </c>
      <c r="R4281" s="93">
        <v>46302.404502314814</v>
      </c>
      <c r="S4281">
        <v>1</v>
      </c>
      <c r="T4281">
        <v>20260540</v>
      </c>
      <c r="U4281" t="s">
        <v>838</v>
      </c>
      <c r="V4281">
        <v>20260540</v>
      </c>
    </row>
    <row r="4282" spans="1:22" x14ac:dyDescent="0.3">
      <c r="A4282" s="5">
        <v>46301</v>
      </c>
      <c r="B4282" s="98" t="s">
        <v>3767</v>
      </c>
      <c r="C4282" t="s">
        <v>846</v>
      </c>
      <c r="E4282" t="s">
        <v>3799</v>
      </c>
      <c r="F4282" t="s">
        <v>3799</v>
      </c>
      <c r="I4282" s="91">
        <v>0.16666666666666666</v>
      </c>
      <c r="J4282" s="91">
        <v>0.1736111111111111</v>
      </c>
      <c r="K4282" s="92">
        <v>0.17</v>
      </c>
      <c r="O4282">
        <v>0</v>
      </c>
      <c r="P4282">
        <v>45.215843</v>
      </c>
      <c r="Q4282">
        <v>5.6930630000000004</v>
      </c>
      <c r="R4282" s="93">
        <v>46302.404502314814</v>
      </c>
      <c r="S4282">
        <v>0</v>
      </c>
      <c r="T4282">
        <v>20260248</v>
      </c>
      <c r="U4282" t="s">
        <v>3760</v>
      </c>
      <c r="V4282">
        <v>20260248</v>
      </c>
    </row>
    <row r="4283" spans="1:22" x14ac:dyDescent="0.3">
      <c r="A4283" s="5">
        <v>46301</v>
      </c>
      <c r="B4283" s="98" t="s">
        <v>3849</v>
      </c>
      <c r="C4283" t="s">
        <v>861</v>
      </c>
      <c r="D4283" t="s">
        <v>2843</v>
      </c>
      <c r="E4283" t="s">
        <v>369</v>
      </c>
      <c r="F4283" t="s">
        <v>2844</v>
      </c>
      <c r="G4283" t="s">
        <v>2733</v>
      </c>
      <c r="H4283" t="s">
        <v>2734</v>
      </c>
      <c r="I4283" s="91">
        <v>0.16666666666666666</v>
      </c>
      <c r="J4283" s="91">
        <v>0.18055555555555555</v>
      </c>
      <c r="K4283" s="92">
        <v>0.33</v>
      </c>
      <c r="L4283" s="91">
        <v>0.20694444444444443</v>
      </c>
      <c r="M4283" s="91">
        <v>0.58958333333333335</v>
      </c>
      <c r="N4283" s="92">
        <v>9.18</v>
      </c>
      <c r="O4283">
        <v>1</v>
      </c>
      <c r="P4283">
        <v>45.191803</v>
      </c>
      <c r="Q4283">
        <v>5.73027</v>
      </c>
      <c r="R4283" s="93">
        <v>46302.404502314814</v>
      </c>
      <c r="S4283">
        <v>1</v>
      </c>
      <c r="T4283">
        <v>20260324</v>
      </c>
      <c r="U4283" t="s">
        <v>40</v>
      </c>
      <c r="V4283">
        <v>20260324</v>
      </c>
    </row>
    <row r="4284" spans="1:22" x14ac:dyDescent="0.3">
      <c r="A4284" s="5">
        <v>46301</v>
      </c>
      <c r="B4284" s="98" t="s">
        <v>3838</v>
      </c>
      <c r="C4284" t="s">
        <v>846</v>
      </c>
      <c r="E4284" t="s">
        <v>815</v>
      </c>
      <c r="F4284" t="s">
        <v>815</v>
      </c>
      <c r="I4284" s="91">
        <v>0.29166666666666669</v>
      </c>
      <c r="J4284" s="91">
        <v>0.2986111111111111</v>
      </c>
      <c r="K4284" s="92">
        <v>0.17</v>
      </c>
      <c r="O4284">
        <v>0</v>
      </c>
      <c r="P4284">
        <v>45.191439000000003</v>
      </c>
      <c r="Q4284">
        <v>5.7271229999999997</v>
      </c>
      <c r="R4284" s="93">
        <v>46302.404502314814</v>
      </c>
      <c r="S4284">
        <v>0</v>
      </c>
      <c r="V4284" t="s">
        <v>3763</v>
      </c>
    </row>
    <row r="4285" spans="1:22" x14ac:dyDescent="0.3">
      <c r="A4285" s="5">
        <v>46301</v>
      </c>
      <c r="B4285" s="98" t="s">
        <v>3854</v>
      </c>
      <c r="C4285" t="s">
        <v>963</v>
      </c>
      <c r="D4285" t="s">
        <v>2584</v>
      </c>
      <c r="E4285" t="s">
        <v>178</v>
      </c>
      <c r="F4285" t="s">
        <v>178</v>
      </c>
      <c r="G4285" t="s">
        <v>2733</v>
      </c>
      <c r="H4285" t="s">
        <v>2737</v>
      </c>
      <c r="I4285" s="91">
        <v>0.33333333333333331</v>
      </c>
      <c r="J4285" s="91">
        <v>0.34722222222222221</v>
      </c>
      <c r="K4285" s="92">
        <v>0.33</v>
      </c>
      <c r="L4285" s="91">
        <v>0.18541666666666667</v>
      </c>
      <c r="M4285" s="91">
        <v>0.2</v>
      </c>
      <c r="N4285" s="92">
        <v>0.35</v>
      </c>
      <c r="O4285">
        <v>1</v>
      </c>
      <c r="P4285">
        <v>45.179831</v>
      </c>
      <c r="Q4285">
        <v>5.7078860000000002</v>
      </c>
      <c r="R4285" s="93">
        <v>46302.404502314814</v>
      </c>
      <c r="S4285">
        <v>1</v>
      </c>
      <c r="T4285">
        <v>20260522</v>
      </c>
      <c r="U4285" t="s">
        <v>838</v>
      </c>
      <c r="V4285">
        <v>20260522</v>
      </c>
    </row>
    <row r="4286" spans="1:22" x14ac:dyDescent="0.3">
      <c r="A4286" s="5">
        <v>46301</v>
      </c>
      <c r="B4286" s="98" t="s">
        <v>3818</v>
      </c>
      <c r="C4286" t="s">
        <v>870</v>
      </c>
      <c r="D4286" t="s">
        <v>3512</v>
      </c>
      <c r="E4286" t="s">
        <v>146</v>
      </c>
      <c r="F4286" t="s">
        <v>3513</v>
      </c>
      <c r="G4286" t="s">
        <v>2733</v>
      </c>
      <c r="H4286" t="s">
        <v>2734</v>
      </c>
      <c r="I4286" s="91">
        <v>0.34375</v>
      </c>
      <c r="J4286" s="91">
        <v>0.3576388888888889</v>
      </c>
      <c r="K4286" s="92">
        <v>0.33</v>
      </c>
      <c r="O4286">
        <v>0</v>
      </c>
      <c r="P4286">
        <v>45.192891000000003</v>
      </c>
      <c r="Q4286">
        <v>5.7288750000000004</v>
      </c>
      <c r="R4286" s="93">
        <v>46302.404502314814</v>
      </c>
      <c r="S4286">
        <v>1</v>
      </c>
      <c r="T4286">
        <v>20260600</v>
      </c>
      <c r="U4286" t="s">
        <v>40</v>
      </c>
      <c r="V4286">
        <v>20260600</v>
      </c>
    </row>
    <row r="4287" spans="1:22" x14ac:dyDescent="0.3">
      <c r="A4287" s="5">
        <v>46301</v>
      </c>
      <c r="B4287" s="98" t="s">
        <v>3817</v>
      </c>
      <c r="C4287" t="s">
        <v>974</v>
      </c>
      <c r="D4287" t="s">
        <v>3061</v>
      </c>
      <c r="E4287" t="s">
        <v>283</v>
      </c>
      <c r="F4287" t="s">
        <v>6009</v>
      </c>
      <c r="G4287" t="s">
        <v>2733</v>
      </c>
      <c r="H4287" t="s">
        <v>2734</v>
      </c>
      <c r="I4287" s="91">
        <v>0.16666666666666666</v>
      </c>
      <c r="J4287" s="91">
        <v>0.18055555555555555</v>
      </c>
      <c r="K4287" s="92">
        <v>0.33</v>
      </c>
      <c r="L4287" s="91">
        <v>0.37222222222222223</v>
      </c>
      <c r="M4287" s="91">
        <v>0.41041666666666665</v>
      </c>
      <c r="N4287" s="92">
        <v>0.92</v>
      </c>
      <c r="O4287">
        <v>1</v>
      </c>
      <c r="P4287">
        <v>45.170468999999997</v>
      </c>
      <c r="Q4287">
        <v>5.7347279999999996</v>
      </c>
      <c r="R4287" s="93">
        <v>46302.404502314814</v>
      </c>
      <c r="S4287">
        <v>1</v>
      </c>
      <c r="T4287">
        <v>20260359</v>
      </c>
      <c r="U4287" t="s">
        <v>40</v>
      </c>
      <c r="V4287">
        <v>20260359</v>
      </c>
    </row>
    <row r="4288" spans="1:22" x14ac:dyDescent="0.3">
      <c r="A4288" s="5">
        <v>46301</v>
      </c>
      <c r="B4288" s="98" t="s">
        <v>3849</v>
      </c>
      <c r="C4288" t="s">
        <v>861</v>
      </c>
      <c r="D4288" t="s">
        <v>2051</v>
      </c>
      <c r="E4288" t="s">
        <v>369</v>
      </c>
      <c r="F4288" t="s">
        <v>6035</v>
      </c>
      <c r="G4288" t="s">
        <v>2733</v>
      </c>
      <c r="H4288" t="s">
        <v>2737</v>
      </c>
      <c r="I4288" s="91">
        <v>0.33333333333333331</v>
      </c>
      <c r="J4288" s="91">
        <v>0.34722222222222221</v>
      </c>
      <c r="K4288" s="92">
        <v>0.33</v>
      </c>
      <c r="L4288" s="91">
        <v>0.36319444444444443</v>
      </c>
      <c r="M4288" s="91">
        <v>0.37986111111111109</v>
      </c>
      <c r="N4288" s="92">
        <v>0.4</v>
      </c>
      <c r="O4288">
        <v>1</v>
      </c>
      <c r="P4288">
        <v>45.191803</v>
      </c>
      <c r="Q4288">
        <v>5.73027</v>
      </c>
      <c r="R4288" s="93">
        <v>46302.404502314814</v>
      </c>
      <c r="S4288">
        <v>1</v>
      </c>
      <c r="T4288">
        <v>20260324</v>
      </c>
      <c r="U4288" t="s">
        <v>838</v>
      </c>
      <c r="V4288">
        <v>20260324</v>
      </c>
    </row>
    <row r="4289" spans="1:22" x14ac:dyDescent="0.3">
      <c r="A4289" s="5">
        <v>46301</v>
      </c>
      <c r="B4289" s="98" t="s">
        <v>3841</v>
      </c>
      <c r="C4289" t="s">
        <v>971</v>
      </c>
      <c r="D4289" t="s">
        <v>3488</v>
      </c>
      <c r="E4289" t="s">
        <v>97</v>
      </c>
      <c r="F4289" t="s">
        <v>3489</v>
      </c>
      <c r="G4289" t="s">
        <v>2733</v>
      </c>
      <c r="H4289" t="s">
        <v>2734</v>
      </c>
      <c r="I4289" s="91">
        <v>0.16666666666666666</v>
      </c>
      <c r="J4289" s="91">
        <v>0.1736111111111111</v>
      </c>
      <c r="K4289" s="92">
        <v>0.17</v>
      </c>
      <c r="L4289" s="91">
        <v>0.20694444444444443</v>
      </c>
      <c r="M4289" s="91">
        <v>0.20902777777777778</v>
      </c>
      <c r="N4289" s="92">
        <v>0.05</v>
      </c>
      <c r="O4289">
        <v>1</v>
      </c>
      <c r="P4289">
        <v>45.190018000000002</v>
      </c>
      <c r="Q4289">
        <v>5.728173</v>
      </c>
      <c r="R4289" s="93">
        <v>46302.404502314814</v>
      </c>
      <c r="S4289">
        <v>1</v>
      </c>
      <c r="T4289">
        <v>20260325</v>
      </c>
      <c r="U4289" t="s">
        <v>40</v>
      </c>
      <c r="V4289">
        <v>20260325</v>
      </c>
    </row>
    <row r="4290" spans="1:22" x14ac:dyDescent="0.3">
      <c r="A4290" s="5">
        <v>46301</v>
      </c>
      <c r="B4290" s="98" t="s">
        <v>3820</v>
      </c>
      <c r="C4290" t="s">
        <v>961</v>
      </c>
      <c r="D4290" t="s">
        <v>2914</v>
      </c>
      <c r="E4290" t="s">
        <v>301</v>
      </c>
      <c r="F4290" t="s">
        <v>2915</v>
      </c>
      <c r="G4290" t="s">
        <v>2733</v>
      </c>
      <c r="H4290" t="s">
        <v>2734</v>
      </c>
      <c r="I4290" s="91">
        <v>0.3923611111111111</v>
      </c>
      <c r="J4290" s="91">
        <v>0.40625</v>
      </c>
      <c r="K4290" s="92">
        <v>0.33</v>
      </c>
      <c r="L4290" s="91">
        <v>0.38819444444444445</v>
      </c>
      <c r="M4290" s="91">
        <v>0.3923611111111111</v>
      </c>
      <c r="N4290" s="92">
        <v>0.1</v>
      </c>
      <c r="O4290">
        <v>1</v>
      </c>
      <c r="P4290">
        <v>45.180677000000003</v>
      </c>
      <c r="Q4290">
        <v>5.7244840000000003</v>
      </c>
      <c r="R4290" s="93">
        <v>46302.404502314814</v>
      </c>
      <c r="S4290">
        <v>1</v>
      </c>
      <c r="T4290">
        <v>20260547</v>
      </c>
      <c r="U4290" t="s">
        <v>40</v>
      </c>
      <c r="V4290">
        <v>20260547</v>
      </c>
    </row>
    <row r="4291" spans="1:22" x14ac:dyDescent="0.3">
      <c r="A4291" s="5">
        <v>46301</v>
      </c>
      <c r="B4291" s="98" t="s">
        <v>3820</v>
      </c>
      <c r="C4291" t="s">
        <v>961</v>
      </c>
      <c r="D4291" t="s">
        <v>2912</v>
      </c>
      <c r="E4291" t="s">
        <v>514</v>
      </c>
      <c r="F4291" t="s">
        <v>2913</v>
      </c>
      <c r="G4291" t="s">
        <v>2733</v>
      </c>
      <c r="H4291" t="s">
        <v>2734</v>
      </c>
      <c r="I4291" s="91">
        <v>0.36805555555555558</v>
      </c>
      <c r="J4291" s="91">
        <v>0.38194444444444442</v>
      </c>
      <c r="K4291" s="92">
        <v>0.33</v>
      </c>
      <c r="L4291" s="91">
        <v>0.27430555555555558</v>
      </c>
      <c r="M4291" s="91">
        <v>0.57777777777777772</v>
      </c>
      <c r="N4291" s="92">
        <v>7.28</v>
      </c>
      <c r="O4291">
        <v>1</v>
      </c>
      <c r="P4291">
        <v>45.166386000000003</v>
      </c>
      <c r="Q4291">
        <v>5.7264660000000003</v>
      </c>
      <c r="R4291" s="93">
        <v>46302.404502314814</v>
      </c>
      <c r="S4291">
        <v>1</v>
      </c>
      <c r="T4291">
        <v>20260578</v>
      </c>
      <c r="U4291" t="s">
        <v>40</v>
      </c>
      <c r="V4291">
        <v>20260578</v>
      </c>
    </row>
    <row r="4292" spans="1:22" x14ac:dyDescent="0.3">
      <c r="A4292" s="5">
        <v>46301</v>
      </c>
      <c r="B4292" s="98" t="s">
        <v>3822</v>
      </c>
      <c r="C4292" t="s">
        <v>944</v>
      </c>
      <c r="D4292" t="s">
        <v>3519</v>
      </c>
      <c r="E4292" t="s">
        <v>191</v>
      </c>
      <c r="F4292" t="s">
        <v>3520</v>
      </c>
      <c r="G4292" t="s">
        <v>2733</v>
      </c>
      <c r="H4292" t="s">
        <v>2734</v>
      </c>
      <c r="I4292" s="91">
        <v>0.16666666666666666</v>
      </c>
      <c r="J4292" s="91">
        <v>0.18055555555555555</v>
      </c>
      <c r="K4292" s="92">
        <v>0.33</v>
      </c>
      <c r="L4292" s="91">
        <v>0.14583333333333334</v>
      </c>
      <c r="M4292" s="91">
        <v>0.59166666666666667</v>
      </c>
      <c r="N4292" s="92">
        <v>10.7</v>
      </c>
      <c r="O4292">
        <v>1</v>
      </c>
      <c r="P4292">
        <v>45.180351000000002</v>
      </c>
      <c r="Q4292">
        <v>5.7075740000000001</v>
      </c>
      <c r="R4292" s="93">
        <v>46302.404502314814</v>
      </c>
      <c r="S4292">
        <v>1</v>
      </c>
      <c r="T4292">
        <v>20260431</v>
      </c>
      <c r="U4292" t="s">
        <v>40</v>
      </c>
      <c r="V4292">
        <v>20260431</v>
      </c>
    </row>
    <row r="4293" spans="1:22" x14ac:dyDescent="0.3">
      <c r="A4293" s="5">
        <v>46301</v>
      </c>
      <c r="B4293" s="98" t="s">
        <v>3812</v>
      </c>
      <c r="C4293" t="s">
        <v>977</v>
      </c>
      <c r="D4293" t="s">
        <v>2399</v>
      </c>
      <c r="E4293" t="s">
        <v>606</v>
      </c>
      <c r="F4293" t="s">
        <v>606</v>
      </c>
      <c r="G4293" t="s">
        <v>2733</v>
      </c>
      <c r="H4293" t="s">
        <v>2737</v>
      </c>
      <c r="I4293" s="91">
        <v>0.20833333333333334</v>
      </c>
      <c r="J4293" s="91">
        <v>0.24652777777777779</v>
      </c>
      <c r="K4293" s="92">
        <v>0.92</v>
      </c>
      <c r="L4293" s="91">
        <v>0.32013888888888886</v>
      </c>
      <c r="M4293" s="91">
        <v>0.38472222222222224</v>
      </c>
      <c r="N4293" s="92">
        <v>1.55</v>
      </c>
      <c r="O4293">
        <v>1</v>
      </c>
      <c r="P4293">
        <v>45.367356999999998</v>
      </c>
      <c r="Q4293">
        <v>5.5849169999999999</v>
      </c>
      <c r="R4293" s="93">
        <v>46302.404502314814</v>
      </c>
      <c r="S4293">
        <v>1</v>
      </c>
      <c r="T4293">
        <v>20260442</v>
      </c>
      <c r="U4293" t="s">
        <v>838</v>
      </c>
      <c r="V4293">
        <v>20260442</v>
      </c>
    </row>
    <row r="4294" spans="1:22" x14ac:dyDescent="0.3">
      <c r="A4294" s="5">
        <v>46301</v>
      </c>
      <c r="B4294" s="98" t="s">
        <v>3846</v>
      </c>
      <c r="C4294" t="s">
        <v>863</v>
      </c>
      <c r="D4294" t="s">
        <v>2240</v>
      </c>
      <c r="E4294" t="s">
        <v>592</v>
      </c>
      <c r="F4294" t="s">
        <v>592</v>
      </c>
      <c r="G4294" t="s">
        <v>2733</v>
      </c>
      <c r="H4294" t="s">
        <v>2737</v>
      </c>
      <c r="I4294" s="91">
        <v>0.33333333333333331</v>
      </c>
      <c r="J4294" s="91">
        <v>0.34722222222222221</v>
      </c>
      <c r="K4294" s="92">
        <v>0.33</v>
      </c>
      <c r="L4294" s="91">
        <v>0.31388888888888888</v>
      </c>
      <c r="M4294" s="91">
        <v>0.3215277777777778</v>
      </c>
      <c r="N4294" s="92">
        <v>0.18</v>
      </c>
      <c r="O4294">
        <v>1</v>
      </c>
      <c r="P4294">
        <v>45.191043000000001</v>
      </c>
      <c r="Q4294">
        <v>5.7160380000000002</v>
      </c>
      <c r="R4294" s="93">
        <v>46302.404502314814</v>
      </c>
      <c r="S4294">
        <v>1</v>
      </c>
      <c r="T4294">
        <v>20260389</v>
      </c>
      <c r="U4294" t="s">
        <v>838</v>
      </c>
      <c r="V4294">
        <v>20260389</v>
      </c>
    </row>
    <row r="4295" spans="1:22" x14ac:dyDescent="0.3">
      <c r="A4295" s="5">
        <v>46301</v>
      </c>
      <c r="B4295" s="98" t="s">
        <v>3846</v>
      </c>
      <c r="C4295" t="s">
        <v>965</v>
      </c>
      <c r="D4295" t="s">
        <v>3418</v>
      </c>
      <c r="E4295" t="s">
        <v>449</v>
      </c>
      <c r="F4295" t="s">
        <v>3419</v>
      </c>
      <c r="G4295" t="s">
        <v>2733</v>
      </c>
      <c r="H4295" t="s">
        <v>2734</v>
      </c>
      <c r="I4295" s="91">
        <v>0.16666666666666666</v>
      </c>
      <c r="J4295" s="91">
        <v>0.18055555555555555</v>
      </c>
      <c r="K4295" s="92">
        <v>0.33</v>
      </c>
      <c r="L4295" s="91">
        <v>0.17708333333333334</v>
      </c>
      <c r="M4295" s="91">
        <v>0.17777777777777778</v>
      </c>
      <c r="N4295" s="92">
        <v>0.02</v>
      </c>
      <c r="O4295">
        <v>1</v>
      </c>
      <c r="P4295">
        <v>45.181083999999998</v>
      </c>
      <c r="Q4295">
        <v>5.7069349999999996</v>
      </c>
      <c r="R4295" s="93">
        <v>46302.404502314814</v>
      </c>
      <c r="S4295">
        <v>1</v>
      </c>
      <c r="T4295">
        <v>20260373</v>
      </c>
      <c r="U4295" t="s">
        <v>40</v>
      </c>
      <c r="V4295">
        <v>20260373</v>
      </c>
    </row>
    <row r="4296" spans="1:22" x14ac:dyDescent="0.3">
      <c r="A4296" s="5">
        <v>46301</v>
      </c>
      <c r="B4296" s="98" t="s">
        <v>3836</v>
      </c>
      <c r="C4296" t="s">
        <v>954</v>
      </c>
      <c r="D4296" t="s">
        <v>2858</v>
      </c>
      <c r="E4296" t="s">
        <v>691</v>
      </c>
      <c r="F4296" t="s">
        <v>6022</v>
      </c>
      <c r="G4296" t="s">
        <v>2733</v>
      </c>
      <c r="H4296" t="s">
        <v>2734</v>
      </c>
      <c r="I4296" s="91">
        <v>0.16666666666666666</v>
      </c>
      <c r="J4296" s="91">
        <v>0.18055555555555555</v>
      </c>
      <c r="K4296" s="92">
        <v>0.33</v>
      </c>
      <c r="L4296" s="91">
        <v>0.4152777777777778</v>
      </c>
      <c r="M4296" s="91">
        <v>0.51111111111111107</v>
      </c>
      <c r="N4296" s="92">
        <v>2.2999999999999998</v>
      </c>
      <c r="O4296">
        <v>1</v>
      </c>
      <c r="P4296">
        <v>45.205657000000002</v>
      </c>
      <c r="Q4296">
        <v>5.7738750000000003</v>
      </c>
      <c r="R4296" s="93">
        <v>46302.404502314814</v>
      </c>
      <c r="S4296">
        <v>1</v>
      </c>
      <c r="T4296">
        <v>20260378</v>
      </c>
      <c r="U4296" t="s">
        <v>40</v>
      </c>
      <c r="V4296">
        <v>20260378</v>
      </c>
    </row>
    <row r="4297" spans="1:22" x14ac:dyDescent="0.3">
      <c r="A4297" s="5">
        <v>46301</v>
      </c>
      <c r="B4297" s="98" t="s">
        <v>3823</v>
      </c>
      <c r="C4297" t="s">
        <v>968</v>
      </c>
      <c r="D4297" t="s">
        <v>3503</v>
      </c>
      <c r="E4297" t="s">
        <v>608</v>
      </c>
      <c r="F4297" t="s">
        <v>3504</v>
      </c>
      <c r="G4297" t="s">
        <v>2733</v>
      </c>
      <c r="H4297" t="s">
        <v>2734</v>
      </c>
      <c r="I4297" s="91">
        <v>0.21527777777777779</v>
      </c>
      <c r="J4297" s="91">
        <v>0.23958333333333334</v>
      </c>
      <c r="K4297" s="92">
        <v>0.57999999999999996</v>
      </c>
      <c r="O4297">
        <v>0</v>
      </c>
      <c r="P4297">
        <v>45.206507999999999</v>
      </c>
      <c r="Q4297">
        <v>5.662909</v>
      </c>
      <c r="R4297" s="93">
        <v>46302.404502314814</v>
      </c>
      <c r="S4297">
        <v>1</v>
      </c>
      <c r="T4297">
        <v>20260447</v>
      </c>
      <c r="U4297" t="s">
        <v>40</v>
      </c>
      <c r="V4297">
        <v>20260447</v>
      </c>
    </row>
    <row r="4298" spans="1:22" x14ac:dyDescent="0.3">
      <c r="A4298" s="5">
        <v>46301</v>
      </c>
      <c r="B4298" s="98" t="s">
        <v>3861</v>
      </c>
      <c r="C4298" t="s">
        <v>970</v>
      </c>
      <c r="D4298" t="s">
        <v>2926</v>
      </c>
      <c r="E4298" t="s">
        <v>293</v>
      </c>
      <c r="F4298" t="s">
        <v>2927</v>
      </c>
      <c r="G4298" t="s">
        <v>2733</v>
      </c>
      <c r="H4298" t="s">
        <v>2734</v>
      </c>
      <c r="I4298" s="91">
        <v>0.16666666666666666</v>
      </c>
      <c r="J4298" s="91">
        <v>0.18055555555555555</v>
      </c>
      <c r="K4298" s="92">
        <v>0.33</v>
      </c>
      <c r="O4298">
        <v>0</v>
      </c>
      <c r="P4298">
        <v>45.105367000000001</v>
      </c>
      <c r="Q4298">
        <v>5.6648319999999996</v>
      </c>
      <c r="R4298" s="93">
        <v>46302.404502314814</v>
      </c>
      <c r="S4298">
        <v>1</v>
      </c>
      <c r="T4298">
        <v>20260400</v>
      </c>
      <c r="U4298" t="s">
        <v>40</v>
      </c>
      <c r="V4298">
        <v>20260400</v>
      </c>
    </row>
    <row r="4299" spans="1:22" x14ac:dyDescent="0.3">
      <c r="A4299" s="5">
        <v>46301</v>
      </c>
      <c r="B4299" s="98" t="s">
        <v>3845</v>
      </c>
      <c r="C4299" t="s">
        <v>950</v>
      </c>
      <c r="D4299" t="s">
        <v>2928</v>
      </c>
      <c r="E4299" t="s">
        <v>141</v>
      </c>
      <c r="F4299" t="s">
        <v>2929</v>
      </c>
      <c r="G4299" t="s">
        <v>2733</v>
      </c>
      <c r="H4299" t="s">
        <v>2734</v>
      </c>
      <c r="I4299" s="91">
        <v>0.16666666666666666</v>
      </c>
      <c r="J4299" s="91">
        <v>0.18055555555555555</v>
      </c>
      <c r="K4299" s="92">
        <v>0.33</v>
      </c>
      <c r="L4299" s="91">
        <v>0.21527777777777779</v>
      </c>
      <c r="M4299" s="91">
        <v>0.29097222222222224</v>
      </c>
      <c r="N4299" s="92">
        <v>1.82</v>
      </c>
      <c r="O4299">
        <v>1</v>
      </c>
      <c r="P4299">
        <v>45.189855999999999</v>
      </c>
      <c r="Q4299">
        <v>5.7242749999999996</v>
      </c>
      <c r="R4299" s="93">
        <v>46302.404502314814</v>
      </c>
      <c r="S4299">
        <v>1</v>
      </c>
      <c r="T4299">
        <v>20260505</v>
      </c>
      <c r="U4299" t="s">
        <v>40</v>
      </c>
      <c r="V4299">
        <v>20260505</v>
      </c>
    </row>
    <row r="4300" spans="1:22" x14ac:dyDescent="0.3">
      <c r="A4300" s="5">
        <v>46301</v>
      </c>
      <c r="B4300" s="98" t="s">
        <v>3823</v>
      </c>
      <c r="C4300" t="s">
        <v>968</v>
      </c>
      <c r="D4300" t="s">
        <v>3425</v>
      </c>
      <c r="E4300" t="s">
        <v>298</v>
      </c>
      <c r="F4300" t="s">
        <v>3426</v>
      </c>
      <c r="G4300" t="s">
        <v>2733</v>
      </c>
      <c r="H4300" t="s">
        <v>2734</v>
      </c>
      <c r="I4300" s="91">
        <v>0.19097222222222221</v>
      </c>
      <c r="J4300" s="91">
        <v>0.2048611111111111</v>
      </c>
      <c r="K4300" s="92">
        <v>0.33</v>
      </c>
      <c r="O4300">
        <v>0</v>
      </c>
      <c r="P4300">
        <v>45.186393000000002</v>
      </c>
      <c r="Q4300">
        <v>5.7280889999999998</v>
      </c>
      <c r="R4300" s="93">
        <v>46302.404502314814</v>
      </c>
      <c r="S4300">
        <v>1</v>
      </c>
      <c r="T4300">
        <v>20260221</v>
      </c>
      <c r="U4300" t="s">
        <v>40</v>
      </c>
      <c r="V4300">
        <v>20260221</v>
      </c>
    </row>
    <row r="4301" spans="1:22" x14ac:dyDescent="0.3">
      <c r="A4301" s="5">
        <v>46301</v>
      </c>
      <c r="B4301" s="98" t="s">
        <v>3848</v>
      </c>
      <c r="C4301" t="s">
        <v>945</v>
      </c>
      <c r="D4301" t="s">
        <v>1662</v>
      </c>
      <c r="E4301" t="s">
        <v>707</v>
      </c>
      <c r="F4301" t="s">
        <v>707</v>
      </c>
      <c r="G4301" t="s">
        <v>2733</v>
      </c>
      <c r="H4301" t="s">
        <v>2737</v>
      </c>
      <c r="I4301" s="91">
        <v>0.33333333333333331</v>
      </c>
      <c r="J4301" s="91">
        <v>0.35416666666666669</v>
      </c>
      <c r="K4301" s="92">
        <v>0.5</v>
      </c>
      <c r="O4301">
        <v>0</v>
      </c>
      <c r="P4301">
        <v>45.179850000000002</v>
      </c>
      <c r="Q4301">
        <v>5.7073270000000003</v>
      </c>
      <c r="R4301" s="93">
        <v>46302.404502314814</v>
      </c>
      <c r="S4301">
        <v>1</v>
      </c>
      <c r="T4301">
        <v>20260199</v>
      </c>
      <c r="U4301" t="s">
        <v>838</v>
      </c>
      <c r="V4301">
        <v>20260199</v>
      </c>
    </row>
    <row r="4302" spans="1:22" x14ac:dyDescent="0.3">
      <c r="A4302" s="5">
        <v>46301</v>
      </c>
      <c r="B4302" s="98" t="s">
        <v>3822</v>
      </c>
      <c r="C4302" t="s">
        <v>944</v>
      </c>
      <c r="D4302" t="s">
        <v>2932</v>
      </c>
      <c r="E4302" t="s">
        <v>88</v>
      </c>
      <c r="F4302" t="s">
        <v>2933</v>
      </c>
      <c r="G4302" t="s">
        <v>2733</v>
      </c>
      <c r="H4302" t="s">
        <v>2734</v>
      </c>
      <c r="I4302" s="91">
        <v>0.16666666666666666</v>
      </c>
      <c r="J4302" s="91">
        <v>0.18055555555555555</v>
      </c>
      <c r="K4302" s="92">
        <v>0.33</v>
      </c>
      <c r="L4302" s="91">
        <v>0.1701388888888889</v>
      </c>
      <c r="M4302" s="91">
        <v>0.41805555555555557</v>
      </c>
      <c r="N4302" s="92">
        <v>5.95</v>
      </c>
      <c r="O4302">
        <v>1</v>
      </c>
      <c r="P4302">
        <v>45.182119</v>
      </c>
      <c r="Q4302">
        <v>5.7322090000000001</v>
      </c>
      <c r="R4302" s="93">
        <v>46302.404502314814</v>
      </c>
      <c r="S4302">
        <v>1</v>
      </c>
      <c r="T4302">
        <v>20260432</v>
      </c>
      <c r="U4302" t="s">
        <v>40</v>
      </c>
      <c r="V4302">
        <v>20260432</v>
      </c>
    </row>
    <row r="4303" spans="1:22" x14ac:dyDescent="0.3">
      <c r="A4303" s="5">
        <v>46301</v>
      </c>
      <c r="B4303" s="98" t="s">
        <v>3814</v>
      </c>
      <c r="C4303" t="s">
        <v>948</v>
      </c>
      <c r="D4303" t="s">
        <v>3496</v>
      </c>
      <c r="E4303" t="s">
        <v>666</v>
      </c>
      <c r="F4303" t="s">
        <v>3497</v>
      </c>
      <c r="G4303" t="s">
        <v>2733</v>
      </c>
      <c r="H4303" t="s">
        <v>2734</v>
      </c>
      <c r="I4303" s="91">
        <v>0.25</v>
      </c>
      <c r="J4303" s="91">
        <v>0.26041666666666669</v>
      </c>
      <c r="K4303" s="92">
        <v>0.25</v>
      </c>
      <c r="L4303" s="91">
        <v>0.42986111111111114</v>
      </c>
      <c r="M4303" s="91">
        <v>0.44444444444444442</v>
      </c>
      <c r="N4303" s="92">
        <v>0.35</v>
      </c>
      <c r="O4303">
        <v>1</v>
      </c>
      <c r="P4303">
        <v>45.178390999999998</v>
      </c>
      <c r="Q4303">
        <v>5.7375129999999999</v>
      </c>
      <c r="R4303" s="93">
        <v>46302.404502314814</v>
      </c>
      <c r="S4303">
        <v>1</v>
      </c>
      <c r="T4303">
        <v>20260029</v>
      </c>
      <c r="U4303" t="s">
        <v>40</v>
      </c>
      <c r="V4303">
        <v>20260029</v>
      </c>
    </row>
    <row r="4304" spans="1:22" x14ac:dyDescent="0.3">
      <c r="A4304" s="5">
        <v>46301</v>
      </c>
      <c r="B4304" s="98" t="s">
        <v>3839</v>
      </c>
      <c r="C4304" t="s">
        <v>966</v>
      </c>
      <c r="D4304" t="s">
        <v>1215</v>
      </c>
      <c r="E4304" t="s">
        <v>280</v>
      </c>
      <c r="F4304" t="s">
        <v>3502</v>
      </c>
      <c r="G4304" t="s">
        <v>2733</v>
      </c>
      <c r="H4304" t="s">
        <v>2737</v>
      </c>
      <c r="I4304" s="91">
        <v>0.33333333333333331</v>
      </c>
      <c r="J4304" s="91">
        <v>0.375</v>
      </c>
      <c r="K4304" s="92">
        <v>1</v>
      </c>
      <c r="L4304" s="91">
        <v>0.18263888888888888</v>
      </c>
      <c r="M4304" s="91">
        <v>0.22847222222222222</v>
      </c>
      <c r="N4304" s="92">
        <v>1.1000000000000001</v>
      </c>
      <c r="O4304">
        <v>1</v>
      </c>
      <c r="P4304">
        <v>45.300490000000003</v>
      </c>
      <c r="Q4304">
        <v>5.4865740000000001</v>
      </c>
      <c r="R4304" s="93">
        <v>46302.404502314814</v>
      </c>
      <c r="S4304">
        <v>1</v>
      </c>
      <c r="T4304">
        <v>20260478</v>
      </c>
      <c r="U4304" t="s">
        <v>838</v>
      </c>
      <c r="V4304">
        <v>20260478</v>
      </c>
    </row>
    <row r="4305" spans="1:22" x14ac:dyDescent="0.3">
      <c r="A4305" s="5">
        <v>46301</v>
      </c>
      <c r="B4305" s="98" t="s">
        <v>3845</v>
      </c>
      <c r="C4305" t="s">
        <v>950</v>
      </c>
      <c r="D4305" t="s">
        <v>3423</v>
      </c>
      <c r="E4305" t="s">
        <v>132</v>
      </c>
      <c r="F4305" t="s">
        <v>3424</v>
      </c>
      <c r="G4305" t="s">
        <v>2733</v>
      </c>
      <c r="H4305" t="s">
        <v>2734</v>
      </c>
      <c r="I4305" s="91">
        <v>0.16666666666666666</v>
      </c>
      <c r="J4305" s="91">
        <v>0.18055555555555555</v>
      </c>
      <c r="K4305" s="92">
        <v>0.33</v>
      </c>
      <c r="L4305" s="91">
        <v>0.2298611111111111</v>
      </c>
      <c r="M4305" s="91">
        <v>0.24513888888888888</v>
      </c>
      <c r="N4305" s="92">
        <v>0.37</v>
      </c>
      <c r="O4305">
        <v>1</v>
      </c>
      <c r="P4305">
        <v>45.190461999999997</v>
      </c>
      <c r="Q4305">
        <v>5.723516</v>
      </c>
      <c r="R4305" s="93">
        <v>46302.404502314814</v>
      </c>
      <c r="S4305">
        <v>1</v>
      </c>
      <c r="T4305">
        <v>20260346</v>
      </c>
      <c r="U4305" t="s">
        <v>40</v>
      </c>
      <c r="V4305">
        <v>20260346</v>
      </c>
    </row>
    <row r="4306" spans="1:22" x14ac:dyDescent="0.3">
      <c r="A4306" s="5">
        <v>46301</v>
      </c>
      <c r="B4306" s="98" t="s">
        <v>3867</v>
      </c>
      <c r="C4306" t="s">
        <v>914</v>
      </c>
      <c r="D4306" t="s">
        <v>3429</v>
      </c>
      <c r="E4306" t="s">
        <v>745</v>
      </c>
      <c r="F4306" t="s">
        <v>3430</v>
      </c>
      <c r="G4306" t="s">
        <v>2733</v>
      </c>
      <c r="H4306" t="s">
        <v>2734</v>
      </c>
      <c r="I4306" s="91">
        <v>0.16666666666666666</v>
      </c>
      <c r="J4306" s="91">
        <v>0.18055555555555555</v>
      </c>
      <c r="K4306" s="92">
        <v>0.33</v>
      </c>
      <c r="L4306" s="91">
        <v>0.46319444444444446</v>
      </c>
      <c r="M4306" s="91">
        <v>0.48194444444444445</v>
      </c>
      <c r="N4306" s="92">
        <v>0.45</v>
      </c>
      <c r="O4306">
        <v>1</v>
      </c>
      <c r="P4306">
        <v>45.144418999999999</v>
      </c>
      <c r="Q4306">
        <v>5.7205839999999997</v>
      </c>
      <c r="R4306" s="93">
        <v>46302.404502314814</v>
      </c>
      <c r="S4306">
        <v>1</v>
      </c>
      <c r="T4306">
        <v>20260260</v>
      </c>
      <c r="U4306" t="s">
        <v>40</v>
      </c>
      <c r="V4306">
        <v>20260260</v>
      </c>
    </row>
    <row r="4307" spans="1:22" x14ac:dyDescent="0.3">
      <c r="A4307" s="5">
        <v>46301</v>
      </c>
      <c r="B4307" s="98" t="s">
        <v>3848</v>
      </c>
      <c r="C4307" t="s">
        <v>945</v>
      </c>
      <c r="D4307" t="s">
        <v>2935</v>
      </c>
      <c r="E4307" t="s">
        <v>769</v>
      </c>
      <c r="F4307" t="s">
        <v>2936</v>
      </c>
      <c r="G4307" t="s">
        <v>2733</v>
      </c>
      <c r="H4307" t="s">
        <v>2734</v>
      </c>
      <c r="I4307" s="91">
        <v>0.16666666666666666</v>
      </c>
      <c r="J4307" s="91">
        <v>0.18055555555555555</v>
      </c>
      <c r="K4307" s="92">
        <v>0.33</v>
      </c>
      <c r="L4307" s="91">
        <v>0.16180555555555556</v>
      </c>
      <c r="M4307" s="91">
        <v>0.51736111111111116</v>
      </c>
      <c r="N4307" s="92">
        <v>8.5299999999999994</v>
      </c>
      <c r="O4307">
        <v>1</v>
      </c>
      <c r="P4307">
        <v>45.192462999999996</v>
      </c>
      <c r="Q4307">
        <v>5.7160570000000002</v>
      </c>
      <c r="R4307" s="93">
        <v>46302.404502314814</v>
      </c>
      <c r="S4307">
        <v>1</v>
      </c>
      <c r="T4307">
        <v>20260030</v>
      </c>
      <c r="U4307" t="s">
        <v>40</v>
      </c>
      <c r="V4307">
        <v>20260030</v>
      </c>
    </row>
    <row r="4308" spans="1:22" x14ac:dyDescent="0.3">
      <c r="A4308" s="5">
        <v>46301</v>
      </c>
      <c r="B4308" s="98" t="s">
        <v>3868</v>
      </c>
      <c r="C4308" t="s">
        <v>983</v>
      </c>
      <c r="D4308" t="s">
        <v>2409</v>
      </c>
      <c r="E4308" t="s">
        <v>689</v>
      </c>
      <c r="F4308" t="s">
        <v>689</v>
      </c>
      <c r="G4308" t="s">
        <v>2733</v>
      </c>
      <c r="H4308" t="s">
        <v>2737</v>
      </c>
      <c r="I4308" s="91">
        <v>0.33333333333333331</v>
      </c>
      <c r="J4308" s="91">
        <v>0.3888888888888889</v>
      </c>
      <c r="K4308" s="92">
        <v>1.33</v>
      </c>
      <c r="L4308" s="91">
        <v>0.17083333333333334</v>
      </c>
      <c r="M4308" s="91">
        <v>0.20972222222222223</v>
      </c>
      <c r="N4308" s="92">
        <v>0.93</v>
      </c>
      <c r="O4308">
        <v>1</v>
      </c>
      <c r="P4308">
        <v>45.180048999999997</v>
      </c>
      <c r="Q4308">
        <v>5.7911270000000004</v>
      </c>
      <c r="R4308" s="93">
        <v>46302.404502314814</v>
      </c>
      <c r="S4308">
        <v>1</v>
      </c>
      <c r="T4308">
        <v>20260445</v>
      </c>
      <c r="U4308" t="s">
        <v>838</v>
      </c>
      <c r="V4308">
        <v>20260445</v>
      </c>
    </row>
    <row r="4309" spans="1:22" x14ac:dyDescent="0.3">
      <c r="A4309" s="5">
        <v>46301</v>
      </c>
      <c r="B4309" s="98" t="s">
        <v>3831</v>
      </c>
      <c r="C4309" t="s">
        <v>892</v>
      </c>
      <c r="D4309" t="s">
        <v>1275</v>
      </c>
      <c r="E4309" t="s">
        <v>209</v>
      </c>
      <c r="F4309" t="s">
        <v>209</v>
      </c>
      <c r="G4309" t="s">
        <v>2733</v>
      </c>
      <c r="H4309" t="s">
        <v>2737</v>
      </c>
      <c r="I4309" s="91">
        <v>0.33333333333333331</v>
      </c>
      <c r="J4309" s="91">
        <v>0.37847222222222221</v>
      </c>
      <c r="K4309" s="92">
        <v>1.08</v>
      </c>
      <c r="O4309">
        <v>0</v>
      </c>
      <c r="P4309">
        <v>45.194781999999996</v>
      </c>
      <c r="Q4309">
        <v>5.7142739999999996</v>
      </c>
      <c r="R4309" s="93">
        <v>46302.404502314814</v>
      </c>
      <c r="S4309">
        <v>1</v>
      </c>
      <c r="T4309">
        <v>20260059</v>
      </c>
      <c r="U4309" t="s">
        <v>838</v>
      </c>
      <c r="V4309">
        <v>20260059</v>
      </c>
    </row>
    <row r="4310" spans="1:22" x14ac:dyDescent="0.3">
      <c r="A4310" s="5">
        <v>46301</v>
      </c>
      <c r="B4310" s="98" t="s">
        <v>3862</v>
      </c>
      <c r="C4310" t="s">
        <v>853</v>
      </c>
      <c r="D4310" t="s">
        <v>3434</v>
      </c>
      <c r="E4310" t="s">
        <v>133</v>
      </c>
      <c r="F4310" t="s">
        <v>3435</v>
      </c>
      <c r="G4310" t="s">
        <v>2733</v>
      </c>
      <c r="H4310" t="s">
        <v>2734</v>
      </c>
      <c r="I4310" s="91">
        <v>0.16666666666666666</v>
      </c>
      <c r="J4310" s="91">
        <v>0.18055555555555555</v>
      </c>
      <c r="K4310" s="92">
        <v>0.33</v>
      </c>
      <c r="O4310">
        <v>0</v>
      </c>
      <c r="P4310">
        <v>45.189967000000003</v>
      </c>
      <c r="Q4310">
        <v>5.7054239999999998</v>
      </c>
      <c r="R4310" s="93">
        <v>46302.404502314814</v>
      </c>
      <c r="S4310">
        <v>1</v>
      </c>
      <c r="T4310">
        <v>20260258</v>
      </c>
      <c r="U4310" t="s">
        <v>40</v>
      </c>
      <c r="V4310">
        <v>20260258</v>
      </c>
    </row>
    <row r="4311" spans="1:22" x14ac:dyDescent="0.3">
      <c r="A4311" s="5">
        <v>46301</v>
      </c>
      <c r="B4311" s="98" t="s">
        <v>3849</v>
      </c>
      <c r="C4311" t="s">
        <v>861</v>
      </c>
      <c r="D4311" t="s">
        <v>868</v>
      </c>
      <c r="E4311" t="s">
        <v>826</v>
      </c>
      <c r="F4311" t="s">
        <v>826</v>
      </c>
      <c r="G4311" t="s">
        <v>2733</v>
      </c>
      <c r="H4311" t="s">
        <v>2737</v>
      </c>
      <c r="I4311" s="91">
        <v>0.33333333333333331</v>
      </c>
      <c r="J4311" s="91">
        <v>0.34722222222222221</v>
      </c>
      <c r="K4311" s="92">
        <v>0.33</v>
      </c>
      <c r="L4311" s="91">
        <v>0.22638888888888889</v>
      </c>
      <c r="M4311" s="91">
        <v>0.25138888888888888</v>
      </c>
      <c r="N4311" s="92">
        <v>0.6</v>
      </c>
      <c r="O4311">
        <v>1</v>
      </c>
      <c r="P4311">
        <v>45.185786999999998</v>
      </c>
      <c r="Q4311">
        <v>5.7279049999999998</v>
      </c>
      <c r="R4311" s="93">
        <v>46302.404502314814</v>
      </c>
      <c r="S4311">
        <v>1</v>
      </c>
      <c r="V4311" t="s">
        <v>3810</v>
      </c>
    </row>
    <row r="4312" spans="1:22" x14ac:dyDescent="0.3">
      <c r="A4312" s="5">
        <v>46301</v>
      </c>
      <c r="B4312" s="98" t="s">
        <v>3845</v>
      </c>
      <c r="C4312" t="s">
        <v>950</v>
      </c>
      <c r="D4312" t="s">
        <v>2510</v>
      </c>
      <c r="E4312" t="s">
        <v>115</v>
      </c>
      <c r="F4312" t="s">
        <v>115</v>
      </c>
      <c r="G4312" t="s">
        <v>2733</v>
      </c>
      <c r="H4312" t="s">
        <v>2737</v>
      </c>
      <c r="I4312" s="91">
        <v>0.33333333333333331</v>
      </c>
      <c r="J4312" s="91">
        <v>0.37847222222222221</v>
      </c>
      <c r="K4312" s="92">
        <v>1.08</v>
      </c>
      <c r="O4312">
        <v>0</v>
      </c>
      <c r="P4312">
        <v>45.190648000000003</v>
      </c>
      <c r="Q4312">
        <v>5.7227129999999997</v>
      </c>
      <c r="R4312" s="93">
        <v>46302.404502314814</v>
      </c>
      <c r="S4312">
        <v>1</v>
      </c>
      <c r="T4312">
        <v>20260494</v>
      </c>
      <c r="U4312" t="s">
        <v>838</v>
      </c>
      <c r="V4312">
        <v>20260494</v>
      </c>
    </row>
    <row r="4313" spans="1:22" x14ac:dyDescent="0.3">
      <c r="A4313" s="5">
        <v>46301</v>
      </c>
      <c r="B4313" s="98" t="s">
        <v>3845</v>
      </c>
      <c r="C4313" t="s">
        <v>950</v>
      </c>
      <c r="D4313" t="s">
        <v>3437</v>
      </c>
      <c r="E4313" t="s">
        <v>411</v>
      </c>
      <c r="F4313" t="s">
        <v>3438</v>
      </c>
      <c r="G4313" t="s">
        <v>2733</v>
      </c>
      <c r="H4313" t="s">
        <v>2734</v>
      </c>
      <c r="I4313" s="91">
        <v>0.16666666666666666</v>
      </c>
      <c r="J4313" s="91">
        <v>0.18055555555555555</v>
      </c>
      <c r="K4313" s="92">
        <v>0.33</v>
      </c>
      <c r="L4313" s="91">
        <v>0.17708333333333334</v>
      </c>
      <c r="M4313" s="91">
        <v>0.40416666666666667</v>
      </c>
      <c r="N4313" s="92">
        <v>5.45</v>
      </c>
      <c r="O4313">
        <v>1</v>
      </c>
      <c r="P4313">
        <v>45.186216000000002</v>
      </c>
      <c r="Q4313">
        <v>5.7124170000000003</v>
      </c>
      <c r="R4313" s="93">
        <v>46302.404502314814</v>
      </c>
      <c r="S4313">
        <v>1</v>
      </c>
      <c r="T4313">
        <v>20260218</v>
      </c>
      <c r="U4313" t="s">
        <v>40</v>
      </c>
      <c r="V4313">
        <v>20260218</v>
      </c>
    </row>
    <row r="4314" spans="1:22" x14ac:dyDescent="0.3">
      <c r="A4314" s="5">
        <v>46301</v>
      </c>
      <c r="B4314" s="98" t="s">
        <v>3836</v>
      </c>
      <c r="C4314" t="s">
        <v>954</v>
      </c>
      <c r="D4314" t="s">
        <v>2716</v>
      </c>
      <c r="E4314" t="s">
        <v>569</v>
      </c>
      <c r="F4314" t="s">
        <v>569</v>
      </c>
      <c r="G4314" t="s">
        <v>2733</v>
      </c>
      <c r="H4314" t="s">
        <v>2737</v>
      </c>
      <c r="I4314" s="91">
        <v>0.33333333333333331</v>
      </c>
      <c r="J4314" s="91">
        <v>0.34722222222222221</v>
      </c>
      <c r="K4314" s="92">
        <v>0.33</v>
      </c>
      <c r="L4314" s="91">
        <v>0.32777777777777778</v>
      </c>
      <c r="M4314" s="91">
        <v>0.37222222222222223</v>
      </c>
      <c r="N4314" s="92">
        <v>1.07</v>
      </c>
      <c r="O4314">
        <v>1</v>
      </c>
      <c r="P4314">
        <v>45.182271</v>
      </c>
      <c r="Q4314">
        <v>5.7200449999999998</v>
      </c>
      <c r="R4314" s="93">
        <v>46302.404502314814</v>
      </c>
      <c r="S4314">
        <v>1</v>
      </c>
      <c r="T4314">
        <v>20260580</v>
      </c>
      <c r="U4314" t="s">
        <v>838</v>
      </c>
      <c r="V4314">
        <v>20260580</v>
      </c>
    </row>
    <row r="4315" spans="1:22" x14ac:dyDescent="0.3">
      <c r="A4315" s="5">
        <v>46301</v>
      </c>
      <c r="B4315" s="98" t="s">
        <v>3833</v>
      </c>
      <c r="C4315" t="s">
        <v>978</v>
      </c>
      <c r="D4315" t="s">
        <v>2299</v>
      </c>
      <c r="E4315" t="s">
        <v>67</v>
      </c>
      <c r="F4315" t="s">
        <v>6570</v>
      </c>
      <c r="G4315" t="s">
        <v>2733</v>
      </c>
      <c r="H4315" t="s">
        <v>2737</v>
      </c>
      <c r="I4315" s="91">
        <v>0.33333333333333331</v>
      </c>
      <c r="J4315" s="91">
        <v>0.36458333333333331</v>
      </c>
      <c r="K4315" s="92">
        <v>0.75</v>
      </c>
      <c r="O4315">
        <v>0</v>
      </c>
      <c r="P4315">
        <v>45.569451000000001</v>
      </c>
      <c r="Q4315">
        <v>5.9207679999999998</v>
      </c>
      <c r="R4315" s="93">
        <v>46302.404502314814</v>
      </c>
      <c r="S4315">
        <v>1</v>
      </c>
      <c r="T4315">
        <v>20260409</v>
      </c>
      <c r="U4315" t="s">
        <v>838</v>
      </c>
      <c r="V4315">
        <v>20260409</v>
      </c>
    </row>
    <row r="4316" spans="1:22" x14ac:dyDescent="0.3">
      <c r="A4316" s="5">
        <v>46301</v>
      </c>
      <c r="B4316" s="98" t="s">
        <v>3845</v>
      </c>
      <c r="C4316" t="s">
        <v>950</v>
      </c>
      <c r="D4316" t="s">
        <v>2735</v>
      </c>
      <c r="E4316" t="s">
        <v>522</v>
      </c>
      <c r="F4316" t="s">
        <v>2736</v>
      </c>
      <c r="G4316" t="s">
        <v>2733</v>
      </c>
      <c r="H4316" t="s">
        <v>2734</v>
      </c>
      <c r="I4316" s="91">
        <v>0.16666666666666666</v>
      </c>
      <c r="J4316" s="91">
        <v>0.18055555555555555</v>
      </c>
      <c r="K4316" s="92">
        <v>0.33</v>
      </c>
      <c r="L4316" s="91">
        <v>0.18680555555555556</v>
      </c>
      <c r="M4316" s="91">
        <v>0.52222222222222225</v>
      </c>
      <c r="N4316" s="92">
        <v>8.0500000000000007</v>
      </c>
      <c r="O4316">
        <v>1</v>
      </c>
      <c r="P4316">
        <v>45.177925000000002</v>
      </c>
      <c r="Q4316">
        <v>5.7241710000000001</v>
      </c>
      <c r="R4316" s="93">
        <v>46302.404502314814</v>
      </c>
      <c r="S4316">
        <v>1</v>
      </c>
      <c r="T4316">
        <v>20260212</v>
      </c>
      <c r="U4316" t="s">
        <v>40</v>
      </c>
      <c r="V4316">
        <v>20260212</v>
      </c>
    </row>
    <row r="4317" spans="1:22" x14ac:dyDescent="0.3">
      <c r="A4317" s="5">
        <v>46301</v>
      </c>
      <c r="B4317" s="98" t="s">
        <v>3844</v>
      </c>
      <c r="C4317" t="s">
        <v>952</v>
      </c>
      <c r="D4317" t="s">
        <v>2740</v>
      </c>
      <c r="E4317" t="s">
        <v>259</v>
      </c>
      <c r="F4317" t="s">
        <v>2741</v>
      </c>
      <c r="G4317" t="s">
        <v>2733</v>
      </c>
      <c r="H4317" t="s">
        <v>2734</v>
      </c>
      <c r="I4317" s="91">
        <v>0.16666666666666666</v>
      </c>
      <c r="J4317" s="91">
        <v>0.18055555555555555</v>
      </c>
      <c r="K4317" s="92">
        <v>0.33</v>
      </c>
      <c r="O4317">
        <v>0</v>
      </c>
      <c r="P4317">
        <v>45.190952000000003</v>
      </c>
      <c r="Q4317">
        <v>5.7165330000000001</v>
      </c>
      <c r="R4317" s="93">
        <v>46302.404502314814</v>
      </c>
      <c r="S4317">
        <v>1</v>
      </c>
      <c r="T4317">
        <v>20260532</v>
      </c>
      <c r="U4317" t="s">
        <v>40</v>
      </c>
      <c r="V4317">
        <v>20260532</v>
      </c>
    </row>
    <row r="4318" spans="1:22" x14ac:dyDescent="0.3">
      <c r="A4318" s="5">
        <v>46301</v>
      </c>
      <c r="B4318" s="98" t="s">
        <v>3854</v>
      </c>
      <c r="C4318" t="s">
        <v>963</v>
      </c>
      <c r="D4318" t="s">
        <v>1568</v>
      </c>
      <c r="E4318" t="s">
        <v>462</v>
      </c>
      <c r="F4318" t="s">
        <v>3903</v>
      </c>
      <c r="G4318" t="s">
        <v>2733</v>
      </c>
      <c r="H4318" t="s">
        <v>2737</v>
      </c>
      <c r="I4318" s="91">
        <v>0.33333333333333331</v>
      </c>
      <c r="J4318" s="91">
        <v>0.35416666666666669</v>
      </c>
      <c r="K4318" s="92">
        <v>0.5</v>
      </c>
      <c r="L4318" s="91">
        <v>0.20694444444444443</v>
      </c>
      <c r="M4318" s="91">
        <v>0.21944444444444444</v>
      </c>
      <c r="N4318" s="92">
        <v>0.3</v>
      </c>
      <c r="O4318">
        <v>1</v>
      </c>
      <c r="P4318">
        <v>45.184040000000003</v>
      </c>
      <c r="Q4318">
        <v>5.7121500000000003</v>
      </c>
      <c r="R4318" s="93">
        <v>46302.404502314814</v>
      </c>
      <c r="S4318">
        <v>1</v>
      </c>
      <c r="T4318">
        <v>20260165</v>
      </c>
      <c r="U4318" t="s">
        <v>838</v>
      </c>
      <c r="V4318">
        <v>20260165</v>
      </c>
    </row>
    <row r="4319" spans="1:22" x14ac:dyDescent="0.3">
      <c r="A4319" s="5">
        <v>46301</v>
      </c>
      <c r="B4319" s="98" t="s">
        <v>3820</v>
      </c>
      <c r="C4319" t="s">
        <v>961</v>
      </c>
      <c r="D4319" t="s">
        <v>1157</v>
      </c>
      <c r="E4319" t="s">
        <v>278</v>
      </c>
      <c r="F4319" t="s">
        <v>1161</v>
      </c>
      <c r="G4319" t="s">
        <v>2733</v>
      </c>
      <c r="H4319" t="s">
        <v>2781</v>
      </c>
      <c r="I4319" s="91">
        <v>0.16666666666666666</v>
      </c>
      <c r="J4319" s="91">
        <v>0.20833333333333334</v>
      </c>
      <c r="K4319" s="92">
        <v>1</v>
      </c>
      <c r="L4319" s="91">
        <v>0.19722222222222222</v>
      </c>
      <c r="M4319" s="91">
        <v>0.24930555555555556</v>
      </c>
      <c r="N4319" s="92">
        <v>1.25</v>
      </c>
      <c r="O4319">
        <v>1</v>
      </c>
      <c r="P4319">
        <v>45.148142999999997</v>
      </c>
      <c r="Q4319">
        <v>5.723122</v>
      </c>
      <c r="R4319" s="93">
        <v>46302.404502314814</v>
      </c>
      <c r="S4319">
        <v>1</v>
      </c>
      <c r="T4319">
        <v>20260602</v>
      </c>
      <c r="U4319" t="s">
        <v>838</v>
      </c>
      <c r="V4319">
        <v>20260602</v>
      </c>
    </row>
    <row r="4320" spans="1:22" x14ac:dyDescent="0.3">
      <c r="A4320" s="5">
        <v>46301</v>
      </c>
      <c r="B4320" s="98" t="s">
        <v>3868</v>
      </c>
      <c r="C4320" t="s">
        <v>983</v>
      </c>
      <c r="D4320" t="s">
        <v>2339</v>
      </c>
      <c r="E4320" t="s">
        <v>597</v>
      </c>
      <c r="F4320" t="s">
        <v>597</v>
      </c>
      <c r="G4320" t="s">
        <v>2733</v>
      </c>
      <c r="H4320" t="s">
        <v>2737</v>
      </c>
      <c r="I4320" s="91">
        <v>0.33333333333333331</v>
      </c>
      <c r="J4320" s="91">
        <v>0.37847222222222221</v>
      </c>
      <c r="K4320" s="92">
        <v>1.08</v>
      </c>
      <c r="L4320" s="91">
        <v>0.25069444444444444</v>
      </c>
      <c r="M4320" s="91">
        <v>0.31111111111111112</v>
      </c>
      <c r="N4320" s="92">
        <v>1.45</v>
      </c>
      <c r="O4320">
        <v>1</v>
      </c>
      <c r="P4320">
        <v>45.234032999999997</v>
      </c>
      <c r="Q4320">
        <v>5.8823129999999999</v>
      </c>
      <c r="R4320" s="93">
        <v>46302.404502314814</v>
      </c>
      <c r="S4320">
        <v>1</v>
      </c>
      <c r="T4320">
        <v>20260423</v>
      </c>
      <c r="U4320" t="s">
        <v>838</v>
      </c>
      <c r="V4320">
        <v>20260423</v>
      </c>
    </row>
    <row r="4321" spans="1:22" x14ac:dyDescent="0.3">
      <c r="A4321" s="5">
        <v>46301</v>
      </c>
      <c r="B4321" s="98" t="s">
        <v>3831</v>
      </c>
      <c r="C4321" t="s">
        <v>892</v>
      </c>
      <c r="D4321" t="s">
        <v>2745</v>
      </c>
      <c r="E4321" t="s">
        <v>498</v>
      </c>
      <c r="F4321" t="s">
        <v>2746</v>
      </c>
      <c r="G4321" t="s">
        <v>2733</v>
      </c>
      <c r="H4321" t="s">
        <v>2734</v>
      </c>
      <c r="I4321" s="91">
        <v>0.16666666666666666</v>
      </c>
      <c r="J4321" s="91">
        <v>0.18055555555555555</v>
      </c>
      <c r="K4321" s="92">
        <v>0.33</v>
      </c>
      <c r="O4321">
        <v>0</v>
      </c>
      <c r="P4321">
        <v>45.188510000000001</v>
      </c>
      <c r="Q4321">
        <v>5.6897789999999997</v>
      </c>
      <c r="R4321" s="93">
        <v>46302.404502314814</v>
      </c>
      <c r="S4321">
        <v>1</v>
      </c>
      <c r="T4321">
        <v>20260311</v>
      </c>
      <c r="U4321" t="s">
        <v>40</v>
      </c>
      <c r="V4321">
        <v>20260311</v>
      </c>
    </row>
    <row r="4322" spans="1:22" x14ac:dyDescent="0.3">
      <c r="A4322" s="5">
        <v>46301</v>
      </c>
      <c r="B4322" s="98" t="s">
        <v>3861</v>
      </c>
      <c r="C4322" t="s">
        <v>970</v>
      </c>
      <c r="D4322" t="s">
        <v>2278</v>
      </c>
      <c r="E4322" t="s">
        <v>293</v>
      </c>
      <c r="F4322" t="s">
        <v>293</v>
      </c>
      <c r="G4322" t="s">
        <v>2733</v>
      </c>
      <c r="H4322" t="s">
        <v>2737</v>
      </c>
      <c r="I4322" s="91">
        <v>0.33333333333333331</v>
      </c>
      <c r="J4322" s="91">
        <v>0.37847222222222221</v>
      </c>
      <c r="K4322" s="92">
        <v>1.08</v>
      </c>
      <c r="O4322">
        <v>0</v>
      </c>
      <c r="P4322">
        <v>45.105367000000001</v>
      </c>
      <c r="Q4322">
        <v>5.6648319999999996</v>
      </c>
      <c r="R4322" s="93">
        <v>46302.404502314814</v>
      </c>
      <c r="S4322">
        <v>1</v>
      </c>
      <c r="T4322">
        <v>20260400</v>
      </c>
      <c r="U4322" t="s">
        <v>838</v>
      </c>
      <c r="V4322">
        <v>20260400</v>
      </c>
    </row>
    <row r="4323" spans="1:22" x14ac:dyDescent="0.3">
      <c r="A4323" s="5">
        <v>46301</v>
      </c>
      <c r="B4323" s="98" t="s">
        <v>3845</v>
      </c>
      <c r="C4323" t="s">
        <v>950</v>
      </c>
      <c r="D4323" t="s">
        <v>2777</v>
      </c>
      <c r="E4323" t="s">
        <v>153</v>
      </c>
      <c r="F4323" t="s">
        <v>2778</v>
      </c>
      <c r="G4323" t="s">
        <v>2733</v>
      </c>
      <c r="H4323" t="s">
        <v>2734</v>
      </c>
      <c r="I4323" s="91">
        <v>0.25</v>
      </c>
      <c r="J4323" s="91">
        <v>0.2638888888888889</v>
      </c>
      <c r="K4323" s="92">
        <v>0.33</v>
      </c>
      <c r="L4323" s="91">
        <v>0.21111111111111111</v>
      </c>
      <c r="M4323" s="91">
        <v>0.35138888888888886</v>
      </c>
      <c r="N4323" s="92">
        <v>3.37</v>
      </c>
      <c r="O4323">
        <v>1</v>
      </c>
      <c r="P4323">
        <v>45.190181000000003</v>
      </c>
      <c r="Q4323">
        <v>5.7254589999999999</v>
      </c>
      <c r="R4323" s="93">
        <v>46302.404502314814</v>
      </c>
      <c r="S4323">
        <v>1</v>
      </c>
      <c r="T4323">
        <v>20260097</v>
      </c>
      <c r="U4323" t="s">
        <v>40</v>
      </c>
      <c r="V4323">
        <v>20260097</v>
      </c>
    </row>
    <row r="4324" spans="1:22" x14ac:dyDescent="0.3">
      <c r="A4324" s="5">
        <v>46301</v>
      </c>
      <c r="B4324" s="98" t="s">
        <v>3865</v>
      </c>
      <c r="C4324" t="s">
        <v>962</v>
      </c>
      <c r="D4324" t="s">
        <v>1194</v>
      </c>
      <c r="E4324" t="s">
        <v>289</v>
      </c>
      <c r="F4324" t="s">
        <v>289</v>
      </c>
      <c r="G4324" t="s">
        <v>2733</v>
      </c>
      <c r="H4324" t="s">
        <v>2737</v>
      </c>
      <c r="I4324" s="91">
        <v>0.2048611111111111</v>
      </c>
      <c r="J4324" s="91">
        <v>0.23958333333333334</v>
      </c>
      <c r="K4324" s="92">
        <v>0.83</v>
      </c>
      <c r="L4324" s="91">
        <v>0.23333333333333334</v>
      </c>
      <c r="M4324" s="91">
        <v>0.2638888888888889</v>
      </c>
      <c r="N4324" s="92">
        <v>0.73</v>
      </c>
      <c r="O4324">
        <v>1</v>
      </c>
      <c r="P4324">
        <v>45.364960000000004</v>
      </c>
      <c r="Q4324">
        <v>5.5936700000000004</v>
      </c>
      <c r="R4324" s="93">
        <v>46302.404502314814</v>
      </c>
      <c r="S4324">
        <v>1</v>
      </c>
      <c r="T4324">
        <v>20260034</v>
      </c>
      <c r="U4324" t="s">
        <v>838</v>
      </c>
      <c r="V4324">
        <v>20260034</v>
      </c>
    </row>
    <row r="4325" spans="1:22" x14ac:dyDescent="0.3">
      <c r="A4325" s="5">
        <v>46301</v>
      </c>
      <c r="B4325" s="98" t="s">
        <v>3811</v>
      </c>
      <c r="C4325" t="s">
        <v>975</v>
      </c>
      <c r="D4325" t="s">
        <v>1422</v>
      </c>
      <c r="E4325" t="s">
        <v>417</v>
      </c>
      <c r="F4325" t="s">
        <v>417</v>
      </c>
      <c r="G4325" t="s">
        <v>2733</v>
      </c>
      <c r="H4325" t="s">
        <v>2737</v>
      </c>
      <c r="I4325" s="91">
        <v>0.35416666666666669</v>
      </c>
      <c r="J4325" s="91">
        <v>0.39583333333333331</v>
      </c>
      <c r="K4325" s="92">
        <v>1</v>
      </c>
      <c r="L4325" s="91">
        <v>0.33402777777777776</v>
      </c>
      <c r="M4325" s="91">
        <v>0.43055555555555558</v>
      </c>
      <c r="N4325" s="92">
        <v>2.3199999999999998</v>
      </c>
      <c r="O4325">
        <v>1</v>
      </c>
      <c r="P4325">
        <v>45.334488</v>
      </c>
      <c r="Q4325">
        <v>5.6167160000000003</v>
      </c>
      <c r="R4325" s="93">
        <v>46302.404502314814</v>
      </c>
      <c r="S4325">
        <v>1</v>
      </c>
      <c r="T4325">
        <v>20260474</v>
      </c>
      <c r="U4325" t="s">
        <v>838</v>
      </c>
      <c r="V4325">
        <v>20260474</v>
      </c>
    </row>
    <row r="4326" spans="1:22" x14ac:dyDescent="0.3">
      <c r="A4326" s="5">
        <v>46301</v>
      </c>
      <c r="B4326" s="98" t="s">
        <v>3814</v>
      </c>
      <c r="C4326" t="s">
        <v>948</v>
      </c>
      <c r="D4326" t="s">
        <v>1266</v>
      </c>
      <c r="E4326" t="s">
        <v>379</v>
      </c>
      <c r="F4326" t="s">
        <v>379</v>
      </c>
      <c r="G4326" t="s">
        <v>2733</v>
      </c>
      <c r="H4326" t="s">
        <v>2737</v>
      </c>
      <c r="I4326" s="91">
        <v>0.33333333333333331</v>
      </c>
      <c r="J4326" s="91">
        <v>0.375</v>
      </c>
      <c r="K4326" s="92">
        <v>1</v>
      </c>
      <c r="O4326">
        <v>0</v>
      </c>
      <c r="P4326">
        <v>45.162835000000001</v>
      </c>
      <c r="Q4326">
        <v>5.7206549999999998</v>
      </c>
      <c r="R4326" s="93">
        <v>46302.404502314814</v>
      </c>
      <c r="S4326">
        <v>1</v>
      </c>
      <c r="T4326">
        <v>20260057</v>
      </c>
      <c r="U4326" t="s">
        <v>838</v>
      </c>
      <c r="V4326">
        <v>20260057</v>
      </c>
    </row>
    <row r="4327" spans="1:22" x14ac:dyDescent="0.3">
      <c r="A4327" s="5">
        <v>46301</v>
      </c>
      <c r="B4327" s="98" t="s">
        <v>3823</v>
      </c>
      <c r="C4327" t="s">
        <v>968</v>
      </c>
      <c r="D4327" t="s">
        <v>1717</v>
      </c>
      <c r="E4327" t="s">
        <v>298</v>
      </c>
      <c r="F4327" t="s">
        <v>1719</v>
      </c>
      <c r="G4327" t="s">
        <v>2733</v>
      </c>
      <c r="H4327" t="s">
        <v>2737</v>
      </c>
      <c r="I4327" s="91">
        <v>0.2048611111111111</v>
      </c>
      <c r="J4327" s="91">
        <v>0.21527777777777779</v>
      </c>
      <c r="K4327" s="92">
        <v>0.25</v>
      </c>
      <c r="O4327">
        <v>0</v>
      </c>
      <c r="P4327">
        <v>45.186445999999997</v>
      </c>
      <c r="Q4327">
        <v>5.7280280000000001</v>
      </c>
      <c r="R4327" s="93">
        <v>46302.404502314814</v>
      </c>
      <c r="S4327">
        <v>1</v>
      </c>
      <c r="T4327">
        <v>20260221</v>
      </c>
      <c r="U4327" t="s">
        <v>838</v>
      </c>
      <c r="V4327">
        <v>20260221</v>
      </c>
    </row>
    <row r="4328" spans="1:22" x14ac:dyDescent="0.3">
      <c r="A4328" s="5">
        <v>46301</v>
      </c>
      <c r="B4328" s="98" t="s">
        <v>3845</v>
      </c>
      <c r="C4328" t="s">
        <v>950</v>
      </c>
      <c r="D4328" t="s">
        <v>2755</v>
      </c>
      <c r="E4328" t="s">
        <v>211</v>
      </c>
      <c r="F4328" t="s">
        <v>2756</v>
      </c>
      <c r="G4328" t="s">
        <v>2733</v>
      </c>
      <c r="H4328" t="s">
        <v>2734</v>
      </c>
      <c r="I4328" s="91">
        <v>0.16666666666666666</v>
      </c>
      <c r="J4328" s="91">
        <v>0.18055555555555555</v>
      </c>
      <c r="K4328" s="92">
        <v>0.33</v>
      </c>
      <c r="L4328" s="91">
        <v>0.19791666666666666</v>
      </c>
      <c r="M4328" s="91">
        <v>0.29652777777777778</v>
      </c>
      <c r="N4328" s="92">
        <v>2.37</v>
      </c>
      <c r="O4328">
        <v>1</v>
      </c>
      <c r="P4328">
        <v>45.186630000000001</v>
      </c>
      <c r="Q4328">
        <v>5.7231329999999998</v>
      </c>
      <c r="R4328" s="93">
        <v>46302.404502314814</v>
      </c>
      <c r="S4328">
        <v>1</v>
      </c>
      <c r="T4328">
        <v>20260530</v>
      </c>
      <c r="U4328" t="s">
        <v>3760</v>
      </c>
      <c r="V4328">
        <v>20260530</v>
      </c>
    </row>
    <row r="4329" spans="1:22" x14ac:dyDescent="0.3">
      <c r="A4329" s="5">
        <v>46301</v>
      </c>
      <c r="B4329" s="98" t="s">
        <v>6033</v>
      </c>
      <c r="C4329" t="s">
        <v>846</v>
      </c>
      <c r="E4329" t="s">
        <v>820</v>
      </c>
      <c r="F4329" t="s">
        <v>820</v>
      </c>
      <c r="I4329" s="91">
        <v>0.16666666666666666</v>
      </c>
      <c r="J4329" s="91">
        <v>0.17708333333333334</v>
      </c>
      <c r="K4329" s="92">
        <v>0.25</v>
      </c>
      <c r="O4329">
        <v>0</v>
      </c>
      <c r="P4329">
        <v>48.795366999999999</v>
      </c>
      <c r="Q4329">
        <v>2.322012</v>
      </c>
      <c r="R4329" s="93">
        <v>46302.404502314814</v>
      </c>
      <c r="S4329">
        <v>0</v>
      </c>
      <c r="V4329" t="s">
        <v>3802</v>
      </c>
    </row>
    <row r="4330" spans="1:22" x14ac:dyDescent="0.3">
      <c r="A4330" s="5">
        <v>46301</v>
      </c>
      <c r="B4330" s="98" t="s">
        <v>3827</v>
      </c>
      <c r="C4330" t="s">
        <v>967</v>
      </c>
      <c r="D4330" t="s">
        <v>2785</v>
      </c>
      <c r="E4330" t="s">
        <v>113</v>
      </c>
      <c r="F4330" t="s">
        <v>2786</v>
      </c>
      <c r="G4330" t="s">
        <v>2733</v>
      </c>
      <c r="H4330" t="s">
        <v>2734</v>
      </c>
      <c r="I4330" s="91">
        <v>0.16666666666666666</v>
      </c>
      <c r="J4330" s="91">
        <v>0.18055555555555555</v>
      </c>
      <c r="K4330" s="92">
        <v>0.33</v>
      </c>
      <c r="L4330" s="91">
        <v>0.22916666666666666</v>
      </c>
      <c r="M4330" s="91">
        <v>0.23541666666666666</v>
      </c>
      <c r="N4330" s="92">
        <v>0.15</v>
      </c>
      <c r="O4330">
        <v>1</v>
      </c>
      <c r="P4330">
        <v>45.182966999999998</v>
      </c>
      <c r="Q4330">
        <v>5.7194820000000002</v>
      </c>
      <c r="R4330" s="93">
        <v>46302.404502314814</v>
      </c>
      <c r="S4330">
        <v>1</v>
      </c>
      <c r="T4330">
        <v>20260071</v>
      </c>
      <c r="U4330" t="s">
        <v>40</v>
      </c>
      <c r="V4330">
        <v>20260071</v>
      </c>
    </row>
    <row r="4331" spans="1:22" x14ac:dyDescent="0.3">
      <c r="A4331" s="5">
        <v>46302</v>
      </c>
      <c r="B4331" s="98" t="s">
        <v>3819</v>
      </c>
      <c r="C4331" t="s">
        <v>973</v>
      </c>
      <c r="D4331" t="s">
        <v>1183</v>
      </c>
      <c r="E4331" t="s">
        <v>394</v>
      </c>
      <c r="F4331" t="s">
        <v>394</v>
      </c>
      <c r="G4331" t="s">
        <v>2733</v>
      </c>
      <c r="H4331" t="s">
        <v>2737</v>
      </c>
      <c r="I4331" s="91">
        <v>0.33333333333333331</v>
      </c>
      <c r="J4331" s="91">
        <v>0.46875</v>
      </c>
      <c r="K4331" s="92">
        <v>3.25</v>
      </c>
      <c r="O4331">
        <v>0</v>
      </c>
      <c r="P4331">
        <v>45.365690000000001</v>
      </c>
      <c r="Q4331">
        <v>5.5858990000000004</v>
      </c>
      <c r="R4331" s="93">
        <v>46302.575659722221</v>
      </c>
      <c r="S4331">
        <v>1</v>
      </c>
      <c r="T4331">
        <v>20240003</v>
      </c>
      <c r="U4331" t="s">
        <v>838</v>
      </c>
      <c r="V4331">
        <v>20240003</v>
      </c>
    </row>
    <row r="4332" spans="1:22" x14ac:dyDescent="0.3">
      <c r="A4332" s="5">
        <v>46302</v>
      </c>
      <c r="B4332" s="98" t="s">
        <v>3814</v>
      </c>
      <c r="C4332" t="s">
        <v>948</v>
      </c>
      <c r="D4332" t="s">
        <v>1270</v>
      </c>
      <c r="E4332" t="s">
        <v>378</v>
      </c>
      <c r="F4332" t="s">
        <v>3904</v>
      </c>
      <c r="G4332" t="s">
        <v>2733</v>
      </c>
      <c r="H4332" t="s">
        <v>2737</v>
      </c>
      <c r="I4332" s="91">
        <v>0.33333333333333331</v>
      </c>
      <c r="J4332" s="91">
        <v>0.35416666666666669</v>
      </c>
      <c r="K4332" s="92">
        <v>0.5</v>
      </c>
      <c r="L4332" s="91">
        <v>0.26666666666666666</v>
      </c>
      <c r="M4332" s="91">
        <v>0.27083333333333331</v>
      </c>
      <c r="N4332" s="92">
        <v>0.1</v>
      </c>
      <c r="O4332">
        <v>1</v>
      </c>
      <c r="P4332">
        <v>45.188785000000003</v>
      </c>
      <c r="Q4332">
        <v>5.7198960000000003</v>
      </c>
      <c r="R4332" s="93">
        <v>46302.575659722221</v>
      </c>
      <c r="S4332">
        <v>1</v>
      </c>
      <c r="T4332">
        <v>20260058</v>
      </c>
      <c r="U4332" t="s">
        <v>838</v>
      </c>
      <c r="V4332">
        <v>20260058</v>
      </c>
    </row>
    <row r="4333" spans="1:22" x14ac:dyDescent="0.3">
      <c r="A4333" s="5">
        <v>46302</v>
      </c>
      <c r="B4333" s="98" t="s">
        <v>3835</v>
      </c>
      <c r="C4333" t="s">
        <v>859</v>
      </c>
      <c r="D4333" t="s">
        <v>2988</v>
      </c>
      <c r="E4333" t="s">
        <v>220</v>
      </c>
      <c r="F4333" t="s">
        <v>3911</v>
      </c>
      <c r="G4333" t="s">
        <v>2733</v>
      </c>
      <c r="H4333" t="s">
        <v>2734</v>
      </c>
      <c r="I4333" s="91">
        <v>0.16666666666666666</v>
      </c>
      <c r="J4333" s="91">
        <v>0.18055555555555555</v>
      </c>
      <c r="K4333" s="92">
        <v>0.33</v>
      </c>
      <c r="O4333">
        <v>0</v>
      </c>
      <c r="P4333">
        <v>45.182158999999999</v>
      </c>
      <c r="Q4333">
        <v>5.715846</v>
      </c>
      <c r="R4333" s="93">
        <v>46302.575659722221</v>
      </c>
      <c r="S4333">
        <v>1</v>
      </c>
      <c r="T4333">
        <v>20260110</v>
      </c>
      <c r="U4333" t="s">
        <v>40</v>
      </c>
      <c r="V4333">
        <v>20260110</v>
      </c>
    </row>
    <row r="4334" spans="1:22" x14ac:dyDescent="0.3">
      <c r="A4334" s="5">
        <v>46302</v>
      </c>
      <c r="B4334" s="98" t="s">
        <v>3862</v>
      </c>
      <c r="C4334" t="s">
        <v>853</v>
      </c>
      <c r="D4334" t="s">
        <v>2924</v>
      </c>
      <c r="E4334" t="s">
        <v>229</v>
      </c>
      <c r="F4334" t="s">
        <v>6025</v>
      </c>
      <c r="G4334" t="s">
        <v>2733</v>
      </c>
      <c r="H4334" t="s">
        <v>2734</v>
      </c>
      <c r="I4334" s="91">
        <v>0.16666666666666666</v>
      </c>
      <c r="J4334" s="91">
        <v>0.18055555555555555</v>
      </c>
      <c r="K4334" s="92">
        <v>0.33</v>
      </c>
      <c r="O4334">
        <v>0</v>
      </c>
      <c r="P4334">
        <v>45.188222000000003</v>
      </c>
      <c r="Q4334">
        <v>5.7137010000000004</v>
      </c>
      <c r="R4334" s="93">
        <v>46302.575659722221</v>
      </c>
      <c r="S4334">
        <v>1</v>
      </c>
      <c r="T4334">
        <v>20260143</v>
      </c>
      <c r="U4334" t="s">
        <v>40</v>
      </c>
      <c r="V4334">
        <v>20260143</v>
      </c>
    </row>
    <row r="4335" spans="1:22" x14ac:dyDescent="0.3">
      <c r="A4335" s="5">
        <v>46302</v>
      </c>
      <c r="B4335" s="98" t="s">
        <v>3862</v>
      </c>
      <c r="C4335" t="s">
        <v>853</v>
      </c>
      <c r="D4335" t="s">
        <v>3249</v>
      </c>
      <c r="E4335" t="s">
        <v>98</v>
      </c>
      <c r="F4335" t="s">
        <v>5981</v>
      </c>
      <c r="G4335" t="s">
        <v>2733</v>
      </c>
      <c r="H4335" t="s">
        <v>2734</v>
      </c>
      <c r="I4335" s="91">
        <v>0.16666666666666666</v>
      </c>
      <c r="J4335" s="91">
        <v>0.18055555555555555</v>
      </c>
      <c r="K4335" s="92">
        <v>0.33</v>
      </c>
      <c r="O4335">
        <v>0</v>
      </c>
      <c r="P4335">
        <v>45.190128999999999</v>
      </c>
      <c r="Q4335">
        <v>5.7320460000000004</v>
      </c>
      <c r="R4335" s="93">
        <v>46302.575659722221</v>
      </c>
      <c r="S4335">
        <v>1</v>
      </c>
      <c r="T4335">
        <v>20260010</v>
      </c>
      <c r="U4335" t="s">
        <v>40</v>
      </c>
      <c r="V4335">
        <v>20260010</v>
      </c>
    </row>
    <row r="4336" spans="1:22" x14ac:dyDescent="0.3">
      <c r="A4336" s="5">
        <v>46302</v>
      </c>
      <c r="B4336" s="98" t="s">
        <v>3823</v>
      </c>
      <c r="C4336" t="s">
        <v>968</v>
      </c>
      <c r="D4336" t="s">
        <v>2977</v>
      </c>
      <c r="E4336" t="s">
        <v>298</v>
      </c>
      <c r="F4336" t="s">
        <v>2978</v>
      </c>
      <c r="G4336" t="s">
        <v>2733</v>
      </c>
      <c r="H4336" t="s">
        <v>2734</v>
      </c>
      <c r="I4336" s="91">
        <v>0.23958333333333334</v>
      </c>
      <c r="J4336" s="91">
        <v>0.25347222222222221</v>
      </c>
      <c r="K4336" s="92">
        <v>0.33</v>
      </c>
      <c r="O4336">
        <v>0</v>
      </c>
      <c r="P4336">
        <v>45.186909</v>
      </c>
      <c r="Q4336">
        <v>5.7276030000000002</v>
      </c>
      <c r="R4336" s="93">
        <v>46302.575659722221</v>
      </c>
      <c r="S4336">
        <v>1</v>
      </c>
      <c r="T4336">
        <v>20260221</v>
      </c>
      <c r="U4336" t="s">
        <v>40</v>
      </c>
      <c r="V4336">
        <v>20260221</v>
      </c>
    </row>
    <row r="4337" spans="1:22" x14ac:dyDescent="0.3">
      <c r="A4337" s="5">
        <v>46302</v>
      </c>
      <c r="B4337" s="98" t="s">
        <v>3868</v>
      </c>
      <c r="C4337" t="s">
        <v>983</v>
      </c>
      <c r="D4337" t="s">
        <v>1745</v>
      </c>
      <c r="E4337" t="s">
        <v>473</v>
      </c>
      <c r="F4337" t="s">
        <v>3527</v>
      </c>
      <c r="G4337" t="s">
        <v>2733</v>
      </c>
      <c r="H4337" t="s">
        <v>2734</v>
      </c>
      <c r="I4337" s="91">
        <v>0.16666666666666666</v>
      </c>
      <c r="J4337" s="91">
        <v>0.18055555555555555</v>
      </c>
      <c r="K4337" s="92">
        <v>0.33</v>
      </c>
      <c r="L4337" s="91">
        <v>0.16180555555555556</v>
      </c>
      <c r="M4337" s="91">
        <v>0.40138888888888891</v>
      </c>
      <c r="N4337" s="92">
        <v>5.75</v>
      </c>
      <c r="O4337">
        <v>1</v>
      </c>
      <c r="P4337">
        <v>45.201889999999999</v>
      </c>
      <c r="Q4337">
        <v>5.8388479999999996</v>
      </c>
      <c r="R4337" s="93">
        <v>46302.575659722221</v>
      </c>
      <c r="S4337">
        <v>1</v>
      </c>
      <c r="T4337">
        <v>20260229</v>
      </c>
      <c r="U4337" t="s">
        <v>838</v>
      </c>
      <c r="V4337">
        <v>20260229</v>
      </c>
    </row>
    <row r="4338" spans="1:22" x14ac:dyDescent="0.3">
      <c r="A4338" s="5">
        <v>46302</v>
      </c>
      <c r="B4338" s="98" t="s">
        <v>3867</v>
      </c>
      <c r="C4338" t="s">
        <v>914</v>
      </c>
      <c r="D4338" t="s">
        <v>1706</v>
      </c>
      <c r="E4338" t="s">
        <v>525</v>
      </c>
      <c r="F4338" t="s">
        <v>525</v>
      </c>
      <c r="G4338" t="s">
        <v>2733</v>
      </c>
      <c r="H4338" t="s">
        <v>2737</v>
      </c>
      <c r="I4338" s="91">
        <v>0.33333333333333331</v>
      </c>
      <c r="J4338" s="91">
        <v>0.34722222222222221</v>
      </c>
      <c r="K4338" s="92">
        <v>0.33</v>
      </c>
      <c r="L4338" s="91">
        <v>0.22916666666666666</v>
      </c>
      <c r="M4338" s="91">
        <v>0.24722222222222223</v>
      </c>
      <c r="N4338" s="92">
        <v>0.43</v>
      </c>
      <c r="O4338">
        <v>1</v>
      </c>
      <c r="P4338">
        <v>45.166784</v>
      </c>
      <c r="Q4338">
        <v>5.7270599999999998</v>
      </c>
      <c r="R4338" s="93">
        <v>46302.575659722221</v>
      </c>
      <c r="S4338">
        <v>1</v>
      </c>
      <c r="T4338">
        <v>20260217</v>
      </c>
      <c r="U4338" t="s">
        <v>838</v>
      </c>
      <c r="V4338">
        <v>20260217</v>
      </c>
    </row>
    <row r="4339" spans="1:22" x14ac:dyDescent="0.3">
      <c r="A4339" s="5">
        <v>46302</v>
      </c>
      <c r="B4339" s="98" t="s">
        <v>3815</v>
      </c>
      <c r="C4339" t="s">
        <v>905</v>
      </c>
      <c r="D4339" t="s">
        <v>3460</v>
      </c>
      <c r="E4339" t="s">
        <v>761</v>
      </c>
      <c r="F4339" t="s">
        <v>3461</v>
      </c>
      <c r="G4339" t="s">
        <v>2733</v>
      </c>
      <c r="H4339" t="s">
        <v>2734</v>
      </c>
      <c r="I4339" s="91">
        <v>0.29166666666666669</v>
      </c>
      <c r="J4339" s="91">
        <v>0.30208333333333331</v>
      </c>
      <c r="K4339" s="92">
        <v>0.25</v>
      </c>
      <c r="O4339">
        <v>0</v>
      </c>
      <c r="P4339">
        <v>45.183799999999998</v>
      </c>
      <c r="Q4339">
        <v>5.7220209999999998</v>
      </c>
      <c r="R4339" s="93">
        <v>46302.575659722221</v>
      </c>
      <c r="S4339">
        <v>1</v>
      </c>
      <c r="T4339">
        <v>20260148</v>
      </c>
      <c r="U4339" t="s">
        <v>40</v>
      </c>
      <c r="V4339">
        <v>20260148</v>
      </c>
    </row>
    <row r="4340" spans="1:22" x14ac:dyDescent="0.3">
      <c r="A4340" s="5">
        <v>46302</v>
      </c>
      <c r="B4340" s="98" t="s">
        <v>3815</v>
      </c>
      <c r="C4340" t="s">
        <v>905</v>
      </c>
      <c r="D4340" t="s">
        <v>3427</v>
      </c>
      <c r="E4340" t="s">
        <v>539</v>
      </c>
      <c r="F4340" t="s">
        <v>3428</v>
      </c>
      <c r="G4340" t="s">
        <v>2733</v>
      </c>
      <c r="H4340" t="s">
        <v>2734</v>
      </c>
      <c r="I4340" s="91">
        <v>0.16666666666666666</v>
      </c>
      <c r="J4340" s="91">
        <v>0.1736111111111111</v>
      </c>
      <c r="K4340" s="92">
        <v>0.17</v>
      </c>
      <c r="O4340">
        <v>0</v>
      </c>
      <c r="P4340">
        <v>45.182197000000002</v>
      </c>
      <c r="Q4340">
        <v>5.7385910000000004</v>
      </c>
      <c r="R4340" s="93">
        <v>46302.575659722221</v>
      </c>
      <c r="S4340">
        <v>1</v>
      </c>
      <c r="T4340">
        <v>20260259</v>
      </c>
      <c r="U4340" t="s">
        <v>40</v>
      </c>
      <c r="V4340">
        <v>20260259</v>
      </c>
    </row>
    <row r="4341" spans="1:22" x14ac:dyDescent="0.3">
      <c r="A4341" s="5">
        <v>46302</v>
      </c>
      <c r="B4341" s="98" t="s">
        <v>3864</v>
      </c>
      <c r="C4341" t="s">
        <v>960</v>
      </c>
      <c r="D4341" t="s">
        <v>2806</v>
      </c>
      <c r="E4341" t="s">
        <v>635</v>
      </c>
      <c r="F4341" t="s">
        <v>2807</v>
      </c>
      <c r="G4341" t="s">
        <v>2733</v>
      </c>
      <c r="H4341" t="s">
        <v>2734</v>
      </c>
      <c r="I4341" s="91">
        <v>0.16666666666666666</v>
      </c>
      <c r="J4341" s="91">
        <v>0.18055555555555555</v>
      </c>
      <c r="K4341" s="92">
        <v>0.33</v>
      </c>
      <c r="L4341" s="91">
        <v>0.41249999999999998</v>
      </c>
      <c r="M4341" s="91">
        <v>0.42083333333333334</v>
      </c>
      <c r="N4341" s="92">
        <v>0.2</v>
      </c>
      <c r="O4341">
        <v>1</v>
      </c>
      <c r="P4341">
        <v>45.206518000000003</v>
      </c>
      <c r="Q4341">
        <v>5.7103719999999996</v>
      </c>
      <c r="R4341" s="93">
        <v>46302.575659722221</v>
      </c>
      <c r="S4341">
        <v>1</v>
      </c>
      <c r="T4341">
        <v>20260151</v>
      </c>
      <c r="U4341" t="s">
        <v>40</v>
      </c>
      <c r="V4341">
        <v>20260151</v>
      </c>
    </row>
    <row r="4342" spans="1:22" x14ac:dyDescent="0.3">
      <c r="A4342" s="5">
        <v>46302</v>
      </c>
      <c r="B4342" s="98" t="s">
        <v>3839</v>
      </c>
      <c r="C4342" t="s">
        <v>966</v>
      </c>
      <c r="D4342" t="s">
        <v>3531</v>
      </c>
      <c r="E4342" t="s">
        <v>101</v>
      </c>
      <c r="F4342" t="s">
        <v>3532</v>
      </c>
      <c r="G4342" t="s">
        <v>2733</v>
      </c>
      <c r="H4342" t="s">
        <v>2734</v>
      </c>
      <c r="I4342" s="91">
        <v>0.125</v>
      </c>
      <c r="J4342" s="91">
        <v>0.1423611111111111</v>
      </c>
      <c r="K4342" s="92">
        <v>0.42</v>
      </c>
      <c r="L4342" s="91">
        <v>0.16666666666666666</v>
      </c>
      <c r="M4342" s="91">
        <v>0.32847222222222222</v>
      </c>
      <c r="N4342" s="92">
        <v>3.88</v>
      </c>
      <c r="O4342">
        <v>1</v>
      </c>
      <c r="P4342">
        <v>45.365791999999999</v>
      </c>
      <c r="Q4342">
        <v>5.5928509999999996</v>
      </c>
      <c r="R4342" s="93">
        <v>46302.575659722221</v>
      </c>
      <c r="S4342">
        <v>1</v>
      </c>
      <c r="T4342">
        <v>20260361</v>
      </c>
      <c r="U4342" t="s">
        <v>40</v>
      </c>
      <c r="V4342">
        <v>20260361</v>
      </c>
    </row>
    <row r="4343" spans="1:22" x14ac:dyDescent="0.3">
      <c r="A4343" s="5">
        <v>46302</v>
      </c>
      <c r="B4343" s="98" t="s">
        <v>3861</v>
      </c>
      <c r="C4343" t="s">
        <v>970</v>
      </c>
      <c r="D4343" t="s">
        <v>1825</v>
      </c>
      <c r="E4343" t="s">
        <v>638</v>
      </c>
      <c r="F4343" t="s">
        <v>1827</v>
      </c>
      <c r="G4343" t="s">
        <v>2733</v>
      </c>
      <c r="H4343" t="s">
        <v>2734</v>
      </c>
      <c r="I4343" s="91">
        <v>0.29166666666666669</v>
      </c>
      <c r="J4343" s="91">
        <v>0.2986111111111111</v>
      </c>
      <c r="K4343" s="92">
        <v>0.17</v>
      </c>
      <c r="O4343">
        <v>0</v>
      </c>
      <c r="P4343">
        <v>45.177596000000001</v>
      </c>
      <c r="Q4343">
        <v>5.7290789999999996</v>
      </c>
      <c r="R4343" s="93">
        <v>46302.575659722221</v>
      </c>
      <c r="S4343">
        <v>1</v>
      </c>
      <c r="T4343">
        <v>20260253</v>
      </c>
      <c r="U4343" t="s">
        <v>838</v>
      </c>
      <c r="V4343">
        <v>20260253</v>
      </c>
    </row>
    <row r="4344" spans="1:22" x14ac:dyDescent="0.3">
      <c r="A4344" s="5">
        <v>46302</v>
      </c>
      <c r="B4344" s="98" t="s">
        <v>3818</v>
      </c>
      <c r="C4344" t="s">
        <v>870</v>
      </c>
      <c r="D4344" t="s">
        <v>877</v>
      </c>
      <c r="E4344" t="s">
        <v>808</v>
      </c>
      <c r="F4344" t="s">
        <v>3449</v>
      </c>
      <c r="G4344" t="s">
        <v>2733</v>
      </c>
      <c r="H4344" t="s">
        <v>2734</v>
      </c>
      <c r="I4344" s="91">
        <v>0.16666666666666666</v>
      </c>
      <c r="J4344" s="91">
        <v>0.18055555555555555</v>
      </c>
      <c r="K4344" s="92">
        <v>0.33</v>
      </c>
      <c r="O4344">
        <v>0</v>
      </c>
      <c r="P4344">
        <v>45.192346999999998</v>
      </c>
      <c r="Q4344">
        <v>5.7316079999999996</v>
      </c>
      <c r="R4344" s="93">
        <v>46302.575659722221</v>
      </c>
      <c r="S4344">
        <v>1</v>
      </c>
      <c r="V4344" t="s">
        <v>3759</v>
      </c>
    </row>
    <row r="4345" spans="1:22" x14ac:dyDescent="0.3">
      <c r="A4345" s="5">
        <v>46302</v>
      </c>
      <c r="B4345" s="98" t="s">
        <v>3831</v>
      </c>
      <c r="C4345" t="s">
        <v>892</v>
      </c>
      <c r="D4345" t="s">
        <v>3528</v>
      </c>
      <c r="E4345" t="s">
        <v>752</v>
      </c>
      <c r="F4345" t="s">
        <v>3529</v>
      </c>
      <c r="G4345" t="s">
        <v>2733</v>
      </c>
      <c r="H4345" t="s">
        <v>2734</v>
      </c>
      <c r="I4345" s="91">
        <v>0.25</v>
      </c>
      <c r="J4345" s="91">
        <v>0.26041666666666669</v>
      </c>
      <c r="K4345" s="92">
        <v>0.25</v>
      </c>
      <c r="O4345">
        <v>0</v>
      </c>
      <c r="P4345">
        <v>45.185358000000001</v>
      </c>
      <c r="Q4345">
        <v>5.7231300000000003</v>
      </c>
      <c r="R4345" s="93">
        <v>46302.575659722221</v>
      </c>
      <c r="S4345">
        <v>1</v>
      </c>
      <c r="T4345">
        <v>20260178</v>
      </c>
      <c r="U4345" t="s">
        <v>40</v>
      </c>
      <c r="V4345">
        <v>20260178</v>
      </c>
    </row>
    <row r="4346" spans="1:22" x14ac:dyDescent="0.3">
      <c r="A4346" s="5">
        <v>46302</v>
      </c>
      <c r="B4346" s="98" t="s">
        <v>3836</v>
      </c>
      <c r="C4346" t="s">
        <v>954</v>
      </c>
      <c r="D4346" t="s">
        <v>2759</v>
      </c>
      <c r="E4346" t="s">
        <v>652</v>
      </c>
      <c r="F4346" t="s">
        <v>2760</v>
      </c>
      <c r="G4346" t="s">
        <v>2733</v>
      </c>
      <c r="H4346" t="s">
        <v>2734</v>
      </c>
      <c r="I4346" s="91">
        <v>0.16666666666666666</v>
      </c>
      <c r="J4346" s="91">
        <v>0.18055555555555555</v>
      </c>
      <c r="K4346" s="92">
        <v>0.33</v>
      </c>
      <c r="L4346" s="91">
        <v>0.22222222222222221</v>
      </c>
      <c r="M4346" s="91">
        <v>0.24652777777777779</v>
      </c>
      <c r="N4346" s="92">
        <v>0.57999999999999996</v>
      </c>
      <c r="O4346">
        <v>1</v>
      </c>
      <c r="P4346">
        <v>45.180548999999999</v>
      </c>
      <c r="Q4346">
        <v>5.7303129999999998</v>
      </c>
      <c r="R4346" s="93">
        <v>46302.575659722221</v>
      </c>
      <c r="S4346">
        <v>1</v>
      </c>
      <c r="T4346">
        <v>20260065</v>
      </c>
      <c r="U4346" t="s">
        <v>40</v>
      </c>
      <c r="V4346">
        <v>20260065</v>
      </c>
    </row>
    <row r="4347" spans="1:22" x14ac:dyDescent="0.3">
      <c r="A4347" s="5">
        <v>46302</v>
      </c>
      <c r="B4347" s="98" t="s">
        <v>3848</v>
      </c>
      <c r="C4347" t="s">
        <v>945</v>
      </c>
      <c r="D4347" t="s">
        <v>2816</v>
      </c>
      <c r="E4347" t="s">
        <v>55</v>
      </c>
      <c r="F4347" t="s">
        <v>2817</v>
      </c>
      <c r="G4347" t="s">
        <v>2733</v>
      </c>
      <c r="H4347" t="s">
        <v>2734</v>
      </c>
      <c r="I4347" s="91">
        <v>0.16666666666666666</v>
      </c>
      <c r="J4347" s="91">
        <v>0.18055555555555555</v>
      </c>
      <c r="K4347" s="92">
        <v>0.33</v>
      </c>
      <c r="L4347" s="91">
        <v>0.17847222222222223</v>
      </c>
      <c r="M4347" s="91">
        <v>0.55694444444444446</v>
      </c>
      <c r="N4347" s="92">
        <v>9.08</v>
      </c>
      <c r="O4347">
        <v>1</v>
      </c>
      <c r="P4347">
        <v>45.183793999999999</v>
      </c>
      <c r="Q4347">
        <v>5.7181090000000001</v>
      </c>
      <c r="R4347" s="93">
        <v>46302.575659722221</v>
      </c>
      <c r="S4347">
        <v>1</v>
      </c>
      <c r="T4347">
        <v>20260214</v>
      </c>
      <c r="U4347" t="s">
        <v>40</v>
      </c>
      <c r="V4347">
        <v>20260214</v>
      </c>
    </row>
    <row r="4348" spans="1:22" x14ac:dyDescent="0.3">
      <c r="A4348" s="5">
        <v>46302</v>
      </c>
      <c r="B4348" s="98" t="s">
        <v>3835</v>
      </c>
      <c r="C4348" t="s">
        <v>859</v>
      </c>
      <c r="D4348" t="s">
        <v>2738</v>
      </c>
      <c r="E4348" t="s">
        <v>219</v>
      </c>
      <c r="F4348" t="s">
        <v>2739</v>
      </c>
      <c r="G4348" t="s">
        <v>2733</v>
      </c>
      <c r="H4348" t="s">
        <v>2734</v>
      </c>
      <c r="I4348" s="91">
        <v>0.29166666666666669</v>
      </c>
      <c r="J4348" s="91">
        <v>0.2986111111111111</v>
      </c>
      <c r="K4348" s="92">
        <v>0.17</v>
      </c>
      <c r="O4348">
        <v>0</v>
      </c>
      <c r="P4348">
        <v>45.183280000000003</v>
      </c>
      <c r="Q4348">
        <v>5.7183830000000002</v>
      </c>
      <c r="R4348" s="93">
        <v>46302.575659722221</v>
      </c>
      <c r="S4348">
        <v>1</v>
      </c>
      <c r="T4348">
        <v>20260531</v>
      </c>
      <c r="U4348" t="s">
        <v>40</v>
      </c>
      <c r="V4348">
        <v>20260531</v>
      </c>
    </row>
    <row r="4349" spans="1:22" x14ac:dyDescent="0.3">
      <c r="A4349" s="5">
        <v>46302</v>
      </c>
      <c r="B4349" s="98" t="s">
        <v>3813</v>
      </c>
      <c r="C4349" t="s">
        <v>847</v>
      </c>
      <c r="D4349" t="s">
        <v>1198</v>
      </c>
      <c r="E4349" t="s">
        <v>335</v>
      </c>
      <c r="F4349" t="s">
        <v>335</v>
      </c>
      <c r="G4349" t="s">
        <v>2733</v>
      </c>
      <c r="H4349" t="s">
        <v>2737</v>
      </c>
      <c r="I4349" s="91">
        <v>0.33333333333333331</v>
      </c>
      <c r="J4349" s="91">
        <v>0.375</v>
      </c>
      <c r="K4349" s="92">
        <v>1</v>
      </c>
      <c r="O4349">
        <v>0</v>
      </c>
      <c r="P4349">
        <v>45.172060000000002</v>
      </c>
      <c r="Q4349">
        <v>5.7222600000000003</v>
      </c>
      <c r="R4349" s="93">
        <v>46302.575659722221</v>
      </c>
      <c r="S4349">
        <v>1</v>
      </c>
      <c r="T4349">
        <v>20260036</v>
      </c>
      <c r="U4349" t="s">
        <v>838</v>
      </c>
      <c r="V4349">
        <v>20260036</v>
      </c>
    </row>
    <row r="4350" spans="1:22" x14ac:dyDescent="0.3">
      <c r="A4350" s="5">
        <v>46302</v>
      </c>
      <c r="B4350" s="98" t="s">
        <v>3820</v>
      </c>
      <c r="C4350" t="s">
        <v>961</v>
      </c>
      <c r="D4350" t="s">
        <v>1700</v>
      </c>
      <c r="E4350" t="s">
        <v>523</v>
      </c>
      <c r="F4350" t="s">
        <v>523</v>
      </c>
      <c r="G4350" t="s">
        <v>2733</v>
      </c>
      <c r="H4350" t="s">
        <v>2737</v>
      </c>
      <c r="I4350" s="91">
        <v>0.22222222222222221</v>
      </c>
      <c r="J4350" s="91">
        <v>0.2638888888888889</v>
      </c>
      <c r="K4350" s="92">
        <v>1</v>
      </c>
      <c r="L4350" s="91">
        <v>0.39791666666666664</v>
      </c>
      <c r="M4350" s="91">
        <v>0.41944444444444445</v>
      </c>
      <c r="N4350" s="92">
        <v>0.52</v>
      </c>
      <c r="O4350">
        <v>1</v>
      </c>
      <c r="P4350">
        <v>45.165317999999999</v>
      </c>
      <c r="Q4350">
        <v>5.7205139999999997</v>
      </c>
      <c r="R4350" s="93">
        <v>46302.575659722221</v>
      </c>
      <c r="S4350">
        <v>1</v>
      </c>
      <c r="T4350">
        <v>20260215</v>
      </c>
      <c r="U4350" t="s">
        <v>838</v>
      </c>
      <c r="V4350">
        <v>20260215</v>
      </c>
    </row>
    <row r="4351" spans="1:22" x14ac:dyDescent="0.3">
      <c r="A4351" s="5">
        <v>46302</v>
      </c>
      <c r="B4351" s="98" t="s">
        <v>3814</v>
      </c>
      <c r="C4351" t="s">
        <v>948</v>
      </c>
      <c r="D4351" t="s">
        <v>2212</v>
      </c>
      <c r="E4351" t="s">
        <v>233</v>
      </c>
      <c r="F4351" t="s">
        <v>233</v>
      </c>
      <c r="G4351" t="s">
        <v>2733</v>
      </c>
      <c r="H4351" t="s">
        <v>2737</v>
      </c>
      <c r="I4351" s="91">
        <v>0.33333333333333331</v>
      </c>
      <c r="J4351" s="91">
        <v>0.34722222222222221</v>
      </c>
      <c r="K4351" s="92">
        <v>0.33</v>
      </c>
      <c r="O4351">
        <v>0</v>
      </c>
      <c r="P4351">
        <v>45.192034</v>
      </c>
      <c r="Q4351">
        <v>5.73963</v>
      </c>
      <c r="R4351" s="93">
        <v>46302.575659722221</v>
      </c>
      <c r="S4351">
        <v>1</v>
      </c>
      <c r="T4351">
        <v>20260379</v>
      </c>
      <c r="U4351" t="s">
        <v>838</v>
      </c>
      <c r="V4351">
        <v>20260379</v>
      </c>
    </row>
    <row r="4352" spans="1:22" x14ac:dyDescent="0.3">
      <c r="A4352" s="5">
        <v>46302</v>
      </c>
      <c r="B4352" s="98" t="s">
        <v>3815</v>
      </c>
      <c r="C4352" t="s">
        <v>905</v>
      </c>
      <c r="D4352" t="s">
        <v>1846</v>
      </c>
      <c r="E4352" t="s">
        <v>539</v>
      </c>
      <c r="F4352" t="s">
        <v>539</v>
      </c>
      <c r="G4352" t="s">
        <v>2733</v>
      </c>
      <c r="H4352" t="s">
        <v>2737</v>
      </c>
      <c r="I4352" s="91">
        <v>0.33333333333333331</v>
      </c>
      <c r="J4352" s="91">
        <v>0.4236111111111111</v>
      </c>
      <c r="K4352" s="92">
        <v>2.17</v>
      </c>
      <c r="O4352">
        <v>0</v>
      </c>
      <c r="P4352">
        <v>45.182197000000002</v>
      </c>
      <c r="Q4352">
        <v>5.7385910000000004</v>
      </c>
      <c r="R4352" s="93">
        <v>46302.575659722221</v>
      </c>
      <c r="S4352">
        <v>1</v>
      </c>
      <c r="T4352">
        <v>20260259</v>
      </c>
      <c r="U4352" t="s">
        <v>838</v>
      </c>
      <c r="V4352">
        <v>20260259</v>
      </c>
    </row>
    <row r="4353" spans="1:22" x14ac:dyDescent="0.3">
      <c r="A4353" s="5">
        <v>46302</v>
      </c>
      <c r="B4353" s="98" t="s">
        <v>3812</v>
      </c>
      <c r="C4353" t="s">
        <v>977</v>
      </c>
      <c r="D4353" t="s">
        <v>2285</v>
      </c>
      <c r="E4353" t="s">
        <v>725</v>
      </c>
      <c r="F4353" t="s">
        <v>725</v>
      </c>
      <c r="G4353" t="s">
        <v>2733</v>
      </c>
      <c r="H4353" t="s">
        <v>2737</v>
      </c>
      <c r="I4353" s="91">
        <v>0.2638888888888889</v>
      </c>
      <c r="J4353" s="91">
        <v>0.2986111111111111</v>
      </c>
      <c r="K4353" s="92">
        <v>0.83</v>
      </c>
      <c r="O4353">
        <v>0</v>
      </c>
      <c r="P4353">
        <v>45.364230999999997</v>
      </c>
      <c r="Q4353">
        <v>5.596381</v>
      </c>
      <c r="R4353" s="93">
        <v>46302.575659722221</v>
      </c>
      <c r="S4353">
        <v>1</v>
      </c>
      <c r="T4353">
        <v>20260403</v>
      </c>
      <c r="U4353" t="s">
        <v>838</v>
      </c>
      <c r="V4353">
        <v>20260403</v>
      </c>
    </row>
    <row r="4354" spans="1:22" x14ac:dyDescent="0.3">
      <c r="A4354" s="5">
        <v>46302</v>
      </c>
      <c r="B4354" s="98" t="s">
        <v>3836</v>
      </c>
      <c r="C4354" t="s">
        <v>954</v>
      </c>
      <c r="D4354" t="s">
        <v>2751</v>
      </c>
      <c r="E4354" t="s">
        <v>734</v>
      </c>
      <c r="F4354" t="s">
        <v>2752</v>
      </c>
      <c r="G4354" t="s">
        <v>2733</v>
      </c>
      <c r="H4354" t="s">
        <v>2734</v>
      </c>
      <c r="I4354" s="91">
        <v>0.25</v>
      </c>
      <c r="J4354" s="91">
        <v>0.26041666666666669</v>
      </c>
      <c r="K4354" s="92">
        <v>0.25</v>
      </c>
      <c r="L4354" s="91">
        <v>0.18680555555555556</v>
      </c>
      <c r="M4354" s="91">
        <v>0.29375000000000001</v>
      </c>
      <c r="N4354" s="92">
        <v>2.57</v>
      </c>
      <c r="O4354">
        <v>1</v>
      </c>
      <c r="P4354">
        <v>45.186678000000001</v>
      </c>
      <c r="Q4354">
        <v>5.7200300000000004</v>
      </c>
      <c r="R4354" s="93">
        <v>46302.575659722221</v>
      </c>
      <c r="S4354">
        <v>1</v>
      </c>
      <c r="T4354">
        <v>20260131</v>
      </c>
      <c r="U4354" t="s">
        <v>40</v>
      </c>
      <c r="V4354">
        <v>20260131</v>
      </c>
    </row>
    <row r="4355" spans="1:22" x14ac:dyDescent="0.3">
      <c r="A4355" s="5">
        <v>46302</v>
      </c>
      <c r="B4355" s="98" t="s">
        <v>3817</v>
      </c>
      <c r="C4355" t="s">
        <v>974</v>
      </c>
      <c r="D4355" t="s">
        <v>1711</v>
      </c>
      <c r="E4355" t="s">
        <v>526</v>
      </c>
      <c r="F4355" t="s">
        <v>526</v>
      </c>
      <c r="G4355" t="s">
        <v>2733</v>
      </c>
      <c r="H4355" t="s">
        <v>2737</v>
      </c>
      <c r="I4355" s="91">
        <v>0.33333333333333331</v>
      </c>
      <c r="J4355" s="91">
        <v>0.37847222222222221</v>
      </c>
      <c r="K4355" s="92">
        <v>1.08</v>
      </c>
      <c r="L4355" s="91">
        <v>0.50277777777777777</v>
      </c>
      <c r="M4355" s="91">
        <v>0.55347222222222225</v>
      </c>
      <c r="N4355" s="92">
        <v>1.22</v>
      </c>
      <c r="O4355">
        <v>1</v>
      </c>
      <c r="P4355">
        <v>45.181947000000001</v>
      </c>
      <c r="Q4355">
        <v>5.7218989999999996</v>
      </c>
      <c r="R4355" s="93">
        <v>46302.575659722221</v>
      </c>
      <c r="S4355">
        <v>1</v>
      </c>
      <c r="T4355">
        <v>20260219</v>
      </c>
      <c r="U4355" t="s">
        <v>838</v>
      </c>
      <c r="V4355">
        <v>20260219</v>
      </c>
    </row>
    <row r="4356" spans="1:22" x14ac:dyDescent="0.3">
      <c r="A4356" s="5">
        <v>46302</v>
      </c>
      <c r="B4356" s="98" t="s">
        <v>3818</v>
      </c>
      <c r="C4356" t="s">
        <v>870</v>
      </c>
      <c r="D4356" t="s">
        <v>2068</v>
      </c>
      <c r="E4356" t="s">
        <v>352</v>
      </c>
      <c r="F4356" t="s">
        <v>2744</v>
      </c>
      <c r="G4356" t="s">
        <v>2733</v>
      </c>
      <c r="H4356" t="s">
        <v>2737</v>
      </c>
      <c r="I4356" s="91">
        <v>0.39583333333333331</v>
      </c>
      <c r="J4356" s="91">
        <v>0.4201388888888889</v>
      </c>
      <c r="K4356" s="92">
        <v>0.57999999999999996</v>
      </c>
      <c r="O4356">
        <v>0</v>
      </c>
      <c r="P4356">
        <v>45.191529000000003</v>
      </c>
      <c r="Q4356">
        <v>5.7310239999999997</v>
      </c>
      <c r="R4356" s="93">
        <v>46302.575659722221</v>
      </c>
      <c r="S4356">
        <v>1</v>
      </c>
      <c r="T4356">
        <v>20260331</v>
      </c>
      <c r="U4356" t="s">
        <v>838</v>
      </c>
      <c r="V4356">
        <v>20260331</v>
      </c>
    </row>
    <row r="4357" spans="1:22" x14ac:dyDescent="0.3">
      <c r="A4357" s="5">
        <v>46302</v>
      </c>
      <c r="B4357" s="98" t="s">
        <v>3828</v>
      </c>
      <c r="C4357" t="s">
        <v>976</v>
      </c>
      <c r="D4357" t="s">
        <v>3535</v>
      </c>
      <c r="E4357" t="s">
        <v>467</v>
      </c>
      <c r="F4357" t="s">
        <v>3536</v>
      </c>
      <c r="G4357" t="s">
        <v>2733</v>
      </c>
      <c r="H4357" t="s">
        <v>2734</v>
      </c>
      <c r="I4357" s="91">
        <v>0.16666666666666666</v>
      </c>
      <c r="J4357" s="91">
        <v>0.18055555555555555</v>
      </c>
      <c r="K4357" s="92">
        <v>0.33</v>
      </c>
      <c r="L4357" s="91">
        <v>0.1763888888888889</v>
      </c>
      <c r="M4357" s="91">
        <v>0.18194444444444444</v>
      </c>
      <c r="N4357" s="92">
        <v>0.13</v>
      </c>
      <c r="O4357">
        <v>1</v>
      </c>
      <c r="P4357">
        <v>45.177866999999999</v>
      </c>
      <c r="Q4357">
        <v>5.6967489999999996</v>
      </c>
      <c r="R4357" s="93">
        <v>46302.575659722221</v>
      </c>
      <c r="S4357">
        <v>1</v>
      </c>
      <c r="T4357">
        <v>20260184</v>
      </c>
      <c r="U4357" t="s">
        <v>40</v>
      </c>
      <c r="V4357">
        <v>20260184</v>
      </c>
    </row>
    <row r="4358" spans="1:22" x14ac:dyDescent="0.3">
      <c r="A4358" s="5">
        <v>46302</v>
      </c>
      <c r="B4358" s="98" t="s">
        <v>3846</v>
      </c>
      <c r="C4358" t="s">
        <v>863</v>
      </c>
      <c r="D4358" t="s">
        <v>1517</v>
      </c>
      <c r="E4358" t="s">
        <v>346</v>
      </c>
      <c r="F4358" t="s">
        <v>5962</v>
      </c>
      <c r="G4358" t="s">
        <v>2733</v>
      </c>
      <c r="H4358" t="s">
        <v>2737</v>
      </c>
      <c r="I4358" s="91">
        <v>0.33333333333333331</v>
      </c>
      <c r="J4358" s="91">
        <v>0.375</v>
      </c>
      <c r="K4358" s="92">
        <v>1</v>
      </c>
      <c r="L4358" s="91">
        <v>0.33680555555555558</v>
      </c>
      <c r="M4358" s="91">
        <v>0.37361111111111112</v>
      </c>
      <c r="N4358" s="92">
        <v>0.88</v>
      </c>
      <c r="O4358">
        <v>1</v>
      </c>
      <c r="P4358">
        <v>45.182178</v>
      </c>
      <c r="Q4358">
        <v>5.7269370000000004</v>
      </c>
      <c r="R4358" s="93">
        <v>46302.575659722221</v>
      </c>
      <c r="S4358">
        <v>1</v>
      </c>
      <c r="T4358">
        <v>20260149</v>
      </c>
      <c r="U4358" t="s">
        <v>838</v>
      </c>
      <c r="V4358">
        <v>20260149</v>
      </c>
    </row>
    <row r="4359" spans="1:22" x14ac:dyDescent="0.3">
      <c r="A4359" s="5">
        <v>46302</v>
      </c>
      <c r="B4359" s="98" t="s">
        <v>3869</v>
      </c>
      <c r="C4359" t="s">
        <v>907</v>
      </c>
      <c r="D4359" t="s">
        <v>1834</v>
      </c>
      <c r="E4359" t="s">
        <v>404</v>
      </c>
      <c r="F4359" t="s">
        <v>404</v>
      </c>
      <c r="G4359" t="s">
        <v>2733</v>
      </c>
      <c r="H4359" t="s">
        <v>2737</v>
      </c>
      <c r="I4359" s="91">
        <v>0.33333333333333331</v>
      </c>
      <c r="J4359" s="91">
        <v>0.37847222222222221</v>
      </c>
      <c r="K4359" s="92">
        <v>1.08</v>
      </c>
      <c r="O4359">
        <v>0</v>
      </c>
      <c r="P4359">
        <v>45.369940999999997</v>
      </c>
      <c r="Q4359">
        <v>5.584085</v>
      </c>
      <c r="R4359" s="93">
        <v>46302.575659722221</v>
      </c>
      <c r="S4359">
        <v>1</v>
      </c>
      <c r="T4359">
        <v>20260255</v>
      </c>
      <c r="U4359" t="s">
        <v>838</v>
      </c>
      <c r="V4359">
        <v>20260255</v>
      </c>
    </row>
    <row r="4360" spans="1:22" x14ac:dyDescent="0.3">
      <c r="A4360" s="5">
        <v>46302</v>
      </c>
      <c r="B4360" s="98" t="s">
        <v>3816</v>
      </c>
      <c r="C4360" t="s">
        <v>957</v>
      </c>
      <c r="D4360" t="s">
        <v>2626</v>
      </c>
      <c r="E4360" t="s">
        <v>292</v>
      </c>
      <c r="F4360" t="s">
        <v>2628</v>
      </c>
      <c r="G4360" t="s">
        <v>2733</v>
      </c>
      <c r="H4360" t="s">
        <v>2737</v>
      </c>
      <c r="I4360" s="91">
        <v>0.40625</v>
      </c>
      <c r="J4360" s="91">
        <v>0.45833333333333331</v>
      </c>
      <c r="K4360" s="92">
        <v>1.25</v>
      </c>
      <c r="O4360">
        <v>0</v>
      </c>
      <c r="P4360">
        <v>45.189673999999997</v>
      </c>
      <c r="Q4360">
        <v>5.721368</v>
      </c>
      <c r="R4360" s="93">
        <v>46302.575659722221</v>
      </c>
      <c r="S4360">
        <v>1</v>
      </c>
      <c r="T4360">
        <v>20260541</v>
      </c>
      <c r="U4360" t="s">
        <v>838</v>
      </c>
      <c r="V4360">
        <v>20260541</v>
      </c>
    </row>
    <row r="4361" spans="1:22" x14ac:dyDescent="0.3">
      <c r="A4361" s="5">
        <v>46302</v>
      </c>
      <c r="B4361" s="98" t="s">
        <v>3845</v>
      </c>
      <c r="C4361" t="s">
        <v>950</v>
      </c>
      <c r="D4361" t="s">
        <v>2691</v>
      </c>
      <c r="E4361" t="s">
        <v>757</v>
      </c>
      <c r="F4361" t="s">
        <v>757</v>
      </c>
      <c r="G4361" t="s">
        <v>2733</v>
      </c>
      <c r="H4361" t="s">
        <v>2737</v>
      </c>
      <c r="I4361" s="91">
        <v>0.33333333333333331</v>
      </c>
      <c r="J4361" s="91">
        <v>0.34722222222222221</v>
      </c>
      <c r="K4361" s="92">
        <v>0.33</v>
      </c>
      <c r="L4361" s="91">
        <v>0.38680555555555557</v>
      </c>
      <c r="M4361" s="91">
        <v>0.39583333333333331</v>
      </c>
      <c r="N4361" s="92">
        <v>0.22</v>
      </c>
      <c r="O4361">
        <v>1</v>
      </c>
      <c r="P4361">
        <v>45.191066999999997</v>
      </c>
      <c r="Q4361">
        <v>5.7225849999999996</v>
      </c>
      <c r="R4361" s="93">
        <v>46302.575659722221</v>
      </c>
      <c r="S4361">
        <v>1</v>
      </c>
      <c r="T4361">
        <v>20260565</v>
      </c>
      <c r="U4361" t="s">
        <v>838</v>
      </c>
      <c r="V4361">
        <v>20260565</v>
      </c>
    </row>
    <row r="4362" spans="1:22" x14ac:dyDescent="0.3">
      <c r="A4362" s="5">
        <v>46302</v>
      </c>
      <c r="B4362" s="98" t="s">
        <v>3815</v>
      </c>
      <c r="C4362" t="s">
        <v>905</v>
      </c>
      <c r="D4362" t="s">
        <v>1515</v>
      </c>
      <c r="E4362" t="s">
        <v>761</v>
      </c>
      <c r="F4362" t="s">
        <v>761</v>
      </c>
      <c r="G4362" t="s">
        <v>2733</v>
      </c>
      <c r="H4362" t="s">
        <v>2737</v>
      </c>
      <c r="I4362" s="91">
        <v>0.33333333333333331</v>
      </c>
      <c r="J4362" s="91">
        <v>0.375</v>
      </c>
      <c r="K4362" s="92">
        <v>1</v>
      </c>
      <c r="O4362">
        <v>0</v>
      </c>
      <c r="P4362">
        <v>45.183799999999998</v>
      </c>
      <c r="Q4362">
        <v>5.7220209999999998</v>
      </c>
      <c r="R4362" s="93">
        <v>46302.575659722221</v>
      </c>
      <c r="S4362">
        <v>1</v>
      </c>
      <c r="T4362">
        <v>20260148</v>
      </c>
      <c r="U4362" t="s">
        <v>838</v>
      </c>
      <c r="V4362">
        <v>20260148</v>
      </c>
    </row>
    <row r="4363" spans="1:22" x14ac:dyDescent="0.3">
      <c r="A4363" s="5">
        <v>46302</v>
      </c>
      <c r="B4363" s="98" t="s">
        <v>3846</v>
      </c>
      <c r="C4363" t="s">
        <v>863</v>
      </c>
      <c r="D4363" t="s">
        <v>3173</v>
      </c>
      <c r="E4363" t="s">
        <v>193</v>
      </c>
      <c r="F4363" t="s">
        <v>5964</v>
      </c>
      <c r="G4363" t="s">
        <v>2733</v>
      </c>
      <c r="H4363" t="s">
        <v>2734</v>
      </c>
      <c r="I4363" s="91">
        <v>0.16666666666666666</v>
      </c>
      <c r="J4363" s="91">
        <v>0.18055555555555555</v>
      </c>
      <c r="K4363" s="92">
        <v>0.33</v>
      </c>
      <c r="L4363" s="91">
        <v>0.18819444444444444</v>
      </c>
      <c r="M4363" s="91">
        <v>0.19166666666666668</v>
      </c>
      <c r="N4363" s="92">
        <v>0.08</v>
      </c>
      <c r="O4363">
        <v>1</v>
      </c>
      <c r="P4363">
        <v>45.189757999999998</v>
      </c>
      <c r="Q4363">
        <v>5.7167630000000003</v>
      </c>
      <c r="R4363" s="93">
        <v>46302.575659722221</v>
      </c>
      <c r="S4363">
        <v>1</v>
      </c>
      <c r="T4363">
        <v>20260047</v>
      </c>
      <c r="U4363" t="s">
        <v>40</v>
      </c>
      <c r="V4363">
        <v>20260047</v>
      </c>
    </row>
    <row r="4364" spans="1:22" x14ac:dyDescent="0.3">
      <c r="A4364" s="5">
        <v>46302</v>
      </c>
      <c r="B4364" s="98" t="s">
        <v>3841</v>
      </c>
      <c r="C4364" t="s">
        <v>971</v>
      </c>
      <c r="D4364" t="s">
        <v>3095</v>
      </c>
      <c r="E4364" t="s">
        <v>187</v>
      </c>
      <c r="F4364" t="s">
        <v>3096</v>
      </c>
      <c r="G4364" t="s">
        <v>2733</v>
      </c>
      <c r="H4364" t="s">
        <v>2734</v>
      </c>
      <c r="I4364" s="91">
        <v>0.16666666666666666</v>
      </c>
      <c r="J4364" s="91">
        <v>0.18055555555555555</v>
      </c>
      <c r="K4364" s="92">
        <v>0.33</v>
      </c>
      <c r="L4364" s="91">
        <v>0.19097222222222221</v>
      </c>
      <c r="M4364" s="91">
        <v>0.19305555555555556</v>
      </c>
      <c r="N4364" s="92">
        <v>0.05</v>
      </c>
      <c r="O4364">
        <v>1</v>
      </c>
      <c r="P4364">
        <v>45.189857000000003</v>
      </c>
      <c r="Q4364">
        <v>5.7292610000000002</v>
      </c>
      <c r="R4364" s="93">
        <v>46302.575659722221</v>
      </c>
      <c r="S4364">
        <v>1</v>
      </c>
      <c r="T4364">
        <v>20260328</v>
      </c>
      <c r="U4364" t="s">
        <v>40</v>
      </c>
      <c r="V4364">
        <v>20260328</v>
      </c>
    </row>
    <row r="4365" spans="1:22" x14ac:dyDescent="0.3">
      <c r="A4365" s="5">
        <v>46302</v>
      </c>
      <c r="B4365" s="98" t="s">
        <v>3869</v>
      </c>
      <c r="C4365" t="s">
        <v>907</v>
      </c>
      <c r="D4365" t="s">
        <v>2347</v>
      </c>
      <c r="E4365" t="s">
        <v>583</v>
      </c>
      <c r="F4365" t="s">
        <v>583</v>
      </c>
      <c r="G4365" t="s">
        <v>2733</v>
      </c>
      <c r="H4365" t="s">
        <v>2737</v>
      </c>
      <c r="I4365" s="91">
        <v>0.33333333333333331</v>
      </c>
      <c r="J4365" s="91">
        <v>0.37847222222222221</v>
      </c>
      <c r="K4365" s="92">
        <v>1.08</v>
      </c>
      <c r="L4365" s="91">
        <v>0.30972222222222223</v>
      </c>
      <c r="M4365" s="91">
        <v>0.37986111111111109</v>
      </c>
      <c r="N4365" s="92">
        <v>1.68</v>
      </c>
      <c r="O4365">
        <v>1</v>
      </c>
      <c r="P4365">
        <v>45.367930000000001</v>
      </c>
      <c r="Q4365">
        <v>5.585013</v>
      </c>
      <c r="R4365" s="93">
        <v>46302.575659722221</v>
      </c>
      <c r="S4365">
        <v>1</v>
      </c>
      <c r="T4365">
        <v>20260426</v>
      </c>
      <c r="U4365" t="s">
        <v>838</v>
      </c>
      <c r="V4365">
        <v>20260426</v>
      </c>
    </row>
    <row r="4366" spans="1:22" x14ac:dyDescent="0.3">
      <c r="A4366" s="5">
        <v>46302</v>
      </c>
      <c r="B4366" s="98" t="s">
        <v>3818</v>
      </c>
      <c r="C4366" t="s">
        <v>870</v>
      </c>
      <c r="D4366" t="s">
        <v>2033</v>
      </c>
      <c r="E4366" t="s">
        <v>770</v>
      </c>
      <c r="F4366" t="s">
        <v>2035</v>
      </c>
      <c r="G4366" t="s">
        <v>2733</v>
      </c>
      <c r="H4366" t="s">
        <v>2737</v>
      </c>
      <c r="I4366" s="91">
        <v>0.58333333333333337</v>
      </c>
      <c r="J4366" s="91">
        <v>0.60069444444444442</v>
      </c>
      <c r="K4366" s="92">
        <v>0.42</v>
      </c>
      <c r="O4366">
        <v>0</v>
      </c>
      <c r="P4366">
        <v>45.181204999999999</v>
      </c>
      <c r="Q4366">
        <v>5.689368</v>
      </c>
      <c r="R4366" s="93">
        <v>46302.575659722221</v>
      </c>
      <c r="S4366">
        <v>1</v>
      </c>
      <c r="T4366">
        <v>20260599</v>
      </c>
      <c r="U4366" t="s">
        <v>838</v>
      </c>
      <c r="V4366">
        <v>20260599</v>
      </c>
    </row>
    <row r="4367" spans="1:22" x14ac:dyDescent="0.3">
      <c r="A4367" s="5">
        <v>46302</v>
      </c>
      <c r="B4367" s="98" t="s">
        <v>3854</v>
      </c>
      <c r="C4367" t="s">
        <v>963</v>
      </c>
      <c r="D4367" t="s">
        <v>2967</v>
      </c>
      <c r="E4367" t="s">
        <v>104</v>
      </c>
      <c r="F4367" t="s">
        <v>2968</v>
      </c>
      <c r="G4367" t="s">
        <v>2733</v>
      </c>
      <c r="H4367" t="s">
        <v>2734</v>
      </c>
      <c r="I4367" s="91">
        <v>0.16666666666666666</v>
      </c>
      <c r="J4367" s="91">
        <v>0.18055555555555555</v>
      </c>
      <c r="K4367" s="92">
        <v>0.33</v>
      </c>
      <c r="L4367" s="91">
        <v>0.21388888888888888</v>
      </c>
      <c r="M4367" s="91">
        <v>0.26597222222222222</v>
      </c>
      <c r="N4367" s="92">
        <v>1.25</v>
      </c>
      <c r="O4367">
        <v>1</v>
      </c>
      <c r="P4367">
        <v>45.178600000000003</v>
      </c>
      <c r="Q4367">
        <v>5.708291</v>
      </c>
      <c r="R4367" s="93">
        <v>46302.575659722221</v>
      </c>
      <c r="S4367">
        <v>1</v>
      </c>
      <c r="T4367">
        <v>20260490</v>
      </c>
      <c r="U4367" t="s">
        <v>40</v>
      </c>
      <c r="V4367">
        <v>20260490</v>
      </c>
    </row>
    <row r="4368" spans="1:22" x14ac:dyDescent="0.3">
      <c r="A4368" s="5">
        <v>46302</v>
      </c>
      <c r="B4368" s="98" t="s">
        <v>3839</v>
      </c>
      <c r="C4368" t="s">
        <v>966</v>
      </c>
      <c r="D4368" t="s">
        <v>2146</v>
      </c>
      <c r="E4368" t="s">
        <v>510</v>
      </c>
      <c r="F4368" t="s">
        <v>510</v>
      </c>
      <c r="G4368" t="s">
        <v>2733</v>
      </c>
      <c r="H4368" t="s">
        <v>2737</v>
      </c>
      <c r="I4368" s="91">
        <v>0.30208333333333331</v>
      </c>
      <c r="J4368" s="91">
        <v>0.32291666666666669</v>
      </c>
      <c r="K4368" s="92">
        <v>0.5</v>
      </c>
      <c r="L4368" s="91">
        <v>0.43402777777777779</v>
      </c>
      <c r="M4368" s="91">
        <v>0.44513888888888886</v>
      </c>
      <c r="N4368" s="92">
        <v>0.27</v>
      </c>
      <c r="O4368">
        <v>1</v>
      </c>
      <c r="P4368">
        <v>45.368639999999999</v>
      </c>
      <c r="Q4368">
        <v>5.5851119999999996</v>
      </c>
      <c r="R4368" s="93">
        <v>46302.575659722221</v>
      </c>
      <c r="S4368">
        <v>1</v>
      </c>
      <c r="T4368">
        <v>20260358</v>
      </c>
      <c r="U4368" t="s">
        <v>838</v>
      </c>
      <c r="V4368">
        <v>20260358</v>
      </c>
    </row>
    <row r="4369" spans="1:22" x14ac:dyDescent="0.3">
      <c r="A4369" s="5">
        <v>46302</v>
      </c>
      <c r="B4369" s="98" t="s">
        <v>3862</v>
      </c>
      <c r="C4369" t="s">
        <v>853</v>
      </c>
      <c r="D4369" t="s">
        <v>2660</v>
      </c>
      <c r="E4369" t="s">
        <v>340</v>
      </c>
      <c r="F4369" t="s">
        <v>340</v>
      </c>
      <c r="G4369" t="s">
        <v>2733</v>
      </c>
      <c r="H4369" t="s">
        <v>2781</v>
      </c>
      <c r="I4369" s="91">
        <v>0.33333333333333331</v>
      </c>
      <c r="J4369" s="91">
        <v>0.34722222222222221</v>
      </c>
      <c r="K4369" s="92">
        <v>0.33</v>
      </c>
      <c r="O4369">
        <v>0</v>
      </c>
      <c r="P4369">
        <v>45.147021000000002</v>
      </c>
      <c r="Q4369">
        <v>5.7165629999999998</v>
      </c>
      <c r="R4369" s="93">
        <v>46302.575659722221</v>
      </c>
      <c r="S4369">
        <v>1</v>
      </c>
      <c r="T4369">
        <v>20260554</v>
      </c>
      <c r="U4369" t="s">
        <v>838</v>
      </c>
      <c r="V4369">
        <v>20260554</v>
      </c>
    </row>
    <row r="4370" spans="1:22" x14ac:dyDescent="0.3">
      <c r="A4370" s="5">
        <v>46302</v>
      </c>
      <c r="B4370" s="98" t="s">
        <v>3814</v>
      </c>
      <c r="C4370" t="s">
        <v>948</v>
      </c>
      <c r="D4370" t="s">
        <v>2345</v>
      </c>
      <c r="E4370" t="s">
        <v>577</v>
      </c>
      <c r="F4370" t="s">
        <v>577</v>
      </c>
      <c r="G4370" t="s">
        <v>2733</v>
      </c>
      <c r="H4370" t="s">
        <v>2737</v>
      </c>
      <c r="I4370" s="91">
        <v>0.33333333333333331</v>
      </c>
      <c r="J4370" s="91">
        <v>0.37847222222222221</v>
      </c>
      <c r="K4370" s="92">
        <v>1.08</v>
      </c>
      <c r="O4370">
        <v>0</v>
      </c>
      <c r="P4370">
        <v>45.180720000000001</v>
      </c>
      <c r="Q4370">
        <v>5.7387189999999997</v>
      </c>
      <c r="R4370" s="93">
        <v>46302.575659722221</v>
      </c>
      <c r="S4370">
        <v>1</v>
      </c>
      <c r="T4370">
        <v>20260425</v>
      </c>
      <c r="U4370" t="s">
        <v>838</v>
      </c>
      <c r="V4370">
        <v>20260425</v>
      </c>
    </row>
    <row r="4371" spans="1:22" x14ac:dyDescent="0.3">
      <c r="A4371" s="5">
        <v>46302</v>
      </c>
      <c r="B4371" s="98" t="s">
        <v>3829</v>
      </c>
      <c r="C4371" t="s">
        <v>946</v>
      </c>
      <c r="D4371" t="s">
        <v>1320</v>
      </c>
      <c r="E4371" t="s">
        <v>120</v>
      </c>
      <c r="F4371" t="s">
        <v>120</v>
      </c>
      <c r="G4371" t="s">
        <v>2733</v>
      </c>
      <c r="H4371" t="s">
        <v>2737</v>
      </c>
      <c r="I4371" s="91">
        <v>0.33333333333333331</v>
      </c>
      <c r="J4371" s="91">
        <v>0.41666666666666669</v>
      </c>
      <c r="K4371" s="92">
        <v>2</v>
      </c>
      <c r="O4371">
        <v>0</v>
      </c>
      <c r="P4371">
        <v>45.187106999999997</v>
      </c>
      <c r="Q4371">
        <v>5.7297390000000004</v>
      </c>
      <c r="R4371" s="93">
        <v>46302.575659722221</v>
      </c>
      <c r="S4371">
        <v>0</v>
      </c>
      <c r="T4371">
        <v>20260077</v>
      </c>
      <c r="U4371" t="s">
        <v>838</v>
      </c>
      <c r="V4371">
        <v>20260077</v>
      </c>
    </row>
    <row r="4372" spans="1:22" x14ac:dyDescent="0.3">
      <c r="A4372" s="5">
        <v>46302</v>
      </c>
      <c r="B4372" s="98" t="s">
        <v>3872</v>
      </c>
      <c r="C4372" t="s">
        <v>866</v>
      </c>
      <c r="D4372" t="s">
        <v>2854</v>
      </c>
      <c r="E4372" t="s">
        <v>485</v>
      </c>
      <c r="F4372" t="s">
        <v>2855</v>
      </c>
      <c r="G4372" t="s">
        <v>2733</v>
      </c>
      <c r="H4372" t="s">
        <v>2734</v>
      </c>
      <c r="I4372" s="91">
        <v>0.16666666666666666</v>
      </c>
      <c r="J4372" s="91">
        <v>0.18055555555555555</v>
      </c>
      <c r="K4372" s="92">
        <v>0.33</v>
      </c>
      <c r="L4372" s="91">
        <v>0.12916666666666668</v>
      </c>
      <c r="M4372" s="91">
        <v>0.13263888888888889</v>
      </c>
      <c r="N4372" s="92">
        <v>0.08</v>
      </c>
      <c r="O4372">
        <v>1</v>
      </c>
      <c r="P4372">
        <v>45.216084000000002</v>
      </c>
      <c r="Q4372">
        <v>5.7850859999999997</v>
      </c>
      <c r="R4372" s="93">
        <v>46302.575659722221</v>
      </c>
      <c r="S4372">
        <v>1</v>
      </c>
      <c r="T4372">
        <v>20260487</v>
      </c>
      <c r="U4372" t="s">
        <v>3760</v>
      </c>
      <c r="V4372">
        <v>20260487</v>
      </c>
    </row>
    <row r="4373" spans="1:22" x14ac:dyDescent="0.3">
      <c r="A4373" s="5">
        <v>46302</v>
      </c>
      <c r="B4373" s="98" t="s">
        <v>3830</v>
      </c>
      <c r="C4373" t="s">
        <v>951</v>
      </c>
      <c r="D4373" t="s">
        <v>1637</v>
      </c>
      <c r="E4373" t="s">
        <v>676</v>
      </c>
      <c r="F4373" t="s">
        <v>676</v>
      </c>
      <c r="G4373" t="s">
        <v>2733</v>
      </c>
      <c r="H4373" t="s">
        <v>2737</v>
      </c>
      <c r="I4373" s="91">
        <v>0.33333333333333331</v>
      </c>
      <c r="J4373" s="91">
        <v>0.35416666666666669</v>
      </c>
      <c r="K4373" s="92">
        <v>0.5</v>
      </c>
      <c r="L4373" s="91">
        <v>0.15486111111111112</v>
      </c>
      <c r="M4373" s="91">
        <v>0.1736111111111111</v>
      </c>
      <c r="N4373" s="92">
        <v>0.45</v>
      </c>
      <c r="O4373">
        <v>1</v>
      </c>
      <c r="P4373">
        <v>45.191566000000002</v>
      </c>
      <c r="Q4373">
        <v>5.6863279999999996</v>
      </c>
      <c r="R4373" s="93">
        <v>46302.575659722221</v>
      </c>
      <c r="S4373">
        <v>1</v>
      </c>
      <c r="T4373">
        <v>20260191</v>
      </c>
      <c r="U4373" t="s">
        <v>838</v>
      </c>
      <c r="V4373">
        <v>20260191</v>
      </c>
    </row>
    <row r="4374" spans="1:22" x14ac:dyDescent="0.3">
      <c r="A4374" s="5">
        <v>46302</v>
      </c>
      <c r="B4374" s="98" t="s">
        <v>3811</v>
      </c>
      <c r="C4374" t="s">
        <v>975</v>
      </c>
      <c r="D4374" t="s">
        <v>2371</v>
      </c>
      <c r="E4374" t="s">
        <v>602</v>
      </c>
      <c r="F4374" t="s">
        <v>602</v>
      </c>
      <c r="G4374" t="s">
        <v>2733</v>
      </c>
      <c r="H4374" t="s">
        <v>2737</v>
      </c>
      <c r="I4374" s="91">
        <v>0.22916666666666666</v>
      </c>
      <c r="J4374" s="91">
        <v>0.27083333333333331</v>
      </c>
      <c r="K4374" s="92">
        <v>1</v>
      </c>
      <c r="L4374" s="91">
        <v>0.44027777777777777</v>
      </c>
      <c r="M4374" s="91">
        <v>0.47152777777777777</v>
      </c>
      <c r="N4374" s="92">
        <v>0.75</v>
      </c>
      <c r="O4374">
        <v>1</v>
      </c>
      <c r="P4374">
        <v>45.364722</v>
      </c>
      <c r="Q4374">
        <v>5.6031880000000003</v>
      </c>
      <c r="R4374" s="93">
        <v>46302.575659722221</v>
      </c>
      <c r="S4374">
        <v>1</v>
      </c>
      <c r="T4374">
        <v>20260434</v>
      </c>
      <c r="U4374" t="s">
        <v>838</v>
      </c>
      <c r="V4374">
        <v>20260434</v>
      </c>
    </row>
    <row r="4375" spans="1:22" x14ac:dyDescent="0.3">
      <c r="A4375" s="5">
        <v>46302</v>
      </c>
      <c r="B4375" s="98" t="s">
        <v>3881</v>
      </c>
      <c r="C4375" t="s">
        <v>894</v>
      </c>
      <c r="D4375" t="s">
        <v>1080</v>
      </c>
      <c r="E4375" t="s">
        <v>382</v>
      </c>
      <c r="F4375" t="s">
        <v>382</v>
      </c>
      <c r="G4375" t="s">
        <v>2733</v>
      </c>
      <c r="H4375" t="s">
        <v>2737</v>
      </c>
      <c r="I4375" s="91">
        <v>0.33333333333333331</v>
      </c>
      <c r="J4375" s="91">
        <v>0.4236111111111111</v>
      </c>
      <c r="K4375" s="92">
        <v>2.17</v>
      </c>
      <c r="O4375">
        <v>0</v>
      </c>
      <c r="P4375">
        <v>45.072274</v>
      </c>
      <c r="Q4375">
        <v>5.771471</v>
      </c>
      <c r="R4375" s="93">
        <v>46302.575659722221</v>
      </c>
      <c r="S4375">
        <v>1</v>
      </c>
      <c r="T4375">
        <v>20250003</v>
      </c>
      <c r="U4375" t="s">
        <v>838</v>
      </c>
      <c r="V4375">
        <v>20250003</v>
      </c>
    </row>
    <row r="4376" spans="1:22" x14ac:dyDescent="0.3">
      <c r="A4376" s="5">
        <v>46302</v>
      </c>
      <c r="B4376" s="98" t="s">
        <v>3834</v>
      </c>
      <c r="C4376" t="s">
        <v>964</v>
      </c>
      <c r="D4376" t="s">
        <v>2027</v>
      </c>
      <c r="E4376" t="s">
        <v>358</v>
      </c>
      <c r="F4376" t="s">
        <v>358</v>
      </c>
      <c r="G4376" t="s">
        <v>2733</v>
      </c>
      <c r="H4376" t="s">
        <v>2737</v>
      </c>
      <c r="I4376" s="91">
        <v>0.33333333333333331</v>
      </c>
      <c r="J4376" s="91">
        <v>0.375</v>
      </c>
      <c r="K4376" s="92">
        <v>1</v>
      </c>
      <c r="L4376" s="91">
        <v>0.33958333333333335</v>
      </c>
      <c r="M4376" s="91">
        <v>0.3888888888888889</v>
      </c>
      <c r="N4376" s="92">
        <v>1.18</v>
      </c>
      <c r="O4376">
        <v>1</v>
      </c>
      <c r="P4376">
        <v>45.174598000000003</v>
      </c>
      <c r="Q4376">
        <v>5.7422800000000001</v>
      </c>
      <c r="R4376" s="93">
        <v>46302.575659722221</v>
      </c>
      <c r="S4376">
        <v>1</v>
      </c>
      <c r="T4376">
        <v>20260583</v>
      </c>
      <c r="U4376" t="s">
        <v>838</v>
      </c>
      <c r="V4376">
        <v>20260583</v>
      </c>
    </row>
    <row r="4377" spans="1:22" x14ac:dyDescent="0.3">
      <c r="A4377" s="5">
        <v>46302</v>
      </c>
      <c r="B4377" s="98" t="s">
        <v>3839</v>
      </c>
      <c r="C4377" t="s">
        <v>966</v>
      </c>
      <c r="E4377" t="s">
        <v>3537</v>
      </c>
      <c r="F4377" t="s">
        <v>3537</v>
      </c>
      <c r="I4377" s="91">
        <v>0.33333333333333331</v>
      </c>
      <c r="J4377" s="91">
        <v>0.34722222222222221</v>
      </c>
      <c r="K4377" s="92">
        <v>0.33</v>
      </c>
      <c r="O4377">
        <v>0</v>
      </c>
      <c r="P4377">
        <v>45.365228999999999</v>
      </c>
      <c r="Q4377">
        <v>5.5940120000000002</v>
      </c>
      <c r="R4377" s="93">
        <v>46302.575659722221</v>
      </c>
      <c r="S4377">
        <v>1</v>
      </c>
      <c r="T4377">
        <v>20260433</v>
      </c>
      <c r="U4377" t="s">
        <v>3760</v>
      </c>
      <c r="V4377">
        <v>20260433</v>
      </c>
    </row>
    <row r="4378" spans="1:22" x14ac:dyDescent="0.3">
      <c r="A4378" s="5">
        <v>46302</v>
      </c>
      <c r="B4378" s="98" t="s">
        <v>3821</v>
      </c>
      <c r="C4378" t="s">
        <v>879</v>
      </c>
      <c r="D4378" t="s">
        <v>1458</v>
      </c>
      <c r="E4378" t="s">
        <v>433</v>
      </c>
      <c r="F4378" t="s">
        <v>433</v>
      </c>
      <c r="G4378" t="s">
        <v>2733</v>
      </c>
      <c r="H4378" t="s">
        <v>2737</v>
      </c>
      <c r="I4378" s="91">
        <v>0.33333333333333331</v>
      </c>
      <c r="J4378" s="91">
        <v>0.4201388888888889</v>
      </c>
      <c r="K4378" s="92">
        <v>2.08</v>
      </c>
      <c r="L4378" s="91">
        <v>0.43611111111111112</v>
      </c>
      <c r="M4378" s="91">
        <v>0.55347222222222225</v>
      </c>
      <c r="N4378" s="92">
        <v>2.82</v>
      </c>
      <c r="O4378">
        <v>1</v>
      </c>
      <c r="P4378">
        <v>45.373724000000003</v>
      </c>
      <c r="Q4378">
        <v>5.5834440000000001</v>
      </c>
      <c r="R4378" s="93">
        <v>46302.575659722221</v>
      </c>
      <c r="S4378">
        <v>1</v>
      </c>
      <c r="T4378">
        <v>20260127</v>
      </c>
      <c r="U4378" t="s">
        <v>838</v>
      </c>
      <c r="V4378">
        <v>20260127</v>
      </c>
    </row>
    <row r="4379" spans="1:22" x14ac:dyDescent="0.3">
      <c r="A4379" s="5">
        <v>46302</v>
      </c>
      <c r="B4379" s="98" t="s">
        <v>3845</v>
      </c>
      <c r="C4379" t="s">
        <v>950</v>
      </c>
      <c r="D4379" t="s">
        <v>2997</v>
      </c>
      <c r="E4379" t="s">
        <v>115</v>
      </c>
      <c r="F4379" t="s">
        <v>2998</v>
      </c>
      <c r="G4379" t="s">
        <v>2733</v>
      </c>
      <c r="H4379" t="s">
        <v>2734</v>
      </c>
      <c r="I4379" s="91">
        <v>0.16666666666666666</v>
      </c>
      <c r="J4379" s="91">
        <v>0.18055555555555555</v>
      </c>
      <c r="K4379" s="92">
        <v>0.33</v>
      </c>
      <c r="L4379" s="91">
        <v>0.22500000000000001</v>
      </c>
      <c r="M4379" s="91">
        <v>0.38680555555555557</v>
      </c>
      <c r="N4379" s="92">
        <v>3.88</v>
      </c>
      <c r="O4379">
        <v>1</v>
      </c>
      <c r="P4379">
        <v>45.190648000000003</v>
      </c>
      <c r="Q4379">
        <v>5.7227129999999997</v>
      </c>
      <c r="R4379" s="93">
        <v>46302.575659722221</v>
      </c>
      <c r="S4379">
        <v>1</v>
      </c>
      <c r="T4379">
        <v>20260494</v>
      </c>
      <c r="U4379" t="s">
        <v>40</v>
      </c>
      <c r="V4379">
        <v>20260494</v>
      </c>
    </row>
    <row r="4380" spans="1:22" x14ac:dyDescent="0.3">
      <c r="A4380" s="5">
        <v>46302</v>
      </c>
      <c r="B4380" s="98" t="s">
        <v>3826</v>
      </c>
      <c r="C4380" t="s">
        <v>886</v>
      </c>
      <c r="D4380" t="s">
        <v>2801</v>
      </c>
      <c r="E4380" t="s">
        <v>350</v>
      </c>
      <c r="F4380" t="s">
        <v>2802</v>
      </c>
      <c r="G4380" t="s">
        <v>2733</v>
      </c>
      <c r="H4380" t="s">
        <v>2734</v>
      </c>
      <c r="I4380" s="91">
        <v>0.16666666666666666</v>
      </c>
      <c r="J4380" s="91">
        <v>0.18055555555555555</v>
      </c>
      <c r="K4380" s="92">
        <v>0.33</v>
      </c>
      <c r="L4380" s="91">
        <v>0.14374999999999999</v>
      </c>
      <c r="M4380" s="91">
        <v>0.38263888888888886</v>
      </c>
      <c r="N4380" s="92">
        <v>5.73</v>
      </c>
      <c r="O4380">
        <v>1</v>
      </c>
      <c r="P4380">
        <v>45.190579</v>
      </c>
      <c r="Q4380">
        <v>5.6970919999999996</v>
      </c>
      <c r="R4380" s="93">
        <v>46302.575659722221</v>
      </c>
      <c r="S4380">
        <v>1</v>
      </c>
      <c r="T4380">
        <v>20260189</v>
      </c>
      <c r="U4380" t="s">
        <v>40</v>
      </c>
      <c r="V4380">
        <v>20260189</v>
      </c>
    </row>
    <row r="4381" spans="1:22" x14ac:dyDescent="0.3">
      <c r="A4381" s="5">
        <v>46302</v>
      </c>
      <c r="B4381" s="98" t="s">
        <v>3826</v>
      </c>
      <c r="C4381" t="s">
        <v>886</v>
      </c>
      <c r="D4381" t="s">
        <v>2413</v>
      </c>
      <c r="E4381" t="s">
        <v>775</v>
      </c>
      <c r="F4381" t="s">
        <v>2415</v>
      </c>
      <c r="G4381" t="s">
        <v>2733</v>
      </c>
      <c r="H4381" t="s">
        <v>2737</v>
      </c>
      <c r="I4381" s="91">
        <v>0.33333333333333331</v>
      </c>
      <c r="J4381" s="91">
        <v>0.34722222222222221</v>
      </c>
      <c r="K4381" s="92">
        <v>0.33</v>
      </c>
      <c r="L4381" s="91">
        <v>0.19097222222222221</v>
      </c>
      <c r="M4381" s="91">
        <v>0.2048611111111111</v>
      </c>
      <c r="N4381" s="92">
        <v>0.33</v>
      </c>
      <c r="O4381">
        <v>1</v>
      </c>
      <c r="P4381">
        <v>45.186475999999999</v>
      </c>
      <c r="Q4381">
        <v>5.7284920000000001</v>
      </c>
      <c r="R4381" s="93">
        <v>46302.575659722221</v>
      </c>
      <c r="S4381">
        <v>1</v>
      </c>
      <c r="T4381">
        <v>20260446</v>
      </c>
      <c r="U4381" t="s">
        <v>838</v>
      </c>
      <c r="V4381">
        <v>20260446</v>
      </c>
    </row>
    <row r="4382" spans="1:22" x14ac:dyDescent="0.3">
      <c r="A4382" s="5">
        <v>46302</v>
      </c>
      <c r="B4382" s="98" t="s">
        <v>3835</v>
      </c>
      <c r="C4382" t="s">
        <v>859</v>
      </c>
      <c r="D4382" t="s">
        <v>1412</v>
      </c>
      <c r="E4382" t="s">
        <v>220</v>
      </c>
      <c r="F4382" t="s">
        <v>1413</v>
      </c>
      <c r="G4382" t="s">
        <v>2733</v>
      </c>
      <c r="H4382" t="s">
        <v>2737</v>
      </c>
      <c r="I4382" s="91">
        <v>0.33333333333333331</v>
      </c>
      <c r="J4382" s="91">
        <v>0.35416666666666669</v>
      </c>
      <c r="K4382" s="92">
        <v>0.5</v>
      </c>
      <c r="O4382">
        <v>0</v>
      </c>
      <c r="P4382">
        <v>45.182158999999999</v>
      </c>
      <c r="Q4382">
        <v>5.715846</v>
      </c>
      <c r="R4382" s="93">
        <v>46302.575659722221</v>
      </c>
      <c r="S4382">
        <v>1</v>
      </c>
      <c r="T4382">
        <v>20260110</v>
      </c>
      <c r="U4382" t="s">
        <v>838</v>
      </c>
      <c r="V4382">
        <v>20260110</v>
      </c>
    </row>
    <row r="4383" spans="1:22" x14ac:dyDescent="0.3">
      <c r="A4383" s="5">
        <v>46302</v>
      </c>
      <c r="B4383" s="98" t="s">
        <v>3841</v>
      </c>
      <c r="C4383" t="s">
        <v>971</v>
      </c>
      <c r="D4383" t="s">
        <v>2869</v>
      </c>
      <c r="E4383" t="s">
        <v>117</v>
      </c>
      <c r="F4383" t="s">
        <v>2870</v>
      </c>
      <c r="G4383" t="s">
        <v>2733</v>
      </c>
      <c r="H4383" t="s">
        <v>2734</v>
      </c>
      <c r="I4383" s="91">
        <v>0.16666666666666666</v>
      </c>
      <c r="J4383" s="91">
        <v>0.18055555555555555</v>
      </c>
      <c r="K4383" s="92">
        <v>0.33</v>
      </c>
      <c r="L4383" s="91">
        <v>0.20972222222222223</v>
      </c>
      <c r="M4383" s="91">
        <v>0.21319444444444444</v>
      </c>
      <c r="N4383" s="92">
        <v>0.08</v>
      </c>
      <c r="O4383">
        <v>1</v>
      </c>
      <c r="P4383">
        <v>45.190074000000003</v>
      </c>
      <c r="Q4383">
        <v>5.7279980000000004</v>
      </c>
      <c r="R4383" s="93">
        <v>46302.575659722221</v>
      </c>
      <c r="S4383">
        <v>1</v>
      </c>
      <c r="T4383">
        <v>20260326</v>
      </c>
      <c r="U4383" t="s">
        <v>40</v>
      </c>
      <c r="V4383">
        <v>20260326</v>
      </c>
    </row>
    <row r="4384" spans="1:22" x14ac:dyDescent="0.3">
      <c r="A4384" s="5">
        <v>46302</v>
      </c>
      <c r="B4384" s="98" t="s">
        <v>3849</v>
      </c>
      <c r="C4384" t="s">
        <v>861</v>
      </c>
      <c r="D4384" t="s">
        <v>3001</v>
      </c>
      <c r="E4384" t="s">
        <v>431</v>
      </c>
      <c r="F4384" t="s">
        <v>3002</v>
      </c>
      <c r="G4384" t="s">
        <v>2733</v>
      </c>
      <c r="H4384" t="s">
        <v>2734</v>
      </c>
      <c r="I4384" s="91">
        <v>0.25</v>
      </c>
      <c r="J4384" s="91">
        <v>0.2638888888888889</v>
      </c>
      <c r="K4384" s="92">
        <v>0.33</v>
      </c>
      <c r="L4384" s="91">
        <v>0.17291666666666666</v>
      </c>
      <c r="M4384" s="91">
        <v>0.57291666666666663</v>
      </c>
      <c r="N4384" s="92">
        <v>9.6</v>
      </c>
      <c r="O4384">
        <v>1</v>
      </c>
      <c r="P4384">
        <v>45.148544999999999</v>
      </c>
      <c r="Q4384">
        <v>5.704593</v>
      </c>
      <c r="R4384" s="93">
        <v>46302.575659722221</v>
      </c>
      <c r="S4384">
        <v>1</v>
      </c>
      <c r="T4384">
        <v>20260122</v>
      </c>
      <c r="U4384" t="s">
        <v>40</v>
      </c>
      <c r="V4384">
        <v>20260122</v>
      </c>
    </row>
    <row r="4385" spans="1:22" x14ac:dyDescent="0.3">
      <c r="A4385" s="5">
        <v>46302</v>
      </c>
      <c r="B4385" s="98" t="s">
        <v>3822</v>
      </c>
      <c r="C4385" t="s">
        <v>944</v>
      </c>
      <c r="D4385" t="s">
        <v>3275</v>
      </c>
      <c r="E4385" t="s">
        <v>84</v>
      </c>
      <c r="F4385" t="s">
        <v>3276</v>
      </c>
      <c r="G4385" t="s">
        <v>2733</v>
      </c>
      <c r="H4385" t="s">
        <v>2734</v>
      </c>
      <c r="I4385" s="91">
        <v>0.16666666666666666</v>
      </c>
      <c r="J4385" s="91">
        <v>0.18055555555555555</v>
      </c>
      <c r="K4385" s="92">
        <v>0.33</v>
      </c>
      <c r="L4385" s="91">
        <v>0.17083333333333334</v>
      </c>
      <c r="M4385" s="91">
        <v>0.41805555555555557</v>
      </c>
      <c r="N4385" s="92">
        <v>5.93</v>
      </c>
      <c r="O4385">
        <v>1</v>
      </c>
      <c r="P4385">
        <v>45.182246999999997</v>
      </c>
      <c r="Q4385">
        <v>5.7318619999999996</v>
      </c>
      <c r="R4385" s="93">
        <v>46302.575659722221</v>
      </c>
      <c r="S4385">
        <v>1</v>
      </c>
      <c r="T4385">
        <v>20260052</v>
      </c>
      <c r="U4385" t="s">
        <v>40</v>
      </c>
      <c r="V4385">
        <v>20260052</v>
      </c>
    </row>
    <row r="4386" spans="1:22" x14ac:dyDescent="0.3">
      <c r="A4386" s="5">
        <v>46302</v>
      </c>
      <c r="B4386" s="98" t="s">
        <v>3817</v>
      </c>
      <c r="C4386" t="s">
        <v>974</v>
      </c>
      <c r="D4386" t="s">
        <v>2314</v>
      </c>
      <c r="E4386" t="s">
        <v>783</v>
      </c>
      <c r="F4386" t="s">
        <v>3837</v>
      </c>
      <c r="G4386" t="s">
        <v>2733</v>
      </c>
      <c r="H4386" t="s">
        <v>2737</v>
      </c>
      <c r="I4386" s="91">
        <v>0.33333333333333331</v>
      </c>
      <c r="J4386" s="91">
        <v>0.34722222222222221</v>
      </c>
      <c r="K4386" s="92">
        <v>0.33</v>
      </c>
      <c r="L4386" s="91">
        <v>0.45069444444444445</v>
      </c>
      <c r="M4386" s="91">
        <v>0.48749999999999999</v>
      </c>
      <c r="N4386" s="92">
        <v>0.88</v>
      </c>
      <c r="O4386">
        <v>1</v>
      </c>
      <c r="P4386">
        <v>45.145482999999999</v>
      </c>
      <c r="Q4386">
        <v>5.7042999999999999</v>
      </c>
      <c r="R4386" s="93">
        <v>46302.575659722221</v>
      </c>
      <c r="S4386">
        <v>1</v>
      </c>
      <c r="T4386">
        <v>20260416</v>
      </c>
      <c r="U4386" t="s">
        <v>838</v>
      </c>
      <c r="V4386">
        <v>20260416</v>
      </c>
    </row>
    <row r="4387" spans="1:22" x14ac:dyDescent="0.3">
      <c r="A4387" s="5">
        <v>46302</v>
      </c>
      <c r="B4387" s="98" t="s">
        <v>3813</v>
      </c>
      <c r="C4387" t="s">
        <v>847</v>
      </c>
      <c r="D4387" t="s">
        <v>2873</v>
      </c>
      <c r="E4387" t="s">
        <v>335</v>
      </c>
      <c r="F4387" t="s">
        <v>2874</v>
      </c>
      <c r="G4387" t="s">
        <v>2733</v>
      </c>
      <c r="H4387" t="s">
        <v>2734</v>
      </c>
      <c r="I4387" s="91">
        <v>0.16666666666666666</v>
      </c>
      <c r="J4387" s="91">
        <v>0.18055555555555555</v>
      </c>
      <c r="K4387" s="92">
        <v>0.33</v>
      </c>
      <c r="O4387">
        <v>0</v>
      </c>
      <c r="P4387">
        <v>45.172060000000002</v>
      </c>
      <c r="Q4387">
        <v>5.7222600000000003</v>
      </c>
      <c r="R4387" s="93">
        <v>46302.575659722221</v>
      </c>
      <c r="S4387">
        <v>1</v>
      </c>
      <c r="T4387">
        <v>20260036</v>
      </c>
      <c r="U4387" t="s">
        <v>40</v>
      </c>
      <c r="V4387">
        <v>20260036</v>
      </c>
    </row>
    <row r="4388" spans="1:22" x14ac:dyDescent="0.3">
      <c r="A4388" s="5">
        <v>46302</v>
      </c>
      <c r="B4388" s="98" t="s">
        <v>3838</v>
      </c>
      <c r="C4388" t="s">
        <v>846</v>
      </c>
      <c r="E4388" t="s">
        <v>816</v>
      </c>
      <c r="F4388" t="s">
        <v>816</v>
      </c>
      <c r="I4388" s="91">
        <v>0.33333333333333331</v>
      </c>
      <c r="J4388" s="91">
        <v>0.34722222222222221</v>
      </c>
      <c r="K4388" s="92">
        <v>0.33</v>
      </c>
      <c r="O4388">
        <v>0</v>
      </c>
      <c r="P4388">
        <v>45.565215999999999</v>
      </c>
      <c r="Q4388">
        <v>5.9190189999999996</v>
      </c>
      <c r="R4388" s="93">
        <v>46302.575659722221</v>
      </c>
      <c r="S4388">
        <v>0</v>
      </c>
      <c r="V4388" t="s">
        <v>3761</v>
      </c>
    </row>
    <row r="4389" spans="1:22" x14ac:dyDescent="0.3">
      <c r="A4389" s="5">
        <v>46302</v>
      </c>
      <c r="B4389" s="98" t="s">
        <v>3841</v>
      </c>
      <c r="C4389" t="s">
        <v>971</v>
      </c>
      <c r="D4389" t="s">
        <v>2054</v>
      </c>
      <c r="E4389" t="s">
        <v>97</v>
      </c>
      <c r="F4389" t="s">
        <v>97</v>
      </c>
      <c r="G4389" t="s">
        <v>2733</v>
      </c>
      <c r="H4389" t="s">
        <v>2737</v>
      </c>
      <c r="I4389" s="91">
        <v>0.33333333333333331</v>
      </c>
      <c r="J4389" s="91">
        <v>0.34722222222222221</v>
      </c>
      <c r="K4389" s="92">
        <v>0.33</v>
      </c>
      <c r="L4389" s="91">
        <v>0.23194444444444445</v>
      </c>
      <c r="M4389" s="91">
        <v>0.24027777777777778</v>
      </c>
      <c r="N4389" s="92">
        <v>0.2</v>
      </c>
      <c r="O4389">
        <v>1</v>
      </c>
      <c r="P4389">
        <v>45.190018000000002</v>
      </c>
      <c r="Q4389">
        <v>5.728173</v>
      </c>
      <c r="R4389" s="93">
        <v>46302.575659722221</v>
      </c>
      <c r="S4389">
        <v>1</v>
      </c>
      <c r="T4389">
        <v>20260325</v>
      </c>
      <c r="U4389" t="s">
        <v>838</v>
      </c>
      <c r="V4389">
        <v>20260325</v>
      </c>
    </row>
    <row r="4390" spans="1:22" x14ac:dyDescent="0.3">
      <c r="A4390" s="5">
        <v>46302</v>
      </c>
      <c r="B4390" s="98" t="s">
        <v>3829</v>
      </c>
      <c r="C4390" t="s">
        <v>946</v>
      </c>
      <c r="D4390" t="s">
        <v>1804</v>
      </c>
      <c r="E4390" t="s">
        <v>710</v>
      </c>
      <c r="F4390" t="s">
        <v>710</v>
      </c>
      <c r="G4390" t="s">
        <v>2733</v>
      </c>
      <c r="H4390" t="s">
        <v>2737</v>
      </c>
      <c r="I4390" s="91">
        <v>0.33333333333333331</v>
      </c>
      <c r="J4390" s="91">
        <v>0.34722222222222221</v>
      </c>
      <c r="K4390" s="92">
        <v>0.33</v>
      </c>
      <c r="O4390">
        <v>0</v>
      </c>
      <c r="P4390">
        <v>45.203086999999996</v>
      </c>
      <c r="Q4390">
        <v>5.703754</v>
      </c>
      <c r="R4390" s="93">
        <v>46302.575659722221</v>
      </c>
      <c r="S4390">
        <v>0</v>
      </c>
      <c r="T4390">
        <v>20260247</v>
      </c>
      <c r="U4390" t="s">
        <v>838</v>
      </c>
      <c r="V4390">
        <v>20260247</v>
      </c>
    </row>
    <row r="4391" spans="1:22" x14ac:dyDescent="0.3">
      <c r="A4391" s="5">
        <v>46302</v>
      </c>
      <c r="B4391" s="98" t="s">
        <v>3835</v>
      </c>
      <c r="C4391" t="s">
        <v>859</v>
      </c>
      <c r="D4391" t="s">
        <v>6547</v>
      </c>
      <c r="E4391" t="s">
        <v>521</v>
      </c>
      <c r="F4391" t="s">
        <v>6548</v>
      </c>
      <c r="G4391" t="s">
        <v>2733</v>
      </c>
      <c r="H4391" t="s">
        <v>2837</v>
      </c>
      <c r="I4391" s="91">
        <v>0.3611111111111111</v>
      </c>
      <c r="J4391" s="91">
        <v>0.37152777777777779</v>
      </c>
      <c r="K4391" s="92">
        <v>0.25</v>
      </c>
      <c r="O4391">
        <v>0</v>
      </c>
      <c r="P4391">
        <v>45.191065999999999</v>
      </c>
      <c r="Q4391">
        <v>5.7243019999999998</v>
      </c>
      <c r="R4391" s="93">
        <v>46302.575659722221</v>
      </c>
      <c r="S4391">
        <v>1</v>
      </c>
      <c r="T4391">
        <v>20260502</v>
      </c>
      <c r="U4391" t="s">
        <v>40</v>
      </c>
      <c r="V4391">
        <v>20260502</v>
      </c>
    </row>
    <row r="4392" spans="1:22" x14ac:dyDescent="0.3">
      <c r="A4392" s="5">
        <v>46302</v>
      </c>
      <c r="B4392" s="98" t="s">
        <v>3835</v>
      </c>
      <c r="C4392" t="s">
        <v>859</v>
      </c>
      <c r="D4392" t="s">
        <v>2672</v>
      </c>
      <c r="E4392" t="s">
        <v>360</v>
      </c>
      <c r="F4392" t="s">
        <v>360</v>
      </c>
      <c r="G4392" t="s">
        <v>2733</v>
      </c>
      <c r="H4392" t="s">
        <v>2737</v>
      </c>
      <c r="I4392" s="91">
        <v>0.33333333333333331</v>
      </c>
      <c r="J4392" s="91">
        <v>0.39583333333333331</v>
      </c>
      <c r="K4392" s="92">
        <v>1.5</v>
      </c>
      <c r="O4392">
        <v>0</v>
      </c>
      <c r="P4392">
        <v>45.192559000000003</v>
      </c>
      <c r="Q4392">
        <v>5.7247250000000003</v>
      </c>
      <c r="R4392" s="93">
        <v>46302.575659722221</v>
      </c>
      <c r="S4392">
        <v>1</v>
      </c>
      <c r="T4392">
        <v>20260558</v>
      </c>
      <c r="U4392" t="s">
        <v>838</v>
      </c>
      <c r="V4392">
        <v>20260558</v>
      </c>
    </row>
    <row r="4393" spans="1:22" x14ac:dyDescent="0.3">
      <c r="A4393" s="5">
        <v>46302</v>
      </c>
      <c r="B4393" s="98" t="s">
        <v>3823</v>
      </c>
      <c r="C4393" t="s">
        <v>968</v>
      </c>
      <c r="D4393" t="s">
        <v>3035</v>
      </c>
      <c r="E4393" t="s">
        <v>683</v>
      </c>
      <c r="F4393" t="s">
        <v>3036</v>
      </c>
      <c r="G4393" t="s">
        <v>2733</v>
      </c>
      <c r="H4393" t="s">
        <v>2734</v>
      </c>
      <c r="I4393" s="91">
        <v>0.25347222222222221</v>
      </c>
      <c r="J4393" s="91">
        <v>0.2673611111111111</v>
      </c>
      <c r="K4393" s="92">
        <v>0.33</v>
      </c>
      <c r="O4393">
        <v>0</v>
      </c>
      <c r="P4393">
        <v>45.196936999999998</v>
      </c>
      <c r="Q4393">
        <v>5.6979059999999997</v>
      </c>
      <c r="R4393" s="93">
        <v>46302.575659722221</v>
      </c>
      <c r="S4393">
        <v>1</v>
      </c>
      <c r="T4393">
        <v>20260278</v>
      </c>
      <c r="U4393" t="s">
        <v>40</v>
      </c>
      <c r="V4393">
        <v>20260278</v>
      </c>
    </row>
    <row r="4394" spans="1:22" x14ac:dyDescent="0.3">
      <c r="A4394" s="5">
        <v>46302</v>
      </c>
      <c r="B4394" s="98" t="s">
        <v>3846</v>
      </c>
      <c r="C4394" t="s">
        <v>965</v>
      </c>
      <c r="D4394" t="s">
        <v>2907</v>
      </c>
      <c r="E4394" t="s">
        <v>585</v>
      </c>
      <c r="F4394" t="s">
        <v>2908</v>
      </c>
      <c r="G4394" t="s">
        <v>2733</v>
      </c>
      <c r="H4394" t="s">
        <v>2734</v>
      </c>
      <c r="I4394" s="91">
        <v>0.16666666666666666</v>
      </c>
      <c r="J4394" s="91">
        <v>0.18055555555555555</v>
      </c>
      <c r="K4394" s="92">
        <v>0.33</v>
      </c>
      <c r="L4394" s="91">
        <v>0.21180555555555555</v>
      </c>
      <c r="M4394" s="91">
        <v>0.21180555555555555</v>
      </c>
      <c r="N4394" s="92">
        <v>0</v>
      </c>
      <c r="O4394">
        <v>1</v>
      </c>
      <c r="P4394">
        <v>45.146318999999998</v>
      </c>
      <c r="Q4394">
        <v>5.7044100000000002</v>
      </c>
      <c r="R4394" s="93">
        <v>46302.575659722221</v>
      </c>
      <c r="S4394">
        <v>1</v>
      </c>
      <c r="T4394">
        <v>20260404</v>
      </c>
      <c r="U4394" t="s">
        <v>40</v>
      </c>
      <c r="V4394">
        <v>20260404</v>
      </c>
    </row>
    <row r="4395" spans="1:22" x14ac:dyDescent="0.3">
      <c r="A4395" s="5">
        <v>46302</v>
      </c>
      <c r="B4395" s="98" t="s">
        <v>3864</v>
      </c>
      <c r="C4395" t="s">
        <v>960</v>
      </c>
      <c r="D4395" t="s">
        <v>2905</v>
      </c>
      <c r="E4395" t="s">
        <v>432</v>
      </c>
      <c r="F4395" t="s">
        <v>2906</v>
      </c>
      <c r="G4395" t="s">
        <v>2733</v>
      </c>
      <c r="H4395" t="s">
        <v>2734</v>
      </c>
      <c r="I4395" s="91">
        <v>0.16666666666666666</v>
      </c>
      <c r="J4395" s="91">
        <v>0.18055555555555555</v>
      </c>
      <c r="K4395" s="92">
        <v>0.33</v>
      </c>
      <c r="L4395" s="91">
        <v>0.34097222222222223</v>
      </c>
      <c r="M4395" s="91">
        <v>0.40902777777777777</v>
      </c>
      <c r="N4395" s="92">
        <v>1.63</v>
      </c>
      <c r="O4395">
        <v>1</v>
      </c>
      <c r="P4395">
        <v>45.212797000000002</v>
      </c>
      <c r="Q4395">
        <v>5.6987719999999999</v>
      </c>
      <c r="R4395" s="93">
        <v>46302.575659722221</v>
      </c>
      <c r="S4395">
        <v>1</v>
      </c>
      <c r="T4395">
        <v>20260124</v>
      </c>
      <c r="U4395" t="s">
        <v>40</v>
      </c>
      <c r="V4395">
        <v>20260124</v>
      </c>
    </row>
    <row r="4396" spans="1:22" x14ac:dyDescent="0.3">
      <c r="A4396" s="5">
        <v>46302</v>
      </c>
      <c r="B4396" s="98" t="s">
        <v>3909</v>
      </c>
      <c r="C4396" t="s">
        <v>846</v>
      </c>
      <c r="E4396" t="s">
        <v>812</v>
      </c>
      <c r="F4396" t="s">
        <v>812</v>
      </c>
      <c r="I4396" s="91">
        <v>0.29166666666666669</v>
      </c>
      <c r="J4396" s="91">
        <v>0.30208333333333331</v>
      </c>
      <c r="K4396" s="92">
        <v>0.25</v>
      </c>
      <c r="O4396">
        <v>0</v>
      </c>
      <c r="P4396">
        <v>45.188929999999999</v>
      </c>
      <c r="Q4396">
        <v>5.7123470000000003</v>
      </c>
      <c r="R4396" s="93">
        <v>46302.575659722221</v>
      </c>
      <c r="S4396">
        <v>0</v>
      </c>
      <c r="V4396" t="s">
        <v>3762</v>
      </c>
    </row>
    <row r="4397" spans="1:22" x14ac:dyDescent="0.3">
      <c r="A4397" s="5">
        <v>46302</v>
      </c>
      <c r="B4397" s="98" t="s">
        <v>3842</v>
      </c>
      <c r="C4397" t="s">
        <v>865</v>
      </c>
      <c r="D4397" t="s">
        <v>2470</v>
      </c>
      <c r="E4397" t="s">
        <v>700</v>
      </c>
      <c r="F4397" t="s">
        <v>3843</v>
      </c>
      <c r="G4397" t="s">
        <v>2733</v>
      </c>
      <c r="H4397" t="s">
        <v>2737</v>
      </c>
      <c r="I4397" s="91">
        <v>0.33333333333333331</v>
      </c>
      <c r="J4397" s="91">
        <v>0.37847222222222221</v>
      </c>
      <c r="K4397" s="92">
        <v>1.08</v>
      </c>
      <c r="L4397" s="91">
        <v>0.41111111111111109</v>
      </c>
      <c r="M4397" s="91">
        <v>0.57708333333333328</v>
      </c>
      <c r="N4397" s="92">
        <v>3.98</v>
      </c>
      <c r="O4397">
        <v>1</v>
      </c>
      <c r="P4397">
        <v>45.203901000000002</v>
      </c>
      <c r="Q4397">
        <v>5.6643619999999997</v>
      </c>
      <c r="R4397" s="93">
        <v>46302.575659722221</v>
      </c>
      <c r="S4397">
        <v>1</v>
      </c>
      <c r="T4397">
        <v>20260464</v>
      </c>
      <c r="U4397" t="s">
        <v>838</v>
      </c>
      <c r="V4397">
        <v>20260464</v>
      </c>
    </row>
    <row r="4398" spans="1:22" x14ac:dyDescent="0.3">
      <c r="A4398" s="5">
        <v>46302</v>
      </c>
      <c r="B4398" s="98" t="s">
        <v>3844</v>
      </c>
      <c r="C4398" t="s">
        <v>952</v>
      </c>
      <c r="D4398" t="s">
        <v>1132</v>
      </c>
      <c r="E4398" t="s">
        <v>756</v>
      </c>
      <c r="F4398" t="s">
        <v>756</v>
      </c>
      <c r="G4398" t="s">
        <v>2733</v>
      </c>
      <c r="H4398" t="s">
        <v>2737</v>
      </c>
      <c r="I4398" s="91">
        <v>0.33333333333333331</v>
      </c>
      <c r="J4398" s="91">
        <v>0.34722222222222221</v>
      </c>
      <c r="K4398" s="92">
        <v>0.33</v>
      </c>
      <c r="O4398">
        <v>0</v>
      </c>
      <c r="P4398">
        <v>45.185825999999999</v>
      </c>
      <c r="Q4398">
        <v>5.7163009999999996</v>
      </c>
      <c r="R4398" s="93">
        <v>46302.575659722221</v>
      </c>
      <c r="S4398">
        <v>1</v>
      </c>
      <c r="T4398">
        <v>20260482</v>
      </c>
      <c r="U4398" t="s">
        <v>838</v>
      </c>
      <c r="V4398">
        <v>20260482</v>
      </c>
    </row>
    <row r="4399" spans="1:22" x14ac:dyDescent="0.3">
      <c r="A4399" s="5">
        <v>46302</v>
      </c>
      <c r="B4399" s="98" t="s">
        <v>3865</v>
      </c>
      <c r="C4399" t="s">
        <v>962</v>
      </c>
      <c r="D4399" t="s">
        <v>3538</v>
      </c>
      <c r="E4399" t="s">
        <v>289</v>
      </c>
      <c r="F4399" t="s">
        <v>3539</v>
      </c>
      <c r="G4399" t="s">
        <v>2733</v>
      </c>
      <c r="H4399" t="s">
        <v>2734</v>
      </c>
      <c r="I4399" s="91">
        <v>0.19791666666666666</v>
      </c>
      <c r="J4399" s="91">
        <v>0.2048611111111111</v>
      </c>
      <c r="K4399" s="92">
        <v>0.17</v>
      </c>
      <c r="O4399">
        <v>0</v>
      </c>
      <c r="P4399">
        <v>45.364960000000004</v>
      </c>
      <c r="Q4399">
        <v>5.5936700000000004</v>
      </c>
      <c r="R4399" s="93">
        <v>46302.575659722221</v>
      </c>
      <c r="S4399">
        <v>1</v>
      </c>
      <c r="T4399">
        <v>20260034</v>
      </c>
      <c r="U4399" t="s">
        <v>40</v>
      </c>
      <c r="V4399">
        <v>20260034</v>
      </c>
    </row>
    <row r="4400" spans="1:22" x14ac:dyDescent="0.3">
      <c r="A4400" s="5">
        <v>46302</v>
      </c>
      <c r="B4400" s="98" t="s">
        <v>3838</v>
      </c>
      <c r="C4400" t="s">
        <v>846</v>
      </c>
      <c r="E4400" t="s">
        <v>815</v>
      </c>
      <c r="F4400" t="s">
        <v>815</v>
      </c>
      <c r="I4400" s="91">
        <v>0.16666666666666666</v>
      </c>
      <c r="J4400" s="91">
        <v>0.1736111111111111</v>
      </c>
      <c r="K4400" s="92">
        <v>0.17</v>
      </c>
      <c r="O4400">
        <v>0</v>
      </c>
      <c r="P4400">
        <v>45.191439000000003</v>
      </c>
      <c r="Q4400">
        <v>5.7271229999999997</v>
      </c>
      <c r="R4400" s="93">
        <v>46302.575659722221</v>
      </c>
      <c r="S4400">
        <v>0</v>
      </c>
      <c r="V4400" t="s">
        <v>3763</v>
      </c>
    </row>
    <row r="4401" spans="1:22" x14ac:dyDescent="0.3">
      <c r="A4401" s="5">
        <v>46302</v>
      </c>
      <c r="B4401" s="98" t="s">
        <v>3848</v>
      </c>
      <c r="C4401" t="s">
        <v>945</v>
      </c>
      <c r="D4401" t="s">
        <v>1735</v>
      </c>
      <c r="E4401" t="s">
        <v>528</v>
      </c>
      <c r="F4401" t="s">
        <v>528</v>
      </c>
      <c r="G4401" t="s">
        <v>2733</v>
      </c>
      <c r="H4401" t="s">
        <v>2737</v>
      </c>
      <c r="I4401" s="91">
        <v>0.33333333333333331</v>
      </c>
      <c r="J4401" s="91">
        <v>0.34722222222222221</v>
      </c>
      <c r="K4401" s="92">
        <v>0.33</v>
      </c>
      <c r="L4401" s="91">
        <v>0.19722222222222222</v>
      </c>
      <c r="M4401" s="91">
        <v>0.20972222222222223</v>
      </c>
      <c r="N4401" s="92">
        <v>0.3</v>
      </c>
      <c r="O4401">
        <v>1</v>
      </c>
      <c r="P4401">
        <v>45.179605000000002</v>
      </c>
      <c r="Q4401">
        <v>5.7066030000000003</v>
      </c>
      <c r="R4401" s="93">
        <v>46302.575659722221</v>
      </c>
      <c r="S4401">
        <v>1</v>
      </c>
      <c r="T4401">
        <v>20260226</v>
      </c>
      <c r="U4401" t="s">
        <v>838</v>
      </c>
      <c r="V4401">
        <v>20260226</v>
      </c>
    </row>
    <row r="4402" spans="1:22" x14ac:dyDescent="0.3">
      <c r="A4402" s="5">
        <v>46302</v>
      </c>
      <c r="B4402" s="98" t="s">
        <v>3849</v>
      </c>
      <c r="C4402" t="s">
        <v>861</v>
      </c>
      <c r="D4402" t="s">
        <v>1970</v>
      </c>
      <c r="E4402" t="s">
        <v>353</v>
      </c>
      <c r="F4402" t="s">
        <v>353</v>
      </c>
      <c r="G4402" t="s">
        <v>2733</v>
      </c>
      <c r="H4402" t="s">
        <v>2737</v>
      </c>
      <c r="I4402" s="91">
        <v>0.33333333333333331</v>
      </c>
      <c r="J4402" s="91">
        <v>0.34722222222222221</v>
      </c>
      <c r="K4402" s="92">
        <v>0.33</v>
      </c>
      <c r="L4402" s="91">
        <v>0.53749999999999998</v>
      </c>
      <c r="M4402" s="91">
        <v>0.55208333333333337</v>
      </c>
      <c r="N4402" s="92">
        <v>0.35</v>
      </c>
      <c r="O4402">
        <v>1</v>
      </c>
      <c r="P4402">
        <v>45.166998999999997</v>
      </c>
      <c r="Q4402">
        <v>5.7281519999999997</v>
      </c>
      <c r="R4402" s="93">
        <v>46302.575659722221</v>
      </c>
      <c r="S4402">
        <v>1</v>
      </c>
      <c r="T4402">
        <v>20260299</v>
      </c>
      <c r="U4402" t="s">
        <v>838</v>
      </c>
      <c r="V4402">
        <v>20260299</v>
      </c>
    </row>
    <row r="4403" spans="1:22" x14ac:dyDescent="0.3">
      <c r="A4403" s="5">
        <v>46302</v>
      </c>
      <c r="B4403" s="98" t="s">
        <v>3829</v>
      </c>
      <c r="C4403" t="s">
        <v>946</v>
      </c>
      <c r="D4403" t="s">
        <v>2922</v>
      </c>
      <c r="E4403" t="s">
        <v>349</v>
      </c>
      <c r="F4403" t="s">
        <v>2923</v>
      </c>
      <c r="G4403" t="s">
        <v>2733</v>
      </c>
      <c r="H4403" t="s">
        <v>2734</v>
      </c>
      <c r="I4403" s="91">
        <v>0.16666666666666666</v>
      </c>
      <c r="J4403" s="91">
        <v>0.18055555555555555</v>
      </c>
      <c r="K4403" s="92">
        <v>0.33</v>
      </c>
      <c r="O4403">
        <v>0</v>
      </c>
      <c r="P4403">
        <v>45.203589000000001</v>
      </c>
      <c r="Q4403">
        <v>5.7051629999999998</v>
      </c>
      <c r="R4403" s="93">
        <v>46302.575659722221</v>
      </c>
      <c r="S4403">
        <v>0</v>
      </c>
      <c r="T4403">
        <v>20260160</v>
      </c>
      <c r="U4403" t="s">
        <v>3760</v>
      </c>
      <c r="V4403">
        <v>20260160</v>
      </c>
    </row>
    <row r="4404" spans="1:22" x14ac:dyDescent="0.3">
      <c r="A4404" s="5">
        <v>46302</v>
      </c>
      <c r="B4404" s="98" t="s">
        <v>3835</v>
      </c>
      <c r="C4404" t="s">
        <v>859</v>
      </c>
      <c r="D4404" t="s">
        <v>6549</v>
      </c>
      <c r="E4404" t="s">
        <v>166</v>
      </c>
      <c r="F4404" t="s">
        <v>6550</v>
      </c>
      <c r="G4404" t="s">
        <v>2733</v>
      </c>
      <c r="H4404" t="s">
        <v>2877</v>
      </c>
      <c r="I4404" s="91">
        <v>0.34722222222222221</v>
      </c>
      <c r="J4404" s="91">
        <v>0.3611111111111111</v>
      </c>
      <c r="K4404" s="92">
        <v>0.33</v>
      </c>
      <c r="O4404">
        <v>0</v>
      </c>
      <c r="P4404">
        <v>45.191105</v>
      </c>
      <c r="Q4404">
        <v>5.7245520000000001</v>
      </c>
      <c r="R4404" s="93">
        <v>46302.575659722221</v>
      </c>
      <c r="S4404">
        <v>1</v>
      </c>
      <c r="T4404">
        <v>20260515</v>
      </c>
      <c r="U4404" t="s">
        <v>40</v>
      </c>
      <c r="V4404">
        <v>20260515</v>
      </c>
    </row>
    <row r="4405" spans="1:22" x14ac:dyDescent="0.3">
      <c r="A4405" s="5">
        <v>46302</v>
      </c>
      <c r="B4405" s="98" t="s">
        <v>3816</v>
      </c>
      <c r="C4405" t="s">
        <v>957</v>
      </c>
      <c r="D4405" t="s">
        <v>2144</v>
      </c>
      <c r="E4405" t="s">
        <v>561</v>
      </c>
      <c r="F4405" t="s">
        <v>561</v>
      </c>
      <c r="G4405" t="s">
        <v>2733</v>
      </c>
      <c r="H4405" t="s">
        <v>2737</v>
      </c>
      <c r="I4405" s="91">
        <v>0.26041666666666669</v>
      </c>
      <c r="J4405" s="91">
        <v>0.28472222222222221</v>
      </c>
      <c r="K4405" s="92">
        <v>0.57999999999999996</v>
      </c>
      <c r="L4405" s="91">
        <v>0.36458333333333331</v>
      </c>
      <c r="M4405" s="91">
        <v>0.37013888888888891</v>
      </c>
      <c r="N4405" s="92">
        <v>0.13</v>
      </c>
      <c r="O4405">
        <v>1</v>
      </c>
      <c r="P4405">
        <v>45.197319</v>
      </c>
      <c r="Q4405">
        <v>5.7400260000000003</v>
      </c>
      <c r="R4405" s="93">
        <v>46302.575659722221</v>
      </c>
      <c r="S4405">
        <v>1</v>
      </c>
      <c r="T4405">
        <v>20260356</v>
      </c>
      <c r="U4405" t="s">
        <v>838</v>
      </c>
      <c r="V4405">
        <v>20260356</v>
      </c>
    </row>
    <row r="4406" spans="1:22" x14ac:dyDescent="0.3">
      <c r="A4406" s="5">
        <v>46302</v>
      </c>
      <c r="B4406" s="98" t="s">
        <v>3823</v>
      </c>
      <c r="C4406" t="s">
        <v>968</v>
      </c>
      <c r="D4406" t="s">
        <v>2731</v>
      </c>
      <c r="E4406" t="s">
        <v>529</v>
      </c>
      <c r="F4406" t="s">
        <v>2732</v>
      </c>
      <c r="G4406" t="s">
        <v>2733</v>
      </c>
      <c r="H4406" t="s">
        <v>2734</v>
      </c>
      <c r="I4406" s="91">
        <v>0.31944444444444442</v>
      </c>
      <c r="J4406" s="91">
        <v>0.33333333333333331</v>
      </c>
      <c r="K4406" s="92">
        <v>0.33</v>
      </c>
      <c r="O4406">
        <v>0</v>
      </c>
      <c r="P4406">
        <v>45.177917000000001</v>
      </c>
      <c r="Q4406">
        <v>5.7286510000000002</v>
      </c>
      <c r="R4406" s="93">
        <v>46302.575659722221</v>
      </c>
      <c r="S4406">
        <v>1</v>
      </c>
      <c r="T4406">
        <v>20260228</v>
      </c>
      <c r="U4406" t="s">
        <v>40</v>
      </c>
      <c r="V4406">
        <v>20260228</v>
      </c>
    </row>
    <row r="4407" spans="1:22" x14ac:dyDescent="0.3">
      <c r="A4407" s="5">
        <v>46302</v>
      </c>
      <c r="B4407" s="98" t="s">
        <v>3829</v>
      </c>
      <c r="C4407" t="s">
        <v>946</v>
      </c>
      <c r="D4407" t="s">
        <v>2466</v>
      </c>
      <c r="E4407" t="s">
        <v>797</v>
      </c>
      <c r="F4407" t="s">
        <v>797</v>
      </c>
      <c r="G4407" t="s">
        <v>2733</v>
      </c>
      <c r="H4407" t="s">
        <v>2737</v>
      </c>
      <c r="I4407" s="91">
        <v>0.33333333333333331</v>
      </c>
      <c r="J4407" s="91">
        <v>0.34722222222222221</v>
      </c>
      <c r="K4407" s="92">
        <v>0.33</v>
      </c>
      <c r="O4407">
        <v>0</v>
      </c>
      <c r="P4407">
        <v>45.201144999999997</v>
      </c>
      <c r="Q4407">
        <v>5.706251</v>
      </c>
      <c r="R4407" s="93">
        <v>46302.575659722221</v>
      </c>
      <c r="S4407">
        <v>0</v>
      </c>
      <c r="T4407">
        <v>20260463</v>
      </c>
      <c r="U4407" t="s">
        <v>838</v>
      </c>
      <c r="V4407">
        <v>20260463</v>
      </c>
    </row>
    <row r="4408" spans="1:22" x14ac:dyDescent="0.3">
      <c r="A4408" s="5">
        <v>46302</v>
      </c>
      <c r="B4408" s="98" t="s">
        <v>6033</v>
      </c>
      <c r="C4408" t="s">
        <v>846</v>
      </c>
      <c r="E4408" t="s">
        <v>2838</v>
      </c>
      <c r="F4408" t="s">
        <v>2838</v>
      </c>
      <c r="I4408" s="91">
        <v>0.33333333333333331</v>
      </c>
      <c r="J4408" s="91">
        <v>0.34722222222222221</v>
      </c>
      <c r="K4408" s="92">
        <v>0.33</v>
      </c>
      <c r="O4408">
        <v>0</v>
      </c>
      <c r="P4408">
        <v>45.181372000000003</v>
      </c>
      <c r="Q4408">
        <v>5.7330990000000002</v>
      </c>
      <c r="R4408" s="93">
        <v>46302.575659722221</v>
      </c>
      <c r="S4408">
        <v>0</v>
      </c>
      <c r="T4408">
        <v>20260540</v>
      </c>
      <c r="U4408" t="s">
        <v>3760</v>
      </c>
      <c r="V4408">
        <v>20260540</v>
      </c>
    </row>
    <row r="4409" spans="1:22" x14ac:dyDescent="0.3">
      <c r="A4409" s="5">
        <v>46302</v>
      </c>
      <c r="B4409" s="98" t="s">
        <v>3846</v>
      </c>
      <c r="C4409" t="s">
        <v>863</v>
      </c>
      <c r="D4409" t="s">
        <v>862</v>
      </c>
      <c r="E4409" t="s">
        <v>810</v>
      </c>
      <c r="F4409" t="s">
        <v>810</v>
      </c>
      <c r="G4409" t="s">
        <v>2733</v>
      </c>
      <c r="H4409" t="s">
        <v>2737</v>
      </c>
      <c r="I4409" s="91">
        <v>0.33333333333333331</v>
      </c>
      <c r="J4409" s="91">
        <v>0.37847222222222221</v>
      </c>
      <c r="K4409" s="92">
        <v>1.08</v>
      </c>
      <c r="L4409" s="91">
        <v>0.2388888888888889</v>
      </c>
      <c r="M4409" s="91">
        <v>0.27916666666666667</v>
      </c>
      <c r="N4409" s="92">
        <v>0.97</v>
      </c>
      <c r="O4409">
        <v>1</v>
      </c>
      <c r="P4409">
        <v>45.190103000000001</v>
      </c>
      <c r="Q4409">
        <v>5.7168659999999996</v>
      </c>
      <c r="R4409" s="93">
        <v>46302.575659722221</v>
      </c>
      <c r="S4409">
        <v>1</v>
      </c>
      <c r="V4409" t="s">
        <v>3764</v>
      </c>
    </row>
    <row r="4410" spans="1:22" x14ac:dyDescent="0.3">
      <c r="A4410" s="5">
        <v>46302</v>
      </c>
      <c r="B4410" s="98" t="s">
        <v>3830</v>
      </c>
      <c r="C4410" t="s">
        <v>951</v>
      </c>
      <c r="D4410" t="s">
        <v>1336</v>
      </c>
      <c r="E4410" t="s">
        <v>493</v>
      </c>
      <c r="F4410" t="s">
        <v>493</v>
      </c>
      <c r="G4410" t="s">
        <v>2733</v>
      </c>
      <c r="H4410" t="s">
        <v>2737</v>
      </c>
      <c r="I4410" s="91">
        <v>0.33333333333333331</v>
      </c>
      <c r="J4410" s="91">
        <v>0.34722222222222221</v>
      </c>
      <c r="K4410" s="92">
        <v>0.33</v>
      </c>
      <c r="L4410" s="91">
        <v>0.39930555555555558</v>
      </c>
      <c r="M4410" s="91">
        <v>0.43333333333333335</v>
      </c>
      <c r="N4410" s="92">
        <v>0.82</v>
      </c>
      <c r="O4410">
        <v>1</v>
      </c>
      <c r="P4410">
        <v>45.220550000000003</v>
      </c>
      <c r="Q4410">
        <v>5.7636180000000001</v>
      </c>
      <c r="R4410" s="93">
        <v>46302.575659722221</v>
      </c>
      <c r="S4410">
        <v>1</v>
      </c>
      <c r="T4410">
        <v>20260085</v>
      </c>
      <c r="U4410" t="s">
        <v>838</v>
      </c>
      <c r="V4410">
        <v>20260085</v>
      </c>
    </row>
    <row r="4411" spans="1:22" x14ac:dyDescent="0.3">
      <c r="A4411" s="5">
        <v>46302</v>
      </c>
      <c r="B4411" s="98" t="s">
        <v>3856</v>
      </c>
      <c r="C4411" t="s">
        <v>979</v>
      </c>
      <c r="D4411" t="s">
        <v>2930</v>
      </c>
      <c r="E4411" t="s">
        <v>309</v>
      </c>
      <c r="F4411" t="s">
        <v>3910</v>
      </c>
      <c r="G4411" t="s">
        <v>2733</v>
      </c>
      <c r="H4411" t="s">
        <v>2734</v>
      </c>
      <c r="I4411" s="91">
        <v>0.21527777777777779</v>
      </c>
      <c r="J4411" s="91">
        <v>0.22916666666666666</v>
      </c>
      <c r="K4411" s="92">
        <v>0.33</v>
      </c>
      <c r="O4411">
        <v>0</v>
      </c>
      <c r="P4411">
        <v>45.200983999999998</v>
      </c>
      <c r="Q4411">
        <v>5.7100590000000002</v>
      </c>
      <c r="R4411" s="93">
        <v>46302.575659722221</v>
      </c>
      <c r="S4411">
        <v>1</v>
      </c>
      <c r="T4411">
        <v>20260467</v>
      </c>
      <c r="U4411" t="s">
        <v>40</v>
      </c>
      <c r="V4411">
        <v>20260467</v>
      </c>
    </row>
    <row r="4412" spans="1:22" x14ac:dyDescent="0.3">
      <c r="A4412" s="5">
        <v>46302</v>
      </c>
      <c r="B4412" s="98" t="s">
        <v>3841</v>
      </c>
      <c r="C4412" t="s">
        <v>971</v>
      </c>
      <c r="D4412" t="s">
        <v>1488</v>
      </c>
      <c r="E4412" t="s">
        <v>71</v>
      </c>
      <c r="F4412" t="s">
        <v>71</v>
      </c>
      <c r="G4412" t="s">
        <v>2733</v>
      </c>
      <c r="H4412" t="s">
        <v>2737</v>
      </c>
      <c r="I4412" s="91">
        <v>0.33333333333333331</v>
      </c>
      <c r="J4412" s="91">
        <v>0.35416666666666669</v>
      </c>
      <c r="K4412" s="92">
        <v>0.5</v>
      </c>
      <c r="L4412" s="91">
        <v>0.30555555555555558</v>
      </c>
      <c r="O4412">
        <v>0</v>
      </c>
      <c r="P4412">
        <v>45.187721000000003</v>
      </c>
      <c r="Q4412">
        <v>5.7222999999999997</v>
      </c>
      <c r="R4412" s="93">
        <v>46302.575659722221</v>
      </c>
      <c r="S4412">
        <v>1</v>
      </c>
      <c r="T4412">
        <v>20260138</v>
      </c>
      <c r="U4412" t="s">
        <v>838</v>
      </c>
      <c r="V4412">
        <v>20260138</v>
      </c>
    </row>
    <row r="4413" spans="1:22" x14ac:dyDescent="0.3">
      <c r="A4413" s="5">
        <v>46302</v>
      </c>
      <c r="B4413" s="98" t="s">
        <v>3827</v>
      </c>
      <c r="C4413" t="s">
        <v>967</v>
      </c>
      <c r="D4413" t="s">
        <v>2073</v>
      </c>
      <c r="E4413" t="s">
        <v>155</v>
      </c>
      <c r="F4413" t="s">
        <v>155</v>
      </c>
      <c r="G4413" t="s">
        <v>2733</v>
      </c>
      <c r="H4413" t="s">
        <v>2737</v>
      </c>
      <c r="I4413" s="91">
        <v>0.33333333333333331</v>
      </c>
      <c r="J4413" s="91">
        <v>0.34722222222222221</v>
      </c>
      <c r="K4413" s="92">
        <v>0.33</v>
      </c>
      <c r="L4413" s="91">
        <v>0.36388888888888887</v>
      </c>
      <c r="M4413" s="91">
        <v>0.40486111111111112</v>
      </c>
      <c r="N4413" s="92">
        <v>0.98</v>
      </c>
      <c r="O4413">
        <v>1</v>
      </c>
      <c r="P4413">
        <v>45.187305000000002</v>
      </c>
      <c r="Q4413">
        <v>5.7191090000000004</v>
      </c>
      <c r="R4413" s="93">
        <v>46302.575659722221</v>
      </c>
      <c r="S4413">
        <v>1</v>
      </c>
      <c r="T4413">
        <v>20260333</v>
      </c>
      <c r="U4413" t="s">
        <v>838</v>
      </c>
      <c r="V4413">
        <v>20260333</v>
      </c>
    </row>
    <row r="4414" spans="1:22" x14ac:dyDescent="0.3">
      <c r="A4414" s="5">
        <v>46302</v>
      </c>
      <c r="B4414" s="98" t="s">
        <v>3862</v>
      </c>
      <c r="C4414" t="s">
        <v>853</v>
      </c>
      <c r="D4414" t="s">
        <v>3025</v>
      </c>
      <c r="E4414" t="s">
        <v>94</v>
      </c>
      <c r="F4414" t="s">
        <v>6031</v>
      </c>
      <c r="G4414" t="s">
        <v>2733</v>
      </c>
      <c r="H4414" t="s">
        <v>2734</v>
      </c>
      <c r="I4414" s="91">
        <v>0.16666666666666666</v>
      </c>
      <c r="J4414" s="91">
        <v>0.18055555555555555</v>
      </c>
      <c r="K4414" s="92">
        <v>0.33</v>
      </c>
      <c r="O4414">
        <v>0</v>
      </c>
      <c r="P4414">
        <v>45.190103999999998</v>
      </c>
      <c r="Q4414">
        <v>5.7049050000000001</v>
      </c>
      <c r="R4414" s="93">
        <v>46302.575659722221</v>
      </c>
      <c r="S4414">
        <v>1</v>
      </c>
      <c r="T4414">
        <v>20260256</v>
      </c>
      <c r="U4414" t="s">
        <v>40</v>
      </c>
      <c r="V4414">
        <v>20260256</v>
      </c>
    </row>
    <row r="4415" spans="1:22" x14ac:dyDescent="0.3">
      <c r="A4415" s="5">
        <v>46302</v>
      </c>
      <c r="B4415" s="98" t="s">
        <v>3854</v>
      </c>
      <c r="C4415" t="s">
        <v>963</v>
      </c>
      <c r="D4415" t="s">
        <v>2350</v>
      </c>
      <c r="E4415" t="s">
        <v>176</v>
      </c>
      <c r="F4415" t="s">
        <v>176</v>
      </c>
      <c r="G4415" t="s">
        <v>2733</v>
      </c>
      <c r="H4415" t="s">
        <v>2737</v>
      </c>
      <c r="I4415" s="91">
        <v>0.33333333333333331</v>
      </c>
      <c r="J4415" s="91">
        <v>0.34722222222222221</v>
      </c>
      <c r="K4415" s="92">
        <v>0.33</v>
      </c>
      <c r="L4415" s="91">
        <v>0.18472222222222223</v>
      </c>
      <c r="M4415" s="91">
        <v>0.2</v>
      </c>
      <c r="N4415" s="92">
        <v>0.37</v>
      </c>
      <c r="O4415">
        <v>1</v>
      </c>
      <c r="P4415">
        <v>45.179839999999999</v>
      </c>
      <c r="Q4415">
        <v>5.7082069999999998</v>
      </c>
      <c r="R4415" s="93">
        <v>46302.575659722221</v>
      </c>
      <c r="S4415">
        <v>1</v>
      </c>
      <c r="T4415">
        <v>20260427</v>
      </c>
      <c r="U4415" t="s">
        <v>838</v>
      </c>
      <c r="V4415">
        <v>20260427</v>
      </c>
    </row>
    <row r="4416" spans="1:22" x14ac:dyDescent="0.3">
      <c r="A4416" s="5">
        <v>46302</v>
      </c>
      <c r="B4416" s="98" t="s">
        <v>3816</v>
      </c>
      <c r="C4416" t="s">
        <v>957</v>
      </c>
      <c r="D4416" t="s">
        <v>2291</v>
      </c>
      <c r="E4416" t="s">
        <v>185</v>
      </c>
      <c r="F4416" t="s">
        <v>2293</v>
      </c>
      <c r="G4416" t="s">
        <v>2733</v>
      </c>
      <c r="H4416" t="s">
        <v>2737</v>
      </c>
      <c r="I4416" s="91">
        <v>0.2048611111111111</v>
      </c>
      <c r="J4416" s="91">
        <v>0.2361111111111111</v>
      </c>
      <c r="K4416" s="92">
        <v>0.75</v>
      </c>
      <c r="L4416" s="91">
        <v>0.47291666666666665</v>
      </c>
      <c r="M4416" s="91">
        <v>0.47847222222222224</v>
      </c>
      <c r="N4416" s="92">
        <v>0.13</v>
      </c>
      <c r="O4416">
        <v>1</v>
      </c>
      <c r="P4416">
        <v>45.186712</v>
      </c>
      <c r="Q4416">
        <v>5.7117839999999998</v>
      </c>
      <c r="R4416" s="93">
        <v>46302.575659722221</v>
      </c>
      <c r="S4416">
        <v>1</v>
      </c>
      <c r="T4416">
        <v>20260405</v>
      </c>
      <c r="U4416" t="s">
        <v>838</v>
      </c>
      <c r="V4416">
        <v>20260405</v>
      </c>
    </row>
    <row r="4417" spans="1:22" x14ac:dyDescent="0.3">
      <c r="A4417" s="5">
        <v>46302</v>
      </c>
      <c r="B4417" s="98" t="s">
        <v>3840</v>
      </c>
      <c r="C4417" t="s">
        <v>959</v>
      </c>
      <c r="D4417" t="s">
        <v>1713</v>
      </c>
      <c r="E4417" t="s">
        <v>708</v>
      </c>
      <c r="F4417" t="s">
        <v>708</v>
      </c>
      <c r="G4417" t="s">
        <v>2733</v>
      </c>
      <c r="H4417" t="s">
        <v>2737</v>
      </c>
      <c r="I4417" s="91">
        <v>0.25347222222222221</v>
      </c>
      <c r="J4417" s="91">
        <v>0.3298611111111111</v>
      </c>
      <c r="K4417" s="92">
        <v>1.83</v>
      </c>
      <c r="O4417">
        <v>0</v>
      </c>
      <c r="P4417">
        <v>45.204405999999999</v>
      </c>
      <c r="Q4417">
        <v>5.7605760000000004</v>
      </c>
      <c r="R4417" s="93">
        <v>46302.575659722221</v>
      </c>
      <c r="S4417">
        <v>1</v>
      </c>
      <c r="T4417">
        <v>20260220</v>
      </c>
      <c r="U4417" t="s">
        <v>838</v>
      </c>
      <c r="V4417">
        <v>20260220</v>
      </c>
    </row>
    <row r="4418" spans="1:22" x14ac:dyDescent="0.3">
      <c r="A4418" s="5">
        <v>46302</v>
      </c>
      <c r="B4418" s="98" t="s">
        <v>3816</v>
      </c>
      <c r="C4418" t="s">
        <v>957</v>
      </c>
      <c r="D4418" t="s">
        <v>3378</v>
      </c>
      <c r="E4418" t="s">
        <v>207</v>
      </c>
      <c r="F4418" t="s">
        <v>3379</v>
      </c>
      <c r="G4418" t="s">
        <v>2733</v>
      </c>
      <c r="H4418" t="s">
        <v>2734</v>
      </c>
      <c r="I4418" s="91">
        <v>0.16666666666666666</v>
      </c>
      <c r="J4418" s="91">
        <v>0.18055555555555555</v>
      </c>
      <c r="K4418" s="92">
        <v>0.33</v>
      </c>
      <c r="L4418" s="91">
        <v>0.40347222222222223</v>
      </c>
      <c r="M4418" s="91">
        <v>0.40833333333333333</v>
      </c>
      <c r="N4418" s="92">
        <v>0.12</v>
      </c>
      <c r="O4418">
        <v>1</v>
      </c>
      <c r="P4418">
        <v>45.196975999999999</v>
      </c>
      <c r="Q4418">
        <v>5.7354219999999998</v>
      </c>
      <c r="R4418" s="93">
        <v>46302.575659722221</v>
      </c>
      <c r="S4418">
        <v>1</v>
      </c>
      <c r="T4418">
        <v>20260150</v>
      </c>
      <c r="U4418" t="s">
        <v>40</v>
      </c>
      <c r="V4418">
        <v>20260150</v>
      </c>
    </row>
    <row r="4419" spans="1:22" x14ac:dyDescent="0.3">
      <c r="A4419" s="5">
        <v>46302</v>
      </c>
      <c r="B4419" s="98" t="s">
        <v>3839</v>
      </c>
      <c r="C4419" t="s">
        <v>966</v>
      </c>
      <c r="D4419" t="s">
        <v>2662</v>
      </c>
      <c r="E4419" t="s">
        <v>328</v>
      </c>
      <c r="F4419" t="s">
        <v>328</v>
      </c>
      <c r="G4419" t="s">
        <v>2733</v>
      </c>
      <c r="H4419" t="s">
        <v>2737</v>
      </c>
      <c r="I4419" s="91">
        <v>0.3576388888888889</v>
      </c>
      <c r="J4419" s="91">
        <v>0.3923611111111111</v>
      </c>
      <c r="K4419" s="92">
        <v>0.83</v>
      </c>
      <c r="L4419" s="91">
        <v>0.44930555555555557</v>
      </c>
      <c r="M4419" s="91">
        <v>0.47430555555555554</v>
      </c>
      <c r="N4419" s="92">
        <v>0.6</v>
      </c>
      <c r="O4419">
        <v>1</v>
      </c>
      <c r="P4419">
        <v>45.363025</v>
      </c>
      <c r="Q4419">
        <v>5.5821949999999996</v>
      </c>
      <c r="R4419" s="93">
        <v>46302.575659722221</v>
      </c>
      <c r="S4419">
        <v>1</v>
      </c>
      <c r="T4419">
        <v>20260555</v>
      </c>
      <c r="U4419" t="s">
        <v>838</v>
      </c>
      <c r="V4419">
        <v>20260555</v>
      </c>
    </row>
    <row r="4420" spans="1:22" x14ac:dyDescent="0.3">
      <c r="A4420" s="5">
        <v>46302</v>
      </c>
      <c r="B4420" s="98" t="s">
        <v>3830</v>
      </c>
      <c r="C4420" t="s">
        <v>951</v>
      </c>
      <c r="D4420" t="s">
        <v>3090</v>
      </c>
      <c r="E4420" t="s">
        <v>414</v>
      </c>
      <c r="F4420" t="s">
        <v>6032</v>
      </c>
      <c r="G4420" t="s">
        <v>2733</v>
      </c>
      <c r="H4420" t="s">
        <v>2734</v>
      </c>
      <c r="I4420" s="91">
        <v>0.16666666666666666</v>
      </c>
      <c r="J4420" s="91">
        <v>0.18055555555555555</v>
      </c>
      <c r="K4420" s="92">
        <v>0.33</v>
      </c>
      <c r="L4420" s="91">
        <v>0.27569444444444446</v>
      </c>
      <c r="M4420" s="91">
        <v>0.4861111111111111</v>
      </c>
      <c r="N4420" s="92">
        <v>5.05</v>
      </c>
      <c r="O4420">
        <v>1</v>
      </c>
      <c r="P4420">
        <v>45.208905000000001</v>
      </c>
      <c r="Q4420">
        <v>5.7485759999999999</v>
      </c>
      <c r="R4420" s="93">
        <v>46302.575659722221</v>
      </c>
      <c r="S4420">
        <v>1</v>
      </c>
      <c r="T4420">
        <v>20260114</v>
      </c>
      <c r="U4420" t="s">
        <v>40</v>
      </c>
      <c r="V4420">
        <v>20260114</v>
      </c>
    </row>
    <row r="4421" spans="1:22" x14ac:dyDescent="0.3">
      <c r="A4421" s="5">
        <v>46302</v>
      </c>
      <c r="B4421" s="98" t="s">
        <v>3841</v>
      </c>
      <c r="C4421" t="s">
        <v>971</v>
      </c>
      <c r="D4421" t="s">
        <v>2871</v>
      </c>
      <c r="E4421" t="s">
        <v>71</v>
      </c>
      <c r="F4421" t="s">
        <v>2872</v>
      </c>
      <c r="G4421" t="s">
        <v>2733</v>
      </c>
      <c r="H4421" t="s">
        <v>2734</v>
      </c>
      <c r="I4421" s="91">
        <v>0.25</v>
      </c>
      <c r="J4421" s="91">
        <v>0.26041666666666669</v>
      </c>
      <c r="K4421" s="92">
        <v>0.25</v>
      </c>
      <c r="L4421" s="91">
        <v>0.17291666666666666</v>
      </c>
      <c r="M4421" s="91">
        <v>0.1763888888888889</v>
      </c>
      <c r="N4421" s="92">
        <v>0.08</v>
      </c>
      <c r="O4421">
        <v>1</v>
      </c>
      <c r="P4421">
        <v>45.187721000000003</v>
      </c>
      <c r="Q4421">
        <v>5.7222999999999997</v>
      </c>
      <c r="R4421" s="93">
        <v>46302.575659722221</v>
      </c>
      <c r="S4421">
        <v>1</v>
      </c>
      <c r="T4421">
        <v>20260138</v>
      </c>
      <c r="U4421" t="s">
        <v>40</v>
      </c>
      <c r="V4421">
        <v>20260138</v>
      </c>
    </row>
    <row r="4422" spans="1:22" x14ac:dyDescent="0.3">
      <c r="A4422" s="5">
        <v>46302</v>
      </c>
      <c r="B4422" s="98" t="s">
        <v>3817</v>
      </c>
      <c r="C4422" t="s">
        <v>974</v>
      </c>
      <c r="D4422" t="s">
        <v>1950</v>
      </c>
      <c r="E4422" t="s">
        <v>50</v>
      </c>
      <c r="F4422" t="s">
        <v>5968</v>
      </c>
      <c r="G4422" t="s">
        <v>2733</v>
      </c>
      <c r="H4422" t="s">
        <v>2737</v>
      </c>
      <c r="I4422" s="91">
        <v>0.33333333333333331</v>
      </c>
      <c r="J4422" s="91">
        <v>0.3611111111111111</v>
      </c>
      <c r="K4422" s="92">
        <v>0.67</v>
      </c>
      <c r="L4422" s="91">
        <v>0.32222222222222224</v>
      </c>
      <c r="M4422" s="91">
        <v>0.33819444444444446</v>
      </c>
      <c r="N4422" s="92">
        <v>0.38</v>
      </c>
      <c r="O4422">
        <v>1</v>
      </c>
      <c r="P4422">
        <v>45.184576999999997</v>
      </c>
      <c r="Q4422">
        <v>5.720396</v>
      </c>
      <c r="R4422" s="93">
        <v>46302.575659722221</v>
      </c>
      <c r="S4422">
        <v>1</v>
      </c>
      <c r="T4422">
        <v>20260293</v>
      </c>
      <c r="U4422" t="s">
        <v>838</v>
      </c>
      <c r="V4422">
        <v>20260293</v>
      </c>
    </row>
    <row r="4423" spans="1:22" x14ac:dyDescent="0.3">
      <c r="A4423" s="5">
        <v>46302</v>
      </c>
      <c r="B4423" s="98" t="s">
        <v>3841</v>
      </c>
      <c r="C4423" t="s">
        <v>971</v>
      </c>
      <c r="D4423" t="s">
        <v>2252</v>
      </c>
      <c r="E4423" t="s">
        <v>131</v>
      </c>
      <c r="F4423" t="s">
        <v>131</v>
      </c>
      <c r="G4423" t="s">
        <v>2733</v>
      </c>
      <c r="H4423" t="s">
        <v>2737</v>
      </c>
      <c r="I4423" s="91">
        <v>0.33333333333333331</v>
      </c>
      <c r="J4423" s="91">
        <v>0.37847222222222221</v>
      </c>
      <c r="K4423" s="92">
        <v>1.08</v>
      </c>
      <c r="L4423" s="91">
        <v>0.25555555555555554</v>
      </c>
      <c r="M4423" s="91">
        <v>0.28472222222222221</v>
      </c>
      <c r="N4423" s="92">
        <v>0.7</v>
      </c>
      <c r="O4423">
        <v>1</v>
      </c>
      <c r="P4423">
        <v>45.190066999999999</v>
      </c>
      <c r="Q4423">
        <v>5.7276720000000001</v>
      </c>
      <c r="R4423" s="93">
        <v>46302.575659722221</v>
      </c>
      <c r="S4423">
        <v>1</v>
      </c>
      <c r="T4423">
        <v>20260394</v>
      </c>
      <c r="U4423" t="s">
        <v>838</v>
      </c>
      <c r="V4423">
        <v>20260394</v>
      </c>
    </row>
    <row r="4424" spans="1:22" x14ac:dyDescent="0.3">
      <c r="A4424" s="5">
        <v>46302</v>
      </c>
      <c r="B4424" s="98" t="s">
        <v>3856</v>
      </c>
      <c r="C4424" t="s">
        <v>979</v>
      </c>
      <c r="D4424" t="s">
        <v>3269</v>
      </c>
      <c r="E4424" t="s">
        <v>76</v>
      </c>
      <c r="F4424" t="s">
        <v>3270</v>
      </c>
      <c r="G4424" t="s">
        <v>2733</v>
      </c>
      <c r="H4424" t="s">
        <v>2734</v>
      </c>
      <c r="I4424" s="91">
        <v>0.26041666666666669</v>
      </c>
      <c r="J4424" s="91">
        <v>0.27430555555555558</v>
      </c>
      <c r="K4424" s="92">
        <v>0.33</v>
      </c>
      <c r="O4424">
        <v>0</v>
      </c>
      <c r="P4424">
        <v>45.183639999999997</v>
      </c>
      <c r="Q4424">
        <v>5.7215680000000004</v>
      </c>
      <c r="R4424" s="93">
        <v>46302.575659722221</v>
      </c>
      <c r="S4424">
        <v>1</v>
      </c>
      <c r="T4424">
        <v>20260480</v>
      </c>
      <c r="U4424" t="s">
        <v>40</v>
      </c>
      <c r="V4424">
        <v>20260480</v>
      </c>
    </row>
    <row r="4425" spans="1:22" x14ac:dyDescent="0.3">
      <c r="A4425" s="5">
        <v>46302</v>
      </c>
      <c r="B4425" s="98" t="s">
        <v>3845</v>
      </c>
      <c r="C4425" t="s">
        <v>950</v>
      </c>
      <c r="D4425" t="s">
        <v>3046</v>
      </c>
      <c r="E4425" t="s">
        <v>116</v>
      </c>
      <c r="F4425" t="s">
        <v>3047</v>
      </c>
      <c r="G4425" t="s">
        <v>2733</v>
      </c>
      <c r="H4425" t="s">
        <v>2734</v>
      </c>
      <c r="I4425" s="91">
        <v>0.16666666666666666</v>
      </c>
      <c r="J4425" s="91">
        <v>0.18055555555555555</v>
      </c>
      <c r="K4425" s="92">
        <v>0.33</v>
      </c>
      <c r="L4425" s="91">
        <v>0.18888888888888888</v>
      </c>
      <c r="M4425" s="91">
        <v>0.50277777777777777</v>
      </c>
      <c r="N4425" s="92">
        <v>7.53</v>
      </c>
      <c r="O4425">
        <v>1</v>
      </c>
      <c r="P4425">
        <v>45.178801999999997</v>
      </c>
      <c r="Q4425">
        <v>5.7273579999999997</v>
      </c>
      <c r="R4425" s="93">
        <v>46302.575659722221</v>
      </c>
      <c r="S4425">
        <v>1</v>
      </c>
      <c r="T4425">
        <v>20170001</v>
      </c>
      <c r="U4425" t="s">
        <v>3760</v>
      </c>
      <c r="V4425">
        <v>20170001</v>
      </c>
    </row>
    <row r="4426" spans="1:22" x14ac:dyDescent="0.3">
      <c r="A4426" s="5">
        <v>46302</v>
      </c>
      <c r="B4426" s="98" t="s">
        <v>3849</v>
      </c>
      <c r="C4426" t="s">
        <v>861</v>
      </c>
      <c r="D4426" t="s">
        <v>3581</v>
      </c>
      <c r="E4426" t="s">
        <v>172</v>
      </c>
      <c r="F4426" t="s">
        <v>3582</v>
      </c>
      <c r="G4426" t="s">
        <v>2733</v>
      </c>
      <c r="H4426" t="s">
        <v>2734</v>
      </c>
      <c r="I4426" s="91">
        <v>0.16666666666666666</v>
      </c>
      <c r="J4426" s="91">
        <v>0.18055555555555555</v>
      </c>
      <c r="K4426" s="92">
        <v>0.33</v>
      </c>
      <c r="L4426" s="91">
        <v>0.17986111111111111</v>
      </c>
      <c r="M4426" s="91">
        <v>0.47916666666666669</v>
      </c>
      <c r="N4426" s="92">
        <v>7.18</v>
      </c>
      <c r="O4426">
        <v>1</v>
      </c>
      <c r="P4426">
        <v>45.190415999999999</v>
      </c>
      <c r="Q4426">
        <v>5.717098</v>
      </c>
      <c r="R4426" s="93">
        <v>46302.575659722221</v>
      </c>
      <c r="S4426">
        <v>1</v>
      </c>
      <c r="T4426">
        <v>20260519</v>
      </c>
      <c r="U4426" t="s">
        <v>3760</v>
      </c>
      <c r="V4426">
        <v>20260519</v>
      </c>
    </row>
    <row r="4427" spans="1:22" x14ac:dyDescent="0.3">
      <c r="A4427" s="5">
        <v>46302</v>
      </c>
      <c r="B4427" s="98" t="s">
        <v>3839</v>
      </c>
      <c r="C4427" t="s">
        <v>966</v>
      </c>
      <c r="D4427" t="s">
        <v>2438</v>
      </c>
      <c r="E4427" t="s">
        <v>791</v>
      </c>
      <c r="F4427" t="s">
        <v>791</v>
      </c>
      <c r="G4427" t="s">
        <v>2733</v>
      </c>
      <c r="H4427" t="s">
        <v>2737</v>
      </c>
      <c r="I4427" s="91">
        <v>0.40277777777777779</v>
      </c>
      <c r="J4427" s="91">
        <v>0.4375</v>
      </c>
      <c r="K4427" s="92">
        <v>0.83</v>
      </c>
      <c r="L4427" s="91">
        <v>0.39444444444444443</v>
      </c>
      <c r="M4427" s="91">
        <v>0.42986111111111114</v>
      </c>
      <c r="N4427" s="92">
        <v>0.85</v>
      </c>
      <c r="O4427">
        <v>1</v>
      </c>
      <c r="P4427">
        <v>45.376016999999997</v>
      </c>
      <c r="Q4427">
        <v>5.5822570000000002</v>
      </c>
      <c r="R4427" s="93">
        <v>46302.575659722221</v>
      </c>
      <c r="S4427">
        <v>1</v>
      </c>
      <c r="T4427">
        <v>20260453</v>
      </c>
      <c r="U4427" t="s">
        <v>838</v>
      </c>
      <c r="V4427">
        <v>20260453</v>
      </c>
    </row>
    <row r="4428" spans="1:22" x14ac:dyDescent="0.3">
      <c r="A4428" s="5">
        <v>46302</v>
      </c>
      <c r="B4428" s="98" t="s">
        <v>3849</v>
      </c>
      <c r="C4428" t="s">
        <v>861</v>
      </c>
      <c r="D4428" t="s">
        <v>1438</v>
      </c>
      <c r="E4428" t="s">
        <v>431</v>
      </c>
      <c r="F4428" t="s">
        <v>431</v>
      </c>
      <c r="G4428" t="s">
        <v>2733</v>
      </c>
      <c r="H4428" t="s">
        <v>2737</v>
      </c>
      <c r="I4428" s="91">
        <v>0.33333333333333331</v>
      </c>
      <c r="J4428" s="91">
        <v>0.35416666666666669</v>
      </c>
      <c r="K4428" s="92">
        <v>0.5</v>
      </c>
      <c r="L4428" s="91">
        <v>0.56319444444444444</v>
      </c>
      <c r="M4428" s="91">
        <v>0.57291666666666663</v>
      </c>
      <c r="N4428" s="92">
        <v>0.23</v>
      </c>
      <c r="O4428">
        <v>1</v>
      </c>
      <c r="P4428">
        <v>45.148544999999999</v>
      </c>
      <c r="Q4428">
        <v>5.704593</v>
      </c>
      <c r="R4428" s="93">
        <v>46302.575659722221</v>
      </c>
      <c r="S4428">
        <v>1</v>
      </c>
      <c r="T4428">
        <v>20260122</v>
      </c>
      <c r="U4428" t="s">
        <v>838</v>
      </c>
      <c r="V4428">
        <v>20260122</v>
      </c>
    </row>
    <row r="4429" spans="1:22" x14ac:dyDescent="0.3">
      <c r="A4429" s="5">
        <v>46302</v>
      </c>
      <c r="B4429" s="98" t="s">
        <v>3845</v>
      </c>
      <c r="C4429" t="s">
        <v>950</v>
      </c>
      <c r="D4429" t="s">
        <v>1373</v>
      </c>
      <c r="E4429" t="s">
        <v>153</v>
      </c>
      <c r="F4429" t="s">
        <v>153</v>
      </c>
      <c r="G4429" t="s">
        <v>2733</v>
      </c>
      <c r="H4429" t="s">
        <v>2737</v>
      </c>
      <c r="I4429" s="91">
        <v>0.33333333333333331</v>
      </c>
      <c r="J4429" s="91">
        <v>0.34722222222222221</v>
      </c>
      <c r="K4429" s="92">
        <v>0.33</v>
      </c>
      <c r="L4429" s="91">
        <v>0.34305555555555556</v>
      </c>
      <c r="M4429" s="91">
        <v>0.35138888888888886</v>
      </c>
      <c r="N4429" s="92">
        <v>0.2</v>
      </c>
      <c r="O4429">
        <v>1</v>
      </c>
      <c r="P4429">
        <v>45.190181000000003</v>
      </c>
      <c r="Q4429">
        <v>5.7254589999999999</v>
      </c>
      <c r="R4429" s="93">
        <v>46302.575659722221</v>
      </c>
      <c r="S4429">
        <v>1</v>
      </c>
      <c r="T4429">
        <v>20260097</v>
      </c>
      <c r="U4429" t="s">
        <v>838</v>
      </c>
      <c r="V4429">
        <v>20260097</v>
      </c>
    </row>
    <row r="4430" spans="1:22" x14ac:dyDescent="0.3">
      <c r="A4430" s="5">
        <v>46302</v>
      </c>
      <c r="B4430" s="98" t="s">
        <v>3835</v>
      </c>
      <c r="C4430" t="s">
        <v>859</v>
      </c>
      <c r="D4430" t="s">
        <v>890</v>
      </c>
      <c r="E4430" t="s">
        <v>817</v>
      </c>
      <c r="F4430" t="s">
        <v>5970</v>
      </c>
      <c r="G4430" t="s">
        <v>2733</v>
      </c>
      <c r="H4430" t="s">
        <v>2734</v>
      </c>
      <c r="I4430" s="91">
        <v>0.16666666666666666</v>
      </c>
      <c r="J4430" s="91">
        <v>0.18055555555555555</v>
      </c>
      <c r="K4430" s="92">
        <v>0.33</v>
      </c>
      <c r="O4430">
        <v>0</v>
      </c>
      <c r="P4430">
        <v>45.189878</v>
      </c>
      <c r="Q4430">
        <v>5.7218559999999998</v>
      </c>
      <c r="R4430" s="93">
        <v>46302.575659722221</v>
      </c>
      <c r="S4430">
        <v>1</v>
      </c>
      <c r="V4430" t="s">
        <v>3785</v>
      </c>
    </row>
    <row r="4431" spans="1:22" x14ac:dyDescent="0.3">
      <c r="A4431" s="5">
        <v>46302</v>
      </c>
      <c r="B4431" s="98" t="s">
        <v>6134</v>
      </c>
      <c r="C4431" t="s">
        <v>5963</v>
      </c>
      <c r="D4431" t="s">
        <v>3522</v>
      </c>
      <c r="E4431" t="s">
        <v>441</v>
      </c>
      <c r="F4431" t="s">
        <v>3523</v>
      </c>
      <c r="G4431" t="s">
        <v>2733</v>
      </c>
      <c r="H4431" t="s">
        <v>2734</v>
      </c>
      <c r="I4431" s="91">
        <v>0.16666666666666666</v>
      </c>
      <c r="J4431" s="91">
        <v>0.18055555555555555</v>
      </c>
      <c r="K4431" s="92">
        <v>0.33</v>
      </c>
      <c r="O4431">
        <v>0</v>
      </c>
      <c r="P4431">
        <v>45.157359</v>
      </c>
      <c r="Q4431">
        <v>5.7146999999999997</v>
      </c>
      <c r="R4431" s="93">
        <v>46302.575659722221</v>
      </c>
      <c r="S4431">
        <v>1</v>
      </c>
      <c r="T4431">
        <v>20260161</v>
      </c>
      <c r="U4431" t="s">
        <v>40</v>
      </c>
      <c r="V4431">
        <v>20260161</v>
      </c>
    </row>
    <row r="4432" spans="1:22" x14ac:dyDescent="0.3">
      <c r="A4432" s="5">
        <v>46302</v>
      </c>
      <c r="B4432" s="98" t="s">
        <v>3826</v>
      </c>
      <c r="C4432" t="s">
        <v>886</v>
      </c>
      <c r="D4432" t="s">
        <v>2048</v>
      </c>
      <c r="E4432" t="s">
        <v>550</v>
      </c>
      <c r="F4432" t="s">
        <v>550</v>
      </c>
      <c r="G4432" t="s">
        <v>2733</v>
      </c>
      <c r="H4432" t="s">
        <v>2737</v>
      </c>
      <c r="I4432" s="91">
        <v>0.33333333333333331</v>
      </c>
      <c r="J4432" s="91">
        <v>0.3611111111111111</v>
      </c>
      <c r="K4432" s="92">
        <v>0.67</v>
      </c>
      <c r="L4432" s="91">
        <v>0.42569444444444443</v>
      </c>
      <c r="M4432" s="91">
        <v>0.44305555555555554</v>
      </c>
      <c r="N4432" s="92">
        <v>0.42</v>
      </c>
      <c r="O4432">
        <v>1</v>
      </c>
      <c r="P4432">
        <v>45.174304999999997</v>
      </c>
      <c r="Q4432">
        <v>5.7383240000000004</v>
      </c>
      <c r="R4432" s="93">
        <v>46302.575659722221</v>
      </c>
      <c r="S4432">
        <v>1</v>
      </c>
      <c r="T4432">
        <v>20260323</v>
      </c>
      <c r="U4432" t="s">
        <v>838</v>
      </c>
      <c r="V4432">
        <v>20260323</v>
      </c>
    </row>
    <row r="4433" spans="1:22" x14ac:dyDescent="0.3">
      <c r="A4433" s="5">
        <v>46302</v>
      </c>
      <c r="B4433" s="98" t="s">
        <v>3835</v>
      </c>
      <c r="C4433" t="s">
        <v>859</v>
      </c>
      <c r="D4433" t="s">
        <v>1088</v>
      </c>
      <c r="E4433" t="s">
        <v>98</v>
      </c>
      <c r="F4433" t="s">
        <v>98</v>
      </c>
      <c r="G4433" t="s">
        <v>2733</v>
      </c>
      <c r="H4433" t="s">
        <v>2737</v>
      </c>
      <c r="I4433" s="91">
        <v>0.33333333333333331</v>
      </c>
      <c r="J4433" s="91">
        <v>0.37847222222222221</v>
      </c>
      <c r="K4433" s="92">
        <v>1.08</v>
      </c>
      <c r="O4433">
        <v>0</v>
      </c>
      <c r="P4433">
        <v>45.190128999999999</v>
      </c>
      <c r="Q4433">
        <v>5.7320460000000004</v>
      </c>
      <c r="R4433" s="93">
        <v>46302.575659722221</v>
      </c>
      <c r="S4433">
        <v>1</v>
      </c>
      <c r="T4433">
        <v>20260010</v>
      </c>
      <c r="U4433" t="s">
        <v>838</v>
      </c>
      <c r="V4433">
        <v>20260010</v>
      </c>
    </row>
    <row r="4434" spans="1:22" x14ac:dyDescent="0.3">
      <c r="A4434" s="5">
        <v>46302</v>
      </c>
      <c r="B4434" s="98" t="s">
        <v>3811</v>
      </c>
      <c r="C4434" t="s">
        <v>975</v>
      </c>
      <c r="D4434" t="s">
        <v>2177</v>
      </c>
      <c r="E4434" t="s">
        <v>567</v>
      </c>
      <c r="F4434" t="s">
        <v>567</v>
      </c>
      <c r="G4434" t="s">
        <v>2733</v>
      </c>
      <c r="H4434" t="s">
        <v>2737</v>
      </c>
      <c r="I4434" s="91">
        <v>0.27083333333333331</v>
      </c>
      <c r="J4434" s="91">
        <v>0.28125</v>
      </c>
      <c r="K4434" s="92">
        <v>0.25</v>
      </c>
      <c r="L4434" s="91">
        <v>0.16250000000000001</v>
      </c>
      <c r="M4434" s="91">
        <v>0.17777777777777778</v>
      </c>
      <c r="N4434" s="92">
        <v>0.37</v>
      </c>
      <c r="O4434">
        <v>1</v>
      </c>
      <c r="P4434">
        <v>45.367097000000001</v>
      </c>
      <c r="Q4434">
        <v>5.5888359999999997</v>
      </c>
      <c r="R4434" s="93">
        <v>46302.575659722221</v>
      </c>
      <c r="S4434">
        <v>1</v>
      </c>
      <c r="T4434">
        <v>20260369</v>
      </c>
      <c r="U4434" t="s">
        <v>838</v>
      </c>
      <c r="V4434">
        <v>20260369</v>
      </c>
    </row>
    <row r="4435" spans="1:22" x14ac:dyDescent="0.3">
      <c r="A4435" s="5">
        <v>46302</v>
      </c>
      <c r="B4435" s="98" t="s">
        <v>3859</v>
      </c>
      <c r="C4435" t="s">
        <v>956</v>
      </c>
      <c r="D4435" t="s">
        <v>1312</v>
      </c>
      <c r="E4435" t="s">
        <v>621</v>
      </c>
      <c r="F4435" t="s">
        <v>1315</v>
      </c>
      <c r="G4435" t="s">
        <v>2733</v>
      </c>
      <c r="H4435" t="s">
        <v>2737</v>
      </c>
      <c r="I4435" s="91">
        <v>0.33333333333333331</v>
      </c>
      <c r="J4435" s="91">
        <v>0.37847222222222221</v>
      </c>
      <c r="K4435" s="92">
        <v>1.08</v>
      </c>
      <c r="O4435">
        <v>0</v>
      </c>
      <c r="P4435">
        <v>45.187759999999997</v>
      </c>
      <c r="Q4435">
        <v>5.7534210000000003</v>
      </c>
      <c r="R4435" s="93">
        <v>46302.575659722221</v>
      </c>
      <c r="S4435">
        <v>1</v>
      </c>
      <c r="T4435">
        <v>20260075</v>
      </c>
      <c r="U4435" t="s">
        <v>838</v>
      </c>
      <c r="V4435">
        <v>20260075</v>
      </c>
    </row>
    <row r="4436" spans="1:22" x14ac:dyDescent="0.3">
      <c r="A4436" s="5">
        <v>46302</v>
      </c>
      <c r="B4436" s="98" t="s">
        <v>3882</v>
      </c>
      <c r="C4436" t="s">
        <v>917</v>
      </c>
      <c r="D4436" t="s">
        <v>3540</v>
      </c>
      <c r="E4436" t="s">
        <v>78</v>
      </c>
      <c r="F4436" t="s">
        <v>3541</v>
      </c>
      <c r="G4436" t="s">
        <v>2733</v>
      </c>
      <c r="H4436" t="s">
        <v>2734</v>
      </c>
      <c r="I4436" s="91">
        <v>0.16666666666666666</v>
      </c>
      <c r="J4436" s="91">
        <v>0.1736111111111111</v>
      </c>
      <c r="K4436" s="92">
        <v>0.17</v>
      </c>
      <c r="O4436">
        <v>0</v>
      </c>
      <c r="P4436">
        <v>45.331159</v>
      </c>
      <c r="Q4436">
        <v>5.4867889999999999</v>
      </c>
      <c r="R4436" s="93">
        <v>46302.575659722221</v>
      </c>
      <c r="S4436">
        <v>1</v>
      </c>
      <c r="T4436">
        <v>20260341</v>
      </c>
      <c r="U4436" t="s">
        <v>3760</v>
      </c>
      <c r="V4436">
        <v>20260341</v>
      </c>
    </row>
    <row r="4437" spans="1:22" x14ac:dyDescent="0.3">
      <c r="A4437" s="5">
        <v>46302</v>
      </c>
      <c r="B4437" s="98" t="s">
        <v>3833</v>
      </c>
      <c r="C4437" t="s">
        <v>978</v>
      </c>
      <c r="D4437" t="s">
        <v>2237</v>
      </c>
      <c r="E4437" t="s">
        <v>782</v>
      </c>
      <c r="F4437" t="s">
        <v>782</v>
      </c>
      <c r="G4437" t="s">
        <v>2733</v>
      </c>
      <c r="H4437" t="s">
        <v>2737</v>
      </c>
      <c r="I4437" s="91">
        <v>0.33333333333333331</v>
      </c>
      <c r="J4437" s="91">
        <v>0.37847222222222221</v>
      </c>
      <c r="K4437" s="92">
        <v>1.08</v>
      </c>
      <c r="L4437" s="91">
        <v>0.1736111111111111</v>
      </c>
      <c r="M4437" s="91">
        <v>0.22291666666666668</v>
      </c>
      <c r="N4437" s="92">
        <v>1.18</v>
      </c>
      <c r="O4437">
        <v>1</v>
      </c>
      <c r="P4437">
        <v>45.555255000000002</v>
      </c>
      <c r="Q4437">
        <v>5.97471</v>
      </c>
      <c r="R4437" s="93">
        <v>46302.575659722221</v>
      </c>
      <c r="S4437">
        <v>1</v>
      </c>
      <c r="T4437">
        <v>20260388</v>
      </c>
      <c r="U4437" t="s">
        <v>838</v>
      </c>
      <c r="V4437">
        <v>20260388</v>
      </c>
    </row>
    <row r="4438" spans="1:22" x14ac:dyDescent="0.3">
      <c r="A4438" s="5">
        <v>46302</v>
      </c>
      <c r="B4438" s="98" t="s">
        <v>3893</v>
      </c>
      <c r="C4438" t="s">
        <v>846</v>
      </c>
      <c r="D4438" t="s">
        <v>888</v>
      </c>
      <c r="E4438" t="s">
        <v>819</v>
      </c>
      <c r="F4438" t="s">
        <v>2909</v>
      </c>
      <c r="G4438" t="s">
        <v>2733</v>
      </c>
      <c r="H4438" t="s">
        <v>2734</v>
      </c>
      <c r="I4438" s="91">
        <v>0.25</v>
      </c>
      <c r="J4438" s="91">
        <v>0.26041666666666669</v>
      </c>
      <c r="K4438" s="92">
        <v>0.25</v>
      </c>
      <c r="O4438">
        <v>0</v>
      </c>
      <c r="P4438">
        <v>45.185285</v>
      </c>
      <c r="Q4438">
        <v>5.7161549999999997</v>
      </c>
      <c r="R4438" s="93">
        <v>46302.575659722221</v>
      </c>
      <c r="S4438">
        <v>0</v>
      </c>
      <c r="V4438" t="s">
        <v>3765</v>
      </c>
    </row>
    <row r="4439" spans="1:22" x14ac:dyDescent="0.3">
      <c r="A4439" s="5">
        <v>46302</v>
      </c>
      <c r="B4439" s="98" t="s">
        <v>3872</v>
      </c>
      <c r="C4439" t="s">
        <v>866</v>
      </c>
      <c r="D4439" t="s">
        <v>2775</v>
      </c>
      <c r="E4439" t="s">
        <v>460</v>
      </c>
      <c r="F4439" t="s">
        <v>2776</v>
      </c>
      <c r="G4439" t="s">
        <v>2733</v>
      </c>
      <c r="H4439" t="s">
        <v>2734</v>
      </c>
      <c r="I4439" s="91">
        <v>0.16666666666666666</v>
      </c>
      <c r="J4439" s="91">
        <v>0.18055555555555555</v>
      </c>
      <c r="K4439" s="92">
        <v>0.33</v>
      </c>
      <c r="L4439" s="91">
        <v>0.11458333333333333</v>
      </c>
      <c r="M4439" s="91">
        <v>0.12361111111111112</v>
      </c>
      <c r="N4439" s="92">
        <v>0.22</v>
      </c>
      <c r="O4439">
        <v>1</v>
      </c>
      <c r="P4439">
        <v>45.209203000000002</v>
      </c>
      <c r="Q4439">
        <v>5.7626520000000001</v>
      </c>
      <c r="R4439" s="93">
        <v>46302.575659722221</v>
      </c>
      <c r="S4439">
        <v>1</v>
      </c>
      <c r="T4439">
        <v>20260577</v>
      </c>
      <c r="U4439" t="s">
        <v>40</v>
      </c>
      <c r="V4439">
        <v>20260577</v>
      </c>
    </row>
    <row r="4440" spans="1:22" x14ac:dyDescent="0.3">
      <c r="A4440" s="5">
        <v>46302</v>
      </c>
      <c r="B4440" s="98" t="s">
        <v>3846</v>
      </c>
      <c r="C4440" t="s">
        <v>863</v>
      </c>
      <c r="D4440" t="s">
        <v>1234</v>
      </c>
      <c r="E4440" t="s">
        <v>193</v>
      </c>
      <c r="F4440" t="s">
        <v>5971</v>
      </c>
      <c r="G4440" t="s">
        <v>2733</v>
      </c>
      <c r="H4440" t="s">
        <v>2737</v>
      </c>
      <c r="I4440" s="91">
        <v>0.33333333333333331</v>
      </c>
      <c r="J4440" s="91">
        <v>0.34722222222222221</v>
      </c>
      <c r="K4440" s="92">
        <v>0.33</v>
      </c>
      <c r="L4440" s="91">
        <v>0.27916666666666667</v>
      </c>
      <c r="M4440" s="91">
        <v>0.29166666666666669</v>
      </c>
      <c r="N4440" s="92">
        <v>0.3</v>
      </c>
      <c r="O4440">
        <v>1</v>
      </c>
      <c r="P4440">
        <v>45.189757999999998</v>
      </c>
      <c r="Q4440">
        <v>5.7167630000000003</v>
      </c>
      <c r="R4440" s="93">
        <v>46302.575659722221</v>
      </c>
      <c r="S4440">
        <v>1</v>
      </c>
      <c r="T4440">
        <v>20260047</v>
      </c>
      <c r="U4440" t="s">
        <v>838</v>
      </c>
      <c r="V4440">
        <v>20260047</v>
      </c>
    </row>
    <row r="4441" spans="1:22" x14ac:dyDescent="0.3">
      <c r="A4441" s="5">
        <v>46302</v>
      </c>
      <c r="B4441" s="98" t="s">
        <v>3860</v>
      </c>
      <c r="C4441" t="s">
        <v>982</v>
      </c>
      <c r="D4441" t="s">
        <v>1909</v>
      </c>
      <c r="E4441" t="s">
        <v>488</v>
      </c>
      <c r="F4441" t="s">
        <v>1911</v>
      </c>
      <c r="G4441" t="s">
        <v>2733</v>
      </c>
      <c r="H4441" t="s">
        <v>2737</v>
      </c>
      <c r="I4441" s="91">
        <v>0.33333333333333331</v>
      </c>
      <c r="J4441" s="91">
        <v>0.34722222222222221</v>
      </c>
      <c r="K4441" s="92">
        <v>0.33</v>
      </c>
      <c r="L4441" s="91">
        <v>0.2638888888888889</v>
      </c>
      <c r="M4441" s="91">
        <v>0.30972222222222223</v>
      </c>
      <c r="N4441" s="92">
        <v>1.1000000000000001</v>
      </c>
      <c r="O4441">
        <v>1</v>
      </c>
      <c r="P4441">
        <v>45.081518000000003</v>
      </c>
      <c r="Q4441">
        <v>5.7728349999999997</v>
      </c>
      <c r="R4441" s="93">
        <v>46302.575659722221</v>
      </c>
      <c r="S4441">
        <v>1</v>
      </c>
      <c r="T4441">
        <v>20260280</v>
      </c>
      <c r="U4441" t="s">
        <v>838</v>
      </c>
      <c r="V4441">
        <v>20260280</v>
      </c>
    </row>
    <row r="4442" spans="1:22" x14ac:dyDescent="0.3">
      <c r="A4442" s="5">
        <v>46302</v>
      </c>
      <c r="B4442" s="98" t="s">
        <v>3861</v>
      </c>
      <c r="C4442" t="s">
        <v>970</v>
      </c>
      <c r="D4442" t="s">
        <v>2278</v>
      </c>
      <c r="E4442" t="s">
        <v>293</v>
      </c>
      <c r="F4442" t="s">
        <v>293</v>
      </c>
      <c r="G4442" t="s">
        <v>2733</v>
      </c>
      <c r="H4442" t="s">
        <v>2737</v>
      </c>
      <c r="I4442" s="91">
        <v>0.33333333333333331</v>
      </c>
      <c r="J4442" s="91">
        <v>0.37847222222222221</v>
      </c>
      <c r="K4442" s="92">
        <v>1.08</v>
      </c>
      <c r="O4442">
        <v>0</v>
      </c>
      <c r="P4442">
        <v>45.105367000000001</v>
      </c>
      <c r="Q4442">
        <v>5.6648319999999996</v>
      </c>
      <c r="R4442" s="93">
        <v>46302.575659722221</v>
      </c>
      <c r="S4442">
        <v>1</v>
      </c>
      <c r="T4442">
        <v>20260400</v>
      </c>
      <c r="U4442" t="s">
        <v>838</v>
      </c>
      <c r="V4442">
        <v>20260400</v>
      </c>
    </row>
    <row r="4443" spans="1:22" x14ac:dyDescent="0.3">
      <c r="A4443" s="5">
        <v>46302</v>
      </c>
      <c r="B4443" s="98" t="s">
        <v>3829</v>
      </c>
      <c r="C4443" t="s">
        <v>946</v>
      </c>
      <c r="D4443" t="s">
        <v>3408</v>
      </c>
      <c r="E4443" t="s">
        <v>764</v>
      </c>
      <c r="F4443" t="s">
        <v>2005</v>
      </c>
      <c r="G4443" t="s">
        <v>2733</v>
      </c>
      <c r="H4443" t="s">
        <v>2734</v>
      </c>
      <c r="I4443" s="91">
        <v>0.16666666666666666</v>
      </c>
      <c r="J4443" s="91">
        <v>0.18055555555555555</v>
      </c>
      <c r="K4443" s="92">
        <v>0.33</v>
      </c>
      <c r="O4443">
        <v>0</v>
      </c>
      <c r="P4443">
        <v>45.186610000000002</v>
      </c>
      <c r="Q4443">
        <v>5.7293820000000002</v>
      </c>
      <c r="R4443" s="93">
        <v>46302.575659722221</v>
      </c>
      <c r="S4443">
        <v>0</v>
      </c>
      <c r="T4443">
        <v>20260308</v>
      </c>
      <c r="U4443" t="s">
        <v>40</v>
      </c>
      <c r="V4443">
        <v>20260308</v>
      </c>
    </row>
    <row r="4444" spans="1:22" x14ac:dyDescent="0.3">
      <c r="A4444" s="5">
        <v>46302</v>
      </c>
      <c r="B4444" s="98" t="s">
        <v>3817</v>
      </c>
      <c r="C4444" t="s">
        <v>974</v>
      </c>
      <c r="D4444" t="s">
        <v>1686</v>
      </c>
      <c r="E4444" t="s">
        <v>145</v>
      </c>
      <c r="F4444" t="s">
        <v>5972</v>
      </c>
      <c r="G4444" t="s">
        <v>2733</v>
      </c>
      <c r="H4444" t="s">
        <v>2737</v>
      </c>
      <c r="I4444" s="91">
        <v>0.33333333333333331</v>
      </c>
      <c r="J4444" s="91">
        <v>0.34722222222222221</v>
      </c>
      <c r="K4444" s="92">
        <v>0.33</v>
      </c>
      <c r="L4444" s="91">
        <v>0.42222222222222222</v>
      </c>
      <c r="M4444" s="91">
        <v>0.43194444444444446</v>
      </c>
      <c r="N4444" s="92">
        <v>0.23</v>
      </c>
      <c r="O4444">
        <v>1</v>
      </c>
      <c r="P4444">
        <v>45.170380000000002</v>
      </c>
      <c r="Q4444">
        <v>5.7395560000000003</v>
      </c>
      <c r="R4444" s="93">
        <v>46302.575659722221</v>
      </c>
      <c r="S4444">
        <v>1</v>
      </c>
      <c r="T4444">
        <v>20260210</v>
      </c>
      <c r="U4444" t="s">
        <v>838</v>
      </c>
      <c r="V4444">
        <v>20260210</v>
      </c>
    </row>
    <row r="4445" spans="1:22" x14ac:dyDescent="0.3">
      <c r="A4445" s="5">
        <v>46302</v>
      </c>
      <c r="B4445" s="98" t="s">
        <v>3835</v>
      </c>
      <c r="C4445" t="s">
        <v>859</v>
      </c>
      <c r="D4445" t="s">
        <v>2566</v>
      </c>
      <c r="E4445" t="s">
        <v>166</v>
      </c>
      <c r="F4445" t="s">
        <v>166</v>
      </c>
      <c r="G4445" t="s">
        <v>2733</v>
      </c>
      <c r="H4445" t="s">
        <v>2737</v>
      </c>
      <c r="I4445" s="91">
        <v>0.33333333333333331</v>
      </c>
      <c r="J4445" s="91">
        <v>0.34722222222222221</v>
      </c>
      <c r="K4445" s="92">
        <v>0.33</v>
      </c>
      <c r="O4445">
        <v>0</v>
      </c>
      <c r="P4445">
        <v>45.191105</v>
      </c>
      <c r="Q4445">
        <v>5.7245520000000001</v>
      </c>
      <c r="R4445" s="93">
        <v>46302.575659722221</v>
      </c>
      <c r="S4445">
        <v>1</v>
      </c>
      <c r="T4445">
        <v>20260515</v>
      </c>
      <c r="U4445" t="s">
        <v>838</v>
      </c>
      <c r="V4445">
        <v>20260515</v>
      </c>
    </row>
    <row r="4446" spans="1:22" x14ac:dyDescent="0.3">
      <c r="A4446" s="5">
        <v>46302</v>
      </c>
      <c r="B4446" s="98" t="s">
        <v>3839</v>
      </c>
      <c r="C4446" t="s">
        <v>966</v>
      </c>
      <c r="D4446" t="s">
        <v>3542</v>
      </c>
      <c r="E4446" t="s">
        <v>224</v>
      </c>
      <c r="F4446" t="s">
        <v>3543</v>
      </c>
      <c r="G4446" t="s">
        <v>2733</v>
      </c>
      <c r="H4446" t="s">
        <v>2734</v>
      </c>
      <c r="I4446" s="91">
        <v>0.14583333333333334</v>
      </c>
      <c r="J4446" s="91">
        <v>0.15972222222222221</v>
      </c>
      <c r="K4446" s="92">
        <v>0.33</v>
      </c>
      <c r="O4446">
        <v>0</v>
      </c>
      <c r="P4446">
        <v>45.366042</v>
      </c>
      <c r="Q4446">
        <v>5.5933120000000001</v>
      </c>
      <c r="R4446" s="93">
        <v>46302.575659722221</v>
      </c>
      <c r="S4446">
        <v>1</v>
      </c>
      <c r="T4446">
        <v>20260402</v>
      </c>
      <c r="U4446" t="s">
        <v>40</v>
      </c>
      <c r="V4446">
        <v>20260402</v>
      </c>
    </row>
    <row r="4447" spans="1:22" x14ac:dyDescent="0.3">
      <c r="A4447" s="5">
        <v>46302</v>
      </c>
      <c r="B4447" s="98" t="s">
        <v>3818</v>
      </c>
      <c r="C4447" t="s">
        <v>870</v>
      </c>
      <c r="D4447" t="s">
        <v>904</v>
      </c>
      <c r="E4447" t="s">
        <v>799</v>
      </c>
      <c r="F4447" t="s">
        <v>3544</v>
      </c>
      <c r="G4447" t="s">
        <v>2733</v>
      </c>
      <c r="H4447" t="s">
        <v>2734</v>
      </c>
      <c r="I4447" s="91">
        <v>0.25347222222222221</v>
      </c>
      <c r="J4447" s="91">
        <v>0.2673611111111111</v>
      </c>
      <c r="K4447" s="92">
        <v>0.33</v>
      </c>
      <c r="O4447">
        <v>0</v>
      </c>
      <c r="P4447">
        <v>45.189846000000003</v>
      </c>
      <c r="Q4447">
        <v>5.728904</v>
      </c>
      <c r="R4447" s="93">
        <v>46302.575659722221</v>
      </c>
      <c r="S4447">
        <v>1</v>
      </c>
      <c r="V4447" t="s">
        <v>3768</v>
      </c>
    </row>
    <row r="4448" spans="1:22" x14ac:dyDescent="0.3">
      <c r="A4448" s="5">
        <v>46302</v>
      </c>
      <c r="B4448" s="98" t="s">
        <v>3854</v>
      </c>
      <c r="C4448" t="s">
        <v>963</v>
      </c>
      <c r="D4448" t="s">
        <v>2342</v>
      </c>
      <c r="E4448" t="s">
        <v>762</v>
      </c>
      <c r="F4448" t="s">
        <v>2344</v>
      </c>
      <c r="G4448" t="s">
        <v>2733</v>
      </c>
      <c r="H4448" t="s">
        <v>2737</v>
      </c>
      <c r="I4448" s="91">
        <v>0.33333333333333331</v>
      </c>
      <c r="J4448" s="91">
        <v>0.37847222222222221</v>
      </c>
      <c r="K4448" s="92">
        <v>1.08</v>
      </c>
      <c r="L4448" s="91">
        <v>0.31944444444444442</v>
      </c>
      <c r="M4448" s="91">
        <v>0.35069444444444442</v>
      </c>
      <c r="N4448" s="92">
        <v>0.75</v>
      </c>
      <c r="O4448">
        <v>1</v>
      </c>
      <c r="P4448">
        <v>45.180419000000001</v>
      </c>
      <c r="Q4448">
        <v>5.7115030000000004</v>
      </c>
      <c r="R4448" s="93">
        <v>46302.575659722221</v>
      </c>
      <c r="S4448">
        <v>1</v>
      </c>
      <c r="T4448">
        <v>20260424</v>
      </c>
      <c r="U4448" t="s">
        <v>838</v>
      </c>
      <c r="V4448">
        <v>20260424</v>
      </c>
    </row>
    <row r="4449" spans="1:22" x14ac:dyDescent="0.3">
      <c r="A4449" s="5">
        <v>46302</v>
      </c>
      <c r="B4449" s="98" t="s">
        <v>3844</v>
      </c>
      <c r="C4449" t="s">
        <v>952</v>
      </c>
      <c r="D4449" t="s">
        <v>1694</v>
      </c>
      <c r="E4449" t="s">
        <v>203</v>
      </c>
      <c r="F4449" t="s">
        <v>3545</v>
      </c>
      <c r="G4449" t="s">
        <v>2733</v>
      </c>
      <c r="H4449" t="s">
        <v>2737</v>
      </c>
      <c r="I4449" s="91">
        <v>0.33333333333333331</v>
      </c>
      <c r="J4449" s="91">
        <v>0.34722222222222221</v>
      </c>
      <c r="K4449" s="92">
        <v>0.33</v>
      </c>
      <c r="O4449">
        <v>0</v>
      </c>
      <c r="P4449">
        <v>45.187314000000001</v>
      </c>
      <c r="Q4449">
        <v>5.7119559999999998</v>
      </c>
      <c r="R4449" s="93">
        <v>46302.575659722221</v>
      </c>
      <c r="S4449">
        <v>1</v>
      </c>
      <c r="T4449">
        <v>20260213</v>
      </c>
      <c r="U4449" t="s">
        <v>838</v>
      </c>
      <c r="V4449">
        <v>20260213</v>
      </c>
    </row>
    <row r="4450" spans="1:22" x14ac:dyDescent="0.3">
      <c r="A4450" s="5">
        <v>46302</v>
      </c>
      <c r="B4450" s="98" t="s">
        <v>3829</v>
      </c>
      <c r="C4450" t="s">
        <v>946</v>
      </c>
      <c r="D4450" t="s">
        <v>2789</v>
      </c>
      <c r="E4450" t="s">
        <v>538</v>
      </c>
      <c r="F4450" t="s">
        <v>2790</v>
      </c>
      <c r="G4450" t="s">
        <v>2733</v>
      </c>
      <c r="H4450" t="s">
        <v>2734</v>
      </c>
      <c r="I4450" s="91">
        <v>0.16666666666666666</v>
      </c>
      <c r="J4450" s="91">
        <v>0.18055555555555555</v>
      </c>
      <c r="K4450" s="92">
        <v>0.33</v>
      </c>
      <c r="O4450">
        <v>0</v>
      </c>
      <c r="P4450">
        <v>45.202514999999998</v>
      </c>
      <c r="Q4450">
        <v>5.7046400000000004</v>
      </c>
      <c r="R4450" s="93">
        <v>46302.575659722221</v>
      </c>
      <c r="S4450">
        <v>0</v>
      </c>
      <c r="T4450">
        <v>20260263</v>
      </c>
      <c r="U4450" t="s">
        <v>40</v>
      </c>
      <c r="V4450">
        <v>20260263</v>
      </c>
    </row>
    <row r="4451" spans="1:22" x14ac:dyDescent="0.3">
      <c r="A4451" s="5">
        <v>46302</v>
      </c>
      <c r="B4451" s="98" t="s">
        <v>3893</v>
      </c>
      <c r="C4451" t="s">
        <v>846</v>
      </c>
      <c r="D4451" t="s">
        <v>2920</v>
      </c>
      <c r="E4451" t="s">
        <v>558</v>
      </c>
      <c r="F4451" t="s">
        <v>2921</v>
      </c>
      <c r="G4451" t="s">
        <v>2733</v>
      </c>
      <c r="H4451" t="s">
        <v>2734</v>
      </c>
      <c r="I4451" s="91">
        <v>0.29166666666666669</v>
      </c>
      <c r="J4451" s="91">
        <v>0.2986111111111111</v>
      </c>
      <c r="K4451" s="92">
        <v>0.17</v>
      </c>
      <c r="O4451">
        <v>0</v>
      </c>
      <c r="P4451">
        <v>45.193044999999998</v>
      </c>
      <c r="Q4451">
        <v>5.7306739999999996</v>
      </c>
      <c r="R4451" s="93">
        <v>46302.575659722221</v>
      </c>
      <c r="S4451">
        <v>0</v>
      </c>
      <c r="T4451">
        <v>20260338</v>
      </c>
      <c r="U4451" t="s">
        <v>3760</v>
      </c>
      <c r="V4451">
        <v>20260338</v>
      </c>
    </row>
    <row r="4452" spans="1:22" x14ac:dyDescent="0.3">
      <c r="A4452" s="5">
        <v>46302</v>
      </c>
      <c r="B4452" s="98" t="s">
        <v>3849</v>
      </c>
      <c r="C4452" t="s">
        <v>861</v>
      </c>
      <c r="D4452" t="s">
        <v>3074</v>
      </c>
      <c r="E4452" t="s">
        <v>353</v>
      </c>
      <c r="F4452" t="s">
        <v>3075</v>
      </c>
      <c r="G4452" t="s">
        <v>2733</v>
      </c>
      <c r="H4452" t="s">
        <v>2734</v>
      </c>
      <c r="I4452" s="91">
        <v>0.29166666666666669</v>
      </c>
      <c r="J4452" s="91">
        <v>0.30555555555555558</v>
      </c>
      <c r="K4452" s="92">
        <v>0.33</v>
      </c>
      <c r="L4452" s="91">
        <v>0.32847222222222222</v>
      </c>
      <c r="M4452" s="91">
        <v>0.55277777777777781</v>
      </c>
      <c r="N4452" s="92">
        <v>5.38</v>
      </c>
      <c r="O4452">
        <v>1</v>
      </c>
      <c r="P4452">
        <v>45.166998999999997</v>
      </c>
      <c r="Q4452">
        <v>5.7281519999999997</v>
      </c>
      <c r="R4452" s="93">
        <v>46302.575659722221</v>
      </c>
      <c r="S4452">
        <v>1</v>
      </c>
      <c r="T4452">
        <v>20260299</v>
      </c>
      <c r="U4452" t="s">
        <v>40</v>
      </c>
      <c r="V4452">
        <v>20260299</v>
      </c>
    </row>
    <row r="4453" spans="1:22" x14ac:dyDescent="0.3">
      <c r="A4453" s="5">
        <v>46302</v>
      </c>
      <c r="B4453" s="98" t="s">
        <v>3864</v>
      </c>
      <c r="C4453" t="s">
        <v>960</v>
      </c>
      <c r="D4453" t="s">
        <v>2990</v>
      </c>
      <c r="E4453" t="s">
        <v>464</v>
      </c>
      <c r="F4453" t="s">
        <v>2991</v>
      </c>
      <c r="G4453" t="s">
        <v>2733</v>
      </c>
      <c r="H4453" t="s">
        <v>2734</v>
      </c>
      <c r="I4453" s="91">
        <v>0.16666666666666666</v>
      </c>
      <c r="J4453" s="91">
        <v>0.18055555555555555</v>
      </c>
      <c r="K4453" s="92">
        <v>0.33</v>
      </c>
      <c r="L4453" s="91">
        <v>0.33402777777777776</v>
      </c>
      <c r="M4453" s="91">
        <v>0.33611111111111114</v>
      </c>
      <c r="N4453" s="92">
        <v>0.05</v>
      </c>
      <c r="O4453">
        <v>1</v>
      </c>
      <c r="P4453">
        <v>45.216498000000001</v>
      </c>
      <c r="Q4453">
        <v>5.6917090000000004</v>
      </c>
      <c r="R4453" s="93">
        <v>46302.575659722221</v>
      </c>
      <c r="S4453">
        <v>1</v>
      </c>
      <c r="T4453">
        <v>20260190</v>
      </c>
      <c r="U4453" t="s">
        <v>40</v>
      </c>
      <c r="V4453">
        <v>20260190</v>
      </c>
    </row>
    <row r="4454" spans="1:22" x14ac:dyDescent="0.3">
      <c r="A4454" s="5">
        <v>46302</v>
      </c>
      <c r="B4454" s="98" t="s">
        <v>3846</v>
      </c>
      <c r="C4454" t="s">
        <v>863</v>
      </c>
      <c r="D4454" t="s">
        <v>3069</v>
      </c>
      <c r="E4454" t="s">
        <v>699</v>
      </c>
      <c r="F4454" t="s">
        <v>3070</v>
      </c>
      <c r="G4454" t="s">
        <v>2733</v>
      </c>
      <c r="H4454" t="s">
        <v>2734</v>
      </c>
      <c r="I4454" s="91">
        <v>0.16666666666666666</v>
      </c>
      <c r="J4454" s="91">
        <v>0.18055555555555555</v>
      </c>
      <c r="K4454" s="92">
        <v>0.33</v>
      </c>
      <c r="L4454" s="91">
        <v>0.19444444444444445</v>
      </c>
      <c r="M4454" s="91">
        <v>0.19722222222222222</v>
      </c>
      <c r="N4454" s="92">
        <v>7.0000000000000007E-2</v>
      </c>
      <c r="O4454">
        <v>1</v>
      </c>
      <c r="P4454">
        <v>45.193389000000003</v>
      </c>
      <c r="Q4454">
        <v>5.7156229999999999</v>
      </c>
      <c r="R4454" s="93">
        <v>46302.575659722221</v>
      </c>
      <c r="S4454">
        <v>1</v>
      </c>
      <c r="T4454">
        <v>20260419</v>
      </c>
      <c r="U4454" t="s">
        <v>40</v>
      </c>
      <c r="V4454">
        <v>20260419</v>
      </c>
    </row>
    <row r="4455" spans="1:22" x14ac:dyDescent="0.3">
      <c r="A4455" s="5">
        <v>46302</v>
      </c>
      <c r="B4455" s="98" t="s">
        <v>3862</v>
      </c>
      <c r="C4455" t="s">
        <v>853</v>
      </c>
      <c r="D4455" t="s">
        <v>1464</v>
      </c>
      <c r="E4455" t="s">
        <v>627</v>
      </c>
      <c r="F4455" t="s">
        <v>627</v>
      </c>
      <c r="G4455" t="s">
        <v>2733</v>
      </c>
      <c r="H4455" t="s">
        <v>2737</v>
      </c>
      <c r="I4455" s="91">
        <v>0.33333333333333331</v>
      </c>
      <c r="J4455" s="91">
        <v>0.35416666666666669</v>
      </c>
      <c r="K4455" s="92">
        <v>0.5</v>
      </c>
      <c r="O4455">
        <v>0</v>
      </c>
      <c r="P4455">
        <v>45.187038000000001</v>
      </c>
      <c r="Q4455">
        <v>5.719214</v>
      </c>
      <c r="R4455" s="93">
        <v>46302.575659722221</v>
      </c>
      <c r="S4455">
        <v>1</v>
      </c>
      <c r="T4455">
        <v>20260129</v>
      </c>
      <c r="U4455" t="s">
        <v>838</v>
      </c>
      <c r="V4455">
        <v>20260129</v>
      </c>
    </row>
    <row r="4456" spans="1:22" x14ac:dyDescent="0.3">
      <c r="A4456" s="5">
        <v>46302</v>
      </c>
      <c r="B4456" s="98" t="s">
        <v>3817</v>
      </c>
      <c r="C4456" t="s">
        <v>974</v>
      </c>
      <c r="D4456" t="s">
        <v>3063</v>
      </c>
      <c r="E4456" t="s">
        <v>80</v>
      </c>
      <c r="F4456" t="s">
        <v>5956</v>
      </c>
      <c r="G4456" t="s">
        <v>2733</v>
      </c>
      <c r="H4456" t="s">
        <v>2734</v>
      </c>
      <c r="I4456" s="91">
        <v>0.16666666666666666</v>
      </c>
      <c r="J4456" s="91">
        <v>0.18055555555555555</v>
      </c>
      <c r="K4456" s="92">
        <v>0.33</v>
      </c>
      <c r="L4456" s="91">
        <v>0.1875</v>
      </c>
      <c r="M4456" s="91">
        <v>0.24861111111111112</v>
      </c>
      <c r="N4456" s="92">
        <v>1.47</v>
      </c>
      <c r="O4456">
        <v>1</v>
      </c>
      <c r="P4456">
        <v>45.188167999999997</v>
      </c>
      <c r="Q4456">
        <v>5.7248919999999996</v>
      </c>
      <c r="R4456" s="93">
        <v>46302.575659722221</v>
      </c>
      <c r="S4456">
        <v>1</v>
      </c>
      <c r="T4456">
        <v>20260470</v>
      </c>
      <c r="U4456" t="s">
        <v>40</v>
      </c>
      <c r="V4456">
        <v>20260470</v>
      </c>
    </row>
    <row r="4457" spans="1:22" x14ac:dyDescent="0.3">
      <c r="A4457" s="5">
        <v>46302</v>
      </c>
      <c r="B4457" s="98" t="s">
        <v>3861</v>
      </c>
      <c r="C4457" t="s">
        <v>970</v>
      </c>
      <c r="D4457" t="s">
        <v>1825</v>
      </c>
      <c r="E4457" t="s">
        <v>638</v>
      </c>
      <c r="F4457" t="s">
        <v>1827</v>
      </c>
      <c r="G4457" t="s">
        <v>2733</v>
      </c>
      <c r="H4457" t="s">
        <v>2734</v>
      </c>
      <c r="I4457" s="91">
        <v>0.16666666666666666</v>
      </c>
      <c r="J4457" s="91">
        <v>0.1736111111111111</v>
      </c>
      <c r="K4457" s="92">
        <v>0.17</v>
      </c>
      <c r="O4457">
        <v>0</v>
      </c>
      <c r="P4457">
        <v>45.177596000000001</v>
      </c>
      <c r="Q4457">
        <v>5.7290789999999996</v>
      </c>
      <c r="R4457" s="93">
        <v>46302.575659722221</v>
      </c>
      <c r="S4457">
        <v>1</v>
      </c>
      <c r="T4457">
        <v>20260253</v>
      </c>
      <c r="U4457" t="s">
        <v>838</v>
      </c>
      <c r="V4457">
        <v>20260253</v>
      </c>
    </row>
    <row r="4458" spans="1:22" x14ac:dyDescent="0.3">
      <c r="A4458" s="5">
        <v>46302</v>
      </c>
      <c r="B4458" s="98" t="s">
        <v>3854</v>
      </c>
      <c r="C4458" t="s">
        <v>963</v>
      </c>
      <c r="D4458" t="s">
        <v>3198</v>
      </c>
      <c r="E4458" t="s">
        <v>176</v>
      </c>
      <c r="F4458" t="s">
        <v>3199</v>
      </c>
      <c r="G4458" t="s">
        <v>2733</v>
      </c>
      <c r="H4458" t="s">
        <v>2734</v>
      </c>
      <c r="I4458" s="91">
        <v>0.16666666666666666</v>
      </c>
      <c r="J4458" s="91">
        <v>0.18055555555555555</v>
      </c>
      <c r="K4458" s="92">
        <v>0.33</v>
      </c>
      <c r="L4458" s="91">
        <v>0.16944444444444445</v>
      </c>
      <c r="M4458" s="91">
        <v>0.26666666666666666</v>
      </c>
      <c r="N4458" s="92">
        <v>2.33</v>
      </c>
      <c r="O4458">
        <v>1</v>
      </c>
      <c r="P4458">
        <v>45.179839999999999</v>
      </c>
      <c r="Q4458">
        <v>5.7082069999999998</v>
      </c>
      <c r="R4458" s="93">
        <v>46302.575659722221</v>
      </c>
      <c r="S4458">
        <v>1</v>
      </c>
      <c r="T4458">
        <v>20260427</v>
      </c>
      <c r="U4458" t="s">
        <v>40</v>
      </c>
      <c r="V4458">
        <v>20260427</v>
      </c>
    </row>
    <row r="4459" spans="1:22" x14ac:dyDescent="0.3">
      <c r="A4459" s="5">
        <v>46302</v>
      </c>
      <c r="B4459" s="98" t="s">
        <v>3767</v>
      </c>
      <c r="C4459" t="s">
        <v>846</v>
      </c>
      <c r="E4459" t="s">
        <v>2934</v>
      </c>
      <c r="F4459" t="s">
        <v>2934</v>
      </c>
      <c r="I4459" s="91">
        <v>0.33333333333333331</v>
      </c>
      <c r="J4459" s="91">
        <v>0.34722222222222221</v>
      </c>
      <c r="K4459" s="92">
        <v>0.33</v>
      </c>
      <c r="O4459">
        <v>0</v>
      </c>
      <c r="P4459">
        <v>45.158180999999999</v>
      </c>
      <c r="Q4459">
        <v>5.7037069999999996</v>
      </c>
      <c r="R4459" s="93">
        <v>46302.575659722221</v>
      </c>
      <c r="S4459">
        <v>0</v>
      </c>
      <c r="T4459">
        <v>20260331</v>
      </c>
      <c r="U4459" t="s">
        <v>3760</v>
      </c>
      <c r="V4459">
        <v>20260331</v>
      </c>
    </row>
    <row r="4460" spans="1:22" x14ac:dyDescent="0.3">
      <c r="A4460" s="5">
        <v>46302</v>
      </c>
      <c r="B4460" s="98" t="s">
        <v>3822</v>
      </c>
      <c r="C4460" t="s">
        <v>944</v>
      </c>
      <c r="D4460" t="s">
        <v>2804</v>
      </c>
      <c r="E4460" t="s">
        <v>406</v>
      </c>
      <c r="F4460" t="s">
        <v>2805</v>
      </c>
      <c r="G4460" t="s">
        <v>2733</v>
      </c>
      <c r="H4460" t="s">
        <v>2734</v>
      </c>
      <c r="I4460" s="91">
        <v>0.16666666666666666</v>
      </c>
      <c r="J4460" s="91">
        <v>0.18055555555555555</v>
      </c>
      <c r="K4460" s="92">
        <v>0.33</v>
      </c>
      <c r="L4460" s="91">
        <v>0.4777777777777778</v>
      </c>
      <c r="M4460" s="91">
        <v>0.48888888888888887</v>
      </c>
      <c r="N4460" s="92">
        <v>0.27</v>
      </c>
      <c r="O4460">
        <v>1</v>
      </c>
      <c r="P4460">
        <v>45.174978000000003</v>
      </c>
      <c r="Q4460">
        <v>5.7372079999999999</v>
      </c>
      <c r="R4460" s="93">
        <v>46302.575659722221</v>
      </c>
      <c r="S4460">
        <v>1</v>
      </c>
      <c r="T4460">
        <v>20260257</v>
      </c>
      <c r="U4460" t="s">
        <v>40</v>
      </c>
      <c r="V4460">
        <v>20260257</v>
      </c>
    </row>
    <row r="4461" spans="1:22" x14ac:dyDescent="0.3">
      <c r="A4461" s="5">
        <v>46302</v>
      </c>
      <c r="B4461" s="98" t="s">
        <v>3822</v>
      </c>
      <c r="C4461" t="s">
        <v>944</v>
      </c>
      <c r="D4461" t="s">
        <v>2757</v>
      </c>
      <c r="E4461" t="s">
        <v>384</v>
      </c>
      <c r="F4461" t="s">
        <v>2758</v>
      </c>
      <c r="G4461" t="s">
        <v>2733</v>
      </c>
      <c r="H4461" t="s">
        <v>2734</v>
      </c>
      <c r="I4461" s="91">
        <v>0.16666666666666666</v>
      </c>
      <c r="J4461" s="91">
        <v>0.18055555555555555</v>
      </c>
      <c r="K4461" s="92">
        <v>0.33</v>
      </c>
      <c r="L4461" s="91">
        <v>0.25069444444444444</v>
      </c>
      <c r="M4461" s="91">
        <v>0.46041666666666664</v>
      </c>
      <c r="N4461" s="92">
        <v>5.03</v>
      </c>
      <c r="O4461">
        <v>1</v>
      </c>
      <c r="P4461">
        <v>45.164765000000003</v>
      </c>
      <c r="Q4461">
        <v>5.7186510000000004</v>
      </c>
      <c r="R4461" s="93">
        <v>46302.575659722221</v>
      </c>
      <c r="S4461">
        <v>1</v>
      </c>
      <c r="T4461">
        <v>20260566</v>
      </c>
      <c r="U4461" t="s">
        <v>40</v>
      </c>
      <c r="V4461">
        <v>20260566</v>
      </c>
    </row>
    <row r="4462" spans="1:22" x14ac:dyDescent="0.3">
      <c r="A4462" s="5">
        <v>46302</v>
      </c>
      <c r="B4462" s="98" t="s">
        <v>3818</v>
      </c>
      <c r="C4462" t="s">
        <v>870</v>
      </c>
      <c r="D4462" t="s">
        <v>869</v>
      </c>
      <c r="E4462" t="s">
        <v>808</v>
      </c>
      <c r="F4462" t="s">
        <v>2994</v>
      </c>
      <c r="G4462" t="s">
        <v>2733</v>
      </c>
      <c r="H4462" t="s">
        <v>2737</v>
      </c>
      <c r="I4462" s="91">
        <v>0.48958333333333331</v>
      </c>
      <c r="J4462" s="91">
        <v>0.51388888888888884</v>
      </c>
      <c r="K4462" s="92">
        <v>0.57999999999999996</v>
      </c>
      <c r="O4462">
        <v>0</v>
      </c>
      <c r="P4462">
        <v>45.192346999999998</v>
      </c>
      <c r="Q4462">
        <v>5.7316079999999996</v>
      </c>
      <c r="R4462" s="93">
        <v>46302.575659722221</v>
      </c>
      <c r="S4462">
        <v>1</v>
      </c>
      <c r="V4462" t="s">
        <v>3769</v>
      </c>
    </row>
    <row r="4463" spans="1:22" x14ac:dyDescent="0.3">
      <c r="A4463" s="5">
        <v>46302</v>
      </c>
      <c r="B4463" s="98" t="s">
        <v>3812</v>
      </c>
      <c r="C4463" t="s">
        <v>977</v>
      </c>
      <c r="D4463" t="s">
        <v>2407</v>
      </c>
      <c r="E4463" t="s">
        <v>750</v>
      </c>
      <c r="F4463" t="s">
        <v>750</v>
      </c>
      <c r="G4463" t="s">
        <v>2733</v>
      </c>
      <c r="H4463" t="s">
        <v>2737</v>
      </c>
      <c r="I4463" s="91">
        <v>0.16666666666666666</v>
      </c>
      <c r="J4463" s="91">
        <v>0.20833333333333334</v>
      </c>
      <c r="K4463" s="92">
        <v>1</v>
      </c>
      <c r="L4463" s="91">
        <v>0.2902777777777778</v>
      </c>
      <c r="M4463" s="91">
        <v>0.31944444444444442</v>
      </c>
      <c r="N4463" s="92">
        <v>0.7</v>
      </c>
      <c r="O4463">
        <v>1</v>
      </c>
      <c r="P4463">
        <v>45.367497999999998</v>
      </c>
      <c r="Q4463">
        <v>5.58521</v>
      </c>
      <c r="R4463" s="93">
        <v>46302.575659722221</v>
      </c>
      <c r="S4463">
        <v>1</v>
      </c>
      <c r="T4463">
        <v>20260444</v>
      </c>
      <c r="U4463" t="s">
        <v>838</v>
      </c>
      <c r="V4463">
        <v>20260444</v>
      </c>
    </row>
    <row r="4464" spans="1:22" x14ac:dyDescent="0.3">
      <c r="A4464" s="5">
        <v>46302</v>
      </c>
      <c r="B4464" s="98" t="s">
        <v>3835</v>
      </c>
      <c r="C4464" t="s">
        <v>859</v>
      </c>
      <c r="D4464" t="s">
        <v>2738</v>
      </c>
      <c r="E4464" t="s">
        <v>219</v>
      </c>
      <c r="F4464" t="s">
        <v>2739</v>
      </c>
      <c r="G4464" t="s">
        <v>2733</v>
      </c>
      <c r="H4464" t="s">
        <v>2734</v>
      </c>
      <c r="I4464" s="91">
        <v>0.16666666666666666</v>
      </c>
      <c r="J4464" s="91">
        <v>0.1736111111111111</v>
      </c>
      <c r="K4464" s="92">
        <v>0.17</v>
      </c>
      <c r="O4464">
        <v>0</v>
      </c>
      <c r="P4464">
        <v>45.183280000000003</v>
      </c>
      <c r="Q4464">
        <v>5.7183830000000002</v>
      </c>
      <c r="R4464" s="93">
        <v>46302.575659722221</v>
      </c>
      <c r="S4464">
        <v>1</v>
      </c>
      <c r="T4464">
        <v>20260531</v>
      </c>
      <c r="U4464" t="s">
        <v>40</v>
      </c>
      <c r="V4464">
        <v>20260531</v>
      </c>
    </row>
    <row r="4465" spans="1:22" x14ac:dyDescent="0.3">
      <c r="A4465" s="5">
        <v>46302</v>
      </c>
      <c r="B4465" s="98" t="s">
        <v>3883</v>
      </c>
      <c r="C4465" t="s">
        <v>849</v>
      </c>
      <c r="D4465" t="s">
        <v>3101</v>
      </c>
      <c r="E4465" t="s">
        <v>420</v>
      </c>
      <c r="F4465" t="s">
        <v>3102</v>
      </c>
      <c r="G4465" t="s">
        <v>2733</v>
      </c>
      <c r="H4465" t="s">
        <v>2734</v>
      </c>
      <c r="I4465" s="91">
        <v>0.16666666666666666</v>
      </c>
      <c r="J4465" s="91">
        <v>0.18055555555555555</v>
      </c>
      <c r="K4465" s="92">
        <v>0.33</v>
      </c>
      <c r="L4465" s="91">
        <v>0.42569444444444443</v>
      </c>
      <c r="M4465" s="91">
        <v>0.49513888888888891</v>
      </c>
      <c r="N4465" s="92">
        <v>1.67</v>
      </c>
      <c r="O4465">
        <v>1</v>
      </c>
      <c r="P4465">
        <v>45.208322000000003</v>
      </c>
      <c r="Q4465">
        <v>5.6714190000000002</v>
      </c>
      <c r="R4465" s="93">
        <v>46302.575659722221</v>
      </c>
      <c r="S4465">
        <v>1</v>
      </c>
      <c r="T4465">
        <v>20260284</v>
      </c>
      <c r="U4465" t="s">
        <v>40</v>
      </c>
      <c r="V4465">
        <v>20260284</v>
      </c>
    </row>
    <row r="4466" spans="1:22" x14ac:dyDescent="0.3">
      <c r="A4466" s="5">
        <v>46302</v>
      </c>
      <c r="B4466" s="98" t="s">
        <v>3864</v>
      </c>
      <c r="C4466" t="s">
        <v>960</v>
      </c>
      <c r="D4466" t="s">
        <v>1188</v>
      </c>
      <c r="E4466" t="s">
        <v>334</v>
      </c>
      <c r="F4466" t="s">
        <v>2946</v>
      </c>
      <c r="G4466" t="s">
        <v>2733</v>
      </c>
      <c r="H4466" t="s">
        <v>2737</v>
      </c>
      <c r="I4466" s="91">
        <v>0.33333333333333331</v>
      </c>
      <c r="J4466" s="91">
        <v>0.375</v>
      </c>
      <c r="K4466" s="92">
        <v>1</v>
      </c>
      <c r="L4466" s="91">
        <v>0.18472222222222223</v>
      </c>
      <c r="M4466" s="91">
        <v>0.21527777777777779</v>
      </c>
      <c r="N4466" s="92">
        <v>0.73</v>
      </c>
      <c r="O4466">
        <v>1</v>
      </c>
      <c r="P4466">
        <v>45.229664999999997</v>
      </c>
      <c r="Q4466">
        <v>5.681597</v>
      </c>
      <c r="R4466" s="93">
        <v>46302.575659722221</v>
      </c>
      <c r="S4466">
        <v>1</v>
      </c>
      <c r="T4466">
        <v>20260032</v>
      </c>
      <c r="U4466" t="s">
        <v>838</v>
      </c>
      <c r="V4466">
        <v>20260032</v>
      </c>
    </row>
    <row r="4467" spans="1:22" x14ac:dyDescent="0.3">
      <c r="A4467" s="5">
        <v>46302</v>
      </c>
      <c r="B4467" s="98" t="s">
        <v>3872</v>
      </c>
      <c r="C4467" t="s">
        <v>866</v>
      </c>
      <c r="D4467" t="s">
        <v>2959</v>
      </c>
      <c r="E4467" t="s">
        <v>344</v>
      </c>
      <c r="F4467" t="s">
        <v>2960</v>
      </c>
      <c r="G4467" t="s">
        <v>2733</v>
      </c>
      <c r="H4467" t="s">
        <v>2734</v>
      </c>
      <c r="I4467" s="91">
        <v>0.25</v>
      </c>
      <c r="J4467" s="91">
        <v>0.26041666666666669</v>
      </c>
      <c r="K4467" s="92">
        <v>0.25</v>
      </c>
      <c r="L4467" s="91">
        <v>0.10416666666666667</v>
      </c>
      <c r="M4467" s="91">
        <v>0.10694444444444444</v>
      </c>
      <c r="N4467" s="92">
        <v>7.0000000000000007E-2</v>
      </c>
      <c r="O4467">
        <v>1</v>
      </c>
      <c r="P4467">
        <v>45.204273999999998</v>
      </c>
      <c r="Q4467">
        <v>5.7592150000000002</v>
      </c>
      <c r="R4467" s="93">
        <v>46302.575659722221</v>
      </c>
      <c r="S4467">
        <v>1</v>
      </c>
      <c r="T4467">
        <v>20260130</v>
      </c>
      <c r="U4467" t="s">
        <v>40</v>
      </c>
      <c r="V4467">
        <v>20260130</v>
      </c>
    </row>
    <row r="4468" spans="1:22" x14ac:dyDescent="0.3">
      <c r="A4468" s="5">
        <v>46302</v>
      </c>
      <c r="B4468" s="98" t="s">
        <v>3818</v>
      </c>
      <c r="C4468" t="s">
        <v>870</v>
      </c>
      <c r="D4468" t="s">
        <v>2508</v>
      </c>
      <c r="E4468" t="s">
        <v>198</v>
      </c>
      <c r="F4468" t="s">
        <v>2509</v>
      </c>
      <c r="G4468" t="s">
        <v>2733</v>
      </c>
      <c r="H4468" t="s">
        <v>2737</v>
      </c>
      <c r="I4468" s="91">
        <v>0.53819444444444442</v>
      </c>
      <c r="J4468" s="91">
        <v>0.56597222222222221</v>
      </c>
      <c r="K4468" s="92">
        <v>0.67</v>
      </c>
      <c r="O4468">
        <v>0</v>
      </c>
      <c r="P4468">
        <v>45.188409999999998</v>
      </c>
      <c r="Q4468">
        <v>5.7258019999999998</v>
      </c>
      <c r="R4468" s="93">
        <v>46302.575659722221</v>
      </c>
      <c r="S4468">
        <v>1</v>
      </c>
      <c r="T4468">
        <v>20260493</v>
      </c>
      <c r="U4468" t="s">
        <v>838</v>
      </c>
      <c r="V4468">
        <v>20260493</v>
      </c>
    </row>
    <row r="4469" spans="1:22" x14ac:dyDescent="0.3">
      <c r="A4469" s="5">
        <v>46302</v>
      </c>
      <c r="B4469" s="98" t="s">
        <v>3846</v>
      </c>
      <c r="C4469" t="s">
        <v>965</v>
      </c>
      <c r="D4469" t="s">
        <v>2980</v>
      </c>
      <c r="E4469" t="s">
        <v>644</v>
      </c>
      <c r="F4469" t="s">
        <v>2981</v>
      </c>
      <c r="G4469" t="s">
        <v>2733</v>
      </c>
      <c r="H4469" t="s">
        <v>2734</v>
      </c>
      <c r="I4469" s="91">
        <v>0.16666666666666666</v>
      </c>
      <c r="J4469" s="91">
        <v>0.18055555555555555</v>
      </c>
      <c r="K4469" s="92">
        <v>0.33</v>
      </c>
      <c r="L4469" s="91">
        <v>0.17847222222222223</v>
      </c>
      <c r="M4469" s="91">
        <v>0.17916666666666667</v>
      </c>
      <c r="N4469" s="92">
        <v>0.02</v>
      </c>
      <c r="O4469">
        <v>1</v>
      </c>
      <c r="P4469">
        <v>45.183132999999998</v>
      </c>
      <c r="Q4469">
        <v>5.7067009999999998</v>
      </c>
      <c r="R4469" s="93">
        <v>46302.575659722221</v>
      </c>
      <c r="S4469">
        <v>1</v>
      </c>
      <c r="T4469">
        <v>20260590</v>
      </c>
      <c r="U4469" t="s">
        <v>40</v>
      </c>
      <c r="V4469">
        <v>20260590</v>
      </c>
    </row>
    <row r="4470" spans="1:22" x14ac:dyDescent="0.3">
      <c r="A4470" s="5">
        <v>46302</v>
      </c>
      <c r="B4470" s="98" t="s">
        <v>3846</v>
      </c>
      <c r="C4470" t="s">
        <v>863</v>
      </c>
      <c r="D4470" t="s">
        <v>2810</v>
      </c>
      <c r="E4470" t="s">
        <v>515</v>
      </c>
      <c r="F4470" t="s">
        <v>2811</v>
      </c>
      <c r="G4470" t="s">
        <v>2733</v>
      </c>
      <c r="H4470" t="s">
        <v>2734</v>
      </c>
      <c r="I4470" s="91">
        <v>0.29166666666666669</v>
      </c>
      <c r="J4470" s="91">
        <v>0.30555555555555558</v>
      </c>
      <c r="K4470" s="92">
        <v>0.33</v>
      </c>
      <c r="L4470" s="91">
        <v>0.20277777777777778</v>
      </c>
      <c r="M4470" s="91">
        <v>0.20416666666666666</v>
      </c>
      <c r="N4470" s="92">
        <v>0.03</v>
      </c>
      <c r="O4470">
        <v>1</v>
      </c>
      <c r="P4470">
        <v>45.19182</v>
      </c>
      <c r="Q4470">
        <v>5.7187340000000004</v>
      </c>
      <c r="R4470" s="93">
        <v>46302.575659722221</v>
      </c>
      <c r="S4470">
        <v>1</v>
      </c>
      <c r="T4470">
        <v>20260544</v>
      </c>
      <c r="U4470" t="s">
        <v>40</v>
      </c>
      <c r="V4470">
        <v>20260544</v>
      </c>
    </row>
    <row r="4471" spans="1:22" x14ac:dyDescent="0.3">
      <c r="A4471" s="5">
        <v>46302</v>
      </c>
      <c r="B4471" s="98" t="s">
        <v>3814</v>
      </c>
      <c r="C4471" t="s">
        <v>948</v>
      </c>
      <c r="D4471" t="s">
        <v>2450</v>
      </c>
      <c r="E4471" t="s">
        <v>204</v>
      </c>
      <c r="F4471" t="s">
        <v>3546</v>
      </c>
      <c r="G4471" t="s">
        <v>2733</v>
      </c>
      <c r="H4471" t="s">
        <v>2737</v>
      </c>
      <c r="I4471" s="91">
        <v>0.33333333333333331</v>
      </c>
      <c r="J4471" s="91">
        <v>0.34722222222222221</v>
      </c>
      <c r="K4471" s="92">
        <v>0.33</v>
      </c>
      <c r="O4471">
        <v>0</v>
      </c>
      <c r="P4471">
        <v>45.190345999999998</v>
      </c>
      <c r="Q4471">
        <v>5.7332039999999997</v>
      </c>
      <c r="R4471" s="93">
        <v>46302.575659722221</v>
      </c>
      <c r="S4471">
        <v>1</v>
      </c>
      <c r="T4471">
        <v>20260457</v>
      </c>
      <c r="U4471" t="s">
        <v>838</v>
      </c>
      <c r="V4471">
        <v>20260457</v>
      </c>
    </row>
    <row r="4472" spans="1:22" x14ac:dyDescent="0.3">
      <c r="A4472" s="5">
        <v>46302</v>
      </c>
      <c r="B4472" s="98" t="s">
        <v>3848</v>
      </c>
      <c r="C4472" t="s">
        <v>945</v>
      </c>
      <c r="D4472" t="s">
        <v>2975</v>
      </c>
      <c r="E4472" t="s">
        <v>495</v>
      </c>
      <c r="F4472" t="s">
        <v>2976</v>
      </c>
      <c r="G4472" t="s">
        <v>2733</v>
      </c>
      <c r="H4472" t="s">
        <v>2734</v>
      </c>
      <c r="I4472" s="91">
        <v>0.16666666666666666</v>
      </c>
      <c r="J4472" s="91">
        <v>0.18055555555555555</v>
      </c>
      <c r="K4472" s="92">
        <v>0.33</v>
      </c>
      <c r="O4472">
        <v>0</v>
      </c>
      <c r="P4472">
        <v>45.184829999999998</v>
      </c>
      <c r="Q4472">
        <v>5.7190070000000004</v>
      </c>
      <c r="R4472" s="93">
        <v>46302.575659722221</v>
      </c>
      <c r="S4472">
        <v>1</v>
      </c>
      <c r="T4472">
        <v>20260126</v>
      </c>
      <c r="U4472" t="s">
        <v>40</v>
      </c>
      <c r="V4472">
        <v>20260126</v>
      </c>
    </row>
    <row r="4473" spans="1:22" x14ac:dyDescent="0.3">
      <c r="A4473" s="5">
        <v>46302</v>
      </c>
      <c r="B4473" s="98" t="s">
        <v>3813</v>
      </c>
      <c r="C4473" t="s">
        <v>847</v>
      </c>
      <c r="D4473" t="s">
        <v>2818</v>
      </c>
      <c r="E4473" t="s">
        <v>370</v>
      </c>
      <c r="F4473" t="s">
        <v>2819</v>
      </c>
      <c r="G4473" t="s">
        <v>2733</v>
      </c>
      <c r="H4473" t="s">
        <v>2734</v>
      </c>
      <c r="I4473" s="91">
        <v>0.16666666666666666</v>
      </c>
      <c r="J4473" s="91">
        <v>0.18055555555555555</v>
      </c>
      <c r="K4473" s="92">
        <v>0.33</v>
      </c>
      <c r="L4473" s="91">
        <v>0.16805555555555557</v>
      </c>
      <c r="M4473" s="91">
        <v>0.18611111111111112</v>
      </c>
      <c r="N4473" s="92">
        <v>0.43</v>
      </c>
      <c r="O4473">
        <v>1</v>
      </c>
      <c r="P4473">
        <v>45.187213</v>
      </c>
      <c r="Q4473">
        <v>5.7183970000000004</v>
      </c>
      <c r="R4473" s="93">
        <v>46302.575659722221</v>
      </c>
      <c r="S4473">
        <v>1</v>
      </c>
      <c r="T4473">
        <v>20260528</v>
      </c>
      <c r="U4473" t="s">
        <v>40</v>
      </c>
      <c r="V4473">
        <v>20260528</v>
      </c>
    </row>
    <row r="4474" spans="1:22" x14ac:dyDescent="0.3">
      <c r="A4474" s="5">
        <v>46302</v>
      </c>
      <c r="B4474" s="98" t="s">
        <v>3848</v>
      </c>
      <c r="C4474" t="s">
        <v>945</v>
      </c>
      <c r="D4474" t="s">
        <v>2822</v>
      </c>
      <c r="E4474" t="s">
        <v>206</v>
      </c>
      <c r="F4474" t="s">
        <v>3908</v>
      </c>
      <c r="G4474" t="s">
        <v>2733</v>
      </c>
      <c r="H4474" t="s">
        <v>2734</v>
      </c>
      <c r="I4474" s="91">
        <v>0.16666666666666666</v>
      </c>
      <c r="J4474" s="91">
        <v>0.18055555555555555</v>
      </c>
      <c r="K4474" s="92">
        <v>0.33</v>
      </c>
      <c r="L4474" s="91">
        <v>0.1763888888888889</v>
      </c>
      <c r="M4474" s="91">
        <v>0.55694444444444446</v>
      </c>
      <c r="N4474" s="92">
        <v>9.1300000000000008</v>
      </c>
      <c r="O4474">
        <v>1</v>
      </c>
      <c r="P4474">
        <v>45.183933000000003</v>
      </c>
      <c r="Q4474">
        <v>5.7185100000000002</v>
      </c>
      <c r="R4474" s="93">
        <v>46302.575659722221</v>
      </c>
      <c r="S4474">
        <v>1</v>
      </c>
      <c r="T4474">
        <v>20260411</v>
      </c>
      <c r="U4474" t="s">
        <v>3760</v>
      </c>
      <c r="V4474">
        <v>20260411</v>
      </c>
    </row>
    <row r="4475" spans="1:22" x14ac:dyDescent="0.3">
      <c r="A4475" s="5">
        <v>46302</v>
      </c>
      <c r="B4475" s="98" t="s">
        <v>3826</v>
      </c>
      <c r="C4475" t="s">
        <v>886</v>
      </c>
      <c r="D4475" t="s">
        <v>2829</v>
      </c>
      <c r="E4475" t="s">
        <v>684</v>
      </c>
      <c r="F4475" t="s">
        <v>2830</v>
      </c>
      <c r="G4475" t="s">
        <v>2733</v>
      </c>
      <c r="H4475" t="s">
        <v>2734</v>
      </c>
      <c r="I4475" s="91">
        <v>0.16666666666666666</v>
      </c>
      <c r="J4475" s="91">
        <v>0.18055555555555555</v>
      </c>
      <c r="K4475" s="92">
        <v>0.33</v>
      </c>
      <c r="L4475" s="91">
        <v>0.21597222222222223</v>
      </c>
      <c r="M4475" s="91">
        <v>0.37361111111111112</v>
      </c>
      <c r="N4475" s="92">
        <v>3.78</v>
      </c>
      <c r="O4475">
        <v>1</v>
      </c>
      <c r="P4475">
        <v>45.189571999999998</v>
      </c>
      <c r="Q4475">
        <v>5.7128589999999999</v>
      </c>
      <c r="R4475" s="93">
        <v>46302.575659722221</v>
      </c>
      <c r="S4475">
        <v>1</v>
      </c>
      <c r="T4475">
        <v>20260285</v>
      </c>
      <c r="U4475" t="s">
        <v>40</v>
      </c>
      <c r="V4475">
        <v>20260285</v>
      </c>
    </row>
    <row r="4476" spans="1:22" x14ac:dyDescent="0.3">
      <c r="A4476" s="5">
        <v>46302</v>
      </c>
      <c r="B4476" s="98" t="s">
        <v>3822</v>
      </c>
      <c r="C4476" t="s">
        <v>944</v>
      </c>
      <c r="D4476" t="s">
        <v>1210</v>
      </c>
      <c r="E4476" t="s">
        <v>649</v>
      </c>
      <c r="F4476" t="s">
        <v>1212</v>
      </c>
      <c r="G4476" t="s">
        <v>2733</v>
      </c>
      <c r="H4476" t="s">
        <v>2737</v>
      </c>
      <c r="I4476" s="91">
        <v>0.33333333333333331</v>
      </c>
      <c r="J4476" s="91">
        <v>0.34722222222222221</v>
      </c>
      <c r="K4476" s="92">
        <v>0.33</v>
      </c>
      <c r="L4476" s="91">
        <v>0.2298611111111111</v>
      </c>
      <c r="M4476" s="91">
        <v>0.25</v>
      </c>
      <c r="N4476" s="92">
        <v>0.48</v>
      </c>
      <c r="O4476">
        <v>1</v>
      </c>
      <c r="P4476">
        <v>45.162528999999999</v>
      </c>
      <c r="Q4476">
        <v>5.7170300000000003</v>
      </c>
      <c r="R4476" s="93">
        <v>46302.575659722221</v>
      </c>
      <c r="S4476">
        <v>1</v>
      </c>
      <c r="T4476">
        <v>20260039</v>
      </c>
      <c r="U4476" t="s">
        <v>838</v>
      </c>
      <c r="V4476">
        <v>20260039</v>
      </c>
    </row>
    <row r="4477" spans="1:22" x14ac:dyDescent="0.3">
      <c r="A4477" s="5">
        <v>46302</v>
      </c>
      <c r="B4477" s="98" t="s">
        <v>3864</v>
      </c>
      <c r="C4477" t="s">
        <v>960</v>
      </c>
      <c r="D4477" t="s">
        <v>3105</v>
      </c>
      <c r="E4477" t="s">
        <v>232</v>
      </c>
      <c r="F4477" t="s">
        <v>3106</v>
      </c>
      <c r="G4477" t="s">
        <v>2733</v>
      </c>
      <c r="H4477" t="s">
        <v>2734</v>
      </c>
      <c r="I4477" s="91">
        <v>0.16666666666666666</v>
      </c>
      <c r="J4477" s="91">
        <v>0.18055555555555555</v>
      </c>
      <c r="K4477" s="92">
        <v>0.33</v>
      </c>
      <c r="L4477" s="91">
        <v>0.26319444444444445</v>
      </c>
      <c r="M4477" s="91">
        <v>0.27638888888888891</v>
      </c>
      <c r="N4477" s="92">
        <v>0.32</v>
      </c>
      <c r="O4477">
        <v>1</v>
      </c>
      <c r="P4477">
        <v>45.179060999999997</v>
      </c>
      <c r="Q4477">
        <v>5.7056240000000003</v>
      </c>
      <c r="R4477" s="93">
        <v>46302.575659722221</v>
      </c>
      <c r="S4477">
        <v>1</v>
      </c>
      <c r="T4477">
        <v>20260352</v>
      </c>
      <c r="U4477" t="s">
        <v>40</v>
      </c>
      <c r="V4477">
        <v>20260352</v>
      </c>
    </row>
    <row r="4478" spans="1:22" x14ac:dyDescent="0.3">
      <c r="A4478" s="5">
        <v>46302</v>
      </c>
      <c r="B4478" s="98" t="s">
        <v>3767</v>
      </c>
      <c r="C4478" t="s">
        <v>846</v>
      </c>
      <c r="E4478" t="s">
        <v>1811</v>
      </c>
      <c r="F4478" t="s">
        <v>1811</v>
      </c>
      <c r="I4478" s="91">
        <v>0.29166666666666669</v>
      </c>
      <c r="J4478" s="91">
        <v>0.2986111111111111</v>
      </c>
      <c r="K4478" s="92">
        <v>0.17</v>
      </c>
      <c r="O4478">
        <v>0</v>
      </c>
      <c r="P4478">
        <v>45.203086999999996</v>
      </c>
      <c r="Q4478">
        <v>5.703754</v>
      </c>
      <c r="R4478" s="93">
        <v>46302.575659722221</v>
      </c>
      <c r="S4478">
        <v>0</v>
      </c>
      <c r="T4478">
        <v>20260248</v>
      </c>
      <c r="U4478" t="s">
        <v>3760</v>
      </c>
      <c r="V4478">
        <v>20260248</v>
      </c>
    </row>
    <row r="4479" spans="1:22" x14ac:dyDescent="0.3">
      <c r="A4479" s="5">
        <v>46302</v>
      </c>
      <c r="B4479" s="98" t="s">
        <v>3839</v>
      </c>
      <c r="C4479" t="s">
        <v>966</v>
      </c>
      <c r="D4479" t="s">
        <v>2642</v>
      </c>
      <c r="E4479" t="s">
        <v>641</v>
      </c>
      <c r="F4479" t="s">
        <v>641</v>
      </c>
      <c r="G4479" t="s">
        <v>2733</v>
      </c>
      <c r="H4479" t="s">
        <v>2737</v>
      </c>
      <c r="I4479" s="91">
        <v>0.44791666666666669</v>
      </c>
      <c r="J4479" s="91">
        <v>0.46597222222222223</v>
      </c>
      <c r="K4479" s="92">
        <v>0.43</v>
      </c>
      <c r="L4479" s="91">
        <v>0.23819444444444443</v>
      </c>
      <c r="M4479" s="91">
        <v>0.25555555555555554</v>
      </c>
      <c r="N4479" s="92">
        <v>0.42</v>
      </c>
      <c r="O4479">
        <v>1</v>
      </c>
      <c r="P4479">
        <v>45.328066</v>
      </c>
      <c r="Q4479">
        <v>5.566249</v>
      </c>
      <c r="R4479" s="93">
        <v>46302.575659722221</v>
      </c>
      <c r="S4479">
        <v>1</v>
      </c>
      <c r="T4479">
        <v>20260546</v>
      </c>
      <c r="U4479" t="s">
        <v>838</v>
      </c>
      <c r="V4479">
        <v>20260546</v>
      </c>
    </row>
    <row r="4480" spans="1:22" x14ac:dyDescent="0.3">
      <c r="A4480" s="5">
        <v>46302</v>
      </c>
      <c r="B4480" s="98" t="s">
        <v>3872</v>
      </c>
      <c r="C4480" t="s">
        <v>866</v>
      </c>
      <c r="D4480" t="s">
        <v>3027</v>
      </c>
      <c r="E4480" t="s">
        <v>451</v>
      </c>
      <c r="F4480" t="s">
        <v>3028</v>
      </c>
      <c r="G4480" t="s">
        <v>2733</v>
      </c>
      <c r="H4480" t="s">
        <v>2734</v>
      </c>
      <c r="I4480" s="91">
        <v>0.16666666666666666</v>
      </c>
      <c r="J4480" s="91">
        <v>0.18055555555555555</v>
      </c>
      <c r="K4480" s="92">
        <v>0.33</v>
      </c>
      <c r="L4480" s="91">
        <v>0.10694444444444444</v>
      </c>
      <c r="M4480" s="91">
        <v>0.11458333333333333</v>
      </c>
      <c r="N4480" s="92">
        <v>0.18</v>
      </c>
      <c r="O4480">
        <v>1</v>
      </c>
      <c r="P4480">
        <v>45.207687999999997</v>
      </c>
      <c r="Q4480">
        <v>5.763395</v>
      </c>
      <c r="R4480" s="93">
        <v>46302.575659722221</v>
      </c>
      <c r="S4480">
        <v>1</v>
      </c>
      <c r="T4480">
        <v>20260046</v>
      </c>
      <c r="U4480" t="s">
        <v>40</v>
      </c>
      <c r="V4480">
        <v>20260046</v>
      </c>
    </row>
    <row r="4481" spans="1:22" x14ac:dyDescent="0.3">
      <c r="A4481" s="5">
        <v>46302</v>
      </c>
      <c r="B4481" s="98" t="s">
        <v>3827</v>
      </c>
      <c r="C4481" t="s">
        <v>967</v>
      </c>
      <c r="D4481" t="s">
        <v>3029</v>
      </c>
      <c r="E4481" t="s">
        <v>623</v>
      </c>
      <c r="F4481" t="s">
        <v>3030</v>
      </c>
      <c r="G4481" t="s">
        <v>2733</v>
      </c>
      <c r="H4481" t="s">
        <v>2734</v>
      </c>
      <c r="I4481" s="91">
        <v>0.16666666666666666</v>
      </c>
      <c r="J4481" s="91">
        <v>0.18055555555555555</v>
      </c>
      <c r="K4481" s="92">
        <v>0.33</v>
      </c>
      <c r="O4481">
        <v>0</v>
      </c>
      <c r="P4481">
        <v>45.210430000000002</v>
      </c>
      <c r="Q4481">
        <v>5.6671319999999996</v>
      </c>
      <c r="R4481" s="93">
        <v>46302.575659722221</v>
      </c>
      <c r="S4481">
        <v>1</v>
      </c>
      <c r="T4481">
        <v>20260092</v>
      </c>
      <c r="U4481" t="s">
        <v>40</v>
      </c>
      <c r="V4481">
        <v>20260092</v>
      </c>
    </row>
    <row r="4482" spans="1:22" x14ac:dyDescent="0.3">
      <c r="A4482" s="5">
        <v>46302</v>
      </c>
      <c r="B4482" s="98" t="s">
        <v>3831</v>
      </c>
      <c r="C4482" t="s">
        <v>892</v>
      </c>
      <c r="D4482" t="s">
        <v>1134</v>
      </c>
      <c r="E4482" t="s">
        <v>364</v>
      </c>
      <c r="F4482" t="s">
        <v>2971</v>
      </c>
      <c r="G4482" t="s">
        <v>2733</v>
      </c>
      <c r="H4482" t="s">
        <v>2737</v>
      </c>
      <c r="I4482" s="91">
        <v>0.33333333333333331</v>
      </c>
      <c r="J4482" s="91">
        <v>0.34722222222222221</v>
      </c>
      <c r="K4482" s="92">
        <v>0.33</v>
      </c>
      <c r="O4482">
        <v>0</v>
      </c>
      <c r="P4482">
        <v>45.187527000000003</v>
      </c>
      <c r="Q4482">
        <v>5.7106579999999996</v>
      </c>
      <c r="R4482" s="93">
        <v>46302.575659722221</v>
      </c>
      <c r="S4482">
        <v>1</v>
      </c>
      <c r="T4482">
        <v>20260019</v>
      </c>
      <c r="U4482" t="s">
        <v>838</v>
      </c>
      <c r="V4482">
        <v>20260019</v>
      </c>
    </row>
    <row r="4483" spans="1:22" x14ac:dyDescent="0.3">
      <c r="A4483" s="5">
        <v>46302</v>
      </c>
      <c r="B4483" s="98" t="s">
        <v>3841</v>
      </c>
      <c r="C4483" t="s">
        <v>971</v>
      </c>
      <c r="D4483" t="s">
        <v>2043</v>
      </c>
      <c r="E4483" t="s">
        <v>662</v>
      </c>
      <c r="F4483" t="s">
        <v>662</v>
      </c>
      <c r="G4483" t="s">
        <v>2733</v>
      </c>
      <c r="H4483" t="s">
        <v>2737</v>
      </c>
      <c r="I4483" s="91">
        <v>0.33333333333333331</v>
      </c>
      <c r="J4483" s="91">
        <v>0.375</v>
      </c>
      <c r="K4483" s="92">
        <v>1</v>
      </c>
      <c r="L4483" s="91">
        <v>0.35694444444444445</v>
      </c>
      <c r="M4483" s="91">
        <v>0.46597222222222223</v>
      </c>
      <c r="N4483" s="92">
        <v>2.62</v>
      </c>
      <c r="O4483">
        <v>1</v>
      </c>
      <c r="P4483">
        <v>45.175713999999999</v>
      </c>
      <c r="Q4483">
        <v>5.753374</v>
      </c>
      <c r="R4483" s="93">
        <v>46302.575659722221</v>
      </c>
      <c r="S4483">
        <v>1</v>
      </c>
      <c r="T4483">
        <v>20260321</v>
      </c>
      <c r="U4483" t="s">
        <v>838</v>
      </c>
      <c r="V4483">
        <v>20260321</v>
      </c>
    </row>
    <row r="4484" spans="1:22" x14ac:dyDescent="0.3">
      <c r="A4484" s="5">
        <v>46302</v>
      </c>
      <c r="B4484" s="98" t="s">
        <v>3839</v>
      </c>
      <c r="C4484" t="s">
        <v>966</v>
      </c>
      <c r="D4484" t="s">
        <v>2160</v>
      </c>
      <c r="E4484" t="s">
        <v>138</v>
      </c>
      <c r="F4484" t="s">
        <v>138</v>
      </c>
      <c r="G4484" t="s">
        <v>2733</v>
      </c>
      <c r="H4484" t="s">
        <v>2737</v>
      </c>
      <c r="I4484" s="91">
        <v>0.2013888888888889</v>
      </c>
      <c r="J4484" s="91">
        <v>0.2361111111111111</v>
      </c>
      <c r="K4484" s="92">
        <v>0.83</v>
      </c>
      <c r="L4484" s="91">
        <v>0.32847222222222222</v>
      </c>
      <c r="M4484" s="91">
        <v>0.36666666666666664</v>
      </c>
      <c r="N4484" s="92">
        <v>0.92</v>
      </c>
      <c r="O4484">
        <v>1</v>
      </c>
      <c r="P4484">
        <v>45.365924</v>
      </c>
      <c r="Q4484">
        <v>5.5930960000000001</v>
      </c>
      <c r="R4484" s="93">
        <v>46302.575659722221</v>
      </c>
      <c r="S4484">
        <v>1</v>
      </c>
      <c r="T4484">
        <v>20260362</v>
      </c>
      <c r="U4484" t="s">
        <v>838</v>
      </c>
      <c r="V4484">
        <v>20260362</v>
      </c>
    </row>
    <row r="4485" spans="1:22" x14ac:dyDescent="0.3">
      <c r="A4485" s="5">
        <v>46302</v>
      </c>
      <c r="B4485" s="98" t="s">
        <v>3816</v>
      </c>
      <c r="C4485" t="s">
        <v>957</v>
      </c>
      <c r="D4485" t="s">
        <v>5975</v>
      </c>
      <c r="E4485" t="s">
        <v>163</v>
      </c>
      <c r="F4485" t="s">
        <v>5976</v>
      </c>
      <c r="G4485" t="s">
        <v>2733</v>
      </c>
      <c r="H4485" t="s">
        <v>2734</v>
      </c>
      <c r="I4485" s="91">
        <v>0.19097222222222221</v>
      </c>
      <c r="J4485" s="91">
        <v>0.2048611111111111</v>
      </c>
      <c r="K4485" s="92">
        <v>0.33</v>
      </c>
      <c r="L4485" s="91">
        <v>0.47847222222222224</v>
      </c>
      <c r="M4485" s="91">
        <v>0.48402777777777778</v>
      </c>
      <c r="N4485" s="92">
        <v>0.13</v>
      </c>
      <c r="O4485">
        <v>1</v>
      </c>
      <c r="P4485">
        <v>45.186844000000001</v>
      </c>
      <c r="Q4485">
        <v>5.7114979999999997</v>
      </c>
      <c r="R4485" s="93">
        <v>46302.575659722221</v>
      </c>
      <c r="S4485">
        <v>1</v>
      </c>
      <c r="T4485">
        <v>20260398</v>
      </c>
      <c r="U4485" t="s">
        <v>40</v>
      </c>
      <c r="V4485">
        <v>20260398</v>
      </c>
    </row>
    <row r="4486" spans="1:22" x14ac:dyDescent="0.3">
      <c r="A4486" s="5">
        <v>46302</v>
      </c>
      <c r="B4486" s="98" t="s">
        <v>3820</v>
      </c>
      <c r="C4486" t="s">
        <v>961</v>
      </c>
      <c r="D4486" t="s">
        <v>2839</v>
      </c>
      <c r="E4486" t="s">
        <v>795</v>
      </c>
      <c r="F4486" t="s">
        <v>2840</v>
      </c>
      <c r="G4486" t="s">
        <v>2733</v>
      </c>
      <c r="H4486" t="s">
        <v>2734</v>
      </c>
      <c r="I4486" s="91">
        <v>0.34375</v>
      </c>
      <c r="J4486" s="91">
        <v>0.3576388888888889</v>
      </c>
      <c r="K4486" s="92">
        <v>0.33</v>
      </c>
      <c r="L4486" s="91">
        <v>0.25277777777777777</v>
      </c>
      <c r="M4486" s="91">
        <v>0.57847222222222228</v>
      </c>
      <c r="N4486" s="92">
        <v>7.82</v>
      </c>
      <c r="O4486">
        <v>1</v>
      </c>
      <c r="P4486">
        <v>45.165621000000002</v>
      </c>
      <c r="Q4486">
        <v>5.7235849999999999</v>
      </c>
      <c r="R4486" s="93">
        <v>46302.575659722221</v>
      </c>
      <c r="S4486">
        <v>1</v>
      </c>
      <c r="T4486">
        <v>20260380</v>
      </c>
      <c r="U4486" t="s">
        <v>40</v>
      </c>
      <c r="V4486">
        <v>20260380</v>
      </c>
    </row>
    <row r="4487" spans="1:22" x14ac:dyDescent="0.3">
      <c r="A4487" s="5">
        <v>46302</v>
      </c>
      <c r="B4487" s="98" t="s">
        <v>3835</v>
      </c>
      <c r="C4487" t="s">
        <v>859</v>
      </c>
      <c r="D4487" t="s">
        <v>3264</v>
      </c>
      <c r="E4487" t="s">
        <v>162</v>
      </c>
      <c r="F4487" t="s">
        <v>5980</v>
      </c>
      <c r="G4487" t="s">
        <v>2733</v>
      </c>
      <c r="H4487" t="s">
        <v>2734</v>
      </c>
      <c r="I4487" s="91">
        <v>0.16666666666666666</v>
      </c>
      <c r="J4487" s="91">
        <v>0.18055555555555555</v>
      </c>
      <c r="K4487" s="92">
        <v>0.33</v>
      </c>
      <c r="O4487">
        <v>0</v>
      </c>
      <c r="P4487">
        <v>45.189870999999997</v>
      </c>
      <c r="Q4487">
        <v>5.7183529999999996</v>
      </c>
      <c r="R4487" s="93">
        <v>46302.575659722221</v>
      </c>
      <c r="S4487">
        <v>1</v>
      </c>
      <c r="T4487">
        <v>20260043</v>
      </c>
      <c r="U4487" t="s">
        <v>40</v>
      </c>
      <c r="V4487">
        <v>20260043</v>
      </c>
    </row>
    <row r="4488" spans="1:22" x14ac:dyDescent="0.3">
      <c r="A4488" s="5">
        <v>46302</v>
      </c>
      <c r="B4488" s="98" t="s">
        <v>3835</v>
      </c>
      <c r="C4488" t="s">
        <v>859</v>
      </c>
      <c r="D4488" t="s">
        <v>2845</v>
      </c>
      <c r="E4488" t="s">
        <v>166</v>
      </c>
      <c r="F4488" t="s">
        <v>2846</v>
      </c>
      <c r="G4488" t="s">
        <v>2733</v>
      </c>
      <c r="H4488" t="s">
        <v>2734</v>
      </c>
      <c r="I4488" s="91">
        <v>0.16666666666666666</v>
      </c>
      <c r="J4488" s="91">
        <v>0.18055555555555555</v>
      </c>
      <c r="K4488" s="92">
        <v>0.33</v>
      </c>
      <c r="O4488">
        <v>0</v>
      </c>
      <c r="P4488">
        <v>45.191105</v>
      </c>
      <c r="Q4488">
        <v>5.7245520000000001</v>
      </c>
      <c r="R4488" s="93">
        <v>46302.575659722221</v>
      </c>
      <c r="S4488">
        <v>1</v>
      </c>
      <c r="T4488">
        <v>20260515</v>
      </c>
      <c r="U4488" t="s">
        <v>40</v>
      </c>
      <c r="V4488">
        <v>20260515</v>
      </c>
    </row>
    <row r="4489" spans="1:22" x14ac:dyDescent="0.3">
      <c r="A4489" s="5">
        <v>46302</v>
      </c>
      <c r="B4489" s="98" t="s">
        <v>3820</v>
      </c>
      <c r="C4489" t="s">
        <v>961</v>
      </c>
      <c r="D4489" t="s">
        <v>1202</v>
      </c>
      <c r="E4489" t="s">
        <v>514</v>
      </c>
      <c r="F4489" t="s">
        <v>514</v>
      </c>
      <c r="G4489" t="s">
        <v>2733</v>
      </c>
      <c r="H4489" t="s">
        <v>2737</v>
      </c>
      <c r="I4489" s="91">
        <v>0.38194444444444442</v>
      </c>
      <c r="J4489" s="91">
        <v>0.3923611111111111</v>
      </c>
      <c r="K4489" s="92">
        <v>0.25</v>
      </c>
      <c r="L4489" s="91">
        <v>0.52847222222222223</v>
      </c>
      <c r="M4489" s="91">
        <v>0.57708333333333328</v>
      </c>
      <c r="N4489" s="92">
        <v>1.17</v>
      </c>
      <c r="O4489">
        <v>1</v>
      </c>
      <c r="P4489">
        <v>45.166386000000003</v>
      </c>
      <c r="Q4489">
        <v>5.7264660000000003</v>
      </c>
      <c r="R4489" s="93">
        <v>46302.575659722221</v>
      </c>
      <c r="S4489">
        <v>1</v>
      </c>
      <c r="T4489">
        <v>20260578</v>
      </c>
      <c r="U4489" t="s">
        <v>838</v>
      </c>
      <c r="V4489">
        <v>20260578</v>
      </c>
    </row>
    <row r="4490" spans="1:22" x14ac:dyDescent="0.3">
      <c r="A4490" s="5">
        <v>46302</v>
      </c>
      <c r="B4490" s="98" t="s">
        <v>3826</v>
      </c>
      <c r="C4490" t="s">
        <v>886</v>
      </c>
      <c r="D4490" t="s">
        <v>3126</v>
      </c>
      <c r="E4490" t="s">
        <v>550</v>
      </c>
      <c r="F4490" t="s">
        <v>3127</v>
      </c>
      <c r="G4490" t="s">
        <v>2733</v>
      </c>
      <c r="H4490" t="s">
        <v>2734</v>
      </c>
      <c r="I4490" s="91">
        <v>0.16666666666666666</v>
      </c>
      <c r="J4490" s="91">
        <v>0.18055555555555555</v>
      </c>
      <c r="K4490" s="92">
        <v>0.33</v>
      </c>
      <c r="L4490" s="91">
        <v>0.17708333333333334</v>
      </c>
      <c r="M4490" s="91">
        <v>0.44374999999999998</v>
      </c>
      <c r="N4490" s="92">
        <v>6.4</v>
      </c>
      <c r="O4490">
        <v>1</v>
      </c>
      <c r="P4490">
        <v>45.174304999999997</v>
      </c>
      <c r="Q4490">
        <v>5.7383240000000004</v>
      </c>
      <c r="R4490" s="93">
        <v>46302.575659722221</v>
      </c>
      <c r="S4490">
        <v>1</v>
      </c>
      <c r="T4490">
        <v>20260323</v>
      </c>
      <c r="U4490" t="s">
        <v>40</v>
      </c>
      <c r="V4490">
        <v>20260323</v>
      </c>
    </row>
    <row r="4491" spans="1:22" x14ac:dyDescent="0.3">
      <c r="A4491" s="5">
        <v>46302</v>
      </c>
      <c r="B4491" s="98" t="s">
        <v>3864</v>
      </c>
      <c r="C4491" t="s">
        <v>960</v>
      </c>
      <c r="D4491" t="s">
        <v>1447</v>
      </c>
      <c r="E4491" t="s">
        <v>432</v>
      </c>
      <c r="F4491" t="s">
        <v>432</v>
      </c>
      <c r="G4491" t="s">
        <v>2733</v>
      </c>
      <c r="H4491" t="s">
        <v>2737</v>
      </c>
      <c r="I4491" s="91">
        <v>0.33333333333333331</v>
      </c>
      <c r="J4491" s="91">
        <v>0.41666666666666669</v>
      </c>
      <c r="K4491" s="92">
        <v>2</v>
      </c>
      <c r="L4491" s="91">
        <v>0.40902777777777777</v>
      </c>
      <c r="M4491" s="91">
        <v>0.40902777777777777</v>
      </c>
      <c r="N4491" s="92">
        <v>0</v>
      </c>
      <c r="O4491">
        <v>1</v>
      </c>
      <c r="P4491">
        <v>45.212797000000002</v>
      </c>
      <c r="Q4491">
        <v>5.6987719999999999</v>
      </c>
      <c r="R4491" s="93">
        <v>46302.575659722221</v>
      </c>
      <c r="S4491">
        <v>1</v>
      </c>
      <c r="T4491">
        <v>20260124</v>
      </c>
      <c r="U4491" t="s">
        <v>838</v>
      </c>
      <c r="V4491">
        <v>20260124</v>
      </c>
    </row>
    <row r="4492" spans="1:22" x14ac:dyDescent="0.3">
      <c r="A4492" s="5">
        <v>46302</v>
      </c>
      <c r="B4492" s="98" t="s">
        <v>3835</v>
      </c>
      <c r="C4492" t="s">
        <v>859</v>
      </c>
      <c r="D4492" t="s">
        <v>2847</v>
      </c>
      <c r="E4492" t="s">
        <v>396</v>
      </c>
      <c r="F4492" t="s">
        <v>2848</v>
      </c>
      <c r="G4492" t="s">
        <v>2733</v>
      </c>
      <c r="H4492" t="s">
        <v>2734</v>
      </c>
      <c r="I4492" s="91">
        <v>0.16666666666666666</v>
      </c>
      <c r="J4492" s="91">
        <v>0.18055555555555555</v>
      </c>
      <c r="K4492" s="92">
        <v>0.33</v>
      </c>
      <c r="O4492">
        <v>0</v>
      </c>
      <c r="P4492">
        <v>45.189906999999998</v>
      </c>
      <c r="Q4492">
        <v>5.7160770000000003</v>
      </c>
      <c r="R4492" s="93">
        <v>46302.575659722221</v>
      </c>
      <c r="S4492">
        <v>1</v>
      </c>
      <c r="T4492">
        <v>20260305</v>
      </c>
      <c r="U4492" t="s">
        <v>40</v>
      </c>
      <c r="V4492">
        <v>20260305</v>
      </c>
    </row>
    <row r="4493" spans="1:22" x14ac:dyDescent="0.3">
      <c r="A4493" s="5">
        <v>46302</v>
      </c>
      <c r="B4493" s="98" t="s">
        <v>3862</v>
      </c>
      <c r="C4493" t="s">
        <v>853</v>
      </c>
      <c r="D4493" t="s">
        <v>3013</v>
      </c>
      <c r="E4493" t="s">
        <v>578</v>
      </c>
      <c r="F4493" t="s">
        <v>3014</v>
      </c>
      <c r="G4493" t="s">
        <v>2733</v>
      </c>
      <c r="H4493" t="s">
        <v>2734</v>
      </c>
      <c r="I4493" s="91">
        <v>0.16666666666666666</v>
      </c>
      <c r="J4493" s="91">
        <v>0.18055555555555555</v>
      </c>
      <c r="K4493" s="92">
        <v>0.33</v>
      </c>
      <c r="O4493">
        <v>0</v>
      </c>
      <c r="P4493">
        <v>45.183777999999997</v>
      </c>
      <c r="Q4493">
        <v>5.7115169999999997</v>
      </c>
      <c r="R4493" s="93">
        <v>46302.575659722221</v>
      </c>
      <c r="S4493">
        <v>1</v>
      </c>
      <c r="T4493">
        <v>20260008</v>
      </c>
      <c r="U4493" t="s">
        <v>3760</v>
      </c>
      <c r="V4493">
        <v>20260008</v>
      </c>
    </row>
    <row r="4494" spans="1:22" x14ac:dyDescent="0.3">
      <c r="A4494" s="5">
        <v>46302</v>
      </c>
      <c r="B4494" s="98" t="s">
        <v>3817</v>
      </c>
      <c r="C4494" t="s">
        <v>974</v>
      </c>
      <c r="D4494" t="s">
        <v>3116</v>
      </c>
      <c r="E4494" t="s">
        <v>47</v>
      </c>
      <c r="F4494" t="s">
        <v>5967</v>
      </c>
      <c r="G4494" t="s">
        <v>2733</v>
      </c>
      <c r="H4494" t="s">
        <v>2734</v>
      </c>
      <c r="I4494" s="91">
        <v>0.16666666666666666</v>
      </c>
      <c r="J4494" s="91">
        <v>0.18055555555555555</v>
      </c>
      <c r="K4494" s="92">
        <v>0.33</v>
      </c>
      <c r="L4494" s="91">
        <v>0.19513888888888889</v>
      </c>
      <c r="M4494" s="91">
        <v>0.24236111111111111</v>
      </c>
      <c r="N4494" s="92">
        <v>1.1299999999999999</v>
      </c>
      <c r="O4494">
        <v>1</v>
      </c>
      <c r="P4494">
        <v>45.192289000000002</v>
      </c>
      <c r="Q4494">
        <v>5.7220880000000003</v>
      </c>
      <c r="R4494" s="93">
        <v>46302.575659722221</v>
      </c>
      <c r="S4494">
        <v>1</v>
      </c>
      <c r="T4494">
        <v>20260345</v>
      </c>
      <c r="U4494" t="s">
        <v>40</v>
      </c>
      <c r="V4494">
        <v>20260345</v>
      </c>
    </row>
    <row r="4495" spans="1:22" x14ac:dyDescent="0.3">
      <c r="A4495" s="5">
        <v>46302</v>
      </c>
      <c r="B4495" s="98" t="s">
        <v>3836</v>
      </c>
      <c r="C4495" t="s">
        <v>954</v>
      </c>
      <c r="D4495" t="s">
        <v>3137</v>
      </c>
      <c r="E4495" t="s">
        <v>534</v>
      </c>
      <c r="F4495" t="s">
        <v>3138</v>
      </c>
      <c r="G4495" t="s">
        <v>2733</v>
      </c>
      <c r="H4495" t="s">
        <v>2734</v>
      </c>
      <c r="I4495" s="91">
        <v>0.16666666666666666</v>
      </c>
      <c r="J4495" s="91">
        <v>0.18055555555555555</v>
      </c>
      <c r="K4495" s="92">
        <v>0.33</v>
      </c>
      <c r="L4495" s="91">
        <v>0.2</v>
      </c>
      <c r="M4495" s="91">
        <v>0.25416666666666665</v>
      </c>
      <c r="N4495" s="92">
        <v>1.3</v>
      </c>
      <c r="O4495">
        <v>1</v>
      </c>
      <c r="P4495">
        <v>45.173667999999999</v>
      </c>
      <c r="Q4495">
        <v>5.7084409999999997</v>
      </c>
      <c r="R4495" s="93">
        <v>46302.575659722221</v>
      </c>
      <c r="S4495">
        <v>1</v>
      </c>
      <c r="T4495">
        <v>20260238</v>
      </c>
      <c r="U4495" t="s">
        <v>40</v>
      </c>
      <c r="V4495">
        <v>20260238</v>
      </c>
    </row>
    <row r="4496" spans="1:22" x14ac:dyDescent="0.3">
      <c r="A4496" s="5">
        <v>46302</v>
      </c>
      <c r="B4496" s="98" t="s">
        <v>3819</v>
      </c>
      <c r="C4496" t="s">
        <v>973</v>
      </c>
      <c r="D4496" t="s">
        <v>3550</v>
      </c>
      <c r="E4496" t="s">
        <v>586</v>
      </c>
      <c r="F4496" t="s">
        <v>3551</v>
      </c>
      <c r="G4496" t="s">
        <v>2733</v>
      </c>
      <c r="H4496" t="s">
        <v>2734</v>
      </c>
      <c r="I4496" s="91">
        <v>0.16666666666666666</v>
      </c>
      <c r="J4496" s="91">
        <v>0.18055555555555555</v>
      </c>
      <c r="K4496" s="92">
        <v>0.33</v>
      </c>
      <c r="O4496">
        <v>0</v>
      </c>
      <c r="P4496">
        <v>45.360757</v>
      </c>
      <c r="Q4496">
        <v>5.5991109999999997</v>
      </c>
      <c r="R4496" s="93">
        <v>46302.575659722221</v>
      </c>
      <c r="S4496">
        <v>1</v>
      </c>
      <c r="T4496">
        <v>20260438</v>
      </c>
      <c r="U4496" t="s">
        <v>3760</v>
      </c>
      <c r="V4496">
        <v>20260438</v>
      </c>
    </row>
    <row r="4497" spans="1:22" x14ac:dyDescent="0.3">
      <c r="A4497" s="5">
        <v>46302</v>
      </c>
      <c r="B4497" s="98" t="s">
        <v>3867</v>
      </c>
      <c r="C4497" t="s">
        <v>914</v>
      </c>
      <c r="D4497" t="s">
        <v>3442</v>
      </c>
      <c r="E4497" t="s">
        <v>375</v>
      </c>
      <c r="F4497" t="s">
        <v>3443</v>
      </c>
      <c r="G4497" t="s">
        <v>2733</v>
      </c>
      <c r="H4497" t="s">
        <v>2734</v>
      </c>
      <c r="I4497" s="91">
        <v>0.16666666666666666</v>
      </c>
      <c r="J4497" s="91">
        <v>0.18055555555555555</v>
      </c>
      <c r="K4497" s="92">
        <v>0.33</v>
      </c>
      <c r="L4497" s="91">
        <v>0.22847222222222222</v>
      </c>
      <c r="M4497" s="91">
        <v>0.50416666666666665</v>
      </c>
      <c r="N4497" s="92">
        <v>6.62</v>
      </c>
      <c r="O4497">
        <v>1</v>
      </c>
      <c r="P4497">
        <v>45.164785000000002</v>
      </c>
      <c r="Q4497">
        <v>5.725244</v>
      </c>
      <c r="R4497" s="93">
        <v>46302.575659722221</v>
      </c>
      <c r="S4497">
        <v>1</v>
      </c>
      <c r="T4497">
        <v>20260022</v>
      </c>
      <c r="U4497" t="s">
        <v>40</v>
      </c>
      <c r="V4497">
        <v>20260022</v>
      </c>
    </row>
    <row r="4498" spans="1:22" x14ac:dyDescent="0.3">
      <c r="A4498" s="5">
        <v>46302</v>
      </c>
      <c r="B4498" s="98" t="s">
        <v>3840</v>
      </c>
      <c r="C4498" t="s">
        <v>959</v>
      </c>
      <c r="D4498" t="s">
        <v>3017</v>
      </c>
      <c r="E4498" t="s">
        <v>588</v>
      </c>
      <c r="F4498" t="s">
        <v>3018</v>
      </c>
      <c r="G4498" t="s">
        <v>2733</v>
      </c>
      <c r="H4498" t="s">
        <v>2734</v>
      </c>
      <c r="I4498" s="91">
        <v>0.21180555555555555</v>
      </c>
      <c r="J4498" s="91">
        <v>0.22569444444444445</v>
      </c>
      <c r="K4498" s="92">
        <v>0.33</v>
      </c>
      <c r="O4498">
        <v>0</v>
      </c>
      <c r="P4498">
        <v>45.207380000000001</v>
      </c>
      <c r="Q4498">
        <v>5.7814410000000001</v>
      </c>
      <c r="R4498" s="93">
        <v>46302.575659722221</v>
      </c>
      <c r="S4498">
        <v>1</v>
      </c>
      <c r="T4498">
        <v>20260393</v>
      </c>
      <c r="U4498" t="s">
        <v>40</v>
      </c>
      <c r="V4498">
        <v>20260393</v>
      </c>
    </row>
    <row r="4499" spans="1:22" x14ac:dyDescent="0.3">
      <c r="A4499" s="5">
        <v>46302</v>
      </c>
      <c r="B4499" s="98" t="s">
        <v>3856</v>
      </c>
      <c r="C4499" t="s">
        <v>979</v>
      </c>
      <c r="D4499" t="s">
        <v>3134</v>
      </c>
      <c r="E4499" t="s">
        <v>536</v>
      </c>
      <c r="F4499" t="s">
        <v>3135</v>
      </c>
      <c r="G4499" t="s">
        <v>2733</v>
      </c>
      <c r="H4499" t="s">
        <v>2734</v>
      </c>
      <c r="I4499" s="91">
        <v>0.19097222222222221</v>
      </c>
      <c r="J4499" s="91">
        <v>0.2048611111111111</v>
      </c>
      <c r="K4499" s="92">
        <v>0.33</v>
      </c>
      <c r="O4499">
        <v>0</v>
      </c>
      <c r="P4499">
        <v>45.183112000000001</v>
      </c>
      <c r="Q4499">
        <v>5.7278739999999999</v>
      </c>
      <c r="R4499" s="93">
        <v>46302.575659722221</v>
      </c>
      <c r="S4499">
        <v>1</v>
      </c>
      <c r="T4499">
        <v>20260242</v>
      </c>
      <c r="U4499" t="s">
        <v>40</v>
      </c>
      <c r="V4499">
        <v>20260242</v>
      </c>
    </row>
    <row r="4500" spans="1:22" x14ac:dyDescent="0.3">
      <c r="A4500" s="5">
        <v>46302</v>
      </c>
      <c r="B4500" s="98" t="s">
        <v>3842</v>
      </c>
      <c r="C4500" t="s">
        <v>865</v>
      </c>
      <c r="D4500" t="s">
        <v>2856</v>
      </c>
      <c r="E4500" t="s">
        <v>331</v>
      </c>
      <c r="F4500" t="s">
        <v>2857</v>
      </c>
      <c r="G4500" t="s">
        <v>2733</v>
      </c>
      <c r="H4500" t="s">
        <v>2734</v>
      </c>
      <c r="I4500" s="91">
        <v>0.16666666666666666</v>
      </c>
      <c r="J4500" s="91">
        <v>0.18055555555555555</v>
      </c>
      <c r="K4500" s="92">
        <v>0.33</v>
      </c>
      <c r="L4500" s="91">
        <v>0.25972222222222224</v>
      </c>
      <c r="M4500" s="91">
        <v>0.27777777777777779</v>
      </c>
      <c r="N4500" s="92">
        <v>0.43</v>
      </c>
      <c r="O4500">
        <v>1</v>
      </c>
      <c r="P4500">
        <v>45.186152999999997</v>
      </c>
      <c r="Q4500">
        <v>5.753412</v>
      </c>
      <c r="R4500" s="93">
        <v>46302.575659722221</v>
      </c>
      <c r="S4500">
        <v>1</v>
      </c>
      <c r="T4500">
        <v>20260020</v>
      </c>
      <c r="U4500" t="s">
        <v>3760</v>
      </c>
      <c r="V4500">
        <v>20260020</v>
      </c>
    </row>
    <row r="4501" spans="1:22" x14ac:dyDescent="0.3">
      <c r="A4501" s="5">
        <v>46302</v>
      </c>
      <c r="B4501" s="98" t="s">
        <v>3864</v>
      </c>
      <c r="C4501" t="s">
        <v>960</v>
      </c>
      <c r="D4501" t="s">
        <v>2814</v>
      </c>
      <c r="E4501" t="s">
        <v>334</v>
      </c>
      <c r="F4501" t="s">
        <v>2815</v>
      </c>
      <c r="G4501" t="s">
        <v>2733</v>
      </c>
      <c r="H4501" t="s">
        <v>2734</v>
      </c>
      <c r="I4501" s="91">
        <v>0.16666666666666666</v>
      </c>
      <c r="J4501" s="91">
        <v>0.18055555555555555</v>
      </c>
      <c r="K4501" s="92">
        <v>0.33</v>
      </c>
      <c r="L4501" s="91">
        <v>0.30625000000000002</v>
      </c>
      <c r="M4501" s="91">
        <v>0.31527777777777777</v>
      </c>
      <c r="N4501" s="92">
        <v>0.22</v>
      </c>
      <c r="O4501">
        <v>1</v>
      </c>
      <c r="P4501">
        <v>45.229664999999997</v>
      </c>
      <c r="Q4501">
        <v>5.681597</v>
      </c>
      <c r="R4501" s="93">
        <v>46302.575659722221</v>
      </c>
      <c r="S4501">
        <v>1</v>
      </c>
      <c r="T4501">
        <v>20260032</v>
      </c>
      <c r="U4501" t="s">
        <v>40</v>
      </c>
      <c r="V4501">
        <v>20260032</v>
      </c>
    </row>
    <row r="4502" spans="1:22" x14ac:dyDescent="0.3">
      <c r="A4502" s="5">
        <v>46302</v>
      </c>
      <c r="B4502" s="98" t="s">
        <v>3831</v>
      </c>
      <c r="C4502" t="s">
        <v>892</v>
      </c>
      <c r="D4502" t="s">
        <v>2895</v>
      </c>
      <c r="E4502" t="s">
        <v>209</v>
      </c>
      <c r="F4502" t="s">
        <v>2896</v>
      </c>
      <c r="G4502" t="s">
        <v>2733</v>
      </c>
      <c r="H4502" t="s">
        <v>2734</v>
      </c>
      <c r="I4502" s="91">
        <v>0.16666666666666666</v>
      </c>
      <c r="J4502" s="91">
        <v>0.18055555555555555</v>
      </c>
      <c r="K4502" s="92">
        <v>0.33</v>
      </c>
      <c r="O4502">
        <v>0</v>
      </c>
      <c r="P4502">
        <v>45.194781999999996</v>
      </c>
      <c r="Q4502">
        <v>5.7142739999999996</v>
      </c>
      <c r="R4502" s="93">
        <v>46302.575659722221</v>
      </c>
      <c r="S4502">
        <v>1</v>
      </c>
      <c r="T4502">
        <v>20260059</v>
      </c>
      <c r="U4502" t="s">
        <v>40</v>
      </c>
      <c r="V4502">
        <v>20260059</v>
      </c>
    </row>
    <row r="4503" spans="1:22" x14ac:dyDescent="0.3">
      <c r="A4503" s="5">
        <v>46302</v>
      </c>
      <c r="B4503" s="98" t="s">
        <v>3846</v>
      </c>
      <c r="C4503" t="s">
        <v>863</v>
      </c>
      <c r="D4503" t="s">
        <v>2587</v>
      </c>
      <c r="E4503" t="s">
        <v>182</v>
      </c>
      <c r="F4503" t="s">
        <v>182</v>
      </c>
      <c r="G4503" t="s">
        <v>2733</v>
      </c>
      <c r="H4503" t="s">
        <v>2737</v>
      </c>
      <c r="I4503" s="91">
        <v>0.33333333333333331</v>
      </c>
      <c r="J4503" s="91">
        <v>0.34722222222222221</v>
      </c>
      <c r="K4503" s="92">
        <v>0.33</v>
      </c>
      <c r="L4503" s="91">
        <v>0.32361111111111113</v>
      </c>
      <c r="M4503" s="91">
        <v>0.32916666666666666</v>
      </c>
      <c r="N4503" s="92">
        <v>0.13</v>
      </c>
      <c r="O4503">
        <v>1</v>
      </c>
      <c r="P4503">
        <v>45.192013000000003</v>
      </c>
      <c r="Q4503">
        <v>5.7196360000000004</v>
      </c>
      <c r="R4503" s="93">
        <v>46302.575659722221</v>
      </c>
      <c r="S4503">
        <v>1</v>
      </c>
      <c r="T4503">
        <v>20260523</v>
      </c>
      <c r="U4503" t="s">
        <v>838</v>
      </c>
      <c r="V4503">
        <v>20260523</v>
      </c>
    </row>
    <row r="4504" spans="1:22" x14ac:dyDescent="0.3">
      <c r="A4504" s="5">
        <v>46302</v>
      </c>
      <c r="B4504" s="98" t="s">
        <v>3818</v>
      </c>
      <c r="C4504" t="s">
        <v>870</v>
      </c>
      <c r="D4504" t="s">
        <v>2359</v>
      </c>
      <c r="E4504" t="s">
        <v>601</v>
      </c>
      <c r="F4504" t="s">
        <v>599</v>
      </c>
      <c r="G4504" t="s">
        <v>2733</v>
      </c>
      <c r="H4504" t="s">
        <v>2737</v>
      </c>
      <c r="I4504" s="91">
        <v>0.22916666666666666</v>
      </c>
      <c r="J4504" s="91">
        <v>0.25347222222222221</v>
      </c>
      <c r="K4504" s="92">
        <v>0.57999999999999996</v>
      </c>
      <c r="O4504">
        <v>0</v>
      </c>
      <c r="P4504">
        <v>45.188118000000003</v>
      </c>
      <c r="Q4504">
        <v>5.7287299999999997</v>
      </c>
      <c r="R4504" s="93">
        <v>46302.575659722221</v>
      </c>
      <c r="S4504">
        <v>1</v>
      </c>
      <c r="T4504">
        <v>20260430</v>
      </c>
      <c r="U4504" t="s">
        <v>838</v>
      </c>
      <c r="V4504">
        <v>20260430</v>
      </c>
    </row>
    <row r="4505" spans="1:22" x14ac:dyDescent="0.3">
      <c r="A4505" s="5">
        <v>46302</v>
      </c>
      <c r="B4505" s="98" t="s">
        <v>3862</v>
      </c>
      <c r="C4505" t="s">
        <v>853</v>
      </c>
      <c r="D4505" t="s">
        <v>3548</v>
      </c>
      <c r="E4505" t="s">
        <v>627</v>
      </c>
      <c r="F4505" t="s">
        <v>3549</v>
      </c>
      <c r="G4505" t="s">
        <v>2733</v>
      </c>
      <c r="H4505" t="s">
        <v>2837</v>
      </c>
      <c r="I4505" s="91">
        <v>0.35416666666666669</v>
      </c>
      <c r="J4505" s="91">
        <v>0.375</v>
      </c>
      <c r="K4505" s="92">
        <v>0.5</v>
      </c>
      <c r="O4505">
        <v>0</v>
      </c>
      <c r="P4505">
        <v>45.187038000000001</v>
      </c>
      <c r="Q4505">
        <v>5.719214</v>
      </c>
      <c r="R4505" s="93">
        <v>46302.575659722221</v>
      </c>
      <c r="S4505">
        <v>1</v>
      </c>
      <c r="T4505">
        <v>20260129</v>
      </c>
      <c r="U4505" t="s">
        <v>40</v>
      </c>
      <c r="V4505">
        <v>20260129</v>
      </c>
    </row>
    <row r="4506" spans="1:22" x14ac:dyDescent="0.3">
      <c r="A4506" s="5">
        <v>46302</v>
      </c>
      <c r="B4506" s="98" t="s">
        <v>3912</v>
      </c>
      <c r="C4506" t="s">
        <v>980</v>
      </c>
      <c r="D4506" t="s">
        <v>1877</v>
      </c>
      <c r="E4506" t="s">
        <v>540</v>
      </c>
      <c r="F4506" t="s">
        <v>540</v>
      </c>
      <c r="G4506" t="s">
        <v>2733</v>
      </c>
      <c r="H4506" t="s">
        <v>2737</v>
      </c>
      <c r="I4506" s="91">
        <v>0.33333333333333331</v>
      </c>
      <c r="J4506" s="91">
        <v>0.37847222222222221</v>
      </c>
      <c r="K4506" s="92">
        <v>1.08</v>
      </c>
      <c r="O4506">
        <v>0</v>
      </c>
      <c r="P4506">
        <v>45.275311000000002</v>
      </c>
      <c r="Q4506">
        <v>5.6492800000000001</v>
      </c>
      <c r="R4506" s="93">
        <v>46302.575659722221</v>
      </c>
      <c r="S4506">
        <v>0</v>
      </c>
      <c r="T4506">
        <v>20260269</v>
      </c>
      <c r="U4506" t="s">
        <v>838</v>
      </c>
      <c r="V4506">
        <v>20260269</v>
      </c>
    </row>
    <row r="4507" spans="1:22" x14ac:dyDescent="0.3">
      <c r="A4507" s="5">
        <v>46302</v>
      </c>
      <c r="B4507" s="98" t="s">
        <v>3827</v>
      </c>
      <c r="C4507" t="s">
        <v>967</v>
      </c>
      <c r="D4507" t="s">
        <v>2866</v>
      </c>
      <c r="E4507" t="s">
        <v>582</v>
      </c>
      <c r="F4507" t="s">
        <v>2867</v>
      </c>
      <c r="G4507" t="s">
        <v>2733</v>
      </c>
      <c r="H4507" t="s">
        <v>2734</v>
      </c>
      <c r="I4507" s="91">
        <v>0.16666666666666666</v>
      </c>
      <c r="J4507" s="91">
        <v>0.18055555555555555</v>
      </c>
      <c r="K4507" s="92">
        <v>0.33</v>
      </c>
      <c r="L4507" s="91">
        <v>0.26319444444444445</v>
      </c>
      <c r="M4507" s="91">
        <v>0.29236111111111113</v>
      </c>
      <c r="N4507" s="92">
        <v>0.7</v>
      </c>
      <c r="O4507">
        <v>1</v>
      </c>
      <c r="P4507">
        <v>45.177649000000002</v>
      </c>
      <c r="Q4507">
        <v>5.731471</v>
      </c>
      <c r="R4507" s="93">
        <v>46302.575659722221</v>
      </c>
      <c r="S4507">
        <v>1</v>
      </c>
      <c r="T4507">
        <v>20260576</v>
      </c>
      <c r="U4507" t="s">
        <v>40</v>
      </c>
      <c r="V4507">
        <v>20260576</v>
      </c>
    </row>
    <row r="4508" spans="1:22" x14ac:dyDescent="0.3">
      <c r="A4508" s="5">
        <v>46302</v>
      </c>
      <c r="B4508" s="98" t="s">
        <v>3826</v>
      </c>
      <c r="C4508" t="s">
        <v>886</v>
      </c>
      <c r="D4508" t="s">
        <v>2860</v>
      </c>
      <c r="E4508" t="s">
        <v>158</v>
      </c>
      <c r="F4508" t="s">
        <v>2861</v>
      </c>
      <c r="G4508" t="s">
        <v>2733</v>
      </c>
      <c r="H4508" t="s">
        <v>2734</v>
      </c>
      <c r="I4508" s="91">
        <v>0.16666666666666666</v>
      </c>
      <c r="J4508" s="91">
        <v>0.18055555555555555</v>
      </c>
      <c r="K4508" s="92">
        <v>0.33</v>
      </c>
      <c r="L4508" s="91">
        <v>0.15902777777777777</v>
      </c>
      <c r="M4508" s="91">
        <v>0.28819444444444442</v>
      </c>
      <c r="N4508" s="92">
        <v>3.1</v>
      </c>
      <c r="O4508">
        <v>1</v>
      </c>
      <c r="P4508">
        <v>45.179771000000002</v>
      </c>
      <c r="Q4508">
        <v>5.7104290000000004</v>
      </c>
      <c r="R4508" s="93">
        <v>46302.575659722221</v>
      </c>
      <c r="S4508">
        <v>1</v>
      </c>
      <c r="T4508">
        <v>20260428</v>
      </c>
      <c r="U4508" t="s">
        <v>40</v>
      </c>
      <c r="V4508">
        <v>20260428</v>
      </c>
    </row>
    <row r="4509" spans="1:22" x14ac:dyDescent="0.3">
      <c r="A4509" s="5">
        <v>46302</v>
      </c>
      <c r="B4509" s="98" t="s">
        <v>3856</v>
      </c>
      <c r="C4509" t="s">
        <v>979</v>
      </c>
      <c r="D4509" t="s">
        <v>2480</v>
      </c>
      <c r="E4509" t="s">
        <v>309</v>
      </c>
      <c r="F4509" t="s">
        <v>3857</v>
      </c>
      <c r="G4509" t="s">
        <v>2733</v>
      </c>
      <c r="H4509" t="s">
        <v>2737</v>
      </c>
      <c r="I4509" s="91">
        <v>0.22916666666666666</v>
      </c>
      <c r="J4509" s="91">
        <v>0.26041666666666669</v>
      </c>
      <c r="K4509" s="92">
        <v>0.75</v>
      </c>
      <c r="L4509" s="91">
        <v>0.27083333333333331</v>
      </c>
      <c r="M4509" s="91">
        <v>0.31597222222222221</v>
      </c>
      <c r="N4509" s="92">
        <v>1.08</v>
      </c>
      <c r="O4509">
        <v>1</v>
      </c>
      <c r="P4509">
        <v>45.200983999999998</v>
      </c>
      <c r="Q4509">
        <v>5.7100590000000002</v>
      </c>
      <c r="R4509" s="93">
        <v>46302.575659722221</v>
      </c>
      <c r="S4509">
        <v>1</v>
      </c>
      <c r="T4509">
        <v>20260467</v>
      </c>
      <c r="U4509" t="s">
        <v>838</v>
      </c>
      <c r="V4509">
        <v>20260467</v>
      </c>
    </row>
    <row r="4510" spans="1:22" x14ac:dyDescent="0.3">
      <c r="A4510" s="5">
        <v>46302</v>
      </c>
      <c r="B4510" s="98" t="s">
        <v>3835</v>
      </c>
      <c r="C4510" t="s">
        <v>859</v>
      </c>
      <c r="D4510" t="s">
        <v>2992</v>
      </c>
      <c r="E4510" t="s">
        <v>53</v>
      </c>
      <c r="F4510" t="s">
        <v>2993</v>
      </c>
      <c r="G4510" t="s">
        <v>2733</v>
      </c>
      <c r="H4510" t="s">
        <v>2734</v>
      </c>
      <c r="I4510" s="91">
        <v>0.29166666666666669</v>
      </c>
      <c r="J4510" s="91">
        <v>0.2986111111111111</v>
      </c>
      <c r="K4510" s="92">
        <v>0.17</v>
      </c>
      <c r="O4510">
        <v>0</v>
      </c>
      <c r="P4510">
        <v>45.192563999999997</v>
      </c>
      <c r="Q4510">
        <v>5.7240770000000003</v>
      </c>
      <c r="R4510" s="93">
        <v>46302.575659722221</v>
      </c>
      <c r="S4510">
        <v>1</v>
      </c>
      <c r="T4510">
        <v>20260243</v>
      </c>
      <c r="U4510" t="s">
        <v>40</v>
      </c>
      <c r="V4510">
        <v>20260243</v>
      </c>
    </row>
    <row r="4511" spans="1:22" x14ac:dyDescent="0.3">
      <c r="A4511" s="5">
        <v>46302</v>
      </c>
      <c r="B4511" s="98" t="s">
        <v>3869</v>
      </c>
      <c r="C4511" t="s">
        <v>907</v>
      </c>
      <c r="D4511" t="s">
        <v>2194</v>
      </c>
      <c r="E4511" t="s">
        <v>571</v>
      </c>
      <c r="F4511" t="s">
        <v>571</v>
      </c>
      <c r="G4511" t="s">
        <v>2733</v>
      </c>
      <c r="H4511" t="s">
        <v>2737</v>
      </c>
      <c r="I4511" s="91">
        <v>0.33333333333333331</v>
      </c>
      <c r="J4511" s="91">
        <v>0.37847222222222221</v>
      </c>
      <c r="K4511" s="92">
        <v>1.08</v>
      </c>
      <c r="L4511" s="91">
        <v>0.38263888888888886</v>
      </c>
      <c r="M4511" s="91">
        <v>0.42499999999999999</v>
      </c>
      <c r="N4511" s="92">
        <v>1.02</v>
      </c>
      <c r="O4511">
        <v>1</v>
      </c>
      <c r="P4511">
        <v>45.363264999999998</v>
      </c>
      <c r="Q4511">
        <v>5.577299</v>
      </c>
      <c r="R4511" s="93">
        <v>46302.575659722221</v>
      </c>
      <c r="S4511">
        <v>1</v>
      </c>
      <c r="T4511">
        <v>20260375</v>
      </c>
      <c r="U4511" t="s">
        <v>838</v>
      </c>
      <c r="V4511">
        <v>20260375</v>
      </c>
    </row>
    <row r="4512" spans="1:22" x14ac:dyDescent="0.3">
      <c r="A4512" s="5">
        <v>46302</v>
      </c>
      <c r="B4512" s="98" t="s">
        <v>3862</v>
      </c>
      <c r="C4512" t="s">
        <v>853</v>
      </c>
      <c r="D4512" t="s">
        <v>2864</v>
      </c>
      <c r="E4512" t="s">
        <v>381</v>
      </c>
      <c r="F4512" t="s">
        <v>2865</v>
      </c>
      <c r="G4512" t="s">
        <v>2733</v>
      </c>
      <c r="H4512" t="s">
        <v>2734</v>
      </c>
      <c r="I4512" s="91">
        <v>0.16666666666666666</v>
      </c>
      <c r="J4512" s="91">
        <v>0.18055555555555555</v>
      </c>
      <c r="K4512" s="92">
        <v>0.33</v>
      </c>
      <c r="O4512">
        <v>0</v>
      </c>
      <c r="P4512">
        <v>45.147682000000003</v>
      </c>
      <c r="Q4512">
        <v>5.7162199999999999</v>
      </c>
      <c r="R4512" s="93">
        <v>46302.575659722221</v>
      </c>
      <c r="S4512">
        <v>1</v>
      </c>
      <c r="T4512">
        <v>20260535</v>
      </c>
      <c r="U4512" t="s">
        <v>3760</v>
      </c>
      <c r="V4512">
        <v>20260535</v>
      </c>
    </row>
    <row r="4513" spans="1:22" x14ac:dyDescent="0.3">
      <c r="A4513" s="5">
        <v>46302</v>
      </c>
      <c r="B4513" s="98" t="s">
        <v>3862</v>
      </c>
      <c r="C4513" t="s">
        <v>853</v>
      </c>
      <c r="D4513" t="s">
        <v>1843</v>
      </c>
      <c r="E4513" t="s">
        <v>133</v>
      </c>
      <c r="F4513" t="s">
        <v>1845</v>
      </c>
      <c r="G4513" t="s">
        <v>2733</v>
      </c>
      <c r="H4513" t="s">
        <v>2737</v>
      </c>
      <c r="I4513" s="91">
        <v>0.33333333333333331</v>
      </c>
      <c r="J4513" s="91">
        <v>0.34722222222222221</v>
      </c>
      <c r="K4513" s="92">
        <v>0.33</v>
      </c>
      <c r="O4513">
        <v>0</v>
      </c>
      <c r="P4513">
        <v>45.189967000000003</v>
      </c>
      <c r="Q4513">
        <v>5.7054239999999998</v>
      </c>
      <c r="R4513" s="93">
        <v>46302.575659722221</v>
      </c>
      <c r="S4513">
        <v>1</v>
      </c>
      <c r="T4513">
        <v>20260258</v>
      </c>
      <c r="U4513" t="s">
        <v>838</v>
      </c>
      <c r="V4513">
        <v>20260258</v>
      </c>
    </row>
    <row r="4514" spans="1:22" x14ac:dyDescent="0.3">
      <c r="A4514" s="5">
        <v>46302</v>
      </c>
      <c r="B4514" s="98" t="s">
        <v>3822</v>
      </c>
      <c r="C4514" t="s">
        <v>944</v>
      </c>
      <c r="D4514" t="s">
        <v>2773</v>
      </c>
      <c r="E4514" t="s">
        <v>649</v>
      </c>
      <c r="F4514" t="s">
        <v>2774</v>
      </c>
      <c r="G4514" t="s">
        <v>2733</v>
      </c>
      <c r="H4514" t="s">
        <v>2734</v>
      </c>
      <c r="I4514" s="91">
        <v>0.16666666666666666</v>
      </c>
      <c r="J4514" s="91">
        <v>0.18055555555555555</v>
      </c>
      <c r="K4514" s="92">
        <v>0.33</v>
      </c>
      <c r="L4514" s="91">
        <v>0.22916666666666666</v>
      </c>
      <c r="M4514" s="91">
        <v>0.46041666666666664</v>
      </c>
      <c r="N4514" s="92">
        <v>5.55</v>
      </c>
      <c r="O4514">
        <v>1</v>
      </c>
      <c r="P4514">
        <v>45.188529000000003</v>
      </c>
      <c r="Q4514">
        <v>5.7245239999999997</v>
      </c>
      <c r="R4514" s="93">
        <v>46302.575659722221</v>
      </c>
      <c r="S4514">
        <v>1</v>
      </c>
      <c r="T4514">
        <v>20260039</v>
      </c>
      <c r="U4514" t="s">
        <v>3760</v>
      </c>
      <c r="V4514">
        <v>20260039</v>
      </c>
    </row>
    <row r="4515" spans="1:22" x14ac:dyDescent="0.3">
      <c r="A4515" s="5">
        <v>46302</v>
      </c>
      <c r="B4515" s="98" t="s">
        <v>6133</v>
      </c>
      <c r="C4515" t="s">
        <v>5959</v>
      </c>
      <c r="D4515" t="s">
        <v>1895</v>
      </c>
      <c r="E4515" t="s">
        <v>244</v>
      </c>
      <c r="F4515" t="s">
        <v>3048</v>
      </c>
      <c r="G4515" t="s">
        <v>2733</v>
      </c>
      <c r="H4515" t="s">
        <v>2734</v>
      </c>
      <c r="I4515" s="91">
        <v>0.16666666666666666</v>
      </c>
      <c r="J4515" s="91">
        <v>0.18055555555555555</v>
      </c>
      <c r="K4515" s="92">
        <v>0.33</v>
      </c>
      <c r="O4515">
        <v>0</v>
      </c>
      <c r="P4515">
        <v>45.211889999999997</v>
      </c>
      <c r="Q4515">
        <v>5.6499290000000002</v>
      </c>
      <c r="R4515" s="93">
        <v>46302.575659722221</v>
      </c>
      <c r="S4515">
        <v>1</v>
      </c>
      <c r="T4515">
        <v>20260275</v>
      </c>
      <c r="U4515" t="s">
        <v>838</v>
      </c>
      <c r="V4515">
        <v>20260275</v>
      </c>
    </row>
    <row r="4516" spans="1:22" x14ac:dyDescent="0.3">
      <c r="A4516" s="5">
        <v>46302</v>
      </c>
      <c r="B4516" s="98" t="s">
        <v>3822</v>
      </c>
      <c r="C4516" t="s">
        <v>944</v>
      </c>
      <c r="D4516" t="s">
        <v>2364</v>
      </c>
      <c r="E4516" t="s">
        <v>88</v>
      </c>
      <c r="F4516" t="s">
        <v>3049</v>
      </c>
      <c r="G4516" t="s">
        <v>2733</v>
      </c>
      <c r="H4516" t="s">
        <v>2737</v>
      </c>
      <c r="I4516" s="91">
        <v>0.33333333333333331</v>
      </c>
      <c r="J4516" s="91">
        <v>0.34722222222222221</v>
      </c>
      <c r="K4516" s="92">
        <v>0.33</v>
      </c>
      <c r="L4516" s="91">
        <v>0.17083333333333334</v>
      </c>
      <c r="M4516" s="91">
        <v>0.21319444444444444</v>
      </c>
      <c r="N4516" s="92">
        <v>1.02</v>
      </c>
      <c r="O4516">
        <v>1</v>
      </c>
      <c r="P4516">
        <v>45.182119</v>
      </c>
      <c r="Q4516">
        <v>5.7322090000000001</v>
      </c>
      <c r="R4516" s="93">
        <v>46302.575659722221</v>
      </c>
      <c r="S4516">
        <v>1</v>
      </c>
      <c r="T4516">
        <v>20260432</v>
      </c>
      <c r="U4516" t="s">
        <v>838</v>
      </c>
      <c r="V4516">
        <v>20260432</v>
      </c>
    </row>
    <row r="4517" spans="1:22" x14ac:dyDescent="0.3">
      <c r="A4517" s="5">
        <v>46302</v>
      </c>
      <c r="B4517" s="98" t="s">
        <v>3826</v>
      </c>
      <c r="C4517" t="s">
        <v>886</v>
      </c>
      <c r="D4517" t="s">
        <v>2031</v>
      </c>
      <c r="E4517" t="s">
        <v>399</v>
      </c>
      <c r="F4517" t="s">
        <v>399</v>
      </c>
      <c r="G4517" t="s">
        <v>2733</v>
      </c>
      <c r="H4517" t="s">
        <v>2737</v>
      </c>
      <c r="I4517" s="91">
        <v>0.33333333333333331</v>
      </c>
      <c r="J4517" s="91">
        <v>0.34722222222222221</v>
      </c>
      <c r="K4517" s="92">
        <v>0.33</v>
      </c>
      <c r="L4517" s="91">
        <v>0.44583333333333336</v>
      </c>
      <c r="M4517" s="91">
        <v>0.46527777777777779</v>
      </c>
      <c r="N4517" s="92">
        <v>0.47</v>
      </c>
      <c r="O4517">
        <v>1</v>
      </c>
      <c r="P4517">
        <v>45.182088999999998</v>
      </c>
      <c r="Q4517">
        <v>5.7467969999999999</v>
      </c>
      <c r="R4517" s="93">
        <v>46302.575659722221</v>
      </c>
      <c r="S4517">
        <v>1</v>
      </c>
      <c r="T4517">
        <v>20260316</v>
      </c>
      <c r="U4517" t="s">
        <v>838</v>
      </c>
      <c r="V4517">
        <v>20260316</v>
      </c>
    </row>
    <row r="4518" spans="1:22" x14ac:dyDescent="0.3">
      <c r="A4518" s="5">
        <v>46302</v>
      </c>
      <c r="B4518" s="98" t="s">
        <v>3830</v>
      </c>
      <c r="C4518" t="s">
        <v>951</v>
      </c>
      <c r="D4518" t="s">
        <v>3003</v>
      </c>
      <c r="E4518" t="s">
        <v>729</v>
      </c>
      <c r="F4518" t="s">
        <v>729</v>
      </c>
      <c r="G4518" t="s">
        <v>2733</v>
      </c>
      <c r="H4518" t="s">
        <v>2734</v>
      </c>
      <c r="I4518" s="91">
        <v>0.16666666666666666</v>
      </c>
      <c r="J4518" s="91">
        <v>0.18055555555555555</v>
      </c>
      <c r="K4518" s="92">
        <v>0.33</v>
      </c>
      <c r="L4518" s="91">
        <v>0.17777777777777778</v>
      </c>
      <c r="M4518" s="91">
        <v>0.3034722222222222</v>
      </c>
      <c r="N4518" s="92">
        <v>3.02</v>
      </c>
      <c r="O4518">
        <v>1</v>
      </c>
      <c r="P4518">
        <v>45.178004999999999</v>
      </c>
      <c r="Q4518">
        <v>5.7065780000000004</v>
      </c>
      <c r="R4518" s="93">
        <v>46302.575659722221</v>
      </c>
      <c r="S4518">
        <v>1</v>
      </c>
      <c r="T4518">
        <v>20260603</v>
      </c>
      <c r="U4518" t="s">
        <v>40</v>
      </c>
      <c r="V4518">
        <v>20260603</v>
      </c>
    </row>
    <row r="4519" spans="1:22" x14ac:dyDescent="0.3">
      <c r="A4519" s="5">
        <v>46302</v>
      </c>
      <c r="B4519" s="98" t="s">
        <v>3817</v>
      </c>
      <c r="C4519" t="s">
        <v>974</v>
      </c>
      <c r="D4519" t="s">
        <v>2110</v>
      </c>
      <c r="E4519" t="s">
        <v>47</v>
      </c>
      <c r="F4519" t="s">
        <v>5993</v>
      </c>
      <c r="G4519" t="s">
        <v>2733</v>
      </c>
      <c r="H4519" t="s">
        <v>2737</v>
      </c>
      <c r="I4519" s="91">
        <v>0.33333333333333331</v>
      </c>
      <c r="J4519" s="91">
        <v>0.34722222222222221</v>
      </c>
      <c r="K4519" s="92">
        <v>0.33</v>
      </c>
      <c r="L4519" s="91">
        <v>0.20624999999999999</v>
      </c>
      <c r="M4519" s="91">
        <v>0.24236111111111111</v>
      </c>
      <c r="N4519" s="92">
        <v>0.87</v>
      </c>
      <c r="O4519">
        <v>1</v>
      </c>
      <c r="P4519">
        <v>45.192289000000002</v>
      </c>
      <c r="Q4519">
        <v>5.7220880000000003</v>
      </c>
      <c r="R4519" s="93">
        <v>46302.575659722221</v>
      </c>
      <c r="S4519">
        <v>1</v>
      </c>
      <c r="T4519">
        <v>20260345</v>
      </c>
      <c r="U4519" t="s">
        <v>838</v>
      </c>
      <c r="V4519">
        <v>20260345</v>
      </c>
    </row>
    <row r="4520" spans="1:22" x14ac:dyDescent="0.3">
      <c r="A4520" s="5">
        <v>46302</v>
      </c>
      <c r="B4520" s="98" t="s">
        <v>3826</v>
      </c>
      <c r="C4520" t="s">
        <v>886</v>
      </c>
      <c r="D4520" t="s">
        <v>3552</v>
      </c>
      <c r="E4520" t="s">
        <v>648</v>
      </c>
      <c r="F4520" t="s">
        <v>3553</v>
      </c>
      <c r="G4520" t="s">
        <v>2733</v>
      </c>
      <c r="H4520" t="s">
        <v>2734</v>
      </c>
      <c r="I4520" s="91">
        <v>0.29166666666666669</v>
      </c>
      <c r="J4520" s="91">
        <v>0.30555555555555558</v>
      </c>
      <c r="K4520" s="92">
        <v>0.33</v>
      </c>
      <c r="L4520" s="91">
        <v>0.14791666666666667</v>
      </c>
      <c r="M4520" s="91">
        <v>0.5625</v>
      </c>
      <c r="N4520" s="92">
        <v>9.9499999999999993</v>
      </c>
      <c r="O4520">
        <v>1</v>
      </c>
      <c r="P4520">
        <v>45.176288</v>
      </c>
      <c r="Q4520">
        <v>5.6971290000000003</v>
      </c>
      <c r="R4520" s="93">
        <v>46302.575659722221</v>
      </c>
      <c r="S4520">
        <v>1</v>
      </c>
      <c r="T4520">
        <v>20260545</v>
      </c>
      <c r="U4520" t="s">
        <v>40</v>
      </c>
      <c r="V4520">
        <v>20260545</v>
      </c>
    </row>
    <row r="4521" spans="1:22" x14ac:dyDescent="0.3">
      <c r="A4521" s="5">
        <v>46302</v>
      </c>
      <c r="B4521" s="98" t="s">
        <v>3816</v>
      </c>
      <c r="C4521" t="s">
        <v>957</v>
      </c>
      <c r="D4521" t="s">
        <v>2880</v>
      </c>
      <c r="E4521" t="s">
        <v>169</v>
      </c>
      <c r="F4521" t="s">
        <v>2881</v>
      </c>
      <c r="G4521" t="s">
        <v>2733</v>
      </c>
      <c r="H4521" t="s">
        <v>2734</v>
      </c>
      <c r="I4521" s="91">
        <v>0.28472222222222221</v>
      </c>
      <c r="J4521" s="91">
        <v>0.2986111111111111</v>
      </c>
      <c r="K4521" s="92">
        <v>0.33</v>
      </c>
      <c r="L4521" s="91">
        <v>0.40833333333333333</v>
      </c>
      <c r="M4521" s="91">
        <v>0.41041666666666665</v>
      </c>
      <c r="N4521" s="92">
        <v>0.05</v>
      </c>
      <c r="O4521">
        <v>1</v>
      </c>
      <c r="P4521">
        <v>45.198368000000002</v>
      </c>
      <c r="Q4521">
        <v>5.7362279999999997</v>
      </c>
      <c r="R4521" s="93">
        <v>46302.575659722221</v>
      </c>
      <c r="S4521">
        <v>1</v>
      </c>
      <c r="T4521">
        <v>20260235</v>
      </c>
      <c r="U4521" t="s">
        <v>40</v>
      </c>
      <c r="V4521">
        <v>20260235</v>
      </c>
    </row>
    <row r="4522" spans="1:22" x14ac:dyDescent="0.3">
      <c r="A4522" s="5">
        <v>46302</v>
      </c>
      <c r="B4522" s="98" t="s">
        <v>3867</v>
      </c>
      <c r="C4522" t="s">
        <v>914</v>
      </c>
      <c r="D4522" t="s">
        <v>2891</v>
      </c>
      <c r="E4522" t="s">
        <v>194</v>
      </c>
      <c r="F4522" t="s">
        <v>2892</v>
      </c>
      <c r="G4522" t="s">
        <v>2733</v>
      </c>
      <c r="H4522" t="s">
        <v>2734</v>
      </c>
      <c r="I4522" s="91">
        <v>0.16666666666666666</v>
      </c>
      <c r="J4522" s="91">
        <v>0.18055555555555555</v>
      </c>
      <c r="K4522" s="92">
        <v>0.33</v>
      </c>
      <c r="L4522" s="91">
        <v>0.21180555555555555</v>
      </c>
      <c r="M4522" s="91">
        <v>0.27847222222222223</v>
      </c>
      <c r="N4522" s="92">
        <v>1.6</v>
      </c>
      <c r="O4522">
        <v>1</v>
      </c>
      <c r="P4522">
        <v>45.187032000000002</v>
      </c>
      <c r="Q4522">
        <v>5.7131910000000001</v>
      </c>
      <c r="R4522" s="93">
        <v>46302.575659722221</v>
      </c>
      <c r="S4522">
        <v>1</v>
      </c>
      <c r="T4522">
        <v>20260587</v>
      </c>
      <c r="U4522" t="s">
        <v>40</v>
      </c>
      <c r="V4522">
        <v>20260587</v>
      </c>
    </row>
    <row r="4523" spans="1:22" x14ac:dyDescent="0.3">
      <c r="A4523" s="5">
        <v>46302</v>
      </c>
      <c r="B4523" s="98" t="s">
        <v>3840</v>
      </c>
      <c r="C4523" t="s">
        <v>959</v>
      </c>
      <c r="D4523" t="s">
        <v>3191</v>
      </c>
      <c r="E4523" t="s">
        <v>708</v>
      </c>
      <c r="F4523" t="s">
        <v>3192</v>
      </c>
      <c r="G4523" t="s">
        <v>2733</v>
      </c>
      <c r="H4523" t="s">
        <v>2734</v>
      </c>
      <c r="I4523" s="91">
        <v>0.18402777777777779</v>
      </c>
      <c r="J4523" s="91">
        <v>0.19791666666666666</v>
      </c>
      <c r="K4523" s="92">
        <v>0.33</v>
      </c>
      <c r="O4523">
        <v>0</v>
      </c>
      <c r="P4523">
        <v>45.204405999999999</v>
      </c>
      <c r="Q4523">
        <v>5.7605760000000004</v>
      </c>
      <c r="R4523" s="93">
        <v>46302.575659722221</v>
      </c>
      <c r="S4523">
        <v>1</v>
      </c>
      <c r="T4523">
        <v>20260220</v>
      </c>
      <c r="U4523" t="s">
        <v>40</v>
      </c>
      <c r="V4523">
        <v>20260220</v>
      </c>
    </row>
    <row r="4524" spans="1:22" x14ac:dyDescent="0.3">
      <c r="A4524" s="5">
        <v>46302</v>
      </c>
      <c r="B4524" s="98" t="s">
        <v>3849</v>
      </c>
      <c r="C4524" t="s">
        <v>861</v>
      </c>
      <c r="D4524" t="s">
        <v>2889</v>
      </c>
      <c r="E4524" t="s">
        <v>537</v>
      </c>
      <c r="F4524" t="s">
        <v>2890</v>
      </c>
      <c r="G4524" t="s">
        <v>2733</v>
      </c>
      <c r="H4524" t="s">
        <v>2734</v>
      </c>
      <c r="I4524" s="91">
        <v>0.29166666666666669</v>
      </c>
      <c r="J4524" s="91">
        <v>0.30555555555555558</v>
      </c>
      <c r="K4524" s="92">
        <v>0.33</v>
      </c>
      <c r="L4524" s="91">
        <v>0.21597222222222223</v>
      </c>
      <c r="M4524" s="91">
        <v>0.43333333333333335</v>
      </c>
      <c r="N4524" s="92">
        <v>5.22</v>
      </c>
      <c r="O4524">
        <v>1</v>
      </c>
      <c r="P4524">
        <v>45.196741000000003</v>
      </c>
      <c r="Q4524">
        <v>5.7375059999999998</v>
      </c>
      <c r="R4524" s="93">
        <v>46302.575659722221</v>
      </c>
      <c r="S4524">
        <v>1</v>
      </c>
      <c r="T4524">
        <v>20260509</v>
      </c>
      <c r="U4524" t="s">
        <v>40</v>
      </c>
      <c r="V4524">
        <v>20260509</v>
      </c>
    </row>
    <row r="4525" spans="1:22" x14ac:dyDescent="0.3">
      <c r="A4525" s="5">
        <v>46302</v>
      </c>
      <c r="B4525" s="98" t="s">
        <v>3836</v>
      </c>
      <c r="C4525" t="s">
        <v>954</v>
      </c>
      <c r="D4525" t="s">
        <v>2885</v>
      </c>
      <c r="E4525" t="s">
        <v>419</v>
      </c>
      <c r="F4525" t="s">
        <v>2886</v>
      </c>
      <c r="G4525" t="s">
        <v>2733</v>
      </c>
      <c r="H4525" t="s">
        <v>2734</v>
      </c>
      <c r="I4525" s="91">
        <v>0.16666666666666666</v>
      </c>
      <c r="J4525" s="91">
        <v>0.18055555555555555</v>
      </c>
      <c r="K4525" s="92">
        <v>0.33</v>
      </c>
      <c r="L4525" s="91">
        <v>0.16527777777777777</v>
      </c>
      <c r="M4525" s="91">
        <v>0.52222222222222225</v>
      </c>
      <c r="N4525" s="92">
        <v>8.57</v>
      </c>
      <c r="O4525">
        <v>1</v>
      </c>
      <c r="P4525">
        <v>45.189998000000003</v>
      </c>
      <c r="Q4525">
        <v>5.7086240000000004</v>
      </c>
      <c r="R4525" s="93">
        <v>46302.575659722221</v>
      </c>
      <c r="S4525">
        <v>1</v>
      </c>
      <c r="T4525">
        <v>20260282</v>
      </c>
      <c r="U4525" t="s">
        <v>40</v>
      </c>
      <c r="V4525">
        <v>20260282</v>
      </c>
    </row>
    <row r="4526" spans="1:22" x14ac:dyDescent="0.3">
      <c r="A4526" s="5">
        <v>46302</v>
      </c>
      <c r="B4526" s="98" t="s">
        <v>3864</v>
      </c>
      <c r="C4526" t="s">
        <v>960</v>
      </c>
      <c r="D4526" t="s">
        <v>1082</v>
      </c>
      <c r="E4526" t="s">
        <v>768</v>
      </c>
      <c r="F4526" t="s">
        <v>1085</v>
      </c>
      <c r="G4526" t="s">
        <v>2733</v>
      </c>
      <c r="H4526" t="s">
        <v>2737</v>
      </c>
      <c r="I4526" s="91">
        <v>0.33333333333333331</v>
      </c>
      <c r="J4526" s="91">
        <v>0.3611111111111111</v>
      </c>
      <c r="K4526" s="92">
        <v>0.67</v>
      </c>
      <c r="L4526" s="91">
        <v>0.16388888888888889</v>
      </c>
      <c r="M4526" s="91">
        <v>0.17916666666666667</v>
      </c>
      <c r="N4526" s="92">
        <v>0.37</v>
      </c>
      <c r="O4526">
        <v>1</v>
      </c>
      <c r="P4526">
        <v>45.180636</v>
      </c>
      <c r="Q4526">
        <v>5.7115109999999998</v>
      </c>
      <c r="R4526" s="93">
        <v>46302.575659722221</v>
      </c>
      <c r="S4526">
        <v>1</v>
      </c>
      <c r="T4526">
        <v>20260009</v>
      </c>
      <c r="U4526" t="s">
        <v>838</v>
      </c>
      <c r="V4526">
        <v>20260009</v>
      </c>
    </row>
    <row r="4527" spans="1:22" x14ac:dyDescent="0.3">
      <c r="A4527" s="5">
        <v>46302</v>
      </c>
      <c r="B4527" s="98" t="s">
        <v>3770</v>
      </c>
      <c r="C4527" t="s">
        <v>856</v>
      </c>
      <c r="D4527" t="s">
        <v>871</v>
      </c>
      <c r="E4527" t="s">
        <v>825</v>
      </c>
      <c r="F4527" t="s">
        <v>3871</v>
      </c>
      <c r="G4527" t="s">
        <v>2733</v>
      </c>
      <c r="H4527" t="s">
        <v>2737</v>
      </c>
      <c r="I4527" s="91">
        <v>0.33333333333333331</v>
      </c>
      <c r="J4527" s="91">
        <v>0.34722222222222221</v>
      </c>
      <c r="K4527" s="92">
        <v>0.33</v>
      </c>
      <c r="O4527">
        <v>0</v>
      </c>
      <c r="P4527">
        <v>45.181339000000001</v>
      </c>
      <c r="Q4527">
        <v>5.7134910000000003</v>
      </c>
      <c r="R4527" s="93">
        <v>46302.575659722221</v>
      </c>
      <c r="S4527">
        <v>1</v>
      </c>
      <c r="V4527" t="s">
        <v>3771</v>
      </c>
    </row>
    <row r="4528" spans="1:22" x14ac:dyDescent="0.3">
      <c r="A4528" s="5">
        <v>46302</v>
      </c>
      <c r="B4528" s="98" t="s">
        <v>3866</v>
      </c>
      <c r="C4528" t="s">
        <v>949</v>
      </c>
      <c r="D4528" t="s">
        <v>3081</v>
      </c>
      <c r="E4528" t="s">
        <v>633</v>
      </c>
      <c r="F4528" t="s">
        <v>3082</v>
      </c>
      <c r="G4528" t="s">
        <v>2733</v>
      </c>
      <c r="H4528" t="s">
        <v>2734</v>
      </c>
      <c r="I4528" s="91">
        <v>0.25</v>
      </c>
      <c r="J4528" s="91">
        <v>0.2638888888888889</v>
      </c>
      <c r="K4528" s="92">
        <v>0.33</v>
      </c>
      <c r="O4528">
        <v>0</v>
      </c>
      <c r="P4528">
        <v>45.173938999999997</v>
      </c>
      <c r="Q4528">
        <v>5.7402990000000003</v>
      </c>
      <c r="R4528" s="93">
        <v>46302.575659722221</v>
      </c>
      <c r="S4528">
        <v>1</v>
      </c>
      <c r="T4528">
        <v>20260112</v>
      </c>
      <c r="U4528" t="s">
        <v>40</v>
      </c>
      <c r="V4528">
        <v>20260112</v>
      </c>
    </row>
    <row r="4529" spans="1:22" x14ac:dyDescent="0.3">
      <c r="A4529" s="5">
        <v>46302</v>
      </c>
      <c r="B4529" s="98" t="s">
        <v>3847</v>
      </c>
      <c r="C4529" t="s">
        <v>900</v>
      </c>
      <c r="D4529" t="s">
        <v>3399</v>
      </c>
      <c r="E4529" t="s">
        <v>628</v>
      </c>
      <c r="F4529" t="s">
        <v>3400</v>
      </c>
      <c r="G4529" t="s">
        <v>2733</v>
      </c>
      <c r="H4529" t="s">
        <v>2734</v>
      </c>
      <c r="I4529" s="91">
        <v>0.22569444444444445</v>
      </c>
      <c r="J4529" s="91">
        <v>0.23958333333333334</v>
      </c>
      <c r="K4529" s="92">
        <v>0.33</v>
      </c>
      <c r="L4529" s="91">
        <v>2.6388888888888889E-2</v>
      </c>
      <c r="M4529" s="91">
        <v>0.59861111111111109</v>
      </c>
      <c r="N4529" s="92">
        <v>13.73</v>
      </c>
      <c r="O4529">
        <v>1</v>
      </c>
      <c r="P4529">
        <v>45.221049999999998</v>
      </c>
      <c r="Q4529">
        <v>5.6877610000000001</v>
      </c>
      <c r="R4529" s="93">
        <v>46302.575659722221</v>
      </c>
      <c r="S4529">
        <v>1</v>
      </c>
      <c r="T4529">
        <v>20260100</v>
      </c>
      <c r="U4529" t="s">
        <v>40</v>
      </c>
      <c r="V4529">
        <v>20260100</v>
      </c>
    </row>
    <row r="4530" spans="1:22" x14ac:dyDescent="0.3">
      <c r="A4530" s="5">
        <v>46302</v>
      </c>
      <c r="B4530" s="98" t="s">
        <v>3872</v>
      </c>
      <c r="C4530" t="s">
        <v>866</v>
      </c>
      <c r="D4530" t="s">
        <v>2901</v>
      </c>
      <c r="E4530" t="s">
        <v>485</v>
      </c>
      <c r="F4530" t="s">
        <v>2902</v>
      </c>
      <c r="G4530" t="s">
        <v>2733</v>
      </c>
      <c r="H4530" t="s">
        <v>2734</v>
      </c>
      <c r="I4530" s="91">
        <v>0.16666666666666666</v>
      </c>
      <c r="J4530" s="91">
        <v>0.18055555555555555</v>
      </c>
      <c r="K4530" s="92">
        <v>0.33</v>
      </c>
      <c r="L4530" s="91">
        <v>0.12777777777777777</v>
      </c>
      <c r="M4530" s="91">
        <v>0.12916666666666668</v>
      </c>
      <c r="N4530" s="92">
        <v>0.03</v>
      </c>
      <c r="O4530">
        <v>1</v>
      </c>
      <c r="P4530">
        <v>45.216084000000002</v>
      </c>
      <c r="Q4530">
        <v>5.7850859999999997</v>
      </c>
      <c r="R4530" s="93">
        <v>46302.575659722221</v>
      </c>
      <c r="S4530">
        <v>1</v>
      </c>
      <c r="T4530">
        <v>20260487</v>
      </c>
      <c r="U4530" t="s">
        <v>3760</v>
      </c>
      <c r="V4530">
        <v>20260487</v>
      </c>
    </row>
    <row r="4531" spans="1:22" x14ac:dyDescent="0.3">
      <c r="A4531" s="5">
        <v>46302</v>
      </c>
      <c r="B4531" s="98" t="s">
        <v>3845</v>
      </c>
      <c r="C4531" t="s">
        <v>950</v>
      </c>
      <c r="D4531" t="s">
        <v>2903</v>
      </c>
      <c r="E4531" t="s">
        <v>123</v>
      </c>
      <c r="F4531" t="s">
        <v>2904</v>
      </c>
      <c r="G4531" t="s">
        <v>2733</v>
      </c>
      <c r="H4531" t="s">
        <v>2734</v>
      </c>
      <c r="I4531" s="91">
        <v>0.16666666666666666</v>
      </c>
      <c r="J4531" s="91">
        <v>0.18055555555555555</v>
      </c>
      <c r="K4531" s="92">
        <v>0.33</v>
      </c>
      <c r="L4531" s="91">
        <v>0.21805555555555556</v>
      </c>
      <c r="M4531" s="91">
        <v>0.27152777777777776</v>
      </c>
      <c r="N4531" s="92">
        <v>1.28</v>
      </c>
      <c r="O4531">
        <v>1</v>
      </c>
      <c r="P4531">
        <v>45.189670999999997</v>
      </c>
      <c r="Q4531">
        <v>5.7243469999999999</v>
      </c>
      <c r="R4531" s="93">
        <v>46302.575659722221</v>
      </c>
      <c r="S4531">
        <v>1</v>
      </c>
      <c r="T4531">
        <v>20260495</v>
      </c>
      <c r="U4531" t="s">
        <v>40</v>
      </c>
      <c r="V4531">
        <v>20260495</v>
      </c>
    </row>
    <row r="4532" spans="1:22" x14ac:dyDescent="0.3">
      <c r="A4532" s="5">
        <v>46302</v>
      </c>
      <c r="B4532" s="98" t="s">
        <v>3836</v>
      </c>
      <c r="C4532" t="s">
        <v>954</v>
      </c>
      <c r="D4532" t="s">
        <v>2206</v>
      </c>
      <c r="E4532" t="s">
        <v>691</v>
      </c>
      <c r="F4532" t="s">
        <v>3010</v>
      </c>
      <c r="G4532" t="s">
        <v>2733</v>
      </c>
      <c r="H4532" t="s">
        <v>2737</v>
      </c>
      <c r="I4532" s="91">
        <v>0.33333333333333331</v>
      </c>
      <c r="J4532" s="91">
        <v>0.44097222222222221</v>
      </c>
      <c r="K4532" s="92">
        <v>2.58</v>
      </c>
      <c r="L4532" s="91">
        <v>0.4152777777777778</v>
      </c>
      <c r="M4532" s="91">
        <v>0.51111111111111107</v>
      </c>
      <c r="N4532" s="92">
        <v>2.2999999999999998</v>
      </c>
      <c r="O4532">
        <v>1</v>
      </c>
      <c r="P4532">
        <v>45.205657000000002</v>
      </c>
      <c r="Q4532">
        <v>5.7738750000000003</v>
      </c>
      <c r="R4532" s="93">
        <v>46302.575659722221</v>
      </c>
      <c r="S4532">
        <v>1</v>
      </c>
      <c r="T4532">
        <v>20260378</v>
      </c>
      <c r="U4532" t="s">
        <v>838</v>
      </c>
      <c r="V4532">
        <v>20260378</v>
      </c>
    </row>
    <row r="4533" spans="1:22" x14ac:dyDescent="0.3">
      <c r="A4533" s="5">
        <v>46302</v>
      </c>
      <c r="B4533" s="98" t="s">
        <v>3860</v>
      </c>
      <c r="C4533" t="s">
        <v>982</v>
      </c>
      <c r="D4533" t="s">
        <v>1192</v>
      </c>
      <c r="E4533" t="s">
        <v>248</v>
      </c>
      <c r="F4533" t="s">
        <v>248</v>
      </c>
      <c r="G4533" t="s">
        <v>2733</v>
      </c>
      <c r="H4533" t="s">
        <v>2737</v>
      </c>
      <c r="I4533" s="91">
        <v>0.33333333333333331</v>
      </c>
      <c r="J4533" s="91">
        <v>0.45833333333333331</v>
      </c>
      <c r="K4533" s="92">
        <v>3</v>
      </c>
      <c r="L4533" s="91">
        <v>0.37222222222222223</v>
      </c>
      <c r="M4533" s="91">
        <v>0.44722222222222224</v>
      </c>
      <c r="N4533" s="92">
        <v>1.8</v>
      </c>
      <c r="O4533">
        <v>1</v>
      </c>
      <c r="P4533">
        <v>45.080564000000003</v>
      </c>
      <c r="Q4533">
        <v>5.7698520000000002</v>
      </c>
      <c r="R4533" s="93">
        <v>46302.575659722221</v>
      </c>
      <c r="S4533">
        <v>1</v>
      </c>
      <c r="T4533">
        <v>20260033</v>
      </c>
      <c r="U4533" t="s">
        <v>838</v>
      </c>
      <c r="V4533">
        <v>20260033</v>
      </c>
    </row>
    <row r="4534" spans="1:22" x14ac:dyDescent="0.3">
      <c r="A4534" s="5">
        <v>46302</v>
      </c>
      <c r="B4534" s="98" t="s">
        <v>3829</v>
      </c>
      <c r="C4534" t="s">
        <v>946</v>
      </c>
      <c r="D4534" t="s">
        <v>2003</v>
      </c>
      <c r="E4534" t="s">
        <v>764</v>
      </c>
      <c r="F4534" t="s">
        <v>2005</v>
      </c>
      <c r="G4534" t="s">
        <v>2733</v>
      </c>
      <c r="H4534" t="s">
        <v>2737</v>
      </c>
      <c r="I4534" s="91">
        <v>0.33333333333333331</v>
      </c>
      <c r="J4534" s="91">
        <v>0.34722222222222221</v>
      </c>
      <c r="K4534" s="92">
        <v>0.33</v>
      </c>
      <c r="O4534">
        <v>0</v>
      </c>
      <c r="P4534">
        <v>45.186610000000002</v>
      </c>
      <c r="Q4534">
        <v>5.7293820000000002</v>
      </c>
      <c r="R4534" s="93">
        <v>46302.575659722221</v>
      </c>
      <c r="S4534">
        <v>0</v>
      </c>
      <c r="T4534">
        <v>20260308</v>
      </c>
      <c r="U4534" t="s">
        <v>838</v>
      </c>
      <c r="V4534">
        <v>20260308</v>
      </c>
    </row>
    <row r="4535" spans="1:22" x14ac:dyDescent="0.3">
      <c r="A4535" s="5">
        <v>46302</v>
      </c>
      <c r="B4535" s="98" t="s">
        <v>3817</v>
      </c>
      <c r="C4535" t="s">
        <v>974</v>
      </c>
      <c r="D4535" t="s">
        <v>2394</v>
      </c>
      <c r="E4535" t="s">
        <v>72</v>
      </c>
      <c r="F4535" t="s">
        <v>72</v>
      </c>
      <c r="G4535" t="s">
        <v>2733</v>
      </c>
      <c r="H4535" t="s">
        <v>2737</v>
      </c>
      <c r="I4535" s="91">
        <v>0.33333333333333331</v>
      </c>
      <c r="J4535" s="91">
        <v>0.34722222222222221</v>
      </c>
      <c r="K4535" s="92">
        <v>0.33</v>
      </c>
      <c r="L4535" s="91">
        <v>0.25694444444444442</v>
      </c>
      <c r="M4535" s="91">
        <v>0.29236111111111113</v>
      </c>
      <c r="N4535" s="92">
        <v>0.85</v>
      </c>
      <c r="O4535">
        <v>1</v>
      </c>
      <c r="P4535">
        <v>45.188403000000001</v>
      </c>
      <c r="Q4535">
        <v>5.725015</v>
      </c>
      <c r="R4535" s="93">
        <v>46302.575659722221</v>
      </c>
      <c r="S4535">
        <v>1</v>
      </c>
      <c r="T4535">
        <v>20260441</v>
      </c>
      <c r="U4535" t="s">
        <v>838</v>
      </c>
      <c r="V4535">
        <v>20260441</v>
      </c>
    </row>
    <row r="4536" spans="1:22" x14ac:dyDescent="0.3">
      <c r="A4536" s="5">
        <v>46302</v>
      </c>
      <c r="B4536" s="98" t="s">
        <v>3841</v>
      </c>
      <c r="C4536" t="s">
        <v>971</v>
      </c>
      <c r="D4536" t="s">
        <v>3170</v>
      </c>
      <c r="E4536" t="s">
        <v>131</v>
      </c>
      <c r="F4536" t="s">
        <v>3171</v>
      </c>
      <c r="G4536" t="s">
        <v>2733</v>
      </c>
      <c r="H4536" t="s">
        <v>2734</v>
      </c>
      <c r="I4536" s="91">
        <v>0.16666666666666666</v>
      </c>
      <c r="J4536" s="91">
        <v>0.18055555555555555</v>
      </c>
      <c r="K4536" s="92">
        <v>0.33</v>
      </c>
      <c r="L4536" s="91">
        <v>0.20069444444444445</v>
      </c>
      <c r="M4536" s="91">
        <v>0.20694444444444443</v>
      </c>
      <c r="N4536" s="92">
        <v>0.15</v>
      </c>
      <c r="O4536">
        <v>1</v>
      </c>
      <c r="P4536">
        <v>45.190066999999999</v>
      </c>
      <c r="Q4536">
        <v>5.7276720000000001</v>
      </c>
      <c r="R4536" s="93">
        <v>46302.575659722221</v>
      </c>
      <c r="S4536">
        <v>1</v>
      </c>
      <c r="T4536">
        <v>20260394</v>
      </c>
      <c r="U4536" t="s">
        <v>40</v>
      </c>
      <c r="V4536">
        <v>20260394</v>
      </c>
    </row>
    <row r="4537" spans="1:22" x14ac:dyDescent="0.3">
      <c r="A4537" s="5">
        <v>46302</v>
      </c>
      <c r="B4537" s="98" t="s">
        <v>3833</v>
      </c>
      <c r="C4537" t="s">
        <v>978</v>
      </c>
      <c r="D4537" t="s">
        <v>3065</v>
      </c>
      <c r="E4537" t="s">
        <v>437</v>
      </c>
      <c r="F4537" t="s">
        <v>3066</v>
      </c>
      <c r="G4537" t="s">
        <v>2733</v>
      </c>
      <c r="H4537" t="s">
        <v>2734</v>
      </c>
      <c r="I4537" s="91">
        <v>0.16666666666666666</v>
      </c>
      <c r="J4537" s="91">
        <v>0.18055555555555555</v>
      </c>
      <c r="K4537" s="92">
        <v>0.33</v>
      </c>
      <c r="O4537">
        <v>0</v>
      </c>
      <c r="P4537">
        <v>45.569980999999999</v>
      </c>
      <c r="Q4537">
        <v>5.9331420000000001</v>
      </c>
      <c r="R4537" s="93">
        <v>46302.575659722221</v>
      </c>
      <c r="S4537">
        <v>1</v>
      </c>
      <c r="T4537">
        <v>20260159</v>
      </c>
      <c r="U4537" t="s">
        <v>40</v>
      </c>
      <c r="V4537">
        <v>20260159</v>
      </c>
    </row>
    <row r="4538" spans="1:22" x14ac:dyDescent="0.3">
      <c r="A4538" s="5">
        <v>46302</v>
      </c>
      <c r="B4538" s="98" t="s">
        <v>3826</v>
      </c>
      <c r="C4538" t="s">
        <v>886</v>
      </c>
      <c r="D4538" t="s">
        <v>1537</v>
      </c>
      <c r="E4538" t="s">
        <v>435</v>
      </c>
      <c r="F4538" t="s">
        <v>435</v>
      </c>
      <c r="G4538" t="s">
        <v>2733</v>
      </c>
      <c r="H4538" t="s">
        <v>2737</v>
      </c>
      <c r="I4538" s="91">
        <v>0.33333333333333331</v>
      </c>
      <c r="J4538" s="91">
        <v>0.38541666666666669</v>
      </c>
      <c r="K4538" s="92">
        <v>1.25</v>
      </c>
      <c r="L4538" s="91">
        <v>0.46875</v>
      </c>
      <c r="M4538" s="91">
        <v>0.53749999999999998</v>
      </c>
      <c r="N4538" s="92">
        <v>1.65</v>
      </c>
      <c r="O4538">
        <v>1</v>
      </c>
      <c r="P4538">
        <v>45.181677999999998</v>
      </c>
      <c r="Q4538">
        <v>5.7453979999999998</v>
      </c>
      <c r="R4538" s="93">
        <v>46302.575659722221</v>
      </c>
      <c r="S4538">
        <v>1</v>
      </c>
      <c r="T4538">
        <v>20260156</v>
      </c>
      <c r="U4538" t="s">
        <v>838</v>
      </c>
      <c r="V4538">
        <v>20260156</v>
      </c>
    </row>
    <row r="4539" spans="1:22" x14ac:dyDescent="0.3">
      <c r="A4539" s="5">
        <v>46302</v>
      </c>
      <c r="B4539" s="98" t="s">
        <v>3847</v>
      </c>
      <c r="C4539" t="s">
        <v>900</v>
      </c>
      <c r="D4539" t="s">
        <v>1365</v>
      </c>
      <c r="E4539" t="s">
        <v>626</v>
      </c>
      <c r="F4539" t="s">
        <v>626</v>
      </c>
      <c r="G4539" t="s">
        <v>2733</v>
      </c>
      <c r="H4539" t="s">
        <v>2737</v>
      </c>
      <c r="I4539" s="91">
        <v>0.30902777777777779</v>
      </c>
      <c r="J4539" s="91">
        <v>0.35416666666666669</v>
      </c>
      <c r="K4539" s="92">
        <v>1.08</v>
      </c>
      <c r="L4539" s="91">
        <v>0.29375000000000001</v>
      </c>
      <c r="M4539" s="91">
        <v>0.43472222222222223</v>
      </c>
      <c r="N4539" s="92">
        <v>3.38</v>
      </c>
      <c r="O4539">
        <v>1</v>
      </c>
      <c r="P4539">
        <v>45.275914999999998</v>
      </c>
      <c r="Q4539">
        <v>5.6491850000000001</v>
      </c>
      <c r="R4539" s="93">
        <v>46302.575659722221</v>
      </c>
      <c r="S4539">
        <v>1</v>
      </c>
      <c r="T4539">
        <v>20260094</v>
      </c>
      <c r="U4539" t="s">
        <v>838</v>
      </c>
      <c r="V4539">
        <v>20260094</v>
      </c>
    </row>
    <row r="4540" spans="1:22" x14ac:dyDescent="0.3">
      <c r="A4540" s="5">
        <v>46302</v>
      </c>
      <c r="B4540" s="98" t="s">
        <v>3842</v>
      </c>
      <c r="C4540" t="s">
        <v>865</v>
      </c>
      <c r="D4540" t="s">
        <v>2080</v>
      </c>
      <c r="E4540" t="s">
        <v>69</v>
      </c>
      <c r="F4540" t="s">
        <v>69</v>
      </c>
      <c r="G4540" t="s">
        <v>2733</v>
      </c>
      <c r="H4540" t="s">
        <v>2737</v>
      </c>
      <c r="I4540" s="91">
        <v>0.33333333333333331</v>
      </c>
      <c r="J4540" s="91">
        <v>0.37847222222222221</v>
      </c>
      <c r="K4540" s="92">
        <v>1.08</v>
      </c>
      <c r="L4540" s="91">
        <v>0.28819444444444442</v>
      </c>
      <c r="M4540" s="91">
        <v>0.3</v>
      </c>
      <c r="N4540" s="92">
        <v>0.28000000000000003</v>
      </c>
      <c r="O4540">
        <v>1</v>
      </c>
      <c r="P4540">
        <v>45.181744999999999</v>
      </c>
      <c r="Q4540">
        <v>5.7172830000000001</v>
      </c>
      <c r="R4540" s="93">
        <v>46302.575659722221</v>
      </c>
      <c r="S4540">
        <v>1</v>
      </c>
      <c r="T4540">
        <v>20260335</v>
      </c>
      <c r="U4540" t="s">
        <v>838</v>
      </c>
      <c r="V4540">
        <v>20260335</v>
      </c>
    </row>
    <row r="4541" spans="1:22" x14ac:dyDescent="0.3">
      <c r="A4541" s="5">
        <v>46302</v>
      </c>
      <c r="B4541" s="98" t="s">
        <v>3839</v>
      </c>
      <c r="C4541" t="s">
        <v>966</v>
      </c>
      <c r="D4541" t="s">
        <v>2427</v>
      </c>
      <c r="E4541" t="s">
        <v>552</v>
      </c>
      <c r="F4541" t="s">
        <v>552</v>
      </c>
      <c r="G4541" t="s">
        <v>2733</v>
      </c>
      <c r="H4541" t="s">
        <v>2737</v>
      </c>
      <c r="I4541" s="91">
        <v>0.25347222222222221</v>
      </c>
      <c r="J4541" s="91">
        <v>0.2638888888888889</v>
      </c>
      <c r="K4541" s="92">
        <v>0.25</v>
      </c>
      <c r="O4541">
        <v>0</v>
      </c>
      <c r="P4541">
        <v>45.364766000000003</v>
      </c>
      <c r="Q4541">
        <v>5.5959459999999996</v>
      </c>
      <c r="R4541" s="93">
        <v>46302.575659722221</v>
      </c>
      <c r="S4541">
        <v>1</v>
      </c>
      <c r="T4541">
        <v>20260450</v>
      </c>
      <c r="U4541" t="s">
        <v>838</v>
      </c>
      <c r="V4541">
        <v>20260450</v>
      </c>
    </row>
    <row r="4542" spans="1:22" x14ac:dyDescent="0.3">
      <c r="A4542" s="5">
        <v>46302</v>
      </c>
      <c r="B4542" s="98" t="s">
        <v>3826</v>
      </c>
      <c r="C4542" t="s">
        <v>886</v>
      </c>
      <c r="D4542" t="s">
        <v>885</v>
      </c>
      <c r="E4542" t="s">
        <v>809</v>
      </c>
      <c r="F4542" t="s">
        <v>3179</v>
      </c>
      <c r="G4542" t="s">
        <v>2733</v>
      </c>
      <c r="H4542" t="s">
        <v>2734</v>
      </c>
      <c r="I4542" s="91">
        <v>0.16666666666666666</v>
      </c>
      <c r="J4542" s="91">
        <v>0.18055555555555555</v>
      </c>
      <c r="K4542" s="92">
        <v>0.33</v>
      </c>
      <c r="L4542" s="91">
        <v>0.16805555555555557</v>
      </c>
      <c r="M4542" s="91">
        <v>0.42222222222222222</v>
      </c>
      <c r="N4542" s="92">
        <v>6.1</v>
      </c>
      <c r="O4542">
        <v>1</v>
      </c>
      <c r="P4542">
        <v>45.176468</v>
      </c>
      <c r="Q4542">
        <v>5.7269800000000002</v>
      </c>
      <c r="R4542" s="93">
        <v>46302.575659722221</v>
      </c>
      <c r="S4542">
        <v>1</v>
      </c>
      <c r="V4542" t="s">
        <v>3808</v>
      </c>
    </row>
    <row r="4543" spans="1:22" x14ac:dyDescent="0.3">
      <c r="A4543" s="5">
        <v>46302</v>
      </c>
      <c r="B4543" s="98" t="s">
        <v>3840</v>
      </c>
      <c r="C4543" t="s">
        <v>959</v>
      </c>
      <c r="D4543" t="s">
        <v>1873</v>
      </c>
      <c r="E4543" t="s">
        <v>715</v>
      </c>
      <c r="F4543" t="s">
        <v>715</v>
      </c>
      <c r="G4543" t="s">
        <v>2733</v>
      </c>
      <c r="H4543" t="s">
        <v>2737</v>
      </c>
      <c r="I4543" s="91">
        <v>0.33333333333333331</v>
      </c>
      <c r="J4543" s="91">
        <v>0.46875</v>
      </c>
      <c r="K4543" s="92">
        <v>3.25</v>
      </c>
      <c r="O4543">
        <v>0</v>
      </c>
      <c r="P4543">
        <v>45.212637000000001</v>
      </c>
      <c r="Q4543">
        <v>5.7951940000000004</v>
      </c>
      <c r="R4543" s="93">
        <v>46302.575659722221</v>
      </c>
      <c r="S4543">
        <v>1</v>
      </c>
      <c r="T4543">
        <v>20260267</v>
      </c>
      <c r="U4543" t="s">
        <v>838</v>
      </c>
      <c r="V4543">
        <v>20260267</v>
      </c>
    </row>
    <row r="4544" spans="1:22" x14ac:dyDescent="0.3">
      <c r="A4544" s="5">
        <v>46302</v>
      </c>
      <c r="B4544" s="98" t="s">
        <v>3817</v>
      </c>
      <c r="C4544" t="s">
        <v>974</v>
      </c>
      <c r="D4544" t="s">
        <v>3175</v>
      </c>
      <c r="E4544" t="s">
        <v>783</v>
      </c>
      <c r="F4544" t="s">
        <v>5990</v>
      </c>
      <c r="G4544" t="s">
        <v>2733</v>
      </c>
      <c r="H4544" t="s">
        <v>2734</v>
      </c>
      <c r="I4544" s="91">
        <v>0.16666666666666666</v>
      </c>
      <c r="J4544" s="91">
        <v>0.18055555555555555</v>
      </c>
      <c r="K4544" s="92">
        <v>0.33</v>
      </c>
      <c r="L4544" s="91">
        <v>0.44513888888888886</v>
      </c>
      <c r="M4544" s="91">
        <v>0.45069444444444445</v>
      </c>
      <c r="N4544" s="92">
        <v>0.13</v>
      </c>
      <c r="O4544">
        <v>1</v>
      </c>
      <c r="P4544">
        <v>45.145482999999999</v>
      </c>
      <c r="Q4544">
        <v>5.7042999999999999</v>
      </c>
      <c r="R4544" s="93">
        <v>46302.575659722221</v>
      </c>
      <c r="S4544">
        <v>1</v>
      </c>
      <c r="T4544">
        <v>20260416</v>
      </c>
      <c r="U4544" t="s">
        <v>40</v>
      </c>
      <c r="V4544">
        <v>20260416</v>
      </c>
    </row>
    <row r="4545" spans="1:22" x14ac:dyDescent="0.3">
      <c r="A4545" s="5">
        <v>46302</v>
      </c>
      <c r="B4545" s="98" t="s">
        <v>3813</v>
      </c>
      <c r="C4545" t="s">
        <v>847</v>
      </c>
      <c r="D4545" t="s">
        <v>2918</v>
      </c>
      <c r="E4545" t="s">
        <v>398</v>
      </c>
      <c r="F4545" t="s">
        <v>2919</v>
      </c>
      <c r="G4545" t="s">
        <v>2733</v>
      </c>
      <c r="H4545" t="s">
        <v>2734</v>
      </c>
      <c r="I4545" s="91">
        <v>0.16666666666666666</v>
      </c>
      <c r="J4545" s="91">
        <v>0.18055555555555555</v>
      </c>
      <c r="K4545" s="92">
        <v>0.33</v>
      </c>
      <c r="O4545">
        <v>0</v>
      </c>
      <c r="P4545">
        <v>45.164098000000003</v>
      </c>
      <c r="Q4545">
        <v>5.7531749999999997</v>
      </c>
      <c r="R4545" s="93">
        <v>46302.575659722221</v>
      </c>
      <c r="S4545">
        <v>1</v>
      </c>
      <c r="T4545">
        <v>20260309</v>
      </c>
      <c r="U4545" t="s">
        <v>40</v>
      </c>
      <c r="V4545">
        <v>20260309</v>
      </c>
    </row>
    <row r="4546" spans="1:22" x14ac:dyDescent="0.3">
      <c r="A4546" s="5">
        <v>46302</v>
      </c>
      <c r="B4546" s="98" t="s">
        <v>3869</v>
      </c>
      <c r="C4546" t="s">
        <v>907</v>
      </c>
      <c r="D4546" t="s">
        <v>1384</v>
      </c>
      <c r="E4546" t="s">
        <v>287</v>
      </c>
      <c r="F4546" t="s">
        <v>287</v>
      </c>
      <c r="G4546" t="s">
        <v>2733</v>
      </c>
      <c r="H4546" t="s">
        <v>2781</v>
      </c>
      <c r="I4546" s="91">
        <v>0.20833333333333334</v>
      </c>
      <c r="J4546" s="91">
        <v>0.22916666666666666</v>
      </c>
      <c r="K4546" s="92">
        <v>0.5</v>
      </c>
      <c r="L4546" s="91">
        <v>0.16388888888888889</v>
      </c>
      <c r="M4546" s="91">
        <v>0.25069444444444444</v>
      </c>
      <c r="N4546" s="92">
        <v>2.08</v>
      </c>
      <c r="O4546">
        <v>1</v>
      </c>
      <c r="P4546">
        <v>45.350158999999998</v>
      </c>
      <c r="Q4546">
        <v>5.57104</v>
      </c>
      <c r="R4546" s="93">
        <v>46302.575659722221</v>
      </c>
      <c r="S4546">
        <v>1</v>
      </c>
      <c r="T4546">
        <v>20260101</v>
      </c>
      <c r="U4546" t="s">
        <v>838</v>
      </c>
      <c r="V4546">
        <v>20260101</v>
      </c>
    </row>
    <row r="4547" spans="1:22" x14ac:dyDescent="0.3">
      <c r="A4547" s="5">
        <v>46302</v>
      </c>
      <c r="B4547" s="98" t="s">
        <v>3823</v>
      </c>
      <c r="C4547" t="s">
        <v>968</v>
      </c>
      <c r="D4547" t="s">
        <v>3209</v>
      </c>
      <c r="E4547" t="s">
        <v>298</v>
      </c>
      <c r="F4547" t="s">
        <v>3210</v>
      </c>
      <c r="G4547" t="s">
        <v>2733</v>
      </c>
      <c r="H4547" t="s">
        <v>2737</v>
      </c>
      <c r="I4547" s="91">
        <v>0.18055555555555555</v>
      </c>
      <c r="J4547" s="91">
        <v>0.19097222222222221</v>
      </c>
      <c r="K4547" s="92">
        <v>0.25</v>
      </c>
      <c r="O4547">
        <v>0</v>
      </c>
      <c r="P4547">
        <v>45.186069000000003</v>
      </c>
      <c r="Q4547">
        <v>5.7284839999999999</v>
      </c>
      <c r="R4547" s="93">
        <v>46302.575659722221</v>
      </c>
      <c r="S4547">
        <v>1</v>
      </c>
      <c r="T4547">
        <v>20260221</v>
      </c>
      <c r="U4547" t="s">
        <v>40</v>
      </c>
      <c r="V4547">
        <v>20260221</v>
      </c>
    </row>
    <row r="4548" spans="1:22" x14ac:dyDescent="0.3">
      <c r="A4548" s="5">
        <v>46302</v>
      </c>
      <c r="B4548" s="98" t="s">
        <v>3882</v>
      </c>
      <c r="C4548" t="s">
        <v>917</v>
      </c>
      <c r="D4548" t="s">
        <v>1775</v>
      </c>
      <c r="E4548" t="s">
        <v>771</v>
      </c>
      <c r="F4548" t="s">
        <v>771</v>
      </c>
      <c r="G4548" t="s">
        <v>2733</v>
      </c>
      <c r="H4548" t="s">
        <v>2737</v>
      </c>
      <c r="I4548" s="91">
        <v>0.33333333333333331</v>
      </c>
      <c r="J4548" s="91">
        <v>0.3888888888888889</v>
      </c>
      <c r="K4548" s="92">
        <v>1.33</v>
      </c>
      <c r="O4548">
        <v>0</v>
      </c>
      <c r="P4548">
        <v>45.352257000000002</v>
      </c>
      <c r="Q4548">
        <v>5.5066280000000001</v>
      </c>
      <c r="R4548" s="93">
        <v>46302.575659722221</v>
      </c>
      <c r="S4548">
        <v>1</v>
      </c>
      <c r="T4548">
        <v>20260239</v>
      </c>
      <c r="U4548" t="s">
        <v>838</v>
      </c>
      <c r="V4548">
        <v>20260239</v>
      </c>
    </row>
    <row r="4549" spans="1:22" x14ac:dyDescent="0.3">
      <c r="A4549" s="5">
        <v>46302</v>
      </c>
      <c r="B4549" s="98" t="s">
        <v>3883</v>
      </c>
      <c r="C4549" t="s">
        <v>849</v>
      </c>
      <c r="D4549" t="s">
        <v>6551</v>
      </c>
      <c r="E4549" t="s">
        <v>263</v>
      </c>
      <c r="F4549" t="s">
        <v>6552</v>
      </c>
      <c r="G4549" t="s">
        <v>2733</v>
      </c>
      <c r="H4549" t="s">
        <v>3592</v>
      </c>
      <c r="I4549" s="91">
        <v>0.375</v>
      </c>
      <c r="J4549" s="91">
        <v>0.39583333333333331</v>
      </c>
      <c r="K4549" s="92">
        <v>0.5</v>
      </c>
      <c r="L4549" s="91">
        <v>0.3840277777777778</v>
      </c>
      <c r="M4549" s="91">
        <v>0.3840277777777778</v>
      </c>
      <c r="N4549" s="92">
        <v>0</v>
      </c>
      <c r="O4549">
        <v>1</v>
      </c>
      <c r="P4549">
        <v>45.245221999999998</v>
      </c>
      <c r="Q4549">
        <v>5.6715299999999997</v>
      </c>
      <c r="R4549" s="93">
        <v>46302.575659722221</v>
      </c>
      <c r="S4549">
        <v>1</v>
      </c>
      <c r="T4549">
        <v>20260584</v>
      </c>
      <c r="U4549" t="s">
        <v>40</v>
      </c>
      <c r="V4549">
        <v>20260584</v>
      </c>
    </row>
    <row r="4550" spans="1:22" x14ac:dyDescent="0.3">
      <c r="A4550" s="5">
        <v>46302</v>
      </c>
      <c r="B4550" s="98" t="s">
        <v>3849</v>
      </c>
      <c r="C4550" t="s">
        <v>861</v>
      </c>
      <c r="D4550" t="s">
        <v>3086</v>
      </c>
      <c r="E4550" t="s">
        <v>748</v>
      </c>
      <c r="F4550" t="s">
        <v>3087</v>
      </c>
      <c r="G4550" t="s">
        <v>2733</v>
      </c>
      <c r="H4550" t="s">
        <v>2734</v>
      </c>
      <c r="I4550" s="91">
        <v>0.29166666666666669</v>
      </c>
      <c r="J4550" s="91">
        <v>0.30555555555555558</v>
      </c>
      <c r="K4550" s="92">
        <v>0.33</v>
      </c>
      <c r="L4550" s="91">
        <v>0.17291666666666666</v>
      </c>
      <c r="M4550" s="91">
        <v>0.59027777777777779</v>
      </c>
      <c r="N4550" s="92">
        <v>10.02</v>
      </c>
      <c r="O4550">
        <v>1</v>
      </c>
      <c r="P4550">
        <v>45.187277999999999</v>
      </c>
      <c r="Q4550">
        <v>5.7462960000000001</v>
      </c>
      <c r="R4550" s="93">
        <v>46302.575659722221</v>
      </c>
      <c r="S4550">
        <v>1</v>
      </c>
      <c r="T4550">
        <v>20260262</v>
      </c>
      <c r="U4550" t="s">
        <v>40</v>
      </c>
      <c r="V4550">
        <v>20260262</v>
      </c>
    </row>
    <row r="4551" spans="1:22" x14ac:dyDescent="0.3">
      <c r="A4551" s="5">
        <v>46302</v>
      </c>
      <c r="B4551" s="98" t="s">
        <v>3814</v>
      </c>
      <c r="C4551" t="s">
        <v>948</v>
      </c>
      <c r="D4551" t="s">
        <v>2464</v>
      </c>
      <c r="E4551" t="s">
        <v>612</v>
      </c>
      <c r="F4551" t="s">
        <v>3085</v>
      </c>
      <c r="G4551" t="s">
        <v>2733</v>
      </c>
      <c r="H4551" t="s">
        <v>2737</v>
      </c>
      <c r="I4551" s="91">
        <v>0.33333333333333331</v>
      </c>
      <c r="J4551" s="91">
        <v>0.34722222222222221</v>
      </c>
      <c r="K4551" s="92">
        <v>0.33</v>
      </c>
      <c r="O4551">
        <v>0</v>
      </c>
      <c r="P4551">
        <v>45.188958</v>
      </c>
      <c r="Q4551">
        <v>5.7346690000000002</v>
      </c>
      <c r="R4551" s="93">
        <v>46302.575659722221</v>
      </c>
      <c r="S4551">
        <v>1</v>
      </c>
      <c r="T4551">
        <v>20260462</v>
      </c>
      <c r="U4551" t="s">
        <v>838</v>
      </c>
      <c r="V4551">
        <v>20260462</v>
      </c>
    </row>
    <row r="4552" spans="1:22" x14ac:dyDescent="0.3">
      <c r="A4552" s="5">
        <v>46302</v>
      </c>
      <c r="B4552" s="98" t="s">
        <v>3859</v>
      </c>
      <c r="C4552" t="s">
        <v>956</v>
      </c>
      <c r="D4552" t="s">
        <v>2767</v>
      </c>
      <c r="E4552" t="s">
        <v>251</v>
      </c>
      <c r="F4552" t="s">
        <v>2768</v>
      </c>
      <c r="G4552" t="s">
        <v>2733</v>
      </c>
      <c r="H4552" t="s">
        <v>2734</v>
      </c>
      <c r="I4552" s="91">
        <v>0.16666666666666666</v>
      </c>
      <c r="J4552" s="91">
        <v>0.18055555555555555</v>
      </c>
      <c r="K4552" s="92">
        <v>0.33</v>
      </c>
      <c r="L4552" s="91">
        <v>0.17777777777777778</v>
      </c>
      <c r="M4552" s="91">
        <v>0.37291666666666667</v>
      </c>
      <c r="N4552" s="92">
        <v>4.68</v>
      </c>
      <c r="O4552">
        <v>1</v>
      </c>
      <c r="P4552">
        <v>45.179178999999998</v>
      </c>
      <c r="Q4552">
        <v>5.742216</v>
      </c>
      <c r="R4552" s="93">
        <v>46302.575659722221</v>
      </c>
      <c r="S4552">
        <v>1</v>
      </c>
      <c r="T4552">
        <v>20260062</v>
      </c>
      <c r="U4552" t="s">
        <v>40</v>
      </c>
      <c r="V4552">
        <v>20260062</v>
      </c>
    </row>
    <row r="4553" spans="1:22" x14ac:dyDescent="0.3">
      <c r="A4553" s="5">
        <v>46302</v>
      </c>
      <c r="B4553" s="98" t="s">
        <v>3866</v>
      </c>
      <c r="C4553" t="s">
        <v>949</v>
      </c>
      <c r="D4553" t="s">
        <v>1822</v>
      </c>
      <c r="E4553" t="s">
        <v>402</v>
      </c>
      <c r="F4553" t="s">
        <v>402</v>
      </c>
      <c r="G4553" t="s">
        <v>2733</v>
      </c>
      <c r="H4553" t="s">
        <v>2737</v>
      </c>
      <c r="I4553" s="91">
        <v>0.33333333333333331</v>
      </c>
      <c r="J4553" s="91">
        <v>0.3611111111111111</v>
      </c>
      <c r="K4553" s="92">
        <v>0.67</v>
      </c>
      <c r="O4553">
        <v>0</v>
      </c>
      <c r="P4553">
        <v>45.145840999999997</v>
      </c>
      <c r="Q4553">
        <v>5.7421040000000003</v>
      </c>
      <c r="R4553" s="93">
        <v>46302.575659722221</v>
      </c>
      <c r="S4553">
        <v>1</v>
      </c>
      <c r="T4553">
        <v>20260252</v>
      </c>
      <c r="U4553" t="s">
        <v>838</v>
      </c>
      <c r="V4553">
        <v>20260252</v>
      </c>
    </row>
    <row r="4554" spans="1:22" x14ac:dyDescent="0.3">
      <c r="A4554" s="5">
        <v>46302</v>
      </c>
      <c r="B4554" s="98" t="s">
        <v>3864</v>
      </c>
      <c r="C4554" t="s">
        <v>960</v>
      </c>
      <c r="D4554" t="s">
        <v>2937</v>
      </c>
      <c r="E4554" t="s">
        <v>594</v>
      </c>
      <c r="F4554" t="s">
        <v>2938</v>
      </c>
      <c r="G4554" t="s">
        <v>2733</v>
      </c>
      <c r="H4554" t="s">
        <v>2734</v>
      </c>
      <c r="I4554" s="91">
        <v>0.16666666666666666</v>
      </c>
      <c r="J4554" s="91">
        <v>0.18055555555555555</v>
      </c>
      <c r="K4554" s="92">
        <v>0.33</v>
      </c>
      <c r="L4554" s="91">
        <v>0.31736111111111109</v>
      </c>
      <c r="M4554" s="91">
        <v>0.32291666666666669</v>
      </c>
      <c r="N4554" s="92">
        <v>0.13</v>
      </c>
      <c r="O4554">
        <v>1</v>
      </c>
      <c r="P4554">
        <v>45.217554999999997</v>
      </c>
      <c r="Q4554">
        <v>5.6940160000000004</v>
      </c>
      <c r="R4554" s="93">
        <v>46302.575659722221</v>
      </c>
      <c r="S4554">
        <v>1</v>
      </c>
      <c r="T4554">
        <v>20260418</v>
      </c>
      <c r="U4554" t="s">
        <v>40</v>
      </c>
      <c r="V4554">
        <v>20260418</v>
      </c>
    </row>
    <row r="4555" spans="1:22" x14ac:dyDescent="0.3">
      <c r="A4555" s="5">
        <v>46302</v>
      </c>
      <c r="B4555" s="98" t="s">
        <v>3884</v>
      </c>
      <c r="C4555" t="s">
        <v>895</v>
      </c>
      <c r="I4555" s="91">
        <v>0.33333333333333331</v>
      </c>
      <c r="J4555" s="91">
        <v>0.41666666666666669</v>
      </c>
      <c r="K4555" s="92">
        <v>2</v>
      </c>
      <c r="O4555">
        <v>0</v>
      </c>
      <c r="P4555">
        <v>45.185983</v>
      </c>
      <c r="Q4555">
        <v>5.7123100000000004</v>
      </c>
      <c r="R4555" s="93">
        <v>46302.575659722221</v>
      </c>
      <c r="S4555">
        <v>0</v>
      </c>
      <c r="V4555" t="s">
        <v>3851</v>
      </c>
    </row>
    <row r="4556" spans="1:22" x14ac:dyDescent="0.3">
      <c r="A4556" s="5">
        <v>46302</v>
      </c>
      <c r="B4556" s="98" t="s">
        <v>3817</v>
      </c>
      <c r="C4556" t="s">
        <v>974</v>
      </c>
      <c r="D4556" t="s">
        <v>2486</v>
      </c>
      <c r="E4556" t="s">
        <v>80</v>
      </c>
      <c r="F4556" t="s">
        <v>5989</v>
      </c>
      <c r="G4556" t="s">
        <v>2733</v>
      </c>
      <c r="H4556" t="s">
        <v>2737</v>
      </c>
      <c r="I4556" s="91">
        <v>0.33333333333333331</v>
      </c>
      <c r="J4556" s="91">
        <v>0.37847222222222221</v>
      </c>
      <c r="K4556" s="92">
        <v>1.08</v>
      </c>
      <c r="L4556" s="91">
        <v>0.25763888888888886</v>
      </c>
      <c r="M4556" s="91">
        <v>0.29236111111111113</v>
      </c>
      <c r="N4556" s="92">
        <v>0.83</v>
      </c>
      <c r="O4556">
        <v>1</v>
      </c>
      <c r="P4556">
        <v>45.188167999999997</v>
      </c>
      <c r="Q4556">
        <v>5.7248919999999996</v>
      </c>
      <c r="R4556" s="93">
        <v>46302.575659722221</v>
      </c>
      <c r="S4556">
        <v>1</v>
      </c>
      <c r="T4556">
        <v>20260470</v>
      </c>
      <c r="U4556" t="s">
        <v>838</v>
      </c>
      <c r="V4556">
        <v>20260470</v>
      </c>
    </row>
    <row r="4557" spans="1:22" x14ac:dyDescent="0.3">
      <c r="A4557" s="5">
        <v>46302</v>
      </c>
      <c r="B4557" s="98" t="s">
        <v>3848</v>
      </c>
      <c r="C4557" t="s">
        <v>945</v>
      </c>
      <c r="D4557" t="s">
        <v>1428</v>
      </c>
      <c r="E4557" t="s">
        <v>429</v>
      </c>
      <c r="F4557" t="s">
        <v>429</v>
      </c>
      <c r="G4557" t="s">
        <v>2733</v>
      </c>
      <c r="H4557" t="s">
        <v>2737</v>
      </c>
      <c r="I4557" s="91">
        <v>0.33333333333333331</v>
      </c>
      <c r="J4557" s="91">
        <v>0.37847222222222221</v>
      </c>
      <c r="K4557" s="92">
        <v>1.08</v>
      </c>
      <c r="L4557" s="91">
        <v>0.25416666666666665</v>
      </c>
      <c r="M4557" s="91">
        <v>0.36180555555555555</v>
      </c>
      <c r="N4557" s="92">
        <v>2.58</v>
      </c>
      <c r="O4557">
        <v>1</v>
      </c>
      <c r="P4557">
        <v>45.169803999999999</v>
      </c>
      <c r="Q4557">
        <v>5.721832</v>
      </c>
      <c r="R4557" s="93">
        <v>46302.575659722221</v>
      </c>
      <c r="S4557">
        <v>1</v>
      </c>
      <c r="T4557">
        <v>20260118</v>
      </c>
      <c r="U4557" t="s">
        <v>838</v>
      </c>
      <c r="V4557">
        <v>20260118</v>
      </c>
    </row>
    <row r="4558" spans="1:22" x14ac:dyDescent="0.3">
      <c r="A4558" s="5">
        <v>46302</v>
      </c>
      <c r="B4558" s="98" t="s">
        <v>3861</v>
      </c>
      <c r="C4558" t="s">
        <v>970</v>
      </c>
      <c r="D4558" t="s">
        <v>2947</v>
      </c>
      <c r="E4558" t="s">
        <v>75</v>
      </c>
      <c r="F4558" t="s">
        <v>2948</v>
      </c>
      <c r="G4558" t="s">
        <v>2733</v>
      </c>
      <c r="H4558" t="s">
        <v>2734</v>
      </c>
      <c r="I4558" s="91">
        <v>0.16666666666666666</v>
      </c>
      <c r="J4558" s="91">
        <v>0.18055555555555555</v>
      </c>
      <c r="K4558" s="92">
        <v>0.33</v>
      </c>
      <c r="O4558">
        <v>0</v>
      </c>
      <c r="P4558">
        <v>45.181066000000001</v>
      </c>
      <c r="Q4558">
        <v>5.7117360000000001</v>
      </c>
      <c r="R4558" s="93">
        <v>46302.575659722221</v>
      </c>
      <c r="S4558">
        <v>1</v>
      </c>
      <c r="T4558">
        <v>20260342</v>
      </c>
      <c r="U4558" t="s">
        <v>40</v>
      </c>
      <c r="V4558">
        <v>20260342</v>
      </c>
    </row>
    <row r="4559" spans="1:22" x14ac:dyDescent="0.3">
      <c r="A4559" s="5">
        <v>46302</v>
      </c>
      <c r="B4559" s="98" t="s">
        <v>3770</v>
      </c>
      <c r="C4559" t="s">
        <v>856</v>
      </c>
      <c r="D4559" t="s">
        <v>1946</v>
      </c>
      <c r="E4559" t="s">
        <v>685</v>
      </c>
      <c r="F4559" t="s">
        <v>685</v>
      </c>
      <c r="G4559" t="s">
        <v>2733</v>
      </c>
      <c r="H4559" t="s">
        <v>2737</v>
      </c>
      <c r="I4559" s="91">
        <v>0.20833333333333334</v>
      </c>
      <c r="J4559" s="91">
        <v>0.3125</v>
      </c>
      <c r="K4559" s="92">
        <v>2.5</v>
      </c>
      <c r="O4559">
        <v>0</v>
      </c>
      <c r="P4559">
        <v>45.210706000000002</v>
      </c>
      <c r="Q4559">
        <v>5.6662689999999998</v>
      </c>
      <c r="R4559" s="93">
        <v>46302.575659722221</v>
      </c>
      <c r="S4559">
        <v>1</v>
      </c>
      <c r="T4559">
        <v>20260292</v>
      </c>
      <c r="U4559" t="s">
        <v>838</v>
      </c>
      <c r="V4559">
        <v>20260292</v>
      </c>
    </row>
    <row r="4560" spans="1:22" x14ac:dyDescent="0.3">
      <c r="A4560" s="5">
        <v>46302</v>
      </c>
      <c r="B4560" s="98" t="s">
        <v>3830</v>
      </c>
      <c r="C4560" t="s">
        <v>951</v>
      </c>
      <c r="D4560" t="s">
        <v>2088</v>
      </c>
      <c r="E4560" t="s">
        <v>729</v>
      </c>
      <c r="F4560" t="s">
        <v>729</v>
      </c>
      <c r="G4560" t="s">
        <v>2733</v>
      </c>
      <c r="H4560" t="s">
        <v>2737</v>
      </c>
      <c r="I4560" s="91">
        <v>0.33333333333333331</v>
      </c>
      <c r="J4560" s="91">
        <v>0.34722222222222221</v>
      </c>
      <c r="K4560" s="92">
        <v>0.33</v>
      </c>
      <c r="L4560" s="91">
        <v>0.17847222222222223</v>
      </c>
      <c r="M4560" s="91">
        <v>0.19513888888888889</v>
      </c>
      <c r="N4560" s="92">
        <v>0.4</v>
      </c>
      <c r="O4560">
        <v>1</v>
      </c>
      <c r="P4560">
        <v>45.178004999999999</v>
      </c>
      <c r="Q4560">
        <v>5.7065780000000004</v>
      </c>
      <c r="R4560" s="93">
        <v>46302.575659722221</v>
      </c>
      <c r="S4560">
        <v>1</v>
      </c>
      <c r="T4560">
        <v>20260603</v>
      </c>
      <c r="U4560" t="s">
        <v>838</v>
      </c>
      <c r="V4560">
        <v>20260603</v>
      </c>
    </row>
    <row r="4561" spans="1:22" x14ac:dyDescent="0.3">
      <c r="A4561" s="5">
        <v>46302</v>
      </c>
      <c r="B4561" s="98" t="s">
        <v>3831</v>
      </c>
      <c r="C4561" t="s">
        <v>892</v>
      </c>
      <c r="D4561" t="s">
        <v>2953</v>
      </c>
      <c r="E4561" t="s">
        <v>154</v>
      </c>
      <c r="F4561" t="s">
        <v>2954</v>
      </c>
      <c r="G4561" t="s">
        <v>2733</v>
      </c>
      <c r="H4561" t="s">
        <v>2734</v>
      </c>
      <c r="I4561" s="91">
        <v>0.16666666666666666</v>
      </c>
      <c r="J4561" s="91">
        <v>0.18055555555555555</v>
      </c>
      <c r="K4561" s="92">
        <v>0.33</v>
      </c>
      <c r="O4561">
        <v>0</v>
      </c>
      <c r="P4561">
        <v>45.185006000000001</v>
      </c>
      <c r="Q4561">
        <v>5.7226309999999998</v>
      </c>
      <c r="R4561" s="93">
        <v>46302.575659722221</v>
      </c>
      <c r="S4561">
        <v>1</v>
      </c>
      <c r="T4561">
        <v>20260392</v>
      </c>
      <c r="U4561" t="s">
        <v>40</v>
      </c>
      <c r="V4561">
        <v>20260392</v>
      </c>
    </row>
    <row r="4562" spans="1:22" x14ac:dyDescent="0.3">
      <c r="A4562" s="5">
        <v>46302</v>
      </c>
      <c r="B4562" s="98" t="s">
        <v>3859</v>
      </c>
      <c r="C4562" t="s">
        <v>956</v>
      </c>
      <c r="D4562" t="s">
        <v>2949</v>
      </c>
      <c r="E4562" t="s">
        <v>308</v>
      </c>
      <c r="F4562" t="s">
        <v>2950</v>
      </c>
      <c r="G4562" t="s">
        <v>2733</v>
      </c>
      <c r="H4562" t="s">
        <v>2734</v>
      </c>
      <c r="I4562" s="91">
        <v>0.16666666666666666</v>
      </c>
      <c r="J4562" s="91">
        <v>0.18055555555555555</v>
      </c>
      <c r="K4562" s="92">
        <v>0.33</v>
      </c>
      <c r="L4562" s="91">
        <v>0.40347222222222223</v>
      </c>
      <c r="M4562" s="91">
        <v>0.42499999999999999</v>
      </c>
      <c r="N4562" s="92">
        <v>0.52</v>
      </c>
      <c r="O4562">
        <v>1</v>
      </c>
      <c r="P4562">
        <v>45.183919000000003</v>
      </c>
      <c r="Q4562">
        <v>5.739331</v>
      </c>
      <c r="R4562" s="93">
        <v>46302.575659722221</v>
      </c>
      <c r="S4562">
        <v>1</v>
      </c>
      <c r="T4562">
        <v>20260236</v>
      </c>
      <c r="U4562" t="s">
        <v>40</v>
      </c>
      <c r="V4562">
        <v>20260236</v>
      </c>
    </row>
    <row r="4563" spans="1:22" x14ac:dyDescent="0.3">
      <c r="A4563" s="5">
        <v>46302</v>
      </c>
      <c r="B4563" s="98" t="s">
        <v>3817</v>
      </c>
      <c r="C4563" t="s">
        <v>974</v>
      </c>
      <c r="D4563" t="s">
        <v>2148</v>
      </c>
      <c r="E4563" t="s">
        <v>283</v>
      </c>
      <c r="F4563" t="s">
        <v>3040</v>
      </c>
      <c r="G4563" t="s">
        <v>2733</v>
      </c>
      <c r="H4563" t="s">
        <v>2737</v>
      </c>
      <c r="I4563" s="91">
        <v>0.33333333333333331</v>
      </c>
      <c r="J4563" s="91">
        <v>0.34722222222222221</v>
      </c>
      <c r="K4563" s="92">
        <v>0.33</v>
      </c>
      <c r="L4563" s="91">
        <v>0.37222222222222223</v>
      </c>
      <c r="M4563" s="91">
        <v>0.42222222222222222</v>
      </c>
      <c r="N4563" s="92">
        <v>1.2</v>
      </c>
      <c r="O4563">
        <v>1</v>
      </c>
      <c r="P4563">
        <v>45.170468999999997</v>
      </c>
      <c r="Q4563">
        <v>5.7347279999999996</v>
      </c>
      <c r="R4563" s="93">
        <v>46302.575659722221</v>
      </c>
      <c r="S4563">
        <v>1</v>
      </c>
      <c r="T4563">
        <v>20260359</v>
      </c>
      <c r="U4563" t="s">
        <v>838</v>
      </c>
      <c r="V4563">
        <v>20260359</v>
      </c>
    </row>
    <row r="4564" spans="1:22" x14ac:dyDescent="0.3">
      <c r="A4564" s="5">
        <v>46302</v>
      </c>
      <c r="B4564" s="98" t="s">
        <v>3854</v>
      </c>
      <c r="C4564" t="s">
        <v>963</v>
      </c>
      <c r="D4564" t="s">
        <v>3389</v>
      </c>
      <c r="E4564" t="s">
        <v>376</v>
      </c>
      <c r="F4564" t="s">
        <v>3390</v>
      </c>
      <c r="G4564" t="s">
        <v>2733</v>
      </c>
      <c r="H4564" t="s">
        <v>2734</v>
      </c>
      <c r="I4564" s="91">
        <v>0.16666666666666666</v>
      </c>
      <c r="J4564" s="91">
        <v>0.18055555555555555</v>
      </c>
      <c r="K4564" s="92">
        <v>0.33</v>
      </c>
      <c r="L4564" s="91">
        <v>0.20555555555555555</v>
      </c>
      <c r="M4564" s="91">
        <v>0.46944444444444444</v>
      </c>
      <c r="N4564" s="92">
        <v>6.33</v>
      </c>
      <c r="O4564">
        <v>1</v>
      </c>
      <c r="P4564">
        <v>45.182341999999998</v>
      </c>
      <c r="Q4564">
        <v>5.7126530000000004</v>
      </c>
      <c r="R4564" s="93">
        <v>46302.575659722221</v>
      </c>
      <c r="S4564">
        <v>1</v>
      </c>
      <c r="T4564">
        <v>20260054</v>
      </c>
      <c r="U4564" t="s">
        <v>40</v>
      </c>
      <c r="V4564">
        <v>20260054</v>
      </c>
    </row>
    <row r="4565" spans="1:22" x14ac:dyDescent="0.3">
      <c r="A4565" s="5">
        <v>46302</v>
      </c>
      <c r="B4565" s="98" t="s">
        <v>3829</v>
      </c>
      <c r="C4565" t="s">
        <v>946</v>
      </c>
      <c r="D4565" t="s">
        <v>3043</v>
      </c>
      <c r="E4565" t="s">
        <v>120</v>
      </c>
      <c r="F4565" t="s">
        <v>3044</v>
      </c>
      <c r="G4565" t="s">
        <v>2733</v>
      </c>
      <c r="H4565" t="s">
        <v>2734</v>
      </c>
      <c r="I4565" s="91">
        <v>0.25</v>
      </c>
      <c r="J4565" s="91">
        <v>0.26041666666666669</v>
      </c>
      <c r="K4565" s="92">
        <v>0.25</v>
      </c>
      <c r="O4565">
        <v>0</v>
      </c>
      <c r="P4565">
        <v>45.187106999999997</v>
      </c>
      <c r="Q4565">
        <v>5.7297390000000004</v>
      </c>
      <c r="R4565" s="93">
        <v>46302.575659722221</v>
      </c>
      <c r="S4565">
        <v>0</v>
      </c>
      <c r="T4565">
        <v>20260077</v>
      </c>
      <c r="U4565" t="s">
        <v>40</v>
      </c>
      <c r="V4565">
        <v>20260077</v>
      </c>
    </row>
    <row r="4566" spans="1:22" x14ac:dyDescent="0.3">
      <c r="A4566" s="5">
        <v>46302</v>
      </c>
      <c r="B4566" s="98" t="s">
        <v>3846</v>
      </c>
      <c r="C4566" t="s">
        <v>863</v>
      </c>
      <c r="D4566" t="s">
        <v>3322</v>
      </c>
      <c r="E4566" t="s">
        <v>136</v>
      </c>
      <c r="F4566" t="s">
        <v>5957</v>
      </c>
      <c r="G4566" t="s">
        <v>2733</v>
      </c>
      <c r="H4566" t="s">
        <v>2734</v>
      </c>
      <c r="I4566" s="91">
        <v>0.16666666666666666</v>
      </c>
      <c r="J4566" s="91">
        <v>0.18055555555555555</v>
      </c>
      <c r="K4566" s="92">
        <v>0.33</v>
      </c>
      <c r="L4566" s="91">
        <v>0.22291666666666668</v>
      </c>
      <c r="M4566" s="91">
        <v>0.2298611111111111</v>
      </c>
      <c r="N4566" s="92">
        <v>0.17</v>
      </c>
      <c r="O4566">
        <v>1</v>
      </c>
      <c r="P4566">
        <v>45.192925000000002</v>
      </c>
      <c r="Q4566">
        <v>5.7149380000000001</v>
      </c>
      <c r="R4566" s="93">
        <v>46302.575659722221</v>
      </c>
      <c r="S4566">
        <v>1</v>
      </c>
      <c r="T4566">
        <v>20260501</v>
      </c>
      <c r="U4566" t="s">
        <v>40</v>
      </c>
      <c r="V4566">
        <v>20260501</v>
      </c>
    </row>
    <row r="4567" spans="1:22" x14ac:dyDescent="0.3">
      <c r="A4567" s="5">
        <v>46302</v>
      </c>
      <c r="B4567" s="98" t="s">
        <v>3818</v>
      </c>
      <c r="C4567" t="s">
        <v>870</v>
      </c>
      <c r="D4567" t="s">
        <v>3575</v>
      </c>
      <c r="E4567" t="s">
        <v>676</v>
      </c>
      <c r="F4567" t="s">
        <v>2943</v>
      </c>
      <c r="G4567" t="s">
        <v>2733</v>
      </c>
      <c r="H4567" t="s">
        <v>2734</v>
      </c>
      <c r="I4567" s="91">
        <v>0.16666666666666666</v>
      </c>
      <c r="J4567" s="91">
        <v>0.18055555555555555</v>
      </c>
      <c r="K4567" s="92">
        <v>0.33</v>
      </c>
      <c r="O4567">
        <v>0</v>
      </c>
      <c r="P4567">
        <v>45.17962</v>
      </c>
      <c r="Q4567">
        <v>5.691611</v>
      </c>
      <c r="R4567" s="93">
        <v>46302.575659722221</v>
      </c>
      <c r="S4567">
        <v>1</v>
      </c>
      <c r="T4567">
        <v>20260192</v>
      </c>
      <c r="U4567" t="s">
        <v>40</v>
      </c>
      <c r="V4567">
        <v>20260192</v>
      </c>
    </row>
    <row r="4568" spans="1:22" x14ac:dyDescent="0.3">
      <c r="A4568" s="5">
        <v>46302</v>
      </c>
      <c r="B4568" s="98" t="s">
        <v>3867</v>
      </c>
      <c r="C4568" t="s">
        <v>914</v>
      </c>
      <c r="D4568" t="s">
        <v>2961</v>
      </c>
      <c r="E4568" t="s">
        <v>545</v>
      </c>
      <c r="F4568" t="s">
        <v>2962</v>
      </c>
      <c r="G4568" t="s">
        <v>2733</v>
      </c>
      <c r="H4568" t="s">
        <v>2734</v>
      </c>
      <c r="I4568" s="91">
        <v>0.29166666666666669</v>
      </c>
      <c r="J4568" s="91">
        <v>0.30555555555555558</v>
      </c>
      <c r="K4568" s="92">
        <v>0.33</v>
      </c>
      <c r="L4568" s="91">
        <v>0.36388888888888887</v>
      </c>
      <c r="M4568" s="91">
        <v>0.45347222222222222</v>
      </c>
      <c r="N4568" s="92">
        <v>2.15</v>
      </c>
      <c r="O4568">
        <v>1</v>
      </c>
      <c r="P4568">
        <v>45.167084000000003</v>
      </c>
      <c r="Q4568">
        <v>5.7247070000000004</v>
      </c>
      <c r="R4568" s="93">
        <v>46302.575659722221</v>
      </c>
      <c r="S4568">
        <v>1</v>
      </c>
      <c r="T4568">
        <v>20260289</v>
      </c>
      <c r="U4568" t="s">
        <v>40</v>
      </c>
      <c r="V4568">
        <v>20260289</v>
      </c>
    </row>
    <row r="4569" spans="1:22" x14ac:dyDescent="0.3">
      <c r="A4569" s="5">
        <v>46302</v>
      </c>
      <c r="B4569" s="98" t="s">
        <v>3854</v>
      </c>
      <c r="C4569" t="s">
        <v>963</v>
      </c>
      <c r="D4569" t="s">
        <v>3050</v>
      </c>
      <c r="E4569" t="s">
        <v>192</v>
      </c>
      <c r="F4569" t="s">
        <v>3051</v>
      </c>
      <c r="G4569" t="s">
        <v>2733</v>
      </c>
      <c r="H4569" t="s">
        <v>2734</v>
      </c>
      <c r="I4569" s="91">
        <v>0.25</v>
      </c>
      <c r="J4569" s="91">
        <v>0.26041666666666669</v>
      </c>
      <c r="K4569" s="92">
        <v>0.25</v>
      </c>
      <c r="L4569" s="91">
        <v>0.24791666666666667</v>
      </c>
      <c r="M4569" s="91">
        <v>0.36666666666666664</v>
      </c>
      <c r="N4569" s="92">
        <v>2.85</v>
      </c>
      <c r="O4569">
        <v>1</v>
      </c>
      <c r="P4569">
        <v>45.188246999999997</v>
      </c>
      <c r="Q4569">
        <v>5.7174959999999997</v>
      </c>
      <c r="R4569" s="93">
        <v>46302.575659722221</v>
      </c>
      <c r="S4569">
        <v>1</v>
      </c>
      <c r="T4569">
        <v>20260139</v>
      </c>
      <c r="U4569" t="s">
        <v>40</v>
      </c>
      <c r="V4569">
        <v>20260139</v>
      </c>
    </row>
    <row r="4570" spans="1:22" x14ac:dyDescent="0.3">
      <c r="A4570" s="5">
        <v>46302</v>
      </c>
      <c r="B4570" s="98" t="s">
        <v>3830</v>
      </c>
      <c r="C4570" t="s">
        <v>951</v>
      </c>
      <c r="D4570" t="s">
        <v>1578</v>
      </c>
      <c r="E4570" t="s">
        <v>499</v>
      </c>
      <c r="F4570" t="s">
        <v>3041</v>
      </c>
      <c r="G4570" t="s">
        <v>2733</v>
      </c>
      <c r="H4570" t="s">
        <v>2737</v>
      </c>
      <c r="I4570" s="91">
        <v>0.33333333333333331</v>
      </c>
      <c r="J4570" s="91">
        <v>0.39583333333333331</v>
      </c>
      <c r="K4570" s="92">
        <v>1.5</v>
      </c>
      <c r="L4570" s="91">
        <v>0.21319444444444444</v>
      </c>
      <c r="M4570" s="91">
        <v>0.27361111111111114</v>
      </c>
      <c r="N4570" s="92">
        <v>1.45</v>
      </c>
      <c r="O4570">
        <v>1</v>
      </c>
      <c r="P4570">
        <v>45.180225999999998</v>
      </c>
      <c r="Q4570">
        <v>5.7490040000000002</v>
      </c>
      <c r="R4570" s="93">
        <v>46302.575659722221</v>
      </c>
      <c r="S4570">
        <v>1</v>
      </c>
      <c r="T4570">
        <v>20260169</v>
      </c>
      <c r="U4570" t="s">
        <v>838</v>
      </c>
      <c r="V4570">
        <v>20260169</v>
      </c>
    </row>
    <row r="4571" spans="1:22" x14ac:dyDescent="0.3">
      <c r="A4571" s="5">
        <v>46302</v>
      </c>
      <c r="B4571" s="98" t="s">
        <v>3862</v>
      </c>
      <c r="C4571" t="s">
        <v>853</v>
      </c>
      <c r="D4571" t="s">
        <v>3053</v>
      </c>
      <c r="E4571" t="s">
        <v>231</v>
      </c>
      <c r="F4571" t="s">
        <v>3054</v>
      </c>
      <c r="G4571" t="s">
        <v>2733</v>
      </c>
      <c r="H4571" t="s">
        <v>2734</v>
      </c>
      <c r="I4571" s="91">
        <v>0.25</v>
      </c>
      <c r="J4571" s="91">
        <v>0.26041666666666669</v>
      </c>
      <c r="K4571" s="92">
        <v>0.25</v>
      </c>
      <c r="O4571">
        <v>0</v>
      </c>
      <c r="P4571">
        <v>45.188467000000003</v>
      </c>
      <c r="Q4571">
        <v>5.7140909999999998</v>
      </c>
      <c r="R4571" s="93">
        <v>46302.575659722221</v>
      </c>
      <c r="S4571">
        <v>1</v>
      </c>
      <c r="T4571">
        <v>20260145</v>
      </c>
      <c r="U4571" t="s">
        <v>40</v>
      </c>
      <c r="V4571">
        <v>20260145</v>
      </c>
    </row>
    <row r="4572" spans="1:22" x14ac:dyDescent="0.3">
      <c r="A4572" s="5">
        <v>46302</v>
      </c>
      <c r="B4572" s="98" t="s">
        <v>3847</v>
      </c>
      <c r="C4572" t="s">
        <v>900</v>
      </c>
      <c r="D4572" t="s">
        <v>2484</v>
      </c>
      <c r="E4572" t="s">
        <v>269</v>
      </c>
      <c r="F4572" t="s">
        <v>3554</v>
      </c>
      <c r="G4572" t="s">
        <v>2733</v>
      </c>
      <c r="H4572" t="s">
        <v>2781</v>
      </c>
      <c r="I4572" s="91">
        <v>0.33333333333333331</v>
      </c>
      <c r="J4572" s="91">
        <v>0.375</v>
      </c>
      <c r="K4572" s="92">
        <v>1</v>
      </c>
      <c r="L4572" s="91">
        <v>0.20347222222222222</v>
      </c>
      <c r="M4572" s="91">
        <v>0.28611111111111109</v>
      </c>
      <c r="N4572" s="92">
        <v>1.98</v>
      </c>
      <c r="O4572">
        <v>1</v>
      </c>
      <c r="P4572">
        <v>45.326168000000003</v>
      </c>
      <c r="Q4572">
        <v>5.5647219999999997</v>
      </c>
      <c r="R4572" s="93">
        <v>46302.575659722221</v>
      </c>
      <c r="S4572">
        <v>1</v>
      </c>
      <c r="T4572">
        <v>20260596</v>
      </c>
      <c r="U4572" t="s">
        <v>838</v>
      </c>
      <c r="V4572">
        <v>20260596</v>
      </c>
    </row>
    <row r="4573" spans="1:22" x14ac:dyDescent="0.3">
      <c r="A4573" s="5">
        <v>46302</v>
      </c>
      <c r="B4573" s="98" t="s">
        <v>3821</v>
      </c>
      <c r="C4573" t="s">
        <v>879</v>
      </c>
      <c r="D4573" t="s">
        <v>878</v>
      </c>
      <c r="E4573" t="s">
        <v>830</v>
      </c>
      <c r="F4573" t="s">
        <v>3055</v>
      </c>
      <c r="G4573" t="s">
        <v>2733</v>
      </c>
      <c r="H4573" t="s">
        <v>2734</v>
      </c>
      <c r="I4573" s="91">
        <v>0.16666666666666666</v>
      </c>
      <c r="J4573" s="91">
        <v>0.18055555555555555</v>
      </c>
      <c r="K4573" s="92">
        <v>0.33</v>
      </c>
      <c r="O4573">
        <v>0</v>
      </c>
      <c r="P4573">
        <v>45.326613000000002</v>
      </c>
      <c r="Q4573">
        <v>5.5783820000000004</v>
      </c>
      <c r="R4573" s="93">
        <v>46302.575659722221</v>
      </c>
      <c r="S4573">
        <v>1</v>
      </c>
      <c r="V4573" t="s">
        <v>3772</v>
      </c>
    </row>
    <row r="4574" spans="1:22" x14ac:dyDescent="0.3">
      <c r="A4574" s="5">
        <v>46302</v>
      </c>
      <c r="B4574" s="98" t="s">
        <v>3815</v>
      </c>
      <c r="C4574" t="s">
        <v>905</v>
      </c>
      <c r="D4574" t="s">
        <v>3056</v>
      </c>
      <c r="E4574" t="s">
        <v>89</v>
      </c>
      <c r="F4574" t="s">
        <v>89</v>
      </c>
      <c r="G4574" t="s">
        <v>2733</v>
      </c>
      <c r="H4574" t="s">
        <v>2734</v>
      </c>
      <c r="I4574" s="91">
        <v>0.25</v>
      </c>
      <c r="J4574" s="91">
        <v>0.26041666666666669</v>
      </c>
      <c r="K4574" s="92">
        <v>0.25</v>
      </c>
      <c r="O4574">
        <v>0</v>
      </c>
      <c r="P4574">
        <v>45.189582999999999</v>
      </c>
      <c r="Q4574">
        <v>5.7229080000000003</v>
      </c>
      <c r="R4574" s="93">
        <v>46302.575659722221</v>
      </c>
      <c r="S4574">
        <v>1</v>
      </c>
      <c r="T4574">
        <v>20260205</v>
      </c>
      <c r="U4574" t="s">
        <v>40</v>
      </c>
      <c r="V4574">
        <v>20260205</v>
      </c>
    </row>
    <row r="4575" spans="1:22" x14ac:dyDescent="0.3">
      <c r="A4575" s="5">
        <v>46302</v>
      </c>
      <c r="B4575" s="98" t="s">
        <v>3846</v>
      </c>
      <c r="C4575" t="s">
        <v>863</v>
      </c>
      <c r="D4575" t="s">
        <v>2325</v>
      </c>
      <c r="E4575" t="s">
        <v>699</v>
      </c>
      <c r="F4575" t="s">
        <v>3878</v>
      </c>
      <c r="G4575" t="s">
        <v>2733</v>
      </c>
      <c r="H4575" t="s">
        <v>2737</v>
      </c>
      <c r="I4575" s="91">
        <v>0.33333333333333331</v>
      </c>
      <c r="J4575" s="91">
        <v>0.3611111111111111</v>
      </c>
      <c r="K4575" s="92">
        <v>0.67</v>
      </c>
      <c r="L4575" s="91">
        <v>0.4201388888888889</v>
      </c>
      <c r="M4575" s="91">
        <v>0.44722222222222224</v>
      </c>
      <c r="N4575" s="92">
        <v>0.65</v>
      </c>
      <c r="O4575">
        <v>1</v>
      </c>
      <c r="P4575">
        <v>45.193389000000003</v>
      </c>
      <c r="Q4575">
        <v>5.7156229999999999</v>
      </c>
      <c r="R4575" s="93">
        <v>46302.575659722221</v>
      </c>
      <c r="S4575">
        <v>1</v>
      </c>
      <c r="T4575">
        <v>20260419</v>
      </c>
      <c r="U4575" t="s">
        <v>838</v>
      </c>
      <c r="V4575">
        <v>20260419</v>
      </c>
    </row>
    <row r="4576" spans="1:22" x14ac:dyDescent="0.3">
      <c r="A4576" s="5">
        <v>46302</v>
      </c>
      <c r="B4576" s="98" t="s">
        <v>3869</v>
      </c>
      <c r="C4576" t="s">
        <v>907</v>
      </c>
      <c r="D4576" t="s">
        <v>1851</v>
      </c>
      <c r="E4576" t="s">
        <v>320</v>
      </c>
      <c r="F4576" t="s">
        <v>1854</v>
      </c>
      <c r="G4576" t="s">
        <v>2733</v>
      </c>
      <c r="H4576" t="s">
        <v>2737</v>
      </c>
      <c r="I4576" s="91">
        <v>0.33333333333333331</v>
      </c>
      <c r="J4576" s="91">
        <v>0.34722222222222221</v>
      </c>
      <c r="K4576" s="92">
        <v>0.33</v>
      </c>
      <c r="L4576" s="91">
        <v>0.25694444444444442</v>
      </c>
      <c r="M4576" s="91">
        <v>0.28194444444444444</v>
      </c>
      <c r="N4576" s="92">
        <v>0.6</v>
      </c>
      <c r="O4576">
        <v>1</v>
      </c>
      <c r="P4576">
        <v>45.362602000000003</v>
      </c>
      <c r="Q4576">
        <v>5.5938800000000004</v>
      </c>
      <c r="R4576" s="93">
        <v>46302.575659722221</v>
      </c>
      <c r="S4576">
        <v>1</v>
      </c>
      <c r="T4576">
        <v>20260261</v>
      </c>
      <c r="U4576" t="s">
        <v>838</v>
      </c>
      <c r="V4576">
        <v>20260261</v>
      </c>
    </row>
    <row r="4577" spans="1:22" x14ac:dyDescent="0.3">
      <c r="A4577" s="5">
        <v>46302</v>
      </c>
      <c r="B4577" s="98" t="s">
        <v>3862</v>
      </c>
      <c r="C4577" t="s">
        <v>853</v>
      </c>
      <c r="D4577" t="s">
        <v>3340</v>
      </c>
      <c r="E4577" t="s">
        <v>253</v>
      </c>
      <c r="F4577" t="s">
        <v>3341</v>
      </c>
      <c r="G4577" t="s">
        <v>2733</v>
      </c>
      <c r="H4577" t="s">
        <v>2734</v>
      </c>
      <c r="I4577" s="91">
        <v>0.16666666666666666</v>
      </c>
      <c r="J4577" s="91">
        <v>0.18055555555555555</v>
      </c>
      <c r="K4577" s="92">
        <v>0.33</v>
      </c>
      <c r="O4577">
        <v>0</v>
      </c>
      <c r="P4577">
        <v>45.144255000000001</v>
      </c>
      <c r="Q4577">
        <v>5.7129729999999999</v>
      </c>
      <c r="R4577" s="93">
        <v>46302.575659722221</v>
      </c>
      <c r="S4577">
        <v>1</v>
      </c>
      <c r="T4577">
        <v>20260209</v>
      </c>
      <c r="U4577" t="s">
        <v>3760</v>
      </c>
      <c r="V4577">
        <v>20260209</v>
      </c>
    </row>
    <row r="4578" spans="1:22" x14ac:dyDescent="0.3">
      <c r="A4578" s="5">
        <v>46302</v>
      </c>
      <c r="B4578" s="98" t="s">
        <v>3816</v>
      </c>
      <c r="C4578" t="s">
        <v>957</v>
      </c>
      <c r="D4578" t="s">
        <v>1522</v>
      </c>
      <c r="E4578" t="s">
        <v>207</v>
      </c>
      <c r="F4578" t="s">
        <v>207</v>
      </c>
      <c r="G4578" t="s">
        <v>2733</v>
      </c>
      <c r="H4578" t="s">
        <v>2737</v>
      </c>
      <c r="I4578" s="91">
        <v>0.33333333333333331</v>
      </c>
      <c r="J4578" s="91">
        <v>0.36458333333333331</v>
      </c>
      <c r="K4578" s="92">
        <v>0.75</v>
      </c>
      <c r="L4578" s="91">
        <v>0.41111111111111109</v>
      </c>
      <c r="M4578" s="91">
        <v>0.41736111111111113</v>
      </c>
      <c r="N4578" s="92">
        <v>0.15</v>
      </c>
      <c r="O4578">
        <v>1</v>
      </c>
      <c r="P4578">
        <v>45.196975999999999</v>
      </c>
      <c r="Q4578">
        <v>5.7354219999999998</v>
      </c>
      <c r="R4578" s="93">
        <v>46302.575659722221</v>
      </c>
      <c r="S4578">
        <v>1</v>
      </c>
      <c r="T4578">
        <v>20260150</v>
      </c>
      <c r="U4578" t="s">
        <v>838</v>
      </c>
      <c r="V4578">
        <v>20260150</v>
      </c>
    </row>
    <row r="4579" spans="1:22" x14ac:dyDescent="0.3">
      <c r="A4579" s="5">
        <v>46302</v>
      </c>
      <c r="B4579" s="98" t="s">
        <v>3923</v>
      </c>
      <c r="C4579" t="s">
        <v>846</v>
      </c>
      <c r="E4579" t="s">
        <v>832</v>
      </c>
      <c r="F4579" t="s">
        <v>832</v>
      </c>
      <c r="I4579" s="91">
        <v>0.16666666666666666</v>
      </c>
      <c r="J4579" s="91">
        <v>0.17708333333333334</v>
      </c>
      <c r="K4579" s="92">
        <v>0.25</v>
      </c>
      <c r="O4579">
        <v>0</v>
      </c>
      <c r="P4579">
        <v>45.162475999999998</v>
      </c>
      <c r="Q4579">
        <v>5.7165179999999998</v>
      </c>
      <c r="R4579" s="93">
        <v>46302.575659722221</v>
      </c>
      <c r="S4579">
        <v>0</v>
      </c>
      <c r="V4579" t="s">
        <v>3773</v>
      </c>
    </row>
    <row r="4580" spans="1:22" x14ac:dyDescent="0.3">
      <c r="A4580" s="5">
        <v>46302</v>
      </c>
      <c r="B4580" s="98" t="s">
        <v>3833</v>
      </c>
      <c r="C4580" t="s">
        <v>978</v>
      </c>
      <c r="D4580" t="s">
        <v>3130</v>
      </c>
      <c r="E4580" t="s">
        <v>245</v>
      </c>
      <c r="F4580" t="s">
        <v>3131</v>
      </c>
      <c r="G4580" t="s">
        <v>2733</v>
      </c>
      <c r="H4580" t="s">
        <v>2734</v>
      </c>
      <c r="I4580" s="91">
        <v>0.16666666666666666</v>
      </c>
      <c r="J4580" s="91">
        <v>0.18055555555555555</v>
      </c>
      <c r="K4580" s="92">
        <v>0.33</v>
      </c>
      <c r="O4580">
        <v>0</v>
      </c>
      <c r="P4580">
        <v>45.568052999999999</v>
      </c>
      <c r="Q4580">
        <v>5.9229669999999999</v>
      </c>
      <c r="R4580" s="93">
        <v>46302.575659722221</v>
      </c>
      <c r="S4580">
        <v>1</v>
      </c>
      <c r="T4580">
        <v>20260397</v>
      </c>
      <c r="U4580" t="s">
        <v>40</v>
      </c>
      <c r="V4580">
        <v>20260397</v>
      </c>
    </row>
    <row r="4581" spans="1:22" x14ac:dyDescent="0.3">
      <c r="A4581" s="5">
        <v>46302</v>
      </c>
      <c r="B4581" s="98" t="s">
        <v>3827</v>
      </c>
      <c r="C4581" t="s">
        <v>967</v>
      </c>
      <c r="D4581" t="s">
        <v>3123</v>
      </c>
      <c r="E4581" t="s">
        <v>620</v>
      </c>
      <c r="F4581" t="s">
        <v>3124</v>
      </c>
      <c r="G4581" t="s">
        <v>2733</v>
      </c>
      <c r="H4581" t="s">
        <v>2734</v>
      </c>
      <c r="I4581" s="91">
        <v>0.16666666666666666</v>
      </c>
      <c r="J4581" s="91">
        <v>0.18055555555555555</v>
      </c>
      <c r="K4581" s="92">
        <v>0.33</v>
      </c>
      <c r="L4581" s="91">
        <v>0.18194444444444444</v>
      </c>
      <c r="M4581" s="91">
        <v>0.19236111111111112</v>
      </c>
      <c r="N4581" s="92">
        <v>0.25</v>
      </c>
      <c r="O4581">
        <v>1</v>
      </c>
      <c r="P4581">
        <v>45.198335</v>
      </c>
      <c r="Q4581">
        <v>5.6829479999999997</v>
      </c>
      <c r="R4581" s="93">
        <v>46302.575659722221</v>
      </c>
      <c r="S4581">
        <v>1</v>
      </c>
      <c r="T4581">
        <v>20260055</v>
      </c>
      <c r="U4581" t="s">
        <v>40</v>
      </c>
      <c r="V4581">
        <v>20260055</v>
      </c>
    </row>
    <row r="4582" spans="1:22" x14ac:dyDescent="0.3">
      <c r="A4582" s="5">
        <v>46302</v>
      </c>
      <c r="B4582" s="98" t="s">
        <v>3893</v>
      </c>
      <c r="C4582" t="s">
        <v>846</v>
      </c>
      <c r="D4582" t="s">
        <v>2920</v>
      </c>
      <c r="E4582" t="s">
        <v>558</v>
      </c>
      <c r="F4582" t="s">
        <v>2921</v>
      </c>
      <c r="G4582" t="s">
        <v>2733</v>
      </c>
      <c r="H4582" t="s">
        <v>2734</v>
      </c>
      <c r="I4582" s="91">
        <v>0.16666666666666666</v>
      </c>
      <c r="J4582" s="91">
        <v>0.1736111111111111</v>
      </c>
      <c r="K4582" s="92">
        <v>0.17</v>
      </c>
      <c r="O4582">
        <v>0</v>
      </c>
      <c r="P4582">
        <v>45.193044999999998</v>
      </c>
      <c r="Q4582">
        <v>5.7306739999999996</v>
      </c>
      <c r="R4582" s="93">
        <v>46302.575659722221</v>
      </c>
      <c r="S4582">
        <v>0</v>
      </c>
      <c r="T4582">
        <v>20260338</v>
      </c>
      <c r="U4582" t="s">
        <v>3760</v>
      </c>
      <c r="V4582">
        <v>20260338</v>
      </c>
    </row>
    <row r="4583" spans="1:22" x14ac:dyDescent="0.3">
      <c r="A4583" s="5">
        <v>46302</v>
      </c>
      <c r="B4583" s="98" t="s">
        <v>3845</v>
      </c>
      <c r="C4583" t="s">
        <v>950</v>
      </c>
      <c r="D4583" t="s">
        <v>3365</v>
      </c>
      <c r="E4583" t="s">
        <v>757</v>
      </c>
      <c r="F4583" t="s">
        <v>3366</v>
      </c>
      <c r="G4583" t="s">
        <v>2733</v>
      </c>
      <c r="H4583" t="s">
        <v>2734</v>
      </c>
      <c r="I4583" s="91">
        <v>0.16666666666666666</v>
      </c>
      <c r="J4583" s="91">
        <v>0.18055555555555555</v>
      </c>
      <c r="K4583" s="92">
        <v>0.33</v>
      </c>
      <c r="L4583" s="91">
        <v>0.22430555555555556</v>
      </c>
      <c r="M4583" s="91">
        <v>0.39583333333333331</v>
      </c>
      <c r="N4583" s="92">
        <v>4.12</v>
      </c>
      <c r="O4583">
        <v>1</v>
      </c>
      <c r="P4583">
        <v>45.191066999999997</v>
      </c>
      <c r="Q4583">
        <v>5.7225849999999996</v>
      </c>
      <c r="R4583" s="93">
        <v>46302.575659722221</v>
      </c>
      <c r="S4583">
        <v>1</v>
      </c>
      <c r="T4583">
        <v>20260565</v>
      </c>
      <c r="U4583" t="s">
        <v>40</v>
      </c>
      <c r="V4583">
        <v>20260565</v>
      </c>
    </row>
    <row r="4584" spans="1:22" x14ac:dyDescent="0.3">
      <c r="A4584" s="5">
        <v>46302</v>
      </c>
      <c r="B4584" s="98" t="s">
        <v>3841</v>
      </c>
      <c r="C4584" t="s">
        <v>971</v>
      </c>
      <c r="D4584" t="s">
        <v>2793</v>
      </c>
      <c r="E4584" t="s">
        <v>103</v>
      </c>
      <c r="F4584" t="s">
        <v>2794</v>
      </c>
      <c r="G4584" t="s">
        <v>2733</v>
      </c>
      <c r="H4584" t="s">
        <v>2734</v>
      </c>
      <c r="I4584" s="91">
        <v>0.16666666666666666</v>
      </c>
      <c r="J4584" s="91">
        <v>0.18055555555555555</v>
      </c>
      <c r="K4584" s="92">
        <v>0.33</v>
      </c>
      <c r="L4584" s="91">
        <v>0.19583333333333333</v>
      </c>
      <c r="M4584" s="91">
        <v>0.19791666666666666</v>
      </c>
      <c r="N4584" s="92">
        <v>0.05</v>
      </c>
      <c r="O4584">
        <v>1</v>
      </c>
      <c r="P4584">
        <v>45.189616999999998</v>
      </c>
      <c r="Q4584">
        <v>5.7280059999999997</v>
      </c>
      <c r="R4584" s="93">
        <v>46302.575659722221</v>
      </c>
      <c r="S4584">
        <v>1</v>
      </c>
      <c r="T4584">
        <v>20260391</v>
      </c>
      <c r="U4584" t="s">
        <v>40</v>
      </c>
      <c r="V4584">
        <v>20260391</v>
      </c>
    </row>
    <row r="4585" spans="1:22" x14ac:dyDescent="0.3">
      <c r="A4585" s="5">
        <v>46302</v>
      </c>
      <c r="B4585" s="98" t="s">
        <v>3770</v>
      </c>
      <c r="C4585" t="s">
        <v>856</v>
      </c>
      <c r="D4585" t="s">
        <v>855</v>
      </c>
      <c r="E4585" t="s">
        <v>825</v>
      </c>
      <c r="F4585" t="s">
        <v>6137</v>
      </c>
      <c r="G4585" t="s">
        <v>2733</v>
      </c>
      <c r="H4585" t="s">
        <v>2734</v>
      </c>
      <c r="I4585" s="91">
        <v>0.16666666666666666</v>
      </c>
      <c r="J4585" s="91">
        <v>0.18055555555555555</v>
      </c>
      <c r="K4585" s="92">
        <v>0.33</v>
      </c>
      <c r="O4585">
        <v>0</v>
      </c>
      <c r="P4585">
        <v>45.181339000000001</v>
      </c>
      <c r="Q4585">
        <v>5.7134910000000003</v>
      </c>
      <c r="R4585" s="93">
        <v>46302.575659722221</v>
      </c>
      <c r="S4585">
        <v>1</v>
      </c>
      <c r="V4585" t="s">
        <v>3794</v>
      </c>
    </row>
    <row r="4586" spans="1:22" x14ac:dyDescent="0.3">
      <c r="A4586" s="5">
        <v>46302</v>
      </c>
      <c r="B4586" s="98" t="s">
        <v>3818</v>
      </c>
      <c r="C4586" t="s">
        <v>870</v>
      </c>
      <c r="D4586" t="s">
        <v>3083</v>
      </c>
      <c r="E4586" t="s">
        <v>770</v>
      </c>
      <c r="F4586" t="s">
        <v>3084</v>
      </c>
      <c r="G4586" t="s">
        <v>2733</v>
      </c>
      <c r="H4586" t="s">
        <v>2734</v>
      </c>
      <c r="I4586" s="91">
        <v>0.16666666666666666</v>
      </c>
      <c r="J4586" s="91">
        <v>0.18055555555555555</v>
      </c>
      <c r="K4586" s="92">
        <v>0.33</v>
      </c>
      <c r="O4586">
        <v>0</v>
      </c>
      <c r="P4586">
        <v>45.181204999999999</v>
      </c>
      <c r="Q4586">
        <v>5.689368</v>
      </c>
      <c r="R4586" s="93">
        <v>46302.575659722221</v>
      </c>
      <c r="S4586">
        <v>1</v>
      </c>
      <c r="T4586">
        <v>20260599</v>
      </c>
      <c r="U4586" t="s">
        <v>40</v>
      </c>
      <c r="V4586">
        <v>20260599</v>
      </c>
    </row>
    <row r="4587" spans="1:22" x14ac:dyDescent="0.3">
      <c r="A4587" s="5">
        <v>46302</v>
      </c>
      <c r="B4587" s="98" t="s">
        <v>3823</v>
      </c>
      <c r="C4587" t="s">
        <v>968</v>
      </c>
      <c r="D4587" t="s">
        <v>3128</v>
      </c>
      <c r="E4587" t="s">
        <v>298</v>
      </c>
      <c r="F4587" t="s">
        <v>3129</v>
      </c>
      <c r="G4587" t="s">
        <v>2733</v>
      </c>
      <c r="H4587" t="s">
        <v>2734</v>
      </c>
      <c r="I4587" s="91">
        <v>0.16666666666666666</v>
      </c>
      <c r="J4587" s="91">
        <v>0.18055555555555555</v>
      </c>
      <c r="K4587" s="92">
        <v>0.33</v>
      </c>
      <c r="O4587">
        <v>0</v>
      </c>
      <c r="P4587">
        <v>45.186069000000003</v>
      </c>
      <c r="Q4587">
        <v>5.7284839999999999</v>
      </c>
      <c r="R4587" s="93">
        <v>46302.575659722221</v>
      </c>
      <c r="S4587">
        <v>1</v>
      </c>
      <c r="T4587">
        <v>20260221</v>
      </c>
      <c r="U4587" t="s">
        <v>40</v>
      </c>
      <c r="V4587">
        <v>20260221</v>
      </c>
    </row>
    <row r="4588" spans="1:22" x14ac:dyDescent="0.3">
      <c r="A4588" s="5">
        <v>46302</v>
      </c>
      <c r="B4588" s="98" t="s">
        <v>3882</v>
      </c>
      <c r="C4588" t="s">
        <v>917</v>
      </c>
      <c r="D4588" t="s">
        <v>3540</v>
      </c>
      <c r="E4588" t="s">
        <v>78</v>
      </c>
      <c r="F4588" t="s">
        <v>3541</v>
      </c>
      <c r="G4588" t="s">
        <v>2733</v>
      </c>
      <c r="H4588" t="s">
        <v>2734</v>
      </c>
      <c r="I4588" s="91">
        <v>0.29166666666666669</v>
      </c>
      <c r="J4588" s="91">
        <v>0.2986111111111111</v>
      </c>
      <c r="K4588" s="92">
        <v>0.17</v>
      </c>
      <c r="O4588">
        <v>0</v>
      </c>
      <c r="P4588">
        <v>45.331159</v>
      </c>
      <c r="Q4588">
        <v>5.4867889999999999</v>
      </c>
      <c r="R4588" s="93">
        <v>46302.575659722221</v>
      </c>
      <c r="S4588">
        <v>1</v>
      </c>
      <c r="T4588">
        <v>20260341</v>
      </c>
      <c r="U4588" t="s">
        <v>3760</v>
      </c>
      <c r="V4588">
        <v>20260341</v>
      </c>
    </row>
    <row r="4589" spans="1:22" x14ac:dyDescent="0.3">
      <c r="A4589" s="5">
        <v>46302</v>
      </c>
      <c r="B4589" s="98" t="s">
        <v>3915</v>
      </c>
      <c r="C4589" t="s">
        <v>851</v>
      </c>
      <c r="D4589" t="s">
        <v>850</v>
      </c>
      <c r="E4589" t="s">
        <v>630</v>
      </c>
      <c r="F4589" t="s">
        <v>3213</v>
      </c>
      <c r="G4589" t="s">
        <v>2733</v>
      </c>
      <c r="H4589" t="s">
        <v>2734</v>
      </c>
      <c r="I4589" s="91">
        <v>0.16666666666666666</v>
      </c>
      <c r="J4589" s="91">
        <v>0.18055555555555555</v>
      </c>
      <c r="K4589" s="92">
        <v>0.33</v>
      </c>
      <c r="O4589">
        <v>0</v>
      </c>
      <c r="P4589">
        <v>45.362712999999999</v>
      </c>
      <c r="Q4589">
        <v>5.5913490000000001</v>
      </c>
      <c r="R4589" s="93">
        <v>46302.575659722221</v>
      </c>
      <c r="S4589">
        <v>1</v>
      </c>
      <c r="V4589" t="s">
        <v>3786</v>
      </c>
    </row>
    <row r="4590" spans="1:22" x14ac:dyDescent="0.3">
      <c r="A4590" s="5">
        <v>46302</v>
      </c>
      <c r="B4590" s="98" t="s">
        <v>3828</v>
      </c>
      <c r="C4590" t="s">
        <v>976</v>
      </c>
      <c r="D4590" t="s">
        <v>2461</v>
      </c>
      <c r="E4590" t="s">
        <v>73</v>
      </c>
      <c r="F4590" t="s">
        <v>6553</v>
      </c>
      <c r="G4590" t="s">
        <v>2733</v>
      </c>
      <c r="H4590" t="s">
        <v>2737</v>
      </c>
      <c r="I4590" s="91">
        <v>0.33333333333333331</v>
      </c>
      <c r="J4590" s="91">
        <v>0.4236111111111111</v>
      </c>
      <c r="K4590" s="92">
        <v>2.17</v>
      </c>
      <c r="L4590" s="91">
        <v>0.34236111111111112</v>
      </c>
      <c r="M4590" s="91">
        <v>0.34930555555555554</v>
      </c>
      <c r="N4590" s="92">
        <v>0.17</v>
      </c>
      <c r="O4590">
        <v>1</v>
      </c>
      <c r="P4590">
        <v>45.188529000000003</v>
      </c>
      <c r="Q4590">
        <v>5.7245239999999997</v>
      </c>
      <c r="R4590" s="93">
        <v>46302.575659722221</v>
      </c>
      <c r="S4590">
        <v>1</v>
      </c>
      <c r="T4590">
        <v>20260460</v>
      </c>
      <c r="U4590" t="s">
        <v>838</v>
      </c>
      <c r="V4590">
        <v>20260460</v>
      </c>
    </row>
    <row r="4591" spans="1:22" x14ac:dyDescent="0.3">
      <c r="A4591" s="5">
        <v>46302</v>
      </c>
      <c r="B4591" s="98" t="s">
        <v>3865</v>
      </c>
      <c r="C4591" t="s">
        <v>962</v>
      </c>
      <c r="D4591" t="s">
        <v>2675</v>
      </c>
      <c r="E4591" t="s">
        <v>418</v>
      </c>
      <c r="F4591" t="s">
        <v>2963</v>
      </c>
      <c r="G4591" t="s">
        <v>2733</v>
      </c>
      <c r="H4591" t="s">
        <v>2737</v>
      </c>
      <c r="I4591" s="91">
        <v>0.28472222222222221</v>
      </c>
      <c r="J4591" s="91">
        <v>0.2951388888888889</v>
      </c>
      <c r="K4591" s="92">
        <v>0.25</v>
      </c>
      <c r="L4591" s="91">
        <v>0.44930555555555557</v>
      </c>
      <c r="M4591" s="91">
        <v>0.50208333333333333</v>
      </c>
      <c r="N4591" s="92">
        <v>1.27</v>
      </c>
      <c r="O4591">
        <v>1</v>
      </c>
      <c r="P4591">
        <v>45.288339000000001</v>
      </c>
      <c r="Q4591">
        <v>5.6399229999999996</v>
      </c>
      <c r="R4591" s="93">
        <v>46302.575659722221</v>
      </c>
      <c r="S4591">
        <v>1</v>
      </c>
      <c r="T4591">
        <v>20260560</v>
      </c>
      <c r="U4591" t="s">
        <v>838</v>
      </c>
      <c r="V4591">
        <v>20260560</v>
      </c>
    </row>
    <row r="4592" spans="1:22" x14ac:dyDescent="0.3">
      <c r="A4592" s="5">
        <v>46302</v>
      </c>
      <c r="B4592" s="98" t="s">
        <v>3883</v>
      </c>
      <c r="C4592" t="s">
        <v>849</v>
      </c>
      <c r="D4592" t="s">
        <v>848</v>
      </c>
      <c r="E4592" t="s">
        <v>669</v>
      </c>
      <c r="F4592" t="s">
        <v>3071</v>
      </c>
      <c r="G4592" t="s">
        <v>2733</v>
      </c>
      <c r="H4592" t="s">
        <v>2734</v>
      </c>
      <c r="I4592" s="91">
        <v>0.29166666666666669</v>
      </c>
      <c r="J4592" s="91">
        <v>0.2986111111111111</v>
      </c>
      <c r="K4592" s="92">
        <v>0.17</v>
      </c>
      <c r="O4592">
        <v>0</v>
      </c>
      <c r="P4592">
        <v>45.229419</v>
      </c>
      <c r="Q4592">
        <v>5.6816570000000004</v>
      </c>
      <c r="R4592" s="93">
        <v>46302.575659722221</v>
      </c>
      <c r="S4592">
        <v>1</v>
      </c>
      <c r="V4592" t="s">
        <v>3774</v>
      </c>
    </row>
    <row r="4593" spans="1:22" x14ac:dyDescent="0.3">
      <c r="A4593" s="5">
        <v>46302</v>
      </c>
      <c r="B4593" s="98" t="s">
        <v>3869</v>
      </c>
      <c r="C4593" t="s">
        <v>907</v>
      </c>
      <c r="D4593" t="s">
        <v>2390</v>
      </c>
      <c r="E4593" t="s">
        <v>422</v>
      </c>
      <c r="F4593" t="s">
        <v>422</v>
      </c>
      <c r="G4593" t="s">
        <v>2733</v>
      </c>
      <c r="H4593" t="s">
        <v>2737</v>
      </c>
      <c r="I4593" s="91">
        <v>0.33333333333333331</v>
      </c>
      <c r="J4593" s="91">
        <v>0.34722222222222221</v>
      </c>
      <c r="K4593" s="92">
        <v>0.33</v>
      </c>
      <c r="L4593" s="91">
        <v>0.28611111111111109</v>
      </c>
      <c r="M4593" s="91">
        <v>0.30416666666666664</v>
      </c>
      <c r="N4593" s="92">
        <v>0.43</v>
      </c>
      <c r="O4593">
        <v>1</v>
      </c>
      <c r="P4593">
        <v>45.369473999999997</v>
      </c>
      <c r="Q4593">
        <v>5.5835160000000004</v>
      </c>
      <c r="R4593" s="93">
        <v>46302.575659722221</v>
      </c>
      <c r="S4593">
        <v>1</v>
      </c>
      <c r="T4593">
        <v>20260440</v>
      </c>
      <c r="U4593" t="s">
        <v>838</v>
      </c>
      <c r="V4593">
        <v>20260440</v>
      </c>
    </row>
    <row r="4594" spans="1:22" x14ac:dyDescent="0.3">
      <c r="A4594" s="5">
        <v>46302</v>
      </c>
      <c r="B4594" s="98" t="s">
        <v>3862</v>
      </c>
      <c r="C4594" t="s">
        <v>853</v>
      </c>
      <c r="D4594" t="s">
        <v>2982</v>
      </c>
      <c r="E4594" t="s">
        <v>575</v>
      </c>
      <c r="F4594" t="s">
        <v>2983</v>
      </c>
      <c r="G4594" t="s">
        <v>2733</v>
      </c>
      <c r="H4594" t="s">
        <v>2734</v>
      </c>
      <c r="I4594" s="91">
        <v>0.16666666666666666</v>
      </c>
      <c r="J4594" s="91">
        <v>0.18055555555555555</v>
      </c>
      <c r="K4594" s="92">
        <v>0.33</v>
      </c>
      <c r="O4594">
        <v>0</v>
      </c>
      <c r="P4594">
        <v>45.146017000000001</v>
      </c>
      <c r="Q4594">
        <v>5.7155500000000004</v>
      </c>
      <c r="R4594" s="93">
        <v>46302.575659722221</v>
      </c>
      <c r="S4594">
        <v>1</v>
      </c>
      <c r="T4594">
        <v>20260518</v>
      </c>
      <c r="U4594" t="s">
        <v>40</v>
      </c>
      <c r="V4594">
        <v>20260518</v>
      </c>
    </row>
    <row r="4595" spans="1:22" x14ac:dyDescent="0.3">
      <c r="A4595" s="5">
        <v>46302</v>
      </c>
      <c r="B4595" s="98" t="s">
        <v>3867</v>
      </c>
      <c r="C4595" t="s">
        <v>914</v>
      </c>
      <c r="D4595" t="s">
        <v>3738</v>
      </c>
      <c r="E4595" t="s">
        <v>199</v>
      </c>
      <c r="F4595" t="s">
        <v>3739</v>
      </c>
      <c r="G4595" t="s">
        <v>2733</v>
      </c>
      <c r="H4595" t="s">
        <v>2734</v>
      </c>
      <c r="I4595" s="91">
        <v>0.16666666666666666</v>
      </c>
      <c r="J4595" s="91">
        <v>0.18055555555555555</v>
      </c>
      <c r="K4595" s="92">
        <v>0.33</v>
      </c>
      <c r="L4595" s="91">
        <v>0.21180555555555555</v>
      </c>
      <c r="M4595" s="91">
        <v>0.27847222222222223</v>
      </c>
      <c r="N4595" s="92">
        <v>1.6</v>
      </c>
      <c r="O4595">
        <v>1</v>
      </c>
      <c r="P4595">
        <v>45.187798000000001</v>
      </c>
      <c r="Q4595">
        <v>5.7135920000000002</v>
      </c>
      <c r="R4595" s="93">
        <v>46302.575659722221</v>
      </c>
      <c r="S4595">
        <v>1</v>
      </c>
      <c r="T4595">
        <v>20260406</v>
      </c>
      <c r="U4595" t="s">
        <v>40</v>
      </c>
      <c r="V4595">
        <v>20260406</v>
      </c>
    </row>
    <row r="4596" spans="1:22" x14ac:dyDescent="0.3">
      <c r="A4596" s="5">
        <v>46302</v>
      </c>
      <c r="B4596" s="98" t="s">
        <v>3884</v>
      </c>
      <c r="C4596" t="s">
        <v>895</v>
      </c>
      <c r="E4596" t="s">
        <v>814</v>
      </c>
      <c r="F4596" t="s">
        <v>814</v>
      </c>
      <c r="I4596" s="91">
        <v>0.33333333333333331</v>
      </c>
      <c r="J4596" s="91">
        <v>0.41666666666666669</v>
      </c>
      <c r="K4596" s="92">
        <v>2</v>
      </c>
      <c r="O4596">
        <v>0</v>
      </c>
      <c r="P4596">
        <v>45.185983</v>
      </c>
      <c r="Q4596">
        <v>5.7123100000000004</v>
      </c>
      <c r="R4596" s="93">
        <v>46302.575659722221</v>
      </c>
      <c r="S4596">
        <v>0</v>
      </c>
      <c r="V4596" t="s">
        <v>3776</v>
      </c>
    </row>
    <row r="4597" spans="1:22" x14ac:dyDescent="0.3">
      <c r="A4597" s="5">
        <v>46302</v>
      </c>
      <c r="B4597" s="98" t="s">
        <v>3829</v>
      </c>
      <c r="C4597" t="s">
        <v>946</v>
      </c>
      <c r="D4597" t="s">
        <v>2986</v>
      </c>
      <c r="E4597" t="s">
        <v>492</v>
      </c>
      <c r="F4597" t="s">
        <v>2987</v>
      </c>
      <c r="G4597" t="s">
        <v>2733</v>
      </c>
      <c r="H4597" t="s">
        <v>2734</v>
      </c>
      <c r="I4597" s="91">
        <v>0.16666666666666666</v>
      </c>
      <c r="J4597" s="91">
        <v>0.18055555555555555</v>
      </c>
      <c r="K4597" s="92">
        <v>0.33</v>
      </c>
      <c r="O4597">
        <v>0</v>
      </c>
      <c r="P4597">
        <v>45.185462000000001</v>
      </c>
      <c r="Q4597">
        <v>5.7269600000000001</v>
      </c>
      <c r="R4597" s="93">
        <v>46302.575659722221</v>
      </c>
      <c r="S4597">
        <v>0</v>
      </c>
      <c r="T4597">
        <v>20260297</v>
      </c>
      <c r="U4597" t="s">
        <v>3760</v>
      </c>
      <c r="V4597">
        <v>20260297</v>
      </c>
    </row>
    <row r="4598" spans="1:22" x14ac:dyDescent="0.3">
      <c r="A4598" s="5">
        <v>46302</v>
      </c>
      <c r="B4598" s="98" t="s">
        <v>3846</v>
      </c>
      <c r="C4598" t="s">
        <v>863</v>
      </c>
      <c r="D4598" t="s">
        <v>883</v>
      </c>
      <c r="E4598" t="s">
        <v>810</v>
      </c>
      <c r="F4598" t="s">
        <v>5973</v>
      </c>
      <c r="G4598" t="s">
        <v>2733</v>
      </c>
      <c r="H4598" t="s">
        <v>2734</v>
      </c>
      <c r="I4598" s="91">
        <v>0.29166666666666669</v>
      </c>
      <c r="J4598" s="91">
        <v>0.30555555555555558</v>
      </c>
      <c r="K4598" s="92">
        <v>0.33</v>
      </c>
      <c r="L4598" s="91">
        <v>0.18124999999999999</v>
      </c>
      <c r="M4598" s="91">
        <v>0.18819444444444444</v>
      </c>
      <c r="N4598" s="92">
        <v>0.17</v>
      </c>
      <c r="O4598">
        <v>1</v>
      </c>
      <c r="P4598">
        <v>45.190103000000001</v>
      </c>
      <c r="Q4598">
        <v>5.7168659999999996</v>
      </c>
      <c r="R4598" s="93">
        <v>46302.575659722221</v>
      </c>
      <c r="S4598">
        <v>1</v>
      </c>
      <c r="V4598" t="s">
        <v>3805</v>
      </c>
    </row>
    <row r="4599" spans="1:22" x14ac:dyDescent="0.3">
      <c r="A4599" s="5">
        <v>46302</v>
      </c>
      <c r="B4599" s="98" t="s">
        <v>3862</v>
      </c>
      <c r="C4599" t="s">
        <v>853</v>
      </c>
      <c r="D4599" t="s">
        <v>3078</v>
      </c>
      <c r="E4599" t="s">
        <v>627</v>
      </c>
      <c r="F4599" t="s">
        <v>3079</v>
      </c>
      <c r="G4599" t="s">
        <v>2733</v>
      </c>
      <c r="H4599" t="s">
        <v>2734</v>
      </c>
      <c r="I4599" s="91">
        <v>0.25</v>
      </c>
      <c r="J4599" s="91">
        <v>0.26041666666666669</v>
      </c>
      <c r="K4599" s="92">
        <v>0.25</v>
      </c>
      <c r="O4599">
        <v>0</v>
      </c>
      <c r="P4599">
        <v>45.187038000000001</v>
      </c>
      <c r="Q4599">
        <v>5.719214</v>
      </c>
      <c r="R4599" s="93">
        <v>46302.575659722221</v>
      </c>
      <c r="S4599">
        <v>1</v>
      </c>
      <c r="T4599">
        <v>20260129</v>
      </c>
      <c r="U4599" t="s">
        <v>40</v>
      </c>
      <c r="V4599">
        <v>20260129</v>
      </c>
    </row>
    <row r="4600" spans="1:22" x14ac:dyDescent="0.3">
      <c r="A4600" s="5">
        <v>46302</v>
      </c>
      <c r="B4600" s="98" t="s">
        <v>3867</v>
      </c>
      <c r="C4600" t="s">
        <v>914</v>
      </c>
      <c r="D4600" t="s">
        <v>2999</v>
      </c>
      <c r="E4600" t="s">
        <v>127</v>
      </c>
      <c r="F4600" t="s">
        <v>3000</v>
      </c>
      <c r="G4600" t="s">
        <v>2733</v>
      </c>
      <c r="H4600" t="s">
        <v>2734</v>
      </c>
      <c r="I4600" s="91">
        <v>0.16666666666666666</v>
      </c>
      <c r="J4600" s="91">
        <v>0.18055555555555555</v>
      </c>
      <c r="K4600" s="92">
        <v>0.33</v>
      </c>
      <c r="L4600" s="91">
        <v>0.19166666666666668</v>
      </c>
      <c r="M4600" s="91">
        <v>0.25416666666666665</v>
      </c>
      <c r="N4600" s="92">
        <v>1.5</v>
      </c>
      <c r="O4600">
        <v>1</v>
      </c>
      <c r="P4600">
        <v>45.190395000000002</v>
      </c>
      <c r="Q4600">
        <v>5.7254319999999996</v>
      </c>
      <c r="R4600" s="93">
        <v>46302.575659722221</v>
      </c>
      <c r="S4600">
        <v>1</v>
      </c>
      <c r="T4600">
        <v>20260224</v>
      </c>
      <c r="U4600" t="s">
        <v>40</v>
      </c>
      <c r="V4600">
        <v>20260224</v>
      </c>
    </row>
    <row r="4601" spans="1:22" x14ac:dyDescent="0.3">
      <c r="A4601" s="5">
        <v>46302</v>
      </c>
      <c r="B4601" s="98" t="s">
        <v>3833</v>
      </c>
      <c r="C4601" t="s">
        <v>978</v>
      </c>
      <c r="D4601" t="s">
        <v>1650</v>
      </c>
      <c r="E4601" t="s">
        <v>679</v>
      </c>
      <c r="F4601" t="s">
        <v>679</v>
      </c>
      <c r="G4601" t="s">
        <v>2733</v>
      </c>
      <c r="H4601" t="s">
        <v>2737</v>
      </c>
      <c r="I4601" s="91">
        <v>0.33333333333333331</v>
      </c>
      <c r="J4601" s="91">
        <v>0.375</v>
      </c>
      <c r="K4601" s="92">
        <v>1</v>
      </c>
      <c r="L4601" s="91">
        <v>0.4465277777777778</v>
      </c>
      <c r="M4601" s="91">
        <v>0.47638888888888886</v>
      </c>
      <c r="N4601" s="92">
        <v>0.72</v>
      </c>
      <c r="O4601">
        <v>1</v>
      </c>
      <c r="P4601">
        <v>45.269807999999998</v>
      </c>
      <c r="Q4601">
        <v>5.8717550000000003</v>
      </c>
      <c r="R4601" s="93">
        <v>46302.575659722221</v>
      </c>
      <c r="S4601">
        <v>1</v>
      </c>
      <c r="T4601">
        <v>20260195</v>
      </c>
      <c r="U4601" t="s">
        <v>838</v>
      </c>
      <c r="V4601">
        <v>20260195</v>
      </c>
    </row>
    <row r="4602" spans="1:22" x14ac:dyDescent="0.3">
      <c r="A4602" s="5">
        <v>46302</v>
      </c>
      <c r="B4602" s="98" t="s">
        <v>3811</v>
      </c>
      <c r="C4602" t="s">
        <v>975</v>
      </c>
      <c r="D4602" t="s">
        <v>3139</v>
      </c>
      <c r="E4602" t="s">
        <v>387</v>
      </c>
      <c r="F4602" t="s">
        <v>3140</v>
      </c>
      <c r="G4602" t="s">
        <v>2733</v>
      </c>
      <c r="H4602" t="s">
        <v>2734</v>
      </c>
      <c r="I4602" s="91">
        <v>0.39583333333333331</v>
      </c>
      <c r="J4602" s="91">
        <v>0.40277777777777779</v>
      </c>
      <c r="K4602" s="92">
        <v>0.17</v>
      </c>
      <c r="L4602" s="91">
        <v>0.24722222222222223</v>
      </c>
      <c r="M4602" s="91">
        <v>0.26041666666666669</v>
      </c>
      <c r="N4602" s="92">
        <v>0.32</v>
      </c>
      <c r="O4602">
        <v>1</v>
      </c>
      <c r="P4602">
        <v>45.365996000000003</v>
      </c>
      <c r="Q4602">
        <v>5.5923809999999996</v>
      </c>
      <c r="R4602" s="93">
        <v>46302.575659722221</v>
      </c>
      <c r="S4602">
        <v>1</v>
      </c>
      <c r="T4602">
        <v>20260564</v>
      </c>
      <c r="U4602" t="s">
        <v>40</v>
      </c>
      <c r="V4602">
        <v>20260564</v>
      </c>
    </row>
    <row r="4603" spans="1:22" x14ac:dyDescent="0.3">
      <c r="A4603" s="5">
        <v>46302</v>
      </c>
      <c r="B4603" s="98" t="s">
        <v>3836</v>
      </c>
      <c r="C4603" t="s">
        <v>954</v>
      </c>
      <c r="D4603" t="s">
        <v>3238</v>
      </c>
      <c r="E4603" t="s">
        <v>174</v>
      </c>
      <c r="F4603" t="s">
        <v>3239</v>
      </c>
      <c r="G4603" t="s">
        <v>2733</v>
      </c>
      <c r="H4603" t="s">
        <v>2734</v>
      </c>
      <c r="I4603" s="91">
        <v>0.16666666666666666</v>
      </c>
      <c r="J4603" s="91">
        <v>0.18055555555555555</v>
      </c>
      <c r="K4603" s="92">
        <v>0.33</v>
      </c>
      <c r="L4603" s="91">
        <v>0.22222222222222221</v>
      </c>
      <c r="M4603" s="91">
        <v>0.24652777777777779</v>
      </c>
      <c r="N4603" s="92">
        <v>0.57999999999999996</v>
      </c>
      <c r="O4603">
        <v>1</v>
      </c>
      <c r="P4603">
        <v>45.180501999999997</v>
      </c>
      <c r="Q4603">
        <v>5.7300690000000003</v>
      </c>
      <c r="R4603" s="93">
        <v>46302.575659722221</v>
      </c>
      <c r="S4603">
        <v>1</v>
      </c>
      <c r="T4603">
        <v>20260211</v>
      </c>
      <c r="U4603" t="s">
        <v>40</v>
      </c>
      <c r="V4603">
        <v>20260211</v>
      </c>
    </row>
    <row r="4604" spans="1:22" x14ac:dyDescent="0.3">
      <c r="A4604" s="5">
        <v>46302</v>
      </c>
      <c r="B4604" s="98" t="s">
        <v>3854</v>
      </c>
      <c r="C4604" t="s">
        <v>963</v>
      </c>
      <c r="D4604" t="s">
        <v>1492</v>
      </c>
      <c r="E4604" t="s">
        <v>192</v>
      </c>
      <c r="F4604" t="s">
        <v>192</v>
      </c>
      <c r="G4604" t="s">
        <v>2733</v>
      </c>
      <c r="H4604" t="s">
        <v>2737</v>
      </c>
      <c r="I4604" s="91">
        <v>0.33333333333333331</v>
      </c>
      <c r="J4604" s="91">
        <v>0.35416666666666669</v>
      </c>
      <c r="K4604" s="92">
        <v>0.5</v>
      </c>
      <c r="L4604" s="91">
        <v>0.22638888888888889</v>
      </c>
      <c r="M4604" s="91">
        <v>0.24791666666666667</v>
      </c>
      <c r="N4604" s="92">
        <v>0.52</v>
      </c>
      <c r="O4604">
        <v>1</v>
      </c>
      <c r="P4604">
        <v>45.188246999999997</v>
      </c>
      <c r="Q4604">
        <v>5.7174959999999997</v>
      </c>
      <c r="R4604" s="93">
        <v>46302.575659722221</v>
      </c>
      <c r="S4604">
        <v>1</v>
      </c>
      <c r="T4604">
        <v>20260139</v>
      </c>
      <c r="U4604" t="s">
        <v>838</v>
      </c>
      <c r="V4604">
        <v>20260139</v>
      </c>
    </row>
    <row r="4605" spans="1:22" x14ac:dyDescent="0.3">
      <c r="A4605" s="5">
        <v>46302</v>
      </c>
      <c r="B4605" s="98" t="s">
        <v>3833</v>
      </c>
      <c r="C4605" t="s">
        <v>978</v>
      </c>
      <c r="D4605" t="s">
        <v>2597</v>
      </c>
      <c r="E4605" t="s">
        <v>179</v>
      </c>
      <c r="F4605" t="s">
        <v>179</v>
      </c>
      <c r="G4605" t="s">
        <v>2733</v>
      </c>
      <c r="H4605" t="s">
        <v>2737</v>
      </c>
      <c r="I4605" s="91">
        <v>0.33333333333333331</v>
      </c>
      <c r="J4605" s="91">
        <v>0.39583333333333331</v>
      </c>
      <c r="K4605" s="92">
        <v>1.5</v>
      </c>
      <c r="L4605" s="91">
        <v>0.24236111111111111</v>
      </c>
      <c r="M4605" s="91">
        <v>0.26111111111111113</v>
      </c>
      <c r="N4605" s="92">
        <v>0.45</v>
      </c>
      <c r="O4605">
        <v>1</v>
      </c>
      <c r="P4605">
        <v>45.566122999999997</v>
      </c>
      <c r="Q4605">
        <v>5.9208610000000004</v>
      </c>
      <c r="R4605" s="93">
        <v>46302.575659722221</v>
      </c>
      <c r="S4605">
        <v>1</v>
      </c>
      <c r="T4605">
        <v>20260527</v>
      </c>
      <c r="U4605" t="s">
        <v>838</v>
      </c>
      <c r="V4605">
        <v>20260527</v>
      </c>
    </row>
    <row r="4606" spans="1:22" x14ac:dyDescent="0.3">
      <c r="A4606" s="5">
        <v>46302</v>
      </c>
      <c r="B4606" s="98" t="s">
        <v>3814</v>
      </c>
      <c r="C4606" t="s">
        <v>948</v>
      </c>
      <c r="D4606" t="s">
        <v>2456</v>
      </c>
      <c r="E4606" t="s">
        <v>188</v>
      </c>
      <c r="F4606" t="s">
        <v>3080</v>
      </c>
      <c r="G4606" t="s">
        <v>2733</v>
      </c>
      <c r="H4606" t="s">
        <v>2737</v>
      </c>
      <c r="I4606" s="91">
        <v>0.33333333333333331</v>
      </c>
      <c r="J4606" s="91">
        <v>0.34722222222222221</v>
      </c>
      <c r="K4606" s="92">
        <v>0.33</v>
      </c>
      <c r="O4606">
        <v>0</v>
      </c>
      <c r="P4606">
        <v>45.189202999999999</v>
      </c>
      <c r="Q4606">
        <v>5.7345119999999996</v>
      </c>
      <c r="R4606" s="93">
        <v>46302.575659722221</v>
      </c>
      <c r="S4606">
        <v>1</v>
      </c>
      <c r="T4606">
        <v>20260459</v>
      </c>
      <c r="U4606" t="s">
        <v>838</v>
      </c>
      <c r="V4606">
        <v>20260459</v>
      </c>
    </row>
    <row r="4607" spans="1:22" x14ac:dyDescent="0.3">
      <c r="A4607" s="5">
        <v>46302</v>
      </c>
      <c r="B4607" s="98" t="s">
        <v>3865</v>
      </c>
      <c r="C4607" t="s">
        <v>962</v>
      </c>
      <c r="D4607" t="s">
        <v>1800</v>
      </c>
      <c r="E4607" t="s">
        <v>681</v>
      </c>
      <c r="F4607" t="s">
        <v>1801</v>
      </c>
      <c r="G4607" t="s">
        <v>2733</v>
      </c>
      <c r="H4607" t="s">
        <v>2781</v>
      </c>
      <c r="I4607" s="91">
        <v>0.16666666666666666</v>
      </c>
      <c r="J4607" s="91">
        <v>0.19791666666666666</v>
      </c>
      <c r="K4607" s="92">
        <v>0.75</v>
      </c>
      <c r="L4607" s="91">
        <v>0.16875000000000001</v>
      </c>
      <c r="M4607" s="91">
        <v>0.22916666666666666</v>
      </c>
      <c r="N4607" s="92">
        <v>1.45</v>
      </c>
      <c r="O4607">
        <v>1</v>
      </c>
      <c r="P4607">
        <v>45.363452000000002</v>
      </c>
      <c r="Q4607">
        <v>5.6051859999999998</v>
      </c>
      <c r="R4607" s="93">
        <v>46302.575659722221</v>
      </c>
      <c r="S4607">
        <v>1</v>
      </c>
      <c r="T4607">
        <v>20260582</v>
      </c>
      <c r="U4607" t="s">
        <v>838</v>
      </c>
      <c r="V4607">
        <v>20260582</v>
      </c>
    </row>
    <row r="4608" spans="1:22" x14ac:dyDescent="0.3">
      <c r="A4608" s="5">
        <v>46302</v>
      </c>
      <c r="B4608" s="98" t="s">
        <v>3835</v>
      </c>
      <c r="C4608" t="s">
        <v>859</v>
      </c>
      <c r="D4608" t="s">
        <v>3226</v>
      </c>
      <c r="E4608" t="s">
        <v>472</v>
      </c>
      <c r="F4608" t="s">
        <v>3227</v>
      </c>
      <c r="G4608" t="s">
        <v>2733</v>
      </c>
      <c r="H4608" t="s">
        <v>2734</v>
      </c>
      <c r="I4608" s="91">
        <v>0.16666666666666666</v>
      </c>
      <c r="J4608" s="91">
        <v>0.18055555555555555</v>
      </c>
      <c r="K4608" s="92">
        <v>0.33</v>
      </c>
      <c r="O4608">
        <v>0</v>
      </c>
      <c r="P4608">
        <v>45.187396</v>
      </c>
      <c r="Q4608">
        <v>5.7178760000000004</v>
      </c>
      <c r="R4608" s="93">
        <v>46302.575659722221</v>
      </c>
      <c r="S4608">
        <v>1</v>
      </c>
      <c r="T4608">
        <v>20260374</v>
      </c>
      <c r="U4608" t="s">
        <v>40</v>
      </c>
      <c r="V4608">
        <v>20260374</v>
      </c>
    </row>
    <row r="4609" spans="1:22" x14ac:dyDescent="0.3">
      <c r="A4609" s="5">
        <v>46302</v>
      </c>
      <c r="B4609" s="98" t="s">
        <v>3848</v>
      </c>
      <c r="C4609" t="s">
        <v>945</v>
      </c>
      <c r="D4609" t="s">
        <v>2852</v>
      </c>
      <c r="E4609" t="s">
        <v>86</v>
      </c>
      <c r="F4609" t="s">
        <v>2853</v>
      </c>
      <c r="G4609" t="s">
        <v>2733</v>
      </c>
      <c r="H4609" t="s">
        <v>2734</v>
      </c>
      <c r="I4609" s="91">
        <v>0.16666666666666666</v>
      </c>
      <c r="J4609" s="91">
        <v>0.18055555555555555</v>
      </c>
      <c r="K4609" s="92">
        <v>0.33</v>
      </c>
      <c r="L4609" s="91">
        <v>0.15694444444444444</v>
      </c>
      <c r="M4609" s="91">
        <v>0.43402777777777779</v>
      </c>
      <c r="N4609" s="92">
        <v>6.65</v>
      </c>
      <c r="O4609">
        <v>1</v>
      </c>
      <c r="P4609">
        <v>45.188529000000003</v>
      </c>
      <c r="Q4609">
        <v>5.7245239999999997</v>
      </c>
      <c r="R4609" s="93">
        <v>46302.575659722221</v>
      </c>
      <c r="S4609">
        <v>1</v>
      </c>
      <c r="T4609">
        <v>20260072</v>
      </c>
      <c r="U4609" t="s">
        <v>40</v>
      </c>
      <c r="V4609">
        <v>20260072</v>
      </c>
    </row>
    <row r="4610" spans="1:22" x14ac:dyDescent="0.3">
      <c r="A4610" s="5">
        <v>46302</v>
      </c>
      <c r="B4610" s="98" t="s">
        <v>3883</v>
      </c>
      <c r="C4610" t="s">
        <v>849</v>
      </c>
      <c r="D4610" t="s">
        <v>1921</v>
      </c>
      <c r="E4610" t="s">
        <v>420</v>
      </c>
      <c r="F4610" t="s">
        <v>420</v>
      </c>
      <c r="G4610" t="s">
        <v>2733</v>
      </c>
      <c r="H4610" t="s">
        <v>2737</v>
      </c>
      <c r="I4610" s="91">
        <v>0.33333333333333331</v>
      </c>
      <c r="J4610" s="91">
        <v>0.41666666666666669</v>
      </c>
      <c r="K4610" s="92">
        <v>2</v>
      </c>
      <c r="L4610" s="91">
        <v>0.17083333333333334</v>
      </c>
      <c r="M4610" s="91">
        <v>0.23472222222222222</v>
      </c>
      <c r="N4610" s="92">
        <v>1.53</v>
      </c>
      <c r="O4610">
        <v>1</v>
      </c>
      <c r="P4610">
        <v>45.208322000000003</v>
      </c>
      <c r="Q4610">
        <v>5.6714190000000002</v>
      </c>
      <c r="R4610" s="93">
        <v>46302.575659722221</v>
      </c>
      <c r="S4610">
        <v>1</v>
      </c>
      <c r="T4610">
        <v>20260284</v>
      </c>
      <c r="U4610" t="s">
        <v>838</v>
      </c>
      <c r="V4610">
        <v>20260284</v>
      </c>
    </row>
    <row r="4611" spans="1:22" x14ac:dyDescent="0.3">
      <c r="A4611" s="5">
        <v>46302</v>
      </c>
      <c r="B4611" s="98" t="s">
        <v>3827</v>
      </c>
      <c r="C4611" t="s">
        <v>967</v>
      </c>
      <c r="D4611" t="s">
        <v>3004</v>
      </c>
      <c r="E4611" t="s">
        <v>368</v>
      </c>
      <c r="F4611" t="s">
        <v>3005</v>
      </c>
      <c r="G4611" t="s">
        <v>2733</v>
      </c>
      <c r="H4611" t="s">
        <v>2734</v>
      </c>
      <c r="I4611" s="91">
        <v>0.16666666666666666</v>
      </c>
      <c r="J4611" s="91">
        <v>0.18055555555555555</v>
      </c>
      <c r="K4611" s="92">
        <v>0.33</v>
      </c>
      <c r="L4611" s="91">
        <v>0.19791666666666666</v>
      </c>
      <c r="M4611" s="91">
        <v>0.20902777777777778</v>
      </c>
      <c r="N4611" s="92">
        <v>0.27</v>
      </c>
      <c r="O4611">
        <v>1</v>
      </c>
      <c r="P4611">
        <v>45.182288999999997</v>
      </c>
      <c r="Q4611">
        <v>5.7159700000000004</v>
      </c>
      <c r="R4611" s="93">
        <v>46302.575659722221</v>
      </c>
      <c r="S4611">
        <v>1</v>
      </c>
      <c r="T4611">
        <v>20260318</v>
      </c>
      <c r="U4611" t="s">
        <v>40</v>
      </c>
      <c r="V4611">
        <v>20260318</v>
      </c>
    </row>
    <row r="4612" spans="1:22" x14ac:dyDescent="0.3">
      <c r="A4612" s="5">
        <v>46302</v>
      </c>
      <c r="B4612" s="98" t="s">
        <v>3816</v>
      </c>
      <c r="C4612" t="s">
        <v>957</v>
      </c>
      <c r="D4612" t="s">
        <v>1341</v>
      </c>
      <c r="E4612" t="s">
        <v>494</v>
      </c>
      <c r="F4612" t="s">
        <v>494</v>
      </c>
      <c r="G4612" t="s">
        <v>2733</v>
      </c>
      <c r="H4612" t="s">
        <v>2737</v>
      </c>
      <c r="I4612" s="91">
        <v>0.48958333333333331</v>
      </c>
      <c r="J4612" s="91">
        <v>0.5</v>
      </c>
      <c r="K4612" s="92">
        <v>0.25</v>
      </c>
      <c r="L4612" s="91">
        <v>0.37638888888888888</v>
      </c>
      <c r="M4612" s="91">
        <v>0.3840277777777778</v>
      </c>
      <c r="N4612" s="92">
        <v>0.18</v>
      </c>
      <c r="O4612">
        <v>1</v>
      </c>
      <c r="P4612">
        <v>45.206446999999997</v>
      </c>
      <c r="Q4612">
        <v>5.7453529999999997</v>
      </c>
      <c r="R4612" s="93">
        <v>46302.575659722221</v>
      </c>
      <c r="S4612">
        <v>1</v>
      </c>
      <c r="T4612">
        <v>20260087</v>
      </c>
      <c r="U4612" t="s">
        <v>838</v>
      </c>
      <c r="V4612">
        <v>20260087</v>
      </c>
    </row>
    <row r="4613" spans="1:22" x14ac:dyDescent="0.3">
      <c r="A4613" s="5">
        <v>46302</v>
      </c>
      <c r="B4613" s="98" t="s">
        <v>3829</v>
      </c>
      <c r="C4613" t="s">
        <v>946</v>
      </c>
      <c r="D4613" t="s">
        <v>1962</v>
      </c>
      <c r="E4613" t="s">
        <v>492</v>
      </c>
      <c r="F4613" t="s">
        <v>492</v>
      </c>
      <c r="G4613" t="s">
        <v>2733</v>
      </c>
      <c r="H4613" t="s">
        <v>2737</v>
      </c>
      <c r="I4613" s="91">
        <v>0.33333333333333331</v>
      </c>
      <c r="J4613" s="91">
        <v>0.34722222222222221</v>
      </c>
      <c r="K4613" s="92">
        <v>0.33</v>
      </c>
      <c r="O4613">
        <v>0</v>
      </c>
      <c r="P4613">
        <v>45.199381000000002</v>
      </c>
      <c r="Q4613">
        <v>5.6893219999999998</v>
      </c>
      <c r="R4613" s="93">
        <v>46302.575659722221</v>
      </c>
      <c r="S4613">
        <v>0</v>
      </c>
      <c r="T4613">
        <v>20260297</v>
      </c>
      <c r="U4613" t="s">
        <v>838</v>
      </c>
      <c r="V4613">
        <v>20260297</v>
      </c>
    </row>
    <row r="4614" spans="1:22" x14ac:dyDescent="0.3">
      <c r="A4614" s="5">
        <v>46302</v>
      </c>
      <c r="B4614" s="98" t="s">
        <v>3842</v>
      </c>
      <c r="C4614" t="s">
        <v>865</v>
      </c>
      <c r="D4614" t="s">
        <v>864</v>
      </c>
      <c r="E4614" t="s">
        <v>829</v>
      </c>
      <c r="F4614" t="s">
        <v>829</v>
      </c>
      <c r="G4614" t="s">
        <v>2733</v>
      </c>
      <c r="H4614" t="s">
        <v>2737</v>
      </c>
      <c r="I4614" s="91">
        <v>0.33333333333333331</v>
      </c>
      <c r="J4614" s="91">
        <v>0.34722222222222221</v>
      </c>
      <c r="K4614" s="92">
        <v>0.33</v>
      </c>
      <c r="L4614" s="91">
        <v>0.34861111111111109</v>
      </c>
      <c r="M4614" s="91">
        <v>0.36319444444444443</v>
      </c>
      <c r="N4614" s="92">
        <v>0.35</v>
      </c>
      <c r="O4614">
        <v>1</v>
      </c>
      <c r="P4614">
        <v>45.194932000000001</v>
      </c>
      <c r="Q4614">
        <v>5.6780390000000001</v>
      </c>
      <c r="R4614" s="93">
        <v>46302.575659722221</v>
      </c>
      <c r="S4614">
        <v>1</v>
      </c>
      <c r="V4614" t="s">
        <v>3775</v>
      </c>
    </row>
    <row r="4615" spans="1:22" x14ac:dyDescent="0.3">
      <c r="A4615" s="5">
        <v>46302</v>
      </c>
      <c r="B4615" s="98" t="s">
        <v>3767</v>
      </c>
      <c r="C4615" t="s">
        <v>846</v>
      </c>
      <c r="E4615" t="s">
        <v>1811</v>
      </c>
      <c r="F4615" t="s">
        <v>1811</v>
      </c>
      <c r="I4615" s="91">
        <v>0.16666666666666666</v>
      </c>
      <c r="J4615" s="91">
        <v>0.1736111111111111</v>
      </c>
      <c r="K4615" s="92">
        <v>0.17</v>
      </c>
      <c r="O4615">
        <v>0</v>
      </c>
      <c r="P4615">
        <v>45.203086999999996</v>
      </c>
      <c r="Q4615">
        <v>5.703754</v>
      </c>
      <c r="R4615" s="93">
        <v>46302.575659722221</v>
      </c>
      <c r="S4615">
        <v>0</v>
      </c>
      <c r="T4615">
        <v>20260248</v>
      </c>
      <c r="U4615" t="s">
        <v>3760</v>
      </c>
      <c r="V4615">
        <v>20260248</v>
      </c>
    </row>
    <row r="4616" spans="1:22" x14ac:dyDescent="0.3">
      <c r="A4616" s="5">
        <v>46302</v>
      </c>
      <c r="B4616" s="98" t="s">
        <v>3848</v>
      </c>
      <c r="C4616" t="s">
        <v>945</v>
      </c>
      <c r="D4616" t="s">
        <v>3011</v>
      </c>
      <c r="E4616" t="s">
        <v>694</v>
      </c>
      <c r="F4616" t="s">
        <v>3012</v>
      </c>
      <c r="G4616" t="s">
        <v>2733</v>
      </c>
      <c r="H4616" t="s">
        <v>2734</v>
      </c>
      <c r="I4616" s="91">
        <v>0.16666666666666666</v>
      </c>
      <c r="J4616" s="91">
        <v>0.18055555555555555</v>
      </c>
      <c r="K4616" s="92">
        <v>0.33</v>
      </c>
      <c r="L4616" s="91">
        <v>0.13750000000000001</v>
      </c>
      <c r="M4616" s="91">
        <v>0.41597222222222224</v>
      </c>
      <c r="N4616" s="92">
        <v>6.68</v>
      </c>
      <c r="O4616">
        <v>1</v>
      </c>
      <c r="P4616">
        <v>45.179248000000001</v>
      </c>
      <c r="Q4616">
        <v>5.7079449999999996</v>
      </c>
      <c r="R4616" s="93">
        <v>46302.575659722221</v>
      </c>
      <c r="S4616">
        <v>1</v>
      </c>
      <c r="T4616">
        <v>20260382</v>
      </c>
      <c r="U4616" t="s">
        <v>40</v>
      </c>
      <c r="V4616">
        <v>20260382</v>
      </c>
    </row>
    <row r="4617" spans="1:22" x14ac:dyDescent="0.3">
      <c r="A4617" s="5">
        <v>46302</v>
      </c>
      <c r="B4617" s="98" t="s">
        <v>3828</v>
      </c>
      <c r="C4617" t="s">
        <v>976</v>
      </c>
      <c r="D4617" t="s">
        <v>1656</v>
      </c>
      <c r="E4617" t="s">
        <v>706</v>
      </c>
      <c r="F4617" t="s">
        <v>706</v>
      </c>
      <c r="G4617" t="s">
        <v>2733</v>
      </c>
      <c r="H4617" t="s">
        <v>2737</v>
      </c>
      <c r="I4617" s="91">
        <v>0.33333333333333331</v>
      </c>
      <c r="J4617" s="91">
        <v>0.38541666666666669</v>
      </c>
      <c r="K4617" s="92">
        <v>1.25</v>
      </c>
      <c r="L4617" s="91">
        <v>0.36319444444444443</v>
      </c>
      <c r="M4617" s="91">
        <v>0.38541666666666669</v>
      </c>
      <c r="N4617" s="92">
        <v>0.53</v>
      </c>
      <c r="O4617">
        <v>1</v>
      </c>
      <c r="P4617">
        <v>45.176924999999997</v>
      </c>
      <c r="Q4617">
        <v>5.7132199999999997</v>
      </c>
      <c r="R4617" s="93">
        <v>46302.575659722221</v>
      </c>
      <c r="S4617">
        <v>1</v>
      </c>
      <c r="T4617">
        <v>20260197</v>
      </c>
      <c r="U4617" t="s">
        <v>838</v>
      </c>
      <c r="V4617">
        <v>20260197</v>
      </c>
    </row>
    <row r="4618" spans="1:22" x14ac:dyDescent="0.3">
      <c r="A4618" s="5">
        <v>46302</v>
      </c>
      <c r="B4618" s="98" t="s">
        <v>3820</v>
      </c>
      <c r="C4618" t="s">
        <v>961</v>
      </c>
      <c r="D4618" t="s">
        <v>2153</v>
      </c>
      <c r="E4618" t="s">
        <v>562</v>
      </c>
      <c r="F4618" t="s">
        <v>562</v>
      </c>
      <c r="G4618" t="s">
        <v>2733</v>
      </c>
      <c r="H4618" t="s">
        <v>2737</v>
      </c>
      <c r="I4618" s="91">
        <v>0.27777777777777779</v>
      </c>
      <c r="J4618" s="91">
        <v>0.28819444444444442</v>
      </c>
      <c r="K4618" s="92">
        <v>0.25</v>
      </c>
      <c r="L4618" s="91">
        <v>0.28541666666666665</v>
      </c>
      <c r="M4618" s="91">
        <v>0.3347222222222222</v>
      </c>
      <c r="N4618" s="92">
        <v>1.18</v>
      </c>
      <c r="O4618">
        <v>1</v>
      </c>
      <c r="P4618">
        <v>45.166173999999998</v>
      </c>
      <c r="Q4618">
        <v>5.7258250000000004</v>
      </c>
      <c r="R4618" s="93">
        <v>46302.575659722221</v>
      </c>
      <c r="S4618">
        <v>1</v>
      </c>
      <c r="T4618">
        <v>20260360</v>
      </c>
      <c r="U4618" t="s">
        <v>838</v>
      </c>
      <c r="V4618">
        <v>20260360</v>
      </c>
    </row>
    <row r="4619" spans="1:22" x14ac:dyDescent="0.3">
      <c r="A4619" s="5">
        <v>46302</v>
      </c>
      <c r="B4619" s="98" t="s">
        <v>3817</v>
      </c>
      <c r="C4619" t="s">
        <v>974</v>
      </c>
      <c r="D4619" t="s">
        <v>3262</v>
      </c>
      <c r="E4619" t="s">
        <v>217</v>
      </c>
      <c r="F4619" t="s">
        <v>3263</v>
      </c>
      <c r="G4619" t="s">
        <v>2733</v>
      </c>
      <c r="H4619" t="s">
        <v>2734</v>
      </c>
      <c r="I4619" s="91">
        <v>0.16666666666666666</v>
      </c>
      <c r="J4619" s="91">
        <v>0.18055555555555555</v>
      </c>
      <c r="K4619" s="92">
        <v>0.33</v>
      </c>
      <c r="L4619" s="91">
        <v>0.20069444444444445</v>
      </c>
      <c r="M4619" s="91">
        <v>0.30277777777777776</v>
      </c>
      <c r="N4619" s="92">
        <v>2.4500000000000002</v>
      </c>
      <c r="O4619">
        <v>1</v>
      </c>
      <c r="P4619">
        <v>45.191251999999999</v>
      </c>
      <c r="Q4619">
        <v>5.7259229999999999</v>
      </c>
      <c r="R4619" s="93">
        <v>46302.575659722221</v>
      </c>
      <c r="S4619">
        <v>1</v>
      </c>
      <c r="T4619">
        <v>20260233</v>
      </c>
      <c r="U4619" t="s">
        <v>40</v>
      </c>
      <c r="V4619">
        <v>20260233</v>
      </c>
    </row>
    <row r="4620" spans="1:22" x14ac:dyDescent="0.3">
      <c r="A4620" s="5">
        <v>46302</v>
      </c>
      <c r="B4620" s="98" t="s">
        <v>3856</v>
      </c>
      <c r="C4620" t="s">
        <v>979</v>
      </c>
      <c r="D4620" t="s">
        <v>1115</v>
      </c>
      <c r="E4620" t="s">
        <v>76</v>
      </c>
      <c r="F4620" t="s">
        <v>76</v>
      </c>
      <c r="G4620" t="s">
        <v>2733</v>
      </c>
      <c r="H4620" t="s">
        <v>2737</v>
      </c>
      <c r="I4620" s="91">
        <v>0.27430555555555558</v>
      </c>
      <c r="J4620" s="91">
        <v>0.28472222222222221</v>
      </c>
      <c r="K4620" s="92">
        <v>0.25</v>
      </c>
      <c r="L4620" s="91">
        <v>0.41388888888888886</v>
      </c>
      <c r="M4620" s="91">
        <v>0.44097222222222221</v>
      </c>
      <c r="N4620" s="92">
        <v>0.65</v>
      </c>
      <c r="O4620">
        <v>1</v>
      </c>
      <c r="P4620">
        <v>45.183639999999997</v>
      </c>
      <c r="Q4620">
        <v>5.7215680000000004</v>
      </c>
      <c r="R4620" s="93">
        <v>46302.575659722221</v>
      </c>
      <c r="S4620">
        <v>1</v>
      </c>
      <c r="T4620">
        <v>20260480</v>
      </c>
      <c r="U4620" t="s">
        <v>838</v>
      </c>
      <c r="V4620">
        <v>20260480</v>
      </c>
    </row>
    <row r="4621" spans="1:22" x14ac:dyDescent="0.3">
      <c r="A4621" s="5">
        <v>46302</v>
      </c>
      <c r="B4621" s="98" t="s">
        <v>3816</v>
      </c>
      <c r="C4621" t="s">
        <v>957</v>
      </c>
      <c r="D4621" t="s">
        <v>3020</v>
      </c>
      <c r="E4621" t="s">
        <v>3021</v>
      </c>
      <c r="F4621" t="s">
        <v>3022</v>
      </c>
      <c r="G4621" t="s">
        <v>2733</v>
      </c>
      <c r="H4621" t="s">
        <v>2734</v>
      </c>
      <c r="I4621" s="91">
        <v>0.35069444444444442</v>
      </c>
      <c r="J4621" s="91">
        <v>0.36458333333333331</v>
      </c>
      <c r="K4621" s="92">
        <v>0.33</v>
      </c>
      <c r="L4621" s="91">
        <v>0.37083333333333335</v>
      </c>
      <c r="M4621" s="91">
        <v>0.37638888888888888</v>
      </c>
      <c r="N4621" s="92">
        <v>0.13</v>
      </c>
      <c r="O4621">
        <v>1</v>
      </c>
      <c r="P4621">
        <v>45.198158999999997</v>
      </c>
      <c r="Q4621">
        <v>5.7376310000000004</v>
      </c>
      <c r="R4621" s="93">
        <v>46302.575659722221</v>
      </c>
      <c r="S4621">
        <v>1</v>
      </c>
      <c r="T4621">
        <v>20260496</v>
      </c>
      <c r="U4621" t="s">
        <v>40</v>
      </c>
      <c r="V4621">
        <v>20260496</v>
      </c>
    </row>
    <row r="4622" spans="1:22" x14ac:dyDescent="0.3">
      <c r="A4622" s="5">
        <v>46302</v>
      </c>
      <c r="B4622" s="98" t="s">
        <v>3883</v>
      </c>
      <c r="C4622" t="s">
        <v>849</v>
      </c>
      <c r="D4622" t="s">
        <v>2104</v>
      </c>
      <c r="E4622" t="s">
        <v>201</v>
      </c>
      <c r="F4622" t="s">
        <v>6554</v>
      </c>
      <c r="G4622" t="s">
        <v>2733</v>
      </c>
      <c r="H4622" t="s">
        <v>2737</v>
      </c>
      <c r="I4622" s="91">
        <v>0.33333333333333331</v>
      </c>
      <c r="J4622" s="91">
        <v>0.36458333333333331</v>
      </c>
      <c r="K4622" s="92">
        <v>0.75</v>
      </c>
      <c r="L4622" s="91">
        <v>0.52569444444444446</v>
      </c>
      <c r="M4622" s="91">
        <v>0.55277777777777781</v>
      </c>
      <c r="N4622" s="92">
        <v>0.65</v>
      </c>
      <c r="O4622">
        <v>1</v>
      </c>
      <c r="P4622">
        <v>45.328172000000002</v>
      </c>
      <c r="Q4622">
        <v>5.5678989999999997</v>
      </c>
      <c r="R4622" s="93">
        <v>46302.575659722221</v>
      </c>
      <c r="S4622">
        <v>1</v>
      </c>
      <c r="T4622">
        <v>20260343</v>
      </c>
      <c r="U4622" t="s">
        <v>838</v>
      </c>
      <c r="V4622">
        <v>20260343</v>
      </c>
    </row>
    <row r="4623" spans="1:22" x14ac:dyDescent="0.3">
      <c r="A4623" s="5">
        <v>46302</v>
      </c>
      <c r="B4623" s="98" t="s">
        <v>3835</v>
      </c>
      <c r="C4623" t="s">
        <v>859</v>
      </c>
      <c r="D4623" t="s">
        <v>3387</v>
      </c>
      <c r="E4623" t="s">
        <v>168</v>
      </c>
      <c r="F4623" t="s">
        <v>3388</v>
      </c>
      <c r="G4623" t="s">
        <v>2733</v>
      </c>
      <c r="H4623" t="s">
        <v>2734</v>
      </c>
      <c r="I4623" s="91">
        <v>0.16666666666666666</v>
      </c>
      <c r="J4623" s="91">
        <v>0.18055555555555555</v>
      </c>
      <c r="K4623" s="92">
        <v>0.33</v>
      </c>
      <c r="O4623">
        <v>0</v>
      </c>
      <c r="P4623">
        <v>45.191439000000003</v>
      </c>
      <c r="Q4623">
        <v>5.7271229999999997</v>
      </c>
      <c r="R4623" s="93">
        <v>46302.575659722221</v>
      </c>
      <c r="S4623">
        <v>1</v>
      </c>
      <c r="T4623">
        <v>20260232</v>
      </c>
      <c r="U4623" t="s">
        <v>3760</v>
      </c>
      <c r="V4623">
        <v>20260232</v>
      </c>
    </row>
    <row r="4624" spans="1:22" x14ac:dyDescent="0.3">
      <c r="A4624" s="5">
        <v>46302</v>
      </c>
      <c r="B4624" s="98" t="s">
        <v>3818</v>
      </c>
      <c r="C4624" t="s">
        <v>870</v>
      </c>
      <c r="D4624" t="s">
        <v>1608</v>
      </c>
      <c r="E4624" t="s">
        <v>107</v>
      </c>
      <c r="F4624" t="s">
        <v>1610</v>
      </c>
      <c r="G4624" t="s">
        <v>2733</v>
      </c>
      <c r="H4624" t="s">
        <v>2737</v>
      </c>
      <c r="I4624" s="91">
        <v>0.2673611111111111</v>
      </c>
      <c r="J4624" s="91">
        <v>0.33333333333333331</v>
      </c>
      <c r="K4624" s="92">
        <v>1.58</v>
      </c>
      <c r="O4624">
        <v>0</v>
      </c>
      <c r="P4624">
        <v>45.190626999999999</v>
      </c>
      <c r="Q4624">
        <v>5.7275179999999999</v>
      </c>
      <c r="R4624" s="93">
        <v>46302.575659722221</v>
      </c>
      <c r="S4624">
        <v>1</v>
      </c>
      <c r="T4624">
        <v>20260179</v>
      </c>
      <c r="U4624" t="s">
        <v>838</v>
      </c>
      <c r="V4624">
        <v>20260179</v>
      </c>
    </row>
    <row r="4625" spans="1:22" x14ac:dyDescent="0.3">
      <c r="A4625" s="5">
        <v>46302</v>
      </c>
      <c r="B4625" s="98" t="s">
        <v>3861</v>
      </c>
      <c r="C4625" t="s">
        <v>970</v>
      </c>
      <c r="D4625" t="s">
        <v>2475</v>
      </c>
      <c r="E4625" t="s">
        <v>613</v>
      </c>
      <c r="F4625" t="s">
        <v>613</v>
      </c>
      <c r="G4625" t="s">
        <v>2733</v>
      </c>
      <c r="H4625" t="s">
        <v>2737</v>
      </c>
      <c r="I4625" s="91">
        <v>0.33333333333333331</v>
      </c>
      <c r="J4625" s="91">
        <v>0.37847222222222221</v>
      </c>
      <c r="K4625" s="92">
        <v>1.08</v>
      </c>
      <c r="O4625">
        <v>0</v>
      </c>
      <c r="P4625">
        <v>45.180928000000002</v>
      </c>
      <c r="Q4625">
        <v>5.7068519999999996</v>
      </c>
      <c r="R4625" s="93">
        <v>46302.575659722221</v>
      </c>
      <c r="S4625">
        <v>1</v>
      </c>
      <c r="T4625">
        <v>20260465</v>
      </c>
      <c r="U4625" t="s">
        <v>838</v>
      </c>
      <c r="V4625">
        <v>20260465</v>
      </c>
    </row>
    <row r="4626" spans="1:22" x14ac:dyDescent="0.3">
      <c r="A4626" s="5">
        <v>46302</v>
      </c>
      <c r="B4626" s="98" t="s">
        <v>3846</v>
      </c>
      <c r="C4626" t="s">
        <v>863</v>
      </c>
      <c r="D4626" t="s">
        <v>2526</v>
      </c>
      <c r="E4626" t="s">
        <v>136</v>
      </c>
      <c r="F4626" t="s">
        <v>5999</v>
      </c>
      <c r="G4626" t="s">
        <v>2733</v>
      </c>
      <c r="H4626" t="s">
        <v>2737</v>
      </c>
      <c r="I4626" s="91">
        <v>0.33333333333333331</v>
      </c>
      <c r="J4626" s="91">
        <v>0.37847222222222221</v>
      </c>
      <c r="K4626" s="92">
        <v>1.08</v>
      </c>
      <c r="L4626" s="91">
        <v>0.29375000000000001</v>
      </c>
      <c r="M4626" s="91">
        <v>0.3125</v>
      </c>
      <c r="N4626" s="92">
        <v>0.45</v>
      </c>
      <c r="O4626">
        <v>1</v>
      </c>
      <c r="P4626">
        <v>45.192925000000002</v>
      </c>
      <c r="Q4626">
        <v>5.7149380000000001</v>
      </c>
      <c r="R4626" s="93">
        <v>46302.575659722221</v>
      </c>
      <c r="S4626">
        <v>1</v>
      </c>
      <c r="T4626">
        <v>20260501</v>
      </c>
      <c r="U4626" t="s">
        <v>838</v>
      </c>
      <c r="V4626">
        <v>20260501</v>
      </c>
    </row>
    <row r="4627" spans="1:22" x14ac:dyDescent="0.3">
      <c r="A4627" s="5">
        <v>46302</v>
      </c>
      <c r="B4627" s="98" t="s">
        <v>3872</v>
      </c>
      <c r="C4627" t="s">
        <v>866</v>
      </c>
      <c r="D4627" t="s">
        <v>1660</v>
      </c>
      <c r="E4627" t="s">
        <v>469</v>
      </c>
      <c r="F4627" t="s">
        <v>6000</v>
      </c>
      <c r="G4627" t="s">
        <v>2733</v>
      </c>
      <c r="H4627" t="s">
        <v>2737</v>
      </c>
      <c r="I4627" s="91">
        <v>0.33333333333333331</v>
      </c>
      <c r="J4627" s="91">
        <v>0.38541666666666669</v>
      </c>
      <c r="K4627" s="92">
        <v>1.25</v>
      </c>
      <c r="L4627" s="91">
        <v>0.13263888888888889</v>
      </c>
      <c r="M4627" s="91">
        <v>0.18055555555555555</v>
      </c>
      <c r="N4627" s="92">
        <v>1.1499999999999999</v>
      </c>
      <c r="O4627">
        <v>1</v>
      </c>
      <c r="P4627">
        <v>45.223903999999997</v>
      </c>
      <c r="Q4627">
        <v>5.7949299999999999</v>
      </c>
      <c r="R4627" s="93">
        <v>46302.575659722221</v>
      </c>
      <c r="S4627">
        <v>1</v>
      </c>
      <c r="T4627">
        <v>20260198</v>
      </c>
      <c r="U4627" t="s">
        <v>838</v>
      </c>
      <c r="V4627">
        <v>20260198</v>
      </c>
    </row>
    <row r="4628" spans="1:22" x14ac:dyDescent="0.3">
      <c r="A4628" s="5">
        <v>46302</v>
      </c>
      <c r="B4628" s="98" t="s">
        <v>3869</v>
      </c>
      <c r="C4628" t="s">
        <v>907</v>
      </c>
      <c r="D4628" t="s">
        <v>913</v>
      </c>
      <c r="E4628" t="s">
        <v>828</v>
      </c>
      <c r="F4628" t="s">
        <v>3562</v>
      </c>
      <c r="G4628" t="s">
        <v>2733</v>
      </c>
      <c r="H4628" t="s">
        <v>2737</v>
      </c>
      <c r="I4628" s="91">
        <v>0.33333333333333331</v>
      </c>
      <c r="J4628" s="91">
        <v>0.34722222222222221</v>
      </c>
      <c r="K4628" s="92">
        <v>0.33</v>
      </c>
      <c r="O4628">
        <v>0</v>
      </c>
      <c r="P4628">
        <v>45.351880000000001</v>
      </c>
      <c r="Q4628">
        <v>5.6053439999999997</v>
      </c>
      <c r="R4628" s="93">
        <v>46302.575659722221</v>
      </c>
      <c r="S4628">
        <v>1</v>
      </c>
      <c r="V4628" t="s">
        <v>3784</v>
      </c>
    </row>
    <row r="4629" spans="1:22" x14ac:dyDescent="0.3">
      <c r="A4629" s="5">
        <v>46302</v>
      </c>
      <c r="B4629" s="98" t="s">
        <v>3833</v>
      </c>
      <c r="C4629" t="s">
        <v>978</v>
      </c>
      <c r="D4629" t="s">
        <v>1992</v>
      </c>
      <c r="E4629" t="s">
        <v>442</v>
      </c>
      <c r="F4629" t="s">
        <v>3563</v>
      </c>
      <c r="G4629" t="s">
        <v>2733</v>
      </c>
      <c r="H4629" t="s">
        <v>2737</v>
      </c>
      <c r="I4629" s="91">
        <v>0.33333333333333331</v>
      </c>
      <c r="J4629" s="91">
        <v>0.34722222222222221</v>
      </c>
      <c r="K4629" s="92">
        <v>0.33</v>
      </c>
      <c r="L4629" s="91">
        <v>0.30833333333333335</v>
      </c>
      <c r="M4629" s="91">
        <v>0.34097222222222223</v>
      </c>
      <c r="N4629" s="92">
        <v>0.78</v>
      </c>
      <c r="O4629">
        <v>1</v>
      </c>
      <c r="P4629">
        <v>45.568575000000003</v>
      </c>
      <c r="Q4629">
        <v>5.9217069999999996</v>
      </c>
      <c r="R4629" s="93">
        <v>46302.575659722221</v>
      </c>
      <c r="S4629">
        <v>1</v>
      </c>
      <c r="T4629">
        <v>20260304</v>
      </c>
      <c r="U4629" t="s">
        <v>838</v>
      </c>
      <c r="V4629">
        <v>20260304</v>
      </c>
    </row>
    <row r="4630" spans="1:22" x14ac:dyDescent="0.3">
      <c r="A4630" s="5">
        <v>46302</v>
      </c>
      <c r="B4630" s="98" t="s">
        <v>3830</v>
      </c>
      <c r="C4630" t="s">
        <v>951</v>
      </c>
      <c r="D4630" t="s">
        <v>2782</v>
      </c>
      <c r="E4630" t="s">
        <v>493</v>
      </c>
      <c r="F4630" t="s">
        <v>2783</v>
      </c>
      <c r="G4630" t="s">
        <v>2733</v>
      </c>
      <c r="H4630" t="s">
        <v>2734</v>
      </c>
      <c r="I4630" s="91">
        <v>0.16666666666666666</v>
      </c>
      <c r="J4630" s="91">
        <v>0.18055555555555555</v>
      </c>
      <c r="K4630" s="92">
        <v>0.33</v>
      </c>
      <c r="L4630" s="91">
        <v>0.39930555555555558</v>
      </c>
      <c r="M4630" s="91">
        <v>0.39930555555555558</v>
      </c>
      <c r="N4630" s="92">
        <v>0</v>
      </c>
      <c r="O4630">
        <v>1</v>
      </c>
      <c r="P4630">
        <v>45.220550000000003</v>
      </c>
      <c r="Q4630">
        <v>5.7636180000000001</v>
      </c>
      <c r="R4630" s="93">
        <v>46302.575659722221</v>
      </c>
      <c r="S4630">
        <v>1</v>
      </c>
      <c r="T4630">
        <v>20260085</v>
      </c>
      <c r="U4630" t="s">
        <v>40</v>
      </c>
      <c r="V4630">
        <v>20260085</v>
      </c>
    </row>
    <row r="4631" spans="1:22" x14ac:dyDescent="0.3">
      <c r="A4631" s="5">
        <v>46302</v>
      </c>
      <c r="B4631" s="98" t="s">
        <v>3831</v>
      </c>
      <c r="C4631" t="s">
        <v>892</v>
      </c>
      <c r="D4631" t="s">
        <v>2761</v>
      </c>
      <c r="E4631" t="s">
        <v>576</v>
      </c>
      <c r="F4631" t="s">
        <v>2762</v>
      </c>
      <c r="G4631" t="s">
        <v>2733</v>
      </c>
      <c r="H4631" t="s">
        <v>2734</v>
      </c>
      <c r="I4631" s="91">
        <v>0.16666666666666666</v>
      </c>
      <c r="J4631" s="91">
        <v>0.18055555555555555</v>
      </c>
      <c r="K4631" s="92">
        <v>0.33</v>
      </c>
      <c r="O4631">
        <v>0</v>
      </c>
      <c r="P4631">
        <v>45.186883000000002</v>
      </c>
      <c r="Q4631">
        <v>5.7062249999999999</v>
      </c>
      <c r="R4631" s="93">
        <v>46302.575659722221</v>
      </c>
      <c r="S4631">
        <v>1</v>
      </c>
      <c r="T4631">
        <v>20260073</v>
      </c>
      <c r="U4631" t="s">
        <v>40</v>
      </c>
      <c r="V4631">
        <v>20260073</v>
      </c>
    </row>
    <row r="4632" spans="1:22" x14ac:dyDescent="0.3">
      <c r="A4632" s="5">
        <v>46302</v>
      </c>
      <c r="B4632" s="98" t="s">
        <v>3864</v>
      </c>
      <c r="C4632" t="s">
        <v>960</v>
      </c>
      <c r="D4632" t="s">
        <v>2321</v>
      </c>
      <c r="E4632" t="s">
        <v>594</v>
      </c>
      <c r="F4632" t="s">
        <v>594</v>
      </c>
      <c r="G4632" t="s">
        <v>2733</v>
      </c>
      <c r="H4632" t="s">
        <v>2737</v>
      </c>
      <c r="I4632" s="91">
        <v>0.33333333333333331</v>
      </c>
      <c r="J4632" s="91">
        <v>0.34722222222222221</v>
      </c>
      <c r="K4632" s="92">
        <v>0.33</v>
      </c>
      <c r="L4632" s="91">
        <v>0.21666666666666667</v>
      </c>
      <c r="M4632" s="91">
        <v>0.24930555555555556</v>
      </c>
      <c r="N4632" s="92">
        <v>0.78</v>
      </c>
      <c r="O4632">
        <v>1</v>
      </c>
      <c r="P4632">
        <v>45.217554999999997</v>
      </c>
      <c r="Q4632">
        <v>5.6940160000000004</v>
      </c>
      <c r="R4632" s="93">
        <v>46302.575659722221</v>
      </c>
      <c r="S4632">
        <v>1</v>
      </c>
      <c r="T4632">
        <v>20260418</v>
      </c>
      <c r="U4632" t="s">
        <v>838</v>
      </c>
      <c r="V4632">
        <v>20260418</v>
      </c>
    </row>
    <row r="4633" spans="1:22" x14ac:dyDescent="0.3">
      <c r="A4633" s="5">
        <v>46302</v>
      </c>
      <c r="B4633" s="98" t="s">
        <v>3864</v>
      </c>
      <c r="C4633" t="s">
        <v>960</v>
      </c>
      <c r="D4633" t="s">
        <v>1524</v>
      </c>
      <c r="E4633" t="s">
        <v>635</v>
      </c>
      <c r="F4633" t="s">
        <v>3187</v>
      </c>
      <c r="G4633" t="s">
        <v>2733</v>
      </c>
      <c r="H4633" t="s">
        <v>2737</v>
      </c>
      <c r="I4633" s="91">
        <v>0.33333333333333331</v>
      </c>
      <c r="J4633" s="91">
        <v>0.38541666666666669</v>
      </c>
      <c r="K4633" s="92">
        <v>1.25</v>
      </c>
      <c r="L4633" s="91">
        <v>0.42083333333333334</v>
      </c>
      <c r="M4633" s="91">
        <v>0.45763888888888887</v>
      </c>
      <c r="N4633" s="92">
        <v>0.88</v>
      </c>
      <c r="O4633">
        <v>1</v>
      </c>
      <c r="P4633">
        <v>45.206518000000003</v>
      </c>
      <c r="Q4633">
        <v>5.7103719999999996</v>
      </c>
      <c r="R4633" s="93">
        <v>46302.575659722221</v>
      </c>
      <c r="S4633">
        <v>1</v>
      </c>
      <c r="T4633">
        <v>20260151</v>
      </c>
      <c r="U4633" t="s">
        <v>838</v>
      </c>
      <c r="V4633">
        <v>20260151</v>
      </c>
    </row>
    <row r="4634" spans="1:22" x14ac:dyDescent="0.3">
      <c r="A4634" s="5">
        <v>46302</v>
      </c>
      <c r="B4634" s="98" t="s">
        <v>3818</v>
      </c>
      <c r="C4634" t="s">
        <v>870</v>
      </c>
      <c r="D4634" t="s">
        <v>3162</v>
      </c>
      <c r="E4634" t="s">
        <v>366</v>
      </c>
      <c r="F4634" t="s">
        <v>3163</v>
      </c>
      <c r="G4634" t="s">
        <v>2733</v>
      </c>
      <c r="H4634" t="s">
        <v>2734</v>
      </c>
      <c r="I4634" s="91">
        <v>0.16666666666666666</v>
      </c>
      <c r="J4634" s="91">
        <v>0.18055555555555555</v>
      </c>
      <c r="K4634" s="92">
        <v>0.33</v>
      </c>
      <c r="O4634">
        <v>0</v>
      </c>
      <c r="P4634">
        <v>45.181280000000001</v>
      </c>
      <c r="Q4634">
        <v>5.6889940000000001</v>
      </c>
      <c r="R4634" s="93">
        <v>46302.575659722221</v>
      </c>
      <c r="S4634">
        <v>1</v>
      </c>
      <c r="T4634">
        <v>20260174</v>
      </c>
      <c r="U4634" t="s">
        <v>40</v>
      </c>
      <c r="V4634">
        <v>20260174</v>
      </c>
    </row>
    <row r="4635" spans="1:22" x14ac:dyDescent="0.3">
      <c r="A4635" s="5">
        <v>46302</v>
      </c>
      <c r="B4635" s="98" t="s">
        <v>3835</v>
      </c>
      <c r="C4635" t="s">
        <v>859</v>
      </c>
      <c r="D4635" t="s">
        <v>2992</v>
      </c>
      <c r="E4635" t="s">
        <v>53</v>
      </c>
      <c r="F4635" t="s">
        <v>2993</v>
      </c>
      <c r="G4635" t="s">
        <v>2733</v>
      </c>
      <c r="H4635" t="s">
        <v>2734</v>
      </c>
      <c r="I4635" s="91">
        <v>0.16666666666666666</v>
      </c>
      <c r="J4635" s="91">
        <v>0.1736111111111111</v>
      </c>
      <c r="K4635" s="92">
        <v>0.17</v>
      </c>
      <c r="O4635">
        <v>0</v>
      </c>
      <c r="P4635">
        <v>45.192563999999997</v>
      </c>
      <c r="Q4635">
        <v>5.7240770000000003</v>
      </c>
      <c r="R4635" s="93">
        <v>46302.575659722221</v>
      </c>
      <c r="S4635">
        <v>1</v>
      </c>
      <c r="T4635">
        <v>20260243</v>
      </c>
      <c r="U4635" t="s">
        <v>40</v>
      </c>
      <c r="V4635">
        <v>20260243</v>
      </c>
    </row>
    <row r="4636" spans="1:22" x14ac:dyDescent="0.3">
      <c r="A4636" s="5">
        <v>46302</v>
      </c>
      <c r="B4636" s="98" t="s">
        <v>3840</v>
      </c>
      <c r="C4636" t="s">
        <v>959</v>
      </c>
      <c r="D4636" t="s">
        <v>3565</v>
      </c>
      <c r="E4636" t="s">
        <v>715</v>
      </c>
      <c r="F4636" t="s">
        <v>3566</v>
      </c>
      <c r="G4636" t="s">
        <v>2733</v>
      </c>
      <c r="H4636" t="s">
        <v>2734</v>
      </c>
      <c r="I4636" s="91">
        <v>0.16666666666666666</v>
      </c>
      <c r="J4636" s="91">
        <v>0.18055555555555555</v>
      </c>
      <c r="K4636" s="92">
        <v>0.33</v>
      </c>
      <c r="O4636">
        <v>0</v>
      </c>
      <c r="P4636">
        <v>45.212637000000001</v>
      </c>
      <c r="Q4636">
        <v>5.7951940000000004</v>
      </c>
      <c r="R4636" s="93">
        <v>46302.575659722221</v>
      </c>
      <c r="S4636">
        <v>1</v>
      </c>
      <c r="T4636">
        <v>20260267</v>
      </c>
      <c r="U4636" t="s">
        <v>40</v>
      </c>
      <c r="V4636">
        <v>20260267</v>
      </c>
    </row>
    <row r="4637" spans="1:22" x14ac:dyDescent="0.3">
      <c r="A4637" s="5">
        <v>46302</v>
      </c>
      <c r="B4637" s="98" t="s">
        <v>3833</v>
      </c>
      <c r="C4637" t="s">
        <v>978</v>
      </c>
      <c r="D4637" t="s">
        <v>3233</v>
      </c>
      <c r="E4637" t="s">
        <v>604</v>
      </c>
      <c r="F4637" t="s">
        <v>6001</v>
      </c>
      <c r="G4637" t="s">
        <v>2733</v>
      </c>
      <c r="H4637" t="s">
        <v>2734</v>
      </c>
      <c r="I4637" s="91">
        <v>0.16666666666666666</v>
      </c>
      <c r="J4637" s="91">
        <v>0.18055555555555555</v>
      </c>
      <c r="K4637" s="92">
        <v>0.33</v>
      </c>
      <c r="L4637" s="91">
        <v>0.24027777777777778</v>
      </c>
      <c r="M4637" s="91">
        <v>0.36458333333333331</v>
      </c>
      <c r="N4637" s="92">
        <v>2.98</v>
      </c>
      <c r="O4637">
        <v>1</v>
      </c>
      <c r="P4637">
        <v>45.570290999999997</v>
      </c>
      <c r="Q4637">
        <v>5.9184279999999996</v>
      </c>
      <c r="R4637" s="93">
        <v>46302.575659722221</v>
      </c>
      <c r="S4637">
        <v>1</v>
      </c>
      <c r="T4637">
        <v>20260436</v>
      </c>
      <c r="U4637" t="s">
        <v>40</v>
      </c>
      <c r="V4637">
        <v>20260436</v>
      </c>
    </row>
    <row r="4638" spans="1:22" x14ac:dyDescent="0.3">
      <c r="A4638" s="5">
        <v>46302</v>
      </c>
      <c r="B4638" s="98" t="s">
        <v>3847</v>
      </c>
      <c r="C4638" t="s">
        <v>900</v>
      </c>
      <c r="D4638" t="s">
        <v>3485</v>
      </c>
      <c r="E4638" t="s">
        <v>661</v>
      </c>
      <c r="F4638" t="s">
        <v>3486</v>
      </c>
      <c r="G4638" t="s">
        <v>2733</v>
      </c>
      <c r="H4638" t="s">
        <v>2734</v>
      </c>
      <c r="I4638" s="91">
        <v>0.2951388888888889</v>
      </c>
      <c r="J4638" s="91">
        <v>0.30902777777777779</v>
      </c>
      <c r="K4638" s="92">
        <v>0.33</v>
      </c>
      <c r="L4638" s="91">
        <v>2.7083333333333334E-2</v>
      </c>
      <c r="M4638" s="91">
        <v>0.44097222222222221</v>
      </c>
      <c r="N4638" s="92">
        <v>9.93</v>
      </c>
      <c r="O4638">
        <v>1</v>
      </c>
      <c r="P4638">
        <v>45.242189000000003</v>
      </c>
      <c r="Q4638">
        <v>5.6828630000000002</v>
      </c>
      <c r="R4638" s="93">
        <v>46302.575659722221</v>
      </c>
      <c r="S4638">
        <v>1</v>
      </c>
      <c r="T4638">
        <v>20260303</v>
      </c>
      <c r="U4638" t="s">
        <v>40</v>
      </c>
      <c r="V4638">
        <v>20260303</v>
      </c>
    </row>
    <row r="4639" spans="1:22" x14ac:dyDescent="0.3">
      <c r="A4639" s="5">
        <v>46302</v>
      </c>
      <c r="B4639" s="98" t="s">
        <v>3814</v>
      </c>
      <c r="C4639" t="s">
        <v>948</v>
      </c>
      <c r="D4639" t="s">
        <v>2944</v>
      </c>
      <c r="E4639" t="s">
        <v>614</v>
      </c>
      <c r="F4639" t="s">
        <v>2945</v>
      </c>
      <c r="G4639" t="s">
        <v>2733</v>
      </c>
      <c r="H4639" t="s">
        <v>2734</v>
      </c>
      <c r="I4639" s="91">
        <v>0.16666666666666666</v>
      </c>
      <c r="J4639" s="91">
        <v>0.18055555555555555</v>
      </c>
      <c r="K4639" s="92">
        <v>0.33</v>
      </c>
      <c r="L4639" s="91">
        <v>0.42222222222222222</v>
      </c>
      <c r="M4639" s="91">
        <v>0.4284722222222222</v>
      </c>
      <c r="N4639" s="92">
        <v>0.15</v>
      </c>
      <c r="O4639">
        <v>1</v>
      </c>
      <c r="P4639">
        <v>45.178691000000001</v>
      </c>
      <c r="Q4639">
        <v>5.737673</v>
      </c>
      <c r="R4639" s="93">
        <v>46302.575659722221</v>
      </c>
      <c r="S4639">
        <v>1</v>
      </c>
      <c r="T4639">
        <v>20260028</v>
      </c>
      <c r="U4639" t="s">
        <v>40</v>
      </c>
      <c r="V4639">
        <v>20260028</v>
      </c>
    </row>
    <row r="4640" spans="1:22" x14ac:dyDescent="0.3">
      <c r="A4640" s="5">
        <v>46302</v>
      </c>
      <c r="B4640" s="98" t="s">
        <v>3846</v>
      </c>
      <c r="C4640" t="s">
        <v>965</v>
      </c>
      <c r="D4640" t="s">
        <v>1349</v>
      </c>
      <c r="E4640" t="s">
        <v>655</v>
      </c>
      <c r="F4640" t="s">
        <v>655</v>
      </c>
      <c r="G4640" t="s">
        <v>2733</v>
      </c>
      <c r="H4640" t="s">
        <v>2737</v>
      </c>
      <c r="I4640" s="91">
        <v>0.33333333333333331</v>
      </c>
      <c r="J4640" s="91">
        <v>0.4375</v>
      </c>
      <c r="K4640" s="92">
        <v>2.5</v>
      </c>
      <c r="O4640">
        <v>0</v>
      </c>
      <c r="P4640">
        <v>45.051537000000003</v>
      </c>
      <c r="Q4640">
        <v>5.6675990000000001</v>
      </c>
      <c r="R4640" s="93">
        <v>46302.575659722221</v>
      </c>
      <c r="S4640">
        <v>1</v>
      </c>
      <c r="T4640">
        <v>20260090</v>
      </c>
      <c r="U4640" t="s">
        <v>838</v>
      </c>
      <c r="V4640">
        <v>20260090</v>
      </c>
    </row>
    <row r="4641" spans="1:22" x14ac:dyDescent="0.3">
      <c r="A4641" s="5">
        <v>46302</v>
      </c>
      <c r="B4641" s="98" t="s">
        <v>3814</v>
      </c>
      <c r="C4641" t="s">
        <v>948</v>
      </c>
      <c r="D4641" t="s">
        <v>3141</v>
      </c>
      <c r="E4641" t="s">
        <v>379</v>
      </c>
      <c r="F4641" t="s">
        <v>3142</v>
      </c>
      <c r="G4641" t="s">
        <v>2733</v>
      </c>
      <c r="H4641" t="s">
        <v>2734</v>
      </c>
      <c r="I4641" s="91">
        <v>0.25</v>
      </c>
      <c r="J4641" s="91">
        <v>0.26041666666666669</v>
      </c>
      <c r="K4641" s="92">
        <v>0.25</v>
      </c>
      <c r="L4641" s="91">
        <v>0.1763888888888889</v>
      </c>
      <c r="M4641" s="91">
        <v>0.24652777777777779</v>
      </c>
      <c r="N4641" s="92">
        <v>1.68</v>
      </c>
      <c r="O4641">
        <v>1</v>
      </c>
      <c r="P4641">
        <v>45.162835000000001</v>
      </c>
      <c r="Q4641">
        <v>5.7206549999999998</v>
      </c>
      <c r="R4641" s="93">
        <v>46302.575659722221</v>
      </c>
      <c r="S4641">
        <v>1</v>
      </c>
      <c r="T4641">
        <v>20260057</v>
      </c>
      <c r="U4641" t="s">
        <v>40</v>
      </c>
      <c r="V4641">
        <v>20260057</v>
      </c>
    </row>
    <row r="4642" spans="1:22" x14ac:dyDescent="0.3">
      <c r="A4642" s="5">
        <v>46302</v>
      </c>
      <c r="B4642" s="98" t="s">
        <v>3836</v>
      </c>
      <c r="C4642" t="s">
        <v>954</v>
      </c>
      <c r="D4642" t="s">
        <v>1287</v>
      </c>
      <c r="E4642" t="s">
        <v>652</v>
      </c>
      <c r="F4642" t="s">
        <v>652</v>
      </c>
      <c r="G4642" t="s">
        <v>2733</v>
      </c>
      <c r="H4642" t="s">
        <v>2737</v>
      </c>
      <c r="I4642" s="91">
        <v>0.33333333333333331</v>
      </c>
      <c r="J4642" s="91">
        <v>0.34722222222222221</v>
      </c>
      <c r="K4642" s="92">
        <v>0.33</v>
      </c>
      <c r="L4642" s="91">
        <v>0.22291666666666668</v>
      </c>
      <c r="M4642" s="91">
        <v>0.24652777777777779</v>
      </c>
      <c r="N4642" s="92">
        <v>0.56999999999999995</v>
      </c>
      <c r="O4642">
        <v>1</v>
      </c>
      <c r="P4642">
        <v>45.180548999999999</v>
      </c>
      <c r="Q4642">
        <v>5.7303129999999998</v>
      </c>
      <c r="R4642" s="93">
        <v>46302.575659722221</v>
      </c>
      <c r="S4642">
        <v>1</v>
      </c>
      <c r="T4642">
        <v>20260065</v>
      </c>
      <c r="U4642" t="s">
        <v>838</v>
      </c>
      <c r="V4642">
        <v>20260065</v>
      </c>
    </row>
    <row r="4643" spans="1:22" x14ac:dyDescent="0.3">
      <c r="A4643" s="5">
        <v>46302</v>
      </c>
      <c r="B4643" s="98" t="s">
        <v>3866</v>
      </c>
      <c r="C4643" t="s">
        <v>949</v>
      </c>
      <c r="D4643" t="s">
        <v>3571</v>
      </c>
      <c r="E4643" t="s">
        <v>716</v>
      </c>
      <c r="F4643" t="s">
        <v>3572</v>
      </c>
      <c r="G4643" t="s">
        <v>2733</v>
      </c>
      <c r="H4643" t="s">
        <v>2734</v>
      </c>
      <c r="I4643" s="91">
        <v>0.29166666666666669</v>
      </c>
      <c r="J4643" s="91">
        <v>0.30555555555555558</v>
      </c>
      <c r="K4643" s="92">
        <v>0.33</v>
      </c>
      <c r="O4643">
        <v>0</v>
      </c>
      <c r="P4643">
        <v>45.145412999999998</v>
      </c>
      <c r="Q4643">
        <v>5.7440559999999996</v>
      </c>
      <c r="R4643" s="93">
        <v>46302.575659722221</v>
      </c>
      <c r="S4643">
        <v>1</v>
      </c>
      <c r="T4643">
        <v>20260514</v>
      </c>
      <c r="U4643" t="s">
        <v>40</v>
      </c>
      <c r="V4643">
        <v>20260514</v>
      </c>
    </row>
    <row r="4644" spans="1:22" x14ac:dyDescent="0.3">
      <c r="A4644" s="5">
        <v>46302</v>
      </c>
      <c r="B4644" s="98" t="s">
        <v>3860</v>
      </c>
      <c r="C4644" t="s">
        <v>982</v>
      </c>
      <c r="D4644" t="s">
        <v>6555</v>
      </c>
      <c r="E4644" t="s">
        <v>248</v>
      </c>
      <c r="F4644" t="s">
        <v>6556</v>
      </c>
      <c r="G4644" t="s">
        <v>2733</v>
      </c>
      <c r="H4644" t="s">
        <v>3592</v>
      </c>
      <c r="I4644" s="91">
        <v>0.45833333333333331</v>
      </c>
      <c r="J4644" s="91">
        <v>0.47916666666666669</v>
      </c>
      <c r="K4644" s="92">
        <v>0.5</v>
      </c>
      <c r="L4644" s="91">
        <v>0.44722222222222224</v>
      </c>
      <c r="M4644" s="91">
        <v>0.46458333333333335</v>
      </c>
      <c r="N4644" s="92">
        <v>0.42</v>
      </c>
      <c r="O4644">
        <v>1</v>
      </c>
      <c r="P4644">
        <v>45.180267000000001</v>
      </c>
      <c r="Q4644">
        <v>5.7307370000000004</v>
      </c>
      <c r="R4644" s="93">
        <v>46302.575659722221</v>
      </c>
      <c r="S4644">
        <v>1</v>
      </c>
      <c r="T4644">
        <v>20260033</v>
      </c>
      <c r="U4644" t="s">
        <v>3760</v>
      </c>
      <c r="V4644">
        <v>20260033</v>
      </c>
    </row>
    <row r="4645" spans="1:22" x14ac:dyDescent="0.3">
      <c r="A4645" s="5">
        <v>46302</v>
      </c>
      <c r="B4645" s="98" t="s">
        <v>3816</v>
      </c>
      <c r="C4645" t="s">
        <v>957</v>
      </c>
      <c r="D4645" t="s">
        <v>2556</v>
      </c>
      <c r="E4645" t="s">
        <v>541</v>
      </c>
      <c r="F4645" t="s">
        <v>541</v>
      </c>
      <c r="G4645" t="s">
        <v>2733</v>
      </c>
      <c r="H4645" t="s">
        <v>2737</v>
      </c>
      <c r="I4645" s="91">
        <v>0.2361111111111111</v>
      </c>
      <c r="J4645" s="91">
        <v>0.26041666666666669</v>
      </c>
      <c r="K4645" s="92">
        <v>0.57999999999999996</v>
      </c>
      <c r="L4645" s="91">
        <v>0.48680555555555555</v>
      </c>
      <c r="M4645" s="91">
        <v>0.5</v>
      </c>
      <c r="N4645" s="92">
        <v>0.32</v>
      </c>
      <c r="O4645">
        <v>1</v>
      </c>
      <c r="P4645">
        <v>45.166491999999998</v>
      </c>
      <c r="Q4645">
        <v>5.7129070000000004</v>
      </c>
      <c r="R4645" s="93">
        <v>46302.575659722221</v>
      </c>
      <c r="S4645">
        <v>1</v>
      </c>
      <c r="T4645">
        <v>20260511</v>
      </c>
      <c r="U4645" t="s">
        <v>838</v>
      </c>
      <c r="V4645">
        <v>20260511</v>
      </c>
    </row>
    <row r="4646" spans="1:22" x14ac:dyDescent="0.3">
      <c r="A4646" s="5">
        <v>46302</v>
      </c>
      <c r="B4646" s="98" t="s">
        <v>3849</v>
      </c>
      <c r="C4646" t="s">
        <v>861</v>
      </c>
      <c r="D4646" t="s">
        <v>2592</v>
      </c>
      <c r="E4646" t="s">
        <v>181</v>
      </c>
      <c r="F4646" t="s">
        <v>6557</v>
      </c>
      <c r="G4646" t="s">
        <v>2733</v>
      </c>
      <c r="H4646" t="s">
        <v>2737</v>
      </c>
      <c r="I4646" s="91">
        <v>0.33333333333333331</v>
      </c>
      <c r="J4646" s="91">
        <v>0.34722222222222221</v>
      </c>
      <c r="K4646" s="92">
        <v>0.33</v>
      </c>
      <c r="O4646">
        <v>0</v>
      </c>
      <c r="P4646">
        <v>45.191468999999998</v>
      </c>
      <c r="Q4646">
        <v>5.7242329999999999</v>
      </c>
      <c r="R4646" s="93">
        <v>46302.575659722221</v>
      </c>
      <c r="S4646">
        <v>1</v>
      </c>
      <c r="T4646">
        <v>20260525</v>
      </c>
      <c r="U4646" t="s">
        <v>838</v>
      </c>
      <c r="V4646">
        <v>20260525</v>
      </c>
    </row>
    <row r="4647" spans="1:22" x14ac:dyDescent="0.3">
      <c r="A4647" s="5">
        <v>46302</v>
      </c>
      <c r="B4647" s="98" t="s">
        <v>3842</v>
      </c>
      <c r="C4647" t="s">
        <v>865</v>
      </c>
      <c r="D4647" t="s">
        <v>1627</v>
      </c>
      <c r="E4647" t="s">
        <v>463</v>
      </c>
      <c r="F4647" t="s">
        <v>3570</v>
      </c>
      <c r="G4647" t="s">
        <v>2733</v>
      </c>
      <c r="H4647" t="s">
        <v>2737</v>
      </c>
      <c r="I4647" s="91">
        <v>0.33333333333333331</v>
      </c>
      <c r="J4647" s="91">
        <v>0.35416666666666669</v>
      </c>
      <c r="K4647" s="92">
        <v>0.5</v>
      </c>
      <c r="L4647" s="91">
        <v>0.38819444444444445</v>
      </c>
      <c r="M4647" s="91">
        <v>0.40208333333333335</v>
      </c>
      <c r="N4647" s="92">
        <v>0.33</v>
      </c>
      <c r="O4647">
        <v>1</v>
      </c>
      <c r="P4647">
        <v>45.248668000000002</v>
      </c>
      <c r="Q4647">
        <v>5.6292819999999999</v>
      </c>
      <c r="R4647" s="93">
        <v>46302.575659722221</v>
      </c>
      <c r="S4647">
        <v>1</v>
      </c>
      <c r="T4647">
        <v>20260187</v>
      </c>
      <c r="U4647" t="s">
        <v>838</v>
      </c>
      <c r="V4647">
        <v>20260187</v>
      </c>
    </row>
    <row r="4648" spans="1:22" x14ac:dyDescent="0.3">
      <c r="A4648" s="5">
        <v>46302</v>
      </c>
      <c r="B4648" s="98" t="s">
        <v>3823</v>
      </c>
      <c r="C4648" t="s">
        <v>968</v>
      </c>
      <c r="D4648" t="s">
        <v>3207</v>
      </c>
      <c r="E4648" t="s">
        <v>298</v>
      </c>
      <c r="F4648" t="s">
        <v>3885</v>
      </c>
      <c r="G4648" t="s">
        <v>2733</v>
      </c>
      <c r="H4648" t="s">
        <v>2737</v>
      </c>
      <c r="I4648" s="91">
        <v>0.34375</v>
      </c>
      <c r="J4648" s="91">
        <v>0.35416666666666669</v>
      </c>
      <c r="K4648" s="92">
        <v>0.25</v>
      </c>
      <c r="O4648">
        <v>0</v>
      </c>
      <c r="P4648">
        <v>45.186909</v>
      </c>
      <c r="Q4648">
        <v>5.7276030000000002</v>
      </c>
      <c r="R4648" s="93">
        <v>46302.575659722221</v>
      </c>
      <c r="S4648">
        <v>1</v>
      </c>
      <c r="T4648">
        <v>20260221</v>
      </c>
      <c r="U4648" t="s">
        <v>40</v>
      </c>
      <c r="V4648">
        <v>20260221</v>
      </c>
    </row>
    <row r="4649" spans="1:22" x14ac:dyDescent="0.3">
      <c r="A4649" s="5">
        <v>46302</v>
      </c>
      <c r="B4649" s="98" t="s">
        <v>3865</v>
      </c>
      <c r="C4649" t="s">
        <v>962</v>
      </c>
      <c r="D4649" t="s">
        <v>2849</v>
      </c>
      <c r="E4649" t="s">
        <v>727</v>
      </c>
      <c r="F4649" t="s">
        <v>2850</v>
      </c>
      <c r="G4649" t="s">
        <v>2733</v>
      </c>
      <c r="H4649" t="s">
        <v>2734</v>
      </c>
      <c r="I4649" s="91">
        <v>0.2986111111111111</v>
      </c>
      <c r="J4649" s="91">
        <v>0.30208333333333331</v>
      </c>
      <c r="K4649" s="92">
        <v>0.08</v>
      </c>
      <c r="L4649" s="91">
        <v>0.51180555555555551</v>
      </c>
      <c r="M4649" s="91">
        <v>0.51666666666666672</v>
      </c>
      <c r="N4649" s="92">
        <v>0.12</v>
      </c>
      <c r="O4649">
        <v>1</v>
      </c>
      <c r="P4649">
        <v>45.228786999999997</v>
      </c>
      <c r="Q4649">
        <v>5.6833799999999997</v>
      </c>
      <c r="R4649" s="93">
        <v>46302.575659722221</v>
      </c>
      <c r="S4649">
        <v>1</v>
      </c>
      <c r="T4649">
        <v>20260334</v>
      </c>
      <c r="U4649" t="s">
        <v>40</v>
      </c>
      <c r="V4649">
        <v>20260334</v>
      </c>
    </row>
    <row r="4650" spans="1:22" x14ac:dyDescent="0.3">
      <c r="A4650" s="5">
        <v>46302</v>
      </c>
      <c r="B4650" s="98" t="s">
        <v>3861</v>
      </c>
      <c r="C4650" t="s">
        <v>970</v>
      </c>
      <c r="D4650" t="s">
        <v>3150</v>
      </c>
      <c r="E4650" t="s">
        <v>118</v>
      </c>
      <c r="F4650" t="s">
        <v>3151</v>
      </c>
      <c r="G4650" t="s">
        <v>2733</v>
      </c>
      <c r="H4650" t="s">
        <v>2734</v>
      </c>
      <c r="I4650" s="91">
        <v>0.25</v>
      </c>
      <c r="J4650" s="91">
        <v>0.26041666666666669</v>
      </c>
      <c r="K4650" s="92">
        <v>0.25</v>
      </c>
      <c r="O4650">
        <v>0</v>
      </c>
      <c r="P4650">
        <v>45.168607999999999</v>
      </c>
      <c r="Q4650">
        <v>5.7114330000000004</v>
      </c>
      <c r="R4650" s="93">
        <v>46302.575659722221</v>
      </c>
      <c r="S4650">
        <v>1</v>
      </c>
      <c r="T4650">
        <v>20260182</v>
      </c>
      <c r="U4650" t="s">
        <v>40</v>
      </c>
      <c r="V4650">
        <v>20260182</v>
      </c>
    </row>
    <row r="4651" spans="1:22" x14ac:dyDescent="0.3">
      <c r="A4651" s="5">
        <v>46302</v>
      </c>
      <c r="B4651" s="98" t="s">
        <v>3833</v>
      </c>
      <c r="C4651" t="s">
        <v>978</v>
      </c>
      <c r="D4651" t="s">
        <v>2263</v>
      </c>
      <c r="E4651" t="s">
        <v>245</v>
      </c>
      <c r="F4651" t="s">
        <v>3146</v>
      </c>
      <c r="G4651" t="s">
        <v>2733</v>
      </c>
      <c r="H4651" t="s">
        <v>2781</v>
      </c>
      <c r="I4651" s="91">
        <v>0.33333333333333331</v>
      </c>
      <c r="J4651" s="91">
        <v>0.375</v>
      </c>
      <c r="K4651" s="92">
        <v>1</v>
      </c>
      <c r="O4651">
        <v>0</v>
      </c>
      <c r="P4651">
        <v>45.568052999999999</v>
      </c>
      <c r="Q4651">
        <v>5.9229669999999999</v>
      </c>
      <c r="R4651" s="93">
        <v>46302.575659722221</v>
      </c>
      <c r="S4651">
        <v>1</v>
      </c>
      <c r="T4651">
        <v>20260397</v>
      </c>
      <c r="U4651" t="s">
        <v>838</v>
      </c>
      <c r="V4651">
        <v>20260397</v>
      </c>
    </row>
    <row r="4652" spans="1:22" x14ac:dyDescent="0.3">
      <c r="A4652" s="5">
        <v>46302</v>
      </c>
      <c r="B4652" s="98" t="s">
        <v>3845</v>
      </c>
      <c r="C4652" t="s">
        <v>950</v>
      </c>
      <c r="D4652" t="s">
        <v>1936</v>
      </c>
      <c r="E4652" t="s">
        <v>326</v>
      </c>
      <c r="F4652" t="s">
        <v>1938</v>
      </c>
      <c r="G4652" t="s">
        <v>2733</v>
      </c>
      <c r="H4652" t="s">
        <v>2737</v>
      </c>
      <c r="I4652" s="91">
        <v>0.33333333333333331</v>
      </c>
      <c r="J4652" s="91">
        <v>0.37847222222222221</v>
      </c>
      <c r="K4652" s="92">
        <v>1.08</v>
      </c>
      <c r="L4652" s="91">
        <v>0.42083333333333334</v>
      </c>
      <c r="M4652" s="91">
        <v>0.47152777777777777</v>
      </c>
      <c r="N4652" s="92">
        <v>1.22</v>
      </c>
      <c r="O4652">
        <v>1</v>
      </c>
      <c r="P4652">
        <v>45.194364</v>
      </c>
      <c r="Q4652">
        <v>5.6996609999999999</v>
      </c>
      <c r="R4652" s="93">
        <v>46302.575659722221</v>
      </c>
      <c r="S4652">
        <v>1</v>
      </c>
      <c r="T4652">
        <v>20260288</v>
      </c>
      <c r="U4652" t="s">
        <v>838</v>
      </c>
      <c r="V4652">
        <v>20260288</v>
      </c>
    </row>
    <row r="4653" spans="1:22" x14ac:dyDescent="0.3">
      <c r="A4653" s="5">
        <v>46302</v>
      </c>
      <c r="B4653" s="98" t="s">
        <v>3865</v>
      </c>
      <c r="C4653" t="s">
        <v>962</v>
      </c>
      <c r="D4653" t="s">
        <v>3304</v>
      </c>
      <c r="E4653" t="s">
        <v>728</v>
      </c>
      <c r="F4653" t="s">
        <v>3305</v>
      </c>
      <c r="G4653" t="s">
        <v>2733</v>
      </c>
      <c r="H4653" t="s">
        <v>2734</v>
      </c>
      <c r="I4653" s="91">
        <v>0.2951388888888889</v>
      </c>
      <c r="J4653" s="91">
        <v>0.2986111111111111</v>
      </c>
      <c r="K4653" s="92">
        <v>0.08</v>
      </c>
      <c r="L4653" s="91">
        <v>0.51180555555555551</v>
      </c>
      <c r="M4653" s="91">
        <v>0.51666666666666672</v>
      </c>
      <c r="N4653" s="92">
        <v>0.12</v>
      </c>
      <c r="O4653">
        <v>1</v>
      </c>
      <c r="P4653">
        <v>45.228516999999997</v>
      </c>
      <c r="Q4653">
        <v>5.6831250000000004</v>
      </c>
      <c r="R4653" s="93">
        <v>46302.575659722221</v>
      </c>
      <c r="S4653">
        <v>1</v>
      </c>
      <c r="T4653">
        <v>20260336</v>
      </c>
      <c r="U4653" t="s">
        <v>40</v>
      </c>
      <c r="V4653">
        <v>20260336</v>
      </c>
    </row>
    <row r="4654" spans="1:22" x14ac:dyDescent="0.3">
      <c r="A4654" s="5">
        <v>46302</v>
      </c>
      <c r="B4654" s="98" t="s">
        <v>3845</v>
      </c>
      <c r="C4654" t="s">
        <v>950</v>
      </c>
      <c r="D4654" t="s">
        <v>2538</v>
      </c>
      <c r="E4654" t="s">
        <v>141</v>
      </c>
      <c r="F4654" t="s">
        <v>141</v>
      </c>
      <c r="G4654" t="s">
        <v>2733</v>
      </c>
      <c r="H4654" t="s">
        <v>2737</v>
      </c>
      <c r="I4654" s="91">
        <v>0.33333333333333331</v>
      </c>
      <c r="J4654" s="91">
        <v>0.34722222222222221</v>
      </c>
      <c r="K4654" s="92">
        <v>0.33</v>
      </c>
      <c r="L4654" s="91">
        <v>0.24791666666666667</v>
      </c>
      <c r="M4654" s="91">
        <v>0.25694444444444442</v>
      </c>
      <c r="N4654" s="92">
        <v>0.22</v>
      </c>
      <c r="O4654">
        <v>1</v>
      </c>
      <c r="P4654">
        <v>45.189855999999999</v>
      </c>
      <c r="Q4654">
        <v>5.7242749999999996</v>
      </c>
      <c r="R4654" s="93">
        <v>46302.575659722221</v>
      </c>
      <c r="S4654">
        <v>1</v>
      </c>
      <c r="T4654">
        <v>20260505</v>
      </c>
      <c r="U4654" t="s">
        <v>838</v>
      </c>
      <c r="V4654">
        <v>20260505</v>
      </c>
    </row>
    <row r="4655" spans="1:22" x14ac:dyDescent="0.3">
      <c r="A4655" s="5">
        <v>46302</v>
      </c>
      <c r="B4655" s="98" t="s">
        <v>3883</v>
      </c>
      <c r="C4655" t="s">
        <v>849</v>
      </c>
      <c r="D4655" t="s">
        <v>1866</v>
      </c>
      <c r="E4655" t="s">
        <v>718</v>
      </c>
      <c r="F4655" t="s">
        <v>718</v>
      </c>
      <c r="G4655" t="s">
        <v>2733</v>
      </c>
      <c r="H4655" t="s">
        <v>2737</v>
      </c>
      <c r="I4655" s="91">
        <v>0.33333333333333331</v>
      </c>
      <c r="J4655" s="91">
        <v>0.375</v>
      </c>
      <c r="K4655" s="92">
        <v>1</v>
      </c>
      <c r="L4655" s="91">
        <v>0.24513888888888888</v>
      </c>
      <c r="M4655" s="91">
        <v>0.28749999999999998</v>
      </c>
      <c r="N4655" s="92">
        <v>1.02</v>
      </c>
      <c r="O4655">
        <v>1</v>
      </c>
      <c r="P4655">
        <v>45.244853999999997</v>
      </c>
      <c r="Q4655">
        <v>5.6734859999999996</v>
      </c>
      <c r="R4655" s="93">
        <v>46302.575659722221</v>
      </c>
      <c r="S4655">
        <v>1</v>
      </c>
      <c r="T4655">
        <v>20260265</v>
      </c>
      <c r="U4655" t="s">
        <v>838</v>
      </c>
      <c r="V4655">
        <v>20260265</v>
      </c>
    </row>
    <row r="4656" spans="1:22" x14ac:dyDescent="0.3">
      <c r="A4656" s="5">
        <v>46302</v>
      </c>
      <c r="B4656" s="98" t="s">
        <v>3833</v>
      </c>
      <c r="C4656" t="s">
        <v>978</v>
      </c>
      <c r="D4656" t="s">
        <v>3194</v>
      </c>
      <c r="E4656" t="s">
        <v>67</v>
      </c>
      <c r="F4656" t="s">
        <v>3195</v>
      </c>
      <c r="G4656" t="s">
        <v>2733</v>
      </c>
      <c r="H4656" t="s">
        <v>2734</v>
      </c>
      <c r="I4656" s="91">
        <v>0.16666666666666666</v>
      </c>
      <c r="J4656" s="91">
        <v>0.18055555555555555</v>
      </c>
      <c r="K4656" s="92">
        <v>0.33</v>
      </c>
      <c r="L4656" s="91">
        <v>0.23819444444444443</v>
      </c>
      <c r="M4656" s="91">
        <v>0.34652777777777777</v>
      </c>
      <c r="N4656" s="92">
        <v>2.6</v>
      </c>
      <c r="O4656">
        <v>1</v>
      </c>
      <c r="P4656">
        <v>45.569451000000001</v>
      </c>
      <c r="Q4656">
        <v>5.9207679999999998</v>
      </c>
      <c r="R4656" s="93">
        <v>46302.575659722221</v>
      </c>
      <c r="S4656">
        <v>1</v>
      </c>
      <c r="T4656">
        <v>20260409</v>
      </c>
      <c r="U4656" t="s">
        <v>40</v>
      </c>
      <c r="V4656">
        <v>20260409</v>
      </c>
    </row>
    <row r="4657" spans="1:22" x14ac:dyDescent="0.3">
      <c r="A4657" s="5">
        <v>46302</v>
      </c>
      <c r="B4657" s="98" t="s">
        <v>3820</v>
      </c>
      <c r="C4657" t="s">
        <v>961</v>
      </c>
      <c r="D4657" t="s">
        <v>2644</v>
      </c>
      <c r="E4657" t="s">
        <v>301</v>
      </c>
      <c r="F4657" t="s">
        <v>301</v>
      </c>
      <c r="G4657" t="s">
        <v>2733</v>
      </c>
      <c r="H4657" t="s">
        <v>2737</v>
      </c>
      <c r="I4657" s="91">
        <v>0.40625</v>
      </c>
      <c r="J4657" s="91">
        <v>0.41666666666666669</v>
      </c>
      <c r="K4657" s="92">
        <v>0.25</v>
      </c>
      <c r="L4657" s="91">
        <v>0.3888888888888889</v>
      </c>
      <c r="M4657" s="91">
        <v>0.39166666666666666</v>
      </c>
      <c r="N4657" s="92">
        <v>7.0000000000000007E-2</v>
      </c>
      <c r="O4657">
        <v>1</v>
      </c>
      <c r="P4657">
        <v>45.180677000000003</v>
      </c>
      <c r="Q4657">
        <v>5.7244840000000003</v>
      </c>
      <c r="R4657" s="93">
        <v>46302.575659722221</v>
      </c>
      <c r="S4657">
        <v>1</v>
      </c>
      <c r="T4657">
        <v>20260547</v>
      </c>
      <c r="U4657" t="s">
        <v>838</v>
      </c>
      <c r="V4657">
        <v>20260547</v>
      </c>
    </row>
    <row r="4658" spans="1:22" x14ac:dyDescent="0.3">
      <c r="A4658" s="5">
        <v>46302</v>
      </c>
      <c r="B4658" s="98" t="s">
        <v>3854</v>
      </c>
      <c r="C4658" t="s">
        <v>963</v>
      </c>
      <c r="D4658" t="s">
        <v>3315</v>
      </c>
      <c r="E4658" t="s">
        <v>560</v>
      </c>
      <c r="F4658" t="s">
        <v>3316</v>
      </c>
      <c r="G4658" t="s">
        <v>2733</v>
      </c>
      <c r="H4658" t="s">
        <v>2734</v>
      </c>
      <c r="I4658" s="91">
        <v>0.16666666666666666</v>
      </c>
      <c r="J4658" s="91">
        <v>0.18055555555555555</v>
      </c>
      <c r="K4658" s="92">
        <v>0.33</v>
      </c>
      <c r="L4658" s="91">
        <v>0.15277777777777779</v>
      </c>
      <c r="M4658" s="91">
        <v>0.41180555555555554</v>
      </c>
      <c r="N4658" s="92">
        <v>6.22</v>
      </c>
      <c r="O4658">
        <v>1</v>
      </c>
      <c r="P4658">
        <v>45.146349000000001</v>
      </c>
      <c r="Q4658">
        <v>5.7163180000000002</v>
      </c>
      <c r="R4658" s="93">
        <v>46302.575659722221</v>
      </c>
      <c r="S4658">
        <v>1</v>
      </c>
      <c r="T4658">
        <v>20260349</v>
      </c>
      <c r="U4658" t="s">
        <v>40</v>
      </c>
      <c r="V4658">
        <v>20260349</v>
      </c>
    </row>
    <row r="4659" spans="1:22" x14ac:dyDescent="0.3">
      <c r="A4659" s="5">
        <v>46302</v>
      </c>
      <c r="B4659" s="98" t="s">
        <v>3811</v>
      </c>
      <c r="C4659" t="s">
        <v>975</v>
      </c>
      <c r="D4659" t="s">
        <v>1930</v>
      </c>
      <c r="E4659" t="s">
        <v>421</v>
      </c>
      <c r="F4659" t="s">
        <v>421</v>
      </c>
      <c r="G4659" t="s">
        <v>2733</v>
      </c>
      <c r="H4659" t="s">
        <v>2737</v>
      </c>
      <c r="I4659" s="91">
        <v>0.3125</v>
      </c>
      <c r="J4659" s="91">
        <v>0.35416666666666669</v>
      </c>
      <c r="K4659" s="92">
        <v>1</v>
      </c>
      <c r="L4659" s="91">
        <v>0.26319444444444445</v>
      </c>
      <c r="M4659" s="91">
        <v>0.3263888888888889</v>
      </c>
      <c r="N4659" s="92">
        <v>1.52</v>
      </c>
      <c r="O4659">
        <v>1</v>
      </c>
      <c r="P4659">
        <v>45.362363000000002</v>
      </c>
      <c r="Q4659">
        <v>5.598376</v>
      </c>
      <c r="R4659" s="93">
        <v>46302.575659722221</v>
      </c>
      <c r="S4659">
        <v>1</v>
      </c>
      <c r="T4659">
        <v>20260286</v>
      </c>
      <c r="U4659" t="s">
        <v>838</v>
      </c>
      <c r="V4659">
        <v>20260286</v>
      </c>
    </row>
    <row r="4660" spans="1:22" x14ac:dyDescent="0.3">
      <c r="A4660" s="5">
        <v>46302</v>
      </c>
      <c r="B4660" s="98" t="s">
        <v>3844</v>
      </c>
      <c r="C4660" t="s">
        <v>952</v>
      </c>
      <c r="D4660" t="s">
        <v>2233</v>
      </c>
      <c r="E4660" t="s">
        <v>129</v>
      </c>
      <c r="F4660" t="s">
        <v>129</v>
      </c>
      <c r="G4660" t="s">
        <v>2733</v>
      </c>
      <c r="H4660" t="s">
        <v>2737</v>
      </c>
      <c r="I4660" s="91">
        <v>0.33333333333333331</v>
      </c>
      <c r="J4660" s="91">
        <v>0.34722222222222221</v>
      </c>
      <c r="K4660" s="92">
        <v>0.33</v>
      </c>
      <c r="O4660">
        <v>0</v>
      </c>
      <c r="P4660">
        <v>45.188529000000003</v>
      </c>
      <c r="Q4660">
        <v>5.7245239999999997</v>
      </c>
      <c r="R4660" s="93">
        <v>46302.575659722221</v>
      </c>
      <c r="S4660">
        <v>1</v>
      </c>
      <c r="T4660">
        <v>20260386</v>
      </c>
      <c r="U4660" t="s">
        <v>838</v>
      </c>
      <c r="V4660">
        <v>20260386</v>
      </c>
    </row>
    <row r="4661" spans="1:22" x14ac:dyDescent="0.3">
      <c r="A4661" s="5">
        <v>46302</v>
      </c>
      <c r="B4661" s="98" t="s">
        <v>3817</v>
      </c>
      <c r="C4661" t="s">
        <v>974</v>
      </c>
      <c r="D4661" t="s">
        <v>3307</v>
      </c>
      <c r="E4661" t="s">
        <v>610</v>
      </c>
      <c r="F4661" t="s">
        <v>5988</v>
      </c>
      <c r="G4661" t="s">
        <v>2733</v>
      </c>
      <c r="H4661" t="s">
        <v>2734</v>
      </c>
      <c r="I4661" s="91">
        <v>0.16666666666666666</v>
      </c>
      <c r="J4661" s="91">
        <v>0.18055555555555555</v>
      </c>
      <c r="K4661" s="92">
        <v>0.33</v>
      </c>
      <c r="L4661" s="91">
        <v>0.41388888888888886</v>
      </c>
      <c r="M4661" s="91">
        <v>0.42222222222222222</v>
      </c>
      <c r="N4661" s="92">
        <v>0.2</v>
      </c>
      <c r="O4661">
        <v>1</v>
      </c>
      <c r="P4661">
        <v>45.170372</v>
      </c>
      <c r="Q4661">
        <v>5.7396019999999996</v>
      </c>
      <c r="R4661" s="93">
        <v>46302.575659722221</v>
      </c>
      <c r="S4661">
        <v>1</v>
      </c>
      <c r="T4661">
        <v>20260458</v>
      </c>
      <c r="U4661" t="s">
        <v>40</v>
      </c>
      <c r="V4661">
        <v>20260458</v>
      </c>
    </row>
    <row r="4662" spans="1:22" x14ac:dyDescent="0.3">
      <c r="A4662" s="5">
        <v>46302</v>
      </c>
      <c r="B4662" s="98" t="s">
        <v>3815</v>
      </c>
      <c r="C4662" t="s">
        <v>905</v>
      </c>
      <c r="D4662" t="s">
        <v>3180</v>
      </c>
      <c r="E4662" t="s">
        <v>222</v>
      </c>
      <c r="F4662" t="s">
        <v>3181</v>
      </c>
      <c r="G4662" t="s">
        <v>2733</v>
      </c>
      <c r="H4662" t="s">
        <v>2734</v>
      </c>
      <c r="I4662" s="91">
        <v>0.25</v>
      </c>
      <c r="J4662" s="91">
        <v>0.26041666666666669</v>
      </c>
      <c r="K4662" s="92">
        <v>0.25</v>
      </c>
      <c r="O4662">
        <v>0</v>
      </c>
      <c r="P4662">
        <v>45.189441000000002</v>
      </c>
      <c r="Q4662">
        <v>5.7262389999999996</v>
      </c>
      <c r="R4662" s="93">
        <v>46302.575659722221</v>
      </c>
      <c r="S4662">
        <v>1</v>
      </c>
      <c r="T4662">
        <v>20260153</v>
      </c>
      <c r="U4662" t="s">
        <v>40</v>
      </c>
      <c r="V4662">
        <v>20260153</v>
      </c>
    </row>
    <row r="4663" spans="1:22" x14ac:dyDescent="0.3">
      <c r="A4663" s="5">
        <v>46302</v>
      </c>
      <c r="B4663" s="98" t="s">
        <v>3839</v>
      </c>
      <c r="C4663" t="s">
        <v>966</v>
      </c>
      <c r="D4663" t="s">
        <v>2369</v>
      </c>
      <c r="E4663" t="s">
        <v>457</v>
      </c>
      <c r="F4663" t="s">
        <v>2370</v>
      </c>
      <c r="G4663" t="s">
        <v>2733</v>
      </c>
      <c r="H4663" t="s">
        <v>2737</v>
      </c>
      <c r="I4663" s="91">
        <v>0.23958333333333334</v>
      </c>
      <c r="J4663" s="91">
        <v>0.25</v>
      </c>
      <c r="K4663" s="92">
        <v>0.25</v>
      </c>
      <c r="L4663" s="91">
        <v>0.36805555555555558</v>
      </c>
      <c r="M4663" s="91">
        <v>0.38750000000000001</v>
      </c>
      <c r="N4663" s="92">
        <v>0.47</v>
      </c>
      <c r="O4663">
        <v>1</v>
      </c>
      <c r="P4663">
        <v>45.365228999999999</v>
      </c>
      <c r="Q4663">
        <v>5.5940120000000002</v>
      </c>
      <c r="R4663" s="93">
        <v>46302.575659722221</v>
      </c>
      <c r="S4663">
        <v>1</v>
      </c>
      <c r="T4663">
        <v>20260433</v>
      </c>
      <c r="U4663" t="s">
        <v>838</v>
      </c>
      <c r="V4663">
        <v>20260433</v>
      </c>
    </row>
    <row r="4664" spans="1:22" x14ac:dyDescent="0.3">
      <c r="A4664" s="5">
        <v>46302</v>
      </c>
      <c r="B4664" s="98" t="s">
        <v>3831</v>
      </c>
      <c r="C4664" t="s">
        <v>892</v>
      </c>
      <c r="D4664" t="s">
        <v>3072</v>
      </c>
      <c r="E4664" t="s">
        <v>364</v>
      </c>
      <c r="F4664" t="s">
        <v>3073</v>
      </c>
      <c r="G4664" t="s">
        <v>2733</v>
      </c>
      <c r="H4664" t="s">
        <v>2734</v>
      </c>
      <c r="I4664" s="91">
        <v>0.16666666666666666</v>
      </c>
      <c r="J4664" s="91">
        <v>0.18055555555555555</v>
      </c>
      <c r="K4664" s="92">
        <v>0.33</v>
      </c>
      <c r="O4664">
        <v>0</v>
      </c>
      <c r="P4664">
        <v>45.187527000000003</v>
      </c>
      <c r="Q4664">
        <v>5.7106579999999996</v>
      </c>
      <c r="R4664" s="93">
        <v>46302.575659722221</v>
      </c>
      <c r="S4664">
        <v>1</v>
      </c>
      <c r="T4664">
        <v>20260019</v>
      </c>
      <c r="U4664" t="s">
        <v>40</v>
      </c>
      <c r="V4664">
        <v>20260019</v>
      </c>
    </row>
    <row r="4665" spans="1:22" x14ac:dyDescent="0.3">
      <c r="A4665" s="5">
        <v>46302</v>
      </c>
      <c r="B4665" s="98" t="s">
        <v>3862</v>
      </c>
      <c r="C4665" t="s">
        <v>853</v>
      </c>
      <c r="D4665" t="s">
        <v>3223</v>
      </c>
      <c r="E4665" t="s">
        <v>381</v>
      </c>
      <c r="F4665" t="s">
        <v>381</v>
      </c>
      <c r="G4665" t="s">
        <v>2733</v>
      </c>
      <c r="H4665" t="s">
        <v>2737</v>
      </c>
      <c r="I4665" s="91">
        <v>0.33333333333333331</v>
      </c>
      <c r="J4665" s="91">
        <v>0.4236111111111111</v>
      </c>
      <c r="K4665" s="92">
        <v>2.17</v>
      </c>
      <c r="O4665">
        <v>0</v>
      </c>
      <c r="P4665">
        <v>45.147682000000003</v>
      </c>
      <c r="Q4665">
        <v>5.7162199999999999</v>
      </c>
      <c r="R4665" s="93">
        <v>46302.575659722221</v>
      </c>
      <c r="S4665">
        <v>1</v>
      </c>
      <c r="T4665">
        <v>20260535</v>
      </c>
      <c r="U4665" t="s">
        <v>3760</v>
      </c>
      <c r="V4665">
        <v>20260535</v>
      </c>
    </row>
    <row r="4666" spans="1:22" x14ac:dyDescent="0.3">
      <c r="A4666" s="5">
        <v>46302</v>
      </c>
      <c r="B4666" s="98" t="s">
        <v>3864</v>
      </c>
      <c r="C4666" t="s">
        <v>960</v>
      </c>
      <c r="D4666" t="s">
        <v>3803</v>
      </c>
      <c r="E4666" t="s">
        <v>768</v>
      </c>
      <c r="F4666" t="s">
        <v>3804</v>
      </c>
      <c r="G4666" t="s">
        <v>2733</v>
      </c>
      <c r="H4666" t="s">
        <v>2734</v>
      </c>
      <c r="I4666" s="91">
        <v>0.16666666666666666</v>
      </c>
      <c r="J4666" s="91">
        <v>0.18055555555555555</v>
      </c>
      <c r="K4666" s="92">
        <v>0.33</v>
      </c>
      <c r="L4666" s="91">
        <v>0.25694444444444442</v>
      </c>
      <c r="M4666" s="91">
        <v>0.28194444444444444</v>
      </c>
      <c r="N4666" s="92">
        <v>0.6</v>
      </c>
      <c r="O4666">
        <v>1</v>
      </c>
      <c r="P4666">
        <v>45.180636</v>
      </c>
      <c r="Q4666">
        <v>5.7115109999999998</v>
      </c>
      <c r="R4666" s="93">
        <v>46302.575659722221</v>
      </c>
      <c r="S4666">
        <v>1</v>
      </c>
      <c r="T4666">
        <v>20260009</v>
      </c>
      <c r="U4666" t="s">
        <v>40</v>
      </c>
      <c r="V4666">
        <v>20260009</v>
      </c>
    </row>
    <row r="4667" spans="1:22" x14ac:dyDescent="0.3">
      <c r="A4667" s="5">
        <v>46302</v>
      </c>
      <c r="B4667" s="98" t="s">
        <v>3865</v>
      </c>
      <c r="C4667" t="s">
        <v>962</v>
      </c>
      <c r="D4667" t="s">
        <v>1725</v>
      </c>
      <c r="E4667" t="s">
        <v>471</v>
      </c>
      <c r="F4667" t="s">
        <v>471</v>
      </c>
      <c r="G4667" t="s">
        <v>2733</v>
      </c>
      <c r="H4667" t="s">
        <v>2737</v>
      </c>
      <c r="I4667" s="91">
        <v>0.23958333333333334</v>
      </c>
      <c r="J4667" s="91">
        <v>0.28472222222222221</v>
      </c>
      <c r="K4667" s="92">
        <v>1.08</v>
      </c>
      <c r="L4667" s="91">
        <v>0.33541666666666664</v>
      </c>
      <c r="M4667" s="91">
        <v>0.38750000000000001</v>
      </c>
      <c r="N4667" s="92">
        <v>1.25</v>
      </c>
      <c r="O4667">
        <v>1</v>
      </c>
      <c r="P4667">
        <v>45.334660999999997</v>
      </c>
      <c r="Q4667">
        <v>5.6211659999999997</v>
      </c>
      <c r="R4667" s="93">
        <v>46302.575659722221</v>
      </c>
      <c r="S4667">
        <v>1</v>
      </c>
      <c r="T4667">
        <v>20260223</v>
      </c>
      <c r="U4667" t="s">
        <v>838</v>
      </c>
      <c r="V4667">
        <v>20260223</v>
      </c>
    </row>
    <row r="4668" spans="1:22" x14ac:dyDescent="0.3">
      <c r="A4668" s="5">
        <v>46302</v>
      </c>
      <c r="B4668" s="98" t="s">
        <v>3856</v>
      </c>
      <c r="C4668" t="s">
        <v>979</v>
      </c>
      <c r="D4668" t="s">
        <v>1399</v>
      </c>
      <c r="E4668" t="s">
        <v>291</v>
      </c>
      <c r="F4668" t="s">
        <v>3186</v>
      </c>
      <c r="G4668" t="s">
        <v>2733</v>
      </c>
      <c r="H4668" t="s">
        <v>2781</v>
      </c>
      <c r="I4668" s="91">
        <v>0.33333333333333331</v>
      </c>
      <c r="J4668" s="91">
        <v>0.375</v>
      </c>
      <c r="K4668" s="92">
        <v>1</v>
      </c>
      <c r="L4668" s="91">
        <v>0.20347222222222222</v>
      </c>
      <c r="M4668" s="91">
        <v>0.27083333333333331</v>
      </c>
      <c r="N4668" s="92">
        <v>1.62</v>
      </c>
      <c r="O4668">
        <v>1</v>
      </c>
      <c r="P4668">
        <v>45.150571999999997</v>
      </c>
      <c r="Q4668">
        <v>5.7256600000000004</v>
      </c>
      <c r="R4668" s="93">
        <v>46302.575659722221</v>
      </c>
      <c r="S4668">
        <v>1</v>
      </c>
      <c r="T4668">
        <v>20260106</v>
      </c>
      <c r="U4668" t="s">
        <v>838</v>
      </c>
      <c r="V4668">
        <v>20260106</v>
      </c>
    </row>
    <row r="4669" spans="1:22" x14ac:dyDescent="0.3">
      <c r="A4669" s="5">
        <v>46302</v>
      </c>
      <c r="B4669" s="98" t="s">
        <v>3833</v>
      </c>
      <c r="C4669" t="s">
        <v>978</v>
      </c>
      <c r="D4669" t="s">
        <v>3240</v>
      </c>
      <c r="E4669" t="s">
        <v>410</v>
      </c>
      <c r="F4669" t="s">
        <v>3241</v>
      </c>
      <c r="G4669" t="s">
        <v>2733</v>
      </c>
      <c r="H4669" t="s">
        <v>2734</v>
      </c>
      <c r="I4669" s="91">
        <v>0.16666666666666666</v>
      </c>
      <c r="J4669" s="91">
        <v>0.18055555555555555</v>
      </c>
      <c r="K4669" s="92">
        <v>0.33</v>
      </c>
      <c r="O4669">
        <v>0</v>
      </c>
      <c r="P4669">
        <v>45.565835999999997</v>
      </c>
      <c r="Q4669">
        <v>5.8936609999999998</v>
      </c>
      <c r="R4669" s="93">
        <v>46302.575659722221</v>
      </c>
      <c r="S4669">
        <v>1</v>
      </c>
      <c r="T4669">
        <v>20260107</v>
      </c>
      <c r="U4669" t="s">
        <v>40</v>
      </c>
      <c r="V4669">
        <v>20260107</v>
      </c>
    </row>
    <row r="4670" spans="1:22" x14ac:dyDescent="0.3">
      <c r="A4670" s="5">
        <v>46302</v>
      </c>
      <c r="B4670" s="98" t="s">
        <v>3817</v>
      </c>
      <c r="C4670" t="s">
        <v>974</v>
      </c>
      <c r="D4670" t="s">
        <v>6558</v>
      </c>
      <c r="E4670" t="s">
        <v>236</v>
      </c>
      <c r="F4670" t="s">
        <v>6559</v>
      </c>
      <c r="G4670" t="s">
        <v>2733</v>
      </c>
      <c r="H4670" t="s">
        <v>2737</v>
      </c>
      <c r="I4670" s="91">
        <v>0.33333333333333331</v>
      </c>
      <c r="J4670" s="91">
        <v>0.37847222222222221</v>
      </c>
      <c r="K4670" s="92">
        <v>1.08</v>
      </c>
      <c r="O4670">
        <v>0</v>
      </c>
      <c r="P4670">
        <v>45.184652999999997</v>
      </c>
      <c r="Q4670">
        <v>5.7162660000000001</v>
      </c>
      <c r="R4670" s="93">
        <v>46302.575659722221</v>
      </c>
      <c r="S4670">
        <v>1</v>
      </c>
      <c r="T4670">
        <v>20260245</v>
      </c>
      <c r="U4670" t="s">
        <v>3760</v>
      </c>
      <c r="V4670">
        <v>20260245</v>
      </c>
    </row>
    <row r="4671" spans="1:22" x14ac:dyDescent="0.3">
      <c r="A4671" s="5">
        <v>46302</v>
      </c>
      <c r="B4671" s="98" t="s">
        <v>3822</v>
      </c>
      <c r="C4671" t="s">
        <v>944</v>
      </c>
      <c r="D4671" t="s">
        <v>2769</v>
      </c>
      <c r="E4671" t="s">
        <v>202</v>
      </c>
      <c r="F4671" t="s">
        <v>2770</v>
      </c>
      <c r="G4671" t="s">
        <v>2733</v>
      </c>
      <c r="H4671" t="s">
        <v>2734</v>
      </c>
      <c r="I4671" s="91">
        <v>0.16666666666666666</v>
      </c>
      <c r="J4671" s="91">
        <v>0.18055555555555555</v>
      </c>
      <c r="K4671" s="92">
        <v>0.33</v>
      </c>
      <c r="L4671" s="91">
        <v>0.13055555555555556</v>
      </c>
      <c r="M4671" s="91">
        <v>0.31180555555555556</v>
      </c>
      <c r="N4671" s="92">
        <v>4.3499999999999996</v>
      </c>
      <c r="O4671">
        <v>1</v>
      </c>
      <c r="P4671">
        <v>45.190215999999999</v>
      </c>
      <c r="Q4671">
        <v>5.7257730000000002</v>
      </c>
      <c r="R4671" s="93">
        <v>46302.575659722221</v>
      </c>
      <c r="S4671">
        <v>1</v>
      </c>
      <c r="T4671">
        <v>20260067</v>
      </c>
      <c r="U4671" t="s">
        <v>40</v>
      </c>
      <c r="V4671">
        <v>20260067</v>
      </c>
    </row>
    <row r="4672" spans="1:22" x14ac:dyDescent="0.3">
      <c r="A4672" s="5">
        <v>46302</v>
      </c>
      <c r="B4672" s="98" t="s">
        <v>3831</v>
      </c>
      <c r="C4672" t="s">
        <v>892</v>
      </c>
      <c r="D4672" t="s">
        <v>3313</v>
      </c>
      <c r="E4672" t="s">
        <v>332</v>
      </c>
      <c r="F4672" t="s">
        <v>3314</v>
      </c>
      <c r="G4672" t="s">
        <v>2733</v>
      </c>
      <c r="H4672" t="s">
        <v>2734</v>
      </c>
      <c r="I4672" s="91">
        <v>0.16666666666666666</v>
      </c>
      <c r="J4672" s="91">
        <v>0.18055555555555555</v>
      </c>
      <c r="K4672" s="92">
        <v>0.33</v>
      </c>
      <c r="O4672">
        <v>0</v>
      </c>
      <c r="P4672">
        <v>45.182187999999996</v>
      </c>
      <c r="Q4672">
        <v>5.7211590000000001</v>
      </c>
      <c r="R4672" s="93">
        <v>46302.575659722221</v>
      </c>
      <c r="S4672">
        <v>1</v>
      </c>
      <c r="T4672">
        <v>20260557</v>
      </c>
      <c r="U4672" t="s">
        <v>40</v>
      </c>
      <c r="V4672">
        <v>20260557</v>
      </c>
    </row>
    <row r="4673" spans="1:22" x14ac:dyDescent="0.3">
      <c r="A4673" s="5">
        <v>46302</v>
      </c>
      <c r="B4673" s="98" t="s">
        <v>3813</v>
      </c>
      <c r="C4673" t="s">
        <v>847</v>
      </c>
      <c r="D4673" t="s">
        <v>1435</v>
      </c>
      <c r="E4673" t="s">
        <v>1437</v>
      </c>
      <c r="F4673" t="s">
        <v>1437</v>
      </c>
      <c r="G4673" t="s">
        <v>2733</v>
      </c>
      <c r="H4673" t="s">
        <v>2737</v>
      </c>
      <c r="I4673" s="91">
        <v>0.33333333333333331</v>
      </c>
      <c r="J4673" s="91">
        <v>0.37847222222222221</v>
      </c>
      <c r="K4673" s="92">
        <v>1.08</v>
      </c>
      <c r="L4673" s="91">
        <v>0.19375000000000001</v>
      </c>
      <c r="M4673" s="91">
        <v>0.21597222222222223</v>
      </c>
      <c r="N4673" s="92">
        <v>0.53</v>
      </c>
      <c r="O4673">
        <v>1</v>
      </c>
      <c r="P4673">
        <v>45.182681000000002</v>
      </c>
      <c r="Q4673">
        <v>5.7249639999999999</v>
      </c>
      <c r="R4673" s="93">
        <v>46302.575659722221</v>
      </c>
      <c r="S4673">
        <v>1</v>
      </c>
      <c r="T4673">
        <v>20260121</v>
      </c>
      <c r="U4673" t="s">
        <v>838</v>
      </c>
      <c r="V4673">
        <v>20260121</v>
      </c>
    </row>
    <row r="4674" spans="1:22" x14ac:dyDescent="0.3">
      <c r="A4674" s="5">
        <v>46302</v>
      </c>
      <c r="B4674" s="98" t="s">
        <v>3816</v>
      </c>
      <c r="C4674" t="s">
        <v>957</v>
      </c>
      <c r="D4674" t="s">
        <v>3031</v>
      </c>
      <c r="E4674" t="s">
        <v>157</v>
      </c>
      <c r="F4674" t="s">
        <v>3032</v>
      </c>
      <c r="G4674" t="s">
        <v>2733</v>
      </c>
      <c r="H4674" t="s">
        <v>2734</v>
      </c>
      <c r="I4674" s="91">
        <v>0.36458333333333331</v>
      </c>
      <c r="J4674" s="91">
        <v>0.37847222222222221</v>
      </c>
      <c r="K4674" s="92">
        <v>0.33</v>
      </c>
      <c r="L4674" s="91">
        <v>0.3840277777777778</v>
      </c>
      <c r="M4674" s="91">
        <v>0.39166666666666666</v>
      </c>
      <c r="N4674" s="92">
        <v>0.18</v>
      </c>
      <c r="O4674">
        <v>1</v>
      </c>
      <c r="P4674">
        <v>45.199010000000001</v>
      </c>
      <c r="Q4674">
        <v>5.7367730000000003</v>
      </c>
      <c r="R4674" s="93">
        <v>46302.575659722221</v>
      </c>
      <c r="S4674">
        <v>1</v>
      </c>
      <c r="T4674">
        <v>20260172</v>
      </c>
      <c r="U4674" t="s">
        <v>40</v>
      </c>
      <c r="V4674">
        <v>20260172</v>
      </c>
    </row>
    <row r="4675" spans="1:22" x14ac:dyDescent="0.3">
      <c r="A4675" s="5">
        <v>46302</v>
      </c>
      <c r="B4675" s="98" t="s">
        <v>3826</v>
      </c>
      <c r="C4675" t="s">
        <v>886</v>
      </c>
      <c r="D4675" t="s">
        <v>3242</v>
      </c>
      <c r="E4675" t="s">
        <v>435</v>
      </c>
      <c r="F4675" t="s">
        <v>3243</v>
      </c>
      <c r="G4675" t="s">
        <v>2733</v>
      </c>
      <c r="H4675" t="s">
        <v>2734</v>
      </c>
      <c r="I4675" s="91">
        <v>0.16666666666666666</v>
      </c>
      <c r="J4675" s="91">
        <v>0.18055555555555555</v>
      </c>
      <c r="K4675" s="92">
        <v>0.33</v>
      </c>
      <c r="L4675" s="91">
        <v>0.18263888888888888</v>
      </c>
      <c r="M4675" s="91">
        <v>0.53749999999999998</v>
      </c>
      <c r="N4675" s="92">
        <v>8.52</v>
      </c>
      <c r="O4675">
        <v>1</v>
      </c>
      <c r="P4675">
        <v>45.181677999999998</v>
      </c>
      <c r="Q4675">
        <v>5.7453979999999998</v>
      </c>
      <c r="R4675" s="93">
        <v>46302.575659722221</v>
      </c>
      <c r="S4675">
        <v>1</v>
      </c>
      <c r="T4675">
        <v>20260156</v>
      </c>
      <c r="U4675" t="s">
        <v>40</v>
      </c>
      <c r="V4675">
        <v>20260156</v>
      </c>
    </row>
    <row r="4676" spans="1:22" x14ac:dyDescent="0.3">
      <c r="A4676" s="5">
        <v>46302</v>
      </c>
      <c r="B4676" s="98" t="s">
        <v>3835</v>
      </c>
      <c r="C4676" t="s">
        <v>859</v>
      </c>
      <c r="D4676" t="s">
        <v>3196</v>
      </c>
      <c r="E4676" t="s">
        <v>521</v>
      </c>
      <c r="F4676" t="s">
        <v>3197</v>
      </c>
      <c r="G4676" t="s">
        <v>2733</v>
      </c>
      <c r="H4676" t="s">
        <v>2734</v>
      </c>
      <c r="I4676" s="91">
        <v>0.16666666666666666</v>
      </c>
      <c r="J4676" s="91">
        <v>0.1736111111111111</v>
      </c>
      <c r="K4676" s="92">
        <v>0.17</v>
      </c>
      <c r="O4676">
        <v>0</v>
      </c>
      <c r="P4676">
        <v>45.191065999999999</v>
      </c>
      <c r="Q4676">
        <v>5.7243019999999998</v>
      </c>
      <c r="R4676" s="93">
        <v>46302.575659722221</v>
      </c>
      <c r="S4676">
        <v>1</v>
      </c>
      <c r="T4676">
        <v>20260502</v>
      </c>
      <c r="U4676" t="s">
        <v>40</v>
      </c>
      <c r="V4676">
        <v>20260502</v>
      </c>
    </row>
    <row r="4677" spans="1:22" x14ac:dyDescent="0.3">
      <c r="A4677" s="5">
        <v>46302</v>
      </c>
      <c r="B4677" s="98" t="s">
        <v>3861</v>
      </c>
      <c r="C4677" t="s">
        <v>970</v>
      </c>
      <c r="D4677" t="s">
        <v>1900</v>
      </c>
      <c r="E4677" t="s">
        <v>93</v>
      </c>
      <c r="F4677" t="s">
        <v>93</v>
      </c>
      <c r="G4677" t="s">
        <v>2733</v>
      </c>
      <c r="H4677" t="s">
        <v>2737</v>
      </c>
      <c r="I4677" s="91">
        <v>0.33333333333333331</v>
      </c>
      <c r="J4677" s="91">
        <v>0.3611111111111111</v>
      </c>
      <c r="K4677" s="92">
        <v>0.67</v>
      </c>
      <c r="O4677">
        <v>0</v>
      </c>
      <c r="P4677">
        <v>45.177773000000002</v>
      </c>
      <c r="Q4677">
        <v>5.7280009999999999</v>
      </c>
      <c r="R4677" s="93">
        <v>46302.575659722221</v>
      </c>
      <c r="S4677">
        <v>1</v>
      </c>
      <c r="T4677">
        <v>20260277</v>
      </c>
      <c r="U4677" t="s">
        <v>838</v>
      </c>
      <c r="V4677">
        <v>20260277</v>
      </c>
    </row>
    <row r="4678" spans="1:22" x14ac:dyDescent="0.3">
      <c r="A4678" s="5">
        <v>46302</v>
      </c>
      <c r="B4678" s="98" t="s">
        <v>3844</v>
      </c>
      <c r="C4678" t="s">
        <v>952</v>
      </c>
      <c r="D4678" t="s">
        <v>874</v>
      </c>
      <c r="E4678" t="s">
        <v>807</v>
      </c>
      <c r="F4678" t="s">
        <v>3094</v>
      </c>
      <c r="G4678" t="s">
        <v>2733</v>
      </c>
      <c r="H4678" t="s">
        <v>2734</v>
      </c>
      <c r="I4678" s="91">
        <v>0.16666666666666666</v>
      </c>
      <c r="J4678" s="91">
        <v>0.18055555555555555</v>
      </c>
      <c r="K4678" s="92">
        <v>0.33</v>
      </c>
      <c r="O4678">
        <v>0</v>
      </c>
      <c r="P4678">
        <v>45.185158000000001</v>
      </c>
      <c r="Q4678">
        <v>5.7167779999999997</v>
      </c>
      <c r="R4678" s="93">
        <v>46302.575659722221</v>
      </c>
      <c r="S4678">
        <v>1</v>
      </c>
      <c r="V4678" t="s">
        <v>3795</v>
      </c>
    </row>
    <row r="4679" spans="1:22" x14ac:dyDescent="0.3">
      <c r="A4679" s="5">
        <v>46302</v>
      </c>
      <c r="B4679" s="98" t="s">
        <v>3845</v>
      </c>
      <c r="C4679" t="s">
        <v>950</v>
      </c>
      <c r="D4679" t="s">
        <v>3092</v>
      </c>
      <c r="E4679" t="s">
        <v>105</v>
      </c>
      <c r="F4679" t="s">
        <v>3093</v>
      </c>
      <c r="G4679" t="s">
        <v>2733</v>
      </c>
      <c r="H4679" t="s">
        <v>2734</v>
      </c>
      <c r="I4679" s="91">
        <v>0.16666666666666666</v>
      </c>
      <c r="J4679" s="91">
        <v>0.18055555555555555</v>
      </c>
      <c r="K4679" s="92">
        <v>0.33</v>
      </c>
      <c r="L4679" s="91">
        <v>0.21319444444444444</v>
      </c>
      <c r="M4679" s="91">
        <v>0.25763888888888886</v>
      </c>
      <c r="N4679" s="92">
        <v>1.07</v>
      </c>
      <c r="O4679">
        <v>1</v>
      </c>
      <c r="P4679">
        <v>45.189875000000001</v>
      </c>
      <c r="Q4679">
        <v>5.7246810000000004</v>
      </c>
      <c r="R4679" s="93">
        <v>46302.575659722221</v>
      </c>
      <c r="S4679">
        <v>1</v>
      </c>
      <c r="T4679">
        <v>20260488</v>
      </c>
      <c r="U4679" t="s">
        <v>40</v>
      </c>
      <c r="V4679">
        <v>20260488</v>
      </c>
    </row>
    <row r="4680" spans="1:22" x14ac:dyDescent="0.3">
      <c r="A4680" s="5">
        <v>46302</v>
      </c>
      <c r="B4680" s="98" t="s">
        <v>3835</v>
      </c>
      <c r="C4680" t="s">
        <v>859</v>
      </c>
      <c r="D4680" t="s">
        <v>2529</v>
      </c>
      <c r="E4680" t="s">
        <v>521</v>
      </c>
      <c r="F4680" t="s">
        <v>521</v>
      </c>
      <c r="G4680" t="s">
        <v>2733</v>
      </c>
      <c r="H4680" t="s">
        <v>2737</v>
      </c>
      <c r="I4680" s="91">
        <v>0.33333333333333331</v>
      </c>
      <c r="J4680" s="91">
        <v>0.34722222222222221</v>
      </c>
      <c r="K4680" s="92">
        <v>0.33</v>
      </c>
      <c r="O4680">
        <v>0</v>
      </c>
      <c r="P4680">
        <v>45.191065999999999</v>
      </c>
      <c r="Q4680">
        <v>5.7243019999999998</v>
      </c>
      <c r="R4680" s="93">
        <v>46302.575659722221</v>
      </c>
      <c r="S4680">
        <v>1</v>
      </c>
      <c r="T4680">
        <v>20260502</v>
      </c>
      <c r="U4680" t="s">
        <v>838</v>
      </c>
      <c r="V4680">
        <v>20260502</v>
      </c>
    </row>
    <row r="4681" spans="1:22" x14ac:dyDescent="0.3">
      <c r="A4681" s="5">
        <v>46302</v>
      </c>
      <c r="B4681" s="98" t="s">
        <v>3820</v>
      </c>
      <c r="C4681" t="s">
        <v>961</v>
      </c>
      <c r="D4681" t="s">
        <v>2916</v>
      </c>
      <c r="E4681" t="s">
        <v>562</v>
      </c>
      <c r="F4681" t="s">
        <v>2917</v>
      </c>
      <c r="G4681" t="s">
        <v>2733</v>
      </c>
      <c r="H4681" t="s">
        <v>2734</v>
      </c>
      <c r="I4681" s="91">
        <v>0.2638888888888889</v>
      </c>
      <c r="J4681" s="91">
        <v>0.27777777777777779</v>
      </c>
      <c r="K4681" s="92">
        <v>0.33</v>
      </c>
      <c r="L4681" s="91">
        <v>0.28541666666666665</v>
      </c>
      <c r="M4681" s="91">
        <v>0.57847222222222228</v>
      </c>
      <c r="N4681" s="92">
        <v>7.03</v>
      </c>
      <c r="O4681">
        <v>1</v>
      </c>
      <c r="P4681">
        <v>45.166173999999998</v>
      </c>
      <c r="Q4681">
        <v>5.7258250000000004</v>
      </c>
      <c r="R4681" s="93">
        <v>46302.575659722221</v>
      </c>
      <c r="S4681">
        <v>1</v>
      </c>
      <c r="T4681">
        <v>20260360</v>
      </c>
      <c r="U4681" t="s">
        <v>40</v>
      </c>
      <c r="V4681">
        <v>20260360</v>
      </c>
    </row>
    <row r="4682" spans="1:22" x14ac:dyDescent="0.3">
      <c r="A4682" s="5">
        <v>46302</v>
      </c>
      <c r="B4682" s="98" t="s">
        <v>3842</v>
      </c>
      <c r="C4682" t="s">
        <v>865</v>
      </c>
      <c r="D4682" t="s">
        <v>3371</v>
      </c>
      <c r="E4682" t="s">
        <v>99</v>
      </c>
      <c r="F4682" t="s">
        <v>5991</v>
      </c>
      <c r="G4682" t="s">
        <v>2733</v>
      </c>
      <c r="H4682" t="s">
        <v>2734</v>
      </c>
      <c r="I4682" s="91">
        <v>0.16666666666666666</v>
      </c>
      <c r="J4682" s="91">
        <v>0.18055555555555555</v>
      </c>
      <c r="K4682" s="92">
        <v>0.33</v>
      </c>
      <c r="L4682" s="91">
        <v>0.3263888888888889</v>
      </c>
      <c r="M4682" s="91">
        <v>0.3298611111111111</v>
      </c>
      <c r="N4682" s="92">
        <v>0.08</v>
      </c>
      <c r="O4682">
        <v>1</v>
      </c>
      <c r="P4682">
        <v>45.188929999999999</v>
      </c>
      <c r="Q4682">
        <v>5.7123470000000003</v>
      </c>
      <c r="R4682" s="93">
        <v>46302.575659722221</v>
      </c>
      <c r="S4682">
        <v>1</v>
      </c>
      <c r="T4682">
        <v>20260007</v>
      </c>
      <c r="U4682" t="s">
        <v>40</v>
      </c>
      <c r="V4682">
        <v>20260007</v>
      </c>
    </row>
    <row r="4683" spans="1:22" x14ac:dyDescent="0.3">
      <c r="A4683" s="5">
        <v>46302</v>
      </c>
      <c r="B4683" s="98" t="s">
        <v>3867</v>
      </c>
      <c r="C4683" t="s">
        <v>914</v>
      </c>
      <c r="D4683" t="s">
        <v>2374</v>
      </c>
      <c r="E4683" t="s">
        <v>781</v>
      </c>
      <c r="F4683" t="s">
        <v>781</v>
      </c>
      <c r="G4683" t="s">
        <v>2733</v>
      </c>
      <c r="H4683" t="s">
        <v>2737</v>
      </c>
      <c r="I4683" s="91">
        <v>0.33333333333333331</v>
      </c>
      <c r="J4683" s="91">
        <v>0.375</v>
      </c>
      <c r="K4683" s="92">
        <v>1</v>
      </c>
      <c r="L4683" s="91">
        <v>0.28402777777777777</v>
      </c>
      <c r="M4683" s="91">
        <v>0.34652777777777777</v>
      </c>
      <c r="N4683" s="92">
        <v>1.5</v>
      </c>
      <c r="O4683">
        <v>1</v>
      </c>
      <c r="P4683">
        <v>45.187779999999997</v>
      </c>
      <c r="Q4683">
        <v>5.6920270000000004</v>
      </c>
      <c r="R4683" s="93">
        <v>46302.575659722221</v>
      </c>
      <c r="S4683">
        <v>1</v>
      </c>
      <c r="T4683">
        <v>20260435</v>
      </c>
      <c r="U4683" t="s">
        <v>838</v>
      </c>
      <c r="V4683">
        <v>20260435</v>
      </c>
    </row>
    <row r="4684" spans="1:22" x14ac:dyDescent="0.3">
      <c r="A4684" s="5">
        <v>46302</v>
      </c>
      <c r="B4684" s="98" t="s">
        <v>3813</v>
      </c>
      <c r="C4684" t="s">
        <v>847</v>
      </c>
      <c r="D4684" t="s">
        <v>2007</v>
      </c>
      <c r="E4684" t="s">
        <v>398</v>
      </c>
      <c r="F4684" t="s">
        <v>398</v>
      </c>
      <c r="G4684" t="s">
        <v>2733</v>
      </c>
      <c r="H4684" t="s">
        <v>2737</v>
      </c>
      <c r="I4684" s="91">
        <v>0.33333333333333331</v>
      </c>
      <c r="J4684" s="91">
        <v>0.37847222222222221</v>
      </c>
      <c r="K4684" s="92">
        <v>1.08</v>
      </c>
      <c r="L4684" s="91">
        <v>0.22708333333333333</v>
      </c>
      <c r="M4684" s="91">
        <v>0.44166666666666665</v>
      </c>
      <c r="N4684" s="92">
        <v>5.15</v>
      </c>
      <c r="O4684">
        <v>1</v>
      </c>
      <c r="P4684">
        <v>45.164098000000003</v>
      </c>
      <c r="Q4684">
        <v>5.7531749999999997</v>
      </c>
      <c r="R4684" s="93">
        <v>46302.575659722221</v>
      </c>
      <c r="S4684">
        <v>1</v>
      </c>
      <c r="T4684">
        <v>20260309</v>
      </c>
      <c r="U4684" t="s">
        <v>838</v>
      </c>
      <c r="V4684">
        <v>20260309</v>
      </c>
    </row>
    <row r="4685" spans="1:22" x14ac:dyDescent="0.3">
      <c r="A4685" s="5">
        <v>46302</v>
      </c>
      <c r="B4685" s="98" t="s">
        <v>3826</v>
      </c>
      <c r="C4685" t="s">
        <v>886</v>
      </c>
      <c r="D4685" t="s">
        <v>3097</v>
      </c>
      <c r="E4685" t="s">
        <v>161</v>
      </c>
      <c r="F4685" t="s">
        <v>3098</v>
      </c>
      <c r="G4685" t="s">
        <v>2733</v>
      </c>
      <c r="H4685" t="s">
        <v>2734</v>
      </c>
      <c r="I4685" s="91">
        <v>0.16666666666666666</v>
      </c>
      <c r="J4685" s="91">
        <v>0.18055555555555555</v>
      </c>
      <c r="K4685" s="92">
        <v>0.33</v>
      </c>
      <c r="L4685" s="91">
        <v>0.17083333333333334</v>
      </c>
      <c r="M4685" s="91">
        <v>0.41805555555555557</v>
      </c>
      <c r="N4685" s="92">
        <v>5.93</v>
      </c>
      <c r="O4685">
        <v>1</v>
      </c>
      <c r="P4685">
        <v>45.174452000000002</v>
      </c>
      <c r="Q4685">
        <v>5.7284119999999996</v>
      </c>
      <c r="R4685" s="93">
        <v>46302.575659722221</v>
      </c>
      <c r="S4685">
        <v>1</v>
      </c>
      <c r="T4685">
        <v>20260512</v>
      </c>
      <c r="U4685" t="s">
        <v>40</v>
      </c>
      <c r="V4685">
        <v>20260512</v>
      </c>
    </row>
    <row r="4686" spans="1:22" x14ac:dyDescent="0.3">
      <c r="A4686" s="5">
        <v>46302</v>
      </c>
      <c r="B4686" s="98" t="s">
        <v>3821</v>
      </c>
      <c r="C4686" t="s">
        <v>879</v>
      </c>
      <c r="D4686" t="s">
        <v>897</v>
      </c>
      <c r="E4686" t="s">
        <v>830</v>
      </c>
      <c r="F4686" t="s">
        <v>830</v>
      </c>
      <c r="G4686" t="s">
        <v>2733</v>
      </c>
      <c r="H4686" t="s">
        <v>2781</v>
      </c>
      <c r="I4686" s="91">
        <v>0.18055555555555555</v>
      </c>
      <c r="J4686" s="91">
        <v>0.24305555555555555</v>
      </c>
      <c r="K4686" s="92">
        <v>1.5</v>
      </c>
      <c r="L4686" s="91">
        <v>0.20624999999999999</v>
      </c>
      <c r="M4686" s="91">
        <v>0.28958333333333336</v>
      </c>
      <c r="N4686" s="92">
        <v>2</v>
      </c>
      <c r="O4686">
        <v>1</v>
      </c>
      <c r="P4686">
        <v>45.326613000000002</v>
      </c>
      <c r="Q4686">
        <v>5.5783820000000004</v>
      </c>
      <c r="R4686" s="93">
        <v>46302.575659722221</v>
      </c>
      <c r="S4686">
        <v>1</v>
      </c>
      <c r="V4686" t="s">
        <v>3787</v>
      </c>
    </row>
    <row r="4687" spans="1:22" x14ac:dyDescent="0.3">
      <c r="A4687" s="5">
        <v>46302</v>
      </c>
      <c r="B4687" s="98" t="s">
        <v>3872</v>
      </c>
      <c r="C4687" t="s">
        <v>866</v>
      </c>
      <c r="D4687" t="s">
        <v>1231</v>
      </c>
      <c r="E4687" t="s">
        <v>451</v>
      </c>
      <c r="F4687" t="s">
        <v>451</v>
      </c>
      <c r="G4687" t="s">
        <v>2733</v>
      </c>
      <c r="H4687" t="s">
        <v>2737</v>
      </c>
      <c r="I4687" s="91">
        <v>0.33333333333333331</v>
      </c>
      <c r="J4687" s="91">
        <v>0.37847222222222221</v>
      </c>
      <c r="K4687" s="92">
        <v>1.08</v>
      </c>
      <c r="L4687" s="91">
        <v>0.35069444444444442</v>
      </c>
      <c r="M4687" s="91">
        <v>0.375</v>
      </c>
      <c r="N4687" s="92">
        <v>0.57999999999999996</v>
      </c>
      <c r="O4687">
        <v>1</v>
      </c>
      <c r="P4687">
        <v>45.207687999999997</v>
      </c>
      <c r="Q4687">
        <v>5.763395</v>
      </c>
      <c r="R4687" s="93">
        <v>46302.575659722221</v>
      </c>
      <c r="S4687">
        <v>1</v>
      </c>
      <c r="T4687">
        <v>20260046</v>
      </c>
      <c r="U4687" t="s">
        <v>838</v>
      </c>
      <c r="V4687">
        <v>20260046</v>
      </c>
    </row>
    <row r="4688" spans="1:22" x14ac:dyDescent="0.3">
      <c r="A4688" s="5">
        <v>46302</v>
      </c>
      <c r="B4688" s="98" t="s">
        <v>3845</v>
      </c>
      <c r="C4688" t="s">
        <v>950</v>
      </c>
      <c r="D4688" t="s">
        <v>1692</v>
      </c>
      <c r="E4688" t="s">
        <v>522</v>
      </c>
      <c r="F4688" t="s">
        <v>522</v>
      </c>
      <c r="G4688" t="s">
        <v>2733</v>
      </c>
      <c r="H4688" t="s">
        <v>2737</v>
      </c>
      <c r="I4688" s="91">
        <v>0.33333333333333331</v>
      </c>
      <c r="J4688" s="91">
        <v>0.3611111111111111</v>
      </c>
      <c r="K4688" s="92">
        <v>0.67</v>
      </c>
      <c r="L4688" s="91">
        <v>0.50486111111111109</v>
      </c>
      <c r="M4688" s="91">
        <v>0.52222222222222225</v>
      </c>
      <c r="N4688" s="92">
        <v>0.42</v>
      </c>
      <c r="O4688">
        <v>1</v>
      </c>
      <c r="P4688">
        <v>45.177925000000002</v>
      </c>
      <c r="Q4688">
        <v>5.7241710000000001</v>
      </c>
      <c r="R4688" s="93">
        <v>46302.575659722221</v>
      </c>
      <c r="S4688">
        <v>1</v>
      </c>
      <c r="T4688">
        <v>20260212</v>
      </c>
      <c r="U4688" t="s">
        <v>838</v>
      </c>
      <c r="V4688">
        <v>20260212</v>
      </c>
    </row>
    <row r="4689" spans="1:22" x14ac:dyDescent="0.3">
      <c r="A4689" s="5">
        <v>46302</v>
      </c>
      <c r="B4689" s="98" t="s">
        <v>3818</v>
      </c>
      <c r="C4689" t="s">
        <v>870</v>
      </c>
      <c r="D4689" t="s">
        <v>3235</v>
      </c>
      <c r="E4689" t="s">
        <v>165</v>
      </c>
      <c r="F4689" t="s">
        <v>3236</v>
      </c>
      <c r="G4689" t="s">
        <v>2733</v>
      </c>
      <c r="H4689" t="s">
        <v>2734</v>
      </c>
      <c r="I4689" s="91">
        <v>0.3576388888888889</v>
      </c>
      <c r="J4689" s="91">
        <v>0.37152777777777779</v>
      </c>
      <c r="K4689" s="92">
        <v>0.33</v>
      </c>
      <c r="O4689">
        <v>0</v>
      </c>
      <c r="P4689">
        <v>45.192888000000004</v>
      </c>
      <c r="Q4689">
        <v>5.7291280000000002</v>
      </c>
      <c r="R4689" s="93">
        <v>46302.575659722221</v>
      </c>
      <c r="S4689">
        <v>1</v>
      </c>
      <c r="T4689">
        <v>20260175</v>
      </c>
      <c r="U4689" t="s">
        <v>40</v>
      </c>
      <c r="V4689">
        <v>20260175</v>
      </c>
    </row>
    <row r="4690" spans="1:22" x14ac:dyDescent="0.3">
      <c r="A4690" s="5">
        <v>46302</v>
      </c>
      <c r="B4690" s="98" t="s">
        <v>3859</v>
      </c>
      <c r="C4690" t="s">
        <v>956</v>
      </c>
      <c r="D4690" t="s">
        <v>3099</v>
      </c>
      <c r="E4690" t="s">
        <v>595</v>
      </c>
      <c r="F4690" t="s">
        <v>3100</v>
      </c>
      <c r="G4690" t="s">
        <v>2733</v>
      </c>
      <c r="H4690" t="s">
        <v>2734</v>
      </c>
      <c r="I4690" s="91">
        <v>0.16666666666666666</v>
      </c>
      <c r="J4690" s="91">
        <v>0.18055555555555555</v>
      </c>
      <c r="K4690" s="92">
        <v>0.33</v>
      </c>
      <c r="L4690" s="91">
        <v>0.3</v>
      </c>
      <c r="M4690" s="91">
        <v>0.47986111111111113</v>
      </c>
      <c r="N4690" s="92">
        <v>4.32</v>
      </c>
      <c r="O4690">
        <v>1</v>
      </c>
      <c r="P4690">
        <v>45.180706999999998</v>
      </c>
      <c r="Q4690">
        <v>5.7268699999999999</v>
      </c>
      <c r="R4690" s="93">
        <v>46302.575659722221</v>
      </c>
      <c r="S4690">
        <v>1</v>
      </c>
      <c r="T4690">
        <v>20260574</v>
      </c>
      <c r="U4690" t="s">
        <v>40</v>
      </c>
      <c r="V4690">
        <v>20260574</v>
      </c>
    </row>
    <row r="4691" spans="1:22" x14ac:dyDescent="0.3">
      <c r="A4691" s="5">
        <v>46302</v>
      </c>
      <c r="B4691" s="98" t="s">
        <v>3836</v>
      </c>
      <c r="C4691" t="s">
        <v>954</v>
      </c>
      <c r="D4691" t="s">
        <v>1772</v>
      </c>
      <c r="E4691" t="s">
        <v>534</v>
      </c>
      <c r="F4691" t="s">
        <v>534</v>
      </c>
      <c r="G4691" t="s">
        <v>2733</v>
      </c>
      <c r="H4691" t="s">
        <v>2737</v>
      </c>
      <c r="I4691" s="91">
        <v>0.33333333333333331</v>
      </c>
      <c r="J4691" s="91">
        <v>0.34722222222222221</v>
      </c>
      <c r="K4691" s="92">
        <v>0.33</v>
      </c>
      <c r="L4691" s="91">
        <v>0.20069444444444445</v>
      </c>
      <c r="M4691" s="91">
        <v>0.21875</v>
      </c>
      <c r="N4691" s="92">
        <v>0.43</v>
      </c>
      <c r="O4691">
        <v>1</v>
      </c>
      <c r="P4691">
        <v>45.173667999999999</v>
      </c>
      <c r="Q4691">
        <v>5.7084409999999997</v>
      </c>
      <c r="R4691" s="93">
        <v>46302.575659722221</v>
      </c>
      <c r="S4691">
        <v>1</v>
      </c>
      <c r="T4691">
        <v>20260238</v>
      </c>
      <c r="U4691" t="s">
        <v>838</v>
      </c>
      <c r="V4691">
        <v>20260238</v>
      </c>
    </row>
    <row r="4692" spans="1:22" x14ac:dyDescent="0.3">
      <c r="A4692" s="5">
        <v>46302</v>
      </c>
      <c r="B4692" s="98" t="s">
        <v>3822</v>
      </c>
      <c r="C4692" t="s">
        <v>944</v>
      </c>
      <c r="D4692" t="s">
        <v>2360</v>
      </c>
      <c r="E4692" t="s">
        <v>191</v>
      </c>
      <c r="F4692" t="s">
        <v>191</v>
      </c>
      <c r="G4692" t="s">
        <v>2733</v>
      </c>
      <c r="H4692" t="s">
        <v>2737</v>
      </c>
      <c r="I4692" s="91">
        <v>0.33333333333333331</v>
      </c>
      <c r="J4692" s="91">
        <v>0.34722222222222221</v>
      </c>
      <c r="K4692" s="92">
        <v>0.33</v>
      </c>
      <c r="L4692" s="91">
        <v>0.14583333333333334</v>
      </c>
      <c r="M4692" s="91">
        <v>0.16527777777777777</v>
      </c>
      <c r="N4692" s="92">
        <v>0.47</v>
      </c>
      <c r="O4692">
        <v>1</v>
      </c>
      <c r="P4692">
        <v>45.180351000000002</v>
      </c>
      <c r="Q4692">
        <v>5.7075740000000001</v>
      </c>
      <c r="R4692" s="93">
        <v>46302.575659722221</v>
      </c>
      <c r="S4692">
        <v>1</v>
      </c>
      <c r="T4692">
        <v>20260431</v>
      </c>
      <c r="U4692" t="s">
        <v>838</v>
      </c>
      <c r="V4692">
        <v>20260431</v>
      </c>
    </row>
    <row r="4693" spans="1:22" x14ac:dyDescent="0.3">
      <c r="A4693" s="5">
        <v>46302</v>
      </c>
      <c r="B4693" s="98" t="s">
        <v>3835</v>
      </c>
      <c r="C4693" t="s">
        <v>859</v>
      </c>
      <c r="D4693" t="s">
        <v>3196</v>
      </c>
      <c r="E4693" t="s">
        <v>521</v>
      </c>
      <c r="F4693" t="s">
        <v>3197</v>
      </c>
      <c r="G4693" t="s">
        <v>2733</v>
      </c>
      <c r="H4693" t="s">
        <v>2734</v>
      </c>
      <c r="I4693" s="91">
        <v>0.29166666666666669</v>
      </c>
      <c r="J4693" s="91">
        <v>0.2986111111111111</v>
      </c>
      <c r="K4693" s="92">
        <v>0.17</v>
      </c>
      <c r="O4693">
        <v>0</v>
      </c>
      <c r="P4693">
        <v>45.191065999999999</v>
      </c>
      <c r="Q4693">
        <v>5.7243019999999998</v>
      </c>
      <c r="R4693" s="93">
        <v>46302.575659722221</v>
      </c>
      <c r="S4693">
        <v>1</v>
      </c>
      <c r="T4693">
        <v>20260502</v>
      </c>
      <c r="U4693" t="s">
        <v>40</v>
      </c>
      <c r="V4693">
        <v>20260502</v>
      </c>
    </row>
    <row r="4694" spans="1:22" x14ac:dyDescent="0.3">
      <c r="A4694" s="5">
        <v>46302</v>
      </c>
      <c r="B4694" s="98" t="s">
        <v>3866</v>
      </c>
      <c r="C4694" t="s">
        <v>949</v>
      </c>
      <c r="D4694" t="s">
        <v>2563</v>
      </c>
      <c r="E4694" t="s">
        <v>716</v>
      </c>
      <c r="F4694" t="s">
        <v>716</v>
      </c>
      <c r="G4694" t="s">
        <v>2733</v>
      </c>
      <c r="H4694" t="s">
        <v>2737</v>
      </c>
      <c r="I4694" s="91">
        <v>0.33333333333333331</v>
      </c>
      <c r="J4694" s="91">
        <v>0.34722222222222221</v>
      </c>
      <c r="K4694" s="92">
        <v>0.33</v>
      </c>
      <c r="O4694">
        <v>0</v>
      </c>
      <c r="P4694">
        <v>45.145412999999998</v>
      </c>
      <c r="Q4694">
        <v>5.7440559999999996</v>
      </c>
      <c r="R4694" s="93">
        <v>46302.575659722221</v>
      </c>
      <c r="S4694">
        <v>1</v>
      </c>
      <c r="T4694">
        <v>20260514</v>
      </c>
      <c r="U4694" t="s">
        <v>838</v>
      </c>
      <c r="V4694">
        <v>20260514</v>
      </c>
    </row>
    <row r="4695" spans="1:22" x14ac:dyDescent="0.3">
      <c r="A4695" s="5">
        <v>46302</v>
      </c>
      <c r="B4695" s="98" t="s">
        <v>3872</v>
      </c>
      <c r="C4695" t="s">
        <v>866</v>
      </c>
      <c r="D4695" t="s">
        <v>3568</v>
      </c>
      <c r="E4695" t="s">
        <v>468</v>
      </c>
      <c r="F4695" t="s">
        <v>3569</v>
      </c>
      <c r="G4695" t="s">
        <v>2733</v>
      </c>
      <c r="H4695" t="s">
        <v>2734</v>
      </c>
      <c r="I4695" s="91">
        <v>0.16666666666666666</v>
      </c>
      <c r="J4695" s="91">
        <v>0.18055555555555555</v>
      </c>
      <c r="K4695" s="92">
        <v>0.33</v>
      </c>
      <c r="L4695" s="91">
        <v>0.43819444444444444</v>
      </c>
      <c r="M4695" s="91">
        <v>0.44236111111111109</v>
      </c>
      <c r="N4695" s="92">
        <v>0.1</v>
      </c>
      <c r="O4695">
        <v>1</v>
      </c>
      <c r="P4695">
        <v>45.223424000000001</v>
      </c>
      <c r="Q4695">
        <v>5.7943249999999997</v>
      </c>
      <c r="R4695" s="93">
        <v>46302.575659722221</v>
      </c>
      <c r="S4695">
        <v>1</v>
      </c>
      <c r="T4695">
        <v>20260202</v>
      </c>
      <c r="U4695" t="s">
        <v>40</v>
      </c>
      <c r="V4695">
        <v>20260202</v>
      </c>
    </row>
    <row r="4696" spans="1:22" x14ac:dyDescent="0.3">
      <c r="A4696" s="5">
        <v>46302</v>
      </c>
      <c r="B4696" s="98" t="s">
        <v>3859</v>
      </c>
      <c r="C4696" t="s">
        <v>956</v>
      </c>
      <c r="D4696" t="s">
        <v>3107</v>
      </c>
      <c r="E4696" t="s">
        <v>297</v>
      </c>
      <c r="F4696" t="s">
        <v>3108</v>
      </c>
      <c r="G4696" t="s">
        <v>2733</v>
      </c>
      <c r="H4696" t="s">
        <v>2734</v>
      </c>
      <c r="I4696" s="91">
        <v>0.16666666666666666</v>
      </c>
      <c r="J4696" s="91">
        <v>0.18055555555555555</v>
      </c>
      <c r="K4696" s="92">
        <v>0.33</v>
      </c>
      <c r="L4696" s="91">
        <v>0.20833333333333334</v>
      </c>
      <c r="M4696" s="91">
        <v>0.37916666666666665</v>
      </c>
      <c r="N4696" s="92">
        <v>4.0999999999999996</v>
      </c>
      <c r="O4696">
        <v>1</v>
      </c>
      <c r="P4696">
        <v>45.178694999999998</v>
      </c>
      <c r="Q4696">
        <v>5.7423060000000001</v>
      </c>
      <c r="R4696" s="93">
        <v>46302.575659722221</v>
      </c>
      <c r="S4696">
        <v>1</v>
      </c>
      <c r="T4696">
        <v>20260542</v>
      </c>
      <c r="U4696" t="s">
        <v>40</v>
      </c>
      <c r="V4696">
        <v>20260542</v>
      </c>
    </row>
    <row r="4697" spans="1:22" x14ac:dyDescent="0.3">
      <c r="A4697" s="5">
        <v>46302</v>
      </c>
      <c r="B4697" s="98" t="s">
        <v>3818</v>
      </c>
      <c r="C4697" t="s">
        <v>870</v>
      </c>
      <c r="D4697" t="s">
        <v>881</v>
      </c>
      <c r="E4697" t="s">
        <v>804</v>
      </c>
      <c r="F4697" t="s">
        <v>3246</v>
      </c>
      <c r="G4697" t="s">
        <v>2733</v>
      </c>
      <c r="H4697" t="s">
        <v>2734</v>
      </c>
      <c r="I4697" s="91">
        <v>0.16666666666666666</v>
      </c>
      <c r="J4697" s="91">
        <v>0.18055555555555555</v>
      </c>
      <c r="K4697" s="92">
        <v>0.33</v>
      </c>
      <c r="O4697">
        <v>0</v>
      </c>
      <c r="P4697">
        <v>45.189255000000003</v>
      </c>
      <c r="Q4697">
        <v>5.6904019999999997</v>
      </c>
      <c r="R4697" s="93">
        <v>46302.575659722221</v>
      </c>
      <c r="S4697">
        <v>1</v>
      </c>
      <c r="V4697" t="s">
        <v>3789</v>
      </c>
    </row>
    <row r="4698" spans="1:22" x14ac:dyDescent="0.3">
      <c r="A4698" s="5">
        <v>46302</v>
      </c>
      <c r="B4698" s="98" t="s">
        <v>3847</v>
      </c>
      <c r="C4698" t="s">
        <v>900</v>
      </c>
      <c r="D4698" t="s">
        <v>1382</v>
      </c>
      <c r="E4698" t="s">
        <v>628</v>
      </c>
      <c r="F4698" t="s">
        <v>628</v>
      </c>
      <c r="G4698" t="s">
        <v>2733</v>
      </c>
      <c r="H4698" t="s">
        <v>2737</v>
      </c>
      <c r="I4698" s="91">
        <v>0.23958333333333334</v>
      </c>
      <c r="J4698" s="91">
        <v>0.2673611111111111</v>
      </c>
      <c r="K4698" s="92">
        <v>0.67</v>
      </c>
      <c r="L4698" s="91">
        <v>0.59861111111111109</v>
      </c>
      <c r="M4698" s="91">
        <v>0.59861111111111109</v>
      </c>
      <c r="N4698" s="92">
        <v>0</v>
      </c>
      <c r="O4698">
        <v>1</v>
      </c>
      <c r="P4698">
        <v>45.221049999999998</v>
      </c>
      <c r="Q4698">
        <v>5.6877610000000001</v>
      </c>
      <c r="R4698" s="93">
        <v>46302.575659722221</v>
      </c>
      <c r="S4698">
        <v>1</v>
      </c>
      <c r="T4698">
        <v>20260100</v>
      </c>
      <c r="U4698" t="s">
        <v>838</v>
      </c>
      <c r="V4698">
        <v>20260100</v>
      </c>
    </row>
    <row r="4699" spans="1:22" x14ac:dyDescent="0.3">
      <c r="A4699" s="5">
        <v>46302</v>
      </c>
      <c r="B4699" s="98" t="s">
        <v>3846</v>
      </c>
      <c r="C4699" t="s">
        <v>863</v>
      </c>
      <c r="D4699" t="s">
        <v>2636</v>
      </c>
      <c r="E4699" t="s">
        <v>515</v>
      </c>
      <c r="F4699" t="s">
        <v>515</v>
      </c>
      <c r="G4699" t="s">
        <v>2733</v>
      </c>
      <c r="H4699" t="s">
        <v>2737</v>
      </c>
      <c r="I4699" s="91">
        <v>0.33333333333333331</v>
      </c>
      <c r="J4699" s="91">
        <v>0.3611111111111111</v>
      </c>
      <c r="K4699" s="92">
        <v>0.67</v>
      </c>
      <c r="L4699" s="91">
        <v>0.38472222222222224</v>
      </c>
      <c r="M4699" s="91">
        <v>0.41666666666666669</v>
      </c>
      <c r="N4699" s="92">
        <v>0.77</v>
      </c>
      <c r="O4699">
        <v>1</v>
      </c>
      <c r="P4699">
        <v>45.19182</v>
      </c>
      <c r="Q4699">
        <v>5.7187340000000004</v>
      </c>
      <c r="R4699" s="93">
        <v>46302.575659722221</v>
      </c>
      <c r="S4699">
        <v>1</v>
      </c>
      <c r="T4699">
        <v>20260544</v>
      </c>
      <c r="U4699" t="s">
        <v>838</v>
      </c>
      <c r="V4699">
        <v>20260544</v>
      </c>
    </row>
    <row r="4700" spans="1:22" x14ac:dyDescent="0.3">
      <c r="A4700" s="5">
        <v>46302</v>
      </c>
      <c r="B4700" s="98" t="s">
        <v>3859</v>
      </c>
      <c r="C4700" t="s">
        <v>956</v>
      </c>
      <c r="D4700" t="s">
        <v>1283</v>
      </c>
      <c r="E4700" t="s">
        <v>251</v>
      </c>
      <c r="F4700" t="s">
        <v>251</v>
      </c>
      <c r="G4700" t="s">
        <v>2733</v>
      </c>
      <c r="H4700" t="s">
        <v>2737</v>
      </c>
      <c r="I4700" s="91">
        <v>0.33333333333333331</v>
      </c>
      <c r="J4700" s="91">
        <v>0.3611111111111111</v>
      </c>
      <c r="K4700" s="92">
        <v>0.67</v>
      </c>
      <c r="L4700" s="91">
        <v>0.17777777777777778</v>
      </c>
      <c r="M4700" s="91">
        <v>0.2013888888888889</v>
      </c>
      <c r="N4700" s="92">
        <v>0.56999999999999995</v>
      </c>
      <c r="O4700">
        <v>1</v>
      </c>
      <c r="P4700">
        <v>45.179178999999998</v>
      </c>
      <c r="Q4700">
        <v>5.742216</v>
      </c>
      <c r="R4700" s="93">
        <v>46302.575659722221</v>
      </c>
      <c r="S4700">
        <v>1</v>
      </c>
      <c r="T4700">
        <v>20260062</v>
      </c>
      <c r="U4700" t="s">
        <v>838</v>
      </c>
      <c r="V4700">
        <v>20260062</v>
      </c>
    </row>
    <row r="4701" spans="1:22" x14ac:dyDescent="0.3">
      <c r="A4701" s="5">
        <v>46302</v>
      </c>
      <c r="B4701" s="98" t="s">
        <v>3866</v>
      </c>
      <c r="C4701" t="s">
        <v>949</v>
      </c>
      <c r="D4701" t="s">
        <v>2791</v>
      </c>
      <c r="E4701" t="s">
        <v>333</v>
      </c>
      <c r="F4701" t="s">
        <v>2792</v>
      </c>
      <c r="G4701" t="s">
        <v>2733</v>
      </c>
      <c r="H4701" t="s">
        <v>2734</v>
      </c>
      <c r="I4701" s="91">
        <v>0.16666666666666666</v>
      </c>
      <c r="J4701" s="91">
        <v>0.18055555555555555</v>
      </c>
      <c r="K4701" s="92">
        <v>0.33</v>
      </c>
      <c r="O4701">
        <v>0</v>
      </c>
      <c r="P4701">
        <v>45.177658000000001</v>
      </c>
      <c r="Q4701">
        <v>5.7674839999999996</v>
      </c>
      <c r="R4701" s="93">
        <v>46302.575659722221</v>
      </c>
      <c r="S4701">
        <v>1</v>
      </c>
      <c r="T4701">
        <v>20260025</v>
      </c>
      <c r="U4701" t="s">
        <v>40</v>
      </c>
      <c r="V4701">
        <v>20260025</v>
      </c>
    </row>
    <row r="4702" spans="1:22" x14ac:dyDescent="0.3">
      <c r="A4702" s="5">
        <v>46302</v>
      </c>
      <c r="B4702" s="98" t="s">
        <v>3861</v>
      </c>
      <c r="C4702" t="s">
        <v>970</v>
      </c>
      <c r="D4702" t="s">
        <v>3114</v>
      </c>
      <c r="E4702" t="s">
        <v>365</v>
      </c>
      <c r="F4702" t="s">
        <v>3115</v>
      </c>
      <c r="G4702" t="s">
        <v>2733</v>
      </c>
      <c r="H4702" t="s">
        <v>2734</v>
      </c>
      <c r="I4702" s="91">
        <v>0.16666666666666666</v>
      </c>
      <c r="J4702" s="91">
        <v>0.18055555555555555</v>
      </c>
      <c r="K4702" s="92">
        <v>0.33</v>
      </c>
      <c r="O4702">
        <v>0</v>
      </c>
      <c r="P4702">
        <v>45.188071000000001</v>
      </c>
      <c r="Q4702">
        <v>5.7254449999999997</v>
      </c>
      <c r="R4702" s="93">
        <v>46302.575659722221</v>
      </c>
      <c r="S4702">
        <v>1</v>
      </c>
      <c r="T4702">
        <v>20260272</v>
      </c>
      <c r="U4702" t="s">
        <v>40</v>
      </c>
      <c r="V4702">
        <v>20260272</v>
      </c>
    </row>
    <row r="4703" spans="1:22" x14ac:dyDescent="0.3">
      <c r="A4703" s="5">
        <v>46302</v>
      </c>
      <c r="B4703" s="98" t="s">
        <v>3846</v>
      </c>
      <c r="C4703" t="s">
        <v>965</v>
      </c>
      <c r="D4703" t="s">
        <v>2287</v>
      </c>
      <c r="E4703" t="s">
        <v>585</v>
      </c>
      <c r="F4703" t="s">
        <v>585</v>
      </c>
      <c r="G4703" t="s">
        <v>2733</v>
      </c>
      <c r="H4703" t="s">
        <v>2737</v>
      </c>
      <c r="I4703" s="91">
        <v>0.33333333333333331</v>
      </c>
      <c r="J4703" s="91">
        <v>0.34722222222222221</v>
      </c>
      <c r="K4703" s="92">
        <v>0.33</v>
      </c>
      <c r="L4703" s="91">
        <v>0.19583333333333333</v>
      </c>
      <c r="M4703" s="91">
        <v>0.21180555555555555</v>
      </c>
      <c r="N4703" s="92">
        <v>0.38</v>
      </c>
      <c r="O4703">
        <v>1</v>
      </c>
      <c r="P4703">
        <v>45.146318999999998</v>
      </c>
      <c r="Q4703">
        <v>5.7044100000000002</v>
      </c>
      <c r="R4703" s="93">
        <v>46302.575659722221</v>
      </c>
      <c r="S4703">
        <v>1</v>
      </c>
      <c r="T4703">
        <v>20260404</v>
      </c>
      <c r="U4703" t="s">
        <v>838</v>
      </c>
      <c r="V4703">
        <v>20260404</v>
      </c>
    </row>
    <row r="4704" spans="1:22" x14ac:dyDescent="0.3">
      <c r="A4704" s="5">
        <v>46302</v>
      </c>
      <c r="B4704" s="98" t="s">
        <v>3848</v>
      </c>
      <c r="C4704" t="s">
        <v>945</v>
      </c>
      <c r="D4704" t="s">
        <v>1302</v>
      </c>
      <c r="E4704" t="s">
        <v>86</v>
      </c>
      <c r="F4704" t="s">
        <v>3524</v>
      </c>
      <c r="G4704" t="s">
        <v>2733</v>
      </c>
      <c r="H4704" t="s">
        <v>2737</v>
      </c>
      <c r="I4704" s="91">
        <v>0.33333333333333331</v>
      </c>
      <c r="J4704" s="91">
        <v>0.375</v>
      </c>
      <c r="K4704" s="92">
        <v>1</v>
      </c>
      <c r="L4704" s="91">
        <v>0.43472222222222223</v>
      </c>
      <c r="M4704" s="91">
        <v>0.50347222222222221</v>
      </c>
      <c r="N4704" s="92">
        <v>1.65</v>
      </c>
      <c r="O4704">
        <v>1</v>
      </c>
      <c r="P4704">
        <v>45.191657999999997</v>
      </c>
      <c r="Q4704">
        <v>5.722899</v>
      </c>
      <c r="R4704" s="93">
        <v>46302.575659722221</v>
      </c>
      <c r="S4704">
        <v>1</v>
      </c>
      <c r="T4704">
        <v>20260072</v>
      </c>
      <c r="U4704" t="s">
        <v>838</v>
      </c>
      <c r="V4704">
        <v>20260072</v>
      </c>
    </row>
    <row r="4705" spans="1:22" x14ac:dyDescent="0.3">
      <c r="A4705" s="5">
        <v>46302</v>
      </c>
      <c r="B4705" s="98" t="s">
        <v>6136</v>
      </c>
      <c r="C4705" t="s">
        <v>846</v>
      </c>
      <c r="E4705" t="s">
        <v>63</v>
      </c>
      <c r="F4705" t="s">
        <v>63</v>
      </c>
      <c r="I4705" s="91">
        <v>0.29166666666666669</v>
      </c>
      <c r="J4705" s="91">
        <v>0.2986111111111111</v>
      </c>
      <c r="K4705" s="92">
        <v>0.17</v>
      </c>
      <c r="O4705">
        <v>0</v>
      </c>
      <c r="P4705">
        <v>45.179605000000002</v>
      </c>
      <c r="Q4705">
        <v>5.7066030000000003</v>
      </c>
      <c r="R4705" s="93">
        <v>46302.575659722221</v>
      </c>
      <c r="S4705">
        <v>0</v>
      </c>
      <c r="T4705">
        <v>20260319</v>
      </c>
      <c r="U4705" t="s">
        <v>3760</v>
      </c>
      <c r="V4705">
        <v>20260319</v>
      </c>
    </row>
    <row r="4706" spans="1:22" x14ac:dyDescent="0.3">
      <c r="A4706" s="5">
        <v>46302</v>
      </c>
      <c r="B4706" s="98" t="s">
        <v>3883</v>
      </c>
      <c r="C4706" t="s">
        <v>849</v>
      </c>
      <c r="D4706" t="s">
        <v>848</v>
      </c>
      <c r="E4706" t="s">
        <v>669</v>
      </c>
      <c r="F4706" t="s">
        <v>3071</v>
      </c>
      <c r="G4706" t="s">
        <v>2733</v>
      </c>
      <c r="H4706" t="s">
        <v>2734</v>
      </c>
      <c r="I4706" s="91">
        <v>0.16666666666666666</v>
      </c>
      <c r="J4706" s="91">
        <v>0.1736111111111111</v>
      </c>
      <c r="K4706" s="92">
        <v>0.17</v>
      </c>
      <c r="O4706">
        <v>0</v>
      </c>
      <c r="P4706">
        <v>45.229419</v>
      </c>
      <c r="Q4706">
        <v>5.6816570000000004</v>
      </c>
      <c r="R4706" s="93">
        <v>46302.575659722221</v>
      </c>
      <c r="S4706">
        <v>1</v>
      </c>
      <c r="V4706" t="s">
        <v>3774</v>
      </c>
    </row>
    <row r="4707" spans="1:22" x14ac:dyDescent="0.3">
      <c r="A4707" s="5">
        <v>46302</v>
      </c>
      <c r="B4707" s="98" t="s">
        <v>3854</v>
      </c>
      <c r="C4707" t="s">
        <v>963</v>
      </c>
      <c r="D4707" t="s">
        <v>3382</v>
      </c>
      <c r="E4707" t="s">
        <v>712</v>
      </c>
      <c r="F4707" t="s">
        <v>3383</v>
      </c>
      <c r="G4707" t="s">
        <v>2733</v>
      </c>
      <c r="H4707" t="s">
        <v>2734</v>
      </c>
      <c r="I4707" s="91">
        <v>0.16666666666666666</v>
      </c>
      <c r="J4707" s="91">
        <v>0.18055555555555555</v>
      </c>
      <c r="K4707" s="92">
        <v>0.33</v>
      </c>
      <c r="L4707" s="91">
        <v>0.16597222222222222</v>
      </c>
      <c r="M4707" s="91">
        <v>0.51944444444444449</v>
      </c>
      <c r="N4707" s="92">
        <v>8.48</v>
      </c>
      <c r="O4707">
        <v>1</v>
      </c>
      <c r="P4707">
        <v>45.189543999999998</v>
      </c>
      <c r="Q4707">
        <v>5.6851929999999999</v>
      </c>
      <c r="R4707" s="93">
        <v>46302.575659722221</v>
      </c>
      <c r="S4707">
        <v>1</v>
      </c>
      <c r="T4707">
        <v>20260249</v>
      </c>
      <c r="U4707" t="s">
        <v>40</v>
      </c>
      <c r="V4707">
        <v>20260249</v>
      </c>
    </row>
    <row r="4708" spans="1:22" x14ac:dyDescent="0.3">
      <c r="A4708" s="5">
        <v>46302</v>
      </c>
      <c r="B4708" s="98" t="s">
        <v>3813</v>
      </c>
      <c r="C4708" t="s">
        <v>847</v>
      </c>
      <c r="D4708" t="s">
        <v>2599</v>
      </c>
      <c r="E4708" t="s">
        <v>370</v>
      </c>
      <c r="F4708" t="s">
        <v>370</v>
      </c>
      <c r="G4708" t="s">
        <v>2733</v>
      </c>
      <c r="H4708" t="s">
        <v>2737</v>
      </c>
      <c r="I4708" s="91">
        <v>0.33333333333333331</v>
      </c>
      <c r="J4708" s="91">
        <v>0.37847222222222221</v>
      </c>
      <c r="K4708" s="92">
        <v>1.08</v>
      </c>
      <c r="L4708" s="91">
        <v>0.46041666666666664</v>
      </c>
      <c r="O4708">
        <v>0</v>
      </c>
      <c r="P4708">
        <v>45.187213</v>
      </c>
      <c r="Q4708">
        <v>5.7183970000000004</v>
      </c>
      <c r="R4708" s="93">
        <v>46302.575659722221</v>
      </c>
      <c r="S4708">
        <v>1</v>
      </c>
      <c r="T4708">
        <v>20260528</v>
      </c>
      <c r="U4708" t="s">
        <v>838</v>
      </c>
      <c r="V4708">
        <v>20260528</v>
      </c>
    </row>
    <row r="4709" spans="1:22" x14ac:dyDescent="0.3">
      <c r="A4709" s="5">
        <v>46302</v>
      </c>
      <c r="B4709" s="98" t="s">
        <v>3826</v>
      </c>
      <c r="C4709" t="s">
        <v>886</v>
      </c>
      <c r="D4709" t="s">
        <v>3292</v>
      </c>
      <c r="E4709" t="s">
        <v>65</v>
      </c>
      <c r="F4709" t="s">
        <v>3293</v>
      </c>
      <c r="G4709" t="s">
        <v>2733</v>
      </c>
      <c r="H4709" t="s">
        <v>2734</v>
      </c>
      <c r="I4709" s="91">
        <v>0.16666666666666666</v>
      </c>
      <c r="J4709" s="91">
        <v>0.18055555555555555</v>
      </c>
      <c r="K4709" s="92">
        <v>0.33</v>
      </c>
      <c r="L4709" s="91">
        <v>0.16388888888888889</v>
      </c>
      <c r="M4709" s="91">
        <v>0.54652777777777772</v>
      </c>
      <c r="N4709" s="92">
        <v>9.18</v>
      </c>
      <c r="O4709">
        <v>1</v>
      </c>
      <c r="P4709">
        <v>45.179937000000002</v>
      </c>
      <c r="Q4709">
        <v>5.7227009999999998</v>
      </c>
      <c r="R4709" s="93">
        <v>46302.575659722221</v>
      </c>
      <c r="S4709">
        <v>1</v>
      </c>
      <c r="T4709">
        <v>20260479</v>
      </c>
      <c r="U4709" t="s">
        <v>40</v>
      </c>
      <c r="V4709">
        <v>20260479</v>
      </c>
    </row>
    <row r="4710" spans="1:22" x14ac:dyDescent="0.3">
      <c r="A4710" s="5">
        <v>46302</v>
      </c>
      <c r="B4710" s="98" t="s">
        <v>3854</v>
      </c>
      <c r="C4710" t="s">
        <v>963</v>
      </c>
      <c r="D4710" t="s">
        <v>3368</v>
      </c>
      <c r="E4710" t="s">
        <v>178</v>
      </c>
      <c r="F4710" t="s">
        <v>5996</v>
      </c>
      <c r="G4710" t="s">
        <v>2733</v>
      </c>
      <c r="H4710" t="s">
        <v>2734</v>
      </c>
      <c r="I4710" s="91">
        <v>0.16666666666666666</v>
      </c>
      <c r="J4710" s="91">
        <v>0.18055555555555555</v>
      </c>
      <c r="K4710" s="92">
        <v>0.33</v>
      </c>
      <c r="L4710" s="91">
        <v>0.16944444444444445</v>
      </c>
      <c r="O4710">
        <v>0</v>
      </c>
      <c r="P4710">
        <v>45.179831</v>
      </c>
      <c r="Q4710">
        <v>5.7078860000000002</v>
      </c>
      <c r="R4710" s="93">
        <v>46302.575659722221</v>
      </c>
      <c r="S4710">
        <v>1</v>
      </c>
      <c r="T4710">
        <v>20260522</v>
      </c>
      <c r="U4710" t="s">
        <v>40</v>
      </c>
      <c r="V4710">
        <v>20260522</v>
      </c>
    </row>
    <row r="4711" spans="1:22" x14ac:dyDescent="0.3">
      <c r="A4711" s="5">
        <v>46302</v>
      </c>
      <c r="B4711" s="98" t="s">
        <v>3829</v>
      </c>
      <c r="C4711" t="s">
        <v>946</v>
      </c>
      <c r="D4711" t="s">
        <v>1859</v>
      </c>
      <c r="E4711" t="s">
        <v>538</v>
      </c>
      <c r="F4711" t="s">
        <v>538</v>
      </c>
      <c r="G4711" t="s">
        <v>2733</v>
      </c>
      <c r="H4711" t="s">
        <v>2737</v>
      </c>
      <c r="I4711" s="91">
        <v>0.33333333333333331</v>
      </c>
      <c r="J4711" s="91">
        <v>0.37847222222222221</v>
      </c>
      <c r="K4711" s="92">
        <v>1.08</v>
      </c>
      <c r="O4711">
        <v>0</v>
      </c>
      <c r="P4711">
        <v>45.202514999999998</v>
      </c>
      <c r="Q4711">
        <v>5.7046400000000004</v>
      </c>
      <c r="R4711" s="93">
        <v>46302.575659722221</v>
      </c>
      <c r="S4711">
        <v>0</v>
      </c>
      <c r="T4711">
        <v>20260263</v>
      </c>
      <c r="U4711" t="s">
        <v>838</v>
      </c>
      <c r="V4711">
        <v>20260263</v>
      </c>
    </row>
    <row r="4712" spans="1:22" x14ac:dyDescent="0.3">
      <c r="A4712" s="5">
        <v>46302</v>
      </c>
      <c r="B4712" s="98" t="s">
        <v>3826</v>
      </c>
      <c r="C4712" t="s">
        <v>886</v>
      </c>
      <c r="D4712" t="s">
        <v>2561</v>
      </c>
      <c r="E4712" t="s">
        <v>161</v>
      </c>
      <c r="F4712" t="s">
        <v>161</v>
      </c>
      <c r="G4712" t="s">
        <v>2733</v>
      </c>
      <c r="H4712" t="s">
        <v>2737</v>
      </c>
      <c r="I4712" s="91">
        <v>0.33333333333333331</v>
      </c>
      <c r="J4712" s="91">
        <v>0.37847222222222221</v>
      </c>
      <c r="K4712" s="92">
        <v>1.08</v>
      </c>
      <c r="L4712" s="91">
        <v>0.39583333333333331</v>
      </c>
      <c r="M4712" s="91">
        <v>0.41805555555555557</v>
      </c>
      <c r="N4712" s="92">
        <v>0.53</v>
      </c>
      <c r="O4712">
        <v>1</v>
      </c>
      <c r="P4712">
        <v>45.174452000000002</v>
      </c>
      <c r="Q4712">
        <v>5.7284119999999996</v>
      </c>
      <c r="R4712" s="93">
        <v>46302.575659722221</v>
      </c>
      <c r="S4712">
        <v>1</v>
      </c>
      <c r="T4712">
        <v>20260512</v>
      </c>
      <c r="U4712" t="s">
        <v>838</v>
      </c>
      <c r="V4712">
        <v>20260512</v>
      </c>
    </row>
    <row r="4713" spans="1:22" x14ac:dyDescent="0.3">
      <c r="A4713" s="5">
        <v>46302</v>
      </c>
      <c r="B4713" s="98" t="s">
        <v>3894</v>
      </c>
      <c r="C4713" t="s">
        <v>846</v>
      </c>
      <c r="E4713" t="s">
        <v>1799</v>
      </c>
      <c r="F4713" t="s">
        <v>1799</v>
      </c>
      <c r="I4713" s="91">
        <v>0.29166666666666669</v>
      </c>
      <c r="J4713" s="91">
        <v>0.2986111111111111</v>
      </c>
      <c r="K4713" s="92">
        <v>0.17</v>
      </c>
      <c r="O4713">
        <v>0</v>
      </c>
      <c r="P4713">
        <v>45.363452000000002</v>
      </c>
      <c r="Q4713">
        <v>5.6051859999999998</v>
      </c>
      <c r="R4713" s="93">
        <v>46302.575659722221</v>
      </c>
      <c r="S4713">
        <v>0</v>
      </c>
      <c r="T4713">
        <v>20260245</v>
      </c>
      <c r="U4713" t="s">
        <v>3760</v>
      </c>
      <c r="V4713">
        <v>20260245</v>
      </c>
    </row>
    <row r="4714" spans="1:22" x14ac:dyDescent="0.3">
      <c r="A4714" s="5">
        <v>46302</v>
      </c>
      <c r="B4714" s="98" t="s">
        <v>3848</v>
      </c>
      <c r="C4714" t="s">
        <v>945</v>
      </c>
      <c r="D4714" t="s">
        <v>2779</v>
      </c>
      <c r="E4714" t="s">
        <v>707</v>
      </c>
      <c r="F4714" t="s">
        <v>2780</v>
      </c>
      <c r="G4714" t="s">
        <v>2733</v>
      </c>
      <c r="H4714" t="s">
        <v>2734</v>
      </c>
      <c r="I4714" s="91">
        <v>0.16666666666666666</v>
      </c>
      <c r="J4714" s="91">
        <v>0.18055555555555555</v>
      </c>
      <c r="K4714" s="92">
        <v>0.33</v>
      </c>
      <c r="O4714">
        <v>0</v>
      </c>
      <c r="P4714">
        <v>45.179850000000002</v>
      </c>
      <c r="Q4714">
        <v>5.7073270000000003</v>
      </c>
      <c r="R4714" s="93">
        <v>46302.575659722221</v>
      </c>
      <c r="S4714">
        <v>1</v>
      </c>
      <c r="T4714">
        <v>20260199</v>
      </c>
      <c r="U4714" t="s">
        <v>40</v>
      </c>
      <c r="V4714">
        <v>20260199</v>
      </c>
    </row>
    <row r="4715" spans="1:22" x14ac:dyDescent="0.3">
      <c r="A4715" s="5">
        <v>46302</v>
      </c>
      <c r="B4715" s="98" t="s">
        <v>3841</v>
      </c>
      <c r="C4715" t="s">
        <v>971</v>
      </c>
      <c r="D4715" t="s">
        <v>2057</v>
      </c>
      <c r="E4715" t="s">
        <v>117</v>
      </c>
      <c r="F4715" t="s">
        <v>3576</v>
      </c>
      <c r="G4715" t="s">
        <v>2733</v>
      </c>
      <c r="H4715" t="s">
        <v>2737</v>
      </c>
      <c r="I4715" s="91">
        <v>0.33333333333333331</v>
      </c>
      <c r="J4715" s="91">
        <v>0.34722222222222221</v>
      </c>
      <c r="K4715" s="92">
        <v>0.33</v>
      </c>
      <c r="L4715" s="91">
        <v>0.24027777777777778</v>
      </c>
      <c r="M4715" s="91">
        <v>0.25555555555555554</v>
      </c>
      <c r="N4715" s="92">
        <v>0.37</v>
      </c>
      <c r="O4715">
        <v>1</v>
      </c>
      <c r="P4715">
        <v>45.190074000000003</v>
      </c>
      <c r="Q4715">
        <v>5.7279980000000004</v>
      </c>
      <c r="R4715" s="93">
        <v>46302.575659722221</v>
      </c>
      <c r="S4715">
        <v>1</v>
      </c>
      <c r="T4715">
        <v>20260326</v>
      </c>
      <c r="U4715" t="s">
        <v>838</v>
      </c>
      <c r="V4715">
        <v>20260326</v>
      </c>
    </row>
    <row r="4716" spans="1:22" x14ac:dyDescent="0.3">
      <c r="A4716" s="5">
        <v>46302</v>
      </c>
      <c r="B4716" s="98" t="s">
        <v>3870</v>
      </c>
      <c r="C4716" t="s">
        <v>947</v>
      </c>
      <c r="D4716" t="s">
        <v>2318</v>
      </c>
      <c r="E4716" t="s">
        <v>696</v>
      </c>
      <c r="F4716" t="s">
        <v>696</v>
      </c>
      <c r="G4716" t="s">
        <v>2733</v>
      </c>
      <c r="H4716" t="s">
        <v>2737</v>
      </c>
      <c r="I4716" s="91">
        <v>0.33333333333333331</v>
      </c>
      <c r="J4716" s="91">
        <v>0.3611111111111111</v>
      </c>
      <c r="K4716" s="92">
        <v>0.67</v>
      </c>
      <c r="L4716" s="91">
        <v>0.3888888888888889</v>
      </c>
      <c r="M4716" s="91">
        <v>0.41111111111111109</v>
      </c>
      <c r="N4716" s="92">
        <v>0.53</v>
      </c>
      <c r="O4716">
        <v>1</v>
      </c>
      <c r="P4716">
        <v>45.371516</v>
      </c>
      <c r="Q4716">
        <v>5.5878629999999996</v>
      </c>
      <c r="R4716" s="93">
        <v>46302.575659722221</v>
      </c>
      <c r="S4716">
        <v>1</v>
      </c>
      <c r="T4716">
        <v>20260417</v>
      </c>
      <c r="U4716" t="s">
        <v>838</v>
      </c>
      <c r="V4716">
        <v>20260417</v>
      </c>
    </row>
    <row r="4717" spans="1:22" x14ac:dyDescent="0.3">
      <c r="A4717" s="5">
        <v>46302</v>
      </c>
      <c r="B4717" s="98" t="s">
        <v>3883</v>
      </c>
      <c r="C4717" t="s">
        <v>849</v>
      </c>
      <c r="D4717" t="s">
        <v>3231</v>
      </c>
      <c r="E4717" t="s">
        <v>263</v>
      </c>
      <c r="F4717" t="s">
        <v>3232</v>
      </c>
      <c r="G4717" t="s">
        <v>2733</v>
      </c>
      <c r="H4717" t="s">
        <v>2734</v>
      </c>
      <c r="I4717" s="91">
        <v>0.29166666666666669</v>
      </c>
      <c r="J4717" s="91">
        <v>0.2986111111111111</v>
      </c>
      <c r="K4717" s="92">
        <v>0.17</v>
      </c>
      <c r="L4717" s="91">
        <v>0.3840277777777778</v>
      </c>
      <c r="M4717" s="91">
        <v>0.39791666666666664</v>
      </c>
      <c r="N4717" s="92">
        <v>0.33</v>
      </c>
      <c r="O4717">
        <v>1</v>
      </c>
      <c r="P4717">
        <v>45.245221999999998</v>
      </c>
      <c r="Q4717">
        <v>5.6715299999999997</v>
      </c>
      <c r="R4717" s="93">
        <v>46302.575659722221</v>
      </c>
      <c r="S4717">
        <v>1</v>
      </c>
      <c r="T4717">
        <v>20260584</v>
      </c>
      <c r="U4717" t="s">
        <v>40</v>
      </c>
      <c r="V4717">
        <v>20260584</v>
      </c>
    </row>
    <row r="4718" spans="1:22" x14ac:dyDescent="0.3">
      <c r="A4718" s="5">
        <v>46302</v>
      </c>
      <c r="B4718" s="98" t="s">
        <v>3849</v>
      </c>
      <c r="C4718" t="s">
        <v>861</v>
      </c>
      <c r="D4718" t="s">
        <v>882</v>
      </c>
      <c r="E4718" t="s">
        <v>826</v>
      </c>
      <c r="F4718" t="s">
        <v>3145</v>
      </c>
      <c r="G4718" t="s">
        <v>2733</v>
      </c>
      <c r="H4718" t="s">
        <v>2734</v>
      </c>
      <c r="I4718" s="91">
        <v>0.29166666666666669</v>
      </c>
      <c r="J4718" s="91">
        <v>0.30555555555555558</v>
      </c>
      <c r="K4718" s="92">
        <v>0.33</v>
      </c>
      <c r="L4718" s="91">
        <v>0.22638888888888889</v>
      </c>
      <c r="M4718" s="91">
        <v>0.48472222222222222</v>
      </c>
      <c r="N4718" s="92">
        <v>6.2</v>
      </c>
      <c r="O4718">
        <v>1</v>
      </c>
      <c r="P4718">
        <v>45.185786999999998</v>
      </c>
      <c r="Q4718">
        <v>5.7279049999999998</v>
      </c>
      <c r="R4718" s="93">
        <v>46302.575659722221</v>
      </c>
      <c r="S4718">
        <v>1</v>
      </c>
      <c r="V4718" t="s">
        <v>3790</v>
      </c>
    </row>
    <row r="4719" spans="1:22" x14ac:dyDescent="0.3">
      <c r="A4719" s="5">
        <v>46302</v>
      </c>
      <c r="B4719" s="98" t="s">
        <v>3831</v>
      </c>
      <c r="C4719" t="s">
        <v>892</v>
      </c>
      <c r="D4719" t="s">
        <v>3154</v>
      </c>
      <c r="E4719" t="s">
        <v>574</v>
      </c>
      <c r="F4719" t="s">
        <v>3155</v>
      </c>
      <c r="G4719" t="s">
        <v>2733</v>
      </c>
      <c r="H4719" t="s">
        <v>2734</v>
      </c>
      <c r="I4719" s="91">
        <v>0.29166666666666669</v>
      </c>
      <c r="J4719" s="91">
        <v>0.2986111111111111</v>
      </c>
      <c r="K4719" s="92">
        <v>0.17</v>
      </c>
      <c r="O4719">
        <v>0</v>
      </c>
      <c r="P4719">
        <v>45.184280999999999</v>
      </c>
      <c r="Q4719">
        <v>5.7216610000000001</v>
      </c>
      <c r="R4719" s="93">
        <v>46302.575659722221</v>
      </c>
      <c r="S4719">
        <v>1</v>
      </c>
      <c r="T4719">
        <v>20260575</v>
      </c>
      <c r="U4719" t="s">
        <v>40</v>
      </c>
      <c r="V4719">
        <v>20260575</v>
      </c>
    </row>
    <row r="4720" spans="1:22" x14ac:dyDescent="0.3">
      <c r="A4720" s="5">
        <v>46302</v>
      </c>
      <c r="B4720" s="98" t="s">
        <v>3868</v>
      </c>
      <c r="C4720" t="s">
        <v>983</v>
      </c>
      <c r="D4720" t="s">
        <v>2254</v>
      </c>
      <c r="E4720" t="s">
        <v>570</v>
      </c>
      <c r="F4720" t="s">
        <v>570</v>
      </c>
      <c r="G4720" t="s">
        <v>2733</v>
      </c>
      <c r="H4720" t="s">
        <v>2737</v>
      </c>
      <c r="I4720" s="91">
        <v>0.33333333333333331</v>
      </c>
      <c r="J4720" s="91">
        <v>0.34722222222222221</v>
      </c>
      <c r="K4720" s="92">
        <v>0.33</v>
      </c>
      <c r="L4720" s="91">
        <v>0.21666666666666667</v>
      </c>
      <c r="M4720" s="91">
        <v>0.38611111111111113</v>
      </c>
      <c r="N4720" s="92">
        <v>4.07</v>
      </c>
      <c r="O4720">
        <v>1</v>
      </c>
      <c r="P4720">
        <v>45.214816999999996</v>
      </c>
      <c r="Q4720">
        <v>5.8582340000000004</v>
      </c>
      <c r="R4720" s="93">
        <v>46302.575659722221</v>
      </c>
      <c r="S4720">
        <v>1</v>
      </c>
      <c r="T4720">
        <v>20260395</v>
      </c>
      <c r="U4720" t="s">
        <v>838</v>
      </c>
      <c r="V4720">
        <v>20260395</v>
      </c>
    </row>
    <row r="4721" spans="1:22" x14ac:dyDescent="0.3">
      <c r="A4721" s="5">
        <v>46302</v>
      </c>
      <c r="B4721" s="98" t="s">
        <v>3842</v>
      </c>
      <c r="C4721" t="s">
        <v>865</v>
      </c>
      <c r="D4721" t="s">
        <v>3354</v>
      </c>
      <c r="E4721" t="s">
        <v>700</v>
      </c>
      <c r="F4721" t="s">
        <v>3355</v>
      </c>
      <c r="G4721" t="s">
        <v>2733</v>
      </c>
      <c r="H4721" t="s">
        <v>2734</v>
      </c>
      <c r="I4721" s="91">
        <v>0.16666666666666666</v>
      </c>
      <c r="J4721" s="91">
        <v>0.18055555555555555</v>
      </c>
      <c r="K4721" s="92">
        <v>0.33</v>
      </c>
      <c r="L4721" s="91">
        <v>0.57708333333333328</v>
      </c>
      <c r="M4721" s="91">
        <v>0.59166666666666667</v>
      </c>
      <c r="N4721" s="92">
        <v>0.35</v>
      </c>
      <c r="O4721">
        <v>1</v>
      </c>
      <c r="P4721">
        <v>45.203901000000002</v>
      </c>
      <c r="Q4721">
        <v>5.6643619999999997</v>
      </c>
      <c r="R4721" s="93">
        <v>46302.575659722221</v>
      </c>
      <c r="S4721">
        <v>1</v>
      </c>
      <c r="T4721">
        <v>20260464</v>
      </c>
      <c r="U4721" t="s">
        <v>40</v>
      </c>
      <c r="V4721">
        <v>20260464</v>
      </c>
    </row>
    <row r="4722" spans="1:22" x14ac:dyDescent="0.3">
      <c r="A4722" s="5">
        <v>46302</v>
      </c>
      <c r="B4722" s="98" t="s">
        <v>3816</v>
      </c>
      <c r="C4722" t="s">
        <v>957</v>
      </c>
      <c r="D4722" t="s">
        <v>3298</v>
      </c>
      <c r="E4722" t="s">
        <v>242</v>
      </c>
      <c r="F4722" t="s">
        <v>3299</v>
      </c>
      <c r="G4722" t="s">
        <v>2733</v>
      </c>
      <c r="H4722" t="s">
        <v>2734</v>
      </c>
      <c r="I4722" s="91">
        <v>0.37847222222222221</v>
      </c>
      <c r="J4722" s="91">
        <v>0.3923611111111111</v>
      </c>
      <c r="K4722" s="92">
        <v>0.33</v>
      </c>
      <c r="L4722" s="91">
        <v>0.41736111111111113</v>
      </c>
      <c r="M4722" s="91">
        <v>0.4201388888888889</v>
      </c>
      <c r="N4722" s="92">
        <v>7.0000000000000007E-2</v>
      </c>
      <c r="O4722">
        <v>1</v>
      </c>
      <c r="P4722">
        <v>45.199171999999997</v>
      </c>
      <c r="Q4722">
        <v>5.7368750000000004</v>
      </c>
      <c r="R4722" s="93">
        <v>46302.575659722221</v>
      </c>
      <c r="S4722">
        <v>1</v>
      </c>
      <c r="T4722">
        <v>20260011</v>
      </c>
      <c r="U4722" t="s">
        <v>40</v>
      </c>
      <c r="V4722">
        <v>20260011</v>
      </c>
    </row>
    <row r="4723" spans="1:22" x14ac:dyDescent="0.3">
      <c r="A4723" s="5">
        <v>46302</v>
      </c>
      <c r="B4723" s="98" t="s">
        <v>3822</v>
      </c>
      <c r="C4723" t="s">
        <v>944</v>
      </c>
      <c r="D4723" t="s">
        <v>1840</v>
      </c>
      <c r="E4723" t="s">
        <v>406</v>
      </c>
      <c r="F4723" t="s">
        <v>406</v>
      </c>
      <c r="G4723" t="s">
        <v>2733</v>
      </c>
      <c r="H4723" t="s">
        <v>2737</v>
      </c>
      <c r="I4723" s="91">
        <v>0.33333333333333331</v>
      </c>
      <c r="J4723" s="91">
        <v>0.34722222222222221</v>
      </c>
      <c r="K4723" s="92">
        <v>0.33</v>
      </c>
      <c r="L4723" s="91">
        <v>0.4777777777777778</v>
      </c>
      <c r="M4723" s="91">
        <v>0.48888888888888887</v>
      </c>
      <c r="N4723" s="92">
        <v>0.27</v>
      </c>
      <c r="O4723">
        <v>1</v>
      </c>
      <c r="P4723">
        <v>45.174978000000003</v>
      </c>
      <c r="Q4723">
        <v>5.7372079999999999</v>
      </c>
      <c r="R4723" s="93">
        <v>46302.575659722221</v>
      </c>
      <c r="S4723">
        <v>1</v>
      </c>
      <c r="T4723">
        <v>20260257</v>
      </c>
      <c r="U4723" t="s">
        <v>838</v>
      </c>
      <c r="V4723">
        <v>20260257</v>
      </c>
    </row>
    <row r="4724" spans="1:22" x14ac:dyDescent="0.3">
      <c r="A4724" s="5">
        <v>46302</v>
      </c>
      <c r="B4724" s="98" t="s">
        <v>3822</v>
      </c>
      <c r="C4724" t="s">
        <v>944</v>
      </c>
      <c r="D4724" t="s">
        <v>3152</v>
      </c>
      <c r="E4724" t="s">
        <v>316</v>
      </c>
      <c r="F4724" t="s">
        <v>3153</v>
      </c>
      <c r="G4724" t="s">
        <v>2733</v>
      </c>
      <c r="H4724" t="s">
        <v>2734</v>
      </c>
      <c r="I4724" s="91">
        <v>0.16666666666666666</v>
      </c>
      <c r="J4724" s="91">
        <v>0.18055555555555555</v>
      </c>
      <c r="K4724" s="92">
        <v>0.33</v>
      </c>
      <c r="L4724" s="91">
        <v>0.22013888888888888</v>
      </c>
      <c r="M4724" s="91">
        <v>0.45</v>
      </c>
      <c r="N4724" s="92">
        <v>5.52</v>
      </c>
      <c r="O4724">
        <v>1</v>
      </c>
      <c r="P4724">
        <v>45.180484999999997</v>
      </c>
      <c r="Q4724">
        <v>5.7314889999999998</v>
      </c>
      <c r="R4724" s="93">
        <v>46302.575659722221</v>
      </c>
      <c r="S4724">
        <v>1</v>
      </c>
      <c r="T4724">
        <v>20260552</v>
      </c>
      <c r="U4724" t="s">
        <v>40</v>
      </c>
      <c r="V4724">
        <v>20260552</v>
      </c>
    </row>
    <row r="4725" spans="1:22" x14ac:dyDescent="0.3">
      <c r="A4725" s="5">
        <v>46302</v>
      </c>
      <c r="B4725" s="98" t="s">
        <v>3872</v>
      </c>
      <c r="C4725" t="s">
        <v>866</v>
      </c>
      <c r="D4725" t="s">
        <v>1408</v>
      </c>
      <c r="E4725" t="s">
        <v>460</v>
      </c>
      <c r="F4725" t="s">
        <v>460</v>
      </c>
      <c r="G4725" t="s">
        <v>2733</v>
      </c>
      <c r="H4725" t="s">
        <v>2737</v>
      </c>
      <c r="I4725" s="91">
        <v>0.33333333333333331</v>
      </c>
      <c r="J4725" s="91">
        <v>0.38541666666666669</v>
      </c>
      <c r="K4725" s="92">
        <v>1.25</v>
      </c>
      <c r="L4725" s="91">
        <v>0.375</v>
      </c>
      <c r="M4725" s="91">
        <v>0.43263888888888891</v>
      </c>
      <c r="N4725" s="92">
        <v>1.38</v>
      </c>
      <c r="O4725">
        <v>1</v>
      </c>
      <c r="P4725">
        <v>45.209203000000002</v>
      </c>
      <c r="Q4725">
        <v>5.7626520000000001</v>
      </c>
      <c r="R4725" s="93">
        <v>46302.575659722221</v>
      </c>
      <c r="S4725">
        <v>1</v>
      </c>
      <c r="T4725">
        <v>20260577</v>
      </c>
      <c r="U4725" t="s">
        <v>838</v>
      </c>
      <c r="V4725">
        <v>20260577</v>
      </c>
    </row>
    <row r="4726" spans="1:22" x14ac:dyDescent="0.3">
      <c r="A4726" s="5">
        <v>46302</v>
      </c>
      <c r="B4726" s="98" t="s">
        <v>3847</v>
      </c>
      <c r="C4726" t="s">
        <v>900</v>
      </c>
      <c r="D4726" t="s">
        <v>2381</v>
      </c>
      <c r="E4726" t="s">
        <v>785</v>
      </c>
      <c r="F4726" t="s">
        <v>3578</v>
      </c>
      <c r="G4726" t="s">
        <v>2733</v>
      </c>
      <c r="H4726" t="s">
        <v>2737</v>
      </c>
      <c r="I4726" s="91">
        <v>0.35416666666666669</v>
      </c>
      <c r="J4726" s="91">
        <v>0.39583333333333331</v>
      </c>
      <c r="K4726" s="92">
        <v>1</v>
      </c>
      <c r="L4726" s="91">
        <v>0.35138888888888886</v>
      </c>
      <c r="M4726" s="91">
        <v>0.43472222222222223</v>
      </c>
      <c r="N4726" s="92">
        <v>2</v>
      </c>
      <c r="O4726">
        <v>1</v>
      </c>
      <c r="P4726">
        <v>45.232621000000002</v>
      </c>
      <c r="Q4726">
        <v>5.6794840000000004</v>
      </c>
      <c r="R4726" s="93">
        <v>46302.575659722221</v>
      </c>
      <c r="S4726">
        <v>1</v>
      </c>
      <c r="T4726">
        <v>20260437</v>
      </c>
      <c r="U4726" t="s">
        <v>838</v>
      </c>
      <c r="V4726">
        <v>20260437</v>
      </c>
    </row>
    <row r="4727" spans="1:22" x14ac:dyDescent="0.3">
      <c r="A4727" s="5">
        <v>46302</v>
      </c>
      <c r="B4727" s="98" t="s">
        <v>3845</v>
      </c>
      <c r="C4727" t="s">
        <v>950</v>
      </c>
      <c r="D4727" t="s">
        <v>2387</v>
      </c>
      <c r="E4727" t="s">
        <v>218</v>
      </c>
      <c r="F4727" t="s">
        <v>3474</v>
      </c>
      <c r="G4727" t="s">
        <v>2733</v>
      </c>
      <c r="H4727" t="s">
        <v>2737</v>
      </c>
      <c r="I4727" s="91">
        <v>0.33333333333333331</v>
      </c>
      <c r="J4727" s="91">
        <v>0.34722222222222221</v>
      </c>
      <c r="K4727" s="92">
        <v>0.33</v>
      </c>
      <c r="O4727">
        <v>0</v>
      </c>
      <c r="P4727">
        <v>45.189608999999997</v>
      </c>
      <c r="Q4727">
        <v>5.7291639999999999</v>
      </c>
      <c r="R4727" s="93">
        <v>46302.575659722221</v>
      </c>
      <c r="S4727">
        <v>1</v>
      </c>
      <c r="T4727">
        <v>20260439</v>
      </c>
      <c r="U4727" t="s">
        <v>838</v>
      </c>
      <c r="V4727">
        <v>20260439</v>
      </c>
    </row>
    <row r="4728" spans="1:22" x14ac:dyDescent="0.3">
      <c r="A4728" s="5">
        <v>46302</v>
      </c>
      <c r="B4728" s="98" t="s">
        <v>3867</v>
      </c>
      <c r="C4728" t="s">
        <v>914</v>
      </c>
      <c r="D4728" t="s">
        <v>3165</v>
      </c>
      <c r="E4728" t="s">
        <v>525</v>
      </c>
      <c r="F4728" t="s">
        <v>3166</v>
      </c>
      <c r="G4728" t="s">
        <v>2733</v>
      </c>
      <c r="H4728" t="s">
        <v>2734</v>
      </c>
      <c r="I4728" s="91">
        <v>0.16666666666666666</v>
      </c>
      <c r="J4728" s="91">
        <v>0.18055555555555555</v>
      </c>
      <c r="K4728" s="92">
        <v>0.33</v>
      </c>
      <c r="L4728" s="91">
        <v>0.22222222222222221</v>
      </c>
      <c r="M4728" s="91">
        <v>0.45694444444444443</v>
      </c>
      <c r="N4728" s="92">
        <v>5.63</v>
      </c>
      <c r="O4728">
        <v>1</v>
      </c>
      <c r="P4728">
        <v>45.166784</v>
      </c>
      <c r="Q4728">
        <v>5.7270599999999998</v>
      </c>
      <c r="R4728" s="93">
        <v>46302.575659722221</v>
      </c>
      <c r="S4728">
        <v>1</v>
      </c>
      <c r="T4728">
        <v>20260217</v>
      </c>
      <c r="U4728" t="s">
        <v>40</v>
      </c>
      <c r="V4728">
        <v>20260217</v>
      </c>
    </row>
    <row r="4729" spans="1:22" x14ac:dyDescent="0.3">
      <c r="A4729" s="5">
        <v>46302</v>
      </c>
      <c r="B4729" s="98" t="s">
        <v>3854</v>
      </c>
      <c r="C4729" t="s">
        <v>963</v>
      </c>
      <c r="D4729" t="s">
        <v>2969</v>
      </c>
      <c r="E4729" t="s">
        <v>462</v>
      </c>
      <c r="F4729" t="s">
        <v>6010</v>
      </c>
      <c r="G4729" t="s">
        <v>2733</v>
      </c>
      <c r="H4729" t="s">
        <v>2734</v>
      </c>
      <c r="I4729" s="91">
        <v>0.16666666666666666</v>
      </c>
      <c r="J4729" s="91">
        <v>0.18055555555555555</v>
      </c>
      <c r="K4729" s="92">
        <v>0.33</v>
      </c>
      <c r="L4729" s="91">
        <v>0.21597222222222223</v>
      </c>
      <c r="M4729" s="91">
        <v>0.35347222222222224</v>
      </c>
      <c r="N4729" s="92">
        <v>3.3</v>
      </c>
      <c r="O4729">
        <v>1</v>
      </c>
      <c r="P4729">
        <v>45.184040000000003</v>
      </c>
      <c r="Q4729">
        <v>5.7121500000000003</v>
      </c>
      <c r="R4729" s="93">
        <v>46302.575659722221</v>
      </c>
      <c r="S4729">
        <v>1</v>
      </c>
      <c r="T4729">
        <v>20260165</v>
      </c>
      <c r="U4729" t="s">
        <v>40</v>
      </c>
      <c r="V4729">
        <v>20260165</v>
      </c>
    </row>
    <row r="4730" spans="1:22" x14ac:dyDescent="0.3">
      <c r="A4730" s="5">
        <v>46302</v>
      </c>
      <c r="B4730" s="98" t="s">
        <v>3826</v>
      </c>
      <c r="C4730" t="s">
        <v>886</v>
      </c>
      <c r="D4730" t="s">
        <v>1927</v>
      </c>
      <c r="E4730" t="s">
        <v>684</v>
      </c>
      <c r="F4730" t="s">
        <v>684</v>
      </c>
      <c r="G4730" t="s">
        <v>2733</v>
      </c>
      <c r="H4730" t="s">
        <v>2737</v>
      </c>
      <c r="I4730" s="91">
        <v>0.33333333333333331</v>
      </c>
      <c r="J4730" s="91">
        <v>0.3611111111111111</v>
      </c>
      <c r="K4730" s="92">
        <v>0.67</v>
      </c>
      <c r="L4730" s="91">
        <v>0.21597222222222223</v>
      </c>
      <c r="M4730" s="91">
        <v>0.23680555555555555</v>
      </c>
      <c r="N4730" s="92">
        <v>0.5</v>
      </c>
      <c r="O4730">
        <v>1</v>
      </c>
      <c r="P4730">
        <v>45.189571999999998</v>
      </c>
      <c r="Q4730">
        <v>5.7128589999999999</v>
      </c>
      <c r="R4730" s="93">
        <v>46302.575659722221</v>
      </c>
      <c r="S4730">
        <v>1</v>
      </c>
      <c r="T4730">
        <v>20260285</v>
      </c>
      <c r="U4730" t="s">
        <v>838</v>
      </c>
      <c r="V4730">
        <v>20260285</v>
      </c>
    </row>
    <row r="4731" spans="1:22" x14ac:dyDescent="0.3">
      <c r="A4731" s="5">
        <v>46302</v>
      </c>
      <c r="B4731" s="98" t="s">
        <v>3820</v>
      </c>
      <c r="C4731" t="s">
        <v>961</v>
      </c>
      <c r="D4731" t="s">
        <v>2217</v>
      </c>
      <c r="E4731" t="s">
        <v>795</v>
      </c>
      <c r="F4731" t="s">
        <v>795</v>
      </c>
      <c r="G4731" t="s">
        <v>2733</v>
      </c>
      <c r="H4731" t="s">
        <v>2737</v>
      </c>
      <c r="I4731" s="91">
        <v>0.3576388888888889</v>
      </c>
      <c r="J4731" s="91">
        <v>0.36805555555555558</v>
      </c>
      <c r="K4731" s="92">
        <v>0.25</v>
      </c>
      <c r="L4731" s="91">
        <v>0.25347222222222221</v>
      </c>
      <c r="M4731" s="91">
        <v>0.27152777777777776</v>
      </c>
      <c r="N4731" s="92">
        <v>0.43</v>
      </c>
      <c r="O4731">
        <v>1</v>
      </c>
      <c r="P4731">
        <v>45.165621000000002</v>
      </c>
      <c r="Q4731">
        <v>5.7235849999999999</v>
      </c>
      <c r="R4731" s="93">
        <v>46302.575659722221</v>
      </c>
      <c r="S4731">
        <v>1</v>
      </c>
      <c r="T4731">
        <v>20260380</v>
      </c>
      <c r="U4731" t="s">
        <v>838</v>
      </c>
      <c r="V4731">
        <v>20260380</v>
      </c>
    </row>
    <row r="4732" spans="1:22" x14ac:dyDescent="0.3">
      <c r="A4732" s="5">
        <v>46302</v>
      </c>
      <c r="B4732" s="98" t="s">
        <v>3856</v>
      </c>
      <c r="C4732" t="s">
        <v>979</v>
      </c>
      <c r="D4732" t="s">
        <v>1786</v>
      </c>
      <c r="E4732" t="s">
        <v>536</v>
      </c>
      <c r="F4732" t="s">
        <v>1788</v>
      </c>
      <c r="G4732" t="s">
        <v>2733</v>
      </c>
      <c r="H4732" t="s">
        <v>2737</v>
      </c>
      <c r="I4732" s="91">
        <v>0.2048611111111111</v>
      </c>
      <c r="J4732" s="91">
        <v>0.21527777777777779</v>
      </c>
      <c r="K4732" s="92">
        <v>0.25</v>
      </c>
      <c r="L4732" s="91">
        <v>0.46250000000000002</v>
      </c>
      <c r="M4732" s="91">
        <v>0.55000000000000004</v>
      </c>
      <c r="N4732" s="92">
        <v>2.1</v>
      </c>
      <c r="O4732">
        <v>1</v>
      </c>
      <c r="P4732">
        <v>45.183112000000001</v>
      </c>
      <c r="Q4732">
        <v>5.7278739999999999</v>
      </c>
      <c r="R4732" s="93">
        <v>46302.575659722221</v>
      </c>
      <c r="S4732">
        <v>1</v>
      </c>
      <c r="T4732">
        <v>20260242</v>
      </c>
      <c r="U4732" t="s">
        <v>838</v>
      </c>
      <c r="V4732">
        <v>20260242</v>
      </c>
    </row>
    <row r="4733" spans="1:22" x14ac:dyDescent="0.3">
      <c r="A4733" s="5">
        <v>46302</v>
      </c>
      <c r="B4733" s="98" t="s">
        <v>3856</v>
      </c>
      <c r="C4733" t="s">
        <v>979</v>
      </c>
      <c r="D4733" t="s">
        <v>3278</v>
      </c>
      <c r="E4733" t="s">
        <v>309</v>
      </c>
      <c r="F4733" t="s">
        <v>3279</v>
      </c>
      <c r="G4733" t="s">
        <v>2733</v>
      </c>
      <c r="H4733" t="s">
        <v>2734</v>
      </c>
      <c r="I4733" s="91">
        <v>0.16666666666666666</v>
      </c>
      <c r="J4733" s="91">
        <v>0.18055555555555555</v>
      </c>
      <c r="K4733" s="92">
        <v>0.33</v>
      </c>
      <c r="O4733">
        <v>0</v>
      </c>
      <c r="P4733">
        <v>45.199238000000001</v>
      </c>
      <c r="Q4733">
        <v>5.7115140000000002</v>
      </c>
      <c r="R4733" s="93">
        <v>46302.575659722221</v>
      </c>
      <c r="S4733">
        <v>1</v>
      </c>
      <c r="T4733">
        <v>20260467</v>
      </c>
      <c r="U4733" t="s">
        <v>40</v>
      </c>
      <c r="V4733">
        <v>20260467</v>
      </c>
    </row>
    <row r="4734" spans="1:22" x14ac:dyDescent="0.3">
      <c r="A4734" s="5">
        <v>46302</v>
      </c>
      <c r="B4734" s="98" t="s">
        <v>3826</v>
      </c>
      <c r="C4734" t="s">
        <v>886</v>
      </c>
      <c r="D4734" t="s">
        <v>2352</v>
      </c>
      <c r="E4734" t="s">
        <v>158</v>
      </c>
      <c r="F4734" t="s">
        <v>158</v>
      </c>
      <c r="G4734" t="s">
        <v>2733</v>
      </c>
      <c r="H4734" t="s">
        <v>2737</v>
      </c>
      <c r="I4734" s="91">
        <v>0.33333333333333331</v>
      </c>
      <c r="J4734" s="91">
        <v>0.34722222222222221</v>
      </c>
      <c r="K4734" s="92">
        <v>0.33</v>
      </c>
      <c r="O4734">
        <v>0</v>
      </c>
      <c r="P4734">
        <v>45.179771000000002</v>
      </c>
      <c r="Q4734">
        <v>5.7104290000000004</v>
      </c>
      <c r="R4734" s="93">
        <v>46302.575659722221</v>
      </c>
      <c r="S4734">
        <v>1</v>
      </c>
      <c r="T4734">
        <v>20260428</v>
      </c>
      <c r="U4734" t="s">
        <v>838</v>
      </c>
      <c r="V4734">
        <v>20260428</v>
      </c>
    </row>
    <row r="4735" spans="1:22" x14ac:dyDescent="0.3">
      <c r="A4735" s="5">
        <v>46302</v>
      </c>
      <c r="B4735" s="98" t="s">
        <v>3861</v>
      </c>
      <c r="C4735" t="s">
        <v>970</v>
      </c>
      <c r="D4735" t="s">
        <v>3420</v>
      </c>
      <c r="E4735" t="s">
        <v>720</v>
      </c>
      <c r="F4735" t="s">
        <v>3421</v>
      </c>
      <c r="G4735" t="s">
        <v>2733</v>
      </c>
      <c r="H4735" t="s">
        <v>2734</v>
      </c>
      <c r="I4735" s="91">
        <v>0.16666666666666666</v>
      </c>
      <c r="J4735" s="91">
        <v>0.18055555555555555</v>
      </c>
      <c r="K4735" s="92">
        <v>0.33</v>
      </c>
      <c r="O4735">
        <v>0</v>
      </c>
      <c r="P4735">
        <v>45.177950000000003</v>
      </c>
      <c r="Q4735">
        <v>5.7124889999999997</v>
      </c>
      <c r="R4735" s="93">
        <v>46302.575659722221</v>
      </c>
      <c r="S4735">
        <v>1</v>
      </c>
      <c r="T4735">
        <v>20260281</v>
      </c>
      <c r="U4735" t="s">
        <v>40</v>
      </c>
      <c r="V4735">
        <v>20260281</v>
      </c>
    </row>
    <row r="4736" spans="1:22" x14ac:dyDescent="0.3">
      <c r="A4736" s="5">
        <v>46302</v>
      </c>
      <c r="B4736" s="98" t="s">
        <v>3889</v>
      </c>
      <c r="C4736" t="s">
        <v>972</v>
      </c>
      <c r="D4736" t="s">
        <v>2402</v>
      </c>
      <c r="E4736" t="s">
        <v>741</v>
      </c>
      <c r="F4736" t="s">
        <v>741</v>
      </c>
      <c r="G4736" t="s">
        <v>2733</v>
      </c>
      <c r="H4736" t="s">
        <v>2737</v>
      </c>
      <c r="I4736" s="91">
        <v>0.18055555555555555</v>
      </c>
      <c r="J4736" s="91">
        <v>0.31944444444444442</v>
      </c>
      <c r="K4736" s="92">
        <v>3.33</v>
      </c>
      <c r="O4736">
        <v>0</v>
      </c>
      <c r="P4736">
        <v>45.157052</v>
      </c>
      <c r="Q4736">
        <v>5.7211379999999998</v>
      </c>
      <c r="R4736" s="93">
        <v>46302.575659722221</v>
      </c>
      <c r="S4736">
        <v>1</v>
      </c>
      <c r="T4736">
        <v>20260443</v>
      </c>
      <c r="U4736" t="s">
        <v>838</v>
      </c>
      <c r="V4736">
        <v>20260443</v>
      </c>
    </row>
    <row r="4737" spans="1:22" x14ac:dyDescent="0.3">
      <c r="A4737" s="5">
        <v>46302</v>
      </c>
      <c r="B4737" s="98" t="s">
        <v>6134</v>
      </c>
      <c r="C4737" t="s">
        <v>5963</v>
      </c>
      <c r="D4737" t="s">
        <v>1555</v>
      </c>
      <c r="E4737" t="s">
        <v>441</v>
      </c>
      <c r="F4737" t="s">
        <v>441</v>
      </c>
      <c r="G4737" t="s">
        <v>2733</v>
      </c>
      <c r="H4737" t="s">
        <v>2737</v>
      </c>
      <c r="I4737" s="91">
        <v>0.33333333333333331</v>
      </c>
      <c r="J4737" s="91">
        <v>0.45833333333333331</v>
      </c>
      <c r="K4737" s="92">
        <v>3</v>
      </c>
      <c r="O4737">
        <v>0</v>
      </c>
      <c r="P4737">
        <v>45.157359</v>
      </c>
      <c r="Q4737">
        <v>5.7146999999999997</v>
      </c>
      <c r="R4737" s="93">
        <v>46302.575659722221</v>
      </c>
      <c r="S4737">
        <v>1</v>
      </c>
      <c r="T4737">
        <v>20260161</v>
      </c>
      <c r="U4737" t="s">
        <v>838</v>
      </c>
      <c r="V4737">
        <v>20260161</v>
      </c>
    </row>
    <row r="4738" spans="1:22" x14ac:dyDescent="0.3">
      <c r="A4738" s="5">
        <v>46302</v>
      </c>
      <c r="B4738" s="98" t="s">
        <v>3827</v>
      </c>
      <c r="C4738" t="s">
        <v>967</v>
      </c>
      <c r="D4738" t="s">
        <v>6560</v>
      </c>
      <c r="E4738" t="s">
        <v>113</v>
      </c>
      <c r="F4738" t="s">
        <v>6561</v>
      </c>
      <c r="G4738" t="s">
        <v>2733</v>
      </c>
      <c r="H4738" t="s">
        <v>3592</v>
      </c>
      <c r="I4738" s="91">
        <v>0.34722222222222221</v>
      </c>
      <c r="J4738" s="91">
        <v>0.36805555555555558</v>
      </c>
      <c r="K4738" s="92">
        <v>0.5</v>
      </c>
      <c r="L4738" s="91">
        <v>0.33402777777777776</v>
      </c>
      <c r="M4738" s="91">
        <v>0.35625000000000001</v>
      </c>
      <c r="N4738" s="92">
        <v>0.53</v>
      </c>
      <c r="O4738">
        <v>1</v>
      </c>
      <c r="P4738">
        <v>45.182966999999998</v>
      </c>
      <c r="Q4738">
        <v>5.7194820000000002</v>
      </c>
      <c r="R4738" s="93">
        <v>46302.575659722221</v>
      </c>
      <c r="S4738">
        <v>1</v>
      </c>
      <c r="T4738">
        <v>20260071</v>
      </c>
      <c r="U4738" t="s">
        <v>40</v>
      </c>
      <c r="V4738">
        <v>20260071</v>
      </c>
    </row>
    <row r="4739" spans="1:22" x14ac:dyDescent="0.3">
      <c r="A4739" s="5">
        <v>46302</v>
      </c>
      <c r="B4739" s="98" t="s">
        <v>3842</v>
      </c>
      <c r="C4739" t="s">
        <v>865</v>
      </c>
      <c r="D4739" t="s">
        <v>1137</v>
      </c>
      <c r="E4739" t="s">
        <v>331</v>
      </c>
      <c r="F4739" t="s">
        <v>3268</v>
      </c>
      <c r="G4739" t="s">
        <v>2733</v>
      </c>
      <c r="H4739" t="s">
        <v>2737</v>
      </c>
      <c r="I4739" s="91">
        <v>0.33333333333333331</v>
      </c>
      <c r="J4739" s="91">
        <v>0.49652777777777779</v>
      </c>
      <c r="K4739" s="92">
        <v>3.92</v>
      </c>
      <c r="L4739" s="91">
        <v>0.20694444444444443</v>
      </c>
      <c r="M4739" s="91">
        <v>0.25972222222222224</v>
      </c>
      <c r="N4739" s="92">
        <v>1.27</v>
      </c>
      <c r="O4739">
        <v>1</v>
      </c>
      <c r="P4739">
        <v>46.203426999999998</v>
      </c>
      <c r="Q4739">
        <v>-1.3673979999999999</v>
      </c>
      <c r="R4739" s="93">
        <v>46302.575659722221</v>
      </c>
      <c r="S4739">
        <v>1</v>
      </c>
      <c r="T4739">
        <v>20260020</v>
      </c>
      <c r="U4739" t="s">
        <v>838</v>
      </c>
      <c r="V4739">
        <v>20260020</v>
      </c>
    </row>
    <row r="4740" spans="1:22" x14ac:dyDescent="0.3">
      <c r="A4740" s="5">
        <v>46302</v>
      </c>
      <c r="B4740" s="98" t="s">
        <v>3815</v>
      </c>
      <c r="C4740" t="s">
        <v>905</v>
      </c>
      <c r="D4740" t="s">
        <v>3460</v>
      </c>
      <c r="E4740" t="s">
        <v>761</v>
      </c>
      <c r="F4740" t="s">
        <v>3461</v>
      </c>
      <c r="G4740" t="s">
        <v>2733</v>
      </c>
      <c r="H4740" t="s">
        <v>2734</v>
      </c>
      <c r="I4740" s="91">
        <v>0.16666666666666666</v>
      </c>
      <c r="J4740" s="91">
        <v>0.17708333333333334</v>
      </c>
      <c r="K4740" s="92">
        <v>0.25</v>
      </c>
      <c r="O4740">
        <v>0</v>
      </c>
      <c r="P4740">
        <v>45.183799999999998</v>
      </c>
      <c r="Q4740">
        <v>5.7220209999999998</v>
      </c>
      <c r="R4740" s="93">
        <v>46302.575659722221</v>
      </c>
      <c r="S4740">
        <v>1</v>
      </c>
      <c r="T4740">
        <v>20260148</v>
      </c>
      <c r="U4740" t="s">
        <v>40</v>
      </c>
      <c r="V4740">
        <v>20260148</v>
      </c>
    </row>
    <row r="4741" spans="1:22" x14ac:dyDescent="0.3">
      <c r="A4741" s="5">
        <v>46302</v>
      </c>
      <c r="B4741" s="98" t="s">
        <v>3870</v>
      </c>
      <c r="C4741" t="s">
        <v>947</v>
      </c>
      <c r="D4741" t="s">
        <v>1277</v>
      </c>
      <c r="E4741" t="s">
        <v>736</v>
      </c>
      <c r="F4741" t="s">
        <v>3579</v>
      </c>
      <c r="G4741" t="s">
        <v>2733</v>
      </c>
      <c r="H4741" t="s">
        <v>2737</v>
      </c>
      <c r="I4741" s="91">
        <v>0.33333333333333331</v>
      </c>
      <c r="J4741" s="91">
        <v>0.44444444444444442</v>
      </c>
      <c r="K4741" s="92">
        <v>2.67</v>
      </c>
      <c r="L4741" s="91">
        <v>0.28680555555555554</v>
      </c>
      <c r="M4741" s="91">
        <v>0.38611111111111113</v>
      </c>
      <c r="N4741" s="92">
        <v>2.38</v>
      </c>
      <c r="O4741">
        <v>1</v>
      </c>
      <c r="P4741">
        <v>45.370556999999998</v>
      </c>
      <c r="Q4741">
        <v>5.5829800000000001</v>
      </c>
      <c r="R4741" s="93">
        <v>46302.575659722221</v>
      </c>
      <c r="S4741">
        <v>1</v>
      </c>
      <c r="T4741">
        <v>20260060</v>
      </c>
      <c r="U4741" t="s">
        <v>838</v>
      </c>
      <c r="V4741">
        <v>20260060</v>
      </c>
    </row>
    <row r="4742" spans="1:22" x14ac:dyDescent="0.3">
      <c r="A4742" s="5">
        <v>46302</v>
      </c>
      <c r="B4742" s="98" t="s">
        <v>3827</v>
      </c>
      <c r="C4742" t="s">
        <v>967</v>
      </c>
      <c r="D4742" t="s">
        <v>2712</v>
      </c>
      <c r="E4742" t="s">
        <v>582</v>
      </c>
      <c r="F4742" t="s">
        <v>582</v>
      </c>
      <c r="G4742" t="s">
        <v>2733</v>
      </c>
      <c r="H4742" t="s">
        <v>2737</v>
      </c>
      <c r="I4742" s="91">
        <v>0.33333333333333331</v>
      </c>
      <c r="J4742" s="91">
        <v>0.34375</v>
      </c>
      <c r="K4742" s="92">
        <v>0.25</v>
      </c>
      <c r="L4742" s="91">
        <v>0.26319444444444445</v>
      </c>
      <c r="M4742" s="91">
        <v>0.29236111111111113</v>
      </c>
      <c r="N4742" s="92">
        <v>0.7</v>
      </c>
      <c r="O4742">
        <v>1</v>
      </c>
      <c r="P4742">
        <v>45.177649000000002</v>
      </c>
      <c r="Q4742">
        <v>5.731471</v>
      </c>
      <c r="R4742" s="93">
        <v>46302.575659722221</v>
      </c>
      <c r="S4742">
        <v>1</v>
      </c>
      <c r="T4742">
        <v>20260576</v>
      </c>
      <c r="U4742" t="s">
        <v>838</v>
      </c>
      <c r="V4742">
        <v>20260576</v>
      </c>
    </row>
    <row r="4743" spans="1:22" x14ac:dyDescent="0.3">
      <c r="A4743" s="5">
        <v>46302</v>
      </c>
      <c r="B4743" s="98" t="s">
        <v>3891</v>
      </c>
      <c r="C4743" t="s">
        <v>955</v>
      </c>
      <c r="D4743" t="s">
        <v>2402</v>
      </c>
      <c r="E4743" t="s">
        <v>741</v>
      </c>
      <c r="F4743" t="s">
        <v>741</v>
      </c>
      <c r="G4743" t="s">
        <v>2733</v>
      </c>
      <c r="H4743" t="s">
        <v>2737</v>
      </c>
      <c r="I4743" s="91">
        <v>0.18055555555555555</v>
      </c>
      <c r="J4743" s="91">
        <v>0.31944444444444442</v>
      </c>
      <c r="K4743" s="92">
        <v>3.33</v>
      </c>
      <c r="O4743">
        <v>0</v>
      </c>
      <c r="P4743">
        <v>45.157052</v>
      </c>
      <c r="Q4743">
        <v>5.7211379999999998</v>
      </c>
      <c r="R4743" s="93">
        <v>46302.575659722221</v>
      </c>
      <c r="S4743">
        <v>1</v>
      </c>
      <c r="T4743">
        <v>20260443</v>
      </c>
      <c r="U4743" t="s">
        <v>838</v>
      </c>
      <c r="V4743">
        <v>20260443</v>
      </c>
    </row>
    <row r="4744" spans="1:22" x14ac:dyDescent="0.3">
      <c r="A4744" s="5">
        <v>46302</v>
      </c>
      <c r="B4744" s="98" t="s">
        <v>3841</v>
      </c>
      <c r="C4744" t="s">
        <v>971</v>
      </c>
      <c r="D4744" t="s">
        <v>3277</v>
      </c>
      <c r="E4744" t="s">
        <v>337</v>
      </c>
      <c r="F4744" t="s">
        <v>1265</v>
      </c>
      <c r="G4744" t="s">
        <v>2733</v>
      </c>
      <c r="H4744" t="s">
        <v>2734</v>
      </c>
      <c r="I4744" s="91">
        <v>0.25</v>
      </c>
      <c r="J4744" s="91">
        <v>0.26041666666666669</v>
      </c>
      <c r="K4744" s="92">
        <v>0.25</v>
      </c>
      <c r="L4744" s="91">
        <v>0.15208333333333332</v>
      </c>
      <c r="M4744" s="91">
        <v>0.15555555555555556</v>
      </c>
      <c r="N4744" s="92">
        <v>0.08</v>
      </c>
      <c r="O4744">
        <v>1</v>
      </c>
      <c r="P4744">
        <v>45.170650999999999</v>
      </c>
      <c r="Q4744">
        <v>5.758642</v>
      </c>
      <c r="R4744" s="93">
        <v>46302.575659722221</v>
      </c>
      <c r="S4744">
        <v>1</v>
      </c>
      <c r="T4744">
        <v>20260056</v>
      </c>
      <c r="U4744" t="s">
        <v>40</v>
      </c>
      <c r="V4744">
        <v>20260056</v>
      </c>
    </row>
    <row r="4745" spans="1:22" x14ac:dyDescent="0.3">
      <c r="A4745" s="5">
        <v>46302</v>
      </c>
      <c r="B4745" s="98" t="s">
        <v>3826</v>
      </c>
      <c r="C4745" t="s">
        <v>886</v>
      </c>
      <c r="D4745" t="s">
        <v>3182</v>
      </c>
      <c r="E4745" t="s">
        <v>59</v>
      </c>
      <c r="F4745" t="s">
        <v>3183</v>
      </c>
      <c r="G4745" t="s">
        <v>2733</v>
      </c>
      <c r="H4745" t="s">
        <v>2734</v>
      </c>
      <c r="I4745" s="91">
        <v>0.16666666666666666</v>
      </c>
      <c r="J4745" s="91">
        <v>0.18055555555555555</v>
      </c>
      <c r="K4745" s="92">
        <v>0.33</v>
      </c>
      <c r="L4745" s="91">
        <v>0.2076388888888889</v>
      </c>
      <c r="M4745" s="91">
        <v>0.35694444444444445</v>
      </c>
      <c r="N4745" s="92">
        <v>3.58</v>
      </c>
      <c r="O4745">
        <v>1</v>
      </c>
      <c r="P4745">
        <v>45.188529000000003</v>
      </c>
      <c r="Q4745">
        <v>5.7245239999999997</v>
      </c>
      <c r="R4745" s="93">
        <v>46302.575659722221</v>
      </c>
      <c r="S4745">
        <v>1</v>
      </c>
      <c r="T4745">
        <v>20260348</v>
      </c>
      <c r="U4745" t="s">
        <v>40</v>
      </c>
      <c r="V4745">
        <v>20260348</v>
      </c>
    </row>
    <row r="4746" spans="1:22" x14ac:dyDescent="0.3">
      <c r="A4746" s="5">
        <v>46302</v>
      </c>
      <c r="B4746" s="98" t="s">
        <v>3856</v>
      </c>
      <c r="C4746" t="s">
        <v>979</v>
      </c>
      <c r="D4746" t="s">
        <v>1781</v>
      </c>
      <c r="E4746" t="s">
        <v>309</v>
      </c>
      <c r="F4746" t="s">
        <v>309</v>
      </c>
      <c r="G4746" t="s">
        <v>2733</v>
      </c>
      <c r="H4746" t="s">
        <v>2737</v>
      </c>
      <c r="I4746" s="91">
        <v>0.18055555555555555</v>
      </c>
      <c r="J4746" s="91">
        <v>0.19097222222222221</v>
      </c>
      <c r="K4746" s="92">
        <v>0.25</v>
      </c>
      <c r="L4746" s="91">
        <v>0.27083333333333331</v>
      </c>
      <c r="M4746" s="91">
        <v>0.39166666666666666</v>
      </c>
      <c r="N4746" s="92">
        <v>2.9</v>
      </c>
      <c r="O4746">
        <v>1</v>
      </c>
      <c r="P4746">
        <v>45.199238000000001</v>
      </c>
      <c r="Q4746">
        <v>5.7115140000000002</v>
      </c>
      <c r="R4746" s="93">
        <v>46302.575659722221</v>
      </c>
      <c r="S4746">
        <v>1</v>
      </c>
      <c r="T4746">
        <v>20260241</v>
      </c>
      <c r="U4746" t="s">
        <v>838</v>
      </c>
      <c r="V4746">
        <v>20260241</v>
      </c>
    </row>
    <row r="4747" spans="1:22" x14ac:dyDescent="0.3">
      <c r="A4747" s="5">
        <v>46302</v>
      </c>
      <c r="B4747" s="98" t="s">
        <v>3847</v>
      </c>
      <c r="C4747" t="s">
        <v>900</v>
      </c>
      <c r="D4747" t="s">
        <v>3337</v>
      </c>
      <c r="E4747" t="s">
        <v>637</v>
      </c>
      <c r="F4747" t="s">
        <v>3338</v>
      </c>
      <c r="G4747" t="s">
        <v>2733</v>
      </c>
      <c r="H4747" t="s">
        <v>2734</v>
      </c>
      <c r="I4747" s="91">
        <v>0.2673611111111111</v>
      </c>
      <c r="J4747" s="91">
        <v>0.28125</v>
      </c>
      <c r="K4747" s="92">
        <v>0.33</v>
      </c>
      <c r="L4747" s="91">
        <v>2.6388888888888889E-2</v>
      </c>
      <c r="M4747" s="91">
        <v>0.46250000000000002</v>
      </c>
      <c r="N4747" s="92">
        <v>10.47</v>
      </c>
      <c r="O4747">
        <v>1</v>
      </c>
      <c r="P4747">
        <v>45.215843</v>
      </c>
      <c r="Q4747">
        <v>5.6930630000000004</v>
      </c>
      <c r="R4747" s="93">
        <v>46302.575659722221</v>
      </c>
      <c r="S4747">
        <v>1</v>
      </c>
      <c r="T4747">
        <v>20260248</v>
      </c>
      <c r="U4747" t="s">
        <v>3760</v>
      </c>
      <c r="V4747">
        <v>20260248</v>
      </c>
    </row>
    <row r="4748" spans="1:22" x14ac:dyDescent="0.3">
      <c r="A4748" s="5">
        <v>46302</v>
      </c>
      <c r="B4748" s="98" t="s">
        <v>3817</v>
      </c>
      <c r="C4748" t="s">
        <v>974</v>
      </c>
      <c r="D4748" t="s">
        <v>3439</v>
      </c>
      <c r="E4748" t="s">
        <v>526</v>
      </c>
      <c r="F4748" t="s">
        <v>3440</v>
      </c>
      <c r="G4748" t="s">
        <v>2733</v>
      </c>
      <c r="H4748" t="s">
        <v>2734</v>
      </c>
      <c r="I4748" s="91">
        <v>0.29166666666666669</v>
      </c>
      <c r="J4748" s="91">
        <v>0.2986111111111111</v>
      </c>
      <c r="K4748" s="92">
        <v>0.17</v>
      </c>
      <c r="L4748" s="91">
        <v>0.18055555555555555</v>
      </c>
      <c r="M4748" s="91">
        <v>0.34027777777777779</v>
      </c>
      <c r="N4748" s="92">
        <v>3.83</v>
      </c>
      <c r="O4748">
        <v>1</v>
      </c>
      <c r="P4748">
        <v>45.181947000000001</v>
      </c>
      <c r="Q4748">
        <v>5.7218989999999996</v>
      </c>
      <c r="R4748" s="93">
        <v>46302.575659722221</v>
      </c>
      <c r="S4748">
        <v>1</v>
      </c>
      <c r="T4748">
        <v>20260219</v>
      </c>
      <c r="U4748" t="s">
        <v>40</v>
      </c>
      <c r="V4748">
        <v>20260219</v>
      </c>
    </row>
    <row r="4749" spans="1:22" x14ac:dyDescent="0.3">
      <c r="A4749" s="5">
        <v>46302</v>
      </c>
      <c r="B4749" s="98" t="s">
        <v>3835</v>
      </c>
      <c r="C4749" t="s">
        <v>859</v>
      </c>
      <c r="D4749" t="s">
        <v>1397</v>
      </c>
      <c r="E4749" t="s">
        <v>450</v>
      </c>
      <c r="F4749" t="s">
        <v>450</v>
      </c>
      <c r="G4749" t="s">
        <v>2733</v>
      </c>
      <c r="H4749" t="s">
        <v>2737</v>
      </c>
      <c r="I4749" s="91">
        <v>0.33333333333333331</v>
      </c>
      <c r="J4749" s="91">
        <v>0.4236111111111111</v>
      </c>
      <c r="K4749" s="92">
        <v>2.17</v>
      </c>
      <c r="O4749">
        <v>0</v>
      </c>
      <c r="P4749">
        <v>45.187130000000003</v>
      </c>
      <c r="Q4749">
        <v>5.717994</v>
      </c>
      <c r="R4749" s="93">
        <v>46302.575659722221</v>
      </c>
      <c r="S4749">
        <v>1</v>
      </c>
      <c r="T4749">
        <v>20260569</v>
      </c>
      <c r="U4749" t="s">
        <v>838</v>
      </c>
      <c r="V4749">
        <v>20260569</v>
      </c>
    </row>
    <row r="4750" spans="1:22" x14ac:dyDescent="0.3">
      <c r="A4750" s="5">
        <v>46302</v>
      </c>
      <c r="B4750" s="98" t="s">
        <v>3849</v>
      </c>
      <c r="C4750" t="s">
        <v>861</v>
      </c>
      <c r="D4750" t="s">
        <v>1509</v>
      </c>
      <c r="E4750" t="s">
        <v>142</v>
      </c>
      <c r="F4750" t="s">
        <v>6013</v>
      </c>
      <c r="G4750" t="s">
        <v>2733</v>
      </c>
      <c r="H4750" t="s">
        <v>2737</v>
      </c>
      <c r="I4750" s="91">
        <v>0.33333333333333331</v>
      </c>
      <c r="J4750" s="91">
        <v>0.35416666666666669</v>
      </c>
      <c r="K4750" s="92">
        <v>0.5</v>
      </c>
      <c r="L4750" s="91">
        <v>0.19513888888888889</v>
      </c>
      <c r="M4750" s="91">
        <v>0.20277777777777778</v>
      </c>
      <c r="N4750" s="92">
        <v>0.18</v>
      </c>
      <c r="O4750">
        <v>1</v>
      </c>
      <c r="P4750">
        <v>45.188152000000002</v>
      </c>
      <c r="Q4750">
        <v>5.7235339999999999</v>
      </c>
      <c r="R4750" s="93">
        <v>46302.575659722221</v>
      </c>
      <c r="S4750">
        <v>1</v>
      </c>
      <c r="T4750">
        <v>20260146</v>
      </c>
      <c r="U4750" t="s">
        <v>838</v>
      </c>
      <c r="V4750">
        <v>20260146</v>
      </c>
    </row>
    <row r="4751" spans="1:22" x14ac:dyDescent="0.3">
      <c r="A4751" s="5">
        <v>46302</v>
      </c>
      <c r="B4751" s="98" t="s">
        <v>3815</v>
      </c>
      <c r="C4751" t="s">
        <v>905</v>
      </c>
      <c r="D4751" t="s">
        <v>1530</v>
      </c>
      <c r="E4751" t="s">
        <v>222</v>
      </c>
      <c r="F4751" t="s">
        <v>222</v>
      </c>
      <c r="G4751" t="s">
        <v>2733</v>
      </c>
      <c r="H4751" t="s">
        <v>2737</v>
      </c>
      <c r="I4751" s="91">
        <v>0.33333333333333331</v>
      </c>
      <c r="J4751" s="91">
        <v>0.38541666666666669</v>
      </c>
      <c r="K4751" s="92">
        <v>1.25</v>
      </c>
      <c r="O4751">
        <v>0</v>
      </c>
      <c r="P4751">
        <v>45.189441000000002</v>
      </c>
      <c r="Q4751">
        <v>5.7262389999999996</v>
      </c>
      <c r="R4751" s="93">
        <v>46302.575659722221</v>
      </c>
      <c r="S4751">
        <v>1</v>
      </c>
      <c r="T4751">
        <v>20260153</v>
      </c>
      <c r="U4751" t="s">
        <v>838</v>
      </c>
      <c r="V4751">
        <v>20260153</v>
      </c>
    </row>
    <row r="4752" spans="1:22" x14ac:dyDescent="0.3">
      <c r="A4752" s="5">
        <v>46302</v>
      </c>
      <c r="B4752" s="98" t="s">
        <v>3835</v>
      </c>
      <c r="C4752" t="s">
        <v>859</v>
      </c>
      <c r="D4752" t="s">
        <v>1995</v>
      </c>
      <c r="E4752" t="s">
        <v>396</v>
      </c>
      <c r="F4752" t="s">
        <v>396</v>
      </c>
      <c r="G4752" t="s">
        <v>2733</v>
      </c>
      <c r="H4752" t="s">
        <v>2737</v>
      </c>
      <c r="I4752" s="91">
        <v>0.33333333333333331</v>
      </c>
      <c r="J4752" s="91">
        <v>0.34722222222222221</v>
      </c>
      <c r="K4752" s="92">
        <v>0.33</v>
      </c>
      <c r="O4752">
        <v>0</v>
      </c>
      <c r="P4752">
        <v>45.189906999999998</v>
      </c>
      <c r="Q4752">
        <v>5.7160770000000003</v>
      </c>
      <c r="R4752" s="93">
        <v>46302.575659722221</v>
      </c>
      <c r="S4752">
        <v>1</v>
      </c>
      <c r="T4752">
        <v>20260305</v>
      </c>
      <c r="U4752" t="s">
        <v>838</v>
      </c>
      <c r="V4752">
        <v>20260305</v>
      </c>
    </row>
    <row r="4753" spans="1:22" x14ac:dyDescent="0.3">
      <c r="A4753" s="5">
        <v>46302</v>
      </c>
      <c r="B4753" s="98" t="s">
        <v>3846</v>
      </c>
      <c r="C4753" t="s">
        <v>863</v>
      </c>
      <c r="D4753" t="s">
        <v>3409</v>
      </c>
      <c r="E4753" t="s">
        <v>346</v>
      </c>
      <c r="F4753" t="s">
        <v>5992</v>
      </c>
      <c r="G4753" t="s">
        <v>2733</v>
      </c>
      <c r="H4753" t="s">
        <v>2734</v>
      </c>
      <c r="I4753" s="91">
        <v>0.16666666666666666</v>
      </c>
      <c r="J4753" s="91">
        <v>0.18055555555555555</v>
      </c>
      <c r="K4753" s="92">
        <v>0.33</v>
      </c>
      <c r="L4753" s="91">
        <v>0.17222222222222222</v>
      </c>
      <c r="M4753" s="91">
        <v>0.17708333333333334</v>
      </c>
      <c r="N4753" s="92">
        <v>0.12</v>
      </c>
      <c r="O4753">
        <v>1</v>
      </c>
      <c r="P4753">
        <v>45.182178</v>
      </c>
      <c r="Q4753">
        <v>5.7269370000000004</v>
      </c>
      <c r="R4753" s="93">
        <v>46302.575659722221</v>
      </c>
      <c r="S4753">
        <v>1</v>
      </c>
      <c r="T4753">
        <v>20260149</v>
      </c>
      <c r="U4753" t="s">
        <v>40</v>
      </c>
      <c r="V4753">
        <v>20260149</v>
      </c>
    </row>
    <row r="4754" spans="1:22" x14ac:dyDescent="0.3">
      <c r="A4754" s="5">
        <v>46302</v>
      </c>
      <c r="B4754" s="98" t="s">
        <v>3845</v>
      </c>
      <c r="C4754" t="s">
        <v>950</v>
      </c>
      <c r="D4754" t="s">
        <v>2514</v>
      </c>
      <c r="E4754" t="s">
        <v>123</v>
      </c>
      <c r="F4754" t="s">
        <v>123</v>
      </c>
      <c r="G4754" t="s">
        <v>2733</v>
      </c>
      <c r="H4754" t="s">
        <v>2737</v>
      </c>
      <c r="I4754" s="91">
        <v>0.33333333333333331</v>
      </c>
      <c r="J4754" s="91">
        <v>0.34722222222222221</v>
      </c>
      <c r="K4754" s="92">
        <v>0.33</v>
      </c>
      <c r="O4754">
        <v>0</v>
      </c>
      <c r="P4754">
        <v>45.189670999999997</v>
      </c>
      <c r="Q4754">
        <v>5.7243469999999999</v>
      </c>
      <c r="R4754" s="93">
        <v>46302.575659722221</v>
      </c>
      <c r="S4754">
        <v>1</v>
      </c>
      <c r="T4754">
        <v>20260495</v>
      </c>
      <c r="U4754" t="s">
        <v>838</v>
      </c>
      <c r="V4754">
        <v>20260495</v>
      </c>
    </row>
    <row r="4755" spans="1:22" x14ac:dyDescent="0.3">
      <c r="A4755" s="5">
        <v>46302</v>
      </c>
      <c r="B4755" s="98" t="s">
        <v>3844</v>
      </c>
      <c r="C4755" t="s">
        <v>952</v>
      </c>
      <c r="D4755" t="s">
        <v>2605</v>
      </c>
      <c r="E4755" t="s">
        <v>259</v>
      </c>
      <c r="F4755" t="s">
        <v>3351</v>
      </c>
      <c r="G4755" t="s">
        <v>2733</v>
      </c>
      <c r="H4755" t="s">
        <v>2737</v>
      </c>
      <c r="I4755" s="91">
        <v>0.33333333333333331</v>
      </c>
      <c r="J4755" s="91">
        <v>0.34722222222222221</v>
      </c>
      <c r="K4755" s="92">
        <v>0.33</v>
      </c>
      <c r="O4755">
        <v>0</v>
      </c>
      <c r="P4755">
        <v>45.190952000000003</v>
      </c>
      <c r="Q4755">
        <v>5.7165330000000001</v>
      </c>
      <c r="R4755" s="93">
        <v>46302.575659722221</v>
      </c>
      <c r="S4755">
        <v>1</v>
      </c>
      <c r="T4755">
        <v>20260532</v>
      </c>
      <c r="U4755" t="s">
        <v>838</v>
      </c>
      <c r="V4755">
        <v>20260532</v>
      </c>
    </row>
    <row r="4756" spans="1:22" x14ac:dyDescent="0.3">
      <c r="A4756" s="5">
        <v>46302</v>
      </c>
      <c r="B4756" s="98" t="s">
        <v>3815</v>
      </c>
      <c r="C4756" t="s">
        <v>905</v>
      </c>
      <c r="D4756" t="s">
        <v>1907</v>
      </c>
      <c r="E4756" t="s">
        <v>282</v>
      </c>
      <c r="F4756" t="s">
        <v>282</v>
      </c>
      <c r="G4756" t="s">
        <v>2733</v>
      </c>
      <c r="H4756" t="s">
        <v>2781</v>
      </c>
      <c r="I4756" s="91">
        <v>0.33333333333333331</v>
      </c>
      <c r="J4756" s="91">
        <v>0.375</v>
      </c>
      <c r="K4756" s="92">
        <v>1</v>
      </c>
      <c r="O4756">
        <v>0</v>
      </c>
      <c r="P4756">
        <v>45.189103000000003</v>
      </c>
      <c r="Q4756">
        <v>5.7301169999999999</v>
      </c>
      <c r="R4756" s="93">
        <v>46302.575659722221</v>
      </c>
      <c r="S4756">
        <v>1</v>
      </c>
      <c r="T4756">
        <v>20260279</v>
      </c>
      <c r="U4756" t="s">
        <v>838</v>
      </c>
      <c r="V4756">
        <v>20260279</v>
      </c>
    </row>
    <row r="4757" spans="1:22" x14ac:dyDescent="0.3">
      <c r="A4757" s="5">
        <v>46302</v>
      </c>
      <c r="B4757" s="98" t="s">
        <v>3815</v>
      </c>
      <c r="C4757" t="s">
        <v>905</v>
      </c>
      <c r="E4757" t="s">
        <v>95</v>
      </c>
      <c r="F4757" t="s">
        <v>95</v>
      </c>
      <c r="I4757" s="91">
        <v>0.33333333333333331</v>
      </c>
      <c r="J4757" s="91">
        <v>0.34722222222222221</v>
      </c>
      <c r="K4757" s="92">
        <v>0.33</v>
      </c>
      <c r="O4757">
        <v>0</v>
      </c>
      <c r="P4757">
        <v>45.147320000000001</v>
      </c>
      <c r="Q4757">
        <v>5.7529560000000002</v>
      </c>
      <c r="R4757" s="93">
        <v>46302.575659722221</v>
      </c>
      <c r="S4757">
        <v>1</v>
      </c>
      <c r="T4757">
        <v>20260135</v>
      </c>
      <c r="U4757" t="s">
        <v>3760</v>
      </c>
      <c r="V4757">
        <v>20260135</v>
      </c>
    </row>
    <row r="4758" spans="1:22" x14ac:dyDescent="0.3">
      <c r="A4758" s="5">
        <v>46302</v>
      </c>
      <c r="B4758" s="98" t="s">
        <v>3844</v>
      </c>
      <c r="C4758" t="s">
        <v>952</v>
      </c>
      <c r="D4758" t="s">
        <v>867</v>
      </c>
      <c r="E4758" t="s">
        <v>807</v>
      </c>
      <c r="F4758" t="s">
        <v>3360</v>
      </c>
      <c r="G4758" t="s">
        <v>2733</v>
      </c>
      <c r="H4758" t="s">
        <v>2737</v>
      </c>
      <c r="I4758" s="91">
        <v>0.33333333333333331</v>
      </c>
      <c r="J4758" s="91">
        <v>0.34722222222222221</v>
      </c>
      <c r="K4758" s="92">
        <v>0.33</v>
      </c>
      <c r="O4758">
        <v>0</v>
      </c>
      <c r="P4758">
        <v>45.185158000000001</v>
      </c>
      <c r="Q4758">
        <v>5.7167779999999997</v>
      </c>
      <c r="R4758" s="93">
        <v>46302.575659722221</v>
      </c>
      <c r="S4758">
        <v>1</v>
      </c>
      <c r="V4758" t="s">
        <v>3807</v>
      </c>
    </row>
    <row r="4759" spans="1:22" x14ac:dyDescent="0.3">
      <c r="A4759" s="5">
        <v>46302</v>
      </c>
      <c r="B4759" s="98" t="s">
        <v>3842</v>
      </c>
      <c r="C4759" t="s">
        <v>865</v>
      </c>
      <c r="D4759" t="s">
        <v>1072</v>
      </c>
      <c r="E4759" t="s">
        <v>99</v>
      </c>
      <c r="F4759" t="s">
        <v>3286</v>
      </c>
      <c r="G4759" t="s">
        <v>2733</v>
      </c>
      <c r="H4759" t="s">
        <v>2737</v>
      </c>
      <c r="I4759" s="91">
        <v>0.33333333333333331</v>
      </c>
      <c r="J4759" s="91">
        <v>0.35416666666666669</v>
      </c>
      <c r="K4759" s="92">
        <v>0.5</v>
      </c>
      <c r="L4759" s="91">
        <v>0.31458333333333333</v>
      </c>
      <c r="M4759" s="91">
        <v>0.32569444444444445</v>
      </c>
      <c r="N4759" s="92">
        <v>0.27</v>
      </c>
      <c r="O4759">
        <v>1</v>
      </c>
      <c r="P4759">
        <v>45.188929999999999</v>
      </c>
      <c r="Q4759">
        <v>5.7123470000000003</v>
      </c>
      <c r="R4759" s="93">
        <v>46302.575659722221</v>
      </c>
      <c r="S4759">
        <v>1</v>
      </c>
      <c r="T4759">
        <v>20260007</v>
      </c>
      <c r="U4759" t="s">
        <v>838</v>
      </c>
      <c r="V4759">
        <v>20260007</v>
      </c>
    </row>
    <row r="4760" spans="1:22" x14ac:dyDescent="0.3">
      <c r="A4760" s="5">
        <v>46302</v>
      </c>
      <c r="B4760" s="98" t="s">
        <v>3822</v>
      </c>
      <c r="C4760" t="s">
        <v>944</v>
      </c>
      <c r="D4760" t="s">
        <v>1673</v>
      </c>
      <c r="E4760" t="s">
        <v>518</v>
      </c>
      <c r="F4760" t="s">
        <v>518</v>
      </c>
      <c r="G4760" t="s">
        <v>2733</v>
      </c>
      <c r="H4760" t="s">
        <v>2737</v>
      </c>
      <c r="I4760" s="91">
        <v>0.33333333333333331</v>
      </c>
      <c r="J4760" s="91">
        <v>0.35416666666666669</v>
      </c>
      <c r="K4760" s="92">
        <v>0.5</v>
      </c>
      <c r="L4760" s="91">
        <v>0.46041666666666664</v>
      </c>
      <c r="M4760" s="91">
        <v>0.48888888888888887</v>
      </c>
      <c r="N4760" s="92">
        <v>0.68</v>
      </c>
      <c r="O4760">
        <v>1</v>
      </c>
      <c r="P4760">
        <v>45.168743999999997</v>
      </c>
      <c r="Q4760">
        <v>5.7258769999999997</v>
      </c>
      <c r="R4760" s="93">
        <v>46302.575659722221</v>
      </c>
      <c r="S4760">
        <v>1</v>
      </c>
      <c r="T4760">
        <v>20260204</v>
      </c>
      <c r="U4760" t="s">
        <v>838</v>
      </c>
      <c r="V4760">
        <v>20260204</v>
      </c>
    </row>
    <row r="4761" spans="1:22" x14ac:dyDescent="0.3">
      <c r="A4761" s="5">
        <v>46302</v>
      </c>
      <c r="B4761" s="98" t="s">
        <v>3867</v>
      </c>
      <c r="C4761" t="s">
        <v>914</v>
      </c>
      <c r="D4761" t="s">
        <v>3188</v>
      </c>
      <c r="E4761" t="s">
        <v>781</v>
      </c>
      <c r="F4761" t="s">
        <v>3189</v>
      </c>
      <c r="G4761" t="s">
        <v>2733</v>
      </c>
      <c r="H4761" t="s">
        <v>2734</v>
      </c>
      <c r="I4761" s="91">
        <v>0.16666666666666666</v>
      </c>
      <c r="J4761" s="91">
        <v>0.18055555555555555</v>
      </c>
      <c r="K4761" s="92">
        <v>0.33</v>
      </c>
      <c r="L4761" s="91">
        <v>0.20347222222222222</v>
      </c>
      <c r="M4761" s="91">
        <v>0.28402777777777777</v>
      </c>
      <c r="N4761" s="92">
        <v>1.93</v>
      </c>
      <c r="O4761">
        <v>1</v>
      </c>
      <c r="P4761">
        <v>45.187779999999997</v>
      </c>
      <c r="Q4761">
        <v>5.6920270000000004</v>
      </c>
      <c r="R4761" s="93">
        <v>46302.575659722221</v>
      </c>
      <c r="S4761">
        <v>1</v>
      </c>
      <c r="T4761">
        <v>20260435</v>
      </c>
      <c r="U4761" t="s">
        <v>40</v>
      </c>
      <c r="V4761">
        <v>20260435</v>
      </c>
    </row>
    <row r="4762" spans="1:22" x14ac:dyDescent="0.3">
      <c r="A4762" s="5">
        <v>46302</v>
      </c>
      <c r="B4762" s="98" t="s">
        <v>3909</v>
      </c>
      <c r="C4762" t="s">
        <v>846</v>
      </c>
      <c r="E4762" t="s">
        <v>812</v>
      </c>
      <c r="F4762" t="s">
        <v>812</v>
      </c>
      <c r="I4762" s="91">
        <v>0.16666666666666666</v>
      </c>
      <c r="J4762" s="91">
        <v>0.17708333333333334</v>
      </c>
      <c r="K4762" s="92">
        <v>0.25</v>
      </c>
      <c r="O4762">
        <v>0</v>
      </c>
      <c r="P4762">
        <v>45.188929999999999</v>
      </c>
      <c r="Q4762">
        <v>5.7123470000000003</v>
      </c>
      <c r="R4762" s="93">
        <v>46302.575659722221</v>
      </c>
      <c r="S4762">
        <v>0</v>
      </c>
      <c r="V4762" t="s">
        <v>3762</v>
      </c>
    </row>
    <row r="4763" spans="1:22" x14ac:dyDescent="0.3">
      <c r="A4763" s="5">
        <v>46302</v>
      </c>
      <c r="B4763" s="98" t="s">
        <v>3814</v>
      </c>
      <c r="C4763" t="s">
        <v>948</v>
      </c>
      <c r="D4763" t="s">
        <v>3447</v>
      </c>
      <c r="E4763" t="s">
        <v>612</v>
      </c>
      <c r="F4763" t="s">
        <v>3448</v>
      </c>
      <c r="G4763" t="s">
        <v>2733</v>
      </c>
      <c r="H4763" t="s">
        <v>2734</v>
      </c>
      <c r="I4763" s="91">
        <v>0.16666666666666666</v>
      </c>
      <c r="J4763" s="91">
        <v>0.18055555555555555</v>
      </c>
      <c r="K4763" s="92">
        <v>0.33</v>
      </c>
      <c r="L4763" s="91">
        <v>0.3611111111111111</v>
      </c>
      <c r="M4763" s="91">
        <v>0.37638888888888888</v>
      </c>
      <c r="N4763" s="92">
        <v>0.37</v>
      </c>
      <c r="O4763">
        <v>1</v>
      </c>
      <c r="P4763">
        <v>45.188958</v>
      </c>
      <c r="Q4763">
        <v>5.7346690000000002</v>
      </c>
      <c r="R4763" s="93">
        <v>46302.575659722221</v>
      </c>
      <c r="S4763">
        <v>1</v>
      </c>
      <c r="T4763">
        <v>20260462</v>
      </c>
      <c r="U4763" t="s">
        <v>40</v>
      </c>
      <c r="V4763">
        <v>20260462</v>
      </c>
    </row>
    <row r="4764" spans="1:22" x14ac:dyDescent="0.3">
      <c r="A4764" s="5">
        <v>46302</v>
      </c>
      <c r="B4764" s="98" t="s">
        <v>3823</v>
      </c>
      <c r="C4764" t="s">
        <v>968</v>
      </c>
      <c r="D4764" t="s">
        <v>1905</v>
      </c>
      <c r="E4764" t="s">
        <v>683</v>
      </c>
      <c r="F4764" t="s">
        <v>683</v>
      </c>
      <c r="G4764" t="s">
        <v>2733</v>
      </c>
      <c r="H4764" t="s">
        <v>2737</v>
      </c>
      <c r="I4764" s="91">
        <v>0.2673611111111111</v>
      </c>
      <c r="J4764" s="91">
        <v>0.31944444444444442</v>
      </c>
      <c r="K4764" s="92">
        <v>1.25</v>
      </c>
      <c r="O4764">
        <v>0</v>
      </c>
      <c r="P4764">
        <v>45.196936999999998</v>
      </c>
      <c r="Q4764">
        <v>5.6979059999999997</v>
      </c>
      <c r="R4764" s="93">
        <v>46302.575659722221</v>
      </c>
      <c r="S4764">
        <v>1</v>
      </c>
      <c r="T4764">
        <v>20260278</v>
      </c>
      <c r="U4764" t="s">
        <v>838</v>
      </c>
      <c r="V4764">
        <v>20260278</v>
      </c>
    </row>
    <row r="4765" spans="1:22" x14ac:dyDescent="0.3">
      <c r="A4765" s="5">
        <v>46302</v>
      </c>
      <c r="B4765" s="98" t="s">
        <v>3831</v>
      </c>
      <c r="C4765" t="s">
        <v>892</v>
      </c>
      <c r="D4765" t="s">
        <v>2742</v>
      </c>
      <c r="E4765" t="s">
        <v>152</v>
      </c>
      <c r="F4765" t="s">
        <v>6002</v>
      </c>
      <c r="G4765" t="s">
        <v>2733</v>
      </c>
      <c r="H4765" t="s">
        <v>2734</v>
      </c>
      <c r="I4765" s="91">
        <v>0.16666666666666666</v>
      </c>
      <c r="J4765" s="91">
        <v>0.18055555555555555</v>
      </c>
      <c r="K4765" s="92">
        <v>0.33</v>
      </c>
      <c r="O4765">
        <v>0</v>
      </c>
      <c r="P4765">
        <v>45.184793999999997</v>
      </c>
      <c r="Q4765">
        <v>5.7218299999999997</v>
      </c>
      <c r="R4765" s="93">
        <v>46302.575659722221</v>
      </c>
      <c r="S4765">
        <v>1</v>
      </c>
      <c r="T4765">
        <v>20260421</v>
      </c>
      <c r="U4765" t="s">
        <v>40</v>
      </c>
      <c r="V4765">
        <v>20260421</v>
      </c>
    </row>
    <row r="4766" spans="1:22" x14ac:dyDescent="0.3">
      <c r="A4766" s="5">
        <v>46302</v>
      </c>
      <c r="B4766" s="98" t="s">
        <v>3816</v>
      </c>
      <c r="C4766" t="s">
        <v>957</v>
      </c>
      <c r="D4766" t="s">
        <v>3363</v>
      </c>
      <c r="E4766" t="s">
        <v>292</v>
      </c>
      <c r="F4766" t="s">
        <v>3364</v>
      </c>
      <c r="G4766" t="s">
        <v>2733</v>
      </c>
      <c r="H4766" t="s">
        <v>2734</v>
      </c>
      <c r="I4766" s="91">
        <v>0.2986111111111111</v>
      </c>
      <c r="J4766" s="91">
        <v>0.3125</v>
      </c>
      <c r="K4766" s="92">
        <v>0.33</v>
      </c>
      <c r="L4766" s="91">
        <v>0.42777777777777776</v>
      </c>
      <c r="M4766" s="91">
        <v>0.46597222222222223</v>
      </c>
      <c r="N4766" s="92">
        <v>0.92</v>
      </c>
      <c r="O4766">
        <v>1</v>
      </c>
      <c r="P4766">
        <v>45.189673999999997</v>
      </c>
      <c r="Q4766">
        <v>5.721368</v>
      </c>
      <c r="R4766" s="93">
        <v>46302.575659722221</v>
      </c>
      <c r="S4766">
        <v>1</v>
      </c>
      <c r="T4766">
        <v>20260541</v>
      </c>
      <c r="U4766" t="s">
        <v>40</v>
      </c>
      <c r="V4766">
        <v>20260541</v>
      </c>
    </row>
    <row r="4767" spans="1:22" x14ac:dyDescent="0.3">
      <c r="A4767" s="5">
        <v>46302</v>
      </c>
      <c r="B4767" s="98" t="s">
        <v>3883</v>
      </c>
      <c r="C4767" t="s">
        <v>849</v>
      </c>
      <c r="D4767" t="s">
        <v>854</v>
      </c>
      <c r="E4767" t="s">
        <v>669</v>
      </c>
      <c r="F4767" t="s">
        <v>3306</v>
      </c>
      <c r="G4767" t="s">
        <v>2733</v>
      </c>
      <c r="H4767" t="s">
        <v>2734</v>
      </c>
      <c r="I4767" s="91">
        <v>0.29166666666666669</v>
      </c>
      <c r="J4767" s="91">
        <v>0.2986111111111111</v>
      </c>
      <c r="K4767" s="92">
        <v>0.17</v>
      </c>
      <c r="O4767">
        <v>0</v>
      </c>
      <c r="P4767">
        <v>45.229419</v>
      </c>
      <c r="Q4767">
        <v>5.6816570000000004</v>
      </c>
      <c r="R4767" s="93">
        <v>46302.575659722221</v>
      </c>
      <c r="S4767">
        <v>1</v>
      </c>
      <c r="V4767" t="s">
        <v>3793</v>
      </c>
    </row>
    <row r="4768" spans="1:22" x14ac:dyDescent="0.3">
      <c r="A4768" s="5">
        <v>46302</v>
      </c>
      <c r="B4768" s="98" t="s">
        <v>3845</v>
      </c>
      <c r="C4768" t="s">
        <v>950</v>
      </c>
      <c r="D4768" t="s">
        <v>2115</v>
      </c>
      <c r="E4768" t="s">
        <v>132</v>
      </c>
      <c r="F4768" t="s">
        <v>3370</v>
      </c>
      <c r="G4768" t="s">
        <v>2733</v>
      </c>
      <c r="H4768" t="s">
        <v>2737</v>
      </c>
      <c r="I4768" s="91">
        <v>0.33333333333333331</v>
      </c>
      <c r="J4768" s="91">
        <v>0.34722222222222221</v>
      </c>
      <c r="K4768" s="92">
        <v>0.33</v>
      </c>
      <c r="O4768">
        <v>0</v>
      </c>
      <c r="P4768">
        <v>45.190461999999997</v>
      </c>
      <c r="Q4768">
        <v>5.723516</v>
      </c>
      <c r="R4768" s="93">
        <v>46302.575659722221</v>
      </c>
      <c r="S4768">
        <v>1</v>
      </c>
      <c r="T4768">
        <v>20260346</v>
      </c>
      <c r="U4768" t="s">
        <v>838</v>
      </c>
      <c r="V4768">
        <v>20260346</v>
      </c>
    </row>
    <row r="4769" spans="1:22" x14ac:dyDescent="0.3">
      <c r="A4769" s="5">
        <v>46302</v>
      </c>
      <c r="B4769" s="98" t="s">
        <v>3815</v>
      </c>
      <c r="C4769" t="s">
        <v>905</v>
      </c>
      <c r="D4769" t="s">
        <v>3309</v>
      </c>
      <c r="E4769" t="s">
        <v>95</v>
      </c>
      <c r="F4769" t="s">
        <v>3310</v>
      </c>
      <c r="G4769" t="s">
        <v>2733</v>
      </c>
      <c r="H4769" t="s">
        <v>2734</v>
      </c>
      <c r="I4769" s="91">
        <v>0.25</v>
      </c>
      <c r="J4769" s="91">
        <v>0.26041666666666669</v>
      </c>
      <c r="K4769" s="92">
        <v>0.25</v>
      </c>
      <c r="O4769">
        <v>0</v>
      </c>
      <c r="P4769">
        <v>45.188403000000001</v>
      </c>
      <c r="Q4769">
        <v>5.7183289999999998</v>
      </c>
      <c r="R4769" s="93">
        <v>46302.575659722221</v>
      </c>
      <c r="S4769">
        <v>1</v>
      </c>
      <c r="T4769">
        <v>20260135</v>
      </c>
      <c r="U4769" t="s">
        <v>3760</v>
      </c>
      <c r="V4769">
        <v>20260135</v>
      </c>
    </row>
    <row r="4770" spans="1:22" x14ac:dyDescent="0.3">
      <c r="A4770" s="5">
        <v>46302</v>
      </c>
      <c r="B4770" s="98" t="s">
        <v>3835</v>
      </c>
      <c r="C4770" t="s">
        <v>859</v>
      </c>
      <c r="D4770" t="s">
        <v>3311</v>
      </c>
      <c r="E4770" t="s">
        <v>111</v>
      </c>
      <c r="F4770" t="s">
        <v>3312</v>
      </c>
      <c r="G4770" t="s">
        <v>2733</v>
      </c>
      <c r="H4770" t="s">
        <v>2734</v>
      </c>
      <c r="I4770" s="91">
        <v>0.25</v>
      </c>
      <c r="J4770" s="91">
        <v>0.26041666666666669</v>
      </c>
      <c r="K4770" s="92">
        <v>0.25</v>
      </c>
      <c r="O4770">
        <v>0</v>
      </c>
      <c r="P4770">
        <v>45.189194000000001</v>
      </c>
      <c r="Q4770">
        <v>5.7263739999999999</v>
      </c>
      <c r="R4770" s="93">
        <v>46302.575659722221</v>
      </c>
      <c r="S4770">
        <v>1</v>
      </c>
      <c r="T4770">
        <v>20260193</v>
      </c>
      <c r="U4770" t="s">
        <v>3760</v>
      </c>
      <c r="V4770">
        <v>20260193</v>
      </c>
    </row>
    <row r="4771" spans="1:22" x14ac:dyDescent="0.3">
      <c r="A4771" s="5">
        <v>46302</v>
      </c>
      <c r="B4771" s="98" t="s">
        <v>3822</v>
      </c>
      <c r="C4771" t="s">
        <v>944</v>
      </c>
      <c r="D4771" t="s">
        <v>1673</v>
      </c>
      <c r="E4771" t="s">
        <v>518</v>
      </c>
      <c r="F4771" t="s">
        <v>518</v>
      </c>
      <c r="G4771" t="s">
        <v>2733</v>
      </c>
      <c r="H4771" t="s">
        <v>2737</v>
      </c>
      <c r="I4771" s="91">
        <v>0.33333333333333331</v>
      </c>
      <c r="J4771" s="91">
        <v>0.35416666666666669</v>
      </c>
      <c r="K4771" s="92">
        <v>0.5</v>
      </c>
      <c r="L4771" s="91">
        <v>0.46041666666666664</v>
      </c>
      <c r="M4771" s="91">
        <v>0.47361111111111109</v>
      </c>
      <c r="N4771" s="92">
        <v>0.32</v>
      </c>
      <c r="O4771">
        <v>1</v>
      </c>
      <c r="P4771">
        <v>45.168743999999997</v>
      </c>
      <c r="Q4771">
        <v>5.7258769999999997</v>
      </c>
      <c r="R4771" s="93">
        <v>46302.575659722221</v>
      </c>
      <c r="S4771">
        <v>1</v>
      </c>
      <c r="T4771">
        <v>20260204</v>
      </c>
      <c r="U4771" t="s">
        <v>838</v>
      </c>
      <c r="V4771">
        <v>20260204</v>
      </c>
    </row>
    <row r="4772" spans="1:22" x14ac:dyDescent="0.3">
      <c r="A4772" s="5">
        <v>46302</v>
      </c>
      <c r="B4772" s="98" t="s">
        <v>3835</v>
      </c>
      <c r="C4772" t="s">
        <v>859</v>
      </c>
      <c r="D4772" t="s">
        <v>858</v>
      </c>
      <c r="E4772" t="s">
        <v>817</v>
      </c>
      <c r="F4772" t="s">
        <v>817</v>
      </c>
      <c r="G4772" t="s">
        <v>2733</v>
      </c>
      <c r="H4772" t="s">
        <v>2737</v>
      </c>
      <c r="I4772" s="91">
        <v>0.33333333333333331</v>
      </c>
      <c r="J4772" s="91">
        <v>0.35416666666666669</v>
      </c>
      <c r="K4772" s="92">
        <v>0.5</v>
      </c>
      <c r="O4772">
        <v>0</v>
      </c>
      <c r="P4772">
        <v>45.189878</v>
      </c>
      <c r="Q4772">
        <v>5.7218559999999998</v>
      </c>
      <c r="R4772" s="93">
        <v>46302.575659722221</v>
      </c>
      <c r="S4772">
        <v>1</v>
      </c>
      <c r="V4772" t="s">
        <v>3792</v>
      </c>
    </row>
    <row r="4773" spans="1:22" x14ac:dyDescent="0.3">
      <c r="A4773" s="5">
        <v>46302</v>
      </c>
      <c r="B4773" s="98" t="s">
        <v>3823</v>
      </c>
      <c r="C4773" t="s">
        <v>968</v>
      </c>
      <c r="D4773" t="s">
        <v>1740</v>
      </c>
      <c r="E4773" t="s">
        <v>529</v>
      </c>
      <c r="F4773" t="s">
        <v>529</v>
      </c>
      <c r="G4773" t="s">
        <v>2733</v>
      </c>
      <c r="H4773" t="s">
        <v>2737</v>
      </c>
      <c r="I4773" s="91">
        <v>0.33333333333333331</v>
      </c>
      <c r="J4773" s="91">
        <v>0.34375</v>
      </c>
      <c r="K4773" s="92">
        <v>0.25</v>
      </c>
      <c r="O4773">
        <v>0</v>
      </c>
      <c r="P4773">
        <v>45.177917000000001</v>
      </c>
      <c r="Q4773">
        <v>5.7286510000000002</v>
      </c>
      <c r="R4773" s="93">
        <v>46302.575659722221</v>
      </c>
      <c r="S4773">
        <v>1</v>
      </c>
      <c r="T4773">
        <v>20260228</v>
      </c>
      <c r="U4773" t="s">
        <v>838</v>
      </c>
      <c r="V4773">
        <v>20260228</v>
      </c>
    </row>
    <row r="4774" spans="1:22" x14ac:dyDescent="0.3">
      <c r="A4774" s="5">
        <v>46302</v>
      </c>
      <c r="B4774" s="98" t="s">
        <v>3836</v>
      </c>
      <c r="C4774" t="s">
        <v>954</v>
      </c>
      <c r="D4774" t="s">
        <v>1914</v>
      </c>
      <c r="E4774" t="s">
        <v>419</v>
      </c>
      <c r="F4774" t="s">
        <v>419</v>
      </c>
      <c r="G4774" t="s">
        <v>2733</v>
      </c>
      <c r="H4774" t="s">
        <v>2737</v>
      </c>
      <c r="I4774" s="91">
        <v>0.33333333333333331</v>
      </c>
      <c r="J4774" s="91">
        <v>0.4236111111111111</v>
      </c>
      <c r="K4774" s="92">
        <v>2.17</v>
      </c>
      <c r="L4774" s="91">
        <v>0.16597222222222222</v>
      </c>
      <c r="M4774" s="91">
        <v>0.18402777777777779</v>
      </c>
      <c r="N4774" s="92">
        <v>0.43</v>
      </c>
      <c r="O4774">
        <v>1</v>
      </c>
      <c r="P4774">
        <v>45.189998000000003</v>
      </c>
      <c r="Q4774">
        <v>5.7086240000000004</v>
      </c>
      <c r="R4774" s="93">
        <v>46302.575659722221</v>
      </c>
      <c r="S4774">
        <v>1</v>
      </c>
      <c r="T4774">
        <v>20260282</v>
      </c>
      <c r="U4774" t="s">
        <v>838</v>
      </c>
      <c r="V4774">
        <v>20260282</v>
      </c>
    </row>
    <row r="4775" spans="1:22" x14ac:dyDescent="0.3">
      <c r="A4775" s="5">
        <v>46302</v>
      </c>
      <c r="B4775" s="98" t="s">
        <v>3829</v>
      </c>
      <c r="C4775" t="s">
        <v>946</v>
      </c>
      <c r="D4775" t="s">
        <v>2827</v>
      </c>
      <c r="E4775" t="s">
        <v>73</v>
      </c>
      <c r="F4775" t="s">
        <v>2828</v>
      </c>
      <c r="G4775" t="s">
        <v>2733</v>
      </c>
      <c r="H4775" t="s">
        <v>2734</v>
      </c>
      <c r="I4775" s="91">
        <v>0.16666666666666666</v>
      </c>
      <c r="J4775" s="91">
        <v>0.18055555555555555</v>
      </c>
      <c r="K4775" s="92">
        <v>0.33</v>
      </c>
      <c r="O4775">
        <v>0</v>
      </c>
      <c r="P4775">
        <v>45.178936</v>
      </c>
      <c r="Q4775">
        <v>5.7098909999999998</v>
      </c>
      <c r="R4775" s="93">
        <v>46302.575659722221</v>
      </c>
      <c r="S4775">
        <v>0</v>
      </c>
      <c r="T4775">
        <v>20260460</v>
      </c>
      <c r="U4775" t="s">
        <v>3760</v>
      </c>
      <c r="V4775">
        <v>20260460</v>
      </c>
    </row>
    <row r="4776" spans="1:22" x14ac:dyDescent="0.3">
      <c r="A4776" s="5">
        <v>46302</v>
      </c>
      <c r="B4776" s="98" t="s">
        <v>3831</v>
      </c>
      <c r="C4776" t="s">
        <v>892</v>
      </c>
      <c r="D4776" t="s">
        <v>2014</v>
      </c>
      <c r="E4776" t="s">
        <v>498</v>
      </c>
      <c r="F4776" t="s">
        <v>2016</v>
      </c>
      <c r="G4776" t="s">
        <v>2733</v>
      </c>
      <c r="H4776" t="s">
        <v>2737</v>
      </c>
      <c r="I4776" s="91">
        <v>0.33333333333333331</v>
      </c>
      <c r="J4776" s="91">
        <v>0.34722222222222221</v>
      </c>
      <c r="K4776" s="92">
        <v>0.33</v>
      </c>
      <c r="O4776">
        <v>0</v>
      </c>
      <c r="P4776">
        <v>45.188510000000001</v>
      </c>
      <c r="Q4776">
        <v>5.6897789999999997</v>
      </c>
      <c r="R4776" s="93">
        <v>46302.575659722221</v>
      </c>
      <c r="S4776">
        <v>1</v>
      </c>
      <c r="T4776">
        <v>20260311</v>
      </c>
      <c r="U4776" t="s">
        <v>838</v>
      </c>
      <c r="V4776">
        <v>20260311</v>
      </c>
    </row>
    <row r="4777" spans="1:22" x14ac:dyDescent="0.3">
      <c r="A4777" s="5">
        <v>46302</v>
      </c>
      <c r="B4777" s="98" t="s">
        <v>3829</v>
      </c>
      <c r="C4777" t="s">
        <v>946</v>
      </c>
      <c r="D4777" t="s">
        <v>3211</v>
      </c>
      <c r="E4777" t="s">
        <v>710</v>
      </c>
      <c r="F4777" t="s">
        <v>3212</v>
      </c>
      <c r="G4777" t="s">
        <v>2733</v>
      </c>
      <c r="H4777" t="s">
        <v>2734</v>
      </c>
      <c r="I4777" s="91">
        <v>0.16666666666666666</v>
      </c>
      <c r="J4777" s="91">
        <v>0.18055555555555555</v>
      </c>
      <c r="K4777" s="92">
        <v>0.33</v>
      </c>
      <c r="O4777">
        <v>0</v>
      </c>
      <c r="P4777">
        <v>45.213259999999998</v>
      </c>
      <c r="Q4777">
        <v>5.6872809999999996</v>
      </c>
      <c r="R4777" s="93">
        <v>46302.575659722221</v>
      </c>
      <c r="S4777">
        <v>0</v>
      </c>
      <c r="T4777">
        <v>20260247</v>
      </c>
      <c r="U4777" t="s">
        <v>3760</v>
      </c>
      <c r="V4777">
        <v>20260247</v>
      </c>
    </row>
    <row r="4778" spans="1:22" x14ac:dyDescent="0.3">
      <c r="A4778" s="5">
        <v>46302</v>
      </c>
      <c r="B4778" s="98" t="s">
        <v>3869</v>
      </c>
      <c r="C4778" t="s">
        <v>907</v>
      </c>
      <c r="D4778" t="s">
        <v>6562</v>
      </c>
      <c r="E4778" t="s">
        <v>422</v>
      </c>
      <c r="F4778" t="s">
        <v>6563</v>
      </c>
      <c r="G4778" t="s">
        <v>2733</v>
      </c>
      <c r="H4778" t="s">
        <v>3592</v>
      </c>
      <c r="I4778" s="91">
        <v>0.34722222222222221</v>
      </c>
      <c r="J4778" s="91">
        <v>0.36805555555555558</v>
      </c>
      <c r="K4778" s="92">
        <v>0.5</v>
      </c>
      <c r="O4778">
        <v>0</v>
      </c>
      <c r="P4778">
        <v>45.369473999999997</v>
      </c>
      <c r="Q4778">
        <v>5.5835160000000004</v>
      </c>
      <c r="R4778" s="93">
        <v>46302.575659722221</v>
      </c>
      <c r="S4778">
        <v>1</v>
      </c>
      <c r="T4778">
        <v>20260440</v>
      </c>
      <c r="U4778" t="s">
        <v>40</v>
      </c>
      <c r="V4778">
        <v>20260440</v>
      </c>
    </row>
    <row r="4779" spans="1:22" x14ac:dyDescent="0.3">
      <c r="A4779" s="5">
        <v>46302</v>
      </c>
      <c r="B4779" s="98" t="s">
        <v>3835</v>
      </c>
      <c r="C4779" t="s">
        <v>859</v>
      </c>
      <c r="D4779" t="s">
        <v>3326</v>
      </c>
      <c r="E4779" t="s">
        <v>61</v>
      </c>
      <c r="F4779" t="s">
        <v>3327</v>
      </c>
      <c r="G4779" t="s">
        <v>2733</v>
      </c>
      <c r="H4779" t="s">
        <v>2734</v>
      </c>
      <c r="I4779" s="91">
        <v>0.29166666666666669</v>
      </c>
      <c r="J4779" s="91">
        <v>0.2986111111111111</v>
      </c>
      <c r="K4779" s="92">
        <v>0.17</v>
      </c>
      <c r="O4779">
        <v>0</v>
      </c>
      <c r="P4779">
        <v>45.189878</v>
      </c>
      <c r="Q4779">
        <v>5.7218559999999998</v>
      </c>
      <c r="R4779" s="93">
        <v>46302.575659722221</v>
      </c>
      <c r="S4779">
        <v>1</v>
      </c>
      <c r="T4779">
        <v>20260477</v>
      </c>
      <c r="U4779" t="s">
        <v>40</v>
      </c>
      <c r="V4779">
        <v>20260477</v>
      </c>
    </row>
    <row r="4780" spans="1:22" x14ac:dyDescent="0.3">
      <c r="A4780" s="5">
        <v>46302</v>
      </c>
      <c r="B4780" s="98" t="s">
        <v>3846</v>
      </c>
      <c r="C4780" t="s">
        <v>863</v>
      </c>
      <c r="D4780" t="s">
        <v>1666</v>
      </c>
      <c r="E4780" t="s">
        <v>226</v>
      </c>
      <c r="F4780" t="s">
        <v>226</v>
      </c>
      <c r="G4780" t="s">
        <v>2733</v>
      </c>
      <c r="H4780" t="s">
        <v>2737</v>
      </c>
      <c r="I4780" s="91">
        <v>0.33333333333333331</v>
      </c>
      <c r="J4780" s="91">
        <v>0.35416666666666669</v>
      </c>
      <c r="K4780" s="92">
        <v>0.5</v>
      </c>
      <c r="L4780" s="91">
        <v>0.21458333333333332</v>
      </c>
      <c r="M4780" s="91">
        <v>0.22152777777777777</v>
      </c>
      <c r="N4780" s="92">
        <v>0.17</v>
      </c>
      <c r="O4780">
        <v>1</v>
      </c>
      <c r="P4780">
        <v>45.191845999999998</v>
      </c>
      <c r="Q4780">
        <v>5.7153299999999998</v>
      </c>
      <c r="R4780" s="93">
        <v>46302.575659722221</v>
      </c>
      <c r="S4780">
        <v>1</v>
      </c>
      <c r="T4780">
        <v>20260200</v>
      </c>
      <c r="U4780" t="s">
        <v>838</v>
      </c>
      <c r="V4780">
        <v>20260200</v>
      </c>
    </row>
    <row r="4781" spans="1:22" x14ac:dyDescent="0.3">
      <c r="A4781" s="5">
        <v>46302</v>
      </c>
      <c r="B4781" s="98" t="s">
        <v>3849</v>
      </c>
      <c r="C4781" t="s">
        <v>861</v>
      </c>
      <c r="D4781" t="s">
        <v>3214</v>
      </c>
      <c r="E4781" t="s">
        <v>693</v>
      </c>
      <c r="F4781" t="s">
        <v>3215</v>
      </c>
      <c r="G4781" t="s">
        <v>2733</v>
      </c>
      <c r="H4781" t="s">
        <v>2734</v>
      </c>
      <c r="I4781" s="91">
        <v>0.16666666666666666</v>
      </c>
      <c r="J4781" s="91">
        <v>0.18055555555555555</v>
      </c>
      <c r="K4781" s="92">
        <v>0.33</v>
      </c>
      <c r="L4781" s="91">
        <v>0.32083333333333336</v>
      </c>
      <c r="M4781" s="91">
        <v>0.55277777777777781</v>
      </c>
      <c r="N4781" s="92">
        <v>5.57</v>
      </c>
      <c r="O4781">
        <v>1</v>
      </c>
      <c r="P4781">
        <v>45.1661</v>
      </c>
      <c r="Q4781">
        <v>5.7265620000000004</v>
      </c>
      <c r="R4781" s="93">
        <v>46302.575659722221</v>
      </c>
      <c r="S4781">
        <v>1</v>
      </c>
      <c r="T4781">
        <v>20260384</v>
      </c>
      <c r="U4781" t="s">
        <v>40</v>
      </c>
      <c r="V4781">
        <v>20260384</v>
      </c>
    </row>
    <row r="4782" spans="1:22" x14ac:dyDescent="0.3">
      <c r="A4782" s="5">
        <v>46302</v>
      </c>
      <c r="B4782" s="98" t="s">
        <v>3814</v>
      </c>
      <c r="C4782" t="s">
        <v>948</v>
      </c>
      <c r="D4782" t="s">
        <v>3221</v>
      </c>
      <c r="E4782" t="s">
        <v>577</v>
      </c>
      <c r="F4782" t="s">
        <v>3222</v>
      </c>
      <c r="G4782" t="s">
        <v>2733</v>
      </c>
      <c r="H4782" t="s">
        <v>2734</v>
      </c>
      <c r="I4782" s="91">
        <v>0.16666666666666666</v>
      </c>
      <c r="J4782" s="91">
        <v>0.18055555555555555</v>
      </c>
      <c r="K4782" s="92">
        <v>0.33</v>
      </c>
      <c r="L4782" s="91">
        <v>0.38124999999999998</v>
      </c>
      <c r="M4782" s="91">
        <v>0.4201388888888889</v>
      </c>
      <c r="N4782" s="92">
        <v>0.93</v>
      </c>
      <c r="O4782">
        <v>1</v>
      </c>
      <c r="P4782">
        <v>45.180720000000001</v>
      </c>
      <c r="Q4782">
        <v>5.7387189999999997</v>
      </c>
      <c r="R4782" s="93">
        <v>46302.575659722221</v>
      </c>
      <c r="S4782">
        <v>1</v>
      </c>
      <c r="T4782">
        <v>20260425</v>
      </c>
      <c r="U4782" t="s">
        <v>40</v>
      </c>
      <c r="V4782">
        <v>20260425</v>
      </c>
    </row>
    <row r="4783" spans="1:22" x14ac:dyDescent="0.3">
      <c r="A4783" s="5">
        <v>46302</v>
      </c>
      <c r="B4783" s="98" t="s">
        <v>3862</v>
      </c>
      <c r="C4783" t="s">
        <v>853</v>
      </c>
      <c r="D4783" t="s">
        <v>3217</v>
      </c>
      <c r="E4783" t="s">
        <v>238</v>
      </c>
      <c r="F4783" t="s">
        <v>3218</v>
      </c>
      <c r="G4783" t="s">
        <v>2733</v>
      </c>
      <c r="H4783" t="s">
        <v>2734</v>
      </c>
      <c r="I4783" s="91">
        <v>0.16666666666666666</v>
      </c>
      <c r="J4783" s="91">
        <v>0.18055555555555555</v>
      </c>
      <c r="K4783" s="92">
        <v>0.33</v>
      </c>
      <c r="O4783">
        <v>0</v>
      </c>
      <c r="P4783">
        <v>45.184272999999997</v>
      </c>
      <c r="Q4783">
        <v>5.7117100000000001</v>
      </c>
      <c r="R4783" s="93">
        <v>46302.575659722221</v>
      </c>
      <c r="S4783">
        <v>1</v>
      </c>
      <c r="T4783">
        <v>20260597</v>
      </c>
      <c r="U4783" t="s">
        <v>40</v>
      </c>
      <c r="V4783">
        <v>20260597</v>
      </c>
    </row>
    <row r="4784" spans="1:22" x14ac:dyDescent="0.3">
      <c r="A4784" s="5">
        <v>46302</v>
      </c>
      <c r="B4784" s="98" t="s">
        <v>3845</v>
      </c>
      <c r="C4784" t="s">
        <v>950</v>
      </c>
      <c r="D4784" t="s">
        <v>3219</v>
      </c>
      <c r="E4784" t="s">
        <v>711</v>
      </c>
      <c r="F4784" t="s">
        <v>3220</v>
      </c>
      <c r="G4784" t="s">
        <v>2733</v>
      </c>
      <c r="H4784" t="s">
        <v>2734</v>
      </c>
      <c r="I4784" s="91">
        <v>0.16666666666666666</v>
      </c>
      <c r="J4784" s="91">
        <v>0.18055555555555555</v>
      </c>
      <c r="K4784" s="92">
        <v>0.33</v>
      </c>
      <c r="L4784" s="91">
        <v>0.17986111111111111</v>
      </c>
      <c r="M4784" s="91">
        <v>0.40625</v>
      </c>
      <c r="N4784" s="92">
        <v>5.43</v>
      </c>
      <c r="O4784">
        <v>1</v>
      </c>
      <c r="P4784">
        <v>45.188094</v>
      </c>
      <c r="Q4784">
        <v>5.7140089999999999</v>
      </c>
      <c r="R4784" s="93">
        <v>46302.575659722221</v>
      </c>
      <c r="S4784">
        <v>1</v>
      </c>
      <c r="T4784">
        <v>20260475</v>
      </c>
      <c r="U4784" t="s">
        <v>40</v>
      </c>
      <c r="V4784">
        <v>20260475</v>
      </c>
    </row>
    <row r="4785" spans="1:22" x14ac:dyDescent="0.3">
      <c r="A4785" s="5">
        <v>46302</v>
      </c>
      <c r="B4785" s="98" t="s">
        <v>3858</v>
      </c>
      <c r="C4785" t="s">
        <v>953</v>
      </c>
      <c r="D4785" t="s">
        <v>2964</v>
      </c>
      <c r="E4785" t="s">
        <v>543</v>
      </c>
      <c r="F4785" t="s">
        <v>2962</v>
      </c>
      <c r="G4785" t="s">
        <v>2733</v>
      </c>
      <c r="H4785" t="s">
        <v>2734</v>
      </c>
      <c r="I4785" s="91">
        <v>0.16666666666666666</v>
      </c>
      <c r="J4785" s="91">
        <v>0.18055555555555555</v>
      </c>
      <c r="K4785" s="92">
        <v>0.33</v>
      </c>
      <c r="L4785" s="91">
        <v>0.15763888888888888</v>
      </c>
      <c r="M4785" s="91">
        <v>0.32916666666666666</v>
      </c>
      <c r="N4785" s="92">
        <v>4.12</v>
      </c>
      <c r="O4785">
        <v>1</v>
      </c>
      <c r="P4785">
        <v>45.207791</v>
      </c>
      <c r="Q4785">
        <v>5.6699460000000004</v>
      </c>
      <c r="R4785" s="93">
        <v>46302.575659722221</v>
      </c>
      <c r="S4785">
        <v>1</v>
      </c>
      <c r="T4785">
        <v>20260287</v>
      </c>
      <c r="U4785" t="s">
        <v>40</v>
      </c>
      <c r="V4785">
        <v>20260287</v>
      </c>
    </row>
    <row r="4786" spans="1:22" x14ac:dyDescent="0.3">
      <c r="A4786" s="5">
        <v>46302</v>
      </c>
      <c r="B4786" s="98" t="s">
        <v>3829</v>
      </c>
      <c r="C4786" t="s">
        <v>946</v>
      </c>
      <c r="D4786" t="s">
        <v>3336</v>
      </c>
      <c r="E4786" t="s">
        <v>124</v>
      </c>
      <c r="F4786" t="s">
        <v>124</v>
      </c>
      <c r="G4786" t="s">
        <v>2733</v>
      </c>
      <c r="H4786" t="s">
        <v>2734</v>
      </c>
      <c r="I4786" s="91">
        <v>0.25</v>
      </c>
      <c r="J4786" s="91">
        <v>0.26041666666666669</v>
      </c>
      <c r="K4786" s="92">
        <v>0.25</v>
      </c>
      <c r="O4786">
        <v>0</v>
      </c>
      <c r="P4786">
        <v>45.187106999999997</v>
      </c>
      <c r="Q4786">
        <v>5.7297390000000004</v>
      </c>
      <c r="R4786" s="93">
        <v>46302.575659722221</v>
      </c>
      <c r="S4786">
        <v>0</v>
      </c>
      <c r="T4786">
        <v>20260076</v>
      </c>
      <c r="U4786" t="s">
        <v>3760</v>
      </c>
      <c r="V4786">
        <v>20260076</v>
      </c>
    </row>
    <row r="4787" spans="1:22" x14ac:dyDescent="0.3">
      <c r="A4787" s="5">
        <v>46302</v>
      </c>
      <c r="B4787" s="98" t="s">
        <v>3811</v>
      </c>
      <c r="C4787" t="s">
        <v>975</v>
      </c>
      <c r="D4787" t="s">
        <v>2491</v>
      </c>
      <c r="E4787" t="s">
        <v>520</v>
      </c>
      <c r="F4787" t="s">
        <v>520</v>
      </c>
      <c r="G4787" t="s">
        <v>2733</v>
      </c>
      <c r="H4787" t="s">
        <v>2737</v>
      </c>
      <c r="I4787" s="91">
        <v>0.28125</v>
      </c>
      <c r="J4787" s="91">
        <v>0.3125</v>
      </c>
      <c r="K4787" s="92">
        <v>0.75</v>
      </c>
      <c r="L4787" s="91">
        <v>0.47499999999999998</v>
      </c>
      <c r="M4787" s="91">
        <v>0.50902777777777775</v>
      </c>
      <c r="N4787" s="92">
        <v>0.82</v>
      </c>
      <c r="O4787">
        <v>1</v>
      </c>
      <c r="P4787">
        <v>45.364147000000003</v>
      </c>
      <c r="Q4787">
        <v>5.590687</v>
      </c>
      <c r="R4787" s="93">
        <v>46302.575659722221</v>
      </c>
      <c r="S4787">
        <v>1</v>
      </c>
      <c r="T4787">
        <v>20260476</v>
      </c>
      <c r="U4787" t="s">
        <v>838</v>
      </c>
      <c r="V4787">
        <v>20260476</v>
      </c>
    </row>
    <row r="4788" spans="1:22" x14ac:dyDescent="0.3">
      <c r="A4788" s="5">
        <v>46302</v>
      </c>
      <c r="B4788" s="98" t="s">
        <v>3815</v>
      </c>
      <c r="C4788" t="s">
        <v>905</v>
      </c>
      <c r="D4788" t="s">
        <v>1675</v>
      </c>
      <c r="E4788" t="s">
        <v>89</v>
      </c>
      <c r="F4788" t="s">
        <v>89</v>
      </c>
      <c r="G4788" t="s">
        <v>2733</v>
      </c>
      <c r="H4788" t="s">
        <v>2737</v>
      </c>
      <c r="I4788" s="91">
        <v>0.33333333333333331</v>
      </c>
      <c r="J4788" s="91">
        <v>0.38541666666666669</v>
      </c>
      <c r="K4788" s="92">
        <v>1.25</v>
      </c>
      <c r="O4788">
        <v>0</v>
      </c>
      <c r="P4788">
        <v>45.189582999999999</v>
      </c>
      <c r="Q4788">
        <v>5.7229080000000003</v>
      </c>
      <c r="R4788" s="93">
        <v>46302.575659722221</v>
      </c>
      <c r="S4788">
        <v>1</v>
      </c>
      <c r="T4788">
        <v>20260205</v>
      </c>
      <c r="U4788" t="s">
        <v>838</v>
      </c>
      <c r="V4788">
        <v>20260205</v>
      </c>
    </row>
    <row r="4789" spans="1:22" x14ac:dyDescent="0.3">
      <c r="A4789" s="5">
        <v>46302</v>
      </c>
      <c r="B4789" s="98" t="s">
        <v>3846</v>
      </c>
      <c r="C4789" t="s">
        <v>965</v>
      </c>
      <c r="D4789" t="s">
        <v>2163</v>
      </c>
      <c r="E4789" t="s">
        <v>673</v>
      </c>
      <c r="F4789" t="s">
        <v>3580</v>
      </c>
      <c r="G4789" t="s">
        <v>2733</v>
      </c>
      <c r="H4789" t="s">
        <v>2737</v>
      </c>
      <c r="I4789" s="91">
        <v>0.33333333333333331</v>
      </c>
      <c r="J4789" s="91">
        <v>0.46875</v>
      </c>
      <c r="K4789" s="92">
        <v>3.25</v>
      </c>
      <c r="L4789" s="91">
        <v>0.30416666666666664</v>
      </c>
      <c r="M4789" s="91">
        <v>0.36527777777777776</v>
      </c>
      <c r="N4789" s="92">
        <v>1.47</v>
      </c>
      <c r="O4789">
        <v>1</v>
      </c>
      <c r="P4789">
        <v>45.056218999999999</v>
      </c>
      <c r="Q4789">
        <v>5.6753539999999996</v>
      </c>
      <c r="R4789" s="93">
        <v>46302.575659722221</v>
      </c>
      <c r="S4789">
        <v>1</v>
      </c>
      <c r="T4789">
        <v>20260364</v>
      </c>
      <c r="U4789" t="s">
        <v>838</v>
      </c>
      <c r="V4789">
        <v>20260364</v>
      </c>
    </row>
    <row r="4790" spans="1:22" x14ac:dyDescent="0.3">
      <c r="A4790" s="5">
        <v>46302</v>
      </c>
      <c r="B4790" s="98" t="s">
        <v>3845</v>
      </c>
      <c r="C4790" t="s">
        <v>950</v>
      </c>
      <c r="D4790" t="s">
        <v>3224</v>
      </c>
      <c r="E4790" t="s">
        <v>189</v>
      </c>
      <c r="F4790" t="s">
        <v>3225</v>
      </c>
      <c r="G4790" t="s">
        <v>2733</v>
      </c>
      <c r="H4790" t="s">
        <v>2734</v>
      </c>
      <c r="I4790" s="91">
        <v>0.16666666666666666</v>
      </c>
      <c r="J4790" s="91">
        <v>0.18055555555555555</v>
      </c>
      <c r="K4790" s="92">
        <v>0.33</v>
      </c>
      <c r="L4790" s="91">
        <v>0.19166666666666668</v>
      </c>
      <c r="M4790" s="91">
        <v>0.49375000000000002</v>
      </c>
      <c r="N4790" s="92">
        <v>7.25</v>
      </c>
      <c r="O4790">
        <v>1</v>
      </c>
      <c r="P4790">
        <v>45.174804999999999</v>
      </c>
      <c r="Q4790">
        <v>5.7285779999999997</v>
      </c>
      <c r="R4790" s="93">
        <v>46302.575659722221</v>
      </c>
      <c r="S4790">
        <v>1</v>
      </c>
      <c r="T4790">
        <v>20260128</v>
      </c>
      <c r="U4790" t="s">
        <v>40</v>
      </c>
      <c r="V4790">
        <v>20260128</v>
      </c>
    </row>
    <row r="4791" spans="1:22" x14ac:dyDescent="0.3">
      <c r="A4791" s="5">
        <v>46302</v>
      </c>
      <c r="B4791" s="98" t="s">
        <v>3841</v>
      </c>
      <c r="C4791" t="s">
        <v>971</v>
      </c>
      <c r="D4791" t="s">
        <v>3393</v>
      </c>
      <c r="E4791" t="s">
        <v>164</v>
      </c>
      <c r="F4791" t="s">
        <v>3394</v>
      </c>
      <c r="G4791" t="s">
        <v>2733</v>
      </c>
      <c r="H4791" t="s">
        <v>2734</v>
      </c>
      <c r="I4791" s="91">
        <v>0.16666666666666666</v>
      </c>
      <c r="J4791" s="91">
        <v>0.18055555555555555</v>
      </c>
      <c r="K4791" s="92">
        <v>0.33</v>
      </c>
      <c r="L4791" s="91">
        <v>0.18541666666666667</v>
      </c>
      <c r="M4791" s="91">
        <v>0.18958333333333333</v>
      </c>
      <c r="N4791" s="92">
        <v>0.1</v>
      </c>
      <c r="O4791">
        <v>1</v>
      </c>
      <c r="P4791">
        <v>45.189188000000001</v>
      </c>
      <c r="Q4791">
        <v>5.7229489999999998</v>
      </c>
      <c r="R4791" s="93">
        <v>46302.575659722221</v>
      </c>
      <c r="S4791">
        <v>1</v>
      </c>
      <c r="T4791">
        <v>20260038</v>
      </c>
      <c r="U4791" t="s">
        <v>40</v>
      </c>
      <c r="V4791">
        <v>20260038</v>
      </c>
    </row>
    <row r="4792" spans="1:22" x14ac:dyDescent="0.3">
      <c r="A4792" s="5">
        <v>46302</v>
      </c>
      <c r="B4792" s="98" t="s">
        <v>3848</v>
      </c>
      <c r="C4792" t="s">
        <v>945</v>
      </c>
      <c r="D4792" t="s">
        <v>3228</v>
      </c>
      <c r="E4792" t="s">
        <v>528</v>
      </c>
      <c r="F4792" t="s">
        <v>3229</v>
      </c>
      <c r="G4792" t="s">
        <v>2733</v>
      </c>
      <c r="H4792" t="s">
        <v>2734</v>
      </c>
      <c r="I4792" s="91">
        <v>0.16666666666666666</v>
      </c>
      <c r="J4792" s="91">
        <v>0.18055555555555555</v>
      </c>
      <c r="K4792" s="92">
        <v>0.33</v>
      </c>
      <c r="L4792" s="91">
        <v>0.14027777777777778</v>
      </c>
      <c r="M4792" s="91">
        <v>0.42708333333333331</v>
      </c>
      <c r="N4792" s="92">
        <v>6.88</v>
      </c>
      <c r="O4792">
        <v>1</v>
      </c>
      <c r="P4792">
        <v>45.179605000000002</v>
      </c>
      <c r="Q4792">
        <v>5.7066030000000003</v>
      </c>
      <c r="R4792" s="93">
        <v>46302.575659722221</v>
      </c>
      <c r="S4792">
        <v>1</v>
      </c>
      <c r="T4792">
        <v>20260226</v>
      </c>
      <c r="U4792" t="s">
        <v>40</v>
      </c>
      <c r="V4792">
        <v>20260226</v>
      </c>
    </row>
    <row r="4793" spans="1:22" x14ac:dyDescent="0.3">
      <c r="A4793" s="5">
        <v>46302</v>
      </c>
      <c r="B4793" s="98" t="s">
        <v>3845</v>
      </c>
      <c r="C4793" t="s">
        <v>950</v>
      </c>
      <c r="D4793" t="s">
        <v>3109</v>
      </c>
      <c r="E4793" t="s">
        <v>218</v>
      </c>
      <c r="F4793" t="s">
        <v>3110</v>
      </c>
      <c r="G4793" t="s">
        <v>2733</v>
      </c>
      <c r="H4793" t="s">
        <v>2734</v>
      </c>
      <c r="I4793" s="91">
        <v>0.16666666666666666</v>
      </c>
      <c r="J4793" s="91">
        <v>0.18055555555555555</v>
      </c>
      <c r="K4793" s="92">
        <v>0.33</v>
      </c>
      <c r="L4793" s="91">
        <v>0.20208333333333334</v>
      </c>
      <c r="M4793" s="91">
        <v>0.30694444444444446</v>
      </c>
      <c r="N4793" s="92">
        <v>2.52</v>
      </c>
      <c r="O4793">
        <v>1</v>
      </c>
      <c r="P4793">
        <v>45.189608999999997</v>
      </c>
      <c r="Q4793">
        <v>5.7291639999999999</v>
      </c>
      <c r="R4793" s="93">
        <v>46302.575659722221</v>
      </c>
      <c r="S4793">
        <v>1</v>
      </c>
      <c r="T4793">
        <v>20260439</v>
      </c>
      <c r="U4793" t="s">
        <v>40</v>
      </c>
      <c r="V4793">
        <v>20260439</v>
      </c>
    </row>
    <row r="4794" spans="1:22" x14ac:dyDescent="0.3">
      <c r="A4794" s="5">
        <v>46302</v>
      </c>
      <c r="B4794" s="98" t="s">
        <v>3839</v>
      </c>
      <c r="C4794" t="s">
        <v>966</v>
      </c>
      <c r="D4794" t="s">
        <v>2157</v>
      </c>
      <c r="E4794" t="s">
        <v>101</v>
      </c>
      <c r="F4794" t="s">
        <v>2159</v>
      </c>
      <c r="G4794" t="s">
        <v>2733</v>
      </c>
      <c r="H4794" t="s">
        <v>2737</v>
      </c>
      <c r="I4794" s="91">
        <v>0.16319444444444445</v>
      </c>
      <c r="J4794" s="91">
        <v>0.19791666666666666</v>
      </c>
      <c r="K4794" s="92">
        <v>0.83</v>
      </c>
      <c r="L4794" s="91">
        <v>0.32847222222222222</v>
      </c>
      <c r="M4794" s="91">
        <v>0.3659722222222222</v>
      </c>
      <c r="N4794" s="92">
        <v>0.9</v>
      </c>
      <c r="O4794">
        <v>1</v>
      </c>
      <c r="P4794">
        <v>45.365791999999999</v>
      </c>
      <c r="Q4794">
        <v>5.5928509999999996</v>
      </c>
      <c r="R4794" s="93">
        <v>46302.575659722221</v>
      </c>
      <c r="S4794">
        <v>1</v>
      </c>
      <c r="T4794">
        <v>20260361</v>
      </c>
      <c r="U4794" t="s">
        <v>838</v>
      </c>
      <c r="V4794">
        <v>20260361</v>
      </c>
    </row>
    <row r="4795" spans="1:22" x14ac:dyDescent="0.3">
      <c r="A4795" s="5">
        <v>46302</v>
      </c>
      <c r="B4795" s="98" t="s">
        <v>3859</v>
      </c>
      <c r="C4795" t="s">
        <v>956</v>
      </c>
      <c r="D4795" t="s">
        <v>1764</v>
      </c>
      <c r="E4795" t="s">
        <v>308</v>
      </c>
      <c r="F4795" t="s">
        <v>3345</v>
      </c>
      <c r="G4795" t="s">
        <v>2733</v>
      </c>
      <c r="H4795" t="s">
        <v>2737</v>
      </c>
      <c r="I4795" s="91">
        <v>0.33333333333333331</v>
      </c>
      <c r="J4795" s="91">
        <v>0.34722222222222221</v>
      </c>
      <c r="K4795" s="92">
        <v>0.33</v>
      </c>
      <c r="L4795" s="91">
        <v>0.40347222222222223</v>
      </c>
      <c r="M4795" s="91">
        <v>0.46736111111111112</v>
      </c>
      <c r="N4795" s="92">
        <v>1.53</v>
      </c>
      <c r="O4795">
        <v>1</v>
      </c>
      <c r="P4795">
        <v>45.183919000000003</v>
      </c>
      <c r="Q4795">
        <v>5.739331</v>
      </c>
      <c r="R4795" s="93">
        <v>46302.575659722221</v>
      </c>
      <c r="S4795">
        <v>1</v>
      </c>
      <c r="T4795">
        <v>20260236</v>
      </c>
      <c r="U4795" t="s">
        <v>838</v>
      </c>
      <c r="V4795">
        <v>20260236</v>
      </c>
    </row>
    <row r="4796" spans="1:22" x14ac:dyDescent="0.3">
      <c r="A4796" s="5">
        <v>46302</v>
      </c>
      <c r="B4796" s="98" t="s">
        <v>3862</v>
      </c>
      <c r="C4796" t="s">
        <v>853</v>
      </c>
      <c r="D4796" t="s">
        <v>2573</v>
      </c>
      <c r="E4796" t="s">
        <v>575</v>
      </c>
      <c r="F4796" t="s">
        <v>3892</v>
      </c>
      <c r="G4796" t="s">
        <v>2733</v>
      </c>
      <c r="H4796" t="s">
        <v>2737</v>
      </c>
      <c r="I4796" s="91">
        <v>0.33333333333333331</v>
      </c>
      <c r="J4796" s="91">
        <v>0.34722222222222221</v>
      </c>
      <c r="K4796" s="92">
        <v>0.33</v>
      </c>
      <c r="O4796">
        <v>0</v>
      </c>
      <c r="P4796">
        <v>45.146017000000001</v>
      </c>
      <c r="Q4796">
        <v>5.7155500000000004</v>
      </c>
      <c r="R4796" s="93">
        <v>46302.575659722221</v>
      </c>
      <c r="S4796">
        <v>1</v>
      </c>
      <c r="T4796">
        <v>20260518</v>
      </c>
      <c r="U4796" t="s">
        <v>838</v>
      </c>
      <c r="V4796">
        <v>20260518</v>
      </c>
    </row>
    <row r="4797" spans="1:22" x14ac:dyDescent="0.3">
      <c r="A4797" s="5">
        <v>46302</v>
      </c>
      <c r="B4797" s="98" t="s">
        <v>3830</v>
      </c>
      <c r="C4797" t="s">
        <v>951</v>
      </c>
      <c r="D4797" t="s">
        <v>3244</v>
      </c>
      <c r="E4797" t="s">
        <v>758</v>
      </c>
      <c r="F4797" t="s">
        <v>3245</v>
      </c>
      <c r="G4797" t="s">
        <v>2733</v>
      </c>
      <c r="H4797" t="s">
        <v>2734</v>
      </c>
      <c r="I4797" s="91">
        <v>0.16666666666666666</v>
      </c>
      <c r="J4797" s="91">
        <v>0.18055555555555555</v>
      </c>
      <c r="K4797" s="92">
        <v>0.33</v>
      </c>
      <c r="L4797" s="91">
        <v>0.19791666666666666</v>
      </c>
      <c r="M4797" s="91">
        <v>0.38055555555555554</v>
      </c>
      <c r="N4797" s="92">
        <v>4.38</v>
      </c>
      <c r="O4797">
        <v>1</v>
      </c>
      <c r="P4797">
        <v>45.197834</v>
      </c>
      <c r="Q4797">
        <v>5.7413530000000002</v>
      </c>
      <c r="R4797" s="93">
        <v>46302.575659722221</v>
      </c>
      <c r="S4797">
        <v>1</v>
      </c>
      <c r="T4797">
        <v>20260310</v>
      </c>
      <c r="U4797" t="s">
        <v>40</v>
      </c>
      <c r="V4797">
        <v>20260310</v>
      </c>
    </row>
    <row r="4798" spans="1:22" x14ac:dyDescent="0.3">
      <c r="A4798" s="5">
        <v>46302</v>
      </c>
      <c r="B4798" s="98" t="s">
        <v>3849</v>
      </c>
      <c r="C4798" t="s">
        <v>861</v>
      </c>
      <c r="D4798" t="s">
        <v>3406</v>
      </c>
      <c r="E4798" t="s">
        <v>142</v>
      </c>
      <c r="F4798" t="s">
        <v>3407</v>
      </c>
      <c r="G4798" t="s">
        <v>2733</v>
      </c>
      <c r="H4798" t="s">
        <v>2734</v>
      </c>
      <c r="I4798" s="91">
        <v>0.25</v>
      </c>
      <c r="J4798" s="91">
        <v>0.2638888888888889</v>
      </c>
      <c r="K4798" s="92">
        <v>0.33</v>
      </c>
      <c r="L4798" s="91">
        <v>0.19513888888888889</v>
      </c>
      <c r="M4798" s="91">
        <v>0.43680555555555556</v>
      </c>
      <c r="N4798" s="92">
        <v>5.8</v>
      </c>
      <c r="O4798">
        <v>1</v>
      </c>
      <c r="P4798">
        <v>45.188152000000002</v>
      </c>
      <c r="Q4798">
        <v>5.7235339999999999</v>
      </c>
      <c r="R4798" s="93">
        <v>46302.575659722221</v>
      </c>
      <c r="S4798">
        <v>1</v>
      </c>
      <c r="T4798">
        <v>20260146</v>
      </c>
      <c r="U4798" t="s">
        <v>40</v>
      </c>
      <c r="V4798">
        <v>20260146</v>
      </c>
    </row>
    <row r="4799" spans="1:22" x14ac:dyDescent="0.3">
      <c r="A4799" s="5">
        <v>46302</v>
      </c>
      <c r="B4799" s="98" t="s">
        <v>3882</v>
      </c>
      <c r="C4799" t="s">
        <v>917</v>
      </c>
      <c r="D4799" t="s">
        <v>3555</v>
      </c>
      <c r="E4799" t="s">
        <v>771</v>
      </c>
      <c r="F4799" t="s">
        <v>3556</v>
      </c>
      <c r="G4799" t="s">
        <v>2733</v>
      </c>
      <c r="H4799" t="s">
        <v>2734</v>
      </c>
      <c r="I4799" s="91">
        <v>0.16666666666666666</v>
      </c>
      <c r="J4799" s="91">
        <v>0.18055555555555555</v>
      </c>
      <c r="K4799" s="92">
        <v>0.33</v>
      </c>
      <c r="O4799">
        <v>0</v>
      </c>
      <c r="P4799">
        <v>45.352257000000002</v>
      </c>
      <c r="Q4799">
        <v>5.5066280000000001</v>
      </c>
      <c r="R4799" s="93">
        <v>46302.575659722221</v>
      </c>
      <c r="S4799">
        <v>1</v>
      </c>
      <c r="T4799">
        <v>20260239</v>
      </c>
      <c r="U4799" t="s">
        <v>40</v>
      </c>
      <c r="V4799">
        <v>20260239</v>
      </c>
    </row>
    <row r="4800" spans="1:22" x14ac:dyDescent="0.3">
      <c r="A4800" s="5">
        <v>46302</v>
      </c>
      <c r="B4800" s="98" t="s">
        <v>6133</v>
      </c>
      <c r="C4800" t="s">
        <v>5959</v>
      </c>
      <c r="D4800" t="s">
        <v>3251</v>
      </c>
      <c r="E4800" t="s">
        <v>108</v>
      </c>
      <c r="F4800" t="s">
        <v>3252</v>
      </c>
      <c r="G4800" t="s">
        <v>2733</v>
      </c>
      <c r="H4800" t="s">
        <v>2734</v>
      </c>
      <c r="I4800" s="91">
        <v>0.16666666666666666</v>
      </c>
      <c r="J4800" s="91">
        <v>0.18055555555555555</v>
      </c>
      <c r="K4800" s="92">
        <v>0.33</v>
      </c>
      <c r="O4800">
        <v>0</v>
      </c>
      <c r="P4800">
        <v>45.184282000000003</v>
      </c>
      <c r="Q4800">
        <v>5.720561</v>
      </c>
      <c r="R4800" s="93">
        <v>46302.575659722221</v>
      </c>
      <c r="S4800">
        <v>1</v>
      </c>
      <c r="T4800">
        <v>20260420</v>
      </c>
      <c r="U4800" t="s">
        <v>40</v>
      </c>
      <c r="V4800">
        <v>20260420</v>
      </c>
    </row>
    <row r="4801" spans="1:22" x14ac:dyDescent="0.3">
      <c r="A4801" s="5">
        <v>46302</v>
      </c>
      <c r="B4801" s="98" t="s">
        <v>3893</v>
      </c>
      <c r="C4801" t="s">
        <v>846</v>
      </c>
      <c r="D4801" t="s">
        <v>857</v>
      </c>
      <c r="E4801" t="s">
        <v>819</v>
      </c>
      <c r="F4801" t="s">
        <v>819</v>
      </c>
      <c r="G4801" t="s">
        <v>2733</v>
      </c>
      <c r="H4801" t="s">
        <v>2737</v>
      </c>
      <c r="I4801" s="91">
        <v>0.33333333333333331</v>
      </c>
      <c r="J4801" s="91">
        <v>0.46875</v>
      </c>
      <c r="K4801" s="92">
        <v>3.25</v>
      </c>
      <c r="O4801">
        <v>0</v>
      </c>
      <c r="P4801">
        <v>45.185285</v>
      </c>
      <c r="Q4801">
        <v>5.7161549999999997</v>
      </c>
      <c r="R4801" s="93">
        <v>46302.575659722221</v>
      </c>
      <c r="S4801">
        <v>0</v>
      </c>
      <c r="V4801" t="s">
        <v>3798</v>
      </c>
    </row>
    <row r="4802" spans="1:22" x14ac:dyDescent="0.3">
      <c r="A4802" s="5">
        <v>46302</v>
      </c>
      <c r="B4802" s="98" t="s">
        <v>3831</v>
      </c>
      <c r="C4802" t="s">
        <v>892</v>
      </c>
      <c r="D4802" t="s">
        <v>1389</v>
      </c>
      <c r="E4802" t="s">
        <v>330</v>
      </c>
      <c r="F4802" t="s">
        <v>330</v>
      </c>
      <c r="G4802" t="s">
        <v>2733</v>
      </c>
      <c r="H4802" t="s">
        <v>2737</v>
      </c>
      <c r="I4802" s="91">
        <v>0.33333333333333331</v>
      </c>
      <c r="J4802" s="91">
        <v>0.34722222222222221</v>
      </c>
      <c r="K4802" s="92">
        <v>0.33</v>
      </c>
      <c r="O4802">
        <v>0</v>
      </c>
      <c r="P4802">
        <v>45.168810999999998</v>
      </c>
      <c r="Q4802">
        <v>5.722461</v>
      </c>
      <c r="R4802" s="93">
        <v>46302.575659722221</v>
      </c>
      <c r="S4802">
        <v>1</v>
      </c>
      <c r="T4802">
        <v>20260102</v>
      </c>
      <c r="U4802" t="s">
        <v>838</v>
      </c>
      <c r="V4802">
        <v>20260102</v>
      </c>
    </row>
    <row r="4803" spans="1:22" x14ac:dyDescent="0.3">
      <c r="A4803" s="5">
        <v>46302</v>
      </c>
      <c r="B4803" s="98" t="s">
        <v>3859</v>
      </c>
      <c r="C4803" t="s">
        <v>956</v>
      </c>
      <c r="D4803" t="s">
        <v>3247</v>
      </c>
      <c r="E4803" t="s">
        <v>566</v>
      </c>
      <c r="F4803" t="s">
        <v>3248</v>
      </c>
      <c r="G4803" t="s">
        <v>2733</v>
      </c>
      <c r="H4803" t="s">
        <v>2734</v>
      </c>
      <c r="I4803" s="91">
        <v>0.16666666666666666</v>
      </c>
      <c r="J4803" s="91">
        <v>0.18055555555555555</v>
      </c>
      <c r="K4803" s="92">
        <v>0.33</v>
      </c>
      <c r="O4803">
        <v>0</v>
      </c>
      <c r="P4803">
        <v>45.189936000000003</v>
      </c>
      <c r="Q4803">
        <v>5.7559290000000001</v>
      </c>
      <c r="R4803" s="93">
        <v>46302.575659722221</v>
      </c>
      <c r="S4803">
        <v>1</v>
      </c>
      <c r="T4803">
        <v>20260365</v>
      </c>
      <c r="U4803" t="s">
        <v>40</v>
      </c>
      <c r="V4803">
        <v>20260365</v>
      </c>
    </row>
    <row r="4804" spans="1:22" x14ac:dyDescent="0.3">
      <c r="A4804" s="5">
        <v>46302</v>
      </c>
      <c r="B4804" s="98" t="s">
        <v>3835</v>
      </c>
      <c r="C4804" t="s">
        <v>859</v>
      </c>
      <c r="D4804" t="s">
        <v>2749</v>
      </c>
      <c r="E4804" t="s">
        <v>360</v>
      </c>
      <c r="F4804" t="s">
        <v>2750</v>
      </c>
      <c r="G4804" t="s">
        <v>2733</v>
      </c>
      <c r="H4804" t="s">
        <v>2734</v>
      </c>
      <c r="I4804" s="91">
        <v>0.16666666666666666</v>
      </c>
      <c r="J4804" s="91">
        <v>0.18055555555555555</v>
      </c>
      <c r="K4804" s="92">
        <v>0.33</v>
      </c>
      <c r="O4804">
        <v>0</v>
      </c>
      <c r="P4804">
        <v>45.192559000000003</v>
      </c>
      <c r="Q4804">
        <v>5.7247250000000003</v>
      </c>
      <c r="R4804" s="93">
        <v>46302.575659722221</v>
      </c>
      <c r="S4804">
        <v>1</v>
      </c>
      <c r="T4804">
        <v>20260558</v>
      </c>
      <c r="U4804" t="s">
        <v>40</v>
      </c>
      <c r="V4804">
        <v>20260558</v>
      </c>
    </row>
    <row r="4805" spans="1:22" x14ac:dyDescent="0.3">
      <c r="A4805" s="5">
        <v>46302</v>
      </c>
      <c r="B4805" s="98" t="s">
        <v>3834</v>
      </c>
      <c r="C4805" t="s">
        <v>964</v>
      </c>
      <c r="D4805" t="s">
        <v>3257</v>
      </c>
      <c r="E4805" t="s">
        <v>358</v>
      </c>
      <c r="F4805" t="s">
        <v>3258</v>
      </c>
      <c r="G4805" t="s">
        <v>2733</v>
      </c>
      <c r="H4805" t="s">
        <v>2734</v>
      </c>
      <c r="I4805" s="91">
        <v>0.16666666666666666</v>
      </c>
      <c r="J4805" s="91">
        <v>0.18055555555555555</v>
      </c>
      <c r="K4805" s="92">
        <v>0.33</v>
      </c>
      <c r="L4805" s="91">
        <v>0.33680555555555558</v>
      </c>
      <c r="M4805" s="91">
        <v>0.33958333333333335</v>
      </c>
      <c r="N4805" s="92">
        <v>7.0000000000000007E-2</v>
      </c>
      <c r="O4805">
        <v>1</v>
      </c>
      <c r="P4805">
        <v>45.174598000000003</v>
      </c>
      <c r="Q4805">
        <v>5.7422800000000001</v>
      </c>
      <c r="R4805" s="93">
        <v>46302.575659722221</v>
      </c>
      <c r="S4805">
        <v>1</v>
      </c>
      <c r="T4805">
        <v>20260583</v>
      </c>
      <c r="U4805" t="s">
        <v>40</v>
      </c>
      <c r="V4805">
        <v>20260583</v>
      </c>
    </row>
    <row r="4806" spans="1:22" x14ac:dyDescent="0.3">
      <c r="A4806" s="5">
        <v>46302</v>
      </c>
      <c r="B4806" s="98" t="s">
        <v>3844</v>
      </c>
      <c r="C4806" t="s">
        <v>952</v>
      </c>
      <c r="D4806" t="s">
        <v>3255</v>
      </c>
      <c r="E4806" t="s">
        <v>756</v>
      </c>
      <c r="F4806" t="s">
        <v>3256</v>
      </c>
      <c r="G4806" t="s">
        <v>2733</v>
      </c>
      <c r="H4806" t="s">
        <v>2734</v>
      </c>
      <c r="I4806" s="91">
        <v>0.29166666666666669</v>
      </c>
      <c r="J4806" s="91">
        <v>0.30555555555555558</v>
      </c>
      <c r="K4806" s="92">
        <v>0.33</v>
      </c>
      <c r="O4806">
        <v>0</v>
      </c>
      <c r="P4806">
        <v>45.185825999999999</v>
      </c>
      <c r="Q4806">
        <v>5.7163009999999996</v>
      </c>
      <c r="R4806" s="93">
        <v>46302.575659722221</v>
      </c>
      <c r="S4806">
        <v>1</v>
      </c>
      <c r="T4806">
        <v>20260482</v>
      </c>
      <c r="U4806" t="s">
        <v>40</v>
      </c>
      <c r="V4806">
        <v>20260482</v>
      </c>
    </row>
    <row r="4807" spans="1:22" x14ac:dyDescent="0.3">
      <c r="A4807" s="5">
        <v>46302</v>
      </c>
      <c r="B4807" s="98" t="s">
        <v>6136</v>
      </c>
      <c r="C4807" t="s">
        <v>846</v>
      </c>
      <c r="E4807" t="s">
        <v>63</v>
      </c>
      <c r="F4807" t="s">
        <v>63</v>
      </c>
      <c r="I4807" s="91">
        <v>0.16666666666666666</v>
      </c>
      <c r="J4807" s="91">
        <v>0.1736111111111111</v>
      </c>
      <c r="K4807" s="92">
        <v>0.17</v>
      </c>
      <c r="O4807">
        <v>0</v>
      </c>
      <c r="P4807">
        <v>45.179605000000002</v>
      </c>
      <c r="Q4807">
        <v>5.7066030000000003</v>
      </c>
      <c r="R4807" s="93">
        <v>46302.575659722221</v>
      </c>
      <c r="S4807">
        <v>0</v>
      </c>
      <c r="T4807">
        <v>20260319</v>
      </c>
      <c r="U4807" t="s">
        <v>3760</v>
      </c>
      <c r="V4807">
        <v>20260319</v>
      </c>
    </row>
    <row r="4808" spans="1:22" x14ac:dyDescent="0.3">
      <c r="A4808" s="5">
        <v>46302</v>
      </c>
      <c r="B4808" s="98" t="s">
        <v>3891</v>
      </c>
      <c r="C4808" t="s">
        <v>955</v>
      </c>
      <c r="D4808" t="s">
        <v>3411</v>
      </c>
      <c r="E4808" t="s">
        <v>741</v>
      </c>
      <c r="F4808" t="s">
        <v>3412</v>
      </c>
      <c r="G4808" t="s">
        <v>2733</v>
      </c>
      <c r="H4808" t="s">
        <v>2734</v>
      </c>
      <c r="I4808" s="91">
        <v>0.16666666666666666</v>
      </c>
      <c r="J4808" s="91">
        <v>0.18055555555555555</v>
      </c>
      <c r="K4808" s="92">
        <v>0.33</v>
      </c>
      <c r="O4808">
        <v>0</v>
      </c>
      <c r="P4808">
        <v>45.157052</v>
      </c>
      <c r="Q4808">
        <v>5.7211379999999998</v>
      </c>
      <c r="R4808" s="93">
        <v>46302.575659722221</v>
      </c>
      <c r="S4808">
        <v>1</v>
      </c>
      <c r="T4808">
        <v>20260443</v>
      </c>
      <c r="U4808" t="s">
        <v>40</v>
      </c>
      <c r="V4808">
        <v>20260443</v>
      </c>
    </row>
    <row r="4809" spans="1:22" x14ac:dyDescent="0.3">
      <c r="A4809" s="5">
        <v>46302</v>
      </c>
      <c r="B4809" s="98" t="s">
        <v>3826</v>
      </c>
      <c r="C4809" t="s">
        <v>886</v>
      </c>
      <c r="D4809" t="s">
        <v>3260</v>
      </c>
      <c r="E4809" t="s">
        <v>775</v>
      </c>
      <c r="F4809" t="s">
        <v>3261</v>
      </c>
      <c r="G4809" t="s">
        <v>2733</v>
      </c>
      <c r="H4809" t="s">
        <v>2734</v>
      </c>
      <c r="I4809" s="91">
        <v>0.16666666666666666</v>
      </c>
      <c r="J4809" s="91">
        <v>0.18055555555555555</v>
      </c>
      <c r="K4809" s="92">
        <v>0.33</v>
      </c>
      <c r="L4809" s="91">
        <v>0.19097222222222221</v>
      </c>
      <c r="M4809" s="91">
        <v>0.36180555555555555</v>
      </c>
      <c r="N4809" s="92">
        <v>4.0999999999999996</v>
      </c>
      <c r="O4809">
        <v>1</v>
      </c>
      <c r="P4809">
        <v>45.186475999999999</v>
      </c>
      <c r="Q4809">
        <v>5.7284920000000001</v>
      </c>
      <c r="R4809" s="93">
        <v>46302.575659722221</v>
      </c>
      <c r="S4809">
        <v>1</v>
      </c>
      <c r="T4809">
        <v>20260446</v>
      </c>
      <c r="U4809" t="s">
        <v>40</v>
      </c>
      <c r="V4809">
        <v>20260446</v>
      </c>
    </row>
    <row r="4810" spans="1:22" x14ac:dyDescent="0.3">
      <c r="A4810" s="5">
        <v>46302</v>
      </c>
      <c r="B4810" s="98" t="s">
        <v>3767</v>
      </c>
      <c r="C4810" t="s">
        <v>846</v>
      </c>
      <c r="E4810" t="s">
        <v>3799</v>
      </c>
      <c r="F4810" t="s">
        <v>3799</v>
      </c>
      <c r="I4810" s="91">
        <v>0.29166666666666669</v>
      </c>
      <c r="J4810" s="91">
        <v>0.2986111111111111</v>
      </c>
      <c r="K4810" s="92">
        <v>0.17</v>
      </c>
      <c r="O4810">
        <v>0</v>
      </c>
      <c r="P4810">
        <v>45.215843</v>
      </c>
      <c r="Q4810">
        <v>5.6930630000000004</v>
      </c>
      <c r="R4810" s="93">
        <v>46302.575659722221</v>
      </c>
      <c r="S4810">
        <v>0</v>
      </c>
      <c r="T4810">
        <v>20260248</v>
      </c>
      <c r="U4810" t="s">
        <v>3760</v>
      </c>
      <c r="V4810">
        <v>20260248</v>
      </c>
    </row>
    <row r="4811" spans="1:22" x14ac:dyDescent="0.3">
      <c r="A4811" s="5">
        <v>46302</v>
      </c>
      <c r="B4811" s="98" t="s">
        <v>3872</v>
      </c>
      <c r="C4811" t="s">
        <v>866</v>
      </c>
      <c r="D4811" t="s">
        <v>1671</v>
      </c>
      <c r="E4811" t="s">
        <v>468</v>
      </c>
      <c r="F4811" t="s">
        <v>468</v>
      </c>
      <c r="G4811" t="s">
        <v>2733</v>
      </c>
      <c r="H4811" t="s">
        <v>2737</v>
      </c>
      <c r="I4811" s="91">
        <v>0.33333333333333331</v>
      </c>
      <c r="J4811" s="91">
        <v>0.38541666666666669</v>
      </c>
      <c r="K4811" s="92">
        <v>1.25</v>
      </c>
      <c r="L4811" s="91">
        <v>0.27291666666666664</v>
      </c>
      <c r="M4811" s="91">
        <v>0.34097222222222223</v>
      </c>
      <c r="N4811" s="92">
        <v>1.63</v>
      </c>
      <c r="O4811">
        <v>1</v>
      </c>
      <c r="P4811">
        <v>45.223424000000001</v>
      </c>
      <c r="Q4811">
        <v>5.7943249999999997</v>
      </c>
      <c r="R4811" s="93">
        <v>46302.575659722221</v>
      </c>
      <c r="S4811">
        <v>1</v>
      </c>
      <c r="T4811">
        <v>20260202</v>
      </c>
      <c r="U4811" t="s">
        <v>838</v>
      </c>
      <c r="V4811">
        <v>20260202</v>
      </c>
    </row>
    <row r="4812" spans="1:22" x14ac:dyDescent="0.3">
      <c r="A4812" s="5">
        <v>46302</v>
      </c>
      <c r="B4812" s="98" t="s">
        <v>3894</v>
      </c>
      <c r="C4812" t="s">
        <v>846</v>
      </c>
      <c r="E4812" t="s">
        <v>1799</v>
      </c>
      <c r="F4812" t="s">
        <v>1799</v>
      </c>
      <c r="I4812" s="91">
        <v>0.16666666666666666</v>
      </c>
      <c r="J4812" s="91">
        <v>0.1736111111111111</v>
      </c>
      <c r="K4812" s="92">
        <v>0.17</v>
      </c>
      <c r="O4812">
        <v>0</v>
      </c>
      <c r="P4812">
        <v>45.363452000000002</v>
      </c>
      <c r="Q4812">
        <v>5.6051859999999998</v>
      </c>
      <c r="R4812" s="93">
        <v>46302.575659722221</v>
      </c>
      <c r="S4812">
        <v>0</v>
      </c>
      <c r="T4812">
        <v>20260245</v>
      </c>
      <c r="U4812" t="s">
        <v>3760</v>
      </c>
      <c r="V4812">
        <v>20260245</v>
      </c>
    </row>
    <row r="4813" spans="1:22" x14ac:dyDescent="0.3">
      <c r="A4813" s="5">
        <v>46302</v>
      </c>
      <c r="B4813" s="98" t="s">
        <v>3822</v>
      </c>
      <c r="C4813" t="s">
        <v>944</v>
      </c>
      <c r="D4813" t="s">
        <v>2787</v>
      </c>
      <c r="E4813" t="s">
        <v>518</v>
      </c>
      <c r="F4813" t="s">
        <v>2788</v>
      </c>
      <c r="G4813" t="s">
        <v>2733</v>
      </c>
      <c r="H4813" t="s">
        <v>2734</v>
      </c>
      <c r="I4813" s="91">
        <v>0.16666666666666666</v>
      </c>
      <c r="J4813" s="91">
        <v>0.18055555555555555</v>
      </c>
      <c r="K4813" s="92">
        <v>0.33</v>
      </c>
      <c r="L4813" s="91">
        <v>0.22569444444444445</v>
      </c>
      <c r="M4813" s="91">
        <v>0.46041666666666664</v>
      </c>
      <c r="N4813" s="92">
        <v>5.63</v>
      </c>
      <c r="O4813">
        <v>1</v>
      </c>
      <c r="P4813">
        <v>45.168743999999997</v>
      </c>
      <c r="Q4813">
        <v>5.7258769999999997</v>
      </c>
      <c r="R4813" s="93">
        <v>46302.575659722221</v>
      </c>
      <c r="S4813">
        <v>1</v>
      </c>
      <c r="T4813">
        <v>20260204</v>
      </c>
      <c r="U4813" t="s">
        <v>40</v>
      </c>
      <c r="V4813">
        <v>20260204</v>
      </c>
    </row>
    <row r="4814" spans="1:22" x14ac:dyDescent="0.3">
      <c r="A4814" s="5">
        <v>46302</v>
      </c>
      <c r="B4814" s="98" t="s">
        <v>3854</v>
      </c>
      <c r="C4814" t="s">
        <v>963</v>
      </c>
      <c r="D4814" t="s">
        <v>2504</v>
      </c>
      <c r="E4814" t="s">
        <v>104</v>
      </c>
      <c r="F4814" t="s">
        <v>104</v>
      </c>
      <c r="G4814" t="s">
        <v>2733</v>
      </c>
      <c r="H4814" t="s">
        <v>2737</v>
      </c>
      <c r="I4814" s="91">
        <v>0.33333333333333331</v>
      </c>
      <c r="J4814" s="91">
        <v>0.37847222222222221</v>
      </c>
      <c r="K4814" s="92">
        <v>1.08</v>
      </c>
      <c r="L4814" s="91">
        <v>0.2</v>
      </c>
      <c r="M4814" s="91">
        <v>0.21319444444444444</v>
      </c>
      <c r="N4814" s="92">
        <v>0.32</v>
      </c>
      <c r="O4814">
        <v>1</v>
      </c>
      <c r="P4814">
        <v>45.178600000000003</v>
      </c>
      <c r="Q4814">
        <v>5.708291</v>
      </c>
      <c r="R4814" s="93">
        <v>46302.575659722221</v>
      </c>
      <c r="S4814">
        <v>1</v>
      </c>
      <c r="T4814">
        <v>20260490</v>
      </c>
      <c r="U4814" t="s">
        <v>838</v>
      </c>
      <c r="V4814">
        <v>20260490</v>
      </c>
    </row>
    <row r="4815" spans="1:22" x14ac:dyDescent="0.3">
      <c r="A4815" s="5">
        <v>46302</v>
      </c>
      <c r="B4815" s="98" t="s">
        <v>3814</v>
      </c>
      <c r="C4815" t="s">
        <v>948</v>
      </c>
      <c r="D4815" t="s">
        <v>3271</v>
      </c>
      <c r="E4815" t="s">
        <v>233</v>
      </c>
      <c r="F4815" t="s">
        <v>3272</v>
      </c>
      <c r="G4815" t="s">
        <v>2733</v>
      </c>
      <c r="H4815" t="s">
        <v>2734</v>
      </c>
      <c r="I4815" s="91">
        <v>0.16666666666666666</v>
      </c>
      <c r="J4815" s="91">
        <v>0.18055555555555555</v>
      </c>
      <c r="K4815" s="92">
        <v>0.33</v>
      </c>
      <c r="L4815" s="91">
        <v>0.29583333333333334</v>
      </c>
      <c r="M4815" s="91">
        <v>0.31527777777777777</v>
      </c>
      <c r="N4815" s="92">
        <v>0.47</v>
      </c>
      <c r="O4815">
        <v>1</v>
      </c>
      <c r="P4815">
        <v>45.192034</v>
      </c>
      <c r="Q4815">
        <v>5.73963</v>
      </c>
      <c r="R4815" s="93">
        <v>46302.575659722221</v>
      </c>
      <c r="S4815">
        <v>1</v>
      </c>
      <c r="T4815">
        <v>20260379</v>
      </c>
      <c r="U4815" t="s">
        <v>40</v>
      </c>
      <c r="V4815">
        <v>20260379</v>
      </c>
    </row>
    <row r="4816" spans="1:22" x14ac:dyDescent="0.3">
      <c r="A4816" s="5">
        <v>46302</v>
      </c>
      <c r="B4816" s="98" t="s">
        <v>3833</v>
      </c>
      <c r="C4816" t="s">
        <v>978</v>
      </c>
      <c r="D4816" t="s">
        <v>1547</v>
      </c>
      <c r="E4816" t="s">
        <v>437</v>
      </c>
      <c r="F4816" t="s">
        <v>437</v>
      </c>
      <c r="G4816" t="s">
        <v>2733</v>
      </c>
      <c r="H4816" t="s">
        <v>2737</v>
      </c>
      <c r="I4816" s="91">
        <v>0.33333333333333331</v>
      </c>
      <c r="J4816" s="91">
        <v>0.39583333333333331</v>
      </c>
      <c r="K4816" s="92">
        <v>1.5</v>
      </c>
      <c r="O4816">
        <v>0</v>
      </c>
      <c r="P4816">
        <v>45.569980999999999</v>
      </c>
      <c r="Q4816">
        <v>5.9331420000000001</v>
      </c>
      <c r="R4816" s="93">
        <v>46302.575659722221</v>
      </c>
      <c r="S4816">
        <v>1</v>
      </c>
      <c r="T4816">
        <v>20260159</v>
      </c>
      <c r="U4816" t="s">
        <v>838</v>
      </c>
      <c r="V4816">
        <v>20260159</v>
      </c>
    </row>
    <row r="4817" spans="1:22" x14ac:dyDescent="0.3">
      <c r="A4817" s="5">
        <v>46302</v>
      </c>
      <c r="B4817" s="98" t="s">
        <v>3816</v>
      </c>
      <c r="C4817" t="s">
        <v>957</v>
      </c>
      <c r="D4817" t="s">
        <v>3273</v>
      </c>
      <c r="E4817" t="s">
        <v>548</v>
      </c>
      <c r="F4817" t="s">
        <v>3274</v>
      </c>
      <c r="G4817" t="s">
        <v>2733</v>
      </c>
      <c r="H4817" t="s">
        <v>2734</v>
      </c>
      <c r="I4817" s="91">
        <v>0.3263888888888889</v>
      </c>
      <c r="J4817" s="91">
        <v>0.35069444444444442</v>
      </c>
      <c r="K4817" s="92">
        <v>0.57999999999999996</v>
      </c>
      <c r="L4817" s="91">
        <v>0.39583333333333331</v>
      </c>
      <c r="M4817" s="91">
        <v>0.40347222222222223</v>
      </c>
      <c r="N4817" s="92">
        <v>0.18</v>
      </c>
      <c r="O4817">
        <v>1</v>
      </c>
      <c r="P4817">
        <v>45.199911999999998</v>
      </c>
      <c r="Q4817">
        <v>5.7373810000000001</v>
      </c>
      <c r="R4817" s="93">
        <v>46302.575659722221</v>
      </c>
      <c r="S4817">
        <v>1</v>
      </c>
      <c r="T4817">
        <v>20260295</v>
      </c>
      <c r="U4817" t="s">
        <v>40</v>
      </c>
      <c r="V4817">
        <v>20260295</v>
      </c>
    </row>
    <row r="4818" spans="1:22" x14ac:dyDescent="0.3">
      <c r="A4818" s="5">
        <v>46302</v>
      </c>
      <c r="B4818" s="98" t="s">
        <v>3828</v>
      </c>
      <c r="C4818" t="s">
        <v>976</v>
      </c>
      <c r="D4818" t="s">
        <v>3266</v>
      </c>
      <c r="E4818" t="s">
        <v>706</v>
      </c>
      <c r="F4818" t="s">
        <v>3267</v>
      </c>
      <c r="G4818" t="s">
        <v>2733</v>
      </c>
      <c r="H4818" t="s">
        <v>2734</v>
      </c>
      <c r="I4818" s="91">
        <v>0.16666666666666666</v>
      </c>
      <c r="J4818" s="91">
        <v>0.18055555555555555</v>
      </c>
      <c r="K4818" s="92">
        <v>0.33</v>
      </c>
      <c r="L4818" s="91">
        <v>0.19236111111111112</v>
      </c>
      <c r="M4818" s="91">
        <v>0.20069444444444445</v>
      </c>
      <c r="N4818" s="92">
        <v>0.2</v>
      </c>
      <c r="O4818">
        <v>1</v>
      </c>
      <c r="P4818">
        <v>45.176924999999997</v>
      </c>
      <c r="Q4818">
        <v>5.7132199999999997</v>
      </c>
      <c r="R4818" s="93">
        <v>46302.575659722221</v>
      </c>
      <c r="S4818">
        <v>1</v>
      </c>
      <c r="T4818">
        <v>20260197</v>
      </c>
      <c r="U4818" t="s">
        <v>40</v>
      </c>
      <c r="V4818">
        <v>20260197</v>
      </c>
    </row>
    <row r="4819" spans="1:22" x14ac:dyDescent="0.3">
      <c r="A4819" s="5">
        <v>46302</v>
      </c>
      <c r="B4819" s="98" t="s">
        <v>3844</v>
      </c>
      <c r="C4819" t="s">
        <v>952</v>
      </c>
      <c r="D4819" t="s">
        <v>3782</v>
      </c>
      <c r="E4819" t="s">
        <v>129</v>
      </c>
      <c r="F4819" t="s">
        <v>3783</v>
      </c>
      <c r="G4819" t="s">
        <v>2733</v>
      </c>
      <c r="H4819" t="s">
        <v>2734</v>
      </c>
      <c r="I4819" s="91">
        <v>0.16666666666666666</v>
      </c>
      <c r="J4819" s="91">
        <v>0.18055555555555555</v>
      </c>
      <c r="K4819" s="92">
        <v>0.33</v>
      </c>
      <c r="O4819">
        <v>0</v>
      </c>
      <c r="P4819">
        <v>45.186948999999998</v>
      </c>
      <c r="Q4819">
        <v>5.7284750000000004</v>
      </c>
      <c r="R4819" s="93">
        <v>46302.575659722221</v>
      </c>
      <c r="S4819">
        <v>1</v>
      </c>
      <c r="T4819">
        <v>20260386</v>
      </c>
      <c r="U4819" t="s">
        <v>40</v>
      </c>
      <c r="V4819">
        <v>20260386</v>
      </c>
    </row>
    <row r="4820" spans="1:22" x14ac:dyDescent="0.3">
      <c r="A4820" s="5">
        <v>46302</v>
      </c>
      <c r="B4820" s="98" t="s">
        <v>3841</v>
      </c>
      <c r="C4820" t="s">
        <v>971</v>
      </c>
      <c r="D4820" t="s">
        <v>1262</v>
      </c>
      <c r="E4820" t="s">
        <v>337</v>
      </c>
      <c r="F4820" t="s">
        <v>1265</v>
      </c>
      <c r="G4820" t="s">
        <v>2733</v>
      </c>
      <c r="H4820" t="s">
        <v>2737</v>
      </c>
      <c r="I4820" s="91">
        <v>0.33333333333333331</v>
      </c>
      <c r="J4820" s="91">
        <v>0.34722222222222221</v>
      </c>
      <c r="K4820" s="92">
        <v>0.33</v>
      </c>
      <c r="L4820" s="91">
        <v>0.34166666666666667</v>
      </c>
      <c r="M4820" s="91">
        <v>0.3527777777777778</v>
      </c>
      <c r="N4820" s="92">
        <v>0.27</v>
      </c>
      <c r="O4820">
        <v>1</v>
      </c>
      <c r="P4820">
        <v>45.170650999999999</v>
      </c>
      <c r="Q4820">
        <v>5.758642</v>
      </c>
      <c r="R4820" s="93">
        <v>46302.575659722221</v>
      </c>
      <c r="S4820">
        <v>1</v>
      </c>
      <c r="T4820">
        <v>20260056</v>
      </c>
      <c r="U4820" t="s">
        <v>838</v>
      </c>
      <c r="V4820">
        <v>20260056</v>
      </c>
    </row>
    <row r="4821" spans="1:22" x14ac:dyDescent="0.3">
      <c r="A4821" s="5">
        <v>46302</v>
      </c>
      <c r="B4821" s="98" t="s">
        <v>6136</v>
      </c>
      <c r="C4821" t="s">
        <v>846</v>
      </c>
      <c r="E4821" t="s">
        <v>821</v>
      </c>
      <c r="F4821" t="s">
        <v>821</v>
      </c>
      <c r="I4821" s="91">
        <v>0.33333333333333331</v>
      </c>
      <c r="J4821" s="91">
        <v>0.37847222222222221</v>
      </c>
      <c r="K4821" s="92">
        <v>1.08</v>
      </c>
      <c r="O4821">
        <v>0</v>
      </c>
      <c r="P4821">
        <v>45.365777999999999</v>
      </c>
      <c r="Q4821">
        <v>5.5901800000000001</v>
      </c>
      <c r="R4821" s="93">
        <v>46302.575659722221</v>
      </c>
      <c r="S4821">
        <v>0</v>
      </c>
      <c r="V4821" t="s">
        <v>3800</v>
      </c>
    </row>
    <row r="4822" spans="1:22" x14ac:dyDescent="0.3">
      <c r="A4822" s="5">
        <v>46302</v>
      </c>
      <c r="B4822" s="98" t="s">
        <v>3829</v>
      </c>
      <c r="C4822" t="s">
        <v>946</v>
      </c>
      <c r="D4822" t="s">
        <v>3282</v>
      </c>
      <c r="E4822" t="s">
        <v>797</v>
      </c>
      <c r="F4822" t="s">
        <v>3283</v>
      </c>
      <c r="G4822" t="s">
        <v>2733</v>
      </c>
      <c r="H4822" t="s">
        <v>2734</v>
      </c>
      <c r="I4822" s="91">
        <v>0.16666666666666666</v>
      </c>
      <c r="J4822" s="91">
        <v>0.18055555555555555</v>
      </c>
      <c r="K4822" s="92">
        <v>0.33</v>
      </c>
      <c r="O4822">
        <v>0</v>
      </c>
      <c r="P4822">
        <v>45.201144999999997</v>
      </c>
      <c r="Q4822">
        <v>5.706251</v>
      </c>
      <c r="R4822" s="93">
        <v>46302.575659722221</v>
      </c>
      <c r="S4822">
        <v>0</v>
      </c>
      <c r="T4822">
        <v>20260463</v>
      </c>
      <c r="U4822" t="s">
        <v>40</v>
      </c>
      <c r="V4822">
        <v>20260463</v>
      </c>
    </row>
    <row r="4823" spans="1:22" x14ac:dyDescent="0.3">
      <c r="A4823" s="5">
        <v>46302</v>
      </c>
      <c r="B4823" s="98" t="s">
        <v>3820</v>
      </c>
      <c r="C4823" t="s">
        <v>961</v>
      </c>
      <c r="D4823" t="s">
        <v>1378</v>
      </c>
      <c r="E4823" t="s">
        <v>656</v>
      </c>
      <c r="F4823" t="s">
        <v>656</v>
      </c>
      <c r="G4823" t="s">
        <v>2733</v>
      </c>
      <c r="H4823" t="s">
        <v>2737</v>
      </c>
      <c r="I4823" s="91">
        <v>0.30208333333333331</v>
      </c>
      <c r="J4823" s="91">
        <v>0.34375</v>
      </c>
      <c r="K4823" s="92">
        <v>1</v>
      </c>
      <c r="L4823" s="91">
        <v>0.28541666666666665</v>
      </c>
      <c r="M4823" s="91">
        <v>0.33541666666666664</v>
      </c>
      <c r="N4823" s="92">
        <v>1.2</v>
      </c>
      <c r="O4823">
        <v>1</v>
      </c>
      <c r="P4823">
        <v>45.165717999999998</v>
      </c>
      <c r="Q4823">
        <v>5.7258519999999997</v>
      </c>
      <c r="R4823" s="93">
        <v>46302.575659722221</v>
      </c>
      <c r="S4823">
        <v>1</v>
      </c>
      <c r="T4823">
        <v>20260098</v>
      </c>
      <c r="U4823" t="s">
        <v>838</v>
      </c>
      <c r="V4823">
        <v>20260098</v>
      </c>
    </row>
    <row r="4824" spans="1:22" x14ac:dyDescent="0.3">
      <c r="A4824" s="5">
        <v>46302</v>
      </c>
      <c r="B4824" s="98" t="s">
        <v>3831</v>
      </c>
      <c r="C4824" t="s">
        <v>892</v>
      </c>
      <c r="D4824" t="s">
        <v>3296</v>
      </c>
      <c r="E4824" t="s">
        <v>330</v>
      </c>
      <c r="F4824" t="s">
        <v>3297</v>
      </c>
      <c r="G4824" t="s">
        <v>2733</v>
      </c>
      <c r="H4824" t="s">
        <v>2734</v>
      </c>
      <c r="I4824" s="91">
        <v>0.16666666666666666</v>
      </c>
      <c r="J4824" s="91">
        <v>0.18055555555555555</v>
      </c>
      <c r="K4824" s="92">
        <v>0.33</v>
      </c>
      <c r="O4824">
        <v>0</v>
      </c>
      <c r="P4824">
        <v>45.168810999999998</v>
      </c>
      <c r="Q4824">
        <v>5.722461</v>
      </c>
      <c r="R4824" s="93">
        <v>46302.575659722221</v>
      </c>
      <c r="S4824">
        <v>1</v>
      </c>
      <c r="T4824">
        <v>20260102</v>
      </c>
      <c r="U4824" t="s">
        <v>40</v>
      </c>
      <c r="V4824">
        <v>20260102</v>
      </c>
    </row>
    <row r="4825" spans="1:22" x14ac:dyDescent="0.3">
      <c r="A4825" s="5">
        <v>46302</v>
      </c>
      <c r="B4825" s="98" t="s">
        <v>3883</v>
      </c>
      <c r="C4825" t="s">
        <v>849</v>
      </c>
      <c r="D4825" t="s">
        <v>1151</v>
      </c>
      <c r="E4825" t="s">
        <v>263</v>
      </c>
      <c r="F4825" t="s">
        <v>263</v>
      </c>
      <c r="G4825" t="s">
        <v>2733</v>
      </c>
      <c r="H4825" t="s">
        <v>2737</v>
      </c>
      <c r="I4825" s="91">
        <v>0.33333333333333331</v>
      </c>
      <c r="J4825" s="91">
        <v>0.375</v>
      </c>
      <c r="K4825" s="92">
        <v>1</v>
      </c>
      <c r="L4825" s="91">
        <v>0.2902777777777778</v>
      </c>
      <c r="M4825" s="91">
        <v>0.38333333333333336</v>
      </c>
      <c r="N4825" s="92">
        <v>2.23</v>
      </c>
      <c r="O4825">
        <v>1</v>
      </c>
      <c r="P4825">
        <v>45.245221999999998</v>
      </c>
      <c r="Q4825">
        <v>5.6715299999999997</v>
      </c>
      <c r="R4825" s="93">
        <v>46302.575659722221</v>
      </c>
      <c r="S4825">
        <v>1</v>
      </c>
      <c r="T4825">
        <v>20260584</v>
      </c>
      <c r="U4825" t="s">
        <v>838</v>
      </c>
      <c r="V4825">
        <v>20260584</v>
      </c>
    </row>
    <row r="4826" spans="1:22" x14ac:dyDescent="0.3">
      <c r="A4826" s="5">
        <v>46302</v>
      </c>
      <c r="B4826" s="98" t="s">
        <v>3883</v>
      </c>
      <c r="C4826" t="s">
        <v>849</v>
      </c>
      <c r="D4826" t="s">
        <v>3231</v>
      </c>
      <c r="E4826" t="s">
        <v>263</v>
      </c>
      <c r="F4826" t="s">
        <v>3232</v>
      </c>
      <c r="G4826" t="s">
        <v>2733</v>
      </c>
      <c r="H4826" t="s">
        <v>2734</v>
      </c>
      <c r="I4826" s="91">
        <v>0.16666666666666666</v>
      </c>
      <c r="J4826" s="91">
        <v>0.1736111111111111</v>
      </c>
      <c r="K4826" s="92">
        <v>0.17</v>
      </c>
      <c r="L4826" s="91">
        <v>0.2902777777777778</v>
      </c>
      <c r="M4826" s="91">
        <v>0.2902777777777778</v>
      </c>
      <c r="N4826" s="92">
        <v>0</v>
      </c>
      <c r="O4826">
        <v>1</v>
      </c>
      <c r="P4826">
        <v>45.245221999999998</v>
      </c>
      <c r="Q4826">
        <v>5.6715299999999997</v>
      </c>
      <c r="R4826" s="93">
        <v>46302.575659722221</v>
      </c>
      <c r="S4826">
        <v>1</v>
      </c>
      <c r="T4826">
        <v>20260584</v>
      </c>
      <c r="U4826" t="s">
        <v>40</v>
      </c>
      <c r="V4826">
        <v>20260584</v>
      </c>
    </row>
    <row r="4827" spans="1:22" x14ac:dyDescent="0.3">
      <c r="A4827" s="5">
        <v>46302</v>
      </c>
      <c r="B4827" s="98" t="s">
        <v>3846</v>
      </c>
      <c r="C4827" t="s">
        <v>863</v>
      </c>
      <c r="D4827" t="s">
        <v>873</v>
      </c>
      <c r="E4827" t="s">
        <v>214</v>
      </c>
      <c r="F4827" t="s">
        <v>3287</v>
      </c>
      <c r="G4827" t="s">
        <v>2733</v>
      </c>
      <c r="H4827" t="s">
        <v>2734</v>
      </c>
      <c r="I4827" s="91">
        <v>0.16666666666666666</v>
      </c>
      <c r="J4827" s="91">
        <v>0.18055555555555555</v>
      </c>
      <c r="K4827" s="92">
        <v>0.33</v>
      </c>
      <c r="L4827" s="91">
        <v>0.2013888888888889</v>
      </c>
      <c r="M4827" s="91">
        <v>0.20208333333333334</v>
      </c>
      <c r="N4827" s="92">
        <v>0.02</v>
      </c>
      <c r="O4827">
        <v>1</v>
      </c>
      <c r="P4827">
        <v>45.191879999999998</v>
      </c>
      <c r="Q4827">
        <v>5.7191989999999997</v>
      </c>
      <c r="R4827" s="93">
        <v>46302.575659722221</v>
      </c>
      <c r="S4827">
        <v>1</v>
      </c>
      <c r="V4827" t="s">
        <v>3766</v>
      </c>
    </row>
    <row r="4828" spans="1:22" x14ac:dyDescent="0.3">
      <c r="A4828" s="5">
        <v>46302</v>
      </c>
      <c r="B4828" s="98" t="s">
        <v>3848</v>
      </c>
      <c r="C4828" t="s">
        <v>945</v>
      </c>
      <c r="D4828" t="s">
        <v>2771</v>
      </c>
      <c r="E4828" t="s">
        <v>429</v>
      </c>
      <c r="F4828" t="s">
        <v>2772</v>
      </c>
      <c r="G4828" t="s">
        <v>2733</v>
      </c>
      <c r="H4828" t="s">
        <v>2734</v>
      </c>
      <c r="I4828" s="91">
        <v>0.16666666666666666</v>
      </c>
      <c r="J4828" s="91">
        <v>0.18055555555555555</v>
      </c>
      <c r="K4828" s="92">
        <v>0.33</v>
      </c>
      <c r="L4828" s="91">
        <v>0.21527777777777779</v>
      </c>
      <c r="M4828" s="91">
        <v>0.60277777777777775</v>
      </c>
      <c r="N4828" s="92">
        <v>9.3000000000000007</v>
      </c>
      <c r="O4828">
        <v>1</v>
      </c>
      <c r="P4828">
        <v>45.169803999999999</v>
      </c>
      <c r="Q4828">
        <v>5.721832</v>
      </c>
      <c r="R4828" s="93">
        <v>46302.575659722221</v>
      </c>
      <c r="S4828">
        <v>1</v>
      </c>
      <c r="T4828">
        <v>20260118</v>
      </c>
      <c r="U4828" t="s">
        <v>40</v>
      </c>
      <c r="V4828">
        <v>20260118</v>
      </c>
    </row>
    <row r="4829" spans="1:22" x14ac:dyDescent="0.3">
      <c r="A4829" s="5">
        <v>46302</v>
      </c>
      <c r="B4829" s="98" t="s">
        <v>3848</v>
      </c>
      <c r="C4829" t="s">
        <v>945</v>
      </c>
      <c r="D4829" t="s">
        <v>1454</v>
      </c>
      <c r="E4829" t="s">
        <v>495</v>
      </c>
      <c r="F4829" t="s">
        <v>1456</v>
      </c>
      <c r="G4829" t="s">
        <v>2733</v>
      </c>
      <c r="H4829" t="s">
        <v>2737</v>
      </c>
      <c r="I4829" s="91">
        <v>0.33333333333333331</v>
      </c>
      <c r="J4829" s="91">
        <v>0.35416666666666669</v>
      </c>
      <c r="K4829" s="92">
        <v>0.5</v>
      </c>
      <c r="O4829">
        <v>0</v>
      </c>
      <c r="P4829">
        <v>45.184829999999998</v>
      </c>
      <c r="Q4829">
        <v>5.7190070000000004</v>
      </c>
      <c r="R4829" s="93">
        <v>46302.575659722221</v>
      </c>
      <c r="S4829">
        <v>1</v>
      </c>
      <c r="T4829">
        <v>20260126</v>
      </c>
      <c r="U4829" t="s">
        <v>838</v>
      </c>
      <c r="V4829">
        <v>20260126</v>
      </c>
    </row>
    <row r="4830" spans="1:22" x14ac:dyDescent="0.3">
      <c r="A4830" s="5">
        <v>46302</v>
      </c>
      <c r="B4830" s="98" t="s">
        <v>3829</v>
      </c>
      <c r="C4830" t="s">
        <v>946</v>
      </c>
      <c r="D4830" t="s">
        <v>3288</v>
      </c>
      <c r="E4830" t="s">
        <v>121</v>
      </c>
      <c r="F4830" t="s">
        <v>3289</v>
      </c>
      <c r="G4830" t="s">
        <v>2733</v>
      </c>
      <c r="H4830" t="s">
        <v>2734</v>
      </c>
      <c r="I4830" s="91">
        <v>0.25</v>
      </c>
      <c r="J4830" s="91">
        <v>0.2638888888888889</v>
      </c>
      <c r="K4830" s="92">
        <v>0.33</v>
      </c>
      <c r="O4830">
        <v>0</v>
      </c>
      <c r="P4830">
        <v>45.184877999999998</v>
      </c>
      <c r="Q4830">
        <v>5.7209649999999996</v>
      </c>
      <c r="R4830" s="93">
        <v>46302.575659722221</v>
      </c>
      <c r="S4830">
        <v>0</v>
      </c>
      <c r="T4830">
        <v>20260320</v>
      </c>
      <c r="U4830" t="s">
        <v>40</v>
      </c>
      <c r="V4830">
        <v>20260320</v>
      </c>
    </row>
    <row r="4831" spans="1:22" x14ac:dyDescent="0.3">
      <c r="A4831" s="5">
        <v>46302</v>
      </c>
      <c r="B4831" s="98" t="s">
        <v>3894</v>
      </c>
      <c r="C4831" t="s">
        <v>846</v>
      </c>
      <c r="E4831" t="s">
        <v>459</v>
      </c>
      <c r="F4831" t="s">
        <v>459</v>
      </c>
      <c r="I4831" s="91">
        <v>0.33333333333333331</v>
      </c>
      <c r="J4831" s="91">
        <v>0.38541666666666669</v>
      </c>
      <c r="K4831" s="92">
        <v>1.25</v>
      </c>
      <c r="O4831">
        <v>0</v>
      </c>
      <c r="P4831">
        <v>45.188403000000001</v>
      </c>
      <c r="Q4831">
        <v>5.7183289999999998</v>
      </c>
      <c r="R4831" s="93">
        <v>46302.575659722221</v>
      </c>
      <c r="S4831">
        <v>0</v>
      </c>
      <c r="T4831">
        <v>20260577</v>
      </c>
      <c r="U4831" t="s">
        <v>3760</v>
      </c>
      <c r="V4831">
        <v>20260577</v>
      </c>
    </row>
    <row r="4832" spans="1:22" x14ac:dyDescent="0.3">
      <c r="A4832" s="5">
        <v>46302</v>
      </c>
      <c r="B4832" s="98" t="s">
        <v>3840</v>
      </c>
      <c r="C4832" t="s">
        <v>959</v>
      </c>
      <c r="D4832" t="s">
        <v>2248</v>
      </c>
      <c r="E4832" t="s">
        <v>588</v>
      </c>
      <c r="F4832" t="s">
        <v>588</v>
      </c>
      <c r="G4832" t="s">
        <v>2733</v>
      </c>
      <c r="H4832" t="s">
        <v>2737</v>
      </c>
      <c r="I4832" s="91">
        <v>0.3611111111111111</v>
      </c>
      <c r="J4832" s="91">
        <v>0.37152777777777779</v>
      </c>
      <c r="K4832" s="92">
        <v>0.25</v>
      </c>
      <c r="O4832">
        <v>0</v>
      </c>
      <c r="P4832">
        <v>45.207380000000001</v>
      </c>
      <c r="Q4832">
        <v>5.7814410000000001</v>
      </c>
      <c r="R4832" s="93">
        <v>46302.575659722221</v>
      </c>
      <c r="S4832">
        <v>1</v>
      </c>
      <c r="T4832">
        <v>20260393</v>
      </c>
      <c r="U4832" t="s">
        <v>838</v>
      </c>
      <c r="V4832">
        <v>20260393</v>
      </c>
    </row>
    <row r="4833" spans="1:22" x14ac:dyDescent="0.3">
      <c r="A4833" s="5">
        <v>46302</v>
      </c>
      <c r="B4833" s="98" t="s">
        <v>3827</v>
      </c>
      <c r="C4833" t="s">
        <v>967</v>
      </c>
      <c r="D4833" t="s">
        <v>3515</v>
      </c>
      <c r="E4833" t="s">
        <v>234</v>
      </c>
      <c r="F4833" t="s">
        <v>3516</v>
      </c>
      <c r="G4833" t="s">
        <v>2733</v>
      </c>
      <c r="H4833" t="s">
        <v>2734</v>
      </c>
      <c r="I4833" s="91">
        <v>0.16666666666666666</v>
      </c>
      <c r="J4833" s="91">
        <v>0.18055555555555555</v>
      </c>
      <c r="K4833" s="92">
        <v>0.33</v>
      </c>
      <c r="L4833" s="91">
        <v>0.22013888888888888</v>
      </c>
      <c r="M4833" s="91">
        <v>0.22430555555555556</v>
      </c>
      <c r="N4833" s="92">
        <v>0.1</v>
      </c>
      <c r="O4833">
        <v>1</v>
      </c>
      <c r="P4833">
        <v>45.182043</v>
      </c>
      <c r="Q4833">
        <v>5.7257119999999997</v>
      </c>
      <c r="R4833" s="93">
        <v>46302.575659722221</v>
      </c>
      <c r="S4833">
        <v>1</v>
      </c>
      <c r="T4833">
        <v>20260206</v>
      </c>
      <c r="U4833" t="s">
        <v>40</v>
      </c>
      <c r="V4833">
        <v>20260206</v>
      </c>
    </row>
    <row r="4834" spans="1:22" x14ac:dyDescent="0.3">
      <c r="A4834" s="5">
        <v>46302</v>
      </c>
      <c r="B4834" s="98" t="s">
        <v>3867</v>
      </c>
      <c r="C4834" t="s">
        <v>914</v>
      </c>
      <c r="D4834" t="s">
        <v>1728</v>
      </c>
      <c r="E4834" t="s">
        <v>127</v>
      </c>
      <c r="F4834" t="s">
        <v>127</v>
      </c>
      <c r="G4834" t="s">
        <v>2733</v>
      </c>
      <c r="H4834" t="s">
        <v>2737</v>
      </c>
      <c r="I4834" s="91">
        <v>0.33333333333333331</v>
      </c>
      <c r="J4834" s="91">
        <v>0.34722222222222221</v>
      </c>
      <c r="K4834" s="92">
        <v>0.33</v>
      </c>
      <c r="L4834" s="91">
        <v>0.25416666666666665</v>
      </c>
      <c r="M4834" s="91">
        <v>0.27152777777777776</v>
      </c>
      <c r="N4834" s="92">
        <v>0.42</v>
      </c>
      <c r="O4834">
        <v>1</v>
      </c>
      <c r="P4834">
        <v>45.190395000000002</v>
      </c>
      <c r="Q4834">
        <v>5.7254319999999996</v>
      </c>
      <c r="R4834" s="93">
        <v>46302.575659722221</v>
      </c>
      <c r="S4834">
        <v>1</v>
      </c>
      <c r="T4834">
        <v>20260224</v>
      </c>
      <c r="U4834" t="s">
        <v>838</v>
      </c>
      <c r="V4834">
        <v>20260224</v>
      </c>
    </row>
    <row r="4835" spans="1:22" x14ac:dyDescent="0.3">
      <c r="A4835" s="5">
        <v>46302</v>
      </c>
      <c r="B4835" s="98" t="s">
        <v>3830</v>
      </c>
      <c r="C4835" t="s">
        <v>951</v>
      </c>
      <c r="D4835" t="s">
        <v>1830</v>
      </c>
      <c r="E4835" t="s">
        <v>403</v>
      </c>
      <c r="F4835" t="s">
        <v>403</v>
      </c>
      <c r="G4835" t="s">
        <v>2733</v>
      </c>
      <c r="H4835" t="s">
        <v>2737</v>
      </c>
      <c r="I4835" s="91">
        <v>0.33333333333333331</v>
      </c>
      <c r="J4835" s="91">
        <v>0.4236111111111111</v>
      </c>
      <c r="K4835" s="92">
        <v>2.17</v>
      </c>
      <c r="L4835" s="91">
        <v>0.19513888888888889</v>
      </c>
      <c r="M4835" s="91">
        <v>0.37569444444444444</v>
      </c>
      <c r="N4835" s="92">
        <v>4.33</v>
      </c>
      <c r="O4835">
        <v>1</v>
      </c>
      <c r="P4835">
        <v>45.176518000000002</v>
      </c>
      <c r="Q4835">
        <v>5.7090420000000002</v>
      </c>
      <c r="R4835" s="93">
        <v>46302.575659722221</v>
      </c>
      <c r="S4835">
        <v>1</v>
      </c>
      <c r="T4835">
        <v>20260254</v>
      </c>
      <c r="U4835" t="s">
        <v>838</v>
      </c>
      <c r="V4835">
        <v>20260254</v>
      </c>
    </row>
    <row r="4836" spans="1:22" x14ac:dyDescent="0.3">
      <c r="A4836" s="5">
        <v>46302</v>
      </c>
      <c r="B4836" s="98" t="s">
        <v>3848</v>
      </c>
      <c r="C4836" t="s">
        <v>945</v>
      </c>
      <c r="D4836" t="s">
        <v>2224</v>
      </c>
      <c r="E4836" t="s">
        <v>694</v>
      </c>
      <c r="F4836" t="s">
        <v>694</v>
      </c>
      <c r="G4836" t="s">
        <v>2733</v>
      </c>
      <c r="H4836" t="s">
        <v>2737</v>
      </c>
      <c r="I4836" s="91">
        <v>0.33333333333333331</v>
      </c>
      <c r="J4836" s="91">
        <v>0.34722222222222221</v>
      </c>
      <c r="K4836" s="92">
        <v>0.33</v>
      </c>
      <c r="L4836" s="91">
        <v>0.18680555555555556</v>
      </c>
      <c r="M4836" s="91">
        <v>0.19583333333333333</v>
      </c>
      <c r="N4836" s="92">
        <v>0.22</v>
      </c>
      <c r="O4836">
        <v>1</v>
      </c>
      <c r="P4836">
        <v>45.179248000000001</v>
      </c>
      <c r="Q4836">
        <v>5.7079449999999996</v>
      </c>
      <c r="R4836" s="93">
        <v>46302.575659722221</v>
      </c>
      <c r="S4836">
        <v>1</v>
      </c>
      <c r="T4836">
        <v>20260382</v>
      </c>
      <c r="U4836" t="s">
        <v>838</v>
      </c>
      <c r="V4836">
        <v>20260382</v>
      </c>
    </row>
    <row r="4837" spans="1:22" x14ac:dyDescent="0.3">
      <c r="A4837" s="5">
        <v>46302</v>
      </c>
      <c r="B4837" s="98" t="s">
        <v>3822</v>
      </c>
      <c r="C4837" t="s">
        <v>944</v>
      </c>
      <c r="D4837" t="s">
        <v>2699</v>
      </c>
      <c r="E4837" t="s">
        <v>454</v>
      </c>
      <c r="F4837" t="s">
        <v>454</v>
      </c>
      <c r="G4837" t="s">
        <v>2733</v>
      </c>
      <c r="H4837" t="s">
        <v>2737</v>
      </c>
      <c r="I4837" s="91">
        <v>0.33333333333333331</v>
      </c>
      <c r="J4837" s="91">
        <v>0.51388888888888884</v>
      </c>
      <c r="K4837" s="92">
        <v>4.33</v>
      </c>
      <c r="L4837" s="91">
        <v>0.17083333333333334</v>
      </c>
      <c r="M4837" s="91">
        <v>0.21319444444444444</v>
      </c>
      <c r="N4837" s="92">
        <v>1.02</v>
      </c>
      <c r="O4837">
        <v>1</v>
      </c>
      <c r="P4837">
        <v>45.182113000000001</v>
      </c>
      <c r="Q4837">
        <v>5.7311740000000002</v>
      </c>
      <c r="R4837" s="93">
        <v>46302.575659722221</v>
      </c>
      <c r="S4837">
        <v>1</v>
      </c>
      <c r="T4837">
        <v>20260571</v>
      </c>
      <c r="U4837" t="s">
        <v>838</v>
      </c>
      <c r="V4837">
        <v>20260571</v>
      </c>
    </row>
    <row r="4838" spans="1:22" x14ac:dyDescent="0.3">
      <c r="A4838" s="5">
        <v>46302</v>
      </c>
      <c r="B4838" s="98" t="s">
        <v>3864</v>
      </c>
      <c r="C4838" t="s">
        <v>960</v>
      </c>
      <c r="D4838" t="s">
        <v>3059</v>
      </c>
      <c r="E4838" t="s">
        <v>654</v>
      </c>
      <c r="F4838" t="s">
        <v>3060</v>
      </c>
      <c r="G4838" t="s">
        <v>2733</v>
      </c>
      <c r="H4838" t="s">
        <v>2734</v>
      </c>
      <c r="I4838" s="91">
        <v>0.16666666666666666</v>
      </c>
      <c r="J4838" s="91">
        <v>0.18055555555555555</v>
      </c>
      <c r="K4838" s="92">
        <v>0.33</v>
      </c>
      <c r="L4838" s="91">
        <v>0.32430555555555557</v>
      </c>
      <c r="M4838" s="91">
        <v>0.33055555555555555</v>
      </c>
      <c r="N4838" s="92">
        <v>0.15</v>
      </c>
      <c r="O4838">
        <v>1</v>
      </c>
      <c r="P4838">
        <v>45.218727999999999</v>
      </c>
      <c r="Q4838">
        <v>5.6931099999999999</v>
      </c>
      <c r="R4838" s="93">
        <v>46302.575659722221</v>
      </c>
      <c r="S4838">
        <v>1</v>
      </c>
      <c r="T4838">
        <v>20260078</v>
      </c>
      <c r="U4838" t="s">
        <v>40</v>
      </c>
      <c r="V4838">
        <v>20260078</v>
      </c>
    </row>
    <row r="4839" spans="1:22" x14ac:dyDescent="0.3">
      <c r="A4839" s="5">
        <v>46302</v>
      </c>
      <c r="B4839" s="98" t="s">
        <v>3836</v>
      </c>
      <c r="C4839" t="s">
        <v>954</v>
      </c>
      <c r="D4839" t="s">
        <v>1689</v>
      </c>
      <c r="E4839" t="s">
        <v>174</v>
      </c>
      <c r="F4839" t="s">
        <v>174</v>
      </c>
      <c r="G4839" t="s">
        <v>2733</v>
      </c>
      <c r="H4839" t="s">
        <v>2737</v>
      </c>
      <c r="I4839" s="91">
        <v>0.33333333333333331</v>
      </c>
      <c r="J4839" s="91">
        <v>0.34722222222222221</v>
      </c>
      <c r="K4839" s="92">
        <v>0.33</v>
      </c>
      <c r="L4839" s="91">
        <v>0.22291666666666668</v>
      </c>
      <c r="M4839" s="91">
        <v>0.24652777777777779</v>
      </c>
      <c r="N4839" s="92">
        <v>0.56999999999999995</v>
      </c>
      <c r="O4839">
        <v>1</v>
      </c>
      <c r="P4839">
        <v>45.180501999999997</v>
      </c>
      <c r="Q4839">
        <v>5.7300690000000003</v>
      </c>
      <c r="R4839" s="93">
        <v>46302.575659722221</v>
      </c>
      <c r="S4839">
        <v>1</v>
      </c>
      <c r="T4839">
        <v>20260211</v>
      </c>
      <c r="U4839" t="s">
        <v>838</v>
      </c>
      <c r="V4839">
        <v>20260211</v>
      </c>
    </row>
    <row r="4840" spans="1:22" x14ac:dyDescent="0.3">
      <c r="A4840" s="5">
        <v>46302</v>
      </c>
      <c r="B4840" s="98" t="s">
        <v>3826</v>
      </c>
      <c r="C4840" t="s">
        <v>886</v>
      </c>
      <c r="D4840" t="s">
        <v>3397</v>
      </c>
      <c r="E4840" t="s">
        <v>765</v>
      </c>
      <c r="F4840" t="s">
        <v>3398</v>
      </c>
      <c r="G4840" t="s">
        <v>2733</v>
      </c>
      <c r="H4840" t="s">
        <v>2734</v>
      </c>
      <c r="I4840" s="91">
        <v>0.25</v>
      </c>
      <c r="J4840" s="91">
        <v>0.26041666666666669</v>
      </c>
      <c r="K4840" s="92">
        <v>0.25</v>
      </c>
      <c r="L4840" s="91">
        <v>0.21319444444444444</v>
      </c>
      <c r="M4840" s="91">
        <v>0.37361111111111112</v>
      </c>
      <c r="N4840" s="92">
        <v>3.85</v>
      </c>
      <c r="O4840">
        <v>1</v>
      </c>
      <c r="P4840">
        <v>45.187506999999997</v>
      </c>
      <c r="Q4840">
        <v>5.7117440000000004</v>
      </c>
      <c r="R4840" s="93">
        <v>46302.575659722221</v>
      </c>
      <c r="S4840">
        <v>1</v>
      </c>
      <c r="T4840">
        <v>20260158</v>
      </c>
      <c r="U4840" t="s">
        <v>3760</v>
      </c>
      <c r="V4840">
        <v>20260158</v>
      </c>
    </row>
    <row r="4841" spans="1:22" x14ac:dyDescent="0.3">
      <c r="A4841" s="5">
        <v>46302</v>
      </c>
      <c r="B4841" s="98" t="s">
        <v>3817</v>
      </c>
      <c r="C4841" t="s">
        <v>974</v>
      </c>
      <c r="D4841" t="s">
        <v>6564</v>
      </c>
      <c r="E4841" t="s">
        <v>236</v>
      </c>
      <c r="F4841" t="s">
        <v>6565</v>
      </c>
      <c r="G4841" t="s">
        <v>2733</v>
      </c>
      <c r="H4841" t="s">
        <v>2734</v>
      </c>
      <c r="I4841" s="91">
        <v>0.16666666666666666</v>
      </c>
      <c r="J4841" s="91">
        <v>0.18055555555555555</v>
      </c>
      <c r="K4841" s="92">
        <v>0.33</v>
      </c>
      <c r="O4841">
        <v>0</v>
      </c>
      <c r="P4841">
        <v>45.184652999999997</v>
      </c>
      <c r="Q4841">
        <v>5.7162660000000001</v>
      </c>
      <c r="R4841" s="93">
        <v>46302.575659722221</v>
      </c>
      <c r="S4841">
        <v>1</v>
      </c>
      <c r="T4841">
        <v>20260245</v>
      </c>
      <c r="U4841" t="s">
        <v>3760</v>
      </c>
      <c r="V4841">
        <v>20260245</v>
      </c>
    </row>
    <row r="4842" spans="1:22" x14ac:dyDescent="0.3">
      <c r="A4842" s="5">
        <v>46302</v>
      </c>
      <c r="B4842" s="98" t="s">
        <v>3830</v>
      </c>
      <c r="C4842" t="s">
        <v>951</v>
      </c>
      <c r="D4842" t="s">
        <v>3302</v>
      </c>
      <c r="E4842" t="s">
        <v>403</v>
      </c>
      <c r="F4842" t="s">
        <v>3303</v>
      </c>
      <c r="G4842" t="s">
        <v>2733</v>
      </c>
      <c r="H4842" t="s">
        <v>2734</v>
      </c>
      <c r="I4842" s="91">
        <v>0.16666666666666666</v>
      </c>
      <c r="J4842" s="91">
        <v>0.18055555555555555</v>
      </c>
      <c r="K4842" s="92">
        <v>0.33</v>
      </c>
      <c r="L4842" s="91">
        <v>0.30486111111111114</v>
      </c>
      <c r="M4842" s="91">
        <v>0.37569444444444444</v>
      </c>
      <c r="N4842" s="92">
        <v>1.7</v>
      </c>
      <c r="O4842">
        <v>1</v>
      </c>
      <c r="P4842">
        <v>45.176518000000002</v>
      </c>
      <c r="Q4842">
        <v>5.7090420000000002</v>
      </c>
      <c r="R4842" s="93">
        <v>46302.575659722221</v>
      </c>
      <c r="S4842">
        <v>1</v>
      </c>
      <c r="T4842">
        <v>20260254</v>
      </c>
      <c r="U4842" t="s">
        <v>40</v>
      </c>
      <c r="V4842">
        <v>20260254</v>
      </c>
    </row>
    <row r="4843" spans="1:22" x14ac:dyDescent="0.3">
      <c r="A4843" s="5">
        <v>46302</v>
      </c>
      <c r="B4843" s="98" t="s">
        <v>3849</v>
      </c>
      <c r="C4843" t="s">
        <v>861</v>
      </c>
      <c r="D4843" t="s">
        <v>2549</v>
      </c>
      <c r="E4843" t="s">
        <v>537</v>
      </c>
      <c r="F4843" t="s">
        <v>3895</v>
      </c>
      <c r="G4843" t="s">
        <v>2733</v>
      </c>
      <c r="H4843" t="s">
        <v>2737</v>
      </c>
      <c r="I4843" s="91">
        <v>0.33333333333333331</v>
      </c>
      <c r="J4843" s="91">
        <v>0.37847222222222221</v>
      </c>
      <c r="K4843" s="92">
        <v>1.08</v>
      </c>
      <c r="L4843" s="91">
        <v>0.37986111111111109</v>
      </c>
      <c r="M4843" s="91">
        <v>0.43333333333333335</v>
      </c>
      <c r="N4843" s="92">
        <v>1.28</v>
      </c>
      <c r="O4843">
        <v>1</v>
      </c>
      <c r="P4843">
        <v>45.196741000000003</v>
      </c>
      <c r="Q4843">
        <v>5.7375059999999998</v>
      </c>
      <c r="R4843" s="93">
        <v>46302.575659722221</v>
      </c>
      <c r="S4843">
        <v>1</v>
      </c>
      <c r="T4843">
        <v>20260509</v>
      </c>
      <c r="U4843" t="s">
        <v>838</v>
      </c>
      <c r="V4843">
        <v>20260509</v>
      </c>
    </row>
    <row r="4844" spans="1:22" x14ac:dyDescent="0.3">
      <c r="A4844" s="5">
        <v>46302</v>
      </c>
      <c r="B4844" s="98" t="s">
        <v>6033</v>
      </c>
      <c r="C4844" t="s">
        <v>846</v>
      </c>
      <c r="E4844" t="s">
        <v>820</v>
      </c>
      <c r="F4844" t="s">
        <v>820</v>
      </c>
      <c r="I4844" s="91">
        <v>0.29166666666666669</v>
      </c>
      <c r="J4844" s="91">
        <v>0.30208333333333331</v>
      </c>
      <c r="K4844" s="92">
        <v>0.25</v>
      </c>
      <c r="O4844">
        <v>0</v>
      </c>
      <c r="P4844">
        <v>48.795366999999999</v>
      </c>
      <c r="Q4844">
        <v>2.322012</v>
      </c>
      <c r="R4844" s="93">
        <v>46302.575659722221</v>
      </c>
      <c r="S4844">
        <v>0</v>
      </c>
      <c r="V4844" t="s">
        <v>3802</v>
      </c>
    </row>
    <row r="4845" spans="1:22" x14ac:dyDescent="0.3">
      <c r="A4845" s="5">
        <v>46302</v>
      </c>
      <c r="B4845" s="98" t="s">
        <v>3841</v>
      </c>
      <c r="C4845" t="s">
        <v>971</v>
      </c>
      <c r="D4845" t="s">
        <v>3403</v>
      </c>
      <c r="E4845" t="s">
        <v>159</v>
      </c>
      <c r="F4845" t="s">
        <v>3404</v>
      </c>
      <c r="G4845" t="s">
        <v>2733</v>
      </c>
      <c r="H4845" t="s">
        <v>2734</v>
      </c>
      <c r="I4845" s="91">
        <v>0.25</v>
      </c>
      <c r="J4845" s="91">
        <v>0.26041666666666669</v>
      </c>
      <c r="K4845" s="92">
        <v>0.25</v>
      </c>
      <c r="L4845" s="91">
        <v>0.17847222222222223</v>
      </c>
      <c r="M4845" s="91">
        <v>0.18402777777777779</v>
      </c>
      <c r="N4845" s="92">
        <v>0.13</v>
      </c>
      <c r="O4845">
        <v>1</v>
      </c>
      <c r="P4845">
        <v>45.189250000000001</v>
      </c>
      <c r="Q4845">
        <v>5.7200119999999997</v>
      </c>
      <c r="R4845" s="93">
        <v>46302.575659722221</v>
      </c>
      <c r="S4845">
        <v>1</v>
      </c>
      <c r="T4845">
        <v>20260040</v>
      </c>
      <c r="U4845" t="s">
        <v>40</v>
      </c>
      <c r="V4845">
        <v>20260040</v>
      </c>
    </row>
    <row r="4846" spans="1:22" x14ac:dyDescent="0.3">
      <c r="A4846" s="5">
        <v>46302</v>
      </c>
      <c r="B4846" s="98" t="s">
        <v>3867</v>
      </c>
      <c r="C4846" t="s">
        <v>914</v>
      </c>
      <c r="D4846" t="s">
        <v>1146</v>
      </c>
      <c r="E4846" t="s">
        <v>375</v>
      </c>
      <c r="F4846" t="s">
        <v>375</v>
      </c>
      <c r="G4846" t="s">
        <v>2733</v>
      </c>
      <c r="H4846" t="s">
        <v>2737</v>
      </c>
      <c r="I4846" s="91">
        <v>0.33333333333333331</v>
      </c>
      <c r="J4846" s="91">
        <v>0.4236111111111111</v>
      </c>
      <c r="K4846" s="92">
        <v>2.17</v>
      </c>
      <c r="L4846" s="91">
        <v>0.36666666666666664</v>
      </c>
      <c r="M4846" s="91">
        <v>0.4513888888888889</v>
      </c>
      <c r="N4846" s="92">
        <v>2.0299999999999998</v>
      </c>
      <c r="O4846">
        <v>1</v>
      </c>
      <c r="P4846">
        <v>45.164785000000002</v>
      </c>
      <c r="Q4846">
        <v>5.725244</v>
      </c>
      <c r="R4846" s="93">
        <v>46302.575659722221</v>
      </c>
      <c r="S4846">
        <v>1</v>
      </c>
      <c r="T4846">
        <v>20260022</v>
      </c>
      <c r="U4846" t="s">
        <v>838</v>
      </c>
      <c r="V4846">
        <v>20260022</v>
      </c>
    </row>
    <row r="4847" spans="1:22" x14ac:dyDescent="0.3">
      <c r="A4847" s="5">
        <v>46302</v>
      </c>
      <c r="B4847" s="98" t="s">
        <v>3830</v>
      </c>
      <c r="C4847" t="s">
        <v>951</v>
      </c>
      <c r="D4847" t="s">
        <v>2942</v>
      </c>
      <c r="E4847" t="s">
        <v>676</v>
      </c>
      <c r="F4847" t="s">
        <v>2943</v>
      </c>
      <c r="G4847" t="s">
        <v>2733</v>
      </c>
      <c r="H4847" t="s">
        <v>2734</v>
      </c>
      <c r="I4847" s="91">
        <v>0.16666666666666666</v>
      </c>
      <c r="J4847" s="91">
        <v>0.18055555555555555</v>
      </c>
      <c r="K4847" s="92">
        <v>0.33</v>
      </c>
      <c r="L4847" s="91">
        <v>0.15277777777777779</v>
      </c>
      <c r="M4847" s="91">
        <v>0.5</v>
      </c>
      <c r="N4847" s="92">
        <v>8.33</v>
      </c>
      <c r="O4847">
        <v>1</v>
      </c>
      <c r="P4847">
        <v>45.191566000000002</v>
      </c>
      <c r="Q4847">
        <v>5.6863279999999996</v>
      </c>
      <c r="R4847" s="93">
        <v>46302.575659722221</v>
      </c>
      <c r="S4847">
        <v>1</v>
      </c>
      <c r="T4847">
        <v>20260191</v>
      </c>
      <c r="U4847" t="s">
        <v>40</v>
      </c>
      <c r="V4847">
        <v>20260191</v>
      </c>
    </row>
    <row r="4848" spans="1:22" x14ac:dyDescent="0.3">
      <c r="A4848" s="5">
        <v>46302</v>
      </c>
      <c r="B4848" s="98" t="s">
        <v>3827</v>
      </c>
      <c r="C4848" t="s">
        <v>967</v>
      </c>
      <c r="D4848" t="s">
        <v>1299</v>
      </c>
      <c r="E4848" t="s">
        <v>113</v>
      </c>
      <c r="F4848" t="s">
        <v>113</v>
      </c>
      <c r="G4848" t="s">
        <v>2733</v>
      </c>
      <c r="H4848" t="s">
        <v>2737</v>
      </c>
      <c r="I4848" s="91">
        <v>0.33333333333333331</v>
      </c>
      <c r="J4848" s="91">
        <v>0.34722222222222221</v>
      </c>
      <c r="K4848" s="92">
        <v>0.33</v>
      </c>
      <c r="L4848" s="91">
        <v>0.35694444444444445</v>
      </c>
      <c r="M4848" s="91">
        <v>0.35694444444444445</v>
      </c>
      <c r="N4848" s="92">
        <v>0</v>
      </c>
      <c r="O4848">
        <v>1</v>
      </c>
      <c r="P4848">
        <v>45.182966999999998</v>
      </c>
      <c r="Q4848">
        <v>5.7194820000000002</v>
      </c>
      <c r="R4848" s="93">
        <v>46302.575659722221</v>
      </c>
      <c r="S4848">
        <v>1</v>
      </c>
      <c r="T4848">
        <v>20260071</v>
      </c>
      <c r="U4848" t="s">
        <v>838</v>
      </c>
      <c r="V4848">
        <v>20260071</v>
      </c>
    </row>
    <row r="4849" spans="1:22" x14ac:dyDescent="0.3">
      <c r="A4849" s="5">
        <v>46302</v>
      </c>
      <c r="B4849" s="98" t="s">
        <v>3818</v>
      </c>
      <c r="C4849" t="s">
        <v>870</v>
      </c>
      <c r="D4849" t="s">
        <v>3464</v>
      </c>
      <c r="E4849" t="s">
        <v>426</v>
      </c>
      <c r="F4849" t="s">
        <v>3465</v>
      </c>
      <c r="G4849" t="s">
        <v>2733</v>
      </c>
      <c r="H4849" t="s">
        <v>2781</v>
      </c>
      <c r="I4849" s="91">
        <v>0.56597222222222221</v>
      </c>
      <c r="J4849" s="91">
        <v>0.58333333333333337</v>
      </c>
      <c r="K4849" s="92">
        <v>0.42</v>
      </c>
      <c r="O4849">
        <v>0</v>
      </c>
      <c r="P4849">
        <v>45.188409999999998</v>
      </c>
      <c r="Q4849">
        <v>5.7258019999999998</v>
      </c>
      <c r="R4849" s="93">
        <v>46302.575659722221</v>
      </c>
      <c r="S4849">
        <v>1</v>
      </c>
      <c r="T4849">
        <v>20260176</v>
      </c>
      <c r="U4849" t="s">
        <v>3760</v>
      </c>
      <c r="V4849">
        <v>20260176</v>
      </c>
    </row>
    <row r="4850" spans="1:22" x14ac:dyDescent="0.3">
      <c r="A4850" s="5">
        <v>46302</v>
      </c>
      <c r="B4850" s="98" t="s">
        <v>3826</v>
      </c>
      <c r="C4850" t="s">
        <v>886</v>
      </c>
      <c r="D4850" t="s">
        <v>2121</v>
      </c>
      <c r="E4850" t="s">
        <v>59</v>
      </c>
      <c r="F4850" t="s">
        <v>59</v>
      </c>
      <c r="G4850" t="s">
        <v>2733</v>
      </c>
      <c r="H4850" t="s">
        <v>2737</v>
      </c>
      <c r="I4850" s="91">
        <v>0.33333333333333331</v>
      </c>
      <c r="J4850" s="91">
        <v>0.37847222222222221</v>
      </c>
      <c r="K4850" s="92">
        <v>1.08</v>
      </c>
      <c r="O4850">
        <v>0</v>
      </c>
      <c r="P4850">
        <v>45.188529000000003</v>
      </c>
      <c r="Q4850">
        <v>5.7245239999999997</v>
      </c>
      <c r="R4850" s="93">
        <v>46302.575659722221</v>
      </c>
      <c r="S4850">
        <v>1</v>
      </c>
      <c r="T4850">
        <v>20260348</v>
      </c>
      <c r="U4850" t="s">
        <v>838</v>
      </c>
      <c r="V4850">
        <v>20260348</v>
      </c>
    </row>
    <row r="4851" spans="1:22" x14ac:dyDescent="0.3">
      <c r="A4851" s="5">
        <v>46302</v>
      </c>
      <c r="B4851" s="98" t="s">
        <v>3858</v>
      </c>
      <c r="C4851" t="s">
        <v>953</v>
      </c>
      <c r="D4851" t="s">
        <v>2135</v>
      </c>
      <c r="E4851" t="s">
        <v>665</v>
      </c>
      <c r="F4851" t="s">
        <v>3896</v>
      </c>
      <c r="G4851" t="s">
        <v>2733</v>
      </c>
      <c r="H4851" t="s">
        <v>2737</v>
      </c>
      <c r="I4851" s="91">
        <v>0.33333333333333331</v>
      </c>
      <c r="J4851" s="91">
        <v>0.40972222222222221</v>
      </c>
      <c r="K4851" s="92">
        <v>1.83</v>
      </c>
      <c r="L4851" s="91">
        <v>0.4</v>
      </c>
      <c r="M4851" s="91">
        <v>0.49027777777777776</v>
      </c>
      <c r="N4851" s="92">
        <v>2.17</v>
      </c>
      <c r="O4851">
        <v>1</v>
      </c>
      <c r="P4851">
        <v>45.210118999999999</v>
      </c>
      <c r="Q4851">
        <v>5.7618400000000003</v>
      </c>
      <c r="R4851" s="93">
        <v>46302.575659722221</v>
      </c>
      <c r="S4851">
        <v>1</v>
      </c>
      <c r="T4851">
        <v>20260353</v>
      </c>
      <c r="U4851" t="s">
        <v>838</v>
      </c>
      <c r="V4851">
        <v>20260353</v>
      </c>
    </row>
    <row r="4852" spans="1:22" x14ac:dyDescent="0.3">
      <c r="A4852" s="5">
        <v>46302</v>
      </c>
      <c r="B4852" s="98" t="s">
        <v>3841</v>
      </c>
      <c r="C4852" t="s">
        <v>971</v>
      </c>
      <c r="D4852" t="s">
        <v>3318</v>
      </c>
      <c r="E4852" t="s">
        <v>445</v>
      </c>
      <c r="F4852" t="s">
        <v>3319</v>
      </c>
      <c r="G4852" t="s">
        <v>2733</v>
      </c>
      <c r="H4852" t="s">
        <v>2734</v>
      </c>
      <c r="I4852" s="91">
        <v>0.16666666666666666</v>
      </c>
      <c r="J4852" s="91">
        <v>0.18055555555555555</v>
      </c>
      <c r="K4852" s="92">
        <v>0.33</v>
      </c>
      <c r="L4852" s="91">
        <v>0.13125000000000001</v>
      </c>
      <c r="M4852" s="91">
        <v>0.13541666666666666</v>
      </c>
      <c r="N4852" s="92">
        <v>0.1</v>
      </c>
      <c r="O4852">
        <v>1</v>
      </c>
      <c r="P4852">
        <v>45.181372000000003</v>
      </c>
      <c r="Q4852">
        <v>5.7330990000000002</v>
      </c>
      <c r="R4852" s="93">
        <v>46302.575659722221</v>
      </c>
      <c r="S4852">
        <v>1</v>
      </c>
      <c r="T4852">
        <v>20260540</v>
      </c>
      <c r="U4852" t="s">
        <v>40</v>
      </c>
      <c r="V4852">
        <v>20260540</v>
      </c>
    </row>
    <row r="4853" spans="1:22" x14ac:dyDescent="0.3">
      <c r="A4853" s="5">
        <v>46302</v>
      </c>
      <c r="B4853" s="98" t="s">
        <v>3844</v>
      </c>
      <c r="C4853" t="s">
        <v>952</v>
      </c>
      <c r="D4853" t="s">
        <v>3320</v>
      </c>
      <c r="E4853" t="s">
        <v>306</v>
      </c>
      <c r="F4853" t="s">
        <v>3321</v>
      </c>
      <c r="G4853" t="s">
        <v>2733</v>
      </c>
      <c r="H4853" t="s">
        <v>2734</v>
      </c>
      <c r="I4853" s="91">
        <v>0.16666666666666666</v>
      </c>
      <c r="J4853" s="91">
        <v>0.18055555555555555</v>
      </c>
      <c r="K4853" s="92">
        <v>0.33</v>
      </c>
      <c r="O4853">
        <v>0</v>
      </c>
      <c r="P4853">
        <v>45.193513000000003</v>
      </c>
      <c r="Q4853">
        <v>5.729501</v>
      </c>
      <c r="R4853" s="93">
        <v>46302.575659722221</v>
      </c>
      <c r="S4853">
        <v>1</v>
      </c>
      <c r="T4853">
        <v>20260604</v>
      </c>
      <c r="U4853" t="s">
        <v>40</v>
      </c>
      <c r="V4853">
        <v>20260604</v>
      </c>
    </row>
    <row r="4854" spans="1:22" x14ac:dyDescent="0.3">
      <c r="A4854" s="5">
        <v>46302</v>
      </c>
      <c r="B4854" s="98" t="s">
        <v>3834</v>
      </c>
      <c r="C4854" t="s">
        <v>964</v>
      </c>
      <c r="D4854" t="s">
        <v>1331</v>
      </c>
      <c r="E4854" t="s">
        <v>354</v>
      </c>
      <c r="F4854" t="s">
        <v>3585</v>
      </c>
      <c r="G4854" t="s">
        <v>2733</v>
      </c>
      <c r="H4854" t="s">
        <v>2781</v>
      </c>
      <c r="I4854" s="91">
        <v>0.33333333333333331</v>
      </c>
      <c r="J4854" s="91">
        <v>0.375</v>
      </c>
      <c r="K4854" s="92">
        <v>1</v>
      </c>
      <c r="L4854" s="91">
        <v>0.25347222222222221</v>
      </c>
      <c r="M4854" s="91">
        <v>0.3263888888888889</v>
      </c>
      <c r="N4854" s="92">
        <v>1.75</v>
      </c>
      <c r="O4854">
        <v>1</v>
      </c>
      <c r="P4854">
        <v>45.150100000000002</v>
      </c>
      <c r="Q4854">
        <v>5.7248400000000004</v>
      </c>
      <c r="R4854" s="93">
        <v>46302.575659722221</v>
      </c>
      <c r="S4854">
        <v>1</v>
      </c>
      <c r="T4854">
        <v>20260472</v>
      </c>
      <c r="U4854" t="s">
        <v>838</v>
      </c>
      <c r="V4854">
        <v>20260472</v>
      </c>
    </row>
    <row r="4855" spans="1:22" x14ac:dyDescent="0.3">
      <c r="A4855" s="5">
        <v>46302</v>
      </c>
      <c r="B4855" s="98" t="s">
        <v>3883</v>
      </c>
      <c r="C4855" t="s">
        <v>849</v>
      </c>
      <c r="D4855" t="s">
        <v>884</v>
      </c>
      <c r="E4855" t="s">
        <v>669</v>
      </c>
      <c r="F4855" t="s">
        <v>2784</v>
      </c>
      <c r="G4855" t="s">
        <v>2733</v>
      </c>
      <c r="H4855" t="s">
        <v>2734</v>
      </c>
      <c r="I4855" s="91">
        <v>0.29166666666666669</v>
      </c>
      <c r="J4855" s="91">
        <v>0.30555555555555558</v>
      </c>
      <c r="K4855" s="92">
        <v>0.33</v>
      </c>
      <c r="O4855">
        <v>0</v>
      </c>
      <c r="P4855">
        <v>45.229419</v>
      </c>
      <c r="Q4855">
        <v>5.6816570000000004</v>
      </c>
      <c r="R4855" s="93">
        <v>46302.575659722221</v>
      </c>
      <c r="S4855">
        <v>1</v>
      </c>
      <c r="V4855" t="s">
        <v>3806</v>
      </c>
    </row>
    <row r="4856" spans="1:22" x14ac:dyDescent="0.3">
      <c r="A4856" s="5">
        <v>46302</v>
      </c>
      <c r="B4856" s="98" t="s">
        <v>3848</v>
      </c>
      <c r="C4856" t="s">
        <v>945</v>
      </c>
      <c r="D4856" t="s">
        <v>1178</v>
      </c>
      <c r="E4856" t="s">
        <v>769</v>
      </c>
      <c r="F4856" t="s">
        <v>1180</v>
      </c>
      <c r="G4856" t="s">
        <v>2733</v>
      </c>
      <c r="H4856" t="s">
        <v>2737</v>
      </c>
      <c r="I4856" s="91">
        <v>0.20833333333333334</v>
      </c>
      <c r="J4856" s="91">
        <v>0.25</v>
      </c>
      <c r="K4856" s="92">
        <v>1</v>
      </c>
      <c r="L4856" s="91">
        <v>0.51736111111111116</v>
      </c>
      <c r="M4856" s="91">
        <v>0.55000000000000004</v>
      </c>
      <c r="N4856" s="92">
        <v>0.78</v>
      </c>
      <c r="O4856">
        <v>1</v>
      </c>
      <c r="P4856">
        <v>45.192462999999996</v>
      </c>
      <c r="Q4856">
        <v>5.7160570000000002</v>
      </c>
      <c r="R4856" s="93">
        <v>46302.575659722221</v>
      </c>
      <c r="S4856">
        <v>1</v>
      </c>
      <c r="T4856">
        <v>20260030</v>
      </c>
      <c r="U4856" t="s">
        <v>838</v>
      </c>
      <c r="V4856">
        <v>20260030</v>
      </c>
    </row>
    <row r="4857" spans="1:22" x14ac:dyDescent="0.3">
      <c r="A4857" s="5">
        <v>46302</v>
      </c>
      <c r="B4857" s="98" t="s">
        <v>3841</v>
      </c>
      <c r="C4857" t="s">
        <v>971</v>
      </c>
      <c r="D4857" t="s">
        <v>2899</v>
      </c>
      <c r="E4857" t="s">
        <v>261</v>
      </c>
      <c r="F4857" t="s">
        <v>6023</v>
      </c>
      <c r="G4857" t="s">
        <v>2733</v>
      </c>
      <c r="H4857" t="s">
        <v>2734</v>
      </c>
      <c r="I4857" s="91">
        <v>0.16666666666666666</v>
      </c>
      <c r="J4857" s="91">
        <v>0.18055555555555555</v>
      </c>
      <c r="K4857" s="92">
        <v>0.33</v>
      </c>
      <c r="O4857">
        <v>0</v>
      </c>
      <c r="P4857">
        <v>45.188276000000002</v>
      </c>
      <c r="Q4857">
        <v>5.7171810000000001</v>
      </c>
      <c r="R4857" s="93">
        <v>46302.575659722221</v>
      </c>
      <c r="S4857">
        <v>1</v>
      </c>
      <c r="T4857">
        <v>20260140</v>
      </c>
      <c r="U4857" t="s">
        <v>40</v>
      </c>
      <c r="V4857">
        <v>20260140</v>
      </c>
    </row>
    <row r="4858" spans="1:22" x14ac:dyDescent="0.3">
      <c r="A4858" s="5">
        <v>46302</v>
      </c>
      <c r="B4858" s="98" t="s">
        <v>3836</v>
      </c>
      <c r="C4858" t="s">
        <v>954</v>
      </c>
      <c r="D4858" t="s">
        <v>2175</v>
      </c>
      <c r="E4858" t="s">
        <v>564</v>
      </c>
      <c r="F4858" t="s">
        <v>564</v>
      </c>
      <c r="G4858" t="s">
        <v>2733</v>
      </c>
      <c r="H4858" t="s">
        <v>2737</v>
      </c>
      <c r="I4858" s="91">
        <v>0.33333333333333331</v>
      </c>
      <c r="J4858" s="91">
        <v>0.34722222222222221</v>
      </c>
      <c r="K4858" s="92">
        <v>0.33</v>
      </c>
      <c r="L4858" s="91">
        <v>0.3840277777777778</v>
      </c>
      <c r="M4858" s="91">
        <v>0.41249999999999998</v>
      </c>
      <c r="N4858" s="92">
        <v>0.68</v>
      </c>
      <c r="O4858">
        <v>1</v>
      </c>
      <c r="P4858">
        <v>45.202815999999999</v>
      </c>
      <c r="Q4858">
        <v>5.7658379999999996</v>
      </c>
      <c r="R4858" s="93">
        <v>46302.575659722221</v>
      </c>
      <c r="S4858">
        <v>1</v>
      </c>
      <c r="T4858">
        <v>20260368</v>
      </c>
      <c r="U4858" t="s">
        <v>838</v>
      </c>
      <c r="V4858">
        <v>20260368</v>
      </c>
    </row>
    <row r="4859" spans="1:22" x14ac:dyDescent="0.3">
      <c r="A4859" s="5">
        <v>46302</v>
      </c>
      <c r="B4859" s="98" t="s">
        <v>3854</v>
      </c>
      <c r="C4859" t="s">
        <v>963</v>
      </c>
      <c r="D4859" t="s">
        <v>2910</v>
      </c>
      <c r="E4859" t="s">
        <v>762</v>
      </c>
      <c r="F4859" t="s">
        <v>6012</v>
      </c>
      <c r="G4859" t="s">
        <v>2733</v>
      </c>
      <c r="H4859" t="s">
        <v>2734</v>
      </c>
      <c r="I4859" s="91">
        <v>0.16666666666666666</v>
      </c>
      <c r="J4859" s="91">
        <v>0.18055555555555555</v>
      </c>
      <c r="K4859" s="92">
        <v>0.33</v>
      </c>
      <c r="L4859" s="91">
        <v>0.2013888888888889</v>
      </c>
      <c r="M4859" s="91">
        <v>0.26666666666666666</v>
      </c>
      <c r="N4859" s="92">
        <v>1.57</v>
      </c>
      <c r="O4859">
        <v>1</v>
      </c>
      <c r="P4859">
        <v>45.180419000000001</v>
      </c>
      <c r="Q4859">
        <v>5.7115030000000004</v>
      </c>
      <c r="R4859" s="93">
        <v>46302.575659722221</v>
      </c>
      <c r="S4859">
        <v>1</v>
      </c>
      <c r="T4859">
        <v>20260424</v>
      </c>
      <c r="U4859" t="s">
        <v>40</v>
      </c>
      <c r="V4859">
        <v>20260424</v>
      </c>
    </row>
    <row r="4860" spans="1:22" x14ac:dyDescent="0.3">
      <c r="A4860" s="5">
        <v>46302</v>
      </c>
      <c r="B4860" s="98" t="s">
        <v>3834</v>
      </c>
      <c r="C4860" t="s">
        <v>964</v>
      </c>
      <c r="D4860" t="s">
        <v>3583</v>
      </c>
      <c r="E4860" t="s">
        <v>490</v>
      </c>
      <c r="F4860" t="s">
        <v>3584</v>
      </c>
      <c r="G4860" t="s">
        <v>2733</v>
      </c>
      <c r="H4860" t="s">
        <v>2734</v>
      </c>
      <c r="I4860" s="91">
        <v>0.16666666666666666</v>
      </c>
      <c r="J4860" s="91">
        <v>0.18055555555555555</v>
      </c>
      <c r="K4860" s="92">
        <v>0.33</v>
      </c>
      <c r="L4860" s="91">
        <v>0.39861111111111114</v>
      </c>
      <c r="M4860" s="91">
        <v>0.44305555555555554</v>
      </c>
      <c r="N4860" s="92">
        <v>1.07</v>
      </c>
      <c r="O4860">
        <v>1</v>
      </c>
      <c r="P4860">
        <v>45.209547999999998</v>
      </c>
      <c r="Q4860">
        <v>5.781123</v>
      </c>
      <c r="R4860" s="93">
        <v>46302.575659722221</v>
      </c>
      <c r="S4860">
        <v>1</v>
      </c>
      <c r="T4860">
        <v>20260586</v>
      </c>
      <c r="U4860" t="s">
        <v>40</v>
      </c>
      <c r="V4860">
        <v>20260586</v>
      </c>
    </row>
    <row r="4861" spans="1:22" x14ac:dyDescent="0.3">
      <c r="A4861" s="5">
        <v>46302</v>
      </c>
      <c r="B4861" s="98" t="s">
        <v>3813</v>
      </c>
      <c r="C4861" t="s">
        <v>847</v>
      </c>
      <c r="D4861" t="s">
        <v>2747</v>
      </c>
      <c r="E4861" t="s">
        <v>1437</v>
      </c>
      <c r="F4861" t="s">
        <v>820</v>
      </c>
      <c r="G4861" t="s">
        <v>2733</v>
      </c>
      <c r="H4861" t="s">
        <v>2734</v>
      </c>
      <c r="I4861" s="91">
        <v>0.16666666666666666</v>
      </c>
      <c r="J4861" s="91">
        <v>0.18055555555555555</v>
      </c>
      <c r="K4861" s="92">
        <v>0.33</v>
      </c>
      <c r="L4861" s="91">
        <v>0.4513888888888889</v>
      </c>
      <c r="M4861" s="91">
        <v>0.4548611111111111</v>
      </c>
      <c r="N4861" s="92">
        <v>0.08</v>
      </c>
      <c r="O4861">
        <v>1</v>
      </c>
      <c r="P4861">
        <v>45.182681000000002</v>
      </c>
      <c r="Q4861">
        <v>5.7249639999999999</v>
      </c>
      <c r="R4861" s="93">
        <v>46302.575659722221</v>
      </c>
      <c r="S4861">
        <v>1</v>
      </c>
      <c r="T4861">
        <v>20260121</v>
      </c>
      <c r="U4861" t="s">
        <v>40</v>
      </c>
      <c r="V4861">
        <v>20260121</v>
      </c>
    </row>
    <row r="4862" spans="1:22" x14ac:dyDescent="0.3">
      <c r="A4862" s="5">
        <v>46302</v>
      </c>
      <c r="B4862" s="98" t="s">
        <v>3816</v>
      </c>
      <c r="C4862" t="s">
        <v>957</v>
      </c>
      <c r="D4862" t="s">
        <v>2798</v>
      </c>
      <c r="E4862" t="s">
        <v>513</v>
      </c>
      <c r="F4862" t="s">
        <v>2799</v>
      </c>
      <c r="G4862" t="s">
        <v>2733</v>
      </c>
      <c r="H4862" t="s">
        <v>2734</v>
      </c>
      <c r="I4862" s="91">
        <v>0.3923611111111111</v>
      </c>
      <c r="J4862" s="91">
        <v>0.40625</v>
      </c>
      <c r="K4862" s="92">
        <v>0.33</v>
      </c>
      <c r="L4862" s="91">
        <v>0.39166666666666666</v>
      </c>
      <c r="M4862" s="91">
        <v>0.39583333333333331</v>
      </c>
      <c r="N4862" s="92">
        <v>0.1</v>
      </c>
      <c r="O4862">
        <v>1</v>
      </c>
      <c r="P4862">
        <v>45.199052999999999</v>
      </c>
      <c r="Q4862">
        <v>5.7376889999999996</v>
      </c>
      <c r="R4862" s="93">
        <v>46302.575659722221</v>
      </c>
      <c r="S4862">
        <v>1</v>
      </c>
      <c r="T4862">
        <v>20260350</v>
      </c>
      <c r="U4862" t="s">
        <v>40</v>
      </c>
      <c r="V4862">
        <v>20260350</v>
      </c>
    </row>
    <row r="4863" spans="1:22" x14ac:dyDescent="0.3">
      <c r="A4863" s="5">
        <v>46302</v>
      </c>
      <c r="B4863" s="98" t="s">
        <v>3855</v>
      </c>
      <c r="C4863" t="s">
        <v>984</v>
      </c>
      <c r="D4863" t="s">
        <v>1404</v>
      </c>
      <c r="E4863" t="s">
        <v>410</v>
      </c>
      <c r="F4863" t="s">
        <v>6566</v>
      </c>
      <c r="G4863" t="s">
        <v>2733</v>
      </c>
      <c r="H4863" t="s">
        <v>2737</v>
      </c>
      <c r="I4863" s="91">
        <v>0.27083333333333331</v>
      </c>
      <c r="J4863" s="91">
        <v>0.41666666666666669</v>
      </c>
      <c r="K4863" s="92">
        <v>3.5</v>
      </c>
      <c r="L4863" s="91">
        <v>0.34444444444444444</v>
      </c>
      <c r="M4863" s="91">
        <v>0.47361111111111109</v>
      </c>
      <c r="N4863" s="92">
        <v>3.1</v>
      </c>
      <c r="O4863">
        <v>1</v>
      </c>
      <c r="P4863">
        <v>45.565835999999997</v>
      </c>
      <c r="Q4863">
        <v>5.8936609999999998</v>
      </c>
      <c r="R4863" s="93">
        <v>46302.575659722221</v>
      </c>
      <c r="S4863">
        <v>1</v>
      </c>
      <c r="T4863">
        <v>20260107</v>
      </c>
      <c r="U4863" t="s">
        <v>838</v>
      </c>
      <c r="V4863">
        <v>20260107</v>
      </c>
    </row>
    <row r="4864" spans="1:22" x14ac:dyDescent="0.3">
      <c r="A4864" s="5">
        <v>46302</v>
      </c>
      <c r="B4864" s="98" t="s">
        <v>3820</v>
      </c>
      <c r="C4864" t="s">
        <v>961</v>
      </c>
      <c r="D4864" t="s">
        <v>3253</v>
      </c>
      <c r="E4864" t="s">
        <v>656</v>
      </c>
      <c r="F4864" t="s">
        <v>3254</v>
      </c>
      <c r="G4864" t="s">
        <v>2733</v>
      </c>
      <c r="H4864" t="s">
        <v>2734</v>
      </c>
      <c r="I4864" s="91">
        <v>0.28819444444444442</v>
      </c>
      <c r="J4864" s="91">
        <v>0.30208333333333331</v>
      </c>
      <c r="K4864" s="92">
        <v>0.33</v>
      </c>
      <c r="L4864" s="91">
        <v>0.28541666666666665</v>
      </c>
      <c r="M4864" s="91">
        <v>0.57847222222222228</v>
      </c>
      <c r="N4864" s="92">
        <v>7.03</v>
      </c>
      <c r="O4864">
        <v>1</v>
      </c>
      <c r="P4864">
        <v>45.165717999999998</v>
      </c>
      <c r="Q4864">
        <v>5.7258519999999997</v>
      </c>
      <c r="R4864" s="93">
        <v>46302.575659722221</v>
      </c>
      <c r="S4864">
        <v>1</v>
      </c>
      <c r="T4864">
        <v>20260098</v>
      </c>
      <c r="U4864" t="s">
        <v>40</v>
      </c>
      <c r="V4864">
        <v>20260098</v>
      </c>
    </row>
    <row r="4865" spans="1:22" x14ac:dyDescent="0.3">
      <c r="A4865" s="5">
        <v>46302</v>
      </c>
      <c r="B4865" s="98" t="s">
        <v>3858</v>
      </c>
      <c r="C4865" t="s">
        <v>953</v>
      </c>
      <c r="D4865" t="s">
        <v>1619</v>
      </c>
      <c r="E4865" t="s">
        <v>704</v>
      </c>
      <c r="F4865" t="s">
        <v>704</v>
      </c>
      <c r="G4865" t="s">
        <v>2733</v>
      </c>
      <c r="H4865" t="s">
        <v>2781</v>
      </c>
      <c r="I4865" s="91">
        <v>0.27083333333333331</v>
      </c>
      <c r="J4865" s="91">
        <v>0.29166666666666669</v>
      </c>
      <c r="K4865" s="92">
        <v>0.5</v>
      </c>
      <c r="L4865" s="91">
        <v>0.19722222222222222</v>
      </c>
      <c r="M4865" s="91">
        <v>0.31736111111111109</v>
      </c>
      <c r="N4865" s="92">
        <v>2.88</v>
      </c>
      <c r="O4865">
        <v>1</v>
      </c>
      <c r="P4865">
        <v>45.190648000000003</v>
      </c>
      <c r="Q4865">
        <v>5.7227129999999997</v>
      </c>
      <c r="R4865" s="93">
        <v>46302.575659722221</v>
      </c>
      <c r="S4865">
        <v>1</v>
      </c>
      <c r="T4865">
        <v>20260183</v>
      </c>
      <c r="U4865" t="s">
        <v>838</v>
      </c>
      <c r="V4865">
        <v>20260183</v>
      </c>
    </row>
    <row r="4866" spans="1:22" x14ac:dyDescent="0.3">
      <c r="A4866" s="5">
        <v>46302</v>
      </c>
      <c r="B4866" s="98" t="s">
        <v>3817</v>
      </c>
      <c r="C4866" t="s">
        <v>974</v>
      </c>
      <c r="D4866" t="s">
        <v>3332</v>
      </c>
      <c r="E4866" t="s">
        <v>72</v>
      </c>
      <c r="F4866" t="s">
        <v>3333</v>
      </c>
      <c r="G4866" t="s">
        <v>2733</v>
      </c>
      <c r="H4866" t="s">
        <v>2734</v>
      </c>
      <c r="I4866" s="91">
        <v>0.16666666666666666</v>
      </c>
      <c r="J4866" s="91">
        <v>0.18055555555555555</v>
      </c>
      <c r="K4866" s="92">
        <v>0.33</v>
      </c>
      <c r="L4866" s="91">
        <v>0.1875</v>
      </c>
      <c r="M4866" s="91">
        <v>0.24861111111111112</v>
      </c>
      <c r="N4866" s="92">
        <v>1.47</v>
      </c>
      <c r="O4866">
        <v>1</v>
      </c>
      <c r="P4866">
        <v>45.188403000000001</v>
      </c>
      <c r="Q4866">
        <v>5.725015</v>
      </c>
      <c r="R4866" s="93">
        <v>46302.575659722221</v>
      </c>
      <c r="S4866">
        <v>1</v>
      </c>
      <c r="T4866">
        <v>20260441</v>
      </c>
      <c r="U4866" t="s">
        <v>40</v>
      </c>
      <c r="V4866">
        <v>20260441</v>
      </c>
    </row>
    <row r="4867" spans="1:22" x14ac:dyDescent="0.3">
      <c r="A4867" s="5">
        <v>46302</v>
      </c>
      <c r="B4867" s="98" t="s">
        <v>3833</v>
      </c>
      <c r="C4867" t="s">
        <v>978</v>
      </c>
      <c r="D4867" t="s">
        <v>3469</v>
      </c>
      <c r="E4867" t="s">
        <v>442</v>
      </c>
      <c r="F4867" t="s">
        <v>3470</v>
      </c>
      <c r="G4867" t="s">
        <v>2733</v>
      </c>
      <c r="H4867" t="s">
        <v>2734</v>
      </c>
      <c r="I4867" s="91">
        <v>0.16666666666666666</v>
      </c>
      <c r="J4867" s="91">
        <v>0.18055555555555555</v>
      </c>
      <c r="K4867" s="92">
        <v>0.33</v>
      </c>
      <c r="L4867" s="91">
        <v>0.2361111111111111</v>
      </c>
      <c r="M4867" s="91">
        <v>0.30763888888888891</v>
      </c>
      <c r="N4867" s="92">
        <v>1.72</v>
      </c>
      <c r="O4867">
        <v>1</v>
      </c>
      <c r="P4867">
        <v>45.568575000000003</v>
      </c>
      <c r="Q4867">
        <v>5.9217069999999996</v>
      </c>
      <c r="R4867" s="93">
        <v>46302.575659722221</v>
      </c>
      <c r="S4867">
        <v>1</v>
      </c>
      <c r="T4867">
        <v>20260304</v>
      </c>
      <c r="U4867" t="s">
        <v>40</v>
      </c>
      <c r="V4867">
        <v>20260304</v>
      </c>
    </row>
    <row r="4868" spans="1:22" x14ac:dyDescent="0.3">
      <c r="A4868" s="5">
        <v>46302</v>
      </c>
      <c r="B4868" s="98" t="s">
        <v>3855</v>
      </c>
      <c r="C4868" t="s">
        <v>984</v>
      </c>
      <c r="D4868" t="s">
        <v>1294</v>
      </c>
      <c r="E4868" t="s">
        <v>128</v>
      </c>
      <c r="F4868" t="s">
        <v>3479</v>
      </c>
      <c r="G4868" t="s">
        <v>2733</v>
      </c>
      <c r="H4868" t="s">
        <v>2781</v>
      </c>
      <c r="I4868" s="91">
        <v>0.16666666666666666</v>
      </c>
      <c r="J4868" s="91">
        <v>0.25</v>
      </c>
      <c r="K4868" s="92">
        <v>2</v>
      </c>
      <c r="L4868" s="91">
        <v>0.2013888888888889</v>
      </c>
      <c r="M4868" s="91">
        <v>0.29791666666666666</v>
      </c>
      <c r="N4868" s="92">
        <v>2.3199999999999998</v>
      </c>
      <c r="O4868">
        <v>1</v>
      </c>
      <c r="P4868">
        <v>45.191443999999997</v>
      </c>
      <c r="Q4868">
        <v>5.7273620000000003</v>
      </c>
      <c r="R4868" s="93">
        <v>46302.575659722221</v>
      </c>
      <c r="S4868">
        <v>1</v>
      </c>
      <c r="T4868">
        <v>20260069</v>
      </c>
      <c r="U4868" t="s">
        <v>838</v>
      </c>
      <c r="V4868">
        <v>20260069</v>
      </c>
    </row>
    <row r="4869" spans="1:22" x14ac:dyDescent="0.3">
      <c r="A4869" s="5">
        <v>46302</v>
      </c>
      <c r="B4869" s="98" t="s">
        <v>3844</v>
      </c>
      <c r="C4869" t="s">
        <v>952</v>
      </c>
      <c r="D4869" t="s">
        <v>2796</v>
      </c>
      <c r="E4869" t="s">
        <v>203</v>
      </c>
      <c r="F4869" t="s">
        <v>2797</v>
      </c>
      <c r="G4869" t="s">
        <v>2733</v>
      </c>
      <c r="H4869" t="s">
        <v>2734</v>
      </c>
      <c r="I4869" s="91">
        <v>0.16666666666666666</v>
      </c>
      <c r="J4869" s="91">
        <v>0.18055555555555555</v>
      </c>
      <c r="K4869" s="92">
        <v>0.33</v>
      </c>
      <c r="O4869">
        <v>0</v>
      </c>
      <c r="P4869">
        <v>45.187314000000001</v>
      </c>
      <c r="Q4869">
        <v>5.7119559999999998</v>
      </c>
      <c r="R4869" s="93">
        <v>46302.575659722221</v>
      </c>
      <c r="S4869">
        <v>1</v>
      </c>
      <c r="T4869">
        <v>20260213</v>
      </c>
      <c r="U4869" t="s">
        <v>40</v>
      </c>
      <c r="V4869">
        <v>20260213</v>
      </c>
    </row>
    <row r="4870" spans="1:22" x14ac:dyDescent="0.3">
      <c r="A4870" s="5">
        <v>46302</v>
      </c>
      <c r="B4870" s="98" t="s">
        <v>3831</v>
      </c>
      <c r="C4870" t="s">
        <v>892</v>
      </c>
      <c r="D4870" t="s">
        <v>2955</v>
      </c>
      <c r="E4870" t="s">
        <v>412</v>
      </c>
      <c r="F4870" t="s">
        <v>5955</v>
      </c>
      <c r="G4870" t="s">
        <v>2733</v>
      </c>
      <c r="H4870" t="s">
        <v>2734</v>
      </c>
      <c r="I4870" s="91">
        <v>0.16666666666666666</v>
      </c>
      <c r="J4870" s="91">
        <v>0.18055555555555555</v>
      </c>
      <c r="K4870" s="92">
        <v>0.33</v>
      </c>
      <c r="O4870">
        <v>0</v>
      </c>
      <c r="P4870">
        <v>45.190578000000002</v>
      </c>
      <c r="Q4870">
        <v>5.7182940000000002</v>
      </c>
      <c r="R4870" s="93">
        <v>46302.575659722221</v>
      </c>
      <c r="S4870">
        <v>1</v>
      </c>
      <c r="T4870">
        <v>20260237</v>
      </c>
      <c r="U4870" t="s">
        <v>40</v>
      </c>
      <c r="V4870">
        <v>20260237</v>
      </c>
    </row>
    <row r="4871" spans="1:22" x14ac:dyDescent="0.3">
      <c r="A4871" s="5">
        <v>46302</v>
      </c>
      <c r="B4871" s="98" t="s">
        <v>3815</v>
      </c>
      <c r="C4871" t="s">
        <v>905</v>
      </c>
      <c r="D4871" t="s">
        <v>3427</v>
      </c>
      <c r="E4871" t="s">
        <v>539</v>
      </c>
      <c r="F4871" t="s">
        <v>3428</v>
      </c>
      <c r="G4871" t="s">
        <v>2733</v>
      </c>
      <c r="H4871" t="s">
        <v>2734</v>
      </c>
      <c r="I4871" s="91">
        <v>0.29166666666666669</v>
      </c>
      <c r="J4871" s="91">
        <v>0.2986111111111111</v>
      </c>
      <c r="K4871" s="92">
        <v>0.17</v>
      </c>
      <c r="O4871">
        <v>0</v>
      </c>
      <c r="P4871">
        <v>45.182197000000002</v>
      </c>
      <c r="Q4871">
        <v>5.7385910000000004</v>
      </c>
      <c r="R4871" s="93">
        <v>46302.575659722221</v>
      </c>
      <c r="S4871">
        <v>1</v>
      </c>
      <c r="T4871">
        <v>20260259</v>
      </c>
      <c r="U4871" t="s">
        <v>40</v>
      </c>
      <c r="V4871">
        <v>20260259</v>
      </c>
    </row>
    <row r="4872" spans="1:22" x14ac:dyDescent="0.3">
      <c r="A4872" s="5">
        <v>46302</v>
      </c>
      <c r="B4872" s="98" t="s">
        <v>3891</v>
      </c>
      <c r="C4872" t="s">
        <v>955</v>
      </c>
      <c r="D4872" t="s">
        <v>6567</v>
      </c>
      <c r="E4872" t="s">
        <v>741</v>
      </c>
      <c r="F4872" t="s">
        <v>6568</v>
      </c>
      <c r="G4872" t="s">
        <v>2733</v>
      </c>
      <c r="H4872" t="s">
        <v>3592</v>
      </c>
      <c r="I4872" s="91">
        <v>0.47222222222222221</v>
      </c>
      <c r="J4872" s="91">
        <v>0.49305555555555558</v>
      </c>
      <c r="K4872" s="92">
        <v>0.5</v>
      </c>
      <c r="O4872">
        <v>0</v>
      </c>
      <c r="P4872">
        <v>45.156896000000003</v>
      </c>
      <c r="Q4872">
        <v>5.7218559999999998</v>
      </c>
      <c r="R4872" s="93">
        <v>46302.575659722221</v>
      </c>
      <c r="S4872">
        <v>1</v>
      </c>
      <c r="T4872">
        <v>20260443</v>
      </c>
      <c r="U4872" t="s">
        <v>40</v>
      </c>
      <c r="V4872">
        <v>20260443</v>
      </c>
    </row>
    <row r="4873" spans="1:22" x14ac:dyDescent="0.3">
      <c r="A4873" s="5">
        <v>46302</v>
      </c>
      <c r="B4873" s="98" t="s">
        <v>3818</v>
      </c>
      <c r="C4873" t="s">
        <v>870</v>
      </c>
      <c r="D4873" t="s">
        <v>2301</v>
      </c>
      <c r="E4873" t="s">
        <v>148</v>
      </c>
      <c r="F4873" t="s">
        <v>148</v>
      </c>
      <c r="G4873" t="s">
        <v>2733</v>
      </c>
      <c r="H4873" t="s">
        <v>2737</v>
      </c>
      <c r="I4873" s="91">
        <v>0.4201388888888889</v>
      </c>
      <c r="J4873" s="91">
        <v>0.48958333333333331</v>
      </c>
      <c r="K4873" s="92">
        <v>1.67</v>
      </c>
      <c r="O4873">
        <v>0</v>
      </c>
      <c r="P4873">
        <v>45.192273999999998</v>
      </c>
      <c r="Q4873">
        <v>5.7321200000000001</v>
      </c>
      <c r="R4873" s="93">
        <v>46302.575659722221</v>
      </c>
      <c r="S4873">
        <v>1</v>
      </c>
      <c r="T4873">
        <v>20260410</v>
      </c>
      <c r="U4873" t="s">
        <v>838</v>
      </c>
      <c r="V4873">
        <v>20260410</v>
      </c>
    </row>
    <row r="4874" spans="1:22" x14ac:dyDescent="0.3">
      <c r="A4874" s="5">
        <v>46302</v>
      </c>
      <c r="B4874" s="98" t="s">
        <v>3839</v>
      </c>
      <c r="C4874" t="s">
        <v>966</v>
      </c>
      <c r="D4874" t="s">
        <v>1126</v>
      </c>
      <c r="E4874" t="s">
        <v>82</v>
      </c>
      <c r="F4874" t="s">
        <v>82</v>
      </c>
      <c r="G4874" t="s">
        <v>2733</v>
      </c>
      <c r="H4874" t="s">
        <v>2737</v>
      </c>
      <c r="I4874" s="91">
        <v>0.27083333333333331</v>
      </c>
      <c r="J4874" s="91">
        <v>0.2951388888888889</v>
      </c>
      <c r="K4874" s="92">
        <v>0.57999999999999996</v>
      </c>
      <c r="L4874" s="91">
        <v>0.47708333333333336</v>
      </c>
      <c r="M4874" s="91">
        <v>0.50208333333333333</v>
      </c>
      <c r="N4874" s="92">
        <v>0.6</v>
      </c>
      <c r="O4874">
        <v>1</v>
      </c>
      <c r="P4874">
        <v>45.365777999999999</v>
      </c>
      <c r="Q4874">
        <v>5.5901800000000001</v>
      </c>
      <c r="R4874" s="93">
        <v>46302.575659722221</v>
      </c>
      <c r="S4874">
        <v>1</v>
      </c>
      <c r="T4874">
        <v>20260483</v>
      </c>
      <c r="U4874" t="s">
        <v>838</v>
      </c>
      <c r="V4874">
        <v>20260483</v>
      </c>
    </row>
    <row r="4875" spans="1:22" x14ac:dyDescent="0.3">
      <c r="A4875" s="5">
        <v>46302</v>
      </c>
      <c r="B4875" s="98" t="s">
        <v>3818</v>
      </c>
      <c r="C4875" t="s">
        <v>870</v>
      </c>
      <c r="D4875" t="s">
        <v>6026</v>
      </c>
      <c r="E4875" t="s">
        <v>3487</v>
      </c>
      <c r="F4875" t="s">
        <v>6027</v>
      </c>
      <c r="G4875" t="s">
        <v>2733</v>
      </c>
      <c r="H4875" t="s">
        <v>2734</v>
      </c>
      <c r="I4875" s="91">
        <v>0.18055555555555555</v>
      </c>
      <c r="J4875" s="91">
        <v>0.18055555555555555</v>
      </c>
      <c r="O4875">
        <v>0</v>
      </c>
      <c r="P4875">
        <v>45.172356999999998</v>
      </c>
      <c r="Q4875">
        <v>5.7137320000000003</v>
      </c>
      <c r="R4875" s="93">
        <v>46302.575659722221</v>
      </c>
      <c r="S4875">
        <v>1</v>
      </c>
      <c r="T4875">
        <v>20260188</v>
      </c>
      <c r="U4875" t="s">
        <v>40</v>
      </c>
      <c r="V4875">
        <v>20260188</v>
      </c>
    </row>
    <row r="4876" spans="1:22" x14ac:dyDescent="0.3">
      <c r="A4876" s="5">
        <v>46302</v>
      </c>
      <c r="B4876" s="98" t="s">
        <v>3822</v>
      </c>
      <c r="C4876" t="s">
        <v>944</v>
      </c>
      <c r="D4876" t="s">
        <v>2656</v>
      </c>
      <c r="E4876" t="s">
        <v>316</v>
      </c>
      <c r="F4876" t="s">
        <v>316</v>
      </c>
      <c r="G4876" t="s">
        <v>2733</v>
      </c>
      <c r="H4876" t="s">
        <v>2737</v>
      </c>
      <c r="I4876" s="91">
        <v>0.33333333333333331</v>
      </c>
      <c r="J4876" s="91">
        <v>0.34722222222222221</v>
      </c>
      <c r="K4876" s="92">
        <v>0.33</v>
      </c>
      <c r="L4876" s="91">
        <v>0.41805555555555557</v>
      </c>
      <c r="M4876" s="91">
        <v>0.44930555555555557</v>
      </c>
      <c r="N4876" s="92">
        <v>0.75</v>
      </c>
      <c r="O4876">
        <v>1</v>
      </c>
      <c r="P4876">
        <v>45.180484999999997</v>
      </c>
      <c r="Q4876">
        <v>5.7314889999999998</v>
      </c>
      <c r="R4876" s="93">
        <v>46302.575659722221</v>
      </c>
      <c r="S4876">
        <v>1</v>
      </c>
      <c r="T4876">
        <v>20260552</v>
      </c>
      <c r="U4876" t="s">
        <v>838</v>
      </c>
      <c r="V4876">
        <v>20260552</v>
      </c>
    </row>
    <row r="4877" spans="1:22" x14ac:dyDescent="0.3">
      <c r="A4877" s="5">
        <v>46302</v>
      </c>
      <c r="B4877" s="98" t="s">
        <v>3847</v>
      </c>
      <c r="C4877" t="s">
        <v>900</v>
      </c>
      <c r="D4877" t="s">
        <v>2684</v>
      </c>
      <c r="E4877" t="s">
        <v>698</v>
      </c>
      <c r="F4877" t="s">
        <v>698</v>
      </c>
      <c r="G4877" t="s">
        <v>2733</v>
      </c>
      <c r="H4877" t="s">
        <v>2737</v>
      </c>
      <c r="I4877" s="91">
        <v>0.18055555555555555</v>
      </c>
      <c r="J4877" s="91">
        <v>0.22569444444444445</v>
      </c>
      <c r="K4877" s="92">
        <v>1.08</v>
      </c>
      <c r="L4877" s="91">
        <v>0.46319444444444446</v>
      </c>
      <c r="M4877" s="91">
        <v>0.58958333333333335</v>
      </c>
      <c r="N4877" s="92">
        <v>3.03</v>
      </c>
      <c r="O4877">
        <v>1</v>
      </c>
      <c r="P4877">
        <v>45.220844</v>
      </c>
      <c r="Q4877">
        <v>5.6904969999999997</v>
      </c>
      <c r="R4877" s="93">
        <v>46302.575659722221</v>
      </c>
      <c r="S4877">
        <v>1</v>
      </c>
      <c r="T4877">
        <v>20260563</v>
      </c>
      <c r="U4877" t="s">
        <v>838</v>
      </c>
      <c r="V4877">
        <v>20260563</v>
      </c>
    </row>
    <row r="4878" spans="1:22" x14ac:dyDescent="0.3">
      <c r="A4878" s="5">
        <v>46302</v>
      </c>
      <c r="B4878" s="98" t="s">
        <v>3817</v>
      </c>
      <c r="C4878" t="s">
        <v>974</v>
      </c>
      <c r="D4878" t="s">
        <v>2966</v>
      </c>
      <c r="E4878" t="s">
        <v>50</v>
      </c>
      <c r="F4878" t="s">
        <v>5958</v>
      </c>
      <c r="G4878" t="s">
        <v>2733</v>
      </c>
      <c r="H4878" t="s">
        <v>2734</v>
      </c>
      <c r="I4878" s="91">
        <v>0.16666666666666666</v>
      </c>
      <c r="J4878" s="91">
        <v>0.18055555555555555</v>
      </c>
      <c r="K4878" s="92">
        <v>0.33</v>
      </c>
      <c r="L4878" s="91">
        <v>0.18263888888888888</v>
      </c>
      <c r="M4878" s="91">
        <v>0.31874999999999998</v>
      </c>
      <c r="N4878" s="92">
        <v>3.27</v>
      </c>
      <c r="O4878">
        <v>1</v>
      </c>
      <c r="P4878">
        <v>45.184576999999997</v>
      </c>
      <c r="Q4878">
        <v>5.720396</v>
      </c>
      <c r="R4878" s="93">
        <v>46302.575659722221</v>
      </c>
      <c r="S4878">
        <v>1</v>
      </c>
      <c r="T4878">
        <v>20260293</v>
      </c>
      <c r="U4878" t="s">
        <v>40</v>
      </c>
      <c r="V4878">
        <v>20260293</v>
      </c>
    </row>
    <row r="4879" spans="1:22" x14ac:dyDescent="0.3">
      <c r="A4879" s="5">
        <v>46302</v>
      </c>
      <c r="B4879" s="98" t="s">
        <v>3829</v>
      </c>
      <c r="C4879" t="s">
        <v>946</v>
      </c>
      <c r="D4879" t="s">
        <v>3343</v>
      </c>
      <c r="E4879" t="s">
        <v>312</v>
      </c>
      <c r="F4879" t="s">
        <v>3344</v>
      </c>
      <c r="G4879" t="s">
        <v>2733</v>
      </c>
      <c r="H4879" t="s">
        <v>2734</v>
      </c>
      <c r="I4879" s="91">
        <v>0.16666666666666666</v>
      </c>
      <c r="J4879" s="91">
        <v>0.18055555555555555</v>
      </c>
      <c r="K4879" s="92">
        <v>0.33</v>
      </c>
      <c r="O4879">
        <v>0</v>
      </c>
      <c r="P4879">
        <v>45.199112</v>
      </c>
      <c r="Q4879">
        <v>5.7110370000000001</v>
      </c>
      <c r="R4879" s="93">
        <v>46302.575659722221</v>
      </c>
      <c r="S4879">
        <v>0</v>
      </c>
      <c r="T4879">
        <v>20260551</v>
      </c>
      <c r="U4879" t="s">
        <v>40</v>
      </c>
      <c r="V4879">
        <v>20260551</v>
      </c>
    </row>
    <row r="4880" spans="1:22" x14ac:dyDescent="0.3">
      <c r="A4880" s="5">
        <v>46302</v>
      </c>
      <c r="B4880" s="98" t="s">
        <v>3841</v>
      </c>
      <c r="C4880" t="s">
        <v>971</v>
      </c>
      <c r="D4880" t="s">
        <v>2765</v>
      </c>
      <c r="E4880" t="s">
        <v>662</v>
      </c>
      <c r="F4880" t="s">
        <v>2766</v>
      </c>
      <c r="G4880" t="s">
        <v>2733</v>
      </c>
      <c r="H4880" t="s">
        <v>2734</v>
      </c>
      <c r="I4880" s="91">
        <v>0.16666666666666666</v>
      </c>
      <c r="J4880" s="91">
        <v>0.18055555555555555</v>
      </c>
      <c r="K4880" s="92">
        <v>0.33</v>
      </c>
      <c r="L4880" s="91">
        <v>0.15694444444444444</v>
      </c>
      <c r="M4880" s="91">
        <v>0.16527777777777777</v>
      </c>
      <c r="N4880" s="92">
        <v>0.2</v>
      </c>
      <c r="O4880">
        <v>1</v>
      </c>
      <c r="P4880">
        <v>45.175713999999999</v>
      </c>
      <c r="Q4880">
        <v>5.753374</v>
      </c>
      <c r="R4880" s="93">
        <v>46302.575659722221</v>
      </c>
      <c r="S4880">
        <v>1</v>
      </c>
      <c r="T4880">
        <v>20260321</v>
      </c>
      <c r="U4880" t="s">
        <v>40</v>
      </c>
      <c r="V4880">
        <v>20260321</v>
      </c>
    </row>
    <row r="4881" spans="1:22" x14ac:dyDescent="0.3">
      <c r="A4881" s="5">
        <v>46302</v>
      </c>
      <c r="B4881" s="98" t="s">
        <v>3822</v>
      </c>
      <c r="C4881" t="s">
        <v>944</v>
      </c>
      <c r="D4881" t="s">
        <v>1251</v>
      </c>
      <c r="E4881" t="s">
        <v>84</v>
      </c>
      <c r="F4881" t="s">
        <v>1253</v>
      </c>
      <c r="G4881" t="s">
        <v>2733</v>
      </c>
      <c r="H4881" t="s">
        <v>2737</v>
      </c>
      <c r="I4881" s="91">
        <v>0.33333333333333331</v>
      </c>
      <c r="J4881" s="91">
        <v>0.35416666666666669</v>
      </c>
      <c r="K4881" s="92">
        <v>0.5</v>
      </c>
      <c r="L4881" s="91">
        <v>0.17083333333333334</v>
      </c>
      <c r="M4881" s="91">
        <v>0.21319444444444444</v>
      </c>
      <c r="N4881" s="92">
        <v>1.02</v>
      </c>
      <c r="O4881">
        <v>1</v>
      </c>
      <c r="P4881">
        <v>45.182246999999997</v>
      </c>
      <c r="Q4881">
        <v>5.7318619999999996</v>
      </c>
      <c r="R4881" s="93">
        <v>46302.575659722221</v>
      </c>
      <c r="S4881">
        <v>1</v>
      </c>
      <c r="T4881">
        <v>20260052</v>
      </c>
      <c r="U4881" t="s">
        <v>838</v>
      </c>
      <c r="V4881">
        <v>20260052</v>
      </c>
    </row>
    <row r="4882" spans="1:22" x14ac:dyDescent="0.3">
      <c r="A4882" s="5">
        <v>46302</v>
      </c>
      <c r="B4882" s="98" t="s">
        <v>3836</v>
      </c>
      <c r="C4882" t="s">
        <v>954</v>
      </c>
      <c r="D4882" t="s">
        <v>1471</v>
      </c>
      <c r="E4882" t="s">
        <v>734</v>
      </c>
      <c r="F4882" t="s">
        <v>734</v>
      </c>
      <c r="G4882" t="s">
        <v>2733</v>
      </c>
      <c r="H4882" t="s">
        <v>2737</v>
      </c>
      <c r="I4882" s="91">
        <v>0.33333333333333331</v>
      </c>
      <c r="J4882" s="91">
        <v>0.375</v>
      </c>
      <c r="K4882" s="92">
        <v>1</v>
      </c>
      <c r="L4882" s="91">
        <v>0.26041666666666669</v>
      </c>
      <c r="M4882" s="91">
        <v>0.32291666666666669</v>
      </c>
      <c r="N4882" s="92">
        <v>1.5</v>
      </c>
      <c r="O4882">
        <v>1</v>
      </c>
      <c r="P4882">
        <v>45.186678000000001</v>
      </c>
      <c r="Q4882">
        <v>5.7200300000000004</v>
      </c>
      <c r="R4882" s="93">
        <v>46302.575659722221</v>
      </c>
      <c r="S4882">
        <v>1</v>
      </c>
      <c r="T4882">
        <v>20260131</v>
      </c>
      <c r="U4882" t="s">
        <v>838</v>
      </c>
      <c r="V4882">
        <v>20260131</v>
      </c>
    </row>
    <row r="4883" spans="1:22" x14ac:dyDescent="0.3">
      <c r="A4883" s="5">
        <v>46302</v>
      </c>
      <c r="B4883" s="98" t="s">
        <v>3861</v>
      </c>
      <c r="C4883" t="s">
        <v>970</v>
      </c>
      <c r="D4883" t="s">
        <v>3445</v>
      </c>
      <c r="E4883" t="s">
        <v>110</v>
      </c>
      <c r="F4883" t="s">
        <v>3446</v>
      </c>
      <c r="G4883" t="s">
        <v>2733</v>
      </c>
      <c r="H4883" t="s">
        <v>2734</v>
      </c>
      <c r="I4883" s="91">
        <v>0.25</v>
      </c>
      <c r="J4883" s="91">
        <v>0.26041666666666669</v>
      </c>
      <c r="K4883" s="92">
        <v>0.25</v>
      </c>
      <c r="O4883">
        <v>0</v>
      </c>
      <c r="P4883">
        <v>45.186245</v>
      </c>
      <c r="Q4883">
        <v>5.7213669999999999</v>
      </c>
      <c r="R4883" s="93">
        <v>46302.575659722221</v>
      </c>
      <c r="S4883">
        <v>1</v>
      </c>
      <c r="T4883">
        <v>20260132</v>
      </c>
      <c r="U4883" t="s">
        <v>40</v>
      </c>
      <c r="V4883">
        <v>20260132</v>
      </c>
    </row>
    <row r="4884" spans="1:22" x14ac:dyDescent="0.3">
      <c r="A4884" s="5">
        <v>46302</v>
      </c>
      <c r="B4884" s="98" t="s">
        <v>3883</v>
      </c>
      <c r="C4884" t="s">
        <v>849</v>
      </c>
      <c r="D4884" t="s">
        <v>854</v>
      </c>
      <c r="E4884" t="s">
        <v>669</v>
      </c>
      <c r="F4884" t="s">
        <v>3306</v>
      </c>
      <c r="G4884" t="s">
        <v>2733</v>
      </c>
      <c r="H4884" t="s">
        <v>2734</v>
      </c>
      <c r="I4884" s="91">
        <v>0.16666666666666666</v>
      </c>
      <c r="J4884" s="91">
        <v>0.1736111111111111</v>
      </c>
      <c r="K4884" s="92">
        <v>0.17</v>
      </c>
      <c r="O4884">
        <v>0</v>
      </c>
      <c r="P4884">
        <v>45.229419</v>
      </c>
      <c r="Q4884">
        <v>5.6816570000000004</v>
      </c>
      <c r="R4884" s="93">
        <v>46302.575659722221</v>
      </c>
      <c r="S4884">
        <v>1</v>
      </c>
      <c r="V4884" t="s">
        <v>3793</v>
      </c>
    </row>
    <row r="4885" spans="1:22" x14ac:dyDescent="0.3">
      <c r="A4885" s="5">
        <v>46302</v>
      </c>
      <c r="B4885" s="98" t="s">
        <v>3842</v>
      </c>
      <c r="C4885" t="s">
        <v>865</v>
      </c>
      <c r="D4885" t="s">
        <v>887</v>
      </c>
      <c r="E4885" t="s">
        <v>829</v>
      </c>
      <c r="F4885" t="s">
        <v>2809</v>
      </c>
      <c r="G4885" t="s">
        <v>2733</v>
      </c>
      <c r="H4885" t="s">
        <v>2734</v>
      </c>
      <c r="I4885" s="91">
        <v>0.16666666666666666</v>
      </c>
      <c r="J4885" s="91">
        <v>0.18055555555555555</v>
      </c>
      <c r="K4885" s="92">
        <v>0.33</v>
      </c>
      <c r="L4885" s="91">
        <v>0.34027777777777779</v>
      </c>
      <c r="M4885" s="91">
        <v>0.34861111111111109</v>
      </c>
      <c r="N4885" s="92">
        <v>0.2</v>
      </c>
      <c r="O4885">
        <v>1</v>
      </c>
      <c r="P4885">
        <v>45.194932000000001</v>
      </c>
      <c r="Q4885">
        <v>5.6780390000000001</v>
      </c>
      <c r="R4885" s="93">
        <v>46302.575659722221</v>
      </c>
      <c r="S4885">
        <v>1</v>
      </c>
      <c r="V4885" t="s">
        <v>3809</v>
      </c>
    </row>
    <row r="4886" spans="1:22" x14ac:dyDescent="0.3">
      <c r="A4886" s="5">
        <v>46302</v>
      </c>
      <c r="B4886" s="98" t="s">
        <v>3849</v>
      </c>
      <c r="C4886" t="s">
        <v>861</v>
      </c>
      <c r="D4886" t="s">
        <v>2704</v>
      </c>
      <c r="E4886" t="s">
        <v>456</v>
      </c>
      <c r="F4886" t="s">
        <v>456</v>
      </c>
      <c r="G4886" t="s">
        <v>2733</v>
      </c>
      <c r="H4886" t="s">
        <v>2737</v>
      </c>
      <c r="I4886" s="91">
        <v>0.33333333333333331</v>
      </c>
      <c r="J4886" s="91">
        <v>0.46875</v>
      </c>
      <c r="K4886" s="92">
        <v>3.25</v>
      </c>
      <c r="L4886" s="91">
        <v>0.49166666666666664</v>
      </c>
      <c r="M4886" s="91">
        <v>0.53680555555555554</v>
      </c>
      <c r="N4886" s="92">
        <v>1.08</v>
      </c>
      <c r="O4886">
        <v>1</v>
      </c>
      <c r="P4886">
        <v>45.167710999999997</v>
      </c>
      <c r="Q4886">
        <v>5.7281950000000004</v>
      </c>
      <c r="R4886" s="93">
        <v>46302.575659722221</v>
      </c>
      <c r="S4886">
        <v>1</v>
      </c>
      <c r="T4886">
        <v>20260572</v>
      </c>
      <c r="U4886" t="s">
        <v>838</v>
      </c>
      <c r="V4886">
        <v>20260572</v>
      </c>
    </row>
    <row r="4887" spans="1:22" x14ac:dyDescent="0.3">
      <c r="A4887" s="5">
        <v>46302</v>
      </c>
      <c r="B4887" s="98" t="s">
        <v>3826</v>
      </c>
      <c r="C4887" t="s">
        <v>886</v>
      </c>
      <c r="D4887" t="s">
        <v>2820</v>
      </c>
      <c r="E4887" t="s">
        <v>215</v>
      </c>
      <c r="F4887" t="s">
        <v>2821</v>
      </c>
      <c r="G4887" t="s">
        <v>2733</v>
      </c>
      <c r="H4887" t="s">
        <v>2734</v>
      </c>
      <c r="I4887" s="91">
        <v>0.16666666666666666</v>
      </c>
      <c r="J4887" s="91">
        <v>0.18055555555555555</v>
      </c>
      <c r="K4887" s="92">
        <v>0.33</v>
      </c>
      <c r="L4887" s="91">
        <v>0.20555555555555555</v>
      </c>
      <c r="M4887" s="91">
        <v>0.33194444444444443</v>
      </c>
      <c r="N4887" s="92">
        <v>3.03</v>
      </c>
      <c r="O4887">
        <v>1</v>
      </c>
      <c r="P4887">
        <v>45.189171999999999</v>
      </c>
      <c r="Q4887">
        <v>5.7271559999999999</v>
      </c>
      <c r="R4887" s="93">
        <v>46302.575659722221</v>
      </c>
      <c r="S4887">
        <v>1</v>
      </c>
      <c r="T4887">
        <v>20260385</v>
      </c>
      <c r="U4887" t="s">
        <v>40</v>
      </c>
      <c r="V4887">
        <v>20260385</v>
      </c>
    </row>
    <row r="4888" spans="1:22" x14ac:dyDescent="0.3">
      <c r="A4888" s="5">
        <v>46302</v>
      </c>
      <c r="B4888" s="98" t="s">
        <v>3846</v>
      </c>
      <c r="C4888" t="s">
        <v>965</v>
      </c>
      <c r="D4888" t="s">
        <v>3356</v>
      </c>
      <c r="E4888" t="s">
        <v>766</v>
      </c>
      <c r="F4888" t="s">
        <v>3357</v>
      </c>
      <c r="G4888" t="s">
        <v>2733</v>
      </c>
      <c r="H4888" t="s">
        <v>2734</v>
      </c>
      <c r="I4888" s="91">
        <v>0.16666666666666666</v>
      </c>
      <c r="J4888" s="91">
        <v>0.18055555555555555</v>
      </c>
      <c r="K4888" s="92">
        <v>0.33</v>
      </c>
      <c r="L4888" s="91">
        <v>0.18333333333333332</v>
      </c>
      <c r="M4888" s="91">
        <v>0.19583333333333333</v>
      </c>
      <c r="N4888" s="92">
        <v>0.3</v>
      </c>
      <c r="O4888">
        <v>1</v>
      </c>
      <c r="P4888">
        <v>45.188211000000003</v>
      </c>
      <c r="Q4888">
        <v>5.721743</v>
      </c>
      <c r="R4888" s="93">
        <v>46302.575659722221</v>
      </c>
      <c r="S4888">
        <v>1</v>
      </c>
      <c r="T4888">
        <v>20260407</v>
      </c>
      <c r="U4888" t="s">
        <v>40</v>
      </c>
      <c r="V4888">
        <v>20260407</v>
      </c>
    </row>
    <row r="4889" spans="1:22" x14ac:dyDescent="0.3">
      <c r="A4889" s="5">
        <v>46302</v>
      </c>
      <c r="B4889" s="98" t="s">
        <v>3861</v>
      </c>
      <c r="C4889" t="s">
        <v>970</v>
      </c>
      <c r="D4889" t="s">
        <v>3358</v>
      </c>
      <c r="E4889" t="s">
        <v>93</v>
      </c>
      <c r="F4889" t="s">
        <v>3359</v>
      </c>
      <c r="G4889" t="s">
        <v>2733</v>
      </c>
      <c r="H4889" t="s">
        <v>2734</v>
      </c>
      <c r="I4889" s="91">
        <v>0.16666666666666666</v>
      </c>
      <c r="J4889" s="91">
        <v>0.18055555555555555</v>
      </c>
      <c r="K4889" s="92">
        <v>0.33</v>
      </c>
      <c r="O4889">
        <v>0</v>
      </c>
      <c r="P4889">
        <v>45.177773000000002</v>
      </c>
      <c r="Q4889">
        <v>5.7280009999999999</v>
      </c>
      <c r="R4889" s="93">
        <v>46302.575659722221</v>
      </c>
      <c r="S4889">
        <v>1</v>
      </c>
      <c r="T4889">
        <v>20260277</v>
      </c>
      <c r="U4889" t="s">
        <v>40</v>
      </c>
      <c r="V4889">
        <v>20260277</v>
      </c>
    </row>
    <row r="4890" spans="1:22" x14ac:dyDescent="0.3">
      <c r="A4890" s="5">
        <v>46302</v>
      </c>
      <c r="B4890" s="98" t="s">
        <v>3814</v>
      </c>
      <c r="C4890" t="s">
        <v>948</v>
      </c>
      <c r="D4890" t="s">
        <v>2812</v>
      </c>
      <c r="E4890" t="s">
        <v>204</v>
      </c>
      <c r="F4890" t="s">
        <v>2813</v>
      </c>
      <c r="G4890" t="s">
        <v>2733</v>
      </c>
      <c r="H4890" t="s">
        <v>2734</v>
      </c>
      <c r="I4890" s="91">
        <v>0.16666666666666666</v>
      </c>
      <c r="J4890" s="91">
        <v>0.18055555555555555</v>
      </c>
      <c r="K4890" s="92">
        <v>0.33</v>
      </c>
      <c r="L4890" s="91">
        <v>0.31805555555555554</v>
      </c>
      <c r="M4890" s="91">
        <v>0.34166666666666667</v>
      </c>
      <c r="N4890" s="92">
        <v>0.56999999999999995</v>
      </c>
      <c r="O4890">
        <v>1</v>
      </c>
      <c r="P4890">
        <v>45.190345999999998</v>
      </c>
      <c r="Q4890">
        <v>5.7332039999999997</v>
      </c>
      <c r="R4890" s="93">
        <v>46302.575659722221</v>
      </c>
      <c r="S4890">
        <v>1</v>
      </c>
      <c r="T4890">
        <v>20260457</v>
      </c>
      <c r="U4890" t="s">
        <v>40</v>
      </c>
      <c r="V4890">
        <v>20260457</v>
      </c>
    </row>
    <row r="4891" spans="1:22" x14ac:dyDescent="0.3">
      <c r="A4891" s="5">
        <v>46302</v>
      </c>
      <c r="B4891" s="98" t="s">
        <v>3830</v>
      </c>
      <c r="C4891" t="s">
        <v>951</v>
      </c>
      <c r="D4891" t="s">
        <v>3480</v>
      </c>
      <c r="E4891" t="s">
        <v>499</v>
      </c>
      <c r="F4891" t="s">
        <v>3481</v>
      </c>
      <c r="G4891" t="s">
        <v>2733</v>
      </c>
      <c r="H4891" t="s">
        <v>2734</v>
      </c>
      <c r="I4891" s="91">
        <v>0.16666666666666666</v>
      </c>
      <c r="J4891" s="91">
        <v>0.18055555555555555</v>
      </c>
      <c r="K4891" s="92">
        <v>0.33</v>
      </c>
      <c r="L4891" s="91">
        <v>0.21319444444444444</v>
      </c>
      <c r="M4891" s="91">
        <v>0.27430555555555558</v>
      </c>
      <c r="N4891" s="92">
        <v>1.47</v>
      </c>
      <c r="O4891">
        <v>1</v>
      </c>
      <c r="P4891">
        <v>45.180225999999998</v>
      </c>
      <c r="Q4891">
        <v>5.7490040000000002</v>
      </c>
      <c r="R4891" s="93">
        <v>46302.575659722221</v>
      </c>
      <c r="S4891">
        <v>1</v>
      </c>
      <c r="T4891">
        <v>20260169</v>
      </c>
      <c r="U4891" t="s">
        <v>40</v>
      </c>
      <c r="V4891">
        <v>20260169</v>
      </c>
    </row>
    <row r="4892" spans="1:22" x14ac:dyDescent="0.3">
      <c r="A4892" s="5">
        <v>46302</v>
      </c>
      <c r="B4892" s="98" t="s">
        <v>3836</v>
      </c>
      <c r="C4892" t="s">
        <v>954</v>
      </c>
      <c r="D4892" t="s">
        <v>2973</v>
      </c>
      <c r="E4892" t="s">
        <v>569</v>
      </c>
      <c r="F4892" t="s">
        <v>2974</v>
      </c>
      <c r="G4892" t="s">
        <v>2733</v>
      </c>
      <c r="H4892" t="s">
        <v>2734</v>
      </c>
      <c r="I4892" s="91">
        <v>0.16666666666666666</v>
      </c>
      <c r="J4892" s="91">
        <v>0.18055555555555555</v>
      </c>
      <c r="K4892" s="92">
        <v>0.33</v>
      </c>
      <c r="L4892" s="91">
        <v>0.19444444444444445</v>
      </c>
      <c r="M4892" s="91">
        <v>0.37152777777777779</v>
      </c>
      <c r="N4892" s="92">
        <v>4.25</v>
      </c>
      <c r="O4892">
        <v>1</v>
      </c>
      <c r="P4892">
        <v>45.182271</v>
      </c>
      <c r="Q4892">
        <v>5.7200449999999998</v>
      </c>
      <c r="R4892" s="93">
        <v>46302.575659722221</v>
      </c>
      <c r="S4892">
        <v>1</v>
      </c>
      <c r="T4892">
        <v>20260580</v>
      </c>
      <c r="U4892" t="s">
        <v>40</v>
      </c>
      <c r="V4892">
        <v>20260580</v>
      </c>
    </row>
    <row r="4893" spans="1:22" x14ac:dyDescent="0.3">
      <c r="A4893" s="5">
        <v>46302</v>
      </c>
      <c r="B4893" s="98" t="s">
        <v>3767</v>
      </c>
      <c r="C4893" t="s">
        <v>846</v>
      </c>
      <c r="E4893" t="s">
        <v>426</v>
      </c>
      <c r="F4893" t="s">
        <v>426</v>
      </c>
      <c r="I4893" s="91">
        <v>0.33333333333333331</v>
      </c>
      <c r="J4893" s="91">
        <v>0.375</v>
      </c>
      <c r="K4893" s="92">
        <v>1</v>
      </c>
      <c r="O4893">
        <v>0</v>
      </c>
      <c r="P4893">
        <v>45.209110000000003</v>
      </c>
      <c r="Q4893">
        <v>5.788958</v>
      </c>
      <c r="R4893" s="93">
        <v>46302.575659722221</v>
      </c>
      <c r="S4893">
        <v>0</v>
      </c>
      <c r="T4893">
        <v>20260176</v>
      </c>
      <c r="U4893" t="s">
        <v>3760</v>
      </c>
      <c r="V4893">
        <v>20260176</v>
      </c>
    </row>
    <row r="4894" spans="1:22" x14ac:dyDescent="0.3">
      <c r="A4894" s="5">
        <v>46302</v>
      </c>
      <c r="B4894" s="98" t="s">
        <v>3818</v>
      </c>
      <c r="C4894" t="s">
        <v>870</v>
      </c>
      <c r="D4894" t="s">
        <v>1630</v>
      </c>
      <c r="E4894" t="s">
        <v>3487</v>
      </c>
      <c r="F4894" t="s">
        <v>3487</v>
      </c>
      <c r="G4894" t="s">
        <v>2733</v>
      </c>
      <c r="H4894" t="s">
        <v>2737</v>
      </c>
      <c r="I4894" s="91">
        <v>0.18055555555555555</v>
      </c>
      <c r="J4894" s="91">
        <v>0.22916666666666666</v>
      </c>
      <c r="K4894" s="92">
        <v>1.17</v>
      </c>
      <c r="O4894">
        <v>0</v>
      </c>
      <c r="P4894">
        <v>45.172356999999998</v>
      </c>
      <c r="Q4894">
        <v>5.7137320000000003</v>
      </c>
      <c r="R4894" s="93">
        <v>46302.575659722221</v>
      </c>
      <c r="S4894">
        <v>1</v>
      </c>
      <c r="T4894">
        <v>20260188</v>
      </c>
      <c r="U4894" t="s">
        <v>838</v>
      </c>
      <c r="V4894">
        <v>20260188</v>
      </c>
    </row>
    <row r="4895" spans="1:22" x14ac:dyDescent="0.3">
      <c r="A4895" s="5">
        <v>46302</v>
      </c>
      <c r="B4895" s="98" t="s">
        <v>3822</v>
      </c>
      <c r="C4895" t="s">
        <v>944</v>
      </c>
      <c r="D4895" t="s">
        <v>3157</v>
      </c>
      <c r="E4895" t="s">
        <v>454</v>
      </c>
      <c r="F4895" t="s">
        <v>3158</v>
      </c>
      <c r="G4895" t="s">
        <v>2733</v>
      </c>
      <c r="H4895" t="s">
        <v>2734</v>
      </c>
      <c r="I4895" s="91">
        <v>0.16666666666666666</v>
      </c>
      <c r="J4895" s="91">
        <v>0.18055555555555555</v>
      </c>
      <c r="K4895" s="92">
        <v>0.33</v>
      </c>
      <c r="L4895" s="91">
        <v>0.17083333333333334</v>
      </c>
      <c r="M4895" s="91">
        <v>0.38958333333333334</v>
      </c>
      <c r="N4895" s="92">
        <v>5.25</v>
      </c>
      <c r="O4895">
        <v>1</v>
      </c>
      <c r="P4895">
        <v>45.182113000000001</v>
      </c>
      <c r="Q4895">
        <v>5.7311740000000002</v>
      </c>
      <c r="R4895" s="93">
        <v>46302.575659722221</v>
      </c>
      <c r="S4895">
        <v>1</v>
      </c>
      <c r="T4895">
        <v>20260571</v>
      </c>
      <c r="U4895" t="s">
        <v>40</v>
      </c>
      <c r="V4895">
        <v>20260571</v>
      </c>
    </row>
    <row r="4896" spans="1:22" x14ac:dyDescent="0.3">
      <c r="A4896" s="5">
        <v>46302</v>
      </c>
      <c r="B4896" s="98" t="s">
        <v>3814</v>
      </c>
      <c r="C4896" t="s">
        <v>948</v>
      </c>
      <c r="D4896" t="s">
        <v>3361</v>
      </c>
      <c r="E4896" t="s">
        <v>188</v>
      </c>
      <c r="F4896" t="s">
        <v>3362</v>
      </c>
      <c r="G4896" t="s">
        <v>2733</v>
      </c>
      <c r="H4896" t="s">
        <v>2734</v>
      </c>
      <c r="I4896" s="91">
        <v>0.16666666666666666</v>
      </c>
      <c r="J4896" s="91">
        <v>0.18055555555555555</v>
      </c>
      <c r="K4896" s="92">
        <v>0.33</v>
      </c>
      <c r="L4896" s="91">
        <v>0.34722222222222221</v>
      </c>
      <c r="M4896" s="91">
        <v>0.3611111111111111</v>
      </c>
      <c r="N4896" s="92">
        <v>0.33</v>
      </c>
      <c r="O4896">
        <v>1</v>
      </c>
      <c r="P4896">
        <v>45.189202999999999</v>
      </c>
      <c r="Q4896">
        <v>5.7345119999999996</v>
      </c>
      <c r="R4896" s="93">
        <v>46302.575659722221</v>
      </c>
      <c r="S4896">
        <v>1</v>
      </c>
      <c r="T4896">
        <v>20260459</v>
      </c>
      <c r="U4896" t="s">
        <v>40</v>
      </c>
      <c r="V4896">
        <v>20260459</v>
      </c>
    </row>
    <row r="4897" spans="1:22" x14ac:dyDescent="0.3">
      <c r="A4897" s="5">
        <v>46302</v>
      </c>
      <c r="B4897" s="98" t="s">
        <v>3859</v>
      </c>
      <c r="C4897" t="s">
        <v>956</v>
      </c>
      <c r="D4897" t="s">
        <v>2165</v>
      </c>
      <c r="E4897" t="s">
        <v>566</v>
      </c>
      <c r="F4897" t="s">
        <v>3492</v>
      </c>
      <c r="G4897" t="s">
        <v>2733</v>
      </c>
      <c r="H4897" t="s">
        <v>2737</v>
      </c>
      <c r="I4897" s="91">
        <v>0.33333333333333331</v>
      </c>
      <c r="J4897" s="91">
        <v>0.34722222222222221</v>
      </c>
      <c r="K4897" s="92">
        <v>0.33</v>
      </c>
      <c r="O4897">
        <v>0</v>
      </c>
      <c r="P4897">
        <v>45.189936000000003</v>
      </c>
      <c r="Q4897">
        <v>5.7559290000000001</v>
      </c>
      <c r="R4897" s="93">
        <v>46302.575659722221</v>
      </c>
      <c r="S4897">
        <v>1</v>
      </c>
      <c r="T4897">
        <v>20260365</v>
      </c>
      <c r="U4897" t="s">
        <v>838</v>
      </c>
      <c r="V4897">
        <v>20260365</v>
      </c>
    </row>
    <row r="4898" spans="1:22" x14ac:dyDescent="0.3">
      <c r="A4898" s="5">
        <v>46302</v>
      </c>
      <c r="B4898" s="98" t="s">
        <v>3831</v>
      </c>
      <c r="C4898" t="s">
        <v>892</v>
      </c>
      <c r="D4898" t="s">
        <v>2668</v>
      </c>
      <c r="E4898" t="s">
        <v>332</v>
      </c>
      <c r="F4898" t="s">
        <v>3898</v>
      </c>
      <c r="G4898" t="s">
        <v>2733</v>
      </c>
      <c r="H4898" t="s">
        <v>2737</v>
      </c>
      <c r="I4898" s="91">
        <v>0.33333333333333331</v>
      </c>
      <c r="J4898" s="91">
        <v>0.37847222222222221</v>
      </c>
      <c r="K4898" s="92">
        <v>1.08</v>
      </c>
      <c r="O4898">
        <v>0</v>
      </c>
      <c r="P4898">
        <v>45.182187999999996</v>
      </c>
      <c r="Q4898">
        <v>5.7211590000000001</v>
      </c>
      <c r="R4898" s="93">
        <v>46302.575659722221</v>
      </c>
      <c r="S4898">
        <v>1</v>
      </c>
      <c r="T4898">
        <v>20260557</v>
      </c>
      <c r="U4898" t="s">
        <v>838</v>
      </c>
      <c r="V4898">
        <v>20260557</v>
      </c>
    </row>
    <row r="4899" spans="1:22" x14ac:dyDescent="0.3">
      <c r="A4899" s="5">
        <v>46302</v>
      </c>
      <c r="B4899" s="98" t="s">
        <v>3835</v>
      </c>
      <c r="C4899" t="s">
        <v>859</v>
      </c>
      <c r="D4899" t="s">
        <v>3326</v>
      </c>
      <c r="E4899" t="s">
        <v>61</v>
      </c>
      <c r="F4899" t="s">
        <v>3327</v>
      </c>
      <c r="G4899" t="s">
        <v>2733</v>
      </c>
      <c r="H4899" t="s">
        <v>2734</v>
      </c>
      <c r="I4899" s="91">
        <v>0.16666666666666666</v>
      </c>
      <c r="J4899" s="91">
        <v>0.1736111111111111</v>
      </c>
      <c r="K4899" s="92">
        <v>0.17</v>
      </c>
      <c r="O4899">
        <v>0</v>
      </c>
      <c r="P4899">
        <v>45.189878</v>
      </c>
      <c r="Q4899">
        <v>5.7218559999999998</v>
      </c>
      <c r="R4899" s="93">
        <v>46302.575659722221</v>
      </c>
      <c r="S4899">
        <v>1</v>
      </c>
      <c r="T4899">
        <v>20260477</v>
      </c>
      <c r="U4899" t="s">
        <v>40</v>
      </c>
      <c r="V4899">
        <v>20260477</v>
      </c>
    </row>
    <row r="4900" spans="1:22" x14ac:dyDescent="0.3">
      <c r="A4900" s="5">
        <v>46302</v>
      </c>
      <c r="B4900" s="98" t="s">
        <v>3846</v>
      </c>
      <c r="C4900" t="s">
        <v>863</v>
      </c>
      <c r="D4900" t="s">
        <v>3454</v>
      </c>
      <c r="E4900" t="s">
        <v>226</v>
      </c>
      <c r="F4900" t="s">
        <v>3455</v>
      </c>
      <c r="G4900" t="s">
        <v>2733</v>
      </c>
      <c r="H4900" t="s">
        <v>2734</v>
      </c>
      <c r="I4900" s="91">
        <v>0.25</v>
      </c>
      <c r="J4900" s="91">
        <v>0.26041666666666669</v>
      </c>
      <c r="K4900" s="92">
        <v>0.25</v>
      </c>
      <c r="L4900" s="91">
        <v>0.21111111111111111</v>
      </c>
      <c r="M4900" s="91">
        <v>0.21458333333333332</v>
      </c>
      <c r="N4900" s="92">
        <v>0.08</v>
      </c>
      <c r="O4900">
        <v>1</v>
      </c>
      <c r="P4900">
        <v>45.191845999999998</v>
      </c>
      <c r="Q4900">
        <v>5.7153299999999998</v>
      </c>
      <c r="R4900" s="93">
        <v>46302.575659722221</v>
      </c>
      <c r="S4900">
        <v>1</v>
      </c>
      <c r="T4900">
        <v>20260200</v>
      </c>
      <c r="U4900" t="s">
        <v>40</v>
      </c>
      <c r="V4900">
        <v>20260200</v>
      </c>
    </row>
    <row r="4901" spans="1:22" x14ac:dyDescent="0.3">
      <c r="A4901" s="5">
        <v>46302</v>
      </c>
      <c r="B4901" s="98" t="s">
        <v>3859</v>
      </c>
      <c r="C4901" t="s">
        <v>956</v>
      </c>
      <c r="D4901" t="s">
        <v>2710</v>
      </c>
      <c r="E4901" t="s">
        <v>595</v>
      </c>
      <c r="F4901" t="s">
        <v>595</v>
      </c>
      <c r="G4901" t="s">
        <v>2733</v>
      </c>
      <c r="H4901" t="s">
        <v>2737</v>
      </c>
      <c r="I4901" s="91">
        <v>0.33333333333333331</v>
      </c>
      <c r="J4901" s="91">
        <v>0.34722222222222221</v>
      </c>
      <c r="K4901" s="92">
        <v>0.33</v>
      </c>
      <c r="L4901" s="91">
        <v>0.3</v>
      </c>
      <c r="M4901" s="91">
        <v>0.31944444444444442</v>
      </c>
      <c r="N4901" s="92">
        <v>0.47</v>
      </c>
      <c r="O4901">
        <v>1</v>
      </c>
      <c r="P4901">
        <v>45.180706999999998</v>
      </c>
      <c r="Q4901">
        <v>5.7268699999999999</v>
      </c>
      <c r="R4901" s="93">
        <v>46302.575659722221</v>
      </c>
      <c r="S4901">
        <v>1</v>
      </c>
      <c r="T4901">
        <v>20260574</v>
      </c>
      <c r="U4901" t="s">
        <v>838</v>
      </c>
      <c r="V4901">
        <v>20260574</v>
      </c>
    </row>
    <row r="4902" spans="1:22" x14ac:dyDescent="0.3">
      <c r="A4902" s="5">
        <v>46302</v>
      </c>
      <c r="B4902" s="98" t="s">
        <v>3854</v>
      </c>
      <c r="C4902" t="s">
        <v>963</v>
      </c>
      <c r="D4902" t="s">
        <v>2124</v>
      </c>
      <c r="E4902" t="s">
        <v>560</v>
      </c>
      <c r="F4902" t="s">
        <v>560</v>
      </c>
      <c r="G4902" t="s">
        <v>2733</v>
      </c>
      <c r="H4902" t="s">
        <v>2737</v>
      </c>
      <c r="I4902" s="91">
        <v>0.33333333333333331</v>
      </c>
      <c r="J4902" s="91">
        <v>0.37847222222222221</v>
      </c>
      <c r="K4902" s="92">
        <v>1.08</v>
      </c>
      <c r="L4902" s="91">
        <v>0.38333333333333336</v>
      </c>
      <c r="M4902" s="91">
        <v>0.41180555555555554</v>
      </c>
      <c r="N4902" s="92">
        <v>0.68</v>
      </c>
      <c r="O4902">
        <v>1</v>
      </c>
      <c r="P4902">
        <v>45.146352999999998</v>
      </c>
      <c r="Q4902">
        <v>5.7164780000000004</v>
      </c>
      <c r="R4902" s="93">
        <v>46302.575659722221</v>
      </c>
      <c r="S4902">
        <v>1</v>
      </c>
      <c r="T4902">
        <v>20260349</v>
      </c>
      <c r="U4902" t="s">
        <v>838</v>
      </c>
      <c r="V4902">
        <v>20260349</v>
      </c>
    </row>
    <row r="4903" spans="1:22" x14ac:dyDescent="0.3">
      <c r="A4903" s="5">
        <v>46302</v>
      </c>
      <c r="B4903" s="98" t="s">
        <v>3861</v>
      </c>
      <c r="C4903" t="s">
        <v>970</v>
      </c>
      <c r="D4903" t="s">
        <v>3452</v>
      </c>
      <c r="E4903" t="s">
        <v>638</v>
      </c>
      <c r="F4903" t="s">
        <v>3453</v>
      </c>
      <c r="G4903" t="s">
        <v>2733</v>
      </c>
      <c r="H4903" t="s">
        <v>2737</v>
      </c>
      <c r="I4903" s="91">
        <v>0.33333333333333331</v>
      </c>
      <c r="J4903" s="91">
        <v>0.40972222222222221</v>
      </c>
      <c r="K4903" s="92">
        <v>1.83</v>
      </c>
      <c r="O4903">
        <v>0</v>
      </c>
      <c r="P4903">
        <v>45.177596000000001</v>
      </c>
      <c r="Q4903">
        <v>5.7290789999999996</v>
      </c>
      <c r="R4903" s="93">
        <v>46302.575659722221</v>
      </c>
      <c r="S4903">
        <v>1</v>
      </c>
      <c r="T4903">
        <v>20260253</v>
      </c>
      <c r="U4903" t="s">
        <v>40</v>
      </c>
      <c r="V4903">
        <v>20260253</v>
      </c>
    </row>
    <row r="4904" spans="1:22" x14ac:dyDescent="0.3">
      <c r="A4904" s="5">
        <v>46302</v>
      </c>
      <c r="B4904" s="98" t="s">
        <v>3831</v>
      </c>
      <c r="C4904" t="s">
        <v>892</v>
      </c>
      <c r="D4904" t="s">
        <v>3458</v>
      </c>
      <c r="E4904" t="s">
        <v>177</v>
      </c>
      <c r="F4904" t="s">
        <v>3459</v>
      </c>
      <c r="G4904" t="s">
        <v>2733</v>
      </c>
      <c r="H4904" t="s">
        <v>2734</v>
      </c>
      <c r="I4904" s="91">
        <v>0.25</v>
      </c>
      <c r="J4904" s="91">
        <v>0.26041666666666669</v>
      </c>
      <c r="K4904" s="92">
        <v>0.25</v>
      </c>
      <c r="O4904">
        <v>0</v>
      </c>
      <c r="P4904">
        <v>45.188529000000003</v>
      </c>
      <c r="Q4904">
        <v>5.7245239999999997</v>
      </c>
      <c r="R4904" s="93">
        <v>46302.575659722221</v>
      </c>
      <c r="S4904">
        <v>1</v>
      </c>
      <c r="T4904">
        <v>20260074</v>
      </c>
      <c r="U4904" t="s">
        <v>3760</v>
      </c>
      <c r="V4904">
        <v>20260074</v>
      </c>
    </row>
    <row r="4905" spans="1:22" x14ac:dyDescent="0.3">
      <c r="A4905" s="5">
        <v>46302</v>
      </c>
      <c r="B4905" s="98" t="s">
        <v>3835</v>
      </c>
      <c r="C4905" t="s">
        <v>859</v>
      </c>
      <c r="D4905" t="s">
        <v>1380</v>
      </c>
      <c r="E4905" t="s">
        <v>61</v>
      </c>
      <c r="F4905" t="s">
        <v>61</v>
      </c>
      <c r="G4905" t="s">
        <v>2733</v>
      </c>
      <c r="H4905" t="s">
        <v>2737</v>
      </c>
      <c r="I4905" s="91">
        <v>0.33333333333333331</v>
      </c>
      <c r="J4905" s="91">
        <v>0.34722222222222221</v>
      </c>
      <c r="K4905" s="92">
        <v>0.33</v>
      </c>
      <c r="O4905">
        <v>0</v>
      </c>
      <c r="P4905">
        <v>45.189878</v>
      </c>
      <c r="Q4905">
        <v>5.7218559999999998</v>
      </c>
      <c r="R4905" s="93">
        <v>46302.575659722221</v>
      </c>
      <c r="S4905">
        <v>1</v>
      </c>
      <c r="T4905">
        <v>20260477</v>
      </c>
      <c r="U4905" t="s">
        <v>838</v>
      </c>
      <c r="V4905">
        <v>20260477</v>
      </c>
    </row>
    <row r="4906" spans="1:22" x14ac:dyDescent="0.3">
      <c r="A4906" s="5">
        <v>46302</v>
      </c>
      <c r="B4906" s="98" t="s">
        <v>3849</v>
      </c>
      <c r="C4906" t="s">
        <v>861</v>
      </c>
      <c r="D4906" t="s">
        <v>3374</v>
      </c>
      <c r="E4906" t="s">
        <v>456</v>
      </c>
      <c r="F4906" t="s">
        <v>3375</v>
      </c>
      <c r="G4906" t="s">
        <v>2733</v>
      </c>
      <c r="H4906" t="s">
        <v>2734</v>
      </c>
      <c r="I4906" s="91">
        <v>0.29166666666666669</v>
      </c>
      <c r="J4906" s="91">
        <v>0.30555555555555558</v>
      </c>
      <c r="K4906" s="92">
        <v>0.33</v>
      </c>
      <c r="L4906" s="91">
        <v>0.32847222222222222</v>
      </c>
      <c r="M4906" s="91">
        <v>0.53680555555555554</v>
      </c>
      <c r="N4906" s="92">
        <v>5</v>
      </c>
      <c r="O4906">
        <v>1</v>
      </c>
      <c r="P4906">
        <v>45.167710999999997</v>
      </c>
      <c r="Q4906">
        <v>5.7281950000000004</v>
      </c>
      <c r="R4906" s="93">
        <v>46302.575659722221</v>
      </c>
      <c r="S4906">
        <v>1</v>
      </c>
      <c r="T4906">
        <v>20260572</v>
      </c>
      <c r="U4906" t="s">
        <v>40</v>
      </c>
      <c r="V4906">
        <v>20260572</v>
      </c>
    </row>
    <row r="4907" spans="1:22" x14ac:dyDescent="0.3">
      <c r="A4907" s="5">
        <v>46302</v>
      </c>
      <c r="B4907" s="98" t="s">
        <v>3814</v>
      </c>
      <c r="C4907" t="s">
        <v>948</v>
      </c>
      <c r="D4907" t="s">
        <v>2841</v>
      </c>
      <c r="E4907" t="s">
        <v>378</v>
      </c>
      <c r="F4907" t="s">
        <v>2842</v>
      </c>
      <c r="G4907" t="s">
        <v>2733</v>
      </c>
      <c r="H4907" t="s">
        <v>2734</v>
      </c>
      <c r="I4907" s="91">
        <v>0.16666666666666666</v>
      </c>
      <c r="J4907" s="91">
        <v>0.18055555555555555</v>
      </c>
      <c r="K4907" s="92">
        <v>0.33</v>
      </c>
      <c r="L4907" s="91">
        <v>0.2673611111111111</v>
      </c>
      <c r="M4907" s="91">
        <v>0.28888888888888886</v>
      </c>
      <c r="N4907" s="92">
        <v>0.52</v>
      </c>
      <c r="O4907">
        <v>1</v>
      </c>
      <c r="P4907">
        <v>45.188785000000003</v>
      </c>
      <c r="Q4907">
        <v>5.7198960000000003</v>
      </c>
      <c r="R4907" s="93">
        <v>46302.575659722221</v>
      </c>
      <c r="S4907">
        <v>1</v>
      </c>
      <c r="T4907">
        <v>20260058</v>
      </c>
      <c r="U4907" t="s">
        <v>40</v>
      </c>
      <c r="V4907">
        <v>20260058</v>
      </c>
    </row>
    <row r="4908" spans="1:22" x14ac:dyDescent="0.3">
      <c r="A4908" s="5">
        <v>46302</v>
      </c>
      <c r="B4908" s="98" t="s">
        <v>3870</v>
      </c>
      <c r="C4908" t="s">
        <v>947</v>
      </c>
      <c r="D4908" t="s">
        <v>1225</v>
      </c>
      <c r="E4908" t="s">
        <v>3505</v>
      </c>
      <c r="F4908" t="s">
        <v>475</v>
      </c>
      <c r="G4908" t="s">
        <v>2733</v>
      </c>
      <c r="H4908" t="s">
        <v>2737</v>
      </c>
      <c r="I4908" s="91">
        <v>0.33333333333333331</v>
      </c>
      <c r="J4908" s="91">
        <v>0.4513888888888889</v>
      </c>
      <c r="K4908" s="92">
        <v>2.83</v>
      </c>
      <c r="L4908" s="91">
        <v>0.15833333333333333</v>
      </c>
      <c r="M4908" s="91">
        <v>0.27916666666666667</v>
      </c>
      <c r="N4908" s="92">
        <v>2.9</v>
      </c>
      <c r="O4908">
        <v>1</v>
      </c>
      <c r="P4908">
        <v>45.363641999999999</v>
      </c>
      <c r="Q4908">
        <v>5.590662</v>
      </c>
      <c r="R4908" s="93">
        <v>46302.575659722221</v>
      </c>
      <c r="S4908">
        <v>1</v>
      </c>
      <c r="T4908">
        <v>20260044</v>
      </c>
      <c r="U4908" t="s">
        <v>838</v>
      </c>
      <c r="V4908">
        <v>20260044</v>
      </c>
    </row>
    <row r="4909" spans="1:22" x14ac:dyDescent="0.3">
      <c r="A4909" s="5">
        <v>46302</v>
      </c>
      <c r="B4909" s="98" t="s">
        <v>3817</v>
      </c>
      <c r="C4909" t="s">
        <v>974</v>
      </c>
      <c r="D4909" t="s">
        <v>2995</v>
      </c>
      <c r="E4909" t="s">
        <v>145</v>
      </c>
      <c r="F4909" t="s">
        <v>5966</v>
      </c>
      <c r="G4909" t="s">
        <v>2733</v>
      </c>
      <c r="H4909" t="s">
        <v>2734</v>
      </c>
      <c r="I4909" s="91">
        <v>0.16666666666666666</v>
      </c>
      <c r="J4909" s="91">
        <v>0.18055555555555555</v>
      </c>
      <c r="K4909" s="92">
        <v>0.33</v>
      </c>
      <c r="L4909" s="91">
        <v>0.41388888888888886</v>
      </c>
      <c r="M4909" s="91">
        <v>0.42222222222222222</v>
      </c>
      <c r="N4909" s="92">
        <v>0.2</v>
      </c>
      <c r="O4909">
        <v>1</v>
      </c>
      <c r="P4909">
        <v>45.170380000000002</v>
      </c>
      <c r="Q4909">
        <v>5.7395560000000003</v>
      </c>
      <c r="R4909" s="93">
        <v>46302.575659722221</v>
      </c>
      <c r="S4909">
        <v>1</v>
      </c>
      <c r="T4909">
        <v>20260210</v>
      </c>
      <c r="U4909" t="s">
        <v>40</v>
      </c>
      <c r="V4909">
        <v>20260210</v>
      </c>
    </row>
    <row r="4910" spans="1:22" x14ac:dyDescent="0.3">
      <c r="A4910" s="5">
        <v>46302</v>
      </c>
      <c r="B4910" s="98" t="s">
        <v>3840</v>
      </c>
      <c r="C4910" t="s">
        <v>959</v>
      </c>
      <c r="D4910" t="s">
        <v>2545</v>
      </c>
      <c r="E4910" t="s">
        <v>721</v>
      </c>
      <c r="F4910" t="s">
        <v>3586</v>
      </c>
      <c r="G4910" t="s">
        <v>2733</v>
      </c>
      <c r="H4910" t="s">
        <v>2737</v>
      </c>
      <c r="I4910" s="91">
        <v>0.33333333333333331</v>
      </c>
      <c r="J4910" s="91">
        <v>0.37847222222222221</v>
      </c>
      <c r="K4910" s="92">
        <v>1.08</v>
      </c>
      <c r="O4910">
        <v>0</v>
      </c>
      <c r="P4910">
        <v>45.221623999999998</v>
      </c>
      <c r="Q4910">
        <v>5.7843619999999998</v>
      </c>
      <c r="R4910" s="93">
        <v>46302.575659722221</v>
      </c>
      <c r="S4910">
        <v>1</v>
      </c>
      <c r="T4910">
        <v>20260508</v>
      </c>
      <c r="U4910" t="s">
        <v>838</v>
      </c>
      <c r="V4910">
        <v>20260508</v>
      </c>
    </row>
    <row r="4911" spans="1:22" x14ac:dyDescent="0.3">
      <c r="A4911" s="5">
        <v>46302</v>
      </c>
      <c r="B4911" s="98" t="s">
        <v>3866</v>
      </c>
      <c r="C4911" t="s">
        <v>949</v>
      </c>
      <c r="D4911" t="s">
        <v>1414</v>
      </c>
      <c r="E4911" t="s">
        <v>633</v>
      </c>
      <c r="F4911" t="s">
        <v>633</v>
      </c>
      <c r="G4911" t="s">
        <v>2733</v>
      </c>
      <c r="H4911" t="s">
        <v>2737</v>
      </c>
      <c r="I4911" s="91">
        <v>0.33333333333333331</v>
      </c>
      <c r="J4911" s="91">
        <v>0.37847222222222221</v>
      </c>
      <c r="K4911" s="92">
        <v>1.08</v>
      </c>
      <c r="O4911">
        <v>0</v>
      </c>
      <c r="P4911">
        <v>45.173938999999997</v>
      </c>
      <c r="Q4911">
        <v>5.7402990000000003</v>
      </c>
      <c r="R4911" s="93">
        <v>46302.575659722221</v>
      </c>
      <c r="S4911">
        <v>1</v>
      </c>
      <c r="T4911">
        <v>20260112</v>
      </c>
      <c r="U4911" t="s">
        <v>838</v>
      </c>
      <c r="V4911">
        <v>20260112</v>
      </c>
    </row>
    <row r="4912" spans="1:22" x14ac:dyDescent="0.3">
      <c r="A4912" s="5">
        <v>46302</v>
      </c>
      <c r="B4912" s="98" t="s">
        <v>3828</v>
      </c>
      <c r="C4912" t="s">
        <v>976</v>
      </c>
      <c r="D4912" t="s">
        <v>3500</v>
      </c>
      <c r="E4912" t="s">
        <v>57</v>
      </c>
      <c r="F4912" t="s">
        <v>3501</v>
      </c>
      <c r="G4912" t="s">
        <v>2733</v>
      </c>
      <c r="H4912" t="s">
        <v>2734</v>
      </c>
      <c r="I4912" s="91">
        <v>0.16666666666666666</v>
      </c>
      <c r="J4912" s="91">
        <v>0.18055555555555555</v>
      </c>
      <c r="K4912" s="92">
        <v>0.33</v>
      </c>
      <c r="O4912">
        <v>0</v>
      </c>
      <c r="P4912">
        <v>45.187589000000003</v>
      </c>
      <c r="Q4912">
        <v>5.7230420000000004</v>
      </c>
      <c r="R4912" s="93">
        <v>46302.575659722221</v>
      </c>
      <c r="S4912">
        <v>1</v>
      </c>
      <c r="T4912">
        <v>20260154</v>
      </c>
      <c r="U4912" t="s">
        <v>3760</v>
      </c>
      <c r="V4912">
        <v>20260154</v>
      </c>
    </row>
    <row r="4913" spans="1:22" x14ac:dyDescent="0.3">
      <c r="A4913" s="5">
        <v>46302</v>
      </c>
      <c r="B4913" s="98" t="s">
        <v>3816</v>
      </c>
      <c r="C4913" t="s">
        <v>957</v>
      </c>
      <c r="D4913" t="s">
        <v>3380</v>
      </c>
      <c r="E4913" t="s">
        <v>392</v>
      </c>
      <c r="F4913" t="s">
        <v>3381</v>
      </c>
      <c r="G4913" t="s">
        <v>2733</v>
      </c>
      <c r="H4913" t="s">
        <v>2734</v>
      </c>
      <c r="I4913" s="91">
        <v>0.3125</v>
      </c>
      <c r="J4913" s="91">
        <v>0.3263888888888889</v>
      </c>
      <c r="K4913" s="92">
        <v>0.33</v>
      </c>
      <c r="L4913" s="91">
        <v>0.55208333333333337</v>
      </c>
      <c r="M4913" s="91">
        <v>0.55833333333333335</v>
      </c>
      <c r="N4913" s="92">
        <v>0.15</v>
      </c>
      <c r="O4913">
        <v>1</v>
      </c>
      <c r="P4913">
        <v>45.182749999999999</v>
      </c>
      <c r="Q4913">
        <v>5.7480070000000003</v>
      </c>
      <c r="R4913" s="93">
        <v>46302.575659722221</v>
      </c>
      <c r="S4913">
        <v>1</v>
      </c>
      <c r="T4913">
        <v>20260521</v>
      </c>
      <c r="U4913" t="s">
        <v>40</v>
      </c>
      <c r="V4913">
        <v>20260521</v>
      </c>
    </row>
    <row r="4914" spans="1:22" x14ac:dyDescent="0.3">
      <c r="A4914" s="5">
        <v>46302</v>
      </c>
      <c r="B4914" s="98" t="s">
        <v>3834</v>
      </c>
      <c r="C4914" t="s">
        <v>964</v>
      </c>
      <c r="D4914" t="s">
        <v>1399</v>
      </c>
      <c r="E4914" t="s">
        <v>291</v>
      </c>
      <c r="F4914" t="s">
        <v>291</v>
      </c>
      <c r="G4914" t="s">
        <v>2733</v>
      </c>
      <c r="H4914" t="s">
        <v>2781</v>
      </c>
      <c r="I4914" s="91">
        <v>0.33333333333333331</v>
      </c>
      <c r="J4914" s="91">
        <v>0.375</v>
      </c>
      <c r="K4914" s="92">
        <v>1</v>
      </c>
      <c r="L4914" s="91">
        <v>0.19722222222222222</v>
      </c>
      <c r="M4914" s="91">
        <v>0.25277777777777777</v>
      </c>
      <c r="N4914" s="92">
        <v>1.33</v>
      </c>
      <c r="O4914">
        <v>1</v>
      </c>
      <c r="P4914">
        <v>45.150571999999997</v>
      </c>
      <c r="Q4914">
        <v>5.7256600000000004</v>
      </c>
      <c r="R4914" s="93">
        <v>46302.575659722221</v>
      </c>
      <c r="S4914">
        <v>1</v>
      </c>
      <c r="T4914">
        <v>20260106</v>
      </c>
      <c r="U4914" t="s">
        <v>838</v>
      </c>
      <c r="V4914">
        <v>20260106</v>
      </c>
    </row>
    <row r="4915" spans="1:22" x14ac:dyDescent="0.3">
      <c r="A4915" s="5">
        <v>46302</v>
      </c>
      <c r="B4915" s="98" t="s">
        <v>3864</v>
      </c>
      <c r="C4915" t="s">
        <v>960</v>
      </c>
      <c r="D4915" t="s">
        <v>2130</v>
      </c>
      <c r="E4915" t="s">
        <v>232</v>
      </c>
      <c r="F4915" t="s">
        <v>3511</v>
      </c>
      <c r="G4915" t="s">
        <v>2733</v>
      </c>
      <c r="H4915" t="s">
        <v>2737</v>
      </c>
      <c r="I4915" s="91">
        <v>0.33333333333333331</v>
      </c>
      <c r="J4915" s="91">
        <v>0.37847222222222221</v>
      </c>
      <c r="K4915" s="92">
        <v>1.08</v>
      </c>
      <c r="L4915" s="91">
        <v>0.15208333333333332</v>
      </c>
      <c r="M4915" s="91">
        <v>0.16111111111111112</v>
      </c>
      <c r="N4915" s="92">
        <v>0.22</v>
      </c>
      <c r="O4915">
        <v>1</v>
      </c>
      <c r="P4915">
        <v>45.179060999999997</v>
      </c>
      <c r="Q4915">
        <v>5.7056240000000003</v>
      </c>
      <c r="R4915" s="93">
        <v>46302.575659722221</v>
      </c>
      <c r="S4915">
        <v>1</v>
      </c>
      <c r="T4915">
        <v>20260352</v>
      </c>
      <c r="U4915" t="s">
        <v>838</v>
      </c>
      <c r="V4915">
        <v>20260352</v>
      </c>
    </row>
    <row r="4916" spans="1:22" x14ac:dyDescent="0.3">
      <c r="A4916" s="5">
        <v>46302</v>
      </c>
      <c r="B4916" s="98" t="s">
        <v>3859</v>
      </c>
      <c r="C4916" t="s">
        <v>956</v>
      </c>
      <c r="D4916" t="s">
        <v>2631</v>
      </c>
      <c r="E4916" t="s">
        <v>297</v>
      </c>
      <c r="F4916" t="s">
        <v>297</v>
      </c>
      <c r="G4916" t="s">
        <v>2733</v>
      </c>
      <c r="H4916" t="s">
        <v>2737</v>
      </c>
      <c r="I4916" s="91">
        <v>0.33333333333333331</v>
      </c>
      <c r="J4916" s="91">
        <v>0.34722222222222221</v>
      </c>
      <c r="K4916" s="92">
        <v>0.33</v>
      </c>
      <c r="L4916" s="91">
        <v>0.20833333333333334</v>
      </c>
      <c r="M4916" s="91">
        <v>0.24027777777777778</v>
      </c>
      <c r="N4916" s="92">
        <v>0.77</v>
      </c>
      <c r="O4916">
        <v>1</v>
      </c>
      <c r="P4916">
        <v>45.178694999999998</v>
      </c>
      <c r="Q4916">
        <v>5.7423060000000001</v>
      </c>
      <c r="R4916" s="93">
        <v>46302.575659722221</v>
      </c>
      <c r="S4916">
        <v>1</v>
      </c>
      <c r="T4916">
        <v>20260542</v>
      </c>
      <c r="U4916" t="s">
        <v>838</v>
      </c>
      <c r="V4916">
        <v>20260542</v>
      </c>
    </row>
    <row r="4917" spans="1:22" x14ac:dyDescent="0.3">
      <c r="A4917" s="5">
        <v>46302</v>
      </c>
      <c r="B4917" s="98" t="s">
        <v>3847</v>
      </c>
      <c r="C4917" t="s">
        <v>900</v>
      </c>
      <c r="D4917" t="s">
        <v>3493</v>
      </c>
      <c r="E4917" t="s">
        <v>295</v>
      </c>
      <c r="F4917" t="s">
        <v>3494</v>
      </c>
      <c r="G4917" t="s">
        <v>2733</v>
      </c>
      <c r="H4917" t="s">
        <v>2734</v>
      </c>
      <c r="I4917" s="91">
        <v>0.28125</v>
      </c>
      <c r="J4917" s="91">
        <v>0.2951388888888889</v>
      </c>
      <c r="K4917" s="92">
        <v>0.33</v>
      </c>
      <c r="L4917" s="91">
        <v>2.7083333333333334E-2</v>
      </c>
      <c r="M4917" s="91">
        <v>0.44097222222222221</v>
      </c>
      <c r="N4917" s="92">
        <v>9.93</v>
      </c>
      <c r="O4917">
        <v>1</v>
      </c>
      <c r="P4917">
        <v>45.240087000000003</v>
      </c>
      <c r="Q4917">
        <v>5.6822749999999997</v>
      </c>
      <c r="R4917" s="93">
        <v>46302.575659722221</v>
      </c>
      <c r="S4917">
        <v>1</v>
      </c>
      <c r="T4917">
        <v>20260573</v>
      </c>
      <c r="U4917" t="s">
        <v>40</v>
      </c>
      <c r="V4917">
        <v>20260573</v>
      </c>
    </row>
    <row r="4918" spans="1:22" x14ac:dyDescent="0.3">
      <c r="A4918" s="5">
        <v>46302</v>
      </c>
      <c r="B4918" s="98" t="s">
        <v>3866</v>
      </c>
      <c r="C4918" t="s">
        <v>949</v>
      </c>
      <c r="D4918" t="s">
        <v>1164</v>
      </c>
      <c r="E4918" t="s">
        <v>333</v>
      </c>
      <c r="F4918" t="s">
        <v>333</v>
      </c>
      <c r="G4918" t="s">
        <v>2733</v>
      </c>
      <c r="H4918" t="s">
        <v>2737</v>
      </c>
      <c r="I4918" s="91">
        <v>0.33333333333333331</v>
      </c>
      <c r="J4918" s="91">
        <v>0.3611111111111111</v>
      </c>
      <c r="K4918" s="92">
        <v>0.67</v>
      </c>
      <c r="O4918">
        <v>0</v>
      </c>
      <c r="P4918">
        <v>45.177658000000001</v>
      </c>
      <c r="Q4918">
        <v>5.7674839999999996</v>
      </c>
      <c r="R4918" s="93">
        <v>46302.575659722221</v>
      </c>
      <c r="S4918">
        <v>1</v>
      </c>
      <c r="T4918">
        <v>20260025</v>
      </c>
      <c r="U4918" t="s">
        <v>838</v>
      </c>
      <c r="V4918">
        <v>20260025</v>
      </c>
    </row>
    <row r="4919" spans="1:22" x14ac:dyDescent="0.3">
      <c r="A4919" s="5">
        <v>46302</v>
      </c>
      <c r="B4919" s="98" t="s">
        <v>3915</v>
      </c>
      <c r="C4919" t="s">
        <v>851</v>
      </c>
      <c r="D4919" t="s">
        <v>2169</v>
      </c>
      <c r="E4919" t="s">
        <v>630</v>
      </c>
      <c r="F4919" t="s">
        <v>2172</v>
      </c>
      <c r="G4919" t="s">
        <v>2733</v>
      </c>
      <c r="H4919" t="s">
        <v>2737</v>
      </c>
      <c r="I4919" s="91">
        <v>0.33333333333333331</v>
      </c>
      <c r="J4919" s="91">
        <v>0.37847222222222221</v>
      </c>
      <c r="K4919" s="92">
        <v>1.08</v>
      </c>
      <c r="O4919">
        <v>0</v>
      </c>
      <c r="P4919">
        <v>45.188236000000003</v>
      </c>
      <c r="Q4919">
        <v>5.7539119999999997</v>
      </c>
      <c r="R4919" s="93">
        <v>46302.575659722221</v>
      </c>
      <c r="S4919">
        <v>1</v>
      </c>
      <c r="T4919">
        <v>20260367</v>
      </c>
      <c r="U4919" t="s">
        <v>838</v>
      </c>
      <c r="V4919">
        <v>20260367</v>
      </c>
    </row>
    <row r="4920" spans="1:22" x14ac:dyDescent="0.3">
      <c r="A4920" s="5">
        <v>46302</v>
      </c>
      <c r="B4920" s="98" t="s">
        <v>3861</v>
      </c>
      <c r="C4920" t="s">
        <v>970</v>
      </c>
      <c r="D4920" t="s">
        <v>2862</v>
      </c>
      <c r="E4920" t="s">
        <v>613</v>
      </c>
      <c r="F4920" t="s">
        <v>2863</v>
      </c>
      <c r="G4920" t="s">
        <v>2733</v>
      </c>
      <c r="H4920" t="s">
        <v>2734</v>
      </c>
      <c r="I4920" s="91">
        <v>0.16666666666666666</v>
      </c>
      <c r="J4920" s="91">
        <v>0.18055555555555555</v>
      </c>
      <c r="K4920" s="92">
        <v>0.33</v>
      </c>
      <c r="O4920">
        <v>0</v>
      </c>
      <c r="P4920">
        <v>45.180928000000002</v>
      </c>
      <c r="Q4920">
        <v>5.7068519999999996</v>
      </c>
      <c r="R4920" s="93">
        <v>46302.575659722221</v>
      </c>
      <c r="S4920">
        <v>1</v>
      </c>
      <c r="T4920">
        <v>20260465</v>
      </c>
      <c r="U4920" t="s">
        <v>40</v>
      </c>
      <c r="V4920">
        <v>20260465</v>
      </c>
    </row>
    <row r="4921" spans="1:22" x14ac:dyDescent="0.3">
      <c r="A4921" s="5">
        <v>46302</v>
      </c>
      <c r="B4921" s="98" t="s">
        <v>3835</v>
      </c>
      <c r="C4921" t="s">
        <v>859</v>
      </c>
      <c r="D4921" t="s">
        <v>2824</v>
      </c>
      <c r="E4921" t="s">
        <v>450</v>
      </c>
      <c r="F4921" t="s">
        <v>2825</v>
      </c>
      <c r="G4921" t="s">
        <v>2733</v>
      </c>
      <c r="H4921" t="s">
        <v>2734</v>
      </c>
      <c r="I4921" s="91">
        <v>0.16666666666666666</v>
      </c>
      <c r="J4921" s="91">
        <v>0.18055555555555555</v>
      </c>
      <c r="K4921" s="92">
        <v>0.33</v>
      </c>
      <c r="O4921">
        <v>0</v>
      </c>
      <c r="P4921">
        <v>45.187130000000003</v>
      </c>
      <c r="Q4921">
        <v>5.717994</v>
      </c>
      <c r="R4921" s="93">
        <v>46302.575659722221</v>
      </c>
      <c r="S4921">
        <v>1</v>
      </c>
      <c r="T4921">
        <v>20260569</v>
      </c>
      <c r="U4921" t="s">
        <v>40</v>
      </c>
      <c r="V4921">
        <v>20260569</v>
      </c>
    </row>
    <row r="4922" spans="1:22" x14ac:dyDescent="0.3">
      <c r="A4922" s="5">
        <v>46302</v>
      </c>
      <c r="B4922" s="98" t="s">
        <v>3816</v>
      </c>
      <c r="C4922" t="s">
        <v>957</v>
      </c>
      <c r="D4922" t="s">
        <v>1587</v>
      </c>
      <c r="E4922" t="s">
        <v>157</v>
      </c>
      <c r="F4922" t="s">
        <v>3588</v>
      </c>
      <c r="G4922" t="s">
        <v>2733</v>
      </c>
      <c r="H4922" t="s">
        <v>2737</v>
      </c>
      <c r="I4922" s="91">
        <v>0.45833333333333331</v>
      </c>
      <c r="J4922" s="91">
        <v>0.48958333333333331</v>
      </c>
      <c r="K4922" s="92">
        <v>0.75</v>
      </c>
      <c r="O4922">
        <v>0</v>
      </c>
      <c r="P4922">
        <v>45.199010000000001</v>
      </c>
      <c r="Q4922">
        <v>5.7367730000000003</v>
      </c>
      <c r="R4922" s="93">
        <v>46302.575659722221</v>
      </c>
      <c r="S4922">
        <v>1</v>
      </c>
      <c r="T4922">
        <v>20260172</v>
      </c>
      <c r="U4922" t="s">
        <v>838</v>
      </c>
      <c r="V4922">
        <v>20260172</v>
      </c>
    </row>
    <row r="4923" spans="1:22" x14ac:dyDescent="0.3">
      <c r="A4923" s="5">
        <v>46302</v>
      </c>
      <c r="B4923" s="98" t="s">
        <v>6571</v>
      </c>
      <c r="C4923" t="s">
        <v>6569</v>
      </c>
      <c r="D4923" t="s">
        <v>1443</v>
      </c>
      <c r="E4923" t="s">
        <v>196</v>
      </c>
      <c r="F4923" t="s">
        <v>1445</v>
      </c>
      <c r="G4923" t="s">
        <v>2733</v>
      </c>
      <c r="H4923" t="s">
        <v>2737</v>
      </c>
      <c r="I4923" s="91">
        <v>0.33333333333333331</v>
      </c>
      <c r="J4923" s="91">
        <v>0.34722222222222221</v>
      </c>
      <c r="K4923" s="92">
        <v>0.33</v>
      </c>
      <c r="O4923">
        <v>0</v>
      </c>
      <c r="P4923">
        <v>45.224155000000003</v>
      </c>
      <c r="Q4923">
        <v>5.6907769999999998</v>
      </c>
      <c r="R4923" s="93">
        <v>46302.575659722221</v>
      </c>
      <c r="S4923">
        <v>0</v>
      </c>
      <c r="T4923">
        <v>20260123</v>
      </c>
      <c r="U4923" t="s">
        <v>838</v>
      </c>
      <c r="V4923">
        <v>20260123</v>
      </c>
    </row>
    <row r="4924" spans="1:22" x14ac:dyDescent="0.3">
      <c r="A4924" s="5">
        <v>46302</v>
      </c>
      <c r="B4924" s="98" t="s">
        <v>3872</v>
      </c>
      <c r="C4924" t="s">
        <v>866</v>
      </c>
      <c r="D4924" t="s">
        <v>2117</v>
      </c>
      <c r="E4924" t="s">
        <v>664</v>
      </c>
      <c r="F4924" t="s">
        <v>3468</v>
      </c>
      <c r="G4924" t="s">
        <v>2733</v>
      </c>
      <c r="H4924" t="s">
        <v>2737</v>
      </c>
      <c r="I4924" s="91">
        <v>0.33333333333333331</v>
      </c>
      <c r="J4924" s="91">
        <v>0.34722222222222221</v>
      </c>
      <c r="K4924" s="92">
        <v>0.33</v>
      </c>
      <c r="L4924" s="91">
        <v>0.18124999999999999</v>
      </c>
      <c r="M4924" s="91">
        <v>0.25</v>
      </c>
      <c r="N4924" s="92">
        <v>1.65</v>
      </c>
      <c r="O4924">
        <v>1</v>
      </c>
      <c r="P4924">
        <v>45.239960000000004</v>
      </c>
      <c r="Q4924">
        <v>5.820354</v>
      </c>
      <c r="R4924" s="93">
        <v>46302.575659722221</v>
      </c>
      <c r="S4924">
        <v>1</v>
      </c>
      <c r="T4924">
        <v>20260347</v>
      </c>
      <c r="U4924" t="s">
        <v>838</v>
      </c>
      <c r="V4924">
        <v>20260347</v>
      </c>
    </row>
    <row r="4925" spans="1:22" x14ac:dyDescent="0.3">
      <c r="A4925" s="5">
        <v>46302</v>
      </c>
      <c r="B4925" s="98" t="s">
        <v>3845</v>
      </c>
      <c r="C4925" t="s">
        <v>950</v>
      </c>
      <c r="D4925" t="s">
        <v>1334</v>
      </c>
      <c r="E4925" t="s">
        <v>711</v>
      </c>
      <c r="F4925" t="s">
        <v>711</v>
      </c>
      <c r="G4925" t="s">
        <v>2733</v>
      </c>
      <c r="H4925" t="s">
        <v>2737</v>
      </c>
      <c r="I4925" s="91">
        <v>0.33333333333333331</v>
      </c>
      <c r="J4925" s="91">
        <v>0.37847222222222221</v>
      </c>
      <c r="K4925" s="92">
        <v>1.08</v>
      </c>
      <c r="O4925">
        <v>0</v>
      </c>
      <c r="P4925">
        <v>45.188094</v>
      </c>
      <c r="Q4925">
        <v>5.7140089999999999</v>
      </c>
      <c r="R4925" s="93">
        <v>46302.575659722221</v>
      </c>
      <c r="S4925">
        <v>1</v>
      </c>
      <c r="T4925">
        <v>20260475</v>
      </c>
      <c r="U4925" t="s">
        <v>838</v>
      </c>
      <c r="V4925">
        <v>20260475</v>
      </c>
    </row>
    <row r="4926" spans="1:22" x14ac:dyDescent="0.3">
      <c r="A4926" s="5">
        <v>46302</v>
      </c>
      <c r="B4926" s="98" t="s">
        <v>3846</v>
      </c>
      <c r="C4926" t="s">
        <v>863</v>
      </c>
      <c r="D4926" t="s">
        <v>3391</v>
      </c>
      <c r="E4926" t="s">
        <v>182</v>
      </c>
      <c r="F4926" t="s">
        <v>3392</v>
      </c>
      <c r="G4926" t="s">
        <v>2733</v>
      </c>
      <c r="H4926" t="s">
        <v>2734</v>
      </c>
      <c r="I4926" s="91">
        <v>0.16666666666666666</v>
      </c>
      <c r="J4926" s="91">
        <v>0.18055555555555555</v>
      </c>
      <c r="K4926" s="92">
        <v>0.33</v>
      </c>
      <c r="L4926" s="91">
        <v>0.1986111111111111</v>
      </c>
      <c r="M4926" s="91">
        <v>0.20069444444444445</v>
      </c>
      <c r="N4926" s="92">
        <v>0.05</v>
      </c>
      <c r="O4926">
        <v>1</v>
      </c>
      <c r="P4926">
        <v>45.192013000000003</v>
      </c>
      <c r="Q4926">
        <v>5.7196360000000004</v>
      </c>
      <c r="R4926" s="93">
        <v>46302.575659722221</v>
      </c>
      <c r="S4926">
        <v>1</v>
      </c>
      <c r="T4926">
        <v>20260523</v>
      </c>
      <c r="U4926" t="s">
        <v>40</v>
      </c>
      <c r="V4926">
        <v>20260523</v>
      </c>
    </row>
    <row r="4927" spans="1:22" x14ac:dyDescent="0.3">
      <c r="A4927" s="5">
        <v>46302</v>
      </c>
      <c r="B4927" s="98" t="s">
        <v>3815</v>
      </c>
      <c r="C4927" t="s">
        <v>905</v>
      </c>
      <c r="D4927" t="s">
        <v>2831</v>
      </c>
      <c r="E4927" t="s">
        <v>63</v>
      </c>
      <c r="F4927" t="s">
        <v>6018</v>
      </c>
      <c r="G4927" t="s">
        <v>2733</v>
      </c>
      <c r="H4927" t="s">
        <v>2734</v>
      </c>
      <c r="I4927" s="91">
        <v>0.16666666666666666</v>
      </c>
      <c r="J4927" s="91">
        <v>0.18055555555555555</v>
      </c>
      <c r="K4927" s="92">
        <v>0.33</v>
      </c>
      <c r="O4927">
        <v>0</v>
      </c>
      <c r="P4927">
        <v>45.185625999999999</v>
      </c>
      <c r="Q4927">
        <v>5.7211239999999997</v>
      </c>
      <c r="R4927" s="93">
        <v>46302.575659722221</v>
      </c>
      <c r="S4927">
        <v>1</v>
      </c>
      <c r="T4927">
        <v>20260319</v>
      </c>
      <c r="U4927" t="s">
        <v>40</v>
      </c>
      <c r="V4927">
        <v>20260319</v>
      </c>
    </row>
    <row r="4928" spans="1:22" x14ac:dyDescent="0.3">
      <c r="A4928" s="5">
        <v>46302</v>
      </c>
      <c r="B4928" s="98" t="s">
        <v>3869</v>
      </c>
      <c r="C4928" t="s">
        <v>907</v>
      </c>
      <c r="D4928" t="s">
        <v>2477</v>
      </c>
      <c r="E4928" t="s">
        <v>447</v>
      </c>
      <c r="F4928" t="s">
        <v>2479</v>
      </c>
      <c r="G4928" t="s">
        <v>2733</v>
      </c>
      <c r="H4928" t="s">
        <v>2737</v>
      </c>
      <c r="I4928" s="91">
        <v>0.33333333333333331</v>
      </c>
      <c r="J4928" s="91">
        <v>0.34722222222222221</v>
      </c>
      <c r="K4928" s="92">
        <v>0.33</v>
      </c>
      <c r="L4928" s="91">
        <v>0.43541666666666667</v>
      </c>
      <c r="M4928" s="91">
        <v>0.54027777777777775</v>
      </c>
      <c r="N4928" s="92">
        <v>2.52</v>
      </c>
      <c r="O4928">
        <v>1</v>
      </c>
      <c r="P4928">
        <v>45.351264</v>
      </c>
      <c r="Q4928">
        <v>5.6007429999999996</v>
      </c>
      <c r="R4928" s="93">
        <v>46302.575659722221</v>
      </c>
      <c r="S4928">
        <v>1</v>
      </c>
      <c r="T4928">
        <v>20260466</v>
      </c>
      <c r="U4928" t="s">
        <v>838</v>
      </c>
      <c r="V4928">
        <v>20260466</v>
      </c>
    </row>
    <row r="4929" spans="1:22" x14ac:dyDescent="0.3">
      <c r="A4929" s="5">
        <v>46302</v>
      </c>
      <c r="B4929" s="98" t="s">
        <v>3820</v>
      </c>
      <c r="C4929" t="s">
        <v>961</v>
      </c>
      <c r="D4929" t="s">
        <v>3395</v>
      </c>
      <c r="E4929" t="s">
        <v>523</v>
      </c>
      <c r="F4929" t="s">
        <v>3396</v>
      </c>
      <c r="G4929" t="s">
        <v>2733</v>
      </c>
      <c r="H4929" t="s">
        <v>2734</v>
      </c>
      <c r="I4929" s="91">
        <v>0.20833333333333334</v>
      </c>
      <c r="J4929" s="91">
        <v>0.22222222222222221</v>
      </c>
      <c r="K4929" s="92">
        <v>0.33</v>
      </c>
      <c r="L4929" s="91">
        <v>0.39791666666666664</v>
      </c>
      <c r="M4929" s="91">
        <v>0.58680555555555558</v>
      </c>
      <c r="N4929" s="92">
        <v>4.53</v>
      </c>
      <c r="O4929">
        <v>1</v>
      </c>
      <c r="P4929">
        <v>45.165317999999999</v>
      </c>
      <c r="Q4929">
        <v>5.7205139999999997</v>
      </c>
      <c r="R4929" s="93">
        <v>46302.575659722221</v>
      </c>
      <c r="S4929">
        <v>1</v>
      </c>
      <c r="T4929">
        <v>20260215</v>
      </c>
      <c r="U4929" t="s">
        <v>40</v>
      </c>
      <c r="V4929">
        <v>20260215</v>
      </c>
    </row>
    <row r="4930" spans="1:22" x14ac:dyDescent="0.3">
      <c r="A4930" s="5">
        <v>46302</v>
      </c>
      <c r="B4930" s="98" t="s">
        <v>3883</v>
      </c>
      <c r="C4930" t="s">
        <v>849</v>
      </c>
      <c r="D4930" t="s">
        <v>2882</v>
      </c>
      <c r="E4930" t="s">
        <v>718</v>
      </c>
      <c r="F4930" t="s">
        <v>2883</v>
      </c>
      <c r="G4930" t="s">
        <v>2733</v>
      </c>
      <c r="H4930" t="s">
        <v>2734</v>
      </c>
      <c r="I4930" s="91">
        <v>0.16666666666666666</v>
      </c>
      <c r="J4930" s="91">
        <v>0.18055555555555555</v>
      </c>
      <c r="K4930" s="92">
        <v>0.33</v>
      </c>
      <c r="L4930" s="91">
        <v>0.40347222222222223</v>
      </c>
      <c r="M4930" s="91">
        <v>0.41666666666666669</v>
      </c>
      <c r="N4930" s="92">
        <v>0.32</v>
      </c>
      <c r="O4930">
        <v>1</v>
      </c>
      <c r="P4930">
        <v>45.244853999999997</v>
      </c>
      <c r="Q4930">
        <v>5.6734859999999996</v>
      </c>
      <c r="R4930" s="93">
        <v>46302.575659722221</v>
      </c>
      <c r="S4930">
        <v>1</v>
      </c>
      <c r="T4930">
        <v>20260265</v>
      </c>
      <c r="U4930" t="s">
        <v>40</v>
      </c>
      <c r="V4930">
        <v>20260265</v>
      </c>
    </row>
    <row r="4931" spans="1:22" x14ac:dyDescent="0.3">
      <c r="A4931" s="5">
        <v>46302</v>
      </c>
      <c r="B4931" s="98" t="s">
        <v>3846</v>
      </c>
      <c r="C4931" t="s">
        <v>863</v>
      </c>
      <c r="D4931" t="s">
        <v>2878</v>
      </c>
      <c r="E4931" t="s">
        <v>592</v>
      </c>
      <c r="F4931" t="s">
        <v>2879</v>
      </c>
      <c r="G4931" t="s">
        <v>2733</v>
      </c>
      <c r="H4931" t="s">
        <v>2734</v>
      </c>
      <c r="I4931" s="91">
        <v>0.16666666666666666</v>
      </c>
      <c r="J4931" s="91">
        <v>0.18055555555555555</v>
      </c>
      <c r="K4931" s="92">
        <v>0.33</v>
      </c>
      <c r="L4931" s="91">
        <v>0.2076388888888889</v>
      </c>
      <c r="M4931" s="91">
        <v>0.20972222222222223</v>
      </c>
      <c r="N4931" s="92">
        <v>0.05</v>
      </c>
      <c r="O4931">
        <v>1</v>
      </c>
      <c r="P4931">
        <v>45.191043000000001</v>
      </c>
      <c r="Q4931">
        <v>5.7160380000000002</v>
      </c>
      <c r="R4931" s="93">
        <v>46302.575659722221</v>
      </c>
      <c r="S4931">
        <v>1</v>
      </c>
      <c r="T4931">
        <v>20260389</v>
      </c>
      <c r="U4931" t="s">
        <v>40</v>
      </c>
      <c r="V4931">
        <v>20260389</v>
      </c>
    </row>
    <row r="4932" spans="1:22" x14ac:dyDescent="0.3">
      <c r="A4932" s="5">
        <v>46302</v>
      </c>
      <c r="B4932" s="98" t="s">
        <v>3840</v>
      </c>
      <c r="C4932" t="s">
        <v>959</v>
      </c>
      <c r="D4932" t="s">
        <v>2887</v>
      </c>
      <c r="E4932" t="s">
        <v>355</v>
      </c>
      <c r="F4932" t="s">
        <v>2888</v>
      </c>
      <c r="G4932" t="s">
        <v>2733</v>
      </c>
      <c r="H4932" t="s">
        <v>2734</v>
      </c>
      <c r="I4932" s="91">
        <v>0.19791666666666666</v>
      </c>
      <c r="J4932" s="91">
        <v>0.21180555555555555</v>
      </c>
      <c r="K4932" s="92">
        <v>0.33</v>
      </c>
      <c r="O4932">
        <v>0</v>
      </c>
      <c r="P4932">
        <v>45.212302999999999</v>
      </c>
      <c r="Q4932">
        <v>5.7928930000000003</v>
      </c>
      <c r="R4932" s="93">
        <v>46302.575659722221</v>
      </c>
      <c r="S4932">
        <v>1</v>
      </c>
      <c r="T4932">
        <v>20260307</v>
      </c>
      <c r="U4932" t="s">
        <v>40</v>
      </c>
      <c r="V4932">
        <v>20260307</v>
      </c>
    </row>
    <row r="4933" spans="1:22" x14ac:dyDescent="0.3">
      <c r="A4933" s="5">
        <v>46302</v>
      </c>
      <c r="B4933" s="98" t="s">
        <v>3854</v>
      </c>
      <c r="C4933" t="s">
        <v>963</v>
      </c>
      <c r="D4933" t="s">
        <v>1254</v>
      </c>
      <c r="E4933" t="s">
        <v>376</v>
      </c>
      <c r="F4933" t="s">
        <v>1256</v>
      </c>
      <c r="G4933" t="s">
        <v>2733</v>
      </c>
      <c r="H4933" t="s">
        <v>2737</v>
      </c>
      <c r="I4933" s="91">
        <v>0.29166666666666669</v>
      </c>
      <c r="J4933" s="91">
        <v>0.30555555555555558</v>
      </c>
      <c r="K4933" s="92">
        <v>0.33</v>
      </c>
      <c r="L4933" s="91">
        <v>0.45069444444444445</v>
      </c>
      <c r="M4933" s="91">
        <v>0.46944444444444444</v>
      </c>
      <c r="N4933" s="92">
        <v>0.45</v>
      </c>
      <c r="O4933">
        <v>1</v>
      </c>
      <c r="P4933">
        <v>45.182341999999998</v>
      </c>
      <c r="Q4933">
        <v>5.7126530000000004</v>
      </c>
      <c r="R4933" s="93">
        <v>46302.575659722221</v>
      </c>
      <c r="S4933">
        <v>1</v>
      </c>
      <c r="T4933">
        <v>20260054</v>
      </c>
      <c r="U4933" t="s">
        <v>838</v>
      </c>
      <c r="V4933">
        <v>20260054</v>
      </c>
    </row>
    <row r="4934" spans="1:22" x14ac:dyDescent="0.3">
      <c r="A4934" s="5">
        <v>46302</v>
      </c>
      <c r="B4934" s="98" t="s">
        <v>3827</v>
      </c>
      <c r="C4934" t="s">
        <v>967</v>
      </c>
      <c r="D4934" t="s">
        <v>3490</v>
      </c>
      <c r="E4934" t="s">
        <v>155</v>
      </c>
      <c r="F4934" t="s">
        <v>3491</v>
      </c>
      <c r="G4934" t="s">
        <v>2733</v>
      </c>
      <c r="H4934" t="s">
        <v>2734</v>
      </c>
      <c r="I4934" s="91">
        <v>0.16666666666666666</v>
      </c>
      <c r="J4934" s="91">
        <v>0.18055555555555555</v>
      </c>
      <c r="K4934" s="92">
        <v>0.33</v>
      </c>
      <c r="L4934" s="91">
        <v>0.21111111111111111</v>
      </c>
      <c r="M4934" s="91">
        <v>0.21736111111111112</v>
      </c>
      <c r="N4934" s="92">
        <v>0.15</v>
      </c>
      <c r="O4934">
        <v>1</v>
      </c>
      <c r="P4934">
        <v>45.187305000000002</v>
      </c>
      <c r="Q4934">
        <v>5.7191090000000004</v>
      </c>
      <c r="R4934" s="93">
        <v>46302.575659722221</v>
      </c>
      <c r="S4934">
        <v>1</v>
      </c>
      <c r="T4934">
        <v>20260333</v>
      </c>
      <c r="U4934" t="s">
        <v>40</v>
      </c>
      <c r="V4934">
        <v>20260333</v>
      </c>
    </row>
    <row r="4935" spans="1:22" x14ac:dyDescent="0.3">
      <c r="A4935" s="5">
        <v>46302</v>
      </c>
      <c r="B4935" s="98" t="s">
        <v>3847</v>
      </c>
      <c r="C4935" t="s">
        <v>900</v>
      </c>
      <c r="D4935" t="s">
        <v>3509</v>
      </c>
      <c r="E4935" t="s">
        <v>698</v>
      </c>
      <c r="F4935" t="s">
        <v>3510</v>
      </c>
      <c r="G4935" t="s">
        <v>2733</v>
      </c>
      <c r="H4935" t="s">
        <v>2734</v>
      </c>
      <c r="I4935" s="91">
        <v>0.16666666666666666</v>
      </c>
      <c r="J4935" s="91">
        <v>0.18055555555555555</v>
      </c>
      <c r="K4935" s="92">
        <v>0.33</v>
      </c>
      <c r="L4935" s="91">
        <v>2.6388888888888889E-2</v>
      </c>
      <c r="M4935" s="91">
        <v>0.58958333333333335</v>
      </c>
      <c r="N4935" s="92">
        <v>13.52</v>
      </c>
      <c r="O4935">
        <v>1</v>
      </c>
      <c r="P4935">
        <v>45.220844</v>
      </c>
      <c r="Q4935">
        <v>5.6904969999999997</v>
      </c>
      <c r="R4935" s="93">
        <v>46302.575659722221</v>
      </c>
      <c r="S4935">
        <v>1</v>
      </c>
      <c r="T4935">
        <v>20260563</v>
      </c>
      <c r="U4935" t="s">
        <v>40</v>
      </c>
      <c r="V4935">
        <v>20260563</v>
      </c>
    </row>
    <row r="4936" spans="1:22" x14ac:dyDescent="0.3">
      <c r="A4936" s="5">
        <v>46302</v>
      </c>
      <c r="B4936" s="98" t="s">
        <v>3821</v>
      </c>
      <c r="C4936" t="s">
        <v>879</v>
      </c>
      <c r="D4936" t="s">
        <v>1571</v>
      </c>
      <c r="E4936" t="s">
        <v>659</v>
      </c>
      <c r="F4936" t="s">
        <v>1573</v>
      </c>
      <c r="G4936" t="s">
        <v>2733</v>
      </c>
      <c r="H4936" t="s">
        <v>2737</v>
      </c>
      <c r="I4936" s="91">
        <v>0.2638888888888889</v>
      </c>
      <c r="J4936" s="91">
        <v>0.33333333333333331</v>
      </c>
      <c r="K4936" s="92">
        <v>1.67</v>
      </c>
      <c r="L4936" s="91">
        <v>0.33055555555555555</v>
      </c>
      <c r="M4936" s="91">
        <v>0.41458333333333336</v>
      </c>
      <c r="N4936" s="92">
        <v>2.02</v>
      </c>
      <c r="O4936">
        <v>1</v>
      </c>
      <c r="P4936">
        <v>45.369183</v>
      </c>
      <c r="Q4936">
        <v>5.5819970000000003</v>
      </c>
      <c r="R4936" s="93">
        <v>46302.575659722221</v>
      </c>
      <c r="S4936">
        <v>1</v>
      </c>
      <c r="T4936">
        <v>20260166</v>
      </c>
      <c r="U4936" t="s">
        <v>838</v>
      </c>
      <c r="V4936">
        <v>20260166</v>
      </c>
    </row>
    <row r="4937" spans="1:22" x14ac:dyDescent="0.3">
      <c r="A4937" s="5">
        <v>46302</v>
      </c>
      <c r="B4937" s="98" t="s">
        <v>3826</v>
      </c>
      <c r="C4937" t="s">
        <v>886</v>
      </c>
      <c r="D4937" t="s">
        <v>2897</v>
      </c>
      <c r="E4937" t="s">
        <v>399</v>
      </c>
      <c r="F4937" t="s">
        <v>2898</v>
      </c>
      <c r="G4937" t="s">
        <v>2733</v>
      </c>
      <c r="H4937" t="s">
        <v>2734</v>
      </c>
      <c r="I4937" s="91">
        <v>0.16666666666666666</v>
      </c>
      <c r="J4937" s="91">
        <v>0.18055555555555555</v>
      </c>
      <c r="K4937" s="92">
        <v>0.33</v>
      </c>
      <c r="L4937" s="91">
        <v>0.18541666666666667</v>
      </c>
      <c r="M4937" s="91">
        <v>0.46527777777777779</v>
      </c>
      <c r="N4937" s="92">
        <v>6.72</v>
      </c>
      <c r="O4937">
        <v>1</v>
      </c>
      <c r="P4937">
        <v>45.182088999999998</v>
      </c>
      <c r="Q4937">
        <v>5.7467969999999999</v>
      </c>
      <c r="R4937" s="93">
        <v>46302.575659722221</v>
      </c>
      <c r="S4937">
        <v>1</v>
      </c>
      <c r="T4937">
        <v>20260316</v>
      </c>
      <c r="U4937" t="s">
        <v>40</v>
      </c>
      <c r="V4937">
        <v>20260316</v>
      </c>
    </row>
    <row r="4938" spans="1:22" x14ac:dyDescent="0.3">
      <c r="A4938" s="5">
        <v>46302</v>
      </c>
      <c r="B4938" s="98" t="s">
        <v>3849</v>
      </c>
      <c r="C4938" t="s">
        <v>861</v>
      </c>
      <c r="D4938" t="s">
        <v>3202</v>
      </c>
      <c r="E4938" t="s">
        <v>181</v>
      </c>
      <c r="F4938" t="s">
        <v>3203</v>
      </c>
      <c r="G4938" t="s">
        <v>2733</v>
      </c>
      <c r="H4938" t="s">
        <v>2734</v>
      </c>
      <c r="I4938" s="91">
        <v>0.16666666666666666</v>
      </c>
      <c r="J4938" s="91">
        <v>0.18055555555555555</v>
      </c>
      <c r="K4938" s="92">
        <v>0.33</v>
      </c>
      <c r="O4938">
        <v>0</v>
      </c>
      <c r="P4938">
        <v>45.191468999999998</v>
      </c>
      <c r="Q4938">
        <v>5.7242329999999999</v>
      </c>
      <c r="R4938" s="93">
        <v>46302.575659722221</v>
      </c>
      <c r="S4938">
        <v>1</v>
      </c>
      <c r="T4938">
        <v>20260525</v>
      </c>
      <c r="U4938" t="s">
        <v>40</v>
      </c>
      <c r="V4938">
        <v>20260525</v>
      </c>
    </row>
    <row r="4939" spans="1:22" x14ac:dyDescent="0.3">
      <c r="A4939" s="5">
        <v>46302</v>
      </c>
      <c r="B4939" s="98" t="s">
        <v>3845</v>
      </c>
      <c r="C4939" t="s">
        <v>950</v>
      </c>
      <c r="D4939" t="s">
        <v>2893</v>
      </c>
      <c r="E4939" t="s">
        <v>326</v>
      </c>
      <c r="F4939" t="s">
        <v>2894</v>
      </c>
      <c r="G4939" t="s">
        <v>2733</v>
      </c>
      <c r="H4939" t="s">
        <v>2734</v>
      </c>
      <c r="I4939" s="91">
        <v>0.16666666666666666</v>
      </c>
      <c r="J4939" s="91">
        <v>0.18055555555555555</v>
      </c>
      <c r="K4939" s="92">
        <v>0.33</v>
      </c>
      <c r="L4939" s="91">
        <v>0.16875000000000001</v>
      </c>
      <c r="M4939" s="91">
        <v>0.47152777777777777</v>
      </c>
      <c r="N4939" s="92">
        <v>7.27</v>
      </c>
      <c r="O4939">
        <v>1</v>
      </c>
      <c r="P4939">
        <v>45.194364</v>
      </c>
      <c r="Q4939">
        <v>5.6996609999999999</v>
      </c>
      <c r="R4939" s="93">
        <v>46302.575659722221</v>
      </c>
      <c r="S4939">
        <v>1</v>
      </c>
      <c r="T4939">
        <v>20260288</v>
      </c>
      <c r="U4939" t="s">
        <v>40</v>
      </c>
      <c r="V4939">
        <v>20260288</v>
      </c>
    </row>
    <row r="4940" spans="1:22" x14ac:dyDescent="0.3">
      <c r="A4940" s="5">
        <v>46302</v>
      </c>
      <c r="B4940" s="98" t="s">
        <v>3854</v>
      </c>
      <c r="C4940" t="s">
        <v>963</v>
      </c>
      <c r="D4940" t="s">
        <v>1294</v>
      </c>
      <c r="E4940" t="s">
        <v>128</v>
      </c>
      <c r="F4940" t="s">
        <v>6030</v>
      </c>
      <c r="G4940" t="s">
        <v>2733</v>
      </c>
      <c r="H4940" t="s">
        <v>2781</v>
      </c>
      <c r="I4940" s="91">
        <v>0.33333333333333331</v>
      </c>
      <c r="J4940" s="91">
        <v>0.34722222222222221</v>
      </c>
      <c r="K4940" s="92">
        <v>0.33</v>
      </c>
      <c r="O4940">
        <v>0</v>
      </c>
      <c r="P4940">
        <v>45.191443999999997</v>
      </c>
      <c r="Q4940">
        <v>5.7273620000000003</v>
      </c>
      <c r="R4940" s="93">
        <v>46302.575659722221</v>
      </c>
      <c r="S4940">
        <v>1</v>
      </c>
      <c r="T4940">
        <v>20260069</v>
      </c>
      <c r="U4940" t="s">
        <v>838</v>
      </c>
      <c r="V4940">
        <v>20260069</v>
      </c>
    </row>
    <row r="4941" spans="1:22" x14ac:dyDescent="0.3">
      <c r="A4941" s="5">
        <v>46302</v>
      </c>
      <c r="B4941" s="98" t="s">
        <v>3811</v>
      </c>
      <c r="C4941" t="s">
        <v>975</v>
      </c>
      <c r="D4941" t="s">
        <v>1917</v>
      </c>
      <c r="E4941" t="s">
        <v>271</v>
      </c>
      <c r="F4941" t="s">
        <v>3521</v>
      </c>
      <c r="G4941" t="s">
        <v>2733</v>
      </c>
      <c r="H4941" t="s">
        <v>2781</v>
      </c>
      <c r="I4941" s="91">
        <v>0.16666666666666666</v>
      </c>
      <c r="J4941" s="91">
        <v>0.22916666666666666</v>
      </c>
      <c r="K4941" s="92">
        <v>1.5</v>
      </c>
      <c r="L4941" s="91">
        <v>0.18680555555555556</v>
      </c>
      <c r="M4941" s="91">
        <v>0.2361111111111111</v>
      </c>
      <c r="N4941" s="92">
        <v>1.18</v>
      </c>
      <c r="O4941">
        <v>1</v>
      </c>
      <c r="P4941">
        <v>45.350082999999998</v>
      </c>
      <c r="Q4941">
        <v>5.5047350000000002</v>
      </c>
      <c r="R4941" s="93">
        <v>46302.575659722221</v>
      </c>
      <c r="S4941">
        <v>1</v>
      </c>
      <c r="T4941">
        <v>20260283</v>
      </c>
      <c r="U4941" t="s">
        <v>838</v>
      </c>
      <c r="V4941">
        <v>20260283</v>
      </c>
    </row>
    <row r="4942" spans="1:22" x14ac:dyDescent="0.3">
      <c r="A4942" s="5">
        <v>46302</v>
      </c>
      <c r="B4942" s="98" t="s">
        <v>3818</v>
      </c>
      <c r="C4942" t="s">
        <v>870</v>
      </c>
      <c r="D4942" t="s">
        <v>1110</v>
      </c>
      <c r="E4942" t="s">
        <v>198</v>
      </c>
      <c r="F4942" t="s">
        <v>198</v>
      </c>
      <c r="G4942" t="s">
        <v>2733</v>
      </c>
      <c r="H4942" t="s">
        <v>2737</v>
      </c>
      <c r="I4942" s="91">
        <v>0.51388888888888884</v>
      </c>
      <c r="J4942" s="91">
        <v>0.53819444444444442</v>
      </c>
      <c r="K4942" s="92">
        <v>0.57999999999999996</v>
      </c>
      <c r="O4942">
        <v>0</v>
      </c>
      <c r="P4942">
        <v>45.188409999999998</v>
      </c>
      <c r="Q4942">
        <v>5.7258019999999998</v>
      </c>
      <c r="R4942" s="93">
        <v>46302.575659722221</v>
      </c>
      <c r="S4942">
        <v>1</v>
      </c>
      <c r="T4942">
        <v>20260015</v>
      </c>
      <c r="U4942" t="s">
        <v>838</v>
      </c>
      <c r="V4942">
        <v>20260015</v>
      </c>
    </row>
    <row r="4943" spans="1:22" x14ac:dyDescent="0.3">
      <c r="A4943" s="5">
        <v>46302</v>
      </c>
      <c r="B4943" s="98" t="s">
        <v>3889</v>
      </c>
      <c r="C4943" t="s">
        <v>972</v>
      </c>
      <c r="D4943" t="s">
        <v>3411</v>
      </c>
      <c r="E4943" t="s">
        <v>741</v>
      </c>
      <c r="F4943" t="s">
        <v>3412</v>
      </c>
      <c r="G4943" t="s">
        <v>2733</v>
      </c>
      <c r="H4943" t="s">
        <v>2734</v>
      </c>
      <c r="I4943" s="91">
        <v>0.16666666666666666</v>
      </c>
      <c r="J4943" s="91">
        <v>0.18055555555555555</v>
      </c>
      <c r="K4943" s="92">
        <v>0.33</v>
      </c>
      <c r="O4943">
        <v>0</v>
      </c>
      <c r="P4943">
        <v>45.157052</v>
      </c>
      <c r="Q4943">
        <v>5.7211379999999998</v>
      </c>
      <c r="R4943" s="93">
        <v>46302.575659722221</v>
      </c>
      <c r="S4943">
        <v>1</v>
      </c>
      <c r="T4943">
        <v>20260443</v>
      </c>
      <c r="U4943" t="s">
        <v>40</v>
      </c>
      <c r="V4943">
        <v>20260443</v>
      </c>
    </row>
    <row r="4944" spans="1:22" x14ac:dyDescent="0.3">
      <c r="A4944" s="5">
        <v>46302</v>
      </c>
      <c r="B4944" s="98" t="s">
        <v>3866</v>
      </c>
      <c r="C4944" t="s">
        <v>949</v>
      </c>
      <c r="D4944" t="s">
        <v>3593</v>
      </c>
      <c r="E4944" t="s">
        <v>402</v>
      </c>
      <c r="F4944" t="s">
        <v>402</v>
      </c>
      <c r="G4944" t="s">
        <v>2733</v>
      </c>
      <c r="H4944" t="s">
        <v>2734</v>
      </c>
      <c r="I4944" s="91">
        <v>0.16666666666666666</v>
      </c>
      <c r="J4944" s="91">
        <v>0.18055555555555555</v>
      </c>
      <c r="K4944" s="92">
        <v>0.33</v>
      </c>
      <c r="O4944">
        <v>0</v>
      </c>
      <c r="P4944">
        <v>45.145840999999997</v>
      </c>
      <c r="Q4944">
        <v>5.7421040000000003</v>
      </c>
      <c r="R4944" s="93">
        <v>46302.575659722221</v>
      </c>
      <c r="S4944">
        <v>1</v>
      </c>
      <c r="T4944">
        <v>20260252</v>
      </c>
      <c r="U4944" t="s">
        <v>40</v>
      </c>
      <c r="V4944">
        <v>20260252</v>
      </c>
    </row>
    <row r="4945" spans="1:22" x14ac:dyDescent="0.3">
      <c r="A4945" s="5">
        <v>46302</v>
      </c>
      <c r="B4945" s="98" t="s">
        <v>3841</v>
      </c>
      <c r="C4945" t="s">
        <v>971</v>
      </c>
      <c r="D4945" t="s">
        <v>2623</v>
      </c>
      <c r="E4945" t="s">
        <v>445</v>
      </c>
      <c r="F4945" t="s">
        <v>2838</v>
      </c>
      <c r="G4945" t="s">
        <v>2733</v>
      </c>
      <c r="H4945" t="s">
        <v>2737</v>
      </c>
      <c r="I4945" s="91">
        <v>0.33333333333333331</v>
      </c>
      <c r="J4945" s="91">
        <v>0.34722222222222221</v>
      </c>
      <c r="K4945" s="92">
        <v>0.33</v>
      </c>
      <c r="O4945">
        <v>0</v>
      </c>
      <c r="P4945">
        <v>45.181372000000003</v>
      </c>
      <c r="Q4945">
        <v>5.7330990000000002</v>
      </c>
      <c r="R4945" s="93">
        <v>46302.575659722221</v>
      </c>
      <c r="S4945">
        <v>1</v>
      </c>
      <c r="T4945">
        <v>20260540</v>
      </c>
      <c r="U4945" t="s">
        <v>838</v>
      </c>
      <c r="V4945">
        <v>20260540</v>
      </c>
    </row>
    <row r="4946" spans="1:22" x14ac:dyDescent="0.3">
      <c r="A4946" s="5">
        <v>46302</v>
      </c>
      <c r="B4946" s="98" t="s">
        <v>3767</v>
      </c>
      <c r="C4946" t="s">
        <v>846</v>
      </c>
      <c r="E4946" t="s">
        <v>3799</v>
      </c>
      <c r="F4946" t="s">
        <v>3799</v>
      </c>
      <c r="I4946" s="91">
        <v>0.16666666666666666</v>
      </c>
      <c r="J4946" s="91">
        <v>0.1736111111111111</v>
      </c>
      <c r="K4946" s="92">
        <v>0.17</v>
      </c>
      <c r="O4946">
        <v>0</v>
      </c>
      <c r="P4946">
        <v>45.215843</v>
      </c>
      <c r="Q4946">
        <v>5.6930630000000004</v>
      </c>
      <c r="R4946" s="93">
        <v>46302.575659722221</v>
      </c>
      <c r="S4946">
        <v>0</v>
      </c>
      <c r="T4946">
        <v>20260248</v>
      </c>
      <c r="U4946" t="s">
        <v>3760</v>
      </c>
      <c r="V4946">
        <v>20260248</v>
      </c>
    </row>
    <row r="4947" spans="1:22" x14ac:dyDescent="0.3">
      <c r="A4947" s="5">
        <v>46302</v>
      </c>
      <c r="B4947" s="98" t="s">
        <v>3849</v>
      </c>
      <c r="C4947" t="s">
        <v>861</v>
      </c>
      <c r="D4947" t="s">
        <v>2843</v>
      </c>
      <c r="E4947" t="s">
        <v>369</v>
      </c>
      <c r="F4947" t="s">
        <v>2844</v>
      </c>
      <c r="G4947" t="s">
        <v>2733</v>
      </c>
      <c r="H4947" t="s">
        <v>2734</v>
      </c>
      <c r="I4947" s="91">
        <v>0.16666666666666666</v>
      </c>
      <c r="J4947" s="91">
        <v>0.18055555555555555</v>
      </c>
      <c r="K4947" s="92">
        <v>0.33</v>
      </c>
      <c r="L4947" s="91">
        <v>0.20694444444444443</v>
      </c>
      <c r="M4947" s="91">
        <v>0.58958333333333335</v>
      </c>
      <c r="N4947" s="92">
        <v>9.18</v>
      </c>
      <c r="O4947">
        <v>1</v>
      </c>
      <c r="P4947">
        <v>45.191803</v>
      </c>
      <c r="Q4947">
        <v>5.73027</v>
      </c>
      <c r="R4947" s="93">
        <v>46302.575659722221</v>
      </c>
      <c r="S4947">
        <v>1</v>
      </c>
      <c r="T4947">
        <v>20260324</v>
      </c>
      <c r="U4947" t="s">
        <v>40</v>
      </c>
      <c r="V4947">
        <v>20260324</v>
      </c>
    </row>
    <row r="4948" spans="1:22" x14ac:dyDescent="0.3">
      <c r="A4948" s="5">
        <v>46302</v>
      </c>
      <c r="B4948" s="98" t="s">
        <v>3838</v>
      </c>
      <c r="C4948" t="s">
        <v>846</v>
      </c>
      <c r="E4948" t="s">
        <v>815</v>
      </c>
      <c r="F4948" t="s">
        <v>815</v>
      </c>
      <c r="I4948" s="91">
        <v>0.29166666666666669</v>
      </c>
      <c r="J4948" s="91">
        <v>0.2986111111111111</v>
      </c>
      <c r="K4948" s="92">
        <v>0.17</v>
      </c>
      <c r="O4948">
        <v>0</v>
      </c>
      <c r="P4948">
        <v>45.191439000000003</v>
      </c>
      <c r="Q4948">
        <v>5.7271229999999997</v>
      </c>
      <c r="R4948" s="93">
        <v>46302.575659722221</v>
      </c>
      <c r="S4948">
        <v>0</v>
      </c>
      <c r="V4948" t="s">
        <v>3763</v>
      </c>
    </row>
    <row r="4949" spans="1:22" x14ac:dyDescent="0.3">
      <c r="A4949" s="5">
        <v>46302</v>
      </c>
      <c r="B4949" s="98" t="s">
        <v>3854</v>
      </c>
      <c r="C4949" t="s">
        <v>963</v>
      </c>
      <c r="D4949" t="s">
        <v>2584</v>
      </c>
      <c r="E4949" t="s">
        <v>178</v>
      </c>
      <c r="F4949" t="s">
        <v>178</v>
      </c>
      <c r="G4949" t="s">
        <v>2733</v>
      </c>
      <c r="H4949" t="s">
        <v>2737</v>
      </c>
      <c r="I4949" s="91">
        <v>0.33333333333333331</v>
      </c>
      <c r="J4949" s="91">
        <v>0.34722222222222221</v>
      </c>
      <c r="K4949" s="92">
        <v>0.33</v>
      </c>
      <c r="L4949" s="91">
        <v>0.18541666666666667</v>
      </c>
      <c r="M4949" s="91">
        <v>0.2</v>
      </c>
      <c r="N4949" s="92">
        <v>0.35</v>
      </c>
      <c r="O4949">
        <v>1</v>
      </c>
      <c r="P4949">
        <v>45.179831</v>
      </c>
      <c r="Q4949">
        <v>5.7078860000000002</v>
      </c>
      <c r="R4949" s="93">
        <v>46302.575659722221</v>
      </c>
      <c r="S4949">
        <v>1</v>
      </c>
      <c r="T4949">
        <v>20260522</v>
      </c>
      <c r="U4949" t="s">
        <v>838</v>
      </c>
      <c r="V4949">
        <v>20260522</v>
      </c>
    </row>
    <row r="4950" spans="1:22" x14ac:dyDescent="0.3">
      <c r="A4950" s="5">
        <v>46302</v>
      </c>
      <c r="B4950" s="98" t="s">
        <v>3818</v>
      </c>
      <c r="C4950" t="s">
        <v>870</v>
      </c>
      <c r="D4950" t="s">
        <v>3512</v>
      </c>
      <c r="E4950" t="s">
        <v>146</v>
      </c>
      <c r="F4950" t="s">
        <v>3513</v>
      </c>
      <c r="G4950" t="s">
        <v>2733</v>
      </c>
      <c r="H4950" t="s">
        <v>2734</v>
      </c>
      <c r="I4950" s="91">
        <v>0.34375</v>
      </c>
      <c r="J4950" s="91">
        <v>0.3576388888888889</v>
      </c>
      <c r="K4950" s="92">
        <v>0.33</v>
      </c>
      <c r="O4950">
        <v>0</v>
      </c>
      <c r="P4950">
        <v>45.192891000000003</v>
      </c>
      <c r="Q4950">
        <v>5.7288750000000004</v>
      </c>
      <c r="R4950" s="93">
        <v>46302.575659722221</v>
      </c>
      <c r="S4950">
        <v>1</v>
      </c>
      <c r="T4950">
        <v>20260600</v>
      </c>
      <c r="U4950" t="s">
        <v>40</v>
      </c>
      <c r="V4950">
        <v>20260600</v>
      </c>
    </row>
    <row r="4951" spans="1:22" x14ac:dyDescent="0.3">
      <c r="A4951" s="5">
        <v>46302</v>
      </c>
      <c r="B4951" s="98" t="s">
        <v>3817</v>
      </c>
      <c r="C4951" t="s">
        <v>974</v>
      </c>
      <c r="D4951" t="s">
        <v>3061</v>
      </c>
      <c r="E4951" t="s">
        <v>283</v>
      </c>
      <c r="F4951" t="s">
        <v>6009</v>
      </c>
      <c r="G4951" t="s">
        <v>2733</v>
      </c>
      <c r="H4951" t="s">
        <v>2734</v>
      </c>
      <c r="I4951" s="91">
        <v>0.16666666666666666</v>
      </c>
      <c r="J4951" s="91">
        <v>0.18055555555555555</v>
      </c>
      <c r="K4951" s="92">
        <v>0.33</v>
      </c>
      <c r="L4951" s="91">
        <v>0.37222222222222223</v>
      </c>
      <c r="M4951" s="91">
        <v>0.41041666666666665</v>
      </c>
      <c r="N4951" s="92">
        <v>0.92</v>
      </c>
      <c r="O4951">
        <v>1</v>
      </c>
      <c r="P4951">
        <v>45.170468999999997</v>
      </c>
      <c r="Q4951">
        <v>5.7347279999999996</v>
      </c>
      <c r="R4951" s="93">
        <v>46302.575659722221</v>
      </c>
      <c r="S4951">
        <v>1</v>
      </c>
      <c r="T4951">
        <v>20260359</v>
      </c>
      <c r="U4951" t="s">
        <v>40</v>
      </c>
      <c r="V4951">
        <v>20260359</v>
      </c>
    </row>
    <row r="4952" spans="1:22" x14ac:dyDescent="0.3">
      <c r="A4952" s="5">
        <v>46302</v>
      </c>
      <c r="B4952" s="98" t="s">
        <v>3849</v>
      </c>
      <c r="C4952" t="s">
        <v>861</v>
      </c>
      <c r="D4952" t="s">
        <v>2051</v>
      </c>
      <c r="E4952" t="s">
        <v>369</v>
      </c>
      <c r="F4952" t="s">
        <v>6035</v>
      </c>
      <c r="G4952" t="s">
        <v>2733</v>
      </c>
      <c r="H4952" t="s">
        <v>2737</v>
      </c>
      <c r="I4952" s="91">
        <v>0.33333333333333331</v>
      </c>
      <c r="J4952" s="91">
        <v>0.34722222222222221</v>
      </c>
      <c r="K4952" s="92">
        <v>0.33</v>
      </c>
      <c r="L4952" s="91">
        <v>0.36319444444444443</v>
      </c>
      <c r="M4952" s="91">
        <v>0.37986111111111109</v>
      </c>
      <c r="N4952" s="92">
        <v>0.4</v>
      </c>
      <c r="O4952">
        <v>1</v>
      </c>
      <c r="P4952">
        <v>45.191803</v>
      </c>
      <c r="Q4952">
        <v>5.73027</v>
      </c>
      <c r="R4952" s="93">
        <v>46302.575659722221</v>
      </c>
      <c r="S4952">
        <v>1</v>
      </c>
      <c r="T4952">
        <v>20260324</v>
      </c>
      <c r="U4952" t="s">
        <v>838</v>
      </c>
      <c r="V4952">
        <v>20260324</v>
      </c>
    </row>
    <row r="4953" spans="1:22" x14ac:dyDescent="0.3">
      <c r="A4953" s="5">
        <v>46302</v>
      </c>
      <c r="B4953" s="98" t="s">
        <v>3841</v>
      </c>
      <c r="C4953" t="s">
        <v>971</v>
      </c>
      <c r="D4953" t="s">
        <v>3488</v>
      </c>
      <c r="E4953" t="s">
        <v>97</v>
      </c>
      <c r="F4953" t="s">
        <v>3489</v>
      </c>
      <c r="G4953" t="s">
        <v>2733</v>
      </c>
      <c r="H4953" t="s">
        <v>2734</v>
      </c>
      <c r="I4953" s="91">
        <v>0.16666666666666666</v>
      </c>
      <c r="J4953" s="91">
        <v>0.1736111111111111</v>
      </c>
      <c r="K4953" s="92">
        <v>0.17</v>
      </c>
      <c r="L4953" s="91">
        <v>0.20694444444444443</v>
      </c>
      <c r="M4953" s="91">
        <v>0.20902777777777778</v>
      </c>
      <c r="N4953" s="92">
        <v>0.05</v>
      </c>
      <c r="O4953">
        <v>1</v>
      </c>
      <c r="P4953">
        <v>45.190018000000002</v>
      </c>
      <c r="Q4953">
        <v>5.728173</v>
      </c>
      <c r="R4953" s="93">
        <v>46302.575659722221</v>
      </c>
      <c r="S4953">
        <v>1</v>
      </c>
      <c r="T4953">
        <v>20260325</v>
      </c>
      <c r="U4953" t="s">
        <v>40</v>
      </c>
      <c r="V4953">
        <v>20260325</v>
      </c>
    </row>
    <row r="4954" spans="1:22" x14ac:dyDescent="0.3">
      <c r="A4954" s="5">
        <v>46302</v>
      </c>
      <c r="B4954" s="98" t="s">
        <v>3820</v>
      </c>
      <c r="C4954" t="s">
        <v>961</v>
      </c>
      <c r="D4954" t="s">
        <v>2914</v>
      </c>
      <c r="E4954" t="s">
        <v>301</v>
      </c>
      <c r="F4954" t="s">
        <v>2915</v>
      </c>
      <c r="G4954" t="s">
        <v>2733</v>
      </c>
      <c r="H4954" t="s">
        <v>2734</v>
      </c>
      <c r="I4954" s="91">
        <v>0.3923611111111111</v>
      </c>
      <c r="J4954" s="91">
        <v>0.40625</v>
      </c>
      <c r="K4954" s="92">
        <v>0.33</v>
      </c>
      <c r="L4954" s="91">
        <v>0.38819444444444445</v>
      </c>
      <c r="M4954" s="91">
        <v>0.3923611111111111</v>
      </c>
      <c r="N4954" s="92">
        <v>0.1</v>
      </c>
      <c r="O4954">
        <v>1</v>
      </c>
      <c r="P4954">
        <v>45.180677000000003</v>
      </c>
      <c r="Q4954">
        <v>5.7244840000000003</v>
      </c>
      <c r="R4954" s="93">
        <v>46302.575659722221</v>
      </c>
      <c r="S4954">
        <v>1</v>
      </c>
      <c r="T4954">
        <v>20260547</v>
      </c>
      <c r="U4954" t="s">
        <v>40</v>
      </c>
      <c r="V4954">
        <v>20260547</v>
      </c>
    </row>
    <row r="4955" spans="1:22" x14ac:dyDescent="0.3">
      <c r="A4955" s="5">
        <v>46302</v>
      </c>
      <c r="B4955" s="98" t="s">
        <v>3820</v>
      </c>
      <c r="C4955" t="s">
        <v>961</v>
      </c>
      <c r="D4955" t="s">
        <v>2912</v>
      </c>
      <c r="E4955" t="s">
        <v>514</v>
      </c>
      <c r="F4955" t="s">
        <v>2913</v>
      </c>
      <c r="G4955" t="s">
        <v>2733</v>
      </c>
      <c r="H4955" t="s">
        <v>2734</v>
      </c>
      <c r="I4955" s="91">
        <v>0.36805555555555558</v>
      </c>
      <c r="J4955" s="91">
        <v>0.38194444444444442</v>
      </c>
      <c r="K4955" s="92">
        <v>0.33</v>
      </c>
      <c r="L4955" s="91">
        <v>0.27430555555555558</v>
      </c>
      <c r="M4955" s="91">
        <v>0.57777777777777772</v>
      </c>
      <c r="N4955" s="92">
        <v>7.28</v>
      </c>
      <c r="O4955">
        <v>1</v>
      </c>
      <c r="P4955">
        <v>45.166386000000003</v>
      </c>
      <c r="Q4955">
        <v>5.7264660000000003</v>
      </c>
      <c r="R4955" s="93">
        <v>46302.575659722221</v>
      </c>
      <c r="S4955">
        <v>1</v>
      </c>
      <c r="T4955">
        <v>20260578</v>
      </c>
      <c r="U4955" t="s">
        <v>40</v>
      </c>
      <c r="V4955">
        <v>20260578</v>
      </c>
    </row>
    <row r="4956" spans="1:22" x14ac:dyDescent="0.3">
      <c r="A4956" s="5">
        <v>46302</v>
      </c>
      <c r="B4956" s="98" t="s">
        <v>3822</v>
      </c>
      <c r="C4956" t="s">
        <v>944</v>
      </c>
      <c r="D4956" t="s">
        <v>3519</v>
      </c>
      <c r="E4956" t="s">
        <v>191</v>
      </c>
      <c r="F4956" t="s">
        <v>3520</v>
      </c>
      <c r="G4956" t="s">
        <v>2733</v>
      </c>
      <c r="H4956" t="s">
        <v>2734</v>
      </c>
      <c r="I4956" s="91">
        <v>0.16666666666666666</v>
      </c>
      <c r="J4956" s="91">
        <v>0.18055555555555555</v>
      </c>
      <c r="K4956" s="92">
        <v>0.33</v>
      </c>
      <c r="L4956" s="91">
        <v>0.14583333333333334</v>
      </c>
      <c r="M4956" s="91">
        <v>0.59166666666666667</v>
      </c>
      <c r="N4956" s="92">
        <v>10.7</v>
      </c>
      <c r="O4956">
        <v>1</v>
      </c>
      <c r="P4956">
        <v>45.180351000000002</v>
      </c>
      <c r="Q4956">
        <v>5.7075740000000001</v>
      </c>
      <c r="R4956" s="93">
        <v>46302.575659722221</v>
      </c>
      <c r="S4956">
        <v>1</v>
      </c>
      <c r="T4956">
        <v>20260431</v>
      </c>
      <c r="U4956" t="s">
        <v>40</v>
      </c>
      <c r="V4956">
        <v>20260431</v>
      </c>
    </row>
    <row r="4957" spans="1:22" x14ac:dyDescent="0.3">
      <c r="A4957" s="5">
        <v>46302</v>
      </c>
      <c r="B4957" s="98" t="s">
        <v>3812</v>
      </c>
      <c r="C4957" t="s">
        <v>977</v>
      </c>
      <c r="D4957" t="s">
        <v>2399</v>
      </c>
      <c r="E4957" t="s">
        <v>606</v>
      </c>
      <c r="F4957" t="s">
        <v>606</v>
      </c>
      <c r="G4957" t="s">
        <v>2733</v>
      </c>
      <c r="H4957" t="s">
        <v>2737</v>
      </c>
      <c r="I4957" s="91">
        <v>0.20833333333333334</v>
      </c>
      <c r="J4957" s="91">
        <v>0.24652777777777779</v>
      </c>
      <c r="K4957" s="92">
        <v>0.92</v>
      </c>
      <c r="L4957" s="91">
        <v>0.32013888888888886</v>
      </c>
      <c r="M4957" s="91">
        <v>0.38472222222222224</v>
      </c>
      <c r="N4957" s="92">
        <v>1.55</v>
      </c>
      <c r="O4957">
        <v>1</v>
      </c>
      <c r="P4957">
        <v>45.367356999999998</v>
      </c>
      <c r="Q4957">
        <v>5.5849169999999999</v>
      </c>
      <c r="R4957" s="93">
        <v>46302.575659722221</v>
      </c>
      <c r="S4957">
        <v>1</v>
      </c>
      <c r="T4957">
        <v>20260442</v>
      </c>
      <c r="U4957" t="s">
        <v>838</v>
      </c>
      <c r="V4957">
        <v>20260442</v>
      </c>
    </row>
    <row r="4958" spans="1:22" x14ac:dyDescent="0.3">
      <c r="A4958" s="5">
        <v>46302</v>
      </c>
      <c r="B4958" s="98" t="s">
        <v>3846</v>
      </c>
      <c r="C4958" t="s">
        <v>863</v>
      </c>
      <c r="D4958" t="s">
        <v>2240</v>
      </c>
      <c r="E4958" t="s">
        <v>592</v>
      </c>
      <c r="F4958" t="s">
        <v>592</v>
      </c>
      <c r="G4958" t="s">
        <v>2733</v>
      </c>
      <c r="H4958" t="s">
        <v>2737</v>
      </c>
      <c r="I4958" s="91">
        <v>0.33333333333333331</v>
      </c>
      <c r="J4958" s="91">
        <v>0.34722222222222221</v>
      </c>
      <c r="K4958" s="92">
        <v>0.33</v>
      </c>
      <c r="L4958" s="91">
        <v>0.31388888888888888</v>
      </c>
      <c r="M4958" s="91">
        <v>0.3215277777777778</v>
      </c>
      <c r="N4958" s="92">
        <v>0.18</v>
      </c>
      <c r="O4958">
        <v>1</v>
      </c>
      <c r="P4958">
        <v>45.191043000000001</v>
      </c>
      <c r="Q4958">
        <v>5.7160380000000002</v>
      </c>
      <c r="R4958" s="93">
        <v>46302.575659722221</v>
      </c>
      <c r="S4958">
        <v>1</v>
      </c>
      <c r="T4958">
        <v>20260389</v>
      </c>
      <c r="U4958" t="s">
        <v>838</v>
      </c>
      <c r="V4958">
        <v>20260389</v>
      </c>
    </row>
    <row r="4959" spans="1:22" x14ac:dyDescent="0.3">
      <c r="A4959" s="5">
        <v>46302</v>
      </c>
      <c r="B4959" s="98" t="s">
        <v>3846</v>
      </c>
      <c r="C4959" t="s">
        <v>965</v>
      </c>
      <c r="D4959" t="s">
        <v>3418</v>
      </c>
      <c r="E4959" t="s">
        <v>449</v>
      </c>
      <c r="F4959" t="s">
        <v>3419</v>
      </c>
      <c r="G4959" t="s">
        <v>2733</v>
      </c>
      <c r="H4959" t="s">
        <v>2734</v>
      </c>
      <c r="I4959" s="91">
        <v>0.16666666666666666</v>
      </c>
      <c r="J4959" s="91">
        <v>0.18055555555555555</v>
      </c>
      <c r="K4959" s="92">
        <v>0.33</v>
      </c>
      <c r="L4959" s="91">
        <v>0.17708333333333334</v>
      </c>
      <c r="M4959" s="91">
        <v>0.17777777777777778</v>
      </c>
      <c r="N4959" s="92">
        <v>0.02</v>
      </c>
      <c r="O4959">
        <v>1</v>
      </c>
      <c r="P4959">
        <v>45.181083999999998</v>
      </c>
      <c r="Q4959">
        <v>5.7069349999999996</v>
      </c>
      <c r="R4959" s="93">
        <v>46302.575659722221</v>
      </c>
      <c r="S4959">
        <v>1</v>
      </c>
      <c r="T4959">
        <v>20260373</v>
      </c>
      <c r="U4959" t="s">
        <v>40</v>
      </c>
      <c r="V4959">
        <v>20260373</v>
      </c>
    </row>
    <row r="4960" spans="1:22" x14ac:dyDescent="0.3">
      <c r="A4960" s="5">
        <v>46302</v>
      </c>
      <c r="B4960" s="98" t="s">
        <v>3836</v>
      </c>
      <c r="C4960" t="s">
        <v>954</v>
      </c>
      <c r="D4960" t="s">
        <v>2858</v>
      </c>
      <c r="E4960" t="s">
        <v>691</v>
      </c>
      <c r="F4960" t="s">
        <v>6022</v>
      </c>
      <c r="G4960" t="s">
        <v>2733</v>
      </c>
      <c r="H4960" t="s">
        <v>2734</v>
      </c>
      <c r="I4960" s="91">
        <v>0.16666666666666666</v>
      </c>
      <c r="J4960" s="91">
        <v>0.18055555555555555</v>
      </c>
      <c r="K4960" s="92">
        <v>0.33</v>
      </c>
      <c r="L4960" s="91">
        <v>0.4152777777777778</v>
      </c>
      <c r="M4960" s="91">
        <v>0.51111111111111107</v>
      </c>
      <c r="N4960" s="92">
        <v>2.2999999999999998</v>
      </c>
      <c r="O4960">
        <v>1</v>
      </c>
      <c r="P4960">
        <v>45.205657000000002</v>
      </c>
      <c r="Q4960">
        <v>5.7738750000000003</v>
      </c>
      <c r="R4960" s="93">
        <v>46302.575659722221</v>
      </c>
      <c r="S4960">
        <v>1</v>
      </c>
      <c r="T4960">
        <v>20260378</v>
      </c>
      <c r="U4960" t="s">
        <v>40</v>
      </c>
      <c r="V4960">
        <v>20260378</v>
      </c>
    </row>
    <row r="4961" spans="1:22" x14ac:dyDescent="0.3">
      <c r="A4961" s="5">
        <v>46302</v>
      </c>
      <c r="B4961" s="98" t="s">
        <v>3823</v>
      </c>
      <c r="C4961" t="s">
        <v>968</v>
      </c>
      <c r="D4961" t="s">
        <v>3503</v>
      </c>
      <c r="E4961" t="s">
        <v>608</v>
      </c>
      <c r="F4961" t="s">
        <v>3504</v>
      </c>
      <c r="G4961" t="s">
        <v>2733</v>
      </c>
      <c r="H4961" t="s">
        <v>2734</v>
      </c>
      <c r="I4961" s="91">
        <v>0.21527777777777779</v>
      </c>
      <c r="J4961" s="91">
        <v>0.23958333333333334</v>
      </c>
      <c r="K4961" s="92">
        <v>0.57999999999999996</v>
      </c>
      <c r="O4961">
        <v>0</v>
      </c>
      <c r="P4961">
        <v>45.206507999999999</v>
      </c>
      <c r="Q4961">
        <v>5.662909</v>
      </c>
      <c r="R4961" s="93">
        <v>46302.575659722221</v>
      </c>
      <c r="S4961">
        <v>1</v>
      </c>
      <c r="T4961">
        <v>20260447</v>
      </c>
      <c r="U4961" t="s">
        <v>40</v>
      </c>
      <c r="V4961">
        <v>20260447</v>
      </c>
    </row>
    <row r="4962" spans="1:22" x14ac:dyDescent="0.3">
      <c r="A4962" s="5">
        <v>46302</v>
      </c>
      <c r="B4962" s="98" t="s">
        <v>3861</v>
      </c>
      <c r="C4962" t="s">
        <v>970</v>
      </c>
      <c r="D4962" t="s">
        <v>2926</v>
      </c>
      <c r="E4962" t="s">
        <v>293</v>
      </c>
      <c r="F4962" t="s">
        <v>2927</v>
      </c>
      <c r="G4962" t="s">
        <v>2733</v>
      </c>
      <c r="H4962" t="s">
        <v>2734</v>
      </c>
      <c r="I4962" s="91">
        <v>0.16666666666666666</v>
      </c>
      <c r="J4962" s="91">
        <v>0.18055555555555555</v>
      </c>
      <c r="K4962" s="92">
        <v>0.33</v>
      </c>
      <c r="O4962">
        <v>0</v>
      </c>
      <c r="P4962">
        <v>45.105367000000001</v>
      </c>
      <c r="Q4962">
        <v>5.6648319999999996</v>
      </c>
      <c r="R4962" s="93">
        <v>46302.575659722221</v>
      </c>
      <c r="S4962">
        <v>1</v>
      </c>
      <c r="T4962">
        <v>20260400</v>
      </c>
      <c r="U4962" t="s">
        <v>40</v>
      </c>
      <c r="V4962">
        <v>20260400</v>
      </c>
    </row>
    <row r="4963" spans="1:22" x14ac:dyDescent="0.3">
      <c r="A4963" s="5">
        <v>46302</v>
      </c>
      <c r="B4963" s="98" t="s">
        <v>3845</v>
      </c>
      <c r="C4963" t="s">
        <v>950</v>
      </c>
      <c r="D4963" t="s">
        <v>2928</v>
      </c>
      <c r="E4963" t="s">
        <v>141</v>
      </c>
      <c r="F4963" t="s">
        <v>2929</v>
      </c>
      <c r="G4963" t="s">
        <v>2733</v>
      </c>
      <c r="H4963" t="s">
        <v>2734</v>
      </c>
      <c r="I4963" s="91">
        <v>0.16666666666666666</v>
      </c>
      <c r="J4963" s="91">
        <v>0.18055555555555555</v>
      </c>
      <c r="K4963" s="92">
        <v>0.33</v>
      </c>
      <c r="L4963" s="91">
        <v>0.21527777777777779</v>
      </c>
      <c r="M4963" s="91">
        <v>0.29097222222222224</v>
      </c>
      <c r="N4963" s="92">
        <v>1.82</v>
      </c>
      <c r="O4963">
        <v>1</v>
      </c>
      <c r="P4963">
        <v>45.189855999999999</v>
      </c>
      <c r="Q4963">
        <v>5.7242749999999996</v>
      </c>
      <c r="R4963" s="93">
        <v>46302.575659722221</v>
      </c>
      <c r="S4963">
        <v>1</v>
      </c>
      <c r="T4963">
        <v>20260505</v>
      </c>
      <c r="U4963" t="s">
        <v>40</v>
      </c>
      <c r="V4963">
        <v>20260505</v>
      </c>
    </row>
    <row r="4964" spans="1:22" x14ac:dyDescent="0.3">
      <c r="A4964" s="5">
        <v>46302</v>
      </c>
      <c r="B4964" s="98" t="s">
        <v>3823</v>
      </c>
      <c r="C4964" t="s">
        <v>968</v>
      </c>
      <c r="D4964" t="s">
        <v>3425</v>
      </c>
      <c r="E4964" t="s">
        <v>298</v>
      </c>
      <c r="F4964" t="s">
        <v>3426</v>
      </c>
      <c r="G4964" t="s">
        <v>2733</v>
      </c>
      <c r="H4964" t="s">
        <v>2734</v>
      </c>
      <c r="I4964" s="91">
        <v>0.19097222222222221</v>
      </c>
      <c r="J4964" s="91">
        <v>0.2048611111111111</v>
      </c>
      <c r="K4964" s="92">
        <v>0.33</v>
      </c>
      <c r="O4964">
        <v>0</v>
      </c>
      <c r="P4964">
        <v>45.186393000000002</v>
      </c>
      <c r="Q4964">
        <v>5.7280889999999998</v>
      </c>
      <c r="R4964" s="93">
        <v>46302.575659722221</v>
      </c>
      <c r="S4964">
        <v>1</v>
      </c>
      <c r="T4964">
        <v>20260221</v>
      </c>
      <c r="U4964" t="s">
        <v>40</v>
      </c>
      <c r="V4964">
        <v>20260221</v>
      </c>
    </row>
    <row r="4965" spans="1:22" x14ac:dyDescent="0.3">
      <c r="A4965" s="5">
        <v>46302</v>
      </c>
      <c r="B4965" s="98" t="s">
        <v>3848</v>
      </c>
      <c r="C4965" t="s">
        <v>945</v>
      </c>
      <c r="D4965" t="s">
        <v>1662</v>
      </c>
      <c r="E4965" t="s">
        <v>707</v>
      </c>
      <c r="F4965" t="s">
        <v>707</v>
      </c>
      <c r="G4965" t="s">
        <v>2733</v>
      </c>
      <c r="H4965" t="s">
        <v>2737</v>
      </c>
      <c r="I4965" s="91">
        <v>0.33333333333333331</v>
      </c>
      <c r="J4965" s="91">
        <v>0.35416666666666669</v>
      </c>
      <c r="K4965" s="92">
        <v>0.5</v>
      </c>
      <c r="O4965">
        <v>0</v>
      </c>
      <c r="P4965">
        <v>45.179850000000002</v>
      </c>
      <c r="Q4965">
        <v>5.7073270000000003</v>
      </c>
      <c r="R4965" s="93">
        <v>46302.575659722221</v>
      </c>
      <c r="S4965">
        <v>1</v>
      </c>
      <c r="T4965">
        <v>20260199</v>
      </c>
      <c r="U4965" t="s">
        <v>838</v>
      </c>
      <c r="V4965">
        <v>20260199</v>
      </c>
    </row>
    <row r="4966" spans="1:22" x14ac:dyDescent="0.3">
      <c r="A4966" s="5">
        <v>46302</v>
      </c>
      <c r="B4966" s="98" t="s">
        <v>3822</v>
      </c>
      <c r="C4966" t="s">
        <v>944</v>
      </c>
      <c r="D4966" t="s">
        <v>2932</v>
      </c>
      <c r="E4966" t="s">
        <v>88</v>
      </c>
      <c r="F4966" t="s">
        <v>2933</v>
      </c>
      <c r="G4966" t="s">
        <v>2733</v>
      </c>
      <c r="H4966" t="s">
        <v>2734</v>
      </c>
      <c r="I4966" s="91">
        <v>0.16666666666666666</v>
      </c>
      <c r="J4966" s="91">
        <v>0.18055555555555555</v>
      </c>
      <c r="K4966" s="92">
        <v>0.33</v>
      </c>
      <c r="L4966" s="91">
        <v>0.1701388888888889</v>
      </c>
      <c r="M4966" s="91">
        <v>0.41805555555555557</v>
      </c>
      <c r="N4966" s="92">
        <v>5.95</v>
      </c>
      <c r="O4966">
        <v>1</v>
      </c>
      <c r="P4966">
        <v>45.182119</v>
      </c>
      <c r="Q4966">
        <v>5.7322090000000001</v>
      </c>
      <c r="R4966" s="93">
        <v>46302.575659722221</v>
      </c>
      <c r="S4966">
        <v>1</v>
      </c>
      <c r="T4966">
        <v>20260432</v>
      </c>
      <c r="U4966" t="s">
        <v>40</v>
      </c>
      <c r="V4966">
        <v>20260432</v>
      </c>
    </row>
    <row r="4967" spans="1:22" x14ac:dyDescent="0.3">
      <c r="A4967" s="5">
        <v>46302</v>
      </c>
      <c r="B4967" s="98" t="s">
        <v>3814</v>
      </c>
      <c r="C4967" t="s">
        <v>948</v>
      </c>
      <c r="D4967" t="s">
        <v>3496</v>
      </c>
      <c r="E4967" t="s">
        <v>666</v>
      </c>
      <c r="F4967" t="s">
        <v>3497</v>
      </c>
      <c r="G4967" t="s">
        <v>2733</v>
      </c>
      <c r="H4967" t="s">
        <v>2734</v>
      </c>
      <c r="I4967" s="91">
        <v>0.25</v>
      </c>
      <c r="J4967" s="91">
        <v>0.26041666666666669</v>
      </c>
      <c r="K4967" s="92">
        <v>0.25</v>
      </c>
      <c r="L4967" s="91">
        <v>0.42986111111111114</v>
      </c>
      <c r="M4967" s="91">
        <v>0.44444444444444442</v>
      </c>
      <c r="N4967" s="92">
        <v>0.35</v>
      </c>
      <c r="O4967">
        <v>1</v>
      </c>
      <c r="P4967">
        <v>45.178390999999998</v>
      </c>
      <c r="Q4967">
        <v>5.7375129999999999</v>
      </c>
      <c r="R4967" s="93">
        <v>46302.575659722221</v>
      </c>
      <c r="S4967">
        <v>1</v>
      </c>
      <c r="T4967">
        <v>20260029</v>
      </c>
      <c r="U4967" t="s">
        <v>40</v>
      </c>
      <c r="V4967">
        <v>20260029</v>
      </c>
    </row>
    <row r="4968" spans="1:22" x14ac:dyDescent="0.3">
      <c r="A4968" s="5">
        <v>46302</v>
      </c>
      <c r="B4968" s="98" t="s">
        <v>3839</v>
      </c>
      <c r="C4968" t="s">
        <v>966</v>
      </c>
      <c r="D4968" t="s">
        <v>1215</v>
      </c>
      <c r="E4968" t="s">
        <v>280</v>
      </c>
      <c r="F4968" t="s">
        <v>3502</v>
      </c>
      <c r="G4968" t="s">
        <v>2733</v>
      </c>
      <c r="H4968" t="s">
        <v>2737</v>
      </c>
      <c r="I4968" s="91">
        <v>0.33333333333333331</v>
      </c>
      <c r="J4968" s="91">
        <v>0.375</v>
      </c>
      <c r="K4968" s="92">
        <v>1</v>
      </c>
      <c r="L4968" s="91">
        <v>0.18263888888888888</v>
      </c>
      <c r="M4968" s="91">
        <v>0.22847222222222222</v>
      </c>
      <c r="N4968" s="92">
        <v>1.1000000000000001</v>
      </c>
      <c r="O4968">
        <v>1</v>
      </c>
      <c r="P4968">
        <v>45.300490000000003</v>
      </c>
      <c r="Q4968">
        <v>5.4865740000000001</v>
      </c>
      <c r="R4968" s="93">
        <v>46302.575659722221</v>
      </c>
      <c r="S4968">
        <v>1</v>
      </c>
      <c r="T4968">
        <v>20260478</v>
      </c>
      <c r="U4968" t="s">
        <v>838</v>
      </c>
      <c r="V4968">
        <v>20260478</v>
      </c>
    </row>
    <row r="4969" spans="1:22" x14ac:dyDescent="0.3">
      <c r="A4969" s="5">
        <v>46302</v>
      </c>
      <c r="B4969" s="98" t="s">
        <v>3845</v>
      </c>
      <c r="C4969" t="s">
        <v>950</v>
      </c>
      <c r="D4969" t="s">
        <v>3423</v>
      </c>
      <c r="E4969" t="s">
        <v>132</v>
      </c>
      <c r="F4969" t="s">
        <v>3424</v>
      </c>
      <c r="G4969" t="s">
        <v>2733</v>
      </c>
      <c r="H4969" t="s">
        <v>2734</v>
      </c>
      <c r="I4969" s="91">
        <v>0.16666666666666666</v>
      </c>
      <c r="J4969" s="91">
        <v>0.18055555555555555</v>
      </c>
      <c r="K4969" s="92">
        <v>0.33</v>
      </c>
      <c r="L4969" s="91">
        <v>0.2298611111111111</v>
      </c>
      <c r="M4969" s="91">
        <v>0.24513888888888888</v>
      </c>
      <c r="N4969" s="92">
        <v>0.37</v>
      </c>
      <c r="O4969">
        <v>1</v>
      </c>
      <c r="P4969">
        <v>45.190461999999997</v>
      </c>
      <c r="Q4969">
        <v>5.723516</v>
      </c>
      <c r="R4969" s="93">
        <v>46302.575659722221</v>
      </c>
      <c r="S4969">
        <v>1</v>
      </c>
      <c r="T4969">
        <v>20260346</v>
      </c>
      <c r="U4969" t="s">
        <v>40</v>
      </c>
      <c r="V4969">
        <v>20260346</v>
      </c>
    </row>
    <row r="4970" spans="1:22" x14ac:dyDescent="0.3">
      <c r="A4970" s="5">
        <v>46302</v>
      </c>
      <c r="B4970" s="98" t="s">
        <v>3867</v>
      </c>
      <c r="C4970" t="s">
        <v>914</v>
      </c>
      <c r="D4970" t="s">
        <v>3429</v>
      </c>
      <c r="E4970" t="s">
        <v>745</v>
      </c>
      <c r="F4970" t="s">
        <v>3430</v>
      </c>
      <c r="G4970" t="s">
        <v>2733</v>
      </c>
      <c r="H4970" t="s">
        <v>2734</v>
      </c>
      <c r="I4970" s="91">
        <v>0.16666666666666666</v>
      </c>
      <c r="J4970" s="91">
        <v>0.18055555555555555</v>
      </c>
      <c r="K4970" s="92">
        <v>0.33</v>
      </c>
      <c r="L4970" s="91">
        <v>0.46319444444444446</v>
      </c>
      <c r="M4970" s="91">
        <v>0.48194444444444445</v>
      </c>
      <c r="N4970" s="92">
        <v>0.45</v>
      </c>
      <c r="O4970">
        <v>1</v>
      </c>
      <c r="P4970">
        <v>45.144418999999999</v>
      </c>
      <c r="Q4970">
        <v>5.7205839999999997</v>
      </c>
      <c r="R4970" s="93">
        <v>46302.575659722221</v>
      </c>
      <c r="S4970">
        <v>1</v>
      </c>
      <c r="T4970">
        <v>20260260</v>
      </c>
      <c r="U4970" t="s">
        <v>40</v>
      </c>
      <c r="V4970">
        <v>20260260</v>
      </c>
    </row>
    <row r="4971" spans="1:22" x14ac:dyDescent="0.3">
      <c r="A4971" s="5">
        <v>46302</v>
      </c>
      <c r="B4971" s="98" t="s">
        <v>3848</v>
      </c>
      <c r="C4971" t="s">
        <v>945</v>
      </c>
      <c r="D4971" t="s">
        <v>2935</v>
      </c>
      <c r="E4971" t="s">
        <v>769</v>
      </c>
      <c r="F4971" t="s">
        <v>2936</v>
      </c>
      <c r="G4971" t="s">
        <v>2733</v>
      </c>
      <c r="H4971" t="s">
        <v>2734</v>
      </c>
      <c r="I4971" s="91">
        <v>0.16666666666666666</v>
      </c>
      <c r="J4971" s="91">
        <v>0.18055555555555555</v>
      </c>
      <c r="K4971" s="92">
        <v>0.33</v>
      </c>
      <c r="L4971" s="91">
        <v>0.16180555555555556</v>
      </c>
      <c r="M4971" s="91">
        <v>0.51736111111111116</v>
      </c>
      <c r="N4971" s="92">
        <v>8.5299999999999994</v>
      </c>
      <c r="O4971">
        <v>1</v>
      </c>
      <c r="P4971">
        <v>45.192462999999996</v>
      </c>
      <c r="Q4971">
        <v>5.7160570000000002</v>
      </c>
      <c r="R4971" s="93">
        <v>46302.575659722221</v>
      </c>
      <c r="S4971">
        <v>1</v>
      </c>
      <c r="T4971">
        <v>20260030</v>
      </c>
      <c r="U4971" t="s">
        <v>40</v>
      </c>
      <c r="V4971">
        <v>20260030</v>
      </c>
    </row>
    <row r="4972" spans="1:22" x14ac:dyDescent="0.3">
      <c r="A4972" s="5">
        <v>46302</v>
      </c>
      <c r="B4972" s="98" t="s">
        <v>3868</v>
      </c>
      <c r="C4972" t="s">
        <v>983</v>
      </c>
      <c r="D4972" t="s">
        <v>2409</v>
      </c>
      <c r="E4972" t="s">
        <v>689</v>
      </c>
      <c r="F4972" t="s">
        <v>689</v>
      </c>
      <c r="G4972" t="s">
        <v>2733</v>
      </c>
      <c r="H4972" t="s">
        <v>2737</v>
      </c>
      <c r="I4972" s="91">
        <v>0.33333333333333331</v>
      </c>
      <c r="J4972" s="91">
        <v>0.3888888888888889</v>
      </c>
      <c r="K4972" s="92">
        <v>1.33</v>
      </c>
      <c r="L4972" s="91">
        <v>0.17083333333333334</v>
      </c>
      <c r="M4972" s="91">
        <v>0.20972222222222223</v>
      </c>
      <c r="N4972" s="92">
        <v>0.93</v>
      </c>
      <c r="O4972">
        <v>1</v>
      </c>
      <c r="P4972">
        <v>45.180048999999997</v>
      </c>
      <c r="Q4972">
        <v>5.7911270000000004</v>
      </c>
      <c r="R4972" s="93">
        <v>46302.575659722221</v>
      </c>
      <c r="S4972">
        <v>1</v>
      </c>
      <c r="T4972">
        <v>20260445</v>
      </c>
      <c r="U4972" t="s">
        <v>838</v>
      </c>
      <c r="V4972">
        <v>20260445</v>
      </c>
    </row>
    <row r="4973" spans="1:22" x14ac:dyDescent="0.3">
      <c r="A4973" s="5">
        <v>46302</v>
      </c>
      <c r="B4973" s="98" t="s">
        <v>3831</v>
      </c>
      <c r="C4973" t="s">
        <v>892</v>
      </c>
      <c r="D4973" t="s">
        <v>1275</v>
      </c>
      <c r="E4973" t="s">
        <v>209</v>
      </c>
      <c r="F4973" t="s">
        <v>209</v>
      </c>
      <c r="G4973" t="s">
        <v>2733</v>
      </c>
      <c r="H4973" t="s">
        <v>2737</v>
      </c>
      <c r="I4973" s="91">
        <v>0.33333333333333331</v>
      </c>
      <c r="J4973" s="91">
        <v>0.37847222222222221</v>
      </c>
      <c r="K4973" s="92">
        <v>1.08</v>
      </c>
      <c r="O4973">
        <v>0</v>
      </c>
      <c r="P4973">
        <v>45.194781999999996</v>
      </c>
      <c r="Q4973">
        <v>5.7142739999999996</v>
      </c>
      <c r="R4973" s="93">
        <v>46302.575659722221</v>
      </c>
      <c r="S4973">
        <v>1</v>
      </c>
      <c r="T4973">
        <v>20260059</v>
      </c>
      <c r="U4973" t="s">
        <v>838</v>
      </c>
      <c r="V4973">
        <v>20260059</v>
      </c>
    </row>
    <row r="4974" spans="1:22" x14ac:dyDescent="0.3">
      <c r="A4974" s="5">
        <v>46302</v>
      </c>
      <c r="B4974" s="98" t="s">
        <v>3862</v>
      </c>
      <c r="C4974" t="s">
        <v>853</v>
      </c>
      <c r="D4974" t="s">
        <v>3434</v>
      </c>
      <c r="E4974" t="s">
        <v>133</v>
      </c>
      <c r="F4974" t="s">
        <v>3435</v>
      </c>
      <c r="G4974" t="s">
        <v>2733</v>
      </c>
      <c r="H4974" t="s">
        <v>2734</v>
      </c>
      <c r="I4974" s="91">
        <v>0.16666666666666666</v>
      </c>
      <c r="J4974" s="91">
        <v>0.18055555555555555</v>
      </c>
      <c r="K4974" s="92">
        <v>0.33</v>
      </c>
      <c r="O4974">
        <v>0</v>
      </c>
      <c r="P4974">
        <v>45.189967000000003</v>
      </c>
      <c r="Q4974">
        <v>5.7054239999999998</v>
      </c>
      <c r="R4974" s="93">
        <v>46302.575659722221</v>
      </c>
      <c r="S4974">
        <v>1</v>
      </c>
      <c r="T4974">
        <v>20260258</v>
      </c>
      <c r="U4974" t="s">
        <v>40</v>
      </c>
      <c r="V4974">
        <v>20260258</v>
      </c>
    </row>
    <row r="4975" spans="1:22" x14ac:dyDescent="0.3">
      <c r="A4975" s="5">
        <v>46302</v>
      </c>
      <c r="B4975" s="98" t="s">
        <v>3849</v>
      </c>
      <c r="C4975" t="s">
        <v>861</v>
      </c>
      <c r="D4975" t="s">
        <v>868</v>
      </c>
      <c r="E4975" t="s">
        <v>826</v>
      </c>
      <c r="F4975" t="s">
        <v>826</v>
      </c>
      <c r="G4975" t="s">
        <v>2733</v>
      </c>
      <c r="H4975" t="s">
        <v>2737</v>
      </c>
      <c r="I4975" s="91">
        <v>0.33333333333333331</v>
      </c>
      <c r="J4975" s="91">
        <v>0.34722222222222221</v>
      </c>
      <c r="K4975" s="92">
        <v>0.33</v>
      </c>
      <c r="L4975" s="91">
        <v>0.22638888888888889</v>
      </c>
      <c r="M4975" s="91">
        <v>0.25138888888888888</v>
      </c>
      <c r="N4975" s="92">
        <v>0.6</v>
      </c>
      <c r="O4975">
        <v>1</v>
      </c>
      <c r="P4975">
        <v>45.185786999999998</v>
      </c>
      <c r="Q4975">
        <v>5.7279049999999998</v>
      </c>
      <c r="R4975" s="93">
        <v>46302.575659722221</v>
      </c>
      <c r="S4975">
        <v>1</v>
      </c>
      <c r="V4975" t="s">
        <v>3810</v>
      </c>
    </row>
    <row r="4976" spans="1:22" x14ac:dyDescent="0.3">
      <c r="A4976" s="5">
        <v>46302</v>
      </c>
      <c r="B4976" s="98" t="s">
        <v>3845</v>
      </c>
      <c r="C4976" t="s">
        <v>950</v>
      </c>
      <c r="D4976" t="s">
        <v>2510</v>
      </c>
      <c r="E4976" t="s">
        <v>115</v>
      </c>
      <c r="F4976" t="s">
        <v>115</v>
      </c>
      <c r="G4976" t="s">
        <v>2733</v>
      </c>
      <c r="H4976" t="s">
        <v>2737</v>
      </c>
      <c r="I4976" s="91">
        <v>0.33333333333333331</v>
      </c>
      <c r="J4976" s="91">
        <v>0.37847222222222221</v>
      </c>
      <c r="K4976" s="92">
        <v>1.08</v>
      </c>
      <c r="O4976">
        <v>0</v>
      </c>
      <c r="P4976">
        <v>45.190648000000003</v>
      </c>
      <c r="Q4976">
        <v>5.7227129999999997</v>
      </c>
      <c r="R4976" s="93">
        <v>46302.575659722221</v>
      </c>
      <c r="S4976">
        <v>1</v>
      </c>
      <c r="T4976">
        <v>20260494</v>
      </c>
      <c r="U4976" t="s">
        <v>838</v>
      </c>
      <c r="V4976">
        <v>20260494</v>
      </c>
    </row>
    <row r="4977" spans="1:22" x14ac:dyDescent="0.3">
      <c r="A4977" s="5">
        <v>46302</v>
      </c>
      <c r="B4977" s="98" t="s">
        <v>3845</v>
      </c>
      <c r="C4977" t="s">
        <v>950</v>
      </c>
      <c r="D4977" t="s">
        <v>3437</v>
      </c>
      <c r="E4977" t="s">
        <v>411</v>
      </c>
      <c r="F4977" t="s">
        <v>3438</v>
      </c>
      <c r="G4977" t="s">
        <v>2733</v>
      </c>
      <c r="H4977" t="s">
        <v>2734</v>
      </c>
      <c r="I4977" s="91">
        <v>0.16666666666666666</v>
      </c>
      <c r="J4977" s="91">
        <v>0.18055555555555555</v>
      </c>
      <c r="K4977" s="92">
        <v>0.33</v>
      </c>
      <c r="L4977" s="91">
        <v>0.17708333333333334</v>
      </c>
      <c r="M4977" s="91">
        <v>0.40416666666666667</v>
      </c>
      <c r="N4977" s="92">
        <v>5.45</v>
      </c>
      <c r="O4977">
        <v>1</v>
      </c>
      <c r="P4977">
        <v>45.186216000000002</v>
      </c>
      <c r="Q4977">
        <v>5.7124170000000003</v>
      </c>
      <c r="R4977" s="93">
        <v>46302.575659722221</v>
      </c>
      <c r="S4977">
        <v>1</v>
      </c>
      <c r="T4977">
        <v>20260218</v>
      </c>
      <c r="U4977" t="s">
        <v>40</v>
      </c>
      <c r="V4977">
        <v>20260218</v>
      </c>
    </row>
    <row r="4978" spans="1:22" x14ac:dyDescent="0.3">
      <c r="A4978" s="5">
        <v>46302</v>
      </c>
      <c r="B4978" s="98" t="s">
        <v>3836</v>
      </c>
      <c r="C4978" t="s">
        <v>954</v>
      </c>
      <c r="D4978" t="s">
        <v>2716</v>
      </c>
      <c r="E4978" t="s">
        <v>569</v>
      </c>
      <c r="F4978" t="s">
        <v>569</v>
      </c>
      <c r="G4978" t="s">
        <v>2733</v>
      </c>
      <c r="H4978" t="s">
        <v>2737</v>
      </c>
      <c r="I4978" s="91">
        <v>0.33333333333333331</v>
      </c>
      <c r="J4978" s="91">
        <v>0.34722222222222221</v>
      </c>
      <c r="K4978" s="92">
        <v>0.33</v>
      </c>
      <c r="L4978" s="91">
        <v>0.32777777777777778</v>
      </c>
      <c r="M4978" s="91">
        <v>0.37222222222222223</v>
      </c>
      <c r="N4978" s="92">
        <v>1.07</v>
      </c>
      <c r="O4978">
        <v>1</v>
      </c>
      <c r="P4978">
        <v>45.182271</v>
      </c>
      <c r="Q4978">
        <v>5.7200449999999998</v>
      </c>
      <c r="R4978" s="93">
        <v>46302.575659722221</v>
      </c>
      <c r="S4978">
        <v>1</v>
      </c>
      <c r="T4978">
        <v>20260580</v>
      </c>
      <c r="U4978" t="s">
        <v>838</v>
      </c>
      <c r="V4978">
        <v>20260580</v>
      </c>
    </row>
    <row r="4979" spans="1:22" x14ac:dyDescent="0.3">
      <c r="A4979" s="5">
        <v>46302</v>
      </c>
      <c r="B4979" s="98" t="s">
        <v>3833</v>
      </c>
      <c r="C4979" t="s">
        <v>978</v>
      </c>
      <c r="D4979" t="s">
        <v>2299</v>
      </c>
      <c r="E4979" t="s">
        <v>67</v>
      </c>
      <c r="F4979" t="s">
        <v>6570</v>
      </c>
      <c r="G4979" t="s">
        <v>2733</v>
      </c>
      <c r="H4979" t="s">
        <v>2737</v>
      </c>
      <c r="I4979" s="91">
        <v>0.33333333333333331</v>
      </c>
      <c r="J4979" s="91">
        <v>0.36458333333333331</v>
      </c>
      <c r="K4979" s="92">
        <v>0.75</v>
      </c>
      <c r="O4979">
        <v>0</v>
      </c>
      <c r="P4979">
        <v>45.569451000000001</v>
      </c>
      <c r="Q4979">
        <v>5.9207679999999998</v>
      </c>
      <c r="R4979" s="93">
        <v>46302.575659722221</v>
      </c>
      <c r="S4979">
        <v>1</v>
      </c>
      <c r="T4979">
        <v>20260409</v>
      </c>
      <c r="U4979" t="s">
        <v>838</v>
      </c>
      <c r="V4979">
        <v>20260409</v>
      </c>
    </row>
    <row r="4980" spans="1:22" x14ac:dyDescent="0.3">
      <c r="A4980" s="5">
        <v>46302</v>
      </c>
      <c r="B4980" s="98" t="s">
        <v>3845</v>
      </c>
      <c r="C4980" t="s">
        <v>950</v>
      </c>
      <c r="D4980" t="s">
        <v>2735</v>
      </c>
      <c r="E4980" t="s">
        <v>522</v>
      </c>
      <c r="F4980" t="s">
        <v>2736</v>
      </c>
      <c r="G4980" t="s">
        <v>2733</v>
      </c>
      <c r="H4980" t="s">
        <v>2734</v>
      </c>
      <c r="I4980" s="91">
        <v>0.16666666666666666</v>
      </c>
      <c r="J4980" s="91">
        <v>0.18055555555555555</v>
      </c>
      <c r="K4980" s="92">
        <v>0.33</v>
      </c>
      <c r="L4980" s="91">
        <v>0.18680555555555556</v>
      </c>
      <c r="M4980" s="91">
        <v>0.52222222222222225</v>
      </c>
      <c r="N4980" s="92">
        <v>8.0500000000000007</v>
      </c>
      <c r="O4980">
        <v>1</v>
      </c>
      <c r="P4980">
        <v>45.177925000000002</v>
      </c>
      <c r="Q4980">
        <v>5.7241710000000001</v>
      </c>
      <c r="R4980" s="93">
        <v>46302.575659722221</v>
      </c>
      <c r="S4980">
        <v>1</v>
      </c>
      <c r="T4980">
        <v>20260212</v>
      </c>
      <c r="U4980" t="s">
        <v>40</v>
      </c>
      <c r="V4980">
        <v>20260212</v>
      </c>
    </row>
    <row r="4981" spans="1:22" x14ac:dyDescent="0.3">
      <c r="A4981" s="5">
        <v>46302</v>
      </c>
      <c r="B4981" s="98" t="s">
        <v>3844</v>
      </c>
      <c r="C4981" t="s">
        <v>952</v>
      </c>
      <c r="D4981" t="s">
        <v>2740</v>
      </c>
      <c r="E4981" t="s">
        <v>259</v>
      </c>
      <c r="F4981" t="s">
        <v>2741</v>
      </c>
      <c r="G4981" t="s">
        <v>2733</v>
      </c>
      <c r="H4981" t="s">
        <v>2734</v>
      </c>
      <c r="I4981" s="91">
        <v>0.16666666666666666</v>
      </c>
      <c r="J4981" s="91">
        <v>0.18055555555555555</v>
      </c>
      <c r="K4981" s="92">
        <v>0.33</v>
      </c>
      <c r="O4981">
        <v>0</v>
      </c>
      <c r="P4981">
        <v>45.190952000000003</v>
      </c>
      <c r="Q4981">
        <v>5.7165330000000001</v>
      </c>
      <c r="R4981" s="93">
        <v>46302.575659722221</v>
      </c>
      <c r="S4981">
        <v>1</v>
      </c>
      <c r="T4981">
        <v>20260532</v>
      </c>
      <c r="U4981" t="s">
        <v>40</v>
      </c>
      <c r="V4981">
        <v>20260532</v>
      </c>
    </row>
    <row r="4982" spans="1:22" x14ac:dyDescent="0.3">
      <c r="A4982" s="5">
        <v>46302</v>
      </c>
      <c r="B4982" s="98" t="s">
        <v>3854</v>
      </c>
      <c r="C4982" t="s">
        <v>963</v>
      </c>
      <c r="D4982" t="s">
        <v>1568</v>
      </c>
      <c r="E4982" t="s">
        <v>462</v>
      </c>
      <c r="F4982" t="s">
        <v>3903</v>
      </c>
      <c r="G4982" t="s">
        <v>2733</v>
      </c>
      <c r="H4982" t="s">
        <v>2737</v>
      </c>
      <c r="I4982" s="91">
        <v>0.33333333333333331</v>
      </c>
      <c r="J4982" s="91">
        <v>0.35416666666666669</v>
      </c>
      <c r="K4982" s="92">
        <v>0.5</v>
      </c>
      <c r="L4982" s="91">
        <v>0.20694444444444443</v>
      </c>
      <c r="M4982" s="91">
        <v>0.21944444444444444</v>
      </c>
      <c r="N4982" s="92">
        <v>0.3</v>
      </c>
      <c r="O4982">
        <v>1</v>
      </c>
      <c r="P4982">
        <v>45.184040000000003</v>
      </c>
      <c r="Q4982">
        <v>5.7121500000000003</v>
      </c>
      <c r="R4982" s="93">
        <v>46302.575659722221</v>
      </c>
      <c r="S4982">
        <v>1</v>
      </c>
      <c r="T4982">
        <v>20260165</v>
      </c>
      <c r="U4982" t="s">
        <v>838</v>
      </c>
      <c r="V4982">
        <v>20260165</v>
      </c>
    </row>
    <row r="4983" spans="1:22" x14ac:dyDescent="0.3">
      <c r="A4983" s="5">
        <v>46302</v>
      </c>
      <c r="B4983" s="98" t="s">
        <v>3820</v>
      </c>
      <c r="C4983" t="s">
        <v>961</v>
      </c>
      <c r="D4983" t="s">
        <v>1157</v>
      </c>
      <c r="E4983" t="s">
        <v>278</v>
      </c>
      <c r="F4983" t="s">
        <v>1161</v>
      </c>
      <c r="G4983" t="s">
        <v>2733</v>
      </c>
      <c r="H4983" t="s">
        <v>2781</v>
      </c>
      <c r="I4983" s="91">
        <v>0.16666666666666666</v>
      </c>
      <c r="J4983" s="91">
        <v>0.20833333333333334</v>
      </c>
      <c r="K4983" s="92">
        <v>1</v>
      </c>
      <c r="L4983" s="91">
        <v>0.19722222222222222</v>
      </c>
      <c r="M4983" s="91">
        <v>0.24930555555555556</v>
      </c>
      <c r="N4983" s="92">
        <v>1.25</v>
      </c>
      <c r="O4983">
        <v>1</v>
      </c>
      <c r="P4983">
        <v>45.148142999999997</v>
      </c>
      <c r="Q4983">
        <v>5.723122</v>
      </c>
      <c r="R4983" s="93">
        <v>46302.575659722221</v>
      </c>
      <c r="S4983">
        <v>1</v>
      </c>
      <c r="T4983">
        <v>20260602</v>
      </c>
      <c r="U4983" t="s">
        <v>838</v>
      </c>
      <c r="V4983">
        <v>20260602</v>
      </c>
    </row>
    <row r="4984" spans="1:22" x14ac:dyDescent="0.3">
      <c r="A4984" s="5">
        <v>46302</v>
      </c>
      <c r="B4984" s="98" t="s">
        <v>3868</v>
      </c>
      <c r="C4984" t="s">
        <v>983</v>
      </c>
      <c r="D4984" t="s">
        <v>2339</v>
      </c>
      <c r="E4984" t="s">
        <v>597</v>
      </c>
      <c r="F4984" t="s">
        <v>597</v>
      </c>
      <c r="G4984" t="s">
        <v>2733</v>
      </c>
      <c r="H4984" t="s">
        <v>2737</v>
      </c>
      <c r="I4984" s="91">
        <v>0.33333333333333331</v>
      </c>
      <c r="J4984" s="91">
        <v>0.37847222222222221</v>
      </c>
      <c r="K4984" s="92">
        <v>1.08</v>
      </c>
      <c r="L4984" s="91">
        <v>0.25069444444444444</v>
      </c>
      <c r="M4984" s="91">
        <v>0.31111111111111112</v>
      </c>
      <c r="N4984" s="92">
        <v>1.45</v>
      </c>
      <c r="O4984">
        <v>1</v>
      </c>
      <c r="P4984">
        <v>45.234032999999997</v>
      </c>
      <c r="Q4984">
        <v>5.8823129999999999</v>
      </c>
      <c r="R4984" s="93">
        <v>46302.575659722221</v>
      </c>
      <c r="S4984">
        <v>1</v>
      </c>
      <c r="T4984">
        <v>20260423</v>
      </c>
      <c r="U4984" t="s">
        <v>838</v>
      </c>
      <c r="V4984">
        <v>20260423</v>
      </c>
    </row>
    <row r="4985" spans="1:22" x14ac:dyDescent="0.3">
      <c r="A4985" s="5">
        <v>46302</v>
      </c>
      <c r="B4985" s="98" t="s">
        <v>3831</v>
      </c>
      <c r="C4985" t="s">
        <v>892</v>
      </c>
      <c r="D4985" t="s">
        <v>2745</v>
      </c>
      <c r="E4985" t="s">
        <v>498</v>
      </c>
      <c r="F4985" t="s">
        <v>2746</v>
      </c>
      <c r="G4985" t="s">
        <v>2733</v>
      </c>
      <c r="H4985" t="s">
        <v>2734</v>
      </c>
      <c r="I4985" s="91">
        <v>0.16666666666666666</v>
      </c>
      <c r="J4985" s="91">
        <v>0.18055555555555555</v>
      </c>
      <c r="K4985" s="92">
        <v>0.33</v>
      </c>
      <c r="O4985">
        <v>0</v>
      </c>
      <c r="P4985">
        <v>45.188510000000001</v>
      </c>
      <c r="Q4985">
        <v>5.6897789999999997</v>
      </c>
      <c r="R4985" s="93">
        <v>46302.575659722221</v>
      </c>
      <c r="S4985">
        <v>1</v>
      </c>
      <c r="T4985">
        <v>20260311</v>
      </c>
      <c r="U4985" t="s">
        <v>40</v>
      </c>
      <c r="V4985">
        <v>20260311</v>
      </c>
    </row>
    <row r="4986" spans="1:22" x14ac:dyDescent="0.3">
      <c r="A4986" s="5">
        <v>46302</v>
      </c>
      <c r="B4986" s="98" t="s">
        <v>3861</v>
      </c>
      <c r="C4986" t="s">
        <v>970</v>
      </c>
      <c r="D4986" t="s">
        <v>2278</v>
      </c>
      <c r="E4986" t="s">
        <v>293</v>
      </c>
      <c r="F4986" t="s">
        <v>293</v>
      </c>
      <c r="G4986" t="s">
        <v>2733</v>
      </c>
      <c r="H4986" t="s">
        <v>2737</v>
      </c>
      <c r="I4986" s="91">
        <v>0.33333333333333331</v>
      </c>
      <c r="J4986" s="91">
        <v>0.37847222222222221</v>
      </c>
      <c r="K4986" s="92">
        <v>1.08</v>
      </c>
      <c r="O4986">
        <v>0</v>
      </c>
      <c r="P4986">
        <v>45.105367000000001</v>
      </c>
      <c r="Q4986">
        <v>5.6648319999999996</v>
      </c>
      <c r="R4986" s="93">
        <v>46302.575659722221</v>
      </c>
      <c r="S4986">
        <v>1</v>
      </c>
      <c r="T4986">
        <v>20260400</v>
      </c>
      <c r="U4986" t="s">
        <v>838</v>
      </c>
      <c r="V4986">
        <v>20260400</v>
      </c>
    </row>
    <row r="4987" spans="1:22" x14ac:dyDescent="0.3">
      <c r="A4987" s="5">
        <v>46302</v>
      </c>
      <c r="B4987" s="98" t="s">
        <v>3845</v>
      </c>
      <c r="C4987" t="s">
        <v>950</v>
      </c>
      <c r="D4987" t="s">
        <v>2777</v>
      </c>
      <c r="E4987" t="s">
        <v>153</v>
      </c>
      <c r="F4987" t="s">
        <v>2778</v>
      </c>
      <c r="G4987" t="s">
        <v>2733</v>
      </c>
      <c r="H4987" t="s">
        <v>2734</v>
      </c>
      <c r="I4987" s="91">
        <v>0.25</v>
      </c>
      <c r="J4987" s="91">
        <v>0.2638888888888889</v>
      </c>
      <c r="K4987" s="92">
        <v>0.33</v>
      </c>
      <c r="L4987" s="91">
        <v>0.21111111111111111</v>
      </c>
      <c r="M4987" s="91">
        <v>0.35138888888888886</v>
      </c>
      <c r="N4987" s="92">
        <v>3.37</v>
      </c>
      <c r="O4987">
        <v>1</v>
      </c>
      <c r="P4987">
        <v>45.190181000000003</v>
      </c>
      <c r="Q4987">
        <v>5.7254589999999999</v>
      </c>
      <c r="R4987" s="93">
        <v>46302.575659722221</v>
      </c>
      <c r="S4987">
        <v>1</v>
      </c>
      <c r="T4987">
        <v>20260097</v>
      </c>
      <c r="U4987" t="s">
        <v>40</v>
      </c>
      <c r="V4987">
        <v>20260097</v>
      </c>
    </row>
    <row r="4988" spans="1:22" x14ac:dyDescent="0.3">
      <c r="A4988" s="5">
        <v>46302</v>
      </c>
      <c r="B4988" s="98" t="s">
        <v>3865</v>
      </c>
      <c r="C4988" t="s">
        <v>962</v>
      </c>
      <c r="D4988" t="s">
        <v>1194</v>
      </c>
      <c r="E4988" t="s">
        <v>289</v>
      </c>
      <c r="F4988" t="s">
        <v>289</v>
      </c>
      <c r="G4988" t="s">
        <v>2733</v>
      </c>
      <c r="H4988" t="s">
        <v>2737</v>
      </c>
      <c r="I4988" s="91">
        <v>0.2048611111111111</v>
      </c>
      <c r="J4988" s="91">
        <v>0.23958333333333334</v>
      </c>
      <c r="K4988" s="92">
        <v>0.83</v>
      </c>
      <c r="L4988" s="91">
        <v>0.23333333333333334</v>
      </c>
      <c r="M4988" s="91">
        <v>0.2638888888888889</v>
      </c>
      <c r="N4988" s="92">
        <v>0.73</v>
      </c>
      <c r="O4988">
        <v>1</v>
      </c>
      <c r="P4988">
        <v>45.364960000000004</v>
      </c>
      <c r="Q4988">
        <v>5.5936700000000004</v>
      </c>
      <c r="R4988" s="93">
        <v>46302.575659722221</v>
      </c>
      <c r="S4988">
        <v>1</v>
      </c>
      <c r="T4988">
        <v>20260034</v>
      </c>
      <c r="U4988" t="s">
        <v>838</v>
      </c>
      <c r="V4988">
        <v>20260034</v>
      </c>
    </row>
    <row r="4989" spans="1:22" x14ac:dyDescent="0.3">
      <c r="A4989" s="5">
        <v>46302</v>
      </c>
      <c r="B4989" s="98" t="s">
        <v>3811</v>
      </c>
      <c r="C4989" t="s">
        <v>975</v>
      </c>
      <c r="D4989" t="s">
        <v>1422</v>
      </c>
      <c r="E4989" t="s">
        <v>417</v>
      </c>
      <c r="F4989" t="s">
        <v>417</v>
      </c>
      <c r="G4989" t="s">
        <v>2733</v>
      </c>
      <c r="H4989" t="s">
        <v>2737</v>
      </c>
      <c r="I4989" s="91">
        <v>0.35416666666666669</v>
      </c>
      <c r="J4989" s="91">
        <v>0.39583333333333331</v>
      </c>
      <c r="K4989" s="92">
        <v>1</v>
      </c>
      <c r="L4989" s="91">
        <v>0.33402777777777776</v>
      </c>
      <c r="M4989" s="91">
        <v>0.43055555555555558</v>
      </c>
      <c r="N4989" s="92">
        <v>2.3199999999999998</v>
      </c>
      <c r="O4989">
        <v>1</v>
      </c>
      <c r="P4989">
        <v>45.334488</v>
      </c>
      <c r="Q4989">
        <v>5.6167160000000003</v>
      </c>
      <c r="R4989" s="93">
        <v>46302.575659722221</v>
      </c>
      <c r="S4989">
        <v>1</v>
      </c>
      <c r="T4989">
        <v>20260474</v>
      </c>
      <c r="U4989" t="s">
        <v>838</v>
      </c>
      <c r="V4989">
        <v>20260474</v>
      </c>
    </row>
    <row r="4990" spans="1:22" x14ac:dyDescent="0.3">
      <c r="A4990" s="5">
        <v>46302</v>
      </c>
      <c r="B4990" s="98" t="s">
        <v>3814</v>
      </c>
      <c r="C4990" t="s">
        <v>948</v>
      </c>
      <c r="D4990" t="s">
        <v>1266</v>
      </c>
      <c r="E4990" t="s">
        <v>379</v>
      </c>
      <c r="F4990" t="s">
        <v>379</v>
      </c>
      <c r="G4990" t="s">
        <v>2733</v>
      </c>
      <c r="H4990" t="s">
        <v>2737</v>
      </c>
      <c r="I4990" s="91">
        <v>0.33333333333333331</v>
      </c>
      <c r="J4990" s="91">
        <v>0.375</v>
      </c>
      <c r="K4990" s="92">
        <v>1</v>
      </c>
      <c r="O4990">
        <v>0</v>
      </c>
      <c r="P4990">
        <v>45.162835000000001</v>
      </c>
      <c r="Q4990">
        <v>5.7206549999999998</v>
      </c>
      <c r="R4990" s="93">
        <v>46302.575659722221</v>
      </c>
      <c r="S4990">
        <v>1</v>
      </c>
      <c r="T4990">
        <v>20260057</v>
      </c>
      <c r="U4990" t="s">
        <v>838</v>
      </c>
      <c r="V4990">
        <v>20260057</v>
      </c>
    </row>
    <row r="4991" spans="1:22" x14ac:dyDescent="0.3">
      <c r="A4991" s="5">
        <v>46302</v>
      </c>
      <c r="B4991" s="98" t="s">
        <v>3823</v>
      </c>
      <c r="C4991" t="s">
        <v>968</v>
      </c>
      <c r="D4991" t="s">
        <v>1717</v>
      </c>
      <c r="E4991" t="s">
        <v>298</v>
      </c>
      <c r="F4991" t="s">
        <v>1719</v>
      </c>
      <c r="G4991" t="s">
        <v>2733</v>
      </c>
      <c r="H4991" t="s">
        <v>2737</v>
      </c>
      <c r="I4991" s="91">
        <v>0.2048611111111111</v>
      </c>
      <c r="J4991" s="91">
        <v>0.21527777777777779</v>
      </c>
      <c r="K4991" s="92">
        <v>0.25</v>
      </c>
      <c r="O4991">
        <v>0</v>
      </c>
      <c r="P4991">
        <v>45.186445999999997</v>
      </c>
      <c r="Q4991">
        <v>5.7280280000000001</v>
      </c>
      <c r="R4991" s="93">
        <v>46302.575659722221</v>
      </c>
      <c r="S4991">
        <v>1</v>
      </c>
      <c r="T4991">
        <v>20260221</v>
      </c>
      <c r="U4991" t="s">
        <v>838</v>
      </c>
      <c r="V4991">
        <v>20260221</v>
      </c>
    </row>
    <row r="4992" spans="1:22" x14ac:dyDescent="0.3">
      <c r="A4992" s="5">
        <v>46302</v>
      </c>
      <c r="B4992" s="98" t="s">
        <v>3845</v>
      </c>
      <c r="C4992" t="s">
        <v>950</v>
      </c>
      <c r="D4992" t="s">
        <v>2755</v>
      </c>
      <c r="E4992" t="s">
        <v>211</v>
      </c>
      <c r="F4992" t="s">
        <v>2756</v>
      </c>
      <c r="G4992" t="s">
        <v>2733</v>
      </c>
      <c r="H4992" t="s">
        <v>2734</v>
      </c>
      <c r="I4992" s="91">
        <v>0.16666666666666666</v>
      </c>
      <c r="J4992" s="91">
        <v>0.18055555555555555</v>
      </c>
      <c r="K4992" s="92">
        <v>0.33</v>
      </c>
      <c r="L4992" s="91">
        <v>0.19791666666666666</v>
      </c>
      <c r="M4992" s="91">
        <v>0.29652777777777778</v>
      </c>
      <c r="N4992" s="92">
        <v>2.37</v>
      </c>
      <c r="O4992">
        <v>1</v>
      </c>
      <c r="P4992">
        <v>45.186630000000001</v>
      </c>
      <c r="Q4992">
        <v>5.7231329999999998</v>
      </c>
      <c r="R4992" s="93">
        <v>46302.575659722221</v>
      </c>
      <c r="S4992">
        <v>1</v>
      </c>
      <c r="T4992">
        <v>20260530</v>
      </c>
      <c r="U4992" t="s">
        <v>3760</v>
      </c>
      <c r="V4992">
        <v>20260530</v>
      </c>
    </row>
    <row r="4993" spans="1:22" x14ac:dyDescent="0.3">
      <c r="A4993" s="5">
        <v>46302</v>
      </c>
      <c r="B4993" s="98" t="s">
        <v>3870</v>
      </c>
      <c r="C4993" t="s">
        <v>947</v>
      </c>
      <c r="D4993" t="s">
        <v>1704</v>
      </c>
      <c r="E4993" t="s">
        <v>465</v>
      </c>
      <c r="F4993" t="s">
        <v>465</v>
      </c>
      <c r="G4993" t="s">
        <v>2733</v>
      </c>
      <c r="H4993" t="s">
        <v>2737</v>
      </c>
      <c r="I4993" s="91">
        <v>0.16666666666666666</v>
      </c>
      <c r="J4993" s="91">
        <v>0.2638888888888889</v>
      </c>
      <c r="K4993" s="92">
        <v>2.33</v>
      </c>
      <c r="O4993">
        <v>0</v>
      </c>
      <c r="P4993">
        <v>45.36835</v>
      </c>
      <c r="Q4993">
        <v>5.5815599999999996</v>
      </c>
      <c r="R4993" s="93">
        <v>46302.575659722221</v>
      </c>
      <c r="S4993">
        <v>1</v>
      </c>
      <c r="T4993">
        <v>20260216</v>
      </c>
      <c r="U4993" t="s">
        <v>838</v>
      </c>
      <c r="V4993">
        <v>20260216</v>
      </c>
    </row>
    <row r="4994" spans="1:22" x14ac:dyDescent="0.3">
      <c r="A4994" s="5">
        <v>46302</v>
      </c>
      <c r="B4994" s="98" t="s">
        <v>6033</v>
      </c>
      <c r="C4994" t="s">
        <v>846</v>
      </c>
      <c r="E4994" t="s">
        <v>820</v>
      </c>
      <c r="F4994" t="s">
        <v>820</v>
      </c>
      <c r="I4994" s="91">
        <v>0.16666666666666666</v>
      </c>
      <c r="J4994" s="91">
        <v>0.17708333333333334</v>
      </c>
      <c r="K4994" s="92">
        <v>0.25</v>
      </c>
      <c r="O4994">
        <v>0</v>
      </c>
      <c r="P4994">
        <v>48.795366999999999</v>
      </c>
      <c r="Q4994">
        <v>2.322012</v>
      </c>
      <c r="R4994" s="93">
        <v>46302.575659722221</v>
      </c>
      <c r="S4994">
        <v>0</v>
      </c>
      <c r="V4994" t="s">
        <v>3802</v>
      </c>
    </row>
    <row r="4995" spans="1:22" x14ac:dyDescent="0.3">
      <c r="A4995" s="5">
        <v>46302</v>
      </c>
      <c r="B4995" s="98" t="s">
        <v>3827</v>
      </c>
      <c r="C4995" t="s">
        <v>967</v>
      </c>
      <c r="D4995" t="s">
        <v>2785</v>
      </c>
      <c r="E4995" t="s">
        <v>113</v>
      </c>
      <c r="F4995" t="s">
        <v>2786</v>
      </c>
      <c r="G4995" t="s">
        <v>2733</v>
      </c>
      <c r="H4995" t="s">
        <v>2734</v>
      </c>
      <c r="I4995" s="91">
        <v>0.16666666666666666</v>
      </c>
      <c r="J4995" s="91">
        <v>0.18055555555555555</v>
      </c>
      <c r="K4995" s="92">
        <v>0.33</v>
      </c>
      <c r="L4995" s="91">
        <v>0.22916666666666666</v>
      </c>
      <c r="M4995" s="91">
        <v>0.23541666666666666</v>
      </c>
      <c r="N4995" s="92">
        <v>0.15</v>
      </c>
      <c r="O4995">
        <v>1</v>
      </c>
      <c r="P4995">
        <v>45.182966999999998</v>
      </c>
      <c r="Q4995">
        <v>5.7194820000000002</v>
      </c>
      <c r="R4995" s="93">
        <v>46302.575659722221</v>
      </c>
      <c r="S4995">
        <v>1</v>
      </c>
      <c r="T4995">
        <v>20260071</v>
      </c>
      <c r="U4995" t="s">
        <v>40</v>
      </c>
      <c r="V4995">
        <v>20260071</v>
      </c>
    </row>
  </sheetData>
  <autoFilter ref="A1:V2902" xr:uid="{00000000-0009-0000-0000-00000B000000}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Listes"/>
  <dimension ref="A1:G526"/>
  <sheetViews>
    <sheetView workbookViewId="0"/>
  </sheetViews>
  <sheetFormatPr baseColWidth="10" defaultColWidth="8.88671875" defaultRowHeight="14.4" x14ac:dyDescent="0.3"/>
  <sheetData>
    <row r="1" spans="1:7" x14ac:dyDescent="0.3">
      <c r="A1" t="s">
        <v>840</v>
      </c>
      <c r="B1" t="s">
        <v>33</v>
      </c>
      <c r="C1" t="s">
        <v>3928</v>
      </c>
      <c r="D1" t="s">
        <v>3929</v>
      </c>
      <c r="E1" t="s">
        <v>3930</v>
      </c>
      <c r="F1" t="s">
        <v>3931</v>
      </c>
      <c r="G1" t="s">
        <v>3932</v>
      </c>
    </row>
    <row r="2" spans="1:7" x14ac:dyDescent="0.3">
      <c r="A2" t="s">
        <v>5</v>
      </c>
      <c r="B2" t="s">
        <v>5</v>
      </c>
      <c r="D2" s="15" t="s">
        <v>3933</v>
      </c>
      <c r="E2" s="15" t="s">
        <v>6036</v>
      </c>
    </row>
    <row r="3" spans="1:7" x14ac:dyDescent="0.3">
      <c r="A3" s="15" t="s">
        <v>846</v>
      </c>
      <c r="B3" s="15" t="s">
        <v>47</v>
      </c>
      <c r="C3">
        <v>0</v>
      </c>
      <c r="D3" s="15" t="s">
        <v>3934</v>
      </c>
      <c r="E3" s="15" t="s">
        <v>3935</v>
      </c>
      <c r="F3">
        <v>0</v>
      </c>
      <c r="G3">
        <v>0</v>
      </c>
    </row>
    <row r="4" spans="1:7" x14ac:dyDescent="0.3">
      <c r="A4" s="15" t="s">
        <v>944</v>
      </c>
      <c r="B4" s="15" t="s">
        <v>50</v>
      </c>
      <c r="C4">
        <v>1</v>
      </c>
      <c r="D4" s="15" t="s">
        <v>3936</v>
      </c>
      <c r="E4" s="15" t="s">
        <v>3937</v>
      </c>
      <c r="F4">
        <v>0</v>
      </c>
      <c r="G4">
        <v>0</v>
      </c>
    </row>
    <row r="5" spans="1:7" x14ac:dyDescent="0.3">
      <c r="A5" s="15" t="s">
        <v>945</v>
      </c>
      <c r="B5" s="15" t="s">
        <v>53</v>
      </c>
      <c r="C5">
        <v>1</v>
      </c>
      <c r="D5" s="15" t="s">
        <v>3938</v>
      </c>
      <c r="E5" s="15" t="s">
        <v>6034</v>
      </c>
      <c r="F5">
        <v>0</v>
      </c>
      <c r="G5">
        <v>0</v>
      </c>
    </row>
    <row r="6" spans="1:7" x14ac:dyDescent="0.3">
      <c r="A6" s="15" t="s">
        <v>946</v>
      </c>
      <c r="B6" s="15" t="s">
        <v>55</v>
      </c>
      <c r="C6">
        <v>0</v>
      </c>
      <c r="D6" s="15" t="s">
        <v>6138</v>
      </c>
      <c r="E6" s="15" t="s">
        <v>6139</v>
      </c>
      <c r="F6">
        <v>0</v>
      </c>
      <c r="G6">
        <v>0</v>
      </c>
    </row>
    <row r="7" spans="1:7" x14ac:dyDescent="0.3">
      <c r="A7" s="15" t="s">
        <v>892</v>
      </c>
      <c r="B7" s="15" t="s">
        <v>57</v>
      </c>
      <c r="C7">
        <v>1</v>
      </c>
      <c r="D7" s="15" t="s">
        <v>6572</v>
      </c>
      <c r="E7" s="15" t="s">
        <v>6573</v>
      </c>
      <c r="F7">
        <v>0</v>
      </c>
      <c r="G7">
        <v>0</v>
      </c>
    </row>
    <row r="8" spans="1:7" x14ac:dyDescent="0.3">
      <c r="A8" s="15" t="s">
        <v>947</v>
      </c>
      <c r="B8" s="15" t="s">
        <v>59</v>
      </c>
      <c r="C8">
        <v>1</v>
      </c>
      <c r="D8" s="15" t="s">
        <v>6574</v>
      </c>
      <c r="E8" s="15" t="s">
        <v>6573</v>
      </c>
      <c r="F8">
        <v>0</v>
      </c>
      <c r="G8">
        <v>0</v>
      </c>
    </row>
    <row r="9" spans="1:7" x14ac:dyDescent="0.3">
      <c r="A9" s="15" t="s">
        <v>948</v>
      </c>
      <c r="B9" s="15" t="s">
        <v>799</v>
      </c>
      <c r="C9">
        <v>1</v>
      </c>
      <c r="F9">
        <v>0</v>
      </c>
      <c r="G9">
        <v>0</v>
      </c>
    </row>
    <row r="10" spans="1:7" x14ac:dyDescent="0.3">
      <c r="A10" s="15" t="s">
        <v>949</v>
      </c>
      <c r="B10" s="15" t="s">
        <v>61</v>
      </c>
      <c r="C10">
        <v>1</v>
      </c>
      <c r="F10">
        <v>0</v>
      </c>
      <c r="G10">
        <v>0</v>
      </c>
    </row>
    <row r="11" spans="1:7" x14ac:dyDescent="0.3">
      <c r="A11" s="15" t="s">
        <v>911</v>
      </c>
      <c r="B11" s="15" t="s">
        <v>63</v>
      </c>
      <c r="C11">
        <v>1</v>
      </c>
      <c r="F11">
        <v>0</v>
      </c>
      <c r="G11">
        <v>0</v>
      </c>
    </row>
    <row r="12" spans="1:7" x14ac:dyDescent="0.3">
      <c r="A12" s="15" t="s">
        <v>950</v>
      </c>
      <c r="B12" s="15" t="s">
        <v>800</v>
      </c>
      <c r="C12">
        <v>1</v>
      </c>
      <c r="F12">
        <v>0</v>
      </c>
      <c r="G12">
        <v>0</v>
      </c>
    </row>
    <row r="13" spans="1:7" x14ac:dyDescent="0.3">
      <c r="A13" s="15" t="s">
        <v>951</v>
      </c>
      <c r="B13" s="15" t="s">
        <v>65</v>
      </c>
      <c r="C13">
        <v>1</v>
      </c>
      <c r="F13">
        <v>0</v>
      </c>
      <c r="G13">
        <v>0</v>
      </c>
    </row>
    <row r="14" spans="1:7" x14ac:dyDescent="0.3">
      <c r="A14" s="15" t="s">
        <v>952</v>
      </c>
      <c r="B14" s="15" t="s">
        <v>801</v>
      </c>
      <c r="C14">
        <v>1</v>
      </c>
      <c r="F14">
        <v>0</v>
      </c>
      <c r="G14">
        <v>0</v>
      </c>
    </row>
    <row r="15" spans="1:7" x14ac:dyDescent="0.3">
      <c r="A15" s="15" t="s">
        <v>953</v>
      </c>
      <c r="B15" s="15" t="s">
        <v>67</v>
      </c>
      <c r="C15">
        <v>1</v>
      </c>
      <c r="F15">
        <v>0</v>
      </c>
      <c r="G15">
        <v>0</v>
      </c>
    </row>
    <row r="16" spans="1:7" x14ac:dyDescent="0.3">
      <c r="A16" s="15" t="s">
        <v>894</v>
      </c>
      <c r="B16" s="15" t="s">
        <v>802</v>
      </c>
      <c r="C16">
        <v>1</v>
      </c>
      <c r="F16">
        <v>0</v>
      </c>
      <c r="G16">
        <v>0</v>
      </c>
    </row>
    <row r="17" spans="1:7" x14ac:dyDescent="0.3">
      <c r="A17" s="15" t="s">
        <v>907</v>
      </c>
      <c r="B17" s="15" t="s">
        <v>69</v>
      </c>
      <c r="C17">
        <v>1</v>
      </c>
      <c r="F17">
        <v>0</v>
      </c>
      <c r="G17">
        <v>0</v>
      </c>
    </row>
    <row r="18" spans="1:7" x14ac:dyDescent="0.3">
      <c r="A18" s="15" t="s">
        <v>954</v>
      </c>
      <c r="B18" s="15" t="s">
        <v>71</v>
      </c>
      <c r="C18">
        <v>1</v>
      </c>
      <c r="F18">
        <v>0</v>
      </c>
      <c r="G18">
        <v>0</v>
      </c>
    </row>
    <row r="19" spans="1:7" x14ac:dyDescent="0.3">
      <c r="A19" s="15" t="s">
        <v>905</v>
      </c>
      <c r="B19" s="15" t="s">
        <v>803</v>
      </c>
      <c r="C19">
        <v>1</v>
      </c>
      <c r="F19">
        <v>0</v>
      </c>
      <c r="G19">
        <v>0</v>
      </c>
    </row>
    <row r="20" spans="1:7" x14ac:dyDescent="0.3">
      <c r="A20" s="15" t="s">
        <v>859</v>
      </c>
      <c r="B20" s="15" t="s">
        <v>72</v>
      </c>
      <c r="C20">
        <v>1</v>
      </c>
      <c r="F20">
        <v>0</v>
      </c>
      <c r="G20">
        <v>0</v>
      </c>
    </row>
    <row r="21" spans="1:7" x14ac:dyDescent="0.3">
      <c r="A21" s="15" t="s">
        <v>908</v>
      </c>
      <c r="B21" s="15" t="s">
        <v>73</v>
      </c>
      <c r="C21">
        <v>1</v>
      </c>
      <c r="F21">
        <v>0</v>
      </c>
      <c r="G21">
        <v>0</v>
      </c>
    </row>
    <row r="22" spans="1:7" x14ac:dyDescent="0.3">
      <c r="A22" s="15" t="s">
        <v>985</v>
      </c>
      <c r="B22" s="15" t="s">
        <v>75</v>
      </c>
      <c r="C22">
        <v>0</v>
      </c>
      <c r="F22">
        <v>0</v>
      </c>
      <c r="G22">
        <v>0</v>
      </c>
    </row>
    <row r="23" spans="1:7" x14ac:dyDescent="0.3">
      <c r="A23" s="15" t="s">
        <v>865</v>
      </c>
      <c r="B23" s="15" t="s">
        <v>76</v>
      </c>
      <c r="C23">
        <v>1</v>
      </c>
      <c r="F23">
        <v>0</v>
      </c>
      <c r="G23">
        <v>0</v>
      </c>
    </row>
    <row r="24" spans="1:7" x14ac:dyDescent="0.3">
      <c r="A24" s="15" t="s">
        <v>955</v>
      </c>
      <c r="B24" s="15" t="s">
        <v>78</v>
      </c>
      <c r="C24">
        <v>1</v>
      </c>
      <c r="F24">
        <v>0</v>
      </c>
      <c r="G24">
        <v>0</v>
      </c>
    </row>
    <row r="25" spans="1:7" x14ac:dyDescent="0.3">
      <c r="A25" s="15" t="s">
        <v>847</v>
      </c>
      <c r="B25" s="15" t="s">
        <v>80</v>
      </c>
      <c r="C25">
        <v>1</v>
      </c>
      <c r="F25">
        <v>0</v>
      </c>
      <c r="G25">
        <v>0</v>
      </c>
    </row>
    <row r="26" spans="1:7" x14ac:dyDescent="0.3">
      <c r="A26" s="15" t="s">
        <v>851</v>
      </c>
      <c r="B26" s="15" t="s">
        <v>82</v>
      </c>
      <c r="C26">
        <v>1</v>
      </c>
      <c r="F26">
        <v>0</v>
      </c>
      <c r="G26">
        <v>0</v>
      </c>
    </row>
    <row r="27" spans="1:7" x14ac:dyDescent="0.3">
      <c r="A27" s="15" t="s">
        <v>956</v>
      </c>
      <c r="B27" s="15" t="s">
        <v>84</v>
      </c>
      <c r="C27">
        <v>1</v>
      </c>
      <c r="F27">
        <v>0</v>
      </c>
      <c r="G27">
        <v>0</v>
      </c>
    </row>
    <row r="28" spans="1:7" x14ac:dyDescent="0.3">
      <c r="A28" s="15" t="s">
        <v>957</v>
      </c>
      <c r="B28" s="15" t="s">
        <v>804</v>
      </c>
      <c r="C28">
        <v>1</v>
      </c>
      <c r="F28">
        <v>0</v>
      </c>
      <c r="G28">
        <v>0</v>
      </c>
    </row>
    <row r="29" spans="1:7" x14ac:dyDescent="0.3">
      <c r="A29" s="15" t="s">
        <v>958</v>
      </c>
      <c r="B29" s="15" t="s">
        <v>88</v>
      </c>
      <c r="C29">
        <v>1</v>
      </c>
      <c r="F29">
        <v>0</v>
      </c>
      <c r="G29">
        <v>0</v>
      </c>
    </row>
    <row r="30" spans="1:7" x14ac:dyDescent="0.3">
      <c r="A30" s="15" t="s">
        <v>849</v>
      </c>
      <c r="B30" s="15" t="s">
        <v>89</v>
      </c>
      <c r="C30">
        <v>1</v>
      </c>
      <c r="F30">
        <v>0</v>
      </c>
      <c r="G30">
        <v>0</v>
      </c>
    </row>
    <row r="31" spans="1:7" x14ac:dyDescent="0.3">
      <c r="A31" s="15" t="s">
        <v>900</v>
      </c>
      <c r="B31" s="15" t="s">
        <v>805</v>
      </c>
      <c r="C31">
        <v>1</v>
      </c>
      <c r="F31">
        <v>0</v>
      </c>
      <c r="G31">
        <v>0</v>
      </c>
    </row>
    <row r="32" spans="1:7" x14ac:dyDescent="0.3">
      <c r="A32" s="15" t="s">
        <v>959</v>
      </c>
      <c r="B32" s="15" t="s">
        <v>86</v>
      </c>
      <c r="C32">
        <v>1</v>
      </c>
      <c r="F32">
        <v>0</v>
      </c>
      <c r="G32">
        <v>0</v>
      </c>
    </row>
    <row r="33" spans="1:7" x14ac:dyDescent="0.3">
      <c r="A33" s="15" t="s">
        <v>853</v>
      </c>
      <c r="B33" s="15" t="s">
        <v>94</v>
      </c>
      <c r="C33">
        <v>1</v>
      </c>
      <c r="F33">
        <v>0</v>
      </c>
      <c r="G33">
        <v>0</v>
      </c>
    </row>
    <row r="34" spans="1:7" x14ac:dyDescent="0.3">
      <c r="A34" s="15" t="s">
        <v>960</v>
      </c>
      <c r="B34" s="15" t="s">
        <v>95</v>
      </c>
      <c r="C34">
        <v>1</v>
      </c>
      <c r="F34">
        <v>0</v>
      </c>
      <c r="G34">
        <v>0</v>
      </c>
    </row>
    <row r="35" spans="1:7" x14ac:dyDescent="0.3">
      <c r="A35" s="15" t="s">
        <v>961</v>
      </c>
      <c r="B35" s="15" t="s">
        <v>97</v>
      </c>
      <c r="C35">
        <v>1</v>
      </c>
      <c r="F35">
        <v>1</v>
      </c>
      <c r="G35">
        <v>0</v>
      </c>
    </row>
    <row r="36" spans="1:7" x14ac:dyDescent="0.3">
      <c r="A36" s="15" t="s">
        <v>866</v>
      </c>
      <c r="B36" s="15" t="s">
        <v>91</v>
      </c>
      <c r="C36">
        <v>1</v>
      </c>
      <c r="F36">
        <v>0</v>
      </c>
      <c r="G36">
        <v>0</v>
      </c>
    </row>
    <row r="37" spans="1:7" x14ac:dyDescent="0.3">
      <c r="A37" s="15" t="s">
        <v>962</v>
      </c>
      <c r="B37" s="15" t="s">
        <v>93</v>
      </c>
      <c r="C37">
        <v>1</v>
      </c>
      <c r="F37">
        <v>0</v>
      </c>
      <c r="G37">
        <v>0</v>
      </c>
    </row>
    <row r="38" spans="1:7" x14ac:dyDescent="0.3">
      <c r="A38" s="15" t="s">
        <v>963</v>
      </c>
      <c r="B38" s="15" t="s">
        <v>98</v>
      </c>
      <c r="C38">
        <v>1</v>
      </c>
      <c r="F38">
        <v>0</v>
      </c>
      <c r="G38">
        <v>0</v>
      </c>
    </row>
    <row r="39" spans="1:7" x14ac:dyDescent="0.3">
      <c r="A39" s="15" t="s">
        <v>964</v>
      </c>
      <c r="B39" s="15" t="s">
        <v>99</v>
      </c>
      <c r="C39">
        <v>1</v>
      </c>
      <c r="F39">
        <v>0</v>
      </c>
      <c r="G39">
        <v>0</v>
      </c>
    </row>
    <row r="40" spans="1:7" x14ac:dyDescent="0.3">
      <c r="A40" s="15" t="s">
        <v>965</v>
      </c>
      <c r="B40" s="15" t="s">
        <v>806</v>
      </c>
      <c r="C40">
        <v>1</v>
      </c>
      <c r="F40">
        <v>0</v>
      </c>
      <c r="G40">
        <v>0</v>
      </c>
    </row>
    <row r="41" spans="1:7" x14ac:dyDescent="0.3">
      <c r="A41" s="15" t="s">
        <v>966</v>
      </c>
      <c r="B41" s="15" t="s">
        <v>101</v>
      </c>
      <c r="C41">
        <v>1</v>
      </c>
      <c r="F41">
        <v>0</v>
      </c>
      <c r="G41">
        <v>0</v>
      </c>
    </row>
    <row r="42" spans="1:7" x14ac:dyDescent="0.3">
      <c r="A42" s="15" t="s">
        <v>895</v>
      </c>
      <c r="B42" s="15" t="s">
        <v>103</v>
      </c>
      <c r="C42">
        <v>0</v>
      </c>
      <c r="F42">
        <v>0</v>
      </c>
      <c r="G42">
        <v>0</v>
      </c>
    </row>
    <row r="43" spans="1:7" x14ac:dyDescent="0.3">
      <c r="A43" s="15" t="s">
        <v>967</v>
      </c>
      <c r="B43" s="15" t="s">
        <v>807</v>
      </c>
      <c r="C43">
        <v>1</v>
      </c>
      <c r="F43">
        <v>0</v>
      </c>
      <c r="G43">
        <v>0</v>
      </c>
    </row>
    <row r="44" spans="1:7" x14ac:dyDescent="0.3">
      <c r="A44" s="15" t="s">
        <v>968</v>
      </c>
      <c r="B44" s="15" t="s">
        <v>104</v>
      </c>
      <c r="C44">
        <v>1</v>
      </c>
      <c r="F44">
        <v>0</v>
      </c>
      <c r="G44">
        <v>0</v>
      </c>
    </row>
    <row r="45" spans="1:7" x14ac:dyDescent="0.3">
      <c r="A45" s="15" t="s">
        <v>969</v>
      </c>
      <c r="B45" s="15" t="s">
        <v>105</v>
      </c>
      <c r="C45">
        <v>1</v>
      </c>
      <c r="F45">
        <v>0</v>
      </c>
      <c r="G45">
        <v>0</v>
      </c>
    </row>
    <row r="46" spans="1:7" x14ac:dyDescent="0.3">
      <c r="A46" s="15" t="s">
        <v>970</v>
      </c>
      <c r="B46" s="15" t="s">
        <v>107</v>
      </c>
      <c r="C46">
        <v>1</v>
      </c>
      <c r="F46">
        <v>0</v>
      </c>
      <c r="G46">
        <v>0</v>
      </c>
    </row>
    <row r="47" spans="1:7" x14ac:dyDescent="0.3">
      <c r="A47" s="15" t="s">
        <v>988</v>
      </c>
      <c r="B47" s="15" t="s">
        <v>108</v>
      </c>
      <c r="C47">
        <v>1</v>
      </c>
      <c r="F47">
        <v>0</v>
      </c>
      <c r="G47">
        <v>0</v>
      </c>
    </row>
    <row r="48" spans="1:7" x14ac:dyDescent="0.3">
      <c r="A48" s="15" t="s">
        <v>876</v>
      </c>
      <c r="B48" s="15" t="s">
        <v>110</v>
      </c>
      <c r="C48">
        <v>1</v>
      </c>
      <c r="F48">
        <v>0</v>
      </c>
      <c r="G48">
        <v>0</v>
      </c>
    </row>
    <row r="49" spans="1:7" x14ac:dyDescent="0.3">
      <c r="A49" s="15" t="s">
        <v>886</v>
      </c>
      <c r="B49" s="15" t="s">
        <v>111</v>
      </c>
      <c r="C49">
        <v>1</v>
      </c>
      <c r="F49">
        <v>0</v>
      </c>
      <c r="G49">
        <v>0</v>
      </c>
    </row>
    <row r="50" spans="1:7" x14ac:dyDescent="0.3">
      <c r="A50" s="15" t="s">
        <v>856</v>
      </c>
      <c r="B50" s="15" t="s">
        <v>113</v>
      </c>
      <c r="C50">
        <v>1</v>
      </c>
      <c r="F50">
        <v>0</v>
      </c>
      <c r="G50">
        <v>0</v>
      </c>
    </row>
    <row r="51" spans="1:7" x14ac:dyDescent="0.3">
      <c r="A51" s="15" t="s">
        <v>971</v>
      </c>
      <c r="B51" s="15" t="s">
        <v>115</v>
      </c>
      <c r="C51">
        <v>1</v>
      </c>
      <c r="F51">
        <v>0</v>
      </c>
      <c r="G51">
        <v>0</v>
      </c>
    </row>
    <row r="52" spans="1:7" x14ac:dyDescent="0.3">
      <c r="A52" s="15" t="s">
        <v>972</v>
      </c>
      <c r="B52" s="15" t="s">
        <v>116</v>
      </c>
      <c r="C52">
        <v>1</v>
      </c>
      <c r="F52">
        <v>0</v>
      </c>
      <c r="G52">
        <v>0</v>
      </c>
    </row>
    <row r="53" spans="1:7" x14ac:dyDescent="0.3">
      <c r="A53" s="15" t="s">
        <v>973</v>
      </c>
      <c r="B53" s="15" t="s">
        <v>117</v>
      </c>
      <c r="C53">
        <v>1</v>
      </c>
      <c r="F53">
        <v>0</v>
      </c>
      <c r="G53">
        <v>0</v>
      </c>
    </row>
    <row r="54" spans="1:7" x14ac:dyDescent="0.3">
      <c r="A54" s="15" t="s">
        <v>974</v>
      </c>
      <c r="B54" s="15" t="s">
        <v>121</v>
      </c>
      <c r="C54">
        <v>1</v>
      </c>
      <c r="F54">
        <v>0</v>
      </c>
      <c r="G54">
        <v>0</v>
      </c>
    </row>
    <row r="55" spans="1:7" x14ac:dyDescent="0.3">
      <c r="A55" s="15" t="s">
        <v>863</v>
      </c>
      <c r="B55" s="15" t="s">
        <v>123</v>
      </c>
      <c r="C55">
        <v>1</v>
      </c>
      <c r="F55">
        <v>0</v>
      </c>
      <c r="G55">
        <v>0</v>
      </c>
    </row>
    <row r="56" spans="1:7" x14ac:dyDescent="0.3">
      <c r="A56" s="15" t="s">
        <v>975</v>
      </c>
      <c r="B56" s="15" t="s">
        <v>124</v>
      </c>
      <c r="C56">
        <v>1</v>
      </c>
      <c r="F56">
        <v>0</v>
      </c>
      <c r="G56">
        <v>0</v>
      </c>
    </row>
    <row r="57" spans="1:7" x14ac:dyDescent="0.3">
      <c r="A57" s="15" t="s">
        <v>6569</v>
      </c>
      <c r="B57" s="15" t="s">
        <v>125</v>
      </c>
      <c r="C57">
        <v>0</v>
      </c>
      <c r="F57">
        <v>0</v>
      </c>
      <c r="G57">
        <v>0</v>
      </c>
    </row>
    <row r="58" spans="1:7" x14ac:dyDescent="0.3">
      <c r="A58" s="15" t="s">
        <v>976</v>
      </c>
      <c r="B58" s="15" t="s">
        <v>127</v>
      </c>
      <c r="C58">
        <v>1</v>
      </c>
      <c r="F58">
        <v>0</v>
      </c>
      <c r="G58">
        <v>0</v>
      </c>
    </row>
    <row r="59" spans="1:7" x14ac:dyDescent="0.3">
      <c r="A59" s="15" t="s">
        <v>5959</v>
      </c>
      <c r="B59" s="15" t="s">
        <v>128</v>
      </c>
      <c r="C59">
        <v>1</v>
      </c>
      <c r="F59">
        <v>0</v>
      </c>
      <c r="G59">
        <v>0</v>
      </c>
    </row>
    <row r="60" spans="1:7" x14ac:dyDescent="0.3">
      <c r="A60" s="15" t="s">
        <v>914</v>
      </c>
      <c r="B60" s="15" t="s">
        <v>129</v>
      </c>
      <c r="C60">
        <v>1</v>
      </c>
      <c r="F60">
        <v>0</v>
      </c>
      <c r="G60">
        <v>0</v>
      </c>
    </row>
    <row r="61" spans="1:7" x14ac:dyDescent="0.3">
      <c r="A61" s="15" t="s">
        <v>977</v>
      </c>
      <c r="B61" s="15" t="s">
        <v>808</v>
      </c>
      <c r="C61">
        <v>1</v>
      </c>
      <c r="F61">
        <v>0</v>
      </c>
      <c r="G61">
        <v>0</v>
      </c>
    </row>
    <row r="62" spans="1:7" x14ac:dyDescent="0.3">
      <c r="A62" s="15" t="s">
        <v>879</v>
      </c>
      <c r="B62" s="15" t="s">
        <v>131</v>
      </c>
      <c r="C62">
        <v>1</v>
      </c>
      <c r="F62">
        <v>0</v>
      </c>
      <c r="G62">
        <v>0</v>
      </c>
    </row>
    <row r="63" spans="1:7" x14ac:dyDescent="0.3">
      <c r="A63" s="15" t="s">
        <v>870</v>
      </c>
      <c r="B63" s="15" t="s">
        <v>118</v>
      </c>
      <c r="C63">
        <v>1</v>
      </c>
      <c r="F63">
        <v>0</v>
      </c>
      <c r="G63">
        <v>0</v>
      </c>
    </row>
    <row r="64" spans="1:7" x14ac:dyDescent="0.3">
      <c r="A64" s="15" t="s">
        <v>978</v>
      </c>
      <c r="B64" s="15" t="s">
        <v>120</v>
      </c>
      <c r="C64">
        <v>1</v>
      </c>
      <c r="F64">
        <v>0</v>
      </c>
      <c r="G64">
        <v>0</v>
      </c>
    </row>
    <row r="65" spans="1:7" x14ac:dyDescent="0.3">
      <c r="A65" s="15" t="s">
        <v>917</v>
      </c>
      <c r="B65" s="15" t="s">
        <v>132</v>
      </c>
      <c r="C65">
        <v>1</v>
      </c>
      <c r="F65">
        <v>0</v>
      </c>
      <c r="G65">
        <v>0</v>
      </c>
    </row>
    <row r="66" spans="1:7" x14ac:dyDescent="0.3">
      <c r="A66" s="15" t="s">
        <v>979</v>
      </c>
      <c r="B66" s="15" t="s">
        <v>133</v>
      </c>
      <c r="C66">
        <v>1</v>
      </c>
      <c r="F66">
        <v>0</v>
      </c>
      <c r="G66">
        <v>0</v>
      </c>
    </row>
    <row r="67" spans="1:7" x14ac:dyDescent="0.3">
      <c r="A67" s="15" t="s">
        <v>980</v>
      </c>
      <c r="B67" s="15" t="s">
        <v>136</v>
      </c>
      <c r="C67">
        <v>0</v>
      </c>
      <c r="F67">
        <v>0</v>
      </c>
      <c r="G67">
        <v>0</v>
      </c>
    </row>
    <row r="68" spans="1:7" x14ac:dyDescent="0.3">
      <c r="A68" s="15" t="s">
        <v>981</v>
      </c>
      <c r="B68" s="15" t="s">
        <v>138</v>
      </c>
      <c r="C68">
        <v>1</v>
      </c>
      <c r="F68">
        <v>0</v>
      </c>
      <c r="G68">
        <v>0</v>
      </c>
    </row>
    <row r="69" spans="1:7" x14ac:dyDescent="0.3">
      <c r="A69" s="15" t="s">
        <v>982</v>
      </c>
      <c r="B69" s="15" t="s">
        <v>139</v>
      </c>
      <c r="C69">
        <v>1</v>
      </c>
      <c r="F69">
        <v>0</v>
      </c>
      <c r="G69">
        <v>0</v>
      </c>
    </row>
    <row r="70" spans="1:7" x14ac:dyDescent="0.3">
      <c r="A70" s="15" t="s">
        <v>5963</v>
      </c>
      <c r="B70" s="15" t="s">
        <v>809</v>
      </c>
      <c r="C70">
        <v>1</v>
      </c>
      <c r="F70">
        <v>0</v>
      </c>
      <c r="G70">
        <v>0</v>
      </c>
    </row>
    <row r="71" spans="1:7" x14ac:dyDescent="0.3">
      <c r="A71" s="15" t="s">
        <v>983</v>
      </c>
      <c r="B71" s="15" t="s">
        <v>140</v>
      </c>
      <c r="C71">
        <v>1</v>
      </c>
      <c r="F71">
        <v>0</v>
      </c>
      <c r="G71">
        <v>0</v>
      </c>
    </row>
    <row r="72" spans="1:7" x14ac:dyDescent="0.3">
      <c r="A72" s="15" t="s">
        <v>984</v>
      </c>
      <c r="B72" s="15" t="s">
        <v>141</v>
      </c>
      <c r="C72">
        <v>1</v>
      </c>
      <c r="F72">
        <v>0</v>
      </c>
      <c r="G72">
        <v>0</v>
      </c>
    </row>
    <row r="73" spans="1:7" x14ac:dyDescent="0.3">
      <c r="A73" s="15" t="s">
        <v>861</v>
      </c>
      <c r="B73" s="15" t="s">
        <v>142</v>
      </c>
      <c r="C73">
        <v>1</v>
      </c>
      <c r="F73">
        <v>0</v>
      </c>
      <c r="G73">
        <v>0</v>
      </c>
    </row>
    <row r="74" spans="1:7" x14ac:dyDescent="0.3">
      <c r="B74" s="15" t="s">
        <v>143</v>
      </c>
    </row>
    <row r="75" spans="1:7" x14ac:dyDescent="0.3">
      <c r="B75" s="15" t="s">
        <v>145</v>
      </c>
    </row>
    <row r="76" spans="1:7" x14ac:dyDescent="0.3">
      <c r="B76" s="15" t="s">
        <v>146</v>
      </c>
    </row>
    <row r="77" spans="1:7" x14ac:dyDescent="0.3">
      <c r="B77" s="15" t="s">
        <v>148</v>
      </c>
    </row>
    <row r="78" spans="1:7" x14ac:dyDescent="0.3">
      <c r="B78" s="15" t="s">
        <v>150</v>
      </c>
    </row>
    <row r="79" spans="1:7" x14ac:dyDescent="0.3">
      <c r="B79" s="15" t="s">
        <v>152</v>
      </c>
    </row>
    <row r="80" spans="1:7" x14ac:dyDescent="0.3">
      <c r="B80" s="15" t="s">
        <v>153</v>
      </c>
    </row>
    <row r="81" spans="2:2" x14ac:dyDescent="0.3">
      <c r="B81" s="15" t="s">
        <v>2934</v>
      </c>
    </row>
    <row r="82" spans="2:2" x14ac:dyDescent="0.3">
      <c r="B82" s="15" t="s">
        <v>154</v>
      </c>
    </row>
    <row r="83" spans="2:2" x14ac:dyDescent="0.3">
      <c r="B83" s="15" t="s">
        <v>155</v>
      </c>
    </row>
    <row r="84" spans="2:2" x14ac:dyDescent="0.3">
      <c r="B84" s="15" t="s">
        <v>157</v>
      </c>
    </row>
    <row r="85" spans="2:2" x14ac:dyDescent="0.3">
      <c r="B85" s="15" t="s">
        <v>158</v>
      </c>
    </row>
    <row r="86" spans="2:2" x14ac:dyDescent="0.3">
      <c r="B86" s="15" t="s">
        <v>159</v>
      </c>
    </row>
    <row r="87" spans="2:2" x14ac:dyDescent="0.3">
      <c r="B87" s="15" t="s">
        <v>161</v>
      </c>
    </row>
    <row r="88" spans="2:2" x14ac:dyDescent="0.3">
      <c r="B88" s="15" t="s">
        <v>162</v>
      </c>
    </row>
    <row r="89" spans="2:2" x14ac:dyDescent="0.3">
      <c r="B89" s="15" t="s">
        <v>164</v>
      </c>
    </row>
    <row r="90" spans="2:2" x14ac:dyDescent="0.3">
      <c r="B90" s="15" t="s">
        <v>165</v>
      </c>
    </row>
    <row r="91" spans="2:2" x14ac:dyDescent="0.3">
      <c r="B91" s="15" t="s">
        <v>166</v>
      </c>
    </row>
    <row r="92" spans="2:2" x14ac:dyDescent="0.3">
      <c r="B92" s="15" t="s">
        <v>168</v>
      </c>
    </row>
    <row r="93" spans="2:2" x14ac:dyDescent="0.3">
      <c r="B93" s="15" t="s">
        <v>169</v>
      </c>
    </row>
    <row r="94" spans="2:2" x14ac:dyDescent="0.3">
      <c r="B94" s="15" t="s">
        <v>172</v>
      </c>
    </row>
    <row r="95" spans="2:2" x14ac:dyDescent="0.3">
      <c r="B95" s="15" t="s">
        <v>174</v>
      </c>
    </row>
    <row r="96" spans="2:2" x14ac:dyDescent="0.3">
      <c r="B96" s="15" t="s">
        <v>810</v>
      </c>
    </row>
    <row r="97" spans="2:2" x14ac:dyDescent="0.3">
      <c r="B97" s="15" t="s">
        <v>163</v>
      </c>
    </row>
    <row r="98" spans="2:2" x14ac:dyDescent="0.3">
      <c r="B98" s="15" t="s">
        <v>176</v>
      </c>
    </row>
    <row r="99" spans="2:2" x14ac:dyDescent="0.3">
      <c r="B99" s="15" t="s">
        <v>177</v>
      </c>
    </row>
    <row r="100" spans="2:2" x14ac:dyDescent="0.3">
      <c r="B100" s="15" t="s">
        <v>178</v>
      </c>
    </row>
    <row r="101" spans="2:2" x14ac:dyDescent="0.3">
      <c r="B101" s="15" t="s">
        <v>181</v>
      </c>
    </row>
    <row r="102" spans="2:2" x14ac:dyDescent="0.3">
      <c r="B102" s="15" t="s">
        <v>182</v>
      </c>
    </row>
    <row r="103" spans="2:2" x14ac:dyDescent="0.3">
      <c r="B103" s="15" t="s">
        <v>183</v>
      </c>
    </row>
    <row r="104" spans="2:2" x14ac:dyDescent="0.3">
      <c r="B104" s="15" t="s">
        <v>185</v>
      </c>
    </row>
    <row r="105" spans="2:2" x14ac:dyDescent="0.3">
      <c r="B105" s="15" t="s">
        <v>187</v>
      </c>
    </row>
    <row r="106" spans="2:2" x14ac:dyDescent="0.3">
      <c r="B106" s="15" t="s">
        <v>188</v>
      </c>
    </row>
    <row r="107" spans="2:2" x14ac:dyDescent="0.3">
      <c r="B107" s="15" t="s">
        <v>189</v>
      </c>
    </row>
    <row r="108" spans="2:2" x14ac:dyDescent="0.3">
      <c r="B108" s="15" t="s">
        <v>191</v>
      </c>
    </row>
    <row r="109" spans="2:2" x14ac:dyDescent="0.3">
      <c r="B109" s="15" t="s">
        <v>811</v>
      </c>
    </row>
    <row r="110" spans="2:2" x14ac:dyDescent="0.3">
      <c r="B110" s="15" t="s">
        <v>192</v>
      </c>
    </row>
    <row r="111" spans="2:2" x14ac:dyDescent="0.3">
      <c r="B111" s="15" t="s">
        <v>193</v>
      </c>
    </row>
    <row r="112" spans="2:2" x14ac:dyDescent="0.3">
      <c r="B112" s="15" t="s">
        <v>179</v>
      </c>
    </row>
    <row r="113" spans="2:2" x14ac:dyDescent="0.3">
      <c r="B113" s="15" t="s">
        <v>194</v>
      </c>
    </row>
    <row r="114" spans="2:2" x14ac:dyDescent="0.3">
      <c r="B114" s="15" t="s">
        <v>198</v>
      </c>
    </row>
    <row r="115" spans="2:2" x14ac:dyDescent="0.3">
      <c r="B115" s="15" t="s">
        <v>199</v>
      </c>
    </row>
    <row r="116" spans="2:2" x14ac:dyDescent="0.3">
      <c r="B116" s="15" t="s">
        <v>201</v>
      </c>
    </row>
    <row r="117" spans="2:2" x14ac:dyDescent="0.3">
      <c r="B117" s="15" t="s">
        <v>202</v>
      </c>
    </row>
    <row r="118" spans="2:2" x14ac:dyDescent="0.3">
      <c r="B118" s="15" t="s">
        <v>203</v>
      </c>
    </row>
    <row r="119" spans="2:2" x14ac:dyDescent="0.3">
      <c r="B119" s="15" t="s">
        <v>204</v>
      </c>
    </row>
    <row r="120" spans="2:2" x14ac:dyDescent="0.3">
      <c r="B120" s="15" t="s">
        <v>196</v>
      </c>
    </row>
    <row r="121" spans="2:2" x14ac:dyDescent="0.3">
      <c r="B121" s="15" t="s">
        <v>206</v>
      </c>
    </row>
    <row r="122" spans="2:2" x14ac:dyDescent="0.3">
      <c r="B122" s="15" t="s">
        <v>207</v>
      </c>
    </row>
    <row r="123" spans="2:2" x14ac:dyDescent="0.3">
      <c r="B123" s="15" t="s">
        <v>209</v>
      </c>
    </row>
    <row r="124" spans="2:2" x14ac:dyDescent="0.3">
      <c r="B124" s="15" t="s">
        <v>211</v>
      </c>
    </row>
    <row r="125" spans="2:2" x14ac:dyDescent="0.3">
      <c r="B125" s="15" t="s">
        <v>212</v>
      </c>
    </row>
    <row r="126" spans="2:2" x14ac:dyDescent="0.3">
      <c r="B126" s="15" t="s">
        <v>214</v>
      </c>
    </row>
    <row r="127" spans="2:2" x14ac:dyDescent="0.3">
      <c r="B127" s="15" t="s">
        <v>215</v>
      </c>
    </row>
    <row r="128" spans="2:2" x14ac:dyDescent="0.3">
      <c r="B128" s="15" t="s">
        <v>217</v>
      </c>
    </row>
    <row r="129" spans="2:2" x14ac:dyDescent="0.3">
      <c r="B129" s="15" t="s">
        <v>218</v>
      </c>
    </row>
    <row r="130" spans="2:2" x14ac:dyDescent="0.3">
      <c r="B130" s="15" t="s">
        <v>219</v>
      </c>
    </row>
    <row r="131" spans="2:2" x14ac:dyDescent="0.3">
      <c r="B131" s="15" t="s">
        <v>220</v>
      </c>
    </row>
    <row r="132" spans="2:2" x14ac:dyDescent="0.3">
      <c r="B132" s="15" t="s">
        <v>222</v>
      </c>
    </row>
    <row r="133" spans="2:2" x14ac:dyDescent="0.3">
      <c r="B133" s="15" t="s">
        <v>224</v>
      </c>
    </row>
    <row r="134" spans="2:2" x14ac:dyDescent="0.3">
      <c r="B134" s="15" t="s">
        <v>226</v>
      </c>
    </row>
    <row r="135" spans="2:2" x14ac:dyDescent="0.3">
      <c r="B135" s="15" t="s">
        <v>229</v>
      </c>
    </row>
    <row r="136" spans="2:2" x14ac:dyDescent="0.3">
      <c r="B136" s="15" t="s">
        <v>231</v>
      </c>
    </row>
    <row r="137" spans="2:2" x14ac:dyDescent="0.3">
      <c r="B137" s="15" t="s">
        <v>232</v>
      </c>
    </row>
    <row r="138" spans="2:2" x14ac:dyDescent="0.3">
      <c r="B138" s="15" t="s">
        <v>233</v>
      </c>
    </row>
    <row r="139" spans="2:2" x14ac:dyDescent="0.3">
      <c r="B139" s="15" t="s">
        <v>234</v>
      </c>
    </row>
    <row r="140" spans="2:2" x14ac:dyDescent="0.3">
      <c r="B140" s="15" t="s">
        <v>236</v>
      </c>
    </row>
    <row r="141" spans="2:2" x14ac:dyDescent="0.3">
      <c r="B141" s="15" t="s">
        <v>1799</v>
      </c>
    </row>
    <row r="142" spans="2:2" x14ac:dyDescent="0.3">
      <c r="B142" s="15" t="s">
        <v>238</v>
      </c>
    </row>
    <row r="143" spans="2:2" x14ac:dyDescent="0.3">
      <c r="B143" s="15" t="s">
        <v>812</v>
      </c>
    </row>
    <row r="144" spans="2:2" x14ac:dyDescent="0.3">
      <c r="B144" s="15" t="s">
        <v>240</v>
      </c>
    </row>
    <row r="145" spans="2:2" x14ac:dyDescent="0.3">
      <c r="B145" s="15" t="s">
        <v>242</v>
      </c>
    </row>
    <row r="146" spans="2:2" x14ac:dyDescent="0.3">
      <c r="B146" s="15" t="s">
        <v>244</v>
      </c>
    </row>
    <row r="147" spans="2:2" x14ac:dyDescent="0.3">
      <c r="B147" s="15" t="s">
        <v>245</v>
      </c>
    </row>
    <row r="148" spans="2:2" x14ac:dyDescent="0.3">
      <c r="B148" s="15" t="s">
        <v>246</v>
      </c>
    </row>
    <row r="149" spans="2:2" x14ac:dyDescent="0.3">
      <c r="B149" s="15" t="s">
        <v>248</v>
      </c>
    </row>
    <row r="150" spans="2:2" x14ac:dyDescent="0.3">
      <c r="B150" s="15" t="s">
        <v>249</v>
      </c>
    </row>
    <row r="151" spans="2:2" x14ac:dyDescent="0.3">
      <c r="B151" s="15" t="s">
        <v>251</v>
      </c>
    </row>
    <row r="152" spans="2:2" x14ac:dyDescent="0.3">
      <c r="B152" s="15" t="s">
        <v>253</v>
      </c>
    </row>
    <row r="153" spans="2:2" x14ac:dyDescent="0.3">
      <c r="B153" s="15" t="s">
        <v>254</v>
      </c>
    </row>
    <row r="154" spans="2:2" x14ac:dyDescent="0.3">
      <c r="B154" s="15" t="s">
        <v>255</v>
      </c>
    </row>
    <row r="155" spans="2:2" x14ac:dyDescent="0.3">
      <c r="B155" s="15" t="s">
        <v>259</v>
      </c>
    </row>
    <row r="156" spans="2:2" x14ac:dyDescent="0.3">
      <c r="B156" s="15" t="s">
        <v>260</v>
      </c>
    </row>
    <row r="157" spans="2:2" x14ac:dyDescent="0.3">
      <c r="B157" s="15" t="s">
        <v>261</v>
      </c>
    </row>
    <row r="158" spans="2:2" x14ac:dyDescent="0.3">
      <c r="B158" s="15" t="s">
        <v>263</v>
      </c>
    </row>
    <row r="159" spans="2:2" x14ac:dyDescent="0.3">
      <c r="B159" s="15" t="s">
        <v>269</v>
      </c>
    </row>
    <row r="160" spans="2:2" x14ac:dyDescent="0.3">
      <c r="B160" s="15" t="s">
        <v>271</v>
      </c>
    </row>
    <row r="161" spans="2:2" x14ac:dyDescent="0.3">
      <c r="B161" s="15" t="s">
        <v>813</v>
      </c>
    </row>
    <row r="162" spans="2:2" x14ac:dyDescent="0.3">
      <c r="B162" s="15" t="s">
        <v>274</v>
      </c>
    </row>
    <row r="163" spans="2:2" x14ac:dyDescent="0.3">
      <c r="B163" s="15" t="s">
        <v>278</v>
      </c>
    </row>
    <row r="164" spans="2:2" x14ac:dyDescent="0.3">
      <c r="B164" s="15" t="s">
        <v>280</v>
      </c>
    </row>
    <row r="165" spans="2:2" x14ac:dyDescent="0.3">
      <c r="B165" s="15" t="s">
        <v>282</v>
      </c>
    </row>
    <row r="166" spans="2:2" x14ac:dyDescent="0.3">
      <c r="B166" s="15" t="s">
        <v>62</v>
      </c>
    </row>
    <row r="167" spans="2:2" x14ac:dyDescent="0.3">
      <c r="B167" s="15" t="s">
        <v>283</v>
      </c>
    </row>
    <row r="168" spans="2:2" x14ac:dyDescent="0.3">
      <c r="B168" s="15" t="s">
        <v>285</v>
      </c>
    </row>
    <row r="169" spans="2:2" x14ac:dyDescent="0.3">
      <c r="B169" s="15" t="s">
        <v>287</v>
      </c>
    </row>
    <row r="170" spans="2:2" x14ac:dyDescent="0.3">
      <c r="B170" s="15" t="s">
        <v>289</v>
      </c>
    </row>
    <row r="171" spans="2:2" x14ac:dyDescent="0.3">
      <c r="B171" s="15" t="s">
        <v>291</v>
      </c>
    </row>
    <row r="172" spans="2:2" x14ac:dyDescent="0.3">
      <c r="B172" s="15" t="s">
        <v>292</v>
      </c>
    </row>
    <row r="173" spans="2:2" x14ac:dyDescent="0.3">
      <c r="B173" s="15" t="s">
        <v>293</v>
      </c>
    </row>
    <row r="174" spans="2:2" x14ac:dyDescent="0.3">
      <c r="B174" s="15" t="s">
        <v>295</v>
      </c>
    </row>
    <row r="175" spans="2:2" x14ac:dyDescent="0.3">
      <c r="B175" s="15" t="s">
        <v>297</v>
      </c>
    </row>
    <row r="176" spans="2:2" x14ac:dyDescent="0.3">
      <c r="B176" s="15" t="s">
        <v>298</v>
      </c>
    </row>
    <row r="177" spans="2:2" x14ac:dyDescent="0.3">
      <c r="B177" s="15" t="s">
        <v>301</v>
      </c>
    </row>
    <row r="178" spans="2:2" x14ac:dyDescent="0.3">
      <c r="B178" s="15" t="s">
        <v>304</v>
      </c>
    </row>
    <row r="179" spans="2:2" x14ac:dyDescent="0.3">
      <c r="B179" s="15" t="s">
        <v>305</v>
      </c>
    </row>
    <row r="180" spans="2:2" x14ac:dyDescent="0.3">
      <c r="B180" s="15" t="s">
        <v>814</v>
      </c>
    </row>
    <row r="181" spans="2:2" x14ac:dyDescent="0.3">
      <c r="B181" s="15" t="s">
        <v>306</v>
      </c>
    </row>
    <row r="182" spans="2:2" x14ac:dyDescent="0.3">
      <c r="B182" s="15" t="s">
        <v>308</v>
      </c>
    </row>
    <row r="183" spans="2:2" x14ac:dyDescent="0.3">
      <c r="B183" s="15" t="s">
        <v>815</v>
      </c>
    </row>
    <row r="184" spans="2:2" x14ac:dyDescent="0.3">
      <c r="B184" s="15" t="s">
        <v>816</v>
      </c>
    </row>
    <row r="185" spans="2:2" x14ac:dyDescent="0.3">
      <c r="B185" s="15" t="s">
        <v>309</v>
      </c>
    </row>
    <row r="186" spans="2:2" x14ac:dyDescent="0.3">
      <c r="B186" s="15" t="s">
        <v>312</v>
      </c>
    </row>
    <row r="187" spans="2:2" x14ac:dyDescent="0.3">
      <c r="B187" s="15" t="s">
        <v>316</v>
      </c>
    </row>
    <row r="188" spans="2:2" x14ac:dyDescent="0.3">
      <c r="B188" s="15" t="s">
        <v>320</v>
      </c>
    </row>
    <row r="189" spans="2:2" x14ac:dyDescent="0.3">
      <c r="B189" s="15" t="s">
        <v>321</v>
      </c>
    </row>
    <row r="190" spans="2:2" x14ac:dyDescent="0.3">
      <c r="B190" s="15" t="s">
        <v>322</v>
      </c>
    </row>
    <row r="191" spans="2:2" x14ac:dyDescent="0.3">
      <c r="B191" s="15" t="s">
        <v>326</v>
      </c>
    </row>
    <row r="192" spans="2:2" x14ac:dyDescent="0.3">
      <c r="B192" s="15" t="s">
        <v>328</v>
      </c>
    </row>
    <row r="193" spans="2:2" x14ac:dyDescent="0.3">
      <c r="B193" s="15" t="s">
        <v>331</v>
      </c>
    </row>
    <row r="194" spans="2:2" x14ac:dyDescent="0.3">
      <c r="B194" s="15" t="s">
        <v>330</v>
      </c>
    </row>
    <row r="195" spans="2:2" x14ac:dyDescent="0.3">
      <c r="B195" s="15" t="s">
        <v>332</v>
      </c>
    </row>
    <row r="196" spans="2:2" x14ac:dyDescent="0.3">
      <c r="B196" s="15" t="s">
        <v>333</v>
      </c>
    </row>
    <row r="197" spans="2:2" x14ac:dyDescent="0.3">
      <c r="B197" s="15" t="s">
        <v>334</v>
      </c>
    </row>
    <row r="198" spans="2:2" x14ac:dyDescent="0.3">
      <c r="B198" s="15" t="s">
        <v>335</v>
      </c>
    </row>
    <row r="199" spans="2:2" x14ac:dyDescent="0.3">
      <c r="B199" s="15" t="s">
        <v>337</v>
      </c>
    </row>
    <row r="200" spans="2:2" x14ac:dyDescent="0.3">
      <c r="B200" s="15" t="s">
        <v>339</v>
      </c>
    </row>
    <row r="201" spans="2:2" x14ac:dyDescent="0.3">
      <c r="B201" s="15" t="s">
        <v>340</v>
      </c>
    </row>
    <row r="202" spans="2:2" x14ac:dyDescent="0.3">
      <c r="B202" s="15" t="s">
        <v>343</v>
      </c>
    </row>
    <row r="203" spans="2:2" x14ac:dyDescent="0.3">
      <c r="B203" s="15" t="s">
        <v>344</v>
      </c>
    </row>
    <row r="204" spans="2:2" x14ac:dyDescent="0.3">
      <c r="B204" s="15" t="s">
        <v>346</v>
      </c>
    </row>
    <row r="205" spans="2:2" x14ac:dyDescent="0.3">
      <c r="B205" s="15" t="s">
        <v>3890</v>
      </c>
    </row>
    <row r="206" spans="2:2" x14ac:dyDescent="0.3">
      <c r="B206" s="15" t="s">
        <v>349</v>
      </c>
    </row>
    <row r="207" spans="2:2" x14ac:dyDescent="0.3">
      <c r="B207" s="15" t="s">
        <v>350</v>
      </c>
    </row>
    <row r="208" spans="2:2" x14ac:dyDescent="0.3">
      <c r="B208" s="15" t="s">
        <v>817</v>
      </c>
    </row>
    <row r="209" spans="2:2" x14ac:dyDescent="0.3">
      <c r="B209" s="15" t="s">
        <v>352</v>
      </c>
    </row>
    <row r="210" spans="2:2" x14ac:dyDescent="0.3">
      <c r="B210" s="15" t="s">
        <v>353</v>
      </c>
    </row>
    <row r="211" spans="2:2" x14ac:dyDescent="0.3">
      <c r="B211" s="15" t="s">
        <v>354</v>
      </c>
    </row>
    <row r="212" spans="2:2" x14ac:dyDescent="0.3">
      <c r="B212" s="15" t="s">
        <v>355</v>
      </c>
    </row>
    <row r="213" spans="2:2" x14ac:dyDescent="0.3">
      <c r="B213" s="15" t="s">
        <v>358</v>
      </c>
    </row>
    <row r="214" spans="2:2" x14ac:dyDescent="0.3">
      <c r="B214" s="15" t="s">
        <v>360</v>
      </c>
    </row>
    <row r="215" spans="2:2" x14ac:dyDescent="0.3">
      <c r="B215" s="15" t="s">
        <v>362</v>
      </c>
    </row>
    <row r="216" spans="2:2" x14ac:dyDescent="0.3">
      <c r="B216" s="15" t="s">
        <v>364</v>
      </c>
    </row>
    <row r="217" spans="2:2" x14ac:dyDescent="0.3">
      <c r="B217" s="15" t="s">
        <v>365</v>
      </c>
    </row>
    <row r="218" spans="2:2" x14ac:dyDescent="0.3">
      <c r="B218" s="15" t="s">
        <v>366</v>
      </c>
    </row>
    <row r="219" spans="2:2" x14ac:dyDescent="0.3">
      <c r="B219" s="15" t="s">
        <v>368</v>
      </c>
    </row>
    <row r="220" spans="2:2" x14ac:dyDescent="0.3">
      <c r="B220" s="15" t="s">
        <v>369</v>
      </c>
    </row>
    <row r="221" spans="2:2" x14ac:dyDescent="0.3">
      <c r="B221" s="15" t="s">
        <v>370</v>
      </c>
    </row>
    <row r="222" spans="2:2" x14ac:dyDescent="0.3">
      <c r="B222" s="15" t="s">
        <v>371</v>
      </c>
    </row>
    <row r="223" spans="2:2" x14ac:dyDescent="0.3">
      <c r="B223" s="15" t="s">
        <v>819</v>
      </c>
    </row>
    <row r="224" spans="2:2" x14ac:dyDescent="0.3">
      <c r="B224" s="15" t="s">
        <v>407</v>
      </c>
    </row>
    <row r="225" spans="2:2" x14ac:dyDescent="0.3">
      <c r="B225" s="15" t="s">
        <v>410</v>
      </c>
    </row>
    <row r="226" spans="2:2" x14ac:dyDescent="0.3">
      <c r="B226" s="15" t="s">
        <v>411</v>
      </c>
    </row>
    <row r="227" spans="2:2" x14ac:dyDescent="0.3">
      <c r="B227" s="15" t="s">
        <v>412</v>
      </c>
    </row>
    <row r="228" spans="2:2" x14ac:dyDescent="0.3">
      <c r="B228" s="15" t="s">
        <v>414</v>
      </c>
    </row>
    <row r="229" spans="2:2" x14ac:dyDescent="0.3">
      <c r="B229" s="15" t="s">
        <v>417</v>
      </c>
    </row>
    <row r="230" spans="2:2" x14ac:dyDescent="0.3">
      <c r="B230" s="15" t="s">
        <v>418</v>
      </c>
    </row>
    <row r="231" spans="2:2" x14ac:dyDescent="0.3">
      <c r="B231" s="15" t="s">
        <v>419</v>
      </c>
    </row>
    <row r="232" spans="2:2" x14ac:dyDescent="0.3">
      <c r="B232" s="15" t="s">
        <v>420</v>
      </c>
    </row>
    <row r="233" spans="2:2" x14ac:dyDescent="0.3">
      <c r="B233" s="15" t="s">
        <v>421</v>
      </c>
    </row>
    <row r="234" spans="2:2" x14ac:dyDescent="0.3">
      <c r="B234" s="15" t="s">
        <v>422</v>
      </c>
    </row>
    <row r="235" spans="2:2" x14ac:dyDescent="0.3">
      <c r="B235" s="15" t="s">
        <v>424</v>
      </c>
    </row>
    <row r="236" spans="2:2" x14ac:dyDescent="0.3">
      <c r="B236" s="15" t="s">
        <v>373</v>
      </c>
    </row>
    <row r="237" spans="2:2" x14ac:dyDescent="0.3">
      <c r="B237" s="15" t="s">
        <v>375</v>
      </c>
    </row>
    <row r="238" spans="2:2" x14ac:dyDescent="0.3">
      <c r="B238" s="15" t="s">
        <v>818</v>
      </c>
    </row>
    <row r="239" spans="2:2" x14ac:dyDescent="0.3">
      <c r="B239" s="15" t="s">
        <v>376</v>
      </c>
    </row>
    <row r="240" spans="2:2" x14ac:dyDescent="0.3">
      <c r="B240" s="15" t="s">
        <v>378</v>
      </c>
    </row>
    <row r="241" spans="2:2" x14ac:dyDescent="0.3">
      <c r="B241" s="15" t="s">
        <v>379</v>
      </c>
    </row>
    <row r="242" spans="2:2" x14ac:dyDescent="0.3">
      <c r="B242" s="15" t="s">
        <v>381</v>
      </c>
    </row>
    <row r="243" spans="2:2" x14ac:dyDescent="0.3">
      <c r="B243" s="15" t="s">
        <v>426</v>
      </c>
    </row>
    <row r="244" spans="2:2" x14ac:dyDescent="0.3">
      <c r="B244" s="15" t="s">
        <v>457</v>
      </c>
    </row>
    <row r="245" spans="2:2" x14ac:dyDescent="0.3">
      <c r="B245" s="15" t="s">
        <v>428</v>
      </c>
    </row>
    <row r="246" spans="2:2" x14ac:dyDescent="0.3">
      <c r="B246" s="15" t="s">
        <v>429</v>
      </c>
    </row>
    <row r="247" spans="2:2" x14ac:dyDescent="0.3">
      <c r="B247" s="15" t="s">
        <v>430</v>
      </c>
    </row>
    <row r="248" spans="2:2" x14ac:dyDescent="0.3">
      <c r="B248" s="15" t="s">
        <v>431</v>
      </c>
    </row>
    <row r="249" spans="2:2" x14ac:dyDescent="0.3">
      <c r="B249" s="15" t="s">
        <v>432</v>
      </c>
    </row>
    <row r="250" spans="2:2" x14ac:dyDescent="0.3">
      <c r="B250" s="15" t="s">
        <v>433</v>
      </c>
    </row>
    <row r="251" spans="2:2" x14ac:dyDescent="0.3">
      <c r="B251" s="15" t="s">
        <v>435</v>
      </c>
    </row>
    <row r="252" spans="2:2" x14ac:dyDescent="0.3">
      <c r="B252" s="15" t="s">
        <v>437</v>
      </c>
    </row>
    <row r="253" spans="2:2" x14ac:dyDescent="0.3">
      <c r="B253" s="15" t="s">
        <v>439</v>
      </c>
    </row>
    <row r="254" spans="2:2" x14ac:dyDescent="0.3">
      <c r="B254" s="15" t="s">
        <v>441</v>
      </c>
    </row>
    <row r="255" spans="2:2" x14ac:dyDescent="0.3">
      <c r="B255" s="15" t="s">
        <v>442</v>
      </c>
    </row>
    <row r="256" spans="2:2" x14ac:dyDescent="0.3">
      <c r="B256" s="15" t="s">
        <v>443</v>
      </c>
    </row>
    <row r="257" spans="2:2" x14ac:dyDescent="0.3">
      <c r="B257" s="15" t="s">
        <v>2838</v>
      </c>
    </row>
    <row r="258" spans="2:2" x14ac:dyDescent="0.3">
      <c r="B258" s="15" t="s">
        <v>445</v>
      </c>
    </row>
    <row r="259" spans="2:2" x14ac:dyDescent="0.3">
      <c r="B259" s="15" t="s">
        <v>446</v>
      </c>
    </row>
    <row r="260" spans="2:2" x14ac:dyDescent="0.3">
      <c r="B260" s="15" t="s">
        <v>1437</v>
      </c>
    </row>
    <row r="261" spans="2:2" x14ac:dyDescent="0.3">
      <c r="B261" s="15" t="s">
        <v>820</v>
      </c>
    </row>
    <row r="262" spans="2:2" x14ac:dyDescent="0.3">
      <c r="B262" s="15" t="s">
        <v>447</v>
      </c>
    </row>
    <row r="263" spans="2:2" x14ac:dyDescent="0.3">
      <c r="B263" s="15" t="s">
        <v>449</v>
      </c>
    </row>
    <row r="264" spans="2:2" x14ac:dyDescent="0.3">
      <c r="B264" s="15" t="s">
        <v>450</v>
      </c>
    </row>
    <row r="265" spans="2:2" x14ac:dyDescent="0.3">
      <c r="B265" s="15" t="s">
        <v>451</v>
      </c>
    </row>
    <row r="266" spans="2:2" x14ac:dyDescent="0.3">
      <c r="B266" s="15" t="s">
        <v>453</v>
      </c>
    </row>
    <row r="267" spans="2:2" x14ac:dyDescent="0.3">
      <c r="B267" s="15" t="s">
        <v>454</v>
      </c>
    </row>
    <row r="268" spans="2:2" x14ac:dyDescent="0.3">
      <c r="B268" s="15" t="s">
        <v>456</v>
      </c>
    </row>
    <row r="269" spans="2:2" x14ac:dyDescent="0.3">
      <c r="B269" s="15" t="s">
        <v>3537</v>
      </c>
    </row>
    <row r="270" spans="2:2" x14ac:dyDescent="0.3">
      <c r="B270" s="15" t="s">
        <v>459</v>
      </c>
    </row>
    <row r="271" spans="2:2" x14ac:dyDescent="0.3">
      <c r="B271" s="15" t="s">
        <v>460</v>
      </c>
    </row>
    <row r="272" spans="2:2" x14ac:dyDescent="0.3">
      <c r="B272" s="15" t="s">
        <v>6017</v>
      </c>
    </row>
    <row r="273" spans="2:2" x14ac:dyDescent="0.3">
      <c r="B273" s="15" t="s">
        <v>461</v>
      </c>
    </row>
    <row r="274" spans="2:2" x14ac:dyDescent="0.3">
      <c r="B274" s="15" t="s">
        <v>462</v>
      </c>
    </row>
    <row r="275" spans="2:2" x14ac:dyDescent="0.3">
      <c r="B275" s="15" t="s">
        <v>463</v>
      </c>
    </row>
    <row r="276" spans="2:2" x14ac:dyDescent="0.3">
      <c r="B276" s="15" t="s">
        <v>464</v>
      </c>
    </row>
    <row r="277" spans="2:2" x14ac:dyDescent="0.3">
      <c r="B277" s="15" t="s">
        <v>465</v>
      </c>
    </row>
    <row r="278" spans="2:2" x14ac:dyDescent="0.3">
      <c r="B278" s="15" t="s">
        <v>467</v>
      </c>
    </row>
    <row r="279" spans="2:2" x14ac:dyDescent="0.3">
      <c r="B279" s="15" t="s">
        <v>468</v>
      </c>
    </row>
    <row r="280" spans="2:2" x14ac:dyDescent="0.3">
      <c r="B280" s="15" t="s">
        <v>469</v>
      </c>
    </row>
    <row r="281" spans="2:2" x14ac:dyDescent="0.3">
      <c r="B281" s="15" t="s">
        <v>471</v>
      </c>
    </row>
    <row r="282" spans="2:2" x14ac:dyDescent="0.3">
      <c r="B282" s="15" t="s">
        <v>472</v>
      </c>
    </row>
    <row r="283" spans="2:2" x14ac:dyDescent="0.3">
      <c r="B283" s="15" t="s">
        <v>473</v>
      </c>
    </row>
    <row r="284" spans="2:2" x14ac:dyDescent="0.3">
      <c r="B284" s="15" t="s">
        <v>477</v>
      </c>
    </row>
    <row r="285" spans="2:2" x14ac:dyDescent="0.3">
      <c r="B285" s="15" t="s">
        <v>478</v>
      </c>
    </row>
    <row r="286" spans="2:2" x14ac:dyDescent="0.3">
      <c r="B286" s="15" t="s">
        <v>822</v>
      </c>
    </row>
    <row r="287" spans="2:2" x14ac:dyDescent="0.3">
      <c r="B287" s="15" t="s">
        <v>480</v>
      </c>
    </row>
    <row r="288" spans="2:2" x14ac:dyDescent="0.3">
      <c r="B288" s="15" t="s">
        <v>481</v>
      </c>
    </row>
    <row r="289" spans="2:2" x14ac:dyDescent="0.3">
      <c r="B289" s="15" t="s">
        <v>483</v>
      </c>
    </row>
    <row r="290" spans="2:2" x14ac:dyDescent="0.3">
      <c r="B290" s="15" t="s">
        <v>485</v>
      </c>
    </row>
    <row r="291" spans="2:2" x14ac:dyDescent="0.3">
      <c r="B291" s="15" t="s">
        <v>488</v>
      </c>
    </row>
    <row r="292" spans="2:2" x14ac:dyDescent="0.3">
      <c r="B292" s="15" t="s">
        <v>490</v>
      </c>
    </row>
    <row r="293" spans="2:2" x14ac:dyDescent="0.3">
      <c r="B293" s="15" t="s">
        <v>492</v>
      </c>
    </row>
    <row r="294" spans="2:2" x14ac:dyDescent="0.3">
      <c r="B294" s="15" t="s">
        <v>493</v>
      </c>
    </row>
    <row r="295" spans="2:2" x14ac:dyDescent="0.3">
      <c r="B295" s="15" t="s">
        <v>494</v>
      </c>
    </row>
    <row r="296" spans="2:2" x14ac:dyDescent="0.3">
      <c r="B296" s="15" t="s">
        <v>495</v>
      </c>
    </row>
    <row r="297" spans="2:2" x14ac:dyDescent="0.3">
      <c r="B297" s="15" t="s">
        <v>498</v>
      </c>
    </row>
    <row r="298" spans="2:2" x14ac:dyDescent="0.3">
      <c r="B298" s="15" t="s">
        <v>499</v>
      </c>
    </row>
    <row r="299" spans="2:2" x14ac:dyDescent="0.3">
      <c r="B299" s="15" t="s">
        <v>500</v>
      </c>
    </row>
    <row r="300" spans="2:2" x14ac:dyDescent="0.3">
      <c r="B300" s="15" t="s">
        <v>823</v>
      </c>
    </row>
    <row r="301" spans="2:2" x14ac:dyDescent="0.3">
      <c r="B301" s="15" t="s">
        <v>502</v>
      </c>
    </row>
    <row r="302" spans="2:2" x14ac:dyDescent="0.3">
      <c r="B302" s="15" t="s">
        <v>504</v>
      </c>
    </row>
    <row r="303" spans="2:2" x14ac:dyDescent="0.3">
      <c r="B303" s="15" t="s">
        <v>506</v>
      </c>
    </row>
    <row r="304" spans="2:2" x14ac:dyDescent="0.3">
      <c r="B304" s="15" t="s">
        <v>824</v>
      </c>
    </row>
    <row r="305" spans="2:2" x14ac:dyDescent="0.3">
      <c r="B305" s="15" t="s">
        <v>510</v>
      </c>
    </row>
    <row r="306" spans="2:2" x14ac:dyDescent="0.3">
      <c r="B306" s="15" t="s">
        <v>513</v>
      </c>
    </row>
    <row r="307" spans="2:2" x14ac:dyDescent="0.3">
      <c r="B307" s="15" t="s">
        <v>514</v>
      </c>
    </row>
    <row r="308" spans="2:2" x14ac:dyDescent="0.3">
      <c r="B308" s="15" t="s">
        <v>515</v>
      </c>
    </row>
    <row r="309" spans="2:2" x14ac:dyDescent="0.3">
      <c r="B309" s="15" t="s">
        <v>516</v>
      </c>
    </row>
    <row r="310" spans="2:2" x14ac:dyDescent="0.3">
      <c r="B310" s="15" t="s">
        <v>3487</v>
      </c>
    </row>
    <row r="311" spans="2:2" x14ac:dyDescent="0.3">
      <c r="B311" s="15" t="s">
        <v>518</v>
      </c>
    </row>
    <row r="312" spans="2:2" x14ac:dyDescent="0.3">
      <c r="B312" s="15" t="s">
        <v>520</v>
      </c>
    </row>
    <row r="313" spans="2:2" x14ac:dyDescent="0.3">
      <c r="B313" s="15" t="s">
        <v>521</v>
      </c>
    </row>
    <row r="314" spans="2:2" x14ac:dyDescent="0.3">
      <c r="B314" s="15" t="s">
        <v>522</v>
      </c>
    </row>
    <row r="315" spans="2:2" x14ac:dyDescent="0.3">
      <c r="B315" s="15" t="s">
        <v>523</v>
      </c>
    </row>
    <row r="316" spans="2:2" x14ac:dyDescent="0.3">
      <c r="B316" s="15" t="s">
        <v>525</v>
      </c>
    </row>
    <row r="317" spans="2:2" x14ac:dyDescent="0.3">
      <c r="B317" s="15" t="s">
        <v>526</v>
      </c>
    </row>
    <row r="318" spans="2:2" x14ac:dyDescent="0.3">
      <c r="B318" s="15" t="s">
        <v>528</v>
      </c>
    </row>
    <row r="319" spans="2:2" x14ac:dyDescent="0.3">
      <c r="B319" s="15" t="s">
        <v>529</v>
      </c>
    </row>
    <row r="320" spans="2:2" x14ac:dyDescent="0.3">
      <c r="B320" s="15" t="s">
        <v>530</v>
      </c>
    </row>
    <row r="321" spans="2:2" x14ac:dyDescent="0.3">
      <c r="B321" s="15" t="s">
        <v>532</v>
      </c>
    </row>
    <row r="322" spans="2:2" x14ac:dyDescent="0.3">
      <c r="B322" s="15" t="s">
        <v>534</v>
      </c>
    </row>
    <row r="323" spans="2:2" x14ac:dyDescent="0.3">
      <c r="B323" s="15" t="s">
        <v>535</v>
      </c>
    </row>
    <row r="324" spans="2:2" x14ac:dyDescent="0.3">
      <c r="B324" s="15" t="s">
        <v>536</v>
      </c>
    </row>
    <row r="325" spans="2:2" x14ac:dyDescent="0.3">
      <c r="B325" s="15" t="s">
        <v>537</v>
      </c>
    </row>
    <row r="326" spans="2:2" x14ac:dyDescent="0.3">
      <c r="B326" s="15" t="s">
        <v>538</v>
      </c>
    </row>
    <row r="327" spans="2:2" x14ac:dyDescent="0.3">
      <c r="B327" s="15" t="s">
        <v>539</v>
      </c>
    </row>
    <row r="328" spans="2:2" x14ac:dyDescent="0.3">
      <c r="B328" s="15" t="s">
        <v>540</v>
      </c>
    </row>
    <row r="329" spans="2:2" x14ac:dyDescent="0.3">
      <c r="B329" s="15" t="s">
        <v>541</v>
      </c>
    </row>
    <row r="330" spans="2:2" x14ac:dyDescent="0.3">
      <c r="B330" s="15" t="s">
        <v>543</v>
      </c>
    </row>
    <row r="331" spans="2:2" x14ac:dyDescent="0.3">
      <c r="B331" s="15" t="s">
        <v>547</v>
      </c>
    </row>
    <row r="332" spans="2:2" x14ac:dyDescent="0.3">
      <c r="B332" s="15" t="s">
        <v>548</v>
      </c>
    </row>
    <row r="333" spans="2:2" x14ac:dyDescent="0.3">
      <c r="B333" s="15" t="s">
        <v>550</v>
      </c>
    </row>
    <row r="334" spans="2:2" x14ac:dyDescent="0.3">
      <c r="B334" s="15" t="s">
        <v>552</v>
      </c>
    </row>
    <row r="335" spans="2:2" x14ac:dyDescent="0.3">
      <c r="B335" s="15" t="s">
        <v>554</v>
      </c>
    </row>
    <row r="336" spans="2:2" x14ac:dyDescent="0.3">
      <c r="B336" s="15" t="s">
        <v>558</v>
      </c>
    </row>
    <row r="337" spans="2:2" x14ac:dyDescent="0.3">
      <c r="B337" s="15" t="s">
        <v>556</v>
      </c>
    </row>
    <row r="338" spans="2:2" x14ac:dyDescent="0.3">
      <c r="B338" s="15" t="s">
        <v>560</v>
      </c>
    </row>
    <row r="339" spans="2:2" x14ac:dyDescent="0.3">
      <c r="B339" s="15" t="s">
        <v>561</v>
      </c>
    </row>
    <row r="340" spans="2:2" x14ac:dyDescent="0.3">
      <c r="B340" s="15" t="s">
        <v>562</v>
      </c>
    </row>
    <row r="341" spans="2:2" x14ac:dyDescent="0.3">
      <c r="B341" s="15" t="s">
        <v>567</v>
      </c>
    </row>
    <row r="342" spans="2:2" x14ac:dyDescent="0.3">
      <c r="B342" s="15" t="s">
        <v>564</v>
      </c>
    </row>
    <row r="343" spans="2:2" x14ac:dyDescent="0.3">
      <c r="B343" s="15" t="s">
        <v>825</v>
      </c>
    </row>
    <row r="344" spans="2:2" x14ac:dyDescent="0.3">
      <c r="B344" s="15" t="s">
        <v>569</v>
      </c>
    </row>
    <row r="345" spans="2:2" x14ac:dyDescent="0.3">
      <c r="B345" s="15" t="s">
        <v>570</v>
      </c>
    </row>
    <row r="346" spans="2:2" x14ac:dyDescent="0.3">
      <c r="B346" s="15" t="s">
        <v>571</v>
      </c>
    </row>
    <row r="347" spans="2:2" x14ac:dyDescent="0.3">
      <c r="B347" s="15" t="s">
        <v>572</v>
      </c>
    </row>
    <row r="348" spans="2:2" x14ac:dyDescent="0.3">
      <c r="B348" s="15" t="s">
        <v>574</v>
      </c>
    </row>
    <row r="349" spans="2:2" x14ac:dyDescent="0.3">
      <c r="B349" s="15" t="s">
        <v>575</v>
      </c>
    </row>
    <row r="350" spans="2:2" x14ac:dyDescent="0.3">
      <c r="B350" s="15" t="s">
        <v>576</v>
      </c>
    </row>
    <row r="351" spans="2:2" x14ac:dyDescent="0.3">
      <c r="B351" s="15" t="s">
        <v>577</v>
      </c>
    </row>
    <row r="352" spans="2:2" x14ac:dyDescent="0.3">
      <c r="B352" s="15" t="s">
        <v>578</v>
      </c>
    </row>
    <row r="353" spans="2:2" x14ac:dyDescent="0.3">
      <c r="B353" s="15" t="s">
        <v>579</v>
      </c>
    </row>
    <row r="354" spans="2:2" x14ac:dyDescent="0.3">
      <c r="B354" s="15" t="s">
        <v>581</v>
      </c>
    </row>
    <row r="355" spans="2:2" x14ac:dyDescent="0.3">
      <c r="B355" s="15" t="s">
        <v>582</v>
      </c>
    </row>
    <row r="356" spans="2:2" x14ac:dyDescent="0.3">
      <c r="B356" s="15" t="s">
        <v>826</v>
      </c>
    </row>
    <row r="357" spans="2:2" x14ac:dyDescent="0.3">
      <c r="B357" s="15" t="s">
        <v>583</v>
      </c>
    </row>
    <row r="358" spans="2:2" x14ac:dyDescent="0.3">
      <c r="B358" s="15" t="s">
        <v>585</v>
      </c>
    </row>
    <row r="359" spans="2:2" x14ac:dyDescent="0.3">
      <c r="B359" s="15" t="s">
        <v>586</v>
      </c>
    </row>
    <row r="360" spans="2:2" x14ac:dyDescent="0.3">
      <c r="B360" s="15" t="s">
        <v>588</v>
      </c>
    </row>
    <row r="361" spans="2:2" x14ac:dyDescent="0.3">
      <c r="B361" s="15" t="s">
        <v>590</v>
      </c>
    </row>
    <row r="362" spans="2:2" x14ac:dyDescent="0.3">
      <c r="B362" s="15" t="s">
        <v>592</v>
      </c>
    </row>
    <row r="363" spans="2:2" x14ac:dyDescent="0.3">
      <c r="B363" s="15" t="s">
        <v>593</v>
      </c>
    </row>
    <row r="364" spans="2:2" x14ac:dyDescent="0.3">
      <c r="B364" s="15" t="s">
        <v>594</v>
      </c>
    </row>
    <row r="365" spans="2:2" x14ac:dyDescent="0.3">
      <c r="B365" s="15" t="s">
        <v>595</v>
      </c>
    </row>
    <row r="366" spans="2:2" x14ac:dyDescent="0.3">
      <c r="B366" s="15" t="s">
        <v>597</v>
      </c>
    </row>
    <row r="367" spans="2:2" x14ac:dyDescent="0.3">
      <c r="B367" s="15" t="s">
        <v>601</v>
      </c>
    </row>
    <row r="368" spans="2:2" x14ac:dyDescent="0.3">
      <c r="B368" s="15" t="s">
        <v>602</v>
      </c>
    </row>
    <row r="369" spans="2:2" x14ac:dyDescent="0.3">
      <c r="B369" s="15" t="s">
        <v>604</v>
      </c>
    </row>
    <row r="370" spans="2:2" x14ac:dyDescent="0.3">
      <c r="B370" s="15" t="s">
        <v>606</v>
      </c>
    </row>
    <row r="371" spans="2:2" x14ac:dyDescent="0.3">
      <c r="B371" s="15" t="s">
        <v>608</v>
      </c>
    </row>
    <row r="372" spans="2:2" x14ac:dyDescent="0.3">
      <c r="B372" s="15" t="s">
        <v>610</v>
      </c>
    </row>
    <row r="373" spans="2:2" x14ac:dyDescent="0.3">
      <c r="B373" s="15" t="s">
        <v>612</v>
      </c>
    </row>
    <row r="374" spans="2:2" x14ac:dyDescent="0.3">
      <c r="B374" s="15" t="s">
        <v>613</v>
      </c>
    </row>
    <row r="375" spans="2:2" x14ac:dyDescent="0.3">
      <c r="B375" s="15" t="s">
        <v>382</v>
      </c>
    </row>
    <row r="376" spans="2:2" x14ac:dyDescent="0.3">
      <c r="B376" s="15" t="s">
        <v>384</v>
      </c>
    </row>
    <row r="377" spans="2:2" x14ac:dyDescent="0.3">
      <c r="B377" s="15" t="s">
        <v>387</v>
      </c>
    </row>
    <row r="378" spans="2:2" x14ac:dyDescent="0.3">
      <c r="B378" s="15" t="s">
        <v>388</v>
      </c>
    </row>
    <row r="379" spans="2:2" x14ac:dyDescent="0.3">
      <c r="B379" s="15" t="s">
        <v>391</v>
      </c>
    </row>
    <row r="380" spans="2:2" x14ac:dyDescent="0.3">
      <c r="B380" s="15" t="s">
        <v>614</v>
      </c>
    </row>
    <row r="381" spans="2:2" x14ac:dyDescent="0.3">
      <c r="B381" s="15" t="s">
        <v>616</v>
      </c>
    </row>
    <row r="382" spans="2:2" x14ac:dyDescent="0.3">
      <c r="B382" s="15" t="s">
        <v>827</v>
      </c>
    </row>
    <row r="383" spans="2:2" x14ac:dyDescent="0.3">
      <c r="B383" s="15" t="s">
        <v>617</v>
      </c>
    </row>
    <row r="384" spans="2:2" x14ac:dyDescent="0.3">
      <c r="B384" s="15" t="s">
        <v>619</v>
      </c>
    </row>
    <row r="385" spans="2:2" x14ac:dyDescent="0.3">
      <c r="B385" s="15" t="s">
        <v>620</v>
      </c>
    </row>
    <row r="386" spans="2:2" x14ac:dyDescent="0.3">
      <c r="B386" s="15" t="s">
        <v>621</v>
      </c>
    </row>
    <row r="387" spans="2:2" x14ac:dyDescent="0.3">
      <c r="B387" s="15" t="s">
        <v>622</v>
      </c>
    </row>
    <row r="388" spans="2:2" x14ac:dyDescent="0.3">
      <c r="B388" s="15" t="s">
        <v>623</v>
      </c>
    </row>
    <row r="389" spans="2:2" x14ac:dyDescent="0.3">
      <c r="B389" s="15" t="s">
        <v>624</v>
      </c>
    </row>
    <row r="390" spans="2:2" x14ac:dyDescent="0.3">
      <c r="B390" s="15" t="s">
        <v>626</v>
      </c>
    </row>
    <row r="391" spans="2:2" x14ac:dyDescent="0.3">
      <c r="B391" s="15" t="s">
        <v>627</v>
      </c>
    </row>
    <row r="392" spans="2:2" x14ac:dyDescent="0.3">
      <c r="B392" s="15" t="s">
        <v>628</v>
      </c>
    </row>
    <row r="393" spans="2:2" x14ac:dyDescent="0.3">
      <c r="B393" s="15" t="s">
        <v>630</v>
      </c>
    </row>
    <row r="394" spans="2:2" x14ac:dyDescent="0.3">
      <c r="B394" s="15" t="s">
        <v>631</v>
      </c>
    </row>
    <row r="395" spans="2:2" x14ac:dyDescent="0.3">
      <c r="B395" s="15" t="s">
        <v>633</v>
      </c>
    </row>
    <row r="396" spans="2:2" x14ac:dyDescent="0.3">
      <c r="B396" s="15" t="s">
        <v>635</v>
      </c>
    </row>
    <row r="397" spans="2:2" x14ac:dyDescent="0.3">
      <c r="B397" s="15" t="s">
        <v>636</v>
      </c>
    </row>
    <row r="398" spans="2:2" x14ac:dyDescent="0.3">
      <c r="B398" s="15" t="s">
        <v>637</v>
      </c>
    </row>
    <row r="399" spans="2:2" x14ac:dyDescent="0.3">
      <c r="B399" s="15" t="s">
        <v>3799</v>
      </c>
    </row>
    <row r="400" spans="2:2" x14ac:dyDescent="0.3">
      <c r="B400" s="15" t="s">
        <v>1811</v>
      </c>
    </row>
    <row r="401" spans="2:2" x14ac:dyDescent="0.3">
      <c r="B401" s="15" t="s">
        <v>638</v>
      </c>
    </row>
    <row r="402" spans="2:2" x14ac:dyDescent="0.3">
      <c r="B402" s="15" t="s">
        <v>3414</v>
      </c>
    </row>
    <row r="403" spans="2:2" x14ac:dyDescent="0.3">
      <c r="B403" s="15" t="s">
        <v>641</v>
      </c>
    </row>
    <row r="404" spans="2:2" x14ac:dyDescent="0.3">
      <c r="B404" s="15" t="s">
        <v>642</v>
      </c>
    </row>
    <row r="405" spans="2:2" x14ac:dyDescent="0.3">
      <c r="B405" s="15" t="s">
        <v>644</v>
      </c>
    </row>
    <row r="406" spans="2:2" x14ac:dyDescent="0.3">
      <c r="B406" s="15" t="s">
        <v>646</v>
      </c>
    </row>
    <row r="407" spans="2:2" x14ac:dyDescent="0.3">
      <c r="B407" s="15" t="s">
        <v>648</v>
      </c>
    </row>
    <row r="408" spans="2:2" x14ac:dyDescent="0.3">
      <c r="B408" s="15" t="s">
        <v>649</v>
      </c>
    </row>
    <row r="409" spans="2:2" x14ac:dyDescent="0.3">
      <c r="B409" s="15" t="s">
        <v>650</v>
      </c>
    </row>
    <row r="410" spans="2:2" x14ac:dyDescent="0.3">
      <c r="B410" s="15" t="s">
        <v>652</v>
      </c>
    </row>
    <row r="411" spans="2:2" x14ac:dyDescent="0.3">
      <c r="B411" s="15" t="s">
        <v>654</v>
      </c>
    </row>
    <row r="412" spans="2:2" x14ac:dyDescent="0.3">
      <c r="B412" s="15" t="s">
        <v>655</v>
      </c>
    </row>
    <row r="413" spans="2:2" x14ac:dyDescent="0.3">
      <c r="B413" s="15" t="s">
        <v>656</v>
      </c>
    </row>
    <row r="414" spans="2:2" x14ac:dyDescent="0.3">
      <c r="B414" s="15" t="s">
        <v>658</v>
      </c>
    </row>
    <row r="415" spans="2:2" x14ac:dyDescent="0.3">
      <c r="B415" s="15" t="s">
        <v>659</v>
      </c>
    </row>
    <row r="416" spans="2:2" x14ac:dyDescent="0.3">
      <c r="B416" s="15" t="s">
        <v>660</v>
      </c>
    </row>
    <row r="417" spans="2:2" x14ac:dyDescent="0.3">
      <c r="B417" s="15" t="s">
        <v>661</v>
      </c>
    </row>
    <row r="418" spans="2:2" x14ac:dyDescent="0.3">
      <c r="B418" s="15" t="s">
        <v>662</v>
      </c>
    </row>
    <row r="419" spans="2:2" x14ac:dyDescent="0.3">
      <c r="B419" s="15" t="s">
        <v>828</v>
      </c>
    </row>
    <row r="420" spans="2:2" x14ac:dyDescent="0.3">
      <c r="B420" s="15" t="s">
        <v>666</v>
      </c>
    </row>
    <row r="421" spans="2:2" x14ac:dyDescent="0.3">
      <c r="B421" s="15" t="s">
        <v>668</v>
      </c>
    </row>
    <row r="422" spans="2:2" x14ac:dyDescent="0.3">
      <c r="B422" s="15" t="s">
        <v>669</v>
      </c>
    </row>
    <row r="423" spans="2:2" x14ac:dyDescent="0.3">
      <c r="B423" s="15" t="s">
        <v>673</v>
      </c>
    </row>
    <row r="424" spans="2:2" x14ac:dyDescent="0.3">
      <c r="B424" s="15" t="s">
        <v>3021</v>
      </c>
    </row>
    <row r="425" spans="2:2" x14ac:dyDescent="0.3">
      <c r="B425" s="15" t="s">
        <v>3574</v>
      </c>
    </row>
    <row r="426" spans="2:2" x14ac:dyDescent="0.3">
      <c r="B426" s="15" t="s">
        <v>674</v>
      </c>
    </row>
    <row r="427" spans="2:2" x14ac:dyDescent="0.3">
      <c r="B427" s="15" t="s">
        <v>663</v>
      </c>
    </row>
    <row r="428" spans="2:2" x14ac:dyDescent="0.3">
      <c r="B428" s="15" t="s">
        <v>664</v>
      </c>
    </row>
    <row r="429" spans="2:2" x14ac:dyDescent="0.3">
      <c r="B429" s="15" t="s">
        <v>665</v>
      </c>
    </row>
    <row r="430" spans="2:2" x14ac:dyDescent="0.3">
      <c r="B430" s="15" t="s">
        <v>829</v>
      </c>
    </row>
    <row r="431" spans="2:2" x14ac:dyDescent="0.3">
      <c r="B431" s="15" t="s">
        <v>676</v>
      </c>
    </row>
    <row r="432" spans="2:2" x14ac:dyDescent="0.3">
      <c r="B432" s="15" t="s">
        <v>679</v>
      </c>
    </row>
    <row r="433" spans="2:2" x14ac:dyDescent="0.3">
      <c r="B433" s="15" t="s">
        <v>681</v>
      </c>
    </row>
    <row r="434" spans="2:2" x14ac:dyDescent="0.3">
      <c r="B434" s="15" t="s">
        <v>683</v>
      </c>
    </row>
    <row r="435" spans="2:2" x14ac:dyDescent="0.3">
      <c r="B435" s="15" t="s">
        <v>684</v>
      </c>
    </row>
    <row r="436" spans="2:2" x14ac:dyDescent="0.3">
      <c r="B436" s="15" t="s">
        <v>685</v>
      </c>
    </row>
    <row r="437" spans="2:2" x14ac:dyDescent="0.3">
      <c r="B437" s="15" t="s">
        <v>687</v>
      </c>
    </row>
    <row r="438" spans="2:2" x14ac:dyDescent="0.3">
      <c r="B438" s="15" t="s">
        <v>688</v>
      </c>
    </row>
    <row r="439" spans="2:2" x14ac:dyDescent="0.3">
      <c r="B439" s="15" t="s">
        <v>689</v>
      </c>
    </row>
    <row r="440" spans="2:2" x14ac:dyDescent="0.3">
      <c r="B440" s="15" t="s">
        <v>690</v>
      </c>
    </row>
    <row r="441" spans="2:2" x14ac:dyDescent="0.3">
      <c r="B441" s="15" t="s">
        <v>691</v>
      </c>
    </row>
    <row r="442" spans="2:2" x14ac:dyDescent="0.3">
      <c r="B442" s="15" t="s">
        <v>693</v>
      </c>
    </row>
    <row r="443" spans="2:2" x14ac:dyDescent="0.3">
      <c r="B443" s="15" t="s">
        <v>694</v>
      </c>
    </row>
    <row r="444" spans="2:2" x14ac:dyDescent="0.3">
      <c r="B444" s="15" t="s">
        <v>696</v>
      </c>
    </row>
    <row r="445" spans="2:2" x14ac:dyDescent="0.3">
      <c r="B445" s="15" t="s">
        <v>698</v>
      </c>
    </row>
    <row r="446" spans="2:2" x14ac:dyDescent="0.3">
      <c r="B446" s="15" t="s">
        <v>699</v>
      </c>
    </row>
    <row r="447" spans="2:2" x14ac:dyDescent="0.3">
      <c r="B447" s="15" t="s">
        <v>700</v>
      </c>
    </row>
    <row r="448" spans="2:2" x14ac:dyDescent="0.3">
      <c r="B448" s="15" t="s">
        <v>392</v>
      </c>
    </row>
    <row r="449" spans="2:2" x14ac:dyDescent="0.3">
      <c r="B449" s="15" t="s">
        <v>394</v>
      </c>
    </row>
    <row r="450" spans="2:2" x14ac:dyDescent="0.3">
      <c r="B450" s="15" t="s">
        <v>396</v>
      </c>
    </row>
    <row r="451" spans="2:2" x14ac:dyDescent="0.3">
      <c r="B451" s="15" t="s">
        <v>398</v>
      </c>
    </row>
    <row r="452" spans="2:2" x14ac:dyDescent="0.3">
      <c r="B452" s="15" t="s">
        <v>702</v>
      </c>
    </row>
    <row r="453" spans="2:2" x14ac:dyDescent="0.3">
      <c r="B453" s="15" t="s">
        <v>399</v>
      </c>
    </row>
    <row r="454" spans="2:2" x14ac:dyDescent="0.3">
      <c r="B454" s="15" t="s">
        <v>704</v>
      </c>
    </row>
    <row r="455" spans="2:2" x14ac:dyDescent="0.3">
      <c r="B455" s="15" t="s">
        <v>706</v>
      </c>
    </row>
    <row r="456" spans="2:2" x14ac:dyDescent="0.3">
      <c r="B456" s="15" t="s">
        <v>400</v>
      </c>
    </row>
    <row r="457" spans="2:2" x14ac:dyDescent="0.3">
      <c r="B457" s="15" t="s">
        <v>402</v>
      </c>
    </row>
    <row r="458" spans="2:2" x14ac:dyDescent="0.3">
      <c r="B458" s="15" t="s">
        <v>403</v>
      </c>
    </row>
    <row r="459" spans="2:2" x14ac:dyDescent="0.3">
      <c r="B459" s="15" t="s">
        <v>404</v>
      </c>
    </row>
    <row r="460" spans="2:2" x14ac:dyDescent="0.3">
      <c r="B460" s="15" t="s">
        <v>406</v>
      </c>
    </row>
    <row r="461" spans="2:2" x14ac:dyDescent="0.3">
      <c r="B461" s="15" t="s">
        <v>707</v>
      </c>
    </row>
    <row r="462" spans="2:2" x14ac:dyDescent="0.3">
      <c r="B462" s="15" t="s">
        <v>708</v>
      </c>
    </row>
    <row r="463" spans="2:2" x14ac:dyDescent="0.3">
      <c r="B463" s="15" t="s">
        <v>830</v>
      </c>
    </row>
    <row r="464" spans="2:2" x14ac:dyDescent="0.3">
      <c r="B464" s="15" t="s">
        <v>710</v>
      </c>
    </row>
    <row r="465" spans="2:2" x14ac:dyDescent="0.3">
      <c r="B465" s="15" t="s">
        <v>711</v>
      </c>
    </row>
    <row r="466" spans="2:2" x14ac:dyDescent="0.3">
      <c r="B466" s="15" t="s">
        <v>712</v>
      </c>
    </row>
    <row r="467" spans="2:2" x14ac:dyDescent="0.3">
      <c r="B467" s="15" t="s">
        <v>713</v>
      </c>
    </row>
    <row r="468" spans="2:2" x14ac:dyDescent="0.3">
      <c r="B468" s="15" t="s">
        <v>715</v>
      </c>
    </row>
    <row r="469" spans="2:2" x14ac:dyDescent="0.3">
      <c r="B469" s="15" t="s">
        <v>716</v>
      </c>
    </row>
    <row r="470" spans="2:2" x14ac:dyDescent="0.3">
      <c r="B470" s="15" t="s">
        <v>718</v>
      </c>
    </row>
    <row r="471" spans="2:2" x14ac:dyDescent="0.3">
      <c r="B471" s="15" t="s">
        <v>720</v>
      </c>
    </row>
    <row r="472" spans="2:2" x14ac:dyDescent="0.3">
      <c r="B472" s="15" t="s">
        <v>721</v>
      </c>
    </row>
    <row r="473" spans="2:2" x14ac:dyDescent="0.3">
      <c r="B473" s="15" t="s">
        <v>723</v>
      </c>
    </row>
    <row r="474" spans="2:2" x14ac:dyDescent="0.3">
      <c r="B474" s="15" t="s">
        <v>725</v>
      </c>
    </row>
    <row r="475" spans="2:2" x14ac:dyDescent="0.3">
      <c r="B475" s="15" t="s">
        <v>727</v>
      </c>
    </row>
    <row r="476" spans="2:2" x14ac:dyDescent="0.3">
      <c r="B476" s="15" t="s">
        <v>728</v>
      </c>
    </row>
    <row r="477" spans="2:2" x14ac:dyDescent="0.3">
      <c r="B477" s="15" t="s">
        <v>729</v>
      </c>
    </row>
    <row r="478" spans="2:2" x14ac:dyDescent="0.3">
      <c r="B478" s="15" t="s">
        <v>731</v>
      </c>
    </row>
    <row r="479" spans="2:2" x14ac:dyDescent="0.3">
      <c r="B479" s="15" t="s">
        <v>733</v>
      </c>
    </row>
    <row r="480" spans="2:2" x14ac:dyDescent="0.3">
      <c r="B480" s="15" t="s">
        <v>734</v>
      </c>
    </row>
    <row r="481" spans="2:2" x14ac:dyDescent="0.3">
      <c r="B481" s="15" t="s">
        <v>3505</v>
      </c>
    </row>
    <row r="482" spans="2:2" x14ac:dyDescent="0.3">
      <c r="B482" s="15" t="s">
        <v>736</v>
      </c>
    </row>
    <row r="483" spans="2:2" x14ac:dyDescent="0.3">
      <c r="B483" s="15" t="s">
        <v>738</v>
      </c>
    </row>
    <row r="484" spans="2:2" x14ac:dyDescent="0.3">
      <c r="B484" s="15" t="s">
        <v>739</v>
      </c>
    </row>
    <row r="485" spans="2:2" x14ac:dyDescent="0.3">
      <c r="B485" s="15" t="s">
        <v>741</v>
      </c>
    </row>
    <row r="486" spans="2:2" x14ac:dyDescent="0.3">
      <c r="B486" s="15" t="s">
        <v>743</v>
      </c>
    </row>
    <row r="487" spans="2:2" x14ac:dyDescent="0.3">
      <c r="B487" s="15" t="s">
        <v>831</v>
      </c>
    </row>
    <row r="488" spans="2:2" x14ac:dyDescent="0.3">
      <c r="B488" s="15" t="s">
        <v>745</v>
      </c>
    </row>
    <row r="489" spans="2:2" x14ac:dyDescent="0.3">
      <c r="B489" s="15" t="s">
        <v>748</v>
      </c>
    </row>
    <row r="490" spans="2:2" x14ac:dyDescent="0.3">
      <c r="B490" s="15" t="s">
        <v>749</v>
      </c>
    </row>
    <row r="491" spans="2:2" x14ac:dyDescent="0.3">
      <c r="B491" s="15" t="s">
        <v>750</v>
      </c>
    </row>
    <row r="492" spans="2:2" x14ac:dyDescent="0.3">
      <c r="B492" s="15" t="s">
        <v>752</v>
      </c>
    </row>
    <row r="493" spans="2:2" x14ac:dyDescent="0.3">
      <c r="B493" s="15" t="s">
        <v>753</v>
      </c>
    </row>
    <row r="494" spans="2:2" x14ac:dyDescent="0.3">
      <c r="B494" s="15" t="s">
        <v>756</v>
      </c>
    </row>
    <row r="495" spans="2:2" x14ac:dyDescent="0.3">
      <c r="B495" s="15" t="s">
        <v>757</v>
      </c>
    </row>
    <row r="496" spans="2:2" x14ac:dyDescent="0.3">
      <c r="B496" s="15" t="s">
        <v>759</v>
      </c>
    </row>
    <row r="497" spans="2:2" x14ac:dyDescent="0.3">
      <c r="B497" s="15" t="s">
        <v>758</v>
      </c>
    </row>
    <row r="498" spans="2:2" x14ac:dyDescent="0.3">
      <c r="B498" s="15" t="s">
        <v>761</v>
      </c>
    </row>
    <row r="499" spans="2:2" x14ac:dyDescent="0.3">
      <c r="B499" s="15" t="s">
        <v>762</v>
      </c>
    </row>
    <row r="500" spans="2:2" x14ac:dyDescent="0.3">
      <c r="B500" s="15" t="s">
        <v>764</v>
      </c>
    </row>
    <row r="501" spans="2:2" x14ac:dyDescent="0.3">
      <c r="B501" s="15" t="s">
        <v>765</v>
      </c>
    </row>
    <row r="502" spans="2:2" x14ac:dyDescent="0.3">
      <c r="B502" s="15" t="s">
        <v>766</v>
      </c>
    </row>
    <row r="503" spans="2:2" x14ac:dyDescent="0.3">
      <c r="B503" s="15" t="s">
        <v>767</v>
      </c>
    </row>
    <row r="504" spans="2:2" x14ac:dyDescent="0.3">
      <c r="B504" s="15" t="s">
        <v>768</v>
      </c>
    </row>
    <row r="505" spans="2:2" x14ac:dyDescent="0.3">
      <c r="B505" s="15" t="s">
        <v>769</v>
      </c>
    </row>
    <row r="506" spans="2:2" x14ac:dyDescent="0.3">
      <c r="B506" s="15" t="s">
        <v>770</v>
      </c>
    </row>
    <row r="507" spans="2:2" x14ac:dyDescent="0.3">
      <c r="B507" s="15" t="s">
        <v>771</v>
      </c>
    </row>
    <row r="508" spans="2:2" x14ac:dyDescent="0.3">
      <c r="B508" s="15" t="s">
        <v>772</v>
      </c>
    </row>
    <row r="509" spans="2:2" x14ac:dyDescent="0.3">
      <c r="B509" s="15" t="s">
        <v>773</v>
      </c>
    </row>
    <row r="510" spans="2:2" x14ac:dyDescent="0.3">
      <c r="B510" s="15" t="s">
        <v>775</v>
      </c>
    </row>
    <row r="511" spans="2:2" x14ac:dyDescent="0.3">
      <c r="B511" s="15" t="s">
        <v>777</v>
      </c>
    </row>
    <row r="512" spans="2:2" x14ac:dyDescent="0.3">
      <c r="B512" s="15" t="s">
        <v>780</v>
      </c>
    </row>
    <row r="513" spans="2:2" x14ac:dyDescent="0.3">
      <c r="B513" s="15" t="s">
        <v>781</v>
      </c>
    </row>
    <row r="514" spans="2:2" x14ac:dyDescent="0.3">
      <c r="B514" s="15" t="s">
        <v>782</v>
      </c>
    </row>
    <row r="515" spans="2:2" x14ac:dyDescent="0.3">
      <c r="B515" s="15" t="s">
        <v>783</v>
      </c>
    </row>
    <row r="516" spans="2:2" x14ac:dyDescent="0.3">
      <c r="B516" s="15" t="s">
        <v>785</v>
      </c>
    </row>
    <row r="517" spans="2:2" x14ac:dyDescent="0.3">
      <c r="B517" s="15" t="s">
        <v>787</v>
      </c>
    </row>
    <row r="518" spans="2:2" x14ac:dyDescent="0.3">
      <c r="B518" s="15" t="s">
        <v>788</v>
      </c>
    </row>
    <row r="519" spans="2:2" x14ac:dyDescent="0.3">
      <c r="B519" s="15" t="s">
        <v>790</v>
      </c>
    </row>
    <row r="520" spans="2:2" x14ac:dyDescent="0.3">
      <c r="B520" s="15" t="s">
        <v>791</v>
      </c>
    </row>
    <row r="521" spans="2:2" x14ac:dyDescent="0.3">
      <c r="B521" s="15" t="s">
        <v>793</v>
      </c>
    </row>
    <row r="522" spans="2:2" x14ac:dyDescent="0.3">
      <c r="B522" s="15" t="s">
        <v>794</v>
      </c>
    </row>
    <row r="523" spans="2:2" x14ac:dyDescent="0.3">
      <c r="B523" s="15" t="s">
        <v>795</v>
      </c>
    </row>
    <row r="524" spans="2:2" x14ac:dyDescent="0.3">
      <c r="B524" s="15" t="s">
        <v>832</v>
      </c>
    </row>
    <row r="525" spans="2:2" x14ac:dyDescent="0.3">
      <c r="B525" s="15" t="s">
        <v>797</v>
      </c>
    </row>
    <row r="526" spans="2:2" x14ac:dyDescent="0.3">
      <c r="B526" s="15"/>
    </row>
  </sheetData>
  <sortState xmlns:xlrd2="http://schemas.microsoft.com/office/spreadsheetml/2017/richdata2" ref="B3:B525">
    <sortCondition ref="B3"/>
  </sortState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Abos"/>
  <dimension ref="A1:I537"/>
  <sheetViews>
    <sheetView workbookViewId="0"/>
  </sheetViews>
  <sheetFormatPr baseColWidth="10" defaultColWidth="8.88671875" defaultRowHeight="14.4" x14ac:dyDescent="0.3"/>
  <cols>
    <col min="1" max="1" width="14" customWidth="1"/>
    <col min="2" max="3" width="36" customWidth="1"/>
    <col min="4" max="4" width="10" customWidth="1"/>
    <col min="5" max="5" width="12" customWidth="1"/>
    <col min="6" max="6" width="14" customWidth="1"/>
    <col min="7" max="7" width="16" customWidth="1"/>
    <col min="8" max="8" width="14" customWidth="1"/>
    <col min="9" max="9" width="12" customWidth="1"/>
  </cols>
  <sheetData>
    <row r="1" spans="1:9" x14ac:dyDescent="0.3">
      <c r="A1" s="74" t="s">
        <v>1008</v>
      </c>
      <c r="B1" s="74" t="s">
        <v>40</v>
      </c>
      <c r="C1" s="74" t="s">
        <v>42</v>
      </c>
      <c r="D1" s="74" t="s">
        <v>43</v>
      </c>
      <c r="E1" s="74" t="s">
        <v>44</v>
      </c>
      <c r="F1" s="74" t="s">
        <v>37</v>
      </c>
      <c r="G1" s="74" t="s">
        <v>838</v>
      </c>
      <c r="H1" s="74" t="s">
        <v>3758</v>
      </c>
      <c r="I1" s="74" t="s">
        <v>3939</v>
      </c>
    </row>
    <row r="2" spans="1:9" x14ac:dyDescent="0.3">
      <c r="A2">
        <v>20260003</v>
      </c>
      <c r="B2" t="s">
        <v>636</v>
      </c>
      <c r="C2" t="s">
        <v>247</v>
      </c>
      <c r="D2" t="s">
        <v>49</v>
      </c>
      <c r="E2">
        <v>272.43</v>
      </c>
      <c r="F2">
        <v>272.43</v>
      </c>
      <c r="G2" t="s">
        <v>1058</v>
      </c>
      <c r="H2">
        <v>20260003</v>
      </c>
      <c r="I2">
        <v>1</v>
      </c>
    </row>
    <row r="3" spans="1:9" x14ac:dyDescent="0.3">
      <c r="A3">
        <v>20260513</v>
      </c>
      <c r="B3" t="s">
        <v>373</v>
      </c>
      <c r="C3" t="s">
        <v>374</v>
      </c>
      <c r="D3" t="s">
        <v>49</v>
      </c>
      <c r="E3">
        <v>105.78</v>
      </c>
      <c r="F3">
        <v>105.78</v>
      </c>
      <c r="G3" t="s">
        <v>1062</v>
      </c>
      <c r="H3">
        <v>20260513</v>
      </c>
      <c r="I3">
        <v>1</v>
      </c>
    </row>
    <row r="4" spans="1:9" x14ac:dyDescent="0.3">
      <c r="A4">
        <v>20260005</v>
      </c>
      <c r="B4" t="s">
        <v>287</v>
      </c>
      <c r="C4" t="s">
        <v>288</v>
      </c>
      <c r="D4" t="s">
        <v>49</v>
      </c>
      <c r="E4">
        <v>729.86</v>
      </c>
      <c r="F4">
        <v>729.86</v>
      </c>
      <c r="G4" t="s">
        <v>1065</v>
      </c>
      <c r="H4">
        <v>20260005</v>
      </c>
      <c r="I4">
        <v>0</v>
      </c>
    </row>
    <row r="5" spans="1:9" x14ac:dyDescent="0.3">
      <c r="A5">
        <v>20250001</v>
      </c>
      <c r="B5" t="s">
        <v>639</v>
      </c>
      <c r="C5" t="s">
        <v>640</v>
      </c>
      <c r="D5" t="s">
        <v>49</v>
      </c>
      <c r="E5">
        <v>400</v>
      </c>
      <c r="F5">
        <v>400</v>
      </c>
      <c r="G5" t="s">
        <v>1069</v>
      </c>
      <c r="H5">
        <v>20250001</v>
      </c>
      <c r="I5">
        <v>1</v>
      </c>
    </row>
    <row r="6" spans="1:9" x14ac:dyDescent="0.3">
      <c r="A6">
        <v>20260006</v>
      </c>
      <c r="B6" t="s">
        <v>170</v>
      </c>
      <c r="C6" t="s">
        <v>171</v>
      </c>
      <c r="D6" t="s">
        <v>49</v>
      </c>
      <c r="E6">
        <v>212.98</v>
      </c>
      <c r="F6">
        <v>212.98</v>
      </c>
      <c r="H6">
        <v>20260006</v>
      </c>
      <c r="I6">
        <v>0</v>
      </c>
    </row>
    <row r="7" spans="1:9" x14ac:dyDescent="0.3">
      <c r="A7">
        <v>20260007</v>
      </c>
      <c r="B7" t="s">
        <v>99</v>
      </c>
      <c r="C7" t="s">
        <v>100</v>
      </c>
      <c r="D7" t="s">
        <v>49</v>
      </c>
      <c r="E7">
        <v>212.98</v>
      </c>
      <c r="F7">
        <v>212.98</v>
      </c>
      <c r="G7" t="s">
        <v>1072</v>
      </c>
      <c r="H7">
        <v>20260007</v>
      </c>
      <c r="I7">
        <v>1</v>
      </c>
    </row>
    <row r="8" spans="1:9" x14ac:dyDescent="0.3">
      <c r="A8">
        <v>20250002</v>
      </c>
      <c r="B8" t="s">
        <v>642</v>
      </c>
      <c r="C8" t="s">
        <v>643</v>
      </c>
      <c r="D8" t="s">
        <v>49</v>
      </c>
      <c r="E8">
        <v>400</v>
      </c>
      <c r="F8">
        <v>400</v>
      </c>
      <c r="G8" t="s">
        <v>1076</v>
      </c>
      <c r="H8">
        <v>20250002</v>
      </c>
      <c r="I8">
        <v>1</v>
      </c>
    </row>
    <row r="9" spans="1:9" x14ac:dyDescent="0.3">
      <c r="A9">
        <v>20260008</v>
      </c>
      <c r="B9" t="s">
        <v>578</v>
      </c>
      <c r="C9" t="s">
        <v>327</v>
      </c>
      <c r="D9" t="s">
        <v>49</v>
      </c>
      <c r="E9">
        <v>210.12</v>
      </c>
      <c r="F9">
        <v>210.12</v>
      </c>
      <c r="H9">
        <v>20260008</v>
      </c>
      <c r="I9">
        <v>1</v>
      </c>
    </row>
    <row r="10" spans="1:9" x14ac:dyDescent="0.3">
      <c r="A10">
        <v>20250003</v>
      </c>
      <c r="B10" t="s">
        <v>382</v>
      </c>
      <c r="C10" t="s">
        <v>383</v>
      </c>
      <c r="D10" t="s">
        <v>49</v>
      </c>
      <c r="E10">
        <v>630</v>
      </c>
      <c r="F10">
        <v>630</v>
      </c>
      <c r="G10" t="s">
        <v>1080</v>
      </c>
      <c r="H10">
        <v>20250003</v>
      </c>
      <c r="I10">
        <v>1</v>
      </c>
    </row>
    <row r="11" spans="1:9" x14ac:dyDescent="0.3">
      <c r="A11">
        <v>20260009</v>
      </c>
      <c r="B11" t="s">
        <v>768</v>
      </c>
      <c r="C11" t="s">
        <v>415</v>
      </c>
      <c r="D11" t="s">
        <v>49</v>
      </c>
      <c r="E11">
        <v>1029.6300000000001</v>
      </c>
      <c r="F11">
        <v>1029.6300000000001</v>
      </c>
      <c r="G11" t="s">
        <v>1082</v>
      </c>
      <c r="H11">
        <v>20260009</v>
      </c>
      <c r="I11">
        <v>1</v>
      </c>
    </row>
    <row r="12" spans="1:9" x14ac:dyDescent="0.3">
      <c r="A12">
        <v>20260010</v>
      </c>
      <c r="B12" t="s">
        <v>98</v>
      </c>
      <c r="C12" t="s">
        <v>85</v>
      </c>
      <c r="D12" t="s">
        <v>49</v>
      </c>
      <c r="E12">
        <v>938.04</v>
      </c>
      <c r="F12">
        <v>938.04</v>
      </c>
      <c r="G12" t="s">
        <v>1088</v>
      </c>
      <c r="H12">
        <v>20260010</v>
      </c>
      <c r="I12">
        <v>1</v>
      </c>
    </row>
    <row r="13" spans="1:9" x14ac:dyDescent="0.3">
      <c r="A13">
        <v>20170001</v>
      </c>
      <c r="B13" t="s">
        <v>116</v>
      </c>
      <c r="C13" t="s">
        <v>85</v>
      </c>
      <c r="D13" t="s">
        <v>49</v>
      </c>
      <c r="E13">
        <v>966.08</v>
      </c>
      <c r="F13">
        <v>966.08</v>
      </c>
      <c r="H13">
        <v>20170001</v>
      </c>
      <c r="I13">
        <v>1</v>
      </c>
    </row>
    <row r="14" spans="1:9" x14ac:dyDescent="0.3">
      <c r="A14">
        <v>20260011</v>
      </c>
      <c r="B14" t="s">
        <v>242</v>
      </c>
      <c r="C14" t="s">
        <v>92</v>
      </c>
      <c r="D14" t="s">
        <v>49</v>
      </c>
      <c r="E14">
        <v>156.87</v>
      </c>
      <c r="F14">
        <v>156.87</v>
      </c>
      <c r="G14" t="s">
        <v>1094</v>
      </c>
      <c r="H14">
        <v>20260011</v>
      </c>
      <c r="I14">
        <v>1</v>
      </c>
    </row>
    <row r="15" spans="1:9" x14ac:dyDescent="0.3">
      <c r="A15">
        <v>20260012</v>
      </c>
      <c r="B15" t="s">
        <v>408</v>
      </c>
      <c r="C15" t="s">
        <v>409</v>
      </c>
      <c r="D15" t="s">
        <v>49</v>
      </c>
      <c r="E15">
        <v>295</v>
      </c>
      <c r="F15">
        <v>295</v>
      </c>
      <c r="G15" t="s">
        <v>1096</v>
      </c>
      <c r="H15">
        <v>20260012</v>
      </c>
      <c r="I15">
        <v>0</v>
      </c>
    </row>
    <row r="16" spans="1:9" x14ac:dyDescent="0.3">
      <c r="A16">
        <v>20260013</v>
      </c>
      <c r="B16" t="s">
        <v>759</v>
      </c>
      <c r="C16" t="s">
        <v>760</v>
      </c>
      <c r="D16" t="s">
        <v>49</v>
      </c>
      <c r="E16">
        <v>350.33</v>
      </c>
      <c r="F16">
        <v>350.33</v>
      </c>
      <c r="G16" t="s">
        <v>1099</v>
      </c>
      <c r="H16">
        <v>20260013</v>
      </c>
      <c r="I16">
        <v>1</v>
      </c>
    </row>
    <row r="17" spans="1:9" x14ac:dyDescent="0.3">
      <c r="A17">
        <v>20260592</v>
      </c>
      <c r="B17" t="s">
        <v>669</v>
      </c>
      <c r="C17" t="s">
        <v>671</v>
      </c>
      <c r="D17" t="s">
        <v>49</v>
      </c>
      <c r="E17">
        <v>360</v>
      </c>
      <c r="F17">
        <v>360</v>
      </c>
      <c r="G17" t="s">
        <v>1102</v>
      </c>
      <c r="H17">
        <v>20260592</v>
      </c>
      <c r="I17">
        <v>0</v>
      </c>
    </row>
    <row r="18" spans="1:9" x14ac:dyDescent="0.3">
      <c r="A18">
        <v>20200001</v>
      </c>
      <c r="B18" t="s">
        <v>391</v>
      </c>
      <c r="C18" t="s">
        <v>390</v>
      </c>
      <c r="D18" t="s">
        <v>49</v>
      </c>
      <c r="E18">
        <v>475.99</v>
      </c>
      <c r="F18">
        <v>475.99</v>
      </c>
      <c r="G18" t="s">
        <v>1106</v>
      </c>
      <c r="H18">
        <v>20200001</v>
      </c>
      <c r="I18">
        <v>1</v>
      </c>
    </row>
    <row r="19" spans="1:9" x14ac:dyDescent="0.3">
      <c r="A19">
        <v>20260015</v>
      </c>
      <c r="B19" t="s">
        <v>198</v>
      </c>
      <c r="C19" t="s">
        <v>85</v>
      </c>
      <c r="D19" t="s">
        <v>52</v>
      </c>
      <c r="E19">
        <v>1713.16</v>
      </c>
      <c r="F19">
        <v>571.04999999999995</v>
      </c>
      <c r="G19" t="s">
        <v>1110</v>
      </c>
      <c r="H19">
        <v>20260015</v>
      </c>
      <c r="I19">
        <v>1</v>
      </c>
    </row>
    <row r="20" spans="1:9" x14ac:dyDescent="0.3">
      <c r="A20">
        <v>20260480</v>
      </c>
      <c r="B20" t="s">
        <v>76</v>
      </c>
      <c r="C20" t="s">
        <v>77</v>
      </c>
      <c r="D20" t="s">
        <v>49</v>
      </c>
      <c r="E20">
        <v>500.13</v>
      </c>
      <c r="F20">
        <v>500.13</v>
      </c>
      <c r="G20" t="s">
        <v>1115</v>
      </c>
      <c r="H20">
        <v>20260480</v>
      </c>
      <c r="I20">
        <v>1</v>
      </c>
    </row>
    <row r="21" spans="1:9" x14ac:dyDescent="0.3">
      <c r="A21">
        <v>20200002</v>
      </c>
      <c r="B21" t="s">
        <v>388</v>
      </c>
      <c r="C21" t="s">
        <v>389</v>
      </c>
      <c r="D21" t="s">
        <v>49</v>
      </c>
      <c r="E21">
        <v>475.99</v>
      </c>
      <c r="F21">
        <v>475.99</v>
      </c>
      <c r="G21" t="s">
        <v>1117</v>
      </c>
      <c r="H21">
        <v>20200002</v>
      </c>
      <c r="I21">
        <v>1</v>
      </c>
    </row>
    <row r="22" spans="1:9" x14ac:dyDescent="0.3">
      <c r="A22">
        <v>20260016</v>
      </c>
      <c r="B22" t="s">
        <v>388</v>
      </c>
      <c r="C22" t="s">
        <v>390</v>
      </c>
      <c r="D22" t="s">
        <v>49</v>
      </c>
      <c r="E22">
        <v>475.99</v>
      </c>
      <c r="F22">
        <v>475.99</v>
      </c>
      <c r="G22" t="s">
        <v>1119</v>
      </c>
      <c r="H22">
        <v>20260016</v>
      </c>
      <c r="I22">
        <v>1</v>
      </c>
    </row>
    <row r="23" spans="1:9" x14ac:dyDescent="0.3">
      <c r="A23">
        <v>20260481</v>
      </c>
      <c r="B23" t="s">
        <v>237</v>
      </c>
      <c r="C23" t="s">
        <v>70</v>
      </c>
      <c r="D23" t="s">
        <v>52</v>
      </c>
      <c r="E23">
        <v>1477.96</v>
      </c>
      <c r="F23">
        <v>492.65</v>
      </c>
      <c r="G23" t="s">
        <v>1121</v>
      </c>
      <c r="H23">
        <v>20260481</v>
      </c>
      <c r="I23">
        <v>0</v>
      </c>
    </row>
    <row r="24" spans="1:9" x14ac:dyDescent="0.3">
      <c r="A24">
        <v>20260483</v>
      </c>
      <c r="B24" t="s">
        <v>82</v>
      </c>
      <c r="C24" t="s">
        <v>83</v>
      </c>
      <c r="D24" t="s">
        <v>49</v>
      </c>
      <c r="E24">
        <v>307.85000000000002</v>
      </c>
      <c r="F24">
        <v>307.85000000000002</v>
      </c>
      <c r="G24" t="s">
        <v>1126</v>
      </c>
      <c r="H24">
        <v>20260483</v>
      </c>
      <c r="I24">
        <v>1</v>
      </c>
    </row>
    <row r="25" spans="1:9" x14ac:dyDescent="0.3">
      <c r="A25">
        <v>20260018</v>
      </c>
      <c r="B25" t="s">
        <v>246</v>
      </c>
      <c r="C25" t="s">
        <v>247</v>
      </c>
      <c r="D25" t="s">
        <v>49</v>
      </c>
      <c r="E25">
        <v>776.08</v>
      </c>
      <c r="F25">
        <v>776.08</v>
      </c>
      <c r="G25" t="s">
        <v>1128</v>
      </c>
      <c r="H25">
        <v>20260018</v>
      </c>
      <c r="I25">
        <v>1</v>
      </c>
    </row>
    <row r="26" spans="1:9" x14ac:dyDescent="0.3">
      <c r="A26">
        <v>20260482</v>
      </c>
      <c r="B26" t="s">
        <v>756</v>
      </c>
      <c r="C26" t="s">
        <v>167</v>
      </c>
      <c r="D26" t="s">
        <v>49</v>
      </c>
      <c r="E26">
        <v>321.27</v>
      </c>
      <c r="F26">
        <v>321.27</v>
      </c>
      <c r="G26" t="s">
        <v>1132</v>
      </c>
      <c r="H26">
        <v>20260482</v>
      </c>
      <c r="I26">
        <v>1</v>
      </c>
    </row>
    <row r="27" spans="1:9" x14ac:dyDescent="0.3">
      <c r="A27">
        <v>20260019</v>
      </c>
      <c r="B27" t="s">
        <v>364</v>
      </c>
      <c r="C27" t="s">
        <v>92</v>
      </c>
      <c r="D27" t="s">
        <v>49</v>
      </c>
      <c r="E27">
        <v>287.3</v>
      </c>
      <c r="F27">
        <v>287.3</v>
      </c>
      <c r="G27" t="s">
        <v>1134</v>
      </c>
      <c r="H27">
        <v>20260019</v>
      </c>
      <c r="I27">
        <v>1</v>
      </c>
    </row>
    <row r="28" spans="1:9" x14ac:dyDescent="0.3">
      <c r="A28">
        <v>20260020</v>
      </c>
      <c r="B28" t="s">
        <v>331</v>
      </c>
      <c r="C28" t="s">
        <v>114</v>
      </c>
      <c r="D28" t="s">
        <v>49</v>
      </c>
      <c r="E28">
        <v>2300</v>
      </c>
      <c r="F28">
        <v>2300</v>
      </c>
      <c r="G28" t="s">
        <v>1137</v>
      </c>
      <c r="H28">
        <v>20260020</v>
      </c>
      <c r="I28">
        <v>1</v>
      </c>
    </row>
    <row r="29" spans="1:9" x14ac:dyDescent="0.3">
      <c r="A29">
        <v>20260294</v>
      </c>
      <c r="B29" t="s">
        <v>547</v>
      </c>
      <c r="C29" t="s">
        <v>62</v>
      </c>
      <c r="D29" t="s">
        <v>49</v>
      </c>
      <c r="E29">
        <v>496.23</v>
      </c>
      <c r="F29">
        <v>496.23</v>
      </c>
      <c r="G29" t="s">
        <v>1143</v>
      </c>
      <c r="H29">
        <v>20260294</v>
      </c>
      <c r="I29">
        <v>1</v>
      </c>
    </row>
    <row r="30" spans="1:9" x14ac:dyDescent="0.3">
      <c r="A30">
        <v>20260022</v>
      </c>
      <c r="B30" t="s">
        <v>375</v>
      </c>
      <c r="C30" t="s">
        <v>62</v>
      </c>
      <c r="D30" t="s">
        <v>49</v>
      </c>
      <c r="E30">
        <v>1120</v>
      </c>
      <c r="F30">
        <v>1120</v>
      </c>
      <c r="G30" t="s">
        <v>1146</v>
      </c>
      <c r="H30">
        <v>20260022</v>
      </c>
      <c r="I30">
        <v>1</v>
      </c>
    </row>
    <row r="31" spans="1:9" x14ac:dyDescent="0.3">
      <c r="A31">
        <v>20260584</v>
      </c>
      <c r="B31" t="s">
        <v>263</v>
      </c>
      <c r="C31" t="s">
        <v>264</v>
      </c>
      <c r="D31" t="s">
        <v>52</v>
      </c>
      <c r="E31">
        <v>5052</v>
      </c>
      <c r="F31">
        <v>1684</v>
      </c>
      <c r="G31" t="s">
        <v>1151</v>
      </c>
      <c r="H31">
        <v>20260584</v>
      </c>
      <c r="I31">
        <v>1</v>
      </c>
    </row>
    <row r="32" spans="1:9" x14ac:dyDescent="0.3">
      <c r="A32">
        <v>20260602</v>
      </c>
      <c r="B32" t="s">
        <v>278</v>
      </c>
      <c r="C32" t="s">
        <v>279</v>
      </c>
      <c r="D32" t="s">
        <v>49</v>
      </c>
      <c r="E32">
        <v>1311.22</v>
      </c>
      <c r="F32">
        <v>1311.22</v>
      </c>
      <c r="G32" t="s">
        <v>1157</v>
      </c>
      <c r="H32">
        <v>20260602</v>
      </c>
      <c r="I32">
        <v>1</v>
      </c>
    </row>
    <row r="33" spans="1:9" x14ac:dyDescent="0.3">
      <c r="A33">
        <v>20260025</v>
      </c>
      <c r="B33" t="s">
        <v>333</v>
      </c>
      <c r="C33" t="s">
        <v>92</v>
      </c>
      <c r="D33" t="s">
        <v>49</v>
      </c>
      <c r="E33">
        <v>538.20000000000005</v>
      </c>
      <c r="F33">
        <v>538.20000000000005</v>
      </c>
      <c r="G33" t="s">
        <v>1164</v>
      </c>
      <c r="H33">
        <v>20260025</v>
      </c>
      <c r="I33">
        <v>1</v>
      </c>
    </row>
    <row r="34" spans="1:9" x14ac:dyDescent="0.3">
      <c r="A34">
        <v>20260026</v>
      </c>
      <c r="B34" t="s">
        <v>616</v>
      </c>
      <c r="C34" t="s">
        <v>342</v>
      </c>
      <c r="D34" t="s">
        <v>49</v>
      </c>
      <c r="E34">
        <v>540</v>
      </c>
      <c r="F34">
        <v>540</v>
      </c>
      <c r="G34" t="s">
        <v>1167</v>
      </c>
      <c r="H34">
        <v>20260026</v>
      </c>
      <c r="I34">
        <v>1</v>
      </c>
    </row>
    <row r="35" spans="1:9" x14ac:dyDescent="0.3">
      <c r="A35">
        <v>20260027</v>
      </c>
      <c r="B35" t="s">
        <v>763</v>
      </c>
      <c r="C35" t="s">
        <v>415</v>
      </c>
      <c r="D35" t="s">
        <v>49</v>
      </c>
      <c r="E35">
        <v>330</v>
      </c>
      <c r="F35">
        <v>330</v>
      </c>
      <c r="G35" t="s">
        <v>1171</v>
      </c>
      <c r="H35">
        <v>20260027</v>
      </c>
      <c r="I35">
        <v>0</v>
      </c>
    </row>
    <row r="36" spans="1:9" x14ac:dyDescent="0.3">
      <c r="A36">
        <v>20260028</v>
      </c>
      <c r="B36" t="s">
        <v>614</v>
      </c>
      <c r="C36" t="s">
        <v>615</v>
      </c>
      <c r="D36" t="s">
        <v>49</v>
      </c>
      <c r="E36">
        <v>245.3</v>
      </c>
      <c r="F36">
        <v>245.3</v>
      </c>
      <c r="G36" t="s">
        <v>1174</v>
      </c>
      <c r="H36">
        <v>20260028</v>
      </c>
      <c r="I36">
        <v>1</v>
      </c>
    </row>
    <row r="37" spans="1:9" x14ac:dyDescent="0.3">
      <c r="A37">
        <v>20260029</v>
      </c>
      <c r="B37" t="s">
        <v>666</v>
      </c>
      <c r="C37" t="s">
        <v>667</v>
      </c>
      <c r="D37" t="s">
        <v>49</v>
      </c>
      <c r="E37">
        <v>357.49</v>
      </c>
      <c r="F37">
        <v>357.49</v>
      </c>
      <c r="G37" t="s">
        <v>1176</v>
      </c>
      <c r="H37">
        <v>20260029</v>
      </c>
      <c r="I37">
        <v>1</v>
      </c>
    </row>
    <row r="38" spans="1:9" x14ac:dyDescent="0.3">
      <c r="A38">
        <v>20260030</v>
      </c>
      <c r="B38" t="s">
        <v>769</v>
      </c>
      <c r="C38" t="s">
        <v>760</v>
      </c>
      <c r="D38" t="s">
        <v>49</v>
      </c>
      <c r="E38">
        <v>1021.44</v>
      </c>
      <c r="F38">
        <v>1021.44</v>
      </c>
      <c r="G38" t="s">
        <v>1178</v>
      </c>
      <c r="H38">
        <v>20260030</v>
      </c>
      <c r="I38">
        <v>1</v>
      </c>
    </row>
    <row r="39" spans="1:9" x14ac:dyDescent="0.3">
      <c r="A39">
        <v>20240003</v>
      </c>
      <c r="B39" t="s">
        <v>394</v>
      </c>
      <c r="C39" t="s">
        <v>395</v>
      </c>
      <c r="D39" t="s">
        <v>49</v>
      </c>
      <c r="E39">
        <v>1000</v>
      </c>
      <c r="F39">
        <v>1000</v>
      </c>
      <c r="G39" t="s">
        <v>1183</v>
      </c>
      <c r="H39">
        <v>20240003</v>
      </c>
      <c r="I39">
        <v>1</v>
      </c>
    </row>
    <row r="40" spans="1:9" x14ac:dyDescent="0.3">
      <c r="A40">
        <v>20260031</v>
      </c>
      <c r="B40" t="s">
        <v>617</v>
      </c>
      <c r="C40" t="s">
        <v>618</v>
      </c>
      <c r="D40" t="s">
        <v>49</v>
      </c>
      <c r="E40">
        <v>280</v>
      </c>
      <c r="F40">
        <v>280</v>
      </c>
      <c r="G40" t="s">
        <v>1187</v>
      </c>
      <c r="H40">
        <v>20260031</v>
      </c>
      <c r="I40">
        <v>1</v>
      </c>
    </row>
    <row r="41" spans="1:9" x14ac:dyDescent="0.3">
      <c r="A41">
        <v>20260032</v>
      </c>
      <c r="B41" t="s">
        <v>334</v>
      </c>
      <c r="C41" t="s">
        <v>62</v>
      </c>
      <c r="D41" t="s">
        <v>49</v>
      </c>
      <c r="E41">
        <v>1586.99</v>
      </c>
      <c r="F41">
        <v>1586.99</v>
      </c>
      <c r="G41" t="s">
        <v>1188</v>
      </c>
      <c r="H41">
        <v>20260032</v>
      </c>
      <c r="I41">
        <v>1</v>
      </c>
    </row>
    <row r="42" spans="1:9" x14ac:dyDescent="0.3">
      <c r="A42">
        <v>20260033</v>
      </c>
      <c r="B42" t="s">
        <v>248</v>
      </c>
      <c r="C42" t="s">
        <v>210</v>
      </c>
      <c r="D42" t="s">
        <v>49</v>
      </c>
      <c r="E42">
        <v>719.31</v>
      </c>
      <c r="F42">
        <v>719.31</v>
      </c>
      <c r="G42" t="s">
        <v>1192</v>
      </c>
      <c r="H42">
        <v>20260033</v>
      </c>
      <c r="I42">
        <v>1</v>
      </c>
    </row>
    <row r="43" spans="1:9" x14ac:dyDescent="0.3">
      <c r="A43">
        <v>20260034</v>
      </c>
      <c r="B43" t="s">
        <v>289</v>
      </c>
      <c r="C43" t="s">
        <v>290</v>
      </c>
      <c r="D43" t="s">
        <v>49</v>
      </c>
      <c r="E43">
        <v>1182.3699999999999</v>
      </c>
      <c r="F43">
        <v>1182.3699999999999</v>
      </c>
      <c r="G43" t="s">
        <v>1194</v>
      </c>
      <c r="H43">
        <v>20260034</v>
      </c>
      <c r="I43">
        <v>1</v>
      </c>
    </row>
    <row r="44" spans="1:9" x14ac:dyDescent="0.3">
      <c r="A44">
        <v>20260036</v>
      </c>
      <c r="B44" t="s">
        <v>335</v>
      </c>
      <c r="C44" t="s">
        <v>336</v>
      </c>
      <c r="D44" t="s">
        <v>49</v>
      </c>
      <c r="E44">
        <v>1542.15</v>
      </c>
      <c r="F44">
        <v>1542.15</v>
      </c>
      <c r="G44" t="s">
        <v>1198</v>
      </c>
      <c r="H44">
        <v>20260036</v>
      </c>
      <c r="I44">
        <v>1</v>
      </c>
    </row>
    <row r="45" spans="1:9" x14ac:dyDescent="0.3">
      <c r="A45">
        <v>20260578</v>
      </c>
      <c r="B45" t="s">
        <v>514</v>
      </c>
      <c r="C45" t="s">
        <v>62</v>
      </c>
      <c r="D45" t="s">
        <v>49</v>
      </c>
      <c r="E45">
        <v>1098</v>
      </c>
      <c r="F45">
        <v>1098</v>
      </c>
      <c r="G45" t="s">
        <v>1202</v>
      </c>
      <c r="H45">
        <v>20260578</v>
      </c>
      <c r="I45">
        <v>1</v>
      </c>
    </row>
    <row r="46" spans="1:9" x14ac:dyDescent="0.3">
      <c r="A46">
        <v>20260038</v>
      </c>
      <c r="B46" t="s">
        <v>164</v>
      </c>
      <c r="C46" t="s">
        <v>85</v>
      </c>
      <c r="D46" t="s">
        <v>52</v>
      </c>
      <c r="E46">
        <v>840.49</v>
      </c>
      <c r="F46">
        <v>280.16000000000003</v>
      </c>
      <c r="G46" t="s">
        <v>1206</v>
      </c>
      <c r="H46">
        <v>20260038</v>
      </c>
      <c r="I46">
        <v>1</v>
      </c>
    </row>
    <row r="47" spans="1:9" x14ac:dyDescent="0.3">
      <c r="A47">
        <v>20260039</v>
      </c>
      <c r="B47" t="s">
        <v>649</v>
      </c>
      <c r="C47" t="s">
        <v>393</v>
      </c>
      <c r="D47" t="s">
        <v>49</v>
      </c>
      <c r="E47">
        <v>372.06</v>
      </c>
      <c r="F47">
        <v>372.06</v>
      </c>
      <c r="G47" t="s">
        <v>1210</v>
      </c>
      <c r="H47">
        <v>20260039</v>
      </c>
      <c r="I47">
        <v>1</v>
      </c>
    </row>
    <row r="48" spans="1:9" x14ac:dyDescent="0.3">
      <c r="A48">
        <v>20260040</v>
      </c>
      <c r="B48" t="s">
        <v>159</v>
      </c>
      <c r="C48" t="s">
        <v>160</v>
      </c>
      <c r="D48" t="s">
        <v>49</v>
      </c>
      <c r="E48">
        <v>290.49</v>
      </c>
      <c r="F48">
        <v>290.49</v>
      </c>
      <c r="G48" t="s">
        <v>1213</v>
      </c>
      <c r="H48">
        <v>20260040</v>
      </c>
      <c r="I48">
        <v>1</v>
      </c>
    </row>
    <row r="49" spans="1:9" x14ac:dyDescent="0.3">
      <c r="A49">
        <v>20260478</v>
      </c>
      <c r="B49" t="s">
        <v>280</v>
      </c>
      <c r="C49" t="s">
        <v>281</v>
      </c>
      <c r="D49" t="s">
        <v>49</v>
      </c>
      <c r="E49">
        <v>592.41</v>
      </c>
      <c r="F49">
        <v>592.41</v>
      </c>
      <c r="G49" t="s">
        <v>1215</v>
      </c>
      <c r="H49">
        <v>20260478</v>
      </c>
      <c r="I49">
        <v>1</v>
      </c>
    </row>
    <row r="50" spans="1:9" x14ac:dyDescent="0.3">
      <c r="A50">
        <v>20260042</v>
      </c>
      <c r="B50" t="s">
        <v>443</v>
      </c>
      <c r="C50" t="s">
        <v>444</v>
      </c>
      <c r="D50" t="s">
        <v>49</v>
      </c>
      <c r="E50">
        <v>524.9</v>
      </c>
      <c r="F50">
        <v>524.9</v>
      </c>
      <c r="G50" t="s">
        <v>1219</v>
      </c>
      <c r="H50">
        <v>20260042</v>
      </c>
      <c r="I50">
        <v>1</v>
      </c>
    </row>
    <row r="51" spans="1:9" x14ac:dyDescent="0.3">
      <c r="A51">
        <v>20260043</v>
      </c>
      <c r="B51" t="s">
        <v>162</v>
      </c>
      <c r="C51" t="s">
        <v>92</v>
      </c>
      <c r="D51" t="s">
        <v>49</v>
      </c>
      <c r="E51">
        <v>264.52999999999997</v>
      </c>
      <c r="F51">
        <v>264.52999999999997</v>
      </c>
      <c r="G51" t="s">
        <v>1223</v>
      </c>
      <c r="H51">
        <v>20260043</v>
      </c>
      <c r="I51">
        <v>1</v>
      </c>
    </row>
    <row r="52" spans="1:9" x14ac:dyDescent="0.3">
      <c r="A52">
        <v>20260044</v>
      </c>
      <c r="B52" t="s">
        <v>475</v>
      </c>
      <c r="C52" t="s">
        <v>476</v>
      </c>
      <c r="D52" t="s">
        <v>49</v>
      </c>
      <c r="E52">
        <v>1606.7</v>
      </c>
      <c r="F52">
        <v>1606.7</v>
      </c>
      <c r="G52" t="s">
        <v>1225</v>
      </c>
      <c r="H52">
        <v>20260044</v>
      </c>
      <c r="I52">
        <v>1</v>
      </c>
    </row>
    <row r="53" spans="1:9" x14ac:dyDescent="0.3">
      <c r="A53">
        <v>20260045</v>
      </c>
      <c r="B53" t="s">
        <v>190</v>
      </c>
      <c r="C53" t="s">
        <v>85</v>
      </c>
      <c r="D53" t="s">
        <v>52</v>
      </c>
      <c r="E53">
        <v>578.46</v>
      </c>
      <c r="F53">
        <v>192.82</v>
      </c>
      <c r="G53" t="s">
        <v>1228</v>
      </c>
      <c r="H53">
        <v>20260045</v>
      </c>
      <c r="I53">
        <v>0</v>
      </c>
    </row>
    <row r="54" spans="1:9" x14ac:dyDescent="0.3">
      <c r="A54">
        <v>20260046</v>
      </c>
      <c r="B54" t="s">
        <v>451</v>
      </c>
      <c r="C54" t="s">
        <v>96</v>
      </c>
      <c r="D54" t="s">
        <v>49</v>
      </c>
      <c r="E54">
        <v>718.81</v>
      </c>
      <c r="F54">
        <v>718.81</v>
      </c>
      <c r="G54" t="s">
        <v>1231</v>
      </c>
      <c r="H54">
        <v>20260046</v>
      </c>
      <c r="I54">
        <v>1</v>
      </c>
    </row>
    <row r="55" spans="1:9" x14ac:dyDescent="0.3">
      <c r="A55">
        <v>20260047</v>
      </c>
      <c r="B55" t="s">
        <v>193</v>
      </c>
      <c r="C55" t="s">
        <v>58</v>
      </c>
      <c r="D55" t="s">
        <v>49</v>
      </c>
      <c r="E55">
        <v>814.4</v>
      </c>
      <c r="F55">
        <v>814.4</v>
      </c>
      <c r="G55" t="s">
        <v>1234</v>
      </c>
      <c r="H55">
        <v>20260047</v>
      </c>
      <c r="I55">
        <v>1</v>
      </c>
    </row>
    <row r="56" spans="1:9" x14ac:dyDescent="0.3">
      <c r="A56">
        <v>20260595</v>
      </c>
      <c r="B56" t="s">
        <v>134</v>
      </c>
      <c r="C56" t="s">
        <v>135</v>
      </c>
      <c r="D56" t="s">
        <v>49</v>
      </c>
      <c r="E56">
        <v>1830</v>
      </c>
      <c r="F56">
        <v>1830</v>
      </c>
      <c r="G56" t="s">
        <v>1237</v>
      </c>
      <c r="H56">
        <v>20260595</v>
      </c>
      <c r="I56">
        <v>0</v>
      </c>
    </row>
    <row r="57" spans="1:9" x14ac:dyDescent="0.3">
      <c r="A57">
        <v>20260570</v>
      </c>
      <c r="B57" t="s">
        <v>453</v>
      </c>
      <c r="C57" t="s">
        <v>452</v>
      </c>
      <c r="D57" t="s">
        <v>49</v>
      </c>
      <c r="E57">
        <v>655.29</v>
      </c>
      <c r="F57">
        <v>655.29</v>
      </c>
      <c r="G57" t="s">
        <v>1242</v>
      </c>
      <c r="H57">
        <v>20260570</v>
      </c>
      <c r="I57">
        <v>1</v>
      </c>
    </row>
    <row r="58" spans="1:9" x14ac:dyDescent="0.3">
      <c r="A58">
        <v>20260050</v>
      </c>
      <c r="B58" t="s">
        <v>249</v>
      </c>
      <c r="C58" t="s">
        <v>250</v>
      </c>
      <c r="D58" t="s">
        <v>49</v>
      </c>
      <c r="E58">
        <v>588.30999999999995</v>
      </c>
      <c r="F58">
        <v>588.30999999999995</v>
      </c>
      <c r="G58" t="s">
        <v>1244</v>
      </c>
      <c r="H58">
        <v>20260050</v>
      </c>
      <c r="I58">
        <v>1</v>
      </c>
    </row>
    <row r="59" spans="1:9" x14ac:dyDescent="0.3">
      <c r="A59">
        <v>20260051</v>
      </c>
      <c r="B59" t="s">
        <v>339</v>
      </c>
      <c r="C59" t="s">
        <v>339</v>
      </c>
      <c r="D59" t="s">
        <v>49</v>
      </c>
      <c r="E59">
        <v>1069.58</v>
      </c>
      <c r="F59">
        <v>1069.58</v>
      </c>
      <c r="G59" t="s">
        <v>1247</v>
      </c>
      <c r="H59">
        <v>20260051</v>
      </c>
      <c r="I59">
        <v>1</v>
      </c>
    </row>
    <row r="60" spans="1:9" x14ac:dyDescent="0.3">
      <c r="A60">
        <v>20260052</v>
      </c>
      <c r="B60" t="s">
        <v>84</v>
      </c>
      <c r="C60" t="s">
        <v>85</v>
      </c>
      <c r="D60" t="s">
        <v>49</v>
      </c>
      <c r="E60">
        <v>480.8</v>
      </c>
      <c r="F60">
        <v>480.8</v>
      </c>
      <c r="G60" t="s">
        <v>1251</v>
      </c>
      <c r="H60">
        <v>20260052</v>
      </c>
      <c r="I60">
        <v>1</v>
      </c>
    </row>
    <row r="61" spans="1:9" x14ac:dyDescent="0.3">
      <c r="A61">
        <v>20260054</v>
      </c>
      <c r="B61" t="s">
        <v>376</v>
      </c>
      <c r="C61" t="s">
        <v>377</v>
      </c>
      <c r="D61" t="s">
        <v>49</v>
      </c>
      <c r="E61">
        <v>1820.23</v>
      </c>
      <c r="F61">
        <v>1820.23</v>
      </c>
      <c r="G61" t="s">
        <v>1254</v>
      </c>
      <c r="H61">
        <v>20260054</v>
      </c>
      <c r="I61">
        <v>1</v>
      </c>
    </row>
    <row r="62" spans="1:9" x14ac:dyDescent="0.3">
      <c r="A62">
        <v>20260055</v>
      </c>
      <c r="B62" t="s">
        <v>620</v>
      </c>
      <c r="C62" t="s">
        <v>501</v>
      </c>
      <c r="D62" t="s">
        <v>49</v>
      </c>
      <c r="E62">
        <v>761.3</v>
      </c>
      <c r="F62">
        <v>761.3</v>
      </c>
      <c r="G62" t="s">
        <v>1259</v>
      </c>
      <c r="H62">
        <v>20260055</v>
      </c>
      <c r="I62">
        <v>1</v>
      </c>
    </row>
    <row r="63" spans="1:9" x14ac:dyDescent="0.3">
      <c r="A63">
        <v>20260056</v>
      </c>
      <c r="B63" t="s">
        <v>337</v>
      </c>
      <c r="C63" t="s">
        <v>338</v>
      </c>
      <c r="D63" t="s">
        <v>49</v>
      </c>
      <c r="E63">
        <v>418.3</v>
      </c>
      <c r="F63">
        <v>418.3</v>
      </c>
      <c r="G63" t="s">
        <v>1262</v>
      </c>
      <c r="H63">
        <v>20260056</v>
      </c>
      <c r="I63">
        <v>1</v>
      </c>
    </row>
    <row r="64" spans="1:9" x14ac:dyDescent="0.3">
      <c r="A64">
        <v>20260057</v>
      </c>
      <c r="B64" t="s">
        <v>379</v>
      </c>
      <c r="C64" t="s">
        <v>380</v>
      </c>
      <c r="D64" t="s">
        <v>49</v>
      </c>
      <c r="E64">
        <v>1800.9</v>
      </c>
      <c r="F64">
        <v>1800.9</v>
      </c>
      <c r="G64" t="s">
        <v>1266</v>
      </c>
      <c r="H64">
        <v>20260057</v>
      </c>
      <c r="I64">
        <v>1</v>
      </c>
    </row>
    <row r="65" spans="1:9" x14ac:dyDescent="0.3">
      <c r="A65">
        <v>20260058</v>
      </c>
      <c r="B65" t="s">
        <v>378</v>
      </c>
      <c r="C65" t="s">
        <v>137</v>
      </c>
      <c r="D65" t="s">
        <v>49</v>
      </c>
      <c r="E65">
        <v>1439.31</v>
      </c>
      <c r="F65">
        <v>1439.31</v>
      </c>
      <c r="G65" t="s">
        <v>1270</v>
      </c>
      <c r="H65">
        <v>20260058</v>
      </c>
      <c r="I65">
        <v>1</v>
      </c>
    </row>
    <row r="66" spans="1:9" x14ac:dyDescent="0.3">
      <c r="A66">
        <v>20260059</v>
      </c>
      <c r="B66" t="s">
        <v>209</v>
      </c>
      <c r="C66" t="s">
        <v>210</v>
      </c>
      <c r="D66" t="s">
        <v>49</v>
      </c>
      <c r="E66">
        <v>279.31</v>
      </c>
      <c r="F66">
        <v>279.31</v>
      </c>
      <c r="G66" t="s">
        <v>1275</v>
      </c>
      <c r="H66">
        <v>20260059</v>
      </c>
      <c r="I66">
        <v>1</v>
      </c>
    </row>
    <row r="67" spans="1:9" x14ac:dyDescent="0.3">
      <c r="A67">
        <v>20260060</v>
      </c>
      <c r="B67" t="s">
        <v>736</v>
      </c>
      <c r="C67" t="s">
        <v>737</v>
      </c>
      <c r="D67" t="s">
        <v>49</v>
      </c>
      <c r="E67">
        <v>755.61</v>
      </c>
      <c r="F67">
        <v>755.61</v>
      </c>
      <c r="G67" t="s">
        <v>1277</v>
      </c>
      <c r="H67">
        <v>20260060</v>
      </c>
      <c r="I67">
        <v>1</v>
      </c>
    </row>
    <row r="68" spans="1:9" x14ac:dyDescent="0.3">
      <c r="A68">
        <v>20260061</v>
      </c>
      <c r="B68" t="s">
        <v>731</v>
      </c>
      <c r="C68" t="s">
        <v>732</v>
      </c>
      <c r="D68" t="s">
        <v>49</v>
      </c>
      <c r="E68">
        <v>239.73</v>
      </c>
      <c r="F68">
        <v>239.73</v>
      </c>
      <c r="G68" t="s">
        <v>1280</v>
      </c>
      <c r="H68">
        <v>20260061</v>
      </c>
      <c r="I68">
        <v>1</v>
      </c>
    </row>
    <row r="69" spans="1:9" x14ac:dyDescent="0.3">
      <c r="A69">
        <v>20260062</v>
      </c>
      <c r="B69" t="s">
        <v>251</v>
      </c>
      <c r="C69" t="s">
        <v>252</v>
      </c>
      <c r="D69" t="s">
        <v>49</v>
      </c>
      <c r="E69">
        <v>684.24</v>
      </c>
      <c r="F69">
        <v>684.24</v>
      </c>
      <c r="G69" t="s">
        <v>1283</v>
      </c>
      <c r="H69">
        <v>20260062</v>
      </c>
      <c r="I69">
        <v>1</v>
      </c>
    </row>
    <row r="70" spans="1:9" x14ac:dyDescent="0.3">
      <c r="A70">
        <v>20260064</v>
      </c>
      <c r="B70" t="s">
        <v>254</v>
      </c>
      <c r="C70" t="s">
        <v>92</v>
      </c>
      <c r="D70" t="s">
        <v>49</v>
      </c>
      <c r="E70">
        <v>470</v>
      </c>
      <c r="F70">
        <v>470</v>
      </c>
      <c r="G70" t="s">
        <v>1285</v>
      </c>
      <c r="H70">
        <v>20260064</v>
      </c>
      <c r="I70">
        <v>1</v>
      </c>
    </row>
    <row r="71" spans="1:9" x14ac:dyDescent="0.3">
      <c r="A71">
        <v>20260065</v>
      </c>
      <c r="B71" t="s">
        <v>652</v>
      </c>
      <c r="C71" t="s">
        <v>653</v>
      </c>
      <c r="D71" t="s">
        <v>49</v>
      </c>
      <c r="E71">
        <v>512.34</v>
      </c>
      <c r="F71">
        <v>512.34</v>
      </c>
      <c r="G71" t="s">
        <v>1287</v>
      </c>
      <c r="H71">
        <v>20260065</v>
      </c>
      <c r="I71">
        <v>1</v>
      </c>
    </row>
    <row r="72" spans="1:9" x14ac:dyDescent="0.3">
      <c r="A72">
        <v>20260067</v>
      </c>
      <c r="B72" t="s">
        <v>202</v>
      </c>
      <c r="C72" t="s">
        <v>70</v>
      </c>
      <c r="D72" t="s">
        <v>49</v>
      </c>
      <c r="E72">
        <v>1380.12</v>
      </c>
      <c r="F72">
        <v>1380.12</v>
      </c>
      <c r="G72" t="s">
        <v>1289</v>
      </c>
      <c r="H72">
        <v>20260067</v>
      </c>
      <c r="I72">
        <v>1</v>
      </c>
    </row>
    <row r="73" spans="1:9" x14ac:dyDescent="0.3">
      <c r="A73">
        <v>20260069</v>
      </c>
      <c r="B73" t="s">
        <v>128</v>
      </c>
      <c r="C73" t="s">
        <v>70</v>
      </c>
      <c r="D73" t="s">
        <v>52</v>
      </c>
      <c r="E73">
        <v>2366</v>
      </c>
      <c r="F73">
        <v>788.67</v>
      </c>
      <c r="G73" t="s">
        <v>1294</v>
      </c>
      <c r="H73">
        <v>20260069</v>
      </c>
      <c r="I73">
        <v>1</v>
      </c>
    </row>
    <row r="74" spans="1:9" x14ac:dyDescent="0.3">
      <c r="A74">
        <v>20260071</v>
      </c>
      <c r="B74" t="s">
        <v>113</v>
      </c>
      <c r="C74" t="s">
        <v>114</v>
      </c>
      <c r="D74" t="s">
        <v>49</v>
      </c>
      <c r="E74">
        <v>293.24</v>
      </c>
      <c r="F74">
        <v>293.24</v>
      </c>
      <c r="G74" t="s">
        <v>1299</v>
      </c>
      <c r="H74">
        <v>20260071</v>
      </c>
      <c r="I74">
        <v>1</v>
      </c>
    </row>
    <row r="75" spans="1:9" x14ac:dyDescent="0.3">
      <c r="A75">
        <v>20260072</v>
      </c>
      <c r="B75" t="s">
        <v>86</v>
      </c>
      <c r="C75" t="s">
        <v>87</v>
      </c>
      <c r="D75" t="s">
        <v>49</v>
      </c>
      <c r="E75">
        <v>2142.4499999999998</v>
      </c>
      <c r="F75">
        <v>2142.4499999999998</v>
      </c>
      <c r="G75" t="s">
        <v>1302</v>
      </c>
      <c r="H75">
        <v>20260072</v>
      </c>
      <c r="I75">
        <v>1</v>
      </c>
    </row>
    <row r="76" spans="1:9" x14ac:dyDescent="0.3">
      <c r="A76">
        <v>20260073</v>
      </c>
      <c r="B76" t="s">
        <v>576</v>
      </c>
      <c r="C76" t="s">
        <v>92</v>
      </c>
      <c r="D76" t="s">
        <v>49</v>
      </c>
      <c r="E76">
        <v>474.4</v>
      </c>
      <c r="F76">
        <v>474.4</v>
      </c>
      <c r="G76" t="s">
        <v>1307</v>
      </c>
      <c r="H76">
        <v>20260073</v>
      </c>
      <c r="I76">
        <v>1</v>
      </c>
    </row>
    <row r="77" spans="1:9" x14ac:dyDescent="0.3">
      <c r="A77">
        <v>20260074</v>
      </c>
      <c r="B77" t="s">
        <v>177</v>
      </c>
      <c r="C77" t="s">
        <v>92</v>
      </c>
      <c r="D77" t="s">
        <v>49</v>
      </c>
      <c r="E77">
        <v>333.51</v>
      </c>
      <c r="F77">
        <v>333.51</v>
      </c>
      <c r="G77" t="s">
        <v>1309</v>
      </c>
      <c r="H77">
        <v>20260074</v>
      </c>
      <c r="I77">
        <v>1</v>
      </c>
    </row>
    <row r="78" spans="1:9" x14ac:dyDescent="0.3">
      <c r="A78">
        <v>20260075</v>
      </c>
      <c r="B78" t="s">
        <v>621</v>
      </c>
      <c r="C78" t="s">
        <v>62</v>
      </c>
      <c r="D78" t="s">
        <v>49</v>
      </c>
      <c r="E78">
        <v>1464.26</v>
      </c>
      <c r="F78">
        <v>1464.26</v>
      </c>
      <c r="G78" t="s">
        <v>1312</v>
      </c>
      <c r="H78">
        <v>20260075</v>
      </c>
      <c r="I78">
        <v>1</v>
      </c>
    </row>
    <row r="79" spans="1:9" x14ac:dyDescent="0.3">
      <c r="A79">
        <v>20260076</v>
      </c>
      <c r="B79" t="s">
        <v>124</v>
      </c>
      <c r="C79" t="s">
        <v>85</v>
      </c>
      <c r="D79" t="s">
        <v>49</v>
      </c>
      <c r="E79">
        <v>1955.25</v>
      </c>
      <c r="F79">
        <v>1955.25</v>
      </c>
      <c r="H79">
        <v>20260076</v>
      </c>
      <c r="I79">
        <v>1</v>
      </c>
    </row>
    <row r="80" spans="1:9" x14ac:dyDescent="0.3">
      <c r="A80">
        <v>20260077</v>
      </c>
      <c r="B80" t="s">
        <v>120</v>
      </c>
      <c r="C80" t="s">
        <v>58</v>
      </c>
      <c r="D80" t="s">
        <v>49</v>
      </c>
      <c r="E80">
        <v>1955.25</v>
      </c>
      <c r="F80">
        <v>1955.25</v>
      </c>
      <c r="G80" t="s">
        <v>1320</v>
      </c>
      <c r="H80">
        <v>20260077</v>
      </c>
      <c r="I80">
        <v>1</v>
      </c>
    </row>
    <row r="81" spans="1:9" x14ac:dyDescent="0.3">
      <c r="A81">
        <v>20260078</v>
      </c>
      <c r="B81" t="s">
        <v>654</v>
      </c>
      <c r="C81" t="s">
        <v>70</v>
      </c>
      <c r="D81" t="s">
        <v>49</v>
      </c>
      <c r="E81">
        <v>2277.0700000000002</v>
      </c>
      <c r="F81">
        <v>2277.0700000000002</v>
      </c>
      <c r="G81" t="s">
        <v>1322</v>
      </c>
      <c r="H81">
        <v>20260078</v>
      </c>
      <c r="I81">
        <v>1</v>
      </c>
    </row>
    <row r="82" spans="1:9" x14ac:dyDescent="0.3">
      <c r="A82">
        <v>20260079</v>
      </c>
      <c r="B82" t="s">
        <v>457</v>
      </c>
      <c r="C82" t="s">
        <v>458</v>
      </c>
      <c r="D82" t="s">
        <v>49</v>
      </c>
      <c r="E82">
        <v>492.39</v>
      </c>
      <c r="F82">
        <v>492.39</v>
      </c>
      <c r="H82">
        <v>20260079</v>
      </c>
      <c r="I82">
        <v>0</v>
      </c>
    </row>
    <row r="83" spans="1:9" x14ac:dyDescent="0.3">
      <c r="A83">
        <v>20260081</v>
      </c>
      <c r="B83" t="s">
        <v>325</v>
      </c>
      <c r="C83" t="s">
        <v>156</v>
      </c>
      <c r="D83" t="s">
        <v>52</v>
      </c>
      <c r="E83">
        <v>730.4</v>
      </c>
      <c r="F83">
        <v>243.47</v>
      </c>
      <c r="G83" t="s">
        <v>1329</v>
      </c>
      <c r="H83">
        <v>20260081</v>
      </c>
      <c r="I83">
        <v>0</v>
      </c>
    </row>
    <row r="84" spans="1:9" x14ac:dyDescent="0.3">
      <c r="A84">
        <v>20260472</v>
      </c>
      <c r="B84" t="s">
        <v>354</v>
      </c>
      <c r="C84" t="s">
        <v>354</v>
      </c>
      <c r="D84" t="s">
        <v>49</v>
      </c>
      <c r="E84">
        <v>668.58</v>
      </c>
      <c r="F84">
        <v>668.58</v>
      </c>
      <c r="G84" t="s">
        <v>1331</v>
      </c>
      <c r="H84">
        <v>20260472</v>
      </c>
      <c r="I84">
        <v>1</v>
      </c>
    </row>
    <row r="85" spans="1:9" x14ac:dyDescent="0.3">
      <c r="A85">
        <v>20260475</v>
      </c>
      <c r="B85" t="s">
        <v>711</v>
      </c>
      <c r="C85" t="s">
        <v>92</v>
      </c>
      <c r="D85" t="s">
        <v>49</v>
      </c>
      <c r="E85">
        <v>396.69</v>
      </c>
      <c r="F85">
        <v>396.69</v>
      </c>
      <c r="G85" t="s">
        <v>1334</v>
      </c>
      <c r="H85">
        <v>20260475</v>
      </c>
      <c r="I85">
        <v>1</v>
      </c>
    </row>
    <row r="86" spans="1:9" x14ac:dyDescent="0.3">
      <c r="A86">
        <v>20260085</v>
      </c>
      <c r="B86" t="s">
        <v>493</v>
      </c>
      <c r="C86" t="s">
        <v>70</v>
      </c>
      <c r="D86" t="s">
        <v>52</v>
      </c>
      <c r="E86">
        <v>3588.3</v>
      </c>
      <c r="F86">
        <v>1196.0999999999999</v>
      </c>
      <c r="G86" t="s">
        <v>1336</v>
      </c>
      <c r="H86">
        <v>20260085</v>
      </c>
      <c r="I86">
        <v>1</v>
      </c>
    </row>
    <row r="87" spans="1:9" x14ac:dyDescent="0.3">
      <c r="A87">
        <v>20260087</v>
      </c>
      <c r="B87" t="s">
        <v>494</v>
      </c>
      <c r="C87" t="s">
        <v>96</v>
      </c>
      <c r="D87" t="s">
        <v>49</v>
      </c>
      <c r="E87">
        <v>457</v>
      </c>
      <c r="F87">
        <v>457</v>
      </c>
      <c r="G87" t="s">
        <v>1341</v>
      </c>
      <c r="H87">
        <v>20260087</v>
      </c>
      <c r="I87">
        <v>1</v>
      </c>
    </row>
    <row r="88" spans="1:9" x14ac:dyDescent="0.3">
      <c r="A88">
        <v>20260088</v>
      </c>
      <c r="B88" t="s">
        <v>622</v>
      </c>
      <c r="C88" t="s">
        <v>415</v>
      </c>
      <c r="D88" t="s">
        <v>49</v>
      </c>
      <c r="E88">
        <v>593.22</v>
      </c>
      <c r="F88">
        <v>593.22</v>
      </c>
      <c r="G88" t="s">
        <v>1344</v>
      </c>
      <c r="H88">
        <v>20260088</v>
      </c>
      <c r="I88">
        <v>1</v>
      </c>
    </row>
    <row r="89" spans="1:9" x14ac:dyDescent="0.3">
      <c r="A89">
        <v>20260473</v>
      </c>
      <c r="B89" t="s">
        <v>753</v>
      </c>
      <c r="C89" t="s">
        <v>753</v>
      </c>
      <c r="D89" t="s">
        <v>49</v>
      </c>
      <c r="E89">
        <v>394.43</v>
      </c>
      <c r="F89">
        <v>394.43</v>
      </c>
      <c r="G89" t="s">
        <v>1348</v>
      </c>
      <c r="H89">
        <v>20260473</v>
      </c>
      <c r="I89">
        <v>1</v>
      </c>
    </row>
    <row r="90" spans="1:9" x14ac:dyDescent="0.3">
      <c r="A90">
        <v>20260090</v>
      </c>
      <c r="B90" t="s">
        <v>655</v>
      </c>
      <c r="C90" t="s">
        <v>197</v>
      </c>
      <c r="D90" t="s">
        <v>49</v>
      </c>
      <c r="E90">
        <v>1035</v>
      </c>
      <c r="F90">
        <v>1035</v>
      </c>
      <c r="G90" t="s">
        <v>1349</v>
      </c>
      <c r="H90">
        <v>20260090</v>
      </c>
      <c r="I90">
        <v>1</v>
      </c>
    </row>
    <row r="91" spans="1:9" x14ac:dyDescent="0.3">
      <c r="A91">
        <v>20260091</v>
      </c>
      <c r="B91" t="s">
        <v>624</v>
      </c>
      <c r="C91" t="s">
        <v>625</v>
      </c>
      <c r="D91" t="s">
        <v>49</v>
      </c>
      <c r="E91">
        <v>433.36</v>
      </c>
      <c r="F91">
        <v>433.36</v>
      </c>
      <c r="G91" t="s">
        <v>1354</v>
      </c>
      <c r="H91">
        <v>20260091</v>
      </c>
      <c r="I91">
        <v>1</v>
      </c>
    </row>
    <row r="92" spans="1:9" x14ac:dyDescent="0.3">
      <c r="A92">
        <v>20260092</v>
      </c>
      <c r="B92" t="s">
        <v>623</v>
      </c>
      <c r="C92" t="s">
        <v>92</v>
      </c>
      <c r="D92" t="s">
        <v>49</v>
      </c>
      <c r="E92">
        <v>934.73</v>
      </c>
      <c r="F92">
        <v>934.73</v>
      </c>
      <c r="G92" t="s">
        <v>1358</v>
      </c>
      <c r="H92">
        <v>20260092</v>
      </c>
      <c r="I92">
        <v>1</v>
      </c>
    </row>
    <row r="93" spans="1:9" x14ac:dyDescent="0.3">
      <c r="A93">
        <v>20260471</v>
      </c>
      <c r="B93" t="s">
        <v>416</v>
      </c>
      <c r="C93" t="s">
        <v>363</v>
      </c>
      <c r="D93" t="s">
        <v>49</v>
      </c>
      <c r="E93">
        <v>523.39</v>
      </c>
      <c r="F93">
        <v>523.39</v>
      </c>
      <c r="G93" t="s">
        <v>1362</v>
      </c>
      <c r="H93">
        <v>20260471</v>
      </c>
      <c r="I93">
        <v>0</v>
      </c>
    </row>
    <row r="94" spans="1:9" x14ac:dyDescent="0.3">
      <c r="A94">
        <v>20260094</v>
      </c>
      <c r="B94" t="s">
        <v>626</v>
      </c>
      <c r="C94" t="s">
        <v>58</v>
      </c>
      <c r="D94" t="s">
        <v>49</v>
      </c>
      <c r="E94">
        <v>275.02</v>
      </c>
      <c r="F94">
        <v>275.02</v>
      </c>
      <c r="G94" t="s">
        <v>1365</v>
      </c>
      <c r="H94">
        <v>20260094</v>
      </c>
      <c r="I94">
        <v>1</v>
      </c>
    </row>
    <row r="95" spans="1:9" x14ac:dyDescent="0.3">
      <c r="A95">
        <v>20260575</v>
      </c>
      <c r="B95" t="s">
        <v>574</v>
      </c>
      <c r="C95" t="s">
        <v>544</v>
      </c>
      <c r="D95" t="s">
        <v>49</v>
      </c>
      <c r="E95">
        <v>223.65</v>
      </c>
      <c r="F95">
        <v>223.65</v>
      </c>
      <c r="G95" t="s">
        <v>1368</v>
      </c>
      <c r="H95">
        <v>20260575</v>
      </c>
      <c r="I95">
        <v>1</v>
      </c>
    </row>
    <row r="96" spans="1:9" x14ac:dyDescent="0.3">
      <c r="A96">
        <v>20260096</v>
      </c>
      <c r="B96" t="s">
        <v>285</v>
      </c>
      <c r="C96" t="s">
        <v>286</v>
      </c>
      <c r="D96" t="s">
        <v>49</v>
      </c>
      <c r="E96">
        <v>524.9</v>
      </c>
      <c r="F96">
        <v>524.9</v>
      </c>
      <c r="G96" t="s">
        <v>1370</v>
      </c>
      <c r="H96">
        <v>20260096</v>
      </c>
      <c r="I96">
        <v>1</v>
      </c>
    </row>
    <row r="97" spans="1:9" x14ac:dyDescent="0.3">
      <c r="A97">
        <v>20260097</v>
      </c>
      <c r="B97" t="s">
        <v>153</v>
      </c>
      <c r="C97" t="s">
        <v>70</v>
      </c>
      <c r="D97" t="s">
        <v>52</v>
      </c>
      <c r="E97">
        <v>1529.69</v>
      </c>
      <c r="F97">
        <v>509.9</v>
      </c>
      <c r="G97" t="s">
        <v>1373</v>
      </c>
      <c r="H97">
        <v>20260097</v>
      </c>
      <c r="I97">
        <v>1</v>
      </c>
    </row>
    <row r="98" spans="1:9" x14ac:dyDescent="0.3">
      <c r="A98">
        <v>20260098</v>
      </c>
      <c r="B98" t="s">
        <v>656</v>
      </c>
      <c r="C98" t="s">
        <v>657</v>
      </c>
      <c r="D98" t="s">
        <v>49</v>
      </c>
      <c r="E98">
        <v>812.9</v>
      </c>
      <c r="F98">
        <v>812.9</v>
      </c>
      <c r="G98" t="s">
        <v>1378</v>
      </c>
      <c r="H98">
        <v>20260098</v>
      </c>
      <c r="I98">
        <v>1</v>
      </c>
    </row>
    <row r="99" spans="1:9" x14ac:dyDescent="0.3">
      <c r="A99">
        <v>20260477</v>
      </c>
      <c r="B99" t="s">
        <v>61</v>
      </c>
      <c r="C99" t="s">
        <v>62</v>
      </c>
      <c r="D99" t="s">
        <v>49</v>
      </c>
      <c r="E99">
        <v>770.44</v>
      </c>
      <c r="F99">
        <v>770.44</v>
      </c>
      <c r="G99" t="s">
        <v>1380</v>
      </c>
      <c r="H99">
        <v>20260477</v>
      </c>
      <c r="I99">
        <v>1</v>
      </c>
    </row>
    <row r="100" spans="1:9" x14ac:dyDescent="0.3">
      <c r="A100">
        <v>20260100</v>
      </c>
      <c r="B100" t="s">
        <v>628</v>
      </c>
      <c r="C100" t="s">
        <v>629</v>
      </c>
      <c r="D100" t="s">
        <v>49</v>
      </c>
      <c r="E100">
        <v>480.8</v>
      </c>
      <c r="F100">
        <v>480.8</v>
      </c>
      <c r="G100" t="s">
        <v>1382</v>
      </c>
      <c r="H100">
        <v>20260100</v>
      </c>
      <c r="I100">
        <v>1</v>
      </c>
    </row>
    <row r="101" spans="1:9" x14ac:dyDescent="0.3">
      <c r="A101">
        <v>20260101</v>
      </c>
      <c r="B101" t="s">
        <v>287</v>
      </c>
      <c r="C101" t="s">
        <v>288</v>
      </c>
      <c r="D101" t="s">
        <v>49</v>
      </c>
      <c r="E101">
        <v>1333.45</v>
      </c>
      <c r="F101">
        <v>1333.45</v>
      </c>
      <c r="G101" t="s">
        <v>1384</v>
      </c>
      <c r="H101">
        <v>20260101</v>
      </c>
      <c r="I101">
        <v>1</v>
      </c>
    </row>
    <row r="102" spans="1:9" x14ac:dyDescent="0.3">
      <c r="A102">
        <v>20260102</v>
      </c>
      <c r="B102" t="s">
        <v>330</v>
      </c>
      <c r="C102" t="s">
        <v>92</v>
      </c>
      <c r="D102" t="s">
        <v>49</v>
      </c>
      <c r="E102">
        <v>678.93</v>
      </c>
      <c r="F102">
        <v>678.93</v>
      </c>
      <c r="G102" t="s">
        <v>1389</v>
      </c>
      <c r="H102">
        <v>20260102</v>
      </c>
      <c r="I102">
        <v>1</v>
      </c>
    </row>
    <row r="103" spans="1:9" x14ac:dyDescent="0.3">
      <c r="A103">
        <v>20260103</v>
      </c>
      <c r="B103" t="s">
        <v>428</v>
      </c>
      <c r="C103" t="s">
        <v>62</v>
      </c>
      <c r="D103" t="s">
        <v>49</v>
      </c>
      <c r="E103">
        <v>727.41</v>
      </c>
      <c r="F103">
        <v>727.41</v>
      </c>
      <c r="G103" t="s">
        <v>1392</v>
      </c>
      <c r="H103">
        <v>20260103</v>
      </c>
      <c r="I103">
        <v>1</v>
      </c>
    </row>
    <row r="104" spans="1:9" x14ac:dyDescent="0.3">
      <c r="A104">
        <v>20260104</v>
      </c>
      <c r="B104" t="s">
        <v>451</v>
      </c>
      <c r="C104" t="s">
        <v>452</v>
      </c>
      <c r="D104" t="s">
        <v>49</v>
      </c>
      <c r="E104">
        <v>907.32</v>
      </c>
      <c r="F104">
        <v>907.32</v>
      </c>
      <c r="G104" t="s">
        <v>1394</v>
      </c>
      <c r="H104">
        <v>20260104</v>
      </c>
      <c r="I104">
        <v>1</v>
      </c>
    </row>
    <row r="105" spans="1:9" x14ac:dyDescent="0.3">
      <c r="A105">
        <v>20260569</v>
      </c>
      <c r="B105" t="s">
        <v>450</v>
      </c>
      <c r="C105" t="s">
        <v>197</v>
      </c>
      <c r="D105" t="s">
        <v>49</v>
      </c>
      <c r="E105">
        <v>799.69</v>
      </c>
      <c r="F105">
        <v>799.69</v>
      </c>
      <c r="G105" t="s">
        <v>1397</v>
      </c>
      <c r="H105">
        <v>20260569</v>
      </c>
      <c r="I105">
        <v>1</v>
      </c>
    </row>
    <row r="106" spans="1:9" x14ac:dyDescent="0.3">
      <c r="A106">
        <v>20260106</v>
      </c>
      <c r="B106" t="s">
        <v>291</v>
      </c>
      <c r="C106" t="s">
        <v>291</v>
      </c>
      <c r="D106" t="s">
        <v>49</v>
      </c>
      <c r="E106">
        <v>2430</v>
      </c>
      <c r="F106">
        <v>2430</v>
      </c>
      <c r="G106" t="s">
        <v>1399</v>
      </c>
      <c r="H106">
        <v>20260106</v>
      </c>
      <c r="I106">
        <v>1</v>
      </c>
    </row>
    <row r="107" spans="1:9" x14ac:dyDescent="0.3">
      <c r="A107">
        <v>20260107</v>
      </c>
      <c r="B107" t="s">
        <v>410</v>
      </c>
      <c r="C107" t="s">
        <v>180</v>
      </c>
      <c r="D107" t="s">
        <v>49</v>
      </c>
      <c r="E107">
        <v>1503.3</v>
      </c>
      <c r="F107">
        <v>1503.3</v>
      </c>
      <c r="G107" t="s">
        <v>1404</v>
      </c>
      <c r="H107">
        <v>20260107</v>
      </c>
      <c r="I107">
        <v>1</v>
      </c>
    </row>
    <row r="108" spans="1:9" x14ac:dyDescent="0.3">
      <c r="A108">
        <v>20260577</v>
      </c>
      <c r="B108" t="s">
        <v>460</v>
      </c>
      <c r="C108" t="s">
        <v>327</v>
      </c>
      <c r="D108" t="s">
        <v>52</v>
      </c>
      <c r="E108">
        <v>636.85</v>
      </c>
      <c r="F108">
        <v>212.28</v>
      </c>
      <c r="G108" t="s">
        <v>1408</v>
      </c>
      <c r="H108">
        <v>20260577</v>
      </c>
      <c r="I108">
        <v>1</v>
      </c>
    </row>
    <row r="109" spans="1:9" x14ac:dyDescent="0.3">
      <c r="A109">
        <v>20260109</v>
      </c>
      <c r="B109" t="s">
        <v>260</v>
      </c>
      <c r="C109" t="s">
        <v>260</v>
      </c>
      <c r="D109" t="s">
        <v>49</v>
      </c>
      <c r="E109">
        <v>142.32</v>
      </c>
      <c r="F109">
        <v>142.32</v>
      </c>
      <c r="G109" t="s">
        <v>1410</v>
      </c>
      <c r="H109">
        <v>20260109</v>
      </c>
      <c r="I109">
        <v>1</v>
      </c>
    </row>
    <row r="110" spans="1:9" x14ac:dyDescent="0.3">
      <c r="A110">
        <v>20260110</v>
      </c>
      <c r="B110" t="s">
        <v>220</v>
      </c>
      <c r="C110" t="s">
        <v>221</v>
      </c>
      <c r="D110" t="s">
        <v>49</v>
      </c>
      <c r="E110">
        <v>417.35</v>
      </c>
      <c r="F110">
        <v>417.35</v>
      </c>
      <c r="G110" t="s">
        <v>1412</v>
      </c>
      <c r="H110">
        <v>20260110</v>
      </c>
      <c r="I110">
        <v>1</v>
      </c>
    </row>
    <row r="111" spans="1:9" x14ac:dyDescent="0.3">
      <c r="A111">
        <v>20260112</v>
      </c>
      <c r="B111" t="s">
        <v>633</v>
      </c>
      <c r="C111" t="s">
        <v>634</v>
      </c>
      <c r="D111" t="s">
        <v>49</v>
      </c>
      <c r="E111">
        <v>998.63</v>
      </c>
      <c r="F111">
        <v>998.63</v>
      </c>
      <c r="G111" t="s">
        <v>1414</v>
      </c>
      <c r="H111">
        <v>20260112</v>
      </c>
      <c r="I111">
        <v>1</v>
      </c>
    </row>
    <row r="112" spans="1:9" x14ac:dyDescent="0.3">
      <c r="A112">
        <v>20260113</v>
      </c>
      <c r="B112" t="s">
        <v>407</v>
      </c>
      <c r="C112" t="s">
        <v>62</v>
      </c>
      <c r="D112" t="s">
        <v>49</v>
      </c>
      <c r="E112">
        <v>604.46</v>
      </c>
      <c r="F112">
        <v>604.46</v>
      </c>
      <c r="G112" t="s">
        <v>1417</v>
      </c>
      <c r="H112">
        <v>20260113</v>
      </c>
      <c r="I112">
        <v>1</v>
      </c>
    </row>
    <row r="113" spans="1:9" x14ac:dyDescent="0.3">
      <c r="A113">
        <v>20260114</v>
      </c>
      <c r="B113" t="s">
        <v>414</v>
      </c>
      <c r="C113" t="s">
        <v>415</v>
      </c>
      <c r="D113" t="s">
        <v>49</v>
      </c>
      <c r="E113">
        <v>634.98</v>
      </c>
      <c r="F113">
        <v>634.98</v>
      </c>
      <c r="G113" t="s">
        <v>1420</v>
      </c>
      <c r="H113">
        <v>20260114</v>
      </c>
      <c r="I113">
        <v>1</v>
      </c>
    </row>
    <row r="114" spans="1:9" x14ac:dyDescent="0.3">
      <c r="A114">
        <v>20260115</v>
      </c>
      <c r="B114" t="s">
        <v>457</v>
      </c>
      <c r="C114" t="s">
        <v>458</v>
      </c>
      <c r="D114" t="s">
        <v>49</v>
      </c>
      <c r="E114">
        <v>260</v>
      </c>
      <c r="F114">
        <v>260</v>
      </c>
      <c r="H114">
        <v>20260115</v>
      </c>
      <c r="I114">
        <v>0</v>
      </c>
    </row>
    <row r="115" spans="1:9" x14ac:dyDescent="0.3">
      <c r="A115">
        <v>20260474</v>
      </c>
      <c r="B115" t="s">
        <v>417</v>
      </c>
      <c r="C115" t="s">
        <v>62</v>
      </c>
      <c r="D115" t="s">
        <v>49</v>
      </c>
      <c r="E115">
        <v>503.51</v>
      </c>
      <c r="F115">
        <v>503.51</v>
      </c>
      <c r="G115" t="s">
        <v>1422</v>
      </c>
      <c r="H115">
        <v>20260474</v>
      </c>
      <c r="I115">
        <v>1</v>
      </c>
    </row>
    <row r="116" spans="1:9" x14ac:dyDescent="0.3">
      <c r="A116">
        <v>20260479</v>
      </c>
      <c r="B116" t="s">
        <v>65</v>
      </c>
      <c r="C116" t="s">
        <v>66</v>
      </c>
      <c r="D116" t="s">
        <v>49</v>
      </c>
      <c r="E116">
        <v>200</v>
      </c>
      <c r="F116">
        <v>200</v>
      </c>
      <c r="G116" t="s">
        <v>1425</v>
      </c>
      <c r="H116">
        <v>20260479</v>
      </c>
      <c r="I116">
        <v>1</v>
      </c>
    </row>
    <row r="117" spans="1:9" x14ac:dyDescent="0.3">
      <c r="A117">
        <v>20260118</v>
      </c>
      <c r="B117" t="s">
        <v>429</v>
      </c>
      <c r="C117" t="s">
        <v>100</v>
      </c>
      <c r="D117" t="s">
        <v>49</v>
      </c>
      <c r="E117">
        <v>2802.19</v>
      </c>
      <c r="F117">
        <v>2802.19</v>
      </c>
      <c r="G117" t="s">
        <v>1428</v>
      </c>
      <c r="H117">
        <v>20260118</v>
      </c>
      <c r="I117">
        <v>1</v>
      </c>
    </row>
    <row r="118" spans="1:9" x14ac:dyDescent="0.3">
      <c r="A118">
        <v>20260119</v>
      </c>
      <c r="B118" t="s">
        <v>343</v>
      </c>
      <c r="C118" t="s">
        <v>210</v>
      </c>
      <c r="D118" t="s">
        <v>49</v>
      </c>
      <c r="E118">
        <v>174.5</v>
      </c>
      <c r="F118">
        <v>174.5</v>
      </c>
      <c r="G118" t="s">
        <v>1432</v>
      </c>
      <c r="H118">
        <v>20260119</v>
      </c>
      <c r="I118">
        <v>1</v>
      </c>
    </row>
    <row r="119" spans="1:9" x14ac:dyDescent="0.3">
      <c r="A119">
        <v>20260121</v>
      </c>
      <c r="B119" t="s">
        <v>342</v>
      </c>
      <c r="C119" t="s">
        <v>235</v>
      </c>
      <c r="D119" t="s">
        <v>49</v>
      </c>
      <c r="E119">
        <v>820.07</v>
      </c>
      <c r="F119">
        <v>820.07</v>
      </c>
      <c r="G119" t="s">
        <v>1435</v>
      </c>
      <c r="H119">
        <v>20260121</v>
      </c>
      <c r="I119">
        <v>1</v>
      </c>
    </row>
    <row r="120" spans="1:9" x14ac:dyDescent="0.3">
      <c r="A120">
        <v>20260122</v>
      </c>
      <c r="B120" t="s">
        <v>431</v>
      </c>
      <c r="C120" t="s">
        <v>62</v>
      </c>
      <c r="D120" t="s">
        <v>49</v>
      </c>
      <c r="E120">
        <v>1180</v>
      </c>
      <c r="F120">
        <v>1180</v>
      </c>
      <c r="G120" t="s">
        <v>1438</v>
      </c>
      <c r="H120">
        <v>20260122</v>
      </c>
      <c r="I120">
        <v>1</v>
      </c>
    </row>
    <row r="121" spans="1:9" x14ac:dyDescent="0.3">
      <c r="A121">
        <v>20260123</v>
      </c>
      <c r="B121" t="s">
        <v>196</v>
      </c>
      <c r="C121" t="s">
        <v>197</v>
      </c>
      <c r="D121" t="s">
        <v>49</v>
      </c>
      <c r="E121">
        <v>890</v>
      </c>
      <c r="F121">
        <v>890</v>
      </c>
      <c r="G121" t="s">
        <v>1443</v>
      </c>
      <c r="H121">
        <v>20260123</v>
      </c>
      <c r="I121">
        <v>1</v>
      </c>
    </row>
    <row r="122" spans="1:9" x14ac:dyDescent="0.3">
      <c r="A122">
        <v>20260124</v>
      </c>
      <c r="B122" t="s">
        <v>432</v>
      </c>
      <c r="C122" t="s">
        <v>62</v>
      </c>
      <c r="D122" t="s">
        <v>49</v>
      </c>
      <c r="E122">
        <v>1507.73</v>
      </c>
      <c r="F122">
        <v>1507.73</v>
      </c>
      <c r="G122" t="s">
        <v>1447</v>
      </c>
      <c r="H122">
        <v>20260124</v>
      </c>
      <c r="I122">
        <v>1</v>
      </c>
    </row>
    <row r="123" spans="1:9" x14ac:dyDescent="0.3">
      <c r="A123">
        <v>20260125</v>
      </c>
      <c r="B123" t="s">
        <v>733</v>
      </c>
      <c r="C123" t="s">
        <v>62</v>
      </c>
      <c r="D123" t="s">
        <v>49</v>
      </c>
      <c r="E123">
        <v>684.48</v>
      </c>
      <c r="F123">
        <v>684.48</v>
      </c>
      <c r="G123" t="s">
        <v>1452</v>
      </c>
      <c r="H123">
        <v>20260125</v>
      </c>
      <c r="I123">
        <v>1</v>
      </c>
    </row>
    <row r="124" spans="1:9" x14ac:dyDescent="0.3">
      <c r="A124">
        <v>20260126</v>
      </c>
      <c r="B124" t="s">
        <v>495</v>
      </c>
      <c r="C124" t="s">
        <v>62</v>
      </c>
      <c r="D124" t="s">
        <v>49</v>
      </c>
      <c r="E124">
        <v>885.23</v>
      </c>
      <c r="F124">
        <v>885.23</v>
      </c>
      <c r="G124" t="s">
        <v>1454</v>
      </c>
      <c r="H124">
        <v>20260126</v>
      </c>
      <c r="I124">
        <v>1</v>
      </c>
    </row>
    <row r="125" spans="1:9" x14ac:dyDescent="0.3">
      <c r="A125">
        <v>20260127</v>
      </c>
      <c r="B125" t="s">
        <v>433</v>
      </c>
      <c r="C125" t="s">
        <v>434</v>
      </c>
      <c r="D125" t="s">
        <v>49</v>
      </c>
      <c r="E125">
        <v>4180</v>
      </c>
      <c r="F125">
        <v>4180</v>
      </c>
      <c r="G125" t="s">
        <v>1458</v>
      </c>
      <c r="H125">
        <v>20260127</v>
      </c>
      <c r="I125">
        <v>1</v>
      </c>
    </row>
    <row r="126" spans="1:9" x14ac:dyDescent="0.3">
      <c r="A126">
        <v>20260128</v>
      </c>
      <c r="B126" t="s">
        <v>189</v>
      </c>
      <c r="C126" t="s">
        <v>58</v>
      </c>
      <c r="D126" t="s">
        <v>52</v>
      </c>
      <c r="E126">
        <v>700.41</v>
      </c>
      <c r="F126">
        <v>233.47</v>
      </c>
      <c r="G126" t="s">
        <v>1462</v>
      </c>
      <c r="H126">
        <v>20260128</v>
      </c>
      <c r="I126">
        <v>1</v>
      </c>
    </row>
    <row r="127" spans="1:9" x14ac:dyDescent="0.3">
      <c r="A127">
        <v>20260129</v>
      </c>
      <c r="B127" t="s">
        <v>627</v>
      </c>
      <c r="C127" t="s">
        <v>58</v>
      </c>
      <c r="D127" t="s">
        <v>52</v>
      </c>
      <c r="E127">
        <v>924.18</v>
      </c>
      <c r="F127">
        <v>308.06</v>
      </c>
      <c r="G127" t="s">
        <v>1464</v>
      </c>
      <c r="H127">
        <v>20260129</v>
      </c>
      <c r="I127">
        <v>1</v>
      </c>
    </row>
    <row r="128" spans="1:9" x14ac:dyDescent="0.3">
      <c r="A128">
        <v>20260130</v>
      </c>
      <c r="B128" t="s">
        <v>344</v>
      </c>
      <c r="C128" t="s">
        <v>345</v>
      </c>
      <c r="D128" t="s">
        <v>49</v>
      </c>
      <c r="E128">
        <v>391.01</v>
      </c>
      <c r="F128">
        <v>391.01</v>
      </c>
      <c r="G128" t="s">
        <v>1467</v>
      </c>
      <c r="H128">
        <v>20260130</v>
      </c>
      <c r="I128">
        <v>1</v>
      </c>
    </row>
    <row r="129" spans="1:9" x14ac:dyDescent="0.3">
      <c r="A129">
        <v>20260131</v>
      </c>
      <c r="B129" t="s">
        <v>734</v>
      </c>
      <c r="C129" t="s">
        <v>735</v>
      </c>
      <c r="D129" t="s">
        <v>49</v>
      </c>
      <c r="E129">
        <v>1561.4</v>
      </c>
      <c r="F129">
        <v>1561.4</v>
      </c>
      <c r="G129" t="s">
        <v>1471</v>
      </c>
      <c r="H129">
        <v>20260131</v>
      </c>
      <c r="I129">
        <v>1</v>
      </c>
    </row>
    <row r="130" spans="1:9" x14ac:dyDescent="0.3">
      <c r="A130">
        <v>20260132</v>
      </c>
      <c r="B130" t="s">
        <v>110</v>
      </c>
      <c r="C130" t="s">
        <v>70</v>
      </c>
      <c r="D130" t="s">
        <v>52</v>
      </c>
      <c r="E130">
        <v>624.02</v>
      </c>
      <c r="F130">
        <v>208.01</v>
      </c>
      <c r="G130" t="s">
        <v>1475</v>
      </c>
      <c r="H130">
        <v>20260132</v>
      </c>
      <c r="I130">
        <v>1</v>
      </c>
    </row>
    <row r="131" spans="1:9" x14ac:dyDescent="0.3">
      <c r="A131">
        <v>20260133</v>
      </c>
      <c r="B131" t="s">
        <v>212</v>
      </c>
      <c r="C131" t="s">
        <v>213</v>
      </c>
      <c r="D131" t="s">
        <v>49</v>
      </c>
      <c r="E131">
        <v>246.28</v>
      </c>
      <c r="F131">
        <v>246.28</v>
      </c>
      <c r="G131" t="s">
        <v>1478</v>
      </c>
      <c r="H131">
        <v>20260133</v>
      </c>
      <c r="I131">
        <v>1</v>
      </c>
    </row>
    <row r="132" spans="1:9" x14ac:dyDescent="0.3">
      <c r="A132">
        <v>20260134</v>
      </c>
      <c r="B132" t="s">
        <v>323</v>
      </c>
      <c r="C132" t="s">
        <v>324</v>
      </c>
      <c r="D132" t="s">
        <v>49</v>
      </c>
      <c r="E132">
        <v>647.75</v>
      </c>
      <c r="F132">
        <v>647.75</v>
      </c>
      <c r="H132">
        <v>20260134</v>
      </c>
      <c r="I132">
        <v>0</v>
      </c>
    </row>
    <row r="133" spans="1:9" x14ac:dyDescent="0.3">
      <c r="A133">
        <v>20260135</v>
      </c>
      <c r="B133" t="s">
        <v>95</v>
      </c>
      <c r="C133" t="s">
        <v>96</v>
      </c>
      <c r="D133" t="s">
        <v>49</v>
      </c>
      <c r="E133">
        <v>236.97</v>
      </c>
      <c r="F133">
        <v>236.97</v>
      </c>
      <c r="G133" t="s">
        <v>1481</v>
      </c>
      <c r="H133">
        <v>20260135</v>
      </c>
      <c r="I133">
        <v>1</v>
      </c>
    </row>
    <row r="134" spans="1:9" x14ac:dyDescent="0.3">
      <c r="A134">
        <v>20260587</v>
      </c>
      <c r="B134" t="s">
        <v>194</v>
      </c>
      <c r="C134" t="s">
        <v>195</v>
      </c>
      <c r="D134" t="s">
        <v>49</v>
      </c>
      <c r="E134">
        <v>364.22</v>
      </c>
      <c r="F134">
        <v>364.22</v>
      </c>
      <c r="G134" t="s">
        <v>1483</v>
      </c>
      <c r="H134">
        <v>20260587</v>
      </c>
      <c r="I134">
        <v>1</v>
      </c>
    </row>
    <row r="135" spans="1:9" x14ac:dyDescent="0.3">
      <c r="A135">
        <v>20260137</v>
      </c>
      <c r="B135" t="s">
        <v>459</v>
      </c>
      <c r="C135" t="s">
        <v>327</v>
      </c>
      <c r="D135" t="s">
        <v>49</v>
      </c>
      <c r="E135">
        <v>670.37</v>
      </c>
      <c r="F135">
        <v>670.37</v>
      </c>
      <c r="G135" t="s">
        <v>1408</v>
      </c>
      <c r="H135">
        <v>20260577</v>
      </c>
      <c r="I135">
        <v>1</v>
      </c>
    </row>
    <row r="136" spans="1:9" x14ac:dyDescent="0.3">
      <c r="A136">
        <v>20260138</v>
      </c>
      <c r="B136" t="s">
        <v>71</v>
      </c>
      <c r="C136" t="s">
        <v>70</v>
      </c>
      <c r="D136" t="s">
        <v>52</v>
      </c>
      <c r="E136">
        <v>1210.8499999999999</v>
      </c>
      <c r="F136">
        <v>403.62</v>
      </c>
      <c r="G136" t="s">
        <v>1488</v>
      </c>
      <c r="H136">
        <v>20260138</v>
      </c>
      <c r="I136">
        <v>1</v>
      </c>
    </row>
    <row r="137" spans="1:9" x14ac:dyDescent="0.3">
      <c r="A137">
        <v>20260139</v>
      </c>
      <c r="B137" t="s">
        <v>192</v>
      </c>
      <c r="C137" t="s">
        <v>58</v>
      </c>
      <c r="D137" t="s">
        <v>49</v>
      </c>
      <c r="E137">
        <v>264.83999999999997</v>
      </c>
      <c r="F137">
        <v>264.83999999999997</v>
      </c>
      <c r="G137" t="s">
        <v>1492</v>
      </c>
      <c r="H137">
        <v>20260139</v>
      </c>
      <c r="I137">
        <v>1</v>
      </c>
    </row>
    <row r="138" spans="1:9" x14ac:dyDescent="0.3">
      <c r="A138">
        <v>20260140</v>
      </c>
      <c r="B138" t="s">
        <v>261</v>
      </c>
      <c r="C138" t="s">
        <v>262</v>
      </c>
      <c r="D138" t="s">
        <v>49</v>
      </c>
      <c r="E138">
        <v>248.4</v>
      </c>
      <c r="F138">
        <v>248.4</v>
      </c>
      <c r="G138" t="s">
        <v>1495</v>
      </c>
      <c r="H138">
        <v>20260140</v>
      </c>
      <c r="I138">
        <v>1</v>
      </c>
    </row>
    <row r="139" spans="1:9" x14ac:dyDescent="0.3">
      <c r="A139">
        <v>20260600</v>
      </c>
      <c r="B139" t="s">
        <v>146</v>
      </c>
      <c r="C139" t="s">
        <v>147</v>
      </c>
      <c r="D139" t="s">
        <v>49</v>
      </c>
      <c r="E139">
        <v>195.69</v>
      </c>
      <c r="F139">
        <v>195.69</v>
      </c>
      <c r="G139" t="s">
        <v>1497</v>
      </c>
      <c r="H139">
        <v>20260600</v>
      </c>
      <c r="I139">
        <v>1</v>
      </c>
    </row>
    <row r="140" spans="1:9" x14ac:dyDescent="0.3">
      <c r="A140">
        <v>20260143</v>
      </c>
      <c r="B140" t="s">
        <v>229</v>
      </c>
      <c r="C140" t="s">
        <v>230</v>
      </c>
      <c r="D140" t="s">
        <v>49</v>
      </c>
      <c r="E140">
        <v>369.32</v>
      </c>
      <c r="F140">
        <v>369.32</v>
      </c>
      <c r="G140" t="s">
        <v>1500</v>
      </c>
      <c r="H140">
        <v>20260143</v>
      </c>
      <c r="I140">
        <v>1</v>
      </c>
    </row>
    <row r="141" spans="1:9" x14ac:dyDescent="0.3">
      <c r="A141">
        <v>20260144</v>
      </c>
      <c r="B141" t="s">
        <v>299</v>
      </c>
      <c r="C141" t="s">
        <v>137</v>
      </c>
      <c r="D141" t="s">
        <v>52</v>
      </c>
      <c r="E141">
        <v>711.22</v>
      </c>
      <c r="F141">
        <v>237.07</v>
      </c>
      <c r="G141" t="s">
        <v>1502</v>
      </c>
      <c r="H141">
        <v>20260144</v>
      </c>
      <c r="I141">
        <v>0</v>
      </c>
    </row>
    <row r="142" spans="1:9" x14ac:dyDescent="0.3">
      <c r="A142">
        <v>20260145</v>
      </c>
      <c r="B142" t="s">
        <v>231</v>
      </c>
      <c r="C142" t="s">
        <v>58</v>
      </c>
      <c r="D142" t="s">
        <v>52</v>
      </c>
      <c r="E142">
        <v>1248.69</v>
      </c>
      <c r="F142">
        <v>416.23</v>
      </c>
      <c r="G142" t="s">
        <v>1504</v>
      </c>
      <c r="H142">
        <v>20260145</v>
      </c>
      <c r="I142">
        <v>1</v>
      </c>
    </row>
    <row r="143" spans="1:9" x14ac:dyDescent="0.3">
      <c r="A143">
        <v>20260146</v>
      </c>
      <c r="B143" t="s">
        <v>142</v>
      </c>
      <c r="C143" t="s">
        <v>70</v>
      </c>
      <c r="D143" t="s">
        <v>49</v>
      </c>
      <c r="E143">
        <v>1030.83</v>
      </c>
      <c r="F143">
        <v>1030.83</v>
      </c>
      <c r="G143" t="s">
        <v>1509</v>
      </c>
      <c r="H143">
        <v>20260146</v>
      </c>
      <c r="I143">
        <v>1</v>
      </c>
    </row>
    <row r="144" spans="1:9" x14ac:dyDescent="0.3">
      <c r="A144">
        <v>20260147</v>
      </c>
      <c r="B144" t="s">
        <v>243</v>
      </c>
      <c r="C144" t="s">
        <v>137</v>
      </c>
      <c r="D144" t="s">
        <v>52</v>
      </c>
      <c r="E144">
        <v>746.46</v>
      </c>
      <c r="F144">
        <v>248.82</v>
      </c>
      <c r="G144" t="s">
        <v>1514</v>
      </c>
      <c r="H144">
        <v>20260147</v>
      </c>
      <c r="I144">
        <v>0</v>
      </c>
    </row>
    <row r="145" spans="1:9" x14ac:dyDescent="0.3">
      <c r="A145">
        <v>20260148</v>
      </c>
      <c r="B145" t="s">
        <v>761</v>
      </c>
      <c r="C145" t="s">
        <v>415</v>
      </c>
      <c r="D145" t="s">
        <v>49</v>
      </c>
      <c r="E145">
        <v>720.91</v>
      </c>
      <c r="F145">
        <v>720.91</v>
      </c>
      <c r="G145" t="s">
        <v>1515</v>
      </c>
      <c r="H145">
        <v>20260148</v>
      </c>
      <c r="I145">
        <v>1</v>
      </c>
    </row>
    <row r="146" spans="1:9" x14ac:dyDescent="0.3">
      <c r="A146">
        <v>20260149</v>
      </c>
      <c r="B146" t="s">
        <v>346</v>
      </c>
      <c r="C146" t="s">
        <v>347</v>
      </c>
      <c r="D146" t="s">
        <v>49</v>
      </c>
      <c r="E146">
        <v>1842.3</v>
      </c>
      <c r="F146">
        <v>1842.3</v>
      </c>
      <c r="G146" t="s">
        <v>1517</v>
      </c>
      <c r="H146">
        <v>20260149</v>
      </c>
      <c r="I146">
        <v>1</v>
      </c>
    </row>
    <row r="147" spans="1:9" x14ac:dyDescent="0.3">
      <c r="A147">
        <v>20260150</v>
      </c>
      <c r="B147" t="s">
        <v>207</v>
      </c>
      <c r="C147" t="s">
        <v>208</v>
      </c>
      <c r="D147" t="s">
        <v>52</v>
      </c>
      <c r="E147">
        <v>500.03</v>
      </c>
      <c r="F147">
        <v>166.68</v>
      </c>
      <c r="G147" t="s">
        <v>1522</v>
      </c>
      <c r="H147">
        <v>20260150</v>
      </c>
      <c r="I147">
        <v>1</v>
      </c>
    </row>
    <row r="148" spans="1:9" x14ac:dyDescent="0.3">
      <c r="A148">
        <v>20260151</v>
      </c>
      <c r="B148" t="s">
        <v>635</v>
      </c>
      <c r="C148" t="s">
        <v>393</v>
      </c>
      <c r="D148" t="s">
        <v>49</v>
      </c>
      <c r="E148">
        <v>782.86</v>
      </c>
      <c r="F148">
        <v>782.86</v>
      </c>
      <c r="G148" t="s">
        <v>1524</v>
      </c>
      <c r="H148">
        <v>20260151</v>
      </c>
      <c r="I148">
        <v>1</v>
      </c>
    </row>
    <row r="149" spans="1:9" x14ac:dyDescent="0.3">
      <c r="A149">
        <v>20260588</v>
      </c>
      <c r="B149" t="s">
        <v>439</v>
      </c>
      <c r="C149" t="s">
        <v>440</v>
      </c>
      <c r="D149" t="s">
        <v>49</v>
      </c>
      <c r="E149">
        <v>306</v>
      </c>
      <c r="F149">
        <v>306</v>
      </c>
      <c r="G149" t="s">
        <v>1527</v>
      </c>
      <c r="H149">
        <v>20260588</v>
      </c>
      <c r="I149">
        <v>1</v>
      </c>
    </row>
    <row r="150" spans="1:9" x14ac:dyDescent="0.3">
      <c r="A150">
        <v>20260153</v>
      </c>
      <c r="B150" t="s">
        <v>222</v>
      </c>
      <c r="C150" t="s">
        <v>223</v>
      </c>
      <c r="D150" t="s">
        <v>52</v>
      </c>
      <c r="E150">
        <v>840</v>
      </c>
      <c r="F150">
        <v>280</v>
      </c>
      <c r="G150" t="s">
        <v>1530</v>
      </c>
      <c r="H150">
        <v>20260153</v>
      </c>
      <c r="I150">
        <v>1</v>
      </c>
    </row>
    <row r="151" spans="1:9" x14ac:dyDescent="0.3">
      <c r="A151">
        <v>20260154</v>
      </c>
      <c r="B151" t="s">
        <v>57</v>
      </c>
      <c r="C151" t="s">
        <v>58</v>
      </c>
      <c r="D151" t="s">
        <v>52</v>
      </c>
      <c r="E151">
        <v>901.98</v>
      </c>
      <c r="F151">
        <v>300.66000000000003</v>
      </c>
      <c r="G151" t="s">
        <v>1533</v>
      </c>
      <c r="H151">
        <v>20260154</v>
      </c>
      <c r="I151">
        <v>1</v>
      </c>
    </row>
    <row r="152" spans="1:9" x14ac:dyDescent="0.3">
      <c r="A152">
        <v>20260156</v>
      </c>
      <c r="B152" t="s">
        <v>435</v>
      </c>
      <c r="C152" t="s">
        <v>436</v>
      </c>
      <c r="D152" t="s">
        <v>49</v>
      </c>
      <c r="E152">
        <v>1222.6099999999999</v>
      </c>
      <c r="F152">
        <v>1222.6099999999999</v>
      </c>
      <c r="G152" t="s">
        <v>1537</v>
      </c>
      <c r="H152">
        <v>20260156</v>
      </c>
      <c r="I152">
        <v>1</v>
      </c>
    </row>
    <row r="153" spans="1:9" x14ac:dyDescent="0.3">
      <c r="A153">
        <v>20260157</v>
      </c>
      <c r="B153" t="s">
        <v>302</v>
      </c>
      <c r="C153" t="s">
        <v>303</v>
      </c>
      <c r="D153" t="s">
        <v>49</v>
      </c>
      <c r="E153">
        <v>927.91</v>
      </c>
      <c r="F153">
        <v>927.91</v>
      </c>
      <c r="G153" t="s">
        <v>1541</v>
      </c>
      <c r="H153">
        <v>20260157</v>
      </c>
      <c r="I153">
        <v>0</v>
      </c>
    </row>
    <row r="154" spans="1:9" x14ac:dyDescent="0.3">
      <c r="A154">
        <v>20260158</v>
      </c>
      <c r="B154" t="s">
        <v>765</v>
      </c>
      <c r="C154" t="s">
        <v>262</v>
      </c>
      <c r="D154" t="s">
        <v>49</v>
      </c>
      <c r="E154">
        <v>291.52999999999997</v>
      </c>
      <c r="F154">
        <v>291.52999999999997</v>
      </c>
      <c r="G154" t="s">
        <v>1544</v>
      </c>
      <c r="H154">
        <v>20260158</v>
      </c>
      <c r="I154">
        <v>1</v>
      </c>
    </row>
    <row r="155" spans="1:9" x14ac:dyDescent="0.3">
      <c r="A155">
        <v>20260159</v>
      </c>
      <c r="B155" t="s">
        <v>437</v>
      </c>
      <c r="C155" t="s">
        <v>438</v>
      </c>
      <c r="D155" t="s">
        <v>49</v>
      </c>
      <c r="E155">
        <v>867.37</v>
      </c>
      <c r="F155">
        <v>867.37</v>
      </c>
      <c r="G155" t="s">
        <v>1547</v>
      </c>
      <c r="H155">
        <v>20260159</v>
      </c>
      <c r="I155">
        <v>1</v>
      </c>
    </row>
    <row r="156" spans="1:9" x14ac:dyDescent="0.3">
      <c r="A156">
        <v>20260160</v>
      </c>
      <c r="B156" t="s">
        <v>349</v>
      </c>
      <c r="C156" t="s">
        <v>62</v>
      </c>
      <c r="D156" t="s">
        <v>49</v>
      </c>
      <c r="E156">
        <v>869.4</v>
      </c>
      <c r="F156">
        <v>869.4</v>
      </c>
      <c r="G156" t="s">
        <v>1552</v>
      </c>
      <c r="H156">
        <v>20260160</v>
      </c>
      <c r="I156">
        <v>1</v>
      </c>
    </row>
    <row r="157" spans="1:9" x14ac:dyDescent="0.3">
      <c r="A157">
        <v>20260161</v>
      </c>
      <c r="B157" t="s">
        <v>441</v>
      </c>
      <c r="C157" t="s">
        <v>62</v>
      </c>
      <c r="D157" t="s">
        <v>49</v>
      </c>
      <c r="E157">
        <v>7070.09</v>
      </c>
      <c r="F157">
        <v>7070.09</v>
      </c>
      <c r="G157" t="s">
        <v>1555</v>
      </c>
      <c r="H157">
        <v>20260161</v>
      </c>
      <c r="I157">
        <v>1</v>
      </c>
    </row>
    <row r="158" spans="1:9" x14ac:dyDescent="0.3">
      <c r="A158">
        <v>20260162</v>
      </c>
      <c r="B158" t="s">
        <v>461</v>
      </c>
      <c r="C158" t="s">
        <v>92</v>
      </c>
      <c r="D158" t="s">
        <v>49</v>
      </c>
      <c r="E158">
        <v>880.73</v>
      </c>
      <c r="F158">
        <v>880.73</v>
      </c>
      <c r="G158" t="s">
        <v>1560</v>
      </c>
      <c r="H158">
        <v>20260162</v>
      </c>
      <c r="I158">
        <v>1</v>
      </c>
    </row>
    <row r="159" spans="1:9" x14ac:dyDescent="0.3">
      <c r="A159">
        <v>20260163</v>
      </c>
      <c r="B159" t="s">
        <v>658</v>
      </c>
      <c r="C159" t="s">
        <v>114</v>
      </c>
      <c r="D159" t="s">
        <v>49</v>
      </c>
      <c r="E159">
        <v>587.16</v>
      </c>
      <c r="F159">
        <v>587.16</v>
      </c>
      <c r="G159" t="s">
        <v>1564</v>
      </c>
      <c r="H159">
        <v>20260163</v>
      </c>
      <c r="I159">
        <v>1</v>
      </c>
    </row>
    <row r="160" spans="1:9" x14ac:dyDescent="0.3">
      <c r="A160">
        <v>20260164</v>
      </c>
      <c r="B160" t="s">
        <v>214</v>
      </c>
      <c r="C160" t="s">
        <v>70</v>
      </c>
      <c r="D160" t="s">
        <v>52</v>
      </c>
      <c r="E160">
        <v>750.88</v>
      </c>
      <c r="F160">
        <v>250.29</v>
      </c>
      <c r="H160">
        <v>20260164</v>
      </c>
      <c r="I160">
        <v>0</v>
      </c>
    </row>
    <row r="161" spans="1:9" x14ac:dyDescent="0.3">
      <c r="A161">
        <v>20260165</v>
      </c>
      <c r="B161" t="s">
        <v>462</v>
      </c>
      <c r="C161" t="s">
        <v>252</v>
      </c>
      <c r="D161" t="s">
        <v>49</v>
      </c>
      <c r="E161">
        <v>430.57</v>
      </c>
      <c r="F161">
        <v>430.57</v>
      </c>
      <c r="G161" t="s">
        <v>1568</v>
      </c>
      <c r="H161">
        <v>20260165</v>
      </c>
      <c r="I161">
        <v>1</v>
      </c>
    </row>
    <row r="162" spans="1:9" x14ac:dyDescent="0.3">
      <c r="A162">
        <v>20260166</v>
      </c>
      <c r="B162" t="s">
        <v>659</v>
      </c>
      <c r="C162" t="s">
        <v>62</v>
      </c>
      <c r="D162" t="s">
        <v>49</v>
      </c>
      <c r="E162">
        <v>673.12</v>
      </c>
      <c r="F162">
        <v>673.12</v>
      </c>
      <c r="G162" t="s">
        <v>1571</v>
      </c>
      <c r="H162">
        <v>20260166</v>
      </c>
      <c r="I162">
        <v>1</v>
      </c>
    </row>
    <row r="163" spans="1:9" x14ac:dyDescent="0.3">
      <c r="A163">
        <v>20260167</v>
      </c>
      <c r="B163" t="s">
        <v>486</v>
      </c>
      <c r="C163" t="s">
        <v>487</v>
      </c>
      <c r="D163" t="s">
        <v>49</v>
      </c>
      <c r="E163">
        <v>499.32</v>
      </c>
      <c r="F163">
        <v>499.32</v>
      </c>
      <c r="G163" t="s">
        <v>1574</v>
      </c>
      <c r="H163">
        <v>20260167</v>
      </c>
      <c r="I163">
        <v>0</v>
      </c>
    </row>
    <row r="164" spans="1:9" x14ac:dyDescent="0.3">
      <c r="A164">
        <v>20260168</v>
      </c>
      <c r="B164" t="s">
        <v>516</v>
      </c>
      <c r="C164" t="s">
        <v>517</v>
      </c>
      <c r="D164" t="s">
        <v>49</v>
      </c>
      <c r="E164">
        <v>740</v>
      </c>
      <c r="F164">
        <v>740</v>
      </c>
      <c r="G164" t="s">
        <v>1576</v>
      </c>
      <c r="H164">
        <v>20260168</v>
      </c>
      <c r="I164">
        <v>1</v>
      </c>
    </row>
    <row r="165" spans="1:9" x14ac:dyDescent="0.3">
      <c r="A165">
        <v>20260169</v>
      </c>
      <c r="B165" t="s">
        <v>499</v>
      </c>
      <c r="C165" t="s">
        <v>114</v>
      </c>
      <c r="D165" t="s">
        <v>49</v>
      </c>
      <c r="E165">
        <v>944.93</v>
      </c>
      <c r="F165">
        <v>944.93</v>
      </c>
      <c r="G165" t="s">
        <v>1578</v>
      </c>
      <c r="H165">
        <v>20260169</v>
      </c>
      <c r="I165">
        <v>1</v>
      </c>
    </row>
    <row r="166" spans="1:9" x14ac:dyDescent="0.3">
      <c r="A166">
        <v>20260170</v>
      </c>
      <c r="B166" t="s">
        <v>462</v>
      </c>
      <c r="C166" t="s">
        <v>62</v>
      </c>
      <c r="D166" t="s">
        <v>49</v>
      </c>
      <c r="E166">
        <v>765.9</v>
      </c>
      <c r="F166">
        <v>765.9</v>
      </c>
      <c r="G166" t="s">
        <v>1581</v>
      </c>
      <c r="H166">
        <v>20260170</v>
      </c>
      <c r="I166">
        <v>1</v>
      </c>
    </row>
    <row r="167" spans="1:9" x14ac:dyDescent="0.3">
      <c r="A167">
        <v>20260171</v>
      </c>
      <c r="B167" t="s">
        <v>738</v>
      </c>
      <c r="C167" t="s">
        <v>290</v>
      </c>
      <c r="D167" t="s">
        <v>49</v>
      </c>
      <c r="E167">
        <v>601.30999999999995</v>
      </c>
      <c r="F167">
        <v>601.30999999999995</v>
      </c>
      <c r="G167" t="s">
        <v>1584</v>
      </c>
      <c r="H167">
        <v>20260171</v>
      </c>
      <c r="I167">
        <v>1</v>
      </c>
    </row>
    <row r="168" spans="1:9" x14ac:dyDescent="0.3">
      <c r="A168">
        <v>20260172</v>
      </c>
      <c r="B168" t="s">
        <v>157</v>
      </c>
      <c r="C168" t="s">
        <v>58</v>
      </c>
      <c r="D168" t="s">
        <v>52</v>
      </c>
      <c r="E168">
        <v>500.29</v>
      </c>
      <c r="F168">
        <v>166.76</v>
      </c>
      <c r="G168" t="s">
        <v>1587</v>
      </c>
      <c r="H168">
        <v>20260172</v>
      </c>
      <c r="I168">
        <v>1</v>
      </c>
    </row>
    <row r="169" spans="1:9" x14ac:dyDescent="0.3">
      <c r="A169">
        <v>20260173</v>
      </c>
      <c r="B169" t="s">
        <v>477</v>
      </c>
      <c r="C169" t="s">
        <v>197</v>
      </c>
      <c r="D169" t="s">
        <v>49</v>
      </c>
      <c r="E169">
        <v>315</v>
      </c>
      <c r="F169">
        <v>315</v>
      </c>
      <c r="G169" t="s">
        <v>1590</v>
      </c>
      <c r="H169">
        <v>20260173</v>
      </c>
      <c r="I169">
        <v>1</v>
      </c>
    </row>
    <row r="170" spans="1:9" x14ac:dyDescent="0.3">
      <c r="A170">
        <v>20260174</v>
      </c>
      <c r="B170" t="s">
        <v>366</v>
      </c>
      <c r="C170" t="s">
        <v>92</v>
      </c>
      <c r="D170" t="s">
        <v>49</v>
      </c>
      <c r="E170">
        <v>621.04999999999995</v>
      </c>
      <c r="F170">
        <v>621.04999999999995</v>
      </c>
      <c r="G170" t="s">
        <v>1594</v>
      </c>
      <c r="H170">
        <v>20260174</v>
      </c>
      <c r="I170">
        <v>1</v>
      </c>
    </row>
    <row r="171" spans="1:9" x14ac:dyDescent="0.3">
      <c r="A171">
        <v>20260175</v>
      </c>
      <c r="B171" t="s">
        <v>165</v>
      </c>
      <c r="C171" t="s">
        <v>58</v>
      </c>
      <c r="D171" t="s">
        <v>49</v>
      </c>
      <c r="E171">
        <v>517.53</v>
      </c>
      <c r="F171">
        <v>517.53</v>
      </c>
      <c r="G171" t="s">
        <v>1598</v>
      </c>
      <c r="H171">
        <v>20260175</v>
      </c>
      <c r="I171">
        <v>1</v>
      </c>
    </row>
    <row r="172" spans="1:9" x14ac:dyDescent="0.3">
      <c r="A172">
        <v>20260176</v>
      </c>
      <c r="B172" t="s">
        <v>426</v>
      </c>
      <c r="C172" t="s">
        <v>427</v>
      </c>
      <c r="D172" t="s">
        <v>49</v>
      </c>
      <c r="E172">
        <v>1144</v>
      </c>
      <c r="F172">
        <v>1144</v>
      </c>
      <c r="H172">
        <v>20260176</v>
      </c>
      <c r="I172">
        <v>1</v>
      </c>
    </row>
    <row r="173" spans="1:9" x14ac:dyDescent="0.3">
      <c r="A173">
        <v>20260177</v>
      </c>
      <c r="B173" t="s">
        <v>500</v>
      </c>
      <c r="C173" t="s">
        <v>501</v>
      </c>
      <c r="D173" t="s">
        <v>49</v>
      </c>
      <c r="E173">
        <v>652.58000000000004</v>
      </c>
      <c r="F173">
        <v>652.58000000000004</v>
      </c>
      <c r="G173" t="s">
        <v>1604</v>
      </c>
      <c r="H173">
        <v>20260177</v>
      </c>
      <c r="I173">
        <v>1</v>
      </c>
    </row>
    <row r="174" spans="1:9" x14ac:dyDescent="0.3">
      <c r="A174">
        <v>20260178</v>
      </c>
      <c r="B174" t="s">
        <v>752</v>
      </c>
      <c r="C174" t="s">
        <v>56</v>
      </c>
      <c r="D174" t="s">
        <v>49</v>
      </c>
      <c r="E174">
        <v>300.64999999999998</v>
      </c>
      <c r="F174">
        <v>300.64999999999998</v>
      </c>
      <c r="G174" t="s">
        <v>1606</v>
      </c>
      <c r="H174">
        <v>20260178</v>
      </c>
      <c r="I174">
        <v>1</v>
      </c>
    </row>
    <row r="175" spans="1:9" x14ac:dyDescent="0.3">
      <c r="A175">
        <v>20260179</v>
      </c>
      <c r="B175" t="s">
        <v>107</v>
      </c>
      <c r="C175" t="s">
        <v>70</v>
      </c>
      <c r="D175" t="s">
        <v>52</v>
      </c>
      <c r="E175">
        <v>2364.4899999999998</v>
      </c>
      <c r="F175">
        <v>788.16</v>
      </c>
      <c r="G175" t="s">
        <v>1608</v>
      </c>
      <c r="H175">
        <v>20260179</v>
      </c>
      <c r="I175">
        <v>1</v>
      </c>
    </row>
    <row r="176" spans="1:9" x14ac:dyDescent="0.3">
      <c r="A176">
        <v>20260180</v>
      </c>
      <c r="B176" t="s">
        <v>304</v>
      </c>
      <c r="C176" t="s">
        <v>304</v>
      </c>
      <c r="D176" t="s">
        <v>49</v>
      </c>
      <c r="E176">
        <v>800</v>
      </c>
      <c r="F176">
        <v>800</v>
      </c>
      <c r="H176">
        <v>20260180</v>
      </c>
      <c r="I176">
        <v>1</v>
      </c>
    </row>
    <row r="177" spans="1:9" x14ac:dyDescent="0.3">
      <c r="A177">
        <v>20260182</v>
      </c>
      <c r="B177" t="s">
        <v>118</v>
      </c>
      <c r="C177" t="s">
        <v>119</v>
      </c>
      <c r="D177" t="s">
        <v>49</v>
      </c>
      <c r="E177">
        <v>953.39</v>
      </c>
      <c r="F177">
        <v>953.39</v>
      </c>
      <c r="G177" t="s">
        <v>1616</v>
      </c>
      <c r="H177">
        <v>20260182</v>
      </c>
      <c r="I177">
        <v>1</v>
      </c>
    </row>
    <row r="178" spans="1:9" x14ac:dyDescent="0.3">
      <c r="A178">
        <v>20260183</v>
      </c>
      <c r="B178" t="s">
        <v>704</v>
      </c>
      <c r="C178" t="s">
        <v>705</v>
      </c>
      <c r="D178" t="s">
        <v>49</v>
      </c>
      <c r="E178">
        <v>506.03</v>
      </c>
      <c r="F178">
        <v>506.03</v>
      </c>
      <c r="G178" t="s">
        <v>1619</v>
      </c>
      <c r="H178">
        <v>20260183</v>
      </c>
      <c r="I178">
        <v>1</v>
      </c>
    </row>
    <row r="179" spans="1:9" x14ac:dyDescent="0.3">
      <c r="A179">
        <v>20260184</v>
      </c>
      <c r="B179" t="s">
        <v>467</v>
      </c>
      <c r="C179" t="s">
        <v>70</v>
      </c>
      <c r="D179" t="s">
        <v>49</v>
      </c>
      <c r="E179">
        <v>1477.96</v>
      </c>
      <c r="F179">
        <v>1477.96</v>
      </c>
      <c r="G179" t="s">
        <v>1622</v>
      </c>
      <c r="H179">
        <v>20260184</v>
      </c>
      <c r="I179">
        <v>1</v>
      </c>
    </row>
    <row r="180" spans="1:9" x14ac:dyDescent="0.3">
      <c r="A180">
        <v>20260593</v>
      </c>
      <c r="B180" t="s">
        <v>669</v>
      </c>
      <c r="C180" t="s">
        <v>672</v>
      </c>
      <c r="D180" t="s">
        <v>49</v>
      </c>
      <c r="E180">
        <v>460</v>
      </c>
      <c r="F180">
        <v>460</v>
      </c>
      <c r="G180" t="s">
        <v>1625</v>
      </c>
      <c r="H180">
        <v>20260593</v>
      </c>
      <c r="I180">
        <v>0</v>
      </c>
    </row>
    <row r="181" spans="1:9" x14ac:dyDescent="0.3">
      <c r="A181">
        <v>20260187</v>
      </c>
      <c r="B181" t="s">
        <v>463</v>
      </c>
      <c r="C181" t="s">
        <v>210</v>
      </c>
      <c r="D181" t="s">
        <v>49</v>
      </c>
      <c r="E181">
        <v>390.6</v>
      </c>
      <c r="F181">
        <v>390.6</v>
      </c>
      <c r="G181" t="s">
        <v>1627</v>
      </c>
      <c r="H181">
        <v>20260187</v>
      </c>
      <c r="I181">
        <v>1</v>
      </c>
    </row>
    <row r="182" spans="1:9" x14ac:dyDescent="0.3">
      <c r="A182">
        <v>20260188</v>
      </c>
      <c r="B182" t="s">
        <v>228</v>
      </c>
      <c r="C182" t="s">
        <v>119</v>
      </c>
      <c r="D182" t="s">
        <v>49</v>
      </c>
      <c r="E182">
        <v>257.82</v>
      </c>
      <c r="F182">
        <v>257.82</v>
      </c>
      <c r="G182" t="s">
        <v>1630</v>
      </c>
      <c r="H182">
        <v>20260188</v>
      </c>
      <c r="I182">
        <v>1</v>
      </c>
    </row>
    <row r="183" spans="1:9" x14ac:dyDescent="0.3">
      <c r="A183">
        <v>20260189</v>
      </c>
      <c r="B183" t="s">
        <v>350</v>
      </c>
      <c r="C183" t="s">
        <v>351</v>
      </c>
      <c r="D183" t="s">
        <v>49</v>
      </c>
      <c r="E183">
        <v>486.39</v>
      </c>
      <c r="F183">
        <v>486.39</v>
      </c>
      <c r="G183" t="s">
        <v>1632</v>
      </c>
      <c r="H183">
        <v>20260189</v>
      </c>
      <c r="I183">
        <v>1</v>
      </c>
    </row>
    <row r="184" spans="1:9" x14ac:dyDescent="0.3">
      <c r="A184">
        <v>20260190</v>
      </c>
      <c r="B184" t="s">
        <v>464</v>
      </c>
      <c r="C184" t="s">
        <v>62</v>
      </c>
      <c r="D184" t="s">
        <v>49</v>
      </c>
      <c r="E184">
        <v>600.29999999999995</v>
      </c>
      <c r="F184">
        <v>600.29999999999995</v>
      </c>
      <c r="G184" t="s">
        <v>1635</v>
      </c>
      <c r="H184">
        <v>20260190</v>
      </c>
      <c r="I184">
        <v>1</v>
      </c>
    </row>
    <row r="185" spans="1:9" x14ac:dyDescent="0.3">
      <c r="A185">
        <v>20260191</v>
      </c>
      <c r="B185" t="s">
        <v>676</v>
      </c>
      <c r="C185" t="s">
        <v>677</v>
      </c>
      <c r="D185" t="s">
        <v>52</v>
      </c>
      <c r="E185">
        <v>3160.96</v>
      </c>
      <c r="F185">
        <v>1053.6500000000001</v>
      </c>
      <c r="G185" t="s">
        <v>1637</v>
      </c>
      <c r="H185">
        <v>20260191</v>
      </c>
      <c r="I185">
        <v>1</v>
      </c>
    </row>
    <row r="186" spans="1:9" x14ac:dyDescent="0.3">
      <c r="A186">
        <v>20260192</v>
      </c>
      <c r="B186" t="s">
        <v>676</v>
      </c>
      <c r="C186" t="s">
        <v>678</v>
      </c>
      <c r="D186" t="s">
        <v>49</v>
      </c>
      <c r="E186">
        <v>1100</v>
      </c>
      <c r="F186">
        <v>1100</v>
      </c>
      <c r="G186" t="s">
        <v>1641</v>
      </c>
      <c r="H186">
        <v>20260192</v>
      </c>
      <c r="I186">
        <v>1</v>
      </c>
    </row>
    <row r="187" spans="1:9" x14ac:dyDescent="0.3">
      <c r="A187">
        <v>20260193</v>
      </c>
      <c r="B187" t="s">
        <v>111</v>
      </c>
      <c r="C187" t="s">
        <v>112</v>
      </c>
      <c r="D187" t="s">
        <v>49</v>
      </c>
      <c r="E187">
        <v>325.35000000000002</v>
      </c>
      <c r="F187">
        <v>325.35000000000002</v>
      </c>
      <c r="G187" t="s">
        <v>1644</v>
      </c>
      <c r="H187">
        <v>20260193</v>
      </c>
      <c r="I187">
        <v>1</v>
      </c>
    </row>
    <row r="188" spans="1:9" x14ac:dyDescent="0.3">
      <c r="A188">
        <v>20260579</v>
      </c>
      <c r="B188" t="s">
        <v>579</v>
      </c>
      <c r="C188" t="s">
        <v>580</v>
      </c>
      <c r="D188" t="s">
        <v>49</v>
      </c>
      <c r="E188">
        <v>645.34</v>
      </c>
      <c r="F188">
        <v>645.34</v>
      </c>
      <c r="G188" t="s">
        <v>1647</v>
      </c>
      <c r="H188">
        <v>20260579</v>
      </c>
      <c r="I188">
        <v>1</v>
      </c>
    </row>
    <row r="189" spans="1:9" x14ac:dyDescent="0.3">
      <c r="A189">
        <v>20260195</v>
      </c>
      <c r="B189" t="s">
        <v>679</v>
      </c>
      <c r="C189" t="s">
        <v>680</v>
      </c>
      <c r="D189" t="s">
        <v>49</v>
      </c>
      <c r="E189">
        <v>506.03</v>
      </c>
      <c r="F189">
        <v>506.03</v>
      </c>
      <c r="G189" t="s">
        <v>1650</v>
      </c>
      <c r="H189">
        <v>20260195</v>
      </c>
      <c r="I189">
        <v>1</v>
      </c>
    </row>
    <row r="190" spans="1:9" x14ac:dyDescent="0.3">
      <c r="A190">
        <v>20260196</v>
      </c>
      <c r="B190" t="s">
        <v>767</v>
      </c>
      <c r="C190" t="s">
        <v>415</v>
      </c>
      <c r="D190" t="s">
        <v>49</v>
      </c>
      <c r="E190">
        <v>290</v>
      </c>
      <c r="F190">
        <v>290</v>
      </c>
      <c r="G190" t="s">
        <v>1653</v>
      </c>
      <c r="H190">
        <v>20260196</v>
      </c>
      <c r="I190">
        <v>1</v>
      </c>
    </row>
    <row r="191" spans="1:9" x14ac:dyDescent="0.3">
      <c r="A191">
        <v>20260197</v>
      </c>
      <c r="B191" t="s">
        <v>706</v>
      </c>
      <c r="C191" t="s">
        <v>156</v>
      </c>
      <c r="D191" t="s">
        <v>52</v>
      </c>
      <c r="E191">
        <v>1212</v>
      </c>
      <c r="F191">
        <v>404</v>
      </c>
      <c r="G191" t="s">
        <v>1656</v>
      </c>
      <c r="H191">
        <v>20260197</v>
      </c>
      <c r="I191">
        <v>1</v>
      </c>
    </row>
    <row r="192" spans="1:9" x14ac:dyDescent="0.3">
      <c r="A192">
        <v>20260198</v>
      </c>
      <c r="B192" t="s">
        <v>469</v>
      </c>
      <c r="C192" t="s">
        <v>470</v>
      </c>
      <c r="D192" t="s">
        <v>49</v>
      </c>
      <c r="E192">
        <v>236.85</v>
      </c>
      <c r="F192">
        <v>236.85</v>
      </c>
      <c r="G192" t="s">
        <v>1660</v>
      </c>
      <c r="H192">
        <v>20260198</v>
      </c>
      <c r="I192">
        <v>1</v>
      </c>
    </row>
    <row r="193" spans="1:9" x14ac:dyDescent="0.3">
      <c r="A193">
        <v>20260199</v>
      </c>
      <c r="B193" t="s">
        <v>707</v>
      </c>
      <c r="C193" t="s">
        <v>156</v>
      </c>
      <c r="D193" t="s">
        <v>52</v>
      </c>
      <c r="E193">
        <v>1761.26</v>
      </c>
      <c r="F193">
        <v>587.09</v>
      </c>
      <c r="G193" t="s">
        <v>1662</v>
      </c>
      <c r="H193">
        <v>20260199</v>
      </c>
      <c r="I193">
        <v>1</v>
      </c>
    </row>
    <row r="194" spans="1:9" x14ac:dyDescent="0.3">
      <c r="A194">
        <v>20260200</v>
      </c>
      <c r="B194" t="s">
        <v>226</v>
      </c>
      <c r="C194" t="s">
        <v>227</v>
      </c>
      <c r="D194" t="s">
        <v>49</v>
      </c>
      <c r="E194">
        <v>303.5</v>
      </c>
      <c r="F194">
        <v>303.5</v>
      </c>
      <c r="G194" t="s">
        <v>1666</v>
      </c>
      <c r="H194">
        <v>20260200</v>
      </c>
      <c r="I194">
        <v>1</v>
      </c>
    </row>
    <row r="195" spans="1:9" x14ac:dyDescent="0.3">
      <c r="A195">
        <v>20260201</v>
      </c>
      <c r="B195" t="s">
        <v>139</v>
      </c>
      <c r="C195" t="s">
        <v>58</v>
      </c>
      <c r="D195" t="s">
        <v>52</v>
      </c>
      <c r="E195">
        <v>897.09</v>
      </c>
      <c r="F195">
        <v>299.02999999999997</v>
      </c>
      <c r="G195" t="s">
        <v>1667</v>
      </c>
      <c r="H195">
        <v>20260201</v>
      </c>
      <c r="I195">
        <v>1</v>
      </c>
    </row>
    <row r="196" spans="1:9" x14ac:dyDescent="0.3">
      <c r="A196">
        <v>20260202</v>
      </c>
      <c r="B196" t="s">
        <v>468</v>
      </c>
      <c r="C196" t="s">
        <v>327</v>
      </c>
      <c r="D196" t="s">
        <v>49</v>
      </c>
      <c r="E196">
        <v>558.84</v>
      </c>
      <c r="F196">
        <v>558.84</v>
      </c>
      <c r="G196" t="s">
        <v>1671</v>
      </c>
      <c r="H196">
        <v>20260202</v>
      </c>
      <c r="I196">
        <v>1</v>
      </c>
    </row>
    <row r="197" spans="1:9" x14ac:dyDescent="0.3">
      <c r="A197">
        <v>20260204</v>
      </c>
      <c r="B197" t="s">
        <v>518</v>
      </c>
      <c r="C197" t="s">
        <v>519</v>
      </c>
      <c r="D197" t="s">
        <v>49</v>
      </c>
      <c r="E197">
        <v>828.07</v>
      </c>
      <c r="F197">
        <v>828.07</v>
      </c>
      <c r="G197" t="s">
        <v>1673</v>
      </c>
      <c r="H197">
        <v>20260204</v>
      </c>
      <c r="I197">
        <v>1</v>
      </c>
    </row>
    <row r="198" spans="1:9" x14ac:dyDescent="0.3">
      <c r="A198">
        <v>20260205</v>
      </c>
      <c r="B198" t="s">
        <v>89</v>
      </c>
      <c r="C198" t="s">
        <v>90</v>
      </c>
      <c r="D198" t="s">
        <v>49</v>
      </c>
      <c r="E198">
        <v>380</v>
      </c>
      <c r="F198">
        <v>380</v>
      </c>
      <c r="G198" t="s">
        <v>1675</v>
      </c>
      <c r="H198">
        <v>20260205</v>
      </c>
      <c r="I198">
        <v>1</v>
      </c>
    </row>
    <row r="199" spans="1:9" x14ac:dyDescent="0.3">
      <c r="A199">
        <v>20260206</v>
      </c>
      <c r="B199" t="s">
        <v>234</v>
      </c>
      <c r="C199" t="s">
        <v>235</v>
      </c>
      <c r="D199" t="s">
        <v>49</v>
      </c>
      <c r="E199">
        <v>324.85000000000002</v>
      </c>
      <c r="F199">
        <v>324.85000000000002</v>
      </c>
      <c r="G199" t="s">
        <v>1677</v>
      </c>
      <c r="H199">
        <v>20260206</v>
      </c>
      <c r="I199">
        <v>1</v>
      </c>
    </row>
    <row r="200" spans="1:9" x14ac:dyDescent="0.3">
      <c r="A200">
        <v>20260586</v>
      </c>
      <c r="B200" t="s">
        <v>490</v>
      </c>
      <c r="C200" t="s">
        <v>491</v>
      </c>
      <c r="D200" t="s">
        <v>49</v>
      </c>
      <c r="E200">
        <v>768</v>
      </c>
      <c r="F200">
        <v>768</v>
      </c>
      <c r="G200" t="s">
        <v>1680</v>
      </c>
      <c r="H200">
        <v>20260586</v>
      </c>
      <c r="I200">
        <v>1</v>
      </c>
    </row>
    <row r="201" spans="1:9" x14ac:dyDescent="0.3">
      <c r="A201">
        <v>20260208</v>
      </c>
      <c r="B201" t="s">
        <v>599</v>
      </c>
      <c r="C201" t="s">
        <v>600</v>
      </c>
      <c r="D201" t="s">
        <v>49</v>
      </c>
      <c r="E201">
        <v>410.49</v>
      </c>
      <c r="F201">
        <v>410.49</v>
      </c>
      <c r="H201">
        <v>20260208</v>
      </c>
      <c r="I201">
        <v>0</v>
      </c>
    </row>
    <row r="202" spans="1:9" x14ac:dyDescent="0.3">
      <c r="A202">
        <v>20260209</v>
      </c>
      <c r="B202" t="s">
        <v>253</v>
      </c>
      <c r="C202" t="s">
        <v>210</v>
      </c>
      <c r="D202" t="s">
        <v>49</v>
      </c>
      <c r="E202">
        <v>172.5</v>
      </c>
      <c r="F202">
        <v>172.5</v>
      </c>
      <c r="G202" t="s">
        <v>1683</v>
      </c>
      <c r="H202">
        <v>20260209</v>
      </c>
      <c r="I202">
        <v>1</v>
      </c>
    </row>
    <row r="203" spans="1:9" x14ac:dyDescent="0.3">
      <c r="A203">
        <v>20260210</v>
      </c>
      <c r="B203" t="s">
        <v>145</v>
      </c>
      <c r="C203" t="s">
        <v>114</v>
      </c>
      <c r="D203" t="s">
        <v>49</v>
      </c>
      <c r="E203">
        <v>328.44</v>
      </c>
      <c r="F203">
        <v>328.44</v>
      </c>
      <c r="G203" t="s">
        <v>1686</v>
      </c>
      <c r="H203">
        <v>20260210</v>
      </c>
      <c r="I203">
        <v>1</v>
      </c>
    </row>
    <row r="204" spans="1:9" x14ac:dyDescent="0.3">
      <c r="A204">
        <v>20260211</v>
      </c>
      <c r="B204" t="s">
        <v>174</v>
      </c>
      <c r="C204" t="s">
        <v>175</v>
      </c>
      <c r="D204" t="s">
        <v>49</v>
      </c>
      <c r="E204">
        <v>343.43</v>
      </c>
      <c r="F204">
        <v>343.43</v>
      </c>
      <c r="G204" t="s">
        <v>1689</v>
      </c>
      <c r="H204">
        <v>20260211</v>
      </c>
      <c r="I204">
        <v>1</v>
      </c>
    </row>
    <row r="205" spans="1:9" x14ac:dyDescent="0.3">
      <c r="A205">
        <v>20260212</v>
      </c>
      <c r="B205" t="s">
        <v>522</v>
      </c>
      <c r="C205" t="s">
        <v>58</v>
      </c>
      <c r="D205" t="s">
        <v>49</v>
      </c>
      <c r="E205">
        <v>815.83</v>
      </c>
      <c r="F205">
        <v>815.83</v>
      </c>
      <c r="G205" t="s">
        <v>1692</v>
      </c>
      <c r="H205">
        <v>20260212</v>
      </c>
      <c r="I205">
        <v>1</v>
      </c>
    </row>
    <row r="206" spans="1:9" x14ac:dyDescent="0.3">
      <c r="A206">
        <v>20260213</v>
      </c>
      <c r="B206" t="s">
        <v>203</v>
      </c>
      <c r="C206" t="s">
        <v>70</v>
      </c>
      <c r="D206" t="s">
        <v>52</v>
      </c>
      <c r="E206">
        <v>897.09</v>
      </c>
      <c r="F206">
        <v>299.02999999999997</v>
      </c>
      <c r="G206" t="s">
        <v>1694</v>
      </c>
      <c r="H206">
        <v>20260213</v>
      </c>
      <c r="I206">
        <v>1</v>
      </c>
    </row>
    <row r="207" spans="1:9" x14ac:dyDescent="0.3">
      <c r="A207">
        <v>20260214</v>
      </c>
      <c r="B207" t="s">
        <v>55</v>
      </c>
      <c r="C207" t="s">
        <v>56</v>
      </c>
      <c r="D207" t="s">
        <v>49</v>
      </c>
      <c r="E207">
        <v>203.02</v>
      </c>
      <c r="F207">
        <v>203.02</v>
      </c>
      <c r="G207" t="s">
        <v>1697</v>
      </c>
      <c r="H207">
        <v>20260214</v>
      </c>
      <c r="I207">
        <v>1</v>
      </c>
    </row>
    <row r="208" spans="1:9" x14ac:dyDescent="0.3">
      <c r="A208">
        <v>20260215</v>
      </c>
      <c r="B208" t="s">
        <v>523</v>
      </c>
      <c r="C208" t="s">
        <v>524</v>
      </c>
      <c r="D208" t="s">
        <v>49</v>
      </c>
      <c r="E208">
        <v>1945.07</v>
      </c>
      <c r="F208">
        <v>1945.07</v>
      </c>
      <c r="G208" t="s">
        <v>1700</v>
      </c>
      <c r="H208">
        <v>20260215</v>
      </c>
      <c r="I208">
        <v>1</v>
      </c>
    </row>
    <row r="209" spans="1:9" x14ac:dyDescent="0.3">
      <c r="A209">
        <v>20260216</v>
      </c>
      <c r="B209" t="s">
        <v>465</v>
      </c>
      <c r="C209" t="s">
        <v>466</v>
      </c>
      <c r="D209" t="s">
        <v>49</v>
      </c>
      <c r="E209">
        <v>742.19</v>
      </c>
      <c r="F209">
        <v>742.19</v>
      </c>
      <c r="G209" t="s">
        <v>1704</v>
      </c>
      <c r="H209">
        <v>20260216</v>
      </c>
      <c r="I209">
        <v>1</v>
      </c>
    </row>
    <row r="210" spans="1:9" x14ac:dyDescent="0.3">
      <c r="A210">
        <v>20260217</v>
      </c>
      <c r="B210" t="s">
        <v>525</v>
      </c>
      <c r="C210" t="s">
        <v>347</v>
      </c>
      <c r="D210" t="s">
        <v>49</v>
      </c>
      <c r="E210">
        <v>685.55</v>
      </c>
      <c r="F210">
        <v>685.55</v>
      </c>
      <c r="G210" t="s">
        <v>1706</v>
      </c>
      <c r="H210">
        <v>20260217</v>
      </c>
      <c r="I210">
        <v>1</v>
      </c>
    </row>
    <row r="211" spans="1:9" x14ac:dyDescent="0.3">
      <c r="A211">
        <v>20260218</v>
      </c>
      <c r="B211" t="s">
        <v>411</v>
      </c>
      <c r="C211" t="s">
        <v>92</v>
      </c>
      <c r="D211" t="s">
        <v>49</v>
      </c>
      <c r="E211">
        <v>240</v>
      </c>
      <c r="F211">
        <v>240</v>
      </c>
      <c r="G211" t="s">
        <v>1708</v>
      </c>
      <c r="H211">
        <v>20260218</v>
      </c>
      <c r="I211">
        <v>1</v>
      </c>
    </row>
    <row r="212" spans="1:9" x14ac:dyDescent="0.3">
      <c r="A212">
        <v>20260219</v>
      </c>
      <c r="B212" t="s">
        <v>526</v>
      </c>
      <c r="C212" t="s">
        <v>527</v>
      </c>
      <c r="D212" t="s">
        <v>49</v>
      </c>
      <c r="E212">
        <v>680</v>
      </c>
      <c r="F212">
        <v>680</v>
      </c>
      <c r="G212" t="s">
        <v>1711</v>
      </c>
      <c r="H212">
        <v>20260219</v>
      </c>
      <c r="I212">
        <v>1</v>
      </c>
    </row>
    <row r="213" spans="1:9" x14ac:dyDescent="0.3">
      <c r="A213">
        <v>20260220</v>
      </c>
      <c r="B213" t="s">
        <v>708</v>
      </c>
      <c r="C213" t="s">
        <v>119</v>
      </c>
      <c r="D213" t="s">
        <v>49</v>
      </c>
      <c r="E213">
        <v>2759.4</v>
      </c>
      <c r="F213">
        <v>2759.4</v>
      </c>
      <c r="G213" t="s">
        <v>1713</v>
      </c>
      <c r="H213">
        <v>20260220</v>
      </c>
      <c r="I213">
        <v>1</v>
      </c>
    </row>
    <row r="214" spans="1:9" x14ac:dyDescent="0.3">
      <c r="A214">
        <v>20260221</v>
      </c>
      <c r="B214" t="s">
        <v>298</v>
      </c>
      <c r="C214" t="s">
        <v>137</v>
      </c>
      <c r="D214" t="s">
        <v>52</v>
      </c>
      <c r="E214">
        <v>6398.29</v>
      </c>
      <c r="F214">
        <v>2132.7600000000002</v>
      </c>
      <c r="G214" t="s">
        <v>1717</v>
      </c>
      <c r="H214">
        <v>20260221</v>
      </c>
      <c r="I214">
        <v>1</v>
      </c>
    </row>
    <row r="215" spans="1:9" x14ac:dyDescent="0.3">
      <c r="A215">
        <v>20260594</v>
      </c>
      <c r="B215" t="s">
        <v>709</v>
      </c>
      <c r="C215" t="s">
        <v>709</v>
      </c>
      <c r="D215" t="s">
        <v>49</v>
      </c>
      <c r="E215">
        <v>321.37</v>
      </c>
      <c r="F215">
        <v>321.37</v>
      </c>
      <c r="G215" t="s">
        <v>1723</v>
      </c>
      <c r="H215">
        <v>20260594</v>
      </c>
      <c r="I215">
        <v>0</v>
      </c>
    </row>
    <row r="216" spans="1:9" x14ac:dyDescent="0.3">
      <c r="A216">
        <v>20260223</v>
      </c>
      <c r="B216" t="s">
        <v>471</v>
      </c>
      <c r="C216" t="s">
        <v>62</v>
      </c>
      <c r="D216" t="s">
        <v>49</v>
      </c>
      <c r="E216">
        <v>300</v>
      </c>
      <c r="F216">
        <v>300</v>
      </c>
      <c r="G216" t="s">
        <v>1725</v>
      </c>
      <c r="H216">
        <v>20260223</v>
      </c>
      <c r="I216">
        <v>1</v>
      </c>
    </row>
    <row r="217" spans="1:9" x14ac:dyDescent="0.3">
      <c r="A217">
        <v>20260224</v>
      </c>
      <c r="B217" t="s">
        <v>127</v>
      </c>
      <c r="C217" t="s">
        <v>70</v>
      </c>
      <c r="D217" t="s">
        <v>52</v>
      </c>
      <c r="E217">
        <v>952.46</v>
      </c>
      <c r="F217">
        <v>317.49</v>
      </c>
      <c r="G217" t="s">
        <v>1728</v>
      </c>
      <c r="H217">
        <v>20260224</v>
      </c>
      <c r="I217">
        <v>1</v>
      </c>
    </row>
    <row r="218" spans="1:9" x14ac:dyDescent="0.3">
      <c r="A218">
        <v>20260225</v>
      </c>
      <c r="B218" t="s">
        <v>305</v>
      </c>
      <c r="C218" t="s">
        <v>92</v>
      </c>
      <c r="D218" t="s">
        <v>49</v>
      </c>
      <c r="E218">
        <v>291.83</v>
      </c>
      <c r="F218">
        <v>291.83</v>
      </c>
      <c r="G218" t="s">
        <v>1732</v>
      </c>
      <c r="H218">
        <v>20260225</v>
      </c>
      <c r="I218">
        <v>1</v>
      </c>
    </row>
    <row r="219" spans="1:9" x14ac:dyDescent="0.3">
      <c r="A219">
        <v>20260226</v>
      </c>
      <c r="B219" t="s">
        <v>528</v>
      </c>
      <c r="C219" t="s">
        <v>62</v>
      </c>
      <c r="D219" t="s">
        <v>49</v>
      </c>
      <c r="E219">
        <v>400</v>
      </c>
      <c r="F219">
        <v>400</v>
      </c>
      <c r="G219" t="s">
        <v>1735</v>
      </c>
      <c r="H219">
        <v>20260226</v>
      </c>
      <c r="I219">
        <v>1</v>
      </c>
    </row>
    <row r="220" spans="1:9" x14ac:dyDescent="0.3">
      <c r="A220">
        <v>20260605</v>
      </c>
      <c r="B220" t="s">
        <v>754</v>
      </c>
      <c r="C220" t="s">
        <v>754</v>
      </c>
      <c r="D220" t="s">
        <v>49</v>
      </c>
      <c r="E220">
        <v>193.37</v>
      </c>
      <c r="F220">
        <v>193.37</v>
      </c>
      <c r="G220" t="s">
        <v>1737</v>
      </c>
      <c r="H220">
        <v>20260605</v>
      </c>
      <c r="I220">
        <v>0</v>
      </c>
    </row>
    <row r="221" spans="1:9" x14ac:dyDescent="0.3">
      <c r="A221">
        <v>20260228</v>
      </c>
      <c r="B221" t="s">
        <v>529</v>
      </c>
      <c r="C221" t="s">
        <v>156</v>
      </c>
      <c r="D221" t="s">
        <v>52</v>
      </c>
      <c r="E221">
        <v>5206.32</v>
      </c>
      <c r="F221">
        <v>1735.44</v>
      </c>
      <c r="G221" t="s">
        <v>1740</v>
      </c>
      <c r="H221">
        <v>20260228</v>
      </c>
      <c r="I221">
        <v>1</v>
      </c>
    </row>
    <row r="222" spans="1:9" x14ac:dyDescent="0.3">
      <c r="A222">
        <v>20260229</v>
      </c>
      <c r="B222" t="s">
        <v>473</v>
      </c>
      <c r="C222" t="s">
        <v>474</v>
      </c>
      <c r="D222" t="s">
        <v>49</v>
      </c>
      <c r="E222">
        <v>523.48</v>
      </c>
      <c r="F222">
        <v>523.48</v>
      </c>
      <c r="G222" t="s">
        <v>1745</v>
      </c>
      <c r="H222">
        <v>20260229</v>
      </c>
      <c r="I222">
        <v>1</v>
      </c>
    </row>
    <row r="223" spans="1:9" x14ac:dyDescent="0.3">
      <c r="A223">
        <v>20260230</v>
      </c>
      <c r="B223" t="s">
        <v>530</v>
      </c>
      <c r="C223" t="s">
        <v>531</v>
      </c>
      <c r="D223" t="s">
        <v>49</v>
      </c>
      <c r="E223">
        <v>320.76</v>
      </c>
      <c r="F223">
        <v>320.76</v>
      </c>
      <c r="G223" t="s">
        <v>1749</v>
      </c>
      <c r="H223">
        <v>20260230</v>
      </c>
      <c r="I223">
        <v>1</v>
      </c>
    </row>
    <row r="224" spans="1:9" x14ac:dyDescent="0.3">
      <c r="A224">
        <v>20260231</v>
      </c>
      <c r="B224" t="s">
        <v>530</v>
      </c>
      <c r="C224" t="s">
        <v>531</v>
      </c>
      <c r="D224" t="s">
        <v>49</v>
      </c>
      <c r="E224">
        <v>108.97</v>
      </c>
      <c r="F224">
        <v>108.97</v>
      </c>
      <c r="G224" t="s">
        <v>1751</v>
      </c>
      <c r="H224">
        <v>20260231</v>
      </c>
      <c r="I224">
        <v>1</v>
      </c>
    </row>
    <row r="225" spans="1:9" x14ac:dyDescent="0.3">
      <c r="A225">
        <v>20260232</v>
      </c>
      <c r="B225" t="s">
        <v>168</v>
      </c>
      <c r="C225" t="s">
        <v>58</v>
      </c>
      <c r="D225" t="s">
        <v>52</v>
      </c>
      <c r="E225">
        <v>710.91</v>
      </c>
      <c r="F225">
        <v>236.97</v>
      </c>
      <c r="G225" t="s">
        <v>1753</v>
      </c>
      <c r="H225">
        <v>20260232</v>
      </c>
      <c r="I225">
        <v>1</v>
      </c>
    </row>
    <row r="226" spans="1:9" x14ac:dyDescent="0.3">
      <c r="A226">
        <v>20260233</v>
      </c>
      <c r="B226" t="s">
        <v>217</v>
      </c>
      <c r="C226" t="s">
        <v>156</v>
      </c>
      <c r="D226" t="s">
        <v>52</v>
      </c>
      <c r="E226">
        <v>1291.73</v>
      </c>
      <c r="F226">
        <v>430.58</v>
      </c>
      <c r="G226" t="s">
        <v>1755</v>
      </c>
      <c r="H226">
        <v>20260233</v>
      </c>
      <c r="I226">
        <v>1</v>
      </c>
    </row>
    <row r="227" spans="1:9" x14ac:dyDescent="0.3">
      <c r="A227">
        <v>20260234</v>
      </c>
      <c r="B227" t="s">
        <v>776</v>
      </c>
      <c r="C227" t="s">
        <v>776</v>
      </c>
      <c r="D227" t="s">
        <v>49</v>
      </c>
      <c r="E227">
        <v>389.76</v>
      </c>
      <c r="F227">
        <v>389.76</v>
      </c>
      <c r="G227" t="s">
        <v>1760</v>
      </c>
      <c r="H227">
        <v>20260234</v>
      </c>
      <c r="I227">
        <v>0</v>
      </c>
    </row>
    <row r="228" spans="1:9" x14ac:dyDescent="0.3">
      <c r="A228">
        <v>20260235</v>
      </c>
      <c r="B228" t="s">
        <v>169</v>
      </c>
      <c r="C228" t="s">
        <v>62</v>
      </c>
      <c r="D228" t="s">
        <v>49</v>
      </c>
      <c r="E228">
        <v>218.86</v>
      </c>
      <c r="F228">
        <v>218.86</v>
      </c>
      <c r="G228" t="s">
        <v>1762</v>
      </c>
      <c r="H228">
        <v>20260235</v>
      </c>
      <c r="I228">
        <v>1</v>
      </c>
    </row>
    <row r="229" spans="1:9" x14ac:dyDescent="0.3">
      <c r="A229">
        <v>20260236</v>
      </c>
      <c r="B229" t="s">
        <v>308</v>
      </c>
      <c r="C229" t="s">
        <v>167</v>
      </c>
      <c r="D229" t="s">
        <v>49</v>
      </c>
      <c r="E229">
        <v>1555.46</v>
      </c>
      <c r="F229">
        <v>1555.46</v>
      </c>
      <c r="G229" t="s">
        <v>1764</v>
      </c>
      <c r="H229">
        <v>20260236</v>
      </c>
      <c r="I229">
        <v>1</v>
      </c>
    </row>
    <row r="230" spans="1:9" x14ac:dyDescent="0.3">
      <c r="A230">
        <v>20260237</v>
      </c>
      <c r="B230" t="s">
        <v>412</v>
      </c>
      <c r="C230" t="s">
        <v>413</v>
      </c>
      <c r="D230" t="s">
        <v>49</v>
      </c>
      <c r="E230">
        <v>470.75</v>
      </c>
      <c r="F230">
        <v>470.75</v>
      </c>
      <c r="G230" t="s">
        <v>1769</v>
      </c>
      <c r="H230">
        <v>20260237</v>
      </c>
      <c r="I230">
        <v>1</v>
      </c>
    </row>
    <row r="231" spans="1:9" x14ac:dyDescent="0.3">
      <c r="A231">
        <v>20260238</v>
      </c>
      <c r="B231" t="s">
        <v>534</v>
      </c>
      <c r="C231" t="s">
        <v>62</v>
      </c>
      <c r="D231" t="s">
        <v>49</v>
      </c>
      <c r="E231">
        <v>853.9</v>
      </c>
      <c r="F231">
        <v>853.9</v>
      </c>
      <c r="G231" t="s">
        <v>1772</v>
      </c>
      <c r="H231">
        <v>20260238</v>
      </c>
      <c r="I231">
        <v>1</v>
      </c>
    </row>
    <row r="232" spans="1:9" x14ac:dyDescent="0.3">
      <c r="A232">
        <v>20260239</v>
      </c>
      <c r="B232" t="s">
        <v>771</v>
      </c>
      <c r="C232" t="s">
        <v>262</v>
      </c>
      <c r="D232" t="s">
        <v>49</v>
      </c>
      <c r="E232">
        <v>835.56</v>
      </c>
      <c r="F232">
        <v>835.56</v>
      </c>
      <c r="G232" t="s">
        <v>1775</v>
      </c>
      <c r="H232">
        <v>20260239</v>
      </c>
      <c r="I232">
        <v>1</v>
      </c>
    </row>
    <row r="233" spans="1:9" x14ac:dyDescent="0.3">
      <c r="A233">
        <v>20260240</v>
      </c>
      <c r="B233" t="s">
        <v>535</v>
      </c>
      <c r="C233" t="s">
        <v>235</v>
      </c>
      <c r="D233" t="s">
        <v>49</v>
      </c>
      <c r="E233">
        <v>158.63</v>
      </c>
      <c r="F233">
        <v>158.63</v>
      </c>
      <c r="G233" t="s">
        <v>1779</v>
      </c>
      <c r="H233">
        <v>20260240</v>
      </c>
      <c r="I233">
        <v>1</v>
      </c>
    </row>
    <row r="234" spans="1:9" x14ac:dyDescent="0.3">
      <c r="A234">
        <v>20260241</v>
      </c>
      <c r="B234" t="s">
        <v>309</v>
      </c>
      <c r="C234" t="s">
        <v>310</v>
      </c>
      <c r="D234" t="s">
        <v>49</v>
      </c>
      <c r="E234">
        <v>2170</v>
      </c>
      <c r="F234">
        <v>2170</v>
      </c>
      <c r="G234" t="s">
        <v>1781</v>
      </c>
      <c r="H234">
        <v>20260241</v>
      </c>
      <c r="I234">
        <v>1</v>
      </c>
    </row>
    <row r="235" spans="1:9" x14ac:dyDescent="0.3">
      <c r="A235">
        <v>20260242</v>
      </c>
      <c r="B235" t="s">
        <v>536</v>
      </c>
      <c r="C235" t="s">
        <v>70</v>
      </c>
      <c r="D235" t="s">
        <v>52</v>
      </c>
      <c r="E235">
        <v>3937.99</v>
      </c>
      <c r="F235">
        <v>1312.66</v>
      </c>
      <c r="G235" t="s">
        <v>1786</v>
      </c>
      <c r="H235">
        <v>20260242</v>
      </c>
      <c r="I235">
        <v>1</v>
      </c>
    </row>
    <row r="236" spans="1:9" x14ac:dyDescent="0.3">
      <c r="A236">
        <v>20260243</v>
      </c>
      <c r="B236" t="s">
        <v>53</v>
      </c>
      <c r="C236" t="s">
        <v>54</v>
      </c>
      <c r="D236" t="s">
        <v>49</v>
      </c>
      <c r="E236">
        <v>201.43</v>
      </c>
      <c r="F236">
        <v>201.43</v>
      </c>
      <c r="G236" t="s">
        <v>1791</v>
      </c>
      <c r="H236">
        <v>20260243</v>
      </c>
      <c r="I236">
        <v>1</v>
      </c>
    </row>
    <row r="237" spans="1:9" x14ac:dyDescent="0.3">
      <c r="A237">
        <v>20260244</v>
      </c>
      <c r="B237" t="s">
        <v>681</v>
      </c>
      <c r="C237" t="s">
        <v>682</v>
      </c>
      <c r="D237" t="s">
        <v>49</v>
      </c>
      <c r="E237">
        <v>1231.8900000000001</v>
      </c>
      <c r="F237">
        <v>1231.8900000000001</v>
      </c>
      <c r="G237" t="s">
        <v>1794</v>
      </c>
      <c r="H237">
        <v>20260244</v>
      </c>
      <c r="I237">
        <v>1</v>
      </c>
    </row>
    <row r="238" spans="1:9" x14ac:dyDescent="0.3">
      <c r="A238">
        <v>20260245</v>
      </c>
      <c r="B238" t="s">
        <v>236</v>
      </c>
      <c r="C238" t="s">
        <v>62</v>
      </c>
      <c r="D238" t="s">
        <v>49</v>
      </c>
      <c r="E238">
        <v>213.25</v>
      </c>
      <c r="F238">
        <v>213.25</v>
      </c>
      <c r="H238">
        <v>20260245</v>
      </c>
      <c r="I238">
        <v>1</v>
      </c>
    </row>
    <row r="239" spans="1:9" x14ac:dyDescent="0.3">
      <c r="A239">
        <v>20260582</v>
      </c>
      <c r="B239" t="s">
        <v>681</v>
      </c>
      <c r="C239" t="s">
        <v>682</v>
      </c>
      <c r="D239" t="s">
        <v>49</v>
      </c>
      <c r="E239">
        <v>1600</v>
      </c>
      <c r="F239">
        <v>1600</v>
      </c>
      <c r="G239" t="s">
        <v>1800</v>
      </c>
      <c r="H239">
        <v>20260582</v>
      </c>
      <c r="I239">
        <v>1</v>
      </c>
    </row>
    <row r="240" spans="1:9" x14ac:dyDescent="0.3">
      <c r="A240">
        <v>20260247</v>
      </c>
      <c r="B240" t="s">
        <v>710</v>
      </c>
      <c r="C240" t="s">
        <v>675</v>
      </c>
      <c r="D240" t="s">
        <v>52</v>
      </c>
      <c r="E240">
        <v>1457.38</v>
      </c>
      <c r="F240">
        <v>485.79</v>
      </c>
      <c r="G240" t="s">
        <v>1804</v>
      </c>
      <c r="H240">
        <v>20260247</v>
      </c>
      <c r="I240">
        <v>1</v>
      </c>
    </row>
    <row r="241" spans="1:9" x14ac:dyDescent="0.3">
      <c r="A241">
        <v>20260248</v>
      </c>
      <c r="B241" t="s">
        <v>637</v>
      </c>
      <c r="C241" t="s">
        <v>92</v>
      </c>
      <c r="D241" t="s">
        <v>49</v>
      </c>
      <c r="E241">
        <v>358.1</v>
      </c>
      <c r="F241">
        <v>358.1</v>
      </c>
      <c r="H241">
        <v>20260248</v>
      </c>
      <c r="I241">
        <v>1</v>
      </c>
    </row>
    <row r="242" spans="1:9" x14ac:dyDescent="0.3">
      <c r="A242">
        <v>20260249</v>
      </c>
      <c r="B242" t="s">
        <v>712</v>
      </c>
      <c r="C242" t="s">
        <v>62</v>
      </c>
      <c r="D242" t="s">
        <v>49</v>
      </c>
      <c r="E242">
        <v>330</v>
      </c>
      <c r="F242">
        <v>330</v>
      </c>
      <c r="G242" t="s">
        <v>1812</v>
      </c>
      <c r="H242">
        <v>20260249</v>
      </c>
      <c r="I242">
        <v>1</v>
      </c>
    </row>
    <row r="243" spans="1:9" x14ac:dyDescent="0.3">
      <c r="A243">
        <v>20260250</v>
      </c>
      <c r="B243" t="s">
        <v>400</v>
      </c>
      <c r="C243" t="s">
        <v>401</v>
      </c>
      <c r="D243" t="s">
        <v>52</v>
      </c>
      <c r="E243">
        <v>941.51</v>
      </c>
      <c r="F243">
        <v>313.83999999999997</v>
      </c>
      <c r="G243" t="s">
        <v>1814</v>
      </c>
      <c r="H243">
        <v>20260250</v>
      </c>
      <c r="I243">
        <v>1</v>
      </c>
    </row>
    <row r="244" spans="1:9" x14ac:dyDescent="0.3">
      <c r="A244">
        <v>20260251</v>
      </c>
      <c r="B244" t="s">
        <v>713</v>
      </c>
      <c r="C244" t="s">
        <v>714</v>
      </c>
      <c r="D244" t="s">
        <v>49</v>
      </c>
      <c r="E244">
        <v>2013.9</v>
      </c>
      <c r="F244">
        <v>2013.9</v>
      </c>
      <c r="G244" t="s">
        <v>1817</v>
      </c>
      <c r="H244">
        <v>20260251</v>
      </c>
      <c r="I244">
        <v>1</v>
      </c>
    </row>
    <row r="245" spans="1:9" x14ac:dyDescent="0.3">
      <c r="A245">
        <v>20260252</v>
      </c>
      <c r="B245" t="s">
        <v>402</v>
      </c>
      <c r="C245" t="s">
        <v>92</v>
      </c>
      <c r="D245" t="s">
        <v>49</v>
      </c>
      <c r="E245">
        <v>643.07000000000005</v>
      </c>
      <c r="F245">
        <v>643.07000000000005</v>
      </c>
      <c r="G245" t="s">
        <v>1822</v>
      </c>
      <c r="H245">
        <v>20260252</v>
      </c>
      <c r="I245">
        <v>1</v>
      </c>
    </row>
    <row r="246" spans="1:9" x14ac:dyDescent="0.3">
      <c r="A246">
        <v>20260253</v>
      </c>
      <c r="B246" t="s">
        <v>638</v>
      </c>
      <c r="C246" t="s">
        <v>92</v>
      </c>
      <c r="D246" t="s">
        <v>49</v>
      </c>
      <c r="E246">
        <v>2410.52</v>
      </c>
      <c r="F246">
        <v>2410.52</v>
      </c>
      <c r="G246" t="s">
        <v>1825</v>
      </c>
      <c r="H246">
        <v>20260253</v>
      </c>
      <c r="I246">
        <v>1</v>
      </c>
    </row>
    <row r="247" spans="1:9" x14ac:dyDescent="0.3">
      <c r="A247">
        <v>20260254</v>
      </c>
      <c r="B247" t="s">
        <v>403</v>
      </c>
      <c r="C247" t="s">
        <v>58</v>
      </c>
      <c r="D247" t="s">
        <v>52</v>
      </c>
      <c r="E247">
        <v>1434.71</v>
      </c>
      <c r="F247">
        <v>478.24</v>
      </c>
      <c r="G247" t="s">
        <v>1830</v>
      </c>
      <c r="H247">
        <v>20260254</v>
      </c>
      <c r="I247">
        <v>1</v>
      </c>
    </row>
    <row r="248" spans="1:9" x14ac:dyDescent="0.3">
      <c r="A248">
        <v>20260255</v>
      </c>
      <c r="B248" t="s">
        <v>404</v>
      </c>
      <c r="C248" t="s">
        <v>405</v>
      </c>
      <c r="D248" t="s">
        <v>49</v>
      </c>
      <c r="E248">
        <v>220.21</v>
      </c>
      <c r="F248">
        <v>220.21</v>
      </c>
      <c r="G248" t="s">
        <v>1834</v>
      </c>
      <c r="H248">
        <v>20260255</v>
      </c>
      <c r="I248">
        <v>1</v>
      </c>
    </row>
    <row r="249" spans="1:9" x14ac:dyDescent="0.3">
      <c r="A249">
        <v>20260256</v>
      </c>
      <c r="B249" t="s">
        <v>94</v>
      </c>
      <c r="C249" t="s">
        <v>58</v>
      </c>
      <c r="D249" t="s">
        <v>52</v>
      </c>
      <c r="E249">
        <v>735.38</v>
      </c>
      <c r="F249">
        <v>245.13</v>
      </c>
      <c r="G249" t="s">
        <v>1837</v>
      </c>
      <c r="H249">
        <v>20260256</v>
      </c>
      <c r="I249">
        <v>1</v>
      </c>
    </row>
    <row r="250" spans="1:9" x14ac:dyDescent="0.3">
      <c r="A250">
        <v>20260257</v>
      </c>
      <c r="B250" t="s">
        <v>406</v>
      </c>
      <c r="C250" t="s">
        <v>114</v>
      </c>
      <c r="D250" t="s">
        <v>49</v>
      </c>
      <c r="E250">
        <v>850</v>
      </c>
      <c r="F250">
        <v>850</v>
      </c>
      <c r="G250" t="s">
        <v>1840</v>
      </c>
      <c r="H250">
        <v>20260257</v>
      </c>
      <c r="I250">
        <v>1</v>
      </c>
    </row>
    <row r="251" spans="1:9" x14ac:dyDescent="0.3">
      <c r="A251">
        <v>20260258</v>
      </c>
      <c r="B251" t="s">
        <v>133</v>
      </c>
      <c r="C251" t="s">
        <v>62</v>
      </c>
      <c r="D251" t="s">
        <v>49</v>
      </c>
      <c r="E251">
        <v>741.24</v>
      </c>
      <c r="F251">
        <v>741.24</v>
      </c>
      <c r="G251" t="s">
        <v>1843</v>
      </c>
      <c r="H251">
        <v>20260258</v>
      </c>
      <c r="I251">
        <v>1</v>
      </c>
    </row>
    <row r="252" spans="1:9" x14ac:dyDescent="0.3">
      <c r="A252">
        <v>20260259</v>
      </c>
      <c r="B252" t="s">
        <v>539</v>
      </c>
      <c r="C252" t="s">
        <v>114</v>
      </c>
      <c r="D252" t="s">
        <v>49</v>
      </c>
      <c r="E252">
        <v>792.71</v>
      </c>
      <c r="F252">
        <v>792.71</v>
      </c>
      <c r="G252" t="s">
        <v>1846</v>
      </c>
      <c r="H252">
        <v>20260259</v>
      </c>
      <c r="I252">
        <v>1</v>
      </c>
    </row>
    <row r="253" spans="1:9" x14ac:dyDescent="0.3">
      <c r="A253">
        <v>20260260</v>
      </c>
      <c r="B253" t="s">
        <v>745</v>
      </c>
      <c r="C253" t="s">
        <v>746</v>
      </c>
      <c r="D253" t="s">
        <v>49</v>
      </c>
      <c r="E253">
        <v>910.8</v>
      </c>
      <c r="F253">
        <v>910.8</v>
      </c>
      <c r="G253" t="s">
        <v>1848</v>
      </c>
      <c r="H253">
        <v>20260260</v>
      </c>
      <c r="I253">
        <v>1</v>
      </c>
    </row>
    <row r="254" spans="1:9" x14ac:dyDescent="0.3">
      <c r="A254">
        <v>20260261</v>
      </c>
      <c r="B254" t="s">
        <v>320</v>
      </c>
      <c r="C254" t="s">
        <v>290</v>
      </c>
      <c r="D254" t="s">
        <v>49</v>
      </c>
      <c r="E254">
        <v>1366.2</v>
      </c>
      <c r="F254">
        <v>1366.2</v>
      </c>
      <c r="G254" t="s">
        <v>1851</v>
      </c>
      <c r="H254">
        <v>20260261</v>
      </c>
      <c r="I254">
        <v>1</v>
      </c>
    </row>
    <row r="255" spans="1:9" x14ac:dyDescent="0.3">
      <c r="A255">
        <v>20260262</v>
      </c>
      <c r="B255" t="s">
        <v>748</v>
      </c>
      <c r="C255" t="s">
        <v>70</v>
      </c>
      <c r="D255" t="s">
        <v>52</v>
      </c>
      <c r="E255">
        <v>832.85</v>
      </c>
      <c r="F255">
        <v>277.62</v>
      </c>
      <c r="G255" t="s">
        <v>1857</v>
      </c>
      <c r="H255">
        <v>20260262</v>
      </c>
      <c r="I255">
        <v>1</v>
      </c>
    </row>
    <row r="256" spans="1:9" x14ac:dyDescent="0.3">
      <c r="A256">
        <v>20260263</v>
      </c>
      <c r="B256" t="s">
        <v>538</v>
      </c>
      <c r="C256" t="s">
        <v>380</v>
      </c>
      <c r="D256" t="s">
        <v>49</v>
      </c>
      <c r="E256">
        <v>908.67</v>
      </c>
      <c r="F256">
        <v>908.67</v>
      </c>
      <c r="G256" t="s">
        <v>1859</v>
      </c>
      <c r="H256">
        <v>20260263</v>
      </c>
      <c r="I256">
        <v>1</v>
      </c>
    </row>
    <row r="257" spans="1:9" x14ac:dyDescent="0.3">
      <c r="A257">
        <v>20260264</v>
      </c>
      <c r="B257" t="s">
        <v>478</v>
      </c>
      <c r="C257" t="s">
        <v>479</v>
      </c>
      <c r="D257" t="s">
        <v>49</v>
      </c>
      <c r="E257">
        <v>440</v>
      </c>
      <c r="F257">
        <v>440</v>
      </c>
      <c r="G257" t="s">
        <v>1862</v>
      </c>
      <c r="H257">
        <v>20260264</v>
      </c>
      <c r="I257">
        <v>1</v>
      </c>
    </row>
    <row r="258" spans="1:9" x14ac:dyDescent="0.3">
      <c r="A258">
        <v>20260265</v>
      </c>
      <c r="B258" t="s">
        <v>718</v>
      </c>
      <c r="C258" t="s">
        <v>719</v>
      </c>
      <c r="D258" t="s">
        <v>52</v>
      </c>
      <c r="E258">
        <v>4900.4799999999996</v>
      </c>
      <c r="F258">
        <v>1633.49</v>
      </c>
      <c r="G258" t="s">
        <v>1866</v>
      </c>
      <c r="H258">
        <v>20260265</v>
      </c>
      <c r="I258">
        <v>1</v>
      </c>
    </row>
    <row r="259" spans="1:9" x14ac:dyDescent="0.3">
      <c r="A259">
        <v>20260266</v>
      </c>
      <c r="B259" t="s">
        <v>480</v>
      </c>
      <c r="C259" t="s">
        <v>62</v>
      </c>
      <c r="D259" t="s">
        <v>49</v>
      </c>
      <c r="E259">
        <v>353.37</v>
      </c>
      <c r="F259">
        <v>353.37</v>
      </c>
      <c r="G259" t="s">
        <v>1871</v>
      </c>
      <c r="H259">
        <v>20260266</v>
      </c>
      <c r="I259">
        <v>1</v>
      </c>
    </row>
    <row r="260" spans="1:9" x14ac:dyDescent="0.3">
      <c r="A260">
        <v>20260267</v>
      </c>
      <c r="B260" t="s">
        <v>715</v>
      </c>
      <c r="D260" t="s">
        <v>49</v>
      </c>
      <c r="E260">
        <v>773.01</v>
      </c>
      <c r="F260">
        <v>773.01</v>
      </c>
      <c r="G260" t="s">
        <v>1873</v>
      </c>
      <c r="H260">
        <v>20260267</v>
      </c>
      <c r="I260">
        <v>1</v>
      </c>
    </row>
    <row r="261" spans="1:9" x14ac:dyDescent="0.3">
      <c r="A261">
        <v>20260268</v>
      </c>
      <c r="B261" t="s">
        <v>483</v>
      </c>
      <c r="C261" t="s">
        <v>484</v>
      </c>
      <c r="D261" t="s">
        <v>49</v>
      </c>
      <c r="E261">
        <v>473.69</v>
      </c>
      <c r="F261">
        <v>473.69</v>
      </c>
      <c r="G261" t="s">
        <v>1875</v>
      </c>
      <c r="H261">
        <v>20260268</v>
      </c>
      <c r="I261">
        <v>1</v>
      </c>
    </row>
    <row r="262" spans="1:9" x14ac:dyDescent="0.3">
      <c r="A262">
        <v>20260269</v>
      </c>
      <c r="B262" t="s">
        <v>540</v>
      </c>
      <c r="C262" t="s">
        <v>58</v>
      </c>
      <c r="D262" t="s">
        <v>49</v>
      </c>
      <c r="E262">
        <v>700.41</v>
      </c>
      <c r="F262">
        <v>700.41</v>
      </c>
      <c r="G262" t="s">
        <v>1877</v>
      </c>
      <c r="H262">
        <v>20260269</v>
      </c>
      <c r="I262">
        <v>1</v>
      </c>
    </row>
    <row r="263" spans="1:9" x14ac:dyDescent="0.3">
      <c r="A263">
        <v>20260590</v>
      </c>
      <c r="B263" t="s">
        <v>644</v>
      </c>
      <c r="C263" t="s">
        <v>645</v>
      </c>
      <c r="D263" t="s">
        <v>49</v>
      </c>
      <c r="E263">
        <v>189</v>
      </c>
      <c r="F263">
        <v>189</v>
      </c>
      <c r="G263" t="s">
        <v>1880</v>
      </c>
      <c r="H263">
        <v>20260590</v>
      </c>
      <c r="I263">
        <v>1</v>
      </c>
    </row>
    <row r="264" spans="1:9" x14ac:dyDescent="0.3">
      <c r="A264">
        <v>20260271</v>
      </c>
      <c r="B264" t="s">
        <v>322</v>
      </c>
      <c r="C264" t="s">
        <v>100</v>
      </c>
      <c r="D264" t="s">
        <v>49</v>
      </c>
      <c r="E264">
        <v>428.59</v>
      </c>
      <c r="F264">
        <v>428.59</v>
      </c>
      <c r="G264" t="s">
        <v>1883</v>
      </c>
      <c r="H264">
        <v>20260271</v>
      </c>
      <c r="I264">
        <v>1</v>
      </c>
    </row>
    <row r="265" spans="1:9" x14ac:dyDescent="0.3">
      <c r="A265">
        <v>20260272</v>
      </c>
      <c r="B265" t="s">
        <v>365</v>
      </c>
      <c r="C265" t="s">
        <v>92</v>
      </c>
      <c r="D265" t="s">
        <v>49</v>
      </c>
      <c r="E265">
        <v>161.57</v>
      </c>
      <c r="F265">
        <v>161.57</v>
      </c>
      <c r="G265" t="s">
        <v>1886</v>
      </c>
      <c r="H265">
        <v>20260272</v>
      </c>
      <c r="I265">
        <v>1</v>
      </c>
    </row>
    <row r="266" spans="1:9" x14ac:dyDescent="0.3">
      <c r="A266">
        <v>20260273</v>
      </c>
      <c r="B266" t="s">
        <v>481</v>
      </c>
      <c r="C266" t="s">
        <v>482</v>
      </c>
      <c r="D266" t="s">
        <v>49</v>
      </c>
      <c r="E266">
        <v>338.36</v>
      </c>
      <c r="F266">
        <v>338.36</v>
      </c>
      <c r="G266" t="s">
        <v>1889</v>
      </c>
      <c r="H266">
        <v>20260273</v>
      </c>
      <c r="I266">
        <v>1</v>
      </c>
    </row>
    <row r="267" spans="1:9" x14ac:dyDescent="0.3">
      <c r="A267">
        <v>20260274</v>
      </c>
      <c r="B267" t="s">
        <v>91</v>
      </c>
      <c r="C267" t="s">
        <v>92</v>
      </c>
      <c r="D267" t="s">
        <v>49</v>
      </c>
      <c r="E267">
        <v>606.01</v>
      </c>
      <c r="F267">
        <v>606.01</v>
      </c>
      <c r="G267" t="s">
        <v>1893</v>
      </c>
      <c r="H267">
        <v>20260274</v>
      </c>
      <c r="I267">
        <v>1</v>
      </c>
    </row>
    <row r="268" spans="1:9" x14ac:dyDescent="0.3">
      <c r="A268">
        <v>20260275</v>
      </c>
      <c r="B268" t="s">
        <v>244</v>
      </c>
      <c r="C268" t="s">
        <v>100</v>
      </c>
      <c r="D268" t="s">
        <v>49</v>
      </c>
      <c r="E268">
        <v>504.43</v>
      </c>
      <c r="F268">
        <v>504.43</v>
      </c>
      <c r="G268" t="s">
        <v>1895</v>
      </c>
      <c r="H268">
        <v>20260275</v>
      </c>
      <c r="I268">
        <v>1</v>
      </c>
    </row>
    <row r="269" spans="1:9" x14ac:dyDescent="0.3">
      <c r="A269">
        <v>20260276</v>
      </c>
      <c r="B269" t="s">
        <v>321</v>
      </c>
      <c r="C269" t="s">
        <v>100</v>
      </c>
      <c r="D269" t="s">
        <v>49</v>
      </c>
      <c r="E269">
        <v>338.35</v>
      </c>
      <c r="F269">
        <v>338.35</v>
      </c>
      <c r="G269" t="s">
        <v>1897</v>
      </c>
      <c r="H269">
        <v>20260276</v>
      </c>
      <c r="I269">
        <v>1</v>
      </c>
    </row>
    <row r="270" spans="1:9" x14ac:dyDescent="0.3">
      <c r="A270">
        <v>20260277</v>
      </c>
      <c r="B270" t="s">
        <v>93</v>
      </c>
      <c r="C270" t="s">
        <v>70</v>
      </c>
      <c r="D270" t="s">
        <v>52</v>
      </c>
      <c r="E270">
        <v>1260.73</v>
      </c>
      <c r="F270">
        <v>420.24</v>
      </c>
      <c r="G270" t="s">
        <v>1900</v>
      </c>
      <c r="H270">
        <v>20260277</v>
      </c>
      <c r="I270">
        <v>1</v>
      </c>
    </row>
    <row r="271" spans="1:9" x14ac:dyDescent="0.3">
      <c r="A271">
        <v>20260278</v>
      </c>
      <c r="B271" t="s">
        <v>683</v>
      </c>
      <c r="C271" t="s">
        <v>327</v>
      </c>
      <c r="D271" t="s">
        <v>49</v>
      </c>
      <c r="E271">
        <v>757.54</v>
      </c>
      <c r="F271">
        <v>757.54</v>
      </c>
      <c r="G271" t="s">
        <v>1905</v>
      </c>
      <c r="H271">
        <v>20260278</v>
      </c>
      <c r="I271">
        <v>1</v>
      </c>
    </row>
    <row r="272" spans="1:9" x14ac:dyDescent="0.3">
      <c r="A272">
        <v>20260279</v>
      </c>
      <c r="B272" t="s">
        <v>282</v>
      </c>
      <c r="C272" t="s">
        <v>282</v>
      </c>
      <c r="D272" t="s">
        <v>49</v>
      </c>
      <c r="E272">
        <v>500</v>
      </c>
      <c r="F272">
        <v>500</v>
      </c>
      <c r="G272" t="s">
        <v>1907</v>
      </c>
      <c r="H272">
        <v>20260279</v>
      </c>
      <c r="I272">
        <v>1</v>
      </c>
    </row>
    <row r="273" spans="1:9" x14ac:dyDescent="0.3">
      <c r="A273">
        <v>20260280</v>
      </c>
      <c r="B273" t="s">
        <v>488</v>
      </c>
      <c r="C273" t="s">
        <v>489</v>
      </c>
      <c r="D273" t="s">
        <v>49</v>
      </c>
      <c r="E273">
        <v>744.39</v>
      </c>
      <c r="F273">
        <v>744.39</v>
      </c>
      <c r="G273" t="s">
        <v>1909</v>
      </c>
      <c r="H273">
        <v>20260280</v>
      </c>
      <c r="I273">
        <v>1</v>
      </c>
    </row>
    <row r="274" spans="1:9" x14ac:dyDescent="0.3">
      <c r="A274">
        <v>20260281</v>
      </c>
      <c r="B274" t="s">
        <v>720</v>
      </c>
      <c r="C274" t="s">
        <v>92</v>
      </c>
      <c r="D274" t="s">
        <v>49</v>
      </c>
      <c r="E274">
        <v>416.61</v>
      </c>
      <c r="F274">
        <v>416.61</v>
      </c>
      <c r="G274" t="s">
        <v>1912</v>
      </c>
      <c r="H274">
        <v>20260281</v>
      </c>
      <c r="I274">
        <v>1</v>
      </c>
    </row>
    <row r="275" spans="1:9" x14ac:dyDescent="0.3">
      <c r="A275">
        <v>20260282</v>
      </c>
      <c r="B275" t="s">
        <v>419</v>
      </c>
      <c r="C275" t="s">
        <v>324</v>
      </c>
      <c r="D275" t="s">
        <v>49</v>
      </c>
      <c r="E275">
        <v>992.21</v>
      </c>
      <c r="F275">
        <v>992.21</v>
      </c>
      <c r="G275" t="s">
        <v>1914</v>
      </c>
      <c r="H275">
        <v>20260282</v>
      </c>
      <c r="I275">
        <v>1</v>
      </c>
    </row>
    <row r="276" spans="1:9" x14ac:dyDescent="0.3">
      <c r="A276">
        <v>20260283</v>
      </c>
      <c r="B276" t="s">
        <v>271</v>
      </c>
      <c r="C276" t="s">
        <v>272</v>
      </c>
      <c r="D276" t="s">
        <v>49</v>
      </c>
      <c r="E276">
        <v>675.42</v>
      </c>
      <c r="F276">
        <v>675.42</v>
      </c>
      <c r="G276" t="s">
        <v>1917</v>
      </c>
      <c r="H276">
        <v>20260283</v>
      </c>
      <c r="I276">
        <v>1</v>
      </c>
    </row>
    <row r="277" spans="1:9" x14ac:dyDescent="0.3">
      <c r="A277">
        <v>20260284</v>
      </c>
      <c r="B277" t="s">
        <v>420</v>
      </c>
      <c r="C277" t="s">
        <v>70</v>
      </c>
      <c r="D277" t="s">
        <v>52</v>
      </c>
      <c r="E277">
        <v>6840</v>
      </c>
      <c r="F277">
        <v>2280</v>
      </c>
      <c r="G277" t="s">
        <v>1921</v>
      </c>
      <c r="H277">
        <v>20260284</v>
      </c>
      <c r="I277">
        <v>1</v>
      </c>
    </row>
    <row r="278" spans="1:9" x14ac:dyDescent="0.3">
      <c r="A278">
        <v>20260285</v>
      </c>
      <c r="B278" t="s">
        <v>684</v>
      </c>
      <c r="C278" t="s">
        <v>519</v>
      </c>
      <c r="D278" t="s">
        <v>49</v>
      </c>
      <c r="E278">
        <v>573.96</v>
      </c>
      <c r="F278">
        <v>573.96</v>
      </c>
      <c r="G278" t="s">
        <v>1927</v>
      </c>
      <c r="H278">
        <v>20260285</v>
      </c>
      <c r="I278">
        <v>1</v>
      </c>
    </row>
    <row r="279" spans="1:9" x14ac:dyDescent="0.3">
      <c r="A279">
        <v>20260286</v>
      </c>
      <c r="B279" t="s">
        <v>421</v>
      </c>
      <c r="C279" t="s">
        <v>62</v>
      </c>
      <c r="D279" t="s">
        <v>49</v>
      </c>
      <c r="E279">
        <v>679.71</v>
      </c>
      <c r="F279">
        <v>679.71</v>
      </c>
      <c r="G279" t="s">
        <v>1930</v>
      </c>
      <c r="H279">
        <v>20260286</v>
      </c>
      <c r="I279">
        <v>1</v>
      </c>
    </row>
    <row r="280" spans="1:9" x14ac:dyDescent="0.3">
      <c r="A280">
        <v>20260287</v>
      </c>
      <c r="B280" t="s">
        <v>543</v>
      </c>
      <c r="C280" t="s">
        <v>544</v>
      </c>
      <c r="D280" t="s">
        <v>49</v>
      </c>
      <c r="E280">
        <v>416.02</v>
      </c>
      <c r="F280">
        <v>416.02</v>
      </c>
      <c r="G280" t="s">
        <v>1933</v>
      </c>
      <c r="H280">
        <v>20260287</v>
      </c>
      <c r="I280">
        <v>1</v>
      </c>
    </row>
    <row r="281" spans="1:9" x14ac:dyDescent="0.3">
      <c r="A281">
        <v>20260288</v>
      </c>
      <c r="B281" t="s">
        <v>326</v>
      </c>
      <c r="C281" t="s">
        <v>327</v>
      </c>
      <c r="D281" t="s">
        <v>52</v>
      </c>
      <c r="E281">
        <v>1178.43</v>
      </c>
      <c r="F281">
        <v>392.81</v>
      </c>
      <c r="G281" t="s">
        <v>1936</v>
      </c>
      <c r="H281">
        <v>20260288</v>
      </c>
      <c r="I281">
        <v>1</v>
      </c>
    </row>
    <row r="282" spans="1:9" x14ac:dyDescent="0.3">
      <c r="A282">
        <v>20260289</v>
      </c>
      <c r="B282" t="s">
        <v>545</v>
      </c>
      <c r="C282" t="s">
        <v>546</v>
      </c>
      <c r="D282" t="s">
        <v>49</v>
      </c>
      <c r="E282">
        <v>454.66</v>
      </c>
      <c r="F282">
        <v>454.66</v>
      </c>
      <c r="G282" t="s">
        <v>1941</v>
      </c>
      <c r="H282">
        <v>20260289</v>
      </c>
      <c r="I282">
        <v>1</v>
      </c>
    </row>
    <row r="283" spans="1:9" x14ac:dyDescent="0.3">
      <c r="A283">
        <v>20260291</v>
      </c>
      <c r="B283" t="s">
        <v>125</v>
      </c>
      <c r="C283" t="s">
        <v>126</v>
      </c>
      <c r="D283" t="s">
        <v>49</v>
      </c>
      <c r="E283">
        <v>222.23</v>
      </c>
      <c r="F283">
        <v>222.23</v>
      </c>
      <c r="G283" t="s">
        <v>1944</v>
      </c>
      <c r="H283">
        <v>20260291</v>
      </c>
      <c r="I283">
        <v>1</v>
      </c>
    </row>
    <row r="284" spans="1:9" x14ac:dyDescent="0.3">
      <c r="A284">
        <v>20260292</v>
      </c>
      <c r="B284" t="s">
        <v>685</v>
      </c>
      <c r="C284" t="s">
        <v>686</v>
      </c>
      <c r="D284" t="s">
        <v>49</v>
      </c>
      <c r="E284">
        <v>2283.33</v>
      </c>
      <c r="F284">
        <v>2283.33</v>
      </c>
      <c r="G284" t="s">
        <v>1946</v>
      </c>
      <c r="H284">
        <v>20260292</v>
      </c>
      <c r="I284">
        <v>1</v>
      </c>
    </row>
    <row r="285" spans="1:9" x14ac:dyDescent="0.3">
      <c r="A285">
        <v>20260293</v>
      </c>
      <c r="B285" t="s">
        <v>50</v>
      </c>
      <c r="C285" t="s">
        <v>51</v>
      </c>
      <c r="D285" t="s">
        <v>52</v>
      </c>
      <c r="E285">
        <v>1427.71</v>
      </c>
      <c r="F285">
        <v>475.9</v>
      </c>
      <c r="G285" t="s">
        <v>1950</v>
      </c>
      <c r="H285">
        <v>20260293</v>
      </c>
      <c r="I285">
        <v>1</v>
      </c>
    </row>
    <row r="286" spans="1:9" x14ac:dyDescent="0.3">
      <c r="A286">
        <v>20260295</v>
      </c>
      <c r="B286" t="s">
        <v>548</v>
      </c>
      <c r="C286" t="s">
        <v>549</v>
      </c>
      <c r="D286" t="s">
        <v>49</v>
      </c>
      <c r="E286">
        <v>451.34</v>
      </c>
      <c r="F286">
        <v>451.34</v>
      </c>
      <c r="G286" t="s">
        <v>1955</v>
      </c>
      <c r="H286">
        <v>20260295</v>
      </c>
      <c r="I286">
        <v>1</v>
      </c>
    </row>
    <row r="287" spans="1:9" x14ac:dyDescent="0.3">
      <c r="A287">
        <v>20260296</v>
      </c>
      <c r="B287" t="s">
        <v>773</v>
      </c>
      <c r="C287" t="s">
        <v>167</v>
      </c>
      <c r="D287" t="s">
        <v>49</v>
      </c>
      <c r="E287">
        <v>1275.6199999999999</v>
      </c>
      <c r="F287">
        <v>1275.6199999999999</v>
      </c>
      <c r="G287" t="s">
        <v>1957</v>
      </c>
      <c r="H287">
        <v>20260296</v>
      </c>
      <c r="I287">
        <v>1</v>
      </c>
    </row>
    <row r="288" spans="1:9" x14ac:dyDescent="0.3">
      <c r="A288">
        <v>20260297</v>
      </c>
      <c r="B288" t="s">
        <v>492</v>
      </c>
      <c r="C288" t="s">
        <v>156</v>
      </c>
      <c r="D288" t="s">
        <v>52</v>
      </c>
      <c r="E288">
        <v>4212.2</v>
      </c>
      <c r="F288">
        <v>1404.07</v>
      </c>
      <c r="G288" t="s">
        <v>1962</v>
      </c>
      <c r="H288">
        <v>20260297</v>
      </c>
      <c r="I288">
        <v>1</v>
      </c>
    </row>
    <row r="289" spans="1:9" x14ac:dyDescent="0.3">
      <c r="A289">
        <v>20260298</v>
      </c>
      <c r="B289" t="s">
        <v>660</v>
      </c>
      <c r="C289" t="s">
        <v>531</v>
      </c>
      <c r="D289" t="s">
        <v>49</v>
      </c>
      <c r="E289">
        <v>569.25</v>
      </c>
      <c r="F289">
        <v>569.25</v>
      </c>
      <c r="G289" t="s">
        <v>1967</v>
      </c>
      <c r="H289">
        <v>20260298</v>
      </c>
      <c r="I289">
        <v>1</v>
      </c>
    </row>
    <row r="290" spans="1:9" x14ac:dyDescent="0.3">
      <c r="A290">
        <v>20260299</v>
      </c>
      <c r="B290" t="s">
        <v>353</v>
      </c>
      <c r="C290" t="s">
        <v>156</v>
      </c>
      <c r="D290" t="s">
        <v>52</v>
      </c>
      <c r="E290">
        <v>1448.17</v>
      </c>
      <c r="F290">
        <v>482.72</v>
      </c>
      <c r="G290" t="s">
        <v>1970</v>
      </c>
      <c r="H290">
        <v>20260299</v>
      </c>
      <c r="I290">
        <v>1</v>
      </c>
    </row>
    <row r="291" spans="1:9" x14ac:dyDescent="0.3">
      <c r="A291">
        <v>20260300</v>
      </c>
      <c r="B291" t="s">
        <v>502</v>
      </c>
      <c r="C291" t="s">
        <v>503</v>
      </c>
      <c r="D291" t="s">
        <v>49</v>
      </c>
      <c r="E291">
        <v>365.43</v>
      </c>
      <c r="F291">
        <v>365.43</v>
      </c>
      <c r="G291" t="s">
        <v>1975</v>
      </c>
      <c r="H291">
        <v>20260300</v>
      </c>
      <c r="I291">
        <v>1</v>
      </c>
    </row>
    <row r="292" spans="1:9" x14ac:dyDescent="0.3">
      <c r="A292">
        <v>20260301</v>
      </c>
      <c r="B292" t="s">
        <v>504</v>
      </c>
      <c r="C292" t="s">
        <v>505</v>
      </c>
      <c r="D292" t="s">
        <v>49</v>
      </c>
      <c r="E292">
        <v>284.36</v>
      </c>
      <c r="F292">
        <v>284.36</v>
      </c>
      <c r="G292" t="s">
        <v>1979</v>
      </c>
      <c r="H292">
        <v>20260301</v>
      </c>
      <c r="I292">
        <v>1</v>
      </c>
    </row>
    <row r="293" spans="1:9" x14ac:dyDescent="0.3">
      <c r="A293">
        <v>20260302</v>
      </c>
      <c r="B293" t="s">
        <v>506</v>
      </c>
      <c r="C293" t="s">
        <v>507</v>
      </c>
      <c r="D293" t="s">
        <v>49</v>
      </c>
      <c r="E293">
        <v>171</v>
      </c>
      <c r="F293">
        <v>171</v>
      </c>
      <c r="G293" t="s">
        <v>1982</v>
      </c>
      <c r="H293">
        <v>20260302</v>
      </c>
      <c r="I293">
        <v>1</v>
      </c>
    </row>
    <row r="294" spans="1:9" x14ac:dyDescent="0.3">
      <c r="A294">
        <v>20260303</v>
      </c>
      <c r="B294" t="s">
        <v>661</v>
      </c>
      <c r="C294" t="s">
        <v>58</v>
      </c>
      <c r="D294" t="s">
        <v>52</v>
      </c>
      <c r="E294">
        <v>2247.16</v>
      </c>
      <c r="F294">
        <v>749.05</v>
      </c>
      <c r="G294" t="s">
        <v>1987</v>
      </c>
      <c r="H294">
        <v>20260303</v>
      </c>
      <c r="I294">
        <v>1</v>
      </c>
    </row>
    <row r="295" spans="1:9" x14ac:dyDescent="0.3">
      <c r="A295">
        <v>20260304</v>
      </c>
      <c r="B295" t="s">
        <v>442</v>
      </c>
      <c r="C295" t="s">
        <v>180</v>
      </c>
      <c r="D295" t="s">
        <v>49</v>
      </c>
      <c r="E295">
        <v>552.04</v>
      </c>
      <c r="F295">
        <v>552.04</v>
      </c>
      <c r="G295" t="s">
        <v>1992</v>
      </c>
      <c r="H295">
        <v>20260304</v>
      </c>
      <c r="I295">
        <v>1</v>
      </c>
    </row>
    <row r="296" spans="1:9" x14ac:dyDescent="0.3">
      <c r="A296">
        <v>20260305</v>
      </c>
      <c r="B296" t="s">
        <v>396</v>
      </c>
      <c r="C296" t="s">
        <v>397</v>
      </c>
      <c r="D296" t="s">
        <v>49</v>
      </c>
      <c r="E296">
        <v>906.32</v>
      </c>
      <c r="F296">
        <v>906.32</v>
      </c>
      <c r="G296" t="s">
        <v>1995</v>
      </c>
      <c r="H296">
        <v>20260305</v>
      </c>
      <c r="I296">
        <v>1</v>
      </c>
    </row>
    <row r="297" spans="1:9" x14ac:dyDescent="0.3">
      <c r="A297">
        <v>20260307</v>
      </c>
      <c r="B297" t="s">
        <v>355</v>
      </c>
      <c r="C297" t="s">
        <v>356</v>
      </c>
      <c r="D297" t="s">
        <v>49</v>
      </c>
      <c r="E297">
        <v>1050.81</v>
      </c>
      <c r="F297">
        <v>1050.81</v>
      </c>
      <c r="G297" t="s">
        <v>1998</v>
      </c>
      <c r="H297">
        <v>20260307</v>
      </c>
      <c r="I297">
        <v>1</v>
      </c>
    </row>
    <row r="298" spans="1:9" x14ac:dyDescent="0.3">
      <c r="A298">
        <v>20260308</v>
      </c>
      <c r="B298" t="s">
        <v>764</v>
      </c>
      <c r="C298" t="s">
        <v>167</v>
      </c>
      <c r="D298" t="s">
        <v>49</v>
      </c>
      <c r="E298">
        <v>869</v>
      </c>
      <c r="F298">
        <v>869</v>
      </c>
      <c r="G298" t="s">
        <v>2003</v>
      </c>
      <c r="H298">
        <v>20260308</v>
      </c>
      <c r="I298">
        <v>1</v>
      </c>
    </row>
    <row r="299" spans="1:9" x14ac:dyDescent="0.3">
      <c r="A299">
        <v>20260309</v>
      </c>
      <c r="B299" t="s">
        <v>398</v>
      </c>
      <c r="C299" t="s">
        <v>92</v>
      </c>
      <c r="D299" t="s">
        <v>49</v>
      </c>
      <c r="E299">
        <v>3310.18</v>
      </c>
      <c r="F299">
        <v>3310.18</v>
      </c>
      <c r="G299" t="s">
        <v>2007</v>
      </c>
      <c r="H299">
        <v>20260309</v>
      </c>
      <c r="I299">
        <v>1</v>
      </c>
    </row>
    <row r="300" spans="1:9" x14ac:dyDescent="0.3">
      <c r="A300">
        <v>20260310</v>
      </c>
      <c r="B300" t="s">
        <v>758</v>
      </c>
      <c r="C300" t="s">
        <v>167</v>
      </c>
      <c r="D300" t="s">
        <v>49</v>
      </c>
      <c r="E300">
        <v>828.25</v>
      </c>
      <c r="F300">
        <v>828.25</v>
      </c>
      <c r="G300" t="s">
        <v>2011</v>
      </c>
      <c r="H300">
        <v>20260310</v>
      </c>
      <c r="I300">
        <v>1</v>
      </c>
    </row>
    <row r="301" spans="1:9" x14ac:dyDescent="0.3">
      <c r="A301">
        <v>20260311</v>
      </c>
      <c r="B301" t="s">
        <v>498</v>
      </c>
      <c r="C301" t="s">
        <v>393</v>
      </c>
      <c r="D301" t="s">
        <v>49</v>
      </c>
      <c r="E301">
        <v>583.48</v>
      </c>
      <c r="F301">
        <v>583.48</v>
      </c>
      <c r="G301" t="s">
        <v>2014</v>
      </c>
      <c r="H301">
        <v>20260311</v>
      </c>
      <c r="I301">
        <v>1</v>
      </c>
    </row>
    <row r="302" spans="1:9" x14ac:dyDescent="0.3">
      <c r="A302">
        <v>20260312</v>
      </c>
      <c r="B302" t="s">
        <v>357</v>
      </c>
      <c r="C302" t="s">
        <v>62</v>
      </c>
      <c r="D302" t="s">
        <v>49</v>
      </c>
      <c r="E302">
        <v>290</v>
      </c>
      <c r="F302">
        <v>290</v>
      </c>
      <c r="G302" t="s">
        <v>2017</v>
      </c>
      <c r="H302">
        <v>20260312</v>
      </c>
      <c r="I302">
        <v>0</v>
      </c>
    </row>
    <row r="303" spans="1:9" x14ac:dyDescent="0.3">
      <c r="A303">
        <v>20260313</v>
      </c>
      <c r="B303" t="s">
        <v>739</v>
      </c>
      <c r="C303" t="s">
        <v>740</v>
      </c>
      <c r="D303" t="s">
        <v>49</v>
      </c>
      <c r="E303">
        <v>377.76</v>
      </c>
      <c r="F303">
        <v>377.76</v>
      </c>
      <c r="G303" t="s">
        <v>2021</v>
      </c>
      <c r="H303">
        <v>20260313</v>
      </c>
      <c r="I303">
        <v>1</v>
      </c>
    </row>
    <row r="304" spans="1:9" x14ac:dyDescent="0.3">
      <c r="A304">
        <v>20260314</v>
      </c>
      <c r="B304" t="s">
        <v>362</v>
      </c>
      <c r="C304" t="s">
        <v>363</v>
      </c>
      <c r="D304" t="s">
        <v>49</v>
      </c>
      <c r="E304">
        <v>49.88</v>
      </c>
      <c r="F304">
        <v>49.88</v>
      </c>
      <c r="G304" t="s">
        <v>2024</v>
      </c>
      <c r="H304">
        <v>20260314</v>
      </c>
      <c r="I304">
        <v>1</v>
      </c>
    </row>
    <row r="305" spans="1:9" x14ac:dyDescent="0.3">
      <c r="A305">
        <v>20260583</v>
      </c>
      <c r="B305" t="s">
        <v>358</v>
      </c>
      <c r="C305" t="s">
        <v>359</v>
      </c>
      <c r="D305" t="s">
        <v>49</v>
      </c>
      <c r="E305">
        <v>1400</v>
      </c>
      <c r="F305">
        <v>1400</v>
      </c>
      <c r="G305" t="s">
        <v>2027</v>
      </c>
      <c r="H305">
        <v>20260583</v>
      </c>
      <c r="I305">
        <v>1</v>
      </c>
    </row>
    <row r="306" spans="1:9" x14ac:dyDescent="0.3">
      <c r="A306">
        <v>20260316</v>
      </c>
      <c r="B306" t="s">
        <v>399</v>
      </c>
      <c r="C306" t="s">
        <v>56</v>
      </c>
      <c r="D306" t="s">
        <v>49</v>
      </c>
      <c r="E306">
        <v>333.52</v>
      </c>
      <c r="F306">
        <v>333.52</v>
      </c>
      <c r="G306" t="s">
        <v>2031</v>
      </c>
      <c r="H306">
        <v>20260316</v>
      </c>
      <c r="I306">
        <v>1</v>
      </c>
    </row>
    <row r="307" spans="1:9" x14ac:dyDescent="0.3">
      <c r="A307">
        <v>20260599</v>
      </c>
      <c r="B307" t="s">
        <v>770</v>
      </c>
      <c r="C307" t="s">
        <v>262</v>
      </c>
      <c r="D307" t="s">
        <v>49</v>
      </c>
      <c r="E307">
        <v>389.23</v>
      </c>
      <c r="F307">
        <v>389.23</v>
      </c>
      <c r="G307" t="s">
        <v>2033</v>
      </c>
      <c r="H307">
        <v>20260599</v>
      </c>
      <c r="I307">
        <v>1</v>
      </c>
    </row>
    <row r="308" spans="1:9" x14ac:dyDescent="0.3">
      <c r="A308">
        <v>20260318</v>
      </c>
      <c r="B308" t="s">
        <v>368</v>
      </c>
      <c r="C308" t="s">
        <v>205</v>
      </c>
      <c r="D308" t="s">
        <v>49</v>
      </c>
      <c r="E308">
        <v>288.37</v>
      </c>
      <c r="F308">
        <v>288.37</v>
      </c>
      <c r="G308" t="s">
        <v>2036</v>
      </c>
      <c r="H308">
        <v>20260318</v>
      </c>
      <c r="I308">
        <v>1</v>
      </c>
    </row>
    <row r="309" spans="1:9" x14ac:dyDescent="0.3">
      <c r="A309">
        <v>20260319</v>
      </c>
      <c r="B309" t="s">
        <v>63</v>
      </c>
      <c r="C309" t="s">
        <v>64</v>
      </c>
      <c r="D309" t="s">
        <v>49</v>
      </c>
      <c r="E309">
        <v>348.59</v>
      </c>
      <c r="F309">
        <v>348.59</v>
      </c>
      <c r="G309" t="s">
        <v>2038</v>
      </c>
      <c r="H309">
        <v>20260319</v>
      </c>
      <c r="I309">
        <v>1</v>
      </c>
    </row>
    <row r="310" spans="1:9" x14ac:dyDescent="0.3">
      <c r="A310">
        <v>20260320</v>
      </c>
      <c r="B310" t="s">
        <v>121</v>
      </c>
      <c r="C310" t="s">
        <v>122</v>
      </c>
      <c r="D310" t="s">
        <v>49</v>
      </c>
      <c r="E310">
        <v>396.66</v>
      </c>
      <c r="F310">
        <v>396.66</v>
      </c>
      <c r="G310" t="s">
        <v>2040</v>
      </c>
      <c r="H310">
        <v>20260320</v>
      </c>
      <c r="I310">
        <v>1</v>
      </c>
    </row>
    <row r="311" spans="1:9" x14ac:dyDescent="0.3">
      <c r="A311">
        <v>20260321</v>
      </c>
      <c r="B311" t="s">
        <v>662</v>
      </c>
      <c r="C311" t="s">
        <v>62</v>
      </c>
      <c r="D311" t="s">
        <v>49</v>
      </c>
      <c r="E311">
        <v>628.21</v>
      </c>
      <c r="F311">
        <v>628.21</v>
      </c>
      <c r="G311" t="s">
        <v>2043</v>
      </c>
      <c r="H311">
        <v>20260321</v>
      </c>
      <c r="I311">
        <v>1</v>
      </c>
    </row>
    <row r="312" spans="1:9" x14ac:dyDescent="0.3">
      <c r="A312">
        <v>20260322</v>
      </c>
      <c r="B312" t="s">
        <v>668</v>
      </c>
      <c r="C312" t="s">
        <v>62</v>
      </c>
      <c r="D312" t="s">
        <v>49</v>
      </c>
      <c r="E312">
        <v>667.67</v>
      </c>
      <c r="F312">
        <v>667.67</v>
      </c>
      <c r="G312" t="s">
        <v>2045</v>
      </c>
      <c r="H312">
        <v>20260322</v>
      </c>
      <c r="I312">
        <v>1</v>
      </c>
    </row>
    <row r="313" spans="1:9" x14ac:dyDescent="0.3">
      <c r="A313">
        <v>20260323</v>
      </c>
      <c r="B313" t="s">
        <v>550</v>
      </c>
      <c r="C313" t="s">
        <v>551</v>
      </c>
      <c r="D313" t="s">
        <v>49</v>
      </c>
      <c r="E313">
        <v>611.13</v>
      </c>
      <c r="F313">
        <v>611.13</v>
      </c>
      <c r="G313" t="s">
        <v>2048</v>
      </c>
      <c r="H313">
        <v>20260323</v>
      </c>
      <c r="I313">
        <v>1</v>
      </c>
    </row>
    <row r="314" spans="1:9" x14ac:dyDescent="0.3">
      <c r="A314">
        <v>20260324</v>
      </c>
      <c r="B314" t="s">
        <v>369</v>
      </c>
      <c r="C314" t="s">
        <v>92</v>
      </c>
      <c r="D314" t="s">
        <v>49</v>
      </c>
      <c r="E314">
        <v>289.23</v>
      </c>
      <c r="F314">
        <v>289.23</v>
      </c>
      <c r="G314" t="s">
        <v>2051</v>
      </c>
      <c r="H314">
        <v>20260324</v>
      </c>
      <c r="I314">
        <v>1</v>
      </c>
    </row>
    <row r="315" spans="1:9" x14ac:dyDescent="0.3">
      <c r="A315">
        <v>20260325</v>
      </c>
      <c r="B315" t="s">
        <v>97</v>
      </c>
      <c r="C315" t="s">
        <v>58</v>
      </c>
      <c r="D315" t="s">
        <v>52</v>
      </c>
      <c r="E315">
        <v>1030.83</v>
      </c>
      <c r="F315">
        <v>343.61</v>
      </c>
      <c r="G315" t="s">
        <v>2054</v>
      </c>
      <c r="H315">
        <v>20260325</v>
      </c>
      <c r="I315">
        <v>1</v>
      </c>
    </row>
    <row r="316" spans="1:9" x14ac:dyDescent="0.3">
      <c r="A316">
        <v>20260326</v>
      </c>
      <c r="B316" t="s">
        <v>117</v>
      </c>
      <c r="C316" t="s">
        <v>70</v>
      </c>
      <c r="D316" t="s">
        <v>52</v>
      </c>
      <c r="E316">
        <v>483.04</v>
      </c>
      <c r="F316">
        <v>161.01</v>
      </c>
      <c r="G316" t="s">
        <v>2057</v>
      </c>
      <c r="H316">
        <v>20260326</v>
      </c>
      <c r="I316">
        <v>1</v>
      </c>
    </row>
    <row r="317" spans="1:9" x14ac:dyDescent="0.3">
      <c r="A317">
        <v>20260327</v>
      </c>
      <c r="B317" t="s">
        <v>674</v>
      </c>
      <c r="C317" t="s">
        <v>675</v>
      </c>
      <c r="D317" t="s">
        <v>52</v>
      </c>
      <c r="E317">
        <v>4092.08</v>
      </c>
      <c r="F317">
        <v>1364.03</v>
      </c>
      <c r="G317" t="s">
        <v>2060</v>
      </c>
      <c r="H317">
        <v>20260327</v>
      </c>
      <c r="I317">
        <v>1</v>
      </c>
    </row>
    <row r="318" spans="1:9" x14ac:dyDescent="0.3">
      <c r="A318">
        <v>20260328</v>
      </c>
      <c r="B318" t="s">
        <v>187</v>
      </c>
      <c r="C318" t="s">
        <v>92</v>
      </c>
      <c r="D318" t="s">
        <v>49</v>
      </c>
      <c r="E318">
        <v>354.33</v>
      </c>
      <c r="F318">
        <v>354.33</v>
      </c>
      <c r="G318" t="s">
        <v>2064</v>
      </c>
      <c r="H318">
        <v>20260328</v>
      </c>
      <c r="I318">
        <v>1</v>
      </c>
    </row>
    <row r="319" spans="1:9" x14ac:dyDescent="0.3">
      <c r="A319">
        <v>20260329</v>
      </c>
      <c r="B319" t="s">
        <v>669</v>
      </c>
      <c r="C319" t="s">
        <v>670</v>
      </c>
      <c r="D319" t="s">
        <v>49</v>
      </c>
      <c r="E319">
        <v>380</v>
      </c>
      <c r="F319">
        <v>380</v>
      </c>
      <c r="G319" t="s">
        <v>2066</v>
      </c>
      <c r="H319">
        <v>20260329</v>
      </c>
      <c r="I319">
        <v>0</v>
      </c>
    </row>
    <row r="320" spans="1:9" x14ac:dyDescent="0.3">
      <c r="A320">
        <v>20260331</v>
      </c>
      <c r="B320" t="s">
        <v>352</v>
      </c>
      <c r="C320" t="s">
        <v>210</v>
      </c>
      <c r="D320" t="s">
        <v>49</v>
      </c>
      <c r="E320">
        <v>328.26</v>
      </c>
      <c r="F320">
        <v>328.26</v>
      </c>
      <c r="G320" t="s">
        <v>2068</v>
      </c>
      <c r="H320">
        <v>20260331</v>
      </c>
      <c r="I320">
        <v>1</v>
      </c>
    </row>
    <row r="321" spans="1:9" x14ac:dyDescent="0.3">
      <c r="A321">
        <v>20260332</v>
      </c>
      <c r="B321" t="s">
        <v>687</v>
      </c>
      <c r="C321" t="s">
        <v>160</v>
      </c>
      <c r="D321" t="s">
        <v>49</v>
      </c>
      <c r="E321">
        <v>776.72</v>
      </c>
      <c r="F321">
        <v>776.72</v>
      </c>
      <c r="G321" t="s">
        <v>2071</v>
      </c>
      <c r="H321">
        <v>20260332</v>
      </c>
      <c r="I321">
        <v>1</v>
      </c>
    </row>
    <row r="322" spans="1:9" x14ac:dyDescent="0.3">
      <c r="A322">
        <v>20260333</v>
      </c>
      <c r="B322" t="s">
        <v>155</v>
      </c>
      <c r="C322" t="s">
        <v>156</v>
      </c>
      <c r="D322" t="s">
        <v>49</v>
      </c>
      <c r="E322">
        <v>470</v>
      </c>
      <c r="F322">
        <v>470</v>
      </c>
      <c r="G322" t="s">
        <v>2073</v>
      </c>
      <c r="H322">
        <v>20260333</v>
      </c>
      <c r="I322">
        <v>1</v>
      </c>
    </row>
    <row r="323" spans="1:9" x14ac:dyDescent="0.3">
      <c r="A323">
        <v>20260334</v>
      </c>
      <c r="B323" t="s">
        <v>727</v>
      </c>
      <c r="C323" t="s">
        <v>675</v>
      </c>
      <c r="D323" t="s">
        <v>52</v>
      </c>
      <c r="E323">
        <v>1687.02</v>
      </c>
      <c r="F323">
        <v>562.34</v>
      </c>
      <c r="G323" t="s">
        <v>2076</v>
      </c>
      <c r="H323">
        <v>20260334</v>
      </c>
      <c r="I323">
        <v>1</v>
      </c>
    </row>
    <row r="324" spans="1:9" x14ac:dyDescent="0.3">
      <c r="A324">
        <v>20260335</v>
      </c>
      <c r="B324" t="s">
        <v>69</v>
      </c>
      <c r="C324" t="s">
        <v>70</v>
      </c>
      <c r="D324" t="s">
        <v>52</v>
      </c>
      <c r="E324">
        <v>1488.37</v>
      </c>
      <c r="F324">
        <v>496.12</v>
      </c>
      <c r="G324" t="s">
        <v>2080</v>
      </c>
      <c r="H324">
        <v>20260335</v>
      </c>
      <c r="I324">
        <v>1</v>
      </c>
    </row>
    <row r="325" spans="1:9" x14ac:dyDescent="0.3">
      <c r="A325">
        <v>20260336</v>
      </c>
      <c r="B325" t="s">
        <v>728</v>
      </c>
      <c r="C325" t="s">
        <v>675</v>
      </c>
      <c r="D325" t="s">
        <v>49</v>
      </c>
      <c r="E325">
        <v>434.7</v>
      </c>
      <c r="F325">
        <v>434.7</v>
      </c>
      <c r="G325" t="s">
        <v>2085</v>
      </c>
      <c r="H325">
        <v>20260336</v>
      </c>
      <c r="I325">
        <v>1</v>
      </c>
    </row>
    <row r="326" spans="1:9" x14ac:dyDescent="0.3">
      <c r="A326">
        <v>20260603</v>
      </c>
      <c r="B326" t="s">
        <v>729</v>
      </c>
      <c r="C326" t="s">
        <v>730</v>
      </c>
      <c r="D326" t="s">
        <v>49</v>
      </c>
      <c r="E326">
        <v>758.07</v>
      </c>
      <c r="F326">
        <v>758.07</v>
      </c>
      <c r="G326" t="s">
        <v>2088</v>
      </c>
      <c r="H326">
        <v>20260603</v>
      </c>
      <c r="I326">
        <v>1</v>
      </c>
    </row>
    <row r="327" spans="1:9" x14ac:dyDescent="0.3">
      <c r="A327">
        <v>20260338</v>
      </c>
      <c r="B327" t="s">
        <v>558</v>
      </c>
      <c r="C327" t="s">
        <v>559</v>
      </c>
      <c r="D327" t="s">
        <v>52</v>
      </c>
      <c r="E327">
        <v>995.97</v>
      </c>
      <c r="F327">
        <v>331.99</v>
      </c>
      <c r="G327" t="s">
        <v>2090</v>
      </c>
      <c r="H327">
        <v>20260338</v>
      </c>
      <c r="I327">
        <v>1</v>
      </c>
    </row>
    <row r="328" spans="1:9" x14ac:dyDescent="0.3">
      <c r="A328">
        <v>20260339</v>
      </c>
      <c r="B328" t="s">
        <v>371</v>
      </c>
      <c r="C328" t="s">
        <v>372</v>
      </c>
      <c r="D328" t="s">
        <v>49</v>
      </c>
      <c r="E328">
        <v>287.52</v>
      </c>
      <c r="F328">
        <v>287.52</v>
      </c>
      <c r="G328" t="s">
        <v>2094</v>
      </c>
      <c r="H328">
        <v>20260339</v>
      </c>
      <c r="I328">
        <v>1</v>
      </c>
    </row>
    <row r="329" spans="1:9" x14ac:dyDescent="0.3">
      <c r="A329">
        <v>20260340</v>
      </c>
      <c r="B329" t="s">
        <v>556</v>
      </c>
      <c r="C329" t="s">
        <v>557</v>
      </c>
      <c r="D329" t="s">
        <v>49</v>
      </c>
      <c r="E329">
        <v>218.45</v>
      </c>
      <c r="F329">
        <v>218.45</v>
      </c>
      <c r="G329" t="s">
        <v>2096</v>
      </c>
      <c r="H329">
        <v>20260340</v>
      </c>
      <c r="I329">
        <v>1</v>
      </c>
    </row>
    <row r="330" spans="1:9" x14ac:dyDescent="0.3">
      <c r="A330">
        <v>20260341</v>
      </c>
      <c r="B330" t="s">
        <v>78</v>
      </c>
      <c r="C330" t="s">
        <v>79</v>
      </c>
      <c r="D330" t="s">
        <v>49</v>
      </c>
      <c r="E330">
        <v>139.57</v>
      </c>
      <c r="F330">
        <v>139.57</v>
      </c>
      <c r="G330" t="s">
        <v>2098</v>
      </c>
      <c r="H330">
        <v>20260341</v>
      </c>
      <c r="I330">
        <v>1</v>
      </c>
    </row>
    <row r="331" spans="1:9" x14ac:dyDescent="0.3">
      <c r="A331">
        <v>20260342</v>
      </c>
      <c r="B331" t="s">
        <v>75</v>
      </c>
      <c r="C331" t="s">
        <v>62</v>
      </c>
      <c r="D331" t="s">
        <v>49</v>
      </c>
      <c r="E331">
        <v>400</v>
      </c>
      <c r="F331">
        <v>400</v>
      </c>
      <c r="G331" t="s">
        <v>2101</v>
      </c>
      <c r="H331">
        <v>20260342</v>
      </c>
      <c r="I331">
        <v>1</v>
      </c>
    </row>
    <row r="332" spans="1:9" x14ac:dyDescent="0.3">
      <c r="A332">
        <v>20260343</v>
      </c>
      <c r="B332" t="s">
        <v>201</v>
      </c>
      <c r="C332" t="s">
        <v>197</v>
      </c>
      <c r="D332" t="s">
        <v>49</v>
      </c>
      <c r="E332">
        <v>160</v>
      </c>
      <c r="F332">
        <v>160</v>
      </c>
      <c r="G332" t="s">
        <v>2104</v>
      </c>
      <c r="H332">
        <v>20260343</v>
      </c>
      <c r="I332">
        <v>1</v>
      </c>
    </row>
    <row r="333" spans="1:9" x14ac:dyDescent="0.3">
      <c r="A333">
        <v>20260344</v>
      </c>
      <c r="B333" t="s">
        <v>663</v>
      </c>
      <c r="C333" t="s">
        <v>96</v>
      </c>
      <c r="D333" t="s">
        <v>49</v>
      </c>
      <c r="E333">
        <v>800.24</v>
      </c>
      <c r="F333">
        <v>800.24</v>
      </c>
      <c r="G333" t="s">
        <v>2107</v>
      </c>
      <c r="H333">
        <v>20260344</v>
      </c>
      <c r="I333">
        <v>1</v>
      </c>
    </row>
    <row r="334" spans="1:9" x14ac:dyDescent="0.3">
      <c r="A334">
        <v>20260345</v>
      </c>
      <c r="B334" t="s">
        <v>47</v>
      </c>
      <c r="C334" t="s">
        <v>48</v>
      </c>
      <c r="D334" t="s">
        <v>49</v>
      </c>
      <c r="E334">
        <v>1280</v>
      </c>
      <c r="F334">
        <v>1280</v>
      </c>
      <c r="G334" t="s">
        <v>2110</v>
      </c>
      <c r="H334">
        <v>20260345</v>
      </c>
      <c r="I334">
        <v>1</v>
      </c>
    </row>
    <row r="335" spans="1:9" x14ac:dyDescent="0.3">
      <c r="A335">
        <v>20260346</v>
      </c>
      <c r="B335" t="s">
        <v>132</v>
      </c>
      <c r="C335" t="s">
        <v>62</v>
      </c>
      <c r="D335" t="s">
        <v>49</v>
      </c>
      <c r="E335">
        <v>462.33</v>
      </c>
      <c r="F335">
        <v>462.33</v>
      </c>
      <c r="G335" t="s">
        <v>2115</v>
      </c>
      <c r="H335">
        <v>20260346</v>
      </c>
      <c r="I335">
        <v>1</v>
      </c>
    </row>
    <row r="336" spans="1:9" x14ac:dyDescent="0.3">
      <c r="A336">
        <v>20260347</v>
      </c>
      <c r="B336" t="s">
        <v>664</v>
      </c>
      <c r="C336" t="s">
        <v>70</v>
      </c>
      <c r="D336" t="s">
        <v>52</v>
      </c>
      <c r="E336">
        <v>2792.25</v>
      </c>
      <c r="F336">
        <v>930.75</v>
      </c>
      <c r="G336" t="s">
        <v>2117</v>
      </c>
      <c r="H336">
        <v>20260347</v>
      </c>
      <c r="I336">
        <v>1</v>
      </c>
    </row>
    <row r="337" spans="1:9" x14ac:dyDescent="0.3">
      <c r="A337">
        <v>20260348</v>
      </c>
      <c r="B337" t="s">
        <v>59</v>
      </c>
      <c r="C337" t="s">
        <v>60</v>
      </c>
      <c r="D337" t="s">
        <v>49</v>
      </c>
      <c r="E337">
        <v>449.91</v>
      </c>
      <c r="F337">
        <v>449.91</v>
      </c>
      <c r="G337" t="s">
        <v>2121</v>
      </c>
      <c r="H337">
        <v>20260348</v>
      </c>
      <c r="I337">
        <v>1</v>
      </c>
    </row>
    <row r="338" spans="1:9" x14ac:dyDescent="0.3">
      <c r="A338">
        <v>20260349</v>
      </c>
      <c r="B338" t="s">
        <v>560</v>
      </c>
      <c r="C338" t="s">
        <v>210</v>
      </c>
      <c r="D338" t="s">
        <v>49</v>
      </c>
      <c r="E338">
        <v>657.95</v>
      </c>
      <c r="F338">
        <v>657.95</v>
      </c>
      <c r="G338" t="s">
        <v>2124</v>
      </c>
      <c r="H338">
        <v>20260349</v>
      </c>
      <c r="I338">
        <v>1</v>
      </c>
    </row>
    <row r="339" spans="1:9" x14ac:dyDescent="0.3">
      <c r="A339">
        <v>20260350</v>
      </c>
      <c r="B339" t="s">
        <v>513</v>
      </c>
      <c r="C339" t="s">
        <v>210</v>
      </c>
      <c r="D339" t="s">
        <v>49</v>
      </c>
      <c r="E339">
        <v>173.65</v>
      </c>
      <c r="F339">
        <v>173.65</v>
      </c>
      <c r="G339" t="s">
        <v>2126</v>
      </c>
      <c r="H339">
        <v>20260350</v>
      </c>
      <c r="I339">
        <v>1</v>
      </c>
    </row>
    <row r="340" spans="1:9" x14ac:dyDescent="0.3">
      <c r="A340">
        <v>20260351</v>
      </c>
      <c r="B340" t="s">
        <v>508</v>
      </c>
      <c r="C340" t="s">
        <v>509</v>
      </c>
      <c r="D340" t="s">
        <v>49</v>
      </c>
      <c r="E340">
        <v>109.47</v>
      </c>
      <c r="F340">
        <v>109.47</v>
      </c>
      <c r="G340" t="s">
        <v>2128</v>
      </c>
      <c r="H340">
        <v>20260351</v>
      </c>
      <c r="I340">
        <v>0</v>
      </c>
    </row>
    <row r="341" spans="1:9" x14ac:dyDescent="0.3">
      <c r="A341">
        <v>20260352</v>
      </c>
      <c r="B341" t="s">
        <v>232</v>
      </c>
      <c r="C341" t="s">
        <v>58</v>
      </c>
      <c r="D341" t="s">
        <v>52</v>
      </c>
      <c r="E341">
        <v>1319.63</v>
      </c>
      <c r="F341">
        <v>439.88</v>
      </c>
      <c r="G341" t="s">
        <v>2130</v>
      </c>
      <c r="H341">
        <v>20260352</v>
      </c>
      <c r="I341">
        <v>1</v>
      </c>
    </row>
    <row r="342" spans="1:9" x14ac:dyDescent="0.3">
      <c r="A342">
        <v>20260353</v>
      </c>
      <c r="B342" t="s">
        <v>665</v>
      </c>
      <c r="C342" t="s">
        <v>92</v>
      </c>
      <c r="D342" t="s">
        <v>49</v>
      </c>
      <c r="E342">
        <v>921.15</v>
      </c>
      <c r="F342">
        <v>921.15</v>
      </c>
      <c r="G342" t="s">
        <v>2135</v>
      </c>
      <c r="H342">
        <v>20260353</v>
      </c>
      <c r="I342">
        <v>1</v>
      </c>
    </row>
    <row r="343" spans="1:9" x14ac:dyDescent="0.3">
      <c r="A343">
        <v>20260597</v>
      </c>
      <c r="B343" t="s">
        <v>238</v>
      </c>
      <c r="C343" t="s">
        <v>239</v>
      </c>
      <c r="D343" t="s">
        <v>49</v>
      </c>
      <c r="E343">
        <v>173.48</v>
      </c>
      <c r="F343">
        <v>173.48</v>
      </c>
      <c r="G343" t="s">
        <v>2139</v>
      </c>
      <c r="H343">
        <v>20260597</v>
      </c>
      <c r="I343">
        <v>1</v>
      </c>
    </row>
    <row r="344" spans="1:9" x14ac:dyDescent="0.3">
      <c r="A344">
        <v>20260604</v>
      </c>
      <c r="B344" t="s">
        <v>306</v>
      </c>
      <c r="C344" t="s">
        <v>307</v>
      </c>
      <c r="D344" t="s">
        <v>49</v>
      </c>
      <c r="E344">
        <v>278.52</v>
      </c>
      <c r="F344">
        <v>278.52</v>
      </c>
      <c r="G344" t="s">
        <v>2141</v>
      </c>
      <c r="H344">
        <v>20260604</v>
      </c>
      <c r="I344">
        <v>1</v>
      </c>
    </row>
    <row r="345" spans="1:9" x14ac:dyDescent="0.3">
      <c r="A345">
        <v>20260356</v>
      </c>
      <c r="B345" t="s">
        <v>561</v>
      </c>
      <c r="C345" t="s">
        <v>62</v>
      </c>
      <c r="D345" t="s">
        <v>49</v>
      </c>
      <c r="E345">
        <v>541.29</v>
      </c>
      <c r="F345">
        <v>541.29</v>
      </c>
      <c r="G345" t="s">
        <v>2144</v>
      </c>
      <c r="H345">
        <v>20260356</v>
      </c>
      <c r="I345">
        <v>1</v>
      </c>
    </row>
    <row r="346" spans="1:9" x14ac:dyDescent="0.3">
      <c r="A346">
        <v>20260358</v>
      </c>
      <c r="B346" t="s">
        <v>510</v>
      </c>
      <c r="C346" t="s">
        <v>511</v>
      </c>
      <c r="D346" t="s">
        <v>49</v>
      </c>
      <c r="E346">
        <v>800.24</v>
      </c>
      <c r="F346">
        <v>800.24</v>
      </c>
      <c r="G346" t="s">
        <v>2146</v>
      </c>
      <c r="H346">
        <v>20260358</v>
      </c>
      <c r="I346">
        <v>1</v>
      </c>
    </row>
    <row r="347" spans="1:9" x14ac:dyDescent="0.3">
      <c r="A347">
        <v>20260359</v>
      </c>
      <c r="B347" t="s">
        <v>283</v>
      </c>
      <c r="C347" t="s">
        <v>284</v>
      </c>
      <c r="D347" t="s">
        <v>52</v>
      </c>
      <c r="E347">
        <v>5989.11</v>
      </c>
      <c r="F347">
        <v>1996.37</v>
      </c>
      <c r="G347" t="s">
        <v>2148</v>
      </c>
      <c r="H347">
        <v>20260359</v>
      </c>
      <c r="I347">
        <v>1</v>
      </c>
    </row>
    <row r="348" spans="1:9" x14ac:dyDescent="0.3">
      <c r="A348">
        <v>20260360</v>
      </c>
      <c r="B348" t="s">
        <v>562</v>
      </c>
      <c r="C348" t="s">
        <v>563</v>
      </c>
      <c r="D348" t="s">
        <v>49</v>
      </c>
      <c r="E348">
        <v>1118.17</v>
      </c>
      <c r="F348">
        <v>1118.17</v>
      </c>
      <c r="G348" t="s">
        <v>2153</v>
      </c>
      <c r="H348">
        <v>20260360</v>
      </c>
      <c r="I348">
        <v>1</v>
      </c>
    </row>
    <row r="349" spans="1:9" x14ac:dyDescent="0.3">
      <c r="A349">
        <v>20260361</v>
      </c>
      <c r="B349" t="s">
        <v>101</v>
      </c>
      <c r="C349" t="s">
        <v>102</v>
      </c>
      <c r="D349" t="s">
        <v>52</v>
      </c>
      <c r="E349">
        <v>658.72</v>
      </c>
      <c r="F349">
        <v>219.57</v>
      </c>
      <c r="G349" t="s">
        <v>2157</v>
      </c>
      <c r="H349">
        <v>20260361</v>
      </c>
      <c r="I349">
        <v>1</v>
      </c>
    </row>
    <row r="350" spans="1:9" x14ac:dyDescent="0.3">
      <c r="A350">
        <v>20260362</v>
      </c>
      <c r="B350" t="s">
        <v>138</v>
      </c>
      <c r="C350" t="s">
        <v>62</v>
      </c>
      <c r="D350" t="s">
        <v>49</v>
      </c>
      <c r="E350">
        <v>247.06</v>
      </c>
      <c r="F350">
        <v>247.06</v>
      </c>
      <c r="G350" t="s">
        <v>2160</v>
      </c>
      <c r="H350">
        <v>20260362</v>
      </c>
      <c r="I350">
        <v>1</v>
      </c>
    </row>
    <row r="351" spans="1:9" x14ac:dyDescent="0.3">
      <c r="A351">
        <v>20260363</v>
      </c>
      <c r="B351" t="s">
        <v>214</v>
      </c>
      <c r="C351" t="s">
        <v>70</v>
      </c>
      <c r="D351" t="s">
        <v>52</v>
      </c>
      <c r="E351">
        <v>750.88</v>
      </c>
      <c r="F351">
        <v>250.29</v>
      </c>
      <c r="G351" t="s">
        <v>2162</v>
      </c>
      <c r="H351">
        <v>20260363</v>
      </c>
      <c r="I351">
        <v>0</v>
      </c>
    </row>
    <row r="352" spans="1:9" x14ac:dyDescent="0.3">
      <c r="A352">
        <v>20260364</v>
      </c>
      <c r="B352" t="s">
        <v>673</v>
      </c>
      <c r="C352" t="s">
        <v>591</v>
      </c>
      <c r="D352" t="s">
        <v>49</v>
      </c>
      <c r="E352">
        <v>560.32000000000005</v>
      </c>
      <c r="F352">
        <v>560.32000000000005</v>
      </c>
      <c r="G352" t="s">
        <v>2163</v>
      </c>
      <c r="H352">
        <v>20260364</v>
      </c>
      <c r="I352">
        <v>1</v>
      </c>
    </row>
    <row r="353" spans="1:9" x14ac:dyDescent="0.3">
      <c r="A353">
        <v>20260365</v>
      </c>
      <c r="B353" t="s">
        <v>566</v>
      </c>
      <c r="C353" t="s">
        <v>122</v>
      </c>
      <c r="D353" t="s">
        <v>49</v>
      </c>
      <c r="E353">
        <v>429.26</v>
      </c>
      <c r="F353">
        <v>429.26</v>
      </c>
      <c r="G353" t="s">
        <v>2165</v>
      </c>
      <c r="H353">
        <v>20260365</v>
      </c>
      <c r="I353">
        <v>1</v>
      </c>
    </row>
    <row r="354" spans="1:9" x14ac:dyDescent="0.3">
      <c r="A354">
        <v>20260606</v>
      </c>
      <c r="B354" t="s">
        <v>745</v>
      </c>
      <c r="C354" t="s">
        <v>747</v>
      </c>
      <c r="D354" t="s">
        <v>49</v>
      </c>
      <c r="E354">
        <v>455.4</v>
      </c>
      <c r="F354">
        <v>455.4</v>
      </c>
      <c r="G354" t="s">
        <v>2167</v>
      </c>
      <c r="H354">
        <v>20260606</v>
      </c>
      <c r="I354">
        <v>0</v>
      </c>
    </row>
    <row r="355" spans="1:9" x14ac:dyDescent="0.3">
      <c r="A355">
        <v>20260367</v>
      </c>
      <c r="B355" t="s">
        <v>630</v>
      </c>
      <c r="C355" t="s">
        <v>501</v>
      </c>
      <c r="D355" t="s">
        <v>49</v>
      </c>
      <c r="E355">
        <v>2230</v>
      </c>
      <c r="F355">
        <v>2230</v>
      </c>
      <c r="G355" t="s">
        <v>2169</v>
      </c>
      <c r="H355">
        <v>20260367</v>
      </c>
      <c r="I355">
        <v>1</v>
      </c>
    </row>
    <row r="356" spans="1:9" x14ac:dyDescent="0.3">
      <c r="A356">
        <v>20260368</v>
      </c>
      <c r="B356" t="s">
        <v>564</v>
      </c>
      <c r="C356" t="s">
        <v>565</v>
      </c>
      <c r="D356" t="s">
        <v>49</v>
      </c>
      <c r="E356">
        <v>755.62</v>
      </c>
      <c r="F356">
        <v>755.62</v>
      </c>
      <c r="G356" t="s">
        <v>2175</v>
      </c>
      <c r="H356">
        <v>20260368</v>
      </c>
      <c r="I356">
        <v>1</v>
      </c>
    </row>
    <row r="357" spans="1:9" x14ac:dyDescent="0.3">
      <c r="A357">
        <v>20260369</v>
      </c>
      <c r="B357" t="s">
        <v>567</v>
      </c>
      <c r="C357" t="s">
        <v>568</v>
      </c>
      <c r="D357" t="s">
        <v>49</v>
      </c>
      <c r="E357">
        <v>569.25</v>
      </c>
      <c r="F357">
        <v>569.25</v>
      </c>
      <c r="G357" t="s">
        <v>2177</v>
      </c>
      <c r="H357">
        <v>20260369</v>
      </c>
      <c r="I357">
        <v>1</v>
      </c>
    </row>
    <row r="358" spans="1:9" x14ac:dyDescent="0.3">
      <c r="A358">
        <v>20260370</v>
      </c>
      <c r="B358" t="s">
        <v>348</v>
      </c>
      <c r="C358" t="s">
        <v>58</v>
      </c>
      <c r="D358" t="s">
        <v>52</v>
      </c>
      <c r="E358">
        <v>138</v>
      </c>
      <c r="F358">
        <v>46</v>
      </c>
      <c r="G358" t="s">
        <v>2179</v>
      </c>
      <c r="H358">
        <v>20260370</v>
      </c>
      <c r="I358">
        <v>1</v>
      </c>
    </row>
    <row r="359" spans="1:9" x14ac:dyDescent="0.3">
      <c r="A359">
        <v>20260371</v>
      </c>
      <c r="B359" t="s">
        <v>743</v>
      </c>
      <c r="C359" t="s">
        <v>744</v>
      </c>
      <c r="D359" t="s">
        <v>49</v>
      </c>
      <c r="E359">
        <v>284.36</v>
      </c>
      <c r="F359">
        <v>284.36</v>
      </c>
      <c r="G359" t="s">
        <v>2182</v>
      </c>
      <c r="H359">
        <v>20260371</v>
      </c>
      <c r="I359">
        <v>1</v>
      </c>
    </row>
    <row r="360" spans="1:9" x14ac:dyDescent="0.3">
      <c r="A360">
        <v>20260372</v>
      </c>
      <c r="B360" t="s">
        <v>772</v>
      </c>
      <c r="C360" t="s">
        <v>262</v>
      </c>
      <c r="D360" t="s">
        <v>49</v>
      </c>
      <c r="E360">
        <v>343.1</v>
      </c>
      <c r="F360">
        <v>343.1</v>
      </c>
      <c r="G360" t="s">
        <v>2186</v>
      </c>
      <c r="H360">
        <v>20260372</v>
      </c>
      <c r="I360">
        <v>1</v>
      </c>
    </row>
    <row r="361" spans="1:9" x14ac:dyDescent="0.3">
      <c r="A361">
        <v>20260373</v>
      </c>
      <c r="B361" t="s">
        <v>449</v>
      </c>
      <c r="C361" t="s">
        <v>252</v>
      </c>
      <c r="D361" t="s">
        <v>49</v>
      </c>
      <c r="E361">
        <v>335.68</v>
      </c>
      <c r="F361">
        <v>335.68</v>
      </c>
      <c r="G361" t="s">
        <v>2189</v>
      </c>
      <c r="H361">
        <v>20260373</v>
      </c>
      <c r="I361">
        <v>1</v>
      </c>
    </row>
    <row r="362" spans="1:9" x14ac:dyDescent="0.3">
      <c r="A362">
        <v>20260374</v>
      </c>
      <c r="B362" t="s">
        <v>472</v>
      </c>
      <c r="C362" t="s">
        <v>62</v>
      </c>
      <c r="D362" t="s">
        <v>49</v>
      </c>
      <c r="E362">
        <v>379.44</v>
      </c>
      <c r="F362">
        <v>379.44</v>
      </c>
      <c r="G362" t="s">
        <v>2192</v>
      </c>
      <c r="H362">
        <v>20260374</v>
      </c>
      <c r="I362">
        <v>1</v>
      </c>
    </row>
    <row r="363" spans="1:9" x14ac:dyDescent="0.3">
      <c r="A363">
        <v>20260375</v>
      </c>
      <c r="B363" t="s">
        <v>571</v>
      </c>
      <c r="C363" t="s">
        <v>62</v>
      </c>
      <c r="D363" t="s">
        <v>49</v>
      </c>
      <c r="E363">
        <v>1133.46</v>
      </c>
      <c r="F363">
        <v>1133.46</v>
      </c>
      <c r="G363" t="s">
        <v>2194</v>
      </c>
      <c r="H363">
        <v>20260375</v>
      </c>
      <c r="I363">
        <v>1</v>
      </c>
    </row>
    <row r="364" spans="1:9" x14ac:dyDescent="0.3">
      <c r="A364">
        <v>20260376</v>
      </c>
      <c r="B364" t="s">
        <v>690</v>
      </c>
      <c r="C364" t="s">
        <v>92</v>
      </c>
      <c r="D364" t="s">
        <v>49</v>
      </c>
      <c r="E364">
        <v>1040.52</v>
      </c>
      <c r="F364">
        <v>1040.52</v>
      </c>
      <c r="G364" t="s">
        <v>2198</v>
      </c>
      <c r="H364">
        <v>20260376</v>
      </c>
      <c r="I364">
        <v>1</v>
      </c>
    </row>
    <row r="365" spans="1:9" x14ac:dyDescent="0.3">
      <c r="A365">
        <v>20260377</v>
      </c>
      <c r="B365" t="s">
        <v>572</v>
      </c>
      <c r="C365" t="s">
        <v>573</v>
      </c>
      <c r="D365" t="s">
        <v>49</v>
      </c>
      <c r="E365">
        <v>634.30999999999995</v>
      </c>
      <c r="F365">
        <v>634.30999999999995</v>
      </c>
      <c r="G365" t="s">
        <v>2204</v>
      </c>
      <c r="H365">
        <v>20260377</v>
      </c>
      <c r="I365">
        <v>1</v>
      </c>
    </row>
    <row r="366" spans="1:9" x14ac:dyDescent="0.3">
      <c r="A366">
        <v>20260378</v>
      </c>
      <c r="B366" t="s">
        <v>691</v>
      </c>
      <c r="C366" t="s">
        <v>692</v>
      </c>
      <c r="D366" t="s">
        <v>52</v>
      </c>
      <c r="E366">
        <v>8377.5300000000007</v>
      </c>
      <c r="F366">
        <v>2792.51</v>
      </c>
      <c r="G366" t="s">
        <v>2206</v>
      </c>
      <c r="H366">
        <v>20260378</v>
      </c>
      <c r="I366">
        <v>1</v>
      </c>
    </row>
    <row r="367" spans="1:9" x14ac:dyDescent="0.3">
      <c r="A367">
        <v>20260379</v>
      </c>
      <c r="B367" t="s">
        <v>233</v>
      </c>
      <c r="C367" t="s">
        <v>58</v>
      </c>
      <c r="D367" t="s">
        <v>52</v>
      </c>
      <c r="E367">
        <v>1173</v>
      </c>
      <c r="F367">
        <v>391</v>
      </c>
      <c r="G367" t="s">
        <v>2212</v>
      </c>
      <c r="H367">
        <v>20260379</v>
      </c>
      <c r="I367">
        <v>1</v>
      </c>
    </row>
    <row r="368" spans="1:9" x14ac:dyDescent="0.3">
      <c r="A368">
        <v>20260380</v>
      </c>
      <c r="B368" t="s">
        <v>795</v>
      </c>
      <c r="C368" t="s">
        <v>796</v>
      </c>
      <c r="D368" t="s">
        <v>49</v>
      </c>
      <c r="E368">
        <v>531.76</v>
      </c>
      <c r="F368">
        <v>531.76</v>
      </c>
      <c r="G368" t="s">
        <v>2217</v>
      </c>
      <c r="H368">
        <v>20260380</v>
      </c>
      <c r="I368">
        <v>1</v>
      </c>
    </row>
    <row r="369" spans="1:9" x14ac:dyDescent="0.3">
      <c r="A369">
        <v>20260381</v>
      </c>
      <c r="B369" t="s">
        <v>749</v>
      </c>
      <c r="C369" t="s">
        <v>160</v>
      </c>
      <c r="D369" t="s">
        <v>49</v>
      </c>
      <c r="E369">
        <v>379.15</v>
      </c>
      <c r="F369">
        <v>379.15</v>
      </c>
      <c r="G369" t="s">
        <v>2220</v>
      </c>
      <c r="H369">
        <v>20260381</v>
      </c>
      <c r="I369">
        <v>1</v>
      </c>
    </row>
    <row r="370" spans="1:9" x14ac:dyDescent="0.3">
      <c r="A370">
        <v>20260382</v>
      </c>
      <c r="B370" t="s">
        <v>694</v>
      </c>
      <c r="C370" t="s">
        <v>695</v>
      </c>
      <c r="D370" t="s">
        <v>49</v>
      </c>
      <c r="E370">
        <v>324.64999999999998</v>
      </c>
      <c r="F370">
        <v>324.64999999999998</v>
      </c>
      <c r="G370" t="s">
        <v>2224</v>
      </c>
      <c r="H370">
        <v>20260382</v>
      </c>
      <c r="I370">
        <v>1</v>
      </c>
    </row>
    <row r="371" spans="1:9" x14ac:dyDescent="0.3">
      <c r="A371">
        <v>20260383</v>
      </c>
      <c r="B371" t="s">
        <v>367</v>
      </c>
      <c r="C371" t="s">
        <v>92</v>
      </c>
      <c r="D371" t="s">
        <v>49</v>
      </c>
      <c r="E371">
        <v>590</v>
      </c>
      <c r="F371">
        <v>590</v>
      </c>
      <c r="H371">
        <v>20260383</v>
      </c>
      <c r="I371">
        <v>0</v>
      </c>
    </row>
    <row r="372" spans="1:9" x14ac:dyDescent="0.3">
      <c r="A372">
        <v>20260384</v>
      </c>
      <c r="B372" t="s">
        <v>693</v>
      </c>
      <c r="C372" t="s">
        <v>62</v>
      </c>
      <c r="D372" t="s">
        <v>49</v>
      </c>
      <c r="E372">
        <v>725.56</v>
      </c>
      <c r="F372">
        <v>725.56</v>
      </c>
      <c r="G372" t="s">
        <v>2228</v>
      </c>
      <c r="H372">
        <v>20260384</v>
      </c>
      <c r="I372">
        <v>1</v>
      </c>
    </row>
    <row r="373" spans="1:9" x14ac:dyDescent="0.3">
      <c r="A373">
        <v>20260385</v>
      </c>
      <c r="B373" t="s">
        <v>215</v>
      </c>
      <c r="C373" t="s">
        <v>216</v>
      </c>
      <c r="D373" t="s">
        <v>52</v>
      </c>
      <c r="E373">
        <v>812.07</v>
      </c>
      <c r="F373">
        <v>270.69</v>
      </c>
      <c r="G373" t="s">
        <v>2231</v>
      </c>
      <c r="H373">
        <v>20260385</v>
      </c>
      <c r="I373">
        <v>1</v>
      </c>
    </row>
    <row r="374" spans="1:9" x14ac:dyDescent="0.3">
      <c r="A374">
        <v>20260386</v>
      </c>
      <c r="B374" t="s">
        <v>129</v>
      </c>
      <c r="C374" t="s">
        <v>130</v>
      </c>
      <c r="D374" t="s">
        <v>49</v>
      </c>
      <c r="E374">
        <v>448.63</v>
      </c>
      <c r="F374">
        <v>448.63</v>
      </c>
      <c r="G374" t="s">
        <v>2233</v>
      </c>
      <c r="H374">
        <v>20260386</v>
      </c>
      <c r="I374">
        <v>1</v>
      </c>
    </row>
    <row r="375" spans="1:9" x14ac:dyDescent="0.3">
      <c r="A375">
        <v>20260387</v>
      </c>
      <c r="B375" t="s">
        <v>774</v>
      </c>
      <c r="C375" t="s">
        <v>167</v>
      </c>
      <c r="D375" t="s">
        <v>49</v>
      </c>
      <c r="E375">
        <v>548.97</v>
      </c>
      <c r="F375">
        <v>548.97</v>
      </c>
      <c r="G375" t="s">
        <v>2234</v>
      </c>
      <c r="H375">
        <v>20260387</v>
      </c>
      <c r="I375">
        <v>0</v>
      </c>
    </row>
    <row r="376" spans="1:9" x14ac:dyDescent="0.3">
      <c r="A376">
        <v>20260388</v>
      </c>
      <c r="B376" t="s">
        <v>782</v>
      </c>
      <c r="C376" t="s">
        <v>605</v>
      </c>
      <c r="D376" t="s">
        <v>49</v>
      </c>
      <c r="E376">
        <v>602.98</v>
      </c>
      <c r="F376">
        <v>602.98</v>
      </c>
      <c r="G376" t="s">
        <v>2237</v>
      </c>
      <c r="H376">
        <v>20260388</v>
      </c>
      <c r="I376">
        <v>1</v>
      </c>
    </row>
    <row r="377" spans="1:9" x14ac:dyDescent="0.3">
      <c r="A377">
        <v>20260389</v>
      </c>
      <c r="B377" t="s">
        <v>592</v>
      </c>
      <c r="C377" t="s">
        <v>114</v>
      </c>
      <c r="D377" t="s">
        <v>49</v>
      </c>
      <c r="E377">
        <v>283.27</v>
      </c>
      <c r="F377">
        <v>283.27</v>
      </c>
      <c r="G377" t="s">
        <v>2240</v>
      </c>
      <c r="H377">
        <v>20260389</v>
      </c>
      <c r="I377">
        <v>1</v>
      </c>
    </row>
    <row r="378" spans="1:9" x14ac:dyDescent="0.3">
      <c r="A378">
        <v>20260390</v>
      </c>
      <c r="B378" t="s">
        <v>590</v>
      </c>
      <c r="C378" t="s">
        <v>591</v>
      </c>
      <c r="D378" t="s">
        <v>49</v>
      </c>
      <c r="E378">
        <v>524.04</v>
      </c>
      <c r="F378">
        <v>524.04</v>
      </c>
      <c r="G378" t="s">
        <v>2242</v>
      </c>
      <c r="H378">
        <v>20260390</v>
      </c>
      <c r="I378">
        <v>1</v>
      </c>
    </row>
    <row r="379" spans="1:9" x14ac:dyDescent="0.3">
      <c r="A379">
        <v>20260391</v>
      </c>
      <c r="B379" t="s">
        <v>103</v>
      </c>
      <c r="C379" t="s">
        <v>58</v>
      </c>
      <c r="D379" t="s">
        <v>52</v>
      </c>
      <c r="E379">
        <v>558.64</v>
      </c>
      <c r="F379">
        <v>186.21</v>
      </c>
      <c r="G379" t="s">
        <v>2244</v>
      </c>
      <c r="H379">
        <v>20260391</v>
      </c>
      <c r="I379">
        <v>1</v>
      </c>
    </row>
    <row r="380" spans="1:9" x14ac:dyDescent="0.3">
      <c r="A380">
        <v>20260392</v>
      </c>
      <c r="B380" t="s">
        <v>154</v>
      </c>
      <c r="C380" t="s">
        <v>56</v>
      </c>
      <c r="D380" t="s">
        <v>49</v>
      </c>
      <c r="E380">
        <v>235.88</v>
      </c>
      <c r="F380">
        <v>235.88</v>
      </c>
      <c r="G380" t="s">
        <v>2246</v>
      </c>
      <c r="H380">
        <v>20260392</v>
      </c>
      <c r="I380">
        <v>1</v>
      </c>
    </row>
    <row r="381" spans="1:9" x14ac:dyDescent="0.3">
      <c r="A381">
        <v>20260393</v>
      </c>
      <c r="B381" t="s">
        <v>588</v>
      </c>
      <c r="C381" t="s">
        <v>589</v>
      </c>
      <c r="D381" t="s">
        <v>52</v>
      </c>
      <c r="E381">
        <v>4696.4799999999996</v>
      </c>
      <c r="F381">
        <v>1565.49</v>
      </c>
      <c r="G381" t="s">
        <v>2248</v>
      </c>
      <c r="H381">
        <v>20260393</v>
      </c>
      <c r="I381">
        <v>1</v>
      </c>
    </row>
    <row r="382" spans="1:9" x14ac:dyDescent="0.3">
      <c r="A382">
        <v>20260394</v>
      </c>
      <c r="B382" t="s">
        <v>131</v>
      </c>
      <c r="C382" t="s">
        <v>56</v>
      </c>
      <c r="D382" t="s">
        <v>49</v>
      </c>
      <c r="E382">
        <v>373.53</v>
      </c>
      <c r="F382">
        <v>373.53</v>
      </c>
      <c r="G382" t="s">
        <v>2252</v>
      </c>
      <c r="H382">
        <v>20260394</v>
      </c>
      <c r="I382">
        <v>1</v>
      </c>
    </row>
    <row r="383" spans="1:9" x14ac:dyDescent="0.3">
      <c r="A383">
        <v>20260395</v>
      </c>
      <c r="B383" t="s">
        <v>570</v>
      </c>
      <c r="C383" t="s">
        <v>156</v>
      </c>
      <c r="D383" t="s">
        <v>52</v>
      </c>
      <c r="E383">
        <v>1136.27</v>
      </c>
      <c r="F383">
        <v>378.76</v>
      </c>
      <c r="G383" t="s">
        <v>2254</v>
      </c>
      <c r="H383">
        <v>20260395</v>
      </c>
      <c r="I383">
        <v>1</v>
      </c>
    </row>
    <row r="384" spans="1:9" x14ac:dyDescent="0.3">
      <c r="A384">
        <v>20260396</v>
      </c>
      <c r="B384" t="s">
        <v>646</v>
      </c>
      <c r="C384" t="s">
        <v>647</v>
      </c>
      <c r="D384" t="s">
        <v>49</v>
      </c>
      <c r="E384">
        <v>864.76</v>
      </c>
      <c r="F384">
        <v>864.76</v>
      </c>
      <c r="G384" t="s">
        <v>2260</v>
      </c>
      <c r="H384">
        <v>20260396</v>
      </c>
      <c r="I384">
        <v>1</v>
      </c>
    </row>
    <row r="385" spans="1:9" x14ac:dyDescent="0.3">
      <c r="A385">
        <v>20260397</v>
      </c>
      <c r="B385" t="s">
        <v>245</v>
      </c>
      <c r="C385" t="s">
        <v>180</v>
      </c>
      <c r="D385" t="s">
        <v>49</v>
      </c>
      <c r="E385">
        <v>2003.19</v>
      </c>
      <c r="F385">
        <v>2003.19</v>
      </c>
      <c r="G385" t="s">
        <v>2263</v>
      </c>
      <c r="H385">
        <v>20260397</v>
      </c>
      <c r="I385">
        <v>1</v>
      </c>
    </row>
    <row r="386" spans="1:9" x14ac:dyDescent="0.3">
      <c r="A386">
        <v>20260398</v>
      </c>
      <c r="B386" t="s">
        <v>163</v>
      </c>
      <c r="C386" t="s">
        <v>58</v>
      </c>
      <c r="D386" t="s">
        <v>52</v>
      </c>
      <c r="E386">
        <v>1209.6500000000001</v>
      </c>
      <c r="F386">
        <v>403.22</v>
      </c>
      <c r="G386" t="s">
        <v>2268</v>
      </c>
      <c r="H386">
        <v>20260398</v>
      </c>
      <c r="I386">
        <v>1</v>
      </c>
    </row>
    <row r="387" spans="1:9" x14ac:dyDescent="0.3">
      <c r="A387">
        <v>20260399</v>
      </c>
      <c r="B387" t="s">
        <v>81</v>
      </c>
      <c r="C387" t="s">
        <v>70</v>
      </c>
      <c r="D387" t="s">
        <v>52</v>
      </c>
      <c r="E387">
        <v>1926.63</v>
      </c>
      <c r="F387">
        <v>642.21</v>
      </c>
      <c r="G387" t="s">
        <v>2273</v>
      </c>
      <c r="H387">
        <v>20260399</v>
      </c>
      <c r="I387">
        <v>0</v>
      </c>
    </row>
    <row r="388" spans="1:9" x14ac:dyDescent="0.3">
      <c r="A388">
        <v>20260400</v>
      </c>
      <c r="B388" t="s">
        <v>293</v>
      </c>
      <c r="C388" t="s">
        <v>294</v>
      </c>
      <c r="D388" t="s">
        <v>49</v>
      </c>
      <c r="E388">
        <v>355.55</v>
      </c>
      <c r="F388">
        <v>355.55</v>
      </c>
      <c r="G388" t="s">
        <v>2278</v>
      </c>
      <c r="H388">
        <v>20260400</v>
      </c>
      <c r="I388">
        <v>1</v>
      </c>
    </row>
    <row r="389" spans="1:9" x14ac:dyDescent="0.3">
      <c r="A389">
        <v>20260401</v>
      </c>
      <c r="B389" t="s">
        <v>593</v>
      </c>
      <c r="C389" t="s">
        <v>290</v>
      </c>
      <c r="D389" t="s">
        <v>49</v>
      </c>
      <c r="E389">
        <v>219.94</v>
      </c>
      <c r="F389">
        <v>219.94</v>
      </c>
      <c r="G389" t="s">
        <v>2281</v>
      </c>
      <c r="H389">
        <v>20260401</v>
      </c>
      <c r="I389">
        <v>1</v>
      </c>
    </row>
    <row r="390" spans="1:9" x14ac:dyDescent="0.3">
      <c r="A390">
        <v>20260402</v>
      </c>
      <c r="B390" t="s">
        <v>224</v>
      </c>
      <c r="C390" t="s">
        <v>225</v>
      </c>
      <c r="D390" t="s">
        <v>49</v>
      </c>
      <c r="E390">
        <v>582</v>
      </c>
      <c r="F390">
        <v>582</v>
      </c>
      <c r="G390" t="s">
        <v>2283</v>
      </c>
      <c r="H390">
        <v>20260402</v>
      </c>
      <c r="I390">
        <v>1</v>
      </c>
    </row>
    <row r="391" spans="1:9" x14ac:dyDescent="0.3">
      <c r="A391">
        <v>20260403</v>
      </c>
      <c r="B391" t="s">
        <v>725</v>
      </c>
      <c r="C391" t="s">
        <v>726</v>
      </c>
      <c r="D391" t="s">
        <v>49</v>
      </c>
      <c r="E391">
        <v>750</v>
      </c>
      <c r="F391">
        <v>750</v>
      </c>
      <c r="G391" t="s">
        <v>2285</v>
      </c>
      <c r="H391">
        <v>20260403</v>
      </c>
      <c r="I391">
        <v>1</v>
      </c>
    </row>
    <row r="392" spans="1:9" x14ac:dyDescent="0.3">
      <c r="A392">
        <v>20260404</v>
      </c>
      <c r="B392" t="s">
        <v>585</v>
      </c>
      <c r="C392" t="s">
        <v>210</v>
      </c>
      <c r="D392" t="s">
        <v>49</v>
      </c>
      <c r="E392">
        <v>1135.3800000000001</v>
      </c>
      <c r="F392">
        <v>1135.3800000000001</v>
      </c>
      <c r="G392" t="s">
        <v>2287</v>
      </c>
      <c r="H392">
        <v>20260404</v>
      </c>
      <c r="I392">
        <v>1</v>
      </c>
    </row>
    <row r="393" spans="1:9" x14ac:dyDescent="0.3">
      <c r="A393">
        <v>20260405</v>
      </c>
      <c r="B393" t="s">
        <v>185</v>
      </c>
      <c r="C393" t="s">
        <v>186</v>
      </c>
      <c r="D393" t="s">
        <v>52</v>
      </c>
      <c r="E393">
        <v>1209.6500000000001</v>
      </c>
      <c r="F393">
        <v>403.22</v>
      </c>
      <c r="G393" t="s">
        <v>2291</v>
      </c>
      <c r="H393">
        <v>20260405</v>
      </c>
      <c r="I393">
        <v>1</v>
      </c>
    </row>
    <row r="394" spans="1:9" x14ac:dyDescent="0.3">
      <c r="A394">
        <v>20260406</v>
      </c>
      <c r="B394" t="s">
        <v>199</v>
      </c>
      <c r="C394" t="s">
        <v>200</v>
      </c>
      <c r="D394" t="s">
        <v>49</v>
      </c>
      <c r="E394">
        <v>260</v>
      </c>
      <c r="F394">
        <v>260</v>
      </c>
      <c r="G394" t="s">
        <v>2294</v>
      </c>
      <c r="H394">
        <v>20260406</v>
      </c>
      <c r="I394">
        <v>1</v>
      </c>
    </row>
    <row r="395" spans="1:9" x14ac:dyDescent="0.3">
      <c r="A395">
        <v>20260407</v>
      </c>
      <c r="B395" t="s">
        <v>766</v>
      </c>
      <c r="C395" t="s">
        <v>760</v>
      </c>
      <c r="D395" t="s">
        <v>49</v>
      </c>
      <c r="E395">
        <v>285.52</v>
      </c>
      <c r="F395">
        <v>285.52</v>
      </c>
      <c r="G395" t="s">
        <v>2296</v>
      </c>
      <c r="H395">
        <v>20260407</v>
      </c>
      <c r="I395">
        <v>1</v>
      </c>
    </row>
    <row r="396" spans="1:9" x14ac:dyDescent="0.3">
      <c r="A396">
        <v>20260409</v>
      </c>
      <c r="B396" t="s">
        <v>67</v>
      </c>
      <c r="C396" t="s">
        <v>68</v>
      </c>
      <c r="D396" t="s">
        <v>49</v>
      </c>
      <c r="E396">
        <v>232.7</v>
      </c>
      <c r="F396">
        <v>232.7</v>
      </c>
      <c r="G396" t="s">
        <v>2299</v>
      </c>
      <c r="H396">
        <v>20260409</v>
      </c>
      <c r="I396">
        <v>1</v>
      </c>
    </row>
    <row r="397" spans="1:9" x14ac:dyDescent="0.3">
      <c r="A397">
        <v>20260410</v>
      </c>
      <c r="B397" t="s">
        <v>148</v>
      </c>
      <c r="C397" t="s">
        <v>149</v>
      </c>
      <c r="D397" t="s">
        <v>49</v>
      </c>
      <c r="E397">
        <v>503.76</v>
      </c>
      <c r="F397">
        <v>503.76</v>
      </c>
      <c r="G397" t="s">
        <v>2301</v>
      </c>
      <c r="H397">
        <v>20260410</v>
      </c>
      <c r="I397">
        <v>1</v>
      </c>
    </row>
    <row r="398" spans="1:9" x14ac:dyDescent="0.3">
      <c r="A398">
        <v>20260411</v>
      </c>
      <c r="B398" t="s">
        <v>206</v>
      </c>
      <c r="C398" t="s">
        <v>70</v>
      </c>
      <c r="D398" t="s">
        <v>52</v>
      </c>
      <c r="E398">
        <v>1265.1099999999999</v>
      </c>
      <c r="F398">
        <v>421.7</v>
      </c>
      <c r="G398" t="s">
        <v>2303</v>
      </c>
      <c r="H398">
        <v>20260411</v>
      </c>
      <c r="I398">
        <v>1</v>
      </c>
    </row>
    <row r="399" spans="1:9" x14ac:dyDescent="0.3">
      <c r="A399">
        <v>20260412</v>
      </c>
      <c r="B399" t="s">
        <v>777</v>
      </c>
      <c r="C399" t="s">
        <v>778</v>
      </c>
      <c r="D399" t="s">
        <v>49</v>
      </c>
      <c r="E399">
        <v>353.5</v>
      </c>
      <c r="F399">
        <v>353.5</v>
      </c>
      <c r="G399" t="s">
        <v>2308</v>
      </c>
      <c r="H399">
        <v>20260412</v>
      </c>
      <c r="I399">
        <v>1</v>
      </c>
    </row>
    <row r="400" spans="1:9" x14ac:dyDescent="0.3">
      <c r="A400">
        <v>20260413</v>
      </c>
      <c r="B400" t="s">
        <v>779</v>
      </c>
      <c r="C400" t="s">
        <v>778</v>
      </c>
      <c r="D400" t="s">
        <v>49</v>
      </c>
      <c r="E400">
        <v>599.89</v>
      </c>
      <c r="F400">
        <v>599.89</v>
      </c>
      <c r="G400" t="s">
        <v>2311</v>
      </c>
      <c r="H400">
        <v>20260413</v>
      </c>
      <c r="I400">
        <v>0</v>
      </c>
    </row>
    <row r="401" spans="1:9" x14ac:dyDescent="0.3">
      <c r="A401">
        <v>20260416</v>
      </c>
      <c r="B401" t="s">
        <v>783</v>
      </c>
      <c r="C401" t="s">
        <v>784</v>
      </c>
      <c r="D401" t="s">
        <v>49</v>
      </c>
      <c r="E401">
        <v>993.6</v>
      </c>
      <c r="F401">
        <v>993.6</v>
      </c>
      <c r="G401" t="s">
        <v>2314</v>
      </c>
      <c r="H401">
        <v>20260416</v>
      </c>
      <c r="I401">
        <v>1</v>
      </c>
    </row>
    <row r="402" spans="1:9" x14ac:dyDescent="0.3">
      <c r="A402">
        <v>20260417</v>
      </c>
      <c r="B402" t="s">
        <v>696</v>
      </c>
      <c r="C402" t="s">
        <v>697</v>
      </c>
      <c r="D402" t="s">
        <v>49</v>
      </c>
      <c r="E402">
        <v>860</v>
      </c>
      <c r="F402">
        <v>860</v>
      </c>
      <c r="G402" t="s">
        <v>2318</v>
      </c>
      <c r="H402">
        <v>20260417</v>
      </c>
      <c r="I402">
        <v>1</v>
      </c>
    </row>
    <row r="403" spans="1:9" x14ac:dyDescent="0.3">
      <c r="A403">
        <v>20260418</v>
      </c>
      <c r="B403" t="s">
        <v>594</v>
      </c>
      <c r="C403" t="s">
        <v>70</v>
      </c>
      <c r="D403" t="s">
        <v>52</v>
      </c>
      <c r="E403">
        <v>3415.81</v>
      </c>
      <c r="F403">
        <v>1138.5999999999999</v>
      </c>
      <c r="G403" t="s">
        <v>2321</v>
      </c>
      <c r="H403">
        <v>20260418</v>
      </c>
      <c r="I403">
        <v>1</v>
      </c>
    </row>
    <row r="404" spans="1:9" x14ac:dyDescent="0.3">
      <c r="A404">
        <v>20260419</v>
      </c>
      <c r="B404" t="s">
        <v>699</v>
      </c>
      <c r="C404" t="s">
        <v>100</v>
      </c>
      <c r="D404" t="s">
        <v>49</v>
      </c>
      <c r="E404">
        <v>1569.51</v>
      </c>
      <c r="F404">
        <v>1569.51</v>
      </c>
      <c r="G404" t="s">
        <v>2325</v>
      </c>
      <c r="H404">
        <v>20260419</v>
      </c>
      <c r="I404">
        <v>1</v>
      </c>
    </row>
    <row r="405" spans="1:9" x14ac:dyDescent="0.3">
      <c r="A405">
        <v>20260420</v>
      </c>
      <c r="B405" t="s">
        <v>108</v>
      </c>
      <c r="C405" t="s">
        <v>109</v>
      </c>
      <c r="D405" t="s">
        <v>49</v>
      </c>
      <c r="E405">
        <v>303.11</v>
      </c>
      <c r="F405">
        <v>303.11</v>
      </c>
      <c r="G405" t="s">
        <v>2330</v>
      </c>
      <c r="H405">
        <v>20260420</v>
      </c>
      <c r="I405">
        <v>1</v>
      </c>
    </row>
    <row r="406" spans="1:9" x14ac:dyDescent="0.3">
      <c r="A406">
        <v>20260421</v>
      </c>
      <c r="B406" t="s">
        <v>152</v>
      </c>
      <c r="C406" t="s">
        <v>58</v>
      </c>
      <c r="D406" t="s">
        <v>52</v>
      </c>
      <c r="E406">
        <v>733.12</v>
      </c>
      <c r="F406">
        <v>244.37</v>
      </c>
      <c r="G406" t="s">
        <v>2333</v>
      </c>
      <c r="H406">
        <v>20260421</v>
      </c>
      <c r="I406">
        <v>1</v>
      </c>
    </row>
    <row r="407" spans="1:9" x14ac:dyDescent="0.3">
      <c r="A407">
        <v>20260422</v>
      </c>
      <c r="B407" t="s">
        <v>688</v>
      </c>
      <c r="C407" t="s">
        <v>252</v>
      </c>
      <c r="D407" t="s">
        <v>49</v>
      </c>
      <c r="E407">
        <v>273.7</v>
      </c>
      <c r="F407">
        <v>273.7</v>
      </c>
      <c r="G407" t="s">
        <v>2335</v>
      </c>
      <c r="H407">
        <v>20260422</v>
      </c>
      <c r="I407">
        <v>1</v>
      </c>
    </row>
    <row r="408" spans="1:9" x14ac:dyDescent="0.3">
      <c r="A408">
        <v>20260423</v>
      </c>
      <c r="B408" t="s">
        <v>597</v>
      </c>
      <c r="C408" t="s">
        <v>598</v>
      </c>
      <c r="D408" t="s">
        <v>49</v>
      </c>
      <c r="E408">
        <v>213.26</v>
      </c>
      <c r="F408">
        <v>213.26</v>
      </c>
      <c r="G408" t="s">
        <v>2339</v>
      </c>
      <c r="H408">
        <v>20260423</v>
      </c>
      <c r="I408">
        <v>1</v>
      </c>
    </row>
    <row r="409" spans="1:9" x14ac:dyDescent="0.3">
      <c r="A409">
        <v>20260424</v>
      </c>
      <c r="B409" t="s">
        <v>762</v>
      </c>
      <c r="C409" t="s">
        <v>167</v>
      </c>
      <c r="D409" t="s">
        <v>49</v>
      </c>
      <c r="E409">
        <v>793.57</v>
      </c>
      <c r="F409">
        <v>793.57</v>
      </c>
      <c r="G409" t="s">
        <v>2342</v>
      </c>
      <c r="H409">
        <v>20260424</v>
      </c>
      <c r="I409">
        <v>1</v>
      </c>
    </row>
    <row r="410" spans="1:9" x14ac:dyDescent="0.3">
      <c r="A410">
        <v>20260425</v>
      </c>
      <c r="B410" t="s">
        <v>577</v>
      </c>
      <c r="C410" t="s">
        <v>235</v>
      </c>
      <c r="D410" t="s">
        <v>49</v>
      </c>
      <c r="E410">
        <v>238.18</v>
      </c>
      <c r="F410">
        <v>238.18</v>
      </c>
      <c r="G410" t="s">
        <v>2345</v>
      </c>
      <c r="H410">
        <v>20260425</v>
      </c>
      <c r="I410">
        <v>1</v>
      </c>
    </row>
    <row r="411" spans="1:9" x14ac:dyDescent="0.3">
      <c r="A411">
        <v>20260426</v>
      </c>
      <c r="B411" t="s">
        <v>583</v>
      </c>
      <c r="C411" t="s">
        <v>584</v>
      </c>
      <c r="D411" t="s">
        <v>49</v>
      </c>
      <c r="E411">
        <v>353.49</v>
      </c>
      <c r="F411">
        <v>353.49</v>
      </c>
      <c r="G411" t="s">
        <v>2347</v>
      </c>
      <c r="H411">
        <v>20260426</v>
      </c>
      <c r="I411">
        <v>1</v>
      </c>
    </row>
    <row r="412" spans="1:9" x14ac:dyDescent="0.3">
      <c r="A412">
        <v>20260427</v>
      </c>
      <c r="B412" t="s">
        <v>176</v>
      </c>
      <c r="C412" t="s">
        <v>156</v>
      </c>
      <c r="D412" t="s">
        <v>49</v>
      </c>
      <c r="E412">
        <v>687.21</v>
      </c>
      <c r="F412">
        <v>687.21</v>
      </c>
      <c r="G412" t="s">
        <v>2350</v>
      </c>
      <c r="H412">
        <v>20260427</v>
      </c>
      <c r="I412">
        <v>1</v>
      </c>
    </row>
    <row r="413" spans="1:9" x14ac:dyDescent="0.3">
      <c r="A413">
        <v>20260428</v>
      </c>
      <c r="B413" t="s">
        <v>158</v>
      </c>
      <c r="C413" t="s">
        <v>70</v>
      </c>
      <c r="D413" t="s">
        <v>52</v>
      </c>
      <c r="E413">
        <v>1984.5</v>
      </c>
      <c r="F413">
        <v>661.5</v>
      </c>
      <c r="G413" t="s">
        <v>2352</v>
      </c>
      <c r="H413">
        <v>20260428</v>
      </c>
      <c r="I413">
        <v>1</v>
      </c>
    </row>
    <row r="414" spans="1:9" x14ac:dyDescent="0.3">
      <c r="A414">
        <v>20260429</v>
      </c>
      <c r="B414" t="s">
        <v>780</v>
      </c>
      <c r="C414" t="s">
        <v>780</v>
      </c>
      <c r="D414" t="s">
        <v>49</v>
      </c>
      <c r="E414">
        <v>490</v>
      </c>
      <c r="F414">
        <v>490</v>
      </c>
      <c r="G414" t="s">
        <v>2357</v>
      </c>
      <c r="H414">
        <v>20260429</v>
      </c>
      <c r="I414">
        <v>1</v>
      </c>
    </row>
    <row r="415" spans="1:9" x14ac:dyDescent="0.3">
      <c r="A415">
        <v>20260430</v>
      </c>
      <c r="B415" t="s">
        <v>601</v>
      </c>
      <c r="C415" t="s">
        <v>600</v>
      </c>
      <c r="D415" t="s">
        <v>49</v>
      </c>
      <c r="E415">
        <v>410.49</v>
      </c>
      <c r="F415">
        <v>410.49</v>
      </c>
      <c r="G415" t="s">
        <v>2359</v>
      </c>
      <c r="H415">
        <v>20260430</v>
      </c>
      <c r="I415">
        <v>1</v>
      </c>
    </row>
    <row r="416" spans="1:9" x14ac:dyDescent="0.3">
      <c r="A416">
        <v>20260431</v>
      </c>
      <c r="B416" t="s">
        <v>191</v>
      </c>
      <c r="C416" t="s">
        <v>70</v>
      </c>
      <c r="D416" t="s">
        <v>49</v>
      </c>
      <c r="E416">
        <v>2066.21</v>
      </c>
      <c r="F416">
        <v>2066.21</v>
      </c>
      <c r="G416" t="s">
        <v>2360</v>
      </c>
      <c r="H416">
        <v>20260431</v>
      </c>
      <c r="I416">
        <v>1</v>
      </c>
    </row>
    <row r="417" spans="1:9" x14ac:dyDescent="0.3">
      <c r="A417">
        <v>20260432</v>
      </c>
      <c r="B417" t="s">
        <v>88</v>
      </c>
      <c r="C417" t="s">
        <v>70</v>
      </c>
      <c r="D417" t="s">
        <v>52</v>
      </c>
      <c r="E417">
        <v>2172.87</v>
      </c>
      <c r="F417">
        <v>724.29</v>
      </c>
      <c r="G417" t="s">
        <v>2364</v>
      </c>
      <c r="H417">
        <v>20260432</v>
      </c>
      <c r="I417">
        <v>1</v>
      </c>
    </row>
    <row r="418" spans="1:9" x14ac:dyDescent="0.3">
      <c r="A418">
        <v>20260433</v>
      </c>
      <c r="B418" t="s">
        <v>457</v>
      </c>
      <c r="C418" t="s">
        <v>62</v>
      </c>
      <c r="D418" t="s">
        <v>49</v>
      </c>
      <c r="E418">
        <v>492.39</v>
      </c>
      <c r="F418">
        <v>492.39</v>
      </c>
      <c r="G418" t="s">
        <v>2369</v>
      </c>
      <c r="H418">
        <v>20260433</v>
      </c>
      <c r="I418">
        <v>1</v>
      </c>
    </row>
    <row r="419" spans="1:9" x14ac:dyDescent="0.3">
      <c r="A419">
        <v>20260434</v>
      </c>
      <c r="B419" t="s">
        <v>602</v>
      </c>
      <c r="C419" t="s">
        <v>603</v>
      </c>
      <c r="D419" t="s">
        <v>49</v>
      </c>
      <c r="E419">
        <v>560</v>
      </c>
      <c r="F419">
        <v>560</v>
      </c>
      <c r="G419" t="s">
        <v>2371</v>
      </c>
      <c r="H419">
        <v>20260434</v>
      </c>
      <c r="I419">
        <v>1</v>
      </c>
    </row>
    <row r="420" spans="1:9" x14ac:dyDescent="0.3">
      <c r="A420">
        <v>20260435</v>
      </c>
      <c r="B420" t="s">
        <v>781</v>
      </c>
      <c r="C420" t="s">
        <v>92</v>
      </c>
      <c r="D420" t="s">
        <v>49</v>
      </c>
      <c r="E420">
        <v>830.89</v>
      </c>
      <c r="F420">
        <v>830.89</v>
      </c>
      <c r="G420" t="s">
        <v>2374</v>
      </c>
      <c r="H420">
        <v>20260435</v>
      </c>
      <c r="I420">
        <v>1</v>
      </c>
    </row>
    <row r="421" spans="1:9" x14ac:dyDescent="0.3">
      <c r="A421">
        <v>20260436</v>
      </c>
      <c r="B421" t="s">
        <v>604</v>
      </c>
      <c r="C421" t="s">
        <v>605</v>
      </c>
      <c r="D421" t="s">
        <v>49</v>
      </c>
      <c r="E421">
        <v>1178.3399999999999</v>
      </c>
      <c r="F421">
        <v>1178.3399999999999</v>
      </c>
      <c r="G421" t="s">
        <v>2376</v>
      </c>
      <c r="H421">
        <v>20260436</v>
      </c>
      <c r="I421">
        <v>1</v>
      </c>
    </row>
    <row r="422" spans="1:9" x14ac:dyDescent="0.3">
      <c r="A422">
        <v>20260437</v>
      </c>
      <c r="B422" t="s">
        <v>785</v>
      </c>
      <c r="C422" t="s">
        <v>786</v>
      </c>
      <c r="D422" t="s">
        <v>52</v>
      </c>
      <c r="E422">
        <v>2003.43</v>
      </c>
      <c r="F422">
        <v>667.81</v>
      </c>
      <c r="G422" t="s">
        <v>2381</v>
      </c>
      <c r="H422">
        <v>20260437</v>
      </c>
      <c r="I422">
        <v>1</v>
      </c>
    </row>
    <row r="423" spans="1:9" x14ac:dyDescent="0.3">
      <c r="A423">
        <v>20260438</v>
      </c>
      <c r="B423" t="s">
        <v>586</v>
      </c>
      <c r="C423" t="s">
        <v>587</v>
      </c>
      <c r="D423" t="s">
        <v>49</v>
      </c>
      <c r="E423">
        <v>130.44999999999999</v>
      </c>
      <c r="F423">
        <v>130.44999999999999</v>
      </c>
      <c r="G423" t="s">
        <v>2385</v>
      </c>
      <c r="H423">
        <v>20260438</v>
      </c>
      <c r="I423">
        <v>1</v>
      </c>
    </row>
    <row r="424" spans="1:9" x14ac:dyDescent="0.3">
      <c r="A424">
        <v>20260439</v>
      </c>
      <c r="B424" t="s">
        <v>218</v>
      </c>
      <c r="C424" t="s">
        <v>114</v>
      </c>
      <c r="D424" t="s">
        <v>49</v>
      </c>
      <c r="E424">
        <v>380</v>
      </c>
      <c r="F424">
        <v>380</v>
      </c>
      <c r="G424" t="s">
        <v>2387</v>
      </c>
      <c r="H424">
        <v>20260439</v>
      </c>
      <c r="I424">
        <v>1</v>
      </c>
    </row>
    <row r="425" spans="1:9" x14ac:dyDescent="0.3">
      <c r="A425">
        <v>20260440</v>
      </c>
      <c r="B425" t="s">
        <v>422</v>
      </c>
      <c r="C425" t="s">
        <v>423</v>
      </c>
      <c r="D425" t="s">
        <v>49</v>
      </c>
      <c r="E425">
        <v>972.54</v>
      </c>
      <c r="F425">
        <v>972.54</v>
      </c>
      <c r="G425" t="s">
        <v>2390</v>
      </c>
      <c r="H425">
        <v>20260440</v>
      </c>
      <c r="I425">
        <v>1</v>
      </c>
    </row>
    <row r="426" spans="1:9" x14ac:dyDescent="0.3">
      <c r="A426">
        <v>20260441</v>
      </c>
      <c r="B426" t="s">
        <v>72</v>
      </c>
      <c r="C426" t="s">
        <v>70</v>
      </c>
      <c r="D426" t="s">
        <v>52</v>
      </c>
      <c r="E426">
        <v>1050</v>
      </c>
      <c r="F426">
        <v>350</v>
      </c>
      <c r="G426" t="s">
        <v>2394</v>
      </c>
      <c r="H426">
        <v>20260441</v>
      </c>
      <c r="I426">
        <v>1</v>
      </c>
    </row>
    <row r="427" spans="1:9" x14ac:dyDescent="0.3">
      <c r="A427">
        <v>20260442</v>
      </c>
      <c r="B427" t="s">
        <v>606</v>
      </c>
      <c r="C427" t="s">
        <v>607</v>
      </c>
      <c r="D427" t="s">
        <v>49</v>
      </c>
      <c r="E427">
        <v>203.55</v>
      </c>
      <c r="F427">
        <v>203.55</v>
      </c>
      <c r="G427" t="s">
        <v>2399</v>
      </c>
      <c r="H427">
        <v>20260442</v>
      </c>
      <c r="I427">
        <v>1</v>
      </c>
    </row>
    <row r="428" spans="1:9" x14ac:dyDescent="0.3">
      <c r="A428">
        <v>20260443</v>
      </c>
      <c r="B428" t="s">
        <v>741</v>
      </c>
      <c r="C428" t="s">
        <v>742</v>
      </c>
      <c r="D428" t="s">
        <v>49</v>
      </c>
      <c r="E428">
        <v>8209.0400000000009</v>
      </c>
      <c r="F428">
        <v>8209.0400000000009</v>
      </c>
      <c r="G428" t="s">
        <v>2402</v>
      </c>
      <c r="H428">
        <v>20260443</v>
      </c>
      <c r="I428">
        <v>1</v>
      </c>
    </row>
    <row r="429" spans="1:9" x14ac:dyDescent="0.3">
      <c r="A429">
        <v>20260444</v>
      </c>
      <c r="B429" t="s">
        <v>750</v>
      </c>
      <c r="C429" t="s">
        <v>751</v>
      </c>
      <c r="D429" t="s">
        <v>49</v>
      </c>
      <c r="E429">
        <v>231.78</v>
      </c>
      <c r="F429">
        <v>231.78</v>
      </c>
      <c r="G429" t="s">
        <v>2407</v>
      </c>
      <c r="H429">
        <v>20260444</v>
      </c>
      <c r="I429">
        <v>1</v>
      </c>
    </row>
    <row r="430" spans="1:9" x14ac:dyDescent="0.3">
      <c r="A430">
        <v>20260445</v>
      </c>
      <c r="B430" t="s">
        <v>689</v>
      </c>
      <c r="C430" t="s">
        <v>92</v>
      </c>
      <c r="D430" t="s">
        <v>49</v>
      </c>
      <c r="E430">
        <v>1061.3699999999999</v>
      </c>
      <c r="F430">
        <v>1061.3699999999999</v>
      </c>
      <c r="G430" t="s">
        <v>2409</v>
      </c>
      <c r="H430">
        <v>20260445</v>
      </c>
      <c r="I430">
        <v>1</v>
      </c>
    </row>
    <row r="431" spans="1:9" x14ac:dyDescent="0.3">
      <c r="A431">
        <v>20260446</v>
      </c>
      <c r="B431" t="s">
        <v>775</v>
      </c>
      <c r="C431" t="s">
        <v>119</v>
      </c>
      <c r="D431" t="s">
        <v>49</v>
      </c>
      <c r="E431">
        <v>621</v>
      </c>
      <c r="F431">
        <v>621</v>
      </c>
      <c r="G431" t="s">
        <v>2413</v>
      </c>
      <c r="H431">
        <v>20260446</v>
      </c>
      <c r="I431">
        <v>1</v>
      </c>
    </row>
    <row r="432" spans="1:9" x14ac:dyDescent="0.3">
      <c r="A432">
        <v>20260447</v>
      </c>
      <c r="B432" t="s">
        <v>608</v>
      </c>
      <c r="C432" t="s">
        <v>609</v>
      </c>
      <c r="D432" t="s">
        <v>49</v>
      </c>
      <c r="E432">
        <v>1132.32</v>
      </c>
      <c r="F432">
        <v>1132.32</v>
      </c>
      <c r="G432" t="s">
        <v>2416</v>
      </c>
      <c r="H432">
        <v>20260447</v>
      </c>
      <c r="I432">
        <v>1</v>
      </c>
    </row>
    <row r="433" spans="1:9" x14ac:dyDescent="0.3">
      <c r="A433">
        <v>20260448</v>
      </c>
      <c r="B433" t="s">
        <v>788</v>
      </c>
      <c r="C433" t="s">
        <v>789</v>
      </c>
      <c r="D433" t="s">
        <v>49</v>
      </c>
      <c r="E433">
        <v>1033.42</v>
      </c>
      <c r="F433">
        <v>1033.42</v>
      </c>
      <c r="G433" t="s">
        <v>2420</v>
      </c>
      <c r="H433">
        <v>20260448</v>
      </c>
      <c r="I433">
        <v>1</v>
      </c>
    </row>
    <row r="434" spans="1:9" x14ac:dyDescent="0.3">
      <c r="A434">
        <v>20260449</v>
      </c>
      <c r="B434" t="s">
        <v>787</v>
      </c>
      <c r="C434" t="s">
        <v>92</v>
      </c>
      <c r="D434" t="s">
        <v>49</v>
      </c>
      <c r="E434">
        <v>230.01</v>
      </c>
      <c r="F434">
        <v>230.01</v>
      </c>
      <c r="G434" t="s">
        <v>2424</v>
      </c>
      <c r="H434">
        <v>20260449</v>
      </c>
      <c r="I434">
        <v>1</v>
      </c>
    </row>
    <row r="435" spans="1:9" x14ac:dyDescent="0.3">
      <c r="A435">
        <v>20260450</v>
      </c>
      <c r="B435" t="s">
        <v>552</v>
      </c>
      <c r="C435" t="s">
        <v>553</v>
      </c>
      <c r="D435" t="s">
        <v>52</v>
      </c>
      <c r="E435">
        <v>1427.22</v>
      </c>
      <c r="F435">
        <v>475.74</v>
      </c>
      <c r="G435" t="s">
        <v>2427</v>
      </c>
      <c r="H435">
        <v>20260450</v>
      </c>
      <c r="I435">
        <v>1</v>
      </c>
    </row>
    <row r="436" spans="1:9" x14ac:dyDescent="0.3">
      <c r="A436">
        <v>20260451</v>
      </c>
      <c r="B436" t="s">
        <v>424</v>
      </c>
      <c r="C436" t="s">
        <v>425</v>
      </c>
      <c r="D436" t="s">
        <v>49</v>
      </c>
      <c r="E436">
        <v>368.01</v>
      </c>
      <c r="F436">
        <v>368.01</v>
      </c>
      <c r="G436" t="s">
        <v>2431</v>
      </c>
      <c r="H436">
        <v>20260451</v>
      </c>
      <c r="I436">
        <v>1</v>
      </c>
    </row>
    <row r="437" spans="1:9" x14ac:dyDescent="0.3">
      <c r="A437">
        <v>20260452</v>
      </c>
      <c r="B437" t="s">
        <v>790</v>
      </c>
      <c r="C437" t="s">
        <v>250</v>
      </c>
      <c r="D437" t="s">
        <v>49</v>
      </c>
      <c r="E437">
        <v>1255.46</v>
      </c>
      <c r="F437">
        <v>1255.46</v>
      </c>
      <c r="G437" t="s">
        <v>2434</v>
      </c>
      <c r="H437">
        <v>20260452</v>
      </c>
      <c r="I437">
        <v>1</v>
      </c>
    </row>
    <row r="438" spans="1:9" x14ac:dyDescent="0.3">
      <c r="A438">
        <v>20260453</v>
      </c>
      <c r="B438" t="s">
        <v>791</v>
      </c>
      <c r="C438" t="s">
        <v>792</v>
      </c>
      <c r="D438" t="s">
        <v>49</v>
      </c>
      <c r="E438">
        <v>193.56</v>
      </c>
      <c r="F438">
        <v>193.56</v>
      </c>
      <c r="G438" t="s">
        <v>2438</v>
      </c>
      <c r="H438">
        <v>20260453</v>
      </c>
      <c r="I438">
        <v>1</v>
      </c>
    </row>
    <row r="439" spans="1:9" x14ac:dyDescent="0.3">
      <c r="A439">
        <v>20260585</v>
      </c>
      <c r="B439" t="s">
        <v>276</v>
      </c>
      <c r="C439" t="s">
        <v>277</v>
      </c>
      <c r="D439" t="s">
        <v>49</v>
      </c>
      <c r="E439">
        <v>120</v>
      </c>
      <c r="F439">
        <v>120</v>
      </c>
      <c r="G439" t="s">
        <v>2440</v>
      </c>
      <c r="H439">
        <v>20260585</v>
      </c>
      <c r="I439">
        <v>0</v>
      </c>
    </row>
    <row r="440" spans="1:9" x14ac:dyDescent="0.3">
      <c r="A440">
        <v>20260455</v>
      </c>
      <c r="B440" t="s">
        <v>793</v>
      </c>
      <c r="C440" t="s">
        <v>62</v>
      </c>
      <c r="D440" t="s">
        <v>49</v>
      </c>
      <c r="E440">
        <v>350</v>
      </c>
      <c r="F440">
        <v>350</v>
      </c>
      <c r="G440" t="s">
        <v>2443</v>
      </c>
      <c r="H440">
        <v>20260455</v>
      </c>
      <c r="I440">
        <v>1</v>
      </c>
    </row>
    <row r="441" spans="1:9" x14ac:dyDescent="0.3">
      <c r="A441">
        <v>20260456</v>
      </c>
      <c r="B441" t="s">
        <v>794</v>
      </c>
      <c r="C441" t="s">
        <v>92</v>
      </c>
      <c r="D441" t="s">
        <v>49</v>
      </c>
      <c r="E441">
        <v>606.01</v>
      </c>
      <c r="F441">
        <v>606.01</v>
      </c>
      <c r="G441" t="s">
        <v>2447</v>
      </c>
      <c r="H441">
        <v>20260456</v>
      </c>
      <c r="I441">
        <v>1</v>
      </c>
    </row>
    <row r="442" spans="1:9" x14ac:dyDescent="0.3">
      <c r="A442">
        <v>20260457</v>
      </c>
      <c r="B442" t="s">
        <v>204</v>
      </c>
      <c r="C442" t="s">
        <v>205</v>
      </c>
      <c r="D442" t="s">
        <v>49</v>
      </c>
      <c r="E442">
        <v>184.1</v>
      </c>
      <c r="F442">
        <v>184.1</v>
      </c>
      <c r="G442" t="s">
        <v>2450</v>
      </c>
      <c r="H442">
        <v>20260457</v>
      </c>
      <c r="I442">
        <v>1</v>
      </c>
    </row>
    <row r="443" spans="1:9" x14ac:dyDescent="0.3">
      <c r="A443">
        <v>20260458</v>
      </c>
      <c r="B443" t="s">
        <v>610</v>
      </c>
      <c r="C443" t="s">
        <v>611</v>
      </c>
      <c r="D443" t="s">
        <v>49</v>
      </c>
      <c r="E443">
        <v>233.78</v>
      </c>
      <c r="F443">
        <v>233.78</v>
      </c>
      <c r="G443" t="s">
        <v>2452</v>
      </c>
      <c r="H443">
        <v>20260458</v>
      </c>
      <c r="I443">
        <v>1</v>
      </c>
    </row>
    <row r="444" spans="1:9" x14ac:dyDescent="0.3">
      <c r="A444">
        <v>20260459</v>
      </c>
      <c r="B444" t="s">
        <v>188</v>
      </c>
      <c r="C444" t="s">
        <v>70</v>
      </c>
      <c r="D444" t="s">
        <v>52</v>
      </c>
      <c r="E444">
        <v>1313.24</v>
      </c>
      <c r="F444">
        <v>437.75</v>
      </c>
      <c r="G444" t="s">
        <v>2456</v>
      </c>
      <c r="H444">
        <v>20260459</v>
      </c>
      <c r="I444">
        <v>1</v>
      </c>
    </row>
    <row r="445" spans="1:9" x14ac:dyDescent="0.3">
      <c r="A445">
        <v>20260460</v>
      </c>
      <c r="B445" t="s">
        <v>73</v>
      </c>
      <c r="C445" t="s">
        <v>74</v>
      </c>
      <c r="D445" t="s">
        <v>52</v>
      </c>
      <c r="E445">
        <v>642.89</v>
      </c>
      <c r="F445">
        <v>214.3</v>
      </c>
      <c r="G445" t="s">
        <v>2461</v>
      </c>
      <c r="H445">
        <v>20260460</v>
      </c>
      <c r="I445">
        <v>1</v>
      </c>
    </row>
    <row r="446" spans="1:9" x14ac:dyDescent="0.3">
      <c r="A446">
        <v>20260598</v>
      </c>
      <c r="B446" t="s">
        <v>189</v>
      </c>
      <c r="C446" t="s">
        <v>58</v>
      </c>
      <c r="D446" t="s">
        <v>52</v>
      </c>
      <c r="E446">
        <v>725.41</v>
      </c>
      <c r="F446">
        <v>241.8</v>
      </c>
      <c r="G446" t="s">
        <v>1462</v>
      </c>
      <c r="H446">
        <v>20260128</v>
      </c>
      <c r="I446">
        <v>1</v>
      </c>
    </row>
    <row r="447" spans="1:9" x14ac:dyDescent="0.3">
      <c r="A447">
        <v>20260462</v>
      </c>
      <c r="B447" t="s">
        <v>612</v>
      </c>
      <c r="C447" t="s">
        <v>92</v>
      </c>
      <c r="D447" t="s">
        <v>49</v>
      </c>
      <c r="E447">
        <v>405.43</v>
      </c>
      <c r="F447">
        <v>405.43</v>
      </c>
      <c r="G447" t="s">
        <v>2464</v>
      </c>
      <c r="H447">
        <v>20260462</v>
      </c>
      <c r="I447">
        <v>1</v>
      </c>
    </row>
    <row r="448" spans="1:9" x14ac:dyDescent="0.3">
      <c r="A448">
        <v>20260463</v>
      </c>
      <c r="B448" t="s">
        <v>797</v>
      </c>
      <c r="C448" t="s">
        <v>167</v>
      </c>
      <c r="D448" t="s">
        <v>49</v>
      </c>
      <c r="E448">
        <v>929.63</v>
      </c>
      <c r="F448">
        <v>929.63</v>
      </c>
      <c r="G448" t="s">
        <v>2466</v>
      </c>
      <c r="H448">
        <v>20260463</v>
      </c>
      <c r="I448">
        <v>1</v>
      </c>
    </row>
    <row r="449" spans="1:9" x14ac:dyDescent="0.3">
      <c r="A449">
        <v>20260464</v>
      </c>
      <c r="B449" t="s">
        <v>700</v>
      </c>
      <c r="C449" t="s">
        <v>701</v>
      </c>
      <c r="D449" t="s">
        <v>49</v>
      </c>
      <c r="E449">
        <v>1695.01</v>
      </c>
      <c r="F449">
        <v>1695.01</v>
      </c>
      <c r="G449" t="s">
        <v>2470</v>
      </c>
      <c r="H449">
        <v>20260464</v>
      </c>
      <c r="I449">
        <v>1</v>
      </c>
    </row>
    <row r="450" spans="1:9" x14ac:dyDescent="0.3">
      <c r="A450">
        <v>20260465</v>
      </c>
      <c r="B450" t="s">
        <v>613</v>
      </c>
      <c r="C450" t="s">
        <v>58</v>
      </c>
      <c r="D450" t="s">
        <v>49</v>
      </c>
      <c r="E450">
        <v>326.85000000000002</v>
      </c>
      <c r="F450">
        <v>326.85000000000002</v>
      </c>
      <c r="G450" t="s">
        <v>2475</v>
      </c>
      <c r="H450">
        <v>20260465</v>
      </c>
      <c r="I450">
        <v>1</v>
      </c>
    </row>
    <row r="451" spans="1:9" x14ac:dyDescent="0.3">
      <c r="A451">
        <v>20260466</v>
      </c>
      <c r="B451" t="s">
        <v>447</v>
      </c>
      <c r="C451" t="s">
        <v>448</v>
      </c>
      <c r="D451" t="s">
        <v>49</v>
      </c>
      <c r="E451">
        <v>840</v>
      </c>
      <c r="F451">
        <v>840</v>
      </c>
      <c r="G451" t="s">
        <v>2477</v>
      </c>
      <c r="H451">
        <v>20260466</v>
      </c>
      <c r="I451">
        <v>1</v>
      </c>
    </row>
    <row r="452" spans="1:9" x14ac:dyDescent="0.3">
      <c r="A452">
        <v>20260467</v>
      </c>
      <c r="B452" t="s">
        <v>309</v>
      </c>
      <c r="C452" t="s">
        <v>311</v>
      </c>
      <c r="D452" t="s">
        <v>49</v>
      </c>
      <c r="E452">
        <v>650</v>
      </c>
      <c r="F452">
        <v>650</v>
      </c>
      <c r="G452" t="s">
        <v>2480</v>
      </c>
      <c r="H452">
        <v>20260467</v>
      </c>
      <c r="I452">
        <v>1</v>
      </c>
    </row>
    <row r="453" spans="1:9" x14ac:dyDescent="0.3">
      <c r="A453">
        <v>20260468</v>
      </c>
      <c r="B453" t="s">
        <v>496</v>
      </c>
      <c r="C453" t="s">
        <v>497</v>
      </c>
      <c r="D453" t="s">
        <v>49</v>
      </c>
      <c r="E453">
        <v>401.16</v>
      </c>
      <c r="F453">
        <v>401.16</v>
      </c>
      <c r="G453" t="s">
        <v>2481</v>
      </c>
      <c r="H453">
        <v>20260468</v>
      </c>
      <c r="I453">
        <v>0</v>
      </c>
    </row>
    <row r="454" spans="1:9" x14ac:dyDescent="0.3">
      <c r="A454">
        <v>20260596</v>
      </c>
      <c r="B454" t="s">
        <v>269</v>
      </c>
      <c r="C454" t="s">
        <v>270</v>
      </c>
      <c r="D454" t="s">
        <v>49</v>
      </c>
      <c r="E454">
        <v>741.31</v>
      </c>
      <c r="F454">
        <v>741.31</v>
      </c>
      <c r="G454" t="s">
        <v>2484</v>
      </c>
      <c r="H454">
        <v>20260596</v>
      </c>
      <c r="I454">
        <v>1</v>
      </c>
    </row>
    <row r="455" spans="1:9" x14ac:dyDescent="0.3">
      <c r="A455">
        <v>20260470</v>
      </c>
      <c r="B455" t="s">
        <v>80</v>
      </c>
      <c r="C455" t="s">
        <v>70</v>
      </c>
      <c r="D455" t="s">
        <v>52</v>
      </c>
      <c r="E455">
        <v>1310.55</v>
      </c>
      <c r="F455">
        <v>436.85</v>
      </c>
      <c r="G455" t="s">
        <v>2486</v>
      </c>
      <c r="H455">
        <v>20260470</v>
      </c>
      <c r="I455">
        <v>1</v>
      </c>
    </row>
    <row r="456" spans="1:9" x14ac:dyDescent="0.3">
      <c r="A456">
        <v>20260476</v>
      </c>
      <c r="B456" t="s">
        <v>520</v>
      </c>
      <c r="C456" t="s">
        <v>62</v>
      </c>
      <c r="D456" t="s">
        <v>49</v>
      </c>
      <c r="E456">
        <v>333.52</v>
      </c>
      <c r="F456">
        <v>333.52</v>
      </c>
      <c r="G456" t="s">
        <v>2491</v>
      </c>
      <c r="H456">
        <v>20260476</v>
      </c>
      <c r="I456">
        <v>1</v>
      </c>
    </row>
    <row r="457" spans="1:9" x14ac:dyDescent="0.3">
      <c r="A457">
        <v>20260486</v>
      </c>
      <c r="B457" t="s">
        <v>429</v>
      </c>
      <c r="C457" t="s">
        <v>180</v>
      </c>
      <c r="D457" t="s">
        <v>49</v>
      </c>
      <c r="E457">
        <v>350.2</v>
      </c>
      <c r="F457">
        <v>350.2</v>
      </c>
      <c r="G457" t="s">
        <v>2493</v>
      </c>
      <c r="H457">
        <v>20260486</v>
      </c>
      <c r="I457">
        <v>1</v>
      </c>
    </row>
    <row r="458" spans="1:9" x14ac:dyDescent="0.3">
      <c r="A458">
        <v>20260487</v>
      </c>
      <c r="B458" t="s">
        <v>485</v>
      </c>
      <c r="C458" t="s">
        <v>474</v>
      </c>
      <c r="D458" t="s">
        <v>49</v>
      </c>
      <c r="E458">
        <v>140.08000000000001</v>
      </c>
      <c r="F458">
        <v>140.08000000000001</v>
      </c>
      <c r="G458" t="s">
        <v>2496</v>
      </c>
      <c r="H458">
        <v>20260487</v>
      </c>
      <c r="I458">
        <v>1</v>
      </c>
    </row>
    <row r="459" spans="1:9" x14ac:dyDescent="0.3">
      <c r="A459">
        <v>20260488</v>
      </c>
      <c r="B459" t="s">
        <v>105</v>
      </c>
      <c r="C459" t="s">
        <v>106</v>
      </c>
      <c r="D459" t="s">
        <v>49</v>
      </c>
      <c r="E459">
        <v>398.61</v>
      </c>
      <c r="F459">
        <v>398.61</v>
      </c>
      <c r="G459" t="s">
        <v>2499</v>
      </c>
      <c r="H459">
        <v>20260488</v>
      </c>
      <c r="I459">
        <v>1</v>
      </c>
    </row>
    <row r="460" spans="1:9" x14ac:dyDescent="0.3">
      <c r="A460">
        <v>20260489</v>
      </c>
      <c r="B460" t="s">
        <v>267</v>
      </c>
      <c r="C460" t="s">
        <v>268</v>
      </c>
      <c r="D460" t="s">
        <v>49</v>
      </c>
      <c r="E460">
        <v>385.64</v>
      </c>
      <c r="F460">
        <v>385.64</v>
      </c>
      <c r="G460" t="s">
        <v>2501</v>
      </c>
      <c r="H460">
        <v>20260489</v>
      </c>
      <c r="I460">
        <v>0</v>
      </c>
    </row>
    <row r="461" spans="1:9" x14ac:dyDescent="0.3">
      <c r="A461">
        <v>20260490</v>
      </c>
      <c r="B461" t="s">
        <v>104</v>
      </c>
      <c r="C461" t="s">
        <v>56</v>
      </c>
      <c r="D461" t="s">
        <v>49</v>
      </c>
      <c r="E461">
        <v>473.93</v>
      </c>
      <c r="F461">
        <v>473.93</v>
      </c>
      <c r="G461" t="s">
        <v>2504</v>
      </c>
      <c r="H461">
        <v>20260490</v>
      </c>
      <c r="I461">
        <v>1</v>
      </c>
    </row>
    <row r="462" spans="1:9" x14ac:dyDescent="0.3">
      <c r="A462">
        <v>20260491</v>
      </c>
      <c r="B462" t="s">
        <v>650</v>
      </c>
      <c r="C462" t="s">
        <v>651</v>
      </c>
      <c r="D462" t="s">
        <v>49</v>
      </c>
      <c r="E462">
        <v>227.7</v>
      </c>
      <c r="F462">
        <v>227.7</v>
      </c>
      <c r="G462" t="s">
        <v>2506</v>
      </c>
      <c r="H462">
        <v>20260491</v>
      </c>
      <c r="I462">
        <v>1</v>
      </c>
    </row>
    <row r="463" spans="1:9" x14ac:dyDescent="0.3">
      <c r="A463">
        <v>20260493</v>
      </c>
      <c r="B463" t="s">
        <v>755</v>
      </c>
      <c r="C463" t="s">
        <v>288</v>
      </c>
      <c r="D463" t="s">
        <v>49</v>
      </c>
      <c r="E463">
        <v>1366.2</v>
      </c>
      <c r="F463">
        <v>1366.2</v>
      </c>
      <c r="G463" t="s">
        <v>2508</v>
      </c>
      <c r="H463">
        <v>20260493</v>
      </c>
      <c r="I463">
        <v>1</v>
      </c>
    </row>
    <row r="464" spans="1:9" x14ac:dyDescent="0.3">
      <c r="A464">
        <v>20260494</v>
      </c>
      <c r="B464" t="s">
        <v>115</v>
      </c>
      <c r="C464" t="s">
        <v>70</v>
      </c>
      <c r="D464" t="s">
        <v>52</v>
      </c>
      <c r="E464">
        <v>998.93</v>
      </c>
      <c r="F464">
        <v>332.98</v>
      </c>
      <c r="G464" t="s">
        <v>2510</v>
      </c>
      <c r="H464">
        <v>20260494</v>
      </c>
      <c r="I464">
        <v>1</v>
      </c>
    </row>
    <row r="465" spans="1:9" x14ac:dyDescent="0.3">
      <c r="A465">
        <v>20260495</v>
      </c>
      <c r="B465" t="s">
        <v>123</v>
      </c>
      <c r="C465" t="s">
        <v>92</v>
      </c>
      <c r="D465" t="s">
        <v>49</v>
      </c>
      <c r="E465">
        <v>701.83</v>
      </c>
      <c r="F465">
        <v>701.83</v>
      </c>
      <c r="G465" t="s">
        <v>2514</v>
      </c>
      <c r="H465">
        <v>20260495</v>
      </c>
      <c r="I465">
        <v>1</v>
      </c>
    </row>
    <row r="466" spans="1:9" x14ac:dyDescent="0.3">
      <c r="A466">
        <v>20260496</v>
      </c>
      <c r="B466" t="s">
        <v>512</v>
      </c>
      <c r="C466" t="s">
        <v>160</v>
      </c>
      <c r="D466" t="s">
        <v>49</v>
      </c>
      <c r="E466">
        <v>350.33</v>
      </c>
      <c r="F466">
        <v>350.33</v>
      </c>
      <c r="G466" t="s">
        <v>2516</v>
      </c>
      <c r="H466">
        <v>20260496</v>
      </c>
      <c r="I466">
        <v>1</v>
      </c>
    </row>
    <row r="467" spans="1:9" x14ac:dyDescent="0.3">
      <c r="A467">
        <v>20260497</v>
      </c>
      <c r="B467" t="s">
        <v>702</v>
      </c>
      <c r="C467" t="s">
        <v>703</v>
      </c>
      <c r="D467" t="s">
        <v>49</v>
      </c>
      <c r="E467">
        <v>25</v>
      </c>
      <c r="F467">
        <v>25</v>
      </c>
      <c r="G467" t="s">
        <v>2519</v>
      </c>
      <c r="H467">
        <v>20260497</v>
      </c>
      <c r="I467">
        <v>1</v>
      </c>
    </row>
    <row r="468" spans="1:9" x14ac:dyDescent="0.3">
      <c r="A468">
        <v>20260498</v>
      </c>
      <c r="B468" t="s">
        <v>265</v>
      </c>
      <c r="C468" t="s">
        <v>266</v>
      </c>
      <c r="D468" t="s">
        <v>49</v>
      </c>
      <c r="E468">
        <v>193.22</v>
      </c>
      <c r="F468">
        <v>193.22</v>
      </c>
      <c r="G468" t="s">
        <v>2523</v>
      </c>
      <c r="H468">
        <v>20260498</v>
      </c>
      <c r="I468">
        <v>0</v>
      </c>
    </row>
    <row r="469" spans="1:9" x14ac:dyDescent="0.3">
      <c r="A469">
        <v>20260500</v>
      </c>
      <c r="B469" t="s">
        <v>702</v>
      </c>
      <c r="C469" t="s">
        <v>703</v>
      </c>
      <c r="D469" t="s">
        <v>49</v>
      </c>
      <c r="E469">
        <v>120</v>
      </c>
      <c r="F469">
        <v>120</v>
      </c>
      <c r="G469" t="s">
        <v>2519</v>
      </c>
      <c r="H469">
        <v>20260497</v>
      </c>
      <c r="I469">
        <v>1</v>
      </c>
    </row>
    <row r="470" spans="1:9" x14ac:dyDescent="0.3">
      <c r="A470">
        <v>20260501</v>
      </c>
      <c r="B470" t="s">
        <v>136</v>
      </c>
      <c r="C470" t="s">
        <v>137</v>
      </c>
      <c r="D470" t="s">
        <v>52</v>
      </c>
      <c r="E470">
        <v>822.4</v>
      </c>
      <c r="F470">
        <v>274.13</v>
      </c>
      <c r="G470" t="s">
        <v>2526</v>
      </c>
      <c r="H470">
        <v>20260501</v>
      </c>
      <c r="I470">
        <v>1</v>
      </c>
    </row>
    <row r="471" spans="1:9" x14ac:dyDescent="0.3">
      <c r="A471">
        <v>20260502</v>
      </c>
      <c r="B471" t="s">
        <v>521</v>
      </c>
      <c r="C471" t="s">
        <v>56</v>
      </c>
      <c r="D471" t="s">
        <v>49</v>
      </c>
      <c r="E471">
        <v>974.03</v>
      </c>
      <c r="F471">
        <v>974.03</v>
      </c>
      <c r="G471" t="s">
        <v>2529</v>
      </c>
      <c r="H471">
        <v>20260502</v>
      </c>
      <c r="I471">
        <v>1</v>
      </c>
    </row>
    <row r="472" spans="1:9" x14ac:dyDescent="0.3">
      <c r="A472">
        <v>20260503</v>
      </c>
      <c r="B472" t="s">
        <v>723</v>
      </c>
      <c r="C472" t="s">
        <v>724</v>
      </c>
      <c r="D472" t="s">
        <v>49</v>
      </c>
      <c r="E472">
        <v>182.97</v>
      </c>
      <c r="F472">
        <v>182.97</v>
      </c>
      <c r="G472" t="s">
        <v>2533</v>
      </c>
      <c r="H472">
        <v>20260503</v>
      </c>
      <c r="I472">
        <v>1</v>
      </c>
    </row>
    <row r="473" spans="1:9" x14ac:dyDescent="0.3">
      <c r="A473">
        <v>20260504</v>
      </c>
      <c r="B473" t="s">
        <v>140</v>
      </c>
      <c r="C473" t="s">
        <v>92</v>
      </c>
      <c r="D473" t="s">
        <v>49</v>
      </c>
      <c r="E473">
        <v>309.06</v>
      </c>
      <c r="F473">
        <v>309.06</v>
      </c>
      <c r="G473" t="s">
        <v>2535</v>
      </c>
      <c r="H473">
        <v>20260504</v>
      </c>
      <c r="I473">
        <v>1</v>
      </c>
    </row>
    <row r="474" spans="1:9" x14ac:dyDescent="0.3">
      <c r="A474">
        <v>20260505</v>
      </c>
      <c r="B474" t="s">
        <v>141</v>
      </c>
      <c r="C474" t="s">
        <v>92</v>
      </c>
      <c r="D474" t="s">
        <v>49</v>
      </c>
      <c r="E474">
        <v>470.22</v>
      </c>
      <c r="F474">
        <v>470.22</v>
      </c>
      <c r="G474" t="s">
        <v>2538</v>
      </c>
      <c r="H474">
        <v>20260505</v>
      </c>
      <c r="I474">
        <v>1</v>
      </c>
    </row>
    <row r="475" spans="1:9" x14ac:dyDescent="0.3">
      <c r="A475">
        <v>20260506</v>
      </c>
      <c r="B475" t="s">
        <v>532</v>
      </c>
      <c r="C475" t="s">
        <v>533</v>
      </c>
      <c r="D475" t="s">
        <v>49</v>
      </c>
      <c r="E475">
        <v>231.78</v>
      </c>
      <c r="F475">
        <v>231.78</v>
      </c>
      <c r="G475" t="s">
        <v>2541</v>
      </c>
      <c r="H475">
        <v>20260506</v>
      </c>
      <c r="I475">
        <v>1</v>
      </c>
    </row>
    <row r="476" spans="1:9" x14ac:dyDescent="0.3">
      <c r="A476">
        <v>20260507</v>
      </c>
      <c r="B476" t="s">
        <v>150</v>
      </c>
      <c r="C476" t="s">
        <v>151</v>
      </c>
      <c r="D476" t="s">
        <v>49</v>
      </c>
      <c r="E476">
        <v>169.07</v>
      </c>
      <c r="F476">
        <v>169.07</v>
      </c>
      <c r="G476" t="s">
        <v>2543</v>
      </c>
      <c r="H476">
        <v>20260507</v>
      </c>
      <c r="I476">
        <v>1</v>
      </c>
    </row>
    <row r="477" spans="1:9" x14ac:dyDescent="0.3">
      <c r="A477">
        <v>20260508</v>
      </c>
      <c r="B477" t="s">
        <v>721</v>
      </c>
      <c r="C477" t="s">
        <v>722</v>
      </c>
      <c r="D477" t="s">
        <v>52</v>
      </c>
      <c r="E477">
        <v>853.94</v>
      </c>
      <c r="F477">
        <v>284.64999999999998</v>
      </c>
      <c r="G477" t="s">
        <v>2545</v>
      </c>
      <c r="H477">
        <v>20260508</v>
      </c>
      <c r="I477">
        <v>1</v>
      </c>
    </row>
    <row r="478" spans="1:9" x14ac:dyDescent="0.3">
      <c r="A478">
        <v>20260509</v>
      </c>
      <c r="B478" t="s">
        <v>537</v>
      </c>
      <c r="C478" t="s">
        <v>70</v>
      </c>
      <c r="D478" t="s">
        <v>52</v>
      </c>
      <c r="E478">
        <v>1928.21</v>
      </c>
      <c r="F478">
        <v>642.74</v>
      </c>
      <c r="G478" t="s">
        <v>2549</v>
      </c>
      <c r="H478">
        <v>20260509</v>
      </c>
      <c r="I478">
        <v>1</v>
      </c>
    </row>
    <row r="479" spans="1:9" x14ac:dyDescent="0.3">
      <c r="A479">
        <v>20260510</v>
      </c>
      <c r="B479" t="s">
        <v>143</v>
      </c>
      <c r="C479" t="s">
        <v>144</v>
      </c>
      <c r="D479" t="s">
        <v>49</v>
      </c>
      <c r="E479">
        <v>470.45</v>
      </c>
      <c r="F479">
        <v>470.45</v>
      </c>
      <c r="G479" t="s">
        <v>2554</v>
      </c>
      <c r="H479">
        <v>20260510</v>
      </c>
      <c r="I479">
        <v>1</v>
      </c>
    </row>
    <row r="480" spans="1:9" x14ac:dyDescent="0.3">
      <c r="A480">
        <v>20260511</v>
      </c>
      <c r="B480" t="s">
        <v>541</v>
      </c>
      <c r="C480" t="s">
        <v>542</v>
      </c>
      <c r="D480" t="s">
        <v>52</v>
      </c>
      <c r="E480">
        <v>2188.92</v>
      </c>
      <c r="F480">
        <v>729.64</v>
      </c>
      <c r="G480" t="s">
        <v>2556</v>
      </c>
      <c r="H480">
        <v>20260511</v>
      </c>
      <c r="I480">
        <v>1</v>
      </c>
    </row>
    <row r="481" spans="1:9" x14ac:dyDescent="0.3">
      <c r="A481">
        <v>20260512</v>
      </c>
      <c r="B481" t="s">
        <v>161</v>
      </c>
      <c r="C481" t="s">
        <v>62</v>
      </c>
      <c r="D481" t="s">
        <v>49</v>
      </c>
      <c r="E481">
        <v>214.29</v>
      </c>
      <c r="F481">
        <v>214.29</v>
      </c>
      <c r="G481" t="s">
        <v>2561</v>
      </c>
      <c r="H481">
        <v>20260512</v>
      </c>
      <c r="I481">
        <v>1</v>
      </c>
    </row>
    <row r="482" spans="1:9" x14ac:dyDescent="0.3">
      <c r="A482">
        <v>20260514</v>
      </c>
      <c r="B482" t="s">
        <v>716</v>
      </c>
      <c r="C482" t="s">
        <v>717</v>
      </c>
      <c r="D482" t="s">
        <v>49</v>
      </c>
      <c r="E482">
        <v>964.11</v>
      </c>
      <c r="F482">
        <v>964.11</v>
      </c>
      <c r="G482" t="s">
        <v>2563</v>
      </c>
      <c r="H482">
        <v>20260514</v>
      </c>
      <c r="I482">
        <v>1</v>
      </c>
    </row>
    <row r="483" spans="1:9" x14ac:dyDescent="0.3">
      <c r="A483">
        <v>20260515</v>
      </c>
      <c r="B483" t="s">
        <v>166</v>
      </c>
      <c r="C483" t="s">
        <v>167</v>
      </c>
      <c r="D483" t="s">
        <v>49</v>
      </c>
      <c r="E483">
        <v>494.26</v>
      </c>
      <c r="F483">
        <v>494.26</v>
      </c>
      <c r="G483" t="s">
        <v>2566</v>
      </c>
      <c r="H483">
        <v>20260515</v>
      </c>
      <c r="I483">
        <v>1</v>
      </c>
    </row>
    <row r="484" spans="1:9" x14ac:dyDescent="0.3">
      <c r="A484">
        <v>20260516</v>
      </c>
      <c r="B484" t="s">
        <v>554</v>
      </c>
      <c r="C484" t="s">
        <v>555</v>
      </c>
      <c r="D484" t="s">
        <v>49</v>
      </c>
      <c r="E484">
        <v>1629.15</v>
      </c>
      <c r="F484">
        <v>1629.15</v>
      </c>
      <c r="G484" t="s">
        <v>2568</v>
      </c>
      <c r="H484">
        <v>20260516</v>
      </c>
      <c r="I484">
        <v>1</v>
      </c>
    </row>
    <row r="485" spans="1:9" x14ac:dyDescent="0.3">
      <c r="A485">
        <v>20260518</v>
      </c>
      <c r="B485" t="s">
        <v>575</v>
      </c>
      <c r="C485" t="s">
        <v>167</v>
      </c>
      <c r="D485" t="s">
        <v>49</v>
      </c>
      <c r="E485">
        <v>867.74</v>
      </c>
      <c r="F485">
        <v>867.74</v>
      </c>
      <c r="G485" t="s">
        <v>2573</v>
      </c>
      <c r="H485">
        <v>20260518</v>
      </c>
      <c r="I485">
        <v>1</v>
      </c>
    </row>
    <row r="486" spans="1:9" x14ac:dyDescent="0.3">
      <c r="A486">
        <v>20260519</v>
      </c>
      <c r="B486" t="s">
        <v>172</v>
      </c>
      <c r="C486" t="s">
        <v>173</v>
      </c>
      <c r="D486" t="s">
        <v>49</v>
      </c>
      <c r="E486">
        <v>223.53</v>
      </c>
      <c r="F486">
        <v>223.53</v>
      </c>
      <c r="G486" t="s">
        <v>2577</v>
      </c>
      <c r="H486">
        <v>20260519</v>
      </c>
      <c r="I486">
        <v>1</v>
      </c>
    </row>
    <row r="487" spans="1:9" x14ac:dyDescent="0.3">
      <c r="A487">
        <v>20260520</v>
      </c>
      <c r="B487" t="s">
        <v>581</v>
      </c>
      <c r="C487" t="s">
        <v>62</v>
      </c>
      <c r="D487" t="s">
        <v>49</v>
      </c>
      <c r="E487">
        <v>723.16</v>
      </c>
      <c r="F487">
        <v>723.16</v>
      </c>
      <c r="G487" t="s">
        <v>2579</v>
      </c>
      <c r="H487">
        <v>20260520</v>
      </c>
      <c r="I487">
        <v>1</v>
      </c>
    </row>
    <row r="488" spans="1:9" x14ac:dyDescent="0.3">
      <c r="A488">
        <v>20260521</v>
      </c>
      <c r="B488" t="s">
        <v>392</v>
      </c>
      <c r="C488" t="s">
        <v>393</v>
      </c>
      <c r="D488" t="s">
        <v>49</v>
      </c>
      <c r="E488">
        <v>637.37</v>
      </c>
      <c r="F488">
        <v>637.37</v>
      </c>
      <c r="G488" t="s">
        <v>2582</v>
      </c>
      <c r="H488">
        <v>20260521</v>
      </c>
      <c r="I488">
        <v>1</v>
      </c>
    </row>
    <row r="489" spans="1:9" x14ac:dyDescent="0.3">
      <c r="A489">
        <v>20260522</v>
      </c>
      <c r="B489" t="s">
        <v>178</v>
      </c>
      <c r="C489" t="s">
        <v>114</v>
      </c>
      <c r="D489" t="s">
        <v>49</v>
      </c>
      <c r="E489">
        <v>520</v>
      </c>
      <c r="F489">
        <v>520</v>
      </c>
      <c r="G489" t="s">
        <v>2584</v>
      </c>
      <c r="H489">
        <v>20260522</v>
      </c>
      <c r="I489">
        <v>1</v>
      </c>
    </row>
    <row r="490" spans="1:9" x14ac:dyDescent="0.3">
      <c r="A490">
        <v>20260523</v>
      </c>
      <c r="B490" t="s">
        <v>182</v>
      </c>
      <c r="C490" t="s">
        <v>92</v>
      </c>
      <c r="D490" t="s">
        <v>49</v>
      </c>
      <c r="E490">
        <v>559.23</v>
      </c>
      <c r="F490">
        <v>559.23</v>
      </c>
      <c r="G490" t="s">
        <v>2587</v>
      </c>
      <c r="H490">
        <v>20260523</v>
      </c>
      <c r="I490">
        <v>1</v>
      </c>
    </row>
    <row r="491" spans="1:9" x14ac:dyDescent="0.3">
      <c r="A491">
        <v>20260524</v>
      </c>
      <c r="B491" t="s">
        <v>183</v>
      </c>
      <c r="C491" t="s">
        <v>184</v>
      </c>
      <c r="D491" t="s">
        <v>49</v>
      </c>
      <c r="E491">
        <v>96</v>
      </c>
      <c r="F491">
        <v>96</v>
      </c>
      <c r="G491" t="s">
        <v>2589</v>
      </c>
      <c r="H491">
        <v>20260524</v>
      </c>
      <c r="I491">
        <v>1</v>
      </c>
    </row>
    <row r="492" spans="1:9" x14ac:dyDescent="0.3">
      <c r="A492">
        <v>20260525</v>
      </c>
      <c r="B492" t="s">
        <v>181</v>
      </c>
      <c r="C492" t="s">
        <v>70</v>
      </c>
      <c r="D492" t="s">
        <v>52</v>
      </c>
      <c r="E492">
        <v>2276.5</v>
      </c>
      <c r="F492">
        <v>758.83</v>
      </c>
      <c r="G492" t="s">
        <v>2592</v>
      </c>
      <c r="H492">
        <v>20260525</v>
      </c>
      <c r="I492">
        <v>1</v>
      </c>
    </row>
    <row r="493" spans="1:9" x14ac:dyDescent="0.3">
      <c r="A493">
        <v>20260527</v>
      </c>
      <c r="B493" t="s">
        <v>179</v>
      </c>
      <c r="C493" t="s">
        <v>180</v>
      </c>
      <c r="D493" t="s">
        <v>49</v>
      </c>
      <c r="E493">
        <v>268.49</v>
      </c>
      <c r="F493">
        <v>268.49</v>
      </c>
      <c r="G493" t="s">
        <v>2597</v>
      </c>
      <c r="H493">
        <v>20260527</v>
      </c>
      <c r="I493">
        <v>1</v>
      </c>
    </row>
    <row r="494" spans="1:9" x14ac:dyDescent="0.3">
      <c r="A494">
        <v>20260528</v>
      </c>
      <c r="B494" t="s">
        <v>370</v>
      </c>
      <c r="C494" t="s">
        <v>197</v>
      </c>
      <c r="D494" t="s">
        <v>49</v>
      </c>
      <c r="E494">
        <v>391.7</v>
      </c>
      <c r="F494">
        <v>391.7</v>
      </c>
      <c r="G494" t="s">
        <v>2599</v>
      </c>
      <c r="H494">
        <v>20260528</v>
      </c>
      <c r="I494">
        <v>1</v>
      </c>
    </row>
    <row r="495" spans="1:9" x14ac:dyDescent="0.3">
      <c r="A495">
        <v>20260530</v>
      </c>
      <c r="B495" t="s">
        <v>211</v>
      </c>
      <c r="C495" t="s">
        <v>92</v>
      </c>
      <c r="D495" t="s">
        <v>49</v>
      </c>
      <c r="E495">
        <v>240.84</v>
      </c>
      <c r="F495">
        <v>240.84</v>
      </c>
      <c r="G495" t="s">
        <v>2601</v>
      </c>
      <c r="H495">
        <v>20260530</v>
      </c>
      <c r="I495">
        <v>1</v>
      </c>
    </row>
    <row r="496" spans="1:9" x14ac:dyDescent="0.3">
      <c r="A496">
        <v>20260531</v>
      </c>
      <c r="B496" t="s">
        <v>219</v>
      </c>
      <c r="C496" t="s">
        <v>205</v>
      </c>
      <c r="D496" t="s">
        <v>49</v>
      </c>
      <c r="E496">
        <v>92.18</v>
      </c>
      <c r="F496">
        <v>92.18</v>
      </c>
      <c r="G496" t="s">
        <v>2603</v>
      </c>
      <c r="H496">
        <v>20260531</v>
      </c>
      <c r="I496">
        <v>1</v>
      </c>
    </row>
    <row r="497" spans="1:9" x14ac:dyDescent="0.3">
      <c r="A497">
        <v>20260532</v>
      </c>
      <c r="B497" t="s">
        <v>259</v>
      </c>
      <c r="C497" t="s">
        <v>235</v>
      </c>
      <c r="D497" t="s">
        <v>49</v>
      </c>
      <c r="E497">
        <v>353.5</v>
      </c>
      <c r="F497">
        <v>353.5</v>
      </c>
      <c r="G497" t="s">
        <v>2605</v>
      </c>
      <c r="H497">
        <v>20260532</v>
      </c>
      <c r="I497">
        <v>1</v>
      </c>
    </row>
    <row r="498" spans="1:9" x14ac:dyDescent="0.3">
      <c r="A498">
        <v>20260534</v>
      </c>
      <c r="B498" t="s">
        <v>240</v>
      </c>
      <c r="C498" t="s">
        <v>241</v>
      </c>
      <c r="D498" t="s">
        <v>49</v>
      </c>
      <c r="E498">
        <v>342.79</v>
      </c>
      <c r="F498">
        <v>342.79</v>
      </c>
      <c r="G498" t="s">
        <v>2607</v>
      </c>
      <c r="H498">
        <v>20260534</v>
      </c>
      <c r="I498">
        <v>1</v>
      </c>
    </row>
    <row r="499" spans="1:9" x14ac:dyDescent="0.3">
      <c r="A499">
        <v>20260535</v>
      </c>
      <c r="B499" t="s">
        <v>381</v>
      </c>
      <c r="C499" t="s">
        <v>62</v>
      </c>
      <c r="D499" t="s">
        <v>49</v>
      </c>
      <c r="E499">
        <v>894.14</v>
      </c>
      <c r="F499">
        <v>894.14</v>
      </c>
      <c r="H499">
        <v>20260535</v>
      </c>
      <c r="I499">
        <v>1</v>
      </c>
    </row>
    <row r="500" spans="1:9" x14ac:dyDescent="0.3">
      <c r="A500">
        <v>20260536</v>
      </c>
      <c r="B500" t="s">
        <v>257</v>
      </c>
      <c r="C500" t="s">
        <v>258</v>
      </c>
      <c r="D500" t="s">
        <v>49</v>
      </c>
      <c r="E500">
        <v>70.77</v>
      </c>
      <c r="F500">
        <v>70.77</v>
      </c>
      <c r="H500">
        <v>20260536</v>
      </c>
      <c r="I500">
        <v>0</v>
      </c>
    </row>
    <row r="501" spans="1:9" x14ac:dyDescent="0.3">
      <c r="A501">
        <v>20260537</v>
      </c>
      <c r="B501" t="s">
        <v>255</v>
      </c>
      <c r="C501" t="s">
        <v>256</v>
      </c>
      <c r="D501" t="s">
        <v>49</v>
      </c>
      <c r="E501">
        <v>310.5</v>
      </c>
      <c r="F501">
        <v>310.5</v>
      </c>
      <c r="G501" t="s">
        <v>2614</v>
      </c>
      <c r="H501">
        <v>20260537</v>
      </c>
      <c r="I501">
        <v>1</v>
      </c>
    </row>
    <row r="502" spans="1:9" x14ac:dyDescent="0.3">
      <c r="A502">
        <v>20260538</v>
      </c>
      <c r="B502" t="s">
        <v>274</v>
      </c>
      <c r="C502" t="s">
        <v>275</v>
      </c>
      <c r="D502" t="s">
        <v>49</v>
      </c>
      <c r="E502">
        <v>372.35</v>
      </c>
      <c r="F502">
        <v>372.35</v>
      </c>
      <c r="G502" t="s">
        <v>2617</v>
      </c>
      <c r="H502">
        <v>20260538</v>
      </c>
      <c r="I502">
        <v>1</v>
      </c>
    </row>
    <row r="503" spans="1:9" x14ac:dyDescent="0.3">
      <c r="A503">
        <v>20260539</v>
      </c>
      <c r="B503" t="s">
        <v>62</v>
      </c>
      <c r="C503" t="s">
        <v>62</v>
      </c>
      <c r="D503" t="s">
        <v>49</v>
      </c>
      <c r="E503">
        <v>378.95</v>
      </c>
      <c r="F503">
        <v>378.95</v>
      </c>
      <c r="G503" t="s">
        <v>2620</v>
      </c>
      <c r="H503">
        <v>20260539</v>
      </c>
      <c r="I503">
        <v>1</v>
      </c>
    </row>
    <row r="504" spans="1:9" x14ac:dyDescent="0.3">
      <c r="A504">
        <v>20260540</v>
      </c>
      <c r="B504" t="s">
        <v>445</v>
      </c>
      <c r="C504" t="s">
        <v>100</v>
      </c>
      <c r="D504" t="s">
        <v>49</v>
      </c>
      <c r="E504">
        <v>485.54</v>
      </c>
      <c r="F504">
        <v>485.54</v>
      </c>
      <c r="G504" t="s">
        <v>2623</v>
      </c>
      <c r="H504">
        <v>20260540</v>
      </c>
      <c r="I504">
        <v>1</v>
      </c>
    </row>
    <row r="505" spans="1:9" x14ac:dyDescent="0.3">
      <c r="A505">
        <v>20260541</v>
      </c>
      <c r="B505" t="s">
        <v>292</v>
      </c>
      <c r="C505" t="s">
        <v>70</v>
      </c>
      <c r="D505" t="s">
        <v>52</v>
      </c>
      <c r="E505">
        <v>1671.11</v>
      </c>
      <c r="F505">
        <v>557.04</v>
      </c>
      <c r="G505" t="s">
        <v>2626</v>
      </c>
      <c r="H505">
        <v>20260541</v>
      </c>
      <c r="I505">
        <v>1</v>
      </c>
    </row>
    <row r="506" spans="1:9" x14ac:dyDescent="0.3">
      <c r="A506">
        <v>20260542</v>
      </c>
      <c r="B506" t="s">
        <v>297</v>
      </c>
      <c r="C506" t="s">
        <v>114</v>
      </c>
      <c r="D506" t="s">
        <v>49</v>
      </c>
      <c r="E506">
        <v>549.07000000000005</v>
      </c>
      <c r="F506">
        <v>549.07000000000005</v>
      </c>
      <c r="G506" t="s">
        <v>2631</v>
      </c>
      <c r="H506">
        <v>20260542</v>
      </c>
      <c r="I506">
        <v>1</v>
      </c>
    </row>
    <row r="507" spans="1:9" x14ac:dyDescent="0.3">
      <c r="A507">
        <v>20260543</v>
      </c>
      <c r="B507" t="s">
        <v>300</v>
      </c>
      <c r="C507" t="s">
        <v>137</v>
      </c>
      <c r="D507" t="s">
        <v>52</v>
      </c>
      <c r="E507">
        <v>639.80999999999995</v>
      </c>
      <c r="F507">
        <v>213.27</v>
      </c>
      <c r="G507" t="s">
        <v>2633</v>
      </c>
      <c r="H507">
        <v>20260543</v>
      </c>
      <c r="I507">
        <v>0</v>
      </c>
    </row>
    <row r="508" spans="1:9" x14ac:dyDescent="0.3">
      <c r="A508">
        <v>20260544</v>
      </c>
      <c r="B508" t="s">
        <v>515</v>
      </c>
      <c r="C508" t="s">
        <v>92</v>
      </c>
      <c r="D508" t="s">
        <v>49</v>
      </c>
      <c r="E508">
        <v>1031.56</v>
      </c>
      <c r="F508">
        <v>1031.56</v>
      </c>
      <c r="G508" t="s">
        <v>2636</v>
      </c>
      <c r="H508">
        <v>20260544</v>
      </c>
      <c r="I508">
        <v>1</v>
      </c>
    </row>
    <row r="509" spans="1:9" x14ac:dyDescent="0.3">
      <c r="A509">
        <v>20260545</v>
      </c>
      <c r="B509" t="s">
        <v>648</v>
      </c>
      <c r="C509" t="s">
        <v>62</v>
      </c>
      <c r="D509" t="s">
        <v>49</v>
      </c>
      <c r="E509">
        <v>624.89</v>
      </c>
      <c r="F509">
        <v>624.89</v>
      </c>
      <c r="G509" t="s">
        <v>2640</v>
      </c>
      <c r="H509">
        <v>20260545</v>
      </c>
      <c r="I509">
        <v>1</v>
      </c>
    </row>
    <row r="510" spans="1:9" x14ac:dyDescent="0.3">
      <c r="A510">
        <v>20260546</v>
      </c>
      <c r="B510" t="s">
        <v>641</v>
      </c>
      <c r="C510" t="s">
        <v>62</v>
      </c>
      <c r="D510" t="s">
        <v>49</v>
      </c>
      <c r="E510">
        <v>559.67999999999995</v>
      </c>
      <c r="F510">
        <v>559.67999999999995</v>
      </c>
      <c r="G510" t="s">
        <v>2642</v>
      </c>
      <c r="H510">
        <v>20260546</v>
      </c>
      <c r="I510">
        <v>1</v>
      </c>
    </row>
    <row r="511" spans="1:9" x14ac:dyDescent="0.3">
      <c r="A511">
        <v>20260547</v>
      </c>
      <c r="B511" t="s">
        <v>301</v>
      </c>
      <c r="C511" t="s">
        <v>56</v>
      </c>
      <c r="D511" t="s">
        <v>49</v>
      </c>
      <c r="E511">
        <v>598.71</v>
      </c>
      <c r="F511">
        <v>598.71</v>
      </c>
      <c r="G511" t="s">
        <v>2644</v>
      </c>
      <c r="H511">
        <v>20260547</v>
      </c>
      <c r="I511">
        <v>1</v>
      </c>
    </row>
    <row r="512" spans="1:9" x14ac:dyDescent="0.3">
      <c r="A512">
        <v>20260548</v>
      </c>
      <c r="B512" t="s">
        <v>273</v>
      </c>
      <c r="C512" t="s">
        <v>92</v>
      </c>
      <c r="D512" t="s">
        <v>49</v>
      </c>
      <c r="E512">
        <v>455.86</v>
      </c>
      <c r="F512">
        <v>455.86</v>
      </c>
      <c r="G512" t="s">
        <v>2646</v>
      </c>
      <c r="H512">
        <v>20260548</v>
      </c>
      <c r="I512">
        <v>0</v>
      </c>
    </row>
    <row r="513" spans="1:9" x14ac:dyDescent="0.3">
      <c r="A513">
        <v>20260549</v>
      </c>
      <c r="B513" t="s">
        <v>384</v>
      </c>
      <c r="C513" t="s">
        <v>96</v>
      </c>
      <c r="D513" t="s">
        <v>49</v>
      </c>
      <c r="E513">
        <v>602.13</v>
      </c>
      <c r="F513">
        <v>602.13</v>
      </c>
      <c r="G513" t="s">
        <v>2649</v>
      </c>
      <c r="H513">
        <v>20260549</v>
      </c>
      <c r="I513">
        <v>1</v>
      </c>
    </row>
    <row r="514" spans="1:9" x14ac:dyDescent="0.3">
      <c r="A514">
        <v>20260550</v>
      </c>
      <c r="B514" t="s">
        <v>314</v>
      </c>
      <c r="C514" t="s">
        <v>315</v>
      </c>
      <c r="D514" t="s">
        <v>49</v>
      </c>
      <c r="E514">
        <v>248.4</v>
      </c>
      <c r="F514">
        <v>248.4</v>
      </c>
      <c r="G514" t="s">
        <v>2651</v>
      </c>
      <c r="H514">
        <v>20260550</v>
      </c>
      <c r="I514">
        <v>0</v>
      </c>
    </row>
    <row r="515" spans="1:9" x14ac:dyDescent="0.3">
      <c r="A515">
        <v>20260551</v>
      </c>
      <c r="B515" t="s">
        <v>312</v>
      </c>
      <c r="C515" t="s">
        <v>313</v>
      </c>
      <c r="D515" t="s">
        <v>49</v>
      </c>
      <c r="E515">
        <v>714.15</v>
      </c>
      <c r="F515">
        <v>714.15</v>
      </c>
      <c r="G515" t="s">
        <v>2654</v>
      </c>
      <c r="H515">
        <v>20260551</v>
      </c>
      <c r="I515">
        <v>1</v>
      </c>
    </row>
    <row r="516" spans="1:9" x14ac:dyDescent="0.3">
      <c r="A516">
        <v>20260552</v>
      </c>
      <c r="B516" t="s">
        <v>316</v>
      </c>
      <c r="C516" t="s">
        <v>317</v>
      </c>
      <c r="D516" t="s">
        <v>49</v>
      </c>
      <c r="E516">
        <v>575.74</v>
      </c>
      <c r="F516">
        <v>575.74</v>
      </c>
      <c r="G516" t="s">
        <v>2656</v>
      </c>
      <c r="H516">
        <v>20260552</v>
      </c>
      <c r="I516">
        <v>1</v>
      </c>
    </row>
    <row r="517" spans="1:9" x14ac:dyDescent="0.3">
      <c r="A517">
        <v>20260553</v>
      </c>
      <c r="B517" t="s">
        <v>318</v>
      </c>
      <c r="C517" t="s">
        <v>319</v>
      </c>
      <c r="D517" t="s">
        <v>49</v>
      </c>
      <c r="E517">
        <v>154.62</v>
      </c>
      <c r="F517">
        <v>154.62</v>
      </c>
      <c r="G517" t="s">
        <v>2658</v>
      </c>
      <c r="H517">
        <v>20260553</v>
      </c>
      <c r="I517">
        <v>0</v>
      </c>
    </row>
    <row r="518" spans="1:9" x14ac:dyDescent="0.3">
      <c r="A518">
        <v>20260554</v>
      </c>
      <c r="B518" t="s">
        <v>340</v>
      </c>
      <c r="C518" t="s">
        <v>341</v>
      </c>
      <c r="D518" t="s">
        <v>49</v>
      </c>
      <c r="E518">
        <v>340</v>
      </c>
      <c r="F518">
        <v>340</v>
      </c>
      <c r="G518" t="s">
        <v>2660</v>
      </c>
      <c r="H518">
        <v>20260554</v>
      </c>
      <c r="I518">
        <v>1</v>
      </c>
    </row>
    <row r="519" spans="1:9" x14ac:dyDescent="0.3">
      <c r="A519">
        <v>20260555</v>
      </c>
      <c r="B519" t="s">
        <v>328</v>
      </c>
      <c r="C519" t="s">
        <v>329</v>
      </c>
      <c r="D519" t="s">
        <v>52</v>
      </c>
      <c r="E519">
        <v>1064.6600000000001</v>
      </c>
      <c r="F519">
        <v>354.89</v>
      </c>
      <c r="G519" t="s">
        <v>2662</v>
      </c>
      <c r="H519">
        <v>20260555</v>
      </c>
      <c r="I519">
        <v>1</v>
      </c>
    </row>
    <row r="520" spans="1:9" x14ac:dyDescent="0.3">
      <c r="A520">
        <v>20260556</v>
      </c>
      <c r="B520" t="s">
        <v>386</v>
      </c>
      <c r="C520" t="s">
        <v>62</v>
      </c>
      <c r="D520" t="s">
        <v>49</v>
      </c>
      <c r="E520">
        <v>793.17</v>
      </c>
      <c r="F520">
        <v>793.17</v>
      </c>
      <c r="G520" t="s">
        <v>2666</v>
      </c>
      <c r="H520">
        <v>20260556</v>
      </c>
      <c r="I520">
        <v>0</v>
      </c>
    </row>
    <row r="521" spans="1:9" x14ac:dyDescent="0.3">
      <c r="A521">
        <v>20260557</v>
      </c>
      <c r="B521" t="s">
        <v>332</v>
      </c>
      <c r="C521" t="s">
        <v>100</v>
      </c>
      <c r="D521" t="s">
        <v>49</v>
      </c>
      <c r="E521">
        <v>899.83</v>
      </c>
      <c r="F521">
        <v>899.83</v>
      </c>
      <c r="G521" t="s">
        <v>2668</v>
      </c>
      <c r="H521">
        <v>20260557</v>
      </c>
      <c r="I521">
        <v>1</v>
      </c>
    </row>
    <row r="522" spans="1:9" x14ac:dyDescent="0.3">
      <c r="A522">
        <v>20260558</v>
      </c>
      <c r="B522" t="s">
        <v>360</v>
      </c>
      <c r="C522" t="s">
        <v>361</v>
      </c>
      <c r="D522" t="s">
        <v>49</v>
      </c>
      <c r="E522">
        <v>610.66</v>
      </c>
      <c r="F522">
        <v>610.66</v>
      </c>
      <c r="G522" t="s">
        <v>2672</v>
      </c>
      <c r="H522">
        <v>20260558</v>
      </c>
      <c r="I522">
        <v>1</v>
      </c>
    </row>
    <row r="523" spans="1:9" x14ac:dyDescent="0.3">
      <c r="A523">
        <v>20260560</v>
      </c>
      <c r="B523" t="s">
        <v>418</v>
      </c>
      <c r="C523" t="s">
        <v>160</v>
      </c>
      <c r="D523" t="s">
        <v>49</v>
      </c>
      <c r="E523">
        <v>449.02</v>
      </c>
      <c r="F523">
        <v>449.02</v>
      </c>
      <c r="G523" t="s">
        <v>2675</v>
      </c>
      <c r="H523">
        <v>20260560</v>
      </c>
      <c r="I523">
        <v>1</v>
      </c>
    </row>
    <row r="524" spans="1:9" x14ac:dyDescent="0.3">
      <c r="A524">
        <v>20260561</v>
      </c>
      <c r="B524" t="s">
        <v>631</v>
      </c>
      <c r="C524" t="s">
        <v>632</v>
      </c>
      <c r="D524" t="s">
        <v>49</v>
      </c>
      <c r="E524">
        <v>621.14</v>
      </c>
      <c r="F524">
        <v>621.14</v>
      </c>
      <c r="G524" t="s">
        <v>2678</v>
      </c>
      <c r="H524">
        <v>20260561</v>
      </c>
      <c r="I524">
        <v>1</v>
      </c>
    </row>
    <row r="525" spans="1:9" x14ac:dyDescent="0.3">
      <c r="A525">
        <v>20260562</v>
      </c>
      <c r="B525" t="s">
        <v>619</v>
      </c>
      <c r="C525" t="s">
        <v>62</v>
      </c>
      <c r="D525" t="s">
        <v>49</v>
      </c>
      <c r="E525">
        <v>1553.71</v>
      </c>
      <c r="F525">
        <v>1553.71</v>
      </c>
      <c r="G525" t="s">
        <v>2680</v>
      </c>
      <c r="H525">
        <v>20260562</v>
      </c>
      <c r="I525">
        <v>1</v>
      </c>
    </row>
    <row r="526" spans="1:9" x14ac:dyDescent="0.3">
      <c r="A526">
        <v>20260563</v>
      </c>
      <c r="B526" t="s">
        <v>698</v>
      </c>
      <c r="C526" t="s">
        <v>210</v>
      </c>
      <c r="D526" t="s">
        <v>49</v>
      </c>
      <c r="E526">
        <v>1401.4</v>
      </c>
      <c r="F526">
        <v>1401.4</v>
      </c>
      <c r="G526" t="s">
        <v>2684</v>
      </c>
      <c r="H526">
        <v>20260563</v>
      </c>
      <c r="I526">
        <v>1</v>
      </c>
    </row>
    <row r="527" spans="1:9" x14ac:dyDescent="0.3">
      <c r="A527">
        <v>20260564</v>
      </c>
      <c r="B527" t="s">
        <v>387</v>
      </c>
      <c r="C527" t="s">
        <v>62</v>
      </c>
      <c r="D527" t="s">
        <v>49</v>
      </c>
      <c r="E527">
        <v>364.72</v>
      </c>
      <c r="F527">
        <v>364.72</v>
      </c>
      <c r="G527" t="s">
        <v>2689</v>
      </c>
      <c r="H527">
        <v>20260564</v>
      </c>
      <c r="I527">
        <v>1</v>
      </c>
    </row>
    <row r="528" spans="1:9" x14ac:dyDescent="0.3">
      <c r="A528">
        <v>20260565</v>
      </c>
      <c r="B528" t="s">
        <v>757</v>
      </c>
      <c r="C528" t="s">
        <v>167</v>
      </c>
      <c r="D528" t="s">
        <v>49</v>
      </c>
      <c r="E528">
        <v>322.07</v>
      </c>
      <c r="F528">
        <v>322.07</v>
      </c>
      <c r="G528" t="s">
        <v>2691</v>
      </c>
      <c r="H528">
        <v>20260565</v>
      </c>
      <c r="I528">
        <v>1</v>
      </c>
    </row>
    <row r="529" spans="1:9" x14ac:dyDescent="0.3">
      <c r="A529">
        <v>20260566</v>
      </c>
      <c r="B529" t="s">
        <v>384</v>
      </c>
      <c r="C529" t="s">
        <v>385</v>
      </c>
      <c r="D529" t="s">
        <v>49</v>
      </c>
      <c r="E529">
        <v>299.01</v>
      </c>
      <c r="F529">
        <v>299.01</v>
      </c>
      <c r="G529" t="s">
        <v>2693</v>
      </c>
      <c r="H529">
        <v>20260566</v>
      </c>
      <c r="I529">
        <v>1</v>
      </c>
    </row>
    <row r="530" spans="1:9" x14ac:dyDescent="0.3">
      <c r="A530">
        <v>20260567</v>
      </c>
      <c r="B530" t="s">
        <v>430</v>
      </c>
      <c r="C530" t="s">
        <v>92</v>
      </c>
      <c r="D530" t="s">
        <v>49</v>
      </c>
      <c r="E530">
        <v>589.22</v>
      </c>
      <c r="F530">
        <v>589.22</v>
      </c>
      <c r="G530" t="s">
        <v>2695</v>
      </c>
      <c r="H530">
        <v>20260567</v>
      </c>
      <c r="I530">
        <v>1</v>
      </c>
    </row>
    <row r="531" spans="1:9" x14ac:dyDescent="0.3">
      <c r="A531">
        <v>20260568</v>
      </c>
      <c r="B531" t="s">
        <v>446</v>
      </c>
      <c r="C531" t="s">
        <v>62</v>
      </c>
      <c r="D531" t="s">
        <v>49</v>
      </c>
      <c r="E531">
        <v>407.07</v>
      </c>
      <c r="F531">
        <v>407.07</v>
      </c>
      <c r="G531" t="s">
        <v>2697</v>
      </c>
      <c r="H531">
        <v>20260568</v>
      </c>
      <c r="I531">
        <v>1</v>
      </c>
    </row>
    <row r="532" spans="1:9" x14ac:dyDescent="0.3">
      <c r="A532">
        <v>20260571</v>
      </c>
      <c r="B532" t="s">
        <v>454</v>
      </c>
      <c r="C532" t="s">
        <v>455</v>
      </c>
      <c r="D532" t="s">
        <v>49</v>
      </c>
      <c r="E532">
        <v>1742.92</v>
      </c>
      <c r="F532">
        <v>1742.92</v>
      </c>
      <c r="G532" t="s">
        <v>2699</v>
      </c>
      <c r="H532">
        <v>20260571</v>
      </c>
      <c r="I532">
        <v>1</v>
      </c>
    </row>
    <row r="533" spans="1:9" x14ac:dyDescent="0.3">
      <c r="A533">
        <v>20260572</v>
      </c>
      <c r="B533" t="s">
        <v>456</v>
      </c>
      <c r="C533" t="s">
        <v>393</v>
      </c>
      <c r="D533" t="s">
        <v>49</v>
      </c>
      <c r="E533">
        <v>1252.3900000000001</v>
      </c>
      <c r="F533">
        <v>1252.3900000000001</v>
      </c>
      <c r="G533" t="s">
        <v>2704</v>
      </c>
      <c r="H533">
        <v>20260572</v>
      </c>
      <c r="I533">
        <v>1</v>
      </c>
    </row>
    <row r="534" spans="1:9" x14ac:dyDescent="0.3">
      <c r="A534">
        <v>20260573</v>
      </c>
      <c r="B534" t="s">
        <v>295</v>
      </c>
      <c r="C534" t="s">
        <v>296</v>
      </c>
      <c r="D534" t="s">
        <v>49</v>
      </c>
      <c r="E534">
        <v>271.08999999999997</v>
      </c>
      <c r="F534">
        <v>271.08999999999997</v>
      </c>
      <c r="G534" t="s">
        <v>2708</v>
      </c>
      <c r="H534">
        <v>20260573</v>
      </c>
      <c r="I534">
        <v>1</v>
      </c>
    </row>
    <row r="535" spans="1:9" x14ac:dyDescent="0.3">
      <c r="A535">
        <v>20260574</v>
      </c>
      <c r="B535" t="s">
        <v>595</v>
      </c>
      <c r="C535" t="s">
        <v>596</v>
      </c>
      <c r="D535" t="s">
        <v>49</v>
      </c>
      <c r="E535">
        <v>393.88</v>
      </c>
      <c r="F535">
        <v>393.88</v>
      </c>
      <c r="G535" t="s">
        <v>2710</v>
      </c>
      <c r="H535">
        <v>20260574</v>
      </c>
      <c r="I535">
        <v>1</v>
      </c>
    </row>
    <row r="536" spans="1:9" x14ac:dyDescent="0.3">
      <c r="A536">
        <v>20260576</v>
      </c>
      <c r="B536" t="s">
        <v>582</v>
      </c>
      <c r="C536" t="s">
        <v>70</v>
      </c>
      <c r="D536" t="s">
        <v>49</v>
      </c>
      <c r="E536">
        <v>1816.77</v>
      </c>
      <c r="F536">
        <v>1816.77</v>
      </c>
      <c r="G536" t="s">
        <v>2712</v>
      </c>
      <c r="H536">
        <v>20260576</v>
      </c>
      <c r="I536">
        <v>1</v>
      </c>
    </row>
    <row r="537" spans="1:9" x14ac:dyDescent="0.3">
      <c r="A537">
        <v>20260580</v>
      </c>
      <c r="B537" t="s">
        <v>569</v>
      </c>
      <c r="C537" t="s">
        <v>114</v>
      </c>
      <c r="D537" t="s">
        <v>49</v>
      </c>
      <c r="E537">
        <v>627.97</v>
      </c>
      <c r="F537">
        <v>627.97</v>
      </c>
      <c r="G537" t="s">
        <v>2716</v>
      </c>
      <c r="H537">
        <v>20260580</v>
      </c>
      <c r="I537">
        <v>1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Modele"/>
  <dimension ref="A1:A25"/>
  <sheetViews>
    <sheetView workbookViewId="0"/>
  </sheetViews>
  <sheetFormatPr baseColWidth="10" defaultColWidth="8.88671875" defaultRowHeight="14.4" x14ac:dyDescent="0.3"/>
  <sheetData>
    <row r="1" spans="1:1" x14ac:dyDescent="0.3">
      <c r="A1" s="15" t="s">
        <v>3940</v>
      </c>
    </row>
    <row r="2" spans="1:1" x14ac:dyDescent="0.3">
      <c r="A2" s="15" t="s">
        <v>3941</v>
      </c>
    </row>
    <row r="3" spans="1:1" x14ac:dyDescent="0.3">
      <c r="A3" s="15" t="s">
        <v>3942</v>
      </c>
    </row>
    <row r="4" spans="1:1" x14ac:dyDescent="0.3">
      <c r="A4" s="15" t="s">
        <v>3943</v>
      </c>
    </row>
    <row r="5" spans="1:1" x14ac:dyDescent="0.3">
      <c r="A5" s="15" t="s">
        <v>3944</v>
      </c>
    </row>
    <row r="6" spans="1:1" x14ac:dyDescent="0.3">
      <c r="A6" s="15" t="s">
        <v>3945</v>
      </c>
    </row>
    <row r="7" spans="1:1" x14ac:dyDescent="0.3">
      <c r="A7" s="15" t="s">
        <v>3946</v>
      </c>
    </row>
    <row r="8" spans="1:1" x14ac:dyDescent="0.3">
      <c r="A8" s="15" t="s">
        <v>3947</v>
      </c>
    </row>
    <row r="9" spans="1:1" x14ac:dyDescent="0.3">
      <c r="A9" s="15" t="s">
        <v>3948</v>
      </c>
    </row>
    <row r="10" spans="1:1" x14ac:dyDescent="0.3">
      <c r="A10" s="15" t="s">
        <v>3949</v>
      </c>
    </row>
    <row r="11" spans="1:1" x14ac:dyDescent="0.3">
      <c r="A11" s="15" t="s">
        <v>3950</v>
      </c>
    </row>
    <row r="12" spans="1:1" x14ac:dyDescent="0.3">
      <c r="A12" s="15" t="s">
        <v>3951</v>
      </c>
    </row>
    <row r="13" spans="1:1" x14ac:dyDescent="0.3">
      <c r="A13" s="15" t="s">
        <v>3952</v>
      </c>
    </row>
    <row r="14" spans="1:1" x14ac:dyDescent="0.3">
      <c r="A14" s="15" t="s">
        <v>3953</v>
      </c>
    </row>
    <row r="15" spans="1:1" x14ac:dyDescent="0.3">
      <c r="A15" s="15" t="s">
        <v>3954</v>
      </c>
    </row>
    <row r="16" spans="1:1" x14ac:dyDescent="0.3">
      <c r="A16" s="15" t="s">
        <v>3955</v>
      </c>
    </row>
    <row r="17" spans="1:1" x14ac:dyDescent="0.3">
      <c r="A17" s="15" t="s">
        <v>3956</v>
      </c>
    </row>
    <row r="18" spans="1:1" x14ac:dyDescent="0.3">
      <c r="A18" s="15" t="s">
        <v>3957</v>
      </c>
    </row>
    <row r="19" spans="1:1" x14ac:dyDescent="0.3">
      <c r="A19" s="15" t="s">
        <v>3958</v>
      </c>
    </row>
    <row r="20" spans="1:1" x14ac:dyDescent="0.3">
      <c r="A20" s="15" t="s">
        <v>3959</v>
      </c>
    </row>
    <row r="21" spans="1:1" x14ac:dyDescent="0.3">
      <c r="A21" s="15" t="s">
        <v>3960</v>
      </c>
    </row>
    <row r="22" spans="1:1" x14ac:dyDescent="0.3">
      <c r="A22" s="15" t="s">
        <v>3961</v>
      </c>
    </row>
    <row r="23" spans="1:1" x14ac:dyDescent="0.3">
      <c r="A23" s="15" t="s">
        <v>3962</v>
      </c>
    </row>
    <row r="24" spans="1:1" x14ac:dyDescent="0.3">
      <c r="A24" t="s">
        <v>3963</v>
      </c>
    </row>
    <row r="25" spans="1:1" x14ac:dyDescent="0.3">
      <c r="A25" t="s">
        <v>3964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Distances"/>
  <dimension ref="A1:C2800"/>
  <sheetViews>
    <sheetView workbookViewId="0"/>
  </sheetViews>
  <sheetFormatPr baseColWidth="10" defaultColWidth="8.88671875" defaultRowHeight="14.4" x14ac:dyDescent="0.3"/>
  <cols>
    <col min="1" max="1" width="42" customWidth="1"/>
    <col min="2" max="2" width="10" customWidth="1"/>
    <col min="3" max="3" width="18" customWidth="1"/>
  </cols>
  <sheetData>
    <row r="1" spans="1:3" x14ac:dyDescent="0.3">
      <c r="A1" s="32" t="s">
        <v>3965</v>
      </c>
      <c r="B1" s="32" t="s">
        <v>3966</v>
      </c>
      <c r="C1" s="32" t="s">
        <v>3967</v>
      </c>
    </row>
    <row r="2" spans="1:3" x14ac:dyDescent="0.3">
      <c r="A2" s="15" t="s">
        <v>3968</v>
      </c>
      <c r="B2">
        <v>3.762</v>
      </c>
      <c r="C2" s="35">
        <v>46291.901724537027</v>
      </c>
    </row>
    <row r="3" spans="1:3" x14ac:dyDescent="0.3">
      <c r="A3" s="15" t="s">
        <v>3969</v>
      </c>
      <c r="B3">
        <v>0.95799999999999996</v>
      </c>
      <c r="C3" s="35">
        <v>46291.901724537027</v>
      </c>
    </row>
    <row r="4" spans="1:3" x14ac:dyDescent="0.3">
      <c r="A4" s="15" t="s">
        <v>3970</v>
      </c>
      <c r="B4">
        <v>4.26</v>
      </c>
      <c r="C4" s="35">
        <v>46291.901724537027</v>
      </c>
    </row>
    <row r="5" spans="1:3" x14ac:dyDescent="0.3">
      <c r="A5" s="15" t="s">
        <v>3971</v>
      </c>
      <c r="B5">
        <v>5.7089999999999996</v>
      </c>
      <c r="C5" s="35">
        <v>46291.901724537027</v>
      </c>
    </row>
    <row r="6" spans="1:3" x14ac:dyDescent="0.3">
      <c r="A6" s="15" t="s">
        <v>3972</v>
      </c>
      <c r="B6">
        <v>25.914000000000001</v>
      </c>
      <c r="C6" s="35">
        <v>46291.901724537027</v>
      </c>
    </row>
    <row r="7" spans="1:3" x14ac:dyDescent="0.3">
      <c r="A7" s="15" t="s">
        <v>3973</v>
      </c>
      <c r="B7">
        <v>25.724</v>
      </c>
      <c r="C7" s="35">
        <v>46291.901724537027</v>
      </c>
    </row>
    <row r="8" spans="1:3" x14ac:dyDescent="0.3">
      <c r="A8" s="15" t="s">
        <v>3974</v>
      </c>
      <c r="B8">
        <v>5.5060000000000002</v>
      </c>
      <c r="C8" s="35">
        <v>46291.901724537027</v>
      </c>
    </row>
    <row r="9" spans="1:3" x14ac:dyDescent="0.3">
      <c r="A9" s="15" t="s">
        <v>3975</v>
      </c>
      <c r="B9">
        <v>4.798</v>
      </c>
      <c r="C9" s="35">
        <v>46291.901724537027</v>
      </c>
    </row>
    <row r="10" spans="1:3" x14ac:dyDescent="0.3">
      <c r="A10" s="15" t="s">
        <v>3976</v>
      </c>
      <c r="B10">
        <v>1.0880000000000001</v>
      </c>
      <c r="C10" s="35">
        <v>46291.901724537027</v>
      </c>
    </row>
    <row r="11" spans="1:3" x14ac:dyDescent="0.3">
      <c r="A11" s="15" t="s">
        <v>3977</v>
      </c>
      <c r="B11">
        <v>3.1110000000000002</v>
      </c>
      <c r="C11" s="35">
        <v>46291.901724537027</v>
      </c>
    </row>
    <row r="12" spans="1:3" x14ac:dyDescent="0.3">
      <c r="A12" s="15" t="s">
        <v>3978</v>
      </c>
      <c r="B12">
        <v>2.5230000000000001</v>
      </c>
      <c r="C12" s="35">
        <v>46291.901724537027</v>
      </c>
    </row>
    <row r="13" spans="1:3" x14ac:dyDescent="0.3">
      <c r="A13" s="15" t="s">
        <v>3979</v>
      </c>
      <c r="B13">
        <v>2.9969999999999999</v>
      </c>
      <c r="C13" s="35">
        <v>46291.901724537027</v>
      </c>
    </row>
    <row r="14" spans="1:3" x14ac:dyDescent="0.3">
      <c r="A14" s="15" t="s">
        <v>3980</v>
      </c>
      <c r="B14">
        <v>4.1509999999999998</v>
      </c>
      <c r="C14" s="35">
        <v>46291.901724537027</v>
      </c>
    </row>
    <row r="15" spans="1:3" x14ac:dyDescent="0.3">
      <c r="A15" s="15" t="s">
        <v>3981</v>
      </c>
      <c r="B15">
        <v>24.437999999999999</v>
      </c>
      <c r="C15" s="35">
        <v>46291.901724537027</v>
      </c>
    </row>
    <row r="16" spans="1:3" x14ac:dyDescent="0.3">
      <c r="A16" s="15" t="s">
        <v>3982</v>
      </c>
      <c r="B16">
        <v>4.4489999999999998</v>
      </c>
      <c r="C16" s="35">
        <v>46291.901724537027</v>
      </c>
    </row>
    <row r="17" spans="1:3" x14ac:dyDescent="0.3">
      <c r="A17" s="15" t="s">
        <v>3983</v>
      </c>
      <c r="B17">
        <v>58.746000000000002</v>
      </c>
      <c r="C17" s="35">
        <v>46291.901724537027</v>
      </c>
    </row>
    <row r="18" spans="1:3" x14ac:dyDescent="0.3">
      <c r="A18" s="15" t="s">
        <v>3984</v>
      </c>
      <c r="B18">
        <v>63.265000000000001</v>
      </c>
      <c r="C18" s="35">
        <v>46291.901724537027</v>
      </c>
    </row>
    <row r="19" spans="1:3" x14ac:dyDescent="0.3">
      <c r="A19" s="15" t="s">
        <v>3985</v>
      </c>
      <c r="B19">
        <v>9.44</v>
      </c>
      <c r="C19" s="35">
        <v>46291.901724537027</v>
      </c>
    </row>
    <row r="20" spans="1:3" x14ac:dyDescent="0.3">
      <c r="A20" s="15" t="s">
        <v>3986</v>
      </c>
      <c r="B20">
        <v>5.64</v>
      </c>
      <c r="C20" s="35">
        <v>46291.901724537027</v>
      </c>
    </row>
    <row r="21" spans="1:3" x14ac:dyDescent="0.3">
      <c r="A21" s="15" t="s">
        <v>3987</v>
      </c>
      <c r="B21">
        <v>2.798</v>
      </c>
      <c r="C21" s="35">
        <v>46291.901724537027</v>
      </c>
    </row>
    <row r="22" spans="1:3" x14ac:dyDescent="0.3">
      <c r="A22" s="15" t="s">
        <v>3988</v>
      </c>
      <c r="B22">
        <v>6.7370000000000001</v>
      </c>
      <c r="C22" s="35">
        <v>46291.901724537027</v>
      </c>
    </row>
    <row r="23" spans="1:3" x14ac:dyDescent="0.3">
      <c r="A23" s="15" t="s">
        <v>3989</v>
      </c>
      <c r="B23">
        <v>19.478000000000002</v>
      </c>
      <c r="C23" s="35">
        <v>46291.901724537027</v>
      </c>
    </row>
    <row r="24" spans="1:3" x14ac:dyDescent="0.3">
      <c r="A24" s="15" t="s">
        <v>3990</v>
      </c>
      <c r="B24">
        <v>14.846</v>
      </c>
      <c r="C24" s="35">
        <v>46291.901724537027</v>
      </c>
    </row>
    <row r="25" spans="1:3" x14ac:dyDescent="0.3">
      <c r="A25" s="15" t="s">
        <v>3991</v>
      </c>
      <c r="B25">
        <v>0.81699999999999995</v>
      </c>
      <c r="C25" s="35">
        <v>46291.901724537027</v>
      </c>
    </row>
    <row r="26" spans="1:3" x14ac:dyDescent="0.3">
      <c r="A26" s="15" t="s">
        <v>3992</v>
      </c>
      <c r="B26">
        <v>8.2769999999999992</v>
      </c>
      <c r="C26" s="35">
        <v>46291.901724537027</v>
      </c>
    </row>
    <row r="27" spans="1:3" x14ac:dyDescent="0.3">
      <c r="A27" s="15" t="s">
        <v>3993</v>
      </c>
      <c r="B27">
        <v>7.3470000000000004</v>
      </c>
      <c r="C27" s="35">
        <v>46291.901724537027</v>
      </c>
    </row>
    <row r="28" spans="1:3" x14ac:dyDescent="0.3">
      <c r="A28" s="15" t="s">
        <v>3994</v>
      </c>
      <c r="B28">
        <v>4.1040000000000001</v>
      </c>
      <c r="C28" s="35">
        <v>46291.901724537027</v>
      </c>
    </row>
    <row r="29" spans="1:3" x14ac:dyDescent="0.3">
      <c r="A29" s="15" t="s">
        <v>3995</v>
      </c>
      <c r="B29">
        <v>3.94</v>
      </c>
      <c r="C29" s="35">
        <v>46291.901724537027</v>
      </c>
    </row>
    <row r="30" spans="1:3" x14ac:dyDescent="0.3">
      <c r="A30" s="15" t="s">
        <v>3996</v>
      </c>
      <c r="B30">
        <v>3.2719999999999998</v>
      </c>
      <c r="C30" s="35">
        <v>46291.901724537027</v>
      </c>
    </row>
    <row r="31" spans="1:3" x14ac:dyDescent="0.3">
      <c r="A31" s="15" t="s">
        <v>3997</v>
      </c>
      <c r="B31">
        <v>0.85799999999999998</v>
      </c>
      <c r="C31" s="35">
        <v>46291.901724537027</v>
      </c>
    </row>
    <row r="32" spans="1:3" x14ac:dyDescent="0.3">
      <c r="A32" s="15" t="s">
        <v>3998</v>
      </c>
      <c r="B32">
        <v>2.6560000000000001</v>
      </c>
      <c r="C32" s="35">
        <v>46291.901724537027</v>
      </c>
    </row>
    <row r="33" spans="1:3" x14ac:dyDescent="0.3">
      <c r="A33" s="15" t="s">
        <v>3999</v>
      </c>
      <c r="B33">
        <v>1.7430000000000001</v>
      </c>
      <c r="C33" s="35">
        <v>46291.901724537027</v>
      </c>
    </row>
    <row r="34" spans="1:3" x14ac:dyDescent="0.3">
      <c r="A34" s="15" t="s">
        <v>4000</v>
      </c>
      <c r="B34">
        <v>0.98099999999999998</v>
      </c>
      <c r="C34" s="35">
        <v>46291.901724537027</v>
      </c>
    </row>
    <row r="35" spans="1:3" x14ac:dyDescent="0.3">
      <c r="A35" s="15" t="s">
        <v>4001</v>
      </c>
      <c r="B35">
        <v>0.21099999999999999</v>
      </c>
      <c r="C35" s="35">
        <v>46291.901724537027</v>
      </c>
    </row>
    <row r="36" spans="1:3" x14ac:dyDescent="0.3">
      <c r="A36" s="15" t="s">
        <v>4002</v>
      </c>
      <c r="B36">
        <v>1.423</v>
      </c>
      <c r="C36" s="35">
        <v>46291.901724537027</v>
      </c>
    </row>
    <row r="37" spans="1:3" x14ac:dyDescent="0.3">
      <c r="A37" s="15" t="s">
        <v>4003</v>
      </c>
      <c r="B37">
        <v>0.56499999999999995</v>
      </c>
      <c r="C37" s="35">
        <v>46291.901724537027</v>
      </c>
    </row>
    <row r="38" spans="1:3" x14ac:dyDescent="0.3">
      <c r="A38" s="15" t="s">
        <v>4004</v>
      </c>
      <c r="B38">
        <v>2.3650000000000002</v>
      </c>
      <c r="C38" s="35">
        <v>46291.901724537027</v>
      </c>
    </row>
    <row r="39" spans="1:3" x14ac:dyDescent="0.3">
      <c r="A39" s="15" t="s">
        <v>4005</v>
      </c>
      <c r="B39">
        <v>3.4780000000000002</v>
      </c>
      <c r="C39" s="35">
        <v>46291.901724537027</v>
      </c>
    </row>
    <row r="40" spans="1:3" x14ac:dyDescent="0.3">
      <c r="A40" s="15" t="s">
        <v>4006</v>
      </c>
      <c r="B40">
        <v>2.464</v>
      </c>
      <c r="C40" s="35">
        <v>46291.901724537027</v>
      </c>
    </row>
    <row r="41" spans="1:3" x14ac:dyDescent="0.3">
      <c r="A41" s="15" t="s">
        <v>4007</v>
      </c>
      <c r="B41">
        <v>1.734</v>
      </c>
      <c r="C41" s="35">
        <v>46291.901724537027</v>
      </c>
    </row>
    <row r="42" spans="1:3" x14ac:dyDescent="0.3">
      <c r="A42" s="15" t="s">
        <v>4008</v>
      </c>
      <c r="B42">
        <v>2.4329999999999998</v>
      </c>
      <c r="C42" s="35">
        <v>46291.901724537027</v>
      </c>
    </row>
    <row r="43" spans="1:3" x14ac:dyDescent="0.3">
      <c r="A43" s="15" t="s">
        <v>4009</v>
      </c>
      <c r="B43">
        <v>4.3780000000000001</v>
      </c>
      <c r="C43" s="35">
        <v>46291.901724537027</v>
      </c>
    </row>
    <row r="44" spans="1:3" x14ac:dyDescent="0.3">
      <c r="A44" s="15" t="s">
        <v>4010</v>
      </c>
      <c r="B44">
        <v>1.974</v>
      </c>
      <c r="C44" s="35">
        <v>46291.901724537027</v>
      </c>
    </row>
    <row r="45" spans="1:3" x14ac:dyDescent="0.3">
      <c r="A45" s="15" t="s">
        <v>4011</v>
      </c>
      <c r="B45">
        <v>2.2799999999999998</v>
      </c>
      <c r="C45" s="35">
        <v>46291.901724537027</v>
      </c>
    </row>
    <row r="46" spans="1:3" x14ac:dyDescent="0.3">
      <c r="A46" s="15" t="s">
        <v>4012</v>
      </c>
      <c r="B46">
        <v>2.0920000000000001</v>
      </c>
      <c r="C46" s="35">
        <v>46291.901724537027</v>
      </c>
    </row>
    <row r="47" spans="1:3" x14ac:dyDescent="0.3">
      <c r="A47" s="15" t="s">
        <v>4013</v>
      </c>
      <c r="B47">
        <v>1.903</v>
      </c>
      <c r="C47" s="35">
        <v>46291.901724537027</v>
      </c>
    </row>
    <row r="48" spans="1:3" x14ac:dyDescent="0.3">
      <c r="A48" s="15" t="s">
        <v>4014</v>
      </c>
      <c r="B48">
        <v>1.399</v>
      </c>
      <c r="C48" s="35">
        <v>46291.901724537027</v>
      </c>
    </row>
    <row r="49" spans="1:3" x14ac:dyDescent="0.3">
      <c r="A49" s="15" t="s">
        <v>4015</v>
      </c>
      <c r="B49">
        <v>3.7160000000000002</v>
      </c>
      <c r="C49" s="35">
        <v>46291.901724537027</v>
      </c>
    </row>
    <row r="50" spans="1:3" x14ac:dyDescent="0.3">
      <c r="A50" s="15" t="s">
        <v>4016</v>
      </c>
      <c r="B50">
        <v>2.012</v>
      </c>
      <c r="C50" s="35">
        <v>46291.901724537027</v>
      </c>
    </row>
    <row r="51" spans="1:3" x14ac:dyDescent="0.3">
      <c r="A51" s="15" t="s">
        <v>4017</v>
      </c>
      <c r="B51">
        <v>5.05</v>
      </c>
      <c r="C51" s="35">
        <v>46291.901724537027</v>
      </c>
    </row>
    <row r="52" spans="1:3" x14ac:dyDescent="0.3">
      <c r="A52" s="15" t="s">
        <v>4018</v>
      </c>
      <c r="B52">
        <v>2.9980000000000002</v>
      </c>
      <c r="C52" s="35">
        <v>46291.901724537027</v>
      </c>
    </row>
    <row r="53" spans="1:3" x14ac:dyDescent="0.3">
      <c r="A53" s="15" t="s">
        <v>4019</v>
      </c>
      <c r="B53">
        <v>1.1890000000000001</v>
      </c>
      <c r="C53" s="35">
        <v>46291.901724537027</v>
      </c>
    </row>
    <row r="54" spans="1:3" x14ac:dyDescent="0.3">
      <c r="A54" s="15" t="s">
        <v>4020</v>
      </c>
      <c r="B54">
        <v>0.60599999999999998</v>
      </c>
      <c r="C54" s="35">
        <v>46291.901724537027</v>
      </c>
    </row>
    <row r="55" spans="1:3" x14ac:dyDescent="0.3">
      <c r="A55" s="15" t="s">
        <v>4021</v>
      </c>
      <c r="B55">
        <v>1.3240000000000001</v>
      </c>
      <c r="C55" s="35">
        <v>46291.901724537027</v>
      </c>
    </row>
    <row r="56" spans="1:3" x14ac:dyDescent="0.3">
      <c r="A56" s="15" t="s">
        <v>4022</v>
      </c>
      <c r="B56">
        <v>1.234</v>
      </c>
      <c r="C56" s="35">
        <v>46291.901724537027</v>
      </c>
    </row>
    <row r="57" spans="1:3" x14ac:dyDescent="0.3">
      <c r="A57" s="15" t="s">
        <v>4023</v>
      </c>
      <c r="B57">
        <v>1.35</v>
      </c>
      <c r="C57" s="35">
        <v>46291.901724537027</v>
      </c>
    </row>
    <row r="58" spans="1:3" x14ac:dyDescent="0.3">
      <c r="A58" s="15" t="s">
        <v>4024</v>
      </c>
      <c r="B58">
        <v>1.4930000000000001</v>
      </c>
      <c r="C58" s="35">
        <v>46291.901724537027</v>
      </c>
    </row>
    <row r="59" spans="1:3" x14ac:dyDescent="0.3">
      <c r="A59" s="15" t="s">
        <v>4025</v>
      </c>
      <c r="B59">
        <v>0.47099999999999997</v>
      </c>
      <c r="C59" s="35">
        <v>46291.901724537027</v>
      </c>
    </row>
    <row r="60" spans="1:3" x14ac:dyDescent="0.3">
      <c r="A60" s="15" t="s">
        <v>4026</v>
      </c>
      <c r="B60">
        <v>2.746</v>
      </c>
      <c r="C60" s="35">
        <v>46291.901724537027</v>
      </c>
    </row>
    <row r="61" spans="1:3" x14ac:dyDescent="0.3">
      <c r="A61" s="15" t="s">
        <v>4027</v>
      </c>
      <c r="B61">
        <v>2.77</v>
      </c>
      <c r="C61" s="35">
        <v>46291.901724537027</v>
      </c>
    </row>
    <row r="62" spans="1:3" x14ac:dyDescent="0.3">
      <c r="A62" s="15" t="s">
        <v>4028</v>
      </c>
      <c r="B62">
        <v>2.5219999999999998</v>
      </c>
      <c r="C62" s="35">
        <v>46291.901724537027</v>
      </c>
    </row>
    <row r="63" spans="1:3" x14ac:dyDescent="0.3">
      <c r="A63" s="15" t="s">
        <v>4029</v>
      </c>
      <c r="B63">
        <v>2.2669999999999999</v>
      </c>
      <c r="C63" s="35">
        <v>46291.901724537027</v>
      </c>
    </row>
    <row r="64" spans="1:3" x14ac:dyDescent="0.3">
      <c r="A64" s="15" t="s">
        <v>4030</v>
      </c>
      <c r="B64">
        <v>2.34</v>
      </c>
      <c r="C64" s="35">
        <v>46291.901724537027</v>
      </c>
    </row>
    <row r="65" spans="1:3" x14ac:dyDescent="0.3">
      <c r="A65" s="15" t="s">
        <v>4031</v>
      </c>
      <c r="B65">
        <v>2.9319999999999999</v>
      </c>
      <c r="C65" s="35">
        <v>46291.901724537027</v>
      </c>
    </row>
    <row r="66" spans="1:3" x14ac:dyDescent="0.3">
      <c r="A66" s="15" t="s">
        <v>4032</v>
      </c>
      <c r="B66">
        <v>2.5430000000000001</v>
      </c>
      <c r="C66" s="35">
        <v>46291.901724537027</v>
      </c>
    </row>
    <row r="67" spans="1:3" x14ac:dyDescent="0.3">
      <c r="A67" s="15" t="s">
        <v>4033</v>
      </c>
      <c r="B67">
        <v>2.1890000000000001</v>
      </c>
      <c r="C67" s="35">
        <v>46291.901724537027</v>
      </c>
    </row>
    <row r="68" spans="1:3" x14ac:dyDescent="0.3">
      <c r="A68" s="15" t="s">
        <v>4034</v>
      </c>
      <c r="B68">
        <v>1.2999999999999999E-2</v>
      </c>
      <c r="C68" s="35">
        <v>46291.901724537027</v>
      </c>
    </row>
    <row r="69" spans="1:3" x14ac:dyDescent="0.3">
      <c r="A69" s="15" t="s">
        <v>4035</v>
      </c>
      <c r="B69">
        <v>3.5059999999999998</v>
      </c>
      <c r="C69" s="35">
        <v>46291.901724537027</v>
      </c>
    </row>
    <row r="70" spans="1:3" x14ac:dyDescent="0.3">
      <c r="A70" s="15" t="s">
        <v>4036</v>
      </c>
      <c r="B70">
        <v>3.9870000000000001</v>
      </c>
      <c r="C70" s="35">
        <v>46291.901724537027</v>
      </c>
    </row>
    <row r="71" spans="1:3" x14ac:dyDescent="0.3">
      <c r="A71" s="15" t="s">
        <v>4037</v>
      </c>
      <c r="B71">
        <v>0.19500000000000001</v>
      </c>
      <c r="C71" s="35">
        <v>46291.901724537027</v>
      </c>
    </row>
    <row r="72" spans="1:3" x14ac:dyDescent="0.3">
      <c r="A72" s="15" t="s">
        <v>4038</v>
      </c>
      <c r="B72">
        <v>3.5059999999999998</v>
      </c>
      <c r="C72" s="35">
        <v>46291.901724537027</v>
      </c>
    </row>
    <row r="73" spans="1:3" x14ac:dyDescent="0.3">
      <c r="A73" s="15" t="s">
        <v>4039</v>
      </c>
      <c r="B73">
        <v>5.141</v>
      </c>
      <c r="C73" s="35">
        <v>46291.901724537027</v>
      </c>
    </row>
    <row r="74" spans="1:3" x14ac:dyDescent="0.3">
      <c r="A74" s="15" t="s">
        <v>4040</v>
      </c>
      <c r="B74">
        <v>4.734</v>
      </c>
      <c r="C74" s="35">
        <v>46291.901724537027</v>
      </c>
    </row>
    <row r="75" spans="1:3" x14ac:dyDescent="0.3">
      <c r="A75" s="15" t="s">
        <v>4041</v>
      </c>
      <c r="B75">
        <v>1.603</v>
      </c>
      <c r="C75" s="35">
        <v>46291.901724537027</v>
      </c>
    </row>
    <row r="76" spans="1:3" x14ac:dyDescent="0.3">
      <c r="A76" s="15" t="s">
        <v>4042</v>
      </c>
      <c r="B76">
        <v>2.4359999999999999</v>
      </c>
      <c r="C76" s="35">
        <v>46291.901724537027</v>
      </c>
    </row>
    <row r="77" spans="1:3" x14ac:dyDescent="0.3">
      <c r="A77" s="15" t="s">
        <v>4043</v>
      </c>
      <c r="B77">
        <v>0.97</v>
      </c>
      <c r="C77" s="35">
        <v>46291.901724537027</v>
      </c>
    </row>
    <row r="78" spans="1:3" x14ac:dyDescent="0.3">
      <c r="A78" s="15" t="s">
        <v>4044</v>
      </c>
      <c r="B78">
        <v>0.96499999999999997</v>
      </c>
      <c r="C78" s="35">
        <v>46291.901724537027</v>
      </c>
    </row>
    <row r="79" spans="1:3" x14ac:dyDescent="0.3">
      <c r="A79" s="15" t="s">
        <v>4045</v>
      </c>
      <c r="B79">
        <v>3.8679999999999999</v>
      </c>
      <c r="C79" s="35">
        <v>46291.901724537027</v>
      </c>
    </row>
    <row r="80" spans="1:3" x14ac:dyDescent="0.3">
      <c r="A80" s="15" t="s">
        <v>4046</v>
      </c>
      <c r="B80">
        <v>1.21</v>
      </c>
      <c r="C80" s="35">
        <v>46291.901724537027</v>
      </c>
    </row>
    <row r="81" spans="1:3" x14ac:dyDescent="0.3">
      <c r="A81" s="15" t="s">
        <v>4047</v>
      </c>
      <c r="B81">
        <v>4.2539999999999996</v>
      </c>
      <c r="C81" s="35">
        <v>46291.901724537027</v>
      </c>
    </row>
    <row r="82" spans="1:3" x14ac:dyDescent="0.3">
      <c r="A82" s="15" t="s">
        <v>4048</v>
      </c>
      <c r="B82">
        <v>5.1559999999999997</v>
      </c>
      <c r="C82" s="35">
        <v>46291.901724537027</v>
      </c>
    </row>
    <row r="83" spans="1:3" x14ac:dyDescent="0.3">
      <c r="A83" s="15" t="s">
        <v>4049</v>
      </c>
      <c r="B83">
        <v>2.0129999999999999</v>
      </c>
      <c r="C83" s="35">
        <v>46291.901724537027</v>
      </c>
    </row>
    <row r="84" spans="1:3" x14ac:dyDescent="0.3">
      <c r="A84" s="15" t="s">
        <v>4050</v>
      </c>
      <c r="B84">
        <v>1.3759999999999999</v>
      </c>
      <c r="C84" s="35">
        <v>46291.901724537027</v>
      </c>
    </row>
    <row r="85" spans="1:3" x14ac:dyDescent="0.3">
      <c r="A85" s="15" t="s">
        <v>4051</v>
      </c>
      <c r="B85">
        <v>4.18</v>
      </c>
      <c r="C85" s="35">
        <v>46291.901724537027</v>
      </c>
    </row>
    <row r="86" spans="1:3" x14ac:dyDescent="0.3">
      <c r="A86" s="15" t="s">
        <v>4052</v>
      </c>
      <c r="B86">
        <v>2.7610000000000001</v>
      </c>
      <c r="C86" s="35">
        <v>46291.901724537027</v>
      </c>
    </row>
    <row r="87" spans="1:3" x14ac:dyDescent="0.3">
      <c r="A87" s="15" t="s">
        <v>4053</v>
      </c>
      <c r="B87">
        <v>4.0190000000000001</v>
      </c>
      <c r="C87" s="35">
        <v>46291.901724537027</v>
      </c>
    </row>
    <row r="88" spans="1:3" x14ac:dyDescent="0.3">
      <c r="A88" s="15" t="s">
        <v>4054</v>
      </c>
      <c r="B88">
        <v>2.2469999999999999</v>
      </c>
      <c r="C88" s="35">
        <v>46291.901724537027</v>
      </c>
    </row>
    <row r="89" spans="1:3" x14ac:dyDescent="0.3">
      <c r="A89" s="15" t="s">
        <v>4055</v>
      </c>
      <c r="B89">
        <v>2.681</v>
      </c>
      <c r="C89" s="35">
        <v>46291.901724537027</v>
      </c>
    </row>
    <row r="90" spans="1:3" x14ac:dyDescent="0.3">
      <c r="A90" s="15" t="s">
        <v>4056</v>
      </c>
      <c r="B90">
        <v>1.6080000000000001</v>
      </c>
      <c r="C90" s="35">
        <v>46291.901724537027</v>
      </c>
    </row>
    <row r="91" spans="1:3" x14ac:dyDescent="0.3">
      <c r="A91" s="15" t="s">
        <v>4057</v>
      </c>
      <c r="B91">
        <v>1.3049999999999999</v>
      </c>
      <c r="C91" s="35">
        <v>46291.901724537027</v>
      </c>
    </row>
    <row r="92" spans="1:3" x14ac:dyDescent="0.3">
      <c r="A92" s="15" t="s">
        <v>4058</v>
      </c>
      <c r="B92">
        <v>1.482</v>
      </c>
      <c r="C92" s="35">
        <v>46291.901724537027</v>
      </c>
    </row>
    <row r="93" spans="1:3" x14ac:dyDescent="0.3">
      <c r="A93" s="15" t="s">
        <v>4059</v>
      </c>
      <c r="B93">
        <v>3.16</v>
      </c>
      <c r="C93" s="35">
        <v>46291.901724537027</v>
      </c>
    </row>
    <row r="94" spans="1:3" x14ac:dyDescent="0.3">
      <c r="A94" s="15" t="s">
        <v>4060</v>
      </c>
      <c r="B94">
        <v>1.889</v>
      </c>
      <c r="C94" s="35">
        <v>46291.901724537027</v>
      </c>
    </row>
    <row r="95" spans="1:3" x14ac:dyDescent="0.3">
      <c r="A95" s="15" t="s">
        <v>4061</v>
      </c>
      <c r="B95">
        <v>2.573</v>
      </c>
      <c r="C95" s="35">
        <v>46291.901724537027</v>
      </c>
    </row>
    <row r="96" spans="1:3" x14ac:dyDescent="0.3">
      <c r="A96" s="15" t="s">
        <v>4062</v>
      </c>
      <c r="B96">
        <v>3.319</v>
      </c>
      <c r="C96" s="35">
        <v>46291.901724537027</v>
      </c>
    </row>
    <row r="97" spans="1:3" x14ac:dyDescent="0.3">
      <c r="A97" s="15" t="s">
        <v>4063</v>
      </c>
      <c r="B97">
        <v>0.55600000000000005</v>
      </c>
      <c r="C97" s="35">
        <v>46291.901724537027</v>
      </c>
    </row>
    <row r="98" spans="1:3" x14ac:dyDescent="0.3">
      <c r="A98" s="15" t="s">
        <v>4064</v>
      </c>
      <c r="B98">
        <v>1.2709999999999999</v>
      </c>
      <c r="C98" s="35">
        <v>46291.901724537027</v>
      </c>
    </row>
    <row r="99" spans="1:3" x14ac:dyDescent="0.3">
      <c r="A99" s="15" t="s">
        <v>4065</v>
      </c>
      <c r="B99">
        <v>1.1000000000000001</v>
      </c>
      <c r="C99" s="35">
        <v>46291.901724537027</v>
      </c>
    </row>
    <row r="100" spans="1:3" x14ac:dyDescent="0.3">
      <c r="A100" s="15" t="s">
        <v>4066</v>
      </c>
      <c r="B100">
        <v>0.46400000000000002</v>
      </c>
      <c r="C100" s="35">
        <v>46291.901724537027</v>
      </c>
    </row>
    <row r="101" spans="1:3" x14ac:dyDescent="0.3">
      <c r="A101" s="15" t="s">
        <v>4067</v>
      </c>
      <c r="B101">
        <v>0.48899999999999999</v>
      </c>
      <c r="C101" s="35">
        <v>46291.901724537027</v>
      </c>
    </row>
    <row r="102" spans="1:3" x14ac:dyDescent="0.3">
      <c r="A102" s="15" t="s">
        <v>4068</v>
      </c>
      <c r="B102">
        <v>2.762</v>
      </c>
      <c r="C102" s="35">
        <v>46291.901724537027</v>
      </c>
    </row>
    <row r="103" spans="1:3" x14ac:dyDescent="0.3">
      <c r="A103" s="15" t="s">
        <v>4069</v>
      </c>
      <c r="B103">
        <v>5.4009999999999998</v>
      </c>
      <c r="C103" s="35">
        <v>46291.901724537027</v>
      </c>
    </row>
    <row r="104" spans="1:3" x14ac:dyDescent="0.3">
      <c r="A104" s="15" t="s">
        <v>4070</v>
      </c>
      <c r="B104">
        <v>3.948</v>
      </c>
      <c r="C104" s="35">
        <v>46291.901724537027</v>
      </c>
    </row>
    <row r="105" spans="1:3" x14ac:dyDescent="0.3">
      <c r="A105" s="15" t="s">
        <v>4071</v>
      </c>
      <c r="B105">
        <v>1.1519999999999999</v>
      </c>
      <c r="C105" s="35">
        <v>46291.901724537027</v>
      </c>
    </row>
    <row r="106" spans="1:3" x14ac:dyDescent="0.3">
      <c r="A106" s="15" t="s">
        <v>4072</v>
      </c>
      <c r="B106">
        <v>1.349</v>
      </c>
      <c r="C106" s="35">
        <v>46291.901724537027</v>
      </c>
    </row>
    <row r="107" spans="1:3" x14ac:dyDescent="0.3">
      <c r="A107" s="15" t="s">
        <v>4073</v>
      </c>
      <c r="B107">
        <v>1.2410000000000001</v>
      </c>
      <c r="C107" s="35">
        <v>46291.901724537027</v>
      </c>
    </row>
    <row r="108" spans="1:3" x14ac:dyDescent="0.3">
      <c r="A108" s="15" t="s">
        <v>4074</v>
      </c>
      <c r="B108">
        <v>1.6240000000000001</v>
      </c>
      <c r="C108" s="35">
        <v>46291.901724537027</v>
      </c>
    </row>
    <row r="109" spans="1:3" x14ac:dyDescent="0.3">
      <c r="A109" s="15" t="s">
        <v>4075</v>
      </c>
      <c r="B109">
        <v>3.5459999999999998</v>
      </c>
      <c r="C109" s="35">
        <v>46291.901724537027</v>
      </c>
    </row>
    <row r="110" spans="1:3" x14ac:dyDescent="0.3">
      <c r="A110" s="15" t="s">
        <v>4076</v>
      </c>
      <c r="B110">
        <v>2.0659999999999998</v>
      </c>
      <c r="C110" s="35">
        <v>46291.901724537027</v>
      </c>
    </row>
    <row r="111" spans="1:3" x14ac:dyDescent="0.3">
      <c r="A111" s="15" t="s">
        <v>4077</v>
      </c>
      <c r="B111">
        <v>0.69599999999999995</v>
      </c>
      <c r="C111" s="35">
        <v>46291.901724537027</v>
      </c>
    </row>
    <row r="112" spans="1:3" x14ac:dyDescent="0.3">
      <c r="A112" s="15" t="s">
        <v>4078</v>
      </c>
      <c r="B112">
        <v>0.69599999999999995</v>
      </c>
      <c r="C112" s="35">
        <v>46291.901724537027</v>
      </c>
    </row>
    <row r="113" spans="1:3" x14ac:dyDescent="0.3">
      <c r="A113" s="15" t="s">
        <v>4079</v>
      </c>
      <c r="B113">
        <v>1.766</v>
      </c>
      <c r="C113" s="35">
        <v>46291.901724537027</v>
      </c>
    </row>
    <row r="114" spans="1:3" x14ac:dyDescent="0.3">
      <c r="A114" s="15" t="s">
        <v>4080</v>
      </c>
      <c r="B114">
        <v>1.9850000000000001</v>
      </c>
      <c r="C114" s="35">
        <v>46291.901724537027</v>
      </c>
    </row>
    <row r="115" spans="1:3" x14ac:dyDescent="0.3">
      <c r="A115" s="15" t="s">
        <v>4081</v>
      </c>
      <c r="B115">
        <v>2.8860000000000001</v>
      </c>
      <c r="C115" s="35">
        <v>46291.901724537027</v>
      </c>
    </row>
    <row r="116" spans="1:3" x14ac:dyDescent="0.3">
      <c r="A116" s="15" t="s">
        <v>4082</v>
      </c>
      <c r="B116">
        <v>25.727</v>
      </c>
      <c r="C116" s="35">
        <v>46291.901724537027</v>
      </c>
    </row>
    <row r="117" spans="1:3" x14ac:dyDescent="0.3">
      <c r="A117" s="15" t="s">
        <v>4083</v>
      </c>
      <c r="B117">
        <v>1.867</v>
      </c>
      <c r="C117" s="35">
        <v>46291.901724537027</v>
      </c>
    </row>
    <row r="118" spans="1:3" x14ac:dyDescent="0.3">
      <c r="A118" s="15" t="s">
        <v>4084</v>
      </c>
      <c r="B118">
        <v>0.878</v>
      </c>
      <c r="C118" s="35">
        <v>46291.901724537027</v>
      </c>
    </row>
    <row r="119" spans="1:3" x14ac:dyDescent="0.3">
      <c r="A119" s="15" t="s">
        <v>4085</v>
      </c>
      <c r="B119">
        <v>0.80300000000000005</v>
      </c>
      <c r="C119" s="35">
        <v>46291.901724537027</v>
      </c>
    </row>
    <row r="120" spans="1:3" x14ac:dyDescent="0.3">
      <c r="A120" s="15" t="s">
        <v>4086</v>
      </c>
      <c r="B120">
        <v>1.407</v>
      </c>
      <c r="C120" s="35">
        <v>46291.901724537027</v>
      </c>
    </row>
    <row r="121" spans="1:3" x14ac:dyDescent="0.3">
      <c r="A121" s="15" t="s">
        <v>4087</v>
      </c>
      <c r="B121">
        <v>25.808</v>
      </c>
      <c r="C121" s="35">
        <v>46291.901724537027</v>
      </c>
    </row>
    <row r="122" spans="1:3" x14ac:dyDescent="0.3">
      <c r="A122" s="15" t="s">
        <v>4088</v>
      </c>
      <c r="B122">
        <v>4.7290000000000001</v>
      </c>
      <c r="C122" s="35">
        <v>46291.901724537027</v>
      </c>
    </row>
    <row r="123" spans="1:3" x14ac:dyDescent="0.3">
      <c r="A123" s="15" t="s">
        <v>4089</v>
      </c>
      <c r="B123">
        <v>1.5740000000000001</v>
      </c>
      <c r="C123" s="35">
        <v>46291.901724537027</v>
      </c>
    </row>
    <row r="124" spans="1:3" x14ac:dyDescent="0.3">
      <c r="A124" s="15" t="s">
        <v>4090</v>
      </c>
      <c r="B124">
        <v>2.7349999999999999</v>
      </c>
      <c r="C124" s="35">
        <v>46291.901724537027</v>
      </c>
    </row>
    <row r="125" spans="1:3" x14ac:dyDescent="0.3">
      <c r="A125" s="15" t="s">
        <v>4091</v>
      </c>
      <c r="B125">
        <v>0.254</v>
      </c>
      <c r="C125" s="35">
        <v>46291.901724537027</v>
      </c>
    </row>
    <row r="126" spans="1:3" x14ac:dyDescent="0.3">
      <c r="A126" s="15" t="s">
        <v>4092</v>
      </c>
      <c r="B126">
        <v>2.1219999999999999</v>
      </c>
      <c r="C126" s="35">
        <v>46291.901724537027</v>
      </c>
    </row>
    <row r="127" spans="1:3" x14ac:dyDescent="0.3">
      <c r="A127" s="15" t="s">
        <v>4093</v>
      </c>
      <c r="B127">
        <v>0.67</v>
      </c>
      <c r="C127" s="35">
        <v>46291.901724537027</v>
      </c>
    </row>
    <row r="128" spans="1:3" x14ac:dyDescent="0.3">
      <c r="A128" s="15" t="s">
        <v>4094</v>
      </c>
      <c r="B128">
        <v>2.9000000000000001E-2</v>
      </c>
      <c r="C128" s="35">
        <v>46291.901724537027</v>
      </c>
    </row>
    <row r="129" spans="1:3" x14ac:dyDescent="0.3">
      <c r="A129" s="15" t="s">
        <v>4095</v>
      </c>
      <c r="B129">
        <v>3.4660000000000002</v>
      </c>
      <c r="C129" s="35">
        <v>46291.901724537027</v>
      </c>
    </row>
    <row r="130" spans="1:3" x14ac:dyDescent="0.3">
      <c r="A130" s="15" t="s">
        <v>4096</v>
      </c>
      <c r="B130">
        <v>2.9780000000000002</v>
      </c>
      <c r="C130" s="35">
        <v>46291.901724537027</v>
      </c>
    </row>
    <row r="131" spans="1:3" x14ac:dyDescent="0.3">
      <c r="A131" s="15" t="s">
        <v>4097</v>
      </c>
      <c r="B131">
        <v>0.28999999999999998</v>
      </c>
      <c r="C131" s="35">
        <v>46291.901724537027</v>
      </c>
    </row>
    <row r="132" spans="1:3" x14ac:dyDescent="0.3">
      <c r="A132" s="15" t="s">
        <v>4098</v>
      </c>
      <c r="B132">
        <v>0.254</v>
      </c>
      <c r="C132" s="35">
        <v>46291.901724537027</v>
      </c>
    </row>
    <row r="133" spans="1:3" x14ac:dyDescent="0.3">
      <c r="A133" s="15" t="s">
        <v>4099</v>
      </c>
      <c r="B133">
        <v>2.2240000000000002</v>
      </c>
      <c r="C133" s="35">
        <v>46291.901724537027</v>
      </c>
    </row>
    <row r="134" spans="1:3" x14ac:dyDescent="0.3">
      <c r="A134" s="15" t="s">
        <v>4100</v>
      </c>
      <c r="B134">
        <v>1.9670000000000001</v>
      </c>
      <c r="C134" s="35">
        <v>46291.901724537027</v>
      </c>
    </row>
    <row r="135" spans="1:3" x14ac:dyDescent="0.3">
      <c r="A135" s="15" t="s">
        <v>4101</v>
      </c>
      <c r="B135">
        <v>3.3959999999999999</v>
      </c>
      <c r="C135" s="35">
        <v>46291.901724537027</v>
      </c>
    </row>
    <row r="136" spans="1:3" x14ac:dyDescent="0.3">
      <c r="A136" s="15" t="s">
        <v>4102</v>
      </c>
      <c r="B136">
        <v>3.738</v>
      </c>
      <c r="C136" s="35">
        <v>46291.901724537027</v>
      </c>
    </row>
    <row r="137" spans="1:3" x14ac:dyDescent="0.3">
      <c r="A137" s="15" t="s">
        <v>4103</v>
      </c>
      <c r="B137">
        <v>2.4380000000000002</v>
      </c>
      <c r="C137" s="35">
        <v>46291.901724537027</v>
      </c>
    </row>
    <row r="138" spans="1:3" x14ac:dyDescent="0.3">
      <c r="A138" s="15" t="s">
        <v>4104</v>
      </c>
      <c r="B138">
        <v>4.34</v>
      </c>
      <c r="C138" s="35">
        <v>46291.901724537027</v>
      </c>
    </row>
    <row r="139" spans="1:3" x14ac:dyDescent="0.3">
      <c r="A139" s="15" t="s">
        <v>4105</v>
      </c>
      <c r="B139">
        <v>4.7279999999999998</v>
      </c>
      <c r="C139" s="35">
        <v>46291.901724537027</v>
      </c>
    </row>
    <row r="140" spans="1:3" x14ac:dyDescent="0.3">
      <c r="A140" s="15" t="s">
        <v>4106</v>
      </c>
      <c r="B140">
        <v>10.427</v>
      </c>
      <c r="C140" s="35">
        <v>46291.901724537027</v>
      </c>
    </row>
    <row r="141" spans="1:3" x14ac:dyDescent="0.3">
      <c r="A141" s="15" t="s">
        <v>4107</v>
      </c>
      <c r="B141">
        <v>2.5019999999999998</v>
      </c>
      <c r="C141" s="35">
        <v>46291.901724537027</v>
      </c>
    </row>
    <row r="142" spans="1:3" x14ac:dyDescent="0.3">
      <c r="A142" s="15" t="s">
        <v>4108</v>
      </c>
      <c r="B142">
        <v>29.417999999999999</v>
      </c>
      <c r="C142" s="35">
        <v>46291.901724537027</v>
      </c>
    </row>
    <row r="143" spans="1:3" x14ac:dyDescent="0.3">
      <c r="A143" s="15" t="s">
        <v>4109</v>
      </c>
      <c r="B143">
        <v>33.116999999999997</v>
      </c>
      <c r="C143" s="35">
        <v>46291.901724537027</v>
      </c>
    </row>
    <row r="144" spans="1:3" x14ac:dyDescent="0.3">
      <c r="A144" s="15" t="s">
        <v>4110</v>
      </c>
      <c r="B144">
        <v>0.248</v>
      </c>
      <c r="C144" s="35">
        <v>46291.901724537027</v>
      </c>
    </row>
    <row r="145" spans="1:3" x14ac:dyDescent="0.3">
      <c r="A145" s="15" t="s">
        <v>4111</v>
      </c>
      <c r="B145">
        <v>32.067999999999998</v>
      </c>
      <c r="C145" s="35">
        <v>46291.901724537027</v>
      </c>
    </row>
    <row r="146" spans="1:3" x14ac:dyDescent="0.3">
      <c r="A146" s="15" t="s">
        <v>4112</v>
      </c>
      <c r="B146">
        <v>30.768000000000001</v>
      </c>
      <c r="C146" s="35">
        <v>46291.901724537027</v>
      </c>
    </row>
    <row r="147" spans="1:3" x14ac:dyDescent="0.3">
      <c r="A147" s="15" t="s">
        <v>4113</v>
      </c>
      <c r="B147">
        <v>2.5339999999999998</v>
      </c>
      <c r="C147" s="35">
        <v>46291.901724537027</v>
      </c>
    </row>
    <row r="148" spans="1:3" x14ac:dyDescent="0.3">
      <c r="A148" s="15" t="s">
        <v>4114</v>
      </c>
      <c r="B148">
        <v>7.5960000000000001</v>
      </c>
      <c r="C148" s="35">
        <v>46291.901724537027</v>
      </c>
    </row>
    <row r="149" spans="1:3" x14ac:dyDescent="0.3">
      <c r="A149" s="15" t="s">
        <v>4115</v>
      </c>
      <c r="B149">
        <v>27.591999999999999</v>
      </c>
      <c r="C149" s="35">
        <v>46291.901724537027</v>
      </c>
    </row>
    <row r="150" spans="1:3" x14ac:dyDescent="0.3">
      <c r="A150" s="15" t="s">
        <v>4116</v>
      </c>
      <c r="B150">
        <v>28.03</v>
      </c>
      <c r="C150" s="35">
        <v>46291.901724537027</v>
      </c>
    </row>
    <row r="151" spans="1:3" x14ac:dyDescent="0.3">
      <c r="A151" s="15" t="s">
        <v>4117</v>
      </c>
      <c r="B151">
        <v>2.9049999999999998</v>
      </c>
      <c r="C151" s="35">
        <v>46291.901724537027</v>
      </c>
    </row>
    <row r="152" spans="1:3" x14ac:dyDescent="0.3">
      <c r="A152" s="15" t="s">
        <v>4118</v>
      </c>
      <c r="B152">
        <v>1.1719999999999999</v>
      </c>
      <c r="C152" s="35">
        <v>46291.901724537027</v>
      </c>
    </row>
    <row r="153" spans="1:3" x14ac:dyDescent="0.3">
      <c r="A153" s="15" t="s">
        <v>4119</v>
      </c>
      <c r="B153">
        <v>2.7959999999999998</v>
      </c>
      <c r="C153" s="35">
        <v>46291.901724537027</v>
      </c>
    </row>
    <row r="154" spans="1:3" x14ac:dyDescent="0.3">
      <c r="A154" s="15" t="s">
        <v>4120</v>
      </c>
      <c r="B154">
        <v>4.0279999999999996</v>
      </c>
      <c r="C154" s="35">
        <v>46291.901724537027</v>
      </c>
    </row>
    <row r="155" spans="1:3" x14ac:dyDescent="0.3">
      <c r="A155" s="15" t="s">
        <v>4121</v>
      </c>
      <c r="B155">
        <v>0.02</v>
      </c>
      <c r="C155" s="35">
        <v>46291.901724537027</v>
      </c>
    </row>
    <row r="156" spans="1:3" x14ac:dyDescent="0.3">
      <c r="A156" s="15" t="s">
        <v>4122</v>
      </c>
      <c r="B156">
        <v>0.215</v>
      </c>
      <c r="C156" s="35">
        <v>46291.901724537027</v>
      </c>
    </row>
    <row r="157" spans="1:3" x14ac:dyDescent="0.3">
      <c r="A157" s="15" t="s">
        <v>4123</v>
      </c>
      <c r="B157">
        <v>1.853</v>
      </c>
      <c r="C157" s="35">
        <v>46291.901724537027</v>
      </c>
    </row>
    <row r="158" spans="1:3" x14ac:dyDescent="0.3">
      <c r="A158" s="15" t="s">
        <v>4124</v>
      </c>
      <c r="B158">
        <v>1.5489999999999999</v>
      </c>
      <c r="C158" s="35">
        <v>46291.901724537027</v>
      </c>
    </row>
    <row r="159" spans="1:3" x14ac:dyDescent="0.3">
      <c r="A159" s="15" t="s">
        <v>4125</v>
      </c>
      <c r="B159">
        <v>0.78400000000000003</v>
      </c>
      <c r="C159" s="35">
        <v>46291.901724537027</v>
      </c>
    </row>
    <row r="160" spans="1:3" x14ac:dyDescent="0.3">
      <c r="A160" s="15" t="s">
        <v>4126</v>
      </c>
      <c r="B160">
        <v>2.0680000000000001</v>
      </c>
      <c r="C160" s="35">
        <v>46291.901724537027</v>
      </c>
    </row>
    <row r="161" spans="1:3" x14ac:dyDescent="0.3">
      <c r="A161" s="15" t="s">
        <v>4127</v>
      </c>
      <c r="B161">
        <v>2.395</v>
      </c>
      <c r="C161" s="35">
        <v>46291.901724537027</v>
      </c>
    </row>
    <row r="162" spans="1:3" x14ac:dyDescent="0.3">
      <c r="A162" s="15" t="s">
        <v>4128</v>
      </c>
      <c r="B162">
        <v>2.141</v>
      </c>
      <c r="C162" s="35">
        <v>46291.901724537027</v>
      </c>
    </row>
    <row r="163" spans="1:3" x14ac:dyDescent="0.3">
      <c r="A163" s="15" t="s">
        <v>4129</v>
      </c>
      <c r="B163">
        <v>0.222</v>
      </c>
      <c r="C163" s="35">
        <v>46291.901724537027</v>
      </c>
    </row>
    <row r="164" spans="1:3" x14ac:dyDescent="0.3">
      <c r="A164" s="15" t="s">
        <v>4130</v>
      </c>
      <c r="B164">
        <v>1.4770000000000001</v>
      </c>
      <c r="C164" s="35">
        <v>46291.901724537027</v>
      </c>
    </row>
    <row r="165" spans="1:3" x14ac:dyDescent="0.3">
      <c r="A165" s="15" t="s">
        <v>4131</v>
      </c>
      <c r="B165">
        <v>1.8560000000000001</v>
      </c>
      <c r="C165" s="35">
        <v>46291.901724537027</v>
      </c>
    </row>
    <row r="166" spans="1:3" x14ac:dyDescent="0.3">
      <c r="A166" s="15" t="s">
        <v>4132</v>
      </c>
      <c r="B166">
        <v>0.29599999999999999</v>
      </c>
      <c r="C166" s="35">
        <v>46291.901724537027</v>
      </c>
    </row>
    <row r="167" spans="1:3" x14ac:dyDescent="0.3">
      <c r="A167" s="15" t="s">
        <v>4133</v>
      </c>
      <c r="B167">
        <v>0.54900000000000004</v>
      </c>
      <c r="C167" s="35">
        <v>46291.901724537027</v>
      </c>
    </row>
    <row r="168" spans="1:3" x14ac:dyDescent="0.3">
      <c r="A168" s="15" t="s">
        <v>4134</v>
      </c>
      <c r="B168">
        <v>0.36099999999999999</v>
      </c>
      <c r="C168" s="35">
        <v>46291.901724537027</v>
      </c>
    </row>
    <row r="169" spans="1:3" x14ac:dyDescent="0.3">
      <c r="A169" s="15" t="s">
        <v>4135</v>
      </c>
      <c r="B169">
        <v>1.6759999999999999</v>
      </c>
      <c r="C169" s="35">
        <v>46291.901724537027</v>
      </c>
    </row>
    <row r="170" spans="1:3" x14ac:dyDescent="0.3">
      <c r="A170" s="15" t="s">
        <v>4136</v>
      </c>
      <c r="B170">
        <v>1.9039999999999999</v>
      </c>
      <c r="C170" s="35">
        <v>46291.901724537027</v>
      </c>
    </row>
    <row r="171" spans="1:3" x14ac:dyDescent="0.3">
      <c r="A171" s="15" t="s">
        <v>4137</v>
      </c>
      <c r="B171">
        <v>2.5779999999999998</v>
      </c>
      <c r="C171" s="35">
        <v>46291.901724537027</v>
      </c>
    </row>
    <row r="172" spans="1:3" x14ac:dyDescent="0.3">
      <c r="A172" s="15" t="s">
        <v>4138</v>
      </c>
      <c r="B172">
        <v>4.7919999999999998</v>
      </c>
      <c r="C172" s="35">
        <v>46291.901724537027</v>
      </c>
    </row>
    <row r="173" spans="1:3" x14ac:dyDescent="0.3">
      <c r="A173" s="15" t="s">
        <v>4139</v>
      </c>
      <c r="B173">
        <v>4.5819999999999999</v>
      </c>
      <c r="C173" s="35">
        <v>46291.901724537027</v>
      </c>
    </row>
    <row r="174" spans="1:3" x14ac:dyDescent="0.3">
      <c r="A174" s="15" t="s">
        <v>4140</v>
      </c>
      <c r="B174">
        <v>1.532</v>
      </c>
      <c r="C174" s="35">
        <v>46291.901724537027</v>
      </c>
    </row>
    <row r="175" spans="1:3" x14ac:dyDescent="0.3">
      <c r="A175" s="15" t="s">
        <v>4141</v>
      </c>
      <c r="B175">
        <v>1.762</v>
      </c>
      <c r="C175" s="35">
        <v>46291.901724537027</v>
      </c>
    </row>
    <row r="176" spans="1:3" x14ac:dyDescent="0.3">
      <c r="A176" s="15" t="s">
        <v>4142</v>
      </c>
      <c r="B176">
        <v>1.71</v>
      </c>
      <c r="C176" s="35">
        <v>46291.901724537027</v>
      </c>
    </row>
    <row r="177" spans="1:3" x14ac:dyDescent="0.3">
      <c r="A177" s="15" t="s">
        <v>4143</v>
      </c>
      <c r="B177">
        <v>0.109</v>
      </c>
      <c r="C177" s="35">
        <v>46291.901724537027</v>
      </c>
    </row>
    <row r="178" spans="1:3" x14ac:dyDescent="0.3">
      <c r="A178" s="15" t="s">
        <v>4144</v>
      </c>
      <c r="B178">
        <v>1.2929999999999999</v>
      </c>
      <c r="C178" s="35">
        <v>46291.901724537027</v>
      </c>
    </row>
    <row r="179" spans="1:3" x14ac:dyDescent="0.3">
      <c r="A179" s="15" t="s">
        <v>4145</v>
      </c>
      <c r="B179">
        <v>0.36799999999999999</v>
      </c>
      <c r="C179" s="35">
        <v>46291.901724537027</v>
      </c>
    </row>
    <row r="180" spans="1:3" x14ac:dyDescent="0.3">
      <c r="A180" s="15" t="s">
        <v>4146</v>
      </c>
      <c r="B180">
        <v>0.60799999999999998</v>
      </c>
      <c r="C180" s="35">
        <v>46291.901724537027</v>
      </c>
    </row>
    <row r="181" spans="1:3" x14ac:dyDescent="0.3">
      <c r="A181" s="15" t="s">
        <v>4147</v>
      </c>
      <c r="B181">
        <v>0.92100000000000004</v>
      </c>
      <c r="C181" s="35">
        <v>46291.901724537027</v>
      </c>
    </row>
    <row r="182" spans="1:3" x14ac:dyDescent="0.3">
      <c r="A182" s="15" t="s">
        <v>4148</v>
      </c>
      <c r="B182">
        <v>3.51</v>
      </c>
      <c r="C182" s="35">
        <v>46291.901724537027</v>
      </c>
    </row>
    <row r="183" spans="1:3" x14ac:dyDescent="0.3">
      <c r="A183" s="15" t="s">
        <v>4149</v>
      </c>
      <c r="B183">
        <v>10.192</v>
      </c>
      <c r="C183" s="35">
        <v>46291.901724537027</v>
      </c>
    </row>
    <row r="184" spans="1:3" x14ac:dyDescent="0.3">
      <c r="A184" s="15" t="s">
        <v>4150</v>
      </c>
      <c r="B184">
        <v>4.4370000000000003</v>
      </c>
      <c r="C184" s="35">
        <v>46291.901724537027</v>
      </c>
    </row>
    <row r="185" spans="1:3" x14ac:dyDescent="0.3">
      <c r="A185" s="15" t="s">
        <v>4151</v>
      </c>
      <c r="B185">
        <v>4.8789999999999996</v>
      </c>
      <c r="C185" s="35">
        <v>46291.901724537027</v>
      </c>
    </row>
    <row r="186" spans="1:3" x14ac:dyDescent="0.3">
      <c r="A186" s="15" t="s">
        <v>4152</v>
      </c>
      <c r="B186">
        <v>3.2450000000000001</v>
      </c>
      <c r="C186" s="35">
        <v>46291.901724537027</v>
      </c>
    </row>
    <row r="187" spans="1:3" x14ac:dyDescent="0.3">
      <c r="A187" s="15" t="s">
        <v>4153</v>
      </c>
      <c r="B187">
        <v>4.0880000000000001</v>
      </c>
      <c r="C187" s="35">
        <v>46291.901724537027</v>
      </c>
    </row>
    <row r="188" spans="1:3" x14ac:dyDescent="0.3">
      <c r="A188" s="15" t="s">
        <v>4154</v>
      </c>
      <c r="B188">
        <v>9.4939999999999998</v>
      </c>
      <c r="C188" s="35">
        <v>46291.901724537027</v>
      </c>
    </row>
    <row r="189" spans="1:3" x14ac:dyDescent="0.3">
      <c r="A189" s="15" t="s">
        <v>4155</v>
      </c>
      <c r="B189">
        <v>5.4459999999999997</v>
      </c>
      <c r="C189" s="35">
        <v>46291.901724537027</v>
      </c>
    </row>
    <row r="190" spans="1:3" x14ac:dyDescent="0.3">
      <c r="A190" s="15" t="s">
        <v>4156</v>
      </c>
      <c r="B190">
        <v>3.242</v>
      </c>
      <c r="C190" s="35">
        <v>46291.901724537027</v>
      </c>
    </row>
    <row r="191" spans="1:3" x14ac:dyDescent="0.3">
      <c r="A191" s="15" t="s">
        <v>4157</v>
      </c>
      <c r="B191">
        <v>11.784000000000001</v>
      </c>
      <c r="C191" s="35">
        <v>46291.901724537027</v>
      </c>
    </row>
    <row r="192" spans="1:3" x14ac:dyDescent="0.3">
      <c r="A192" s="15" t="s">
        <v>4158</v>
      </c>
      <c r="B192">
        <v>11.756</v>
      </c>
      <c r="C192" s="35">
        <v>46291.901724537027</v>
      </c>
    </row>
    <row r="193" spans="1:3" x14ac:dyDescent="0.3">
      <c r="A193" s="15" t="s">
        <v>4159</v>
      </c>
      <c r="B193">
        <v>16.120999999999999</v>
      </c>
      <c r="C193" s="35">
        <v>46291.901724537027</v>
      </c>
    </row>
    <row r="194" spans="1:3" x14ac:dyDescent="0.3">
      <c r="A194" s="15" t="s">
        <v>4160</v>
      </c>
      <c r="B194">
        <v>3.1259999999999999</v>
      </c>
      <c r="C194" s="35">
        <v>46291.901724537027</v>
      </c>
    </row>
    <row r="195" spans="1:3" x14ac:dyDescent="0.3">
      <c r="A195" s="15" t="s">
        <v>4161</v>
      </c>
      <c r="B195">
        <v>7.1950000000000003</v>
      </c>
      <c r="C195" s="35">
        <v>46291.901724537027</v>
      </c>
    </row>
    <row r="196" spans="1:3" x14ac:dyDescent="0.3">
      <c r="A196" s="15" t="s">
        <v>4162</v>
      </c>
      <c r="B196">
        <v>7.9379999999999997</v>
      </c>
      <c r="C196" s="35">
        <v>46291.901724537027</v>
      </c>
    </row>
    <row r="197" spans="1:3" x14ac:dyDescent="0.3">
      <c r="A197" s="15" t="s">
        <v>4163</v>
      </c>
      <c r="B197">
        <v>3.3730000000000002</v>
      </c>
      <c r="C197" s="35">
        <v>46291.901724537027</v>
      </c>
    </row>
    <row r="198" spans="1:3" x14ac:dyDescent="0.3">
      <c r="A198" s="15" t="s">
        <v>4164</v>
      </c>
      <c r="B198">
        <v>1.72</v>
      </c>
      <c r="C198" s="35">
        <v>46291.901724537027</v>
      </c>
    </row>
    <row r="199" spans="1:3" x14ac:dyDescent="0.3">
      <c r="A199" s="15" t="s">
        <v>4165</v>
      </c>
      <c r="B199">
        <v>0.84099999999999997</v>
      </c>
      <c r="C199" s="35">
        <v>46291.901724537027</v>
      </c>
    </row>
    <row r="200" spans="1:3" x14ac:dyDescent="0.3">
      <c r="A200" s="15" t="s">
        <v>4166</v>
      </c>
      <c r="B200">
        <v>1.95</v>
      </c>
      <c r="C200" s="35">
        <v>46291.901724537027</v>
      </c>
    </row>
    <row r="201" spans="1:3" x14ac:dyDescent="0.3">
      <c r="A201" s="15" t="s">
        <v>4167</v>
      </c>
      <c r="B201">
        <v>2.0739999999999998</v>
      </c>
      <c r="C201" s="35">
        <v>46291.901724537027</v>
      </c>
    </row>
    <row r="202" spans="1:3" x14ac:dyDescent="0.3">
      <c r="A202" s="15" t="s">
        <v>4168</v>
      </c>
      <c r="B202">
        <v>0.70599999999999996</v>
      </c>
      <c r="C202" s="35">
        <v>46291.901724537027</v>
      </c>
    </row>
    <row r="203" spans="1:3" x14ac:dyDescent="0.3">
      <c r="A203" s="15" t="s">
        <v>4169</v>
      </c>
      <c r="B203">
        <v>1.224</v>
      </c>
      <c r="C203" s="35">
        <v>46291.901724537027</v>
      </c>
    </row>
    <row r="204" spans="1:3" x14ac:dyDescent="0.3">
      <c r="A204" s="15" t="s">
        <v>4170</v>
      </c>
      <c r="B204">
        <v>2.589</v>
      </c>
      <c r="C204" s="35">
        <v>46291.901724537027</v>
      </c>
    </row>
    <row r="205" spans="1:3" x14ac:dyDescent="0.3">
      <c r="A205" s="15" t="s">
        <v>4171</v>
      </c>
      <c r="B205">
        <v>5.2530000000000001</v>
      </c>
      <c r="C205" s="35">
        <v>46291.901724537027</v>
      </c>
    </row>
    <row r="206" spans="1:3" x14ac:dyDescent="0.3">
      <c r="A206" s="15" t="s">
        <v>4172</v>
      </c>
      <c r="B206">
        <v>13.113</v>
      </c>
      <c r="C206" s="35">
        <v>46291.901724537027</v>
      </c>
    </row>
    <row r="207" spans="1:3" x14ac:dyDescent="0.3">
      <c r="A207" s="15" t="s">
        <v>4173</v>
      </c>
      <c r="B207">
        <v>10.477</v>
      </c>
      <c r="C207" s="35">
        <v>46291.901724537027</v>
      </c>
    </row>
    <row r="208" spans="1:3" x14ac:dyDescent="0.3">
      <c r="A208" s="15" t="s">
        <v>4174</v>
      </c>
      <c r="B208">
        <v>6.5170000000000003</v>
      </c>
      <c r="C208" s="35">
        <v>46291.901724537027</v>
      </c>
    </row>
    <row r="209" spans="1:3" x14ac:dyDescent="0.3">
      <c r="A209" s="15" t="s">
        <v>4175</v>
      </c>
      <c r="B209">
        <v>7.2039999999999997</v>
      </c>
      <c r="C209" s="35">
        <v>46291.901724537027</v>
      </c>
    </row>
    <row r="210" spans="1:3" x14ac:dyDescent="0.3">
      <c r="A210" s="15" t="s">
        <v>4176</v>
      </c>
      <c r="B210">
        <v>7.5339999999999998</v>
      </c>
      <c r="C210" s="35">
        <v>46291.901724537027</v>
      </c>
    </row>
    <row r="211" spans="1:3" x14ac:dyDescent="0.3">
      <c r="A211" s="15" t="s">
        <v>4177</v>
      </c>
      <c r="B211">
        <v>14.95</v>
      </c>
      <c r="C211" s="35">
        <v>46291.901724537027</v>
      </c>
    </row>
    <row r="212" spans="1:3" x14ac:dyDescent="0.3">
      <c r="A212" s="15" t="s">
        <v>4178</v>
      </c>
      <c r="B212">
        <v>5.1859999999999999</v>
      </c>
      <c r="C212" s="35">
        <v>46291.901724537027</v>
      </c>
    </row>
    <row r="213" spans="1:3" x14ac:dyDescent="0.3">
      <c r="A213" s="15" t="s">
        <v>4179</v>
      </c>
      <c r="B213">
        <v>6.617</v>
      </c>
      <c r="C213" s="35">
        <v>46291.901724537027</v>
      </c>
    </row>
    <row r="214" spans="1:3" x14ac:dyDescent="0.3">
      <c r="A214" s="15" t="s">
        <v>4180</v>
      </c>
      <c r="B214">
        <v>6.4329999999999998</v>
      </c>
      <c r="C214" s="35">
        <v>46291.901724537027</v>
      </c>
    </row>
    <row r="215" spans="1:3" x14ac:dyDescent="0.3">
      <c r="A215" s="15" t="s">
        <v>4181</v>
      </c>
      <c r="B215">
        <v>4.8819999999999997</v>
      </c>
      <c r="C215" s="35">
        <v>46291.901724537027</v>
      </c>
    </row>
    <row r="216" spans="1:3" x14ac:dyDescent="0.3">
      <c r="A216" s="15" t="s">
        <v>4182</v>
      </c>
      <c r="B216">
        <v>5.0030000000000001</v>
      </c>
      <c r="C216" s="35">
        <v>46291.901724537027</v>
      </c>
    </row>
    <row r="217" spans="1:3" x14ac:dyDescent="0.3">
      <c r="A217" s="15" t="s">
        <v>4183</v>
      </c>
      <c r="B217">
        <v>0.251</v>
      </c>
      <c r="C217" s="35">
        <v>46291.901724537027</v>
      </c>
    </row>
    <row r="218" spans="1:3" x14ac:dyDescent="0.3">
      <c r="A218" s="15" t="s">
        <v>4184</v>
      </c>
      <c r="B218">
        <v>14.747999999999999</v>
      </c>
      <c r="C218" s="35">
        <v>46291.901724537027</v>
      </c>
    </row>
    <row r="219" spans="1:3" x14ac:dyDescent="0.3">
      <c r="A219" s="15" t="s">
        <v>4185</v>
      </c>
      <c r="B219">
        <v>1.5389999999999999</v>
      </c>
      <c r="C219" s="35">
        <v>46291.901724537027</v>
      </c>
    </row>
    <row r="220" spans="1:3" x14ac:dyDescent="0.3">
      <c r="A220" s="15" t="s">
        <v>4186</v>
      </c>
      <c r="B220">
        <v>24.529</v>
      </c>
      <c r="C220" s="35">
        <v>46291.901724537027</v>
      </c>
    </row>
    <row r="221" spans="1:3" x14ac:dyDescent="0.3">
      <c r="A221" s="15" t="s">
        <v>4187</v>
      </c>
      <c r="B221">
        <v>2.476</v>
      </c>
      <c r="C221" s="35">
        <v>46291.901724537027</v>
      </c>
    </row>
    <row r="222" spans="1:3" x14ac:dyDescent="0.3">
      <c r="A222" s="15" t="s">
        <v>4188</v>
      </c>
      <c r="B222">
        <v>1.4279999999999999</v>
      </c>
      <c r="C222" s="35">
        <v>46291.901724537027</v>
      </c>
    </row>
    <row r="223" spans="1:3" x14ac:dyDescent="0.3">
      <c r="A223" s="15" t="s">
        <v>4189</v>
      </c>
      <c r="B223">
        <v>1.623</v>
      </c>
      <c r="C223" s="35">
        <v>46291.901724537027</v>
      </c>
    </row>
    <row r="224" spans="1:3" x14ac:dyDescent="0.3">
      <c r="A224" s="15" t="s">
        <v>4190</v>
      </c>
      <c r="B224">
        <v>1.5369999999999999</v>
      </c>
      <c r="C224" s="35">
        <v>46291.901724537027</v>
      </c>
    </row>
    <row r="225" spans="1:3" x14ac:dyDescent="0.3">
      <c r="A225" s="15" t="s">
        <v>4191</v>
      </c>
      <c r="B225">
        <v>29.231000000000002</v>
      </c>
      <c r="C225" s="35">
        <v>46291.901724537027</v>
      </c>
    </row>
    <row r="226" spans="1:3" x14ac:dyDescent="0.3">
      <c r="A226" s="15" t="s">
        <v>4192</v>
      </c>
      <c r="B226">
        <v>2.9319999999999999</v>
      </c>
      <c r="C226" s="35">
        <v>46291.901724537027</v>
      </c>
    </row>
    <row r="227" spans="1:3" x14ac:dyDescent="0.3">
      <c r="A227" s="15" t="s">
        <v>4193</v>
      </c>
      <c r="B227">
        <v>2.5739999999999998</v>
      </c>
      <c r="C227" s="35">
        <v>46291.901724537027</v>
      </c>
    </row>
    <row r="228" spans="1:3" x14ac:dyDescent="0.3">
      <c r="A228" s="15" t="s">
        <v>4194</v>
      </c>
      <c r="B228">
        <v>1.0009999999999999</v>
      </c>
      <c r="C228" s="35">
        <v>46291.901724537027</v>
      </c>
    </row>
    <row r="229" spans="1:3" x14ac:dyDescent="0.3">
      <c r="A229" s="15" t="s">
        <v>4195</v>
      </c>
      <c r="B229">
        <v>0.53800000000000003</v>
      </c>
      <c r="C229" s="35">
        <v>46291.901724537027</v>
      </c>
    </row>
    <row r="230" spans="1:3" x14ac:dyDescent="0.3">
      <c r="A230" s="15" t="s">
        <v>4196</v>
      </c>
      <c r="B230">
        <v>28.032</v>
      </c>
      <c r="C230" s="35">
        <v>46291.901724537027</v>
      </c>
    </row>
    <row r="231" spans="1:3" x14ac:dyDescent="0.3">
      <c r="A231" s="15" t="s">
        <v>4197</v>
      </c>
      <c r="B231">
        <v>3.2120000000000002</v>
      </c>
      <c r="C231" s="35">
        <v>46291.901724537027</v>
      </c>
    </row>
    <row r="232" spans="1:3" x14ac:dyDescent="0.3">
      <c r="A232" s="15" t="s">
        <v>4198</v>
      </c>
      <c r="B232">
        <v>3.0339999999999998</v>
      </c>
      <c r="C232" s="35">
        <v>46291.901724537027</v>
      </c>
    </row>
    <row r="233" spans="1:3" x14ac:dyDescent="0.3">
      <c r="A233" s="15" t="s">
        <v>4199</v>
      </c>
      <c r="B233">
        <v>1.7290000000000001</v>
      </c>
      <c r="C233" s="35">
        <v>46291.901724537027</v>
      </c>
    </row>
    <row r="234" spans="1:3" x14ac:dyDescent="0.3">
      <c r="A234" s="15" t="s">
        <v>4200</v>
      </c>
      <c r="B234">
        <v>5.8840000000000003</v>
      </c>
      <c r="C234" s="35">
        <v>46291.901724537027</v>
      </c>
    </row>
    <row r="235" spans="1:3" x14ac:dyDescent="0.3">
      <c r="A235" s="15" t="s">
        <v>4201</v>
      </c>
      <c r="B235">
        <v>7.0469999999999997</v>
      </c>
      <c r="C235" s="35">
        <v>46291.901724537027</v>
      </c>
    </row>
    <row r="236" spans="1:3" x14ac:dyDescent="0.3">
      <c r="A236" s="15" t="s">
        <v>4202</v>
      </c>
      <c r="B236">
        <v>2.3330000000000002</v>
      </c>
      <c r="C236" s="35">
        <v>46291.901724537027</v>
      </c>
    </row>
    <row r="237" spans="1:3" x14ac:dyDescent="0.3">
      <c r="A237" s="15" t="s">
        <v>4203</v>
      </c>
      <c r="B237">
        <v>1.6559999999999999</v>
      </c>
      <c r="C237" s="35">
        <v>46291.901724537027</v>
      </c>
    </row>
    <row r="238" spans="1:3" x14ac:dyDescent="0.3">
      <c r="A238" s="15" t="s">
        <v>4204</v>
      </c>
      <c r="B238">
        <v>5.9359999999999999</v>
      </c>
      <c r="C238" s="35">
        <v>46291.901724537027</v>
      </c>
    </row>
    <row r="239" spans="1:3" x14ac:dyDescent="0.3">
      <c r="A239" s="15" t="s">
        <v>4205</v>
      </c>
      <c r="B239">
        <v>4.4880000000000004</v>
      </c>
      <c r="C239" s="35">
        <v>46291.901724537027</v>
      </c>
    </row>
    <row r="240" spans="1:3" x14ac:dyDescent="0.3">
      <c r="A240" s="15" t="s">
        <v>4206</v>
      </c>
      <c r="B240">
        <v>1.2989999999999999</v>
      </c>
      <c r="C240" s="35">
        <v>46291.901724537027</v>
      </c>
    </row>
    <row r="241" spans="1:3" x14ac:dyDescent="0.3">
      <c r="A241" s="15" t="s">
        <v>4207</v>
      </c>
      <c r="B241">
        <v>5.282</v>
      </c>
      <c r="C241" s="35">
        <v>46291.901724537027</v>
      </c>
    </row>
    <row r="242" spans="1:3" x14ac:dyDescent="0.3">
      <c r="A242" s="15" t="s">
        <v>4208</v>
      </c>
      <c r="B242">
        <v>2.7749999999999999</v>
      </c>
      <c r="C242" s="35">
        <v>46291.901724537027</v>
      </c>
    </row>
    <row r="243" spans="1:3" x14ac:dyDescent="0.3">
      <c r="A243" s="15" t="s">
        <v>4209</v>
      </c>
      <c r="B243">
        <v>2.31</v>
      </c>
      <c r="C243" s="35">
        <v>46291.901724537027</v>
      </c>
    </row>
    <row r="244" spans="1:3" x14ac:dyDescent="0.3">
      <c r="A244" s="15" t="s">
        <v>4210</v>
      </c>
      <c r="B244">
        <v>3.3570000000000002</v>
      </c>
      <c r="C244" s="35">
        <v>46291.901724537027</v>
      </c>
    </row>
    <row r="245" spans="1:3" x14ac:dyDescent="0.3">
      <c r="A245" s="15" t="s">
        <v>4211</v>
      </c>
      <c r="B245">
        <v>3.1259999999999999</v>
      </c>
      <c r="C245" s="35">
        <v>46291.901724537027</v>
      </c>
    </row>
    <row r="246" spans="1:3" x14ac:dyDescent="0.3">
      <c r="A246" s="15" t="s">
        <v>4212</v>
      </c>
      <c r="B246">
        <v>2.9009999999999998</v>
      </c>
      <c r="C246" s="35">
        <v>46291.901724537027</v>
      </c>
    </row>
    <row r="247" spans="1:3" x14ac:dyDescent="0.3">
      <c r="A247" s="15" t="s">
        <v>4213</v>
      </c>
      <c r="B247">
        <v>1.923</v>
      </c>
      <c r="C247" s="35">
        <v>46291.901724537027</v>
      </c>
    </row>
    <row r="248" spans="1:3" x14ac:dyDescent="0.3">
      <c r="A248" s="15" t="s">
        <v>4214</v>
      </c>
      <c r="B248">
        <v>1.645</v>
      </c>
      <c r="C248" s="35">
        <v>46291.901724537027</v>
      </c>
    </row>
    <row r="249" spans="1:3" x14ac:dyDescent="0.3">
      <c r="A249" s="15" t="s">
        <v>4215</v>
      </c>
      <c r="B249">
        <v>1.74</v>
      </c>
      <c r="C249" s="35">
        <v>46291.901724537027</v>
      </c>
    </row>
    <row r="250" spans="1:3" x14ac:dyDescent="0.3">
      <c r="A250" s="15" t="s">
        <v>4216</v>
      </c>
      <c r="B250">
        <v>2.0840000000000001</v>
      </c>
      <c r="C250" s="35">
        <v>46291.901724537027</v>
      </c>
    </row>
    <row r="251" spans="1:3" x14ac:dyDescent="0.3">
      <c r="A251" s="15" t="s">
        <v>4217</v>
      </c>
      <c r="B251">
        <v>0.28599999999999998</v>
      </c>
      <c r="C251" s="35">
        <v>46291.901724537027</v>
      </c>
    </row>
    <row r="252" spans="1:3" x14ac:dyDescent="0.3">
      <c r="A252" s="15" t="s">
        <v>4218</v>
      </c>
      <c r="B252">
        <v>1.0349999999999999</v>
      </c>
      <c r="C252" s="35">
        <v>46291.901724537027</v>
      </c>
    </row>
    <row r="253" spans="1:3" x14ac:dyDescent="0.3">
      <c r="A253" s="15" t="s">
        <v>4219</v>
      </c>
      <c r="B253">
        <v>1.288</v>
      </c>
      <c r="C253" s="35">
        <v>46291.901724537027</v>
      </c>
    </row>
    <row r="254" spans="1:3" x14ac:dyDescent="0.3">
      <c r="A254" s="15" t="s">
        <v>4220</v>
      </c>
      <c r="B254">
        <v>0.90400000000000003</v>
      </c>
      <c r="C254" s="35">
        <v>46291.901724537027</v>
      </c>
    </row>
    <row r="255" spans="1:3" x14ac:dyDescent="0.3">
      <c r="A255" s="15" t="s">
        <v>4221</v>
      </c>
      <c r="B255">
        <v>2.8420000000000001</v>
      </c>
      <c r="C255" s="35">
        <v>46291.901724537027</v>
      </c>
    </row>
    <row r="256" spans="1:3" x14ac:dyDescent="0.3">
      <c r="A256" s="15" t="s">
        <v>4222</v>
      </c>
      <c r="B256">
        <v>1.9</v>
      </c>
      <c r="C256" s="35">
        <v>46291.901724537027</v>
      </c>
    </row>
    <row r="257" spans="1:3" x14ac:dyDescent="0.3">
      <c r="A257" s="15" t="s">
        <v>4223</v>
      </c>
      <c r="B257">
        <v>18.102</v>
      </c>
      <c r="C257" s="35">
        <v>46291.901724537027</v>
      </c>
    </row>
    <row r="258" spans="1:3" x14ac:dyDescent="0.3">
      <c r="A258" s="15" t="s">
        <v>4224</v>
      </c>
      <c r="B258">
        <v>18.033999999999999</v>
      </c>
      <c r="C258" s="35">
        <v>46291.901724537027</v>
      </c>
    </row>
    <row r="259" spans="1:3" x14ac:dyDescent="0.3">
      <c r="A259" s="15" t="s">
        <v>4225</v>
      </c>
      <c r="B259">
        <v>17.466000000000001</v>
      </c>
      <c r="C259" s="35">
        <v>46291.901724537027</v>
      </c>
    </row>
    <row r="260" spans="1:3" x14ac:dyDescent="0.3">
      <c r="A260" s="15" t="s">
        <v>4226</v>
      </c>
      <c r="B260">
        <v>16.942</v>
      </c>
      <c r="C260" s="35">
        <v>46291.901724537027</v>
      </c>
    </row>
    <row r="261" spans="1:3" x14ac:dyDescent="0.3">
      <c r="A261" s="15" t="s">
        <v>4227</v>
      </c>
      <c r="B261">
        <v>0.879</v>
      </c>
      <c r="C261" s="35">
        <v>46291.901724537027</v>
      </c>
    </row>
    <row r="262" spans="1:3" x14ac:dyDescent="0.3">
      <c r="A262" s="15" t="s">
        <v>4228</v>
      </c>
      <c r="B262">
        <v>0.85599999999999998</v>
      </c>
      <c r="C262" s="35">
        <v>46291.901724537027</v>
      </c>
    </row>
    <row r="263" spans="1:3" x14ac:dyDescent="0.3">
      <c r="A263" s="15" t="s">
        <v>4229</v>
      </c>
      <c r="B263">
        <v>6.4390000000000001</v>
      </c>
      <c r="C263" s="35">
        <v>46291.901724537027</v>
      </c>
    </row>
    <row r="264" spans="1:3" x14ac:dyDescent="0.3">
      <c r="A264" s="15" t="s">
        <v>4230</v>
      </c>
      <c r="B264">
        <v>5.8070000000000004</v>
      </c>
      <c r="C264" s="35">
        <v>46291.901724537027</v>
      </c>
    </row>
    <row r="265" spans="1:3" x14ac:dyDescent="0.3">
      <c r="A265" s="15" t="s">
        <v>4231</v>
      </c>
      <c r="B265">
        <v>2.2109999999999999</v>
      </c>
      <c r="C265" s="35">
        <v>46291.901724537027</v>
      </c>
    </row>
    <row r="266" spans="1:3" x14ac:dyDescent="0.3">
      <c r="A266" s="15" t="s">
        <v>4232</v>
      </c>
      <c r="B266">
        <v>2.9609999999999999</v>
      </c>
      <c r="C266" s="35">
        <v>46291.901724537027</v>
      </c>
    </row>
    <row r="267" spans="1:3" x14ac:dyDescent="0.3">
      <c r="A267" s="15" t="s">
        <v>4233</v>
      </c>
      <c r="B267">
        <v>4.1159999999999997</v>
      </c>
      <c r="C267" s="35">
        <v>46291.901724537027</v>
      </c>
    </row>
    <row r="268" spans="1:3" x14ac:dyDescent="0.3">
      <c r="A268" s="15" t="s">
        <v>4234</v>
      </c>
      <c r="B268">
        <v>3.7610000000000001</v>
      </c>
      <c r="C268" s="35">
        <v>46291.901724537027</v>
      </c>
    </row>
    <row r="269" spans="1:3" x14ac:dyDescent="0.3">
      <c r="A269" s="15" t="s">
        <v>4235</v>
      </c>
      <c r="B269">
        <v>2.2200000000000002</v>
      </c>
      <c r="C269" s="35">
        <v>46291.901724537027</v>
      </c>
    </row>
    <row r="270" spans="1:3" x14ac:dyDescent="0.3">
      <c r="A270" s="15" t="s">
        <v>4236</v>
      </c>
      <c r="B270">
        <v>1.4019999999999999</v>
      </c>
      <c r="C270" s="35">
        <v>46291.901724537027</v>
      </c>
    </row>
    <row r="271" spans="1:3" x14ac:dyDescent="0.3">
      <c r="A271" s="15" t="s">
        <v>4237</v>
      </c>
      <c r="B271">
        <v>1.431</v>
      </c>
      <c r="C271" s="35">
        <v>46291.901724537027</v>
      </c>
    </row>
    <row r="272" spans="1:3" x14ac:dyDescent="0.3">
      <c r="A272" s="15" t="s">
        <v>4238</v>
      </c>
      <c r="B272">
        <v>1.4830000000000001</v>
      </c>
      <c r="C272" s="35">
        <v>46291.901724537027</v>
      </c>
    </row>
    <row r="273" spans="1:3" x14ac:dyDescent="0.3">
      <c r="A273" s="15" t="s">
        <v>4239</v>
      </c>
      <c r="B273">
        <v>1.375</v>
      </c>
      <c r="C273" s="35">
        <v>46291.901724537027</v>
      </c>
    </row>
    <row r="274" spans="1:3" x14ac:dyDescent="0.3">
      <c r="A274" s="15" t="s">
        <v>4240</v>
      </c>
      <c r="B274">
        <v>0.44400000000000001</v>
      </c>
      <c r="C274" s="35">
        <v>46291.901724537027</v>
      </c>
    </row>
    <row r="275" spans="1:3" x14ac:dyDescent="0.3">
      <c r="A275" s="15" t="s">
        <v>4241</v>
      </c>
      <c r="B275">
        <v>0.34599999999999997</v>
      </c>
      <c r="C275" s="35">
        <v>46291.901724537027</v>
      </c>
    </row>
    <row r="276" spans="1:3" x14ac:dyDescent="0.3">
      <c r="A276" s="15" t="s">
        <v>4242</v>
      </c>
      <c r="B276">
        <v>1.218</v>
      </c>
      <c r="C276" s="35">
        <v>46291.901724537027</v>
      </c>
    </row>
    <row r="277" spans="1:3" x14ac:dyDescent="0.3">
      <c r="A277" s="15" t="s">
        <v>4243</v>
      </c>
      <c r="B277">
        <v>1.5469999999999999</v>
      </c>
      <c r="C277" s="35">
        <v>46291.901724537027</v>
      </c>
    </row>
    <row r="278" spans="1:3" x14ac:dyDescent="0.3">
      <c r="A278" s="15" t="s">
        <v>4244</v>
      </c>
      <c r="B278">
        <v>1.6830000000000001</v>
      </c>
      <c r="C278" s="35">
        <v>46291.901724537027</v>
      </c>
    </row>
    <row r="279" spans="1:3" x14ac:dyDescent="0.3">
      <c r="A279" s="15" t="s">
        <v>4245</v>
      </c>
      <c r="B279">
        <v>0.439</v>
      </c>
      <c r="C279" s="35">
        <v>46291.901724537027</v>
      </c>
    </row>
    <row r="280" spans="1:3" x14ac:dyDescent="0.3">
      <c r="A280" s="15" t="s">
        <v>4246</v>
      </c>
      <c r="B280">
        <v>0.54800000000000004</v>
      </c>
      <c r="C280" s="35">
        <v>46291.901724537027</v>
      </c>
    </row>
    <row r="281" spans="1:3" x14ac:dyDescent="0.3">
      <c r="A281" s="15" t="s">
        <v>4247</v>
      </c>
      <c r="B281">
        <v>0.53500000000000003</v>
      </c>
      <c r="C281" s="35">
        <v>46291.901724537027</v>
      </c>
    </row>
    <row r="282" spans="1:3" x14ac:dyDescent="0.3">
      <c r="A282" s="15" t="s">
        <v>4248</v>
      </c>
      <c r="B282">
        <v>1.0669999999999999</v>
      </c>
      <c r="C282" s="35">
        <v>46291.901724537027</v>
      </c>
    </row>
    <row r="283" spans="1:3" x14ac:dyDescent="0.3">
      <c r="A283" s="15" t="s">
        <v>4249</v>
      </c>
      <c r="B283">
        <v>1.1279999999999999</v>
      </c>
      <c r="C283" s="35">
        <v>46291.901724537027</v>
      </c>
    </row>
    <row r="284" spans="1:3" x14ac:dyDescent="0.3">
      <c r="A284" s="15" t="s">
        <v>4250</v>
      </c>
      <c r="B284">
        <v>0.69</v>
      </c>
      <c r="C284" s="35">
        <v>46291.901724537027</v>
      </c>
    </row>
    <row r="285" spans="1:3" x14ac:dyDescent="0.3">
      <c r="A285" s="15" t="s">
        <v>4251</v>
      </c>
      <c r="B285">
        <v>1.8220000000000001</v>
      </c>
      <c r="C285" s="35">
        <v>46291.901724537027</v>
      </c>
    </row>
    <row r="286" spans="1:3" x14ac:dyDescent="0.3">
      <c r="A286" s="15" t="s">
        <v>4252</v>
      </c>
      <c r="B286">
        <v>1.167</v>
      </c>
      <c r="C286" s="35">
        <v>46291.901724537027</v>
      </c>
    </row>
    <row r="287" spans="1:3" x14ac:dyDescent="0.3">
      <c r="A287" s="15" t="s">
        <v>4253</v>
      </c>
      <c r="B287">
        <v>1.0960000000000001</v>
      </c>
      <c r="C287" s="35">
        <v>46291.901724537027</v>
      </c>
    </row>
    <row r="288" spans="1:3" x14ac:dyDescent="0.3">
      <c r="A288" s="15" t="s">
        <v>4254</v>
      </c>
      <c r="B288">
        <v>1.675</v>
      </c>
      <c r="C288" s="35">
        <v>46291.901724537027</v>
      </c>
    </row>
    <row r="289" spans="1:3" x14ac:dyDescent="0.3">
      <c r="A289" s="15" t="s">
        <v>4255</v>
      </c>
      <c r="B289">
        <v>0.98</v>
      </c>
      <c r="C289" s="35">
        <v>46291.901724537027</v>
      </c>
    </row>
    <row r="290" spans="1:3" x14ac:dyDescent="0.3">
      <c r="A290" s="15" t="s">
        <v>4256</v>
      </c>
      <c r="B290">
        <v>1.3819999999999999</v>
      </c>
      <c r="C290" s="35">
        <v>46291.901724537027</v>
      </c>
    </row>
    <row r="291" spans="1:3" x14ac:dyDescent="0.3">
      <c r="A291" s="15" t="s">
        <v>4257</v>
      </c>
      <c r="B291">
        <v>0.02</v>
      </c>
      <c r="C291" s="35">
        <v>46291.901724537027</v>
      </c>
    </row>
    <row r="292" spans="1:3" x14ac:dyDescent="0.3">
      <c r="A292" s="15" t="s">
        <v>4258</v>
      </c>
      <c r="B292">
        <v>1.411</v>
      </c>
      <c r="C292" s="35">
        <v>46291.901724537027</v>
      </c>
    </row>
    <row r="293" spans="1:3" x14ac:dyDescent="0.3">
      <c r="A293" s="15" t="s">
        <v>4259</v>
      </c>
      <c r="B293">
        <v>0.76800000000000002</v>
      </c>
      <c r="C293" s="35">
        <v>46291.901724537027</v>
      </c>
    </row>
    <row r="294" spans="1:3" x14ac:dyDescent="0.3">
      <c r="A294" s="15" t="s">
        <v>4260</v>
      </c>
      <c r="B294">
        <v>0.64200000000000002</v>
      </c>
      <c r="C294" s="35">
        <v>46291.901724537027</v>
      </c>
    </row>
    <row r="295" spans="1:3" x14ac:dyDescent="0.3">
      <c r="A295" s="15" t="s">
        <v>4261</v>
      </c>
      <c r="B295">
        <v>1.1160000000000001</v>
      </c>
      <c r="C295" s="35">
        <v>46291.901724537027</v>
      </c>
    </row>
    <row r="296" spans="1:3" x14ac:dyDescent="0.3">
      <c r="A296" s="15" t="s">
        <v>4262</v>
      </c>
      <c r="B296">
        <v>0.46300000000000002</v>
      </c>
      <c r="C296" s="35">
        <v>46291.901724537027</v>
      </c>
    </row>
    <row r="297" spans="1:3" x14ac:dyDescent="0.3">
      <c r="A297" s="15" t="s">
        <v>4263</v>
      </c>
      <c r="B297">
        <v>3.952</v>
      </c>
      <c r="C297" s="35">
        <v>46291.901724537027</v>
      </c>
    </row>
    <row r="298" spans="1:3" x14ac:dyDescent="0.3">
      <c r="A298" s="15" t="s">
        <v>4264</v>
      </c>
      <c r="B298">
        <v>2.2989999999999999</v>
      </c>
      <c r="C298" s="35">
        <v>46291.901724537027</v>
      </c>
    </row>
    <row r="299" spans="1:3" x14ac:dyDescent="0.3">
      <c r="A299" s="15" t="s">
        <v>4265</v>
      </c>
      <c r="B299">
        <v>2.4180000000000001</v>
      </c>
      <c r="C299" s="35">
        <v>46291.901724537027</v>
      </c>
    </row>
    <row r="300" spans="1:3" x14ac:dyDescent="0.3">
      <c r="A300" s="15" t="s">
        <v>4266</v>
      </c>
      <c r="B300">
        <v>2.5910000000000002</v>
      </c>
      <c r="C300" s="35">
        <v>46291.901724537027</v>
      </c>
    </row>
    <row r="301" spans="1:3" x14ac:dyDescent="0.3">
      <c r="A301" s="15" t="s">
        <v>4267</v>
      </c>
      <c r="B301">
        <v>7.4059999999999997</v>
      </c>
      <c r="C301" s="35">
        <v>46291.901724537027</v>
      </c>
    </row>
    <row r="302" spans="1:3" x14ac:dyDescent="0.3">
      <c r="A302" s="15" t="s">
        <v>4268</v>
      </c>
      <c r="B302">
        <v>8.8510000000000009</v>
      </c>
      <c r="C302" s="35">
        <v>46291.901724537027</v>
      </c>
    </row>
    <row r="303" spans="1:3" x14ac:dyDescent="0.3">
      <c r="A303" s="15" t="s">
        <v>4269</v>
      </c>
      <c r="B303">
        <v>6.0819999999999999</v>
      </c>
      <c r="C303" s="35">
        <v>46291.901724537027</v>
      </c>
    </row>
    <row r="304" spans="1:3" x14ac:dyDescent="0.3">
      <c r="A304" s="15" t="s">
        <v>4270</v>
      </c>
      <c r="B304">
        <v>6.5129999999999999</v>
      </c>
      <c r="C304" s="35">
        <v>46291.901724537027</v>
      </c>
    </row>
    <row r="305" spans="1:3" x14ac:dyDescent="0.3">
      <c r="A305" s="15" t="s">
        <v>4271</v>
      </c>
      <c r="B305">
        <v>5.5949999999999998</v>
      </c>
      <c r="C305" s="35">
        <v>46291.901724537027</v>
      </c>
    </row>
    <row r="306" spans="1:3" x14ac:dyDescent="0.3">
      <c r="A306" s="15" t="s">
        <v>4272</v>
      </c>
      <c r="B306">
        <v>4.4610000000000003</v>
      </c>
      <c r="C306" s="35">
        <v>46291.901724537027</v>
      </c>
    </row>
    <row r="307" spans="1:3" x14ac:dyDescent="0.3">
      <c r="A307" s="15" t="s">
        <v>4273</v>
      </c>
      <c r="B307">
        <v>4.7990000000000004</v>
      </c>
      <c r="C307" s="35">
        <v>46291.901724537027</v>
      </c>
    </row>
    <row r="308" spans="1:3" x14ac:dyDescent="0.3">
      <c r="A308" s="15" t="s">
        <v>4274</v>
      </c>
      <c r="B308">
        <v>2.4550000000000001</v>
      </c>
      <c r="C308" s="35">
        <v>46291.901724537027</v>
      </c>
    </row>
    <row r="309" spans="1:3" x14ac:dyDescent="0.3">
      <c r="A309" s="15" t="s">
        <v>4275</v>
      </c>
      <c r="B309">
        <v>4.4219999999999997</v>
      </c>
      <c r="C309" s="35">
        <v>46291.901724537027</v>
      </c>
    </row>
    <row r="310" spans="1:3" x14ac:dyDescent="0.3">
      <c r="A310" s="15" t="s">
        <v>4276</v>
      </c>
      <c r="B310">
        <v>5.1159999999999997</v>
      </c>
      <c r="C310" s="35">
        <v>46291.901724537027</v>
      </c>
    </row>
    <row r="311" spans="1:3" x14ac:dyDescent="0.3">
      <c r="A311" s="15" t="s">
        <v>4277</v>
      </c>
      <c r="B311">
        <v>3.0840000000000001</v>
      </c>
      <c r="C311" s="35">
        <v>46291.901724537027</v>
      </c>
    </row>
    <row r="312" spans="1:3" x14ac:dyDescent="0.3">
      <c r="A312" s="15" t="s">
        <v>4278</v>
      </c>
      <c r="B312">
        <v>2.94</v>
      </c>
      <c r="C312" s="35">
        <v>46291.901724537027</v>
      </c>
    </row>
    <row r="313" spans="1:3" x14ac:dyDescent="0.3">
      <c r="A313" s="15" t="s">
        <v>4279</v>
      </c>
      <c r="B313">
        <v>2.95</v>
      </c>
      <c r="C313" s="35">
        <v>46291.901724537027</v>
      </c>
    </row>
    <row r="314" spans="1:3" x14ac:dyDescent="0.3">
      <c r="A314" s="15" t="s">
        <v>4280</v>
      </c>
      <c r="B314">
        <v>3.806</v>
      </c>
      <c r="C314" s="35">
        <v>46291.901724537027</v>
      </c>
    </row>
    <row r="315" spans="1:3" x14ac:dyDescent="0.3">
      <c r="A315" s="15" t="s">
        <v>4281</v>
      </c>
      <c r="B315">
        <v>4.34</v>
      </c>
      <c r="C315" s="35">
        <v>46291.901724537027</v>
      </c>
    </row>
    <row r="316" spans="1:3" x14ac:dyDescent="0.3">
      <c r="A316" s="15" t="s">
        <v>4282</v>
      </c>
      <c r="B316">
        <v>4.6669999999999998</v>
      </c>
      <c r="C316" s="35">
        <v>46291.901724537027</v>
      </c>
    </row>
    <row r="317" spans="1:3" x14ac:dyDescent="0.3">
      <c r="A317" s="15" t="s">
        <v>4283</v>
      </c>
      <c r="B317">
        <v>1.7909999999999999</v>
      </c>
      <c r="C317" s="35">
        <v>46291.901724537027</v>
      </c>
    </row>
    <row r="318" spans="1:3" x14ac:dyDescent="0.3">
      <c r="A318" s="15" t="s">
        <v>4284</v>
      </c>
      <c r="B318">
        <v>1.712</v>
      </c>
      <c r="C318" s="35">
        <v>46291.901724537027</v>
      </c>
    </row>
    <row r="319" spans="1:3" x14ac:dyDescent="0.3">
      <c r="A319" s="15" t="s">
        <v>4285</v>
      </c>
      <c r="B319">
        <v>3.419</v>
      </c>
      <c r="C319" s="35">
        <v>46291.901724537027</v>
      </c>
    </row>
    <row r="320" spans="1:3" x14ac:dyDescent="0.3">
      <c r="A320" s="15" t="s">
        <v>4286</v>
      </c>
      <c r="B320">
        <v>26.989000000000001</v>
      </c>
      <c r="C320" s="35">
        <v>46291.901724537027</v>
      </c>
    </row>
    <row r="321" spans="1:3" x14ac:dyDescent="0.3">
      <c r="A321" s="15" t="s">
        <v>4287</v>
      </c>
      <c r="B321">
        <v>26.401</v>
      </c>
      <c r="C321" s="35">
        <v>46291.901724537027</v>
      </c>
    </row>
    <row r="322" spans="1:3" x14ac:dyDescent="0.3">
      <c r="A322" s="15" t="s">
        <v>4288</v>
      </c>
      <c r="B322">
        <v>5.218</v>
      </c>
      <c r="C322" s="35">
        <v>46291.901724537027</v>
      </c>
    </row>
    <row r="323" spans="1:3" x14ac:dyDescent="0.3">
      <c r="A323" s="15" t="s">
        <v>4289</v>
      </c>
      <c r="B323">
        <v>1.79</v>
      </c>
      <c r="C323" s="35">
        <v>46291.901724537027</v>
      </c>
    </row>
    <row r="324" spans="1:3" x14ac:dyDescent="0.3">
      <c r="A324" s="15" t="s">
        <v>4290</v>
      </c>
      <c r="B324">
        <v>0.754</v>
      </c>
      <c r="C324" s="35">
        <v>46291.901724537027</v>
      </c>
    </row>
    <row r="325" spans="1:3" x14ac:dyDescent="0.3">
      <c r="A325" s="15" t="s">
        <v>4291</v>
      </c>
      <c r="B325">
        <v>1.228</v>
      </c>
      <c r="C325" s="35">
        <v>46291.901724537027</v>
      </c>
    </row>
    <row r="326" spans="1:3" x14ac:dyDescent="0.3">
      <c r="A326" s="15" t="s">
        <v>4292</v>
      </c>
      <c r="B326">
        <v>1.466</v>
      </c>
      <c r="C326" s="35">
        <v>46291.901724537027</v>
      </c>
    </row>
    <row r="327" spans="1:3" x14ac:dyDescent="0.3">
      <c r="A327" s="15" t="s">
        <v>4293</v>
      </c>
      <c r="B327">
        <v>2.1880000000000002</v>
      </c>
      <c r="C327" s="35">
        <v>46291.901724537027</v>
      </c>
    </row>
    <row r="328" spans="1:3" x14ac:dyDescent="0.3">
      <c r="A328" s="15" t="s">
        <v>4294</v>
      </c>
      <c r="B328">
        <v>0.32700000000000001</v>
      </c>
      <c r="C328" s="35">
        <v>46291.901724537027</v>
      </c>
    </row>
    <row r="329" spans="1:3" x14ac:dyDescent="0.3">
      <c r="A329" s="15" t="s">
        <v>4295</v>
      </c>
      <c r="B329">
        <v>5.7060000000000004</v>
      </c>
      <c r="C329" s="35">
        <v>46291.901724537027</v>
      </c>
    </row>
    <row r="330" spans="1:3" x14ac:dyDescent="0.3">
      <c r="A330" s="15" t="s">
        <v>4296</v>
      </c>
      <c r="B330">
        <v>7.1150000000000002</v>
      </c>
      <c r="C330" s="35">
        <v>46291.901724537027</v>
      </c>
    </row>
    <row r="331" spans="1:3" x14ac:dyDescent="0.3">
      <c r="A331" s="15" t="s">
        <v>4297</v>
      </c>
      <c r="B331">
        <v>1.506</v>
      </c>
      <c r="C331" s="35">
        <v>46291.901724537027</v>
      </c>
    </row>
    <row r="332" spans="1:3" x14ac:dyDescent="0.3">
      <c r="A332" s="15" t="s">
        <v>4298</v>
      </c>
      <c r="B332">
        <v>3.16</v>
      </c>
      <c r="C332" s="35">
        <v>46291.901724537027</v>
      </c>
    </row>
    <row r="333" spans="1:3" x14ac:dyDescent="0.3">
      <c r="A333" s="15" t="s">
        <v>4299</v>
      </c>
      <c r="B333">
        <v>1.2E-2</v>
      </c>
      <c r="C333" s="35">
        <v>46291.901724537027</v>
      </c>
    </row>
    <row r="334" spans="1:3" x14ac:dyDescent="0.3">
      <c r="A334" s="15" t="s">
        <v>4300</v>
      </c>
      <c r="B334">
        <v>3.0070000000000001</v>
      </c>
      <c r="C334" s="35">
        <v>46291.901724537027</v>
      </c>
    </row>
    <row r="335" spans="1:3" x14ac:dyDescent="0.3">
      <c r="A335" s="15" t="s">
        <v>4301</v>
      </c>
      <c r="B335">
        <v>5.27</v>
      </c>
      <c r="C335" s="35">
        <v>46291.901724537027</v>
      </c>
    </row>
    <row r="336" spans="1:3" x14ac:dyDescent="0.3">
      <c r="A336" s="15" t="s">
        <v>4302</v>
      </c>
      <c r="B336">
        <v>0.40600000000000003</v>
      </c>
      <c r="C336" s="35">
        <v>46291.901724537027</v>
      </c>
    </row>
    <row r="337" spans="1:3" x14ac:dyDescent="0.3">
      <c r="A337" s="15" t="s">
        <v>4303</v>
      </c>
      <c r="B337">
        <v>1.9890000000000001</v>
      </c>
      <c r="C337" s="35">
        <v>46291.901724537027</v>
      </c>
    </row>
    <row r="338" spans="1:3" x14ac:dyDescent="0.3">
      <c r="A338" s="15" t="s">
        <v>4304</v>
      </c>
      <c r="B338">
        <v>2.7669999999999999</v>
      </c>
      <c r="C338" s="35">
        <v>46291.901724537027</v>
      </c>
    </row>
    <row r="339" spans="1:3" x14ac:dyDescent="0.3">
      <c r="A339" s="15" t="s">
        <v>4305</v>
      </c>
      <c r="B339">
        <v>2.891</v>
      </c>
      <c r="C339" s="35">
        <v>46291.901724537027</v>
      </c>
    </row>
    <row r="340" spans="1:3" x14ac:dyDescent="0.3">
      <c r="A340" s="15" t="s">
        <v>4306</v>
      </c>
      <c r="B340">
        <v>0.52900000000000003</v>
      </c>
      <c r="C340" s="35">
        <v>46291.901724537027</v>
      </c>
    </row>
    <row r="341" spans="1:3" x14ac:dyDescent="0.3">
      <c r="A341" s="15" t="s">
        <v>4307</v>
      </c>
      <c r="B341">
        <v>0.27500000000000002</v>
      </c>
      <c r="C341" s="35">
        <v>46291.901724537027</v>
      </c>
    </row>
    <row r="342" spans="1:3" x14ac:dyDescent="0.3">
      <c r="A342" s="15" t="s">
        <v>4308</v>
      </c>
      <c r="B342">
        <v>1.7000000000000001E-2</v>
      </c>
      <c r="C342" s="35">
        <v>46291.901724537027</v>
      </c>
    </row>
    <row r="343" spans="1:3" x14ac:dyDescent="0.3">
      <c r="A343" s="15" t="s">
        <v>4309</v>
      </c>
      <c r="B343">
        <v>0.59899999999999998</v>
      </c>
      <c r="C343" s="35">
        <v>46291.901724537027</v>
      </c>
    </row>
    <row r="344" spans="1:3" x14ac:dyDescent="0.3">
      <c r="A344" s="15" t="s">
        <v>4310</v>
      </c>
      <c r="B344">
        <v>0.63100000000000001</v>
      </c>
      <c r="C344" s="35">
        <v>46291.901724537027</v>
      </c>
    </row>
    <row r="345" spans="1:3" x14ac:dyDescent="0.3">
      <c r="A345" s="15" t="s">
        <v>4311</v>
      </c>
      <c r="B345">
        <v>2.14</v>
      </c>
      <c r="C345" s="35">
        <v>46291.901724537027</v>
      </c>
    </row>
    <row r="346" spans="1:3" x14ac:dyDescent="0.3">
      <c r="A346" s="15" t="s">
        <v>4312</v>
      </c>
      <c r="B346">
        <v>2.7949999999999999</v>
      </c>
      <c r="C346" s="35">
        <v>46291.901724537027</v>
      </c>
    </row>
    <row r="347" spans="1:3" x14ac:dyDescent="0.3">
      <c r="A347" s="15" t="s">
        <v>4313</v>
      </c>
      <c r="B347">
        <v>0.55900000000000005</v>
      </c>
      <c r="C347" s="35">
        <v>46291.901724537027</v>
      </c>
    </row>
    <row r="348" spans="1:3" x14ac:dyDescent="0.3">
      <c r="A348" s="15" t="s">
        <v>4314</v>
      </c>
      <c r="B348">
        <v>6.2460000000000004</v>
      </c>
      <c r="C348" s="35">
        <v>46291.901724537027</v>
      </c>
    </row>
    <row r="349" spans="1:3" x14ac:dyDescent="0.3">
      <c r="A349" s="15" t="s">
        <v>4315</v>
      </c>
      <c r="B349">
        <v>3.5390000000000001</v>
      </c>
      <c r="C349" s="35">
        <v>46291.901724537027</v>
      </c>
    </row>
    <row r="350" spans="1:3" x14ac:dyDescent="0.3">
      <c r="A350" s="15" t="s">
        <v>4316</v>
      </c>
      <c r="B350">
        <v>2.7770000000000001</v>
      </c>
      <c r="C350" s="35">
        <v>46291.901724537027</v>
      </c>
    </row>
    <row r="351" spans="1:3" x14ac:dyDescent="0.3">
      <c r="A351" s="15" t="s">
        <v>4317</v>
      </c>
      <c r="B351">
        <v>1.74</v>
      </c>
      <c r="C351" s="35">
        <v>46291.901724537027</v>
      </c>
    </row>
    <row r="352" spans="1:3" x14ac:dyDescent="0.3">
      <c r="A352" s="15" t="s">
        <v>4318</v>
      </c>
      <c r="B352">
        <v>3.883</v>
      </c>
      <c r="C352" s="35">
        <v>46291.901724537027</v>
      </c>
    </row>
    <row r="353" spans="1:3" x14ac:dyDescent="0.3">
      <c r="A353" s="15" t="s">
        <v>4319</v>
      </c>
      <c r="B353">
        <v>1.409</v>
      </c>
      <c r="C353" s="35">
        <v>46291.901724537027</v>
      </c>
    </row>
    <row r="354" spans="1:3" x14ac:dyDescent="0.3">
      <c r="A354" s="15" t="s">
        <v>4320</v>
      </c>
      <c r="B354">
        <v>0.19800000000000001</v>
      </c>
      <c r="C354" s="35">
        <v>46291.901724537027</v>
      </c>
    </row>
    <row r="355" spans="1:3" x14ac:dyDescent="0.3">
      <c r="A355" s="15" t="s">
        <v>4321</v>
      </c>
      <c r="B355">
        <v>0.123</v>
      </c>
      <c r="C355" s="35">
        <v>46291.901724537027</v>
      </c>
    </row>
    <row r="356" spans="1:3" x14ac:dyDescent="0.3">
      <c r="A356" s="15" t="s">
        <v>4322</v>
      </c>
      <c r="B356">
        <v>0.246</v>
      </c>
      <c r="C356" s="35">
        <v>46291.901724537027</v>
      </c>
    </row>
    <row r="357" spans="1:3" x14ac:dyDescent="0.3">
      <c r="A357" s="15" t="s">
        <v>4323</v>
      </c>
      <c r="B357">
        <v>0.47599999999999998</v>
      </c>
      <c r="C357" s="35">
        <v>46291.901724537027</v>
      </c>
    </row>
    <row r="358" spans="1:3" x14ac:dyDescent="0.3">
      <c r="A358" s="15" t="s">
        <v>4324</v>
      </c>
      <c r="B358">
        <v>5.9459999999999997</v>
      </c>
      <c r="C358" s="35">
        <v>46291.901724537027</v>
      </c>
    </row>
    <row r="359" spans="1:3" x14ac:dyDescent="0.3">
      <c r="A359" s="15" t="s">
        <v>4325</v>
      </c>
      <c r="B359">
        <v>3.5</v>
      </c>
      <c r="C359" s="35">
        <v>46291.901724537027</v>
      </c>
    </row>
    <row r="360" spans="1:3" x14ac:dyDescent="0.3">
      <c r="A360" s="15" t="s">
        <v>4326</v>
      </c>
      <c r="B360">
        <v>3.5409999999999999</v>
      </c>
      <c r="C360" s="35">
        <v>46291.901724537027</v>
      </c>
    </row>
    <row r="361" spans="1:3" x14ac:dyDescent="0.3">
      <c r="A361" s="15" t="s">
        <v>4327</v>
      </c>
      <c r="B361">
        <v>9.8049999999999997</v>
      </c>
      <c r="C361" s="35">
        <v>46291.901724537027</v>
      </c>
    </row>
    <row r="362" spans="1:3" x14ac:dyDescent="0.3">
      <c r="A362" s="15" t="s">
        <v>4328</v>
      </c>
      <c r="B362">
        <v>7.6120000000000001</v>
      </c>
      <c r="C362" s="35">
        <v>46291.901724537027</v>
      </c>
    </row>
    <row r="363" spans="1:3" x14ac:dyDescent="0.3">
      <c r="A363" s="15" t="s">
        <v>4329</v>
      </c>
      <c r="B363">
        <v>8.0670000000000002</v>
      </c>
      <c r="C363" s="35">
        <v>46291.901724537027</v>
      </c>
    </row>
    <row r="364" spans="1:3" x14ac:dyDescent="0.3">
      <c r="A364" s="15" t="s">
        <v>4330</v>
      </c>
      <c r="B364">
        <v>2.452</v>
      </c>
      <c r="C364" s="35">
        <v>46291.901724537027</v>
      </c>
    </row>
    <row r="365" spans="1:3" x14ac:dyDescent="0.3">
      <c r="A365" s="15" t="s">
        <v>4331</v>
      </c>
      <c r="B365">
        <v>2.4369999999999998</v>
      </c>
      <c r="C365" s="35">
        <v>46291.901724537027</v>
      </c>
    </row>
    <row r="366" spans="1:3" x14ac:dyDescent="0.3">
      <c r="A366" s="15" t="s">
        <v>4332</v>
      </c>
      <c r="B366">
        <v>5.8419999999999996</v>
      </c>
      <c r="C366" s="35">
        <v>46291.901724537027</v>
      </c>
    </row>
    <row r="367" spans="1:3" x14ac:dyDescent="0.3">
      <c r="A367" s="15" t="s">
        <v>4333</v>
      </c>
      <c r="B367">
        <v>6.8630000000000004</v>
      </c>
      <c r="C367" s="35">
        <v>46291.901724537027</v>
      </c>
    </row>
    <row r="368" spans="1:3" x14ac:dyDescent="0.3">
      <c r="A368" s="15" t="s">
        <v>4334</v>
      </c>
      <c r="B368">
        <v>6.6749999999999998</v>
      </c>
      <c r="C368" s="35">
        <v>46291.901724537027</v>
      </c>
    </row>
    <row r="369" spans="1:3" x14ac:dyDescent="0.3">
      <c r="A369" s="15" t="s">
        <v>4335</v>
      </c>
      <c r="B369">
        <v>6.1559999999999997</v>
      </c>
      <c r="C369" s="35">
        <v>46291.901724537027</v>
      </c>
    </row>
    <row r="370" spans="1:3" x14ac:dyDescent="0.3">
      <c r="A370" s="15" t="s">
        <v>4336</v>
      </c>
      <c r="B370">
        <v>0.39200000000000002</v>
      </c>
      <c r="C370" s="35">
        <v>46291.901724537027</v>
      </c>
    </row>
    <row r="371" spans="1:3" x14ac:dyDescent="0.3">
      <c r="A371" s="15" t="s">
        <v>4337</v>
      </c>
      <c r="B371">
        <v>5.8360000000000003</v>
      </c>
      <c r="C371" s="35">
        <v>46291.901724537027</v>
      </c>
    </row>
    <row r="372" spans="1:3" x14ac:dyDescent="0.3">
      <c r="A372" s="15" t="s">
        <v>4338</v>
      </c>
      <c r="B372">
        <v>5.8250000000000002</v>
      </c>
      <c r="C372" s="35">
        <v>46291.901724537027</v>
      </c>
    </row>
    <row r="373" spans="1:3" x14ac:dyDescent="0.3">
      <c r="A373" s="15" t="s">
        <v>4339</v>
      </c>
      <c r="B373">
        <v>17.683</v>
      </c>
      <c r="C373" s="35">
        <v>46291.901724537027</v>
      </c>
    </row>
    <row r="374" spans="1:3" x14ac:dyDescent="0.3">
      <c r="A374" s="15" t="s">
        <v>4340</v>
      </c>
      <c r="B374">
        <v>7.4509999999999996</v>
      </c>
      <c r="C374" s="35">
        <v>46291.901724537027</v>
      </c>
    </row>
    <row r="375" spans="1:3" x14ac:dyDescent="0.3">
      <c r="A375" s="15" t="s">
        <v>4341</v>
      </c>
      <c r="B375">
        <v>0.76100000000000001</v>
      </c>
      <c r="C375" s="35">
        <v>46291.901724537027</v>
      </c>
    </row>
    <row r="376" spans="1:3" x14ac:dyDescent="0.3">
      <c r="A376" s="15" t="s">
        <v>4342</v>
      </c>
      <c r="B376">
        <v>0.90300000000000002</v>
      </c>
      <c r="C376" s="35">
        <v>46291.901724537027</v>
      </c>
    </row>
    <row r="377" spans="1:3" x14ac:dyDescent="0.3">
      <c r="A377" s="15" t="s">
        <v>4343</v>
      </c>
      <c r="B377">
        <v>3.694</v>
      </c>
      <c r="C377" s="35">
        <v>46291.901724537027</v>
      </c>
    </row>
    <row r="378" spans="1:3" x14ac:dyDescent="0.3">
      <c r="A378" s="15" t="s">
        <v>4344</v>
      </c>
      <c r="B378">
        <v>0.39300000000000002</v>
      </c>
      <c r="C378" s="35">
        <v>46291.901724537027</v>
      </c>
    </row>
    <row r="379" spans="1:3" x14ac:dyDescent="0.3">
      <c r="A379" s="15" t="s">
        <v>4345</v>
      </c>
      <c r="B379">
        <v>2.419</v>
      </c>
      <c r="C379" s="35">
        <v>46291.901724537027</v>
      </c>
    </row>
    <row r="380" spans="1:3" x14ac:dyDescent="0.3">
      <c r="A380" s="15" t="s">
        <v>4346</v>
      </c>
      <c r="B380">
        <v>2.9000000000000001E-2</v>
      </c>
      <c r="C380" s="35">
        <v>46291.901724537027</v>
      </c>
    </row>
    <row r="381" spans="1:3" x14ac:dyDescent="0.3">
      <c r="A381" s="15" t="s">
        <v>4347</v>
      </c>
      <c r="B381">
        <v>10.782</v>
      </c>
      <c r="C381" s="35">
        <v>46291.901724537027</v>
      </c>
    </row>
    <row r="382" spans="1:3" x14ac:dyDescent="0.3">
      <c r="A382" s="15" t="s">
        <v>4348</v>
      </c>
      <c r="B382">
        <v>5.335</v>
      </c>
      <c r="C382" s="35">
        <v>46291.901724537027</v>
      </c>
    </row>
    <row r="383" spans="1:3" x14ac:dyDescent="0.3">
      <c r="A383" s="15" t="s">
        <v>4349</v>
      </c>
      <c r="B383">
        <v>3.3210000000000002</v>
      </c>
      <c r="C383" s="35">
        <v>46291.901724537027</v>
      </c>
    </row>
    <row r="384" spans="1:3" x14ac:dyDescent="0.3">
      <c r="A384" s="15" t="s">
        <v>4350</v>
      </c>
      <c r="B384">
        <v>3.661</v>
      </c>
      <c r="C384" s="35">
        <v>46291.901724537027</v>
      </c>
    </row>
    <row r="385" spans="1:3" x14ac:dyDescent="0.3">
      <c r="A385" s="15" t="s">
        <v>4351</v>
      </c>
      <c r="B385">
        <v>1.35</v>
      </c>
      <c r="C385" s="35">
        <v>46291.901724537027</v>
      </c>
    </row>
    <row r="386" spans="1:3" x14ac:dyDescent="0.3">
      <c r="A386" s="15" t="s">
        <v>4352</v>
      </c>
      <c r="B386">
        <v>5.2919999999999998</v>
      </c>
      <c r="C386" s="35">
        <v>46291.901724537027</v>
      </c>
    </row>
    <row r="387" spans="1:3" x14ac:dyDescent="0.3">
      <c r="A387" s="15" t="s">
        <v>4353</v>
      </c>
      <c r="B387">
        <v>2.0009999999999999</v>
      </c>
      <c r="C387" s="35">
        <v>46291.901724537027</v>
      </c>
    </row>
    <row r="388" spans="1:3" x14ac:dyDescent="0.3">
      <c r="A388" s="15" t="s">
        <v>4354</v>
      </c>
      <c r="B388">
        <v>1.19</v>
      </c>
      <c r="C388" s="35">
        <v>46291.901724537027</v>
      </c>
    </row>
    <row r="389" spans="1:3" x14ac:dyDescent="0.3">
      <c r="A389" s="15" t="s">
        <v>4355</v>
      </c>
      <c r="B389">
        <v>9.5579999999999998</v>
      </c>
      <c r="C389" s="35">
        <v>46291.901724537027</v>
      </c>
    </row>
    <row r="390" spans="1:3" x14ac:dyDescent="0.3">
      <c r="A390" s="15" t="s">
        <v>4356</v>
      </c>
      <c r="B390">
        <v>5.407</v>
      </c>
      <c r="C390" s="35">
        <v>46291.901724537027</v>
      </c>
    </row>
    <row r="391" spans="1:3" x14ac:dyDescent="0.3">
      <c r="A391" s="15" t="s">
        <v>4357</v>
      </c>
      <c r="B391">
        <v>0.23799999999999999</v>
      </c>
      <c r="C391" s="35">
        <v>46291.901724537027</v>
      </c>
    </row>
    <row r="392" spans="1:3" x14ac:dyDescent="0.3">
      <c r="A392" s="15" t="s">
        <v>4358</v>
      </c>
      <c r="B392">
        <v>6.1040000000000001</v>
      </c>
      <c r="C392" s="35">
        <v>46291.901724537027</v>
      </c>
    </row>
    <row r="393" spans="1:3" x14ac:dyDescent="0.3">
      <c r="A393" s="15" t="s">
        <v>4359</v>
      </c>
      <c r="B393">
        <v>1.6819999999999999</v>
      </c>
      <c r="C393" s="35">
        <v>46291.901724537027</v>
      </c>
    </row>
    <row r="394" spans="1:3" x14ac:dyDescent="0.3">
      <c r="A394" s="15" t="s">
        <v>4360</v>
      </c>
      <c r="B394">
        <v>0.28100000000000003</v>
      </c>
      <c r="C394" s="35">
        <v>46291.901724537027</v>
      </c>
    </row>
    <row r="395" spans="1:3" x14ac:dyDescent="0.3">
      <c r="A395" s="15" t="s">
        <v>4361</v>
      </c>
      <c r="B395">
        <v>1.5660000000000001</v>
      </c>
      <c r="C395" s="35">
        <v>46291.901724537027</v>
      </c>
    </row>
    <row r="396" spans="1:3" x14ac:dyDescent="0.3">
      <c r="A396" s="15" t="s">
        <v>4362</v>
      </c>
      <c r="B396">
        <v>1.597</v>
      </c>
      <c r="C396" s="35">
        <v>46291.901724537027</v>
      </c>
    </row>
    <row r="397" spans="1:3" x14ac:dyDescent="0.3">
      <c r="A397" s="15" t="s">
        <v>4363</v>
      </c>
      <c r="B397">
        <v>0.59799999999999998</v>
      </c>
      <c r="C397" s="35">
        <v>46291.901724537027</v>
      </c>
    </row>
    <row r="398" spans="1:3" x14ac:dyDescent="0.3">
      <c r="A398" s="15" t="s">
        <v>4364</v>
      </c>
      <c r="B398">
        <v>5.702</v>
      </c>
      <c r="C398" s="35">
        <v>46291.901724537027</v>
      </c>
    </row>
    <row r="399" spans="1:3" x14ac:dyDescent="0.3">
      <c r="A399" s="15" t="s">
        <v>4365</v>
      </c>
      <c r="B399">
        <v>6.585</v>
      </c>
      <c r="C399" s="35">
        <v>46291.901724537027</v>
      </c>
    </row>
    <row r="400" spans="1:3" x14ac:dyDescent="0.3">
      <c r="A400" s="15" t="s">
        <v>4366</v>
      </c>
      <c r="B400">
        <v>2.4910000000000001</v>
      </c>
      <c r="C400" s="35">
        <v>46291.901724537027</v>
      </c>
    </row>
    <row r="401" spans="1:3" x14ac:dyDescent="0.3">
      <c r="A401" s="15" t="s">
        <v>4367</v>
      </c>
      <c r="B401">
        <v>0.626</v>
      </c>
      <c r="C401" s="35">
        <v>46291.901724537027</v>
      </c>
    </row>
    <row r="402" spans="1:3" x14ac:dyDescent="0.3">
      <c r="A402" s="15" t="s">
        <v>4368</v>
      </c>
      <c r="B402">
        <v>1.0820000000000001</v>
      </c>
      <c r="C402" s="35">
        <v>46291.901724537027</v>
      </c>
    </row>
    <row r="403" spans="1:3" x14ac:dyDescent="0.3">
      <c r="A403" s="15" t="s">
        <v>4369</v>
      </c>
      <c r="B403">
        <v>1.2470000000000001</v>
      </c>
      <c r="C403" s="35">
        <v>46291.901724537027</v>
      </c>
    </row>
    <row r="404" spans="1:3" x14ac:dyDescent="0.3">
      <c r="A404" s="15" t="s">
        <v>4370</v>
      </c>
      <c r="B404">
        <v>1.8280000000000001</v>
      </c>
      <c r="C404" s="35">
        <v>46291.901724537027</v>
      </c>
    </row>
    <row r="405" spans="1:3" x14ac:dyDescent="0.3">
      <c r="A405" s="15" t="s">
        <v>4371</v>
      </c>
      <c r="B405">
        <v>1.482</v>
      </c>
      <c r="C405" s="35">
        <v>46291.901724537027</v>
      </c>
    </row>
    <row r="406" spans="1:3" x14ac:dyDescent="0.3">
      <c r="A406" s="15" t="s">
        <v>4372</v>
      </c>
      <c r="B406">
        <v>1.5469999999999999</v>
      </c>
      <c r="C406" s="35">
        <v>46291.901724537027</v>
      </c>
    </row>
    <row r="407" spans="1:3" x14ac:dyDescent="0.3">
      <c r="A407" s="15" t="s">
        <v>4373</v>
      </c>
      <c r="B407">
        <v>1.97</v>
      </c>
      <c r="C407" s="35">
        <v>46291.901724537027</v>
      </c>
    </row>
    <row r="408" spans="1:3" x14ac:dyDescent="0.3">
      <c r="A408" s="15" t="s">
        <v>4374</v>
      </c>
      <c r="B408">
        <v>5.5190000000000001</v>
      </c>
      <c r="C408" s="35">
        <v>46291.901724537027</v>
      </c>
    </row>
    <row r="409" spans="1:3" x14ac:dyDescent="0.3">
      <c r="A409" s="15" t="s">
        <v>4375</v>
      </c>
      <c r="B409">
        <v>5.8239999999999998</v>
      </c>
      <c r="C409" s="35">
        <v>46291.901724537027</v>
      </c>
    </row>
    <row r="410" spans="1:3" x14ac:dyDescent="0.3">
      <c r="A410" s="15" t="s">
        <v>4376</v>
      </c>
      <c r="B410">
        <v>1.2749999999999999</v>
      </c>
      <c r="C410" s="35">
        <v>46291.901724537027</v>
      </c>
    </row>
    <row r="411" spans="1:3" x14ac:dyDescent="0.3">
      <c r="A411" s="15" t="s">
        <v>4377</v>
      </c>
      <c r="B411">
        <v>1.3049999999999999</v>
      </c>
      <c r="C411" s="35">
        <v>46291.901724537027</v>
      </c>
    </row>
    <row r="412" spans="1:3" x14ac:dyDescent="0.3">
      <c r="A412" s="15" t="s">
        <v>4378</v>
      </c>
      <c r="B412">
        <v>6.7149999999999999</v>
      </c>
      <c r="C412" s="35">
        <v>46291.901724537027</v>
      </c>
    </row>
    <row r="413" spans="1:3" x14ac:dyDescent="0.3">
      <c r="A413" s="15" t="s">
        <v>4379</v>
      </c>
      <c r="B413">
        <v>5.8520000000000003</v>
      </c>
      <c r="C413" s="35">
        <v>46291.901724537027</v>
      </c>
    </row>
    <row r="414" spans="1:3" x14ac:dyDescent="0.3">
      <c r="A414" s="15" t="s">
        <v>4380</v>
      </c>
      <c r="B414">
        <v>1.536</v>
      </c>
      <c r="C414" s="35">
        <v>46291.901724537027</v>
      </c>
    </row>
    <row r="415" spans="1:3" x14ac:dyDescent="0.3">
      <c r="A415" s="15" t="s">
        <v>4381</v>
      </c>
      <c r="B415">
        <v>0.78600000000000003</v>
      </c>
      <c r="C415" s="35">
        <v>46291.901724537027</v>
      </c>
    </row>
    <row r="416" spans="1:3" x14ac:dyDescent="0.3">
      <c r="A416" s="15" t="s">
        <v>4382</v>
      </c>
      <c r="B416">
        <v>0.66600000000000004</v>
      </c>
      <c r="C416" s="35">
        <v>46291.901724537027</v>
      </c>
    </row>
    <row r="417" spans="1:3" x14ac:dyDescent="0.3">
      <c r="A417" s="15" t="s">
        <v>4383</v>
      </c>
      <c r="B417">
        <v>1.075</v>
      </c>
      <c r="C417" s="35">
        <v>46291.901724537027</v>
      </c>
    </row>
    <row r="418" spans="1:3" x14ac:dyDescent="0.3">
      <c r="A418" s="15" t="s">
        <v>4384</v>
      </c>
      <c r="B418">
        <v>3.05</v>
      </c>
      <c r="C418" s="35">
        <v>46291.901724537027</v>
      </c>
    </row>
    <row r="419" spans="1:3" x14ac:dyDescent="0.3">
      <c r="A419" s="15" t="s">
        <v>4385</v>
      </c>
      <c r="B419">
        <v>5.4669999999999996</v>
      </c>
      <c r="C419" s="35">
        <v>46291.901724537027</v>
      </c>
    </row>
    <row r="420" spans="1:3" x14ac:dyDescent="0.3">
      <c r="A420" s="15" t="s">
        <v>4386</v>
      </c>
      <c r="B420">
        <v>3.8149999999999999</v>
      </c>
      <c r="C420" s="35">
        <v>46291.901724537027</v>
      </c>
    </row>
    <row r="421" spans="1:3" x14ac:dyDescent="0.3">
      <c r="A421" s="15" t="s">
        <v>4387</v>
      </c>
      <c r="B421">
        <v>2.7709999999999999</v>
      </c>
      <c r="C421" s="35">
        <v>46291.901724537027</v>
      </c>
    </row>
    <row r="422" spans="1:3" x14ac:dyDescent="0.3">
      <c r="A422" s="15" t="s">
        <v>4388</v>
      </c>
      <c r="B422">
        <v>0.91</v>
      </c>
      <c r="C422" s="35">
        <v>46291.901724537027</v>
      </c>
    </row>
    <row r="423" spans="1:3" x14ac:dyDescent="0.3">
      <c r="A423" s="15" t="s">
        <v>4389</v>
      </c>
      <c r="B423">
        <v>0.95399999999999996</v>
      </c>
      <c r="C423" s="35">
        <v>46291.901724537027</v>
      </c>
    </row>
    <row r="424" spans="1:3" x14ac:dyDescent="0.3">
      <c r="A424" s="15" t="s">
        <v>4390</v>
      </c>
      <c r="B424">
        <v>0.52400000000000002</v>
      </c>
      <c r="C424" s="35">
        <v>46291.901724537027</v>
      </c>
    </row>
    <row r="425" spans="1:3" x14ac:dyDescent="0.3">
      <c r="A425" s="15" t="s">
        <v>4391</v>
      </c>
      <c r="B425">
        <v>8.0589999999999993</v>
      </c>
      <c r="C425" s="35">
        <v>46291.901724537027</v>
      </c>
    </row>
    <row r="426" spans="1:3" x14ac:dyDescent="0.3">
      <c r="A426" s="15" t="s">
        <v>4392</v>
      </c>
      <c r="B426">
        <v>7.0039999999999996</v>
      </c>
      <c r="C426" s="35">
        <v>46291.901724537027</v>
      </c>
    </row>
    <row r="427" spans="1:3" x14ac:dyDescent="0.3">
      <c r="A427" s="15" t="s">
        <v>4393</v>
      </c>
      <c r="B427">
        <v>8.2370000000000001</v>
      </c>
      <c r="C427" s="35">
        <v>46291.901724537027</v>
      </c>
    </row>
    <row r="428" spans="1:3" x14ac:dyDescent="0.3">
      <c r="A428" s="15" t="s">
        <v>4394</v>
      </c>
      <c r="B428">
        <v>6.4710000000000001</v>
      </c>
      <c r="C428" s="35">
        <v>46291.901724537027</v>
      </c>
    </row>
    <row r="429" spans="1:3" x14ac:dyDescent="0.3">
      <c r="A429" s="15" t="s">
        <v>4395</v>
      </c>
      <c r="B429">
        <v>0.77700000000000002</v>
      </c>
      <c r="C429" s="35">
        <v>46291.901724537027</v>
      </c>
    </row>
    <row r="430" spans="1:3" x14ac:dyDescent="0.3">
      <c r="A430" s="15" t="s">
        <v>4396</v>
      </c>
      <c r="B430">
        <v>2.613</v>
      </c>
      <c r="C430" s="35">
        <v>46291.901724537027</v>
      </c>
    </row>
    <row r="431" spans="1:3" x14ac:dyDescent="0.3">
      <c r="A431" s="15" t="s">
        <v>4397</v>
      </c>
      <c r="B431">
        <v>2.161</v>
      </c>
      <c r="C431" s="35">
        <v>46291.901724537027</v>
      </c>
    </row>
    <row r="432" spans="1:3" x14ac:dyDescent="0.3">
      <c r="A432" s="15" t="s">
        <v>4398</v>
      </c>
      <c r="B432">
        <v>1.3240000000000001</v>
      </c>
      <c r="C432" s="35">
        <v>46291.901724537027</v>
      </c>
    </row>
    <row r="433" spans="1:3" x14ac:dyDescent="0.3">
      <c r="A433" s="15" t="s">
        <v>4399</v>
      </c>
      <c r="B433">
        <v>27.878</v>
      </c>
      <c r="C433" s="35">
        <v>46291.901724537027</v>
      </c>
    </row>
    <row r="434" spans="1:3" x14ac:dyDescent="0.3">
      <c r="A434" s="15" t="s">
        <v>4400</v>
      </c>
      <c r="B434">
        <v>2.7410000000000001</v>
      </c>
      <c r="C434" s="35">
        <v>46291.901724537027</v>
      </c>
    </row>
    <row r="435" spans="1:3" x14ac:dyDescent="0.3">
      <c r="A435" s="15" t="s">
        <v>4401</v>
      </c>
      <c r="B435">
        <v>1.7410000000000001</v>
      </c>
      <c r="C435" s="35">
        <v>46291.901724537027</v>
      </c>
    </row>
    <row r="436" spans="1:3" x14ac:dyDescent="0.3">
      <c r="A436" s="15" t="s">
        <v>4402</v>
      </c>
      <c r="B436">
        <v>0.45200000000000001</v>
      </c>
      <c r="C436" s="35">
        <v>46291.901724537027</v>
      </c>
    </row>
    <row r="437" spans="1:3" x14ac:dyDescent="0.3">
      <c r="A437" s="15" t="s">
        <v>4403</v>
      </c>
      <c r="B437">
        <v>15.067</v>
      </c>
      <c r="C437" s="35">
        <v>46291.901724537027</v>
      </c>
    </row>
    <row r="438" spans="1:3" x14ac:dyDescent="0.3">
      <c r="A438" s="15" t="s">
        <v>4404</v>
      </c>
      <c r="B438">
        <v>1.5449999999999999</v>
      </c>
      <c r="C438" s="35">
        <v>46291.901724537027</v>
      </c>
    </row>
    <row r="439" spans="1:3" x14ac:dyDescent="0.3">
      <c r="A439" s="15" t="s">
        <v>4405</v>
      </c>
      <c r="B439">
        <v>7.5789999999999997</v>
      </c>
      <c r="C439" s="35">
        <v>46291.901724537027</v>
      </c>
    </row>
    <row r="440" spans="1:3" x14ac:dyDescent="0.3">
      <c r="A440" s="15" t="s">
        <v>4406</v>
      </c>
      <c r="B440">
        <v>0.14599999999999999</v>
      </c>
      <c r="C440" s="35">
        <v>46291.901724537027</v>
      </c>
    </row>
    <row r="441" spans="1:3" x14ac:dyDescent="0.3">
      <c r="A441" s="15" t="s">
        <v>4407</v>
      </c>
      <c r="B441">
        <v>0.34499999999999997</v>
      </c>
      <c r="C441" s="35">
        <v>46291.901724537027</v>
      </c>
    </row>
    <row r="442" spans="1:3" x14ac:dyDescent="0.3">
      <c r="A442" s="15" t="s">
        <v>4408</v>
      </c>
      <c r="B442">
        <v>7.8040000000000003</v>
      </c>
      <c r="C442" s="35">
        <v>46291.901724537027</v>
      </c>
    </row>
    <row r="443" spans="1:3" x14ac:dyDescent="0.3">
      <c r="A443" s="15" t="s">
        <v>4409</v>
      </c>
      <c r="B443">
        <v>26.962</v>
      </c>
      <c r="C443" s="35">
        <v>46291.901724537027</v>
      </c>
    </row>
    <row r="444" spans="1:3" x14ac:dyDescent="0.3">
      <c r="A444" s="15" t="s">
        <v>4410</v>
      </c>
      <c r="B444">
        <v>1.7330000000000001</v>
      </c>
      <c r="C444" s="35">
        <v>46291.901724537027</v>
      </c>
    </row>
    <row r="445" spans="1:3" x14ac:dyDescent="0.3">
      <c r="A445" s="15" t="s">
        <v>4411</v>
      </c>
      <c r="B445">
        <v>1.407</v>
      </c>
      <c r="C445" s="35">
        <v>46291.901724537027</v>
      </c>
    </row>
    <row r="446" spans="1:3" x14ac:dyDescent="0.3">
      <c r="A446" s="15" t="s">
        <v>4412</v>
      </c>
      <c r="B446">
        <v>1.9470000000000001</v>
      </c>
      <c r="C446" s="35">
        <v>46291.901724537027</v>
      </c>
    </row>
    <row r="447" spans="1:3" x14ac:dyDescent="0.3">
      <c r="A447" s="15" t="s">
        <v>4413</v>
      </c>
      <c r="B447">
        <v>14.343999999999999</v>
      </c>
      <c r="C447" s="35">
        <v>46291.901724537027</v>
      </c>
    </row>
    <row r="448" spans="1:3" x14ac:dyDescent="0.3">
      <c r="A448" s="15" t="s">
        <v>4414</v>
      </c>
      <c r="B448">
        <v>1.7310000000000001</v>
      </c>
      <c r="C448" s="35">
        <v>46291.901724537027</v>
      </c>
    </row>
    <row r="449" spans="1:3" x14ac:dyDescent="0.3">
      <c r="A449" s="15" t="s">
        <v>4415</v>
      </c>
      <c r="B449">
        <v>6.6360000000000001</v>
      </c>
      <c r="C449" s="35">
        <v>46291.901724537027</v>
      </c>
    </row>
    <row r="450" spans="1:3" x14ac:dyDescent="0.3">
      <c r="A450" s="15" t="s">
        <v>4416</v>
      </c>
      <c r="B450">
        <v>7.7009999999999996</v>
      </c>
      <c r="C450" s="35">
        <v>46291.901724537027</v>
      </c>
    </row>
    <row r="451" spans="1:3" x14ac:dyDescent="0.3">
      <c r="A451" s="15" t="s">
        <v>4417</v>
      </c>
      <c r="B451">
        <v>5.4720000000000004</v>
      </c>
      <c r="C451" s="35">
        <v>46291.901724537027</v>
      </c>
    </row>
    <row r="452" spans="1:3" x14ac:dyDescent="0.3">
      <c r="A452" s="15" t="s">
        <v>4418</v>
      </c>
      <c r="B452">
        <v>2.3769999999999998</v>
      </c>
      <c r="C452" s="35">
        <v>46291.901724537027</v>
      </c>
    </row>
    <row r="453" spans="1:3" x14ac:dyDescent="0.3">
      <c r="A453" s="15" t="s">
        <v>4419</v>
      </c>
      <c r="B453">
        <v>0.68100000000000005</v>
      </c>
      <c r="C453" s="35">
        <v>46291.901724537027</v>
      </c>
    </row>
    <row r="454" spans="1:3" x14ac:dyDescent="0.3">
      <c r="A454" s="15" t="s">
        <v>4420</v>
      </c>
      <c r="B454">
        <v>0.26400000000000001</v>
      </c>
      <c r="C454" s="35">
        <v>46291.901724537027</v>
      </c>
    </row>
    <row r="455" spans="1:3" x14ac:dyDescent="0.3">
      <c r="A455" s="15" t="s">
        <v>4421</v>
      </c>
      <c r="B455">
        <v>0.183</v>
      </c>
      <c r="C455" s="35">
        <v>46291.901724537027</v>
      </c>
    </row>
    <row r="456" spans="1:3" x14ac:dyDescent="0.3">
      <c r="A456" s="15" t="s">
        <v>4422</v>
      </c>
      <c r="B456">
        <v>0.308</v>
      </c>
      <c r="C456" s="35">
        <v>46291.901724537027</v>
      </c>
    </row>
    <row r="457" spans="1:3" x14ac:dyDescent="0.3">
      <c r="A457" s="15" t="s">
        <v>4423</v>
      </c>
      <c r="B457">
        <v>2.0139999999999998</v>
      </c>
      <c r="C457" s="35">
        <v>46291.901724537027</v>
      </c>
    </row>
    <row r="458" spans="1:3" x14ac:dyDescent="0.3">
      <c r="A458" s="15" t="s">
        <v>4424</v>
      </c>
      <c r="B458">
        <v>3.339</v>
      </c>
      <c r="C458" s="35">
        <v>46291.901724537027</v>
      </c>
    </row>
    <row r="459" spans="1:3" x14ac:dyDescent="0.3">
      <c r="A459" s="15" t="s">
        <v>4425</v>
      </c>
      <c r="B459">
        <v>18.559000000000001</v>
      </c>
      <c r="C459" s="35">
        <v>46291.901724537027</v>
      </c>
    </row>
    <row r="460" spans="1:3" x14ac:dyDescent="0.3">
      <c r="A460" s="15" t="s">
        <v>4426</v>
      </c>
      <c r="B460">
        <v>14.497999999999999</v>
      </c>
      <c r="C460" s="35">
        <v>46291.901724537027</v>
      </c>
    </row>
    <row r="461" spans="1:3" x14ac:dyDescent="0.3">
      <c r="A461" s="15" t="s">
        <v>4427</v>
      </c>
      <c r="B461">
        <v>16.867999999999999</v>
      </c>
      <c r="C461" s="35">
        <v>46291.901724537027</v>
      </c>
    </row>
    <row r="462" spans="1:3" x14ac:dyDescent="0.3">
      <c r="A462" s="15" t="s">
        <v>4428</v>
      </c>
      <c r="B462">
        <v>7.4809999999999999</v>
      </c>
      <c r="C462" s="35">
        <v>46291.901724537027</v>
      </c>
    </row>
    <row r="463" spans="1:3" x14ac:dyDescent="0.3">
      <c r="A463" s="15" t="s">
        <v>4429</v>
      </c>
      <c r="B463">
        <v>2.1909999999999998</v>
      </c>
      <c r="C463" s="35">
        <v>46291.901724537027</v>
      </c>
    </row>
    <row r="464" spans="1:3" x14ac:dyDescent="0.3">
      <c r="A464" s="15" t="s">
        <v>4430</v>
      </c>
      <c r="B464">
        <v>3.6970000000000001</v>
      </c>
      <c r="C464" s="35">
        <v>46291.901724537027</v>
      </c>
    </row>
    <row r="465" spans="1:3" x14ac:dyDescent="0.3">
      <c r="A465" s="15" t="s">
        <v>4431</v>
      </c>
      <c r="B465">
        <v>3.508</v>
      </c>
      <c r="C465" s="35">
        <v>46291.901724537027</v>
      </c>
    </row>
    <row r="466" spans="1:3" x14ac:dyDescent="0.3">
      <c r="A466" s="15" t="s">
        <v>4432</v>
      </c>
      <c r="B466">
        <v>3.774</v>
      </c>
      <c r="C466" s="35">
        <v>46291.901724537027</v>
      </c>
    </row>
    <row r="467" spans="1:3" x14ac:dyDescent="0.3">
      <c r="A467" s="15" t="s">
        <v>4433</v>
      </c>
      <c r="B467">
        <v>9.7690000000000001</v>
      </c>
      <c r="C467" s="35">
        <v>46291.901724537027</v>
      </c>
    </row>
    <row r="468" spans="1:3" x14ac:dyDescent="0.3">
      <c r="A468" s="15" t="s">
        <v>4434</v>
      </c>
      <c r="B468">
        <v>9.5649999999999995</v>
      </c>
      <c r="C468" s="35">
        <v>46291.901724537027</v>
      </c>
    </row>
    <row r="469" spans="1:3" x14ac:dyDescent="0.3">
      <c r="A469" s="15" t="s">
        <v>4435</v>
      </c>
      <c r="B469">
        <v>3.2210000000000001</v>
      </c>
      <c r="C469" s="35">
        <v>46291.901724537027</v>
      </c>
    </row>
    <row r="470" spans="1:3" x14ac:dyDescent="0.3">
      <c r="A470" s="15" t="s">
        <v>4436</v>
      </c>
      <c r="B470">
        <v>10.932</v>
      </c>
      <c r="C470" s="35">
        <v>46291.901724537027</v>
      </c>
    </row>
    <row r="471" spans="1:3" x14ac:dyDescent="0.3">
      <c r="A471" s="15" t="s">
        <v>4437</v>
      </c>
      <c r="B471">
        <v>41.521999999999998</v>
      </c>
      <c r="C471" s="35">
        <v>46291.901724537027</v>
      </c>
    </row>
    <row r="472" spans="1:3" x14ac:dyDescent="0.3">
      <c r="A472" s="15" t="s">
        <v>4438</v>
      </c>
      <c r="B472">
        <v>38.368000000000002</v>
      </c>
      <c r="C472" s="35">
        <v>46291.901724537027</v>
      </c>
    </row>
    <row r="473" spans="1:3" x14ac:dyDescent="0.3">
      <c r="A473" s="15" t="s">
        <v>4439</v>
      </c>
      <c r="B473">
        <v>5.4580000000000002</v>
      </c>
      <c r="C473" s="35">
        <v>46291.901724537027</v>
      </c>
    </row>
    <row r="474" spans="1:3" x14ac:dyDescent="0.3">
      <c r="A474" s="15" t="s">
        <v>4440</v>
      </c>
      <c r="B474">
        <v>5.52</v>
      </c>
      <c r="C474" s="35">
        <v>46291.901724537027</v>
      </c>
    </row>
    <row r="475" spans="1:3" x14ac:dyDescent="0.3">
      <c r="A475" s="15" t="s">
        <v>4441</v>
      </c>
      <c r="B475">
        <v>4.0570000000000004</v>
      </c>
      <c r="C475" s="35">
        <v>46291.901724537027</v>
      </c>
    </row>
    <row r="476" spans="1:3" x14ac:dyDescent="0.3">
      <c r="A476" s="15" t="s">
        <v>4442</v>
      </c>
      <c r="B476">
        <v>0.4</v>
      </c>
      <c r="C476" s="35">
        <v>46291.901724537027</v>
      </c>
    </row>
    <row r="477" spans="1:3" x14ac:dyDescent="0.3">
      <c r="A477" s="15" t="s">
        <v>4443</v>
      </c>
      <c r="B477">
        <v>2.9039999999999999</v>
      </c>
      <c r="C477" s="35">
        <v>46291.901724537027</v>
      </c>
    </row>
    <row r="478" spans="1:3" x14ac:dyDescent="0.3">
      <c r="A478" s="15" t="s">
        <v>4444</v>
      </c>
      <c r="B478">
        <v>6.7569999999999997</v>
      </c>
      <c r="C478" s="35">
        <v>46291.901724537027</v>
      </c>
    </row>
    <row r="479" spans="1:3" x14ac:dyDescent="0.3">
      <c r="A479" s="15" t="s">
        <v>4445</v>
      </c>
      <c r="B479">
        <v>15.657999999999999</v>
      </c>
      <c r="C479" s="35">
        <v>46291.901724537027</v>
      </c>
    </row>
    <row r="480" spans="1:3" x14ac:dyDescent="0.3">
      <c r="A480" s="15" t="s">
        <v>4446</v>
      </c>
      <c r="B480">
        <v>6.85</v>
      </c>
      <c r="C480" s="35">
        <v>46291.901724537027</v>
      </c>
    </row>
    <row r="481" spans="1:3" x14ac:dyDescent="0.3">
      <c r="A481" s="15" t="s">
        <v>4447</v>
      </c>
      <c r="B481">
        <v>0.94499999999999995</v>
      </c>
      <c r="C481" s="35">
        <v>46291.901724537027</v>
      </c>
    </row>
    <row r="482" spans="1:3" x14ac:dyDescent="0.3">
      <c r="A482" s="15" t="s">
        <v>4448</v>
      </c>
      <c r="B482">
        <v>0.182</v>
      </c>
      <c r="C482" s="35">
        <v>46291.901724537027</v>
      </c>
    </row>
    <row r="483" spans="1:3" x14ac:dyDescent="0.3">
      <c r="A483" s="15" t="s">
        <v>4449</v>
      </c>
      <c r="B483">
        <v>3.0880000000000001</v>
      </c>
      <c r="C483" s="35">
        <v>46291.901724537027</v>
      </c>
    </row>
    <row r="484" spans="1:3" x14ac:dyDescent="0.3">
      <c r="A484" s="15" t="s">
        <v>4450</v>
      </c>
      <c r="B484">
        <v>0.107</v>
      </c>
      <c r="C484" s="35">
        <v>46291.901724537027</v>
      </c>
    </row>
    <row r="485" spans="1:3" x14ac:dyDescent="0.3">
      <c r="A485" s="15" t="s">
        <v>4451</v>
      </c>
      <c r="B485">
        <v>2.7930000000000001</v>
      </c>
      <c r="C485" s="35">
        <v>46291.901724537027</v>
      </c>
    </row>
    <row r="486" spans="1:3" x14ac:dyDescent="0.3">
      <c r="A486" s="15" t="s">
        <v>4452</v>
      </c>
      <c r="B486">
        <v>0.4</v>
      </c>
      <c r="C486" s="35">
        <v>46291.901724537027</v>
      </c>
    </row>
    <row r="487" spans="1:3" x14ac:dyDescent="0.3">
      <c r="A487" s="15" t="s">
        <v>4453</v>
      </c>
      <c r="B487">
        <v>3.0609999999999999</v>
      </c>
      <c r="C487" s="35">
        <v>46291.901724537027</v>
      </c>
    </row>
    <row r="488" spans="1:3" x14ac:dyDescent="0.3">
      <c r="A488" s="15" t="s">
        <v>4454</v>
      </c>
      <c r="B488">
        <v>2.8000000000000001E-2</v>
      </c>
      <c r="C488" s="35">
        <v>46291.901724537027</v>
      </c>
    </row>
    <row r="489" spans="1:3" x14ac:dyDescent="0.3">
      <c r="A489" s="15" t="s">
        <v>4455</v>
      </c>
      <c r="B489">
        <v>0.28899999999999998</v>
      </c>
      <c r="C489" s="35">
        <v>46291.901724537027</v>
      </c>
    </row>
    <row r="490" spans="1:3" x14ac:dyDescent="0.3">
      <c r="A490" s="15" t="s">
        <v>4456</v>
      </c>
      <c r="B490">
        <v>9.5850000000000009</v>
      </c>
      <c r="C490" s="35">
        <v>46291.901724537027</v>
      </c>
    </row>
    <row r="491" spans="1:3" x14ac:dyDescent="0.3">
      <c r="A491" s="15" t="s">
        <v>4457</v>
      </c>
      <c r="B491">
        <v>9.0269999999999992</v>
      </c>
      <c r="C491" s="35">
        <v>46291.901724537027</v>
      </c>
    </row>
    <row r="492" spans="1:3" x14ac:dyDescent="0.3">
      <c r="A492" s="15" t="s">
        <v>4458</v>
      </c>
      <c r="B492">
        <v>3.19</v>
      </c>
      <c r="C492" s="35">
        <v>46291.901724537027</v>
      </c>
    </row>
    <row r="493" spans="1:3" x14ac:dyDescent="0.3">
      <c r="A493" s="15" t="s">
        <v>4459</v>
      </c>
      <c r="B493">
        <v>15.788</v>
      </c>
      <c r="C493" s="35">
        <v>46291.901724537027</v>
      </c>
    </row>
    <row r="494" spans="1:3" x14ac:dyDescent="0.3">
      <c r="A494" s="15" t="s">
        <v>4460</v>
      </c>
      <c r="B494">
        <v>1.673</v>
      </c>
      <c r="C494" s="35">
        <v>46291.901724537027</v>
      </c>
    </row>
    <row r="495" spans="1:3" x14ac:dyDescent="0.3">
      <c r="A495" s="15" t="s">
        <v>4461</v>
      </c>
      <c r="B495">
        <v>0.752</v>
      </c>
      <c r="C495" s="35">
        <v>46291.901724537027</v>
      </c>
    </row>
    <row r="496" spans="1:3" x14ac:dyDescent="0.3">
      <c r="A496" s="15" t="s">
        <v>4462</v>
      </c>
      <c r="B496">
        <v>0.17299999999999999</v>
      </c>
      <c r="C496" s="35">
        <v>46291.901724537027</v>
      </c>
    </row>
    <row r="497" spans="1:3" x14ac:dyDescent="0.3">
      <c r="A497" s="15" t="s">
        <v>4463</v>
      </c>
      <c r="B497">
        <v>0.65</v>
      </c>
      <c r="C497" s="35">
        <v>46291.901724537027</v>
      </c>
    </row>
    <row r="498" spans="1:3" x14ac:dyDescent="0.3">
      <c r="A498" s="15" t="s">
        <v>4464</v>
      </c>
      <c r="B498">
        <v>4.7709999999999999</v>
      </c>
      <c r="C498" s="35">
        <v>46291.901724537027</v>
      </c>
    </row>
    <row r="499" spans="1:3" x14ac:dyDescent="0.3">
      <c r="A499" s="15" t="s">
        <v>4465</v>
      </c>
      <c r="B499">
        <v>5.0830000000000002</v>
      </c>
      <c r="C499" s="35">
        <v>46291.901724537027</v>
      </c>
    </row>
    <row r="500" spans="1:3" x14ac:dyDescent="0.3">
      <c r="A500" s="15" t="s">
        <v>4466</v>
      </c>
      <c r="B500">
        <v>2.6520000000000001</v>
      </c>
      <c r="C500" s="35">
        <v>46291.901724537027</v>
      </c>
    </row>
    <row r="501" spans="1:3" x14ac:dyDescent="0.3">
      <c r="A501" s="15" t="s">
        <v>4467</v>
      </c>
      <c r="B501">
        <v>4.1769999999999996</v>
      </c>
      <c r="C501" s="35">
        <v>46291.901724537027</v>
      </c>
    </row>
    <row r="502" spans="1:3" x14ac:dyDescent="0.3">
      <c r="A502" s="15" t="s">
        <v>4468</v>
      </c>
      <c r="B502">
        <v>2.1859999999999999</v>
      </c>
      <c r="C502" s="35">
        <v>46291.901724537027</v>
      </c>
    </row>
    <row r="503" spans="1:3" x14ac:dyDescent="0.3">
      <c r="A503" s="15" t="s">
        <v>4469</v>
      </c>
      <c r="B503">
        <v>4.9080000000000004</v>
      </c>
      <c r="C503" s="35">
        <v>46291.901724537027</v>
      </c>
    </row>
    <row r="504" spans="1:3" x14ac:dyDescent="0.3">
      <c r="A504" s="15" t="s">
        <v>4470</v>
      </c>
      <c r="B504">
        <v>3.1709999999999998</v>
      </c>
      <c r="C504" s="35">
        <v>46291.901724537027</v>
      </c>
    </row>
    <row r="505" spans="1:3" x14ac:dyDescent="0.3">
      <c r="A505" s="15" t="s">
        <v>4471</v>
      </c>
      <c r="B505">
        <v>0.64600000000000002</v>
      </c>
      <c r="C505" s="35">
        <v>46291.901724537027</v>
      </c>
    </row>
    <row r="506" spans="1:3" x14ac:dyDescent="0.3">
      <c r="A506" s="15" t="s">
        <v>4472</v>
      </c>
      <c r="B506">
        <v>0.91200000000000003</v>
      </c>
      <c r="C506" s="35">
        <v>46291.901724537027</v>
      </c>
    </row>
    <row r="507" spans="1:3" x14ac:dyDescent="0.3">
      <c r="A507" s="15" t="s">
        <v>4473</v>
      </c>
      <c r="B507">
        <v>0.314</v>
      </c>
      <c r="C507" s="35">
        <v>46291.901724537027</v>
      </c>
    </row>
    <row r="508" spans="1:3" x14ac:dyDescent="0.3">
      <c r="A508" s="15" t="s">
        <v>4474</v>
      </c>
      <c r="B508">
        <v>4.5069999999999997</v>
      </c>
      <c r="C508" s="35">
        <v>46291.901724537027</v>
      </c>
    </row>
    <row r="509" spans="1:3" x14ac:dyDescent="0.3">
      <c r="A509" s="15" t="s">
        <v>4475</v>
      </c>
      <c r="B509">
        <v>5.0949999999999998</v>
      </c>
      <c r="C509" s="35">
        <v>46291.901724537027</v>
      </c>
    </row>
    <row r="510" spans="1:3" x14ac:dyDescent="0.3">
      <c r="A510" s="15" t="s">
        <v>4476</v>
      </c>
      <c r="B510">
        <v>0.77700000000000002</v>
      </c>
      <c r="C510" s="35">
        <v>46291.901724537027</v>
      </c>
    </row>
    <row r="511" spans="1:3" x14ac:dyDescent="0.3">
      <c r="A511" s="15" t="s">
        <v>4477</v>
      </c>
      <c r="B511">
        <v>1.3140000000000001</v>
      </c>
      <c r="C511" s="35">
        <v>46291.901724537027</v>
      </c>
    </row>
    <row r="512" spans="1:3" x14ac:dyDescent="0.3">
      <c r="A512" s="15" t="s">
        <v>4478</v>
      </c>
      <c r="B512">
        <v>1.649</v>
      </c>
      <c r="C512" s="35">
        <v>46291.901724537027</v>
      </c>
    </row>
    <row r="513" spans="1:3" x14ac:dyDescent="0.3">
      <c r="A513" s="15" t="s">
        <v>4479</v>
      </c>
      <c r="B513">
        <v>6.1319999999999997</v>
      </c>
      <c r="C513" s="35">
        <v>46291.901724537027</v>
      </c>
    </row>
    <row r="514" spans="1:3" x14ac:dyDescent="0.3">
      <c r="A514" s="15" t="s">
        <v>4480</v>
      </c>
      <c r="B514">
        <v>4.3879999999999999</v>
      </c>
      <c r="C514" s="35">
        <v>46291.901724537027</v>
      </c>
    </row>
    <row r="515" spans="1:3" x14ac:dyDescent="0.3">
      <c r="A515" s="15" t="s">
        <v>4481</v>
      </c>
      <c r="B515">
        <v>3.9929999999999999</v>
      </c>
      <c r="C515" s="35">
        <v>46291.901724537027</v>
      </c>
    </row>
    <row r="516" spans="1:3" x14ac:dyDescent="0.3">
      <c r="A516" s="15" t="s">
        <v>4482</v>
      </c>
      <c r="B516">
        <v>10.78</v>
      </c>
      <c r="C516" s="35">
        <v>46291.901724537027</v>
      </c>
    </row>
    <row r="517" spans="1:3" x14ac:dyDescent="0.3">
      <c r="A517" s="15" t="s">
        <v>4483</v>
      </c>
      <c r="B517">
        <v>10.318</v>
      </c>
      <c r="C517" s="35">
        <v>46291.901724537027</v>
      </c>
    </row>
    <row r="518" spans="1:3" x14ac:dyDescent="0.3">
      <c r="A518" s="15" t="s">
        <v>4484</v>
      </c>
      <c r="B518">
        <v>6.7690000000000001</v>
      </c>
      <c r="C518" s="35">
        <v>46291.901724537027</v>
      </c>
    </row>
    <row r="519" spans="1:3" x14ac:dyDescent="0.3">
      <c r="A519" s="15" t="s">
        <v>4485</v>
      </c>
      <c r="B519">
        <v>5.2220000000000004</v>
      </c>
      <c r="C519" s="35">
        <v>46291.901724537027</v>
      </c>
    </row>
    <row r="520" spans="1:3" x14ac:dyDescent="0.3">
      <c r="A520" s="15" t="s">
        <v>4486</v>
      </c>
      <c r="B520">
        <v>13.195</v>
      </c>
      <c r="C520" s="35">
        <v>46291.901724537027</v>
      </c>
    </row>
    <row r="521" spans="1:3" x14ac:dyDescent="0.3">
      <c r="A521" s="15" t="s">
        <v>4487</v>
      </c>
      <c r="B521">
        <v>15.695</v>
      </c>
      <c r="C521" s="35">
        <v>46291.901724537027</v>
      </c>
    </row>
    <row r="522" spans="1:3" x14ac:dyDescent="0.3">
      <c r="A522" s="15" t="s">
        <v>4488</v>
      </c>
      <c r="B522">
        <v>16.788</v>
      </c>
      <c r="C522" s="35">
        <v>46291.901724537027</v>
      </c>
    </row>
    <row r="523" spans="1:3" x14ac:dyDescent="0.3">
      <c r="A523" s="15" t="s">
        <v>4489</v>
      </c>
      <c r="B523">
        <v>0.51</v>
      </c>
      <c r="C523" s="35">
        <v>46291.901724537027</v>
      </c>
    </row>
    <row r="524" spans="1:3" x14ac:dyDescent="0.3">
      <c r="A524" s="15" t="s">
        <v>4490</v>
      </c>
      <c r="B524">
        <v>18.553999999999998</v>
      </c>
      <c r="C524" s="35">
        <v>46291.901724537027</v>
      </c>
    </row>
    <row r="525" spans="1:3" x14ac:dyDescent="0.3">
      <c r="A525" s="15" t="s">
        <v>4491</v>
      </c>
      <c r="B525">
        <v>1.9850000000000001</v>
      </c>
      <c r="C525" s="35">
        <v>46291.901724537027</v>
      </c>
    </row>
    <row r="526" spans="1:3" x14ac:dyDescent="0.3">
      <c r="A526" s="15" t="s">
        <v>4492</v>
      </c>
      <c r="B526">
        <v>17.137</v>
      </c>
      <c r="C526" s="35">
        <v>46291.901724537027</v>
      </c>
    </row>
    <row r="527" spans="1:3" x14ac:dyDescent="0.3">
      <c r="A527" s="15" t="s">
        <v>4493</v>
      </c>
      <c r="B527">
        <v>16.71</v>
      </c>
      <c r="C527" s="35">
        <v>46291.901724537027</v>
      </c>
    </row>
    <row r="528" spans="1:3" x14ac:dyDescent="0.3">
      <c r="A528" s="15" t="s">
        <v>4494</v>
      </c>
      <c r="B528">
        <v>5.492</v>
      </c>
      <c r="C528" s="35">
        <v>46291.901724537027</v>
      </c>
    </row>
    <row r="529" spans="1:3" x14ac:dyDescent="0.3">
      <c r="A529" s="15" t="s">
        <v>4495</v>
      </c>
      <c r="B529">
        <v>1.125</v>
      </c>
      <c r="C529" s="35">
        <v>46291.901724537027</v>
      </c>
    </row>
    <row r="530" spans="1:3" x14ac:dyDescent="0.3">
      <c r="A530" s="15" t="s">
        <v>4496</v>
      </c>
      <c r="B530">
        <v>16.766999999999999</v>
      </c>
      <c r="C530" s="35">
        <v>46291.901724537027</v>
      </c>
    </row>
    <row r="531" spans="1:3" x14ac:dyDescent="0.3">
      <c r="A531" s="15" t="s">
        <v>4497</v>
      </c>
      <c r="B531">
        <v>1.4039999999999999</v>
      </c>
      <c r="C531" s="35">
        <v>46291.901724537027</v>
      </c>
    </row>
    <row r="532" spans="1:3" x14ac:dyDescent="0.3">
      <c r="A532" s="15" t="s">
        <v>4498</v>
      </c>
      <c r="B532">
        <v>0.443</v>
      </c>
      <c r="C532" s="35">
        <v>46291.901724537027</v>
      </c>
    </row>
    <row r="533" spans="1:3" x14ac:dyDescent="0.3">
      <c r="A533" s="15" t="s">
        <v>4499</v>
      </c>
      <c r="B533">
        <v>2.0049999999999999</v>
      </c>
      <c r="C533" s="35">
        <v>46291.901724537027</v>
      </c>
    </row>
    <row r="534" spans="1:3" x14ac:dyDescent="0.3">
      <c r="A534" s="15" t="s">
        <v>4500</v>
      </c>
      <c r="B534">
        <v>17.594000000000001</v>
      </c>
      <c r="C534" s="35">
        <v>46291.901724537027</v>
      </c>
    </row>
    <row r="535" spans="1:3" x14ac:dyDescent="0.3">
      <c r="A535" s="15" t="s">
        <v>4501</v>
      </c>
      <c r="B535">
        <v>0.51400000000000001</v>
      </c>
      <c r="C535" s="35">
        <v>46291.901724537027</v>
      </c>
    </row>
    <row r="536" spans="1:3" x14ac:dyDescent="0.3">
      <c r="A536" s="15" t="s">
        <v>4502</v>
      </c>
      <c r="B536">
        <v>0.60399999999999998</v>
      </c>
      <c r="C536" s="35">
        <v>46291.901724537027</v>
      </c>
    </row>
    <row r="537" spans="1:3" x14ac:dyDescent="0.3">
      <c r="A537" s="15" t="s">
        <v>4503</v>
      </c>
      <c r="B537">
        <v>1.157</v>
      </c>
      <c r="C537" s="35">
        <v>46291.901724537027</v>
      </c>
    </row>
    <row r="538" spans="1:3" x14ac:dyDescent="0.3">
      <c r="A538" s="15" t="s">
        <v>4504</v>
      </c>
      <c r="B538">
        <v>12.641999999999999</v>
      </c>
      <c r="C538" s="35">
        <v>46291.901724537027</v>
      </c>
    </row>
    <row r="539" spans="1:3" x14ac:dyDescent="0.3">
      <c r="A539" s="15" t="s">
        <v>4505</v>
      </c>
      <c r="B539">
        <v>4.6420000000000003</v>
      </c>
      <c r="C539" s="35">
        <v>46291.901724537027</v>
      </c>
    </row>
    <row r="540" spans="1:3" x14ac:dyDescent="0.3">
      <c r="A540" s="15" t="s">
        <v>4506</v>
      </c>
      <c r="B540">
        <v>16.623000000000001</v>
      </c>
      <c r="C540" s="35">
        <v>46291.901724537027</v>
      </c>
    </row>
    <row r="541" spans="1:3" x14ac:dyDescent="0.3">
      <c r="A541" s="15" t="s">
        <v>4507</v>
      </c>
      <c r="B541">
        <v>0.89700000000000002</v>
      </c>
      <c r="C541" s="35">
        <v>46291.901724537027</v>
      </c>
    </row>
    <row r="542" spans="1:3" x14ac:dyDescent="0.3">
      <c r="A542" s="15" t="s">
        <v>4508</v>
      </c>
      <c r="B542">
        <v>16.152000000000001</v>
      </c>
      <c r="C542" s="35">
        <v>46291.901724537027</v>
      </c>
    </row>
    <row r="543" spans="1:3" x14ac:dyDescent="0.3">
      <c r="A543" s="15" t="s">
        <v>4509</v>
      </c>
      <c r="B543">
        <v>26.222000000000001</v>
      </c>
      <c r="C543" s="35">
        <v>46291.901724537027</v>
      </c>
    </row>
    <row r="544" spans="1:3" x14ac:dyDescent="0.3">
      <c r="A544" s="15" t="s">
        <v>4510</v>
      </c>
      <c r="B544">
        <v>0.19500000000000001</v>
      </c>
      <c r="C544" s="35">
        <v>46291.901724537027</v>
      </c>
    </row>
    <row r="545" spans="1:3" x14ac:dyDescent="0.3">
      <c r="A545" s="15" t="s">
        <v>4511</v>
      </c>
      <c r="B545">
        <v>0.63</v>
      </c>
      <c r="C545" s="35">
        <v>46291.901724537027</v>
      </c>
    </row>
    <row r="546" spans="1:3" x14ac:dyDescent="0.3">
      <c r="A546" s="15" t="s">
        <v>4512</v>
      </c>
      <c r="B546">
        <v>0.59599999999999997</v>
      </c>
      <c r="C546" s="35">
        <v>46291.901724537027</v>
      </c>
    </row>
    <row r="547" spans="1:3" x14ac:dyDescent="0.3">
      <c r="A547" s="15" t="s">
        <v>4513</v>
      </c>
      <c r="B547">
        <v>0.433</v>
      </c>
      <c r="C547" s="35">
        <v>46291.901724537027</v>
      </c>
    </row>
    <row r="548" spans="1:3" x14ac:dyDescent="0.3">
      <c r="A548" s="15" t="s">
        <v>4514</v>
      </c>
      <c r="B548">
        <v>12.952999999999999</v>
      </c>
      <c r="C548" s="35">
        <v>46291.901724537027</v>
      </c>
    </row>
    <row r="549" spans="1:3" x14ac:dyDescent="0.3">
      <c r="A549" s="15" t="s">
        <v>4515</v>
      </c>
      <c r="B549">
        <v>13.692</v>
      </c>
      <c r="C549" s="35">
        <v>46291.901724537027</v>
      </c>
    </row>
    <row r="550" spans="1:3" x14ac:dyDescent="0.3">
      <c r="A550" s="15" t="s">
        <v>4516</v>
      </c>
      <c r="B550">
        <v>1.5649999999999999</v>
      </c>
      <c r="C550" s="35">
        <v>46291.901724537027</v>
      </c>
    </row>
    <row r="551" spans="1:3" x14ac:dyDescent="0.3">
      <c r="A551" s="15" t="s">
        <v>4517</v>
      </c>
      <c r="B551">
        <v>1.66</v>
      </c>
      <c r="C551" s="35">
        <v>46291.901724537027</v>
      </c>
    </row>
    <row r="552" spans="1:3" x14ac:dyDescent="0.3">
      <c r="A552" s="15" t="s">
        <v>4518</v>
      </c>
      <c r="B552">
        <v>0.61399999999999999</v>
      </c>
      <c r="C552" s="35">
        <v>46291.901724537027</v>
      </c>
    </row>
    <row r="553" spans="1:3" x14ac:dyDescent="0.3">
      <c r="A553" s="15" t="s">
        <v>4519</v>
      </c>
      <c r="B553">
        <v>1.885</v>
      </c>
      <c r="C553" s="35">
        <v>46291.901724537027</v>
      </c>
    </row>
    <row r="554" spans="1:3" x14ac:dyDescent="0.3">
      <c r="A554" s="15" t="s">
        <v>4520</v>
      </c>
      <c r="B554">
        <v>8.9749999999999996</v>
      </c>
      <c r="C554" s="35">
        <v>46291.901724537027</v>
      </c>
    </row>
    <row r="555" spans="1:3" x14ac:dyDescent="0.3">
      <c r="A555" s="15" t="s">
        <v>4521</v>
      </c>
      <c r="B555">
        <v>23.68</v>
      </c>
      <c r="C555" s="35">
        <v>46291.901724537027</v>
      </c>
    </row>
    <row r="556" spans="1:3" x14ac:dyDescent="0.3">
      <c r="A556" s="15" t="s">
        <v>4522</v>
      </c>
      <c r="B556">
        <v>28.783999999999999</v>
      </c>
      <c r="C556" s="35">
        <v>46291.901724537027</v>
      </c>
    </row>
    <row r="557" spans="1:3" x14ac:dyDescent="0.3">
      <c r="A557" s="15" t="s">
        <v>4523</v>
      </c>
      <c r="B557">
        <v>8.0619999999999994</v>
      </c>
      <c r="C557" s="35">
        <v>46291.901724537027</v>
      </c>
    </row>
    <row r="558" spans="1:3" x14ac:dyDescent="0.3">
      <c r="A558" s="15" t="s">
        <v>4524</v>
      </c>
      <c r="B558">
        <v>6.4710000000000001</v>
      </c>
      <c r="C558" s="35">
        <v>46291.901724537027</v>
      </c>
    </row>
    <row r="559" spans="1:3" x14ac:dyDescent="0.3">
      <c r="A559" s="15" t="s">
        <v>4525</v>
      </c>
      <c r="B559">
        <v>1.194</v>
      </c>
      <c r="C559" s="35">
        <v>46291.901724537027</v>
      </c>
    </row>
    <row r="560" spans="1:3" x14ac:dyDescent="0.3">
      <c r="A560" s="15" t="s">
        <v>4526</v>
      </c>
      <c r="B560">
        <v>0.318</v>
      </c>
      <c r="C560" s="35">
        <v>46291.901724537027</v>
      </c>
    </row>
    <row r="561" spans="1:3" x14ac:dyDescent="0.3">
      <c r="A561" s="15" t="s">
        <v>4527</v>
      </c>
      <c r="B561">
        <v>0.29599999999999999</v>
      </c>
      <c r="C561" s="35">
        <v>46291.901724537027</v>
      </c>
    </row>
    <row r="562" spans="1:3" x14ac:dyDescent="0.3">
      <c r="A562" s="15" t="s">
        <v>4528</v>
      </c>
      <c r="B562">
        <v>1.4910000000000001</v>
      </c>
      <c r="C562" s="35">
        <v>46291.901724537027</v>
      </c>
    </row>
    <row r="563" spans="1:3" x14ac:dyDescent="0.3">
      <c r="A563" s="15" t="s">
        <v>4529</v>
      </c>
      <c r="B563">
        <v>1.49</v>
      </c>
      <c r="C563" s="35">
        <v>46291.901724537027</v>
      </c>
    </row>
    <row r="564" spans="1:3" x14ac:dyDescent="0.3">
      <c r="A564" s="15" t="s">
        <v>4530</v>
      </c>
      <c r="B564">
        <v>0.35299999999999998</v>
      </c>
      <c r="C564" s="35">
        <v>46291.901724537027</v>
      </c>
    </row>
    <row r="565" spans="1:3" x14ac:dyDescent="0.3">
      <c r="A565" s="15" t="s">
        <v>4531</v>
      </c>
      <c r="B565">
        <v>27.556000000000001</v>
      </c>
      <c r="C565" s="35">
        <v>46291.901724537027</v>
      </c>
    </row>
    <row r="566" spans="1:3" x14ac:dyDescent="0.3">
      <c r="A566" s="15" t="s">
        <v>4532</v>
      </c>
      <c r="B566">
        <v>2.5110000000000001</v>
      </c>
      <c r="C566" s="35">
        <v>46291.901724537027</v>
      </c>
    </row>
    <row r="567" spans="1:3" x14ac:dyDescent="0.3">
      <c r="A567" s="15" t="s">
        <v>4533</v>
      </c>
      <c r="B567">
        <v>1.573</v>
      </c>
      <c r="C567" s="35">
        <v>46291.901724537027</v>
      </c>
    </row>
    <row r="568" spans="1:3" x14ac:dyDescent="0.3">
      <c r="A568" s="15" t="s">
        <v>4534</v>
      </c>
      <c r="B568">
        <v>2.2970000000000002</v>
      </c>
      <c r="C568" s="35">
        <v>46291.901724537027</v>
      </c>
    </row>
    <row r="569" spans="1:3" x14ac:dyDescent="0.3">
      <c r="A569" s="15" t="s">
        <v>4535</v>
      </c>
      <c r="B569">
        <v>7.7190000000000003</v>
      </c>
      <c r="C569" s="35">
        <v>46291.901724537027</v>
      </c>
    </row>
    <row r="570" spans="1:3" x14ac:dyDescent="0.3">
      <c r="A570" s="15" t="s">
        <v>4536</v>
      </c>
      <c r="B570">
        <v>3.2679999999999998</v>
      </c>
      <c r="C570" s="35">
        <v>46291.901724537027</v>
      </c>
    </row>
    <row r="571" spans="1:3" x14ac:dyDescent="0.3">
      <c r="A571" s="15" t="s">
        <v>4537</v>
      </c>
      <c r="B571">
        <v>5.6929999999999996</v>
      </c>
      <c r="C571" s="35">
        <v>46291.901724537027</v>
      </c>
    </row>
    <row r="572" spans="1:3" x14ac:dyDescent="0.3">
      <c r="A572" s="15" t="s">
        <v>4538</v>
      </c>
      <c r="B572">
        <v>1.1399999999999999</v>
      </c>
      <c r="C572" s="35">
        <v>46291.901724537027</v>
      </c>
    </row>
    <row r="573" spans="1:3" x14ac:dyDescent="0.3">
      <c r="A573" s="15" t="s">
        <v>4539</v>
      </c>
      <c r="B573">
        <v>1.5940000000000001</v>
      </c>
      <c r="C573" s="35">
        <v>46291.901724537027</v>
      </c>
    </row>
    <row r="574" spans="1:3" x14ac:dyDescent="0.3">
      <c r="A574" s="15" t="s">
        <v>4540</v>
      </c>
      <c r="B574">
        <v>5.8449999999999998</v>
      </c>
      <c r="C574" s="35">
        <v>46291.901724537027</v>
      </c>
    </row>
    <row r="575" spans="1:3" x14ac:dyDescent="0.3">
      <c r="A575" s="15" t="s">
        <v>4541</v>
      </c>
      <c r="B575">
        <v>14.278</v>
      </c>
      <c r="C575" s="35">
        <v>46291.901724537027</v>
      </c>
    </row>
    <row r="576" spans="1:3" x14ac:dyDescent="0.3">
      <c r="A576" s="15" t="s">
        <v>4542</v>
      </c>
      <c r="B576">
        <v>8.0419999999999998</v>
      </c>
      <c r="C576" s="35">
        <v>46291.901724537027</v>
      </c>
    </row>
    <row r="577" spans="1:3" x14ac:dyDescent="0.3">
      <c r="A577" s="15" t="s">
        <v>4543</v>
      </c>
      <c r="B577">
        <v>5.4720000000000004</v>
      </c>
      <c r="C577" s="35">
        <v>46291.901724537027</v>
      </c>
    </row>
    <row r="578" spans="1:3" x14ac:dyDescent="0.3">
      <c r="A578" s="15" t="s">
        <v>4544</v>
      </c>
      <c r="B578">
        <v>6.5019999999999998</v>
      </c>
      <c r="C578" s="35">
        <v>46291.901724537027</v>
      </c>
    </row>
    <row r="579" spans="1:3" x14ac:dyDescent="0.3">
      <c r="A579" s="15" t="s">
        <v>4545</v>
      </c>
      <c r="B579">
        <v>2.1059999999999999</v>
      </c>
      <c r="C579" s="35">
        <v>46291.901724537027</v>
      </c>
    </row>
    <row r="580" spans="1:3" x14ac:dyDescent="0.3">
      <c r="A580" s="15" t="s">
        <v>4546</v>
      </c>
      <c r="B580">
        <v>3.4820000000000002</v>
      </c>
      <c r="C580" s="35">
        <v>46291.901724537027</v>
      </c>
    </row>
    <row r="581" spans="1:3" x14ac:dyDescent="0.3">
      <c r="A581" s="15" t="s">
        <v>4547</v>
      </c>
      <c r="B581">
        <v>3.3919999999999999</v>
      </c>
      <c r="C581" s="35">
        <v>46291.901724537027</v>
      </c>
    </row>
    <row r="582" spans="1:3" x14ac:dyDescent="0.3">
      <c r="A582" s="15" t="s">
        <v>4548</v>
      </c>
      <c r="B582">
        <v>7.7050000000000001</v>
      </c>
      <c r="C582" s="35">
        <v>46291.901724537027</v>
      </c>
    </row>
    <row r="583" spans="1:3" x14ac:dyDescent="0.3">
      <c r="A583" s="15" t="s">
        <v>4549</v>
      </c>
      <c r="B583">
        <v>0.64900000000000002</v>
      </c>
      <c r="C583" s="35">
        <v>46291.901724537027</v>
      </c>
    </row>
    <row r="584" spans="1:3" x14ac:dyDescent="0.3">
      <c r="A584" s="15" t="s">
        <v>4550</v>
      </c>
      <c r="B584">
        <v>0.89300000000000002</v>
      </c>
      <c r="C584" s="35">
        <v>46291.901724537027</v>
      </c>
    </row>
    <row r="585" spans="1:3" x14ac:dyDescent="0.3">
      <c r="A585" s="15" t="s">
        <v>4551</v>
      </c>
      <c r="B585">
        <v>0.629</v>
      </c>
      <c r="C585" s="35">
        <v>46291.901724537027</v>
      </c>
    </row>
    <row r="586" spans="1:3" x14ac:dyDescent="0.3">
      <c r="A586" s="15" t="s">
        <v>4552</v>
      </c>
      <c r="B586">
        <v>0.94599999999999995</v>
      </c>
      <c r="C586" s="35">
        <v>46291.901724537027</v>
      </c>
    </row>
    <row r="587" spans="1:3" x14ac:dyDescent="0.3">
      <c r="A587" s="15" t="s">
        <v>4553</v>
      </c>
      <c r="B587">
        <v>3.5310000000000001</v>
      </c>
      <c r="C587" s="35">
        <v>46291.901724537027</v>
      </c>
    </row>
    <row r="588" spans="1:3" x14ac:dyDescent="0.3">
      <c r="A588" s="15" t="s">
        <v>4554</v>
      </c>
      <c r="B588">
        <v>3.3540000000000001</v>
      </c>
      <c r="C588" s="35">
        <v>46291.901724537027</v>
      </c>
    </row>
    <row r="589" spans="1:3" x14ac:dyDescent="0.3">
      <c r="A589" s="15" t="s">
        <v>4555</v>
      </c>
      <c r="B589">
        <v>3.4249999999999998</v>
      </c>
      <c r="C589" s="35">
        <v>46291.901724537027</v>
      </c>
    </row>
    <row r="590" spans="1:3" x14ac:dyDescent="0.3">
      <c r="A590" s="15" t="s">
        <v>4556</v>
      </c>
      <c r="B590">
        <v>0.54300000000000004</v>
      </c>
      <c r="C590" s="35">
        <v>46291.901724537027</v>
      </c>
    </row>
    <row r="591" spans="1:3" x14ac:dyDescent="0.3">
      <c r="A591" s="15" t="s">
        <v>4557</v>
      </c>
      <c r="B591">
        <v>0.58199999999999996</v>
      </c>
      <c r="C591" s="35">
        <v>46291.901724537027</v>
      </c>
    </row>
    <row r="592" spans="1:3" x14ac:dyDescent="0.3">
      <c r="A592" s="15" t="s">
        <v>4558</v>
      </c>
      <c r="B592">
        <v>6.9539999999999997</v>
      </c>
      <c r="C592" s="35">
        <v>46291.901724537027</v>
      </c>
    </row>
    <row r="593" spans="1:3" x14ac:dyDescent="0.3">
      <c r="A593" s="15" t="s">
        <v>4559</v>
      </c>
      <c r="B593">
        <v>6.9370000000000003</v>
      </c>
      <c r="C593" s="35">
        <v>46291.901724537027</v>
      </c>
    </row>
    <row r="594" spans="1:3" x14ac:dyDescent="0.3">
      <c r="A594" s="15" t="s">
        <v>4560</v>
      </c>
      <c r="B594">
        <v>3.4140000000000001</v>
      </c>
      <c r="C594" s="35">
        <v>46291.901724537027</v>
      </c>
    </row>
    <row r="595" spans="1:3" x14ac:dyDescent="0.3">
      <c r="A595" s="15" t="s">
        <v>4561</v>
      </c>
      <c r="B595">
        <v>5.2560000000000002</v>
      </c>
      <c r="C595" s="35">
        <v>46291.901724537027</v>
      </c>
    </row>
    <row r="596" spans="1:3" x14ac:dyDescent="0.3">
      <c r="A596" s="15" t="s">
        <v>4562</v>
      </c>
      <c r="B596">
        <v>1.3360000000000001</v>
      </c>
      <c r="C596" s="35">
        <v>46291.901724537027</v>
      </c>
    </row>
    <row r="597" spans="1:3" x14ac:dyDescent="0.3">
      <c r="A597" s="15" t="s">
        <v>4563</v>
      </c>
      <c r="B597">
        <v>3.464</v>
      </c>
      <c r="C597" s="35">
        <v>46291.901724537027</v>
      </c>
    </row>
    <row r="598" spans="1:3" x14ac:dyDescent="0.3">
      <c r="A598" s="15" t="s">
        <v>4564</v>
      </c>
      <c r="B598">
        <v>4.2919999999999998</v>
      </c>
      <c r="C598" s="35">
        <v>46291.901724537027</v>
      </c>
    </row>
    <row r="599" spans="1:3" x14ac:dyDescent="0.3">
      <c r="A599" s="15" t="s">
        <v>4565</v>
      </c>
      <c r="B599">
        <v>4.8769999999999998</v>
      </c>
      <c r="C599" s="35">
        <v>46291.901724537027</v>
      </c>
    </row>
    <row r="600" spans="1:3" x14ac:dyDescent="0.3">
      <c r="A600" s="15" t="s">
        <v>4566</v>
      </c>
      <c r="B600">
        <v>1.387</v>
      </c>
      <c r="C600" s="35">
        <v>46291.901724537027</v>
      </c>
    </row>
    <row r="601" spans="1:3" x14ac:dyDescent="0.3">
      <c r="A601" s="15" t="s">
        <v>4567</v>
      </c>
      <c r="B601">
        <v>11.042999999999999</v>
      </c>
      <c r="C601" s="35">
        <v>46291.901724537027</v>
      </c>
    </row>
    <row r="602" spans="1:3" x14ac:dyDescent="0.3">
      <c r="A602" s="15" t="s">
        <v>4568</v>
      </c>
      <c r="B602">
        <v>12.423</v>
      </c>
      <c r="C602" s="35">
        <v>46291.901724537027</v>
      </c>
    </row>
    <row r="603" spans="1:3" x14ac:dyDescent="0.3">
      <c r="A603" s="15" t="s">
        <v>4569</v>
      </c>
      <c r="B603">
        <v>1.9370000000000001</v>
      </c>
      <c r="C603" s="35">
        <v>46291.901724537027</v>
      </c>
    </row>
    <row r="604" spans="1:3" x14ac:dyDescent="0.3">
      <c r="A604" s="15" t="s">
        <v>4570</v>
      </c>
      <c r="B604">
        <v>1.6259999999999999</v>
      </c>
      <c r="C604" s="35">
        <v>46291.901724537027</v>
      </c>
    </row>
    <row r="605" spans="1:3" x14ac:dyDescent="0.3">
      <c r="A605" s="15" t="s">
        <v>4571</v>
      </c>
      <c r="B605">
        <v>1.4219999999999999</v>
      </c>
      <c r="C605" s="35">
        <v>46291.901724537027</v>
      </c>
    </row>
    <row r="606" spans="1:3" x14ac:dyDescent="0.3">
      <c r="A606" s="15" t="s">
        <v>4572</v>
      </c>
      <c r="B606">
        <v>1.9990000000000001</v>
      </c>
      <c r="C606" s="35">
        <v>46291.901724537027</v>
      </c>
    </row>
    <row r="607" spans="1:3" x14ac:dyDescent="0.3">
      <c r="A607" s="15" t="s">
        <v>4573</v>
      </c>
      <c r="B607">
        <v>1.696</v>
      </c>
      <c r="C607" s="35">
        <v>46291.901724537027</v>
      </c>
    </row>
    <row r="608" spans="1:3" x14ac:dyDescent="0.3">
      <c r="A608" s="15" t="s">
        <v>4574</v>
      </c>
      <c r="B608">
        <v>2.996</v>
      </c>
      <c r="C608" s="35">
        <v>46291.901724537027</v>
      </c>
    </row>
    <row r="609" spans="1:3" x14ac:dyDescent="0.3">
      <c r="A609" s="15" t="s">
        <v>4575</v>
      </c>
      <c r="B609">
        <v>1.4990000000000001</v>
      </c>
      <c r="C609" s="35">
        <v>46291.901724537027</v>
      </c>
    </row>
    <row r="610" spans="1:3" x14ac:dyDescent="0.3">
      <c r="A610" s="15" t="s">
        <v>4576</v>
      </c>
      <c r="B610">
        <v>2.016</v>
      </c>
      <c r="C610" s="35">
        <v>46291.901724537027</v>
      </c>
    </row>
    <row r="611" spans="1:3" x14ac:dyDescent="0.3">
      <c r="A611" s="15" t="s">
        <v>4577</v>
      </c>
      <c r="B611">
        <v>2.5920000000000001</v>
      </c>
      <c r="C611" s="35">
        <v>46291.901724537027</v>
      </c>
    </row>
    <row r="612" spans="1:3" x14ac:dyDescent="0.3">
      <c r="A612" s="15" t="s">
        <v>4578</v>
      </c>
      <c r="B612">
        <v>0.98399999999999999</v>
      </c>
      <c r="C612" s="35">
        <v>46291.901724537027</v>
      </c>
    </row>
    <row r="613" spans="1:3" x14ac:dyDescent="0.3">
      <c r="A613" s="15" t="s">
        <v>4579</v>
      </c>
      <c r="B613">
        <v>1.982</v>
      </c>
      <c r="C613" s="35">
        <v>46291.901724537027</v>
      </c>
    </row>
    <row r="614" spans="1:3" x14ac:dyDescent="0.3">
      <c r="A614" s="15" t="s">
        <v>4580</v>
      </c>
      <c r="B614">
        <v>0.78100000000000003</v>
      </c>
      <c r="C614" s="35">
        <v>46291.901724537027</v>
      </c>
    </row>
    <row r="615" spans="1:3" x14ac:dyDescent="0.3">
      <c r="A615" s="15" t="s">
        <v>4581</v>
      </c>
      <c r="B615">
        <v>2.2829999999999999</v>
      </c>
      <c r="C615" s="35">
        <v>46291.901724537027</v>
      </c>
    </row>
    <row r="616" spans="1:3" x14ac:dyDescent="0.3">
      <c r="A616" s="15" t="s">
        <v>4582</v>
      </c>
      <c r="B616">
        <v>2.681</v>
      </c>
      <c r="C616" s="35">
        <v>46291.901724537027</v>
      </c>
    </row>
    <row r="617" spans="1:3" x14ac:dyDescent="0.3">
      <c r="A617" s="15" t="s">
        <v>4583</v>
      </c>
      <c r="B617">
        <v>3.4580000000000002</v>
      </c>
      <c r="C617" s="35">
        <v>46291.901724537027</v>
      </c>
    </row>
    <row r="618" spans="1:3" x14ac:dyDescent="0.3">
      <c r="A618" s="15" t="s">
        <v>4584</v>
      </c>
      <c r="B618">
        <v>2.2280000000000002</v>
      </c>
      <c r="C618" s="35">
        <v>46291.901724537027</v>
      </c>
    </row>
    <row r="619" spans="1:3" x14ac:dyDescent="0.3">
      <c r="A619" s="15" t="s">
        <v>4585</v>
      </c>
      <c r="B619">
        <v>3.032</v>
      </c>
      <c r="C619" s="35">
        <v>46291.901724537027</v>
      </c>
    </row>
    <row r="620" spans="1:3" x14ac:dyDescent="0.3">
      <c r="A620" s="15" t="s">
        <v>4586</v>
      </c>
      <c r="B620">
        <v>2.9870000000000001</v>
      </c>
      <c r="C620" s="35">
        <v>46291.901724537027</v>
      </c>
    </row>
    <row r="621" spans="1:3" x14ac:dyDescent="0.3">
      <c r="A621" s="15" t="s">
        <v>4587</v>
      </c>
      <c r="B621">
        <v>5.5010000000000003</v>
      </c>
      <c r="C621" s="35">
        <v>46291.901724537027</v>
      </c>
    </row>
    <row r="622" spans="1:3" x14ac:dyDescent="0.3">
      <c r="A622" s="15" t="s">
        <v>4588</v>
      </c>
      <c r="B622">
        <v>2.927</v>
      </c>
      <c r="C622" s="35">
        <v>46291.901724537027</v>
      </c>
    </row>
    <row r="623" spans="1:3" x14ac:dyDescent="0.3">
      <c r="A623" s="15" t="s">
        <v>4589</v>
      </c>
      <c r="B623">
        <v>6.9509999999999996</v>
      </c>
      <c r="C623" s="35">
        <v>46291.901724537027</v>
      </c>
    </row>
    <row r="624" spans="1:3" x14ac:dyDescent="0.3">
      <c r="A624" s="15" t="s">
        <v>4590</v>
      </c>
      <c r="B624">
        <v>8.875</v>
      </c>
      <c r="C624" s="35">
        <v>46291.901724537027</v>
      </c>
    </row>
    <row r="625" spans="1:3" x14ac:dyDescent="0.3">
      <c r="A625" s="15" t="s">
        <v>4591</v>
      </c>
      <c r="B625">
        <v>4.4000000000000004</v>
      </c>
      <c r="C625" s="35">
        <v>46291.901724537027</v>
      </c>
    </row>
    <row r="626" spans="1:3" x14ac:dyDescent="0.3">
      <c r="A626" s="15" t="s">
        <v>4592</v>
      </c>
      <c r="B626">
        <v>4.4269999999999996</v>
      </c>
      <c r="C626" s="35">
        <v>46291.901724537027</v>
      </c>
    </row>
    <row r="627" spans="1:3" x14ac:dyDescent="0.3">
      <c r="A627" s="15" t="s">
        <v>4593</v>
      </c>
      <c r="B627">
        <v>8.9909999999999997</v>
      </c>
      <c r="C627" s="35">
        <v>46291.901724537027</v>
      </c>
    </row>
    <row r="628" spans="1:3" x14ac:dyDescent="0.3">
      <c r="A628" s="15" t="s">
        <v>4594</v>
      </c>
      <c r="B628">
        <v>16.422000000000001</v>
      </c>
      <c r="C628" s="35">
        <v>46291.901724537027</v>
      </c>
    </row>
    <row r="629" spans="1:3" x14ac:dyDescent="0.3">
      <c r="A629" s="15" t="s">
        <v>4595</v>
      </c>
      <c r="B629">
        <v>7.8289999999999997</v>
      </c>
      <c r="C629" s="35">
        <v>46291.901724537027</v>
      </c>
    </row>
    <row r="630" spans="1:3" x14ac:dyDescent="0.3">
      <c r="A630" s="15" t="s">
        <v>4596</v>
      </c>
      <c r="B630">
        <v>1.591</v>
      </c>
      <c r="C630" s="35">
        <v>46291.901724537027</v>
      </c>
    </row>
    <row r="631" spans="1:3" x14ac:dyDescent="0.3">
      <c r="A631" s="15" t="s">
        <v>4597</v>
      </c>
      <c r="B631">
        <v>4.3319999999999999</v>
      </c>
      <c r="C631" s="35">
        <v>46291.901724537027</v>
      </c>
    </row>
    <row r="632" spans="1:3" x14ac:dyDescent="0.3">
      <c r="A632" s="15" t="s">
        <v>4598</v>
      </c>
      <c r="B632">
        <v>1.8620000000000001</v>
      </c>
      <c r="C632" s="35">
        <v>46291.901724537027</v>
      </c>
    </row>
    <row r="633" spans="1:3" x14ac:dyDescent="0.3">
      <c r="A633" s="15" t="s">
        <v>4599</v>
      </c>
      <c r="B633">
        <v>1.5529999999999999</v>
      </c>
      <c r="C633" s="35">
        <v>46291.901724537027</v>
      </c>
    </row>
    <row r="634" spans="1:3" x14ac:dyDescent="0.3">
      <c r="A634" s="15" t="s">
        <v>4600</v>
      </c>
      <c r="B634">
        <v>3.004</v>
      </c>
      <c r="C634" s="35">
        <v>46291.901724537027</v>
      </c>
    </row>
    <row r="635" spans="1:3" x14ac:dyDescent="0.3">
      <c r="A635" s="15" t="s">
        <v>4601</v>
      </c>
      <c r="B635">
        <v>2.5329999999999999</v>
      </c>
      <c r="C635" s="35">
        <v>46291.901724537027</v>
      </c>
    </row>
    <row r="636" spans="1:3" x14ac:dyDescent="0.3">
      <c r="A636" s="15" t="s">
        <v>4602</v>
      </c>
      <c r="B636">
        <v>1.915</v>
      </c>
      <c r="C636" s="35">
        <v>46291.901724537027</v>
      </c>
    </row>
    <row r="637" spans="1:3" x14ac:dyDescent="0.3">
      <c r="A637" s="15" t="s">
        <v>4603</v>
      </c>
      <c r="B637">
        <v>1.333</v>
      </c>
      <c r="C637" s="35">
        <v>46291.901724537027</v>
      </c>
    </row>
    <row r="638" spans="1:3" x14ac:dyDescent="0.3">
      <c r="A638" s="15" t="s">
        <v>4604</v>
      </c>
      <c r="B638">
        <v>2.0230000000000001</v>
      </c>
      <c r="C638" s="35">
        <v>46291.901724537027</v>
      </c>
    </row>
    <row r="639" spans="1:3" x14ac:dyDescent="0.3">
      <c r="A639" s="15" t="s">
        <v>4605</v>
      </c>
      <c r="B639">
        <v>2.3980000000000001</v>
      </c>
      <c r="C639" s="35">
        <v>46291.901724537027</v>
      </c>
    </row>
    <row r="640" spans="1:3" x14ac:dyDescent="0.3">
      <c r="A640" s="15" t="s">
        <v>4606</v>
      </c>
      <c r="B640">
        <v>1.744</v>
      </c>
      <c r="C640" s="35">
        <v>46291.901724537027</v>
      </c>
    </row>
    <row r="641" spans="1:3" x14ac:dyDescent="0.3">
      <c r="A641" s="15" t="s">
        <v>4607</v>
      </c>
      <c r="B641">
        <v>1.659</v>
      </c>
      <c r="C641" s="35">
        <v>46291.901724537027</v>
      </c>
    </row>
    <row r="642" spans="1:3" x14ac:dyDescent="0.3">
      <c r="A642" s="15" t="s">
        <v>4608</v>
      </c>
      <c r="B642">
        <v>1.6819999999999999</v>
      </c>
      <c r="C642" s="35">
        <v>46291.901724537027</v>
      </c>
    </row>
    <row r="643" spans="1:3" x14ac:dyDescent="0.3">
      <c r="A643" s="15" t="s">
        <v>4609</v>
      </c>
      <c r="B643">
        <v>2.8260000000000001</v>
      </c>
      <c r="C643" s="35">
        <v>46291.901724537027</v>
      </c>
    </row>
    <row r="644" spans="1:3" x14ac:dyDescent="0.3">
      <c r="A644" s="15" t="s">
        <v>4610</v>
      </c>
      <c r="B644">
        <v>2.073</v>
      </c>
      <c r="C644" s="35">
        <v>46291.901724537027</v>
      </c>
    </row>
    <row r="645" spans="1:3" x14ac:dyDescent="0.3">
      <c r="A645" s="15" t="s">
        <v>4611</v>
      </c>
      <c r="B645">
        <v>5.7720000000000002</v>
      </c>
      <c r="C645" s="35">
        <v>46291.901724537027</v>
      </c>
    </row>
    <row r="646" spans="1:3" x14ac:dyDescent="0.3">
      <c r="A646" s="15" t="s">
        <v>4612</v>
      </c>
      <c r="B646">
        <v>3.8759999999999999</v>
      </c>
      <c r="C646" s="35">
        <v>46291.901724537027</v>
      </c>
    </row>
    <row r="647" spans="1:3" x14ac:dyDescent="0.3">
      <c r="A647" s="15" t="s">
        <v>4613</v>
      </c>
      <c r="B647">
        <v>2.6760000000000002</v>
      </c>
      <c r="C647" s="35">
        <v>46291.901724537027</v>
      </c>
    </row>
    <row r="648" spans="1:3" x14ac:dyDescent="0.3">
      <c r="A648" s="15" t="s">
        <v>4614</v>
      </c>
      <c r="B648">
        <v>3.67</v>
      </c>
      <c r="C648" s="35">
        <v>46291.901724537027</v>
      </c>
    </row>
    <row r="649" spans="1:3" x14ac:dyDescent="0.3">
      <c r="A649" s="15" t="s">
        <v>4615</v>
      </c>
      <c r="B649">
        <v>5.2759999999999998</v>
      </c>
      <c r="C649" s="35">
        <v>46291.901724537027</v>
      </c>
    </row>
    <row r="650" spans="1:3" x14ac:dyDescent="0.3">
      <c r="A650" s="15" t="s">
        <v>4616</v>
      </c>
      <c r="B650">
        <v>6.68</v>
      </c>
      <c r="C650" s="35">
        <v>46291.901724537027</v>
      </c>
    </row>
    <row r="651" spans="1:3" x14ac:dyDescent="0.3">
      <c r="A651" s="15" t="s">
        <v>4617</v>
      </c>
      <c r="B651">
        <v>2.13</v>
      </c>
      <c r="C651" s="35">
        <v>46291.901724537027</v>
      </c>
    </row>
    <row r="652" spans="1:3" x14ac:dyDescent="0.3">
      <c r="A652" s="15" t="s">
        <v>4618</v>
      </c>
      <c r="B652">
        <v>1.956</v>
      </c>
      <c r="C652" s="35">
        <v>46291.901724537027</v>
      </c>
    </row>
    <row r="653" spans="1:3" x14ac:dyDescent="0.3">
      <c r="A653" s="15" t="s">
        <v>4619</v>
      </c>
      <c r="B653">
        <v>1.4590000000000001</v>
      </c>
      <c r="C653" s="35">
        <v>46291.901724537027</v>
      </c>
    </row>
    <row r="654" spans="1:3" x14ac:dyDescent="0.3">
      <c r="A654" s="15" t="s">
        <v>4620</v>
      </c>
      <c r="B654">
        <v>3.3719999999999999</v>
      </c>
      <c r="C654" s="35">
        <v>46291.901724537027</v>
      </c>
    </row>
    <row r="655" spans="1:3" x14ac:dyDescent="0.3">
      <c r="A655" s="15" t="s">
        <v>4621</v>
      </c>
      <c r="B655">
        <v>0.81899999999999995</v>
      </c>
      <c r="C655" s="35">
        <v>46291.901724537027</v>
      </c>
    </row>
    <row r="656" spans="1:3" x14ac:dyDescent="0.3">
      <c r="A656" s="15" t="s">
        <v>4622</v>
      </c>
      <c r="B656">
        <v>1.9550000000000001</v>
      </c>
      <c r="C656" s="35">
        <v>46291.901724537027</v>
      </c>
    </row>
    <row r="657" spans="1:3" x14ac:dyDescent="0.3">
      <c r="A657" s="15" t="s">
        <v>4623</v>
      </c>
      <c r="B657">
        <v>2.6469999999999998</v>
      </c>
      <c r="C657" s="35">
        <v>46291.901724537027</v>
      </c>
    </row>
    <row r="658" spans="1:3" x14ac:dyDescent="0.3">
      <c r="A658" s="15" t="s">
        <v>4624</v>
      </c>
      <c r="B658">
        <v>3.7509999999999999</v>
      </c>
      <c r="C658" s="35">
        <v>46291.901724537027</v>
      </c>
    </row>
    <row r="659" spans="1:3" x14ac:dyDescent="0.3">
      <c r="A659" s="15" t="s">
        <v>4625</v>
      </c>
      <c r="B659">
        <v>3.2429999999999999</v>
      </c>
      <c r="C659" s="35">
        <v>46291.901724537027</v>
      </c>
    </row>
    <row r="660" spans="1:3" x14ac:dyDescent="0.3">
      <c r="A660" s="15" t="s">
        <v>4626</v>
      </c>
      <c r="B660">
        <v>3.101</v>
      </c>
      <c r="C660" s="35">
        <v>46291.901724537027</v>
      </c>
    </row>
    <row r="661" spans="1:3" x14ac:dyDescent="0.3">
      <c r="A661" s="15" t="s">
        <v>4627</v>
      </c>
      <c r="B661">
        <v>1.6E-2</v>
      </c>
      <c r="C661" s="35">
        <v>46291.901724537027</v>
      </c>
    </row>
    <row r="662" spans="1:3" x14ac:dyDescent="0.3">
      <c r="A662" s="15" t="s">
        <v>4628</v>
      </c>
      <c r="B662">
        <v>5.6000000000000001E-2</v>
      </c>
      <c r="C662" s="35">
        <v>46291.901724537027</v>
      </c>
    </row>
    <row r="663" spans="1:3" x14ac:dyDescent="0.3">
      <c r="A663" s="15" t="s">
        <v>4629</v>
      </c>
      <c r="B663">
        <v>1.768</v>
      </c>
      <c r="C663" s="35">
        <v>46291.901724537027</v>
      </c>
    </row>
    <row r="664" spans="1:3" x14ac:dyDescent="0.3">
      <c r="A664" s="15" t="s">
        <v>4630</v>
      </c>
      <c r="B664">
        <v>5.8220000000000001</v>
      </c>
      <c r="C664" s="35">
        <v>46291.901724537027</v>
      </c>
    </row>
    <row r="665" spans="1:3" x14ac:dyDescent="0.3">
      <c r="A665" s="15" t="s">
        <v>4631</v>
      </c>
      <c r="B665">
        <v>6.1369999999999996</v>
      </c>
      <c r="C665" s="35">
        <v>46291.901724537027</v>
      </c>
    </row>
    <row r="666" spans="1:3" x14ac:dyDescent="0.3">
      <c r="A666" s="15" t="s">
        <v>4632</v>
      </c>
      <c r="B666">
        <v>0.71</v>
      </c>
      <c r="C666" s="35">
        <v>46291.901724537027</v>
      </c>
    </row>
    <row r="667" spans="1:3" x14ac:dyDescent="0.3">
      <c r="A667" s="15" t="s">
        <v>4633</v>
      </c>
      <c r="B667">
        <v>0.57099999999999995</v>
      </c>
      <c r="C667" s="35">
        <v>46291.901724537027</v>
      </c>
    </row>
    <row r="668" spans="1:3" x14ac:dyDescent="0.3">
      <c r="A668" s="15" t="s">
        <v>4634</v>
      </c>
      <c r="B668">
        <v>0.90900000000000003</v>
      </c>
      <c r="C668" s="35">
        <v>46291.901724537027</v>
      </c>
    </row>
    <row r="669" spans="1:3" x14ac:dyDescent="0.3">
      <c r="A669" s="15" t="s">
        <v>4635</v>
      </c>
      <c r="B669">
        <v>5.165</v>
      </c>
      <c r="C669" s="35">
        <v>46291.901724537027</v>
      </c>
    </row>
    <row r="670" spans="1:3" x14ac:dyDescent="0.3">
      <c r="A670" s="15" t="s">
        <v>4636</v>
      </c>
      <c r="B670">
        <v>4.5919999999999996</v>
      </c>
      <c r="C670" s="35">
        <v>46291.901724537027</v>
      </c>
    </row>
    <row r="671" spans="1:3" x14ac:dyDescent="0.3">
      <c r="A671" s="15" t="s">
        <v>4637</v>
      </c>
      <c r="B671">
        <v>0.69499999999999995</v>
      </c>
      <c r="C671" s="35">
        <v>46291.901724537027</v>
      </c>
    </row>
    <row r="672" spans="1:3" x14ac:dyDescent="0.3">
      <c r="A672" s="15" t="s">
        <v>4638</v>
      </c>
      <c r="B672">
        <v>4.5419999999999998</v>
      </c>
      <c r="C672" s="35">
        <v>46291.901724537027</v>
      </c>
    </row>
    <row r="673" spans="1:3" x14ac:dyDescent="0.3">
      <c r="A673" s="15" t="s">
        <v>4639</v>
      </c>
      <c r="B673">
        <v>9.1839999999999993</v>
      </c>
      <c r="C673" s="35">
        <v>46291.901724537027</v>
      </c>
    </row>
    <row r="674" spans="1:3" x14ac:dyDescent="0.3">
      <c r="A674" s="15" t="s">
        <v>4640</v>
      </c>
      <c r="B674">
        <v>6.1230000000000002</v>
      </c>
      <c r="C674" s="35">
        <v>46291.901724537027</v>
      </c>
    </row>
    <row r="675" spans="1:3" x14ac:dyDescent="0.3">
      <c r="A675" s="15" t="s">
        <v>4641</v>
      </c>
      <c r="B675">
        <v>7.1999999999999995E-2</v>
      </c>
      <c r="C675" s="35">
        <v>46291.901724537027</v>
      </c>
    </row>
    <row r="676" spans="1:3" x14ac:dyDescent="0.3">
      <c r="A676" s="15" t="s">
        <v>4642</v>
      </c>
      <c r="B676">
        <v>0.28799999999999998</v>
      </c>
      <c r="C676" s="35">
        <v>46291.901724537027</v>
      </c>
    </row>
    <row r="677" spans="1:3" x14ac:dyDescent="0.3">
      <c r="A677" s="15" t="s">
        <v>4643</v>
      </c>
      <c r="B677">
        <v>0.71199999999999997</v>
      </c>
      <c r="C677" s="35">
        <v>46291.901724537027</v>
      </c>
    </row>
    <row r="678" spans="1:3" x14ac:dyDescent="0.3">
      <c r="A678" s="15" t="s">
        <v>4644</v>
      </c>
      <c r="B678">
        <v>3.6669999999999998</v>
      </c>
      <c r="C678" s="35">
        <v>46291.901724537027</v>
      </c>
    </row>
    <row r="679" spans="1:3" x14ac:dyDescent="0.3">
      <c r="A679" s="15" t="s">
        <v>4645</v>
      </c>
      <c r="B679">
        <v>3.9689999999999999</v>
      </c>
      <c r="C679" s="35">
        <v>46291.901724537027</v>
      </c>
    </row>
    <row r="680" spans="1:3" x14ac:dyDescent="0.3">
      <c r="A680" s="15" t="s">
        <v>4646</v>
      </c>
      <c r="B680">
        <v>1.6060000000000001</v>
      </c>
      <c r="C680" s="35">
        <v>46291.901724537027</v>
      </c>
    </row>
    <row r="681" spans="1:3" x14ac:dyDescent="0.3">
      <c r="A681" s="15" t="s">
        <v>4647</v>
      </c>
      <c r="B681">
        <v>3.85</v>
      </c>
      <c r="C681" s="35">
        <v>46291.901724537027</v>
      </c>
    </row>
    <row r="682" spans="1:3" x14ac:dyDescent="0.3">
      <c r="A682" s="15" t="s">
        <v>4648</v>
      </c>
      <c r="B682">
        <v>4.6040000000000001</v>
      </c>
      <c r="C682" s="35">
        <v>46291.901724537027</v>
      </c>
    </row>
    <row r="683" spans="1:3" x14ac:dyDescent="0.3">
      <c r="A683" s="15" t="s">
        <v>4649</v>
      </c>
      <c r="B683">
        <v>2.1070000000000002</v>
      </c>
      <c r="C683" s="35">
        <v>46291.901724537027</v>
      </c>
    </row>
    <row r="684" spans="1:3" x14ac:dyDescent="0.3">
      <c r="A684" s="15" t="s">
        <v>4650</v>
      </c>
      <c r="B684">
        <v>2.4689999999999999</v>
      </c>
      <c r="C684" s="35">
        <v>46291.901724537027</v>
      </c>
    </row>
    <row r="685" spans="1:3" x14ac:dyDescent="0.3">
      <c r="A685" s="15" t="s">
        <v>4651</v>
      </c>
      <c r="B685">
        <v>6.0469999999999997</v>
      </c>
      <c r="C685" s="35">
        <v>46291.901724537027</v>
      </c>
    </row>
    <row r="686" spans="1:3" x14ac:dyDescent="0.3">
      <c r="A686" s="15" t="s">
        <v>4652</v>
      </c>
      <c r="B686">
        <v>27.658000000000001</v>
      </c>
      <c r="C686" s="35">
        <v>46291.901724537027</v>
      </c>
    </row>
    <row r="687" spans="1:3" x14ac:dyDescent="0.3">
      <c r="A687" s="15" t="s">
        <v>4653</v>
      </c>
      <c r="B687">
        <v>0.98599999999999999</v>
      </c>
      <c r="C687" s="35">
        <v>46291.901724537027</v>
      </c>
    </row>
    <row r="688" spans="1:3" x14ac:dyDescent="0.3">
      <c r="A688" s="15" t="s">
        <v>4654</v>
      </c>
      <c r="B688">
        <v>1.66</v>
      </c>
      <c r="C688" s="35">
        <v>46291.901724537027</v>
      </c>
    </row>
    <row r="689" spans="1:3" x14ac:dyDescent="0.3">
      <c r="A689" s="15" t="s">
        <v>4655</v>
      </c>
      <c r="B689">
        <v>2.5299999999999998</v>
      </c>
      <c r="C689" s="35">
        <v>46291.901724537027</v>
      </c>
    </row>
    <row r="690" spans="1:3" x14ac:dyDescent="0.3">
      <c r="A690" s="15" t="s">
        <v>4656</v>
      </c>
      <c r="B690">
        <v>2.1160000000000001</v>
      </c>
      <c r="C690" s="35">
        <v>46291.901724537027</v>
      </c>
    </row>
    <row r="691" spans="1:3" x14ac:dyDescent="0.3">
      <c r="A691" s="15" t="s">
        <v>4657</v>
      </c>
      <c r="B691">
        <v>27.696000000000002</v>
      </c>
      <c r="C691" s="35">
        <v>46291.901724537027</v>
      </c>
    </row>
    <row r="692" spans="1:3" x14ac:dyDescent="0.3">
      <c r="A692" s="15" t="s">
        <v>4658</v>
      </c>
      <c r="B692">
        <v>3.3759999999999999</v>
      </c>
      <c r="C692" s="35">
        <v>46291.901724537027</v>
      </c>
    </row>
    <row r="693" spans="1:3" x14ac:dyDescent="0.3">
      <c r="A693" s="15" t="s">
        <v>4659</v>
      </c>
      <c r="B693">
        <v>2.887</v>
      </c>
      <c r="C693" s="35">
        <v>46291.901724537027</v>
      </c>
    </row>
    <row r="694" spans="1:3" x14ac:dyDescent="0.3">
      <c r="A694" s="15" t="s">
        <v>4660</v>
      </c>
      <c r="B694">
        <v>2.8879999999999999</v>
      </c>
      <c r="C694" s="35">
        <v>46291.901724537027</v>
      </c>
    </row>
    <row r="695" spans="1:3" x14ac:dyDescent="0.3">
      <c r="A695" s="15" t="s">
        <v>4661</v>
      </c>
      <c r="B695">
        <v>2.8639999999999999</v>
      </c>
      <c r="C695" s="35">
        <v>46291.901724537027</v>
      </c>
    </row>
    <row r="696" spans="1:3" x14ac:dyDescent="0.3">
      <c r="A696" s="15" t="s">
        <v>4662</v>
      </c>
      <c r="B696">
        <v>4.9009999999999998</v>
      </c>
      <c r="C696" s="35">
        <v>46291.901724537027</v>
      </c>
    </row>
    <row r="697" spans="1:3" x14ac:dyDescent="0.3">
      <c r="A697" s="15" t="s">
        <v>4663</v>
      </c>
      <c r="B697">
        <v>5.3639999999999999</v>
      </c>
      <c r="C697" s="35">
        <v>46291.901724537027</v>
      </c>
    </row>
    <row r="698" spans="1:3" x14ac:dyDescent="0.3">
      <c r="A698" s="15" t="s">
        <v>4664</v>
      </c>
      <c r="B698">
        <v>2.891</v>
      </c>
      <c r="C698" s="35">
        <v>46291.901724537027</v>
      </c>
    </row>
    <row r="699" spans="1:3" x14ac:dyDescent="0.3">
      <c r="A699" s="15" t="s">
        <v>4665</v>
      </c>
      <c r="B699">
        <v>0.75800000000000001</v>
      </c>
      <c r="C699" s="35">
        <v>46291.901724537027</v>
      </c>
    </row>
    <row r="700" spans="1:3" x14ac:dyDescent="0.3">
      <c r="A700" s="15" t="s">
        <v>4666</v>
      </c>
      <c r="B700">
        <v>0.61399999999999999</v>
      </c>
      <c r="C700" s="35">
        <v>46291.901724537027</v>
      </c>
    </row>
    <row r="701" spans="1:3" x14ac:dyDescent="0.3">
      <c r="A701" s="15" t="s">
        <v>4667</v>
      </c>
      <c r="B701">
        <v>4.0460000000000003</v>
      </c>
      <c r="C701" s="35">
        <v>46291.901724537027</v>
      </c>
    </row>
    <row r="702" spans="1:3" x14ac:dyDescent="0.3">
      <c r="A702" s="15" t="s">
        <v>4668</v>
      </c>
      <c r="B702">
        <v>2.6419999999999999</v>
      </c>
      <c r="C702" s="35">
        <v>46291.901724537027</v>
      </c>
    </row>
    <row r="703" spans="1:3" x14ac:dyDescent="0.3">
      <c r="A703" s="15" t="s">
        <v>4669</v>
      </c>
      <c r="B703">
        <v>0.53400000000000003</v>
      </c>
      <c r="C703" s="35">
        <v>46291.901724537027</v>
      </c>
    </row>
    <row r="704" spans="1:3" x14ac:dyDescent="0.3">
      <c r="A704" s="15" t="s">
        <v>4670</v>
      </c>
      <c r="B704">
        <v>3.0000000000000001E-3</v>
      </c>
      <c r="C704" s="35">
        <v>46291.901724537027</v>
      </c>
    </row>
    <row r="705" spans="1:3" x14ac:dyDescent="0.3">
      <c r="A705" s="15" t="s">
        <v>4671</v>
      </c>
      <c r="B705">
        <v>5.5019999999999998</v>
      </c>
      <c r="C705" s="35">
        <v>46291.901724537027</v>
      </c>
    </row>
    <row r="706" spans="1:3" x14ac:dyDescent="0.3">
      <c r="A706" s="15" t="s">
        <v>4672</v>
      </c>
      <c r="B706">
        <v>6.1520000000000001</v>
      </c>
      <c r="C706" s="35">
        <v>46291.901724537027</v>
      </c>
    </row>
    <row r="707" spans="1:3" x14ac:dyDescent="0.3">
      <c r="A707" s="15" t="s">
        <v>4673</v>
      </c>
      <c r="B707">
        <v>2.46</v>
      </c>
      <c r="C707" s="35">
        <v>46291.901724537027</v>
      </c>
    </row>
    <row r="708" spans="1:3" x14ac:dyDescent="0.3">
      <c r="A708" s="15" t="s">
        <v>4674</v>
      </c>
      <c r="B708">
        <v>3.242</v>
      </c>
      <c r="C708" s="35">
        <v>46291.901724537027</v>
      </c>
    </row>
    <row r="709" spans="1:3" x14ac:dyDescent="0.3">
      <c r="A709" s="15" t="s">
        <v>4675</v>
      </c>
      <c r="B709">
        <v>1.1379999999999999</v>
      </c>
      <c r="C709" s="35">
        <v>46291.901724537027</v>
      </c>
    </row>
    <row r="710" spans="1:3" x14ac:dyDescent="0.3">
      <c r="A710" s="15" t="s">
        <v>4676</v>
      </c>
      <c r="B710">
        <v>4.7480000000000002</v>
      </c>
      <c r="C710" s="35">
        <v>46291.901724537027</v>
      </c>
    </row>
    <row r="711" spans="1:3" x14ac:dyDescent="0.3">
      <c r="A711" s="15" t="s">
        <v>4677</v>
      </c>
      <c r="B711">
        <v>5.484</v>
      </c>
      <c r="C711" s="35">
        <v>46291.901724537027</v>
      </c>
    </row>
    <row r="712" spans="1:3" x14ac:dyDescent="0.3">
      <c r="A712" s="15" t="s">
        <v>4678</v>
      </c>
      <c r="B712">
        <v>3.528</v>
      </c>
      <c r="C712" s="35">
        <v>46291.901724537027</v>
      </c>
    </row>
    <row r="713" spans="1:3" x14ac:dyDescent="0.3">
      <c r="A713" s="15" t="s">
        <v>4679</v>
      </c>
      <c r="B713">
        <v>3.089</v>
      </c>
      <c r="C713" s="35">
        <v>46291.901724537027</v>
      </c>
    </row>
    <row r="714" spans="1:3" x14ac:dyDescent="0.3">
      <c r="A714" s="15" t="s">
        <v>4680</v>
      </c>
      <c r="B714">
        <v>2.8940000000000001</v>
      </c>
      <c r="C714" s="35">
        <v>46291.901724537027</v>
      </c>
    </row>
    <row r="715" spans="1:3" x14ac:dyDescent="0.3">
      <c r="A715" s="15" t="s">
        <v>4681</v>
      </c>
      <c r="B715">
        <v>26.532</v>
      </c>
      <c r="C715" s="35">
        <v>46291.901724537027</v>
      </c>
    </row>
    <row r="716" spans="1:3" x14ac:dyDescent="0.3">
      <c r="A716" s="15" t="s">
        <v>4682</v>
      </c>
      <c r="B716">
        <v>25.425999999999998</v>
      </c>
      <c r="C716" s="35">
        <v>46291.901724537027</v>
      </c>
    </row>
    <row r="717" spans="1:3" x14ac:dyDescent="0.3">
      <c r="A717" s="15" t="s">
        <v>4683</v>
      </c>
      <c r="B717">
        <v>5.3719999999999999</v>
      </c>
      <c r="C717" s="35">
        <v>46291.901724537027</v>
      </c>
    </row>
    <row r="718" spans="1:3" x14ac:dyDescent="0.3">
      <c r="A718" s="15" t="s">
        <v>4684</v>
      </c>
      <c r="B718">
        <v>5.41</v>
      </c>
      <c r="C718" s="35">
        <v>46291.901724537027</v>
      </c>
    </row>
    <row r="719" spans="1:3" x14ac:dyDescent="0.3">
      <c r="A719" s="15" t="s">
        <v>4685</v>
      </c>
      <c r="B719">
        <v>2.7589999999999999</v>
      </c>
      <c r="C719" s="35">
        <v>46291.901724537027</v>
      </c>
    </row>
    <row r="720" spans="1:3" x14ac:dyDescent="0.3">
      <c r="A720" s="15" t="s">
        <v>4686</v>
      </c>
      <c r="B720">
        <v>3.45</v>
      </c>
      <c r="C720" s="35">
        <v>46291.901724537027</v>
      </c>
    </row>
    <row r="721" spans="1:3" x14ac:dyDescent="0.3">
      <c r="A721" s="15" t="s">
        <v>4687</v>
      </c>
      <c r="B721">
        <v>0.66900000000000004</v>
      </c>
      <c r="C721" s="35">
        <v>46291.901724537027</v>
      </c>
    </row>
    <row r="722" spans="1:3" x14ac:dyDescent="0.3">
      <c r="A722" s="15" t="s">
        <v>4688</v>
      </c>
      <c r="B722">
        <v>0.34599999999999997</v>
      </c>
      <c r="C722" s="35">
        <v>46291.901724537027</v>
      </c>
    </row>
    <row r="723" spans="1:3" x14ac:dyDescent="0.3">
      <c r="A723" s="15" t="s">
        <v>4689</v>
      </c>
      <c r="B723">
        <v>0.53700000000000003</v>
      </c>
      <c r="C723" s="35">
        <v>46291.901724537027</v>
      </c>
    </row>
    <row r="724" spans="1:3" x14ac:dyDescent="0.3">
      <c r="A724" s="15" t="s">
        <v>4690</v>
      </c>
      <c r="B724">
        <v>3.6999999999999998E-2</v>
      </c>
      <c r="C724" s="35">
        <v>46291.901724537027</v>
      </c>
    </row>
    <row r="725" spans="1:3" x14ac:dyDescent="0.3">
      <c r="A725" s="15" t="s">
        <v>4691</v>
      </c>
      <c r="B725">
        <v>0.70699999999999996</v>
      </c>
      <c r="C725" s="35">
        <v>46291.901724537027</v>
      </c>
    </row>
    <row r="726" spans="1:3" x14ac:dyDescent="0.3">
      <c r="A726" s="15" t="s">
        <v>4692</v>
      </c>
      <c r="B726">
        <v>0.50700000000000001</v>
      </c>
      <c r="C726" s="35">
        <v>46291.901724537027</v>
      </c>
    </row>
    <row r="727" spans="1:3" x14ac:dyDescent="0.3">
      <c r="A727" s="15" t="s">
        <v>4693</v>
      </c>
      <c r="B727">
        <v>0.96499999999999997</v>
      </c>
      <c r="C727" s="35">
        <v>46291.901724537027</v>
      </c>
    </row>
    <row r="728" spans="1:3" x14ac:dyDescent="0.3">
      <c r="A728" s="15" t="s">
        <v>4694</v>
      </c>
      <c r="B728">
        <v>0.76900000000000002</v>
      </c>
      <c r="C728" s="35">
        <v>46291.901724537027</v>
      </c>
    </row>
    <row r="729" spans="1:3" x14ac:dyDescent="0.3">
      <c r="A729" s="15" t="s">
        <v>4695</v>
      </c>
      <c r="B729">
        <v>1.774</v>
      </c>
      <c r="C729" s="35">
        <v>46291.901724537027</v>
      </c>
    </row>
    <row r="730" spans="1:3" x14ac:dyDescent="0.3">
      <c r="A730" s="15" t="s">
        <v>4696</v>
      </c>
      <c r="B730">
        <v>1.992</v>
      </c>
      <c r="C730" s="35">
        <v>46291.901724537027</v>
      </c>
    </row>
    <row r="731" spans="1:3" x14ac:dyDescent="0.3">
      <c r="A731" s="15" t="s">
        <v>4697</v>
      </c>
      <c r="B731">
        <v>0.34100000000000003</v>
      </c>
      <c r="C731" s="35">
        <v>46291.901724537027</v>
      </c>
    </row>
    <row r="732" spans="1:3" x14ac:dyDescent="0.3">
      <c r="A732" s="15" t="s">
        <v>4698</v>
      </c>
      <c r="B732">
        <v>0.81899999999999995</v>
      </c>
      <c r="C732" s="35">
        <v>46291.901724537027</v>
      </c>
    </row>
    <row r="733" spans="1:3" x14ac:dyDescent="0.3">
      <c r="A733" s="15" t="s">
        <v>4699</v>
      </c>
      <c r="B733">
        <v>1.2290000000000001</v>
      </c>
      <c r="C733" s="35">
        <v>46291.901724537027</v>
      </c>
    </row>
    <row r="734" spans="1:3" x14ac:dyDescent="0.3">
      <c r="A734" s="15" t="s">
        <v>4700</v>
      </c>
      <c r="B734">
        <v>0.41899999999999998</v>
      </c>
      <c r="C734" s="35">
        <v>46291.901724537027</v>
      </c>
    </row>
    <row r="735" spans="1:3" x14ac:dyDescent="0.3">
      <c r="A735" s="15" t="s">
        <v>4701</v>
      </c>
      <c r="B735">
        <v>1.1990000000000001</v>
      </c>
      <c r="C735" s="35">
        <v>46291.901724537027</v>
      </c>
    </row>
    <row r="736" spans="1:3" x14ac:dyDescent="0.3">
      <c r="A736" s="15" t="s">
        <v>4702</v>
      </c>
      <c r="B736">
        <v>0.40699999999999997</v>
      </c>
      <c r="C736" s="35">
        <v>46291.901724537027</v>
      </c>
    </row>
    <row r="737" spans="1:3" x14ac:dyDescent="0.3">
      <c r="A737" s="15" t="s">
        <v>4703</v>
      </c>
      <c r="B737">
        <v>0.74399999999999999</v>
      </c>
      <c r="C737" s="35">
        <v>46291.901724537027</v>
      </c>
    </row>
    <row r="738" spans="1:3" x14ac:dyDescent="0.3">
      <c r="A738" s="15" t="s">
        <v>4704</v>
      </c>
      <c r="B738">
        <v>1.1160000000000001</v>
      </c>
      <c r="C738" s="35">
        <v>46291.901724537027</v>
      </c>
    </row>
    <row r="739" spans="1:3" x14ac:dyDescent="0.3">
      <c r="A739" s="15" t="s">
        <v>4705</v>
      </c>
      <c r="B739">
        <v>0.36799999999999999</v>
      </c>
      <c r="C739" s="35">
        <v>46291.901724537027</v>
      </c>
    </row>
    <row r="740" spans="1:3" x14ac:dyDescent="0.3">
      <c r="A740" s="15" t="s">
        <v>4706</v>
      </c>
      <c r="B740">
        <v>0.79</v>
      </c>
      <c r="C740" s="35">
        <v>46291.901724537027</v>
      </c>
    </row>
    <row r="741" spans="1:3" x14ac:dyDescent="0.3">
      <c r="A741" s="15" t="s">
        <v>4707</v>
      </c>
      <c r="B741">
        <v>0.34399999999999997</v>
      </c>
      <c r="C741" s="35">
        <v>46291.901724537027</v>
      </c>
    </row>
    <row r="742" spans="1:3" x14ac:dyDescent="0.3">
      <c r="A742" s="15" t="s">
        <v>4708</v>
      </c>
      <c r="B742">
        <v>3.8719999999999999</v>
      </c>
      <c r="C742" s="35">
        <v>46291.901724537027</v>
      </c>
    </row>
    <row r="743" spans="1:3" x14ac:dyDescent="0.3">
      <c r="A743" s="15" t="s">
        <v>4709</v>
      </c>
      <c r="B743">
        <v>29.318999999999999</v>
      </c>
      <c r="C743" s="35">
        <v>46291.901724537027</v>
      </c>
    </row>
    <row r="744" spans="1:3" x14ac:dyDescent="0.3">
      <c r="A744" s="15" t="s">
        <v>4710</v>
      </c>
      <c r="B744">
        <v>9.7040000000000006</v>
      </c>
      <c r="C744" s="35">
        <v>46291.901724537027</v>
      </c>
    </row>
    <row r="745" spans="1:3" x14ac:dyDescent="0.3">
      <c r="A745" s="15" t="s">
        <v>4711</v>
      </c>
      <c r="B745">
        <v>1.274</v>
      </c>
      <c r="C745" s="35">
        <v>46291.901724537027</v>
      </c>
    </row>
    <row r="746" spans="1:3" x14ac:dyDescent="0.3">
      <c r="A746" s="15" t="s">
        <v>4712</v>
      </c>
      <c r="B746">
        <v>0.57399999999999995</v>
      </c>
      <c r="C746" s="35">
        <v>46291.901724537027</v>
      </c>
    </row>
    <row r="747" spans="1:3" x14ac:dyDescent="0.3">
      <c r="A747" s="15" t="s">
        <v>4713</v>
      </c>
      <c r="B747">
        <v>0.52900000000000003</v>
      </c>
      <c r="C747" s="35">
        <v>46291.901724537027</v>
      </c>
    </row>
    <row r="748" spans="1:3" x14ac:dyDescent="0.3">
      <c r="A748" s="15" t="s">
        <v>4714</v>
      </c>
      <c r="B748">
        <v>2.5510000000000002</v>
      </c>
      <c r="C748" s="35">
        <v>46291.901724537027</v>
      </c>
    </row>
    <row r="749" spans="1:3" x14ac:dyDescent="0.3">
      <c r="A749" s="15" t="s">
        <v>4715</v>
      </c>
      <c r="B749">
        <v>24.262</v>
      </c>
      <c r="C749" s="35">
        <v>46291.901724537027</v>
      </c>
    </row>
    <row r="750" spans="1:3" x14ac:dyDescent="0.3">
      <c r="A750" s="15" t="s">
        <v>4716</v>
      </c>
      <c r="B750">
        <v>27.617999999999999</v>
      </c>
      <c r="C750" s="35">
        <v>46291.901724537027</v>
      </c>
    </row>
    <row r="751" spans="1:3" x14ac:dyDescent="0.3">
      <c r="A751" s="15" t="s">
        <v>4717</v>
      </c>
      <c r="B751">
        <v>10.358000000000001</v>
      </c>
      <c r="C751" s="35">
        <v>46291.901724537027</v>
      </c>
    </row>
    <row r="752" spans="1:3" x14ac:dyDescent="0.3">
      <c r="A752" s="15" t="s">
        <v>4718</v>
      </c>
      <c r="B752">
        <v>10.573</v>
      </c>
      <c r="C752" s="35">
        <v>46291.901724537027</v>
      </c>
    </row>
    <row r="753" spans="1:3" x14ac:dyDescent="0.3">
      <c r="A753" s="15" t="s">
        <v>4719</v>
      </c>
      <c r="B753">
        <v>0.95799999999999996</v>
      </c>
      <c r="C753" s="35">
        <v>46291.901724537027</v>
      </c>
    </row>
    <row r="754" spans="1:3" x14ac:dyDescent="0.3">
      <c r="A754" s="15" t="s">
        <v>4720</v>
      </c>
      <c r="B754">
        <v>1.349</v>
      </c>
      <c r="C754" s="35">
        <v>46291.901724537027</v>
      </c>
    </row>
    <row r="755" spans="1:3" x14ac:dyDescent="0.3">
      <c r="A755" s="15" t="s">
        <v>4721</v>
      </c>
      <c r="B755">
        <v>3.5459999999999998</v>
      </c>
      <c r="C755" s="35">
        <v>46291.901724537027</v>
      </c>
    </row>
    <row r="756" spans="1:3" x14ac:dyDescent="0.3">
      <c r="A756" s="15" t="s">
        <v>4722</v>
      </c>
      <c r="B756">
        <v>1.871</v>
      </c>
      <c r="C756" s="35">
        <v>46291.901724537027</v>
      </c>
    </row>
    <row r="757" spans="1:3" x14ac:dyDescent="0.3">
      <c r="A757" s="15" t="s">
        <v>4723</v>
      </c>
      <c r="B757">
        <v>1.6220000000000001</v>
      </c>
      <c r="C757" s="35">
        <v>46291.901724537027</v>
      </c>
    </row>
    <row r="758" spans="1:3" x14ac:dyDescent="0.3">
      <c r="A758" s="15" t="s">
        <v>4724</v>
      </c>
      <c r="B758">
        <v>2.254</v>
      </c>
      <c r="C758" s="35">
        <v>46291.901724537027</v>
      </c>
    </row>
    <row r="759" spans="1:3" x14ac:dyDescent="0.3">
      <c r="A759" s="15" t="s">
        <v>4725</v>
      </c>
      <c r="B759">
        <v>1.796</v>
      </c>
      <c r="C759" s="35">
        <v>46291.901724537027</v>
      </c>
    </row>
    <row r="760" spans="1:3" x14ac:dyDescent="0.3">
      <c r="A760" s="15" t="s">
        <v>4726</v>
      </c>
      <c r="B760">
        <v>3.0819999999999999</v>
      </c>
      <c r="C760" s="35">
        <v>46291.901724537027</v>
      </c>
    </row>
    <row r="761" spans="1:3" x14ac:dyDescent="0.3">
      <c r="A761" s="15" t="s">
        <v>4727</v>
      </c>
      <c r="B761">
        <v>1.911</v>
      </c>
      <c r="C761" s="35">
        <v>46291.901724537027</v>
      </c>
    </row>
    <row r="762" spans="1:3" x14ac:dyDescent="0.3">
      <c r="A762" s="15" t="s">
        <v>4728</v>
      </c>
      <c r="B762">
        <v>0.79600000000000004</v>
      </c>
      <c r="C762" s="35">
        <v>46291.901724537027</v>
      </c>
    </row>
    <row r="763" spans="1:3" x14ac:dyDescent="0.3">
      <c r="A763" s="15" t="s">
        <v>4729</v>
      </c>
      <c r="B763">
        <v>0.28199999999999997</v>
      </c>
      <c r="C763" s="35">
        <v>46291.901724537027</v>
      </c>
    </row>
    <row r="764" spans="1:3" x14ac:dyDescent="0.3">
      <c r="A764" s="15" t="s">
        <v>4730</v>
      </c>
      <c r="B764">
        <v>1.8680000000000001</v>
      </c>
      <c r="C764" s="35">
        <v>46291.901724537027</v>
      </c>
    </row>
    <row r="765" spans="1:3" x14ac:dyDescent="0.3">
      <c r="A765" s="15" t="s">
        <v>4731</v>
      </c>
      <c r="B765">
        <v>0.84699999999999998</v>
      </c>
      <c r="C765" s="35">
        <v>46291.901724537027</v>
      </c>
    </row>
    <row r="766" spans="1:3" x14ac:dyDescent="0.3">
      <c r="A766" s="15" t="s">
        <v>4732</v>
      </c>
      <c r="B766">
        <v>2.919</v>
      </c>
      <c r="C766" s="35">
        <v>46291.901724537027</v>
      </c>
    </row>
    <row r="767" spans="1:3" x14ac:dyDescent="0.3">
      <c r="A767" s="15" t="s">
        <v>4733</v>
      </c>
      <c r="B767">
        <v>0.46899999999999997</v>
      </c>
      <c r="C767" s="35">
        <v>46291.901724537027</v>
      </c>
    </row>
    <row r="768" spans="1:3" x14ac:dyDescent="0.3">
      <c r="A768" s="15" t="s">
        <v>4734</v>
      </c>
      <c r="B768">
        <v>2.1669999999999998</v>
      </c>
      <c r="C768" s="35">
        <v>46291.901724537027</v>
      </c>
    </row>
    <row r="769" spans="1:3" x14ac:dyDescent="0.3">
      <c r="A769" s="15" t="s">
        <v>4735</v>
      </c>
      <c r="B769">
        <v>2.5670000000000002</v>
      </c>
      <c r="C769" s="35">
        <v>46291.901724537027</v>
      </c>
    </row>
    <row r="770" spans="1:3" x14ac:dyDescent="0.3">
      <c r="A770" s="15" t="s">
        <v>4736</v>
      </c>
      <c r="B770">
        <v>1.905</v>
      </c>
      <c r="C770" s="35">
        <v>46291.901724537027</v>
      </c>
    </row>
    <row r="771" spans="1:3" x14ac:dyDescent="0.3">
      <c r="A771" s="15" t="s">
        <v>4737</v>
      </c>
      <c r="B771">
        <v>3.6389999999999998</v>
      </c>
      <c r="C771" s="35">
        <v>46291.901724537027</v>
      </c>
    </row>
    <row r="772" spans="1:3" x14ac:dyDescent="0.3">
      <c r="A772" s="15" t="s">
        <v>4738</v>
      </c>
      <c r="B772">
        <v>5.37</v>
      </c>
      <c r="C772" s="35">
        <v>46291.901724537027</v>
      </c>
    </row>
    <row r="773" spans="1:3" x14ac:dyDescent="0.3">
      <c r="A773" s="15" t="s">
        <v>4739</v>
      </c>
      <c r="B773">
        <v>7.3390000000000004</v>
      </c>
      <c r="C773" s="35">
        <v>46291.901724537027</v>
      </c>
    </row>
    <row r="774" spans="1:3" x14ac:dyDescent="0.3">
      <c r="A774" s="15" t="s">
        <v>4740</v>
      </c>
      <c r="B774">
        <v>2.8319999999999999</v>
      </c>
      <c r="C774" s="35">
        <v>46291.901724537027</v>
      </c>
    </row>
    <row r="775" spans="1:3" x14ac:dyDescent="0.3">
      <c r="A775" s="15" t="s">
        <v>4741</v>
      </c>
      <c r="B775">
        <v>3.363</v>
      </c>
      <c r="C775" s="35">
        <v>46291.901724537027</v>
      </c>
    </row>
    <row r="776" spans="1:3" x14ac:dyDescent="0.3">
      <c r="A776" s="15" t="s">
        <v>4742</v>
      </c>
      <c r="B776">
        <v>3.617</v>
      </c>
      <c r="C776" s="35">
        <v>46291.901724537027</v>
      </c>
    </row>
    <row r="777" spans="1:3" x14ac:dyDescent="0.3">
      <c r="A777" s="15" t="s">
        <v>4743</v>
      </c>
      <c r="B777">
        <v>3.2440000000000002</v>
      </c>
      <c r="C777" s="35">
        <v>46291.901724537027</v>
      </c>
    </row>
    <row r="778" spans="1:3" x14ac:dyDescent="0.3">
      <c r="A778" s="15" t="s">
        <v>4744</v>
      </c>
      <c r="B778">
        <v>3.544</v>
      </c>
      <c r="C778" s="35">
        <v>46291.901724537027</v>
      </c>
    </row>
    <row r="779" spans="1:3" x14ac:dyDescent="0.3">
      <c r="A779" s="15" t="s">
        <v>4745</v>
      </c>
      <c r="B779">
        <v>2.95</v>
      </c>
      <c r="C779" s="35">
        <v>46291.901724537027</v>
      </c>
    </row>
    <row r="780" spans="1:3" x14ac:dyDescent="0.3">
      <c r="A780" s="15" t="s">
        <v>4746</v>
      </c>
      <c r="B780">
        <v>6.1580000000000004</v>
      </c>
      <c r="C780" s="35">
        <v>46291.901724537027</v>
      </c>
    </row>
    <row r="781" spans="1:3" x14ac:dyDescent="0.3">
      <c r="A781" s="15" t="s">
        <v>4747</v>
      </c>
      <c r="B781">
        <v>3.7160000000000002</v>
      </c>
      <c r="C781" s="35">
        <v>46291.901724537027</v>
      </c>
    </row>
    <row r="782" spans="1:3" x14ac:dyDescent="0.3">
      <c r="A782" s="15" t="s">
        <v>4748</v>
      </c>
      <c r="B782">
        <v>3.3730000000000002</v>
      </c>
      <c r="C782" s="35">
        <v>46291.901724537027</v>
      </c>
    </row>
    <row r="783" spans="1:3" x14ac:dyDescent="0.3">
      <c r="A783" s="15" t="s">
        <v>4749</v>
      </c>
      <c r="B783">
        <v>3.6960000000000002</v>
      </c>
      <c r="C783" s="35">
        <v>46291.901724537027</v>
      </c>
    </row>
    <row r="784" spans="1:3" x14ac:dyDescent="0.3">
      <c r="A784" s="15" t="s">
        <v>4750</v>
      </c>
      <c r="B784">
        <v>3.5569999999999999</v>
      </c>
      <c r="C784" s="35">
        <v>46291.901724537027</v>
      </c>
    </row>
    <row r="785" spans="1:3" x14ac:dyDescent="0.3">
      <c r="A785" s="15" t="s">
        <v>4751</v>
      </c>
      <c r="B785">
        <v>6.4969999999999999</v>
      </c>
      <c r="C785" s="35">
        <v>46291.901724537027</v>
      </c>
    </row>
    <row r="786" spans="1:3" x14ac:dyDescent="0.3">
      <c r="A786" s="15" t="s">
        <v>4752</v>
      </c>
      <c r="B786">
        <v>27.052</v>
      </c>
      <c r="C786" s="35">
        <v>46291.901724537027</v>
      </c>
    </row>
    <row r="787" spans="1:3" x14ac:dyDescent="0.3">
      <c r="A787" s="15" t="s">
        <v>4753</v>
      </c>
      <c r="B787">
        <v>1.153</v>
      </c>
      <c r="C787" s="35">
        <v>46291.901724537027</v>
      </c>
    </row>
    <row r="788" spans="1:3" x14ac:dyDescent="0.3">
      <c r="A788" s="15" t="s">
        <v>4754</v>
      </c>
      <c r="B788">
        <v>1.86</v>
      </c>
      <c r="C788" s="35">
        <v>46291.901724537027</v>
      </c>
    </row>
    <row r="789" spans="1:3" x14ac:dyDescent="0.3">
      <c r="A789" s="15" t="s">
        <v>4755</v>
      </c>
      <c r="B789">
        <v>0.23</v>
      </c>
      <c r="C789" s="35">
        <v>46291.901724537027</v>
      </c>
    </row>
    <row r="790" spans="1:3" x14ac:dyDescent="0.3">
      <c r="A790" s="15" t="s">
        <v>4756</v>
      </c>
      <c r="B790">
        <v>0.872</v>
      </c>
      <c r="C790" s="35">
        <v>46291.901724537027</v>
      </c>
    </row>
    <row r="791" spans="1:3" x14ac:dyDescent="0.3">
      <c r="A791" s="15" t="s">
        <v>4757</v>
      </c>
      <c r="B791">
        <v>7.5670000000000002</v>
      </c>
      <c r="C791" s="35">
        <v>46291.901724537027</v>
      </c>
    </row>
    <row r="792" spans="1:3" x14ac:dyDescent="0.3">
      <c r="A792" s="15" t="s">
        <v>4758</v>
      </c>
      <c r="B792">
        <v>24.091999999999999</v>
      </c>
      <c r="C792" s="35">
        <v>46291.901724537027</v>
      </c>
    </row>
    <row r="793" spans="1:3" x14ac:dyDescent="0.3">
      <c r="A793" s="15" t="s">
        <v>4759</v>
      </c>
      <c r="B793">
        <v>26.111000000000001</v>
      </c>
      <c r="C793" s="35">
        <v>46291.901724537027</v>
      </c>
    </row>
    <row r="794" spans="1:3" x14ac:dyDescent="0.3">
      <c r="A794" s="15" t="s">
        <v>4760</v>
      </c>
      <c r="B794">
        <v>1.3640000000000001</v>
      </c>
      <c r="C794" s="35">
        <v>46291.901724537027</v>
      </c>
    </row>
    <row r="795" spans="1:3" x14ac:dyDescent="0.3">
      <c r="A795" s="15" t="s">
        <v>4761</v>
      </c>
      <c r="B795">
        <v>0.36199999999999999</v>
      </c>
      <c r="C795" s="35">
        <v>46291.901724537027</v>
      </c>
    </row>
    <row r="796" spans="1:3" x14ac:dyDescent="0.3">
      <c r="A796" s="15" t="s">
        <v>4762</v>
      </c>
      <c r="B796">
        <v>0.23</v>
      </c>
      <c r="C796" s="35">
        <v>46291.901724537027</v>
      </c>
    </row>
    <row r="797" spans="1:3" x14ac:dyDescent="0.3">
      <c r="A797" s="15" t="s">
        <v>4763</v>
      </c>
      <c r="B797">
        <v>27.248000000000001</v>
      </c>
      <c r="C797" s="35">
        <v>46291.901724537027</v>
      </c>
    </row>
    <row r="798" spans="1:3" x14ac:dyDescent="0.3">
      <c r="A798" s="15" t="s">
        <v>4764</v>
      </c>
      <c r="B798">
        <v>60.363</v>
      </c>
      <c r="C798" s="35">
        <v>46291.901724537027</v>
      </c>
    </row>
    <row r="799" spans="1:3" x14ac:dyDescent="0.3">
      <c r="A799" s="15" t="s">
        <v>4765</v>
      </c>
      <c r="B799">
        <v>1.109</v>
      </c>
      <c r="C799" s="35">
        <v>46291.901724537027</v>
      </c>
    </row>
    <row r="800" spans="1:3" x14ac:dyDescent="0.3">
      <c r="A800" s="15" t="s">
        <v>4766</v>
      </c>
      <c r="B800">
        <v>0.247</v>
      </c>
      <c r="C800" s="35">
        <v>46291.901724537027</v>
      </c>
    </row>
    <row r="801" spans="1:3" x14ac:dyDescent="0.3">
      <c r="A801" s="15" t="s">
        <v>4767</v>
      </c>
      <c r="B801">
        <v>0.27</v>
      </c>
      <c r="C801" s="35">
        <v>46291.901724537027</v>
      </c>
    </row>
    <row r="802" spans="1:3" x14ac:dyDescent="0.3">
      <c r="A802" s="15" t="s">
        <v>4768</v>
      </c>
      <c r="B802">
        <v>2.7930000000000001</v>
      </c>
      <c r="C802" s="35">
        <v>46291.901724537027</v>
      </c>
    </row>
    <row r="803" spans="1:3" x14ac:dyDescent="0.3">
      <c r="A803" s="15" t="s">
        <v>4769</v>
      </c>
      <c r="B803">
        <v>3.0979999999999999</v>
      </c>
      <c r="C803" s="35">
        <v>46291.901724537027</v>
      </c>
    </row>
    <row r="804" spans="1:3" x14ac:dyDescent="0.3">
      <c r="A804" s="15" t="s">
        <v>4770</v>
      </c>
      <c r="B804">
        <v>0.33600000000000002</v>
      </c>
      <c r="C804" s="35">
        <v>46291.901724537027</v>
      </c>
    </row>
    <row r="805" spans="1:3" x14ac:dyDescent="0.3">
      <c r="A805" s="15" t="s">
        <v>4771</v>
      </c>
      <c r="B805">
        <v>38.433</v>
      </c>
      <c r="C805" s="35">
        <v>46291.901724537027</v>
      </c>
    </row>
    <row r="806" spans="1:3" x14ac:dyDescent="0.3">
      <c r="A806" s="15" t="s">
        <v>4772</v>
      </c>
      <c r="B806">
        <v>33.417999999999999</v>
      </c>
      <c r="C806" s="35">
        <v>46291.901724537027</v>
      </c>
    </row>
    <row r="807" spans="1:3" x14ac:dyDescent="0.3">
      <c r="A807" s="15" t="s">
        <v>4773</v>
      </c>
      <c r="B807">
        <v>45.613</v>
      </c>
      <c r="C807" s="35">
        <v>46291.901724537027</v>
      </c>
    </row>
    <row r="808" spans="1:3" x14ac:dyDescent="0.3">
      <c r="A808" s="15" t="s">
        <v>4774</v>
      </c>
      <c r="B808">
        <v>45.415999999999997</v>
      </c>
      <c r="C808" s="35">
        <v>46291.901724537027</v>
      </c>
    </row>
    <row r="809" spans="1:3" x14ac:dyDescent="0.3">
      <c r="A809" s="15" t="s">
        <v>4775</v>
      </c>
      <c r="B809">
        <v>37.213999999999999</v>
      </c>
      <c r="C809" s="35">
        <v>46291.901724537027</v>
      </c>
    </row>
    <row r="810" spans="1:3" x14ac:dyDescent="0.3">
      <c r="A810" s="15" t="s">
        <v>4776</v>
      </c>
      <c r="B810">
        <v>39.380000000000003</v>
      </c>
      <c r="C810" s="35">
        <v>46291.901724537027</v>
      </c>
    </row>
    <row r="811" spans="1:3" x14ac:dyDescent="0.3">
      <c r="A811" s="15" t="s">
        <v>4777</v>
      </c>
      <c r="B811">
        <v>0.92700000000000005</v>
      </c>
      <c r="C811" s="35">
        <v>46291.901724537027</v>
      </c>
    </row>
    <row r="812" spans="1:3" x14ac:dyDescent="0.3">
      <c r="A812" s="15" t="s">
        <v>4778</v>
      </c>
      <c r="B812">
        <v>2.62</v>
      </c>
      <c r="C812" s="35">
        <v>46291.901724537027</v>
      </c>
    </row>
    <row r="813" spans="1:3" x14ac:dyDescent="0.3">
      <c r="A813" s="15" t="s">
        <v>4779</v>
      </c>
      <c r="B813">
        <v>3.1760000000000002</v>
      </c>
      <c r="C813" s="35">
        <v>46291.901724537027</v>
      </c>
    </row>
    <row r="814" spans="1:3" x14ac:dyDescent="0.3">
      <c r="A814" s="15" t="s">
        <v>4780</v>
      </c>
      <c r="B814">
        <v>60.591999999999999</v>
      </c>
      <c r="C814" s="35">
        <v>46291.901724537027</v>
      </c>
    </row>
    <row r="815" spans="1:3" x14ac:dyDescent="0.3">
      <c r="A815" s="15" t="s">
        <v>4781</v>
      </c>
      <c r="B815">
        <v>2.6459999999999999</v>
      </c>
      <c r="C815" s="35">
        <v>46291.901724537027</v>
      </c>
    </row>
    <row r="816" spans="1:3" x14ac:dyDescent="0.3">
      <c r="A816" s="15" t="s">
        <v>4782</v>
      </c>
      <c r="B816">
        <v>28.478999999999999</v>
      </c>
      <c r="C816" s="35">
        <v>46291.901724537027</v>
      </c>
    </row>
    <row r="817" spans="1:3" x14ac:dyDescent="0.3">
      <c r="A817" s="15" t="s">
        <v>4783</v>
      </c>
      <c r="B817">
        <v>30.802</v>
      </c>
      <c r="C817" s="35">
        <v>46291.901724537027</v>
      </c>
    </row>
    <row r="818" spans="1:3" x14ac:dyDescent="0.3">
      <c r="A818" s="15" t="s">
        <v>4784</v>
      </c>
      <c r="B818">
        <v>3.0830000000000002</v>
      </c>
      <c r="C818" s="35">
        <v>46291.901724537027</v>
      </c>
    </row>
    <row r="819" spans="1:3" x14ac:dyDescent="0.3">
      <c r="A819" s="15" t="s">
        <v>4785</v>
      </c>
      <c r="B819">
        <v>7.806</v>
      </c>
      <c r="C819" s="35">
        <v>46291.901724537027</v>
      </c>
    </row>
    <row r="820" spans="1:3" x14ac:dyDescent="0.3">
      <c r="A820" s="15" t="s">
        <v>4786</v>
      </c>
      <c r="B820">
        <v>2.633</v>
      </c>
      <c r="C820" s="35">
        <v>46291.901724537027</v>
      </c>
    </row>
    <row r="821" spans="1:3" x14ac:dyDescent="0.3">
      <c r="A821" s="15" t="s">
        <v>4787</v>
      </c>
      <c r="B821">
        <v>2.9089999999999998</v>
      </c>
      <c r="C821" s="35">
        <v>46291.901724537027</v>
      </c>
    </row>
    <row r="822" spans="1:3" x14ac:dyDescent="0.3">
      <c r="A822" s="15" t="s">
        <v>4788</v>
      </c>
      <c r="B822">
        <v>2.645</v>
      </c>
      <c r="C822" s="35">
        <v>46291.901724537027</v>
      </c>
    </row>
    <row r="823" spans="1:3" x14ac:dyDescent="0.3">
      <c r="A823" s="15" t="s">
        <v>4789</v>
      </c>
      <c r="B823">
        <v>4.96</v>
      </c>
      <c r="C823" s="35">
        <v>46291.901724537027</v>
      </c>
    </row>
    <row r="824" spans="1:3" x14ac:dyDescent="0.3">
      <c r="A824" s="15" t="s">
        <v>4790</v>
      </c>
      <c r="B824">
        <v>2.6909999999999998</v>
      </c>
      <c r="C824" s="35">
        <v>46291.901724537027</v>
      </c>
    </row>
    <row r="825" spans="1:3" x14ac:dyDescent="0.3">
      <c r="A825" s="15" t="s">
        <v>4791</v>
      </c>
      <c r="B825">
        <v>8.5980000000000008</v>
      </c>
      <c r="C825" s="35">
        <v>46291.901724537027</v>
      </c>
    </row>
    <row r="826" spans="1:3" x14ac:dyDescent="0.3">
      <c r="A826" s="15" t="s">
        <v>4792</v>
      </c>
      <c r="B826">
        <v>0.71899999999999997</v>
      </c>
      <c r="C826" s="35">
        <v>46291.901724537027</v>
      </c>
    </row>
    <row r="827" spans="1:3" x14ac:dyDescent="0.3">
      <c r="A827" s="15" t="s">
        <v>4793</v>
      </c>
      <c r="B827">
        <v>2.5579999999999998</v>
      </c>
      <c r="C827" s="35">
        <v>46291.901724537027</v>
      </c>
    </row>
    <row r="828" spans="1:3" x14ac:dyDescent="0.3">
      <c r="A828" s="15" t="s">
        <v>4794</v>
      </c>
      <c r="B828">
        <v>0.75</v>
      </c>
      <c r="C828" s="35">
        <v>46291.901724537027</v>
      </c>
    </row>
    <row r="829" spans="1:3" x14ac:dyDescent="0.3">
      <c r="A829" s="15" t="s">
        <v>4795</v>
      </c>
      <c r="B829">
        <v>3.1179999999999999</v>
      </c>
      <c r="C829" s="35">
        <v>46291.901724537027</v>
      </c>
    </row>
    <row r="830" spans="1:3" x14ac:dyDescent="0.3">
      <c r="A830" s="15" t="s">
        <v>4796</v>
      </c>
      <c r="B830">
        <v>26.681000000000001</v>
      </c>
      <c r="C830" s="35">
        <v>46291.901724537027</v>
      </c>
    </row>
    <row r="831" spans="1:3" x14ac:dyDescent="0.3">
      <c r="A831" s="15" t="s">
        <v>4797</v>
      </c>
      <c r="B831">
        <v>1.3049999999999999</v>
      </c>
      <c r="C831" s="35">
        <v>46291.901724537027</v>
      </c>
    </row>
    <row r="832" spans="1:3" x14ac:dyDescent="0.3">
      <c r="A832" s="15" t="s">
        <v>4798</v>
      </c>
      <c r="B832">
        <v>2.056</v>
      </c>
      <c r="C832" s="35">
        <v>46291.901724537027</v>
      </c>
    </row>
    <row r="833" spans="1:3" x14ac:dyDescent="0.3">
      <c r="A833" s="15" t="s">
        <v>4799</v>
      </c>
      <c r="B833">
        <v>11.542</v>
      </c>
      <c r="C833" s="35">
        <v>46291.901724537027</v>
      </c>
    </row>
    <row r="834" spans="1:3" x14ac:dyDescent="0.3">
      <c r="A834" s="15" t="s">
        <v>4800</v>
      </c>
      <c r="B834">
        <v>22.547000000000001</v>
      </c>
      <c r="C834" s="35">
        <v>46291.901724537027</v>
      </c>
    </row>
    <row r="835" spans="1:3" x14ac:dyDescent="0.3">
      <c r="A835" s="15" t="s">
        <v>4801</v>
      </c>
      <c r="B835">
        <v>27.768999999999998</v>
      </c>
      <c r="C835" s="35">
        <v>46291.901724537027</v>
      </c>
    </row>
    <row r="836" spans="1:3" x14ac:dyDescent="0.3">
      <c r="A836" s="15" t="s">
        <v>4802</v>
      </c>
      <c r="B836">
        <v>0.67900000000000005</v>
      </c>
      <c r="C836" s="35">
        <v>46291.901724537027</v>
      </c>
    </row>
    <row r="837" spans="1:3" x14ac:dyDescent="0.3">
      <c r="A837" s="15" t="s">
        <v>4803</v>
      </c>
      <c r="B837">
        <v>2.6920000000000002</v>
      </c>
      <c r="C837" s="35">
        <v>46291.901724537027</v>
      </c>
    </row>
    <row r="838" spans="1:3" x14ac:dyDescent="0.3">
      <c r="A838" s="15" t="s">
        <v>4804</v>
      </c>
      <c r="B838">
        <v>28.937999999999999</v>
      </c>
      <c r="C838" s="35">
        <v>46291.901724537027</v>
      </c>
    </row>
    <row r="839" spans="1:3" x14ac:dyDescent="0.3">
      <c r="A839" s="15" t="s">
        <v>4805</v>
      </c>
      <c r="B839">
        <v>0.81499999999999995</v>
      </c>
      <c r="C839" s="35">
        <v>46291.901724537027</v>
      </c>
    </row>
    <row r="840" spans="1:3" x14ac:dyDescent="0.3">
      <c r="A840" s="15" t="s">
        <v>4806</v>
      </c>
      <c r="B840">
        <v>5.53</v>
      </c>
      <c r="C840" s="35">
        <v>46291.901724537027</v>
      </c>
    </row>
    <row r="841" spans="1:3" x14ac:dyDescent="0.3">
      <c r="A841" s="15" t="s">
        <v>4807</v>
      </c>
      <c r="B841">
        <v>5.0179999999999998</v>
      </c>
      <c r="C841" s="35">
        <v>46291.901724537027</v>
      </c>
    </row>
    <row r="842" spans="1:3" x14ac:dyDescent="0.3">
      <c r="A842" s="15" t="s">
        <v>4808</v>
      </c>
      <c r="B842">
        <v>1.57</v>
      </c>
      <c r="C842" s="35">
        <v>46291.901724537027</v>
      </c>
    </row>
    <row r="843" spans="1:3" x14ac:dyDescent="0.3">
      <c r="A843" s="15" t="s">
        <v>4809</v>
      </c>
      <c r="B843">
        <v>40.026000000000003</v>
      </c>
      <c r="C843" s="35">
        <v>46291.901724537027</v>
      </c>
    </row>
    <row r="844" spans="1:3" x14ac:dyDescent="0.3">
      <c r="A844" s="15" t="s">
        <v>4810</v>
      </c>
      <c r="B844">
        <v>41.069000000000003</v>
      </c>
      <c r="C844" s="35">
        <v>46291.901724537027</v>
      </c>
    </row>
    <row r="845" spans="1:3" x14ac:dyDescent="0.3">
      <c r="A845" s="15" t="s">
        <v>4811</v>
      </c>
      <c r="B845">
        <v>0.24199999999999999</v>
      </c>
      <c r="C845" s="35">
        <v>46291.901724537027</v>
      </c>
    </row>
    <row r="846" spans="1:3" x14ac:dyDescent="0.3">
      <c r="A846" s="15" t="s">
        <v>4812</v>
      </c>
      <c r="B846">
        <v>0.34599999999999997</v>
      </c>
      <c r="C846" s="35">
        <v>46291.901724537027</v>
      </c>
    </row>
    <row r="847" spans="1:3" x14ac:dyDescent="0.3">
      <c r="A847" s="15" t="s">
        <v>4813</v>
      </c>
      <c r="B847">
        <v>1.6279999999999999</v>
      </c>
      <c r="C847" s="35">
        <v>46291.901724537027</v>
      </c>
    </row>
    <row r="848" spans="1:3" x14ac:dyDescent="0.3">
      <c r="A848" s="15" t="s">
        <v>4814</v>
      </c>
      <c r="B848">
        <v>1.9E-2</v>
      </c>
      <c r="C848" s="35">
        <v>46291.901724537027</v>
      </c>
    </row>
    <row r="849" spans="1:3" x14ac:dyDescent="0.3">
      <c r="A849" s="15" t="s">
        <v>4815</v>
      </c>
      <c r="B849">
        <v>1.5780000000000001</v>
      </c>
      <c r="C849" s="35">
        <v>46291.901724537027</v>
      </c>
    </row>
    <row r="850" spans="1:3" x14ac:dyDescent="0.3">
      <c r="A850" s="15" t="s">
        <v>4816</v>
      </c>
      <c r="B850">
        <v>1.677</v>
      </c>
      <c r="C850" s="35">
        <v>46291.901724537027</v>
      </c>
    </row>
    <row r="851" spans="1:3" x14ac:dyDescent="0.3">
      <c r="A851" s="15" t="s">
        <v>4817</v>
      </c>
      <c r="B851">
        <v>0.32500000000000001</v>
      </c>
      <c r="C851" s="35">
        <v>46291.901724537027</v>
      </c>
    </row>
    <row r="852" spans="1:3" x14ac:dyDescent="0.3">
      <c r="A852" s="15" t="s">
        <v>4818</v>
      </c>
      <c r="B852">
        <v>1.1160000000000001</v>
      </c>
      <c r="C852" s="35">
        <v>46291.901724537027</v>
      </c>
    </row>
    <row r="853" spans="1:3" x14ac:dyDescent="0.3">
      <c r="A853" s="15" t="s">
        <v>4819</v>
      </c>
      <c r="B853">
        <v>3.6619999999999999</v>
      </c>
      <c r="C853" s="35">
        <v>46291.901724537027</v>
      </c>
    </row>
    <row r="854" spans="1:3" x14ac:dyDescent="0.3">
      <c r="A854" s="15" t="s">
        <v>4820</v>
      </c>
      <c r="B854">
        <v>0.68100000000000005</v>
      </c>
      <c r="C854" s="35">
        <v>46291.901724537027</v>
      </c>
    </row>
    <row r="855" spans="1:3" x14ac:dyDescent="0.3">
      <c r="A855" s="15" t="s">
        <v>4821</v>
      </c>
      <c r="B855">
        <v>0.25800000000000001</v>
      </c>
      <c r="C855" s="35">
        <v>46291.901724537027</v>
      </c>
    </row>
    <row r="856" spans="1:3" x14ac:dyDescent="0.3">
      <c r="A856" s="15" t="s">
        <v>4822</v>
      </c>
      <c r="B856">
        <v>1.9359999999999999</v>
      </c>
      <c r="C856" s="35">
        <v>46291.901724537027</v>
      </c>
    </row>
    <row r="857" spans="1:3" x14ac:dyDescent="0.3">
      <c r="A857" s="15" t="s">
        <v>4823</v>
      </c>
      <c r="B857">
        <v>3.5049999999999999</v>
      </c>
      <c r="C857" s="35">
        <v>46291.901724537027</v>
      </c>
    </row>
    <row r="858" spans="1:3" x14ac:dyDescent="0.3">
      <c r="A858" s="15" t="s">
        <v>4824</v>
      </c>
      <c r="B858">
        <v>1.5780000000000001</v>
      </c>
      <c r="C858" s="35">
        <v>46291.901724537027</v>
      </c>
    </row>
    <row r="859" spans="1:3" x14ac:dyDescent="0.3">
      <c r="A859" s="15" t="s">
        <v>4825</v>
      </c>
      <c r="B859">
        <v>1.244</v>
      </c>
      <c r="C859" s="35">
        <v>46291.901724537027</v>
      </c>
    </row>
    <row r="860" spans="1:3" x14ac:dyDescent="0.3">
      <c r="A860" s="15" t="s">
        <v>4826</v>
      </c>
      <c r="B860">
        <v>0.47299999999999998</v>
      </c>
      <c r="C860" s="35">
        <v>46291.901724537027</v>
      </c>
    </row>
    <row r="861" spans="1:3" x14ac:dyDescent="0.3">
      <c r="A861" s="15" t="s">
        <v>4827</v>
      </c>
      <c r="B861">
        <v>40.881999999999998</v>
      </c>
      <c r="C861" s="35">
        <v>46291.901724537027</v>
      </c>
    </row>
    <row r="862" spans="1:3" x14ac:dyDescent="0.3">
      <c r="A862" s="15" t="s">
        <v>4828</v>
      </c>
      <c r="B862">
        <v>12.13</v>
      </c>
      <c r="C862" s="35">
        <v>46291.901724537027</v>
      </c>
    </row>
    <row r="863" spans="1:3" x14ac:dyDescent="0.3">
      <c r="A863" s="15" t="s">
        <v>4829</v>
      </c>
      <c r="B863">
        <v>0.60899999999999999</v>
      </c>
      <c r="C863" s="35">
        <v>46291.901724537027</v>
      </c>
    </row>
    <row r="864" spans="1:3" x14ac:dyDescent="0.3">
      <c r="A864" s="15" t="s">
        <v>4830</v>
      </c>
      <c r="B864">
        <v>7.4160000000000004</v>
      </c>
      <c r="C864" s="35">
        <v>46291.901724537027</v>
      </c>
    </row>
    <row r="865" spans="1:3" x14ac:dyDescent="0.3">
      <c r="A865" s="15" t="s">
        <v>4831</v>
      </c>
      <c r="B865">
        <v>6.9989999999999997</v>
      </c>
      <c r="C865" s="35">
        <v>46291.901724537027</v>
      </c>
    </row>
    <row r="866" spans="1:3" x14ac:dyDescent="0.3">
      <c r="A866" s="15" t="s">
        <v>4832</v>
      </c>
      <c r="B866">
        <v>13.304</v>
      </c>
      <c r="C866" s="35">
        <v>46291.901724537027</v>
      </c>
    </row>
    <row r="867" spans="1:3" x14ac:dyDescent="0.3">
      <c r="A867" s="15" t="s">
        <v>4833</v>
      </c>
      <c r="B867">
        <v>16.151</v>
      </c>
      <c r="C867" s="35">
        <v>46291.901724537027</v>
      </c>
    </row>
    <row r="868" spans="1:3" x14ac:dyDescent="0.3">
      <c r="A868" s="15" t="s">
        <v>4834</v>
      </c>
      <c r="B868">
        <v>0.75</v>
      </c>
      <c r="C868" s="35">
        <v>46291.901724537027</v>
      </c>
    </row>
    <row r="869" spans="1:3" x14ac:dyDescent="0.3">
      <c r="A869" s="15" t="s">
        <v>4835</v>
      </c>
      <c r="B869">
        <v>0.85899999999999999</v>
      </c>
      <c r="C869" s="35">
        <v>46291.901724537027</v>
      </c>
    </row>
    <row r="870" spans="1:3" x14ac:dyDescent="0.3">
      <c r="A870" s="15" t="s">
        <v>4836</v>
      </c>
      <c r="B870">
        <v>3.9239999999999999</v>
      </c>
      <c r="C870" s="35">
        <v>46291.901724537027</v>
      </c>
    </row>
    <row r="871" spans="1:3" x14ac:dyDescent="0.3">
      <c r="A871" s="15" t="s">
        <v>4837</v>
      </c>
      <c r="B871">
        <v>0.159</v>
      </c>
      <c r="C871" s="35">
        <v>46291.901724537027</v>
      </c>
    </row>
    <row r="872" spans="1:3" x14ac:dyDescent="0.3">
      <c r="A872" s="15" t="s">
        <v>4838</v>
      </c>
      <c r="B872">
        <v>3.4910000000000001</v>
      </c>
      <c r="C872" s="35">
        <v>46291.901724537027</v>
      </c>
    </row>
    <row r="873" spans="1:3" x14ac:dyDescent="0.3">
      <c r="A873" s="15" t="s">
        <v>4839</v>
      </c>
      <c r="B873">
        <v>17.202999999999999</v>
      </c>
      <c r="C873" s="35">
        <v>46291.901724537027</v>
      </c>
    </row>
    <row r="874" spans="1:3" x14ac:dyDescent="0.3">
      <c r="A874" s="15" t="s">
        <v>4840</v>
      </c>
      <c r="B874">
        <v>12.824999999999999</v>
      </c>
      <c r="C874" s="35">
        <v>46291.901724537027</v>
      </c>
    </row>
    <row r="875" spans="1:3" x14ac:dyDescent="0.3">
      <c r="A875" s="15" t="s">
        <v>4841</v>
      </c>
      <c r="B875">
        <v>0.84199999999999997</v>
      </c>
      <c r="C875" s="35">
        <v>46291.901724537027</v>
      </c>
    </row>
    <row r="876" spans="1:3" x14ac:dyDescent="0.3">
      <c r="A876" s="15" t="s">
        <v>4842</v>
      </c>
      <c r="B876">
        <v>2.1869999999999998</v>
      </c>
      <c r="C876" s="35">
        <v>46291.901724537027</v>
      </c>
    </row>
    <row r="877" spans="1:3" x14ac:dyDescent="0.3">
      <c r="A877" s="15" t="s">
        <v>4843</v>
      </c>
      <c r="B877">
        <v>4.9089999999999998</v>
      </c>
      <c r="C877" s="35">
        <v>46291.901724537027</v>
      </c>
    </row>
    <row r="878" spans="1:3" x14ac:dyDescent="0.3">
      <c r="A878" s="15" t="s">
        <v>4844</v>
      </c>
      <c r="B878">
        <v>11.179</v>
      </c>
      <c r="C878" s="35">
        <v>46291.901724537027</v>
      </c>
    </row>
    <row r="879" spans="1:3" x14ac:dyDescent="0.3">
      <c r="A879" s="15" t="s">
        <v>4845</v>
      </c>
      <c r="B879">
        <v>11.752000000000001</v>
      </c>
      <c r="C879" s="35">
        <v>46291.901724537027</v>
      </c>
    </row>
    <row r="880" spans="1:3" x14ac:dyDescent="0.3">
      <c r="A880" s="15" t="s">
        <v>4846</v>
      </c>
      <c r="B880">
        <v>4.9889999999999999</v>
      </c>
      <c r="C880" s="35">
        <v>46291.901724537027</v>
      </c>
    </row>
    <row r="881" spans="1:3" x14ac:dyDescent="0.3">
      <c r="A881" s="15" t="s">
        <v>4847</v>
      </c>
      <c r="B881">
        <v>1.202</v>
      </c>
      <c r="C881" s="35">
        <v>46291.901724537027</v>
      </c>
    </row>
    <row r="882" spans="1:3" x14ac:dyDescent="0.3">
      <c r="A882" s="15" t="s">
        <v>4848</v>
      </c>
      <c r="B882">
        <v>14.494999999999999</v>
      </c>
      <c r="C882" s="35">
        <v>46291.901724537027</v>
      </c>
    </row>
    <row r="883" spans="1:3" x14ac:dyDescent="0.3">
      <c r="A883" s="15" t="s">
        <v>4849</v>
      </c>
      <c r="B883">
        <v>3.1739999999999999</v>
      </c>
      <c r="C883" s="35">
        <v>46291.901724537027</v>
      </c>
    </row>
    <row r="884" spans="1:3" x14ac:dyDescent="0.3">
      <c r="A884" s="15" t="s">
        <v>4850</v>
      </c>
      <c r="B884">
        <v>1.5740000000000001</v>
      </c>
      <c r="C884" s="35">
        <v>46291.901724537027</v>
      </c>
    </row>
    <row r="885" spans="1:3" x14ac:dyDescent="0.3">
      <c r="A885" s="15" t="s">
        <v>4851</v>
      </c>
      <c r="B885">
        <v>5.5090000000000003</v>
      </c>
      <c r="C885" s="35">
        <v>46291.901724537027</v>
      </c>
    </row>
    <row r="886" spans="1:3" x14ac:dyDescent="0.3">
      <c r="A886" s="15" t="s">
        <v>4852</v>
      </c>
      <c r="B886">
        <v>4.9770000000000003</v>
      </c>
      <c r="C886" s="35">
        <v>46291.901724537027</v>
      </c>
    </row>
    <row r="887" spans="1:3" x14ac:dyDescent="0.3">
      <c r="A887" s="15" t="s">
        <v>4853</v>
      </c>
      <c r="B887">
        <v>3.9390000000000001</v>
      </c>
      <c r="C887" s="35">
        <v>46291.901724537027</v>
      </c>
    </row>
    <row r="888" spans="1:3" x14ac:dyDescent="0.3">
      <c r="A888" s="15" t="s">
        <v>4854</v>
      </c>
      <c r="B888">
        <v>1.395</v>
      </c>
      <c r="C888" s="35">
        <v>46291.901724537027</v>
      </c>
    </row>
    <row r="889" spans="1:3" x14ac:dyDescent="0.3">
      <c r="A889" s="15" t="s">
        <v>4855</v>
      </c>
      <c r="B889">
        <v>3.0979999999999999</v>
      </c>
      <c r="C889" s="35">
        <v>46291.901724537027</v>
      </c>
    </row>
    <row r="890" spans="1:3" x14ac:dyDescent="0.3">
      <c r="A890" s="15" t="s">
        <v>4856</v>
      </c>
      <c r="B890">
        <v>3.464</v>
      </c>
      <c r="C890" s="35">
        <v>46291.901724537027</v>
      </c>
    </row>
    <row r="891" spans="1:3" x14ac:dyDescent="0.3">
      <c r="A891" s="15" t="s">
        <v>4857</v>
      </c>
      <c r="B891">
        <v>4.9589999999999996</v>
      </c>
      <c r="C891" s="35">
        <v>46291.901724537027</v>
      </c>
    </row>
    <row r="892" spans="1:3" x14ac:dyDescent="0.3">
      <c r="A892" s="15" t="s">
        <v>4858</v>
      </c>
      <c r="B892">
        <v>2.1219999999999999</v>
      </c>
      <c r="C892" s="35">
        <v>46291.901724537027</v>
      </c>
    </row>
    <row r="893" spans="1:3" x14ac:dyDescent="0.3">
      <c r="A893" s="15" t="s">
        <v>4859</v>
      </c>
      <c r="B893">
        <v>5.181</v>
      </c>
      <c r="C893" s="35">
        <v>46291.901724537027</v>
      </c>
    </row>
    <row r="894" spans="1:3" x14ac:dyDescent="0.3">
      <c r="A894" s="15" t="s">
        <v>4860</v>
      </c>
      <c r="B894">
        <v>3.956</v>
      </c>
      <c r="C894" s="35">
        <v>46291.901724537027</v>
      </c>
    </row>
    <row r="895" spans="1:3" x14ac:dyDescent="0.3">
      <c r="A895" s="15" t="s">
        <v>4861</v>
      </c>
      <c r="B895">
        <v>1.827</v>
      </c>
      <c r="C895" s="35">
        <v>46291.901724537027</v>
      </c>
    </row>
    <row r="896" spans="1:3" x14ac:dyDescent="0.3">
      <c r="A896" s="15" t="s">
        <v>4862</v>
      </c>
      <c r="B896">
        <v>2.7959999999999998</v>
      </c>
      <c r="C896" s="35">
        <v>46291.901724537027</v>
      </c>
    </row>
    <row r="897" spans="1:3" x14ac:dyDescent="0.3">
      <c r="A897" s="15" t="s">
        <v>4863</v>
      </c>
      <c r="B897">
        <v>7.6999999999999999E-2</v>
      </c>
      <c r="C897" s="35">
        <v>46291.901724537027</v>
      </c>
    </row>
    <row r="898" spans="1:3" x14ac:dyDescent="0.3">
      <c r="A898" s="15" t="s">
        <v>4864</v>
      </c>
      <c r="B898">
        <v>4.0469999999999997</v>
      </c>
      <c r="C898" s="35">
        <v>46291.901724537027</v>
      </c>
    </row>
    <row r="899" spans="1:3" x14ac:dyDescent="0.3">
      <c r="A899" s="15" t="s">
        <v>4865</v>
      </c>
      <c r="B899">
        <v>3.254</v>
      </c>
      <c r="C899" s="35">
        <v>46291.901724537027</v>
      </c>
    </row>
    <row r="900" spans="1:3" x14ac:dyDescent="0.3">
      <c r="A900" s="15" t="s">
        <v>4866</v>
      </c>
      <c r="B900">
        <v>4.085</v>
      </c>
      <c r="C900" s="35">
        <v>46291.901724537027</v>
      </c>
    </row>
    <row r="901" spans="1:3" x14ac:dyDescent="0.3">
      <c r="A901" s="15" t="s">
        <v>4867</v>
      </c>
      <c r="B901">
        <v>3.0449999999999999</v>
      </c>
      <c r="C901" s="35">
        <v>46291.901724537027</v>
      </c>
    </row>
    <row r="902" spans="1:3" x14ac:dyDescent="0.3">
      <c r="A902" s="15" t="s">
        <v>4868</v>
      </c>
      <c r="B902">
        <v>2.827</v>
      </c>
      <c r="C902" s="35">
        <v>46291.901724537027</v>
      </c>
    </row>
    <row r="903" spans="1:3" x14ac:dyDescent="0.3">
      <c r="A903" s="15" t="s">
        <v>4869</v>
      </c>
      <c r="B903">
        <v>5.1040000000000001</v>
      </c>
      <c r="C903" s="35">
        <v>46291.901724537027</v>
      </c>
    </row>
    <row r="904" spans="1:3" x14ac:dyDescent="0.3">
      <c r="A904" s="15" t="s">
        <v>4870</v>
      </c>
      <c r="B904">
        <v>2.7589999999999999</v>
      </c>
      <c r="C904" s="35">
        <v>46291.901724537027</v>
      </c>
    </row>
    <row r="905" spans="1:3" x14ac:dyDescent="0.3">
      <c r="A905" s="15" t="s">
        <v>4871</v>
      </c>
      <c r="B905">
        <v>2.427</v>
      </c>
      <c r="C905" s="35">
        <v>46291.901724537027</v>
      </c>
    </row>
    <row r="906" spans="1:3" x14ac:dyDescent="0.3">
      <c r="A906" s="15" t="s">
        <v>4872</v>
      </c>
      <c r="B906">
        <v>5.7949999999999999</v>
      </c>
      <c r="C906" s="35">
        <v>46291.901724537027</v>
      </c>
    </row>
    <row r="907" spans="1:3" x14ac:dyDescent="0.3">
      <c r="A907" s="15" t="s">
        <v>4873</v>
      </c>
      <c r="B907">
        <v>5.0010000000000003</v>
      </c>
      <c r="C907" s="35">
        <v>46291.901724537027</v>
      </c>
    </row>
    <row r="908" spans="1:3" x14ac:dyDescent="0.3">
      <c r="A908" s="15" t="s">
        <v>4874</v>
      </c>
      <c r="B908">
        <v>0.61299999999999999</v>
      </c>
      <c r="C908" s="35">
        <v>46291.901724537027</v>
      </c>
    </row>
    <row r="909" spans="1:3" x14ac:dyDescent="0.3">
      <c r="A909" s="15" t="s">
        <v>4875</v>
      </c>
      <c r="B909">
        <v>1.143</v>
      </c>
      <c r="C909" s="35">
        <v>46291.901724537027</v>
      </c>
    </row>
    <row r="910" spans="1:3" x14ac:dyDescent="0.3">
      <c r="A910" s="15" t="s">
        <v>4876</v>
      </c>
      <c r="B910">
        <v>3.2530000000000001</v>
      </c>
      <c r="C910" s="35">
        <v>46291.901724537027</v>
      </c>
    </row>
    <row r="911" spans="1:3" x14ac:dyDescent="0.3">
      <c r="A911" s="15" t="s">
        <v>4877</v>
      </c>
      <c r="B911">
        <v>2.9129999999999998</v>
      </c>
      <c r="C911" s="35">
        <v>46291.901724537027</v>
      </c>
    </row>
    <row r="912" spans="1:3" x14ac:dyDescent="0.3">
      <c r="A912" s="15" t="s">
        <v>4878</v>
      </c>
      <c r="B912">
        <v>0.97199999999999998</v>
      </c>
      <c r="C912" s="35">
        <v>46291.901724537027</v>
      </c>
    </row>
    <row r="913" spans="1:3" x14ac:dyDescent="0.3">
      <c r="A913" s="15" t="s">
        <v>4879</v>
      </c>
      <c r="B913">
        <v>0.311</v>
      </c>
      <c r="C913" s="35">
        <v>46291.901724537027</v>
      </c>
    </row>
    <row r="914" spans="1:3" x14ac:dyDescent="0.3">
      <c r="A914" s="15" t="s">
        <v>4880</v>
      </c>
      <c r="B914">
        <v>7.4989999999999997</v>
      </c>
      <c r="C914" s="35">
        <v>46291.901724537027</v>
      </c>
    </row>
    <row r="915" spans="1:3" x14ac:dyDescent="0.3">
      <c r="A915" s="15" t="s">
        <v>4881</v>
      </c>
      <c r="B915">
        <v>2.488</v>
      </c>
      <c r="C915" s="35">
        <v>46291.901724537027</v>
      </c>
    </row>
    <row r="916" spans="1:3" x14ac:dyDescent="0.3">
      <c r="A916" s="15" t="s">
        <v>4882</v>
      </c>
      <c r="B916">
        <v>3.149</v>
      </c>
      <c r="C916" s="35">
        <v>46291.901724537027</v>
      </c>
    </row>
    <row r="917" spans="1:3" x14ac:dyDescent="0.3">
      <c r="A917" s="15" t="s">
        <v>4883</v>
      </c>
      <c r="B917">
        <v>4.2990000000000004</v>
      </c>
      <c r="C917" s="35">
        <v>46291.901724537027</v>
      </c>
    </row>
    <row r="918" spans="1:3" x14ac:dyDescent="0.3">
      <c r="A918" s="15" t="s">
        <v>4884</v>
      </c>
      <c r="B918">
        <v>0.23400000000000001</v>
      </c>
      <c r="C918" s="35">
        <v>46291.901724537027</v>
      </c>
    </row>
    <row r="919" spans="1:3" x14ac:dyDescent="0.3">
      <c r="A919" s="15" t="s">
        <v>4885</v>
      </c>
      <c r="B919">
        <v>4.3109999999999999</v>
      </c>
      <c r="C919" s="35">
        <v>46291.901724537027</v>
      </c>
    </row>
    <row r="920" spans="1:3" x14ac:dyDescent="0.3">
      <c r="A920" s="15" t="s">
        <v>4886</v>
      </c>
      <c r="B920">
        <v>4.5540000000000003</v>
      </c>
      <c r="C920" s="35">
        <v>46291.901724537027</v>
      </c>
    </row>
    <row r="921" spans="1:3" x14ac:dyDescent="0.3">
      <c r="A921" s="15" t="s">
        <v>4887</v>
      </c>
      <c r="B921">
        <v>4.1159999999999997</v>
      </c>
      <c r="C921" s="35">
        <v>46291.901724537027</v>
      </c>
    </row>
    <row r="922" spans="1:3" x14ac:dyDescent="0.3">
      <c r="A922" s="15" t="s">
        <v>4888</v>
      </c>
      <c r="B922">
        <v>7.6529999999999996</v>
      </c>
      <c r="C922" s="35">
        <v>46291.901724537027</v>
      </c>
    </row>
    <row r="923" spans="1:3" x14ac:dyDescent="0.3">
      <c r="A923" s="15" t="s">
        <v>4889</v>
      </c>
      <c r="B923">
        <v>7.7779999999999996</v>
      </c>
      <c r="C923" s="35">
        <v>46291.901724537027</v>
      </c>
    </row>
    <row r="924" spans="1:3" x14ac:dyDescent="0.3">
      <c r="A924" s="15" t="s">
        <v>4890</v>
      </c>
      <c r="B924">
        <v>3.4740000000000002</v>
      </c>
      <c r="C924" s="35">
        <v>46291.901724537027</v>
      </c>
    </row>
    <row r="925" spans="1:3" x14ac:dyDescent="0.3">
      <c r="A925" s="15" t="s">
        <v>4891</v>
      </c>
      <c r="B925">
        <v>2.2970000000000002</v>
      </c>
      <c r="C925" s="35">
        <v>46291.901724537027</v>
      </c>
    </row>
    <row r="926" spans="1:3" x14ac:dyDescent="0.3">
      <c r="A926" s="15" t="s">
        <v>4892</v>
      </c>
      <c r="B926">
        <v>9.1319999999999997</v>
      </c>
      <c r="C926" s="35">
        <v>46291.901724537027</v>
      </c>
    </row>
    <row r="927" spans="1:3" x14ac:dyDescent="0.3">
      <c r="A927" s="15" t="s">
        <v>4893</v>
      </c>
      <c r="B927">
        <v>6.0919999999999996</v>
      </c>
      <c r="C927" s="35">
        <v>46291.901724537027</v>
      </c>
    </row>
    <row r="928" spans="1:3" x14ac:dyDescent="0.3">
      <c r="A928" s="15" t="s">
        <v>4894</v>
      </c>
      <c r="B928">
        <v>29.045000000000002</v>
      </c>
      <c r="C928" s="35">
        <v>46291.901724537027</v>
      </c>
    </row>
    <row r="929" spans="1:3" x14ac:dyDescent="0.3">
      <c r="A929" s="15" t="s">
        <v>4895</v>
      </c>
      <c r="B929">
        <v>0.84399999999999997</v>
      </c>
      <c r="C929" s="35">
        <v>46291.901724537027</v>
      </c>
    </row>
    <row r="930" spans="1:3" x14ac:dyDescent="0.3">
      <c r="A930" s="15" t="s">
        <v>4896</v>
      </c>
      <c r="B930">
        <v>5.0759999999999996</v>
      </c>
      <c r="C930" s="35">
        <v>46291.901724537027</v>
      </c>
    </row>
    <row r="931" spans="1:3" x14ac:dyDescent="0.3">
      <c r="A931" s="15" t="s">
        <v>4897</v>
      </c>
      <c r="B931">
        <v>10.973000000000001</v>
      </c>
      <c r="C931" s="35">
        <v>46291.901724537027</v>
      </c>
    </row>
    <row r="932" spans="1:3" x14ac:dyDescent="0.3">
      <c r="A932" s="15" t="s">
        <v>4898</v>
      </c>
      <c r="B932">
        <v>7.6230000000000002</v>
      </c>
      <c r="C932" s="35">
        <v>46291.901724537027</v>
      </c>
    </row>
    <row r="933" spans="1:3" x14ac:dyDescent="0.3">
      <c r="A933" s="15" t="s">
        <v>4899</v>
      </c>
      <c r="B933">
        <v>1.7030000000000001</v>
      </c>
      <c r="C933" s="35">
        <v>46291.901724537027</v>
      </c>
    </row>
    <row r="934" spans="1:3" x14ac:dyDescent="0.3">
      <c r="A934" s="15" t="s">
        <v>4900</v>
      </c>
      <c r="B934">
        <v>2.6139999999999999</v>
      </c>
      <c r="C934" s="35">
        <v>46291.901724537027</v>
      </c>
    </row>
    <row r="935" spans="1:3" x14ac:dyDescent="0.3">
      <c r="A935" s="15" t="s">
        <v>4901</v>
      </c>
      <c r="B935">
        <v>4.173</v>
      </c>
      <c r="C935" s="35">
        <v>46291.901724537027</v>
      </c>
    </row>
    <row r="936" spans="1:3" x14ac:dyDescent="0.3">
      <c r="A936" s="15" t="s">
        <v>4902</v>
      </c>
      <c r="B936">
        <v>9.5220000000000002</v>
      </c>
      <c r="C936" s="35">
        <v>46291.901724537027</v>
      </c>
    </row>
    <row r="937" spans="1:3" x14ac:dyDescent="0.3">
      <c r="A937" s="15" t="s">
        <v>4903</v>
      </c>
      <c r="B937">
        <v>25.414000000000001</v>
      </c>
      <c r="C937" s="35">
        <v>46291.901724537027</v>
      </c>
    </row>
    <row r="938" spans="1:3" x14ac:dyDescent="0.3">
      <c r="A938" s="15" t="s">
        <v>4904</v>
      </c>
      <c r="B938">
        <v>26.297999999999998</v>
      </c>
      <c r="C938" s="35">
        <v>46291.901724537027</v>
      </c>
    </row>
    <row r="939" spans="1:3" x14ac:dyDescent="0.3">
      <c r="A939" s="15" t="s">
        <v>4905</v>
      </c>
      <c r="B939">
        <v>4.5279999999999996</v>
      </c>
      <c r="C939" s="35">
        <v>46291.901724537027</v>
      </c>
    </row>
    <row r="940" spans="1:3" x14ac:dyDescent="0.3">
      <c r="A940" s="15" t="s">
        <v>4906</v>
      </c>
      <c r="B940">
        <v>10.031000000000001</v>
      </c>
      <c r="C940" s="35">
        <v>46291.901724537027</v>
      </c>
    </row>
    <row r="941" spans="1:3" x14ac:dyDescent="0.3">
      <c r="A941" s="15" t="s">
        <v>4907</v>
      </c>
      <c r="B941">
        <v>18.617000000000001</v>
      </c>
      <c r="C941" s="35">
        <v>46291.901724537027</v>
      </c>
    </row>
    <row r="942" spans="1:3" x14ac:dyDescent="0.3">
      <c r="A942" s="15" t="s">
        <v>4908</v>
      </c>
      <c r="B942">
        <v>21.664000000000001</v>
      </c>
      <c r="C942" s="35">
        <v>46291.901724537027</v>
      </c>
    </row>
    <row r="943" spans="1:3" x14ac:dyDescent="0.3">
      <c r="A943" s="15" t="s">
        <v>4909</v>
      </c>
      <c r="B943">
        <v>8.0079999999999991</v>
      </c>
      <c r="C943" s="35">
        <v>46291.901724537027</v>
      </c>
    </row>
    <row r="944" spans="1:3" x14ac:dyDescent="0.3">
      <c r="A944" s="15" t="s">
        <v>4910</v>
      </c>
      <c r="B944">
        <v>0.80800000000000005</v>
      </c>
      <c r="C944" s="35">
        <v>46291.901724537027</v>
      </c>
    </row>
    <row r="945" spans="1:3" x14ac:dyDescent="0.3">
      <c r="A945" s="15" t="s">
        <v>4911</v>
      </c>
      <c r="B945">
        <v>2.0249999999999999</v>
      </c>
      <c r="C945" s="35">
        <v>46291.901724537027</v>
      </c>
    </row>
    <row r="946" spans="1:3" x14ac:dyDescent="0.3">
      <c r="A946" s="15" t="s">
        <v>4912</v>
      </c>
      <c r="B946">
        <v>1.7629999999999999</v>
      </c>
      <c r="C946" s="35">
        <v>46291.901724537027</v>
      </c>
    </row>
    <row r="947" spans="1:3" x14ac:dyDescent="0.3">
      <c r="A947" s="15" t="s">
        <v>4913</v>
      </c>
      <c r="B947">
        <v>2.2679999999999998</v>
      </c>
      <c r="C947" s="35">
        <v>46291.901724537027</v>
      </c>
    </row>
    <row r="948" spans="1:3" x14ac:dyDescent="0.3">
      <c r="A948" s="15" t="s">
        <v>4914</v>
      </c>
      <c r="B948">
        <v>3.4649999999999999</v>
      </c>
      <c r="C948" s="35">
        <v>46291.901724537027</v>
      </c>
    </row>
    <row r="949" spans="1:3" x14ac:dyDescent="0.3">
      <c r="A949" s="15" t="s">
        <v>4915</v>
      </c>
      <c r="B949">
        <v>2.4449999999999998</v>
      </c>
      <c r="C949" s="35">
        <v>46291.901724537027</v>
      </c>
    </row>
    <row r="950" spans="1:3" x14ac:dyDescent="0.3">
      <c r="A950" s="15" t="s">
        <v>4916</v>
      </c>
      <c r="B950">
        <v>2.6859999999999999</v>
      </c>
      <c r="C950" s="35">
        <v>46291.901724537027</v>
      </c>
    </row>
    <row r="951" spans="1:3" x14ac:dyDescent="0.3">
      <c r="A951" s="15" t="s">
        <v>4917</v>
      </c>
      <c r="B951">
        <v>2.3879999999999999</v>
      </c>
      <c r="C951" s="35">
        <v>46291.901724537027</v>
      </c>
    </row>
    <row r="952" spans="1:3" x14ac:dyDescent="0.3">
      <c r="A952" s="15" t="s">
        <v>4918</v>
      </c>
      <c r="B952">
        <v>0.60399999999999998</v>
      </c>
      <c r="C952" s="35">
        <v>46291.901724537027</v>
      </c>
    </row>
    <row r="953" spans="1:3" x14ac:dyDescent="0.3">
      <c r="A953" s="15" t="s">
        <v>4919</v>
      </c>
      <c r="B953">
        <v>1.982</v>
      </c>
      <c r="C953" s="35">
        <v>46291.901724537027</v>
      </c>
    </row>
    <row r="954" spans="1:3" x14ac:dyDescent="0.3">
      <c r="A954" s="15" t="s">
        <v>4920</v>
      </c>
      <c r="B954">
        <v>1.9</v>
      </c>
      <c r="C954" s="35">
        <v>46291.901724537027</v>
      </c>
    </row>
    <row r="955" spans="1:3" x14ac:dyDescent="0.3">
      <c r="A955" s="15" t="s">
        <v>4921</v>
      </c>
      <c r="B955">
        <v>2.3719999999999999</v>
      </c>
      <c r="C955" s="35">
        <v>46291.901724537027</v>
      </c>
    </row>
    <row r="956" spans="1:3" x14ac:dyDescent="0.3">
      <c r="A956" s="15" t="s">
        <v>4922</v>
      </c>
      <c r="B956">
        <v>2.363</v>
      </c>
      <c r="C956" s="35">
        <v>46291.901724537027</v>
      </c>
    </row>
    <row r="957" spans="1:3" x14ac:dyDescent="0.3">
      <c r="A957" s="15" t="s">
        <v>4923</v>
      </c>
      <c r="B957">
        <v>2.7829999999999999</v>
      </c>
      <c r="C957" s="35">
        <v>46291.901724537027</v>
      </c>
    </row>
    <row r="958" spans="1:3" x14ac:dyDescent="0.3">
      <c r="A958" s="15" t="s">
        <v>4924</v>
      </c>
      <c r="B958">
        <v>3.0230000000000001</v>
      </c>
      <c r="C958" s="35">
        <v>46291.901724537027</v>
      </c>
    </row>
    <row r="959" spans="1:3" x14ac:dyDescent="0.3">
      <c r="A959" s="15" t="s">
        <v>4925</v>
      </c>
      <c r="B959">
        <v>2.2069999999999999</v>
      </c>
      <c r="C959" s="35">
        <v>46291.901724537027</v>
      </c>
    </row>
    <row r="960" spans="1:3" x14ac:dyDescent="0.3">
      <c r="A960" s="15" t="s">
        <v>4926</v>
      </c>
      <c r="B960">
        <v>1.9019999999999999</v>
      </c>
      <c r="C960" s="35">
        <v>46291.901724537027</v>
      </c>
    </row>
    <row r="961" spans="1:3" x14ac:dyDescent="0.3">
      <c r="A961" s="15" t="s">
        <v>4927</v>
      </c>
      <c r="B961">
        <v>1.425</v>
      </c>
      <c r="C961" s="35">
        <v>46291.901724537027</v>
      </c>
    </row>
    <row r="962" spans="1:3" x14ac:dyDescent="0.3">
      <c r="A962" s="15" t="s">
        <v>4928</v>
      </c>
      <c r="B962">
        <v>2.5009999999999999</v>
      </c>
      <c r="C962" s="35">
        <v>46291.901724537027</v>
      </c>
    </row>
    <row r="963" spans="1:3" x14ac:dyDescent="0.3">
      <c r="A963" s="15" t="s">
        <v>4929</v>
      </c>
      <c r="B963">
        <v>0.499</v>
      </c>
      <c r="C963" s="35">
        <v>46291.901724537027</v>
      </c>
    </row>
    <row r="964" spans="1:3" x14ac:dyDescent="0.3">
      <c r="A964" s="15" t="s">
        <v>4930</v>
      </c>
      <c r="B964">
        <v>0.107</v>
      </c>
      <c r="C964" s="35">
        <v>46291.901724537027</v>
      </c>
    </row>
    <row r="965" spans="1:3" x14ac:dyDescent="0.3">
      <c r="A965" s="15" t="s">
        <v>4931</v>
      </c>
      <c r="B965">
        <v>2.2370000000000001</v>
      </c>
      <c r="C965" s="35">
        <v>46291.901724537027</v>
      </c>
    </row>
    <row r="966" spans="1:3" x14ac:dyDescent="0.3">
      <c r="A966" s="15" t="s">
        <v>4932</v>
      </c>
      <c r="B966">
        <v>2.9319999999999999</v>
      </c>
      <c r="C966" s="35">
        <v>46291.901724537027</v>
      </c>
    </row>
    <row r="967" spans="1:3" x14ac:dyDescent="0.3">
      <c r="A967" s="15" t="s">
        <v>4933</v>
      </c>
      <c r="B967">
        <v>0.624</v>
      </c>
      <c r="C967" s="35">
        <v>46291.901724537027</v>
      </c>
    </row>
    <row r="968" spans="1:3" x14ac:dyDescent="0.3">
      <c r="A968" s="15" t="s">
        <v>4934</v>
      </c>
      <c r="B968">
        <v>2.2290000000000001</v>
      </c>
      <c r="C968" s="35">
        <v>46291.901724537027</v>
      </c>
    </row>
    <row r="969" spans="1:3" x14ac:dyDescent="0.3">
      <c r="A969" s="15" t="s">
        <v>4935</v>
      </c>
      <c r="B969">
        <v>3.6640000000000001</v>
      </c>
      <c r="C969" s="35">
        <v>46291.901724537027</v>
      </c>
    </row>
    <row r="970" spans="1:3" x14ac:dyDescent="0.3">
      <c r="A970" s="15" t="s">
        <v>4936</v>
      </c>
      <c r="B970">
        <v>2.9020000000000001</v>
      </c>
      <c r="C970" s="35">
        <v>46291.901724537027</v>
      </c>
    </row>
    <row r="971" spans="1:3" x14ac:dyDescent="0.3">
      <c r="A971" s="15" t="s">
        <v>4937</v>
      </c>
      <c r="B971">
        <v>1.272</v>
      </c>
      <c r="C971" s="35">
        <v>46291.901724537027</v>
      </c>
    </row>
    <row r="972" spans="1:3" x14ac:dyDescent="0.3">
      <c r="A972" s="15" t="s">
        <v>4938</v>
      </c>
      <c r="B972">
        <v>2.2770000000000001</v>
      </c>
      <c r="C972" s="35">
        <v>46291.901724537027</v>
      </c>
    </row>
    <row r="973" spans="1:3" x14ac:dyDescent="0.3">
      <c r="A973" s="15" t="s">
        <v>4939</v>
      </c>
      <c r="B973">
        <v>0.46200000000000002</v>
      </c>
      <c r="C973" s="35">
        <v>46291.901724537027</v>
      </c>
    </row>
    <row r="974" spans="1:3" x14ac:dyDescent="0.3">
      <c r="A974" s="15" t="s">
        <v>4940</v>
      </c>
      <c r="B974">
        <v>1.69</v>
      </c>
      <c r="C974" s="35">
        <v>46291.901724537027</v>
      </c>
    </row>
    <row r="975" spans="1:3" x14ac:dyDescent="0.3">
      <c r="A975" s="15" t="s">
        <v>4941</v>
      </c>
      <c r="B975">
        <v>4.1820000000000004</v>
      </c>
      <c r="C975" s="35">
        <v>46291.901724537027</v>
      </c>
    </row>
    <row r="976" spans="1:3" x14ac:dyDescent="0.3">
      <c r="A976" s="15" t="s">
        <v>4942</v>
      </c>
      <c r="B976">
        <v>0.499</v>
      </c>
      <c r="C976" s="35">
        <v>46291.901724537027</v>
      </c>
    </row>
    <row r="977" spans="1:3" x14ac:dyDescent="0.3">
      <c r="A977" s="15" t="s">
        <v>4943</v>
      </c>
      <c r="B977">
        <v>3.1840000000000002</v>
      </c>
      <c r="C977" s="35">
        <v>46291.901724537027</v>
      </c>
    </row>
    <row r="978" spans="1:3" x14ac:dyDescent="0.3">
      <c r="A978" s="15" t="s">
        <v>4944</v>
      </c>
      <c r="B978">
        <v>3.6619999999999999</v>
      </c>
      <c r="C978" s="35">
        <v>46291.901724537027</v>
      </c>
    </row>
    <row r="979" spans="1:3" x14ac:dyDescent="0.3">
      <c r="A979" s="15" t="s">
        <v>4945</v>
      </c>
      <c r="B979">
        <v>27.713999999999999</v>
      </c>
      <c r="C979" s="35">
        <v>46291.901724537027</v>
      </c>
    </row>
    <row r="980" spans="1:3" x14ac:dyDescent="0.3">
      <c r="A980" s="15" t="s">
        <v>4946</v>
      </c>
      <c r="B980">
        <v>0.51400000000000001</v>
      </c>
      <c r="C980" s="35">
        <v>46291.901724537027</v>
      </c>
    </row>
    <row r="981" spans="1:3" x14ac:dyDescent="0.3">
      <c r="A981" s="15" t="s">
        <v>4947</v>
      </c>
      <c r="B981">
        <v>1.33</v>
      </c>
      <c r="C981" s="35">
        <v>46291.901724537027</v>
      </c>
    </row>
    <row r="982" spans="1:3" x14ac:dyDescent="0.3">
      <c r="A982" s="15" t="s">
        <v>4948</v>
      </c>
      <c r="B982">
        <v>0.20699999999999999</v>
      </c>
      <c r="C982" s="35">
        <v>46291.901724537027</v>
      </c>
    </row>
    <row r="983" spans="1:3" x14ac:dyDescent="0.3">
      <c r="A983" s="15" t="s">
        <v>4949</v>
      </c>
      <c r="B983">
        <v>1.1990000000000001</v>
      </c>
      <c r="C983" s="35">
        <v>46291.901724537027</v>
      </c>
    </row>
    <row r="984" spans="1:3" x14ac:dyDescent="0.3">
      <c r="A984" s="15" t="s">
        <v>4950</v>
      </c>
      <c r="B984">
        <v>3.0939999999999999</v>
      </c>
      <c r="C984" s="35">
        <v>46291.901724537027</v>
      </c>
    </row>
    <row r="985" spans="1:3" x14ac:dyDescent="0.3">
      <c r="A985" s="15" t="s">
        <v>4951</v>
      </c>
      <c r="B985">
        <v>2.2469999999999999</v>
      </c>
      <c r="C985" s="35">
        <v>46291.901724537027</v>
      </c>
    </row>
    <row r="986" spans="1:3" x14ac:dyDescent="0.3">
      <c r="A986" s="15" t="s">
        <v>4952</v>
      </c>
      <c r="B986">
        <v>2.6819999999999999</v>
      </c>
      <c r="C986" s="35">
        <v>46291.901724537027</v>
      </c>
    </row>
    <row r="987" spans="1:3" x14ac:dyDescent="0.3">
      <c r="A987" s="15" t="s">
        <v>4953</v>
      </c>
      <c r="B987">
        <v>3.444</v>
      </c>
      <c r="C987" s="35">
        <v>46291.901724537027</v>
      </c>
    </row>
    <row r="988" spans="1:3" x14ac:dyDescent="0.3">
      <c r="A988" s="15" t="s">
        <v>4954</v>
      </c>
      <c r="B988">
        <v>1.6020000000000001</v>
      </c>
      <c r="C988" s="35">
        <v>46291.901724537027</v>
      </c>
    </row>
    <row r="989" spans="1:3" x14ac:dyDescent="0.3">
      <c r="A989" s="15" t="s">
        <v>4955</v>
      </c>
      <c r="B989">
        <v>0.22700000000000001</v>
      </c>
      <c r="C989" s="35">
        <v>46291.901724537027</v>
      </c>
    </row>
    <row r="990" spans="1:3" x14ac:dyDescent="0.3">
      <c r="A990" s="15" t="s">
        <v>4956</v>
      </c>
      <c r="B990">
        <v>2.911</v>
      </c>
      <c r="C990" s="35">
        <v>46291.901724537027</v>
      </c>
    </row>
    <row r="991" spans="1:3" x14ac:dyDescent="0.3">
      <c r="A991" s="15" t="s">
        <v>4957</v>
      </c>
      <c r="B991">
        <v>0.84099999999999997</v>
      </c>
      <c r="C991" s="35">
        <v>46291.901724537027</v>
      </c>
    </row>
    <row r="992" spans="1:3" x14ac:dyDescent="0.3">
      <c r="A992" s="15" t="s">
        <v>4958</v>
      </c>
      <c r="B992">
        <v>1.288</v>
      </c>
      <c r="C992" s="35">
        <v>46291.901724537027</v>
      </c>
    </row>
    <row r="993" spans="1:3" x14ac:dyDescent="0.3">
      <c r="A993" s="15" t="s">
        <v>4959</v>
      </c>
      <c r="B993">
        <v>1.6819999999999999</v>
      </c>
      <c r="C993" s="35">
        <v>46291.901724537027</v>
      </c>
    </row>
    <row r="994" spans="1:3" x14ac:dyDescent="0.3">
      <c r="A994" s="15" t="s">
        <v>4960</v>
      </c>
      <c r="B994">
        <v>1.6519999999999999</v>
      </c>
      <c r="C994" s="35">
        <v>46291.901724537027</v>
      </c>
    </row>
    <row r="995" spans="1:3" x14ac:dyDescent="0.3">
      <c r="A995" s="15" t="s">
        <v>4961</v>
      </c>
      <c r="B995">
        <v>3.823</v>
      </c>
      <c r="C995" s="35">
        <v>46291.901724537027</v>
      </c>
    </row>
    <row r="996" spans="1:3" x14ac:dyDescent="0.3">
      <c r="A996" s="15" t="s">
        <v>4962</v>
      </c>
      <c r="B996">
        <v>2.0720000000000001</v>
      </c>
      <c r="C996" s="35">
        <v>46291.901724537027</v>
      </c>
    </row>
    <row r="997" spans="1:3" x14ac:dyDescent="0.3">
      <c r="A997" s="15" t="s">
        <v>4963</v>
      </c>
      <c r="B997">
        <v>4.7709999999999999</v>
      </c>
      <c r="C997" s="35">
        <v>46291.901724537027</v>
      </c>
    </row>
    <row r="998" spans="1:3" x14ac:dyDescent="0.3">
      <c r="A998" s="15" t="s">
        <v>4964</v>
      </c>
      <c r="B998">
        <v>4.7720000000000002</v>
      </c>
      <c r="C998" s="35">
        <v>46291.901724537027</v>
      </c>
    </row>
    <row r="999" spans="1:3" x14ac:dyDescent="0.3">
      <c r="A999" s="15" t="s">
        <v>4965</v>
      </c>
      <c r="B999">
        <v>0.60699999999999998</v>
      </c>
      <c r="C999" s="35">
        <v>46291.901724537027</v>
      </c>
    </row>
    <row r="1000" spans="1:3" x14ac:dyDescent="0.3">
      <c r="A1000" s="15" t="s">
        <v>4966</v>
      </c>
      <c r="B1000">
        <v>3.4660000000000002</v>
      </c>
      <c r="C1000" s="35">
        <v>46291.901724537027</v>
      </c>
    </row>
    <row r="1001" spans="1:3" x14ac:dyDescent="0.3">
      <c r="A1001" s="15" t="s">
        <v>4967</v>
      </c>
      <c r="B1001">
        <v>2.9780000000000002</v>
      </c>
      <c r="C1001" s="35">
        <v>46291.901724537027</v>
      </c>
    </row>
    <row r="1002" spans="1:3" x14ac:dyDescent="0.3">
      <c r="A1002" s="15" t="s">
        <v>4968</v>
      </c>
      <c r="B1002">
        <v>2.3149999999999999</v>
      </c>
      <c r="C1002" s="35">
        <v>46291.901724537027</v>
      </c>
    </row>
    <row r="1003" spans="1:3" x14ac:dyDescent="0.3">
      <c r="A1003" s="15" t="s">
        <v>4969</v>
      </c>
      <c r="B1003">
        <v>2.2250000000000001</v>
      </c>
      <c r="C1003" s="35">
        <v>46291.901724537027</v>
      </c>
    </row>
    <row r="1004" spans="1:3" x14ac:dyDescent="0.3">
      <c r="A1004" s="15" t="s">
        <v>4970</v>
      </c>
      <c r="B1004">
        <v>0.59899999999999998</v>
      </c>
      <c r="C1004" s="35">
        <v>46291.901724537027</v>
      </c>
    </row>
    <row r="1005" spans="1:3" x14ac:dyDescent="0.3">
      <c r="A1005" s="15" t="s">
        <v>4971</v>
      </c>
      <c r="B1005">
        <v>2.1179999999999999</v>
      </c>
      <c r="C1005" s="35">
        <v>46291.901724537027</v>
      </c>
    </row>
    <row r="1006" spans="1:3" x14ac:dyDescent="0.3">
      <c r="A1006" s="15" t="s">
        <v>4972</v>
      </c>
      <c r="B1006">
        <v>2.06</v>
      </c>
      <c r="C1006" s="35">
        <v>46291.901724537027</v>
      </c>
    </row>
    <row r="1007" spans="1:3" x14ac:dyDescent="0.3">
      <c r="A1007" s="15" t="s">
        <v>4973</v>
      </c>
      <c r="B1007">
        <v>0.40200000000000002</v>
      </c>
      <c r="C1007" s="35">
        <v>46291.901724537027</v>
      </c>
    </row>
    <row r="1008" spans="1:3" x14ac:dyDescent="0.3">
      <c r="A1008" s="15" t="s">
        <v>4974</v>
      </c>
      <c r="B1008">
        <v>3.7050000000000001</v>
      </c>
      <c r="C1008" s="35">
        <v>46291.901724537027</v>
      </c>
    </row>
    <row r="1009" spans="1:3" x14ac:dyDescent="0.3">
      <c r="A1009" s="15" t="s">
        <v>4975</v>
      </c>
      <c r="B1009">
        <v>3.7389999999999999</v>
      </c>
      <c r="C1009" s="35">
        <v>46291.901724537027</v>
      </c>
    </row>
    <row r="1010" spans="1:3" x14ac:dyDescent="0.3">
      <c r="A1010" s="15" t="s">
        <v>4976</v>
      </c>
      <c r="B1010">
        <v>3.8319999999999999</v>
      </c>
      <c r="C1010" s="35">
        <v>46291.901724537027</v>
      </c>
    </row>
    <row r="1011" spans="1:3" x14ac:dyDescent="0.3">
      <c r="A1011" s="15" t="s">
        <v>4977</v>
      </c>
      <c r="B1011">
        <v>3.0139999999999998</v>
      </c>
      <c r="C1011" s="35">
        <v>46291.901724537027</v>
      </c>
    </row>
    <row r="1012" spans="1:3" x14ac:dyDescent="0.3">
      <c r="A1012" s="15" t="s">
        <v>4978</v>
      </c>
      <c r="B1012">
        <v>4.1120000000000001</v>
      </c>
      <c r="C1012" s="35">
        <v>46291.901724537027</v>
      </c>
    </row>
    <row r="1013" spans="1:3" x14ac:dyDescent="0.3">
      <c r="A1013" s="15" t="s">
        <v>4979</v>
      </c>
      <c r="B1013">
        <v>4.7469999999999999</v>
      </c>
      <c r="C1013" s="35">
        <v>46291.901724537027</v>
      </c>
    </row>
    <row r="1014" spans="1:3" x14ac:dyDescent="0.3">
      <c r="A1014" s="15" t="s">
        <v>4980</v>
      </c>
      <c r="B1014">
        <v>3.75</v>
      </c>
      <c r="C1014" s="35">
        <v>46291.901724537027</v>
      </c>
    </row>
    <row r="1015" spans="1:3" x14ac:dyDescent="0.3">
      <c r="A1015" s="15" t="s">
        <v>4981</v>
      </c>
      <c r="B1015">
        <v>3.677</v>
      </c>
      <c r="C1015" s="35">
        <v>46291.901724537027</v>
      </c>
    </row>
    <row r="1016" spans="1:3" x14ac:dyDescent="0.3">
      <c r="A1016" s="15" t="s">
        <v>4982</v>
      </c>
      <c r="B1016">
        <v>0.248</v>
      </c>
      <c r="C1016" s="35">
        <v>46291.901724537027</v>
      </c>
    </row>
    <row r="1017" spans="1:3" x14ac:dyDescent="0.3">
      <c r="A1017" s="15" t="s">
        <v>4983</v>
      </c>
      <c r="B1017">
        <v>3.6920000000000002</v>
      </c>
      <c r="C1017" s="35">
        <v>46291.901724537027</v>
      </c>
    </row>
    <row r="1018" spans="1:3" x14ac:dyDescent="0.3">
      <c r="A1018" s="15" t="s">
        <v>4984</v>
      </c>
      <c r="B1018">
        <v>3.609</v>
      </c>
      <c r="C1018" s="35">
        <v>46291.901724537027</v>
      </c>
    </row>
    <row r="1019" spans="1:3" x14ac:dyDescent="0.3">
      <c r="A1019" s="15" t="s">
        <v>4985</v>
      </c>
      <c r="B1019">
        <v>1.552</v>
      </c>
      <c r="C1019" s="35">
        <v>46291.901724537027</v>
      </c>
    </row>
    <row r="1020" spans="1:3" x14ac:dyDescent="0.3">
      <c r="A1020" s="15" t="s">
        <v>4986</v>
      </c>
      <c r="B1020">
        <v>0.28199999999999997</v>
      </c>
      <c r="C1020" s="35">
        <v>46291.901724537027</v>
      </c>
    </row>
    <row r="1021" spans="1:3" x14ac:dyDescent="0.3">
      <c r="A1021" s="15" t="s">
        <v>4987</v>
      </c>
      <c r="B1021">
        <v>0.32900000000000001</v>
      </c>
      <c r="C1021" s="35">
        <v>46291.901724537027</v>
      </c>
    </row>
    <row r="1022" spans="1:3" x14ac:dyDescent="0.3">
      <c r="A1022" s="15" t="s">
        <v>4988</v>
      </c>
      <c r="B1022">
        <v>1.954</v>
      </c>
      <c r="C1022" s="35">
        <v>46291.901724537027</v>
      </c>
    </row>
    <row r="1023" spans="1:3" x14ac:dyDescent="0.3">
      <c r="A1023" s="15" t="s">
        <v>4989</v>
      </c>
      <c r="B1023">
        <v>1.8340000000000001</v>
      </c>
      <c r="C1023" s="35">
        <v>46291.901724537027</v>
      </c>
    </row>
    <row r="1024" spans="1:3" x14ac:dyDescent="0.3">
      <c r="A1024" s="15" t="s">
        <v>4990</v>
      </c>
      <c r="B1024">
        <v>2.427</v>
      </c>
      <c r="C1024" s="35">
        <v>46291.901724537027</v>
      </c>
    </row>
    <row r="1025" spans="1:3" x14ac:dyDescent="0.3">
      <c r="A1025" s="15" t="s">
        <v>4991</v>
      </c>
      <c r="B1025">
        <v>1.6919999999999999</v>
      </c>
      <c r="C1025" s="35">
        <v>46291.901724537027</v>
      </c>
    </row>
    <row r="1026" spans="1:3" x14ac:dyDescent="0.3">
      <c r="A1026" s="15" t="s">
        <v>4992</v>
      </c>
      <c r="B1026">
        <v>0.40600000000000003</v>
      </c>
      <c r="C1026" s="35">
        <v>46291.901724537027</v>
      </c>
    </row>
    <row r="1027" spans="1:3" x14ac:dyDescent="0.3">
      <c r="A1027" s="15" t="s">
        <v>4993</v>
      </c>
      <c r="B1027">
        <v>2.9550000000000001</v>
      </c>
      <c r="C1027" s="35">
        <v>46291.901724537027</v>
      </c>
    </row>
    <row r="1028" spans="1:3" x14ac:dyDescent="0.3">
      <c r="A1028" s="15" t="s">
        <v>4994</v>
      </c>
      <c r="B1028">
        <v>4.0069999999999997</v>
      </c>
      <c r="C1028" s="35">
        <v>46291.901724537027</v>
      </c>
    </row>
    <row r="1029" spans="1:3" x14ac:dyDescent="0.3">
      <c r="A1029" s="15" t="s">
        <v>4995</v>
      </c>
      <c r="B1029">
        <v>8.8999999999999996E-2</v>
      </c>
      <c r="C1029" s="35">
        <v>46291.901724537027</v>
      </c>
    </row>
    <row r="1030" spans="1:3" x14ac:dyDescent="0.3">
      <c r="A1030" s="15" t="s">
        <v>4996</v>
      </c>
      <c r="B1030">
        <v>1.98</v>
      </c>
      <c r="C1030" s="35">
        <v>46291.901724537027</v>
      </c>
    </row>
    <row r="1031" spans="1:3" x14ac:dyDescent="0.3">
      <c r="A1031" s="15" t="s">
        <v>4997</v>
      </c>
      <c r="B1031">
        <v>1.7390000000000001</v>
      </c>
      <c r="C1031" s="35">
        <v>46291.901724537027</v>
      </c>
    </row>
    <row r="1032" spans="1:3" x14ac:dyDescent="0.3">
      <c r="A1032" s="15" t="s">
        <v>4998</v>
      </c>
      <c r="B1032">
        <v>3.105</v>
      </c>
      <c r="C1032" s="35">
        <v>46291.901724537027</v>
      </c>
    </row>
    <row r="1033" spans="1:3" x14ac:dyDescent="0.3">
      <c r="A1033" s="15" t="s">
        <v>4999</v>
      </c>
      <c r="B1033">
        <v>1.7609999999999999</v>
      </c>
      <c r="C1033" s="35">
        <v>46291.901724537027</v>
      </c>
    </row>
    <row r="1034" spans="1:3" x14ac:dyDescent="0.3">
      <c r="A1034" s="15" t="s">
        <v>5000</v>
      </c>
      <c r="B1034">
        <v>2.0920000000000001</v>
      </c>
      <c r="C1034" s="35">
        <v>46291.901724537027</v>
      </c>
    </row>
    <row r="1035" spans="1:3" x14ac:dyDescent="0.3">
      <c r="A1035" s="15" t="s">
        <v>5001</v>
      </c>
      <c r="B1035">
        <v>0.56999999999999995</v>
      </c>
      <c r="C1035" s="35">
        <v>46291.901724537027</v>
      </c>
    </row>
    <row r="1036" spans="1:3" x14ac:dyDescent="0.3">
      <c r="A1036" s="15" t="s">
        <v>5002</v>
      </c>
      <c r="B1036">
        <v>1.8360000000000001</v>
      </c>
      <c r="C1036" s="35">
        <v>46291.901724537027</v>
      </c>
    </row>
    <row r="1037" spans="1:3" x14ac:dyDescent="0.3">
      <c r="A1037" s="15" t="s">
        <v>5003</v>
      </c>
      <c r="B1037">
        <v>1.637</v>
      </c>
      <c r="C1037" s="35">
        <v>46291.901724537027</v>
      </c>
    </row>
    <row r="1038" spans="1:3" x14ac:dyDescent="0.3">
      <c r="A1038" s="15" t="s">
        <v>5004</v>
      </c>
      <c r="B1038">
        <v>8.7759999999999998</v>
      </c>
      <c r="C1038" s="35">
        <v>46291.901724537027</v>
      </c>
    </row>
    <row r="1039" spans="1:3" x14ac:dyDescent="0.3">
      <c r="A1039" s="15" t="s">
        <v>5005</v>
      </c>
      <c r="B1039">
        <v>1.008</v>
      </c>
      <c r="C1039" s="35">
        <v>46291.901724537027</v>
      </c>
    </row>
    <row r="1040" spans="1:3" x14ac:dyDescent="0.3">
      <c r="A1040" s="15" t="s">
        <v>5006</v>
      </c>
      <c r="B1040">
        <v>3.35</v>
      </c>
      <c r="C1040" s="35">
        <v>46291.901724537027</v>
      </c>
    </row>
    <row r="1041" spans="1:3" x14ac:dyDescent="0.3">
      <c r="A1041" s="15" t="s">
        <v>5007</v>
      </c>
      <c r="B1041">
        <v>6.1989999999999998</v>
      </c>
      <c r="C1041" s="35">
        <v>46291.901724537027</v>
      </c>
    </row>
    <row r="1042" spans="1:3" x14ac:dyDescent="0.3">
      <c r="A1042" s="15" t="s">
        <v>5008</v>
      </c>
      <c r="B1042">
        <v>3.4430000000000001</v>
      </c>
      <c r="C1042" s="35">
        <v>46291.901724537027</v>
      </c>
    </row>
    <row r="1043" spans="1:3" x14ac:dyDescent="0.3">
      <c r="A1043" s="15" t="s">
        <v>5009</v>
      </c>
      <c r="B1043">
        <v>3.4119999999999999</v>
      </c>
      <c r="C1043" s="35">
        <v>46291.901724537027</v>
      </c>
    </row>
    <row r="1044" spans="1:3" x14ac:dyDescent="0.3">
      <c r="A1044" s="15" t="s">
        <v>5010</v>
      </c>
      <c r="B1044">
        <v>7.9980000000000002</v>
      </c>
      <c r="C1044" s="35">
        <v>46291.901724537027</v>
      </c>
    </row>
    <row r="1045" spans="1:3" x14ac:dyDescent="0.3">
      <c r="A1045" s="15" t="s">
        <v>5011</v>
      </c>
      <c r="B1045">
        <v>0.82899999999999996</v>
      </c>
      <c r="C1045" s="35">
        <v>46291.901724537027</v>
      </c>
    </row>
    <row r="1046" spans="1:3" x14ac:dyDescent="0.3">
      <c r="A1046" s="15" t="s">
        <v>5012</v>
      </c>
      <c r="B1046">
        <v>1.84</v>
      </c>
      <c r="C1046" s="35">
        <v>46291.901724537027</v>
      </c>
    </row>
    <row r="1047" spans="1:3" x14ac:dyDescent="0.3">
      <c r="A1047" s="15" t="s">
        <v>5013</v>
      </c>
      <c r="B1047">
        <v>1.163</v>
      </c>
      <c r="C1047" s="35">
        <v>46291.901724537027</v>
      </c>
    </row>
    <row r="1048" spans="1:3" x14ac:dyDescent="0.3">
      <c r="A1048" s="15" t="s">
        <v>5014</v>
      </c>
      <c r="B1048">
        <v>3.6739999999999999</v>
      </c>
      <c r="C1048" s="35">
        <v>46291.901724537027</v>
      </c>
    </row>
    <row r="1049" spans="1:3" x14ac:dyDescent="0.3">
      <c r="A1049" s="15" t="s">
        <v>5015</v>
      </c>
      <c r="B1049">
        <v>7.109</v>
      </c>
      <c r="C1049" s="35">
        <v>46291.901724537027</v>
      </c>
    </row>
    <row r="1050" spans="1:3" x14ac:dyDescent="0.3">
      <c r="A1050" s="15" t="s">
        <v>5016</v>
      </c>
      <c r="B1050">
        <v>4.1020000000000003</v>
      </c>
      <c r="C1050" s="35">
        <v>46291.901724537027</v>
      </c>
    </row>
    <row r="1051" spans="1:3" x14ac:dyDescent="0.3">
      <c r="A1051" s="15" t="s">
        <v>5017</v>
      </c>
      <c r="B1051">
        <v>3.5859999999999999</v>
      </c>
      <c r="C1051" s="35">
        <v>46291.901724537027</v>
      </c>
    </row>
    <row r="1052" spans="1:3" x14ac:dyDescent="0.3">
      <c r="A1052" s="15" t="s">
        <v>5018</v>
      </c>
      <c r="B1052">
        <v>0.52800000000000002</v>
      </c>
      <c r="C1052" s="35">
        <v>46291.901724537027</v>
      </c>
    </row>
    <row r="1053" spans="1:3" x14ac:dyDescent="0.3">
      <c r="A1053" s="15" t="s">
        <v>5019</v>
      </c>
      <c r="B1053">
        <v>0.95</v>
      </c>
      <c r="C1053" s="35">
        <v>46291.901724537027</v>
      </c>
    </row>
    <row r="1054" spans="1:3" x14ac:dyDescent="0.3">
      <c r="A1054" s="15" t="s">
        <v>5020</v>
      </c>
      <c r="B1054">
        <v>2.3180000000000001</v>
      </c>
      <c r="C1054" s="35">
        <v>46291.901724537027</v>
      </c>
    </row>
    <row r="1055" spans="1:3" x14ac:dyDescent="0.3">
      <c r="A1055" s="15" t="s">
        <v>5021</v>
      </c>
      <c r="B1055">
        <v>3.7629999999999999</v>
      </c>
      <c r="C1055" s="35">
        <v>46291.901724537027</v>
      </c>
    </row>
    <row r="1056" spans="1:3" x14ac:dyDescent="0.3">
      <c r="A1056" s="15" t="s">
        <v>5022</v>
      </c>
      <c r="B1056">
        <v>0.46200000000000002</v>
      </c>
      <c r="C1056" s="35">
        <v>46291.901724537027</v>
      </c>
    </row>
    <row r="1057" spans="1:3" x14ac:dyDescent="0.3">
      <c r="A1057" s="15" t="s">
        <v>5023</v>
      </c>
      <c r="B1057">
        <v>24.582999999999998</v>
      </c>
      <c r="C1057" s="35">
        <v>46291.901724537027</v>
      </c>
    </row>
    <row r="1058" spans="1:3" x14ac:dyDescent="0.3">
      <c r="A1058" s="15" t="s">
        <v>5024</v>
      </c>
      <c r="B1058">
        <v>0.96599999999999997</v>
      </c>
      <c r="C1058" s="35">
        <v>46291.901724537027</v>
      </c>
    </row>
    <row r="1059" spans="1:3" x14ac:dyDescent="0.3">
      <c r="A1059" s="15" t="s">
        <v>5025</v>
      </c>
      <c r="B1059">
        <v>4.3499999999999996</v>
      </c>
      <c r="C1059" s="35">
        <v>46291.901724537027</v>
      </c>
    </row>
    <row r="1060" spans="1:3" x14ac:dyDescent="0.3">
      <c r="A1060" s="15" t="s">
        <v>5026</v>
      </c>
      <c r="B1060">
        <v>1.548</v>
      </c>
      <c r="C1060" s="35">
        <v>46291.901724537027</v>
      </c>
    </row>
    <row r="1061" spans="1:3" x14ac:dyDescent="0.3">
      <c r="A1061" s="15" t="s">
        <v>5027</v>
      </c>
      <c r="B1061">
        <v>1.0620000000000001</v>
      </c>
      <c r="C1061" s="35">
        <v>46291.901724537027</v>
      </c>
    </row>
    <row r="1062" spans="1:3" x14ac:dyDescent="0.3">
      <c r="A1062" s="15" t="s">
        <v>5028</v>
      </c>
      <c r="B1062">
        <v>0.92100000000000004</v>
      </c>
      <c r="C1062" s="35">
        <v>46291.901724537027</v>
      </c>
    </row>
    <row r="1063" spans="1:3" x14ac:dyDescent="0.3">
      <c r="A1063" s="15" t="s">
        <v>5029</v>
      </c>
      <c r="B1063">
        <v>5.835</v>
      </c>
      <c r="C1063" s="35">
        <v>46291.901724537027</v>
      </c>
    </row>
    <row r="1064" spans="1:3" x14ac:dyDescent="0.3">
      <c r="A1064" s="15" t="s">
        <v>5030</v>
      </c>
      <c r="B1064">
        <v>1.444</v>
      </c>
      <c r="C1064" s="35">
        <v>46291.901724537027</v>
      </c>
    </row>
    <row r="1065" spans="1:3" x14ac:dyDescent="0.3">
      <c r="A1065" s="15" t="s">
        <v>5031</v>
      </c>
      <c r="B1065">
        <v>0.76300000000000001</v>
      </c>
      <c r="C1065" s="35">
        <v>46291.901724537027</v>
      </c>
    </row>
    <row r="1066" spans="1:3" x14ac:dyDescent="0.3">
      <c r="A1066" s="15" t="s">
        <v>5032</v>
      </c>
      <c r="B1066">
        <v>3.657</v>
      </c>
      <c r="C1066" s="35">
        <v>46291.901724537027</v>
      </c>
    </row>
    <row r="1067" spans="1:3" x14ac:dyDescent="0.3">
      <c r="A1067" s="15" t="s">
        <v>5033</v>
      </c>
      <c r="B1067">
        <v>3.11</v>
      </c>
      <c r="C1067" s="35">
        <v>46291.901724537027</v>
      </c>
    </row>
    <row r="1068" spans="1:3" x14ac:dyDescent="0.3">
      <c r="A1068" s="15" t="s">
        <v>5034</v>
      </c>
      <c r="B1068">
        <v>1.3740000000000001</v>
      </c>
      <c r="C1068" s="35">
        <v>46291.901724537027</v>
      </c>
    </row>
    <row r="1069" spans="1:3" x14ac:dyDescent="0.3">
      <c r="A1069" s="15" t="s">
        <v>5035</v>
      </c>
      <c r="B1069">
        <v>1.5229999999999999</v>
      </c>
      <c r="C1069" s="35">
        <v>46291.901724537027</v>
      </c>
    </row>
    <row r="1070" spans="1:3" x14ac:dyDescent="0.3">
      <c r="A1070" s="15" t="s">
        <v>5036</v>
      </c>
      <c r="B1070">
        <v>0.74099999999999999</v>
      </c>
      <c r="C1070" s="35">
        <v>46291.901724537027</v>
      </c>
    </row>
    <row r="1071" spans="1:3" x14ac:dyDescent="0.3">
      <c r="A1071" s="15" t="s">
        <v>5037</v>
      </c>
      <c r="B1071">
        <v>0.79500000000000004</v>
      </c>
      <c r="C1071" s="35">
        <v>46291.901724537027</v>
      </c>
    </row>
    <row r="1072" spans="1:3" x14ac:dyDescent="0.3">
      <c r="A1072" s="15" t="s">
        <v>5038</v>
      </c>
      <c r="B1072">
        <v>0.39100000000000001</v>
      </c>
      <c r="C1072" s="35">
        <v>46291.901724537027</v>
      </c>
    </row>
    <row r="1073" spans="1:3" x14ac:dyDescent="0.3">
      <c r="A1073" s="15" t="s">
        <v>5039</v>
      </c>
      <c r="B1073">
        <v>2.2400000000000002</v>
      </c>
      <c r="C1073" s="35">
        <v>46291.901724537027</v>
      </c>
    </row>
    <row r="1074" spans="1:3" x14ac:dyDescent="0.3">
      <c r="A1074" s="15" t="s">
        <v>5040</v>
      </c>
      <c r="B1074">
        <v>0.58299999999999996</v>
      </c>
      <c r="C1074" s="35">
        <v>46291.901724537027</v>
      </c>
    </row>
    <row r="1075" spans="1:3" x14ac:dyDescent="0.3">
      <c r="A1075" s="15" t="s">
        <v>5041</v>
      </c>
      <c r="B1075">
        <v>1.4570000000000001</v>
      </c>
      <c r="C1075" s="35">
        <v>46291.901724537027</v>
      </c>
    </row>
    <row r="1076" spans="1:3" x14ac:dyDescent="0.3">
      <c r="A1076" s="15" t="s">
        <v>5042</v>
      </c>
      <c r="B1076">
        <v>0.77200000000000002</v>
      </c>
      <c r="C1076" s="35">
        <v>46291.901724537027</v>
      </c>
    </row>
    <row r="1077" spans="1:3" x14ac:dyDescent="0.3">
      <c r="A1077" s="15" t="s">
        <v>5043</v>
      </c>
      <c r="B1077">
        <v>1.5669999999999999</v>
      </c>
      <c r="C1077" s="35">
        <v>46291.901724537027</v>
      </c>
    </row>
    <row r="1078" spans="1:3" x14ac:dyDescent="0.3">
      <c r="A1078" s="15" t="s">
        <v>5044</v>
      </c>
      <c r="B1078">
        <v>1.2230000000000001</v>
      </c>
      <c r="C1078" s="35">
        <v>46291.901724537027</v>
      </c>
    </row>
    <row r="1079" spans="1:3" x14ac:dyDescent="0.3">
      <c r="A1079" s="15" t="s">
        <v>5045</v>
      </c>
      <c r="B1079">
        <v>1.0740000000000001</v>
      </c>
      <c r="C1079" s="35">
        <v>46291.901724537027</v>
      </c>
    </row>
    <row r="1080" spans="1:3" x14ac:dyDescent="0.3">
      <c r="A1080" s="15" t="s">
        <v>5046</v>
      </c>
      <c r="B1080">
        <v>1.8680000000000001</v>
      </c>
      <c r="C1080" s="35">
        <v>46291.901724537027</v>
      </c>
    </row>
    <row r="1081" spans="1:3" x14ac:dyDescent="0.3">
      <c r="A1081" s="15" t="s">
        <v>5047</v>
      </c>
      <c r="B1081">
        <v>1.7090000000000001</v>
      </c>
      <c r="C1081" s="35">
        <v>46291.901724537027</v>
      </c>
    </row>
    <row r="1082" spans="1:3" x14ac:dyDescent="0.3">
      <c r="A1082" s="15" t="s">
        <v>5048</v>
      </c>
      <c r="B1082">
        <v>1.7450000000000001</v>
      </c>
      <c r="C1082" s="35">
        <v>46291.901724537027</v>
      </c>
    </row>
    <row r="1083" spans="1:3" x14ac:dyDescent="0.3">
      <c r="A1083" s="15" t="s">
        <v>5049</v>
      </c>
      <c r="B1083">
        <v>1.28</v>
      </c>
      <c r="C1083" s="35">
        <v>46291.901724537027</v>
      </c>
    </row>
    <row r="1084" spans="1:3" x14ac:dyDescent="0.3">
      <c r="A1084" s="15" t="s">
        <v>5050</v>
      </c>
      <c r="B1084">
        <v>5.3070000000000004</v>
      </c>
      <c r="C1084" s="35">
        <v>46291.901724537027</v>
      </c>
    </row>
    <row r="1085" spans="1:3" x14ac:dyDescent="0.3">
      <c r="A1085" s="15" t="s">
        <v>5051</v>
      </c>
      <c r="B1085">
        <v>8.8390000000000004</v>
      </c>
      <c r="C1085" s="35">
        <v>46291.901724537027</v>
      </c>
    </row>
    <row r="1086" spans="1:3" x14ac:dyDescent="0.3">
      <c r="A1086" s="15" t="s">
        <v>5052</v>
      </c>
      <c r="B1086">
        <v>1.627</v>
      </c>
      <c r="C1086" s="35">
        <v>46291.901724537027</v>
      </c>
    </row>
    <row r="1087" spans="1:3" x14ac:dyDescent="0.3">
      <c r="A1087" s="15" t="s">
        <v>5053</v>
      </c>
      <c r="B1087">
        <v>4.3129999999999997</v>
      </c>
      <c r="C1087" s="35">
        <v>46291.901724537027</v>
      </c>
    </row>
    <row r="1088" spans="1:3" x14ac:dyDescent="0.3">
      <c r="A1088" s="15" t="s">
        <v>5054</v>
      </c>
      <c r="B1088">
        <v>1.1890000000000001</v>
      </c>
      <c r="C1088" s="35">
        <v>46291.901724537027</v>
      </c>
    </row>
    <row r="1089" spans="1:3" x14ac:dyDescent="0.3">
      <c r="A1089" s="15" t="s">
        <v>5055</v>
      </c>
      <c r="B1089">
        <v>4.4550000000000001</v>
      </c>
      <c r="C1089" s="35">
        <v>46291.901724537027</v>
      </c>
    </row>
    <row r="1090" spans="1:3" x14ac:dyDescent="0.3">
      <c r="A1090" s="15" t="s">
        <v>5056</v>
      </c>
      <c r="B1090">
        <v>3.528</v>
      </c>
      <c r="C1090" s="35">
        <v>46291.901724537027</v>
      </c>
    </row>
    <row r="1091" spans="1:3" x14ac:dyDescent="0.3">
      <c r="A1091" s="15" t="s">
        <v>5057</v>
      </c>
      <c r="B1091">
        <v>5.5960000000000001</v>
      </c>
      <c r="C1091" s="35">
        <v>46291.901724537027</v>
      </c>
    </row>
    <row r="1092" spans="1:3" x14ac:dyDescent="0.3">
      <c r="A1092" s="15" t="s">
        <v>5058</v>
      </c>
      <c r="B1092">
        <v>4.46</v>
      </c>
      <c r="C1092" s="35">
        <v>46291.901724537027</v>
      </c>
    </row>
    <row r="1093" spans="1:3" x14ac:dyDescent="0.3">
      <c r="A1093" s="15" t="s">
        <v>5059</v>
      </c>
      <c r="B1093">
        <v>8.4860000000000007</v>
      </c>
      <c r="C1093" s="35">
        <v>46291.901724537027</v>
      </c>
    </row>
    <row r="1094" spans="1:3" x14ac:dyDescent="0.3">
      <c r="A1094" s="15" t="s">
        <v>5060</v>
      </c>
      <c r="B1094">
        <v>15.875</v>
      </c>
      <c r="C1094" s="35">
        <v>46291.901724537027</v>
      </c>
    </row>
    <row r="1095" spans="1:3" x14ac:dyDescent="0.3">
      <c r="A1095" s="15" t="s">
        <v>5061</v>
      </c>
      <c r="B1095">
        <v>3.359</v>
      </c>
      <c r="C1095" s="35">
        <v>46291.901724537027</v>
      </c>
    </row>
    <row r="1096" spans="1:3" x14ac:dyDescent="0.3">
      <c r="A1096" s="15" t="s">
        <v>5062</v>
      </c>
      <c r="B1096">
        <v>1.7509999999999999</v>
      </c>
      <c r="C1096" s="35">
        <v>46291.901724537027</v>
      </c>
    </row>
    <row r="1097" spans="1:3" x14ac:dyDescent="0.3">
      <c r="A1097" s="15" t="s">
        <v>5063</v>
      </c>
      <c r="B1097">
        <v>1.216</v>
      </c>
      <c r="C1097" s="35">
        <v>46291.901724537027</v>
      </c>
    </row>
    <row r="1098" spans="1:3" x14ac:dyDescent="0.3">
      <c r="A1098" s="15" t="s">
        <v>5064</v>
      </c>
      <c r="B1098">
        <v>5.89</v>
      </c>
      <c r="C1098" s="35">
        <v>46291.901724537027</v>
      </c>
    </row>
    <row r="1099" spans="1:3" x14ac:dyDescent="0.3">
      <c r="A1099" s="15" t="s">
        <v>5065</v>
      </c>
      <c r="B1099">
        <v>2.9359999999999999</v>
      </c>
      <c r="C1099" s="35">
        <v>46291.901724537027</v>
      </c>
    </row>
    <row r="1100" spans="1:3" x14ac:dyDescent="0.3">
      <c r="A1100" s="15" t="s">
        <v>5066</v>
      </c>
      <c r="B1100">
        <v>10.162000000000001</v>
      </c>
      <c r="C1100" s="35">
        <v>46291.901724537027</v>
      </c>
    </row>
    <row r="1101" spans="1:3" x14ac:dyDescent="0.3">
      <c r="A1101" s="15" t="s">
        <v>5067</v>
      </c>
      <c r="B1101">
        <v>1.466</v>
      </c>
      <c r="C1101" s="35">
        <v>46291.901724537027</v>
      </c>
    </row>
    <row r="1102" spans="1:3" x14ac:dyDescent="0.3">
      <c r="A1102" s="15" t="s">
        <v>5068</v>
      </c>
      <c r="B1102">
        <v>2.1880000000000002</v>
      </c>
      <c r="C1102" s="35">
        <v>46291.901724537027</v>
      </c>
    </row>
    <row r="1103" spans="1:3" x14ac:dyDescent="0.3">
      <c r="A1103" s="15" t="s">
        <v>5069</v>
      </c>
      <c r="B1103">
        <v>3.1720000000000002</v>
      </c>
      <c r="C1103" s="35">
        <v>46291.901724537027</v>
      </c>
    </row>
    <row r="1104" spans="1:3" x14ac:dyDescent="0.3">
      <c r="A1104" s="15" t="s">
        <v>5070</v>
      </c>
      <c r="B1104">
        <v>1.7000000000000001E-2</v>
      </c>
      <c r="C1104" s="35">
        <v>46291.901724537027</v>
      </c>
    </row>
    <row r="1105" spans="1:3" x14ac:dyDescent="0.3">
      <c r="A1105" s="15" t="s">
        <v>5071</v>
      </c>
      <c r="B1105">
        <v>0.59899999999999998</v>
      </c>
      <c r="C1105" s="35">
        <v>46291.901724537027</v>
      </c>
    </row>
    <row r="1106" spans="1:3" x14ac:dyDescent="0.3">
      <c r="A1106" s="15" t="s">
        <v>5072</v>
      </c>
      <c r="B1106">
        <v>2.4409999999999998</v>
      </c>
      <c r="C1106" s="35">
        <v>46291.901724537027</v>
      </c>
    </row>
    <row r="1107" spans="1:3" x14ac:dyDescent="0.3">
      <c r="A1107" s="15" t="s">
        <v>5073</v>
      </c>
      <c r="B1107">
        <v>1.9970000000000001</v>
      </c>
      <c r="C1107" s="35">
        <v>46291.901724537027</v>
      </c>
    </row>
    <row r="1108" spans="1:3" x14ac:dyDescent="0.3">
      <c r="A1108" s="15" t="s">
        <v>5074</v>
      </c>
      <c r="B1108">
        <v>1.679</v>
      </c>
      <c r="C1108" s="35">
        <v>46291.901724537027</v>
      </c>
    </row>
    <row r="1109" spans="1:3" x14ac:dyDescent="0.3">
      <c r="A1109" s="15" t="s">
        <v>5075</v>
      </c>
      <c r="B1109">
        <v>7.0010000000000003</v>
      </c>
      <c r="C1109" s="35">
        <v>46291.901724537027</v>
      </c>
    </row>
    <row r="1110" spans="1:3" x14ac:dyDescent="0.3">
      <c r="A1110" s="15" t="s">
        <v>5076</v>
      </c>
      <c r="B1110">
        <v>5.66</v>
      </c>
      <c r="C1110" s="35">
        <v>46291.901724537027</v>
      </c>
    </row>
    <row r="1111" spans="1:3" x14ac:dyDescent="0.3">
      <c r="A1111" s="15" t="s">
        <v>5077</v>
      </c>
      <c r="B1111">
        <v>0.48</v>
      </c>
      <c r="C1111" s="35">
        <v>46291.901724537027</v>
      </c>
    </row>
    <row r="1112" spans="1:3" x14ac:dyDescent="0.3">
      <c r="A1112" s="15" t="s">
        <v>5078</v>
      </c>
      <c r="B1112">
        <v>0.39800000000000002</v>
      </c>
      <c r="C1112" s="35">
        <v>46291.901724537027</v>
      </c>
    </row>
    <row r="1113" spans="1:3" x14ac:dyDescent="0.3">
      <c r="A1113" s="15" t="s">
        <v>5079</v>
      </c>
      <c r="B1113">
        <v>0.39200000000000002</v>
      </c>
      <c r="C1113" s="35">
        <v>46291.901724537027</v>
      </c>
    </row>
    <row r="1114" spans="1:3" x14ac:dyDescent="0.3">
      <c r="A1114" s="15" t="s">
        <v>5080</v>
      </c>
      <c r="B1114">
        <v>1.7000000000000001E-2</v>
      </c>
      <c r="C1114" s="35">
        <v>46291.901724537027</v>
      </c>
    </row>
    <row r="1115" spans="1:3" x14ac:dyDescent="0.3">
      <c r="A1115" s="15" t="s">
        <v>5081</v>
      </c>
      <c r="B1115">
        <v>0.19800000000000001</v>
      </c>
      <c r="C1115" s="35">
        <v>46291.901724537027</v>
      </c>
    </row>
    <row r="1116" spans="1:3" x14ac:dyDescent="0.3">
      <c r="A1116" s="15" t="s">
        <v>5082</v>
      </c>
      <c r="B1116">
        <v>1.5229999999999999</v>
      </c>
      <c r="C1116" s="35">
        <v>46291.901724537027</v>
      </c>
    </row>
    <row r="1117" spans="1:3" x14ac:dyDescent="0.3">
      <c r="A1117" s="15" t="s">
        <v>5083</v>
      </c>
      <c r="B1117">
        <v>4.2119999999999997</v>
      </c>
      <c r="C1117" s="35">
        <v>46291.901724537027</v>
      </c>
    </row>
    <row r="1118" spans="1:3" x14ac:dyDescent="0.3">
      <c r="A1118" s="15" t="s">
        <v>5084</v>
      </c>
      <c r="B1118">
        <v>4.9050000000000002</v>
      </c>
      <c r="C1118" s="35">
        <v>46291.901724537027</v>
      </c>
    </row>
    <row r="1119" spans="1:3" x14ac:dyDescent="0.3">
      <c r="A1119" s="15" t="s">
        <v>5085</v>
      </c>
      <c r="B1119">
        <v>1.6</v>
      </c>
      <c r="C1119" s="35">
        <v>46291.901724537027</v>
      </c>
    </row>
    <row r="1120" spans="1:3" x14ac:dyDescent="0.3">
      <c r="A1120" s="15" t="s">
        <v>5086</v>
      </c>
      <c r="B1120">
        <v>3.2429999999999999</v>
      </c>
      <c r="C1120" s="35">
        <v>46291.901724537027</v>
      </c>
    </row>
    <row r="1121" spans="1:3" x14ac:dyDescent="0.3">
      <c r="A1121" s="15" t="s">
        <v>5087</v>
      </c>
      <c r="B1121">
        <v>3.117</v>
      </c>
      <c r="C1121" s="35">
        <v>46291.901724537027</v>
      </c>
    </row>
    <row r="1122" spans="1:3" x14ac:dyDescent="0.3">
      <c r="A1122" s="15" t="s">
        <v>5088</v>
      </c>
      <c r="B1122">
        <v>1.6E-2</v>
      </c>
      <c r="C1122" s="35">
        <v>46291.901724537027</v>
      </c>
    </row>
    <row r="1123" spans="1:3" x14ac:dyDescent="0.3">
      <c r="A1123" s="15" t="s">
        <v>5089</v>
      </c>
      <c r="B1123">
        <v>0.28999999999999998</v>
      </c>
      <c r="C1123" s="35">
        <v>46291.901724537027</v>
      </c>
    </row>
    <row r="1124" spans="1:3" x14ac:dyDescent="0.3">
      <c r="A1124" s="15" t="s">
        <v>5090</v>
      </c>
      <c r="B1124">
        <v>2E-3</v>
      </c>
      <c r="C1124" s="35">
        <v>46291.901724537027</v>
      </c>
    </row>
    <row r="1125" spans="1:3" x14ac:dyDescent="0.3">
      <c r="A1125" s="15" t="s">
        <v>5091</v>
      </c>
      <c r="B1125">
        <v>1.478</v>
      </c>
      <c r="C1125" s="35">
        <v>46291.901724537027</v>
      </c>
    </row>
    <row r="1126" spans="1:3" x14ac:dyDescent="0.3">
      <c r="A1126" s="15" t="s">
        <v>5092</v>
      </c>
      <c r="B1126">
        <v>1.48</v>
      </c>
      <c r="C1126" s="35">
        <v>46291.901724537027</v>
      </c>
    </row>
    <row r="1127" spans="1:3" x14ac:dyDescent="0.3">
      <c r="A1127" s="15" t="s">
        <v>5093</v>
      </c>
      <c r="B1127">
        <v>1.385</v>
      </c>
      <c r="C1127" s="35">
        <v>46291.901724537027</v>
      </c>
    </row>
    <row r="1128" spans="1:3" x14ac:dyDescent="0.3">
      <c r="A1128" s="15" t="s">
        <v>5094</v>
      </c>
      <c r="B1128">
        <v>3.8660000000000001</v>
      </c>
      <c r="C1128" s="35">
        <v>46291.901724537027</v>
      </c>
    </row>
    <row r="1129" spans="1:3" x14ac:dyDescent="0.3">
      <c r="A1129" s="15" t="s">
        <v>5095</v>
      </c>
      <c r="B1129">
        <v>5.3209999999999997</v>
      </c>
      <c r="C1129" s="35">
        <v>46291.901724537027</v>
      </c>
    </row>
    <row r="1130" spans="1:3" x14ac:dyDescent="0.3">
      <c r="A1130" s="15" t="s">
        <v>5096</v>
      </c>
      <c r="B1130">
        <v>2.2650000000000001</v>
      </c>
      <c r="C1130" s="35">
        <v>46291.901724537027</v>
      </c>
    </row>
    <row r="1131" spans="1:3" x14ac:dyDescent="0.3">
      <c r="A1131" s="15" t="s">
        <v>5097</v>
      </c>
      <c r="B1131">
        <v>2.25</v>
      </c>
      <c r="C1131" s="35">
        <v>46291.901724537027</v>
      </c>
    </row>
    <row r="1132" spans="1:3" x14ac:dyDescent="0.3">
      <c r="A1132" s="15" t="s">
        <v>5098</v>
      </c>
      <c r="B1132">
        <v>0.187</v>
      </c>
      <c r="C1132" s="35">
        <v>46291.901724537027</v>
      </c>
    </row>
    <row r="1133" spans="1:3" x14ac:dyDescent="0.3">
      <c r="A1133" s="15" t="s">
        <v>5099</v>
      </c>
      <c r="B1133">
        <v>10.055999999999999</v>
      </c>
      <c r="C1133" s="35">
        <v>46291.901724537027</v>
      </c>
    </row>
    <row r="1134" spans="1:3" x14ac:dyDescent="0.3">
      <c r="A1134" s="15" t="s">
        <v>5100</v>
      </c>
      <c r="B1134">
        <v>5.2759999999999998</v>
      </c>
      <c r="C1134" s="35">
        <v>46291.901724537027</v>
      </c>
    </row>
    <row r="1135" spans="1:3" x14ac:dyDescent="0.3">
      <c r="A1135" s="15" t="s">
        <v>5101</v>
      </c>
      <c r="B1135">
        <v>10.004</v>
      </c>
      <c r="C1135" s="35">
        <v>46291.901724537027</v>
      </c>
    </row>
    <row r="1136" spans="1:3" x14ac:dyDescent="0.3">
      <c r="A1136" s="15" t="s">
        <v>5102</v>
      </c>
      <c r="B1136">
        <v>18.163</v>
      </c>
      <c r="C1136" s="35">
        <v>46291.901724537027</v>
      </c>
    </row>
    <row r="1137" spans="1:3" x14ac:dyDescent="0.3">
      <c r="A1137" s="15" t="s">
        <v>5103</v>
      </c>
      <c r="B1137">
        <v>8.4890000000000008</v>
      </c>
      <c r="C1137" s="35">
        <v>46291.901724537027</v>
      </c>
    </row>
    <row r="1138" spans="1:3" x14ac:dyDescent="0.3">
      <c r="A1138" s="15" t="s">
        <v>5104</v>
      </c>
      <c r="B1138">
        <v>10.487</v>
      </c>
      <c r="C1138" s="35">
        <v>46291.901724537027</v>
      </c>
    </row>
    <row r="1139" spans="1:3" x14ac:dyDescent="0.3">
      <c r="A1139" s="15" t="s">
        <v>5105</v>
      </c>
      <c r="B1139">
        <v>6.9359999999999999</v>
      </c>
      <c r="C1139" s="35">
        <v>46291.901724537027</v>
      </c>
    </row>
    <row r="1140" spans="1:3" x14ac:dyDescent="0.3">
      <c r="A1140" s="15" t="s">
        <v>5106</v>
      </c>
      <c r="B1140">
        <v>2.6930000000000001</v>
      </c>
      <c r="C1140" s="35">
        <v>46291.901724537027</v>
      </c>
    </row>
    <row r="1141" spans="1:3" x14ac:dyDescent="0.3">
      <c r="A1141" s="15" t="s">
        <v>5107</v>
      </c>
      <c r="B1141">
        <v>4.2789999999999999</v>
      </c>
      <c r="C1141" s="35">
        <v>46291.901724537027</v>
      </c>
    </row>
    <row r="1142" spans="1:3" x14ac:dyDescent="0.3">
      <c r="A1142" s="15" t="s">
        <v>5108</v>
      </c>
      <c r="B1142">
        <v>2.5379999999999998</v>
      </c>
      <c r="C1142" s="35">
        <v>46291.901724537027</v>
      </c>
    </row>
    <row r="1143" spans="1:3" x14ac:dyDescent="0.3">
      <c r="A1143" s="15" t="s">
        <v>5109</v>
      </c>
      <c r="B1143">
        <v>2.1960000000000002</v>
      </c>
      <c r="C1143" s="35">
        <v>46291.901724537027</v>
      </c>
    </row>
    <row r="1144" spans="1:3" x14ac:dyDescent="0.3">
      <c r="A1144" s="15" t="s">
        <v>5110</v>
      </c>
      <c r="B1144">
        <v>8.6820000000000004</v>
      </c>
      <c r="C1144" s="35">
        <v>46291.901724537027</v>
      </c>
    </row>
    <row r="1145" spans="1:3" x14ac:dyDescent="0.3">
      <c r="A1145" s="15" t="s">
        <v>5111</v>
      </c>
      <c r="B1145">
        <v>5.9020000000000001</v>
      </c>
      <c r="C1145" s="35">
        <v>46291.901724537027</v>
      </c>
    </row>
    <row r="1146" spans="1:3" x14ac:dyDescent="0.3">
      <c r="A1146" s="15" t="s">
        <v>5112</v>
      </c>
      <c r="B1146">
        <v>6.891</v>
      </c>
      <c r="C1146" s="35">
        <v>46291.901724537027</v>
      </c>
    </row>
    <row r="1147" spans="1:3" x14ac:dyDescent="0.3">
      <c r="A1147" s="15" t="s">
        <v>5113</v>
      </c>
      <c r="B1147">
        <v>1.151</v>
      </c>
      <c r="C1147" s="35">
        <v>46291.901724537027</v>
      </c>
    </row>
    <row r="1148" spans="1:3" x14ac:dyDescent="0.3">
      <c r="A1148" s="15" t="s">
        <v>5114</v>
      </c>
      <c r="B1148">
        <v>2.0049999999999999</v>
      </c>
      <c r="C1148" s="35">
        <v>46291.901724537027</v>
      </c>
    </row>
    <row r="1149" spans="1:3" x14ac:dyDescent="0.3">
      <c r="A1149" s="15" t="s">
        <v>5115</v>
      </c>
      <c r="B1149">
        <v>6.3579999999999997</v>
      </c>
      <c r="C1149" s="35">
        <v>46291.901724537027</v>
      </c>
    </row>
    <row r="1150" spans="1:3" x14ac:dyDescent="0.3">
      <c r="A1150" s="15" t="s">
        <v>5116</v>
      </c>
      <c r="B1150">
        <v>6.048</v>
      </c>
      <c r="C1150" s="35">
        <v>46291.901724537027</v>
      </c>
    </row>
    <row r="1151" spans="1:3" x14ac:dyDescent="0.3">
      <c r="A1151" s="15" t="s">
        <v>5117</v>
      </c>
      <c r="B1151">
        <v>1.512</v>
      </c>
      <c r="C1151" s="35">
        <v>46291.901724537027</v>
      </c>
    </row>
    <row r="1152" spans="1:3" x14ac:dyDescent="0.3">
      <c r="A1152" s="15" t="s">
        <v>5118</v>
      </c>
      <c r="B1152">
        <v>0.78400000000000003</v>
      </c>
      <c r="C1152" s="35">
        <v>46291.901724537027</v>
      </c>
    </row>
    <row r="1153" spans="1:3" x14ac:dyDescent="0.3">
      <c r="A1153" s="15" t="s">
        <v>5119</v>
      </c>
      <c r="B1153">
        <v>4.9889999999999999</v>
      </c>
      <c r="C1153" s="35">
        <v>46291.901724537027</v>
      </c>
    </row>
    <row r="1154" spans="1:3" x14ac:dyDescent="0.3">
      <c r="A1154" s="15" t="s">
        <v>5120</v>
      </c>
      <c r="B1154">
        <v>0.69399999999999995</v>
      </c>
      <c r="C1154" s="35">
        <v>46291.901724537027</v>
      </c>
    </row>
    <row r="1155" spans="1:3" x14ac:dyDescent="0.3">
      <c r="A1155" s="15" t="s">
        <v>5121</v>
      </c>
      <c r="B1155">
        <v>5.3719999999999999</v>
      </c>
      <c r="C1155" s="35">
        <v>46291.901724537027</v>
      </c>
    </row>
    <row r="1156" spans="1:3" x14ac:dyDescent="0.3">
      <c r="A1156" s="15" t="s">
        <v>5122</v>
      </c>
      <c r="B1156">
        <v>1.7010000000000001</v>
      </c>
      <c r="C1156" s="35">
        <v>46291.901724537027</v>
      </c>
    </row>
    <row r="1157" spans="1:3" x14ac:dyDescent="0.3">
      <c r="A1157" s="15" t="s">
        <v>5123</v>
      </c>
      <c r="B1157">
        <v>7.0389999999999997</v>
      </c>
      <c r="C1157" s="35">
        <v>46291.901724537027</v>
      </c>
    </row>
    <row r="1158" spans="1:3" x14ac:dyDescent="0.3">
      <c r="A1158" s="15" t="s">
        <v>5124</v>
      </c>
      <c r="B1158">
        <v>0.248</v>
      </c>
      <c r="C1158" s="35">
        <v>46291.901724537027</v>
      </c>
    </row>
    <row r="1159" spans="1:3" x14ac:dyDescent="0.3">
      <c r="A1159" s="15" t="s">
        <v>5125</v>
      </c>
      <c r="B1159">
        <v>0.628</v>
      </c>
      <c r="C1159" s="35">
        <v>46291.901724537027</v>
      </c>
    </row>
    <row r="1160" spans="1:3" x14ac:dyDescent="0.3">
      <c r="A1160" s="15" t="s">
        <v>5126</v>
      </c>
      <c r="B1160">
        <v>3.7370000000000001</v>
      </c>
      <c r="C1160" s="35">
        <v>46291.901724537027</v>
      </c>
    </row>
    <row r="1161" spans="1:3" x14ac:dyDescent="0.3">
      <c r="A1161" s="15" t="s">
        <v>5127</v>
      </c>
      <c r="B1161">
        <v>1.306</v>
      </c>
      <c r="C1161" s="35">
        <v>46291.901724537027</v>
      </c>
    </row>
    <row r="1162" spans="1:3" x14ac:dyDescent="0.3">
      <c r="A1162" s="15" t="s">
        <v>5128</v>
      </c>
      <c r="B1162">
        <v>0.77700000000000002</v>
      </c>
      <c r="C1162" s="35">
        <v>46291.901724537027</v>
      </c>
    </row>
    <row r="1163" spans="1:3" x14ac:dyDescent="0.3">
      <c r="A1163" s="15" t="s">
        <v>5129</v>
      </c>
      <c r="B1163">
        <v>7.3029999999999999</v>
      </c>
      <c r="C1163" s="35">
        <v>46291.901724537027</v>
      </c>
    </row>
    <row r="1164" spans="1:3" x14ac:dyDescent="0.3">
      <c r="A1164" s="15" t="s">
        <v>5130</v>
      </c>
      <c r="B1164">
        <v>0.94699999999999995</v>
      </c>
      <c r="C1164" s="35">
        <v>46291.901724537027</v>
      </c>
    </row>
    <row r="1165" spans="1:3" x14ac:dyDescent="0.3">
      <c r="A1165" s="15" t="s">
        <v>5131</v>
      </c>
      <c r="B1165">
        <v>6.7460000000000004</v>
      </c>
      <c r="C1165" s="35">
        <v>46291.901724537027</v>
      </c>
    </row>
    <row r="1166" spans="1:3" x14ac:dyDescent="0.3">
      <c r="A1166" s="15" t="s">
        <v>5132</v>
      </c>
      <c r="B1166">
        <v>5.899</v>
      </c>
      <c r="C1166" s="35">
        <v>46291.901724537027</v>
      </c>
    </row>
    <row r="1167" spans="1:3" x14ac:dyDescent="0.3">
      <c r="A1167" s="15" t="s">
        <v>5133</v>
      </c>
      <c r="B1167">
        <v>28.919</v>
      </c>
      <c r="C1167" s="35">
        <v>46291.901724537027</v>
      </c>
    </row>
    <row r="1168" spans="1:3" x14ac:dyDescent="0.3">
      <c r="A1168" s="15" t="s">
        <v>5134</v>
      </c>
      <c r="B1168">
        <v>4.9660000000000002</v>
      </c>
      <c r="C1168" s="35">
        <v>46291.901724537027</v>
      </c>
    </row>
    <row r="1169" spans="1:3" x14ac:dyDescent="0.3">
      <c r="A1169" s="15" t="s">
        <v>5135</v>
      </c>
      <c r="B1169">
        <v>5.8040000000000003</v>
      </c>
      <c r="C1169" s="35">
        <v>46291.901724537027</v>
      </c>
    </row>
    <row r="1170" spans="1:3" x14ac:dyDescent="0.3">
      <c r="A1170" s="15" t="s">
        <v>5136</v>
      </c>
      <c r="B1170">
        <v>26.007999999999999</v>
      </c>
      <c r="C1170" s="35">
        <v>46291.901724537027</v>
      </c>
    </row>
    <row r="1171" spans="1:3" x14ac:dyDescent="0.3">
      <c r="A1171" s="15" t="s">
        <v>5137</v>
      </c>
      <c r="B1171">
        <v>1.6759999999999999</v>
      </c>
      <c r="C1171" s="35">
        <v>46291.901724537027</v>
      </c>
    </row>
    <row r="1172" spans="1:3" x14ac:dyDescent="0.3">
      <c r="A1172" s="15" t="s">
        <v>5138</v>
      </c>
      <c r="B1172">
        <v>5.319</v>
      </c>
      <c r="C1172" s="35">
        <v>46291.901724537027</v>
      </c>
    </row>
    <row r="1173" spans="1:3" x14ac:dyDescent="0.3">
      <c r="A1173" s="15" t="s">
        <v>5139</v>
      </c>
      <c r="B1173">
        <v>9.1059999999999999</v>
      </c>
      <c r="C1173" s="35">
        <v>46291.901724537027</v>
      </c>
    </row>
    <row r="1174" spans="1:3" x14ac:dyDescent="0.3">
      <c r="A1174" s="15" t="s">
        <v>5140</v>
      </c>
      <c r="B1174">
        <v>3.2189999999999999</v>
      </c>
      <c r="C1174" s="35">
        <v>46291.901724537027</v>
      </c>
    </row>
    <row r="1175" spans="1:3" x14ac:dyDescent="0.3">
      <c r="A1175" s="15" t="s">
        <v>5141</v>
      </c>
      <c r="B1175">
        <v>0.182</v>
      </c>
      <c r="C1175" s="35">
        <v>46291.901724537027</v>
      </c>
    </row>
    <row r="1176" spans="1:3" x14ac:dyDescent="0.3">
      <c r="A1176" s="15" t="s">
        <v>5142</v>
      </c>
      <c r="B1176">
        <v>2.4260000000000002</v>
      </c>
      <c r="C1176" s="35">
        <v>46291.901724537027</v>
      </c>
    </row>
    <row r="1177" spans="1:3" x14ac:dyDescent="0.3">
      <c r="A1177" s="15" t="s">
        <v>5143</v>
      </c>
      <c r="B1177">
        <v>3.722</v>
      </c>
      <c r="C1177" s="35">
        <v>46291.901724537027</v>
      </c>
    </row>
    <row r="1178" spans="1:3" x14ac:dyDescent="0.3">
      <c r="A1178" s="15" t="s">
        <v>5144</v>
      </c>
      <c r="B1178">
        <v>0.94499999999999995</v>
      </c>
      <c r="C1178" s="35">
        <v>46291.901724537027</v>
      </c>
    </row>
    <row r="1179" spans="1:3" x14ac:dyDescent="0.3">
      <c r="A1179" s="15" t="s">
        <v>5145</v>
      </c>
      <c r="B1179">
        <v>35.832000000000001</v>
      </c>
      <c r="C1179" s="35">
        <v>46291.901724537027</v>
      </c>
    </row>
    <row r="1180" spans="1:3" x14ac:dyDescent="0.3">
      <c r="A1180" s="15" t="s">
        <v>5146</v>
      </c>
      <c r="B1180">
        <v>37.994999999999997</v>
      </c>
      <c r="C1180" s="35">
        <v>46291.901724537027</v>
      </c>
    </row>
    <row r="1181" spans="1:3" x14ac:dyDescent="0.3">
      <c r="A1181" s="15" t="s">
        <v>5147</v>
      </c>
      <c r="B1181">
        <v>3.169</v>
      </c>
      <c r="C1181" s="35">
        <v>46291.901724537027</v>
      </c>
    </row>
    <row r="1182" spans="1:3" x14ac:dyDescent="0.3">
      <c r="A1182" s="15" t="s">
        <v>5148</v>
      </c>
      <c r="B1182">
        <v>7.3920000000000003</v>
      </c>
      <c r="C1182" s="35">
        <v>46291.901724537027</v>
      </c>
    </row>
    <row r="1183" spans="1:3" x14ac:dyDescent="0.3">
      <c r="A1183" s="15" t="s">
        <v>5149</v>
      </c>
      <c r="B1183">
        <v>6.851</v>
      </c>
      <c r="C1183" s="35">
        <v>46291.901724537027</v>
      </c>
    </row>
    <row r="1184" spans="1:3" x14ac:dyDescent="0.3">
      <c r="A1184" s="15" t="s">
        <v>5150</v>
      </c>
      <c r="B1184">
        <v>3.141</v>
      </c>
      <c r="C1184" s="35">
        <v>46291.901724537027</v>
      </c>
    </row>
    <row r="1185" spans="1:3" x14ac:dyDescent="0.3">
      <c r="A1185" s="15" t="s">
        <v>5151</v>
      </c>
      <c r="B1185">
        <v>3.3879999999999999</v>
      </c>
      <c r="C1185" s="35">
        <v>46291.901724537027</v>
      </c>
    </row>
    <row r="1186" spans="1:3" x14ac:dyDescent="0.3">
      <c r="A1186" s="15" t="s">
        <v>5152</v>
      </c>
      <c r="B1186">
        <v>10.045999999999999</v>
      </c>
      <c r="C1186" s="35">
        <v>46291.901724537027</v>
      </c>
    </row>
    <row r="1187" spans="1:3" x14ac:dyDescent="0.3">
      <c r="A1187" s="15" t="s">
        <v>5153</v>
      </c>
      <c r="B1187">
        <v>0.33600000000000002</v>
      </c>
      <c r="C1187" s="35">
        <v>46291.901724537027</v>
      </c>
    </row>
    <row r="1188" spans="1:3" x14ac:dyDescent="0.3">
      <c r="A1188" s="15" t="s">
        <v>5154</v>
      </c>
      <c r="B1188">
        <v>1.0409999999999999</v>
      </c>
      <c r="C1188" s="35">
        <v>46291.901724537027</v>
      </c>
    </row>
    <row r="1189" spans="1:3" x14ac:dyDescent="0.3">
      <c r="A1189" s="15" t="s">
        <v>5155</v>
      </c>
      <c r="B1189">
        <v>1.268</v>
      </c>
      <c r="C1189" s="35">
        <v>46291.901724537027</v>
      </c>
    </row>
    <row r="1190" spans="1:3" x14ac:dyDescent="0.3">
      <c r="A1190" s="15" t="s">
        <v>5156</v>
      </c>
      <c r="B1190">
        <v>2.25</v>
      </c>
      <c r="C1190" s="35">
        <v>46291.901724537027</v>
      </c>
    </row>
    <row r="1191" spans="1:3" x14ac:dyDescent="0.3">
      <c r="A1191" s="15" t="s">
        <v>5157</v>
      </c>
      <c r="B1191">
        <v>5.49</v>
      </c>
      <c r="C1191" s="35">
        <v>46291.901724537027</v>
      </c>
    </row>
    <row r="1192" spans="1:3" x14ac:dyDescent="0.3">
      <c r="A1192" s="15" t="s">
        <v>5158</v>
      </c>
      <c r="B1192">
        <v>8.1959999999999997</v>
      </c>
      <c r="C1192" s="35">
        <v>46291.901724537027</v>
      </c>
    </row>
    <row r="1193" spans="1:3" x14ac:dyDescent="0.3">
      <c r="A1193" s="15" t="s">
        <v>5159</v>
      </c>
      <c r="B1193">
        <v>7.6559999999999997</v>
      </c>
      <c r="C1193" s="35">
        <v>46291.901724537027</v>
      </c>
    </row>
    <row r="1194" spans="1:3" x14ac:dyDescent="0.3">
      <c r="A1194" s="15" t="s">
        <v>5160</v>
      </c>
      <c r="B1194">
        <v>4.4219999999999997</v>
      </c>
      <c r="C1194" s="35">
        <v>46291.901724537027</v>
      </c>
    </row>
    <row r="1195" spans="1:3" x14ac:dyDescent="0.3">
      <c r="A1195" s="15" t="s">
        <v>5161</v>
      </c>
      <c r="B1195">
        <v>0.44900000000000001</v>
      </c>
      <c r="C1195" s="35">
        <v>46291.901724537027</v>
      </c>
    </row>
    <row r="1196" spans="1:3" x14ac:dyDescent="0.3">
      <c r="A1196" s="15" t="s">
        <v>5162</v>
      </c>
      <c r="B1196">
        <v>5.9450000000000003</v>
      </c>
      <c r="C1196" s="35">
        <v>46291.901724537027</v>
      </c>
    </row>
    <row r="1197" spans="1:3" x14ac:dyDescent="0.3">
      <c r="A1197" s="15" t="s">
        <v>5163</v>
      </c>
      <c r="B1197">
        <v>3.9390000000000001</v>
      </c>
      <c r="C1197" s="35">
        <v>46291.901724537027</v>
      </c>
    </row>
    <row r="1198" spans="1:3" x14ac:dyDescent="0.3">
      <c r="A1198" s="15" t="s">
        <v>5164</v>
      </c>
      <c r="B1198">
        <v>8.8740000000000006</v>
      </c>
      <c r="C1198" s="35">
        <v>46291.901724537027</v>
      </c>
    </row>
    <row r="1199" spans="1:3" x14ac:dyDescent="0.3">
      <c r="A1199" s="15" t="s">
        <v>5165</v>
      </c>
      <c r="B1199">
        <v>4.8129999999999997</v>
      </c>
      <c r="C1199" s="35">
        <v>46291.901724537027</v>
      </c>
    </row>
    <row r="1200" spans="1:3" x14ac:dyDescent="0.3">
      <c r="A1200" s="15" t="s">
        <v>5166</v>
      </c>
      <c r="B1200">
        <v>16.766999999999999</v>
      </c>
      <c r="C1200" s="35">
        <v>46291.901724537027</v>
      </c>
    </row>
    <row r="1201" spans="1:3" x14ac:dyDescent="0.3">
      <c r="A1201" s="15" t="s">
        <v>5167</v>
      </c>
      <c r="B1201">
        <v>14.598000000000001</v>
      </c>
      <c r="C1201" s="35">
        <v>46291.901724537027</v>
      </c>
    </row>
    <row r="1202" spans="1:3" x14ac:dyDescent="0.3">
      <c r="A1202" s="15" t="s">
        <v>5168</v>
      </c>
      <c r="B1202">
        <v>13.27</v>
      </c>
      <c r="C1202" s="35">
        <v>46291.901724537027</v>
      </c>
    </row>
    <row r="1203" spans="1:3" x14ac:dyDescent="0.3">
      <c r="A1203" s="15" t="s">
        <v>5169</v>
      </c>
      <c r="B1203">
        <v>17.082999999999998</v>
      </c>
      <c r="C1203" s="35">
        <v>46291.901724537027</v>
      </c>
    </row>
    <row r="1204" spans="1:3" x14ac:dyDescent="0.3">
      <c r="A1204" s="15" t="s">
        <v>5170</v>
      </c>
      <c r="B1204">
        <v>5.1120000000000001</v>
      </c>
      <c r="C1204" s="35">
        <v>46291.901724537027</v>
      </c>
    </row>
    <row r="1205" spans="1:3" x14ac:dyDescent="0.3">
      <c r="A1205" s="15" t="s">
        <v>5171</v>
      </c>
      <c r="B1205">
        <v>13.705</v>
      </c>
      <c r="C1205" s="35">
        <v>46291.901724537027</v>
      </c>
    </row>
    <row r="1206" spans="1:3" x14ac:dyDescent="0.3">
      <c r="A1206" s="15" t="s">
        <v>5172</v>
      </c>
      <c r="B1206">
        <v>1.647</v>
      </c>
      <c r="C1206" s="35">
        <v>46291.901724537027</v>
      </c>
    </row>
    <row r="1207" spans="1:3" x14ac:dyDescent="0.3">
      <c r="A1207" s="15" t="s">
        <v>5173</v>
      </c>
      <c r="B1207">
        <v>28.001000000000001</v>
      </c>
      <c r="C1207" s="35">
        <v>46291.901724537027</v>
      </c>
    </row>
    <row r="1208" spans="1:3" x14ac:dyDescent="0.3">
      <c r="A1208" s="15" t="s">
        <v>5174</v>
      </c>
      <c r="B1208">
        <v>0.45</v>
      </c>
      <c r="C1208" s="35">
        <v>46291.901724537027</v>
      </c>
    </row>
    <row r="1209" spans="1:3" x14ac:dyDescent="0.3">
      <c r="A1209" s="15" t="s">
        <v>5175</v>
      </c>
      <c r="B1209">
        <v>0.313</v>
      </c>
      <c r="C1209" s="35">
        <v>46291.901724537027</v>
      </c>
    </row>
    <row r="1210" spans="1:3" x14ac:dyDescent="0.3">
      <c r="A1210" s="15" t="s">
        <v>5176</v>
      </c>
      <c r="B1210">
        <v>0.44400000000000001</v>
      </c>
      <c r="C1210" s="35">
        <v>46291.901724537027</v>
      </c>
    </row>
    <row r="1211" spans="1:3" x14ac:dyDescent="0.3">
      <c r="A1211" s="15" t="s">
        <v>5177</v>
      </c>
      <c r="B1211">
        <v>0.315</v>
      </c>
      <c r="C1211" s="35">
        <v>46291.901724537027</v>
      </c>
    </row>
    <row r="1212" spans="1:3" x14ac:dyDescent="0.3">
      <c r="A1212" s="15" t="s">
        <v>5178</v>
      </c>
      <c r="B1212">
        <v>0.29299999999999998</v>
      </c>
      <c r="C1212" s="35">
        <v>46291.901724537027</v>
      </c>
    </row>
    <row r="1213" spans="1:3" x14ac:dyDescent="0.3">
      <c r="A1213" s="15" t="s">
        <v>5179</v>
      </c>
      <c r="B1213">
        <v>1.0640000000000001</v>
      </c>
      <c r="C1213" s="35">
        <v>46291.901724537027</v>
      </c>
    </row>
    <row r="1214" spans="1:3" x14ac:dyDescent="0.3">
      <c r="A1214" s="15" t="s">
        <v>5180</v>
      </c>
      <c r="B1214">
        <v>0.88900000000000001</v>
      </c>
      <c r="C1214" s="35">
        <v>46291.901724537027</v>
      </c>
    </row>
    <row r="1215" spans="1:3" x14ac:dyDescent="0.3">
      <c r="A1215" s="15" t="s">
        <v>5181</v>
      </c>
      <c r="B1215">
        <v>1.056</v>
      </c>
      <c r="C1215" s="35">
        <v>46291.901724537027</v>
      </c>
    </row>
    <row r="1216" spans="1:3" x14ac:dyDescent="0.3">
      <c r="A1216" s="15" t="s">
        <v>5182</v>
      </c>
      <c r="B1216">
        <v>13.266999999999999</v>
      </c>
      <c r="C1216" s="35">
        <v>46291.901724537027</v>
      </c>
    </row>
    <row r="1217" spans="1:3" x14ac:dyDescent="0.3">
      <c r="A1217" s="15" t="s">
        <v>5183</v>
      </c>
      <c r="B1217">
        <v>11.999000000000001</v>
      </c>
      <c r="C1217" s="35">
        <v>46291.901724537027</v>
      </c>
    </row>
    <row r="1218" spans="1:3" x14ac:dyDescent="0.3">
      <c r="A1218" s="15" t="s">
        <v>5184</v>
      </c>
      <c r="B1218">
        <v>2.4620000000000002</v>
      </c>
      <c r="C1218" s="35">
        <v>46291.901724537027</v>
      </c>
    </row>
    <row r="1219" spans="1:3" x14ac:dyDescent="0.3">
      <c r="A1219" s="15" t="s">
        <v>5185</v>
      </c>
      <c r="B1219">
        <v>25.891999999999999</v>
      </c>
      <c r="C1219" s="35">
        <v>46291.901724537027</v>
      </c>
    </row>
    <row r="1220" spans="1:3" x14ac:dyDescent="0.3">
      <c r="A1220" s="15" t="s">
        <v>5186</v>
      </c>
      <c r="B1220">
        <v>12.981</v>
      </c>
      <c r="C1220" s="35">
        <v>46291.901724537027</v>
      </c>
    </row>
    <row r="1221" spans="1:3" x14ac:dyDescent="0.3">
      <c r="A1221" s="15" t="s">
        <v>5187</v>
      </c>
      <c r="B1221">
        <v>6.6879999999999997</v>
      </c>
      <c r="C1221" s="35">
        <v>46291.901724537027</v>
      </c>
    </row>
    <row r="1222" spans="1:3" x14ac:dyDescent="0.3">
      <c r="A1222" s="15" t="s">
        <v>5188</v>
      </c>
      <c r="B1222">
        <v>1.6E-2</v>
      </c>
      <c r="C1222" s="35">
        <v>46291.901724537027</v>
      </c>
    </row>
    <row r="1223" spans="1:3" x14ac:dyDescent="0.3">
      <c r="A1223" s="15" t="s">
        <v>5189</v>
      </c>
      <c r="B1223">
        <v>0.83099999999999996</v>
      </c>
      <c r="C1223" s="35">
        <v>46291.901724537027</v>
      </c>
    </row>
    <row r="1224" spans="1:3" x14ac:dyDescent="0.3">
      <c r="A1224" s="15" t="s">
        <v>5190</v>
      </c>
      <c r="B1224">
        <v>2.4990000000000001</v>
      </c>
      <c r="C1224" s="35">
        <v>46291.901724537027</v>
      </c>
    </row>
    <row r="1225" spans="1:3" x14ac:dyDescent="0.3">
      <c r="A1225" s="15" t="s">
        <v>5191</v>
      </c>
      <c r="B1225">
        <v>1.651</v>
      </c>
      <c r="C1225" s="35">
        <v>46291.901724537027</v>
      </c>
    </row>
    <row r="1226" spans="1:3" x14ac:dyDescent="0.3">
      <c r="A1226" s="15" t="s">
        <v>5192</v>
      </c>
      <c r="B1226">
        <v>1.08</v>
      </c>
      <c r="C1226" s="35">
        <v>46291.901724537027</v>
      </c>
    </row>
    <row r="1227" spans="1:3" x14ac:dyDescent="0.3">
      <c r="A1227" s="15" t="s">
        <v>5193</v>
      </c>
      <c r="B1227">
        <v>26.931000000000001</v>
      </c>
      <c r="C1227" s="35">
        <v>46291.901724537027</v>
      </c>
    </row>
    <row r="1228" spans="1:3" x14ac:dyDescent="0.3">
      <c r="A1228" s="15" t="s">
        <v>5194</v>
      </c>
      <c r="B1228">
        <v>8.218</v>
      </c>
      <c r="C1228" s="35">
        <v>46291.901724537027</v>
      </c>
    </row>
    <row r="1229" spans="1:3" x14ac:dyDescent="0.3">
      <c r="A1229" s="15" t="s">
        <v>5195</v>
      </c>
      <c r="B1229">
        <v>9.1959999999999997</v>
      </c>
      <c r="C1229" s="35">
        <v>46291.901724537027</v>
      </c>
    </row>
    <row r="1230" spans="1:3" x14ac:dyDescent="0.3">
      <c r="A1230" s="15" t="s">
        <v>5196</v>
      </c>
      <c r="B1230">
        <v>6.7480000000000002</v>
      </c>
      <c r="C1230" s="35">
        <v>46291.901724537027</v>
      </c>
    </row>
    <row r="1231" spans="1:3" x14ac:dyDescent="0.3">
      <c r="A1231" s="15" t="s">
        <v>5197</v>
      </c>
      <c r="B1231">
        <v>5.0110000000000001</v>
      </c>
      <c r="C1231" s="35">
        <v>46291.901724537027</v>
      </c>
    </row>
    <row r="1232" spans="1:3" x14ac:dyDescent="0.3">
      <c r="A1232" s="15" t="s">
        <v>5198</v>
      </c>
      <c r="B1232">
        <v>0.93200000000000005</v>
      </c>
      <c r="C1232" s="35">
        <v>46291.901724537027</v>
      </c>
    </row>
    <row r="1233" spans="1:3" x14ac:dyDescent="0.3">
      <c r="A1233" s="15" t="s">
        <v>5199</v>
      </c>
      <c r="B1233">
        <v>1.595</v>
      </c>
      <c r="C1233" s="35">
        <v>46291.901724537027</v>
      </c>
    </row>
    <row r="1234" spans="1:3" x14ac:dyDescent="0.3">
      <c r="A1234" s="15" t="s">
        <v>5200</v>
      </c>
      <c r="B1234">
        <v>2.0840000000000001</v>
      </c>
      <c r="C1234" s="35">
        <v>46291.901724537027</v>
      </c>
    </row>
    <row r="1235" spans="1:3" x14ac:dyDescent="0.3">
      <c r="A1235" s="15" t="s">
        <v>5201</v>
      </c>
      <c r="B1235">
        <v>1.9590000000000001</v>
      </c>
      <c r="C1235" s="35">
        <v>46291.901724537027</v>
      </c>
    </row>
    <row r="1236" spans="1:3" x14ac:dyDescent="0.3">
      <c r="A1236" s="15" t="s">
        <v>5202</v>
      </c>
      <c r="B1236">
        <v>2.6059999999999999</v>
      </c>
      <c r="C1236" s="35">
        <v>46291.901724537027</v>
      </c>
    </row>
    <row r="1237" spans="1:3" x14ac:dyDescent="0.3">
      <c r="A1237" s="15" t="s">
        <v>5203</v>
      </c>
      <c r="B1237">
        <v>0.65</v>
      </c>
      <c r="C1237" s="35">
        <v>46291.901724537027</v>
      </c>
    </row>
    <row r="1238" spans="1:3" x14ac:dyDescent="0.3">
      <c r="A1238" s="15" t="s">
        <v>5204</v>
      </c>
      <c r="B1238">
        <v>0.89200000000000002</v>
      </c>
      <c r="C1238" s="35">
        <v>46291.901724537027</v>
      </c>
    </row>
    <row r="1239" spans="1:3" x14ac:dyDescent="0.3">
      <c r="A1239" s="15" t="s">
        <v>5205</v>
      </c>
      <c r="B1239">
        <v>0.88200000000000001</v>
      </c>
      <c r="C1239" s="35">
        <v>46291.901724537027</v>
      </c>
    </row>
    <row r="1240" spans="1:3" x14ac:dyDescent="0.3">
      <c r="A1240" s="15" t="s">
        <v>5206</v>
      </c>
      <c r="B1240">
        <v>3.0089999999999999</v>
      </c>
      <c r="C1240" s="35">
        <v>46291.901724537027</v>
      </c>
    </row>
    <row r="1241" spans="1:3" x14ac:dyDescent="0.3">
      <c r="A1241" s="15" t="s">
        <v>5207</v>
      </c>
      <c r="B1241">
        <v>3.5129999999999999</v>
      </c>
      <c r="C1241" s="35">
        <v>46291.901724537027</v>
      </c>
    </row>
    <row r="1242" spans="1:3" x14ac:dyDescent="0.3">
      <c r="A1242" s="15" t="s">
        <v>5208</v>
      </c>
      <c r="B1242">
        <v>2.2949999999999999</v>
      </c>
      <c r="C1242" s="35">
        <v>46291.901724537027</v>
      </c>
    </row>
    <row r="1243" spans="1:3" x14ac:dyDescent="0.3">
      <c r="A1243" s="15" t="s">
        <v>5209</v>
      </c>
      <c r="B1243">
        <v>11.282999999999999</v>
      </c>
      <c r="C1243" s="35">
        <v>46291.901724537027</v>
      </c>
    </row>
    <row r="1244" spans="1:3" x14ac:dyDescent="0.3">
      <c r="A1244" s="15" t="s">
        <v>5210</v>
      </c>
      <c r="B1244">
        <v>11.708</v>
      </c>
      <c r="C1244" s="35">
        <v>46291.901724537027</v>
      </c>
    </row>
    <row r="1245" spans="1:3" x14ac:dyDescent="0.3">
      <c r="A1245" s="15" t="s">
        <v>5211</v>
      </c>
      <c r="B1245">
        <v>10.731999999999999</v>
      </c>
      <c r="C1245" s="35">
        <v>46291.901724537027</v>
      </c>
    </row>
    <row r="1246" spans="1:3" x14ac:dyDescent="0.3">
      <c r="A1246" s="15" t="s">
        <v>5212</v>
      </c>
      <c r="B1246">
        <v>8.5999999999999993E-2</v>
      </c>
      <c r="C1246" s="35">
        <v>46291.901724537027</v>
      </c>
    </row>
    <row r="1247" spans="1:3" x14ac:dyDescent="0.3">
      <c r="A1247" s="15" t="s">
        <v>5213</v>
      </c>
      <c r="B1247">
        <v>11.377000000000001</v>
      </c>
      <c r="C1247" s="35">
        <v>46291.901724537027</v>
      </c>
    </row>
    <row r="1248" spans="1:3" x14ac:dyDescent="0.3">
      <c r="A1248" s="15" t="s">
        <v>5214</v>
      </c>
      <c r="B1248">
        <v>7.4480000000000004</v>
      </c>
      <c r="C1248" s="35">
        <v>46291.901724537027</v>
      </c>
    </row>
    <row r="1249" spans="1:3" x14ac:dyDescent="0.3">
      <c r="A1249" s="15" t="s">
        <v>5215</v>
      </c>
      <c r="B1249">
        <v>2.657</v>
      </c>
      <c r="C1249" s="35">
        <v>46291.901724537027</v>
      </c>
    </row>
    <row r="1250" spans="1:3" x14ac:dyDescent="0.3">
      <c r="A1250" s="15" t="s">
        <v>5216</v>
      </c>
      <c r="B1250">
        <v>5.9420000000000002</v>
      </c>
      <c r="C1250" s="35">
        <v>46291.901724537027</v>
      </c>
    </row>
    <row r="1251" spans="1:3" x14ac:dyDescent="0.3">
      <c r="A1251" s="15" t="s">
        <v>5217</v>
      </c>
      <c r="B1251">
        <v>3.6560000000000001</v>
      </c>
      <c r="C1251" s="35">
        <v>46291.901724537027</v>
      </c>
    </row>
    <row r="1252" spans="1:3" x14ac:dyDescent="0.3">
      <c r="A1252" s="15" t="s">
        <v>5218</v>
      </c>
      <c r="B1252">
        <v>2.008</v>
      </c>
      <c r="C1252" s="35">
        <v>46291.901724537027</v>
      </c>
    </row>
    <row r="1253" spans="1:3" x14ac:dyDescent="0.3">
      <c r="A1253" s="15" t="s">
        <v>5219</v>
      </c>
      <c r="B1253">
        <v>2.1030000000000002</v>
      </c>
      <c r="C1253" s="35">
        <v>46291.901724537027</v>
      </c>
    </row>
    <row r="1254" spans="1:3" x14ac:dyDescent="0.3">
      <c r="A1254" s="15" t="s">
        <v>5220</v>
      </c>
      <c r="B1254">
        <v>2.58</v>
      </c>
      <c r="C1254" s="35">
        <v>46291.901724537027</v>
      </c>
    </row>
    <row r="1255" spans="1:3" x14ac:dyDescent="0.3">
      <c r="A1255" s="15" t="s">
        <v>5221</v>
      </c>
      <c r="B1255">
        <v>0.89200000000000002</v>
      </c>
      <c r="C1255" s="35">
        <v>46291.901724537027</v>
      </c>
    </row>
    <row r="1256" spans="1:3" x14ac:dyDescent="0.3">
      <c r="A1256" s="15" t="s">
        <v>5222</v>
      </c>
      <c r="B1256">
        <v>1.9390000000000001</v>
      </c>
      <c r="C1256" s="35">
        <v>46291.901724537027</v>
      </c>
    </row>
    <row r="1257" spans="1:3" x14ac:dyDescent="0.3">
      <c r="A1257" s="15" t="s">
        <v>5223</v>
      </c>
      <c r="B1257">
        <v>2.4809999999999999</v>
      </c>
      <c r="C1257" s="35">
        <v>46291.901724537027</v>
      </c>
    </row>
    <row r="1258" spans="1:3" x14ac:dyDescent="0.3">
      <c r="A1258" s="15" t="s">
        <v>5224</v>
      </c>
      <c r="B1258">
        <v>2.2509999999999999</v>
      </c>
      <c r="C1258" s="35">
        <v>46291.901724537027</v>
      </c>
    </row>
    <row r="1259" spans="1:3" x14ac:dyDescent="0.3">
      <c r="A1259" s="15" t="s">
        <v>5225</v>
      </c>
      <c r="B1259">
        <v>2.6110000000000002</v>
      </c>
      <c r="C1259" s="35">
        <v>46291.901724537027</v>
      </c>
    </row>
    <row r="1260" spans="1:3" x14ac:dyDescent="0.3">
      <c r="A1260" s="15" t="s">
        <v>5226</v>
      </c>
      <c r="B1260">
        <v>2.1680000000000001</v>
      </c>
      <c r="C1260" s="35">
        <v>46291.901724537027</v>
      </c>
    </row>
    <row r="1261" spans="1:3" x14ac:dyDescent="0.3">
      <c r="A1261" s="15" t="s">
        <v>5227</v>
      </c>
      <c r="B1261">
        <v>3.8210000000000002</v>
      </c>
      <c r="C1261" s="35">
        <v>46291.901724537027</v>
      </c>
    </row>
    <row r="1262" spans="1:3" x14ac:dyDescent="0.3">
      <c r="A1262" s="15" t="s">
        <v>5228</v>
      </c>
      <c r="B1262">
        <v>2.9510000000000001</v>
      </c>
      <c r="C1262" s="35">
        <v>46291.901724537027</v>
      </c>
    </row>
    <row r="1263" spans="1:3" x14ac:dyDescent="0.3">
      <c r="A1263" s="15" t="s">
        <v>5229</v>
      </c>
      <c r="B1263">
        <v>1.32</v>
      </c>
      <c r="C1263" s="35">
        <v>46291.901724537027</v>
      </c>
    </row>
    <row r="1264" spans="1:3" x14ac:dyDescent="0.3">
      <c r="A1264" s="15" t="s">
        <v>5230</v>
      </c>
      <c r="B1264">
        <v>3.7450000000000001</v>
      </c>
      <c r="C1264" s="35">
        <v>46291.901724537027</v>
      </c>
    </row>
    <row r="1265" spans="1:3" x14ac:dyDescent="0.3">
      <c r="A1265" s="15" t="s">
        <v>5231</v>
      </c>
      <c r="B1265">
        <v>3.0259999999999998</v>
      </c>
      <c r="C1265" s="35">
        <v>46291.901724537027</v>
      </c>
    </row>
    <row r="1266" spans="1:3" x14ac:dyDescent="0.3">
      <c r="A1266" s="15" t="s">
        <v>5232</v>
      </c>
      <c r="B1266">
        <v>2.1539999999999999</v>
      </c>
      <c r="C1266" s="35">
        <v>46291.901724537027</v>
      </c>
    </row>
    <row r="1267" spans="1:3" x14ac:dyDescent="0.3">
      <c r="A1267" s="15" t="s">
        <v>5233</v>
      </c>
      <c r="B1267">
        <v>1.879</v>
      </c>
      <c r="C1267" s="35">
        <v>46291.901724537027</v>
      </c>
    </row>
    <row r="1268" spans="1:3" x14ac:dyDescent="0.3">
      <c r="A1268" s="15" t="s">
        <v>5234</v>
      </c>
      <c r="B1268">
        <v>2.5179999999999998</v>
      </c>
      <c r="C1268" s="35">
        <v>46291.901724537027</v>
      </c>
    </row>
    <row r="1269" spans="1:3" x14ac:dyDescent="0.3">
      <c r="A1269" s="15" t="s">
        <v>5235</v>
      </c>
      <c r="B1269">
        <v>4.78</v>
      </c>
      <c r="C1269" s="35">
        <v>46291.901724537027</v>
      </c>
    </row>
    <row r="1270" spans="1:3" x14ac:dyDescent="0.3">
      <c r="A1270" s="15" t="s">
        <v>5236</v>
      </c>
      <c r="B1270">
        <v>25.515999999999998</v>
      </c>
      <c r="C1270" s="35">
        <v>46291.901724537027</v>
      </c>
    </row>
    <row r="1271" spans="1:3" x14ac:dyDescent="0.3">
      <c r="A1271" s="15" t="s">
        <v>5237</v>
      </c>
      <c r="B1271">
        <v>2.5750000000000002</v>
      </c>
      <c r="C1271" s="35">
        <v>46291.901724537027</v>
      </c>
    </row>
    <row r="1272" spans="1:3" x14ac:dyDescent="0.3">
      <c r="A1272" s="15" t="s">
        <v>5238</v>
      </c>
      <c r="B1272">
        <v>1.4610000000000001</v>
      </c>
      <c r="C1272" s="35">
        <v>46291.901724537027</v>
      </c>
    </row>
    <row r="1273" spans="1:3" x14ac:dyDescent="0.3">
      <c r="A1273" s="15" t="s">
        <v>5239</v>
      </c>
      <c r="B1273">
        <v>2.7930000000000001</v>
      </c>
      <c r="C1273" s="35">
        <v>46291.901724537027</v>
      </c>
    </row>
    <row r="1274" spans="1:3" x14ac:dyDescent="0.3">
      <c r="A1274" s="15" t="s">
        <v>5240</v>
      </c>
      <c r="B1274">
        <v>0.998</v>
      </c>
      <c r="C1274" s="35">
        <v>46291.901724537027</v>
      </c>
    </row>
    <row r="1275" spans="1:3" x14ac:dyDescent="0.3">
      <c r="A1275" s="15" t="s">
        <v>5241</v>
      </c>
      <c r="B1275">
        <v>0.93700000000000006</v>
      </c>
      <c r="C1275" s="35">
        <v>46291.901724537027</v>
      </c>
    </row>
    <row r="1276" spans="1:3" x14ac:dyDescent="0.3">
      <c r="A1276" s="15" t="s">
        <v>5242</v>
      </c>
      <c r="B1276">
        <v>3.4039999999999999</v>
      </c>
      <c r="C1276" s="35">
        <v>46291.901724537027</v>
      </c>
    </row>
    <row r="1277" spans="1:3" x14ac:dyDescent="0.3">
      <c r="A1277" s="15" t="s">
        <v>5243</v>
      </c>
      <c r="B1277">
        <v>3.6469999999999998</v>
      </c>
      <c r="C1277" s="35">
        <v>46291.901724537027</v>
      </c>
    </row>
    <row r="1278" spans="1:3" x14ac:dyDescent="0.3">
      <c r="A1278" s="15" t="s">
        <v>5244</v>
      </c>
      <c r="B1278">
        <v>0.78100000000000003</v>
      </c>
      <c r="C1278" s="35">
        <v>46291.901724537027</v>
      </c>
    </row>
    <row r="1279" spans="1:3" x14ac:dyDescent="0.3">
      <c r="A1279" s="15" t="s">
        <v>5245</v>
      </c>
      <c r="B1279">
        <v>5.8000000000000003E-2</v>
      </c>
      <c r="C1279" s="35">
        <v>46291.901724537027</v>
      </c>
    </row>
    <row r="1280" spans="1:3" x14ac:dyDescent="0.3">
      <c r="A1280" s="15" t="s">
        <v>5246</v>
      </c>
      <c r="B1280">
        <v>0.54400000000000004</v>
      </c>
      <c r="C1280" s="35">
        <v>46291.901724537027</v>
      </c>
    </row>
    <row r="1281" spans="1:3" x14ac:dyDescent="0.3">
      <c r="A1281" s="15" t="s">
        <v>5247</v>
      </c>
      <c r="B1281">
        <v>0.68899999999999995</v>
      </c>
      <c r="C1281" s="35">
        <v>46291.901724537027</v>
      </c>
    </row>
    <row r="1282" spans="1:3" x14ac:dyDescent="0.3">
      <c r="A1282" s="15" t="s">
        <v>5248</v>
      </c>
      <c r="B1282">
        <v>0.27700000000000002</v>
      </c>
      <c r="C1282" s="35">
        <v>46291.901724537027</v>
      </c>
    </row>
    <row r="1283" spans="1:3" x14ac:dyDescent="0.3">
      <c r="A1283" s="15" t="s">
        <v>5249</v>
      </c>
      <c r="B1283">
        <v>0.76900000000000002</v>
      </c>
      <c r="C1283" s="35">
        <v>46291.901724537027</v>
      </c>
    </row>
    <row r="1284" spans="1:3" x14ac:dyDescent="0.3">
      <c r="A1284" s="15" t="s">
        <v>5250</v>
      </c>
      <c r="B1284">
        <v>1.7749999999999999</v>
      </c>
      <c r="C1284" s="35">
        <v>46291.901724537027</v>
      </c>
    </row>
    <row r="1285" spans="1:3" x14ac:dyDescent="0.3">
      <c r="A1285" s="15" t="s">
        <v>5251</v>
      </c>
      <c r="B1285">
        <v>1.1990000000000001</v>
      </c>
      <c r="C1285" s="35">
        <v>46291.901724537027</v>
      </c>
    </row>
    <row r="1286" spans="1:3" x14ac:dyDescent="0.3">
      <c r="A1286" s="15" t="s">
        <v>5252</v>
      </c>
      <c r="B1286">
        <v>0.37</v>
      </c>
      <c r="C1286" s="35">
        <v>46291.901724537027</v>
      </c>
    </row>
    <row r="1287" spans="1:3" x14ac:dyDescent="0.3">
      <c r="A1287" s="15" t="s">
        <v>5253</v>
      </c>
      <c r="B1287">
        <v>1</v>
      </c>
      <c r="C1287" s="35">
        <v>46291.901724537027</v>
      </c>
    </row>
    <row r="1288" spans="1:3" x14ac:dyDescent="0.3">
      <c r="A1288" s="15" t="s">
        <v>5254</v>
      </c>
      <c r="B1288">
        <v>0.77</v>
      </c>
      <c r="C1288" s="35">
        <v>46291.901724537027</v>
      </c>
    </row>
    <row r="1289" spans="1:3" x14ac:dyDescent="0.3">
      <c r="A1289" s="15" t="s">
        <v>5255</v>
      </c>
      <c r="B1289">
        <v>0.64500000000000002</v>
      </c>
      <c r="C1289" s="35">
        <v>46291.901724537027</v>
      </c>
    </row>
    <row r="1290" spans="1:3" x14ac:dyDescent="0.3">
      <c r="A1290" s="15" t="s">
        <v>5256</v>
      </c>
      <c r="B1290">
        <v>0.34499999999999997</v>
      </c>
      <c r="C1290" s="35">
        <v>46291.901724537027</v>
      </c>
    </row>
    <row r="1291" spans="1:3" x14ac:dyDescent="0.3">
      <c r="A1291" s="15" t="s">
        <v>5257</v>
      </c>
      <c r="B1291">
        <v>0.252</v>
      </c>
      <c r="C1291" s="35">
        <v>46291.901724537027</v>
      </c>
    </row>
    <row r="1292" spans="1:3" x14ac:dyDescent="0.3">
      <c r="A1292" s="15" t="s">
        <v>5258</v>
      </c>
      <c r="B1292">
        <v>3.677</v>
      </c>
      <c r="C1292" s="35">
        <v>46291.901724537027</v>
      </c>
    </row>
    <row r="1293" spans="1:3" x14ac:dyDescent="0.3">
      <c r="A1293" s="15" t="s">
        <v>5259</v>
      </c>
      <c r="B1293">
        <v>0.52600000000000002</v>
      </c>
      <c r="C1293" s="35">
        <v>46291.901724537027</v>
      </c>
    </row>
    <row r="1294" spans="1:3" x14ac:dyDescent="0.3">
      <c r="A1294" s="15" t="s">
        <v>5260</v>
      </c>
      <c r="B1294">
        <v>1.3919999999999999</v>
      </c>
      <c r="C1294" s="35">
        <v>46291.901724537027</v>
      </c>
    </row>
    <row r="1295" spans="1:3" x14ac:dyDescent="0.3">
      <c r="A1295" s="15" t="s">
        <v>5261</v>
      </c>
      <c r="B1295">
        <v>5.0750000000000002</v>
      </c>
      <c r="C1295" s="35">
        <v>46291.901724537027</v>
      </c>
    </row>
    <row r="1296" spans="1:3" x14ac:dyDescent="0.3">
      <c r="A1296" s="15" t="s">
        <v>5262</v>
      </c>
      <c r="B1296">
        <v>5.8920000000000003</v>
      </c>
      <c r="C1296" s="35">
        <v>46291.901724537027</v>
      </c>
    </row>
    <row r="1297" spans="1:3" x14ac:dyDescent="0.3">
      <c r="A1297" s="15" t="s">
        <v>5263</v>
      </c>
      <c r="B1297">
        <v>26.280999999999999</v>
      </c>
      <c r="C1297" s="35">
        <v>46291.901724537027</v>
      </c>
    </row>
    <row r="1298" spans="1:3" x14ac:dyDescent="0.3">
      <c r="A1298" s="15" t="s">
        <v>5264</v>
      </c>
      <c r="B1298">
        <v>0.41</v>
      </c>
      <c r="C1298" s="35">
        <v>46291.901724537027</v>
      </c>
    </row>
    <row r="1299" spans="1:3" x14ac:dyDescent="0.3">
      <c r="A1299" s="15" t="s">
        <v>5265</v>
      </c>
      <c r="B1299">
        <v>1.4019999999999999</v>
      </c>
      <c r="C1299" s="35">
        <v>46291.901724537027</v>
      </c>
    </row>
    <row r="1300" spans="1:3" x14ac:dyDescent="0.3">
      <c r="A1300" s="15" t="s">
        <v>5266</v>
      </c>
      <c r="B1300">
        <v>1.8149999999999999</v>
      </c>
      <c r="C1300" s="35">
        <v>46291.901724537027</v>
      </c>
    </row>
    <row r="1301" spans="1:3" x14ac:dyDescent="0.3">
      <c r="A1301" s="15" t="s">
        <v>5267</v>
      </c>
      <c r="B1301">
        <v>21.398</v>
      </c>
      <c r="C1301" s="35">
        <v>46291.901724537027</v>
      </c>
    </row>
    <row r="1302" spans="1:3" x14ac:dyDescent="0.3">
      <c r="A1302" s="15" t="s">
        <v>5268</v>
      </c>
      <c r="B1302">
        <v>0.62</v>
      </c>
      <c r="C1302" s="35">
        <v>46291.901724537027</v>
      </c>
    </row>
    <row r="1303" spans="1:3" x14ac:dyDescent="0.3">
      <c r="A1303" s="15" t="s">
        <v>5269</v>
      </c>
      <c r="B1303">
        <v>1.615</v>
      </c>
      <c r="C1303" s="35">
        <v>46291.901724537027</v>
      </c>
    </row>
    <row r="1304" spans="1:3" x14ac:dyDescent="0.3">
      <c r="A1304" s="15" t="s">
        <v>5270</v>
      </c>
      <c r="B1304">
        <v>0.84799999999999998</v>
      </c>
      <c r="C1304" s="35">
        <v>46291.901724537027</v>
      </c>
    </row>
    <row r="1305" spans="1:3" x14ac:dyDescent="0.3">
      <c r="A1305" s="15" t="s">
        <v>5271</v>
      </c>
      <c r="B1305">
        <v>1.7949999999999999</v>
      </c>
      <c r="C1305" s="35">
        <v>46291.901724537027</v>
      </c>
    </row>
    <row r="1306" spans="1:3" x14ac:dyDescent="0.3">
      <c r="A1306" s="15" t="s">
        <v>5272</v>
      </c>
      <c r="B1306">
        <v>0.44600000000000001</v>
      </c>
      <c r="C1306" s="35">
        <v>46291.901724537027</v>
      </c>
    </row>
    <row r="1307" spans="1:3" x14ac:dyDescent="0.3">
      <c r="A1307" s="15" t="s">
        <v>5273</v>
      </c>
      <c r="B1307">
        <v>2.0139999999999998</v>
      </c>
      <c r="C1307" s="35">
        <v>46291.901724537027</v>
      </c>
    </row>
    <row r="1308" spans="1:3" x14ac:dyDescent="0.3">
      <c r="A1308" s="15" t="s">
        <v>5274</v>
      </c>
      <c r="B1308">
        <v>2.1659999999999999</v>
      </c>
      <c r="C1308" s="35">
        <v>46291.901724537027</v>
      </c>
    </row>
    <row r="1309" spans="1:3" x14ac:dyDescent="0.3">
      <c r="A1309" s="15" t="s">
        <v>5275</v>
      </c>
      <c r="B1309">
        <v>4.4859999999999998</v>
      </c>
      <c r="C1309" s="35">
        <v>46291.901724537027</v>
      </c>
    </row>
    <row r="1310" spans="1:3" x14ac:dyDescent="0.3">
      <c r="A1310" s="15" t="s">
        <v>5276</v>
      </c>
      <c r="B1310">
        <v>1.905</v>
      </c>
      <c r="C1310" s="35">
        <v>46291.901724537027</v>
      </c>
    </row>
    <row r="1311" spans="1:3" x14ac:dyDescent="0.3">
      <c r="A1311" s="15" t="s">
        <v>5277</v>
      </c>
      <c r="B1311">
        <v>3.6389999999999998</v>
      </c>
      <c r="C1311" s="35">
        <v>46291.901724537027</v>
      </c>
    </row>
    <row r="1312" spans="1:3" x14ac:dyDescent="0.3">
      <c r="A1312" s="15" t="s">
        <v>5278</v>
      </c>
      <c r="B1312">
        <v>2.9649999999999999</v>
      </c>
      <c r="C1312" s="35">
        <v>46291.901724537027</v>
      </c>
    </row>
    <row r="1313" spans="1:3" x14ac:dyDescent="0.3">
      <c r="A1313" s="15" t="s">
        <v>5279</v>
      </c>
      <c r="B1313">
        <v>5.3220000000000001</v>
      </c>
      <c r="C1313" s="35">
        <v>46291.901724537027</v>
      </c>
    </row>
    <row r="1314" spans="1:3" x14ac:dyDescent="0.3">
      <c r="A1314" s="15" t="s">
        <v>5280</v>
      </c>
      <c r="B1314">
        <v>4.7869999999999999</v>
      </c>
      <c r="C1314" s="35">
        <v>46291.901724537027</v>
      </c>
    </row>
    <row r="1315" spans="1:3" x14ac:dyDescent="0.3">
      <c r="A1315" s="15" t="s">
        <v>5281</v>
      </c>
      <c r="B1315">
        <v>3.7160000000000002</v>
      </c>
      <c r="C1315" s="35">
        <v>46291.901724537027</v>
      </c>
    </row>
    <row r="1316" spans="1:3" x14ac:dyDescent="0.3">
      <c r="A1316" s="15" t="s">
        <v>5282</v>
      </c>
      <c r="B1316">
        <v>0.36199999999999999</v>
      </c>
      <c r="C1316" s="35">
        <v>46291.901724537027</v>
      </c>
    </row>
    <row r="1317" spans="1:3" x14ac:dyDescent="0.3">
      <c r="A1317" s="15" t="s">
        <v>5283</v>
      </c>
      <c r="B1317">
        <v>4.4279999999999999</v>
      </c>
      <c r="C1317" s="35">
        <v>46291.901724537027</v>
      </c>
    </row>
    <row r="1318" spans="1:3" x14ac:dyDescent="0.3">
      <c r="A1318" s="15" t="s">
        <v>5284</v>
      </c>
      <c r="B1318">
        <v>5.8330000000000002</v>
      </c>
      <c r="C1318" s="35">
        <v>46291.901724537027</v>
      </c>
    </row>
    <row r="1319" spans="1:3" x14ac:dyDescent="0.3">
      <c r="A1319" s="15" t="s">
        <v>5285</v>
      </c>
      <c r="B1319">
        <v>7.4390000000000001</v>
      </c>
      <c r="C1319" s="35">
        <v>46291.901724537027</v>
      </c>
    </row>
    <row r="1320" spans="1:3" x14ac:dyDescent="0.3">
      <c r="A1320" s="15" t="s">
        <v>5286</v>
      </c>
      <c r="B1320">
        <v>3.6840000000000002</v>
      </c>
      <c r="C1320" s="35">
        <v>46291.901724537027</v>
      </c>
    </row>
    <row r="1321" spans="1:3" x14ac:dyDescent="0.3">
      <c r="A1321" s="15" t="s">
        <v>5287</v>
      </c>
      <c r="B1321">
        <v>3.4870000000000001</v>
      </c>
      <c r="C1321" s="35">
        <v>46291.901724537027</v>
      </c>
    </row>
    <row r="1322" spans="1:3" x14ac:dyDescent="0.3">
      <c r="A1322" s="15" t="s">
        <v>5288</v>
      </c>
      <c r="B1322">
        <v>0.215</v>
      </c>
      <c r="C1322" s="35">
        <v>46291.901724537027</v>
      </c>
    </row>
    <row r="1323" spans="1:3" x14ac:dyDescent="0.3">
      <c r="A1323" s="15" t="s">
        <v>5289</v>
      </c>
      <c r="B1323">
        <v>0.36199999999999999</v>
      </c>
      <c r="C1323" s="35">
        <v>46291.901724537027</v>
      </c>
    </row>
    <row r="1324" spans="1:3" x14ac:dyDescent="0.3">
      <c r="A1324" s="15" t="s">
        <v>5290</v>
      </c>
      <c r="B1324">
        <v>3.2930000000000001</v>
      </c>
      <c r="C1324" s="35">
        <v>46291.901724537027</v>
      </c>
    </row>
    <row r="1325" spans="1:3" x14ac:dyDescent="0.3">
      <c r="A1325" s="15" t="s">
        <v>5291</v>
      </c>
      <c r="B1325">
        <v>1.657</v>
      </c>
      <c r="C1325" s="35">
        <v>46291.901724537027</v>
      </c>
    </row>
    <row r="1326" spans="1:3" x14ac:dyDescent="0.3">
      <c r="A1326" s="15" t="s">
        <v>5292</v>
      </c>
      <c r="B1326">
        <v>2.6280000000000001</v>
      </c>
      <c r="C1326" s="35">
        <v>46291.901724537027</v>
      </c>
    </row>
    <row r="1327" spans="1:3" x14ac:dyDescent="0.3">
      <c r="A1327" s="15" t="s">
        <v>5293</v>
      </c>
      <c r="B1327">
        <v>5.6020000000000003</v>
      </c>
      <c r="C1327" s="35">
        <v>46291.901724537027</v>
      </c>
    </row>
    <row r="1328" spans="1:3" x14ac:dyDescent="0.3">
      <c r="A1328" s="15" t="s">
        <v>5294</v>
      </c>
      <c r="B1328">
        <v>2.8180000000000001</v>
      </c>
      <c r="C1328" s="35">
        <v>46291.901724537027</v>
      </c>
    </row>
    <row r="1329" spans="1:3" x14ac:dyDescent="0.3">
      <c r="A1329" s="15" t="s">
        <v>5295</v>
      </c>
      <c r="B1329">
        <v>5.23</v>
      </c>
      <c r="C1329" s="35">
        <v>46291.901724537027</v>
      </c>
    </row>
    <row r="1330" spans="1:3" x14ac:dyDescent="0.3">
      <c r="A1330" s="15" t="s">
        <v>5296</v>
      </c>
      <c r="B1330">
        <v>27.297999999999998</v>
      </c>
      <c r="C1330" s="35">
        <v>46291.901724537027</v>
      </c>
    </row>
    <row r="1331" spans="1:3" x14ac:dyDescent="0.3">
      <c r="A1331" s="15" t="s">
        <v>5297</v>
      </c>
      <c r="B1331">
        <v>8.9999999999999993E-3</v>
      </c>
      <c r="C1331" s="35">
        <v>46291.901724537027</v>
      </c>
    </row>
    <row r="1332" spans="1:3" x14ac:dyDescent="0.3">
      <c r="A1332" s="15" t="s">
        <v>5298</v>
      </c>
      <c r="B1332">
        <v>27.498999999999999</v>
      </c>
      <c r="C1332" s="35">
        <v>46291.901724537027</v>
      </c>
    </row>
    <row r="1333" spans="1:3" x14ac:dyDescent="0.3">
      <c r="A1333" s="15" t="s">
        <v>5299</v>
      </c>
      <c r="B1333">
        <v>3.0630000000000002</v>
      </c>
      <c r="C1333" s="35">
        <v>46291.901724537027</v>
      </c>
    </row>
    <row r="1334" spans="1:3" x14ac:dyDescent="0.3">
      <c r="A1334" s="15" t="s">
        <v>5300</v>
      </c>
      <c r="B1334">
        <v>3.4020000000000001</v>
      </c>
      <c r="C1334" s="35">
        <v>46291.901724537027</v>
      </c>
    </row>
    <row r="1335" spans="1:3" x14ac:dyDescent="0.3">
      <c r="A1335" s="15" t="s">
        <v>5301</v>
      </c>
      <c r="B1335">
        <v>0.57199999999999995</v>
      </c>
      <c r="C1335" s="35">
        <v>46291.901724537027</v>
      </c>
    </row>
    <row r="1336" spans="1:3" x14ac:dyDescent="0.3">
      <c r="A1336" s="15" t="s">
        <v>5302</v>
      </c>
      <c r="B1336">
        <v>6.133</v>
      </c>
      <c r="C1336" s="35">
        <v>46291.901724537027</v>
      </c>
    </row>
    <row r="1337" spans="1:3" x14ac:dyDescent="0.3">
      <c r="A1337" s="15" t="s">
        <v>5303</v>
      </c>
      <c r="B1337">
        <v>39.686999999999998</v>
      </c>
      <c r="C1337" s="35">
        <v>46291.901724537027</v>
      </c>
    </row>
    <row r="1338" spans="1:3" x14ac:dyDescent="0.3">
      <c r="A1338" s="15" t="s">
        <v>5304</v>
      </c>
      <c r="B1338">
        <v>44.344000000000001</v>
      </c>
      <c r="C1338" s="35">
        <v>46291.901724537027</v>
      </c>
    </row>
    <row r="1339" spans="1:3" x14ac:dyDescent="0.3">
      <c r="A1339" s="15" t="s">
        <v>5305</v>
      </c>
      <c r="B1339">
        <v>0.34100000000000003</v>
      </c>
      <c r="C1339" s="35">
        <v>46291.901724537027</v>
      </c>
    </row>
    <row r="1340" spans="1:3" x14ac:dyDescent="0.3">
      <c r="A1340" s="15" t="s">
        <v>5306</v>
      </c>
      <c r="B1340">
        <v>0.55000000000000004</v>
      </c>
      <c r="C1340" s="35">
        <v>46291.901724537027</v>
      </c>
    </row>
    <row r="1341" spans="1:3" x14ac:dyDescent="0.3">
      <c r="A1341" s="15" t="s">
        <v>5307</v>
      </c>
      <c r="B1341">
        <v>1.4570000000000001</v>
      </c>
      <c r="C1341" s="35">
        <v>46291.901724537027</v>
      </c>
    </row>
    <row r="1342" spans="1:3" x14ac:dyDescent="0.3">
      <c r="A1342" s="15" t="s">
        <v>5308</v>
      </c>
      <c r="B1342">
        <v>59.966000000000001</v>
      </c>
      <c r="C1342" s="35">
        <v>46291.901724537027</v>
      </c>
    </row>
    <row r="1343" spans="1:3" x14ac:dyDescent="0.3">
      <c r="A1343" s="15" t="s">
        <v>5309</v>
      </c>
      <c r="B1343">
        <v>32.835000000000001</v>
      </c>
      <c r="C1343" s="35">
        <v>46291.901724537027</v>
      </c>
    </row>
    <row r="1344" spans="1:3" x14ac:dyDescent="0.3">
      <c r="A1344" s="15" t="s">
        <v>5310</v>
      </c>
      <c r="B1344">
        <v>3.8109999999999999</v>
      </c>
      <c r="C1344" s="35">
        <v>46291.901724537027</v>
      </c>
    </row>
    <row r="1345" spans="1:3" x14ac:dyDescent="0.3">
      <c r="A1345" s="15" t="s">
        <v>5311</v>
      </c>
      <c r="B1345">
        <v>27.167999999999999</v>
      </c>
      <c r="C1345" s="35">
        <v>46291.901724537027</v>
      </c>
    </row>
    <row r="1346" spans="1:3" x14ac:dyDescent="0.3">
      <c r="A1346" s="15" t="s">
        <v>5312</v>
      </c>
      <c r="B1346">
        <v>6.6230000000000002</v>
      </c>
      <c r="C1346" s="35">
        <v>46291.901724537027</v>
      </c>
    </row>
    <row r="1347" spans="1:3" x14ac:dyDescent="0.3">
      <c r="A1347" s="15" t="s">
        <v>5313</v>
      </c>
      <c r="B1347">
        <v>32.03</v>
      </c>
      <c r="C1347" s="35">
        <v>46291.901724537027</v>
      </c>
    </row>
    <row r="1348" spans="1:3" x14ac:dyDescent="0.3">
      <c r="A1348" s="15" t="s">
        <v>5314</v>
      </c>
      <c r="B1348">
        <v>26.873999999999999</v>
      </c>
      <c r="C1348" s="35">
        <v>46291.901724537027</v>
      </c>
    </row>
    <row r="1349" spans="1:3" x14ac:dyDescent="0.3">
      <c r="A1349" s="15" t="s">
        <v>5315</v>
      </c>
      <c r="B1349">
        <v>23.998999999999999</v>
      </c>
      <c r="C1349" s="35">
        <v>46291.901724537027</v>
      </c>
    </row>
    <row r="1350" spans="1:3" x14ac:dyDescent="0.3">
      <c r="A1350" s="15" t="s">
        <v>5316</v>
      </c>
      <c r="B1350">
        <v>24.247</v>
      </c>
      <c r="C1350" s="35">
        <v>46291.901724537027</v>
      </c>
    </row>
    <row r="1351" spans="1:3" x14ac:dyDescent="0.3">
      <c r="A1351" s="15" t="s">
        <v>5317</v>
      </c>
      <c r="B1351">
        <v>0.39700000000000002</v>
      </c>
      <c r="C1351" s="35">
        <v>46291.901724537027</v>
      </c>
    </row>
    <row r="1352" spans="1:3" x14ac:dyDescent="0.3">
      <c r="A1352" s="15" t="s">
        <v>5318</v>
      </c>
      <c r="B1352">
        <v>24.19</v>
      </c>
      <c r="C1352" s="35">
        <v>46291.901724537027</v>
      </c>
    </row>
    <row r="1353" spans="1:3" x14ac:dyDescent="0.3">
      <c r="A1353" s="15" t="s">
        <v>5319</v>
      </c>
      <c r="B1353">
        <v>28.146000000000001</v>
      </c>
      <c r="C1353" s="35">
        <v>46291.901724537027</v>
      </c>
    </row>
    <row r="1354" spans="1:3" x14ac:dyDescent="0.3">
      <c r="A1354" s="15" t="s">
        <v>5320</v>
      </c>
      <c r="B1354">
        <v>5.88</v>
      </c>
      <c r="C1354" s="35">
        <v>46291.901724537027</v>
      </c>
    </row>
    <row r="1355" spans="1:3" x14ac:dyDescent="0.3">
      <c r="A1355" s="15" t="s">
        <v>5321</v>
      </c>
      <c r="B1355">
        <v>13.468</v>
      </c>
      <c r="C1355" s="35">
        <v>46291.901724537027</v>
      </c>
    </row>
    <row r="1356" spans="1:3" x14ac:dyDescent="0.3">
      <c r="A1356" s="15" t="s">
        <v>5322</v>
      </c>
      <c r="B1356">
        <v>4.7530000000000001</v>
      </c>
      <c r="C1356" s="35">
        <v>46291.901724537027</v>
      </c>
    </row>
    <row r="1357" spans="1:3" x14ac:dyDescent="0.3">
      <c r="A1357" s="15" t="s">
        <v>5323</v>
      </c>
      <c r="B1357">
        <v>4.8819999999999997</v>
      </c>
      <c r="C1357" s="35">
        <v>46291.901724537027</v>
      </c>
    </row>
    <row r="1358" spans="1:3" x14ac:dyDescent="0.3">
      <c r="A1358" s="15" t="s">
        <v>5324</v>
      </c>
      <c r="B1358">
        <v>3.5529999999999999</v>
      </c>
      <c r="C1358" s="35">
        <v>46291.901724537027</v>
      </c>
    </row>
    <row r="1359" spans="1:3" x14ac:dyDescent="0.3">
      <c r="A1359" s="15" t="s">
        <v>5325</v>
      </c>
      <c r="B1359">
        <v>0.59399999999999997</v>
      </c>
      <c r="C1359" s="35">
        <v>46291.901724537027</v>
      </c>
    </row>
    <row r="1360" spans="1:3" x14ac:dyDescent="0.3">
      <c r="A1360" s="15" t="s">
        <v>5326</v>
      </c>
      <c r="B1360">
        <v>3.82</v>
      </c>
      <c r="C1360" s="35">
        <v>46291.901724537027</v>
      </c>
    </row>
    <row r="1361" spans="1:3" x14ac:dyDescent="0.3">
      <c r="A1361" s="15" t="s">
        <v>5327</v>
      </c>
      <c r="B1361">
        <v>3.5590000000000002</v>
      </c>
      <c r="C1361" s="35">
        <v>46291.901724537027</v>
      </c>
    </row>
    <row r="1362" spans="1:3" x14ac:dyDescent="0.3">
      <c r="A1362" s="15" t="s">
        <v>5328</v>
      </c>
      <c r="B1362">
        <v>0.79200000000000004</v>
      </c>
      <c r="C1362" s="35">
        <v>46291.901724537027</v>
      </c>
    </row>
    <row r="1363" spans="1:3" x14ac:dyDescent="0.3">
      <c r="A1363" s="15" t="s">
        <v>5329</v>
      </c>
      <c r="B1363">
        <v>22.341999999999999</v>
      </c>
      <c r="C1363" s="35">
        <v>46291.901724537027</v>
      </c>
    </row>
    <row r="1364" spans="1:3" x14ac:dyDescent="0.3">
      <c r="A1364" s="15" t="s">
        <v>5330</v>
      </c>
      <c r="B1364">
        <v>11.481999999999999</v>
      </c>
      <c r="C1364" s="35">
        <v>46291.901724537027</v>
      </c>
    </row>
    <row r="1365" spans="1:3" x14ac:dyDescent="0.3">
      <c r="A1365" s="15" t="s">
        <v>5331</v>
      </c>
      <c r="B1365">
        <v>1.34</v>
      </c>
      <c r="C1365" s="35">
        <v>46291.901724537027</v>
      </c>
    </row>
    <row r="1366" spans="1:3" x14ac:dyDescent="0.3">
      <c r="A1366" s="15" t="s">
        <v>5332</v>
      </c>
      <c r="B1366">
        <v>5.0309999999999997</v>
      </c>
      <c r="C1366" s="35">
        <v>46291.901724537027</v>
      </c>
    </row>
    <row r="1367" spans="1:3" x14ac:dyDescent="0.3">
      <c r="A1367" s="15" t="s">
        <v>5333</v>
      </c>
      <c r="B1367">
        <v>5.1639999999999997</v>
      </c>
      <c r="C1367" s="35">
        <v>46291.901724537027</v>
      </c>
    </row>
    <row r="1368" spans="1:3" x14ac:dyDescent="0.3">
      <c r="A1368" s="15" t="s">
        <v>5334</v>
      </c>
      <c r="B1368">
        <v>0.42799999999999999</v>
      </c>
      <c r="C1368" s="35">
        <v>46291.901724537027</v>
      </c>
    </row>
    <row r="1369" spans="1:3" x14ac:dyDescent="0.3">
      <c r="A1369" s="15" t="s">
        <v>5335</v>
      </c>
      <c r="B1369">
        <v>2.0539999999999998</v>
      </c>
      <c r="C1369" s="35">
        <v>46291.901724537027</v>
      </c>
    </row>
    <row r="1370" spans="1:3" x14ac:dyDescent="0.3">
      <c r="A1370" s="15" t="s">
        <v>5336</v>
      </c>
      <c r="B1370">
        <v>3.9039999999999999</v>
      </c>
      <c r="C1370" s="35">
        <v>46291.901724537027</v>
      </c>
    </row>
    <row r="1371" spans="1:3" x14ac:dyDescent="0.3">
      <c r="A1371" s="15" t="s">
        <v>5337</v>
      </c>
      <c r="B1371">
        <v>0.874</v>
      </c>
      <c r="C1371" s="35">
        <v>46291.901724537027</v>
      </c>
    </row>
    <row r="1372" spans="1:3" x14ac:dyDescent="0.3">
      <c r="A1372" s="15" t="s">
        <v>5338</v>
      </c>
      <c r="B1372">
        <v>1.643</v>
      </c>
      <c r="C1372" s="35">
        <v>46291.901724537027</v>
      </c>
    </row>
    <row r="1373" spans="1:3" x14ac:dyDescent="0.3">
      <c r="A1373" s="15" t="s">
        <v>5339</v>
      </c>
      <c r="B1373">
        <v>1.41</v>
      </c>
      <c r="C1373" s="35">
        <v>46291.901724537027</v>
      </c>
    </row>
    <row r="1374" spans="1:3" x14ac:dyDescent="0.3">
      <c r="A1374" s="15" t="s">
        <v>5340</v>
      </c>
      <c r="B1374">
        <v>41.07</v>
      </c>
      <c r="C1374" s="35">
        <v>46291.901724537027</v>
      </c>
    </row>
    <row r="1375" spans="1:3" x14ac:dyDescent="0.3">
      <c r="A1375" s="15" t="s">
        <v>5341</v>
      </c>
      <c r="B1375">
        <v>41.302</v>
      </c>
      <c r="C1375" s="35">
        <v>46291.901724537027</v>
      </c>
    </row>
    <row r="1376" spans="1:3" x14ac:dyDescent="0.3">
      <c r="A1376" s="15" t="s">
        <v>5342</v>
      </c>
      <c r="B1376">
        <v>1.6180000000000001</v>
      </c>
      <c r="C1376" s="35">
        <v>46291.901724537027</v>
      </c>
    </row>
    <row r="1377" spans="1:3" x14ac:dyDescent="0.3">
      <c r="A1377" s="15" t="s">
        <v>5343</v>
      </c>
      <c r="B1377">
        <v>13.143000000000001</v>
      </c>
      <c r="C1377" s="35">
        <v>46291.901724537027</v>
      </c>
    </row>
    <row r="1378" spans="1:3" x14ac:dyDescent="0.3">
      <c r="A1378" s="15" t="s">
        <v>5344</v>
      </c>
      <c r="B1378">
        <v>16.373999999999999</v>
      </c>
      <c r="C1378" s="35">
        <v>46291.901724537027</v>
      </c>
    </row>
    <row r="1379" spans="1:3" x14ac:dyDescent="0.3">
      <c r="A1379" s="15" t="s">
        <v>5345</v>
      </c>
      <c r="B1379">
        <v>0.51700000000000002</v>
      </c>
      <c r="C1379" s="35">
        <v>46291.901724537027</v>
      </c>
    </row>
    <row r="1380" spans="1:3" x14ac:dyDescent="0.3">
      <c r="A1380" s="15" t="s">
        <v>5346</v>
      </c>
      <c r="B1380">
        <v>16.434000000000001</v>
      </c>
      <c r="C1380" s="35">
        <v>46291.901724537027</v>
      </c>
    </row>
    <row r="1381" spans="1:3" x14ac:dyDescent="0.3">
      <c r="A1381" s="15" t="s">
        <v>5347</v>
      </c>
      <c r="B1381">
        <v>14.688000000000001</v>
      </c>
      <c r="C1381" s="35">
        <v>46291.901724537027</v>
      </c>
    </row>
    <row r="1382" spans="1:3" x14ac:dyDescent="0.3">
      <c r="A1382" s="15" t="s">
        <v>5348</v>
      </c>
      <c r="B1382">
        <v>2.4180000000000001</v>
      </c>
      <c r="C1382" s="35">
        <v>46291.901724537027</v>
      </c>
    </row>
    <row r="1383" spans="1:3" x14ac:dyDescent="0.3">
      <c r="A1383" s="15" t="s">
        <v>5349</v>
      </c>
      <c r="B1383">
        <v>3.157</v>
      </c>
      <c r="C1383" s="35">
        <v>46291.901724537027</v>
      </c>
    </row>
    <row r="1384" spans="1:3" x14ac:dyDescent="0.3">
      <c r="A1384" s="15" t="s">
        <v>5350</v>
      </c>
      <c r="B1384">
        <v>19.55</v>
      </c>
      <c r="C1384" s="35">
        <v>46291.901724537027</v>
      </c>
    </row>
    <row r="1385" spans="1:3" x14ac:dyDescent="0.3">
      <c r="A1385" s="15" t="s">
        <v>5351</v>
      </c>
      <c r="B1385">
        <v>7.3730000000000002</v>
      </c>
      <c r="C1385" s="35">
        <v>46291.901724537027</v>
      </c>
    </row>
    <row r="1386" spans="1:3" x14ac:dyDescent="0.3">
      <c r="A1386" s="15" t="s">
        <v>5352</v>
      </c>
      <c r="B1386">
        <v>6.6310000000000002</v>
      </c>
      <c r="C1386" s="35">
        <v>46291.901724537027</v>
      </c>
    </row>
    <row r="1387" spans="1:3" x14ac:dyDescent="0.3">
      <c r="A1387" s="15" t="s">
        <v>5353</v>
      </c>
      <c r="B1387">
        <v>3.8170000000000002</v>
      </c>
      <c r="C1387" s="35">
        <v>46291.901724537027</v>
      </c>
    </row>
    <row r="1388" spans="1:3" x14ac:dyDescent="0.3">
      <c r="A1388" s="15" t="s">
        <v>5354</v>
      </c>
      <c r="B1388">
        <v>4.0389999999999997</v>
      </c>
      <c r="C1388" s="35">
        <v>46291.901724537027</v>
      </c>
    </row>
    <row r="1389" spans="1:3" x14ac:dyDescent="0.3">
      <c r="A1389" s="15" t="s">
        <v>5355</v>
      </c>
      <c r="B1389">
        <v>6.1760000000000002</v>
      </c>
      <c r="C1389" s="35">
        <v>46291.901724537027</v>
      </c>
    </row>
    <row r="1390" spans="1:3" x14ac:dyDescent="0.3">
      <c r="A1390" s="15" t="s">
        <v>5356</v>
      </c>
      <c r="B1390">
        <v>7.7309999999999999</v>
      </c>
      <c r="C1390" s="35">
        <v>46291.901724537027</v>
      </c>
    </row>
    <row r="1391" spans="1:3" x14ac:dyDescent="0.3">
      <c r="A1391" s="15" t="s">
        <v>5357</v>
      </c>
      <c r="B1391">
        <v>2.907</v>
      </c>
      <c r="C1391" s="35">
        <v>46291.901724537027</v>
      </c>
    </row>
    <row r="1392" spans="1:3" x14ac:dyDescent="0.3">
      <c r="A1392" s="15" t="s">
        <v>5358</v>
      </c>
      <c r="B1392">
        <v>3.76</v>
      </c>
      <c r="C1392" s="35">
        <v>46291.901724537027</v>
      </c>
    </row>
    <row r="1393" spans="1:3" x14ac:dyDescent="0.3">
      <c r="A1393" s="15" t="s">
        <v>5359</v>
      </c>
      <c r="B1393">
        <v>5.609</v>
      </c>
      <c r="C1393" s="35">
        <v>46291.901724537027</v>
      </c>
    </row>
    <row r="1394" spans="1:3" x14ac:dyDescent="0.3">
      <c r="A1394" s="15" t="s">
        <v>5360</v>
      </c>
      <c r="B1394">
        <v>4.9589999999999996</v>
      </c>
      <c r="C1394" s="35">
        <v>46291.901724537027</v>
      </c>
    </row>
    <row r="1395" spans="1:3" x14ac:dyDescent="0.3">
      <c r="A1395" s="15" t="s">
        <v>5361</v>
      </c>
      <c r="B1395">
        <v>2.73</v>
      </c>
      <c r="C1395" s="35">
        <v>46291.901724537027</v>
      </c>
    </row>
    <row r="1396" spans="1:3" x14ac:dyDescent="0.3">
      <c r="A1396" s="15" t="s">
        <v>5362</v>
      </c>
      <c r="B1396">
        <v>4.3760000000000003</v>
      </c>
      <c r="C1396" s="35">
        <v>46291.901724537027</v>
      </c>
    </row>
    <row r="1397" spans="1:3" x14ac:dyDescent="0.3">
      <c r="A1397" s="15" t="s">
        <v>5363</v>
      </c>
      <c r="B1397">
        <v>5.09</v>
      </c>
      <c r="C1397" s="35">
        <v>46291.901724537027</v>
      </c>
    </row>
    <row r="1398" spans="1:3" x14ac:dyDescent="0.3">
      <c r="A1398" s="15" t="s">
        <v>5364</v>
      </c>
      <c r="B1398">
        <v>1.893</v>
      </c>
      <c r="C1398" s="35">
        <v>46291.901724537027</v>
      </c>
    </row>
    <row r="1399" spans="1:3" x14ac:dyDescent="0.3">
      <c r="A1399" s="15" t="s">
        <v>5365</v>
      </c>
      <c r="B1399">
        <v>2.7959999999999998</v>
      </c>
      <c r="C1399" s="35">
        <v>46291.901724537027</v>
      </c>
    </row>
    <row r="1400" spans="1:3" x14ac:dyDescent="0.3">
      <c r="A1400" s="15" t="s">
        <v>5366</v>
      </c>
      <c r="B1400">
        <v>4.0469999999999997</v>
      </c>
      <c r="C1400" s="35">
        <v>46291.901724537027</v>
      </c>
    </row>
    <row r="1401" spans="1:3" x14ac:dyDescent="0.3">
      <c r="A1401" s="15" t="s">
        <v>5367</v>
      </c>
      <c r="B1401">
        <v>3.254</v>
      </c>
      <c r="C1401" s="35">
        <v>46291.901724537027</v>
      </c>
    </row>
    <row r="1402" spans="1:3" x14ac:dyDescent="0.3">
      <c r="A1402" s="15" t="s">
        <v>5368</v>
      </c>
      <c r="B1402">
        <v>2.6320000000000001</v>
      </c>
      <c r="C1402" s="35">
        <v>46291.901724537027</v>
      </c>
    </row>
    <row r="1403" spans="1:3" x14ac:dyDescent="0.3">
      <c r="A1403" s="15" t="s">
        <v>5369</v>
      </c>
      <c r="B1403">
        <v>2.76</v>
      </c>
      <c r="C1403" s="35">
        <v>46291.901724537027</v>
      </c>
    </row>
    <row r="1404" spans="1:3" x14ac:dyDescent="0.3">
      <c r="A1404" s="15" t="s">
        <v>5370</v>
      </c>
      <c r="B1404">
        <v>0.84499999999999997</v>
      </c>
      <c r="C1404" s="35">
        <v>46291.901724537027</v>
      </c>
    </row>
    <row r="1405" spans="1:3" x14ac:dyDescent="0.3">
      <c r="A1405" s="15" t="s">
        <v>5371</v>
      </c>
      <c r="B1405">
        <v>3.9169999999999998</v>
      </c>
      <c r="C1405" s="35">
        <v>46291.901724537027</v>
      </c>
    </row>
    <row r="1406" spans="1:3" x14ac:dyDescent="0.3">
      <c r="A1406" s="15" t="s">
        <v>5372</v>
      </c>
      <c r="B1406">
        <v>4.9530000000000003</v>
      </c>
      <c r="C1406" s="35">
        <v>46291.901724537027</v>
      </c>
    </row>
    <row r="1407" spans="1:3" x14ac:dyDescent="0.3">
      <c r="A1407" s="15" t="s">
        <v>5373</v>
      </c>
      <c r="B1407">
        <v>4.5880000000000001</v>
      </c>
      <c r="C1407" s="35">
        <v>46291.901724537027</v>
      </c>
    </row>
    <row r="1408" spans="1:3" x14ac:dyDescent="0.3">
      <c r="A1408" s="15" t="s">
        <v>5374</v>
      </c>
      <c r="B1408">
        <v>0.86799999999999999</v>
      </c>
      <c r="C1408" s="35">
        <v>46291.901724537027</v>
      </c>
    </row>
    <row r="1409" spans="1:3" x14ac:dyDescent="0.3">
      <c r="A1409" s="15" t="s">
        <v>5375</v>
      </c>
      <c r="B1409">
        <v>2.4060000000000001</v>
      </c>
      <c r="C1409" s="35">
        <v>46291.901724537027</v>
      </c>
    </row>
    <row r="1410" spans="1:3" x14ac:dyDescent="0.3">
      <c r="A1410" s="15" t="s">
        <v>5376</v>
      </c>
      <c r="B1410">
        <v>2.4319999999999999</v>
      </c>
      <c r="C1410" s="35">
        <v>46291.901724537027</v>
      </c>
    </row>
    <row r="1411" spans="1:3" x14ac:dyDescent="0.3">
      <c r="A1411" s="15" t="s">
        <v>5377</v>
      </c>
      <c r="B1411">
        <v>3.859</v>
      </c>
      <c r="C1411" s="35">
        <v>46291.901724537027</v>
      </c>
    </row>
    <row r="1412" spans="1:3" x14ac:dyDescent="0.3">
      <c r="A1412" s="15" t="s">
        <v>5378</v>
      </c>
      <c r="B1412">
        <v>3.177</v>
      </c>
      <c r="C1412" s="35">
        <v>46291.901724537027</v>
      </c>
    </row>
    <row r="1413" spans="1:3" x14ac:dyDescent="0.3">
      <c r="A1413" s="15" t="s">
        <v>5379</v>
      </c>
      <c r="B1413">
        <v>3.464</v>
      </c>
      <c r="C1413" s="35">
        <v>46291.901724537027</v>
      </c>
    </row>
    <row r="1414" spans="1:3" x14ac:dyDescent="0.3">
      <c r="A1414" s="15" t="s">
        <v>5380</v>
      </c>
      <c r="B1414">
        <v>4.976</v>
      </c>
      <c r="C1414" s="35">
        <v>46291.901724537027</v>
      </c>
    </row>
    <row r="1415" spans="1:3" x14ac:dyDescent="0.3">
      <c r="A1415" s="15" t="s">
        <v>5381</v>
      </c>
      <c r="B1415">
        <v>0.71499999999999997</v>
      </c>
      <c r="C1415" s="35">
        <v>46291.901724537027</v>
      </c>
    </row>
    <row r="1416" spans="1:3" x14ac:dyDescent="0.3">
      <c r="A1416" s="15" t="s">
        <v>5382</v>
      </c>
      <c r="B1416">
        <v>60.884999999999998</v>
      </c>
      <c r="C1416" s="35">
        <v>46291.901724537027</v>
      </c>
    </row>
    <row r="1417" spans="1:3" x14ac:dyDescent="0.3">
      <c r="A1417" s="15" t="s">
        <v>5383</v>
      </c>
      <c r="B1417">
        <v>5.6150000000000002</v>
      </c>
      <c r="C1417" s="35">
        <v>46291.901724537027</v>
      </c>
    </row>
    <row r="1418" spans="1:3" x14ac:dyDescent="0.3">
      <c r="A1418" s="15" t="s">
        <v>5384</v>
      </c>
      <c r="B1418">
        <v>1.327</v>
      </c>
      <c r="C1418" s="35">
        <v>46291.901724537027</v>
      </c>
    </row>
    <row r="1419" spans="1:3" x14ac:dyDescent="0.3">
      <c r="A1419" s="15" t="s">
        <v>5385</v>
      </c>
      <c r="B1419">
        <v>1.4159999999999999</v>
      </c>
      <c r="C1419" s="35">
        <v>46291.901724537027</v>
      </c>
    </row>
    <row r="1420" spans="1:3" x14ac:dyDescent="0.3">
      <c r="A1420" s="15" t="s">
        <v>5386</v>
      </c>
      <c r="B1420">
        <v>1.341</v>
      </c>
      <c r="C1420" s="35">
        <v>46291.901724537027</v>
      </c>
    </row>
    <row r="1421" spans="1:3" x14ac:dyDescent="0.3">
      <c r="A1421" s="15" t="s">
        <v>5387</v>
      </c>
      <c r="B1421">
        <v>3.4929999999999999</v>
      </c>
      <c r="C1421" s="35">
        <v>46291.901724537027</v>
      </c>
    </row>
    <row r="1422" spans="1:3" x14ac:dyDescent="0.3">
      <c r="A1422" s="15" t="s">
        <v>5388</v>
      </c>
      <c r="B1422">
        <v>3.5449999999999999</v>
      </c>
      <c r="C1422" s="35">
        <v>46291.901724537027</v>
      </c>
    </row>
    <row r="1423" spans="1:3" x14ac:dyDescent="0.3">
      <c r="A1423" s="15" t="s">
        <v>5389</v>
      </c>
      <c r="B1423">
        <v>3.6360000000000001</v>
      </c>
      <c r="C1423" s="35">
        <v>46291.901724537027</v>
      </c>
    </row>
    <row r="1424" spans="1:3" x14ac:dyDescent="0.3">
      <c r="A1424" s="15" t="s">
        <v>5390</v>
      </c>
      <c r="B1424">
        <v>3.0369999999999999</v>
      </c>
      <c r="C1424" s="35">
        <v>46291.901724537027</v>
      </c>
    </row>
    <row r="1425" spans="1:3" x14ac:dyDescent="0.3">
      <c r="A1425" s="15" t="s">
        <v>5391</v>
      </c>
      <c r="B1425">
        <v>27.562000000000001</v>
      </c>
      <c r="C1425" s="35">
        <v>46291.901724537027</v>
      </c>
    </row>
    <row r="1426" spans="1:3" x14ac:dyDescent="0.3">
      <c r="A1426" s="15" t="s">
        <v>5392</v>
      </c>
      <c r="B1426">
        <v>1.327</v>
      </c>
      <c r="C1426" s="35">
        <v>46291.901724537027</v>
      </c>
    </row>
    <row r="1427" spans="1:3" x14ac:dyDescent="0.3">
      <c r="A1427" s="15" t="s">
        <v>5393</v>
      </c>
      <c r="B1427">
        <v>2.3340000000000001</v>
      </c>
      <c r="C1427" s="35">
        <v>46291.901724537027</v>
      </c>
    </row>
    <row r="1428" spans="1:3" x14ac:dyDescent="0.3">
      <c r="A1428" s="15" t="s">
        <v>5394</v>
      </c>
      <c r="B1428">
        <v>2.2810000000000001</v>
      </c>
      <c r="C1428" s="35">
        <v>46291.901724537027</v>
      </c>
    </row>
    <row r="1429" spans="1:3" x14ac:dyDescent="0.3">
      <c r="A1429" s="15" t="s">
        <v>5395</v>
      </c>
      <c r="B1429">
        <v>0.94499999999999995</v>
      </c>
      <c r="C1429" s="35">
        <v>46291.901724537027</v>
      </c>
    </row>
    <row r="1430" spans="1:3" x14ac:dyDescent="0.3">
      <c r="A1430" s="15" t="s">
        <v>5396</v>
      </c>
      <c r="B1430">
        <v>0.63800000000000001</v>
      </c>
      <c r="C1430" s="35">
        <v>46291.901724537027</v>
      </c>
    </row>
    <row r="1431" spans="1:3" x14ac:dyDescent="0.3">
      <c r="A1431" s="15" t="s">
        <v>5397</v>
      </c>
      <c r="B1431">
        <v>2.2530000000000001</v>
      </c>
      <c r="C1431" s="35">
        <v>46291.901724537027</v>
      </c>
    </row>
    <row r="1432" spans="1:3" x14ac:dyDescent="0.3">
      <c r="A1432" s="15" t="s">
        <v>5398</v>
      </c>
      <c r="B1432">
        <v>0.33900000000000002</v>
      </c>
      <c r="C1432" s="35">
        <v>46291.901724537027</v>
      </c>
    </row>
    <row r="1433" spans="1:3" x14ac:dyDescent="0.3">
      <c r="A1433" s="15" t="s">
        <v>5399</v>
      </c>
      <c r="B1433">
        <v>1.996</v>
      </c>
      <c r="C1433" s="35">
        <v>46291.901724537027</v>
      </c>
    </row>
    <row r="1434" spans="1:3" x14ac:dyDescent="0.3">
      <c r="A1434" s="15" t="s">
        <v>5400</v>
      </c>
      <c r="B1434">
        <v>3.5720000000000001</v>
      </c>
      <c r="C1434" s="35">
        <v>46291.901724537027</v>
      </c>
    </row>
    <row r="1435" spans="1:3" x14ac:dyDescent="0.3">
      <c r="A1435" s="15" t="s">
        <v>5401</v>
      </c>
      <c r="B1435">
        <v>3.8719999999999999</v>
      </c>
      <c r="C1435" s="35">
        <v>46291.901724537027</v>
      </c>
    </row>
    <row r="1436" spans="1:3" x14ac:dyDescent="0.3">
      <c r="A1436" s="15" t="s">
        <v>5402</v>
      </c>
      <c r="B1436">
        <v>0.628</v>
      </c>
      <c r="C1436" s="35">
        <v>46291.901724537027</v>
      </c>
    </row>
    <row r="1437" spans="1:3" x14ac:dyDescent="0.3">
      <c r="A1437" s="15" t="s">
        <v>5403</v>
      </c>
      <c r="B1437">
        <v>4.9530000000000003</v>
      </c>
      <c r="C1437" s="35">
        <v>46291.901724537027</v>
      </c>
    </row>
    <row r="1438" spans="1:3" x14ac:dyDescent="0.3">
      <c r="A1438" s="15" t="s">
        <v>5404</v>
      </c>
      <c r="B1438">
        <v>7.375</v>
      </c>
      <c r="C1438" s="35">
        <v>46291.901724537027</v>
      </c>
    </row>
    <row r="1439" spans="1:3" x14ac:dyDescent="0.3">
      <c r="A1439" s="15" t="s">
        <v>5405</v>
      </c>
      <c r="B1439">
        <v>32.177999999999997</v>
      </c>
      <c r="C1439" s="35">
        <v>46291.901724537027</v>
      </c>
    </row>
    <row r="1440" spans="1:3" x14ac:dyDescent="0.3">
      <c r="A1440" s="15" t="s">
        <v>5406</v>
      </c>
      <c r="B1440">
        <v>26.61</v>
      </c>
      <c r="C1440" s="35">
        <v>46291.901724537027</v>
      </c>
    </row>
    <row r="1441" spans="1:3" x14ac:dyDescent="0.3">
      <c r="A1441" s="15" t="s">
        <v>5407</v>
      </c>
      <c r="B1441">
        <v>8.09</v>
      </c>
      <c r="C1441" s="35">
        <v>46291.901724537027</v>
      </c>
    </row>
    <row r="1442" spans="1:3" x14ac:dyDescent="0.3">
      <c r="A1442" s="15" t="s">
        <v>5408</v>
      </c>
      <c r="B1442">
        <v>3.6549999999999998</v>
      </c>
      <c r="C1442" s="35">
        <v>46291.901724537027</v>
      </c>
    </row>
    <row r="1443" spans="1:3" x14ac:dyDescent="0.3">
      <c r="A1443" s="15" t="s">
        <v>5409</v>
      </c>
      <c r="B1443">
        <v>0.64600000000000002</v>
      </c>
      <c r="C1443" s="35">
        <v>46291.901724537027</v>
      </c>
    </row>
    <row r="1444" spans="1:3" x14ac:dyDescent="0.3">
      <c r="A1444" s="15" t="s">
        <v>5410</v>
      </c>
      <c r="B1444">
        <v>4.4039999999999999</v>
      </c>
      <c r="C1444" s="35">
        <v>46291.901724537027</v>
      </c>
    </row>
    <row r="1445" spans="1:3" x14ac:dyDescent="0.3">
      <c r="A1445" s="15" t="s">
        <v>5411</v>
      </c>
      <c r="B1445">
        <v>4.008</v>
      </c>
      <c r="C1445" s="35">
        <v>46291.901724537027</v>
      </c>
    </row>
    <row r="1446" spans="1:3" x14ac:dyDescent="0.3">
      <c r="A1446" s="15" t="s">
        <v>5412</v>
      </c>
      <c r="B1446">
        <v>0.17399999999999999</v>
      </c>
      <c r="C1446" s="35">
        <v>46291.901724537027</v>
      </c>
    </row>
    <row r="1447" spans="1:3" x14ac:dyDescent="0.3">
      <c r="A1447" s="15" t="s">
        <v>5413</v>
      </c>
      <c r="B1447">
        <v>0.28299999999999997</v>
      </c>
      <c r="C1447" s="35">
        <v>46291.901724537027</v>
      </c>
    </row>
    <row r="1448" spans="1:3" x14ac:dyDescent="0.3">
      <c r="A1448" s="15" t="s">
        <v>5414</v>
      </c>
      <c r="B1448">
        <v>2.8000000000000001E-2</v>
      </c>
      <c r="C1448" s="35">
        <v>46291.901724537027</v>
      </c>
    </row>
    <row r="1449" spans="1:3" x14ac:dyDescent="0.3">
      <c r="A1449" s="15" t="s">
        <v>5415</v>
      </c>
      <c r="B1449">
        <v>2.39</v>
      </c>
      <c r="C1449" s="35">
        <v>46291.901724537027</v>
      </c>
    </row>
    <row r="1450" spans="1:3" x14ac:dyDescent="0.3">
      <c r="A1450" s="15" t="s">
        <v>5416</v>
      </c>
      <c r="B1450">
        <v>2.238</v>
      </c>
      <c r="C1450" s="35">
        <v>46291.901724537027</v>
      </c>
    </row>
    <row r="1451" spans="1:3" x14ac:dyDescent="0.3">
      <c r="A1451" s="15" t="s">
        <v>5417</v>
      </c>
      <c r="B1451">
        <v>2.593</v>
      </c>
      <c r="C1451" s="35">
        <v>46291.901724537027</v>
      </c>
    </row>
    <row r="1452" spans="1:3" x14ac:dyDescent="0.3">
      <c r="A1452" s="15" t="s">
        <v>5418</v>
      </c>
      <c r="B1452">
        <v>15.301</v>
      </c>
      <c r="C1452" s="35">
        <v>46291.901724537027</v>
      </c>
    </row>
    <row r="1453" spans="1:3" x14ac:dyDescent="0.3">
      <c r="A1453" s="15" t="s">
        <v>5419</v>
      </c>
      <c r="B1453">
        <v>27.09</v>
      </c>
      <c r="C1453" s="35">
        <v>46291.901724537027</v>
      </c>
    </row>
    <row r="1454" spans="1:3" x14ac:dyDescent="0.3">
      <c r="A1454" s="15" t="s">
        <v>5420</v>
      </c>
      <c r="B1454">
        <v>0.59299999999999997</v>
      </c>
      <c r="C1454" s="35">
        <v>46291.901724537027</v>
      </c>
    </row>
    <row r="1455" spans="1:3" x14ac:dyDescent="0.3">
      <c r="A1455" s="15" t="s">
        <v>5421</v>
      </c>
      <c r="B1455">
        <v>3.9140000000000001</v>
      </c>
      <c r="C1455" s="35">
        <v>46291.901724537027</v>
      </c>
    </row>
    <row r="1456" spans="1:3" x14ac:dyDescent="0.3">
      <c r="A1456" s="15" t="s">
        <v>5422</v>
      </c>
      <c r="B1456">
        <v>3.641</v>
      </c>
      <c r="C1456" s="35">
        <v>46291.901724537027</v>
      </c>
    </row>
    <row r="1457" spans="1:3" x14ac:dyDescent="0.3">
      <c r="A1457" s="15" t="s">
        <v>5423</v>
      </c>
      <c r="B1457">
        <v>0.17899999999999999</v>
      </c>
      <c r="C1457" s="35">
        <v>46291.901724537027</v>
      </c>
    </row>
    <row r="1458" spans="1:3" x14ac:dyDescent="0.3">
      <c r="A1458" s="15" t="s">
        <v>5424</v>
      </c>
      <c r="B1458">
        <v>1.478</v>
      </c>
      <c r="C1458" s="35">
        <v>46291.901724537027</v>
      </c>
    </row>
    <row r="1459" spans="1:3" x14ac:dyDescent="0.3">
      <c r="A1459" s="15" t="s">
        <v>5425</v>
      </c>
      <c r="B1459">
        <v>2.3180000000000001</v>
      </c>
      <c r="C1459" s="35">
        <v>46291.901724537027</v>
      </c>
    </row>
    <row r="1460" spans="1:3" x14ac:dyDescent="0.3">
      <c r="A1460" s="15" t="s">
        <v>5426</v>
      </c>
      <c r="B1460">
        <v>5.5E-2</v>
      </c>
      <c r="C1460" s="35">
        <v>46291.901724537027</v>
      </c>
    </row>
    <row r="1461" spans="1:3" x14ac:dyDescent="0.3">
      <c r="A1461" s="15" t="s">
        <v>5427</v>
      </c>
      <c r="B1461">
        <v>0.124</v>
      </c>
      <c r="C1461" s="35">
        <v>46291.901724537027</v>
      </c>
    </row>
    <row r="1462" spans="1:3" x14ac:dyDescent="0.3">
      <c r="A1462" s="15" t="s">
        <v>5428</v>
      </c>
      <c r="B1462">
        <v>7.1050000000000004</v>
      </c>
      <c r="C1462" s="35">
        <v>46291.901724537027</v>
      </c>
    </row>
    <row r="1463" spans="1:3" x14ac:dyDescent="0.3">
      <c r="A1463" s="15" t="s">
        <v>5429</v>
      </c>
      <c r="B1463">
        <v>1.3520000000000001</v>
      </c>
      <c r="C1463" s="35">
        <v>46291.901724537027</v>
      </c>
    </row>
    <row r="1464" spans="1:3" x14ac:dyDescent="0.3">
      <c r="A1464" s="15" t="s">
        <v>5430</v>
      </c>
      <c r="B1464">
        <v>6.9729999999999999</v>
      </c>
      <c r="C1464" s="35">
        <v>46291.901724537027</v>
      </c>
    </row>
    <row r="1465" spans="1:3" x14ac:dyDescent="0.3">
      <c r="A1465" s="15" t="s">
        <v>5431</v>
      </c>
      <c r="B1465">
        <v>3.927</v>
      </c>
      <c r="C1465" s="35">
        <v>46291.901724537027</v>
      </c>
    </row>
    <row r="1466" spans="1:3" x14ac:dyDescent="0.3">
      <c r="A1466" s="15" t="s">
        <v>5432</v>
      </c>
      <c r="B1466">
        <v>2.16</v>
      </c>
      <c r="C1466" s="35">
        <v>46291.901724537027</v>
      </c>
    </row>
    <row r="1467" spans="1:3" x14ac:dyDescent="0.3">
      <c r="A1467" s="15" t="s">
        <v>5433</v>
      </c>
      <c r="B1467">
        <v>1.238</v>
      </c>
      <c r="C1467" s="35">
        <v>46291.901724537027</v>
      </c>
    </row>
    <row r="1468" spans="1:3" x14ac:dyDescent="0.3">
      <c r="A1468" s="15" t="s">
        <v>5434</v>
      </c>
      <c r="B1468">
        <v>1.1870000000000001</v>
      </c>
      <c r="C1468" s="35">
        <v>46291.901724537027</v>
      </c>
    </row>
    <row r="1469" spans="1:3" x14ac:dyDescent="0.3">
      <c r="A1469" s="15" t="s">
        <v>5435</v>
      </c>
      <c r="B1469">
        <v>1.4019999999999999</v>
      </c>
      <c r="C1469" s="35">
        <v>46291.901724537027</v>
      </c>
    </row>
    <row r="1470" spans="1:3" x14ac:dyDescent="0.3">
      <c r="A1470" s="15" t="s">
        <v>5436</v>
      </c>
      <c r="B1470">
        <v>1.3009999999999999</v>
      </c>
      <c r="C1470" s="35">
        <v>46291.901724537027</v>
      </c>
    </row>
    <row r="1471" spans="1:3" x14ac:dyDescent="0.3">
      <c r="A1471" s="15" t="s">
        <v>5437</v>
      </c>
      <c r="B1471">
        <v>1.927</v>
      </c>
      <c r="C1471" s="35">
        <v>46291.901724537027</v>
      </c>
    </row>
    <row r="1472" spans="1:3" x14ac:dyDescent="0.3">
      <c r="A1472" s="15" t="s">
        <v>5438</v>
      </c>
      <c r="B1472">
        <v>0.78400000000000003</v>
      </c>
      <c r="C1472" s="35">
        <v>46291.901724537027</v>
      </c>
    </row>
    <row r="1473" spans="1:3" x14ac:dyDescent="0.3">
      <c r="A1473" s="15" t="s">
        <v>5439</v>
      </c>
      <c r="B1473">
        <v>0.39100000000000001</v>
      </c>
      <c r="C1473" s="35">
        <v>46291.901724537027</v>
      </c>
    </row>
    <row r="1474" spans="1:3" x14ac:dyDescent="0.3">
      <c r="A1474" s="15" t="s">
        <v>5440</v>
      </c>
      <c r="B1474">
        <v>3.2549999999999999</v>
      </c>
      <c r="C1474" s="35">
        <v>46291.901724537027</v>
      </c>
    </row>
    <row r="1475" spans="1:3" x14ac:dyDescent="0.3">
      <c r="A1475" s="15" t="s">
        <v>5441</v>
      </c>
      <c r="B1475">
        <v>3.9630000000000001</v>
      </c>
      <c r="C1475" s="35">
        <v>46291.901724537027</v>
      </c>
    </row>
    <row r="1476" spans="1:3" x14ac:dyDescent="0.3">
      <c r="A1476" s="15" t="s">
        <v>5442</v>
      </c>
      <c r="B1476">
        <v>3.8889999999999998</v>
      </c>
      <c r="C1476" s="35">
        <v>46291.901724537027</v>
      </c>
    </row>
    <row r="1477" spans="1:3" x14ac:dyDescent="0.3">
      <c r="A1477" s="15" t="s">
        <v>5443</v>
      </c>
      <c r="B1477">
        <v>2.9020000000000001</v>
      </c>
      <c r="C1477" s="35">
        <v>46291.901724537027</v>
      </c>
    </row>
    <row r="1478" spans="1:3" x14ac:dyDescent="0.3">
      <c r="A1478" s="15" t="s">
        <v>5444</v>
      </c>
      <c r="B1478">
        <v>5.0190000000000001</v>
      </c>
      <c r="C1478" s="35">
        <v>46291.901724537027</v>
      </c>
    </row>
    <row r="1479" spans="1:3" x14ac:dyDescent="0.3">
      <c r="A1479" s="15" t="s">
        <v>5445</v>
      </c>
      <c r="B1479">
        <v>1.768</v>
      </c>
      <c r="C1479" s="35">
        <v>46291.901724537027</v>
      </c>
    </row>
    <row r="1480" spans="1:3" x14ac:dyDescent="0.3">
      <c r="A1480" s="15" t="s">
        <v>5446</v>
      </c>
      <c r="B1480">
        <v>0.29199999999999998</v>
      </c>
      <c r="C1480" s="35">
        <v>46291.901724537027</v>
      </c>
    </row>
    <row r="1481" spans="1:3" x14ac:dyDescent="0.3">
      <c r="A1481" s="15" t="s">
        <v>5447</v>
      </c>
      <c r="B1481">
        <v>1.696</v>
      </c>
      <c r="C1481" s="35">
        <v>46291.901724537027</v>
      </c>
    </row>
    <row r="1482" spans="1:3" x14ac:dyDescent="0.3">
      <c r="A1482" s="15" t="s">
        <v>5448</v>
      </c>
      <c r="B1482">
        <v>1.278</v>
      </c>
      <c r="C1482" s="35">
        <v>46291.901724537027</v>
      </c>
    </row>
    <row r="1483" spans="1:3" x14ac:dyDescent="0.3">
      <c r="A1483" s="15" t="s">
        <v>5449</v>
      </c>
      <c r="B1483">
        <v>3.71</v>
      </c>
      <c r="C1483" s="35">
        <v>46291.901724537027</v>
      </c>
    </row>
    <row r="1484" spans="1:3" x14ac:dyDescent="0.3">
      <c r="A1484" s="15" t="s">
        <v>5450</v>
      </c>
      <c r="B1484">
        <v>5.2690000000000001</v>
      </c>
      <c r="C1484" s="35">
        <v>46291.901724537027</v>
      </c>
    </row>
    <row r="1485" spans="1:3" x14ac:dyDescent="0.3">
      <c r="A1485" s="15" t="s">
        <v>5451</v>
      </c>
      <c r="B1485">
        <v>0.54300000000000004</v>
      </c>
      <c r="C1485" s="35">
        <v>46291.901724537027</v>
      </c>
    </row>
    <row r="1486" spans="1:3" x14ac:dyDescent="0.3">
      <c r="A1486" s="15" t="s">
        <v>5452</v>
      </c>
      <c r="B1486">
        <v>1.5109999999999999</v>
      </c>
      <c r="C1486" s="35">
        <v>46291.901724537027</v>
      </c>
    </row>
    <row r="1487" spans="1:3" x14ac:dyDescent="0.3">
      <c r="A1487" s="15" t="s">
        <v>5453</v>
      </c>
      <c r="B1487">
        <v>2.27</v>
      </c>
      <c r="C1487" s="35">
        <v>46291.901724537027</v>
      </c>
    </row>
    <row r="1488" spans="1:3" x14ac:dyDescent="0.3">
      <c r="A1488" s="15" t="s">
        <v>5454</v>
      </c>
      <c r="B1488">
        <v>4.9649999999999999</v>
      </c>
      <c r="C1488" s="35">
        <v>46291.901724537027</v>
      </c>
    </row>
    <row r="1489" spans="1:3" x14ac:dyDescent="0.3">
      <c r="A1489" s="15" t="s">
        <v>5455</v>
      </c>
      <c r="B1489">
        <v>6.9050000000000002</v>
      </c>
      <c r="C1489" s="35">
        <v>46291.901724537027</v>
      </c>
    </row>
    <row r="1490" spans="1:3" x14ac:dyDescent="0.3">
      <c r="A1490" s="15" t="s">
        <v>5456</v>
      </c>
      <c r="B1490">
        <v>0.90300000000000002</v>
      </c>
      <c r="C1490" s="35">
        <v>46291.901724537027</v>
      </c>
    </row>
    <row r="1491" spans="1:3" x14ac:dyDescent="0.3">
      <c r="A1491" s="15" t="s">
        <v>5457</v>
      </c>
      <c r="B1491">
        <v>3.1840000000000002</v>
      </c>
      <c r="C1491" s="35">
        <v>46291.901724537027</v>
      </c>
    </row>
    <row r="1492" spans="1:3" x14ac:dyDescent="0.3">
      <c r="A1492" s="15" t="s">
        <v>5458</v>
      </c>
      <c r="B1492">
        <v>6.0659999999999998</v>
      </c>
      <c r="C1492" s="35">
        <v>46291.901724537027</v>
      </c>
    </row>
    <row r="1493" spans="1:3" x14ac:dyDescent="0.3">
      <c r="A1493" s="15" t="s">
        <v>5459</v>
      </c>
      <c r="B1493">
        <v>3.569</v>
      </c>
      <c r="C1493" s="35">
        <v>46291.901724537027</v>
      </c>
    </row>
    <row r="1494" spans="1:3" x14ac:dyDescent="0.3">
      <c r="A1494" s="15" t="s">
        <v>5460</v>
      </c>
      <c r="B1494">
        <v>0.58299999999999996</v>
      </c>
      <c r="C1494" s="35">
        <v>46291.901724537027</v>
      </c>
    </row>
    <row r="1495" spans="1:3" x14ac:dyDescent="0.3">
      <c r="A1495" s="15" t="s">
        <v>5461</v>
      </c>
      <c r="B1495">
        <v>1.2</v>
      </c>
      <c r="C1495" s="35">
        <v>46291.901724537027</v>
      </c>
    </row>
    <row r="1496" spans="1:3" x14ac:dyDescent="0.3">
      <c r="A1496" s="15" t="s">
        <v>5462</v>
      </c>
      <c r="B1496">
        <v>10.326000000000001</v>
      </c>
      <c r="C1496" s="35">
        <v>46291.901724537027</v>
      </c>
    </row>
    <row r="1497" spans="1:3" x14ac:dyDescent="0.3">
      <c r="A1497" s="15" t="s">
        <v>5463</v>
      </c>
      <c r="B1497">
        <v>3.246</v>
      </c>
      <c r="C1497" s="35">
        <v>46291.901724537027</v>
      </c>
    </row>
    <row r="1498" spans="1:3" x14ac:dyDescent="0.3">
      <c r="A1498" s="15" t="s">
        <v>5464</v>
      </c>
      <c r="B1498">
        <v>5.0369999999999999</v>
      </c>
      <c r="C1498" s="35">
        <v>46291.901724537027</v>
      </c>
    </row>
    <row r="1499" spans="1:3" x14ac:dyDescent="0.3">
      <c r="A1499" s="15" t="s">
        <v>5465</v>
      </c>
      <c r="B1499">
        <v>3.0539999999999998</v>
      </c>
      <c r="C1499" s="35">
        <v>46291.901724537027</v>
      </c>
    </row>
    <row r="1500" spans="1:3" x14ac:dyDescent="0.3">
      <c r="A1500" s="15" t="s">
        <v>5466</v>
      </c>
      <c r="B1500">
        <v>7.758</v>
      </c>
      <c r="C1500" s="35">
        <v>46291.901724537027</v>
      </c>
    </row>
    <row r="1501" spans="1:3" x14ac:dyDescent="0.3">
      <c r="A1501" s="15" t="s">
        <v>5467</v>
      </c>
      <c r="B1501">
        <v>8.0820000000000007</v>
      </c>
      <c r="C1501" s="35">
        <v>46291.901724537027</v>
      </c>
    </row>
    <row r="1502" spans="1:3" x14ac:dyDescent="0.3">
      <c r="A1502" s="15" t="s">
        <v>5468</v>
      </c>
      <c r="B1502">
        <v>0.98799999999999999</v>
      </c>
      <c r="C1502" s="35">
        <v>46291.901724537027</v>
      </c>
    </row>
    <row r="1503" spans="1:3" x14ac:dyDescent="0.3">
      <c r="A1503" s="15" t="s">
        <v>5469</v>
      </c>
      <c r="B1503">
        <v>0.77400000000000002</v>
      </c>
      <c r="C1503" s="35">
        <v>46291.901724537027</v>
      </c>
    </row>
    <row r="1504" spans="1:3" x14ac:dyDescent="0.3">
      <c r="A1504" s="15" t="s">
        <v>5470</v>
      </c>
      <c r="B1504">
        <v>11.771000000000001</v>
      </c>
      <c r="C1504" s="35">
        <v>46291.901724537027</v>
      </c>
    </row>
    <row r="1505" spans="1:3" x14ac:dyDescent="0.3">
      <c r="A1505" s="15" t="s">
        <v>5471</v>
      </c>
      <c r="B1505">
        <v>25.852</v>
      </c>
      <c r="C1505" s="35">
        <v>46291.901724537027</v>
      </c>
    </row>
    <row r="1506" spans="1:3" x14ac:dyDescent="0.3">
      <c r="A1506" s="15" t="s">
        <v>5472</v>
      </c>
      <c r="B1506">
        <v>0.47499999999999998</v>
      </c>
      <c r="C1506" s="35">
        <v>46291.901724537027</v>
      </c>
    </row>
    <row r="1507" spans="1:3" x14ac:dyDescent="0.3">
      <c r="A1507" s="15" t="s">
        <v>5473</v>
      </c>
      <c r="B1507">
        <v>1.2410000000000001</v>
      </c>
      <c r="C1507" s="35">
        <v>46291.901724537027</v>
      </c>
    </row>
    <row r="1508" spans="1:3" x14ac:dyDescent="0.3">
      <c r="A1508" s="15" t="s">
        <v>5474</v>
      </c>
      <c r="B1508">
        <v>15.762</v>
      </c>
      <c r="C1508" s="35">
        <v>46291.901724537027</v>
      </c>
    </row>
    <row r="1509" spans="1:3" x14ac:dyDescent="0.3">
      <c r="A1509" s="15" t="s">
        <v>5475</v>
      </c>
      <c r="B1509">
        <v>2.5219999999999998</v>
      </c>
      <c r="C1509" s="35">
        <v>46291.901724537027</v>
      </c>
    </row>
    <row r="1510" spans="1:3" x14ac:dyDescent="0.3">
      <c r="A1510" s="15" t="s">
        <v>5476</v>
      </c>
      <c r="B1510">
        <v>0.183</v>
      </c>
      <c r="C1510" s="35">
        <v>46291.901724537027</v>
      </c>
    </row>
    <row r="1511" spans="1:3" x14ac:dyDescent="0.3">
      <c r="A1511" s="15" t="s">
        <v>5477</v>
      </c>
      <c r="B1511">
        <v>0.26400000000000001</v>
      </c>
      <c r="C1511" s="35">
        <v>46291.901724537027</v>
      </c>
    </row>
    <row r="1512" spans="1:3" x14ac:dyDescent="0.3">
      <c r="A1512" s="15" t="s">
        <v>5478</v>
      </c>
      <c r="B1512">
        <v>5.1999999999999998E-2</v>
      </c>
      <c r="C1512" s="35">
        <v>46291.901724537027</v>
      </c>
    </row>
    <row r="1513" spans="1:3" x14ac:dyDescent="0.3">
      <c r="A1513" s="15" t="s">
        <v>5479</v>
      </c>
      <c r="B1513">
        <v>1.486</v>
      </c>
      <c r="C1513" s="35">
        <v>46291.901724537027</v>
      </c>
    </row>
    <row r="1514" spans="1:3" x14ac:dyDescent="0.3">
      <c r="A1514" s="15" t="s">
        <v>5480</v>
      </c>
      <c r="B1514">
        <v>2.2069999999999999</v>
      </c>
      <c r="C1514" s="35">
        <v>46291.901724537027</v>
      </c>
    </row>
    <row r="1515" spans="1:3" x14ac:dyDescent="0.3">
      <c r="A1515" s="15" t="s">
        <v>5481</v>
      </c>
      <c r="B1515">
        <v>10.135999999999999</v>
      </c>
      <c r="C1515" s="35">
        <v>46291.901724537027</v>
      </c>
    </row>
    <row r="1516" spans="1:3" x14ac:dyDescent="0.3">
      <c r="A1516" s="15" t="s">
        <v>5482</v>
      </c>
      <c r="B1516">
        <v>3.2730000000000001</v>
      </c>
      <c r="C1516" s="35">
        <v>46291.901724537027</v>
      </c>
    </row>
    <row r="1517" spans="1:3" x14ac:dyDescent="0.3">
      <c r="A1517" s="15" t="s">
        <v>5483</v>
      </c>
      <c r="B1517">
        <v>6.67</v>
      </c>
      <c r="C1517" s="35">
        <v>46291.901724537027</v>
      </c>
    </row>
    <row r="1518" spans="1:3" x14ac:dyDescent="0.3">
      <c r="A1518" s="15" t="s">
        <v>5484</v>
      </c>
      <c r="B1518">
        <v>41.412999999999997</v>
      </c>
      <c r="C1518" s="35">
        <v>46291.901724537027</v>
      </c>
    </row>
    <row r="1519" spans="1:3" x14ac:dyDescent="0.3">
      <c r="A1519" s="15" t="s">
        <v>5485</v>
      </c>
      <c r="B1519">
        <v>36.985999999999997</v>
      </c>
      <c r="C1519" s="35">
        <v>46291.901724537027</v>
      </c>
    </row>
    <row r="1520" spans="1:3" x14ac:dyDescent="0.3">
      <c r="A1520" s="15" t="s">
        <v>5486</v>
      </c>
      <c r="B1520">
        <v>1.1870000000000001</v>
      </c>
      <c r="C1520" s="35">
        <v>46291.901724537027</v>
      </c>
    </row>
    <row r="1521" spans="1:3" x14ac:dyDescent="0.3">
      <c r="A1521" s="15" t="s">
        <v>5487</v>
      </c>
      <c r="B1521">
        <v>4.3929999999999998</v>
      </c>
      <c r="C1521" s="35">
        <v>46291.901724537027</v>
      </c>
    </row>
    <row r="1522" spans="1:3" x14ac:dyDescent="0.3">
      <c r="A1522" s="15" t="s">
        <v>5488</v>
      </c>
      <c r="B1522">
        <v>2.9</v>
      </c>
      <c r="C1522" s="35">
        <v>46291.901724537027</v>
      </c>
    </row>
    <row r="1523" spans="1:3" x14ac:dyDescent="0.3">
      <c r="A1523" s="15" t="s">
        <v>5489</v>
      </c>
      <c r="B1523">
        <v>14.864000000000001</v>
      </c>
      <c r="C1523" s="35">
        <v>46291.901724537027</v>
      </c>
    </row>
    <row r="1524" spans="1:3" x14ac:dyDescent="0.3">
      <c r="A1524" s="15" t="s">
        <v>5490</v>
      </c>
      <c r="B1524">
        <v>3.8340000000000001</v>
      </c>
      <c r="C1524" s="35">
        <v>46291.901724537027</v>
      </c>
    </row>
    <row r="1525" spans="1:3" x14ac:dyDescent="0.3">
      <c r="A1525" s="15" t="s">
        <v>5491</v>
      </c>
      <c r="B1525">
        <v>0.107</v>
      </c>
      <c r="C1525" s="35">
        <v>46291.901724537027</v>
      </c>
    </row>
    <row r="1526" spans="1:3" x14ac:dyDescent="0.3">
      <c r="A1526" s="15" t="s">
        <v>5492</v>
      </c>
      <c r="B1526">
        <v>1.488</v>
      </c>
      <c r="C1526" s="35">
        <v>46291.901724537027</v>
      </c>
    </row>
    <row r="1527" spans="1:3" x14ac:dyDescent="0.3">
      <c r="A1527" s="15" t="s">
        <v>5493</v>
      </c>
      <c r="B1527">
        <v>1.1879999999999999</v>
      </c>
      <c r="C1527" s="35">
        <v>46291.901724537027</v>
      </c>
    </row>
    <row r="1528" spans="1:3" x14ac:dyDescent="0.3">
      <c r="A1528" s="15" t="s">
        <v>5494</v>
      </c>
      <c r="B1528">
        <v>3.081</v>
      </c>
      <c r="C1528" s="35">
        <v>46291.901724537027</v>
      </c>
    </row>
    <row r="1529" spans="1:3" x14ac:dyDescent="0.3">
      <c r="A1529" s="15" t="s">
        <v>5495</v>
      </c>
      <c r="B1529">
        <v>0.28899999999999998</v>
      </c>
      <c r="C1529" s="35">
        <v>46291.901724537027</v>
      </c>
    </row>
    <row r="1530" spans="1:3" x14ac:dyDescent="0.3">
      <c r="A1530" s="15" t="s">
        <v>5496</v>
      </c>
      <c r="B1530">
        <v>6.6580000000000004</v>
      </c>
      <c r="C1530" s="35">
        <v>46291.901724537027</v>
      </c>
    </row>
    <row r="1531" spans="1:3" x14ac:dyDescent="0.3">
      <c r="A1531" s="15" t="s">
        <v>5497</v>
      </c>
      <c r="B1531">
        <v>5.492</v>
      </c>
      <c r="C1531" s="35">
        <v>46291.901724537027</v>
      </c>
    </row>
    <row r="1532" spans="1:3" x14ac:dyDescent="0.3">
      <c r="A1532" s="15" t="s">
        <v>5498</v>
      </c>
      <c r="B1532">
        <v>2.0089999999999999</v>
      </c>
      <c r="C1532" s="35">
        <v>46291.901724537027</v>
      </c>
    </row>
    <row r="1533" spans="1:3" x14ac:dyDescent="0.3">
      <c r="A1533" s="15" t="s">
        <v>5499</v>
      </c>
      <c r="B1533">
        <v>1.379</v>
      </c>
      <c r="C1533" s="35">
        <v>46291.901724537027</v>
      </c>
    </row>
    <row r="1534" spans="1:3" x14ac:dyDescent="0.3">
      <c r="A1534" s="15" t="s">
        <v>5500</v>
      </c>
      <c r="B1534">
        <v>3.2530000000000001</v>
      </c>
      <c r="C1534" s="35">
        <v>46291.901724537027</v>
      </c>
    </row>
    <row r="1535" spans="1:3" x14ac:dyDescent="0.3">
      <c r="A1535" s="15" t="s">
        <v>5501</v>
      </c>
      <c r="B1535">
        <v>1.68</v>
      </c>
      <c r="C1535" s="35">
        <v>46291.901724537027</v>
      </c>
    </row>
    <row r="1536" spans="1:3" x14ac:dyDescent="0.3">
      <c r="A1536" s="15" t="s">
        <v>5502</v>
      </c>
      <c r="B1536">
        <v>10.701000000000001</v>
      </c>
      <c r="C1536" s="35">
        <v>46291.901724537027</v>
      </c>
    </row>
    <row r="1537" spans="1:3" x14ac:dyDescent="0.3">
      <c r="A1537" s="15" t="s">
        <v>5503</v>
      </c>
      <c r="B1537">
        <v>16.114000000000001</v>
      </c>
      <c r="C1537" s="35">
        <v>46291.901724537027</v>
      </c>
    </row>
    <row r="1538" spans="1:3" x14ac:dyDescent="0.3">
      <c r="A1538" s="15" t="s">
        <v>5504</v>
      </c>
      <c r="B1538">
        <v>13.573</v>
      </c>
      <c r="C1538" s="35">
        <v>46291.901724537027</v>
      </c>
    </row>
    <row r="1539" spans="1:3" x14ac:dyDescent="0.3">
      <c r="A1539" s="15" t="s">
        <v>5505</v>
      </c>
      <c r="B1539">
        <v>13.561</v>
      </c>
      <c r="C1539" s="35">
        <v>46291.901724537027</v>
      </c>
    </row>
    <row r="1540" spans="1:3" x14ac:dyDescent="0.3">
      <c r="A1540" s="15" t="s">
        <v>5506</v>
      </c>
      <c r="B1540">
        <v>9.2289999999999992</v>
      </c>
      <c r="C1540" s="35">
        <v>46291.901724537027</v>
      </c>
    </row>
    <row r="1541" spans="1:3" x14ac:dyDescent="0.3">
      <c r="A1541" s="15" t="s">
        <v>5507</v>
      </c>
      <c r="B1541">
        <v>10.042999999999999</v>
      </c>
      <c r="C1541" s="35">
        <v>46291.901724537027</v>
      </c>
    </row>
    <row r="1542" spans="1:3" x14ac:dyDescent="0.3">
      <c r="A1542" s="15" t="s">
        <v>5508</v>
      </c>
      <c r="B1542">
        <v>0.89700000000000002</v>
      </c>
      <c r="C1542" s="35">
        <v>46291.901724537027</v>
      </c>
    </row>
    <row r="1543" spans="1:3" x14ac:dyDescent="0.3">
      <c r="A1543" s="15" t="s">
        <v>5509</v>
      </c>
      <c r="B1543">
        <v>0.66600000000000004</v>
      </c>
      <c r="C1543" s="35">
        <v>46291.901724537027</v>
      </c>
    </row>
    <row r="1544" spans="1:3" x14ac:dyDescent="0.3">
      <c r="A1544" s="15" t="s">
        <v>5510</v>
      </c>
      <c r="B1544">
        <v>17.449000000000002</v>
      </c>
      <c r="C1544" s="35">
        <v>46291.901724537027</v>
      </c>
    </row>
    <row r="1545" spans="1:3" x14ac:dyDescent="0.3">
      <c r="A1545" s="15" t="s">
        <v>5511</v>
      </c>
      <c r="B1545">
        <v>5.3140000000000001</v>
      </c>
      <c r="C1545" s="35">
        <v>46291.901724537027</v>
      </c>
    </row>
    <row r="1546" spans="1:3" x14ac:dyDescent="0.3">
      <c r="A1546" s="15" t="s">
        <v>5512</v>
      </c>
      <c r="B1546">
        <v>9.5299999999999994</v>
      </c>
      <c r="C1546" s="35">
        <v>46291.901724537027</v>
      </c>
    </row>
    <row r="1547" spans="1:3" x14ac:dyDescent="0.3">
      <c r="A1547" s="15" t="s">
        <v>5513</v>
      </c>
      <c r="B1547">
        <v>0.60399999999999998</v>
      </c>
      <c r="C1547" s="35">
        <v>46291.901724537027</v>
      </c>
    </row>
    <row r="1548" spans="1:3" x14ac:dyDescent="0.3">
      <c r="A1548" s="15" t="s">
        <v>5514</v>
      </c>
      <c r="B1548">
        <v>1.383</v>
      </c>
      <c r="C1548" s="35">
        <v>46291.901724537027</v>
      </c>
    </row>
    <row r="1549" spans="1:3" x14ac:dyDescent="0.3">
      <c r="A1549" s="15" t="s">
        <v>5515</v>
      </c>
      <c r="B1549">
        <v>27.99</v>
      </c>
      <c r="C1549" s="35">
        <v>46291.901724537027</v>
      </c>
    </row>
    <row r="1550" spans="1:3" x14ac:dyDescent="0.3">
      <c r="A1550" s="15" t="s">
        <v>5516</v>
      </c>
      <c r="B1550">
        <v>1.5840000000000001</v>
      </c>
      <c r="C1550" s="35">
        <v>46291.901724537027</v>
      </c>
    </row>
    <row r="1551" spans="1:3" x14ac:dyDescent="0.3">
      <c r="A1551" s="15" t="s">
        <v>5517</v>
      </c>
      <c r="B1551">
        <v>2.4449999999999998</v>
      </c>
      <c r="C1551" s="35">
        <v>46291.901724537027</v>
      </c>
    </row>
    <row r="1552" spans="1:3" x14ac:dyDescent="0.3">
      <c r="A1552" s="15" t="s">
        <v>5518</v>
      </c>
      <c r="B1552">
        <v>6.5990000000000002</v>
      </c>
      <c r="C1552" s="35">
        <v>46291.901724537027</v>
      </c>
    </row>
    <row r="1553" spans="1:3" x14ac:dyDescent="0.3">
      <c r="A1553" s="15" t="s">
        <v>5519</v>
      </c>
      <c r="B1553">
        <v>8.0449999999999999</v>
      </c>
      <c r="C1553" s="35">
        <v>46291.901724537027</v>
      </c>
    </row>
    <row r="1554" spans="1:3" x14ac:dyDescent="0.3">
      <c r="A1554" s="15" t="s">
        <v>5520</v>
      </c>
      <c r="B1554">
        <v>13.52</v>
      </c>
      <c r="C1554" s="35">
        <v>46291.901724537027</v>
      </c>
    </row>
    <row r="1555" spans="1:3" x14ac:dyDescent="0.3">
      <c r="A1555" s="15" t="s">
        <v>5521</v>
      </c>
      <c r="B1555">
        <v>1.704</v>
      </c>
      <c r="C1555" s="35">
        <v>46291.901724537027</v>
      </c>
    </row>
    <row r="1556" spans="1:3" x14ac:dyDescent="0.3">
      <c r="A1556" s="15" t="s">
        <v>5522</v>
      </c>
      <c r="B1556">
        <v>26.084</v>
      </c>
      <c r="C1556" s="35">
        <v>46291.901724537027</v>
      </c>
    </row>
    <row r="1557" spans="1:3" x14ac:dyDescent="0.3">
      <c r="A1557" s="15" t="s">
        <v>5523</v>
      </c>
      <c r="B1557">
        <v>26.039000000000001</v>
      </c>
      <c r="C1557" s="35">
        <v>46291.901724537027</v>
      </c>
    </row>
    <row r="1558" spans="1:3" x14ac:dyDescent="0.3">
      <c r="A1558" s="15" t="s">
        <v>5524</v>
      </c>
      <c r="B1558">
        <v>13.154999999999999</v>
      </c>
      <c r="C1558" s="35">
        <v>46291.901724537027</v>
      </c>
    </row>
    <row r="1559" spans="1:3" x14ac:dyDescent="0.3">
      <c r="A1559" s="15" t="s">
        <v>5525</v>
      </c>
      <c r="B1559">
        <v>12.882999999999999</v>
      </c>
      <c r="C1559" s="35">
        <v>46291.901724537027</v>
      </c>
    </row>
    <row r="1560" spans="1:3" x14ac:dyDescent="0.3">
      <c r="A1560" s="15" t="s">
        <v>5526</v>
      </c>
      <c r="B1560">
        <v>1.216</v>
      </c>
      <c r="C1560" s="35">
        <v>46291.901724537027</v>
      </c>
    </row>
    <row r="1561" spans="1:3" x14ac:dyDescent="0.3">
      <c r="A1561" s="15" t="s">
        <v>5527</v>
      </c>
      <c r="B1561">
        <v>1.85</v>
      </c>
      <c r="C1561" s="35">
        <v>46291.901724537027</v>
      </c>
    </row>
    <row r="1562" spans="1:3" x14ac:dyDescent="0.3">
      <c r="A1562" s="15" t="s">
        <v>5528</v>
      </c>
      <c r="B1562">
        <v>7.0449999999999999</v>
      </c>
      <c r="C1562" s="35">
        <v>46291.901724537027</v>
      </c>
    </row>
    <row r="1563" spans="1:3" x14ac:dyDescent="0.3">
      <c r="A1563" s="15" t="s">
        <v>5529</v>
      </c>
      <c r="B1563">
        <v>5.8150000000000004</v>
      </c>
      <c r="C1563" s="35">
        <v>46291.901724537027</v>
      </c>
    </row>
    <row r="1564" spans="1:3" x14ac:dyDescent="0.3">
      <c r="A1564" s="15" t="s">
        <v>5530</v>
      </c>
      <c r="B1564">
        <v>1.966</v>
      </c>
      <c r="C1564" s="35">
        <v>46291.901724537027</v>
      </c>
    </row>
    <row r="1565" spans="1:3" x14ac:dyDescent="0.3">
      <c r="A1565" s="15" t="s">
        <v>5531</v>
      </c>
      <c r="B1565">
        <v>1.331</v>
      </c>
      <c r="C1565" s="35">
        <v>46291.901724537027</v>
      </c>
    </row>
    <row r="1566" spans="1:3" x14ac:dyDescent="0.3">
      <c r="A1566" s="15" t="s">
        <v>5532</v>
      </c>
      <c r="B1566">
        <v>27.062000000000001</v>
      </c>
      <c r="C1566" s="35">
        <v>46291.901724537027</v>
      </c>
    </row>
    <row r="1567" spans="1:3" x14ac:dyDescent="0.3">
      <c r="A1567" s="15" t="s">
        <v>5533</v>
      </c>
      <c r="B1567">
        <v>4.9859999999999998</v>
      </c>
      <c r="C1567" s="35">
        <v>46291.901724537027</v>
      </c>
    </row>
    <row r="1568" spans="1:3" x14ac:dyDescent="0.3">
      <c r="A1568" s="15" t="s">
        <v>5534</v>
      </c>
      <c r="B1568">
        <v>8.4380000000000006</v>
      </c>
      <c r="C1568" s="35">
        <v>46291.901724537027</v>
      </c>
    </row>
    <row r="1569" spans="1:3" x14ac:dyDescent="0.3">
      <c r="A1569" s="15" t="s">
        <v>5535</v>
      </c>
      <c r="B1569">
        <v>4.1680000000000001</v>
      </c>
      <c r="C1569" s="35">
        <v>46291.901724537027</v>
      </c>
    </row>
    <row r="1570" spans="1:3" x14ac:dyDescent="0.3">
      <c r="A1570" s="15" t="s">
        <v>5536</v>
      </c>
      <c r="B1570">
        <v>3.7320000000000002</v>
      </c>
      <c r="C1570" s="35">
        <v>46291.901724537027</v>
      </c>
    </row>
    <row r="1571" spans="1:3" x14ac:dyDescent="0.3">
      <c r="A1571" s="15" t="s">
        <v>5537</v>
      </c>
      <c r="B1571">
        <v>5.218</v>
      </c>
      <c r="C1571" s="35">
        <v>46291.901724537027</v>
      </c>
    </row>
    <row r="1572" spans="1:3" x14ac:dyDescent="0.3">
      <c r="A1572" s="15" t="s">
        <v>5538</v>
      </c>
      <c r="B1572">
        <v>0.53500000000000003</v>
      </c>
      <c r="C1572" s="35">
        <v>46291.901724537027</v>
      </c>
    </row>
    <row r="1573" spans="1:3" x14ac:dyDescent="0.3">
      <c r="A1573" s="15" t="s">
        <v>5539</v>
      </c>
      <c r="B1573">
        <v>0.52800000000000002</v>
      </c>
      <c r="C1573" s="35">
        <v>46291.901724537027</v>
      </c>
    </row>
    <row r="1574" spans="1:3" x14ac:dyDescent="0.3">
      <c r="A1574" s="15" t="s">
        <v>5540</v>
      </c>
      <c r="B1574">
        <v>1.329</v>
      </c>
      <c r="C1574" s="35">
        <v>46291.901724537027</v>
      </c>
    </row>
    <row r="1575" spans="1:3" x14ac:dyDescent="0.3">
      <c r="A1575" s="15" t="s">
        <v>5541</v>
      </c>
      <c r="B1575">
        <v>3.5219999999999998</v>
      </c>
      <c r="C1575" s="35">
        <v>46291.901724537027</v>
      </c>
    </row>
    <row r="1576" spans="1:3" x14ac:dyDescent="0.3">
      <c r="A1576" s="15" t="s">
        <v>5542</v>
      </c>
      <c r="B1576">
        <v>10.842000000000001</v>
      </c>
      <c r="C1576" s="35">
        <v>46291.901724537027</v>
      </c>
    </row>
    <row r="1577" spans="1:3" x14ac:dyDescent="0.3">
      <c r="A1577" s="15" t="s">
        <v>5543</v>
      </c>
      <c r="B1577">
        <v>12.798</v>
      </c>
      <c r="C1577" s="35">
        <v>46291.901724537027</v>
      </c>
    </row>
    <row r="1578" spans="1:3" x14ac:dyDescent="0.3">
      <c r="A1578" s="15" t="s">
        <v>5544</v>
      </c>
      <c r="B1578">
        <v>3.573</v>
      </c>
      <c r="C1578" s="35">
        <v>46291.901724537027</v>
      </c>
    </row>
    <row r="1579" spans="1:3" x14ac:dyDescent="0.3">
      <c r="A1579" s="15" t="s">
        <v>5545</v>
      </c>
      <c r="B1579">
        <v>3.4540000000000002</v>
      </c>
      <c r="C1579" s="35">
        <v>46291.901724537027</v>
      </c>
    </row>
    <row r="1580" spans="1:3" x14ac:dyDescent="0.3">
      <c r="A1580" s="15" t="s">
        <v>5546</v>
      </c>
      <c r="B1580">
        <v>11.65</v>
      </c>
      <c r="C1580" s="35">
        <v>46291.901724537027</v>
      </c>
    </row>
    <row r="1581" spans="1:3" x14ac:dyDescent="0.3">
      <c r="A1581" s="15" t="s">
        <v>5547</v>
      </c>
      <c r="B1581">
        <v>0.79500000000000004</v>
      </c>
      <c r="C1581" s="35">
        <v>46291.901724537027</v>
      </c>
    </row>
    <row r="1582" spans="1:3" x14ac:dyDescent="0.3">
      <c r="A1582" s="15" t="s">
        <v>5548</v>
      </c>
      <c r="B1582">
        <v>3.5419999999999998</v>
      </c>
      <c r="C1582" s="35">
        <v>46291.901724537027</v>
      </c>
    </row>
    <row r="1583" spans="1:3" x14ac:dyDescent="0.3">
      <c r="A1583" s="15" t="s">
        <v>5549</v>
      </c>
      <c r="B1583">
        <v>1.32</v>
      </c>
      <c r="C1583" s="35">
        <v>46291.901724537027</v>
      </c>
    </row>
    <row r="1584" spans="1:3" x14ac:dyDescent="0.3">
      <c r="A1584" s="15" t="s">
        <v>5550</v>
      </c>
      <c r="B1584">
        <v>4.58</v>
      </c>
      <c r="C1584" s="35">
        <v>46291.901724537027</v>
      </c>
    </row>
    <row r="1585" spans="1:3" x14ac:dyDescent="0.3">
      <c r="A1585" s="15" t="s">
        <v>5551</v>
      </c>
      <c r="B1585">
        <v>5.4429999999999996</v>
      </c>
      <c r="C1585" s="35">
        <v>46291.901724537027</v>
      </c>
    </row>
    <row r="1586" spans="1:3" x14ac:dyDescent="0.3">
      <c r="A1586" s="15" t="s">
        <v>5552</v>
      </c>
      <c r="B1586">
        <v>0.50600000000000001</v>
      </c>
      <c r="C1586" s="35">
        <v>46291.901724537027</v>
      </c>
    </row>
    <row r="1587" spans="1:3" x14ac:dyDescent="0.3">
      <c r="A1587" s="15" t="s">
        <v>5553</v>
      </c>
      <c r="B1587">
        <v>3.4529999999999998</v>
      </c>
      <c r="C1587" s="35">
        <v>46291.901724537027</v>
      </c>
    </row>
    <row r="1588" spans="1:3" x14ac:dyDescent="0.3">
      <c r="A1588" s="15" t="s">
        <v>5554</v>
      </c>
      <c r="B1588">
        <v>5.2759999999999998</v>
      </c>
      <c r="C1588" s="35">
        <v>46291.901724537027</v>
      </c>
    </row>
    <row r="1589" spans="1:3" x14ac:dyDescent="0.3">
      <c r="A1589" s="15" t="s">
        <v>5555</v>
      </c>
      <c r="B1589">
        <v>4.492</v>
      </c>
      <c r="C1589" s="35">
        <v>46291.901724537027</v>
      </c>
    </row>
    <row r="1590" spans="1:3" x14ac:dyDescent="0.3">
      <c r="A1590" s="15" t="s">
        <v>5556</v>
      </c>
      <c r="B1590">
        <v>5.1340000000000003</v>
      </c>
      <c r="C1590" s="35">
        <v>46291.901724537027</v>
      </c>
    </row>
    <row r="1591" spans="1:3" x14ac:dyDescent="0.3">
      <c r="A1591" s="15" t="s">
        <v>5557</v>
      </c>
      <c r="B1591">
        <v>4.6609999999999996</v>
      </c>
      <c r="C1591" s="35">
        <v>46291.901724537027</v>
      </c>
    </row>
    <row r="1592" spans="1:3" x14ac:dyDescent="0.3">
      <c r="A1592" s="15" t="s">
        <v>5558</v>
      </c>
      <c r="B1592">
        <v>3.75</v>
      </c>
      <c r="C1592" s="35">
        <v>46291.901724537027</v>
      </c>
    </row>
    <row r="1593" spans="1:3" x14ac:dyDescent="0.3">
      <c r="A1593" s="15" t="s">
        <v>5559</v>
      </c>
      <c r="B1593">
        <v>2E-3</v>
      </c>
      <c r="C1593" s="35">
        <v>46291.901724537027</v>
      </c>
    </row>
    <row r="1594" spans="1:3" x14ac:dyDescent="0.3">
      <c r="A1594" s="15" t="s">
        <v>5560</v>
      </c>
      <c r="B1594">
        <v>3.7410000000000001</v>
      </c>
      <c r="C1594" s="35">
        <v>46291.901724537027</v>
      </c>
    </row>
    <row r="1595" spans="1:3" x14ac:dyDescent="0.3">
      <c r="A1595" s="15" t="s">
        <v>5561</v>
      </c>
      <c r="B1595">
        <v>1.121</v>
      </c>
      <c r="C1595" s="35">
        <v>46291.901724537027</v>
      </c>
    </row>
    <row r="1596" spans="1:3" x14ac:dyDescent="0.3">
      <c r="A1596" s="15" t="s">
        <v>5562</v>
      </c>
      <c r="B1596">
        <v>5.2380000000000004</v>
      </c>
      <c r="C1596" s="35">
        <v>46291.901724537027</v>
      </c>
    </row>
    <row r="1597" spans="1:3" x14ac:dyDescent="0.3">
      <c r="A1597" s="15" t="s">
        <v>5563</v>
      </c>
      <c r="B1597">
        <v>5.9610000000000003</v>
      </c>
      <c r="C1597" s="35">
        <v>46291.901724537027</v>
      </c>
    </row>
    <row r="1598" spans="1:3" x14ac:dyDescent="0.3">
      <c r="A1598" s="15" t="s">
        <v>5564</v>
      </c>
      <c r="B1598">
        <v>6.032</v>
      </c>
      <c r="C1598" s="35">
        <v>46291.901724537027</v>
      </c>
    </row>
    <row r="1599" spans="1:3" x14ac:dyDescent="0.3">
      <c r="A1599" s="15" t="s">
        <v>5565</v>
      </c>
      <c r="B1599">
        <v>5.2149999999999999</v>
      </c>
      <c r="C1599" s="35">
        <v>46291.901724537027</v>
      </c>
    </row>
    <row r="1600" spans="1:3" x14ac:dyDescent="0.3">
      <c r="A1600" s="15" t="s">
        <v>5566</v>
      </c>
      <c r="B1600">
        <v>3.2770000000000001</v>
      </c>
      <c r="C1600" s="35">
        <v>46291.901724537027</v>
      </c>
    </row>
    <row r="1601" spans="1:3" x14ac:dyDescent="0.3">
      <c r="A1601" s="15" t="s">
        <v>5567</v>
      </c>
      <c r="B1601">
        <v>1.41</v>
      </c>
      <c r="C1601" s="35">
        <v>46291.901724537027</v>
      </c>
    </row>
    <row r="1602" spans="1:3" x14ac:dyDescent="0.3">
      <c r="A1602" s="15" t="s">
        <v>5568</v>
      </c>
      <c r="B1602">
        <v>0.58699999999999997</v>
      </c>
      <c r="C1602" s="35">
        <v>46291.901724537027</v>
      </c>
    </row>
    <row r="1603" spans="1:3" x14ac:dyDescent="0.3">
      <c r="A1603" s="15" t="s">
        <v>5569</v>
      </c>
      <c r="B1603">
        <v>1.2090000000000001</v>
      </c>
      <c r="C1603" s="35">
        <v>46291.901724537027</v>
      </c>
    </row>
    <row r="1604" spans="1:3" x14ac:dyDescent="0.3">
      <c r="A1604" s="15" t="s">
        <v>5570</v>
      </c>
      <c r="B1604">
        <v>0.86599999999999999</v>
      </c>
      <c r="C1604" s="35">
        <v>46291.901724537027</v>
      </c>
    </row>
    <row r="1605" spans="1:3" x14ac:dyDescent="0.3">
      <c r="A1605" s="15" t="s">
        <v>5571</v>
      </c>
      <c r="B1605">
        <v>2.7709999999999999</v>
      </c>
      <c r="C1605" s="35">
        <v>46291.901724537027</v>
      </c>
    </row>
    <row r="1606" spans="1:3" x14ac:dyDescent="0.3">
      <c r="A1606" s="15" t="s">
        <v>5572</v>
      </c>
      <c r="B1606">
        <v>3.1779999999999999</v>
      </c>
      <c r="C1606" s="35">
        <v>46291.901724537027</v>
      </c>
    </row>
    <row r="1607" spans="1:3" x14ac:dyDescent="0.3">
      <c r="A1607" s="15" t="s">
        <v>5573</v>
      </c>
      <c r="B1607">
        <v>28.123999999999999</v>
      </c>
      <c r="C1607" s="35">
        <v>46291.901724537027</v>
      </c>
    </row>
    <row r="1608" spans="1:3" x14ac:dyDescent="0.3">
      <c r="A1608" s="15" t="s">
        <v>5574</v>
      </c>
      <c r="B1608">
        <v>0.50900000000000001</v>
      </c>
      <c r="C1608" s="35">
        <v>46291.901724537027</v>
      </c>
    </row>
    <row r="1609" spans="1:3" x14ac:dyDescent="0.3">
      <c r="A1609" s="15" t="s">
        <v>5575</v>
      </c>
      <c r="B1609">
        <v>2.0009999999999999</v>
      </c>
      <c r="C1609" s="35">
        <v>46291.901724537027</v>
      </c>
    </row>
    <row r="1610" spans="1:3" x14ac:dyDescent="0.3">
      <c r="A1610" s="15" t="s">
        <v>5576</v>
      </c>
      <c r="B1610">
        <v>0.61299999999999999</v>
      </c>
      <c r="C1610" s="35">
        <v>46291.901724537027</v>
      </c>
    </row>
    <row r="1611" spans="1:3" x14ac:dyDescent="0.3">
      <c r="A1611" s="15" t="s">
        <v>5577</v>
      </c>
      <c r="B1611">
        <v>4.2160000000000002</v>
      </c>
      <c r="C1611" s="35">
        <v>46291.901724537027</v>
      </c>
    </row>
    <row r="1612" spans="1:3" x14ac:dyDescent="0.3">
      <c r="A1612" s="15" t="s">
        <v>5578</v>
      </c>
      <c r="B1612">
        <v>3.2120000000000002</v>
      </c>
      <c r="C1612" s="35">
        <v>46291.901724537027</v>
      </c>
    </row>
    <row r="1613" spans="1:3" x14ac:dyDescent="0.3">
      <c r="A1613" s="15" t="s">
        <v>5579</v>
      </c>
      <c r="B1613">
        <v>1.657</v>
      </c>
      <c r="C1613" s="35">
        <v>46291.901724537027</v>
      </c>
    </row>
    <row r="1614" spans="1:3" x14ac:dyDescent="0.3">
      <c r="A1614" s="15" t="s">
        <v>5580</v>
      </c>
      <c r="B1614">
        <v>5.9219999999999997</v>
      </c>
      <c r="C1614" s="35">
        <v>46291.901724537027</v>
      </c>
    </row>
    <row r="1615" spans="1:3" x14ac:dyDescent="0.3">
      <c r="A1615" s="15" t="s">
        <v>5581</v>
      </c>
      <c r="B1615">
        <v>1.6339999999999999</v>
      </c>
      <c r="C1615" s="35">
        <v>46291.901724537027</v>
      </c>
    </row>
    <row r="1616" spans="1:3" x14ac:dyDescent="0.3">
      <c r="A1616" s="15" t="s">
        <v>5582</v>
      </c>
      <c r="B1616">
        <v>0.219</v>
      </c>
      <c r="C1616" s="35">
        <v>46291.901724537027</v>
      </c>
    </row>
    <row r="1617" spans="1:3" x14ac:dyDescent="0.3">
      <c r="A1617" s="15" t="s">
        <v>5583</v>
      </c>
      <c r="B1617">
        <v>0.81299999999999994</v>
      </c>
      <c r="C1617" s="35">
        <v>46291.901724537027</v>
      </c>
    </row>
    <row r="1618" spans="1:3" x14ac:dyDescent="0.3">
      <c r="A1618" s="15" t="s">
        <v>5584</v>
      </c>
      <c r="B1618">
        <v>1.167</v>
      </c>
      <c r="C1618" s="35">
        <v>46291.901724537027</v>
      </c>
    </row>
    <row r="1619" spans="1:3" x14ac:dyDescent="0.3">
      <c r="A1619" s="15" t="s">
        <v>5585</v>
      </c>
      <c r="B1619">
        <v>1.673</v>
      </c>
      <c r="C1619" s="35">
        <v>46291.901724537027</v>
      </c>
    </row>
    <row r="1620" spans="1:3" x14ac:dyDescent="0.3">
      <c r="A1620" s="15" t="s">
        <v>5586</v>
      </c>
      <c r="B1620">
        <v>0.58099999999999996</v>
      </c>
      <c r="C1620" s="35">
        <v>46291.901724537027</v>
      </c>
    </row>
    <row r="1621" spans="1:3" x14ac:dyDescent="0.3">
      <c r="A1621" s="15" t="s">
        <v>5587</v>
      </c>
      <c r="B1621">
        <v>27.113</v>
      </c>
      <c r="C1621" s="35">
        <v>46291.901724537027</v>
      </c>
    </row>
    <row r="1622" spans="1:3" x14ac:dyDescent="0.3">
      <c r="A1622" s="15" t="s">
        <v>5588</v>
      </c>
      <c r="B1622">
        <v>0.497</v>
      </c>
      <c r="C1622" s="35">
        <v>46291.901724537027</v>
      </c>
    </row>
    <row r="1623" spans="1:3" x14ac:dyDescent="0.3">
      <c r="A1623" s="15" t="s">
        <v>5589</v>
      </c>
      <c r="B1623">
        <v>0.78700000000000003</v>
      </c>
      <c r="C1623" s="35">
        <v>46291.901724537027</v>
      </c>
    </row>
    <row r="1624" spans="1:3" x14ac:dyDescent="0.3">
      <c r="A1624" s="15" t="s">
        <v>5590</v>
      </c>
      <c r="B1624">
        <v>1.2430000000000001</v>
      </c>
      <c r="C1624" s="35">
        <v>46291.901724537027</v>
      </c>
    </row>
    <row r="1625" spans="1:3" x14ac:dyDescent="0.3">
      <c r="A1625" s="15" t="s">
        <v>5591</v>
      </c>
      <c r="B1625">
        <v>60.231999999999999</v>
      </c>
      <c r="C1625" s="35">
        <v>46291.901724537027</v>
      </c>
    </row>
    <row r="1626" spans="1:3" x14ac:dyDescent="0.3">
      <c r="A1626" s="15" t="s">
        <v>5592</v>
      </c>
      <c r="B1626">
        <v>48.295999999999999</v>
      </c>
      <c r="C1626" s="35">
        <v>46291.901724537027</v>
      </c>
    </row>
    <row r="1627" spans="1:3" x14ac:dyDescent="0.3">
      <c r="A1627" s="15" t="s">
        <v>5593</v>
      </c>
      <c r="B1627">
        <v>39.889000000000003</v>
      </c>
      <c r="C1627" s="35">
        <v>46291.901724537027</v>
      </c>
    </row>
    <row r="1628" spans="1:3" x14ac:dyDescent="0.3">
      <c r="A1628" s="15" t="s">
        <v>5594</v>
      </c>
      <c r="B1628">
        <v>38.744999999999997</v>
      </c>
      <c r="C1628" s="35">
        <v>46291.901724537027</v>
      </c>
    </row>
    <row r="1629" spans="1:3" x14ac:dyDescent="0.3">
      <c r="A1629" s="15" t="s">
        <v>5595</v>
      </c>
      <c r="B1629">
        <v>60.542000000000002</v>
      </c>
      <c r="C1629" s="35">
        <v>46291.901724537027</v>
      </c>
    </row>
    <row r="1630" spans="1:3" x14ac:dyDescent="0.3">
      <c r="A1630" s="15" t="s">
        <v>5596</v>
      </c>
      <c r="B1630">
        <v>0.56200000000000006</v>
      </c>
      <c r="C1630" s="35">
        <v>46291.901724537027</v>
      </c>
    </row>
    <row r="1631" spans="1:3" x14ac:dyDescent="0.3">
      <c r="A1631" s="15" t="s">
        <v>5597</v>
      </c>
      <c r="B1631">
        <v>10.346</v>
      </c>
      <c r="C1631" s="35">
        <v>46291.901724537027</v>
      </c>
    </row>
    <row r="1632" spans="1:3" x14ac:dyDescent="0.3">
      <c r="A1632" s="15" t="s">
        <v>5598</v>
      </c>
      <c r="B1632">
        <v>22.695</v>
      </c>
      <c r="C1632" s="35">
        <v>46291.901724537027</v>
      </c>
    </row>
    <row r="1633" spans="1:3" x14ac:dyDescent="0.3">
      <c r="A1633" s="15" t="s">
        <v>5599</v>
      </c>
      <c r="B1633">
        <v>1.734</v>
      </c>
      <c r="C1633" s="35">
        <v>46291.901724537027</v>
      </c>
    </row>
    <row r="1634" spans="1:3" x14ac:dyDescent="0.3">
      <c r="A1634" s="15" t="s">
        <v>5600</v>
      </c>
      <c r="B1634">
        <v>0.89500000000000002</v>
      </c>
      <c r="C1634" s="35">
        <v>46291.901724537027</v>
      </c>
    </row>
    <row r="1635" spans="1:3" x14ac:dyDescent="0.3">
      <c r="A1635" s="15" t="s">
        <v>5601</v>
      </c>
      <c r="B1635">
        <v>26.175999999999998</v>
      </c>
      <c r="C1635" s="35">
        <v>46291.901724537027</v>
      </c>
    </row>
    <row r="1636" spans="1:3" x14ac:dyDescent="0.3">
      <c r="A1636" s="15" t="s">
        <v>5602</v>
      </c>
      <c r="B1636">
        <v>26.943000000000001</v>
      </c>
      <c r="C1636" s="35">
        <v>46291.901724537027</v>
      </c>
    </row>
    <row r="1637" spans="1:3" x14ac:dyDescent="0.3">
      <c r="A1637" s="15" t="s">
        <v>5603</v>
      </c>
      <c r="B1637">
        <v>1.51</v>
      </c>
      <c r="C1637" s="35">
        <v>46291.901724537027</v>
      </c>
    </row>
    <row r="1638" spans="1:3" x14ac:dyDescent="0.3">
      <c r="A1638" s="15" t="s">
        <v>5604</v>
      </c>
      <c r="B1638">
        <v>0.21199999999999999</v>
      </c>
      <c r="C1638" s="35">
        <v>46291.901724537027</v>
      </c>
    </row>
    <row r="1639" spans="1:3" x14ac:dyDescent="0.3">
      <c r="A1639" s="15" t="s">
        <v>5605</v>
      </c>
      <c r="B1639">
        <v>41.34</v>
      </c>
      <c r="C1639" s="35">
        <v>46291.901724537027</v>
      </c>
    </row>
    <row r="1640" spans="1:3" x14ac:dyDescent="0.3">
      <c r="A1640" s="15" t="s">
        <v>5606</v>
      </c>
      <c r="B1640">
        <v>0.17100000000000001</v>
      </c>
      <c r="C1640" s="35">
        <v>46291.901724537027</v>
      </c>
    </row>
    <row r="1641" spans="1:3" x14ac:dyDescent="0.3">
      <c r="A1641" s="15" t="s">
        <v>5607</v>
      </c>
      <c r="B1641">
        <v>3.7250000000000001</v>
      </c>
      <c r="C1641" s="35">
        <v>46291.901724537027</v>
      </c>
    </row>
    <row r="1642" spans="1:3" x14ac:dyDescent="0.3">
      <c r="A1642" s="15" t="s">
        <v>5608</v>
      </c>
      <c r="B1642">
        <v>0.39600000000000002</v>
      </c>
      <c r="C1642" s="35">
        <v>46291.901724537027</v>
      </c>
    </row>
    <row r="1643" spans="1:3" x14ac:dyDescent="0.3">
      <c r="A1643" s="15" t="s">
        <v>5609</v>
      </c>
      <c r="B1643">
        <v>0.44400000000000001</v>
      </c>
      <c r="C1643" s="35">
        <v>46291.901724537027</v>
      </c>
    </row>
    <row r="1644" spans="1:3" x14ac:dyDescent="0.3">
      <c r="A1644" s="15" t="s">
        <v>5610</v>
      </c>
      <c r="B1644">
        <v>3.4000000000000002E-2</v>
      </c>
      <c r="C1644" s="35">
        <v>46291.901724537027</v>
      </c>
    </row>
    <row r="1645" spans="1:3" x14ac:dyDescent="0.3">
      <c r="A1645" s="15" t="s">
        <v>5611</v>
      </c>
      <c r="B1645">
        <v>1.21</v>
      </c>
      <c r="C1645" s="35">
        <v>46291.901724537027</v>
      </c>
    </row>
    <row r="1646" spans="1:3" x14ac:dyDescent="0.3">
      <c r="A1646" s="15" t="s">
        <v>5612</v>
      </c>
      <c r="B1646">
        <v>3.512</v>
      </c>
      <c r="C1646" s="35">
        <v>46291.901724537027</v>
      </c>
    </row>
    <row r="1647" spans="1:3" x14ac:dyDescent="0.3">
      <c r="A1647" s="15" t="s">
        <v>5613</v>
      </c>
      <c r="B1647">
        <v>1.4710000000000001</v>
      </c>
      <c r="C1647" s="35">
        <v>46291.901724537027</v>
      </c>
    </row>
    <row r="1648" spans="1:3" x14ac:dyDescent="0.3">
      <c r="A1648" s="15" t="s">
        <v>5614</v>
      </c>
      <c r="B1648">
        <v>0.25800000000000001</v>
      </c>
      <c r="C1648" s="35">
        <v>46291.901724537027</v>
      </c>
    </row>
    <row r="1649" spans="1:3" x14ac:dyDescent="0.3">
      <c r="A1649" s="15" t="s">
        <v>5615</v>
      </c>
      <c r="B1649">
        <v>41.164999999999999</v>
      </c>
      <c r="C1649" s="35">
        <v>46291.901724537027</v>
      </c>
    </row>
    <row r="1650" spans="1:3" x14ac:dyDescent="0.3">
      <c r="A1650" s="15" t="s">
        <v>5616</v>
      </c>
      <c r="B1650">
        <v>16.373000000000001</v>
      </c>
      <c r="C1650" s="35">
        <v>46291.901724537027</v>
      </c>
    </row>
    <row r="1651" spans="1:3" x14ac:dyDescent="0.3">
      <c r="A1651" s="15" t="s">
        <v>5617</v>
      </c>
      <c r="B1651">
        <v>1.157</v>
      </c>
      <c r="C1651" s="35">
        <v>46291.901724537027</v>
      </c>
    </row>
    <row r="1652" spans="1:3" x14ac:dyDescent="0.3">
      <c r="A1652" s="15" t="s">
        <v>5618</v>
      </c>
      <c r="B1652">
        <v>3.4830000000000001</v>
      </c>
      <c r="C1652" s="35">
        <v>46291.901724537027</v>
      </c>
    </row>
    <row r="1653" spans="1:3" x14ac:dyDescent="0.3">
      <c r="A1653" s="15" t="s">
        <v>5619</v>
      </c>
      <c r="B1653">
        <v>0.159</v>
      </c>
      <c r="C1653" s="35">
        <v>46291.901724537027</v>
      </c>
    </row>
    <row r="1654" spans="1:3" x14ac:dyDescent="0.3">
      <c r="A1654" s="15" t="s">
        <v>5620</v>
      </c>
      <c r="B1654">
        <v>4.0750000000000002</v>
      </c>
      <c r="C1654" s="35">
        <v>46291.901724537027</v>
      </c>
    </row>
    <row r="1655" spans="1:3" x14ac:dyDescent="0.3">
      <c r="A1655" s="15" t="s">
        <v>5621</v>
      </c>
      <c r="B1655">
        <v>3.8069999999999999</v>
      </c>
      <c r="C1655" s="35">
        <v>46291.901724537027</v>
      </c>
    </row>
    <row r="1656" spans="1:3" x14ac:dyDescent="0.3">
      <c r="A1656" s="15" t="s">
        <v>5622</v>
      </c>
      <c r="B1656">
        <v>7.5650000000000004</v>
      </c>
      <c r="C1656" s="35">
        <v>46291.901724537027</v>
      </c>
    </row>
    <row r="1657" spans="1:3" x14ac:dyDescent="0.3">
      <c r="A1657" s="15" t="s">
        <v>5623</v>
      </c>
      <c r="B1657">
        <v>8.8849999999999998</v>
      </c>
      <c r="C1657" s="35">
        <v>46291.901724537027</v>
      </c>
    </row>
    <row r="1658" spans="1:3" x14ac:dyDescent="0.3">
      <c r="A1658" s="15" t="s">
        <v>5624</v>
      </c>
      <c r="B1658">
        <v>12.901</v>
      </c>
      <c r="C1658" s="35">
        <v>46291.901724537027</v>
      </c>
    </row>
    <row r="1659" spans="1:3" x14ac:dyDescent="0.3">
      <c r="A1659" s="15" t="s">
        <v>5625</v>
      </c>
      <c r="B1659">
        <v>2.6890000000000001</v>
      </c>
      <c r="C1659" s="35">
        <v>46291.901724537027</v>
      </c>
    </row>
    <row r="1660" spans="1:3" x14ac:dyDescent="0.3">
      <c r="A1660" s="15" t="s">
        <v>5626</v>
      </c>
      <c r="B1660">
        <v>4.7610000000000001</v>
      </c>
      <c r="C1660" s="35">
        <v>46291.901724537027</v>
      </c>
    </row>
    <row r="1661" spans="1:3" x14ac:dyDescent="0.3">
      <c r="A1661" s="15" t="s">
        <v>5627</v>
      </c>
      <c r="B1661">
        <v>4.1970000000000001</v>
      </c>
      <c r="C1661" s="35">
        <v>46291.901724537027</v>
      </c>
    </row>
    <row r="1662" spans="1:3" x14ac:dyDescent="0.3">
      <c r="A1662" s="15" t="s">
        <v>5628</v>
      </c>
      <c r="B1662">
        <v>2.7349999999999999</v>
      </c>
      <c r="C1662" s="35">
        <v>46291.901724537027</v>
      </c>
    </row>
    <row r="1663" spans="1:3" x14ac:dyDescent="0.3">
      <c r="A1663" s="15" t="s">
        <v>5629</v>
      </c>
      <c r="B1663">
        <v>4.9530000000000003</v>
      </c>
      <c r="C1663" s="35">
        <v>46291.901724537027</v>
      </c>
    </row>
    <row r="1664" spans="1:3" x14ac:dyDescent="0.3">
      <c r="A1664" s="15" t="s">
        <v>5630</v>
      </c>
      <c r="B1664">
        <v>3.4279999999999999</v>
      </c>
      <c r="C1664" s="35">
        <v>46291.901724537027</v>
      </c>
    </row>
    <row r="1665" spans="1:3" x14ac:dyDescent="0.3">
      <c r="A1665" s="15" t="s">
        <v>5631</v>
      </c>
      <c r="B1665">
        <v>3.2490000000000001</v>
      </c>
      <c r="C1665" s="35">
        <v>46291.901724537027</v>
      </c>
    </row>
    <row r="1666" spans="1:3" x14ac:dyDescent="0.3">
      <c r="A1666" s="15" t="s">
        <v>5632</v>
      </c>
      <c r="B1666">
        <v>6.6820000000000004</v>
      </c>
      <c r="C1666" s="35">
        <v>46291.901724537027</v>
      </c>
    </row>
    <row r="1667" spans="1:3" x14ac:dyDescent="0.3">
      <c r="A1667" s="15" t="s">
        <v>5633</v>
      </c>
      <c r="B1667">
        <v>4.5880000000000001</v>
      </c>
      <c r="C1667" s="35">
        <v>46291.901724537027</v>
      </c>
    </row>
    <row r="1668" spans="1:3" x14ac:dyDescent="0.3">
      <c r="A1668" s="15" t="s">
        <v>5634</v>
      </c>
      <c r="B1668">
        <v>5.0250000000000004</v>
      </c>
      <c r="C1668" s="35">
        <v>46291.901724537027</v>
      </c>
    </row>
    <row r="1669" spans="1:3" x14ac:dyDescent="0.3">
      <c r="A1669" s="15" t="s">
        <v>5635</v>
      </c>
      <c r="B1669">
        <v>0.29899999999999999</v>
      </c>
      <c r="C1669" s="35">
        <v>46291.901724537027</v>
      </c>
    </row>
    <row r="1670" spans="1:3" x14ac:dyDescent="0.3">
      <c r="A1670" s="15" t="s">
        <v>5636</v>
      </c>
      <c r="B1670">
        <v>2.8719999999999999</v>
      </c>
      <c r="C1670" s="35">
        <v>46291.901724537027</v>
      </c>
    </row>
    <row r="1671" spans="1:3" x14ac:dyDescent="0.3">
      <c r="A1671" s="15" t="s">
        <v>5637</v>
      </c>
      <c r="B1671">
        <v>27.52</v>
      </c>
      <c r="C1671" s="35">
        <v>46291.901724537027</v>
      </c>
    </row>
    <row r="1672" spans="1:3" x14ac:dyDescent="0.3">
      <c r="A1672" s="15" t="s">
        <v>5638</v>
      </c>
      <c r="B1672">
        <v>3.786</v>
      </c>
      <c r="C1672" s="35">
        <v>46291.901724537027</v>
      </c>
    </row>
    <row r="1673" spans="1:3" x14ac:dyDescent="0.3">
      <c r="A1673" s="15" t="s">
        <v>5639</v>
      </c>
      <c r="B1673">
        <v>3.7410000000000001</v>
      </c>
      <c r="C1673" s="35">
        <v>46291.901724537027</v>
      </c>
    </row>
    <row r="1674" spans="1:3" x14ac:dyDescent="0.3">
      <c r="A1674" s="15" t="s">
        <v>5640</v>
      </c>
      <c r="B1674">
        <v>0.221</v>
      </c>
      <c r="C1674" s="35">
        <v>46291.901724537027</v>
      </c>
    </row>
    <row r="1675" spans="1:3" x14ac:dyDescent="0.3">
      <c r="A1675" s="15" t="s">
        <v>5641</v>
      </c>
      <c r="B1675">
        <v>2.2770000000000001</v>
      </c>
      <c r="C1675" s="35">
        <v>46291.901724537027</v>
      </c>
    </row>
    <row r="1676" spans="1:3" x14ac:dyDescent="0.3">
      <c r="A1676" s="15" t="s">
        <v>5642</v>
      </c>
      <c r="B1676">
        <v>0.46100000000000002</v>
      </c>
      <c r="C1676" s="35">
        <v>46291.901724537027</v>
      </c>
    </row>
    <row r="1677" spans="1:3" x14ac:dyDescent="0.3">
      <c r="A1677" s="15" t="s">
        <v>5643</v>
      </c>
      <c r="B1677">
        <v>3.8250000000000002</v>
      </c>
      <c r="C1677" s="35">
        <v>46291.901724537027</v>
      </c>
    </row>
    <row r="1678" spans="1:3" x14ac:dyDescent="0.3">
      <c r="A1678" s="15" t="s">
        <v>5644</v>
      </c>
      <c r="B1678">
        <v>2.5190000000000001</v>
      </c>
      <c r="C1678" s="35">
        <v>46291.901724537027</v>
      </c>
    </row>
    <row r="1679" spans="1:3" x14ac:dyDescent="0.3">
      <c r="A1679" s="15" t="s">
        <v>5645</v>
      </c>
      <c r="B1679">
        <v>3.2450000000000001</v>
      </c>
      <c r="C1679" s="35">
        <v>46291.901724537027</v>
      </c>
    </row>
    <row r="1680" spans="1:3" x14ac:dyDescent="0.3">
      <c r="A1680" s="15" t="s">
        <v>5646</v>
      </c>
      <c r="B1680">
        <v>1.8680000000000001</v>
      </c>
      <c r="C1680" s="35">
        <v>46291.901724537027</v>
      </c>
    </row>
    <row r="1681" spans="1:3" x14ac:dyDescent="0.3">
      <c r="A1681" s="15" t="s">
        <v>5647</v>
      </c>
      <c r="B1681">
        <v>1.488</v>
      </c>
      <c r="C1681" s="35">
        <v>46291.901724537027</v>
      </c>
    </row>
    <row r="1682" spans="1:3" x14ac:dyDescent="0.3">
      <c r="A1682" s="15" t="s">
        <v>5648</v>
      </c>
      <c r="B1682">
        <v>0.624</v>
      </c>
      <c r="C1682" s="35">
        <v>46291.901724537027</v>
      </c>
    </row>
    <row r="1683" spans="1:3" x14ac:dyDescent="0.3">
      <c r="A1683" s="15" t="s">
        <v>5649</v>
      </c>
      <c r="B1683">
        <v>5.0620000000000003</v>
      </c>
      <c r="C1683" s="35">
        <v>46291.901724537027</v>
      </c>
    </row>
    <row r="1684" spans="1:3" x14ac:dyDescent="0.3">
      <c r="A1684" s="15" t="s">
        <v>5650</v>
      </c>
      <c r="B1684">
        <v>2.2570000000000001</v>
      </c>
      <c r="C1684" s="35">
        <v>46291.901724537027</v>
      </c>
    </row>
    <row r="1685" spans="1:3" x14ac:dyDescent="0.3">
      <c r="A1685" s="15" t="s">
        <v>5651</v>
      </c>
      <c r="B1685">
        <v>0.81499999999999995</v>
      </c>
      <c r="C1685" s="35">
        <v>46291.901724537027</v>
      </c>
    </row>
    <row r="1686" spans="1:3" x14ac:dyDescent="0.3">
      <c r="A1686" s="15" t="s">
        <v>5652</v>
      </c>
      <c r="B1686">
        <v>1.08</v>
      </c>
      <c r="C1686" s="35">
        <v>46291.901724537027</v>
      </c>
    </row>
    <row r="1687" spans="1:3" x14ac:dyDescent="0.3">
      <c r="A1687" s="15" t="s">
        <v>5653</v>
      </c>
      <c r="B1687">
        <v>1.218</v>
      </c>
      <c r="C1687" s="35">
        <v>46291.901724537027</v>
      </c>
    </row>
    <row r="1688" spans="1:3" x14ac:dyDescent="0.3">
      <c r="A1688" s="15" t="s">
        <v>5654</v>
      </c>
      <c r="B1688">
        <v>0.51400000000000001</v>
      </c>
      <c r="C1688" s="35">
        <v>46291.901724537027</v>
      </c>
    </row>
    <row r="1689" spans="1:3" x14ac:dyDescent="0.3">
      <c r="A1689" s="15" t="s">
        <v>5655</v>
      </c>
      <c r="B1689">
        <v>2.3580000000000001</v>
      </c>
      <c r="C1689" s="35">
        <v>46291.901724537027</v>
      </c>
    </row>
    <row r="1690" spans="1:3" x14ac:dyDescent="0.3">
      <c r="A1690" s="15" t="s">
        <v>5656</v>
      </c>
      <c r="B1690">
        <v>2.0179999999999998</v>
      </c>
      <c r="C1690" s="35">
        <v>46291.901724537027</v>
      </c>
    </row>
    <row r="1691" spans="1:3" x14ac:dyDescent="0.3">
      <c r="A1691" s="15" t="s">
        <v>5657</v>
      </c>
      <c r="B1691">
        <v>0.72899999999999998</v>
      </c>
      <c r="C1691" s="35">
        <v>46291.901724537027</v>
      </c>
    </row>
    <row r="1692" spans="1:3" x14ac:dyDescent="0.3">
      <c r="A1692" s="15" t="s">
        <v>5658</v>
      </c>
      <c r="B1692">
        <v>3.4950000000000001</v>
      </c>
      <c r="C1692" s="35">
        <v>46291.901724537027</v>
      </c>
    </row>
    <row r="1693" spans="1:3" x14ac:dyDescent="0.3">
      <c r="A1693" s="15" t="s">
        <v>5659</v>
      </c>
      <c r="B1693">
        <v>2.2029999999999998</v>
      </c>
      <c r="C1693" s="35">
        <v>46291.901724537027</v>
      </c>
    </row>
    <row r="1694" spans="1:3" x14ac:dyDescent="0.3">
      <c r="A1694" s="15" t="s">
        <v>5660</v>
      </c>
      <c r="B1694">
        <v>2.1429999999999998</v>
      </c>
      <c r="C1694" s="35">
        <v>46291.901724537027</v>
      </c>
    </row>
    <row r="1695" spans="1:3" x14ac:dyDescent="0.3">
      <c r="A1695" s="15" t="s">
        <v>5661</v>
      </c>
      <c r="B1695">
        <v>3.0880000000000001</v>
      </c>
      <c r="C1695" s="35">
        <v>46291.901724537027</v>
      </c>
    </row>
    <row r="1696" spans="1:3" x14ac:dyDescent="0.3">
      <c r="A1696" s="15" t="s">
        <v>5662</v>
      </c>
      <c r="B1696">
        <v>1.9810000000000001</v>
      </c>
      <c r="C1696" s="35">
        <v>46291.901724537027</v>
      </c>
    </row>
    <row r="1697" spans="1:3" x14ac:dyDescent="0.3">
      <c r="A1697" s="15" t="s">
        <v>5663</v>
      </c>
      <c r="B1697">
        <v>1.5720000000000001</v>
      </c>
      <c r="C1697" s="35">
        <v>46291.901724537027</v>
      </c>
    </row>
    <row r="1698" spans="1:3" x14ac:dyDescent="0.3">
      <c r="A1698" s="15" t="s">
        <v>5664</v>
      </c>
      <c r="B1698">
        <v>2.0350000000000001</v>
      </c>
      <c r="C1698" s="35">
        <v>46291.901724537027</v>
      </c>
    </row>
    <row r="1699" spans="1:3" x14ac:dyDescent="0.3">
      <c r="A1699" s="15" t="s">
        <v>5665</v>
      </c>
      <c r="B1699">
        <v>1.6830000000000001</v>
      </c>
      <c r="C1699" s="35">
        <v>46291.901724537027</v>
      </c>
    </row>
    <row r="1700" spans="1:3" x14ac:dyDescent="0.3">
      <c r="A1700" s="15" t="s">
        <v>5666</v>
      </c>
      <c r="B1700">
        <v>2.093</v>
      </c>
      <c r="C1700" s="35">
        <v>46291.901724537027</v>
      </c>
    </row>
    <row r="1701" spans="1:3" x14ac:dyDescent="0.3">
      <c r="A1701" s="15" t="s">
        <v>5667</v>
      </c>
      <c r="B1701">
        <v>0.126</v>
      </c>
      <c r="C1701" s="35">
        <v>46291.901724537027</v>
      </c>
    </row>
    <row r="1702" spans="1:3" x14ac:dyDescent="0.3">
      <c r="A1702" s="15" t="s">
        <v>5668</v>
      </c>
      <c r="B1702">
        <v>3.6269999999999998</v>
      </c>
      <c r="C1702" s="35">
        <v>46291.901724537027</v>
      </c>
    </row>
    <row r="1703" spans="1:3" x14ac:dyDescent="0.3">
      <c r="A1703" s="15" t="s">
        <v>5669</v>
      </c>
      <c r="B1703">
        <v>0.10199999999999999</v>
      </c>
      <c r="C1703" s="35">
        <v>46291.901724537027</v>
      </c>
    </row>
    <row r="1704" spans="1:3" x14ac:dyDescent="0.3">
      <c r="A1704" s="15" t="s">
        <v>5670</v>
      </c>
      <c r="B1704">
        <v>0.72299999999999998</v>
      </c>
      <c r="C1704" s="35">
        <v>46291.901724537027</v>
      </c>
    </row>
    <row r="1705" spans="1:3" x14ac:dyDescent="0.3">
      <c r="A1705" s="15" t="s">
        <v>5671</v>
      </c>
      <c r="B1705">
        <v>0.95599999999999996</v>
      </c>
      <c r="C1705" s="35">
        <v>46291.901724537027</v>
      </c>
    </row>
    <row r="1706" spans="1:3" x14ac:dyDescent="0.3">
      <c r="A1706" s="15" t="s">
        <v>5672</v>
      </c>
      <c r="B1706">
        <v>4.5999999999999999E-2</v>
      </c>
      <c r="C1706" s="35">
        <v>46291.901724537027</v>
      </c>
    </row>
    <row r="1707" spans="1:3" x14ac:dyDescent="0.3">
      <c r="A1707" s="15" t="s">
        <v>5673</v>
      </c>
      <c r="B1707">
        <v>0.73399999999999999</v>
      </c>
      <c r="C1707" s="35">
        <v>46291.901724537027</v>
      </c>
    </row>
    <row r="1708" spans="1:3" x14ac:dyDescent="0.3">
      <c r="A1708" s="15" t="s">
        <v>5674</v>
      </c>
      <c r="B1708">
        <v>1.827</v>
      </c>
      <c r="C1708" s="35">
        <v>46291.901724537027</v>
      </c>
    </row>
    <row r="1709" spans="1:3" x14ac:dyDescent="0.3">
      <c r="A1709" s="15" t="s">
        <v>5675</v>
      </c>
      <c r="B1709">
        <v>0.58099999999999996</v>
      </c>
      <c r="C1709" s="35">
        <v>46291.901724537027</v>
      </c>
    </row>
    <row r="1710" spans="1:3" x14ac:dyDescent="0.3">
      <c r="A1710" s="15" t="s">
        <v>5676</v>
      </c>
      <c r="B1710">
        <v>1.645</v>
      </c>
      <c r="C1710" s="35">
        <v>46291.901724537027</v>
      </c>
    </row>
    <row r="1711" spans="1:3" x14ac:dyDescent="0.3">
      <c r="A1711" s="15" t="s">
        <v>5677</v>
      </c>
      <c r="B1711">
        <v>2.234</v>
      </c>
      <c r="C1711" s="35">
        <v>46291.901724537027</v>
      </c>
    </row>
    <row r="1712" spans="1:3" x14ac:dyDescent="0.3">
      <c r="A1712" s="15" t="s">
        <v>5678</v>
      </c>
      <c r="B1712">
        <v>2.95</v>
      </c>
      <c r="C1712" s="35">
        <v>46291.901724537027</v>
      </c>
    </row>
    <row r="1713" spans="1:3" x14ac:dyDescent="0.3">
      <c r="A1713" s="15" t="s">
        <v>5679</v>
      </c>
      <c r="B1713">
        <v>2.1070000000000002</v>
      </c>
      <c r="C1713" s="35">
        <v>46291.901724537027</v>
      </c>
    </row>
    <row r="1714" spans="1:3" x14ac:dyDescent="0.3">
      <c r="A1714" s="15" t="s">
        <v>5680</v>
      </c>
      <c r="B1714">
        <v>7.9119999999999999</v>
      </c>
      <c r="C1714" s="35">
        <v>46291.901724537027</v>
      </c>
    </row>
    <row r="1715" spans="1:3" x14ac:dyDescent="0.3">
      <c r="A1715" s="15" t="s">
        <v>5681</v>
      </c>
      <c r="B1715">
        <v>6.4119999999999999</v>
      </c>
      <c r="C1715" s="35">
        <v>46291.901724537027</v>
      </c>
    </row>
    <row r="1716" spans="1:3" x14ac:dyDescent="0.3">
      <c r="A1716" s="15" t="s">
        <v>5682</v>
      </c>
      <c r="B1716">
        <v>6.492</v>
      </c>
      <c r="C1716" s="35">
        <v>46291.901724537027</v>
      </c>
    </row>
    <row r="1717" spans="1:3" x14ac:dyDescent="0.3">
      <c r="A1717" s="15" t="s">
        <v>5683</v>
      </c>
      <c r="B1717">
        <v>7.024</v>
      </c>
      <c r="C1717" s="35">
        <v>46291.901724537027</v>
      </c>
    </row>
    <row r="1718" spans="1:3" x14ac:dyDescent="0.3">
      <c r="A1718" s="15" t="s">
        <v>5684</v>
      </c>
      <c r="B1718">
        <v>3.91</v>
      </c>
      <c r="C1718" s="35">
        <v>46291.901724537027</v>
      </c>
    </row>
    <row r="1719" spans="1:3" x14ac:dyDescent="0.3">
      <c r="A1719" s="15" t="s">
        <v>5685</v>
      </c>
      <c r="B1719">
        <v>2.0219999999999998</v>
      </c>
      <c r="C1719" s="35">
        <v>46291.901724537027</v>
      </c>
    </row>
    <row r="1720" spans="1:3" x14ac:dyDescent="0.3">
      <c r="A1720" s="15" t="s">
        <v>5686</v>
      </c>
      <c r="B1720">
        <v>7.399</v>
      </c>
      <c r="C1720" s="35">
        <v>46291.901724537027</v>
      </c>
    </row>
    <row r="1721" spans="1:3" x14ac:dyDescent="0.3">
      <c r="A1721" s="15" t="s">
        <v>5687</v>
      </c>
      <c r="B1721">
        <v>6.0570000000000004</v>
      </c>
      <c r="C1721" s="35">
        <v>46291.901724537027</v>
      </c>
    </row>
    <row r="1722" spans="1:3" x14ac:dyDescent="0.3">
      <c r="A1722" s="15" t="s">
        <v>5688</v>
      </c>
      <c r="B1722">
        <v>2.4950000000000001</v>
      </c>
      <c r="C1722" s="35">
        <v>46291.901724537027</v>
      </c>
    </row>
    <row r="1723" spans="1:3" x14ac:dyDescent="0.3">
      <c r="A1723" s="15" t="s">
        <v>5689</v>
      </c>
      <c r="B1723">
        <v>1.31</v>
      </c>
      <c r="C1723" s="35">
        <v>46291.901724537027</v>
      </c>
    </row>
    <row r="1724" spans="1:3" x14ac:dyDescent="0.3">
      <c r="A1724" s="15" t="s">
        <v>5690</v>
      </c>
      <c r="B1724">
        <v>0.55700000000000005</v>
      </c>
      <c r="C1724" s="35">
        <v>46291.901724537027</v>
      </c>
    </row>
    <row r="1725" spans="1:3" x14ac:dyDescent="0.3">
      <c r="A1725" s="15" t="s">
        <v>5691</v>
      </c>
      <c r="B1725">
        <v>5.9729999999999999</v>
      </c>
      <c r="C1725" s="35">
        <v>46291.901724537027</v>
      </c>
    </row>
    <row r="1726" spans="1:3" x14ac:dyDescent="0.3">
      <c r="A1726" s="15" t="s">
        <v>5692</v>
      </c>
      <c r="B1726">
        <v>9.2880000000000003</v>
      </c>
      <c r="C1726" s="35">
        <v>46291.901724537027</v>
      </c>
    </row>
    <row r="1727" spans="1:3" x14ac:dyDescent="0.3">
      <c r="A1727" s="15" t="s">
        <v>5693</v>
      </c>
      <c r="B1727">
        <v>3.718</v>
      </c>
      <c r="C1727" s="35">
        <v>46291.901724537027</v>
      </c>
    </row>
    <row r="1728" spans="1:3" x14ac:dyDescent="0.3">
      <c r="A1728" s="15" t="s">
        <v>5694</v>
      </c>
      <c r="B1728">
        <v>17.059000000000001</v>
      </c>
      <c r="C1728" s="35">
        <v>46291.901724537027</v>
      </c>
    </row>
    <row r="1729" spans="1:3" x14ac:dyDescent="0.3">
      <c r="A1729" s="15" t="s">
        <v>5695</v>
      </c>
      <c r="B1729">
        <v>3.3260000000000001</v>
      </c>
      <c r="C1729" s="35">
        <v>46291.901724537027</v>
      </c>
    </row>
    <row r="1730" spans="1:3" x14ac:dyDescent="0.3">
      <c r="A1730" s="15" t="s">
        <v>5696</v>
      </c>
      <c r="B1730">
        <v>4.8250000000000002</v>
      </c>
      <c r="C1730" s="35">
        <v>46291.901724537027</v>
      </c>
    </row>
    <row r="1731" spans="1:3" x14ac:dyDescent="0.3">
      <c r="A1731" s="15" t="s">
        <v>5697</v>
      </c>
      <c r="B1731">
        <v>2.8380000000000001</v>
      </c>
      <c r="C1731" s="35">
        <v>46291.901724537027</v>
      </c>
    </row>
    <row r="1732" spans="1:3" x14ac:dyDescent="0.3">
      <c r="A1732" s="15" t="s">
        <v>5698</v>
      </c>
      <c r="B1732">
        <v>1.3480000000000001</v>
      </c>
      <c r="C1732" s="35">
        <v>46291.901724537027</v>
      </c>
    </row>
    <row r="1733" spans="1:3" x14ac:dyDescent="0.3">
      <c r="A1733" s="15" t="s">
        <v>5699</v>
      </c>
      <c r="B1733">
        <v>3.0659999999999998</v>
      </c>
      <c r="C1733" s="35">
        <v>46291.901724537027</v>
      </c>
    </row>
    <row r="1734" spans="1:3" x14ac:dyDescent="0.3">
      <c r="A1734" s="15" t="s">
        <v>5700</v>
      </c>
      <c r="B1734">
        <v>0.94899999999999995</v>
      </c>
      <c r="C1734" s="35">
        <v>46291.901724537027</v>
      </c>
    </row>
    <row r="1735" spans="1:3" x14ac:dyDescent="0.3">
      <c r="A1735" s="15" t="s">
        <v>5701</v>
      </c>
      <c r="B1735">
        <v>3.2149999999999999</v>
      </c>
      <c r="C1735" s="35">
        <v>46291.901724537027</v>
      </c>
    </row>
    <row r="1736" spans="1:3" x14ac:dyDescent="0.3">
      <c r="A1736" s="15" t="s">
        <v>5702</v>
      </c>
      <c r="B1736">
        <v>1.5169999999999999</v>
      </c>
      <c r="C1736" s="35">
        <v>46291.901724537027</v>
      </c>
    </row>
    <row r="1737" spans="1:3" x14ac:dyDescent="0.3">
      <c r="A1737" s="15" t="s">
        <v>5703</v>
      </c>
      <c r="B1737">
        <v>5.5E-2</v>
      </c>
      <c r="C1737" s="35">
        <v>46291.901724537027</v>
      </c>
    </row>
    <row r="1738" spans="1:3" x14ac:dyDescent="0.3">
      <c r="A1738" s="15" t="s">
        <v>5704</v>
      </c>
      <c r="B1738">
        <v>3.2709999999999999</v>
      </c>
      <c r="C1738" s="35">
        <v>46291.901724537027</v>
      </c>
    </row>
    <row r="1739" spans="1:3" x14ac:dyDescent="0.3">
      <c r="A1739" s="15" t="s">
        <v>5705</v>
      </c>
      <c r="B1739">
        <v>24.835999999999999</v>
      </c>
      <c r="C1739" s="35">
        <v>46291.901724537027</v>
      </c>
    </row>
    <row r="1740" spans="1:3" x14ac:dyDescent="0.3">
      <c r="A1740" s="15" t="s">
        <v>5706</v>
      </c>
      <c r="B1740">
        <v>2.2669999999999999</v>
      </c>
      <c r="C1740" s="35">
        <v>46291.901724537027</v>
      </c>
    </row>
    <row r="1741" spans="1:3" x14ac:dyDescent="0.3">
      <c r="A1741" s="15" t="s">
        <v>5707</v>
      </c>
      <c r="B1741">
        <v>2.2599999999999998</v>
      </c>
      <c r="C1741" s="35">
        <v>46291.901724537027</v>
      </c>
    </row>
    <row r="1742" spans="1:3" x14ac:dyDescent="0.3">
      <c r="A1742" s="15" t="s">
        <v>5708</v>
      </c>
      <c r="B1742">
        <v>2.9289999999999998</v>
      </c>
      <c r="C1742" s="35">
        <v>46291.901724537027</v>
      </c>
    </row>
    <row r="1743" spans="1:3" x14ac:dyDescent="0.3">
      <c r="A1743" s="15" t="s">
        <v>5709</v>
      </c>
      <c r="B1743">
        <v>0.31900000000000001</v>
      </c>
      <c r="C1743" s="35">
        <v>46291.901724537027</v>
      </c>
    </row>
    <row r="1744" spans="1:3" x14ac:dyDescent="0.3">
      <c r="A1744" s="15" t="s">
        <v>5710</v>
      </c>
      <c r="B1744">
        <v>0.82399999999999995</v>
      </c>
      <c r="C1744" s="35">
        <v>46291.901724537027</v>
      </c>
    </row>
    <row r="1745" spans="1:3" x14ac:dyDescent="0.3">
      <c r="A1745" s="15" t="s">
        <v>5711</v>
      </c>
      <c r="B1745">
        <v>5.44</v>
      </c>
      <c r="C1745" s="35">
        <v>46291.901724537027</v>
      </c>
    </row>
    <row r="1746" spans="1:3" x14ac:dyDescent="0.3">
      <c r="A1746" s="15" t="s">
        <v>5712</v>
      </c>
      <c r="B1746">
        <v>3.7690000000000001</v>
      </c>
      <c r="C1746" s="35">
        <v>46291.901724537027</v>
      </c>
    </row>
    <row r="1747" spans="1:3" x14ac:dyDescent="0.3">
      <c r="A1747" s="15" t="s">
        <v>5713</v>
      </c>
      <c r="B1747">
        <v>1.4219999999999999</v>
      </c>
      <c r="C1747" s="35">
        <v>46291.901724537027</v>
      </c>
    </row>
    <row r="1748" spans="1:3" x14ac:dyDescent="0.3">
      <c r="A1748" s="15" t="s">
        <v>5714</v>
      </c>
      <c r="B1748">
        <v>1.254</v>
      </c>
      <c r="C1748" s="35">
        <v>46291.901724537027</v>
      </c>
    </row>
    <row r="1749" spans="1:3" x14ac:dyDescent="0.3">
      <c r="A1749" s="15" t="s">
        <v>5715</v>
      </c>
      <c r="B1749">
        <v>0.158</v>
      </c>
      <c r="C1749" s="35">
        <v>46291.901724537027</v>
      </c>
    </row>
    <row r="1750" spans="1:3" x14ac:dyDescent="0.3">
      <c r="A1750" s="15" t="s">
        <v>5716</v>
      </c>
      <c r="B1750">
        <v>0.28599999999999998</v>
      </c>
      <c r="C1750" s="35">
        <v>46291.901724537027</v>
      </c>
    </row>
    <row r="1751" spans="1:3" x14ac:dyDescent="0.3">
      <c r="A1751" s="15" t="s">
        <v>5717</v>
      </c>
      <c r="B1751">
        <v>0.13800000000000001</v>
      </c>
      <c r="C1751" s="35">
        <v>46291.901724537027</v>
      </c>
    </row>
    <row r="1752" spans="1:3" x14ac:dyDescent="0.3">
      <c r="A1752" s="15" t="s">
        <v>5718</v>
      </c>
      <c r="B1752">
        <v>1.9330000000000001</v>
      </c>
      <c r="C1752" s="35">
        <v>46291.901724537027</v>
      </c>
    </row>
    <row r="1753" spans="1:3" x14ac:dyDescent="0.3">
      <c r="A1753" s="15" t="s">
        <v>5719</v>
      </c>
      <c r="B1753">
        <v>1.869</v>
      </c>
      <c r="C1753" s="35">
        <v>46291.901724537027</v>
      </c>
    </row>
    <row r="1754" spans="1:3" x14ac:dyDescent="0.3">
      <c r="A1754" s="15" t="s">
        <v>5720</v>
      </c>
      <c r="B1754">
        <v>1.7090000000000001</v>
      </c>
      <c r="C1754" s="35">
        <v>46291.901724537027</v>
      </c>
    </row>
    <row r="1755" spans="1:3" x14ac:dyDescent="0.3">
      <c r="A1755" s="15" t="s">
        <v>5721</v>
      </c>
      <c r="B1755">
        <v>1.1220000000000001</v>
      </c>
      <c r="C1755" s="35">
        <v>46291.901724537027</v>
      </c>
    </row>
    <row r="1756" spans="1:3" x14ac:dyDescent="0.3">
      <c r="A1756" s="15" t="s">
        <v>5722</v>
      </c>
      <c r="B1756">
        <v>2.1819999999999999</v>
      </c>
      <c r="C1756" s="35">
        <v>46291.901724537027</v>
      </c>
    </row>
    <row r="1757" spans="1:3" x14ac:dyDescent="0.3">
      <c r="A1757" s="15" t="s">
        <v>5723</v>
      </c>
      <c r="B1757">
        <v>5.2990000000000004</v>
      </c>
      <c r="C1757" s="35">
        <v>46291.901724537027</v>
      </c>
    </row>
    <row r="1758" spans="1:3" x14ac:dyDescent="0.3">
      <c r="A1758" s="15" t="s">
        <v>5724</v>
      </c>
      <c r="B1758">
        <v>3.41</v>
      </c>
      <c r="C1758" s="35">
        <v>46291.901724537027</v>
      </c>
    </row>
    <row r="1759" spans="1:3" x14ac:dyDescent="0.3">
      <c r="A1759" s="15" t="s">
        <v>5725</v>
      </c>
      <c r="B1759">
        <v>3.2709999999999999</v>
      </c>
      <c r="C1759" s="35">
        <v>46291.901724537027</v>
      </c>
    </row>
    <row r="1760" spans="1:3" x14ac:dyDescent="0.3">
      <c r="A1760" s="15" t="s">
        <v>5726</v>
      </c>
      <c r="B1760">
        <v>0.52400000000000002</v>
      </c>
      <c r="C1760" s="35">
        <v>46291.901724537027</v>
      </c>
    </row>
    <row r="1761" spans="1:3" x14ac:dyDescent="0.3">
      <c r="A1761" s="15" t="s">
        <v>5727</v>
      </c>
      <c r="B1761">
        <v>6.0060000000000002</v>
      </c>
      <c r="C1761" s="35">
        <v>46291.901724537027</v>
      </c>
    </row>
    <row r="1762" spans="1:3" x14ac:dyDescent="0.3">
      <c r="A1762" s="15" t="s">
        <v>5728</v>
      </c>
      <c r="B1762">
        <v>0.56299999999999994</v>
      </c>
      <c r="C1762" s="35">
        <v>46291.901724537027</v>
      </c>
    </row>
    <row r="1763" spans="1:3" x14ac:dyDescent="0.3">
      <c r="A1763" s="15" t="s">
        <v>5729</v>
      </c>
      <c r="B1763">
        <v>0.46899999999999997</v>
      </c>
      <c r="C1763" s="35">
        <v>46291.901724537027</v>
      </c>
    </row>
    <row r="1764" spans="1:3" x14ac:dyDescent="0.3">
      <c r="A1764" s="15" t="s">
        <v>5730</v>
      </c>
      <c r="B1764">
        <v>0.312</v>
      </c>
      <c r="C1764" s="35">
        <v>46291.901724537027</v>
      </c>
    </row>
    <row r="1765" spans="1:3" x14ac:dyDescent="0.3">
      <c r="A1765" s="15" t="s">
        <v>5731</v>
      </c>
      <c r="B1765">
        <v>0.36799999999999999</v>
      </c>
      <c r="C1765" s="35">
        <v>46291.901724537027</v>
      </c>
    </row>
    <row r="1766" spans="1:3" x14ac:dyDescent="0.3">
      <c r="A1766" s="15" t="s">
        <v>5732</v>
      </c>
      <c r="B1766">
        <v>0.18</v>
      </c>
      <c r="C1766" s="35">
        <v>46291.901724537027</v>
      </c>
    </row>
    <row r="1767" spans="1:3" x14ac:dyDescent="0.3">
      <c r="A1767" s="15" t="s">
        <v>5733</v>
      </c>
      <c r="B1767">
        <v>1.7000000000000001E-2</v>
      </c>
      <c r="C1767" s="35">
        <v>46291.901724537027</v>
      </c>
    </row>
    <row r="1768" spans="1:3" x14ac:dyDescent="0.3">
      <c r="A1768" s="15" t="s">
        <v>5734</v>
      </c>
      <c r="B1768">
        <v>0.29199999999999998</v>
      </c>
      <c r="C1768" s="35">
        <v>46291.901724537027</v>
      </c>
    </row>
    <row r="1769" spans="1:3" x14ac:dyDescent="0.3">
      <c r="A1769" s="15" t="s">
        <v>5735</v>
      </c>
      <c r="B1769">
        <v>1.5469999999999999</v>
      </c>
      <c r="C1769" s="35">
        <v>46291.901724537027</v>
      </c>
    </row>
    <row r="1770" spans="1:3" x14ac:dyDescent="0.3">
      <c r="A1770" s="15" t="s">
        <v>5736</v>
      </c>
      <c r="B1770">
        <v>3.7679999999999998</v>
      </c>
      <c r="C1770" s="35">
        <v>46291.901724537027</v>
      </c>
    </row>
    <row r="1771" spans="1:3" x14ac:dyDescent="0.3">
      <c r="A1771" s="15" t="s">
        <v>5737</v>
      </c>
      <c r="B1771">
        <v>2.9580000000000002</v>
      </c>
      <c r="C1771" s="35">
        <v>46291.901724537027</v>
      </c>
    </row>
    <row r="1772" spans="1:3" x14ac:dyDescent="0.3">
      <c r="A1772" s="15" t="s">
        <v>5738</v>
      </c>
      <c r="B1772">
        <v>4.0529999999999999</v>
      </c>
      <c r="C1772" s="35">
        <v>46291.901724537027</v>
      </c>
    </row>
    <row r="1773" spans="1:3" x14ac:dyDescent="0.3">
      <c r="A1773" s="15" t="s">
        <v>5739</v>
      </c>
      <c r="B1773">
        <v>17.559999999999999</v>
      </c>
      <c r="C1773" s="35">
        <v>46291.901724537027</v>
      </c>
    </row>
    <row r="1774" spans="1:3" x14ac:dyDescent="0.3">
      <c r="A1774" s="15" t="s">
        <v>5740</v>
      </c>
      <c r="B1774">
        <v>21.364999999999998</v>
      </c>
      <c r="C1774" s="35">
        <v>46291.901724537027</v>
      </c>
    </row>
    <row r="1775" spans="1:3" x14ac:dyDescent="0.3">
      <c r="A1775" s="15" t="s">
        <v>5741</v>
      </c>
      <c r="B1775">
        <v>9.9920000000000009</v>
      </c>
      <c r="C1775" s="35">
        <v>46291.901724537027</v>
      </c>
    </row>
    <row r="1776" spans="1:3" x14ac:dyDescent="0.3">
      <c r="A1776" s="15" t="s">
        <v>5742</v>
      </c>
      <c r="B1776">
        <v>0.187</v>
      </c>
      <c r="C1776" s="35">
        <v>46291.901724537027</v>
      </c>
    </row>
    <row r="1777" spans="1:3" x14ac:dyDescent="0.3">
      <c r="A1777" s="15" t="s">
        <v>5743</v>
      </c>
      <c r="B1777">
        <v>7.8</v>
      </c>
      <c r="C1777" s="35">
        <v>46291.901724537027</v>
      </c>
    </row>
    <row r="1778" spans="1:3" x14ac:dyDescent="0.3">
      <c r="A1778" s="15" t="s">
        <v>5744</v>
      </c>
      <c r="B1778">
        <v>5.2629999999999999</v>
      </c>
      <c r="C1778" s="35">
        <v>46291.901724537027</v>
      </c>
    </row>
    <row r="1779" spans="1:3" x14ac:dyDescent="0.3">
      <c r="A1779" s="15" t="s">
        <v>5745</v>
      </c>
      <c r="B1779">
        <v>17.532</v>
      </c>
      <c r="C1779" s="35">
        <v>46291.901724537027</v>
      </c>
    </row>
    <row r="1780" spans="1:3" x14ac:dyDescent="0.3">
      <c r="A1780" s="15" t="s">
        <v>5746</v>
      </c>
      <c r="B1780">
        <v>18.029</v>
      </c>
      <c r="C1780" s="35">
        <v>46291.901724537027</v>
      </c>
    </row>
    <row r="1781" spans="1:3" x14ac:dyDescent="0.3">
      <c r="A1781" s="15" t="s">
        <v>5747</v>
      </c>
      <c r="B1781">
        <v>5.4219999999999997</v>
      </c>
      <c r="C1781" s="35">
        <v>46291.901724537027</v>
      </c>
    </row>
    <row r="1782" spans="1:3" x14ac:dyDescent="0.3">
      <c r="A1782" s="15" t="s">
        <v>5748</v>
      </c>
      <c r="B1782">
        <v>10.353999999999999</v>
      </c>
      <c r="C1782" s="35">
        <v>46291.901724537027</v>
      </c>
    </row>
    <row r="1783" spans="1:3" x14ac:dyDescent="0.3">
      <c r="A1783" s="15" t="s">
        <v>5749</v>
      </c>
      <c r="B1783">
        <v>10.102</v>
      </c>
      <c r="C1783" s="35">
        <v>46291.901724537027</v>
      </c>
    </row>
    <row r="1784" spans="1:3" x14ac:dyDescent="0.3">
      <c r="A1784" s="15" t="s">
        <v>5750</v>
      </c>
      <c r="B1784">
        <v>0.65200000000000002</v>
      </c>
      <c r="C1784" s="35">
        <v>46291.901724537027</v>
      </c>
    </row>
    <row r="1785" spans="1:3" x14ac:dyDescent="0.3">
      <c r="A1785" s="15" t="s">
        <v>5751</v>
      </c>
      <c r="B1785">
        <v>6.0380000000000003</v>
      </c>
      <c r="C1785" s="35">
        <v>46291.901724537027</v>
      </c>
    </row>
    <row r="1786" spans="1:3" x14ac:dyDescent="0.3">
      <c r="A1786" s="15" t="s">
        <v>5752</v>
      </c>
      <c r="B1786">
        <v>7.0640000000000001</v>
      </c>
      <c r="C1786" s="35">
        <v>46291.901724537027</v>
      </c>
    </row>
    <row r="1787" spans="1:3" x14ac:dyDescent="0.3">
      <c r="A1787" s="15" t="s">
        <v>5753</v>
      </c>
      <c r="B1787">
        <v>6.5330000000000004</v>
      </c>
      <c r="C1787" s="35">
        <v>46291.901724537027</v>
      </c>
    </row>
    <row r="1788" spans="1:3" x14ac:dyDescent="0.3">
      <c r="A1788" s="15" t="s">
        <v>5754</v>
      </c>
      <c r="B1788">
        <v>4.4710000000000001</v>
      </c>
      <c r="C1788" s="35">
        <v>46291.901724537027</v>
      </c>
    </row>
    <row r="1789" spans="1:3" x14ac:dyDescent="0.3">
      <c r="A1789" s="15" t="s">
        <v>5755</v>
      </c>
      <c r="B1789">
        <v>5.1230000000000002</v>
      </c>
      <c r="C1789" s="35">
        <v>46291.901724537027</v>
      </c>
    </row>
    <row r="1790" spans="1:3" x14ac:dyDescent="0.3">
      <c r="A1790" s="15" t="s">
        <v>5756</v>
      </c>
      <c r="B1790">
        <v>5.4109999999999996</v>
      </c>
      <c r="C1790" s="35">
        <v>46291.901724537027</v>
      </c>
    </row>
    <row r="1791" spans="1:3" x14ac:dyDescent="0.3">
      <c r="A1791" s="15" t="s">
        <v>5757</v>
      </c>
      <c r="B1791">
        <v>5.0609999999999999</v>
      </c>
      <c r="C1791" s="35">
        <v>46291.901724537027</v>
      </c>
    </row>
    <row r="1792" spans="1:3" x14ac:dyDescent="0.3">
      <c r="A1792" s="15" t="s">
        <v>5758</v>
      </c>
      <c r="B1792">
        <v>0.82599999999999996</v>
      </c>
      <c r="C1792" s="35">
        <v>46291.901724537027</v>
      </c>
    </row>
    <row r="1793" spans="1:3" x14ac:dyDescent="0.3">
      <c r="A1793" s="15" t="s">
        <v>5759</v>
      </c>
      <c r="B1793">
        <v>0.40100000000000002</v>
      </c>
      <c r="C1793" s="35">
        <v>46291.901724537027</v>
      </c>
    </row>
    <row r="1794" spans="1:3" x14ac:dyDescent="0.3">
      <c r="A1794" s="15" t="s">
        <v>5760</v>
      </c>
      <c r="B1794">
        <v>21.81</v>
      </c>
      <c r="C1794" s="35">
        <v>46291.901724537027</v>
      </c>
    </row>
    <row r="1795" spans="1:3" x14ac:dyDescent="0.3">
      <c r="A1795" s="15" t="s">
        <v>5761</v>
      </c>
      <c r="B1795">
        <v>4.9619999999999997</v>
      </c>
      <c r="C1795" s="35">
        <v>46291.901724537027</v>
      </c>
    </row>
    <row r="1796" spans="1:3" x14ac:dyDescent="0.3">
      <c r="A1796" s="15" t="s">
        <v>5762</v>
      </c>
      <c r="B1796">
        <v>0.70199999999999996</v>
      </c>
      <c r="C1796" s="35">
        <v>46291.901724537027</v>
      </c>
    </row>
    <row r="1797" spans="1:3" x14ac:dyDescent="0.3">
      <c r="A1797" s="15" t="s">
        <v>5763</v>
      </c>
      <c r="B1797">
        <v>1.17</v>
      </c>
      <c r="C1797" s="35">
        <v>46291.901724537027</v>
      </c>
    </row>
    <row r="1798" spans="1:3" x14ac:dyDescent="0.3">
      <c r="A1798" s="15" t="s">
        <v>5764</v>
      </c>
      <c r="B1798">
        <v>13.954000000000001</v>
      </c>
      <c r="C1798" s="35">
        <v>46291.901724537027</v>
      </c>
    </row>
    <row r="1799" spans="1:3" x14ac:dyDescent="0.3">
      <c r="A1799" s="15" t="s">
        <v>5765</v>
      </c>
      <c r="B1799">
        <v>0.21299999999999999</v>
      </c>
      <c r="C1799" s="35">
        <v>46291.901724537027</v>
      </c>
    </row>
    <row r="1800" spans="1:3" x14ac:dyDescent="0.3">
      <c r="A1800" s="15" t="s">
        <v>5766</v>
      </c>
      <c r="B1800">
        <v>2.08</v>
      </c>
      <c r="C1800" s="35">
        <v>46291.901724537027</v>
      </c>
    </row>
    <row r="1801" spans="1:3" x14ac:dyDescent="0.3">
      <c r="A1801" s="15" t="s">
        <v>5767</v>
      </c>
      <c r="B1801">
        <v>0.308</v>
      </c>
      <c r="C1801" s="35">
        <v>46291.901724537027</v>
      </c>
    </row>
    <row r="1802" spans="1:3" x14ac:dyDescent="0.3">
      <c r="A1802" s="15" t="s">
        <v>5768</v>
      </c>
      <c r="B1802">
        <v>5.1999999999999998E-2</v>
      </c>
      <c r="C1802" s="35">
        <v>46291.901724537027</v>
      </c>
    </row>
    <row r="1803" spans="1:3" x14ac:dyDescent="0.3">
      <c r="A1803" s="15" t="s">
        <v>5769</v>
      </c>
      <c r="B1803">
        <v>1.4339999999999999</v>
      </c>
      <c r="C1803" s="35">
        <v>46291.901724537027</v>
      </c>
    </row>
    <row r="1804" spans="1:3" x14ac:dyDescent="0.3">
      <c r="A1804" s="15" t="s">
        <v>5770</v>
      </c>
      <c r="B1804">
        <v>17.847000000000001</v>
      </c>
      <c r="C1804" s="35">
        <v>46291.901724537027</v>
      </c>
    </row>
    <row r="1805" spans="1:3" x14ac:dyDescent="0.3">
      <c r="A1805" s="15" t="s">
        <v>5771</v>
      </c>
      <c r="B1805">
        <v>9.8539999999999992</v>
      </c>
      <c r="C1805" s="35">
        <v>46291.901724537027</v>
      </c>
    </row>
    <row r="1806" spans="1:3" x14ac:dyDescent="0.3">
      <c r="A1806" s="15" t="s">
        <v>5772</v>
      </c>
      <c r="B1806">
        <v>8.7520000000000007</v>
      </c>
      <c r="C1806" s="35">
        <v>46291.901724537027</v>
      </c>
    </row>
    <row r="1807" spans="1:3" x14ac:dyDescent="0.3">
      <c r="A1807" s="15" t="s">
        <v>5773</v>
      </c>
      <c r="B1807">
        <v>33.066000000000003</v>
      </c>
      <c r="C1807" s="35">
        <v>46291.901724537027</v>
      </c>
    </row>
    <row r="1808" spans="1:3" x14ac:dyDescent="0.3">
      <c r="A1808" s="15" t="s">
        <v>5774</v>
      </c>
      <c r="B1808">
        <v>8.9529999999999994</v>
      </c>
      <c r="C1808" s="35">
        <v>46291.901724537027</v>
      </c>
    </row>
    <row r="1809" spans="1:3" x14ac:dyDescent="0.3">
      <c r="A1809" s="15" t="s">
        <v>5775</v>
      </c>
      <c r="B1809">
        <v>8.7710000000000008</v>
      </c>
      <c r="C1809" s="35">
        <v>46291.901724537027</v>
      </c>
    </row>
    <row r="1810" spans="1:3" x14ac:dyDescent="0.3">
      <c r="A1810" s="15" t="s">
        <v>5776</v>
      </c>
      <c r="B1810">
        <v>6.0659999999999998</v>
      </c>
      <c r="C1810" s="35">
        <v>46291.901724537027</v>
      </c>
    </row>
    <row r="1811" spans="1:3" x14ac:dyDescent="0.3">
      <c r="A1811" s="15" t="s">
        <v>5777</v>
      </c>
      <c r="B1811">
        <v>3.3820000000000001</v>
      </c>
      <c r="C1811" s="35">
        <v>46291.901724537027</v>
      </c>
    </row>
    <row r="1812" spans="1:3" x14ac:dyDescent="0.3">
      <c r="A1812" s="15" t="s">
        <v>5778</v>
      </c>
      <c r="B1812">
        <v>15.679</v>
      </c>
      <c r="C1812" s="35">
        <v>46291.901724537027</v>
      </c>
    </row>
    <row r="1813" spans="1:3" x14ac:dyDescent="0.3">
      <c r="A1813" s="15" t="s">
        <v>5779</v>
      </c>
      <c r="B1813">
        <v>5.0519999999999996</v>
      </c>
      <c r="C1813" s="35">
        <v>46291.901724537027</v>
      </c>
    </row>
    <row r="1814" spans="1:3" x14ac:dyDescent="0.3">
      <c r="A1814" s="15" t="s">
        <v>5780</v>
      </c>
      <c r="B1814">
        <v>6.2149999999999999</v>
      </c>
      <c r="C1814" s="35">
        <v>46291.901724537027</v>
      </c>
    </row>
    <row r="1815" spans="1:3" x14ac:dyDescent="0.3">
      <c r="A1815" s="15" t="s">
        <v>5781</v>
      </c>
      <c r="B1815">
        <v>8.3770000000000007</v>
      </c>
      <c r="C1815" s="35">
        <v>46291.901724537027</v>
      </c>
    </row>
    <row r="1816" spans="1:3" x14ac:dyDescent="0.3">
      <c r="A1816" s="15" t="s">
        <v>5782</v>
      </c>
      <c r="B1816">
        <v>18.809999999999999</v>
      </c>
      <c r="C1816" s="35">
        <v>46291.901724537027</v>
      </c>
    </row>
    <row r="1817" spans="1:3" x14ac:dyDescent="0.3">
      <c r="A1817" s="15" t="s">
        <v>5783</v>
      </c>
      <c r="B1817">
        <v>8.6150000000000002</v>
      </c>
      <c r="C1817" s="35">
        <v>46291.901724537027</v>
      </c>
    </row>
    <row r="1818" spans="1:3" x14ac:dyDescent="0.3">
      <c r="A1818" s="15" t="s">
        <v>5784</v>
      </c>
      <c r="B1818">
        <v>10.031000000000001</v>
      </c>
      <c r="C1818" s="35">
        <v>46291.901724537027</v>
      </c>
    </row>
    <row r="1819" spans="1:3" x14ac:dyDescent="0.3">
      <c r="A1819" s="15" t="s">
        <v>5785</v>
      </c>
      <c r="B1819">
        <v>27.812999999999999</v>
      </c>
      <c r="C1819" s="35">
        <v>46291.901724537027</v>
      </c>
    </row>
    <row r="1820" spans="1:3" x14ac:dyDescent="0.3">
      <c r="A1820" s="15" t="s">
        <v>5786</v>
      </c>
      <c r="B1820">
        <v>0.26300000000000001</v>
      </c>
      <c r="C1820" s="35">
        <v>46291.901724537027</v>
      </c>
    </row>
    <row r="1821" spans="1:3" x14ac:dyDescent="0.3">
      <c r="A1821" s="15" t="s">
        <v>5787</v>
      </c>
      <c r="B1821">
        <v>0.23300000000000001</v>
      </c>
      <c r="C1821" s="35">
        <v>46291.901724537027</v>
      </c>
    </row>
    <row r="1822" spans="1:3" x14ac:dyDescent="0.3">
      <c r="A1822" s="15" t="s">
        <v>5788</v>
      </c>
      <c r="B1822">
        <v>1.879</v>
      </c>
      <c r="C1822" s="35">
        <v>46291.901724537027</v>
      </c>
    </row>
    <row r="1823" spans="1:3" x14ac:dyDescent="0.3">
      <c r="A1823" s="15" t="s">
        <v>5789</v>
      </c>
      <c r="B1823">
        <v>1.875</v>
      </c>
      <c r="C1823" s="35">
        <v>46291.901724537027</v>
      </c>
    </row>
    <row r="1824" spans="1:3" x14ac:dyDescent="0.3">
      <c r="A1824" s="15" t="s">
        <v>5790</v>
      </c>
      <c r="B1824">
        <v>0.23799999999999999</v>
      </c>
      <c r="C1824" s="35">
        <v>46291.901724537027</v>
      </c>
    </row>
    <row r="1825" spans="1:3" x14ac:dyDescent="0.3">
      <c r="A1825" s="15" t="s">
        <v>5791</v>
      </c>
      <c r="B1825">
        <v>0.93</v>
      </c>
      <c r="C1825" s="35">
        <v>46291.901724537027</v>
      </c>
    </row>
    <row r="1826" spans="1:3" x14ac:dyDescent="0.3">
      <c r="A1826" s="15" t="s">
        <v>5792</v>
      </c>
      <c r="B1826">
        <v>0.93</v>
      </c>
      <c r="C1826" s="35">
        <v>46291.901724537027</v>
      </c>
    </row>
    <row r="1827" spans="1:3" x14ac:dyDescent="0.3">
      <c r="A1827" s="15" t="s">
        <v>5793</v>
      </c>
      <c r="B1827">
        <v>0.78500000000000003</v>
      </c>
      <c r="C1827" s="35">
        <v>46291.901724537027</v>
      </c>
    </row>
    <row r="1828" spans="1:3" x14ac:dyDescent="0.3">
      <c r="A1828" s="15" t="s">
        <v>5794</v>
      </c>
      <c r="B1828">
        <v>2.4630000000000001</v>
      </c>
      <c r="C1828" s="35">
        <v>46291.901724537027</v>
      </c>
    </row>
    <row r="1829" spans="1:3" x14ac:dyDescent="0.3">
      <c r="A1829" s="15" t="s">
        <v>5795</v>
      </c>
      <c r="B1829">
        <v>7.0579999999999998</v>
      </c>
      <c r="C1829" s="35">
        <v>46291.901724537027</v>
      </c>
    </row>
    <row r="1830" spans="1:3" x14ac:dyDescent="0.3">
      <c r="A1830" s="15" t="s">
        <v>5796</v>
      </c>
      <c r="B1830">
        <v>0.52200000000000002</v>
      </c>
      <c r="C1830" s="35">
        <v>46291.901724537027</v>
      </c>
    </row>
    <row r="1831" spans="1:3" x14ac:dyDescent="0.3">
      <c r="A1831" s="15" t="s">
        <v>5797</v>
      </c>
      <c r="B1831">
        <v>0.98799999999999999</v>
      </c>
      <c r="C1831" s="35">
        <v>46291.901724537027</v>
      </c>
    </row>
    <row r="1832" spans="1:3" x14ac:dyDescent="0.3">
      <c r="A1832" s="15" t="s">
        <v>5798</v>
      </c>
      <c r="B1832">
        <v>2.1440000000000001</v>
      </c>
      <c r="C1832" s="35">
        <v>46291.901724537027</v>
      </c>
    </row>
    <row r="1833" spans="1:3" x14ac:dyDescent="0.3">
      <c r="A1833" s="15" t="s">
        <v>5799</v>
      </c>
      <c r="B1833">
        <v>2.2789999999999999</v>
      </c>
      <c r="C1833" s="35">
        <v>46291.901724537027</v>
      </c>
    </row>
    <row r="1834" spans="1:3" x14ac:dyDescent="0.3">
      <c r="A1834" s="15" t="s">
        <v>5800</v>
      </c>
      <c r="B1834">
        <v>0.54800000000000004</v>
      </c>
      <c r="C1834" s="35">
        <v>46291.901724537027</v>
      </c>
    </row>
    <row r="1835" spans="1:3" x14ac:dyDescent="0.3">
      <c r="A1835" s="15" t="s">
        <v>5801</v>
      </c>
      <c r="B1835">
        <v>0.38400000000000001</v>
      </c>
      <c r="C1835" s="35">
        <v>46291.901724537027</v>
      </c>
    </row>
    <row r="1836" spans="1:3" x14ac:dyDescent="0.3">
      <c r="A1836" s="15" t="s">
        <v>5802</v>
      </c>
      <c r="B1836">
        <v>0.46500000000000002</v>
      </c>
      <c r="C1836" s="35">
        <v>46291.901724537027</v>
      </c>
    </row>
    <row r="1837" spans="1:3" x14ac:dyDescent="0.3">
      <c r="A1837" s="15" t="s">
        <v>5803</v>
      </c>
      <c r="B1837">
        <v>1.0189999999999999</v>
      </c>
      <c r="C1837" s="35">
        <v>46291.901724537027</v>
      </c>
    </row>
    <row r="1838" spans="1:3" x14ac:dyDescent="0.3">
      <c r="A1838" s="15" t="s">
        <v>5804</v>
      </c>
      <c r="B1838">
        <v>1.002</v>
      </c>
      <c r="C1838" s="35">
        <v>46291.901724537027</v>
      </c>
    </row>
    <row r="1839" spans="1:3" x14ac:dyDescent="0.3">
      <c r="A1839" s="15" t="s">
        <v>5805</v>
      </c>
      <c r="B1839">
        <v>26.457000000000001</v>
      </c>
      <c r="C1839" s="35">
        <v>46291.901724537027</v>
      </c>
    </row>
    <row r="1840" spans="1:3" x14ac:dyDescent="0.3">
      <c r="A1840" s="15" t="s">
        <v>5806</v>
      </c>
      <c r="B1840">
        <v>2.085</v>
      </c>
      <c r="C1840" s="35">
        <v>46291.901724537027</v>
      </c>
    </row>
    <row r="1841" spans="1:3" x14ac:dyDescent="0.3">
      <c r="A1841" s="15" t="s">
        <v>5807</v>
      </c>
      <c r="B1841">
        <v>0.69299999999999995</v>
      </c>
      <c r="C1841" s="35">
        <v>46291.901724537027</v>
      </c>
    </row>
    <row r="1842" spans="1:3" x14ac:dyDescent="0.3">
      <c r="A1842" s="15" t="s">
        <v>5808</v>
      </c>
      <c r="B1842">
        <v>0.58099999999999996</v>
      </c>
      <c r="C1842" s="35">
        <v>46291.901724537027</v>
      </c>
    </row>
    <row r="1843" spans="1:3" x14ac:dyDescent="0.3">
      <c r="A1843" s="15" t="s">
        <v>5809</v>
      </c>
      <c r="B1843">
        <v>0.41699999999999998</v>
      </c>
      <c r="C1843" s="35">
        <v>46291.901724537027</v>
      </c>
    </row>
    <row r="1844" spans="1:3" x14ac:dyDescent="0.3">
      <c r="A1844" s="15" t="s">
        <v>5810</v>
      </c>
      <c r="B1844">
        <v>2.19</v>
      </c>
      <c r="C1844" s="35">
        <v>46291.901724537027</v>
      </c>
    </row>
    <row r="1845" spans="1:3" x14ac:dyDescent="0.3">
      <c r="A1845" s="15" t="s">
        <v>5811</v>
      </c>
      <c r="B1845">
        <v>1.5309999999999999</v>
      </c>
      <c r="C1845" s="35">
        <v>46291.901724537027</v>
      </c>
    </row>
    <row r="1846" spans="1:3" x14ac:dyDescent="0.3">
      <c r="A1846" s="15" t="s">
        <v>5812</v>
      </c>
      <c r="B1846">
        <v>11.622</v>
      </c>
      <c r="C1846" s="35">
        <v>46291.901724537027</v>
      </c>
    </row>
    <row r="1847" spans="1:3" x14ac:dyDescent="0.3">
      <c r="A1847" s="15" t="s">
        <v>5813</v>
      </c>
      <c r="B1847">
        <v>1.7350000000000001</v>
      </c>
      <c r="C1847" s="35">
        <v>46291.901724537027</v>
      </c>
    </row>
    <row r="1848" spans="1:3" x14ac:dyDescent="0.3">
      <c r="A1848" s="15" t="s">
        <v>5814</v>
      </c>
      <c r="B1848">
        <v>2.085</v>
      </c>
      <c r="C1848" s="35">
        <v>46291.901724537027</v>
      </c>
    </row>
    <row r="1849" spans="1:3" x14ac:dyDescent="0.3">
      <c r="A1849" s="15" t="s">
        <v>5815</v>
      </c>
      <c r="B1849">
        <v>5.7069999999999999</v>
      </c>
      <c r="C1849" s="35">
        <v>46291.901724537027</v>
      </c>
    </row>
    <row r="1850" spans="1:3" x14ac:dyDescent="0.3">
      <c r="A1850" s="15" t="s">
        <v>5816</v>
      </c>
      <c r="B1850">
        <v>12.752000000000001</v>
      </c>
      <c r="C1850" s="35">
        <v>46291.901724537027</v>
      </c>
    </row>
    <row r="1851" spans="1:3" x14ac:dyDescent="0.3">
      <c r="A1851" s="15" t="s">
        <v>5817</v>
      </c>
      <c r="B1851">
        <v>6.7430000000000003</v>
      </c>
      <c r="C1851" s="35">
        <v>46291.901724537027</v>
      </c>
    </row>
    <row r="1852" spans="1:3" x14ac:dyDescent="0.3">
      <c r="A1852" s="15" t="s">
        <v>5818</v>
      </c>
      <c r="B1852">
        <v>2.492</v>
      </c>
      <c r="C1852" s="35">
        <v>46291.901724537027</v>
      </c>
    </row>
    <row r="1853" spans="1:3" x14ac:dyDescent="0.3">
      <c r="A1853" s="15" t="s">
        <v>5819</v>
      </c>
      <c r="B1853">
        <v>1.601</v>
      </c>
      <c r="C1853" s="35">
        <v>46291.901724537027</v>
      </c>
    </row>
    <row r="1854" spans="1:3" x14ac:dyDescent="0.3">
      <c r="A1854" s="15" t="s">
        <v>5820</v>
      </c>
      <c r="B1854">
        <v>2.1</v>
      </c>
      <c r="C1854" s="35">
        <v>46291.901724537027</v>
      </c>
    </row>
    <row r="1855" spans="1:3" x14ac:dyDescent="0.3">
      <c r="A1855" s="15" t="s">
        <v>5821</v>
      </c>
      <c r="B1855">
        <v>1.919</v>
      </c>
      <c r="C1855" s="35">
        <v>46291.901724537027</v>
      </c>
    </row>
    <row r="1856" spans="1:3" x14ac:dyDescent="0.3">
      <c r="A1856" s="15" t="s">
        <v>5822</v>
      </c>
      <c r="B1856">
        <v>2.9510000000000001</v>
      </c>
      <c r="C1856" s="35">
        <v>46291.901724537027</v>
      </c>
    </row>
    <row r="1857" spans="1:3" x14ac:dyDescent="0.3">
      <c r="A1857" s="15" t="s">
        <v>5823</v>
      </c>
      <c r="B1857">
        <v>2.3919999999999999</v>
      </c>
      <c r="C1857" s="35">
        <v>46291.901724537027</v>
      </c>
    </row>
    <row r="1858" spans="1:3" x14ac:dyDescent="0.3">
      <c r="A1858" s="15" t="s">
        <v>5824</v>
      </c>
      <c r="B1858">
        <v>4.0810000000000004</v>
      </c>
      <c r="C1858" s="35">
        <v>46291.901724537027</v>
      </c>
    </row>
    <row r="1859" spans="1:3" x14ac:dyDescent="0.3">
      <c r="A1859" s="15" t="s">
        <v>5825</v>
      </c>
      <c r="B1859">
        <v>2.7</v>
      </c>
      <c r="C1859" s="35">
        <v>46291.901724537027</v>
      </c>
    </row>
    <row r="1860" spans="1:3" x14ac:dyDescent="0.3">
      <c r="A1860" s="15" t="s">
        <v>5826</v>
      </c>
      <c r="B1860">
        <v>1.266</v>
      </c>
      <c r="C1860" s="35">
        <v>46291.901724537027</v>
      </c>
    </row>
    <row r="1861" spans="1:3" x14ac:dyDescent="0.3">
      <c r="A1861" s="15" t="s">
        <v>5827</v>
      </c>
      <c r="B1861">
        <v>2.0670000000000002</v>
      </c>
      <c r="C1861" s="35">
        <v>46291.901724537027</v>
      </c>
    </row>
    <row r="1862" spans="1:3" x14ac:dyDescent="0.3">
      <c r="A1862" s="15" t="s">
        <v>5828</v>
      </c>
      <c r="B1862">
        <v>2.2280000000000002</v>
      </c>
      <c r="C1862" s="35">
        <v>46291.901724537027</v>
      </c>
    </row>
    <row r="1863" spans="1:3" x14ac:dyDescent="0.3">
      <c r="A1863" s="15" t="s">
        <v>5829</v>
      </c>
      <c r="B1863">
        <v>1.123</v>
      </c>
      <c r="C1863" s="35">
        <v>46291.901724537027</v>
      </c>
    </row>
    <row r="1864" spans="1:3" x14ac:dyDescent="0.3">
      <c r="A1864" s="15" t="s">
        <v>5830</v>
      </c>
      <c r="B1864">
        <v>0.746</v>
      </c>
      <c r="C1864" s="35">
        <v>46291.901724537027</v>
      </c>
    </row>
    <row r="1865" spans="1:3" x14ac:dyDescent="0.3">
      <c r="A1865" s="15" t="s">
        <v>5831</v>
      </c>
      <c r="B1865">
        <v>0.70299999999999996</v>
      </c>
      <c r="C1865" s="35">
        <v>46291.901724537027</v>
      </c>
    </row>
    <row r="1866" spans="1:3" x14ac:dyDescent="0.3">
      <c r="A1866" s="15" t="s">
        <v>5832</v>
      </c>
      <c r="B1866">
        <v>0.11899999999999999</v>
      </c>
      <c r="C1866" s="35">
        <v>46291.901724537027</v>
      </c>
    </row>
    <row r="1867" spans="1:3" x14ac:dyDescent="0.3">
      <c r="A1867" s="15" t="s">
        <v>5833</v>
      </c>
      <c r="B1867">
        <v>1.863</v>
      </c>
      <c r="C1867" s="35">
        <v>46291.901724537027</v>
      </c>
    </row>
    <row r="1868" spans="1:3" x14ac:dyDescent="0.3">
      <c r="A1868" s="15" t="s">
        <v>5834</v>
      </c>
      <c r="B1868">
        <v>0.48399999999999999</v>
      </c>
      <c r="C1868" s="35">
        <v>46291.901724537027</v>
      </c>
    </row>
    <row r="1869" spans="1:3" x14ac:dyDescent="0.3">
      <c r="A1869" s="15" t="s">
        <v>5835</v>
      </c>
      <c r="B1869">
        <v>1.01</v>
      </c>
      <c r="C1869" s="35">
        <v>46291.901724537027</v>
      </c>
    </row>
    <row r="1870" spans="1:3" x14ac:dyDescent="0.3">
      <c r="A1870" s="15" t="s">
        <v>5836</v>
      </c>
      <c r="B1870">
        <v>0.54600000000000004</v>
      </c>
      <c r="C1870" s="35">
        <v>46291.901724537027</v>
      </c>
    </row>
    <row r="1871" spans="1:3" x14ac:dyDescent="0.3">
      <c r="A1871" s="15" t="s">
        <v>5837</v>
      </c>
      <c r="B1871">
        <v>0.63800000000000001</v>
      </c>
      <c r="C1871" s="35">
        <v>46291.901724537027</v>
      </c>
    </row>
    <row r="1872" spans="1:3" x14ac:dyDescent="0.3">
      <c r="A1872" s="15" t="s">
        <v>5838</v>
      </c>
      <c r="B1872">
        <v>1.9259999999999999</v>
      </c>
      <c r="C1872" s="35">
        <v>46291.901724537027</v>
      </c>
    </row>
    <row r="1873" spans="1:3" x14ac:dyDescent="0.3">
      <c r="A1873" s="15" t="s">
        <v>5839</v>
      </c>
      <c r="B1873">
        <v>0.97799999999999998</v>
      </c>
      <c r="C1873" s="35">
        <v>46291.901724537027</v>
      </c>
    </row>
    <row r="1874" spans="1:3" x14ac:dyDescent="0.3">
      <c r="A1874" s="15" t="s">
        <v>5840</v>
      </c>
      <c r="B1874">
        <v>0.378</v>
      </c>
      <c r="C1874" s="35">
        <v>46291.901724537027</v>
      </c>
    </row>
    <row r="1875" spans="1:3" x14ac:dyDescent="0.3">
      <c r="A1875" s="15" t="s">
        <v>5841</v>
      </c>
      <c r="B1875">
        <v>1.617</v>
      </c>
      <c r="C1875" s="35">
        <v>46291.901724537027</v>
      </c>
    </row>
    <row r="1876" spans="1:3" x14ac:dyDescent="0.3">
      <c r="A1876" s="15" t="s">
        <v>5842</v>
      </c>
      <c r="B1876">
        <v>4.21</v>
      </c>
      <c r="C1876" s="35">
        <v>46291.901724537027</v>
      </c>
    </row>
    <row r="1877" spans="1:3" x14ac:dyDescent="0.3">
      <c r="A1877" s="15" t="s">
        <v>5843</v>
      </c>
      <c r="B1877">
        <v>0.57599999999999996</v>
      </c>
      <c r="C1877" s="35">
        <v>46291.901724537027</v>
      </c>
    </row>
    <row r="1878" spans="1:3" x14ac:dyDescent="0.3">
      <c r="A1878" s="15" t="s">
        <v>5844</v>
      </c>
      <c r="B1878">
        <v>1.9119999999999999</v>
      </c>
      <c r="C1878" s="35">
        <v>46291.901724537027</v>
      </c>
    </row>
    <row r="1879" spans="1:3" x14ac:dyDescent="0.3">
      <c r="A1879" s="15" t="s">
        <v>5845</v>
      </c>
      <c r="B1879">
        <v>1.702</v>
      </c>
      <c r="C1879" s="35">
        <v>46291.901724537027</v>
      </c>
    </row>
    <row r="1880" spans="1:3" x14ac:dyDescent="0.3">
      <c r="A1880" s="15" t="s">
        <v>5846</v>
      </c>
      <c r="B1880">
        <v>1.4390000000000001</v>
      </c>
      <c r="C1880" s="35">
        <v>46291.901724537027</v>
      </c>
    </row>
    <row r="1881" spans="1:3" x14ac:dyDescent="0.3">
      <c r="A1881" s="15" t="s">
        <v>5847</v>
      </c>
      <c r="B1881">
        <v>2.7839999999999998</v>
      </c>
      <c r="C1881" s="35">
        <v>46291.901724537027</v>
      </c>
    </row>
    <row r="1882" spans="1:3" x14ac:dyDescent="0.3">
      <c r="A1882" s="15" t="s">
        <v>5848</v>
      </c>
      <c r="B1882">
        <v>2.4319999999999999</v>
      </c>
      <c r="C1882" s="35">
        <v>46291.901724537027</v>
      </c>
    </row>
    <row r="1883" spans="1:3" x14ac:dyDescent="0.3">
      <c r="A1883" s="15" t="s">
        <v>5849</v>
      </c>
      <c r="B1883">
        <v>3.7509999999999999</v>
      </c>
      <c r="C1883" s="35">
        <v>46291.901724537027</v>
      </c>
    </row>
    <row r="1884" spans="1:3" x14ac:dyDescent="0.3">
      <c r="A1884" s="15" t="s">
        <v>5850</v>
      </c>
      <c r="B1884">
        <v>0</v>
      </c>
      <c r="C1884" s="35">
        <v>46291.901724537027</v>
      </c>
    </row>
    <row r="1885" spans="1:3" x14ac:dyDescent="0.3">
      <c r="A1885" s="15" t="s">
        <v>5851</v>
      </c>
      <c r="B1885">
        <v>1.48</v>
      </c>
      <c r="C1885" s="35">
        <v>46291.901724537027</v>
      </c>
    </row>
    <row r="1886" spans="1:3" x14ac:dyDescent="0.3">
      <c r="A1886" s="15" t="s">
        <v>5852</v>
      </c>
      <c r="B1886">
        <v>3.7610000000000001</v>
      </c>
      <c r="C1886" s="35">
        <v>46291.901724537027</v>
      </c>
    </row>
    <row r="1887" spans="1:3" x14ac:dyDescent="0.3">
      <c r="A1887" s="15" t="s">
        <v>5853</v>
      </c>
      <c r="B1887">
        <v>4.9039999999999999</v>
      </c>
      <c r="C1887" s="35">
        <v>46291.901724537027</v>
      </c>
    </row>
    <row r="1888" spans="1:3" x14ac:dyDescent="0.3">
      <c r="A1888" s="15" t="s">
        <v>5854</v>
      </c>
      <c r="B1888">
        <v>5.7809999999999997</v>
      </c>
      <c r="C1888" s="35">
        <v>46291.901724537027</v>
      </c>
    </row>
    <row r="1889" spans="1:3" x14ac:dyDescent="0.3">
      <c r="A1889" s="15" t="s">
        <v>5855</v>
      </c>
      <c r="B1889">
        <v>3.2639999999999998</v>
      </c>
      <c r="C1889" s="35">
        <v>46291.901724537027</v>
      </c>
    </row>
    <row r="1890" spans="1:3" x14ac:dyDescent="0.3">
      <c r="A1890" s="15" t="s">
        <v>5856</v>
      </c>
      <c r="B1890">
        <v>0.84799999999999998</v>
      </c>
      <c r="C1890" s="35">
        <v>46291.901724537027</v>
      </c>
    </row>
    <row r="1891" spans="1:3" x14ac:dyDescent="0.3">
      <c r="A1891" s="15" t="s">
        <v>5857</v>
      </c>
      <c r="B1891">
        <v>25.879000000000001</v>
      </c>
      <c r="C1891" s="35">
        <v>46291.901724537027</v>
      </c>
    </row>
    <row r="1892" spans="1:3" x14ac:dyDescent="0.3">
      <c r="A1892" s="15" t="s">
        <v>5858</v>
      </c>
      <c r="B1892">
        <v>0.748</v>
      </c>
      <c r="C1892" s="35">
        <v>46291.901724537027</v>
      </c>
    </row>
    <row r="1893" spans="1:3" x14ac:dyDescent="0.3">
      <c r="A1893" s="15" t="s">
        <v>5859</v>
      </c>
      <c r="B1893">
        <v>0.374</v>
      </c>
      <c r="C1893" s="35">
        <v>46291.901724537027</v>
      </c>
    </row>
    <row r="1894" spans="1:3" x14ac:dyDescent="0.3">
      <c r="A1894" s="15" t="s">
        <v>5860</v>
      </c>
      <c r="B1894">
        <v>3.548</v>
      </c>
      <c r="C1894" s="35">
        <v>46291.901724537027</v>
      </c>
    </row>
    <row r="1895" spans="1:3" x14ac:dyDescent="0.3">
      <c r="A1895" s="15" t="s">
        <v>5861</v>
      </c>
      <c r="B1895">
        <v>0.38900000000000001</v>
      </c>
      <c r="C1895" s="35">
        <v>46291.901724537027</v>
      </c>
    </row>
    <row r="1896" spans="1:3" x14ac:dyDescent="0.3">
      <c r="A1896" s="15" t="s">
        <v>5862</v>
      </c>
      <c r="B1896">
        <v>4.4640000000000004</v>
      </c>
      <c r="C1896" s="35">
        <v>46291.901724537027</v>
      </c>
    </row>
    <row r="1897" spans="1:3" x14ac:dyDescent="0.3">
      <c r="A1897" s="15" t="s">
        <v>5863</v>
      </c>
      <c r="B1897">
        <v>0.36099999999999999</v>
      </c>
      <c r="C1897" s="35">
        <v>46291.901724537027</v>
      </c>
    </row>
    <row r="1898" spans="1:3" x14ac:dyDescent="0.3">
      <c r="A1898" s="15" t="s">
        <v>5864</v>
      </c>
      <c r="B1898">
        <v>0.314</v>
      </c>
      <c r="C1898" s="35">
        <v>46291.901724537027</v>
      </c>
    </row>
    <row r="1899" spans="1:3" x14ac:dyDescent="0.3">
      <c r="A1899" s="15" t="s">
        <v>5865</v>
      </c>
      <c r="B1899">
        <v>0.442</v>
      </c>
      <c r="C1899" s="35">
        <v>46291.901724537027</v>
      </c>
    </row>
    <row r="1900" spans="1:3" x14ac:dyDescent="0.3">
      <c r="A1900" s="15" t="s">
        <v>5866</v>
      </c>
      <c r="B1900">
        <v>0.753</v>
      </c>
      <c r="C1900" s="35">
        <v>46291.901724537027</v>
      </c>
    </row>
    <row r="1901" spans="1:3" x14ac:dyDescent="0.3">
      <c r="A1901" s="15" t="s">
        <v>5867</v>
      </c>
      <c r="B1901">
        <v>3.8530000000000002</v>
      </c>
      <c r="C1901" s="35">
        <v>46291.901724537027</v>
      </c>
    </row>
    <row r="1902" spans="1:3" x14ac:dyDescent="0.3">
      <c r="A1902" s="15" t="s">
        <v>5868</v>
      </c>
      <c r="B1902">
        <v>10.273999999999999</v>
      </c>
      <c r="C1902" s="35">
        <v>46291.901724537027</v>
      </c>
    </row>
    <row r="1903" spans="1:3" x14ac:dyDescent="0.3">
      <c r="A1903" s="15" t="s">
        <v>5869</v>
      </c>
      <c r="B1903">
        <v>1.484</v>
      </c>
      <c r="C1903" s="35">
        <v>46291.901724537027</v>
      </c>
    </row>
    <row r="1904" spans="1:3" x14ac:dyDescent="0.3">
      <c r="A1904" s="15" t="s">
        <v>5870</v>
      </c>
      <c r="B1904">
        <v>3.7149999999999999</v>
      </c>
      <c r="C1904" s="35">
        <v>46291.901724537027</v>
      </c>
    </row>
    <row r="1905" spans="1:3" x14ac:dyDescent="0.3">
      <c r="A1905" s="15" t="s">
        <v>5871</v>
      </c>
      <c r="B1905">
        <v>2.68</v>
      </c>
      <c r="C1905" s="35">
        <v>46291.901724537027</v>
      </c>
    </row>
    <row r="1906" spans="1:3" x14ac:dyDescent="0.3">
      <c r="A1906" s="15" t="s">
        <v>5872</v>
      </c>
      <c r="B1906">
        <v>8.3550000000000004</v>
      </c>
      <c r="C1906" s="35">
        <v>46291.901724537027</v>
      </c>
    </row>
    <row r="1907" spans="1:3" x14ac:dyDescent="0.3">
      <c r="A1907" s="15" t="s">
        <v>5873</v>
      </c>
      <c r="B1907">
        <v>0.23799999999999999</v>
      </c>
      <c r="C1907" s="35">
        <v>46291.901724537027</v>
      </c>
    </row>
    <row r="1908" spans="1:3" x14ac:dyDescent="0.3">
      <c r="A1908" s="15" t="s">
        <v>5874</v>
      </c>
      <c r="B1908">
        <v>2.0150000000000001</v>
      </c>
      <c r="C1908" s="35">
        <v>46291.901724537027</v>
      </c>
    </row>
    <row r="1909" spans="1:3" x14ac:dyDescent="0.3">
      <c r="A1909" s="15" t="s">
        <v>5875</v>
      </c>
      <c r="B1909">
        <v>3.6930000000000001</v>
      </c>
      <c r="C1909" s="35">
        <v>46291.901724537027</v>
      </c>
    </row>
    <row r="1910" spans="1:3" x14ac:dyDescent="0.3">
      <c r="A1910" s="15" t="s">
        <v>5876</v>
      </c>
      <c r="B1910">
        <v>5.742</v>
      </c>
      <c r="C1910" s="35">
        <v>46291.901724537027</v>
      </c>
    </row>
    <row r="1911" spans="1:3" x14ac:dyDescent="0.3">
      <c r="A1911" s="15" t="s">
        <v>5877</v>
      </c>
      <c r="B1911">
        <v>3.512</v>
      </c>
      <c r="C1911" s="35">
        <v>46291.901724537027</v>
      </c>
    </row>
    <row r="1912" spans="1:3" x14ac:dyDescent="0.3">
      <c r="A1912" s="15" t="s">
        <v>5878</v>
      </c>
      <c r="B1912">
        <v>2.5790000000000002</v>
      </c>
      <c r="C1912" s="35">
        <v>46291.901724537027</v>
      </c>
    </row>
    <row r="1913" spans="1:3" x14ac:dyDescent="0.3">
      <c r="A1913" s="15" t="s">
        <v>5879</v>
      </c>
      <c r="B1913">
        <v>4.7869999999999999</v>
      </c>
      <c r="C1913" s="35">
        <v>46291.901724537027</v>
      </c>
    </row>
    <row r="1914" spans="1:3" x14ac:dyDescent="0.3">
      <c r="A1914" s="15" t="s">
        <v>5880</v>
      </c>
      <c r="B1914">
        <v>3.53</v>
      </c>
      <c r="C1914" s="35">
        <v>46291.901724537027</v>
      </c>
    </row>
    <row r="1915" spans="1:3" x14ac:dyDescent="0.3">
      <c r="A1915" s="15" t="s">
        <v>5881</v>
      </c>
      <c r="B1915">
        <v>3.2930000000000001</v>
      </c>
      <c r="C1915" s="35">
        <v>46291.901724537027</v>
      </c>
    </row>
    <row r="1916" spans="1:3" x14ac:dyDescent="0.3">
      <c r="A1916" s="15" t="s">
        <v>5882</v>
      </c>
      <c r="B1916">
        <v>0.20499999999999999</v>
      </c>
      <c r="C1916" s="35">
        <v>46291.901724537027</v>
      </c>
    </row>
    <row r="1917" spans="1:3" x14ac:dyDescent="0.3">
      <c r="A1917" s="15" t="s">
        <v>5883</v>
      </c>
      <c r="B1917">
        <v>5.4850000000000003</v>
      </c>
      <c r="C1917" s="35">
        <v>46291.901724537027</v>
      </c>
    </row>
    <row r="1918" spans="1:3" x14ac:dyDescent="0.3">
      <c r="A1918" s="15" t="s">
        <v>5884</v>
      </c>
      <c r="B1918">
        <v>0.47899999999999998</v>
      </c>
      <c r="C1918" s="35">
        <v>46291.901724537027</v>
      </c>
    </row>
    <row r="1919" spans="1:3" x14ac:dyDescent="0.3">
      <c r="A1919" s="15" t="s">
        <v>5885</v>
      </c>
      <c r="B1919">
        <v>1.853</v>
      </c>
      <c r="C1919" s="35">
        <v>46291.901724537027</v>
      </c>
    </row>
    <row r="1920" spans="1:3" x14ac:dyDescent="0.3">
      <c r="A1920" s="15" t="s">
        <v>5886</v>
      </c>
      <c r="B1920">
        <v>1.234</v>
      </c>
      <c r="C1920" s="35">
        <v>46291.901724537027</v>
      </c>
    </row>
    <row r="1921" spans="1:3" x14ac:dyDescent="0.3">
      <c r="A1921" s="15" t="s">
        <v>5887</v>
      </c>
      <c r="B1921">
        <v>27.509</v>
      </c>
      <c r="C1921" s="35">
        <v>46291.901724537027</v>
      </c>
    </row>
    <row r="1922" spans="1:3" x14ac:dyDescent="0.3">
      <c r="A1922" s="15" t="s">
        <v>5888</v>
      </c>
      <c r="B1922">
        <v>8.4339999999999993</v>
      </c>
      <c r="C1922" s="35">
        <v>46291.901724537027</v>
      </c>
    </row>
    <row r="1923" spans="1:3" x14ac:dyDescent="0.3">
      <c r="A1923" s="15" t="s">
        <v>5889</v>
      </c>
      <c r="B1923">
        <v>44.517000000000003</v>
      </c>
      <c r="C1923" s="35">
        <v>46291.901724537027</v>
      </c>
    </row>
    <row r="1924" spans="1:3" x14ac:dyDescent="0.3">
      <c r="A1924" s="15" t="s">
        <v>5890</v>
      </c>
      <c r="B1924">
        <v>43.223999999999997</v>
      </c>
      <c r="C1924" s="35">
        <v>46291.901724537027</v>
      </c>
    </row>
    <row r="1925" spans="1:3" x14ac:dyDescent="0.3">
      <c r="A1925" s="15" t="s">
        <v>5891</v>
      </c>
      <c r="B1925">
        <v>21.834</v>
      </c>
      <c r="C1925" s="35">
        <v>46291.901724537027</v>
      </c>
    </row>
    <row r="1926" spans="1:3" x14ac:dyDescent="0.3">
      <c r="A1926" s="15" t="s">
        <v>5892</v>
      </c>
      <c r="B1926">
        <v>22.959</v>
      </c>
      <c r="C1926" s="35">
        <v>46291.901724537027</v>
      </c>
    </row>
    <row r="1927" spans="1:3" x14ac:dyDescent="0.3">
      <c r="A1927" s="15" t="s">
        <v>5893</v>
      </c>
      <c r="B1927">
        <v>3.7959999999999998</v>
      </c>
      <c r="C1927" s="35">
        <v>46291.901724537027</v>
      </c>
    </row>
    <row r="1928" spans="1:3" x14ac:dyDescent="0.3">
      <c r="A1928" s="15" t="s">
        <v>5894</v>
      </c>
      <c r="B1928">
        <v>62.213000000000001</v>
      </c>
      <c r="C1928" s="35">
        <v>46291.901724537027</v>
      </c>
    </row>
    <row r="1929" spans="1:3" x14ac:dyDescent="0.3">
      <c r="A1929" s="15" t="s">
        <v>5895</v>
      </c>
      <c r="B1929">
        <v>29.686</v>
      </c>
      <c r="C1929" s="35">
        <v>46291.901724537027</v>
      </c>
    </row>
    <row r="1930" spans="1:3" x14ac:dyDescent="0.3">
      <c r="A1930" s="15" t="s">
        <v>5896</v>
      </c>
      <c r="B1930">
        <v>32.76</v>
      </c>
      <c r="C1930" s="35">
        <v>46291.901724537027</v>
      </c>
    </row>
    <row r="1931" spans="1:3" x14ac:dyDescent="0.3">
      <c r="A1931" s="15" t="s">
        <v>5897</v>
      </c>
      <c r="B1931">
        <v>1.788</v>
      </c>
      <c r="C1931" s="35">
        <v>46291.901724537027</v>
      </c>
    </row>
    <row r="1932" spans="1:3" x14ac:dyDescent="0.3">
      <c r="A1932" s="15" t="s">
        <v>5898</v>
      </c>
      <c r="B1932">
        <v>2.39</v>
      </c>
      <c r="C1932" s="35">
        <v>46291.901724537027</v>
      </c>
    </row>
    <row r="1933" spans="1:3" x14ac:dyDescent="0.3">
      <c r="A1933" s="15" t="s">
        <v>5899</v>
      </c>
      <c r="B1933">
        <v>0.47299999999999998</v>
      </c>
      <c r="C1933" s="35">
        <v>46291.901724537027</v>
      </c>
    </row>
    <row r="1934" spans="1:3" x14ac:dyDescent="0.3">
      <c r="A1934" s="15" t="s">
        <v>5900</v>
      </c>
      <c r="B1934">
        <v>29.24</v>
      </c>
      <c r="C1934" s="35">
        <v>46291.901724537027</v>
      </c>
    </row>
    <row r="1935" spans="1:3" x14ac:dyDescent="0.3">
      <c r="A1935" s="15" t="s">
        <v>5901</v>
      </c>
      <c r="B1935">
        <v>32.487000000000002</v>
      </c>
      <c r="C1935" s="35">
        <v>46291.901724537027</v>
      </c>
    </row>
    <row r="1936" spans="1:3" x14ac:dyDescent="0.3">
      <c r="A1936" s="15" t="s">
        <v>5902</v>
      </c>
      <c r="B1936">
        <v>2.6880000000000002</v>
      </c>
      <c r="C1936" s="35">
        <v>46291.901724537027</v>
      </c>
    </row>
    <row r="1937" spans="1:3" x14ac:dyDescent="0.3">
      <c r="A1937" s="15" t="s">
        <v>5903</v>
      </c>
      <c r="B1937">
        <v>1.335</v>
      </c>
      <c r="C1937" s="35">
        <v>46291.901724537027</v>
      </c>
    </row>
    <row r="1938" spans="1:3" x14ac:dyDescent="0.3">
      <c r="A1938" s="15" t="s">
        <v>5904</v>
      </c>
      <c r="B1938">
        <v>0.372</v>
      </c>
      <c r="C1938" s="35">
        <v>46291.901724537027</v>
      </c>
    </row>
    <row r="1939" spans="1:3" x14ac:dyDescent="0.3">
      <c r="A1939" s="15" t="s">
        <v>5905</v>
      </c>
      <c r="B1939">
        <v>3.7549999999999999</v>
      </c>
      <c r="C1939" s="35">
        <v>46291.901724537027</v>
      </c>
    </row>
    <row r="1940" spans="1:3" x14ac:dyDescent="0.3">
      <c r="A1940" s="15" t="s">
        <v>5906</v>
      </c>
      <c r="B1940">
        <v>3.02</v>
      </c>
      <c r="C1940" s="35">
        <v>46291.901724537027</v>
      </c>
    </row>
    <row r="1941" spans="1:3" x14ac:dyDescent="0.3">
      <c r="A1941" s="15" t="s">
        <v>5907</v>
      </c>
      <c r="B1941">
        <v>0.20200000000000001</v>
      </c>
      <c r="C1941" s="35">
        <v>46291.901724537027</v>
      </c>
    </row>
    <row r="1942" spans="1:3" x14ac:dyDescent="0.3">
      <c r="A1942" s="15" t="s">
        <v>5908</v>
      </c>
      <c r="B1942">
        <v>2.004</v>
      </c>
      <c r="C1942" s="35">
        <v>46291.901724537027</v>
      </c>
    </row>
    <row r="1943" spans="1:3" x14ac:dyDescent="0.3">
      <c r="A1943" s="15" t="s">
        <v>5909</v>
      </c>
      <c r="B1943">
        <v>1.5680000000000001</v>
      </c>
      <c r="C1943" s="35">
        <v>46291.901724537027</v>
      </c>
    </row>
    <row r="1944" spans="1:3" x14ac:dyDescent="0.3">
      <c r="A1944" s="15" t="s">
        <v>5910</v>
      </c>
      <c r="B1944">
        <v>2.1720000000000002</v>
      </c>
      <c r="C1944" s="35">
        <v>46291.901724537027</v>
      </c>
    </row>
    <row r="1945" spans="1:3" x14ac:dyDescent="0.3">
      <c r="A1945" s="15" t="s">
        <v>5911</v>
      </c>
      <c r="B1945">
        <v>4.9359999999999999</v>
      </c>
      <c r="C1945" s="35">
        <v>46291.901724537027</v>
      </c>
    </row>
    <row r="1946" spans="1:3" x14ac:dyDescent="0.3">
      <c r="A1946" s="15" t="s">
        <v>5912</v>
      </c>
      <c r="B1946">
        <v>0.436</v>
      </c>
      <c r="C1946" s="35">
        <v>46291.901724537027</v>
      </c>
    </row>
    <row r="1947" spans="1:3" x14ac:dyDescent="0.3">
      <c r="A1947" s="15" t="s">
        <v>5913</v>
      </c>
      <c r="B1947">
        <v>5.242</v>
      </c>
      <c r="C1947" s="35">
        <v>46291.901724537027</v>
      </c>
    </row>
    <row r="1948" spans="1:3" x14ac:dyDescent="0.3">
      <c r="A1948" s="15" t="s">
        <v>5914</v>
      </c>
      <c r="B1948">
        <v>5.2610000000000001</v>
      </c>
      <c r="C1948" s="35">
        <v>46291.901724537027</v>
      </c>
    </row>
    <row r="1949" spans="1:3" x14ac:dyDescent="0.3">
      <c r="A1949" s="15" t="s">
        <v>5915</v>
      </c>
      <c r="B1949">
        <v>2.6760000000000002</v>
      </c>
      <c r="C1949" s="35">
        <v>46291.901724537027</v>
      </c>
    </row>
    <row r="1950" spans="1:3" x14ac:dyDescent="0.3">
      <c r="A1950" s="15" t="s">
        <v>5916</v>
      </c>
      <c r="B1950">
        <v>1.903</v>
      </c>
      <c r="C1950" s="35">
        <v>46291.901724537027</v>
      </c>
    </row>
    <row r="1951" spans="1:3" x14ac:dyDescent="0.3">
      <c r="A1951" s="15" t="s">
        <v>5917</v>
      </c>
      <c r="B1951">
        <v>1.8759999999999999</v>
      </c>
      <c r="C1951" s="35">
        <v>46291.901724537027</v>
      </c>
    </row>
    <row r="1952" spans="1:3" x14ac:dyDescent="0.3">
      <c r="A1952" s="15" t="s">
        <v>5918</v>
      </c>
      <c r="B1952">
        <v>1.448</v>
      </c>
      <c r="C1952" s="35">
        <v>46291.901724537027</v>
      </c>
    </row>
    <row r="1953" spans="1:3" x14ac:dyDescent="0.3">
      <c r="A1953" s="15" t="s">
        <v>5919</v>
      </c>
      <c r="B1953">
        <v>0.41499999999999998</v>
      </c>
      <c r="C1953" s="35">
        <v>46291.901724537027</v>
      </c>
    </row>
    <row r="1954" spans="1:3" x14ac:dyDescent="0.3">
      <c r="A1954" s="15" t="s">
        <v>5920</v>
      </c>
      <c r="B1954">
        <v>1.7729999999999999</v>
      </c>
      <c r="C1954" s="35">
        <v>46291.901724537027</v>
      </c>
    </row>
    <row r="1955" spans="1:3" x14ac:dyDescent="0.3">
      <c r="A1955" s="15" t="s">
        <v>5921</v>
      </c>
      <c r="B1955">
        <v>40.776000000000003</v>
      </c>
      <c r="C1955" s="35">
        <v>46291.901724537027</v>
      </c>
    </row>
    <row r="1956" spans="1:3" x14ac:dyDescent="0.3">
      <c r="A1956" s="15" t="s">
        <v>5922</v>
      </c>
      <c r="B1956">
        <v>16.103000000000002</v>
      </c>
      <c r="C1956" s="35">
        <v>46291.901724537027</v>
      </c>
    </row>
    <row r="1957" spans="1:3" x14ac:dyDescent="0.3">
      <c r="A1957" s="15" t="s">
        <v>5923</v>
      </c>
      <c r="B1957">
        <v>15.555</v>
      </c>
      <c r="C1957" s="35">
        <v>46291.901724537027</v>
      </c>
    </row>
    <row r="1958" spans="1:3" x14ac:dyDescent="0.3">
      <c r="A1958" s="15" t="s">
        <v>5924</v>
      </c>
      <c r="B1958">
        <v>13.862</v>
      </c>
      <c r="C1958" s="35">
        <v>46291.901724537027</v>
      </c>
    </row>
    <row r="1959" spans="1:3" x14ac:dyDescent="0.3">
      <c r="A1959" s="15" t="s">
        <v>5925</v>
      </c>
      <c r="B1959">
        <v>16.670999999999999</v>
      </c>
      <c r="C1959" s="35">
        <v>46291.901724537027</v>
      </c>
    </row>
    <row r="1960" spans="1:3" x14ac:dyDescent="0.3">
      <c r="A1960" s="15" t="s">
        <v>5926</v>
      </c>
      <c r="B1960">
        <v>16.352</v>
      </c>
      <c r="C1960" s="35">
        <v>46291.901724537027</v>
      </c>
    </row>
    <row r="1961" spans="1:3" x14ac:dyDescent="0.3">
      <c r="A1961" s="15" t="s">
        <v>5927</v>
      </c>
      <c r="B1961">
        <v>2.4590000000000001</v>
      </c>
      <c r="C1961" s="35">
        <v>46291.901724537027</v>
      </c>
    </row>
    <row r="1962" spans="1:3" x14ac:dyDescent="0.3">
      <c r="A1962" s="15" t="s">
        <v>5928</v>
      </c>
      <c r="B1962">
        <v>14.894</v>
      </c>
      <c r="C1962" s="35">
        <v>46291.901724537027</v>
      </c>
    </row>
    <row r="1963" spans="1:3" x14ac:dyDescent="0.3">
      <c r="A1963" s="15" t="s">
        <v>5929</v>
      </c>
      <c r="B1963">
        <v>2.988</v>
      </c>
      <c r="C1963" s="35">
        <v>46291.901724537027</v>
      </c>
    </row>
    <row r="1964" spans="1:3" x14ac:dyDescent="0.3">
      <c r="A1964" s="15" t="s">
        <v>5930</v>
      </c>
      <c r="B1964">
        <v>2.4329999999999998</v>
      </c>
      <c r="C1964" s="35">
        <v>46291.901724537027</v>
      </c>
    </row>
    <row r="1965" spans="1:3" x14ac:dyDescent="0.3">
      <c r="A1965" s="15" t="s">
        <v>5931</v>
      </c>
      <c r="B1965">
        <v>2.3580000000000001</v>
      </c>
      <c r="C1965" s="35">
        <v>46291.901724537027</v>
      </c>
    </row>
    <row r="1966" spans="1:3" x14ac:dyDescent="0.3">
      <c r="A1966" s="15" t="s">
        <v>5932</v>
      </c>
      <c r="B1966">
        <v>1.893</v>
      </c>
      <c r="C1966" s="35">
        <v>46291.901724537027</v>
      </c>
    </row>
    <row r="1967" spans="1:3" x14ac:dyDescent="0.3">
      <c r="A1967" s="15" t="s">
        <v>5933</v>
      </c>
      <c r="B1967">
        <v>0.89700000000000002</v>
      </c>
      <c r="C1967" s="35">
        <v>46291.901724537027</v>
      </c>
    </row>
    <row r="1968" spans="1:3" x14ac:dyDescent="0.3">
      <c r="A1968" s="15" t="s">
        <v>5934</v>
      </c>
      <c r="B1968">
        <v>0.52700000000000002</v>
      </c>
      <c r="C1968" s="35">
        <v>46291.901724537027</v>
      </c>
    </row>
    <row r="1969" spans="1:3" x14ac:dyDescent="0.3">
      <c r="A1969" s="15" t="s">
        <v>6037</v>
      </c>
      <c r="B1969">
        <v>57.738</v>
      </c>
      <c r="C1969" s="35">
        <v>46301.460057870368</v>
      </c>
    </row>
    <row r="1970" spans="1:3" x14ac:dyDescent="0.3">
      <c r="A1970" s="15" t="s">
        <v>6038</v>
      </c>
      <c r="B1970">
        <v>4.7670000000000003</v>
      </c>
      <c r="C1970" s="35">
        <v>46301.460057870368</v>
      </c>
    </row>
    <row r="1971" spans="1:3" x14ac:dyDescent="0.3">
      <c r="A1971" s="15" t="s">
        <v>6039</v>
      </c>
      <c r="B1971">
        <v>1.804</v>
      </c>
      <c r="C1971" s="35">
        <v>46301.460057870368</v>
      </c>
    </row>
    <row r="1972" spans="1:3" x14ac:dyDescent="0.3">
      <c r="A1972" s="15" t="s">
        <v>6040</v>
      </c>
      <c r="B1972">
        <v>8.9320000000000004</v>
      </c>
      <c r="C1972" s="35">
        <v>46301.460057870368</v>
      </c>
    </row>
    <row r="1973" spans="1:3" x14ac:dyDescent="0.3">
      <c r="A1973" s="15" t="s">
        <v>6041</v>
      </c>
      <c r="B1973">
        <v>4.7729999999999997</v>
      </c>
      <c r="C1973" s="35">
        <v>46301.460057870368</v>
      </c>
    </row>
    <row r="1974" spans="1:3" x14ac:dyDescent="0.3">
      <c r="A1974" s="15" t="s">
        <v>6042</v>
      </c>
      <c r="B1974">
        <v>5.0339999999999998</v>
      </c>
      <c r="C1974" s="35">
        <v>46301.460057870368</v>
      </c>
    </row>
    <row r="1975" spans="1:3" x14ac:dyDescent="0.3">
      <c r="A1975" s="15" t="s">
        <v>6043</v>
      </c>
      <c r="B1975">
        <v>0.29399999999999998</v>
      </c>
      <c r="C1975" s="35">
        <v>46301.460057870368</v>
      </c>
    </row>
    <row r="1976" spans="1:3" x14ac:dyDescent="0.3">
      <c r="A1976" s="15" t="s">
        <v>6044</v>
      </c>
      <c r="B1976">
        <v>2.5449999999999999</v>
      </c>
      <c r="C1976" s="35">
        <v>46301.460057870368</v>
      </c>
    </row>
    <row r="1977" spans="1:3" x14ac:dyDescent="0.3">
      <c r="A1977" s="15" t="s">
        <v>6045</v>
      </c>
      <c r="B1977">
        <v>6.8840000000000003</v>
      </c>
      <c r="C1977" s="35">
        <v>46301.460057870368</v>
      </c>
    </row>
    <row r="1978" spans="1:3" x14ac:dyDescent="0.3">
      <c r="A1978" s="15" t="s">
        <v>6046</v>
      </c>
      <c r="B1978">
        <v>3.4670000000000001</v>
      </c>
      <c r="C1978" s="35">
        <v>46301.460057870368</v>
      </c>
    </row>
    <row r="1979" spans="1:3" x14ac:dyDescent="0.3">
      <c r="A1979" s="15" t="s">
        <v>6047</v>
      </c>
      <c r="B1979">
        <v>3.7349999999999999</v>
      </c>
      <c r="C1979" s="35">
        <v>46301.460057870368</v>
      </c>
    </row>
    <row r="1980" spans="1:3" x14ac:dyDescent="0.3">
      <c r="A1980" s="15" t="s">
        <v>6048</v>
      </c>
      <c r="B1980">
        <v>1.6E-2</v>
      </c>
      <c r="C1980" s="35">
        <v>46301.460057870368</v>
      </c>
    </row>
    <row r="1981" spans="1:3" x14ac:dyDescent="0.3">
      <c r="A1981" s="15" t="s">
        <v>6049</v>
      </c>
      <c r="B1981">
        <v>3.117</v>
      </c>
      <c r="C1981" s="35">
        <v>46301.460057870368</v>
      </c>
    </row>
    <row r="1982" spans="1:3" x14ac:dyDescent="0.3">
      <c r="A1982" s="15" t="s">
        <v>6050</v>
      </c>
      <c r="B1982">
        <v>1.4830000000000001</v>
      </c>
      <c r="C1982" s="35">
        <v>46301.460057870368</v>
      </c>
    </row>
    <row r="1983" spans="1:3" x14ac:dyDescent="0.3">
      <c r="A1983" s="15" t="s">
        <v>6051</v>
      </c>
      <c r="B1983">
        <v>5.9630000000000001</v>
      </c>
      <c r="C1983" s="35">
        <v>46301.460057870368</v>
      </c>
    </row>
    <row r="1984" spans="1:3" x14ac:dyDescent="0.3">
      <c r="A1984" s="15" t="s">
        <v>6052</v>
      </c>
      <c r="B1984">
        <v>0.40899999999999997</v>
      </c>
      <c r="C1984" s="35">
        <v>46301.460057870368</v>
      </c>
    </row>
    <row r="1985" spans="1:3" x14ac:dyDescent="0.3">
      <c r="A1985" s="15" t="s">
        <v>6053</v>
      </c>
      <c r="B1985">
        <v>6.1950000000000003</v>
      </c>
      <c r="C1985" s="35">
        <v>46301.460057870368</v>
      </c>
    </row>
    <row r="1986" spans="1:3" x14ac:dyDescent="0.3">
      <c r="A1986" s="15" t="s">
        <v>6054</v>
      </c>
      <c r="B1986">
        <v>1.0920000000000001</v>
      </c>
      <c r="C1986" s="35">
        <v>46301.460057870368</v>
      </c>
    </row>
    <row r="1987" spans="1:3" x14ac:dyDescent="0.3">
      <c r="A1987" s="15" t="s">
        <v>6055</v>
      </c>
      <c r="B1987">
        <v>5.4059999999999997</v>
      </c>
      <c r="C1987" s="35">
        <v>46301.460057870368</v>
      </c>
    </row>
    <row r="1988" spans="1:3" x14ac:dyDescent="0.3">
      <c r="A1988" s="15" t="s">
        <v>6056</v>
      </c>
      <c r="B1988">
        <v>4.9539999999999997</v>
      </c>
      <c r="C1988" s="35">
        <v>46301.460057870368</v>
      </c>
    </row>
    <row r="1989" spans="1:3" x14ac:dyDescent="0.3">
      <c r="A1989" s="15" t="s">
        <v>6057</v>
      </c>
      <c r="B1989">
        <v>0.78500000000000003</v>
      </c>
      <c r="C1989" s="35">
        <v>46301.460057870368</v>
      </c>
    </row>
    <row r="1990" spans="1:3" x14ac:dyDescent="0.3">
      <c r="A1990" s="15" t="s">
        <v>6058</v>
      </c>
      <c r="B1990">
        <v>0.75800000000000001</v>
      </c>
      <c r="C1990" s="35">
        <v>46301.460057870368</v>
      </c>
    </row>
    <row r="1991" spans="1:3" x14ac:dyDescent="0.3">
      <c r="A1991" s="15" t="s">
        <v>6059</v>
      </c>
      <c r="B1991">
        <v>2.4420000000000002</v>
      </c>
      <c r="C1991" s="35">
        <v>46301.460057870368</v>
      </c>
    </row>
    <row r="1992" spans="1:3" x14ac:dyDescent="0.3">
      <c r="A1992" s="15" t="s">
        <v>6060</v>
      </c>
      <c r="B1992">
        <v>5.6360000000000001</v>
      </c>
      <c r="C1992" s="35">
        <v>46301.460057870368</v>
      </c>
    </row>
    <row r="1993" spans="1:3" x14ac:dyDescent="0.3">
      <c r="A1993" s="15" t="s">
        <v>6061</v>
      </c>
      <c r="B1993">
        <v>7.2549999999999999</v>
      </c>
      <c r="C1993" s="35">
        <v>46301.460057870368</v>
      </c>
    </row>
    <row r="1994" spans="1:3" x14ac:dyDescent="0.3">
      <c r="A1994" s="15" t="s">
        <v>6062</v>
      </c>
      <c r="B1994">
        <v>1.9830000000000001</v>
      </c>
      <c r="C1994" s="35">
        <v>46301.460057870368</v>
      </c>
    </row>
    <row r="1995" spans="1:3" x14ac:dyDescent="0.3">
      <c r="A1995" s="15" t="s">
        <v>6063</v>
      </c>
      <c r="B1995">
        <v>1.9019999999999999</v>
      </c>
      <c r="C1995" s="35">
        <v>46301.460057870368</v>
      </c>
    </row>
    <row r="1996" spans="1:3" x14ac:dyDescent="0.3">
      <c r="A1996" s="15" t="s">
        <v>6064</v>
      </c>
      <c r="B1996">
        <v>2.2370000000000001</v>
      </c>
      <c r="C1996" s="35">
        <v>46301.460057870368</v>
      </c>
    </row>
    <row r="1997" spans="1:3" x14ac:dyDescent="0.3">
      <c r="A1997" s="15" t="s">
        <v>6065</v>
      </c>
      <c r="B1997">
        <v>4.8330000000000002</v>
      </c>
      <c r="C1997" s="35">
        <v>46301.460057870368</v>
      </c>
    </row>
    <row r="1998" spans="1:3" x14ac:dyDescent="0.3">
      <c r="A1998" s="15" t="s">
        <v>6066</v>
      </c>
      <c r="B1998">
        <v>2.44</v>
      </c>
      <c r="C1998" s="35">
        <v>46301.460057870368</v>
      </c>
    </row>
    <row r="1999" spans="1:3" x14ac:dyDescent="0.3">
      <c r="A1999" s="15" t="s">
        <v>6067</v>
      </c>
      <c r="B1999">
        <v>1.6140000000000001</v>
      </c>
      <c r="C1999" s="35">
        <v>46301.460057870368</v>
      </c>
    </row>
    <row r="2000" spans="1:3" x14ac:dyDescent="0.3">
      <c r="A2000" s="15" t="s">
        <v>6068</v>
      </c>
      <c r="B2000">
        <v>1.1719999999999999</v>
      </c>
      <c r="C2000" s="35">
        <v>46301.460057870368</v>
      </c>
    </row>
    <row r="2001" spans="1:3" x14ac:dyDescent="0.3">
      <c r="A2001" s="15" t="s">
        <v>6069</v>
      </c>
      <c r="B2001">
        <v>3.294</v>
      </c>
      <c r="C2001" s="35">
        <v>46301.460057870368</v>
      </c>
    </row>
    <row r="2002" spans="1:3" x14ac:dyDescent="0.3">
      <c r="A2002" s="15" t="s">
        <v>6070</v>
      </c>
      <c r="B2002">
        <v>4.1260000000000003</v>
      </c>
      <c r="C2002" s="35">
        <v>46301.460057870368</v>
      </c>
    </row>
    <row r="2003" spans="1:3" x14ac:dyDescent="0.3">
      <c r="A2003" s="15" t="s">
        <v>6071</v>
      </c>
      <c r="B2003">
        <v>1.677</v>
      </c>
      <c r="C2003" s="35">
        <v>46301.460057870368</v>
      </c>
    </row>
    <row r="2004" spans="1:3" x14ac:dyDescent="0.3">
      <c r="A2004" s="15" t="s">
        <v>6072</v>
      </c>
      <c r="B2004">
        <v>0.69899999999999995</v>
      </c>
      <c r="C2004" s="35">
        <v>46301.460057870368</v>
      </c>
    </row>
    <row r="2005" spans="1:3" x14ac:dyDescent="0.3">
      <c r="A2005" s="15" t="s">
        <v>6073</v>
      </c>
      <c r="B2005">
        <v>1.7290000000000001</v>
      </c>
      <c r="C2005" s="35">
        <v>46301.460057870368</v>
      </c>
    </row>
    <row r="2006" spans="1:3" x14ac:dyDescent="0.3">
      <c r="A2006" s="15" t="s">
        <v>6074</v>
      </c>
      <c r="B2006">
        <v>3.831</v>
      </c>
      <c r="C2006" s="35">
        <v>46301.460057870368</v>
      </c>
    </row>
    <row r="2007" spans="1:3" x14ac:dyDescent="0.3">
      <c r="A2007" s="15" t="s">
        <v>6075</v>
      </c>
      <c r="B2007">
        <v>0.32900000000000001</v>
      </c>
      <c r="C2007" s="35">
        <v>46301.460057870368</v>
      </c>
    </row>
    <row r="2008" spans="1:3" x14ac:dyDescent="0.3">
      <c r="A2008" s="15" t="s">
        <v>6076</v>
      </c>
      <c r="B2008">
        <v>1.9550000000000001</v>
      </c>
      <c r="C2008" s="35">
        <v>46301.460057870368</v>
      </c>
    </row>
    <row r="2009" spans="1:3" x14ac:dyDescent="0.3">
      <c r="A2009" s="15" t="s">
        <v>6077</v>
      </c>
      <c r="B2009">
        <v>2.4260000000000002</v>
      </c>
      <c r="C2009" s="35">
        <v>46301.460057870368</v>
      </c>
    </row>
    <row r="2010" spans="1:3" x14ac:dyDescent="0.3">
      <c r="A2010" s="15" t="s">
        <v>6078</v>
      </c>
      <c r="B2010">
        <v>1.6930000000000001</v>
      </c>
      <c r="C2010" s="35">
        <v>46301.460057870368</v>
      </c>
    </row>
    <row r="2011" spans="1:3" x14ac:dyDescent="0.3">
      <c r="A2011" s="15" t="s">
        <v>6079</v>
      </c>
      <c r="B2011">
        <v>8.8999999999999996E-2</v>
      </c>
      <c r="C2011" s="35">
        <v>46301.460057870368</v>
      </c>
    </row>
    <row r="2012" spans="1:3" x14ac:dyDescent="0.3">
      <c r="A2012" s="15" t="s">
        <v>6080</v>
      </c>
      <c r="B2012">
        <v>1.74</v>
      </c>
      <c r="C2012" s="35">
        <v>46301.460057870368</v>
      </c>
    </row>
    <row r="2013" spans="1:3" x14ac:dyDescent="0.3">
      <c r="A2013" s="15" t="s">
        <v>6081</v>
      </c>
      <c r="B2013">
        <v>4.0650000000000004</v>
      </c>
      <c r="C2013" s="35">
        <v>46301.460057870368</v>
      </c>
    </row>
    <row r="2014" spans="1:3" x14ac:dyDescent="0.3">
      <c r="A2014" s="15" t="s">
        <v>6082</v>
      </c>
      <c r="B2014">
        <v>2.7010000000000001</v>
      </c>
      <c r="C2014" s="35">
        <v>46301.460057870368</v>
      </c>
    </row>
    <row r="2015" spans="1:3" x14ac:dyDescent="0.3">
      <c r="A2015" s="15" t="s">
        <v>6083</v>
      </c>
      <c r="B2015">
        <v>2.6309999999999998</v>
      </c>
      <c r="C2015" s="35">
        <v>46301.460057870368</v>
      </c>
    </row>
    <row r="2016" spans="1:3" x14ac:dyDescent="0.3">
      <c r="A2016" s="15" t="s">
        <v>6084</v>
      </c>
      <c r="B2016">
        <v>4.3499999999999996</v>
      </c>
      <c r="C2016" s="35">
        <v>46301.460057870368</v>
      </c>
    </row>
    <row r="2017" spans="1:3" x14ac:dyDescent="0.3">
      <c r="A2017" s="15" t="s">
        <v>6085</v>
      </c>
      <c r="B2017">
        <v>6.7229999999999999</v>
      </c>
      <c r="C2017" s="35">
        <v>46301.460057870368</v>
      </c>
    </row>
    <row r="2018" spans="1:3" x14ac:dyDescent="0.3">
      <c r="A2018" s="15" t="s">
        <v>6086</v>
      </c>
      <c r="B2018">
        <v>2.3559999999999999</v>
      </c>
      <c r="C2018" s="35">
        <v>46301.460057870368</v>
      </c>
    </row>
    <row r="2019" spans="1:3" x14ac:dyDescent="0.3">
      <c r="A2019" s="15" t="s">
        <v>6087</v>
      </c>
      <c r="B2019">
        <v>2.8479999999999999</v>
      </c>
      <c r="C2019" s="35">
        <v>46301.460057870368</v>
      </c>
    </row>
    <row r="2020" spans="1:3" x14ac:dyDescent="0.3">
      <c r="A2020" s="15" t="s">
        <v>6088</v>
      </c>
      <c r="B2020">
        <v>0.90600000000000003</v>
      </c>
      <c r="C2020" s="35">
        <v>46301.460057870368</v>
      </c>
    </row>
    <row r="2021" spans="1:3" x14ac:dyDescent="0.3">
      <c r="A2021" s="15" t="s">
        <v>6089</v>
      </c>
      <c r="B2021">
        <v>2.2389999999999999</v>
      </c>
      <c r="C2021" s="35">
        <v>46301.460057870368</v>
      </c>
    </row>
    <row r="2022" spans="1:3" x14ac:dyDescent="0.3">
      <c r="A2022" s="15" t="s">
        <v>6090</v>
      </c>
      <c r="B2022">
        <v>1.3939999999999999</v>
      </c>
      <c r="C2022" s="35">
        <v>46301.460057870368</v>
      </c>
    </row>
    <row r="2023" spans="1:3" x14ac:dyDescent="0.3">
      <c r="A2023" s="15" t="s">
        <v>6091</v>
      </c>
      <c r="B2023">
        <v>5.319</v>
      </c>
      <c r="C2023" s="35">
        <v>46301.460057870368</v>
      </c>
    </row>
    <row r="2024" spans="1:3" x14ac:dyDescent="0.3">
      <c r="A2024" s="15" t="s">
        <v>6092</v>
      </c>
      <c r="B2024">
        <v>0.39200000000000002</v>
      </c>
      <c r="C2024" s="35">
        <v>46301.460057870368</v>
      </c>
    </row>
    <row r="2025" spans="1:3" x14ac:dyDescent="0.3">
      <c r="A2025" s="15" t="s">
        <v>6093</v>
      </c>
      <c r="B2025">
        <v>7.4080000000000004</v>
      </c>
      <c r="C2025" s="35">
        <v>46301.460057870368</v>
      </c>
    </row>
    <row r="2026" spans="1:3" x14ac:dyDescent="0.3">
      <c r="A2026" s="15" t="s">
        <v>6094</v>
      </c>
      <c r="B2026">
        <v>6.0090000000000003</v>
      </c>
      <c r="C2026" s="35">
        <v>46301.460057870368</v>
      </c>
    </row>
    <row r="2027" spans="1:3" x14ac:dyDescent="0.3">
      <c r="A2027" s="15" t="s">
        <v>6095</v>
      </c>
      <c r="B2027">
        <v>2.1779999999999999</v>
      </c>
      <c r="C2027" s="35">
        <v>46301.460057870368</v>
      </c>
    </row>
    <row r="2028" spans="1:3" x14ac:dyDescent="0.3">
      <c r="A2028" s="15" t="s">
        <v>6096</v>
      </c>
      <c r="B2028">
        <v>1.9530000000000001</v>
      </c>
      <c r="C2028" s="35">
        <v>46301.460057870368</v>
      </c>
    </row>
    <row r="2029" spans="1:3" x14ac:dyDescent="0.3">
      <c r="A2029" s="15" t="s">
        <v>6097</v>
      </c>
      <c r="B2029">
        <v>1.8</v>
      </c>
      <c r="C2029" s="35">
        <v>46301.460057870368</v>
      </c>
    </row>
    <row r="2030" spans="1:3" x14ac:dyDescent="0.3">
      <c r="A2030" s="15" t="s">
        <v>6098</v>
      </c>
      <c r="B2030">
        <v>0.25600000000000001</v>
      </c>
      <c r="C2030" s="35">
        <v>46301.460057870368</v>
      </c>
    </row>
    <row r="2031" spans="1:3" x14ac:dyDescent="0.3">
      <c r="A2031" s="15" t="s">
        <v>6099</v>
      </c>
      <c r="B2031">
        <v>1.9630000000000001</v>
      </c>
      <c r="C2031" s="35">
        <v>46301.460057870368</v>
      </c>
    </row>
    <row r="2032" spans="1:3" x14ac:dyDescent="0.3">
      <c r="A2032" s="15" t="s">
        <v>6100</v>
      </c>
      <c r="B2032">
        <v>2.6779999999999999</v>
      </c>
      <c r="C2032" s="35">
        <v>46301.460057870368</v>
      </c>
    </row>
    <row r="2033" spans="1:3" x14ac:dyDescent="0.3">
      <c r="A2033" s="15" t="s">
        <v>6101</v>
      </c>
      <c r="B2033">
        <v>0.73199999999999998</v>
      </c>
      <c r="C2033" s="35">
        <v>46301.460057870368</v>
      </c>
    </row>
    <row r="2034" spans="1:3" x14ac:dyDescent="0.3">
      <c r="A2034" s="15" t="s">
        <v>6102</v>
      </c>
      <c r="B2034">
        <v>0.21299999999999999</v>
      </c>
      <c r="C2034" s="35">
        <v>46301.460057870368</v>
      </c>
    </row>
    <row r="2035" spans="1:3" x14ac:dyDescent="0.3">
      <c r="A2035" s="15" t="s">
        <v>6103</v>
      </c>
      <c r="B2035">
        <v>3.722</v>
      </c>
      <c r="C2035" s="35">
        <v>46301.460057870368</v>
      </c>
    </row>
    <row r="2036" spans="1:3" x14ac:dyDescent="0.3">
      <c r="A2036" s="15" t="s">
        <v>6104</v>
      </c>
      <c r="B2036">
        <v>11.997999999999999</v>
      </c>
      <c r="C2036" s="35">
        <v>46301.460057870368</v>
      </c>
    </row>
    <row r="2037" spans="1:3" x14ac:dyDescent="0.3">
      <c r="A2037" s="15" t="s">
        <v>6105</v>
      </c>
      <c r="B2037">
        <v>1.0820000000000001</v>
      </c>
      <c r="C2037" s="35">
        <v>46301.460057870368</v>
      </c>
    </row>
    <row r="2038" spans="1:3" x14ac:dyDescent="0.3">
      <c r="A2038" s="15" t="s">
        <v>6106</v>
      </c>
      <c r="B2038">
        <v>26.93</v>
      </c>
      <c r="C2038" s="35">
        <v>46301.460057870368</v>
      </c>
    </row>
    <row r="2039" spans="1:3" x14ac:dyDescent="0.3">
      <c r="A2039" s="15" t="s">
        <v>6107</v>
      </c>
      <c r="B2039">
        <v>0.88100000000000001</v>
      </c>
      <c r="C2039" s="35">
        <v>46301.460057870368</v>
      </c>
    </row>
    <row r="2040" spans="1:3" x14ac:dyDescent="0.3">
      <c r="A2040" s="15" t="s">
        <v>6108</v>
      </c>
      <c r="B2040">
        <v>3.01</v>
      </c>
      <c r="C2040" s="35">
        <v>46301.460057870368</v>
      </c>
    </row>
    <row r="2041" spans="1:3" x14ac:dyDescent="0.3">
      <c r="A2041" s="15" t="s">
        <v>6109</v>
      </c>
      <c r="B2041">
        <v>21.695</v>
      </c>
      <c r="C2041" s="35">
        <v>46301.460057870368</v>
      </c>
    </row>
    <row r="2042" spans="1:3" x14ac:dyDescent="0.3">
      <c r="A2042" s="15" t="s">
        <v>6110</v>
      </c>
      <c r="B2042">
        <v>22.68</v>
      </c>
      <c r="C2042" s="35">
        <v>46301.460057870368</v>
      </c>
    </row>
    <row r="2043" spans="1:3" x14ac:dyDescent="0.3">
      <c r="A2043" s="15" t="s">
        <v>6111</v>
      </c>
      <c r="B2043">
        <v>5.9420000000000002</v>
      </c>
      <c r="C2043" s="35">
        <v>46301.460057870368</v>
      </c>
    </row>
    <row r="2044" spans="1:3" x14ac:dyDescent="0.3">
      <c r="A2044" s="15" t="s">
        <v>6112</v>
      </c>
      <c r="B2044">
        <v>3.657</v>
      </c>
      <c r="C2044" s="35">
        <v>46301.460057870368</v>
      </c>
    </row>
    <row r="2045" spans="1:3" x14ac:dyDescent="0.3">
      <c r="A2045" s="15" t="s">
        <v>6113</v>
      </c>
      <c r="B2045">
        <v>2.0880000000000001</v>
      </c>
      <c r="C2045" s="35">
        <v>46301.460057870368</v>
      </c>
    </row>
    <row r="2046" spans="1:3" x14ac:dyDescent="0.3">
      <c r="A2046" s="15" t="s">
        <v>6114</v>
      </c>
      <c r="B2046">
        <v>2.492</v>
      </c>
      <c r="C2046" s="35">
        <v>46301.460057870368</v>
      </c>
    </row>
    <row r="2047" spans="1:3" x14ac:dyDescent="0.3">
      <c r="A2047" s="15" t="s">
        <v>6115</v>
      </c>
      <c r="B2047">
        <v>3.6779999999999999</v>
      </c>
      <c r="C2047" s="35">
        <v>46301.460057870368</v>
      </c>
    </row>
    <row r="2048" spans="1:3" x14ac:dyDescent="0.3">
      <c r="A2048" s="15" t="s">
        <v>6116</v>
      </c>
      <c r="B2048">
        <v>1.6E-2</v>
      </c>
      <c r="C2048" s="35">
        <v>46301.460057870368</v>
      </c>
    </row>
    <row r="2049" spans="1:3" x14ac:dyDescent="0.3">
      <c r="A2049" s="15" t="s">
        <v>6117</v>
      </c>
      <c r="B2049">
        <v>1.099</v>
      </c>
      <c r="C2049" s="35">
        <v>46301.460057870368</v>
      </c>
    </row>
    <row r="2050" spans="1:3" x14ac:dyDescent="0.3">
      <c r="A2050" s="15" t="s">
        <v>6118</v>
      </c>
      <c r="B2050">
        <v>1.8080000000000001</v>
      </c>
      <c r="C2050" s="35">
        <v>46301.460057870368</v>
      </c>
    </row>
    <row r="2051" spans="1:3" x14ac:dyDescent="0.3">
      <c r="A2051" s="15" t="s">
        <v>6119</v>
      </c>
      <c r="B2051">
        <v>1.5980000000000001</v>
      </c>
      <c r="C2051" s="35">
        <v>46301.460057870368</v>
      </c>
    </row>
    <row r="2052" spans="1:3" x14ac:dyDescent="0.3">
      <c r="A2052" s="15" t="s">
        <v>6120</v>
      </c>
      <c r="B2052">
        <v>3.173</v>
      </c>
      <c r="C2052" s="35">
        <v>46301.460057870368</v>
      </c>
    </row>
    <row r="2053" spans="1:3" x14ac:dyDescent="0.3">
      <c r="A2053" s="15" t="s">
        <v>6121</v>
      </c>
      <c r="B2053">
        <v>2.9079999999999999</v>
      </c>
      <c r="C2053" s="35">
        <v>46301.460057870368</v>
      </c>
    </row>
    <row r="2054" spans="1:3" x14ac:dyDescent="0.3">
      <c r="A2054" s="15" t="s">
        <v>6122</v>
      </c>
      <c r="B2054">
        <v>0.74399999999999999</v>
      </c>
      <c r="C2054" s="35">
        <v>46301.460057870368</v>
      </c>
    </row>
    <row r="2055" spans="1:3" x14ac:dyDescent="0.3">
      <c r="A2055" s="15" t="s">
        <v>6123</v>
      </c>
      <c r="B2055">
        <v>0.54400000000000004</v>
      </c>
      <c r="C2055" s="35">
        <v>46301.460057870368</v>
      </c>
    </row>
    <row r="2056" spans="1:3" x14ac:dyDescent="0.3">
      <c r="A2056" s="15" t="s">
        <v>6124</v>
      </c>
      <c r="B2056">
        <v>5.8000000000000003E-2</v>
      </c>
      <c r="C2056" s="35">
        <v>46301.460057870368</v>
      </c>
    </row>
    <row r="2057" spans="1:3" x14ac:dyDescent="0.3">
      <c r="A2057" s="15" t="s">
        <v>6125</v>
      </c>
      <c r="B2057">
        <v>0.64500000000000002</v>
      </c>
      <c r="C2057" s="35">
        <v>46301.460057870368</v>
      </c>
    </row>
    <row r="2058" spans="1:3" x14ac:dyDescent="0.3">
      <c r="A2058" s="15" t="s">
        <v>6126</v>
      </c>
      <c r="B2058">
        <v>0.252</v>
      </c>
      <c r="C2058" s="35">
        <v>46301.460057870368</v>
      </c>
    </row>
    <row r="2059" spans="1:3" x14ac:dyDescent="0.3">
      <c r="A2059" s="15" t="s">
        <v>6127</v>
      </c>
      <c r="B2059">
        <v>3.4870000000000001</v>
      </c>
      <c r="C2059" s="35">
        <v>46301.460057870368</v>
      </c>
    </row>
    <row r="2060" spans="1:3" x14ac:dyDescent="0.3">
      <c r="A2060" s="15" t="s">
        <v>6128</v>
      </c>
      <c r="B2060">
        <v>5.69</v>
      </c>
      <c r="C2060" s="35">
        <v>46301.460057870368</v>
      </c>
    </row>
    <row r="2061" spans="1:3" x14ac:dyDescent="0.3">
      <c r="A2061" s="15" t="s">
        <v>6129</v>
      </c>
      <c r="B2061">
        <v>0.51600000000000001</v>
      </c>
      <c r="C2061" s="35">
        <v>46301.460057870368</v>
      </c>
    </row>
    <row r="2062" spans="1:3" x14ac:dyDescent="0.3">
      <c r="A2062" s="15" t="s">
        <v>6130</v>
      </c>
      <c r="B2062">
        <v>5.609</v>
      </c>
      <c r="C2062" s="35">
        <v>46301.460057870368</v>
      </c>
    </row>
    <row r="2063" spans="1:3" x14ac:dyDescent="0.3">
      <c r="A2063" s="15" t="s">
        <v>6131</v>
      </c>
      <c r="B2063">
        <v>0.84599999999999997</v>
      </c>
      <c r="C2063" s="35">
        <v>46301.460057870368</v>
      </c>
    </row>
    <row r="2064" spans="1:3" x14ac:dyDescent="0.3">
      <c r="A2064" s="15" t="s">
        <v>6140</v>
      </c>
      <c r="B2064">
        <v>4.0529999999999999</v>
      </c>
      <c r="C2064" s="35">
        <v>46301.460370370369</v>
      </c>
    </row>
    <row r="2065" spans="1:3" x14ac:dyDescent="0.3">
      <c r="A2065" s="15" t="s">
        <v>6141</v>
      </c>
      <c r="B2065">
        <v>4.4880000000000004</v>
      </c>
      <c r="C2065" s="35">
        <v>46301.460370370369</v>
      </c>
    </row>
    <row r="2066" spans="1:3" x14ac:dyDescent="0.3">
      <c r="A2066" s="15" t="s">
        <v>6142</v>
      </c>
      <c r="B2066">
        <v>1.486</v>
      </c>
      <c r="C2066" s="35">
        <v>46301.460370370369</v>
      </c>
    </row>
    <row r="2067" spans="1:3" x14ac:dyDescent="0.3">
      <c r="A2067" s="15" t="s">
        <v>6143</v>
      </c>
      <c r="B2067">
        <v>28.294</v>
      </c>
      <c r="C2067" s="35">
        <v>46301.460370370369</v>
      </c>
    </row>
    <row r="2068" spans="1:3" x14ac:dyDescent="0.3">
      <c r="A2068" s="15" t="s">
        <v>6144</v>
      </c>
      <c r="B2068">
        <v>33.408999999999999</v>
      </c>
      <c r="C2068" s="35">
        <v>46301.460370370369</v>
      </c>
    </row>
    <row r="2069" spans="1:3" x14ac:dyDescent="0.3">
      <c r="A2069" s="15" t="s">
        <v>6145</v>
      </c>
      <c r="B2069">
        <v>11.738</v>
      </c>
      <c r="C2069" s="35">
        <v>46301.460370370369</v>
      </c>
    </row>
    <row r="2070" spans="1:3" x14ac:dyDescent="0.3">
      <c r="A2070" s="15" t="s">
        <v>6146</v>
      </c>
      <c r="B2070">
        <v>0.82799999999999996</v>
      </c>
      <c r="C2070" s="35">
        <v>46301.460370370369</v>
      </c>
    </row>
    <row r="2071" spans="1:3" x14ac:dyDescent="0.3">
      <c r="A2071" s="15" t="s">
        <v>6147</v>
      </c>
      <c r="B2071">
        <v>4.6459999999999999</v>
      </c>
      <c r="C2071" s="35">
        <v>46301.460370370369</v>
      </c>
    </row>
    <row r="2072" spans="1:3" x14ac:dyDescent="0.3">
      <c r="A2072" s="15" t="s">
        <v>6148</v>
      </c>
      <c r="B2072">
        <v>0.187</v>
      </c>
      <c r="C2072" s="35">
        <v>46301.460370370369</v>
      </c>
    </row>
    <row r="2073" spans="1:3" x14ac:dyDescent="0.3">
      <c r="A2073" s="15" t="s">
        <v>6149</v>
      </c>
      <c r="B2073">
        <v>5.7169999999999996</v>
      </c>
      <c r="C2073" s="35">
        <v>46301.460370370369</v>
      </c>
    </row>
    <row r="2074" spans="1:3" x14ac:dyDescent="0.3">
      <c r="A2074" s="15" t="s">
        <v>6150</v>
      </c>
      <c r="B2074">
        <v>27.013999999999999</v>
      </c>
      <c r="C2074" s="35">
        <v>46301.460370370369</v>
      </c>
    </row>
    <row r="2075" spans="1:3" x14ac:dyDescent="0.3">
      <c r="A2075" s="15" t="s">
        <v>6151</v>
      </c>
      <c r="B2075">
        <v>25.661999999999999</v>
      </c>
      <c r="C2075" s="35">
        <v>46301.460370370369</v>
      </c>
    </row>
    <row r="2076" spans="1:3" x14ac:dyDescent="0.3">
      <c r="A2076" s="15" t="s">
        <v>6152</v>
      </c>
      <c r="B2076">
        <v>8.3230000000000004</v>
      </c>
      <c r="C2076" s="35">
        <v>46301.460370370369</v>
      </c>
    </row>
    <row r="2077" spans="1:3" x14ac:dyDescent="0.3">
      <c r="A2077" s="15" t="s">
        <v>6153</v>
      </c>
      <c r="B2077">
        <v>2.4369999999999998</v>
      </c>
      <c r="C2077" s="35">
        <v>46301.460370370369</v>
      </c>
    </row>
    <row r="2078" spans="1:3" x14ac:dyDescent="0.3">
      <c r="A2078" s="15" t="s">
        <v>6154</v>
      </c>
      <c r="B2078">
        <v>3.8279999999999998</v>
      </c>
      <c r="C2078" s="35">
        <v>46301.460370370369</v>
      </c>
    </row>
    <row r="2079" spans="1:3" x14ac:dyDescent="0.3">
      <c r="A2079" s="15" t="s">
        <v>6155</v>
      </c>
      <c r="B2079">
        <v>2.089</v>
      </c>
      <c r="C2079" s="35">
        <v>46301.460370370369</v>
      </c>
    </row>
    <row r="2080" spans="1:3" x14ac:dyDescent="0.3">
      <c r="A2080" s="15" t="s">
        <v>6156</v>
      </c>
      <c r="B2080">
        <v>1.335</v>
      </c>
      <c r="C2080" s="35">
        <v>46301.460370370369</v>
      </c>
    </row>
    <row r="2081" spans="1:3" x14ac:dyDescent="0.3">
      <c r="A2081" s="15" t="s">
        <v>6157</v>
      </c>
      <c r="B2081">
        <v>3.6709999999999998</v>
      </c>
      <c r="C2081" s="35">
        <v>46301.460370370369</v>
      </c>
    </row>
    <row r="2082" spans="1:3" x14ac:dyDescent="0.3">
      <c r="A2082" s="15" t="s">
        <v>6158</v>
      </c>
      <c r="B2082">
        <v>2.5499999999999998</v>
      </c>
      <c r="C2082" s="35">
        <v>46301.460370370369</v>
      </c>
    </row>
    <row r="2083" spans="1:3" x14ac:dyDescent="0.3">
      <c r="A2083" s="15" t="s">
        <v>6159</v>
      </c>
      <c r="B2083">
        <v>0.10100000000000001</v>
      </c>
      <c r="C2083" s="35">
        <v>46301.460370370369</v>
      </c>
    </row>
    <row r="2084" spans="1:3" x14ac:dyDescent="0.3">
      <c r="A2084" s="15" t="s">
        <v>6160</v>
      </c>
      <c r="B2084">
        <v>0.55500000000000005</v>
      </c>
      <c r="C2084" s="35">
        <v>46301.460370370369</v>
      </c>
    </row>
    <row r="2085" spans="1:3" x14ac:dyDescent="0.3">
      <c r="A2085" s="15" t="s">
        <v>6161</v>
      </c>
      <c r="B2085">
        <v>0.214</v>
      </c>
      <c r="C2085" s="35">
        <v>46301.460370370369</v>
      </c>
    </row>
    <row r="2086" spans="1:3" x14ac:dyDescent="0.3">
      <c r="A2086" s="15" t="s">
        <v>6162</v>
      </c>
      <c r="B2086">
        <v>1.7869999999999999</v>
      </c>
      <c r="C2086" s="35">
        <v>46301.460370370369</v>
      </c>
    </row>
    <row r="2087" spans="1:3" x14ac:dyDescent="0.3">
      <c r="A2087" s="15" t="s">
        <v>6163</v>
      </c>
      <c r="B2087">
        <v>1.43</v>
      </c>
      <c r="C2087" s="35">
        <v>46301.460370370369</v>
      </c>
    </row>
    <row r="2088" spans="1:3" x14ac:dyDescent="0.3">
      <c r="A2088" s="15" t="s">
        <v>6164</v>
      </c>
      <c r="B2088">
        <v>1.9510000000000001</v>
      </c>
      <c r="C2088" s="35">
        <v>46301.460370370369</v>
      </c>
    </row>
    <row r="2089" spans="1:3" x14ac:dyDescent="0.3">
      <c r="A2089" s="15" t="s">
        <v>6165</v>
      </c>
      <c r="B2089">
        <v>4.2000000000000003E-2</v>
      </c>
      <c r="C2089" s="35">
        <v>46301.460370370369</v>
      </c>
    </row>
    <row r="2090" spans="1:3" x14ac:dyDescent="0.3">
      <c r="A2090" s="15" t="s">
        <v>6166</v>
      </c>
      <c r="B2090">
        <v>2.64</v>
      </c>
      <c r="C2090" s="35">
        <v>46301.460370370369</v>
      </c>
    </row>
    <row r="2091" spans="1:3" x14ac:dyDescent="0.3">
      <c r="A2091" s="15" t="s">
        <v>6167</v>
      </c>
      <c r="B2091">
        <v>3.016</v>
      </c>
      <c r="C2091" s="35">
        <v>46301.460370370369</v>
      </c>
    </row>
    <row r="2092" spans="1:3" x14ac:dyDescent="0.3">
      <c r="A2092" s="15" t="s">
        <v>6168</v>
      </c>
      <c r="B2092">
        <v>3.117</v>
      </c>
      <c r="C2092" s="35">
        <v>46301.460370370369</v>
      </c>
    </row>
    <row r="2093" spans="1:3" x14ac:dyDescent="0.3">
      <c r="A2093" s="15" t="s">
        <v>6169</v>
      </c>
      <c r="B2093">
        <v>1.357</v>
      </c>
      <c r="C2093" s="35">
        <v>46301.460370370369</v>
      </c>
    </row>
    <row r="2094" spans="1:3" x14ac:dyDescent="0.3">
      <c r="A2094" s="15" t="s">
        <v>6170</v>
      </c>
      <c r="B2094">
        <v>2.8849999999999998</v>
      </c>
      <c r="C2094" s="35">
        <v>46301.460370370369</v>
      </c>
    </row>
    <row r="2095" spans="1:3" x14ac:dyDescent="0.3">
      <c r="A2095" s="15" t="s">
        <v>6171</v>
      </c>
      <c r="B2095">
        <v>2.5019999999999998</v>
      </c>
      <c r="C2095" s="35">
        <v>46301.460370370369</v>
      </c>
    </row>
    <row r="2096" spans="1:3" x14ac:dyDescent="0.3">
      <c r="A2096" s="15" t="s">
        <v>6172</v>
      </c>
      <c r="B2096">
        <v>2.3330000000000002</v>
      </c>
      <c r="C2096" s="35">
        <v>46301.460370370369</v>
      </c>
    </row>
    <row r="2097" spans="1:3" x14ac:dyDescent="0.3">
      <c r="A2097" s="15" t="s">
        <v>6173</v>
      </c>
      <c r="B2097">
        <v>1.6259999999999999</v>
      </c>
      <c r="C2097" s="35">
        <v>46301.460370370369</v>
      </c>
    </row>
    <row r="2098" spans="1:3" x14ac:dyDescent="0.3">
      <c r="A2098" s="15" t="s">
        <v>6174</v>
      </c>
      <c r="B2098">
        <v>1.4650000000000001</v>
      </c>
      <c r="C2098" s="35">
        <v>46301.460370370369</v>
      </c>
    </row>
    <row r="2099" spans="1:3" x14ac:dyDescent="0.3">
      <c r="A2099" s="15" t="s">
        <v>6175</v>
      </c>
      <c r="B2099">
        <v>2.5230000000000001</v>
      </c>
      <c r="C2099" s="35">
        <v>46301.460370370369</v>
      </c>
    </row>
    <row r="2100" spans="1:3" x14ac:dyDescent="0.3">
      <c r="A2100" s="15" t="s">
        <v>6176</v>
      </c>
      <c r="B2100">
        <v>1.7989999999999999</v>
      </c>
      <c r="C2100" s="35">
        <v>46301.460370370369</v>
      </c>
    </row>
    <row r="2101" spans="1:3" x14ac:dyDescent="0.3">
      <c r="A2101" s="15" t="s">
        <v>6177</v>
      </c>
      <c r="B2101">
        <v>1.4670000000000001</v>
      </c>
      <c r="C2101" s="35">
        <v>46301.460370370369</v>
      </c>
    </row>
    <row r="2102" spans="1:3" x14ac:dyDescent="0.3">
      <c r="A2102" s="15" t="s">
        <v>6178</v>
      </c>
      <c r="B2102">
        <v>1.0069999999999999</v>
      </c>
      <c r="C2102" s="35">
        <v>46301.460370370369</v>
      </c>
    </row>
    <row r="2103" spans="1:3" x14ac:dyDescent="0.3">
      <c r="A2103" s="15" t="s">
        <v>6179</v>
      </c>
      <c r="B2103">
        <v>0.70299999999999996</v>
      </c>
      <c r="C2103" s="35">
        <v>46301.460370370369</v>
      </c>
    </row>
    <row r="2104" spans="1:3" x14ac:dyDescent="0.3">
      <c r="A2104" s="15" t="s">
        <v>6180</v>
      </c>
      <c r="B2104">
        <v>1.34</v>
      </c>
      <c r="C2104" s="35">
        <v>46301.460370370369</v>
      </c>
    </row>
    <row r="2105" spans="1:3" x14ac:dyDescent="0.3">
      <c r="A2105" s="15" t="s">
        <v>6181</v>
      </c>
      <c r="B2105">
        <v>0.17599999999999999</v>
      </c>
      <c r="C2105" s="35">
        <v>46301.460370370369</v>
      </c>
    </row>
    <row r="2106" spans="1:3" x14ac:dyDescent="0.3">
      <c r="A2106" s="15" t="s">
        <v>6182</v>
      </c>
      <c r="B2106">
        <v>2.3959999999999999</v>
      </c>
      <c r="C2106" s="35">
        <v>46301.460370370369</v>
      </c>
    </row>
    <row r="2107" spans="1:3" x14ac:dyDescent="0.3">
      <c r="A2107" s="15" t="s">
        <v>6183</v>
      </c>
      <c r="B2107">
        <v>2.3290000000000002</v>
      </c>
      <c r="C2107" s="35">
        <v>46301.460370370369</v>
      </c>
    </row>
    <row r="2108" spans="1:3" x14ac:dyDescent="0.3">
      <c r="A2108" s="15" t="s">
        <v>6184</v>
      </c>
      <c r="B2108">
        <v>1.456</v>
      </c>
      <c r="C2108" s="35">
        <v>46301.460370370369</v>
      </c>
    </row>
    <row r="2109" spans="1:3" x14ac:dyDescent="0.3">
      <c r="A2109" s="15" t="s">
        <v>6185</v>
      </c>
      <c r="B2109">
        <v>3.976</v>
      </c>
      <c r="C2109" s="35">
        <v>46301.460370370369</v>
      </c>
    </row>
    <row r="2110" spans="1:3" x14ac:dyDescent="0.3">
      <c r="A2110" s="15" t="s">
        <v>6186</v>
      </c>
      <c r="B2110">
        <v>3.7879999999999998</v>
      </c>
      <c r="C2110" s="35">
        <v>46301.460370370369</v>
      </c>
    </row>
    <row r="2111" spans="1:3" x14ac:dyDescent="0.3">
      <c r="A2111" s="15" t="s">
        <v>6187</v>
      </c>
      <c r="B2111">
        <v>0.251</v>
      </c>
      <c r="C2111" s="35">
        <v>46301.460370370369</v>
      </c>
    </row>
    <row r="2112" spans="1:3" x14ac:dyDescent="0.3">
      <c r="A2112" s="15" t="s">
        <v>6188</v>
      </c>
      <c r="B2112">
        <v>3.1269999999999998</v>
      </c>
      <c r="C2112" s="35">
        <v>46301.460370370369</v>
      </c>
    </row>
    <row r="2113" spans="1:3" x14ac:dyDescent="0.3">
      <c r="A2113" s="15" t="s">
        <v>6189</v>
      </c>
      <c r="B2113">
        <v>2.399</v>
      </c>
      <c r="C2113" s="35">
        <v>46301.460370370369</v>
      </c>
    </row>
    <row r="2114" spans="1:3" x14ac:dyDescent="0.3">
      <c r="A2114" s="15" t="s">
        <v>6190</v>
      </c>
      <c r="B2114">
        <v>3.6640000000000001</v>
      </c>
      <c r="C2114" s="35">
        <v>46301.460370370369</v>
      </c>
    </row>
    <row r="2115" spans="1:3" x14ac:dyDescent="0.3">
      <c r="A2115" s="15" t="s">
        <v>6191</v>
      </c>
      <c r="B2115">
        <v>4.3090000000000002</v>
      </c>
      <c r="C2115" s="35">
        <v>46301.460370370369</v>
      </c>
    </row>
    <row r="2116" spans="1:3" x14ac:dyDescent="0.3">
      <c r="A2116" s="15" t="s">
        <v>6192</v>
      </c>
      <c r="B2116">
        <v>0.52900000000000003</v>
      </c>
      <c r="C2116" s="35">
        <v>46301.460370370369</v>
      </c>
    </row>
    <row r="2117" spans="1:3" x14ac:dyDescent="0.3">
      <c r="A2117" s="15" t="s">
        <v>6193</v>
      </c>
      <c r="B2117">
        <v>4.3789999999999996</v>
      </c>
      <c r="C2117" s="35">
        <v>46301.460370370369</v>
      </c>
    </row>
    <row r="2118" spans="1:3" x14ac:dyDescent="0.3">
      <c r="A2118" s="15" t="s">
        <v>6194</v>
      </c>
      <c r="B2118">
        <v>3.4390000000000001</v>
      </c>
      <c r="C2118" s="35">
        <v>46301.460370370369</v>
      </c>
    </row>
    <row r="2119" spans="1:3" x14ac:dyDescent="0.3">
      <c r="A2119" s="15" t="s">
        <v>6195</v>
      </c>
      <c r="B2119">
        <v>1.49</v>
      </c>
      <c r="C2119" s="35">
        <v>46301.460370370369</v>
      </c>
    </row>
    <row r="2120" spans="1:3" x14ac:dyDescent="0.3">
      <c r="A2120" s="15" t="s">
        <v>6196</v>
      </c>
      <c r="B2120">
        <v>4.1379999999999999</v>
      </c>
      <c r="C2120" s="35">
        <v>46301.460370370369</v>
      </c>
    </row>
    <row r="2121" spans="1:3" x14ac:dyDescent="0.3">
      <c r="A2121" s="15" t="s">
        <v>6197</v>
      </c>
      <c r="B2121">
        <v>1.917</v>
      </c>
      <c r="C2121" s="35">
        <v>46301.460370370369</v>
      </c>
    </row>
    <row r="2122" spans="1:3" x14ac:dyDescent="0.3">
      <c r="A2122" s="15" t="s">
        <v>6198</v>
      </c>
      <c r="B2122">
        <v>0.77600000000000002</v>
      </c>
      <c r="C2122" s="35">
        <v>46301.460370370369</v>
      </c>
    </row>
    <row r="2123" spans="1:3" x14ac:dyDescent="0.3">
      <c r="A2123" s="15" t="s">
        <v>6199</v>
      </c>
      <c r="B2123">
        <v>0.84599999999999997</v>
      </c>
      <c r="C2123" s="35">
        <v>46301.460370370369</v>
      </c>
    </row>
    <row r="2124" spans="1:3" x14ac:dyDescent="0.3">
      <c r="A2124" s="15" t="s">
        <v>6200</v>
      </c>
      <c r="B2124">
        <v>4.2439999999999998</v>
      </c>
      <c r="C2124" s="35">
        <v>46301.460370370369</v>
      </c>
    </row>
    <row r="2125" spans="1:3" x14ac:dyDescent="0.3">
      <c r="A2125" s="15" t="s">
        <v>6201</v>
      </c>
      <c r="B2125">
        <v>1.6830000000000001</v>
      </c>
      <c r="C2125" s="35">
        <v>46301.460370370369</v>
      </c>
    </row>
    <row r="2126" spans="1:3" x14ac:dyDescent="0.3">
      <c r="A2126" s="15" t="s">
        <v>6202</v>
      </c>
      <c r="B2126">
        <v>7.1999999999999995E-2</v>
      </c>
      <c r="C2126" s="35">
        <v>46301.460370370369</v>
      </c>
    </row>
    <row r="2127" spans="1:3" x14ac:dyDescent="0.3">
      <c r="A2127" s="15" t="s">
        <v>6203</v>
      </c>
      <c r="B2127">
        <v>0.67700000000000005</v>
      </c>
      <c r="C2127" s="35">
        <v>46301.460370370369</v>
      </c>
    </row>
    <row r="2128" spans="1:3" x14ac:dyDescent="0.3">
      <c r="A2128" s="15" t="s">
        <v>6204</v>
      </c>
      <c r="B2128">
        <v>26.919</v>
      </c>
      <c r="C2128" s="35">
        <v>46301.460370370369</v>
      </c>
    </row>
    <row r="2129" spans="1:3" x14ac:dyDescent="0.3">
      <c r="A2129" s="15" t="s">
        <v>6205</v>
      </c>
      <c r="B2129">
        <v>0.91100000000000003</v>
      </c>
      <c r="C2129" s="35">
        <v>46301.460370370369</v>
      </c>
    </row>
    <row r="2130" spans="1:3" x14ac:dyDescent="0.3">
      <c r="A2130" s="15" t="s">
        <v>6206</v>
      </c>
      <c r="B2130">
        <v>25.734000000000002</v>
      </c>
      <c r="C2130" s="35">
        <v>46301.460370370369</v>
      </c>
    </row>
    <row r="2131" spans="1:3" x14ac:dyDescent="0.3">
      <c r="A2131" s="15" t="s">
        <v>6207</v>
      </c>
      <c r="B2131">
        <v>2.8740000000000001</v>
      </c>
      <c r="C2131" s="35">
        <v>46301.460370370369</v>
      </c>
    </row>
    <row r="2132" spans="1:3" x14ac:dyDescent="0.3">
      <c r="A2132" s="15" t="s">
        <v>6208</v>
      </c>
      <c r="B2132">
        <v>4.3579999999999997</v>
      </c>
      <c r="C2132" s="35">
        <v>46301.460370370369</v>
      </c>
    </row>
    <row r="2133" spans="1:3" x14ac:dyDescent="0.3">
      <c r="A2133" s="15" t="s">
        <v>6209</v>
      </c>
      <c r="B2133">
        <v>1.706</v>
      </c>
      <c r="C2133" s="35">
        <v>46301.460370370369</v>
      </c>
    </row>
    <row r="2134" spans="1:3" x14ac:dyDescent="0.3">
      <c r="A2134" s="15" t="s">
        <v>6210</v>
      </c>
      <c r="B2134">
        <v>3.5999999999999997E-2</v>
      </c>
      <c r="C2134" s="35">
        <v>46301.460370370369</v>
      </c>
    </row>
    <row r="2135" spans="1:3" x14ac:dyDescent="0.3">
      <c r="A2135" s="15" t="s">
        <v>6211</v>
      </c>
      <c r="B2135">
        <v>3.5999999999999997E-2</v>
      </c>
      <c r="C2135" s="35">
        <v>46301.460370370369</v>
      </c>
    </row>
    <row r="2136" spans="1:3" x14ac:dyDescent="0.3">
      <c r="A2136" s="15" t="s">
        <v>6212</v>
      </c>
      <c r="B2136">
        <v>4.2750000000000004</v>
      </c>
      <c r="C2136" s="35">
        <v>46301.460370370369</v>
      </c>
    </row>
    <row r="2137" spans="1:3" x14ac:dyDescent="0.3">
      <c r="A2137" s="15" t="s">
        <v>6213</v>
      </c>
      <c r="B2137">
        <v>2.407</v>
      </c>
      <c r="C2137" s="35">
        <v>46301.460370370369</v>
      </c>
    </row>
    <row r="2138" spans="1:3" x14ac:dyDescent="0.3">
      <c r="A2138" s="15" t="s">
        <v>6214</v>
      </c>
      <c r="B2138">
        <v>0.57399999999999995</v>
      </c>
      <c r="C2138" s="35">
        <v>46301.460370370369</v>
      </c>
    </row>
    <row r="2139" spans="1:3" x14ac:dyDescent="0.3">
      <c r="A2139" s="15" t="s">
        <v>6215</v>
      </c>
      <c r="B2139">
        <v>1.34</v>
      </c>
      <c r="C2139" s="35">
        <v>46301.460370370369</v>
      </c>
    </row>
    <row r="2140" spans="1:3" x14ac:dyDescent="0.3">
      <c r="A2140" s="15" t="s">
        <v>6216</v>
      </c>
      <c r="B2140">
        <v>1.9370000000000001</v>
      </c>
      <c r="C2140" s="35">
        <v>46301.460370370369</v>
      </c>
    </row>
    <row r="2141" spans="1:3" x14ac:dyDescent="0.3">
      <c r="A2141" s="15" t="s">
        <v>6217</v>
      </c>
      <c r="B2141">
        <v>0.54700000000000004</v>
      </c>
      <c r="C2141" s="35">
        <v>46301.460370370369</v>
      </c>
    </row>
    <row r="2142" spans="1:3" x14ac:dyDescent="0.3">
      <c r="A2142" s="15" t="s">
        <v>6218</v>
      </c>
      <c r="B2142">
        <v>2.548</v>
      </c>
      <c r="C2142" s="35">
        <v>46301.460370370369</v>
      </c>
    </row>
    <row r="2143" spans="1:3" x14ac:dyDescent="0.3">
      <c r="A2143" s="15" t="s">
        <v>6219</v>
      </c>
      <c r="B2143">
        <v>1.4550000000000001</v>
      </c>
      <c r="C2143" s="35">
        <v>46301.460370370369</v>
      </c>
    </row>
    <row r="2144" spans="1:3" x14ac:dyDescent="0.3">
      <c r="A2144" s="15" t="s">
        <v>6220</v>
      </c>
      <c r="B2144">
        <v>0.89900000000000002</v>
      </c>
      <c r="C2144" s="35">
        <v>46301.460370370369</v>
      </c>
    </row>
    <row r="2145" spans="1:3" x14ac:dyDescent="0.3">
      <c r="A2145" s="15" t="s">
        <v>6221</v>
      </c>
      <c r="B2145">
        <v>1.714</v>
      </c>
      <c r="C2145" s="35">
        <v>46301.460370370369</v>
      </c>
    </row>
    <row r="2146" spans="1:3" x14ac:dyDescent="0.3">
      <c r="A2146" s="15" t="s">
        <v>6222</v>
      </c>
      <c r="B2146">
        <v>1.7999999999999999E-2</v>
      </c>
      <c r="C2146" s="35">
        <v>46301.460370370369</v>
      </c>
    </row>
    <row r="2147" spans="1:3" x14ac:dyDescent="0.3">
      <c r="A2147" s="15" t="s">
        <v>6223</v>
      </c>
      <c r="B2147">
        <v>0.02</v>
      </c>
      <c r="C2147" s="35">
        <v>46301.460370370369</v>
      </c>
    </row>
    <row r="2148" spans="1:3" x14ac:dyDescent="0.3">
      <c r="A2148" s="15" t="s">
        <v>6224</v>
      </c>
      <c r="B2148">
        <v>0.23599999999999999</v>
      </c>
      <c r="C2148" s="35">
        <v>46301.460370370369</v>
      </c>
    </row>
    <row r="2149" spans="1:3" x14ac:dyDescent="0.3">
      <c r="A2149" s="15" t="s">
        <v>6225</v>
      </c>
      <c r="B2149">
        <v>0.107</v>
      </c>
      <c r="C2149" s="35">
        <v>46301.460370370369</v>
      </c>
    </row>
    <row r="2150" spans="1:3" x14ac:dyDescent="0.3">
      <c r="A2150" s="15" t="s">
        <v>6226</v>
      </c>
      <c r="B2150">
        <v>0.64800000000000002</v>
      </c>
      <c r="C2150" s="35">
        <v>46301.460370370369</v>
      </c>
    </row>
    <row r="2151" spans="1:3" x14ac:dyDescent="0.3">
      <c r="A2151" s="15" t="s">
        <v>6227</v>
      </c>
      <c r="B2151">
        <v>0.97</v>
      </c>
      <c r="C2151" s="35">
        <v>46301.460370370369</v>
      </c>
    </row>
    <row r="2152" spans="1:3" x14ac:dyDescent="0.3">
      <c r="A2152" s="15" t="s">
        <v>6228</v>
      </c>
      <c r="B2152">
        <v>0.503</v>
      </c>
      <c r="C2152" s="35">
        <v>46301.460370370369</v>
      </c>
    </row>
    <row r="2153" spans="1:3" x14ac:dyDescent="0.3">
      <c r="A2153" s="15" t="s">
        <v>6229</v>
      </c>
      <c r="B2153">
        <v>0.35899999999999999</v>
      </c>
      <c r="C2153" s="35">
        <v>46301.460370370369</v>
      </c>
    </row>
    <row r="2154" spans="1:3" x14ac:dyDescent="0.3">
      <c r="A2154" s="15" t="s">
        <v>6230</v>
      </c>
      <c r="B2154">
        <v>2.1419999999999999</v>
      </c>
      <c r="C2154" s="35">
        <v>46301.460370370369</v>
      </c>
    </row>
    <row r="2155" spans="1:3" x14ac:dyDescent="0.3">
      <c r="A2155" s="15" t="s">
        <v>6231</v>
      </c>
      <c r="B2155">
        <v>0.71099999999999997</v>
      </c>
      <c r="C2155" s="35">
        <v>46301.460370370369</v>
      </c>
    </row>
    <row r="2156" spans="1:3" x14ac:dyDescent="0.3">
      <c r="A2156" s="15" t="s">
        <v>6232</v>
      </c>
      <c r="B2156">
        <v>0.64200000000000002</v>
      </c>
      <c r="C2156" s="35">
        <v>46301.460370370369</v>
      </c>
    </row>
    <row r="2157" spans="1:3" x14ac:dyDescent="0.3">
      <c r="A2157" s="15" t="s">
        <v>6233</v>
      </c>
      <c r="B2157">
        <v>2.9350000000000001</v>
      </c>
      <c r="C2157" s="35">
        <v>46301.460370370369</v>
      </c>
    </row>
    <row r="2158" spans="1:3" x14ac:dyDescent="0.3">
      <c r="A2158" s="15" t="s">
        <v>6234</v>
      </c>
      <c r="B2158">
        <v>3.0419999999999998</v>
      </c>
      <c r="C2158" s="35">
        <v>46301.460370370369</v>
      </c>
    </row>
    <row r="2159" spans="1:3" x14ac:dyDescent="0.3">
      <c r="A2159" s="15" t="s">
        <v>6235</v>
      </c>
      <c r="B2159">
        <v>9.1300000000000008</v>
      </c>
      <c r="C2159" s="35">
        <v>46301.460370370369</v>
      </c>
    </row>
    <row r="2160" spans="1:3" x14ac:dyDescent="0.3">
      <c r="A2160" s="15" t="s">
        <v>6236</v>
      </c>
      <c r="B2160">
        <v>3.8460000000000001</v>
      </c>
      <c r="C2160" s="35">
        <v>46301.460370370369</v>
      </c>
    </row>
    <row r="2161" spans="1:3" x14ac:dyDescent="0.3">
      <c r="A2161" s="15" t="s">
        <v>6237</v>
      </c>
      <c r="B2161">
        <v>9.343</v>
      </c>
      <c r="C2161" s="35">
        <v>46301.460370370369</v>
      </c>
    </row>
    <row r="2162" spans="1:3" x14ac:dyDescent="0.3">
      <c r="A2162" s="15" t="s">
        <v>6238</v>
      </c>
      <c r="B2162">
        <v>3.1269999999999998</v>
      </c>
      <c r="C2162" s="35">
        <v>46301.460370370369</v>
      </c>
    </row>
    <row r="2163" spans="1:3" x14ac:dyDescent="0.3">
      <c r="A2163" s="15" t="s">
        <v>6239</v>
      </c>
      <c r="B2163">
        <v>7.3140000000000001</v>
      </c>
      <c r="C2163" s="35">
        <v>46301.460370370369</v>
      </c>
    </row>
    <row r="2164" spans="1:3" x14ac:dyDescent="0.3">
      <c r="A2164" s="15" t="s">
        <v>6240</v>
      </c>
      <c r="B2164">
        <v>6.7610000000000001</v>
      </c>
      <c r="C2164" s="35">
        <v>46301.460370370369</v>
      </c>
    </row>
    <row r="2165" spans="1:3" x14ac:dyDescent="0.3">
      <c r="A2165" s="15" t="s">
        <v>6241</v>
      </c>
      <c r="B2165">
        <v>4.0990000000000002</v>
      </c>
      <c r="C2165" s="35">
        <v>46301.460370370369</v>
      </c>
    </row>
    <row r="2166" spans="1:3" x14ac:dyDescent="0.3">
      <c r="A2166" s="15" t="s">
        <v>6242</v>
      </c>
      <c r="B2166">
        <v>2.8170000000000002</v>
      </c>
      <c r="C2166" s="35">
        <v>46301.460370370369</v>
      </c>
    </row>
    <row r="2167" spans="1:3" x14ac:dyDescent="0.3">
      <c r="A2167" s="15" t="s">
        <v>6243</v>
      </c>
      <c r="B2167">
        <v>2.0819999999999999</v>
      </c>
      <c r="C2167" s="35">
        <v>46301.460370370369</v>
      </c>
    </row>
    <row r="2168" spans="1:3" x14ac:dyDescent="0.3">
      <c r="A2168" s="15" t="s">
        <v>6244</v>
      </c>
      <c r="B2168">
        <v>1.734</v>
      </c>
      <c r="C2168" s="35">
        <v>46301.460370370369</v>
      </c>
    </row>
    <row r="2169" spans="1:3" x14ac:dyDescent="0.3">
      <c r="A2169" s="15" t="s">
        <v>6245</v>
      </c>
      <c r="B2169">
        <v>1.2669999999999999</v>
      </c>
      <c r="C2169" s="35">
        <v>46301.460370370369</v>
      </c>
    </row>
    <row r="2170" spans="1:3" x14ac:dyDescent="0.3">
      <c r="A2170" s="15" t="s">
        <v>6246</v>
      </c>
      <c r="B2170">
        <v>7.6790000000000003</v>
      </c>
      <c r="C2170" s="35">
        <v>46301.460370370369</v>
      </c>
    </row>
    <row r="2171" spans="1:3" x14ac:dyDescent="0.3">
      <c r="A2171" s="15" t="s">
        <v>6247</v>
      </c>
      <c r="B2171">
        <v>7.1310000000000002</v>
      </c>
      <c r="C2171" s="35">
        <v>46301.460370370369</v>
      </c>
    </row>
    <row r="2172" spans="1:3" x14ac:dyDescent="0.3">
      <c r="A2172" s="15" t="s">
        <v>6248</v>
      </c>
      <c r="B2172">
        <v>5.35</v>
      </c>
      <c r="C2172" s="35">
        <v>46301.460370370369</v>
      </c>
    </row>
    <row r="2173" spans="1:3" x14ac:dyDescent="0.3">
      <c r="A2173" s="15" t="s">
        <v>6249</v>
      </c>
      <c r="B2173">
        <v>5.6000000000000001E-2</v>
      </c>
      <c r="C2173" s="35">
        <v>46301.460370370369</v>
      </c>
    </row>
    <row r="2174" spans="1:3" x14ac:dyDescent="0.3">
      <c r="A2174" s="15" t="s">
        <v>6250</v>
      </c>
      <c r="B2174">
        <v>5.0570000000000004</v>
      </c>
      <c r="C2174" s="35">
        <v>46301.460370370369</v>
      </c>
    </row>
    <row r="2175" spans="1:3" x14ac:dyDescent="0.3">
      <c r="A2175" s="15" t="s">
        <v>6251</v>
      </c>
      <c r="B2175">
        <v>0.251</v>
      </c>
      <c r="C2175" s="35">
        <v>46301.460370370369</v>
      </c>
    </row>
    <row r="2176" spans="1:3" x14ac:dyDescent="0.3">
      <c r="A2176" s="15" t="s">
        <v>6252</v>
      </c>
      <c r="B2176">
        <v>5</v>
      </c>
      <c r="C2176" s="35">
        <v>46301.460370370369</v>
      </c>
    </row>
    <row r="2177" spans="1:3" x14ac:dyDescent="0.3">
      <c r="A2177" s="15" t="s">
        <v>6253</v>
      </c>
      <c r="B2177">
        <v>5.3179999999999996</v>
      </c>
      <c r="C2177" s="35">
        <v>46301.460370370369</v>
      </c>
    </row>
    <row r="2178" spans="1:3" x14ac:dyDescent="0.3">
      <c r="A2178" s="15" t="s">
        <v>6254</v>
      </c>
      <c r="B2178">
        <v>5.82</v>
      </c>
      <c r="C2178" s="35">
        <v>46301.460370370369</v>
      </c>
    </row>
    <row r="2179" spans="1:3" x14ac:dyDescent="0.3">
      <c r="A2179" s="15" t="s">
        <v>6255</v>
      </c>
      <c r="B2179">
        <v>1.105</v>
      </c>
      <c r="C2179" s="35">
        <v>46301.460370370369</v>
      </c>
    </row>
    <row r="2180" spans="1:3" x14ac:dyDescent="0.3">
      <c r="A2180" s="15" t="s">
        <v>6256</v>
      </c>
      <c r="B2180">
        <v>1.0980000000000001</v>
      </c>
      <c r="C2180" s="35">
        <v>46301.460370370369</v>
      </c>
    </row>
    <row r="2181" spans="1:3" x14ac:dyDescent="0.3">
      <c r="A2181" s="15" t="s">
        <v>6257</v>
      </c>
      <c r="B2181">
        <v>4.6449999999999996</v>
      </c>
      <c r="C2181" s="35">
        <v>46301.460370370369</v>
      </c>
    </row>
    <row r="2182" spans="1:3" x14ac:dyDescent="0.3">
      <c r="A2182" s="15" t="s">
        <v>6258</v>
      </c>
      <c r="B2182">
        <v>2.96</v>
      </c>
      <c r="C2182" s="35">
        <v>46301.460370370369</v>
      </c>
    </row>
    <row r="2183" spans="1:3" x14ac:dyDescent="0.3">
      <c r="A2183" s="15" t="s">
        <v>6259</v>
      </c>
      <c r="B2183">
        <v>1.9379999999999999</v>
      </c>
      <c r="C2183" s="35">
        <v>46301.460370370369</v>
      </c>
    </row>
    <row r="2184" spans="1:3" x14ac:dyDescent="0.3">
      <c r="A2184" s="15" t="s">
        <v>6260</v>
      </c>
      <c r="B2184">
        <v>1.6579999999999999</v>
      </c>
      <c r="C2184" s="35">
        <v>46301.460370370369</v>
      </c>
    </row>
    <row r="2185" spans="1:3" x14ac:dyDescent="0.3">
      <c r="A2185" s="15" t="s">
        <v>6261</v>
      </c>
      <c r="B2185">
        <v>1.7999999999999999E-2</v>
      </c>
      <c r="C2185" s="35">
        <v>46301.460370370369</v>
      </c>
    </row>
    <row r="2186" spans="1:3" x14ac:dyDescent="0.3">
      <c r="A2186" s="15" t="s">
        <v>6262</v>
      </c>
      <c r="B2186">
        <v>0.46400000000000002</v>
      </c>
      <c r="C2186" s="35">
        <v>46301.460370370369</v>
      </c>
    </row>
    <row r="2187" spans="1:3" x14ac:dyDescent="0.3">
      <c r="A2187" s="15" t="s">
        <v>6263</v>
      </c>
      <c r="B2187">
        <v>6.2439999999999998</v>
      </c>
      <c r="C2187" s="35">
        <v>46301.460370370369</v>
      </c>
    </row>
    <row r="2188" spans="1:3" x14ac:dyDescent="0.3">
      <c r="A2188" s="15" t="s">
        <v>6264</v>
      </c>
      <c r="B2188">
        <v>7.9050000000000002</v>
      </c>
      <c r="C2188" s="35">
        <v>46301.460370370369</v>
      </c>
    </row>
    <row r="2189" spans="1:3" x14ac:dyDescent="0.3">
      <c r="A2189" s="15" t="s">
        <v>6265</v>
      </c>
      <c r="B2189">
        <v>1.972</v>
      </c>
      <c r="C2189" s="35">
        <v>46301.460370370369</v>
      </c>
    </row>
    <row r="2190" spans="1:3" x14ac:dyDescent="0.3">
      <c r="A2190" s="15" t="s">
        <v>6266</v>
      </c>
      <c r="B2190">
        <v>0.39</v>
      </c>
      <c r="C2190" s="35">
        <v>46301.460370370369</v>
      </c>
    </row>
    <row r="2191" spans="1:3" x14ac:dyDescent="0.3">
      <c r="A2191" s="15" t="s">
        <v>6267</v>
      </c>
      <c r="B2191">
        <v>0.83699999999999997</v>
      </c>
      <c r="C2191" s="35">
        <v>46301.460370370369</v>
      </c>
    </row>
    <row r="2192" spans="1:3" x14ac:dyDescent="0.3">
      <c r="A2192" s="15" t="s">
        <v>6268</v>
      </c>
      <c r="B2192">
        <v>1.1000000000000001</v>
      </c>
      <c r="C2192" s="35">
        <v>46301.460370370369</v>
      </c>
    </row>
    <row r="2193" spans="1:3" x14ac:dyDescent="0.3">
      <c r="A2193" s="15" t="s">
        <v>6269</v>
      </c>
      <c r="B2193">
        <v>17.725000000000001</v>
      </c>
      <c r="C2193" s="35">
        <v>46301.460370370369</v>
      </c>
    </row>
    <row r="2194" spans="1:3" x14ac:dyDescent="0.3">
      <c r="A2194" s="15" t="s">
        <v>6270</v>
      </c>
      <c r="B2194">
        <v>7.3049999999999997</v>
      </c>
      <c r="C2194" s="35">
        <v>46301.460370370369</v>
      </c>
    </row>
    <row r="2195" spans="1:3" x14ac:dyDescent="0.3">
      <c r="A2195" s="15" t="s">
        <v>6271</v>
      </c>
      <c r="B2195">
        <v>17.670999999999999</v>
      </c>
      <c r="C2195" s="35">
        <v>46301.460370370369</v>
      </c>
    </row>
    <row r="2196" spans="1:3" x14ac:dyDescent="0.3">
      <c r="A2196" s="15" t="s">
        <v>6272</v>
      </c>
      <c r="B2196">
        <v>0.86099999999999999</v>
      </c>
      <c r="C2196" s="35">
        <v>46301.460370370369</v>
      </c>
    </row>
    <row r="2197" spans="1:3" x14ac:dyDescent="0.3">
      <c r="A2197" s="15" t="s">
        <v>6273</v>
      </c>
      <c r="B2197">
        <v>3.5150000000000001</v>
      </c>
      <c r="C2197" s="35">
        <v>46301.460370370369</v>
      </c>
    </row>
    <row r="2198" spans="1:3" x14ac:dyDescent="0.3">
      <c r="A2198" s="15" t="s">
        <v>6274</v>
      </c>
      <c r="B2198">
        <v>19.076000000000001</v>
      </c>
      <c r="C2198" s="35">
        <v>46301.460370370369</v>
      </c>
    </row>
    <row r="2199" spans="1:3" x14ac:dyDescent="0.3">
      <c r="A2199" s="15" t="s">
        <v>6275</v>
      </c>
      <c r="B2199">
        <v>20.405999999999999</v>
      </c>
      <c r="C2199" s="35">
        <v>46301.460370370369</v>
      </c>
    </row>
    <row r="2200" spans="1:3" x14ac:dyDescent="0.3">
      <c r="A2200" s="15" t="s">
        <v>6276</v>
      </c>
      <c r="B2200">
        <v>2.9550000000000001</v>
      </c>
      <c r="C2200" s="35">
        <v>46301.460370370369</v>
      </c>
    </row>
    <row r="2201" spans="1:3" x14ac:dyDescent="0.3">
      <c r="A2201" s="15" t="s">
        <v>6277</v>
      </c>
      <c r="B2201">
        <v>1.877</v>
      </c>
      <c r="C2201" s="35">
        <v>46301.460370370369</v>
      </c>
    </row>
    <row r="2202" spans="1:3" x14ac:dyDescent="0.3">
      <c r="A2202" s="15" t="s">
        <v>6278</v>
      </c>
      <c r="B2202">
        <v>1.1679999999999999</v>
      </c>
      <c r="C2202" s="35">
        <v>46301.460370370369</v>
      </c>
    </row>
    <row r="2203" spans="1:3" x14ac:dyDescent="0.3">
      <c r="A2203" s="15" t="s">
        <v>6279</v>
      </c>
      <c r="B2203">
        <v>0.52600000000000002</v>
      </c>
      <c r="C2203" s="35">
        <v>46301.460370370369</v>
      </c>
    </row>
    <row r="2204" spans="1:3" x14ac:dyDescent="0.3">
      <c r="A2204" s="15" t="s">
        <v>6280</v>
      </c>
      <c r="B2204">
        <v>0.79200000000000004</v>
      </c>
      <c r="C2204" s="35">
        <v>46301.460370370369</v>
      </c>
    </row>
    <row r="2205" spans="1:3" x14ac:dyDescent="0.3">
      <c r="A2205" s="15" t="s">
        <v>6281</v>
      </c>
      <c r="B2205">
        <v>0.82299999999999995</v>
      </c>
      <c r="C2205" s="35">
        <v>46301.460370370369</v>
      </c>
    </row>
    <row r="2206" spans="1:3" x14ac:dyDescent="0.3">
      <c r="A2206" s="15" t="s">
        <v>6282</v>
      </c>
      <c r="B2206">
        <v>0.92200000000000004</v>
      </c>
      <c r="C2206" s="35">
        <v>46301.460370370369</v>
      </c>
    </row>
    <row r="2207" spans="1:3" x14ac:dyDescent="0.3">
      <c r="A2207" s="15" t="s">
        <v>6283</v>
      </c>
      <c r="B2207">
        <v>0.20799999999999999</v>
      </c>
      <c r="C2207" s="35">
        <v>46301.460370370369</v>
      </c>
    </row>
    <row r="2208" spans="1:3" x14ac:dyDescent="0.3">
      <c r="A2208" s="15" t="s">
        <v>6284</v>
      </c>
      <c r="B2208">
        <v>0.42299999999999999</v>
      </c>
      <c r="C2208" s="35">
        <v>46301.460370370369</v>
      </c>
    </row>
    <row r="2209" spans="1:3" x14ac:dyDescent="0.3">
      <c r="A2209" s="15" t="s">
        <v>6285</v>
      </c>
      <c r="B2209">
        <v>0.75600000000000001</v>
      </c>
      <c r="C2209" s="35">
        <v>46301.460370370369</v>
      </c>
    </row>
    <row r="2210" spans="1:3" x14ac:dyDescent="0.3">
      <c r="A2210" s="15" t="s">
        <v>6286</v>
      </c>
      <c r="B2210">
        <v>0.94199999999999995</v>
      </c>
      <c r="C2210" s="35">
        <v>46301.460370370369</v>
      </c>
    </row>
    <row r="2211" spans="1:3" x14ac:dyDescent="0.3">
      <c r="A2211" s="15" t="s">
        <v>6287</v>
      </c>
      <c r="B2211">
        <v>3.9020000000000001</v>
      </c>
      <c r="C2211" s="35">
        <v>46301.460370370369</v>
      </c>
    </row>
    <row r="2212" spans="1:3" x14ac:dyDescent="0.3">
      <c r="A2212" s="15" t="s">
        <v>6288</v>
      </c>
      <c r="B2212">
        <v>4.5999999999999996</v>
      </c>
      <c r="C2212" s="35">
        <v>46301.460370370369</v>
      </c>
    </row>
    <row r="2213" spans="1:3" x14ac:dyDescent="0.3">
      <c r="A2213" s="15" t="s">
        <v>6289</v>
      </c>
      <c r="B2213">
        <v>4.4669999999999996</v>
      </c>
      <c r="C2213" s="35">
        <v>46301.460370370369</v>
      </c>
    </row>
    <row r="2214" spans="1:3" x14ac:dyDescent="0.3">
      <c r="A2214" s="15" t="s">
        <v>6290</v>
      </c>
      <c r="B2214">
        <v>1.43</v>
      </c>
      <c r="C2214" s="35">
        <v>46301.460370370369</v>
      </c>
    </row>
    <row r="2215" spans="1:3" x14ac:dyDescent="0.3">
      <c r="A2215" s="15" t="s">
        <v>6291</v>
      </c>
      <c r="B2215">
        <v>2.4860000000000002</v>
      </c>
      <c r="C2215" s="35">
        <v>46301.460370370369</v>
      </c>
    </row>
    <row r="2216" spans="1:3" x14ac:dyDescent="0.3">
      <c r="A2216" s="15" t="s">
        <v>6292</v>
      </c>
      <c r="B2216">
        <v>28.722000000000001</v>
      </c>
      <c r="C2216" s="35">
        <v>46301.460370370369</v>
      </c>
    </row>
    <row r="2217" spans="1:3" x14ac:dyDescent="0.3">
      <c r="A2217" s="15" t="s">
        <v>6293</v>
      </c>
      <c r="B2217">
        <v>5.47</v>
      </c>
      <c r="C2217" s="35">
        <v>46301.460370370369</v>
      </c>
    </row>
    <row r="2218" spans="1:3" x14ac:dyDescent="0.3">
      <c r="A2218" s="15" t="s">
        <v>6294</v>
      </c>
      <c r="B2218">
        <v>4.2610000000000001</v>
      </c>
      <c r="C2218" s="35">
        <v>46301.460370370369</v>
      </c>
    </row>
    <row r="2219" spans="1:3" x14ac:dyDescent="0.3">
      <c r="A2219" s="15" t="s">
        <v>6295</v>
      </c>
      <c r="B2219">
        <v>1.63</v>
      </c>
      <c r="C2219" s="35">
        <v>46301.460370370369</v>
      </c>
    </row>
    <row r="2220" spans="1:3" x14ac:dyDescent="0.3">
      <c r="A2220" s="15" t="s">
        <v>6296</v>
      </c>
      <c r="B2220">
        <v>3.0920000000000001</v>
      </c>
      <c r="C2220" s="35">
        <v>46301.460370370369</v>
      </c>
    </row>
    <row r="2221" spans="1:3" x14ac:dyDescent="0.3">
      <c r="A2221" s="15" t="s">
        <v>6297</v>
      </c>
      <c r="B2221">
        <v>4.5810000000000004</v>
      </c>
      <c r="C2221" s="35">
        <v>46301.460370370369</v>
      </c>
    </row>
    <row r="2222" spans="1:3" x14ac:dyDescent="0.3">
      <c r="A2222" s="15" t="s">
        <v>6298</v>
      </c>
      <c r="B2222">
        <v>0.08</v>
      </c>
      <c r="C2222" s="35">
        <v>46301.460370370369</v>
      </c>
    </row>
    <row r="2223" spans="1:3" x14ac:dyDescent="0.3">
      <c r="A2223" s="15" t="s">
        <v>6299</v>
      </c>
      <c r="B2223">
        <v>0.83399999999999996</v>
      </c>
      <c r="C2223" s="35">
        <v>46301.460370370369</v>
      </c>
    </row>
    <row r="2224" spans="1:3" x14ac:dyDescent="0.3">
      <c r="A2224" s="15" t="s">
        <v>6300</v>
      </c>
      <c r="B2224">
        <v>1.149</v>
      </c>
      <c r="C2224" s="35">
        <v>46301.460370370369</v>
      </c>
    </row>
    <row r="2225" spans="1:3" x14ac:dyDescent="0.3">
      <c r="A2225" s="15" t="s">
        <v>6301</v>
      </c>
      <c r="B2225">
        <v>0.73</v>
      </c>
      <c r="C2225" s="35">
        <v>46301.460370370369</v>
      </c>
    </row>
    <row r="2226" spans="1:3" x14ac:dyDescent="0.3">
      <c r="A2226" s="15" t="s">
        <v>6302</v>
      </c>
      <c r="B2226">
        <v>1.5660000000000001</v>
      </c>
      <c r="C2226" s="35">
        <v>46301.460370370369</v>
      </c>
    </row>
    <row r="2227" spans="1:3" x14ac:dyDescent="0.3">
      <c r="A2227" s="15" t="s">
        <v>6303</v>
      </c>
      <c r="B2227">
        <v>3.1669999999999998</v>
      </c>
      <c r="C2227" s="35">
        <v>46301.460370370369</v>
      </c>
    </row>
    <row r="2228" spans="1:3" x14ac:dyDescent="0.3">
      <c r="A2228" s="15" t="s">
        <v>6304</v>
      </c>
      <c r="B2228">
        <v>4.5069999999999997</v>
      </c>
      <c r="C2228" s="35">
        <v>46301.460370370369</v>
      </c>
    </row>
    <row r="2229" spans="1:3" x14ac:dyDescent="0.3">
      <c r="A2229" s="15" t="s">
        <v>6305</v>
      </c>
      <c r="B2229">
        <v>2.93</v>
      </c>
      <c r="C2229" s="35">
        <v>46301.460370370369</v>
      </c>
    </row>
    <row r="2230" spans="1:3" x14ac:dyDescent="0.3">
      <c r="A2230" s="15" t="s">
        <v>6306</v>
      </c>
      <c r="B2230">
        <v>0.46300000000000002</v>
      </c>
      <c r="C2230" s="35">
        <v>46301.460370370369</v>
      </c>
    </row>
    <row r="2231" spans="1:3" x14ac:dyDescent="0.3">
      <c r="A2231" s="15" t="s">
        <v>6307</v>
      </c>
      <c r="B2231">
        <v>0.23499999999999999</v>
      </c>
      <c r="C2231" s="35">
        <v>46301.460370370369</v>
      </c>
    </row>
    <row r="2232" spans="1:3" x14ac:dyDescent="0.3">
      <c r="A2232" s="15" t="s">
        <v>6308</v>
      </c>
      <c r="B2232">
        <v>0.39400000000000002</v>
      </c>
      <c r="C2232" s="35">
        <v>46301.460370370369</v>
      </c>
    </row>
    <row r="2233" spans="1:3" x14ac:dyDescent="0.3">
      <c r="A2233" s="15" t="s">
        <v>6309</v>
      </c>
      <c r="B2233">
        <v>0.30399999999999999</v>
      </c>
      <c r="C2233" s="35">
        <v>46301.460370370369</v>
      </c>
    </row>
    <row r="2234" spans="1:3" x14ac:dyDescent="0.3">
      <c r="A2234" s="15" t="s">
        <v>6310</v>
      </c>
      <c r="B2234">
        <v>5.8570000000000002</v>
      </c>
      <c r="C2234" s="35">
        <v>46301.460370370369</v>
      </c>
    </row>
    <row r="2235" spans="1:3" x14ac:dyDescent="0.3">
      <c r="A2235" s="15" t="s">
        <v>6311</v>
      </c>
      <c r="B2235">
        <v>6.0129999999999999</v>
      </c>
      <c r="C2235" s="35">
        <v>46301.460370370369</v>
      </c>
    </row>
    <row r="2236" spans="1:3" x14ac:dyDescent="0.3">
      <c r="A2236" s="15" t="s">
        <v>6312</v>
      </c>
      <c r="B2236">
        <v>13.864000000000001</v>
      </c>
      <c r="C2236" s="35">
        <v>46301.460370370369</v>
      </c>
    </row>
    <row r="2237" spans="1:3" x14ac:dyDescent="0.3">
      <c r="A2237" s="15" t="s">
        <v>6313</v>
      </c>
      <c r="B2237">
        <v>10.648</v>
      </c>
      <c r="C2237" s="35">
        <v>46301.460370370369</v>
      </c>
    </row>
    <row r="2238" spans="1:3" x14ac:dyDescent="0.3">
      <c r="A2238" s="15" t="s">
        <v>6314</v>
      </c>
      <c r="B2238">
        <v>10.582000000000001</v>
      </c>
      <c r="C2238" s="35">
        <v>46301.460370370369</v>
      </c>
    </row>
    <row r="2239" spans="1:3" x14ac:dyDescent="0.3">
      <c r="A2239" s="15" t="s">
        <v>6315</v>
      </c>
      <c r="B2239">
        <v>0.39300000000000002</v>
      </c>
      <c r="C2239" s="35">
        <v>46301.460370370369</v>
      </c>
    </row>
    <row r="2240" spans="1:3" x14ac:dyDescent="0.3">
      <c r="A2240" s="15" t="s">
        <v>6316</v>
      </c>
      <c r="B2240">
        <v>2.89</v>
      </c>
      <c r="C2240" s="35">
        <v>46301.460370370369</v>
      </c>
    </row>
    <row r="2241" spans="1:3" x14ac:dyDescent="0.3">
      <c r="A2241" s="15" t="s">
        <v>6317</v>
      </c>
      <c r="B2241">
        <v>0.73299999999999998</v>
      </c>
      <c r="C2241" s="35">
        <v>46301.460370370369</v>
      </c>
    </row>
    <row r="2242" spans="1:3" x14ac:dyDescent="0.3">
      <c r="A2242" s="15" t="s">
        <v>6318</v>
      </c>
      <c r="B2242">
        <v>0.76600000000000001</v>
      </c>
      <c r="C2242" s="35">
        <v>46301.460370370369</v>
      </c>
    </row>
    <row r="2243" spans="1:3" x14ac:dyDescent="0.3">
      <c r="A2243" s="15" t="s">
        <v>6319</v>
      </c>
      <c r="B2243">
        <v>4.9720000000000004</v>
      </c>
      <c r="C2243" s="35">
        <v>46301.460370370369</v>
      </c>
    </row>
    <row r="2244" spans="1:3" x14ac:dyDescent="0.3">
      <c r="A2244" s="15" t="s">
        <v>6320</v>
      </c>
      <c r="B2244">
        <v>2.427</v>
      </c>
      <c r="C2244" s="35">
        <v>46301.460370370369</v>
      </c>
    </row>
    <row r="2245" spans="1:3" x14ac:dyDescent="0.3">
      <c r="A2245" s="15" t="s">
        <v>6321</v>
      </c>
      <c r="B2245">
        <v>10.784000000000001</v>
      </c>
      <c r="C2245" s="35">
        <v>46301.460370370369</v>
      </c>
    </row>
    <row r="2246" spans="1:3" x14ac:dyDescent="0.3">
      <c r="A2246" s="15" t="s">
        <v>6322</v>
      </c>
      <c r="B2246">
        <v>6.9729999999999999</v>
      </c>
      <c r="C2246" s="35">
        <v>46301.460370370369</v>
      </c>
    </row>
    <row r="2247" spans="1:3" x14ac:dyDescent="0.3">
      <c r="A2247" s="15" t="s">
        <v>6323</v>
      </c>
      <c r="B2247">
        <v>2.3820000000000001</v>
      </c>
      <c r="C2247" s="35">
        <v>46301.460370370369</v>
      </c>
    </row>
    <row r="2248" spans="1:3" x14ac:dyDescent="0.3">
      <c r="A2248" s="15" t="s">
        <v>6324</v>
      </c>
      <c r="B2248">
        <v>1.383</v>
      </c>
      <c r="C2248" s="35">
        <v>46301.460370370369</v>
      </c>
    </row>
    <row r="2249" spans="1:3" x14ac:dyDescent="0.3">
      <c r="A2249" s="15" t="s">
        <v>6325</v>
      </c>
      <c r="B2249">
        <v>9.6809999999999992</v>
      </c>
      <c r="C2249" s="35">
        <v>46301.460370370369</v>
      </c>
    </row>
    <row r="2250" spans="1:3" x14ac:dyDescent="0.3">
      <c r="A2250" s="15" t="s">
        <v>6326</v>
      </c>
      <c r="B2250">
        <v>6.5380000000000003</v>
      </c>
      <c r="C2250" s="35">
        <v>46301.460370370369</v>
      </c>
    </row>
    <row r="2251" spans="1:3" x14ac:dyDescent="0.3">
      <c r="A2251" s="15" t="s">
        <v>6327</v>
      </c>
      <c r="B2251">
        <v>5.5E-2</v>
      </c>
      <c r="C2251" s="35">
        <v>46301.460370370369</v>
      </c>
    </row>
    <row r="2252" spans="1:3" x14ac:dyDescent="0.3">
      <c r="A2252" s="15" t="s">
        <v>6328</v>
      </c>
      <c r="B2252">
        <v>5.4640000000000004</v>
      </c>
      <c r="C2252" s="35">
        <v>46301.460370370369</v>
      </c>
    </row>
    <row r="2253" spans="1:3" x14ac:dyDescent="0.3">
      <c r="A2253" s="15" t="s">
        <v>6329</v>
      </c>
      <c r="B2253">
        <v>6.3520000000000003</v>
      </c>
      <c r="C2253" s="35">
        <v>46301.460370370369</v>
      </c>
    </row>
    <row r="2254" spans="1:3" x14ac:dyDescent="0.3">
      <c r="A2254" s="15" t="s">
        <v>6330</v>
      </c>
      <c r="B2254">
        <v>0.75600000000000001</v>
      </c>
      <c r="C2254" s="35">
        <v>46301.460370370369</v>
      </c>
    </row>
    <row r="2255" spans="1:3" x14ac:dyDescent="0.3">
      <c r="A2255" s="15" t="s">
        <v>6331</v>
      </c>
      <c r="B2255">
        <v>1.337</v>
      </c>
      <c r="C2255" s="35">
        <v>46301.460370370369</v>
      </c>
    </row>
    <row r="2256" spans="1:3" x14ac:dyDescent="0.3">
      <c r="A2256" s="15" t="s">
        <v>6332</v>
      </c>
      <c r="B2256">
        <v>0.81399999999999995</v>
      </c>
      <c r="C2256" s="35">
        <v>46301.460370370369</v>
      </c>
    </row>
    <row r="2257" spans="1:3" x14ac:dyDescent="0.3">
      <c r="A2257" s="15" t="s">
        <v>6333</v>
      </c>
      <c r="B2257">
        <v>0.03</v>
      </c>
      <c r="C2257" s="35">
        <v>46301.460370370369</v>
      </c>
    </row>
    <row r="2258" spans="1:3" x14ac:dyDescent="0.3">
      <c r="A2258" s="15" t="s">
        <v>6334</v>
      </c>
      <c r="B2258">
        <v>6.7450000000000001</v>
      </c>
      <c r="C2258" s="35">
        <v>46301.460370370369</v>
      </c>
    </row>
    <row r="2259" spans="1:3" x14ac:dyDescent="0.3">
      <c r="A2259" s="15" t="s">
        <v>6335</v>
      </c>
      <c r="B2259">
        <v>0.54300000000000004</v>
      </c>
      <c r="C2259" s="35">
        <v>46301.460370370369</v>
      </c>
    </row>
    <row r="2260" spans="1:3" x14ac:dyDescent="0.3">
      <c r="A2260" s="15" t="s">
        <v>6336</v>
      </c>
      <c r="B2260">
        <v>2.3820000000000001</v>
      </c>
      <c r="C2260" s="35">
        <v>46301.460370370369</v>
      </c>
    </row>
    <row r="2261" spans="1:3" x14ac:dyDescent="0.3">
      <c r="A2261" s="15" t="s">
        <v>6337</v>
      </c>
      <c r="B2261">
        <v>8.2989999999999995</v>
      </c>
      <c r="C2261" s="35">
        <v>46301.460370370369</v>
      </c>
    </row>
    <row r="2262" spans="1:3" x14ac:dyDescent="0.3">
      <c r="A2262" s="15" t="s">
        <v>6338</v>
      </c>
      <c r="B2262">
        <v>7.4649999999999999</v>
      </c>
      <c r="C2262" s="35">
        <v>46301.460370370369</v>
      </c>
    </row>
    <row r="2263" spans="1:3" x14ac:dyDescent="0.3">
      <c r="A2263" s="15" t="s">
        <v>6339</v>
      </c>
      <c r="B2263">
        <v>2.1440000000000001</v>
      </c>
      <c r="C2263" s="35">
        <v>46301.460370370369</v>
      </c>
    </row>
    <row r="2264" spans="1:3" x14ac:dyDescent="0.3">
      <c r="A2264" s="15" t="s">
        <v>6340</v>
      </c>
      <c r="B2264">
        <v>4.8979999999999997</v>
      </c>
      <c r="C2264" s="35">
        <v>46301.460370370369</v>
      </c>
    </row>
    <row r="2265" spans="1:3" x14ac:dyDescent="0.3">
      <c r="A2265" s="15" t="s">
        <v>6341</v>
      </c>
      <c r="B2265">
        <v>1.4570000000000001</v>
      </c>
      <c r="C2265" s="35">
        <v>46301.460370370369</v>
      </c>
    </row>
    <row r="2266" spans="1:3" x14ac:dyDescent="0.3">
      <c r="A2266" s="15" t="s">
        <v>6342</v>
      </c>
      <c r="B2266">
        <v>1.913</v>
      </c>
      <c r="C2266" s="35">
        <v>46301.460370370369</v>
      </c>
    </row>
    <row r="2267" spans="1:3" x14ac:dyDescent="0.3">
      <c r="A2267" s="15" t="s">
        <v>6343</v>
      </c>
      <c r="B2267">
        <v>8.1609999999999996</v>
      </c>
      <c r="C2267" s="35">
        <v>46301.460370370369</v>
      </c>
    </row>
    <row r="2268" spans="1:3" x14ac:dyDescent="0.3">
      <c r="A2268" s="15" t="s">
        <v>6344</v>
      </c>
      <c r="B2268">
        <v>1.3089999999999999</v>
      </c>
      <c r="C2268" s="35">
        <v>46301.460370370369</v>
      </c>
    </row>
    <row r="2269" spans="1:3" x14ac:dyDescent="0.3">
      <c r="A2269" s="15" t="s">
        <v>6345</v>
      </c>
      <c r="B2269">
        <v>2.1309999999999998</v>
      </c>
      <c r="C2269" s="35">
        <v>46301.460370370369</v>
      </c>
    </row>
    <row r="2270" spans="1:3" x14ac:dyDescent="0.3">
      <c r="A2270" s="15" t="s">
        <v>6346</v>
      </c>
      <c r="B2270">
        <v>0.27600000000000002</v>
      </c>
      <c r="C2270" s="35">
        <v>46301.460370370369</v>
      </c>
    </row>
    <row r="2271" spans="1:3" x14ac:dyDescent="0.3">
      <c r="A2271" s="15" t="s">
        <v>6347</v>
      </c>
      <c r="B2271">
        <v>14.943</v>
      </c>
      <c r="C2271" s="35">
        <v>46301.460370370369</v>
      </c>
    </row>
    <row r="2272" spans="1:3" x14ac:dyDescent="0.3">
      <c r="A2272" s="15" t="s">
        <v>6348</v>
      </c>
      <c r="B2272">
        <v>16.013000000000002</v>
      </c>
      <c r="C2272" s="35">
        <v>46301.460370370369</v>
      </c>
    </row>
    <row r="2273" spans="1:3" x14ac:dyDescent="0.3">
      <c r="A2273" s="15" t="s">
        <v>6349</v>
      </c>
      <c r="B2273">
        <v>7.4960000000000004</v>
      </c>
      <c r="C2273" s="35">
        <v>46301.460370370369</v>
      </c>
    </row>
    <row r="2274" spans="1:3" x14ac:dyDescent="0.3">
      <c r="A2274" s="15" t="s">
        <v>6350</v>
      </c>
      <c r="B2274">
        <v>6.3440000000000003</v>
      </c>
      <c r="C2274" s="35">
        <v>46301.460370370369</v>
      </c>
    </row>
    <row r="2275" spans="1:3" x14ac:dyDescent="0.3">
      <c r="A2275" s="15" t="s">
        <v>6351</v>
      </c>
      <c r="B2275">
        <v>17.617999999999999</v>
      </c>
      <c r="C2275" s="35">
        <v>46301.460370370369</v>
      </c>
    </row>
    <row r="2276" spans="1:3" x14ac:dyDescent="0.3">
      <c r="A2276" s="15" t="s">
        <v>6352</v>
      </c>
      <c r="B2276">
        <v>7.5490000000000004</v>
      </c>
      <c r="C2276" s="35">
        <v>46301.460370370369</v>
      </c>
    </row>
    <row r="2277" spans="1:3" x14ac:dyDescent="0.3">
      <c r="A2277" s="15" t="s">
        <v>6353</v>
      </c>
      <c r="B2277">
        <v>0.47199999999999998</v>
      </c>
      <c r="C2277" s="35">
        <v>46301.460370370369</v>
      </c>
    </row>
    <row r="2278" spans="1:3" x14ac:dyDescent="0.3">
      <c r="A2278" s="15" t="s">
        <v>6354</v>
      </c>
      <c r="B2278">
        <v>2.0670000000000002</v>
      </c>
      <c r="C2278" s="35">
        <v>46301.460370370369</v>
      </c>
    </row>
    <row r="2279" spans="1:3" x14ac:dyDescent="0.3">
      <c r="A2279" s="15" t="s">
        <v>6355</v>
      </c>
      <c r="B2279">
        <v>0.88600000000000001</v>
      </c>
      <c r="C2279" s="35">
        <v>46301.460370370369</v>
      </c>
    </row>
    <row r="2280" spans="1:3" x14ac:dyDescent="0.3">
      <c r="A2280" s="15" t="s">
        <v>6356</v>
      </c>
      <c r="B2280">
        <v>3.4409999999999998</v>
      </c>
      <c r="C2280" s="35">
        <v>46301.460370370369</v>
      </c>
    </row>
    <row r="2281" spans="1:3" x14ac:dyDescent="0.3">
      <c r="A2281" s="15" t="s">
        <v>6357</v>
      </c>
      <c r="B2281">
        <v>10.207000000000001</v>
      </c>
      <c r="C2281" s="35">
        <v>46301.460370370369</v>
      </c>
    </row>
    <row r="2282" spans="1:3" x14ac:dyDescent="0.3">
      <c r="A2282" s="15" t="s">
        <v>6358</v>
      </c>
      <c r="B2282">
        <v>3.0489999999999999</v>
      </c>
      <c r="C2282" s="35">
        <v>46301.460370370369</v>
      </c>
    </row>
    <row r="2283" spans="1:3" x14ac:dyDescent="0.3">
      <c r="A2283" s="15" t="s">
        <v>6359</v>
      </c>
      <c r="B2283">
        <v>9.8650000000000002</v>
      </c>
      <c r="C2283" s="35">
        <v>46301.460370370369</v>
      </c>
    </row>
    <row r="2284" spans="1:3" x14ac:dyDescent="0.3">
      <c r="A2284" s="15" t="s">
        <v>6360</v>
      </c>
      <c r="B2284">
        <v>10.398</v>
      </c>
      <c r="C2284" s="35">
        <v>46301.460370370369</v>
      </c>
    </row>
    <row r="2285" spans="1:3" x14ac:dyDescent="0.3">
      <c r="A2285" s="15" t="s">
        <v>6361</v>
      </c>
      <c r="B2285">
        <v>6.6740000000000004</v>
      </c>
      <c r="C2285" s="35">
        <v>46301.460370370369</v>
      </c>
    </row>
    <row r="2286" spans="1:3" x14ac:dyDescent="0.3">
      <c r="A2286" s="15" t="s">
        <v>6362</v>
      </c>
      <c r="B2286">
        <v>4.7130000000000001</v>
      </c>
      <c r="C2286" s="35">
        <v>46301.460370370369</v>
      </c>
    </row>
    <row r="2287" spans="1:3" x14ac:dyDescent="0.3">
      <c r="A2287" s="15" t="s">
        <v>6363</v>
      </c>
      <c r="B2287">
        <v>2.8719999999999999</v>
      </c>
      <c r="C2287" s="35">
        <v>46301.460370370369</v>
      </c>
    </row>
    <row r="2288" spans="1:3" x14ac:dyDescent="0.3">
      <c r="A2288" s="15" t="s">
        <v>6364</v>
      </c>
      <c r="B2288">
        <v>3.089</v>
      </c>
      <c r="C2288" s="35">
        <v>46301.460370370369</v>
      </c>
    </row>
    <row r="2289" spans="1:3" x14ac:dyDescent="0.3">
      <c r="A2289" s="15" t="s">
        <v>6365</v>
      </c>
      <c r="B2289">
        <v>4.3579999999999997</v>
      </c>
      <c r="C2289" s="35">
        <v>46301.460370370369</v>
      </c>
    </row>
    <row r="2290" spans="1:3" x14ac:dyDescent="0.3">
      <c r="A2290" s="15" t="s">
        <v>6366</v>
      </c>
      <c r="B2290">
        <v>10.388999999999999</v>
      </c>
      <c r="C2290" s="35">
        <v>46301.460370370369</v>
      </c>
    </row>
    <row r="2291" spans="1:3" x14ac:dyDescent="0.3">
      <c r="A2291" s="15" t="s">
        <v>6367</v>
      </c>
      <c r="B2291">
        <v>2.8000000000000001E-2</v>
      </c>
      <c r="C2291" s="35">
        <v>46301.460370370369</v>
      </c>
    </row>
    <row r="2292" spans="1:3" x14ac:dyDescent="0.3">
      <c r="A2292" s="15" t="s">
        <v>6368</v>
      </c>
      <c r="B2292">
        <v>8.2159999999999993</v>
      </c>
      <c r="C2292" s="35">
        <v>46301.460370370369</v>
      </c>
    </row>
    <row r="2293" spans="1:3" x14ac:dyDescent="0.3">
      <c r="A2293" s="15" t="s">
        <v>6369</v>
      </c>
      <c r="B2293">
        <v>3.23</v>
      </c>
      <c r="C2293" s="35">
        <v>46301.460370370369</v>
      </c>
    </row>
    <row r="2294" spans="1:3" x14ac:dyDescent="0.3">
      <c r="A2294" s="15" t="s">
        <v>6370</v>
      </c>
      <c r="B2294">
        <v>0.17100000000000001</v>
      </c>
      <c r="C2294" s="35">
        <v>46301.460370370369</v>
      </c>
    </row>
    <row r="2295" spans="1:3" x14ac:dyDescent="0.3">
      <c r="A2295" s="15" t="s">
        <v>6371</v>
      </c>
      <c r="B2295">
        <v>1.399</v>
      </c>
      <c r="C2295" s="35">
        <v>46301.460370370369</v>
      </c>
    </row>
    <row r="2296" spans="1:3" x14ac:dyDescent="0.3">
      <c r="A2296" s="15" t="s">
        <v>6372</v>
      </c>
      <c r="B2296">
        <v>7.218</v>
      </c>
      <c r="C2296" s="35">
        <v>46301.460370370369</v>
      </c>
    </row>
    <row r="2297" spans="1:3" x14ac:dyDescent="0.3">
      <c r="A2297" s="15" t="s">
        <v>6373</v>
      </c>
      <c r="B2297">
        <v>2.5209999999999999</v>
      </c>
      <c r="C2297" s="35">
        <v>46301.460370370369</v>
      </c>
    </row>
    <row r="2298" spans="1:3" x14ac:dyDescent="0.3">
      <c r="A2298" s="15" t="s">
        <v>6374</v>
      </c>
      <c r="B2298">
        <v>0.96499999999999997</v>
      </c>
      <c r="C2298" s="35">
        <v>46301.460370370369</v>
      </c>
    </row>
    <row r="2299" spans="1:3" x14ac:dyDescent="0.3">
      <c r="A2299" s="15" t="s">
        <v>6375</v>
      </c>
      <c r="B2299">
        <v>1.8280000000000001</v>
      </c>
      <c r="C2299" s="35">
        <v>46301.460370370369</v>
      </c>
    </row>
    <row r="2300" spans="1:3" x14ac:dyDescent="0.3">
      <c r="A2300" s="15" t="s">
        <v>6376</v>
      </c>
      <c r="B2300">
        <v>2.1259999999999999</v>
      </c>
      <c r="C2300" s="35">
        <v>46301.460370370369</v>
      </c>
    </row>
    <row r="2301" spans="1:3" x14ac:dyDescent="0.3">
      <c r="A2301" s="15" t="s">
        <v>6377</v>
      </c>
      <c r="B2301">
        <v>6.4619999999999997</v>
      </c>
      <c r="C2301" s="35">
        <v>46301.460370370369</v>
      </c>
    </row>
    <row r="2302" spans="1:3" x14ac:dyDescent="0.3">
      <c r="A2302" s="15" t="s">
        <v>6378</v>
      </c>
      <c r="B2302">
        <v>2.88</v>
      </c>
      <c r="C2302" s="35">
        <v>46301.460370370369</v>
      </c>
    </row>
    <row r="2303" spans="1:3" x14ac:dyDescent="0.3">
      <c r="A2303" s="15" t="s">
        <v>6379</v>
      </c>
      <c r="B2303">
        <v>1.619</v>
      </c>
      <c r="C2303" s="35">
        <v>46301.460370370369</v>
      </c>
    </row>
    <row r="2304" spans="1:3" x14ac:dyDescent="0.3">
      <c r="A2304" s="15" t="s">
        <v>6380</v>
      </c>
      <c r="B2304">
        <v>4.4999999999999998E-2</v>
      </c>
      <c r="C2304" s="35">
        <v>46301.460370370369</v>
      </c>
    </row>
    <row r="2305" spans="1:3" x14ac:dyDescent="0.3">
      <c r="A2305" s="15" t="s">
        <v>6381</v>
      </c>
      <c r="B2305">
        <v>0.17299999999999999</v>
      </c>
      <c r="C2305" s="35">
        <v>46301.460370370369</v>
      </c>
    </row>
    <row r="2306" spans="1:3" x14ac:dyDescent="0.3">
      <c r="A2306" s="15" t="s">
        <v>6382</v>
      </c>
      <c r="B2306">
        <v>0.437</v>
      </c>
      <c r="C2306" s="35">
        <v>46301.460370370369</v>
      </c>
    </row>
    <row r="2307" spans="1:3" x14ac:dyDescent="0.3">
      <c r="A2307" s="15" t="s">
        <v>6383</v>
      </c>
      <c r="B2307">
        <v>0.77600000000000002</v>
      </c>
      <c r="C2307" s="35">
        <v>46301.460370370369</v>
      </c>
    </row>
    <row r="2308" spans="1:3" x14ac:dyDescent="0.3">
      <c r="A2308" s="15" t="s">
        <v>6384</v>
      </c>
      <c r="B2308">
        <v>0.86199999999999999</v>
      </c>
      <c r="C2308" s="35">
        <v>46301.460370370369</v>
      </c>
    </row>
    <row r="2309" spans="1:3" x14ac:dyDescent="0.3">
      <c r="A2309" s="15" t="s">
        <v>6385</v>
      </c>
      <c r="B2309">
        <v>1.79</v>
      </c>
      <c r="C2309" s="35">
        <v>46301.460370370369</v>
      </c>
    </row>
    <row r="2310" spans="1:3" x14ac:dyDescent="0.3">
      <c r="A2310" s="15" t="s">
        <v>6386</v>
      </c>
      <c r="B2310">
        <v>0.45800000000000002</v>
      </c>
      <c r="C2310" s="35">
        <v>46301.460370370369</v>
      </c>
    </row>
    <row r="2311" spans="1:3" x14ac:dyDescent="0.3">
      <c r="A2311" s="15" t="s">
        <v>6387</v>
      </c>
      <c r="B2311">
        <v>0.50600000000000001</v>
      </c>
      <c r="C2311" s="35">
        <v>46301.460370370369</v>
      </c>
    </row>
    <row r="2312" spans="1:3" x14ac:dyDescent="0.3">
      <c r="A2312" s="15" t="s">
        <v>6388</v>
      </c>
      <c r="B2312">
        <v>0.65500000000000003</v>
      </c>
      <c r="C2312" s="35">
        <v>46301.460370370369</v>
      </c>
    </row>
    <row r="2313" spans="1:3" x14ac:dyDescent="0.3">
      <c r="A2313" s="15" t="s">
        <v>6389</v>
      </c>
      <c r="B2313">
        <v>1.2E-2</v>
      </c>
      <c r="C2313" s="35">
        <v>46301.460370370369</v>
      </c>
    </row>
    <row r="2314" spans="1:3" x14ac:dyDescent="0.3">
      <c r="A2314" s="15" t="s">
        <v>6390</v>
      </c>
      <c r="B2314">
        <v>1.2E-2</v>
      </c>
      <c r="C2314" s="35">
        <v>46301.460370370369</v>
      </c>
    </row>
    <row r="2315" spans="1:3" x14ac:dyDescent="0.3">
      <c r="A2315" s="15" t="s">
        <v>6391</v>
      </c>
      <c r="B2315">
        <v>5.7329999999999997</v>
      </c>
      <c r="C2315" s="35">
        <v>46301.460370370369</v>
      </c>
    </row>
    <row r="2316" spans="1:3" x14ac:dyDescent="0.3">
      <c r="A2316" s="15" t="s">
        <v>6392</v>
      </c>
      <c r="B2316">
        <v>16.881</v>
      </c>
      <c r="C2316" s="35">
        <v>46301.460370370369</v>
      </c>
    </row>
    <row r="2317" spans="1:3" x14ac:dyDescent="0.3">
      <c r="A2317" s="15" t="s">
        <v>6393</v>
      </c>
      <c r="B2317">
        <v>17.300999999999998</v>
      </c>
      <c r="C2317" s="35">
        <v>46301.460370370369</v>
      </c>
    </row>
    <row r="2318" spans="1:3" x14ac:dyDescent="0.3">
      <c r="A2318" s="15" t="s">
        <v>6394</v>
      </c>
      <c r="B2318">
        <v>0.29399999999999998</v>
      </c>
      <c r="C2318" s="35">
        <v>46301.460370370369</v>
      </c>
    </row>
    <row r="2319" spans="1:3" x14ac:dyDescent="0.3">
      <c r="A2319" s="15" t="s">
        <v>6395</v>
      </c>
      <c r="B2319">
        <v>0.35399999999999998</v>
      </c>
      <c r="C2319" s="35">
        <v>46301.460370370369</v>
      </c>
    </row>
    <row r="2320" spans="1:3" x14ac:dyDescent="0.3">
      <c r="A2320" s="15" t="s">
        <v>6396</v>
      </c>
      <c r="B2320">
        <v>0.63300000000000001</v>
      </c>
      <c r="C2320" s="35">
        <v>46301.460370370369</v>
      </c>
    </row>
    <row r="2321" spans="1:3" x14ac:dyDescent="0.3">
      <c r="A2321" s="15" t="s">
        <v>6397</v>
      </c>
      <c r="B2321">
        <v>0.108</v>
      </c>
      <c r="C2321" s="35">
        <v>46301.460370370369</v>
      </c>
    </row>
    <row r="2322" spans="1:3" x14ac:dyDescent="0.3">
      <c r="A2322" s="15" t="s">
        <v>6398</v>
      </c>
      <c r="B2322">
        <v>0.41699999999999998</v>
      </c>
      <c r="C2322" s="35">
        <v>46301.460370370369</v>
      </c>
    </row>
    <row r="2323" spans="1:3" x14ac:dyDescent="0.3">
      <c r="A2323" s="15" t="s">
        <v>6399</v>
      </c>
      <c r="B2323">
        <v>1.099</v>
      </c>
      <c r="C2323" s="35">
        <v>46301.460370370369</v>
      </c>
    </row>
    <row r="2324" spans="1:3" x14ac:dyDescent="0.3">
      <c r="A2324" s="15" t="s">
        <v>6400</v>
      </c>
      <c r="B2324">
        <v>11.974</v>
      </c>
      <c r="C2324" s="35">
        <v>46301.460370370369</v>
      </c>
    </row>
    <row r="2325" spans="1:3" x14ac:dyDescent="0.3">
      <c r="A2325" s="15" t="s">
        <v>6401</v>
      </c>
      <c r="B2325">
        <v>11.14</v>
      </c>
      <c r="C2325" s="35">
        <v>46301.460370370369</v>
      </c>
    </row>
    <row r="2326" spans="1:3" x14ac:dyDescent="0.3">
      <c r="A2326" s="15" t="s">
        <v>6402</v>
      </c>
      <c r="B2326">
        <v>1.93</v>
      </c>
      <c r="C2326" s="35">
        <v>46301.460370370369</v>
      </c>
    </row>
    <row r="2327" spans="1:3" x14ac:dyDescent="0.3">
      <c r="A2327" s="15" t="s">
        <v>6403</v>
      </c>
      <c r="B2327">
        <v>2.5059999999999998</v>
      </c>
      <c r="C2327" s="35">
        <v>46301.460370370369</v>
      </c>
    </row>
    <row r="2328" spans="1:3" x14ac:dyDescent="0.3">
      <c r="A2328" s="15" t="s">
        <v>6404</v>
      </c>
      <c r="B2328">
        <v>2.1920000000000002</v>
      </c>
      <c r="C2328" s="35">
        <v>46301.460370370369</v>
      </c>
    </row>
    <row r="2329" spans="1:3" x14ac:dyDescent="0.3">
      <c r="A2329" s="15" t="s">
        <v>6405</v>
      </c>
      <c r="B2329">
        <v>3.5999999999999997E-2</v>
      </c>
      <c r="C2329" s="35">
        <v>46301.460370370369</v>
      </c>
    </row>
    <row r="2330" spans="1:3" x14ac:dyDescent="0.3">
      <c r="A2330" s="15" t="s">
        <v>6406</v>
      </c>
      <c r="B2330">
        <v>3.6659999999999999</v>
      </c>
      <c r="C2330" s="35">
        <v>46301.460370370369</v>
      </c>
    </row>
    <row r="2331" spans="1:3" x14ac:dyDescent="0.3">
      <c r="A2331" s="15" t="s">
        <v>6407</v>
      </c>
      <c r="B2331">
        <v>0.11899999999999999</v>
      </c>
      <c r="C2331" s="35">
        <v>46301.460370370369</v>
      </c>
    </row>
    <row r="2332" spans="1:3" x14ac:dyDescent="0.3">
      <c r="A2332" s="15" t="s">
        <v>6408</v>
      </c>
      <c r="B2332">
        <v>2.5139999999999998</v>
      </c>
      <c r="C2332" s="35">
        <v>46301.460370370369</v>
      </c>
    </row>
    <row r="2333" spans="1:3" x14ac:dyDescent="0.3">
      <c r="A2333" s="15" t="s">
        <v>6409</v>
      </c>
      <c r="B2333">
        <v>5.4340000000000002</v>
      </c>
      <c r="C2333" s="35">
        <v>46301.460370370369</v>
      </c>
    </row>
    <row r="2334" spans="1:3" x14ac:dyDescent="0.3">
      <c r="A2334" s="15" t="s">
        <v>6410</v>
      </c>
      <c r="B2334">
        <v>5.5410000000000004</v>
      </c>
      <c r="C2334" s="35">
        <v>46301.460370370369</v>
      </c>
    </row>
    <row r="2335" spans="1:3" x14ac:dyDescent="0.3">
      <c r="A2335" s="15" t="s">
        <v>6411</v>
      </c>
      <c r="B2335">
        <v>2.3660000000000001</v>
      </c>
      <c r="C2335" s="35">
        <v>46301.460370370369</v>
      </c>
    </row>
    <row r="2336" spans="1:3" x14ac:dyDescent="0.3">
      <c r="A2336" s="15" t="s">
        <v>6412</v>
      </c>
      <c r="B2336">
        <v>1.518</v>
      </c>
      <c r="C2336" s="35">
        <v>46301.460370370369</v>
      </c>
    </row>
    <row r="2337" spans="1:3" x14ac:dyDescent="0.3">
      <c r="A2337" s="15" t="s">
        <v>6413</v>
      </c>
      <c r="B2337">
        <v>3.2280000000000002</v>
      </c>
      <c r="C2337" s="35">
        <v>46301.460370370369</v>
      </c>
    </row>
    <row r="2338" spans="1:3" x14ac:dyDescent="0.3">
      <c r="A2338" s="15" t="s">
        <v>6414</v>
      </c>
      <c r="B2338">
        <v>3.4089999999999998</v>
      </c>
      <c r="C2338" s="35">
        <v>46301.460370370369</v>
      </c>
    </row>
    <row r="2339" spans="1:3" x14ac:dyDescent="0.3">
      <c r="A2339" s="15" t="s">
        <v>6415</v>
      </c>
      <c r="B2339">
        <v>1.6759999999999999</v>
      </c>
      <c r="C2339" s="35">
        <v>46301.460370370369</v>
      </c>
    </row>
    <row r="2340" spans="1:3" x14ac:dyDescent="0.3">
      <c r="A2340" s="15" t="s">
        <v>6416</v>
      </c>
      <c r="B2340">
        <v>8.1549999999999994</v>
      </c>
      <c r="C2340" s="35">
        <v>46301.460370370369</v>
      </c>
    </row>
    <row r="2341" spans="1:3" x14ac:dyDescent="0.3">
      <c r="A2341" s="15" t="s">
        <v>6417</v>
      </c>
      <c r="B2341">
        <v>7.3520000000000003</v>
      </c>
      <c r="C2341" s="35">
        <v>46301.460370370369</v>
      </c>
    </row>
    <row r="2342" spans="1:3" x14ac:dyDescent="0.3">
      <c r="A2342" s="15" t="s">
        <v>6418</v>
      </c>
      <c r="B2342">
        <v>0</v>
      </c>
      <c r="C2342" s="35">
        <v>46301.460370370369</v>
      </c>
    </row>
    <row r="2343" spans="1:3" x14ac:dyDescent="0.3">
      <c r="A2343" s="15" t="s">
        <v>6419</v>
      </c>
      <c r="B2343">
        <v>3.99</v>
      </c>
      <c r="C2343" s="35">
        <v>46301.460370370369</v>
      </c>
    </row>
    <row r="2344" spans="1:3" x14ac:dyDescent="0.3">
      <c r="A2344" s="15" t="s">
        <v>6420</v>
      </c>
      <c r="B2344">
        <v>5.9180000000000001</v>
      </c>
      <c r="C2344" s="35">
        <v>46301.460370370369</v>
      </c>
    </row>
    <row r="2345" spans="1:3" x14ac:dyDescent="0.3">
      <c r="A2345" s="15" t="s">
        <v>6421</v>
      </c>
      <c r="B2345">
        <v>4.29</v>
      </c>
      <c r="C2345" s="35">
        <v>46301.460370370369</v>
      </c>
    </row>
    <row r="2346" spans="1:3" x14ac:dyDescent="0.3">
      <c r="A2346" s="15" t="s">
        <v>6422</v>
      </c>
      <c r="B2346">
        <v>5.7480000000000002</v>
      </c>
      <c r="C2346" s="35">
        <v>46301.460370370369</v>
      </c>
    </row>
    <row r="2347" spans="1:3" x14ac:dyDescent="0.3">
      <c r="A2347" s="15" t="s">
        <v>6423</v>
      </c>
      <c r="B2347">
        <v>5.7270000000000003</v>
      </c>
      <c r="C2347" s="35">
        <v>46301.460370370369</v>
      </c>
    </row>
    <row r="2348" spans="1:3" x14ac:dyDescent="0.3">
      <c r="A2348" s="15" t="s">
        <v>6424</v>
      </c>
      <c r="B2348">
        <v>1.175</v>
      </c>
      <c r="C2348" s="35">
        <v>46301.460370370369</v>
      </c>
    </row>
    <row r="2349" spans="1:3" x14ac:dyDescent="0.3">
      <c r="A2349" s="15" t="s">
        <v>6425</v>
      </c>
      <c r="B2349">
        <v>3.226</v>
      </c>
      <c r="C2349" s="35">
        <v>46301.460370370369</v>
      </c>
    </row>
    <row r="2350" spans="1:3" x14ac:dyDescent="0.3">
      <c r="A2350" s="15" t="s">
        <v>6426</v>
      </c>
      <c r="B2350">
        <v>0.752</v>
      </c>
      <c r="C2350" s="35">
        <v>46301.460370370369</v>
      </c>
    </row>
    <row r="2351" spans="1:3" x14ac:dyDescent="0.3">
      <c r="A2351" s="15" t="s">
        <v>6427</v>
      </c>
      <c r="B2351">
        <v>3.05</v>
      </c>
      <c r="C2351" s="35">
        <v>46301.460370370369</v>
      </c>
    </row>
    <row r="2352" spans="1:3" x14ac:dyDescent="0.3">
      <c r="A2352" s="15" t="s">
        <v>6428</v>
      </c>
      <c r="B2352">
        <v>1.655</v>
      </c>
      <c r="C2352" s="35">
        <v>46301.460370370369</v>
      </c>
    </row>
    <row r="2353" spans="1:3" x14ac:dyDescent="0.3">
      <c r="A2353" s="15" t="s">
        <v>6429</v>
      </c>
      <c r="B2353">
        <v>4.05</v>
      </c>
      <c r="C2353" s="35">
        <v>46301.460370370369</v>
      </c>
    </row>
    <row r="2354" spans="1:3" x14ac:dyDescent="0.3">
      <c r="A2354" s="15" t="s">
        <v>6430</v>
      </c>
      <c r="B2354">
        <v>2.383</v>
      </c>
      <c r="C2354" s="35">
        <v>46301.460370370369</v>
      </c>
    </row>
    <row r="2355" spans="1:3" x14ac:dyDescent="0.3">
      <c r="A2355" s="15" t="s">
        <v>6431</v>
      </c>
      <c r="B2355">
        <v>8.6959999999999997</v>
      </c>
      <c r="C2355" s="35">
        <v>46301.460370370369</v>
      </c>
    </row>
    <row r="2356" spans="1:3" x14ac:dyDescent="0.3">
      <c r="A2356" s="15" t="s">
        <v>6432</v>
      </c>
      <c r="B2356">
        <v>0.75600000000000001</v>
      </c>
      <c r="C2356" s="35">
        <v>46301.460370370369</v>
      </c>
    </row>
    <row r="2357" spans="1:3" x14ac:dyDescent="0.3">
      <c r="A2357" s="15" t="s">
        <v>6433</v>
      </c>
      <c r="B2357">
        <v>2.427</v>
      </c>
      <c r="C2357" s="35">
        <v>46301.460370370369</v>
      </c>
    </row>
    <row r="2358" spans="1:3" x14ac:dyDescent="0.3">
      <c r="A2358" s="15" t="s">
        <v>6434</v>
      </c>
      <c r="B2358">
        <v>0.39700000000000002</v>
      </c>
      <c r="C2358" s="35">
        <v>46301.460370370369</v>
      </c>
    </row>
    <row r="2359" spans="1:3" x14ac:dyDescent="0.3">
      <c r="A2359" s="15" t="s">
        <v>6435</v>
      </c>
      <c r="B2359">
        <v>0.55000000000000004</v>
      </c>
      <c r="C2359" s="35">
        <v>46301.460370370369</v>
      </c>
    </row>
    <row r="2360" spans="1:3" x14ac:dyDescent="0.3">
      <c r="A2360" s="15" t="s">
        <v>6436</v>
      </c>
      <c r="B2360">
        <v>1.4810000000000001</v>
      </c>
      <c r="C2360" s="35">
        <v>46301.460370370369</v>
      </c>
    </row>
    <row r="2361" spans="1:3" x14ac:dyDescent="0.3">
      <c r="A2361" s="15" t="s">
        <v>6437</v>
      </c>
      <c r="B2361">
        <v>0.30399999999999999</v>
      </c>
      <c r="C2361" s="35">
        <v>46301.460370370369</v>
      </c>
    </row>
    <row r="2362" spans="1:3" x14ac:dyDescent="0.3">
      <c r="A2362" s="15" t="s">
        <v>6438</v>
      </c>
      <c r="B2362">
        <v>2E-3</v>
      </c>
      <c r="C2362" s="35">
        <v>46301.460370370369</v>
      </c>
    </row>
    <row r="2363" spans="1:3" x14ac:dyDescent="0.3">
      <c r="A2363" s="15" t="s">
        <v>6439</v>
      </c>
      <c r="B2363">
        <v>4.5940000000000003</v>
      </c>
      <c r="C2363" s="35">
        <v>46301.460370370369</v>
      </c>
    </row>
    <row r="2364" spans="1:3" x14ac:dyDescent="0.3">
      <c r="A2364" s="15" t="s">
        <v>6440</v>
      </c>
      <c r="B2364">
        <v>2.4889999999999999</v>
      </c>
      <c r="C2364" s="35">
        <v>46301.460370370369</v>
      </c>
    </row>
    <row r="2365" spans="1:3" x14ac:dyDescent="0.3">
      <c r="A2365" s="15" t="s">
        <v>6441</v>
      </c>
      <c r="B2365">
        <v>3.359</v>
      </c>
      <c r="C2365" s="35">
        <v>46301.460370370369</v>
      </c>
    </row>
    <row r="2366" spans="1:3" x14ac:dyDescent="0.3">
      <c r="A2366" s="15" t="s">
        <v>6442</v>
      </c>
      <c r="B2366">
        <v>0.79300000000000004</v>
      </c>
      <c r="C2366" s="35">
        <v>46301.460370370369</v>
      </c>
    </row>
    <row r="2367" spans="1:3" x14ac:dyDescent="0.3">
      <c r="A2367" s="15" t="s">
        <v>6443</v>
      </c>
      <c r="B2367">
        <v>3.4079999999999999</v>
      </c>
      <c r="C2367" s="35">
        <v>46301.460370370369</v>
      </c>
    </row>
    <row r="2368" spans="1:3" x14ac:dyDescent="0.3">
      <c r="A2368" s="15" t="s">
        <v>6444</v>
      </c>
      <c r="B2368">
        <v>2.911</v>
      </c>
      <c r="C2368" s="35">
        <v>46301.460370370369</v>
      </c>
    </row>
    <row r="2369" spans="1:3" x14ac:dyDescent="0.3">
      <c r="A2369" s="15" t="s">
        <v>6445</v>
      </c>
      <c r="B2369">
        <v>0.19600000000000001</v>
      </c>
      <c r="C2369" s="35">
        <v>46301.460370370369</v>
      </c>
    </row>
    <row r="2370" spans="1:3" x14ac:dyDescent="0.3">
      <c r="A2370" s="15" t="s">
        <v>6446</v>
      </c>
      <c r="B2370">
        <v>2.7429999999999999</v>
      </c>
      <c r="C2370" s="35">
        <v>46301.460370370369</v>
      </c>
    </row>
    <row r="2371" spans="1:3" x14ac:dyDescent="0.3">
      <c r="A2371" s="15" t="s">
        <v>6447</v>
      </c>
      <c r="B2371">
        <v>3.7389999999999999</v>
      </c>
      <c r="C2371" s="35">
        <v>46301.460370370369</v>
      </c>
    </row>
    <row r="2372" spans="1:3" x14ac:dyDescent="0.3">
      <c r="A2372" s="15" t="s">
        <v>6448</v>
      </c>
      <c r="B2372">
        <v>3.9649999999999999</v>
      </c>
      <c r="C2372" s="35">
        <v>46301.460370370369</v>
      </c>
    </row>
    <row r="2373" spans="1:3" x14ac:dyDescent="0.3">
      <c r="A2373" s="15" t="s">
        <v>6449</v>
      </c>
      <c r="B2373">
        <v>29.768000000000001</v>
      </c>
      <c r="C2373" s="35">
        <v>46301.460370370369</v>
      </c>
    </row>
    <row r="2374" spans="1:3" x14ac:dyDescent="0.3">
      <c r="A2374" s="15" t="s">
        <v>6450</v>
      </c>
      <c r="B2374">
        <v>0.73099999999999998</v>
      </c>
      <c r="C2374" s="35">
        <v>46301.460370370369</v>
      </c>
    </row>
    <row r="2375" spans="1:3" x14ac:dyDescent="0.3">
      <c r="A2375" s="15" t="s">
        <v>6451</v>
      </c>
      <c r="B2375">
        <v>6.9000000000000006E-2</v>
      </c>
      <c r="C2375" s="35">
        <v>46301.460370370369</v>
      </c>
    </row>
    <row r="2376" spans="1:3" x14ac:dyDescent="0.3">
      <c r="A2376" s="15" t="s">
        <v>6452</v>
      </c>
      <c r="B2376">
        <v>0.90200000000000002</v>
      </c>
      <c r="C2376" s="35">
        <v>46301.460370370369</v>
      </c>
    </row>
    <row r="2377" spans="1:3" x14ac:dyDescent="0.3">
      <c r="A2377" s="15" t="s">
        <v>6453</v>
      </c>
      <c r="B2377">
        <v>0.86599999999999999</v>
      </c>
      <c r="C2377" s="35">
        <v>46301.460370370369</v>
      </c>
    </row>
    <row r="2378" spans="1:3" x14ac:dyDescent="0.3">
      <c r="A2378" s="15" t="s">
        <v>6454</v>
      </c>
      <c r="B2378">
        <v>0.86899999999999999</v>
      </c>
      <c r="C2378" s="35">
        <v>46301.460370370369</v>
      </c>
    </row>
    <row r="2379" spans="1:3" x14ac:dyDescent="0.3">
      <c r="A2379" s="15" t="s">
        <v>6455</v>
      </c>
      <c r="B2379">
        <v>0.35599999999999998</v>
      </c>
      <c r="C2379" s="35">
        <v>46301.460370370369</v>
      </c>
    </row>
    <row r="2380" spans="1:3" x14ac:dyDescent="0.3">
      <c r="A2380" s="15" t="s">
        <v>6456</v>
      </c>
      <c r="B2380">
        <v>1.1890000000000001</v>
      </c>
      <c r="C2380" s="35">
        <v>46301.460370370369</v>
      </c>
    </row>
    <row r="2381" spans="1:3" x14ac:dyDescent="0.3">
      <c r="A2381" s="15" t="s">
        <v>6457</v>
      </c>
      <c r="B2381">
        <v>4.8840000000000003</v>
      </c>
      <c r="C2381" s="35">
        <v>46301.460370370369</v>
      </c>
    </row>
    <row r="2382" spans="1:3" x14ac:dyDescent="0.3">
      <c r="A2382" s="15" t="s">
        <v>6458</v>
      </c>
      <c r="B2382">
        <v>0.316</v>
      </c>
      <c r="C2382" s="35">
        <v>46301.460370370369</v>
      </c>
    </row>
    <row r="2383" spans="1:3" x14ac:dyDescent="0.3">
      <c r="A2383" s="15" t="s">
        <v>6459</v>
      </c>
      <c r="B2383">
        <v>1.1639999999999999</v>
      </c>
      <c r="C2383" s="35">
        <v>46301.460370370369</v>
      </c>
    </row>
    <row r="2384" spans="1:3" x14ac:dyDescent="0.3">
      <c r="A2384" s="15" t="s">
        <v>6460</v>
      </c>
      <c r="B2384">
        <v>0.31900000000000001</v>
      </c>
      <c r="C2384" s="35">
        <v>46301.460370370369</v>
      </c>
    </row>
    <row r="2385" spans="1:3" x14ac:dyDescent="0.3">
      <c r="A2385" s="15" t="s">
        <v>6461</v>
      </c>
      <c r="B2385">
        <v>1.6559999999999999</v>
      </c>
      <c r="C2385" s="35">
        <v>46301.460370370369</v>
      </c>
    </row>
    <row r="2386" spans="1:3" x14ac:dyDescent="0.3">
      <c r="A2386" s="15" t="s">
        <v>6462</v>
      </c>
      <c r="B2386">
        <v>2.1840000000000002</v>
      </c>
      <c r="C2386" s="35">
        <v>46301.460370370369</v>
      </c>
    </row>
    <row r="2387" spans="1:3" x14ac:dyDescent="0.3">
      <c r="A2387" s="15" t="s">
        <v>6463</v>
      </c>
      <c r="B2387">
        <v>0.69499999999999995</v>
      </c>
      <c r="C2387" s="35">
        <v>46301.460370370369</v>
      </c>
    </row>
    <row r="2388" spans="1:3" x14ac:dyDescent="0.3">
      <c r="A2388" s="15" t="s">
        <v>6464</v>
      </c>
      <c r="B2388">
        <v>1.038</v>
      </c>
      <c r="C2388" s="35">
        <v>46301.460370370369</v>
      </c>
    </row>
    <row r="2389" spans="1:3" x14ac:dyDescent="0.3">
      <c r="A2389" s="15" t="s">
        <v>6465</v>
      </c>
      <c r="B2389">
        <v>1.5469999999999999</v>
      </c>
      <c r="C2389" s="35">
        <v>46301.460370370369</v>
      </c>
    </row>
    <row r="2390" spans="1:3" x14ac:dyDescent="0.3">
      <c r="A2390" s="15" t="s">
        <v>6466</v>
      </c>
      <c r="B2390">
        <v>1.8140000000000001</v>
      </c>
      <c r="C2390" s="35">
        <v>46301.460370370369</v>
      </c>
    </row>
    <row r="2391" spans="1:3" x14ac:dyDescent="0.3">
      <c r="A2391" s="15" t="s">
        <v>6467</v>
      </c>
      <c r="B2391">
        <v>0.83699999999999997</v>
      </c>
      <c r="C2391" s="35">
        <v>46301.460370370369</v>
      </c>
    </row>
    <row r="2392" spans="1:3" x14ac:dyDescent="0.3">
      <c r="A2392" s="15" t="s">
        <v>6468</v>
      </c>
      <c r="B2392">
        <v>0.442</v>
      </c>
      <c r="C2392" s="35">
        <v>46301.460370370369</v>
      </c>
    </row>
    <row r="2393" spans="1:3" x14ac:dyDescent="0.3">
      <c r="A2393" s="15" t="s">
        <v>6469</v>
      </c>
      <c r="B2393">
        <v>0.47</v>
      </c>
      <c r="C2393" s="35">
        <v>46301.460370370369</v>
      </c>
    </row>
    <row r="2394" spans="1:3" x14ac:dyDescent="0.3">
      <c r="A2394" s="15" t="s">
        <v>6470</v>
      </c>
      <c r="B2394">
        <v>3.5209999999999999</v>
      </c>
      <c r="C2394" s="35">
        <v>46301.460370370369</v>
      </c>
    </row>
    <row r="2395" spans="1:3" x14ac:dyDescent="0.3">
      <c r="A2395" s="15" t="s">
        <v>6471</v>
      </c>
      <c r="B2395">
        <v>3.0190000000000001</v>
      </c>
      <c r="C2395" s="35">
        <v>46301.460370370369</v>
      </c>
    </row>
    <row r="2396" spans="1:3" x14ac:dyDescent="0.3">
      <c r="A2396" s="15" t="s">
        <v>6472</v>
      </c>
      <c r="B2396">
        <v>0.79800000000000004</v>
      </c>
      <c r="C2396" s="35">
        <v>46301.460370370369</v>
      </c>
    </row>
    <row r="2397" spans="1:3" x14ac:dyDescent="0.3">
      <c r="A2397" s="15" t="s">
        <v>6473</v>
      </c>
      <c r="B2397">
        <v>0.47899999999999998</v>
      </c>
      <c r="C2397" s="35">
        <v>46301.460370370369</v>
      </c>
    </row>
    <row r="2398" spans="1:3" x14ac:dyDescent="0.3">
      <c r="A2398" s="15" t="s">
        <v>6474</v>
      </c>
      <c r="B2398">
        <v>0.41899999999999998</v>
      </c>
      <c r="C2398" s="35">
        <v>46301.460370370369</v>
      </c>
    </row>
    <row r="2399" spans="1:3" x14ac:dyDescent="0.3">
      <c r="A2399" s="15" t="s">
        <v>6475</v>
      </c>
      <c r="B2399">
        <v>0.41899999999999998</v>
      </c>
      <c r="C2399" s="35">
        <v>46301.460370370369</v>
      </c>
    </row>
    <row r="2400" spans="1:3" x14ac:dyDescent="0.3">
      <c r="A2400" s="15" t="s">
        <v>6476</v>
      </c>
      <c r="B2400">
        <v>0.76400000000000001</v>
      </c>
      <c r="C2400" s="35">
        <v>46301.460370370369</v>
      </c>
    </row>
    <row r="2401" spans="1:3" x14ac:dyDescent="0.3">
      <c r="A2401" s="15" t="s">
        <v>6477</v>
      </c>
      <c r="B2401">
        <v>0.26500000000000001</v>
      </c>
      <c r="C2401" s="35">
        <v>46301.460370370369</v>
      </c>
    </row>
    <row r="2402" spans="1:3" x14ac:dyDescent="0.3">
      <c r="A2402" s="15" t="s">
        <v>6478</v>
      </c>
      <c r="B2402">
        <v>0.129</v>
      </c>
      <c r="C2402" s="35">
        <v>46301.460370370369</v>
      </c>
    </row>
    <row r="2403" spans="1:3" x14ac:dyDescent="0.3">
      <c r="A2403" s="15" t="s">
        <v>6479</v>
      </c>
      <c r="B2403">
        <v>1.3420000000000001</v>
      </c>
      <c r="C2403" s="35">
        <v>46301.460370370369</v>
      </c>
    </row>
    <row r="2404" spans="1:3" x14ac:dyDescent="0.3">
      <c r="A2404" s="15" t="s">
        <v>6480</v>
      </c>
      <c r="B2404">
        <v>2.1459999999999999</v>
      </c>
      <c r="C2404" s="35">
        <v>46301.460370370369</v>
      </c>
    </row>
    <row r="2405" spans="1:3" x14ac:dyDescent="0.3">
      <c r="A2405" s="15" t="s">
        <v>6481</v>
      </c>
      <c r="B2405">
        <v>3.8250000000000002</v>
      </c>
      <c r="C2405" s="35">
        <v>46301.460370370369</v>
      </c>
    </row>
    <row r="2406" spans="1:3" x14ac:dyDescent="0.3">
      <c r="A2406" s="15" t="s">
        <v>6482</v>
      </c>
      <c r="B2406">
        <v>0.23699999999999999</v>
      </c>
      <c r="C2406" s="35">
        <v>46301.460370370369</v>
      </c>
    </row>
    <row r="2407" spans="1:3" x14ac:dyDescent="0.3">
      <c r="A2407" s="15" t="s">
        <v>6483</v>
      </c>
      <c r="B2407">
        <v>3.7719999999999998</v>
      </c>
      <c r="C2407" s="35">
        <v>46301.460370370369</v>
      </c>
    </row>
    <row r="2408" spans="1:3" x14ac:dyDescent="0.3">
      <c r="A2408" s="15" t="s">
        <v>6484</v>
      </c>
      <c r="B2408">
        <v>3.641</v>
      </c>
      <c r="C2408" s="35">
        <v>46301.460370370369</v>
      </c>
    </row>
    <row r="2409" spans="1:3" x14ac:dyDescent="0.3">
      <c r="A2409" s="15" t="s">
        <v>6485</v>
      </c>
      <c r="B2409">
        <v>1.7250000000000001</v>
      </c>
      <c r="C2409" s="35">
        <v>46301.460370370369</v>
      </c>
    </row>
    <row r="2410" spans="1:3" x14ac:dyDescent="0.3">
      <c r="A2410" s="15" t="s">
        <v>6486</v>
      </c>
      <c r="B2410">
        <v>6.3040000000000003</v>
      </c>
      <c r="C2410" s="35">
        <v>46301.460370370369</v>
      </c>
    </row>
    <row r="2411" spans="1:3" x14ac:dyDescent="0.3">
      <c r="A2411" s="15" t="s">
        <v>6487</v>
      </c>
      <c r="B2411">
        <v>0.215</v>
      </c>
      <c r="C2411" s="35">
        <v>46301.460370370369</v>
      </c>
    </row>
    <row r="2412" spans="1:3" x14ac:dyDescent="0.3">
      <c r="A2412" s="15" t="s">
        <v>6488</v>
      </c>
      <c r="B2412">
        <v>3.3639999999999999</v>
      </c>
      <c r="C2412" s="35">
        <v>46301.460370370369</v>
      </c>
    </row>
    <row r="2413" spans="1:3" x14ac:dyDescent="0.3">
      <c r="A2413" s="15" t="s">
        <v>6489</v>
      </c>
      <c r="B2413">
        <v>1.9119999999999999</v>
      </c>
      <c r="C2413" s="35">
        <v>46301.460370370369</v>
      </c>
    </row>
    <row r="2414" spans="1:3" x14ac:dyDescent="0.3">
      <c r="A2414" s="15" t="s">
        <v>6490</v>
      </c>
      <c r="B2414">
        <v>0.55100000000000005</v>
      </c>
      <c r="C2414" s="35">
        <v>46301.460370370369</v>
      </c>
    </row>
    <row r="2415" spans="1:3" x14ac:dyDescent="0.3">
      <c r="A2415" s="15" t="s">
        <v>6491</v>
      </c>
      <c r="B2415">
        <v>0.79600000000000004</v>
      </c>
      <c r="C2415" s="35">
        <v>46301.460370370369</v>
      </c>
    </row>
    <row r="2416" spans="1:3" x14ac:dyDescent="0.3">
      <c r="A2416" s="15" t="s">
        <v>6492</v>
      </c>
      <c r="B2416">
        <v>0.45</v>
      </c>
      <c r="C2416" s="35">
        <v>46301.460370370369</v>
      </c>
    </row>
    <row r="2417" spans="1:3" x14ac:dyDescent="0.3">
      <c r="A2417" s="15" t="s">
        <v>6493</v>
      </c>
      <c r="B2417">
        <v>0.67300000000000004</v>
      </c>
      <c r="C2417" s="35">
        <v>46301.460370370369</v>
      </c>
    </row>
    <row r="2418" spans="1:3" x14ac:dyDescent="0.3">
      <c r="A2418" s="15" t="s">
        <v>6494</v>
      </c>
      <c r="B2418">
        <v>3.129</v>
      </c>
      <c r="C2418" s="35">
        <v>46301.460370370369</v>
      </c>
    </row>
    <row r="2419" spans="1:3" x14ac:dyDescent="0.3">
      <c r="A2419" s="15" t="s">
        <v>6495</v>
      </c>
      <c r="B2419">
        <v>60.378</v>
      </c>
      <c r="C2419" s="35">
        <v>46301.460370370369</v>
      </c>
    </row>
    <row r="2420" spans="1:3" x14ac:dyDescent="0.3">
      <c r="A2420" s="15" t="s">
        <v>6496</v>
      </c>
      <c r="B2420">
        <v>0.127</v>
      </c>
      <c r="C2420" s="35">
        <v>46301.460370370369</v>
      </c>
    </row>
    <row r="2421" spans="1:3" x14ac:dyDescent="0.3">
      <c r="A2421" s="15" t="s">
        <v>6497</v>
      </c>
      <c r="B2421">
        <v>1.0209999999999999</v>
      </c>
      <c r="C2421" s="35">
        <v>46301.460370370369</v>
      </c>
    </row>
    <row r="2422" spans="1:3" x14ac:dyDescent="0.3">
      <c r="A2422" s="15" t="s">
        <v>6498</v>
      </c>
      <c r="B2422">
        <v>3.8079999999999998</v>
      </c>
      <c r="C2422" s="35">
        <v>46301.460370370369</v>
      </c>
    </row>
    <row r="2423" spans="1:3" x14ac:dyDescent="0.3">
      <c r="A2423" s="15" t="s">
        <v>6499</v>
      </c>
      <c r="B2423">
        <v>0.63500000000000001</v>
      </c>
      <c r="C2423" s="35">
        <v>46301.460370370369</v>
      </c>
    </row>
    <row r="2424" spans="1:3" x14ac:dyDescent="0.3">
      <c r="A2424" s="15" t="s">
        <v>6500</v>
      </c>
      <c r="B2424">
        <v>2.931</v>
      </c>
      <c r="C2424" s="35">
        <v>46301.460370370369</v>
      </c>
    </row>
    <row r="2425" spans="1:3" x14ac:dyDescent="0.3">
      <c r="A2425" s="15" t="s">
        <v>6501</v>
      </c>
      <c r="B2425">
        <v>0.14599999999999999</v>
      </c>
      <c r="C2425" s="35">
        <v>46301.460370370369</v>
      </c>
    </row>
    <row r="2426" spans="1:3" x14ac:dyDescent="0.3">
      <c r="A2426" s="15" t="s">
        <v>6502</v>
      </c>
      <c r="B2426">
        <v>33.625999999999998</v>
      </c>
      <c r="C2426" s="35">
        <v>46301.460370370369</v>
      </c>
    </row>
    <row r="2427" spans="1:3" x14ac:dyDescent="0.3">
      <c r="A2427" s="15" t="s">
        <v>6503</v>
      </c>
      <c r="B2427">
        <v>7.0179999999999998</v>
      </c>
      <c r="C2427" s="35">
        <v>46301.460370370369</v>
      </c>
    </row>
    <row r="2428" spans="1:3" x14ac:dyDescent="0.3">
      <c r="A2428" s="15" t="s">
        <v>6504</v>
      </c>
      <c r="B2428">
        <v>13.792</v>
      </c>
      <c r="C2428" s="35">
        <v>46301.460370370369</v>
      </c>
    </row>
    <row r="2429" spans="1:3" x14ac:dyDescent="0.3">
      <c r="A2429" s="15" t="s">
        <v>6505</v>
      </c>
      <c r="B2429">
        <v>20.353999999999999</v>
      </c>
      <c r="C2429" s="35">
        <v>46301.460370370369</v>
      </c>
    </row>
    <row r="2430" spans="1:3" x14ac:dyDescent="0.3">
      <c r="A2430" s="15" t="s">
        <v>6506</v>
      </c>
      <c r="B2430">
        <v>8.6159999999999997</v>
      </c>
      <c r="C2430" s="35">
        <v>46301.460370370369</v>
      </c>
    </row>
    <row r="2431" spans="1:3" x14ac:dyDescent="0.3">
      <c r="A2431" s="15" t="s">
        <v>6507</v>
      </c>
      <c r="B2431">
        <v>29.071999999999999</v>
      </c>
      <c r="C2431" s="35">
        <v>46301.460370370369</v>
      </c>
    </row>
    <row r="2432" spans="1:3" x14ac:dyDescent="0.3">
      <c r="A2432" s="15" t="s">
        <v>6508</v>
      </c>
      <c r="B2432">
        <v>1.7869999999999999</v>
      </c>
      <c r="C2432" s="35">
        <v>46301.460370370369</v>
      </c>
    </row>
    <row r="2433" spans="1:3" x14ac:dyDescent="0.3">
      <c r="A2433" s="15" t="s">
        <v>6509</v>
      </c>
      <c r="B2433">
        <v>2.8010000000000002</v>
      </c>
      <c r="C2433" s="35">
        <v>46301.460370370369</v>
      </c>
    </row>
    <row r="2434" spans="1:3" x14ac:dyDescent="0.3">
      <c r="A2434" s="15" t="s">
        <v>6510</v>
      </c>
      <c r="B2434">
        <v>3.625</v>
      </c>
      <c r="C2434" s="35">
        <v>46301.460370370369</v>
      </c>
    </row>
    <row r="2435" spans="1:3" x14ac:dyDescent="0.3">
      <c r="A2435" s="15" t="s">
        <v>6511</v>
      </c>
      <c r="B2435">
        <v>3.8639999999999999</v>
      </c>
      <c r="C2435" s="35">
        <v>46301.460370370369</v>
      </c>
    </row>
    <row r="2436" spans="1:3" x14ac:dyDescent="0.3">
      <c r="A2436" s="15" t="s">
        <v>6512</v>
      </c>
      <c r="B2436">
        <v>4.3319999999999999</v>
      </c>
      <c r="C2436" s="35">
        <v>46301.460370370369</v>
      </c>
    </row>
    <row r="2437" spans="1:3" x14ac:dyDescent="0.3">
      <c r="A2437" s="15" t="s">
        <v>6513</v>
      </c>
      <c r="B2437">
        <v>2.9510000000000001</v>
      </c>
      <c r="C2437" s="35">
        <v>46301.460370370369</v>
      </c>
    </row>
    <row r="2438" spans="1:3" x14ac:dyDescent="0.3">
      <c r="A2438" s="15" t="s">
        <v>6514</v>
      </c>
      <c r="B2438">
        <v>4.1669999999999998</v>
      </c>
      <c r="C2438" s="35">
        <v>46301.460370370369</v>
      </c>
    </row>
    <row r="2439" spans="1:3" x14ac:dyDescent="0.3">
      <c r="A2439" s="15" t="s">
        <v>6515</v>
      </c>
      <c r="B2439">
        <v>0.72799999999999998</v>
      </c>
      <c r="C2439" s="35">
        <v>46301.460370370369</v>
      </c>
    </row>
    <row r="2440" spans="1:3" x14ac:dyDescent="0.3">
      <c r="A2440" s="15" t="s">
        <v>6516</v>
      </c>
      <c r="B2440">
        <v>1.425</v>
      </c>
      <c r="C2440" s="35">
        <v>46301.460370370369</v>
      </c>
    </row>
    <row r="2441" spans="1:3" x14ac:dyDescent="0.3">
      <c r="A2441" s="15" t="s">
        <v>6517</v>
      </c>
      <c r="B2441">
        <v>1.262</v>
      </c>
      <c r="C2441" s="35">
        <v>46301.460370370369</v>
      </c>
    </row>
    <row r="2442" spans="1:3" x14ac:dyDescent="0.3">
      <c r="A2442" s="15" t="s">
        <v>6518</v>
      </c>
      <c r="B2442">
        <v>0.71599999999999997</v>
      </c>
      <c r="C2442" s="35">
        <v>46301.460370370369</v>
      </c>
    </row>
    <row r="2443" spans="1:3" x14ac:dyDescent="0.3">
      <c r="A2443" s="15" t="s">
        <v>6519</v>
      </c>
      <c r="B2443">
        <v>2.0419999999999998</v>
      </c>
      <c r="C2443" s="35">
        <v>46301.460370370369</v>
      </c>
    </row>
    <row r="2444" spans="1:3" x14ac:dyDescent="0.3">
      <c r="A2444" s="15" t="s">
        <v>6520</v>
      </c>
      <c r="B2444">
        <v>1.335</v>
      </c>
      <c r="C2444" s="35">
        <v>46301.460370370369</v>
      </c>
    </row>
    <row r="2445" spans="1:3" x14ac:dyDescent="0.3">
      <c r="A2445" s="15" t="s">
        <v>6521</v>
      </c>
      <c r="B2445">
        <v>4.1950000000000003</v>
      </c>
      <c r="C2445" s="35">
        <v>46301.460370370369</v>
      </c>
    </row>
    <row r="2446" spans="1:3" x14ac:dyDescent="0.3">
      <c r="A2446" s="15" t="s">
        <v>6522</v>
      </c>
      <c r="B2446">
        <v>0.52200000000000002</v>
      </c>
      <c r="C2446" s="35">
        <v>46301.460370370369</v>
      </c>
    </row>
    <row r="2447" spans="1:3" x14ac:dyDescent="0.3">
      <c r="A2447" s="15" t="s">
        <v>6523</v>
      </c>
      <c r="B2447">
        <v>1.3280000000000001</v>
      </c>
      <c r="C2447" s="35">
        <v>46301.460370370369</v>
      </c>
    </row>
    <row r="2448" spans="1:3" x14ac:dyDescent="0.3">
      <c r="A2448" s="15" t="s">
        <v>6524</v>
      </c>
      <c r="B2448">
        <v>2.0739999999999998</v>
      </c>
      <c r="C2448" s="35">
        <v>46301.460370370369</v>
      </c>
    </row>
    <row r="2449" spans="1:3" x14ac:dyDescent="0.3">
      <c r="A2449" s="15" t="s">
        <v>6525</v>
      </c>
      <c r="B2449">
        <v>12.076000000000001</v>
      </c>
      <c r="C2449" s="35">
        <v>46301.460370370369</v>
      </c>
    </row>
    <row r="2450" spans="1:3" x14ac:dyDescent="0.3">
      <c r="A2450" s="15" t="s">
        <v>6526</v>
      </c>
      <c r="B2450">
        <v>0.50700000000000001</v>
      </c>
      <c r="C2450" s="35">
        <v>46301.460370370369</v>
      </c>
    </row>
    <row r="2451" spans="1:3" x14ac:dyDescent="0.3">
      <c r="A2451" s="15" t="s">
        <v>6527</v>
      </c>
      <c r="B2451">
        <v>0.48899999999999999</v>
      </c>
      <c r="C2451" s="35">
        <v>46301.460370370369</v>
      </c>
    </row>
    <row r="2452" spans="1:3" x14ac:dyDescent="0.3">
      <c r="A2452" s="15" t="s">
        <v>6528</v>
      </c>
      <c r="B2452">
        <v>3.218</v>
      </c>
      <c r="C2452" s="35">
        <v>46301.460370370369</v>
      </c>
    </row>
    <row r="2453" spans="1:3" x14ac:dyDescent="0.3">
      <c r="A2453" s="15" t="s">
        <v>6529</v>
      </c>
      <c r="B2453">
        <v>4.8760000000000003</v>
      </c>
      <c r="C2453" s="35">
        <v>46301.460370370369</v>
      </c>
    </row>
    <row r="2454" spans="1:3" x14ac:dyDescent="0.3">
      <c r="A2454" s="15" t="s">
        <v>6530</v>
      </c>
      <c r="B2454">
        <v>63.25</v>
      </c>
      <c r="C2454" s="35">
        <v>46301.460370370369</v>
      </c>
    </row>
    <row r="2455" spans="1:3" x14ac:dyDescent="0.3">
      <c r="A2455" s="15" t="s">
        <v>6531</v>
      </c>
      <c r="B2455">
        <v>65.619</v>
      </c>
      <c r="C2455" s="35">
        <v>46301.460370370369</v>
      </c>
    </row>
    <row r="2456" spans="1:3" x14ac:dyDescent="0.3">
      <c r="A2456" s="15" t="s">
        <v>6532</v>
      </c>
      <c r="B2456">
        <v>66.195999999999998</v>
      </c>
      <c r="C2456" s="35">
        <v>46301.460370370369</v>
      </c>
    </row>
    <row r="2457" spans="1:3" x14ac:dyDescent="0.3">
      <c r="A2457" s="15" t="s">
        <v>6533</v>
      </c>
      <c r="B2457">
        <v>62.881999999999998</v>
      </c>
      <c r="C2457" s="35">
        <v>46301.460370370369</v>
      </c>
    </row>
    <row r="2458" spans="1:3" x14ac:dyDescent="0.3">
      <c r="A2458" s="15" t="s">
        <v>6534</v>
      </c>
      <c r="B2458">
        <v>0.76600000000000001</v>
      </c>
      <c r="C2458" s="35">
        <v>46301.460370370369</v>
      </c>
    </row>
    <row r="2459" spans="1:3" x14ac:dyDescent="0.3">
      <c r="A2459" s="15" t="s">
        <v>6535</v>
      </c>
      <c r="B2459">
        <v>2.1720000000000002</v>
      </c>
      <c r="C2459" s="35">
        <v>46301.460370370369</v>
      </c>
    </row>
    <row r="2460" spans="1:3" x14ac:dyDescent="0.3">
      <c r="A2460" s="15" t="s">
        <v>6536</v>
      </c>
      <c r="B2460">
        <v>2.8940000000000001</v>
      </c>
      <c r="C2460" s="35">
        <v>46301.460370370369</v>
      </c>
    </row>
    <row r="2461" spans="1:3" x14ac:dyDescent="0.3">
      <c r="A2461" s="15" t="s">
        <v>6537</v>
      </c>
      <c r="B2461">
        <v>0.61299999999999999</v>
      </c>
      <c r="C2461" s="35">
        <v>46301.460370370369</v>
      </c>
    </row>
    <row r="2462" spans="1:3" x14ac:dyDescent="0.3">
      <c r="A2462" s="15" t="s">
        <v>6538</v>
      </c>
      <c r="B2462">
        <v>0.38</v>
      </c>
      <c r="C2462" s="35">
        <v>46301.460370370369</v>
      </c>
    </row>
    <row r="2463" spans="1:3" x14ac:dyDescent="0.3">
      <c r="A2463" s="15" t="s">
        <v>6539</v>
      </c>
      <c r="B2463">
        <v>4.3780000000000001</v>
      </c>
      <c r="C2463" s="35">
        <v>46301.460370370369</v>
      </c>
    </row>
    <row r="2464" spans="1:3" x14ac:dyDescent="0.3">
      <c r="A2464" s="15" t="s">
        <v>6540</v>
      </c>
      <c r="B2464">
        <v>4.1230000000000002</v>
      </c>
      <c r="C2464" s="35">
        <v>46301.460370370369</v>
      </c>
    </row>
    <row r="2465" spans="1:3" x14ac:dyDescent="0.3">
      <c r="A2465" s="15" t="s">
        <v>6575</v>
      </c>
      <c r="B2465">
        <v>1.9970000000000001</v>
      </c>
      <c r="C2465" s="35">
        <v>46302.404618055552</v>
      </c>
    </row>
    <row r="2466" spans="1:3" x14ac:dyDescent="0.3">
      <c r="A2466" s="15" t="s">
        <v>6576</v>
      </c>
      <c r="B2466">
        <v>2.6440000000000001</v>
      </c>
      <c r="C2466" s="35">
        <v>46302.404618055552</v>
      </c>
    </row>
    <row r="2467" spans="1:3" x14ac:dyDescent="0.3">
      <c r="A2467" s="15" t="s">
        <v>6577</v>
      </c>
      <c r="B2467">
        <v>3.016</v>
      </c>
      <c r="C2467" s="35">
        <v>46302.404618055552</v>
      </c>
    </row>
    <row r="2468" spans="1:3" x14ac:dyDescent="0.3">
      <c r="A2468" s="15" t="s">
        <v>6578</v>
      </c>
      <c r="B2468">
        <v>3.3570000000000002</v>
      </c>
      <c r="C2468" s="35">
        <v>46302.404618055552</v>
      </c>
    </row>
    <row r="2469" spans="1:3" x14ac:dyDescent="0.3">
      <c r="A2469" s="15" t="s">
        <v>6579</v>
      </c>
      <c r="B2469">
        <v>0.55900000000000005</v>
      </c>
      <c r="C2469" s="35">
        <v>46302.404618055552</v>
      </c>
    </row>
    <row r="2470" spans="1:3" x14ac:dyDescent="0.3">
      <c r="A2470" s="15" t="s">
        <v>6580</v>
      </c>
      <c r="B2470">
        <v>2.1379999999999999</v>
      </c>
      <c r="C2470" s="35">
        <v>46302.404618055552</v>
      </c>
    </row>
    <row r="2471" spans="1:3" x14ac:dyDescent="0.3">
      <c r="A2471" s="15" t="s">
        <v>6581</v>
      </c>
      <c r="B2471">
        <v>2.8580000000000001</v>
      </c>
      <c r="C2471" s="35">
        <v>46302.404618055552</v>
      </c>
    </row>
    <row r="2472" spans="1:3" x14ac:dyDescent="0.3">
      <c r="A2472" s="15" t="s">
        <v>6582</v>
      </c>
      <c r="B2472">
        <v>1.1040000000000001</v>
      </c>
      <c r="C2472" s="35">
        <v>46302.404618055552</v>
      </c>
    </row>
    <row r="2473" spans="1:3" x14ac:dyDescent="0.3">
      <c r="A2473" s="15" t="s">
        <v>6583</v>
      </c>
      <c r="B2473">
        <v>1.3879999999999999</v>
      </c>
      <c r="C2473" s="35">
        <v>46302.404618055552</v>
      </c>
    </row>
    <row r="2474" spans="1:3" x14ac:dyDescent="0.3">
      <c r="A2474" s="15" t="s">
        <v>6584</v>
      </c>
      <c r="B2474">
        <v>0.65400000000000003</v>
      </c>
      <c r="C2474" s="35">
        <v>46302.404618055552</v>
      </c>
    </row>
    <row r="2475" spans="1:3" x14ac:dyDescent="0.3">
      <c r="A2475" s="15" t="s">
        <v>6585</v>
      </c>
      <c r="B2475">
        <v>3.7120000000000002</v>
      </c>
      <c r="C2475" s="35">
        <v>46302.404618055552</v>
      </c>
    </row>
    <row r="2476" spans="1:3" x14ac:dyDescent="0.3">
      <c r="A2476" s="15" t="s">
        <v>6586</v>
      </c>
      <c r="B2476">
        <v>1.772</v>
      </c>
      <c r="C2476" s="35">
        <v>46302.404618055552</v>
      </c>
    </row>
    <row r="2477" spans="1:3" x14ac:dyDescent="0.3">
      <c r="A2477" s="15" t="s">
        <v>6587</v>
      </c>
      <c r="B2477">
        <v>6.25</v>
      </c>
      <c r="C2477" s="35">
        <v>46302.404618055552</v>
      </c>
    </row>
    <row r="2478" spans="1:3" x14ac:dyDescent="0.3">
      <c r="A2478" s="15" t="s">
        <v>6588</v>
      </c>
      <c r="B2478">
        <v>4.3739999999999997</v>
      </c>
      <c r="C2478" s="35">
        <v>46302.404618055552</v>
      </c>
    </row>
    <row r="2479" spans="1:3" x14ac:dyDescent="0.3">
      <c r="A2479" s="15" t="s">
        <v>6589</v>
      </c>
      <c r="B2479">
        <v>1.641</v>
      </c>
      <c r="C2479" s="35">
        <v>46302.404618055552</v>
      </c>
    </row>
    <row r="2480" spans="1:3" x14ac:dyDescent="0.3">
      <c r="A2480" s="15" t="s">
        <v>6590</v>
      </c>
      <c r="B2480">
        <v>3.242</v>
      </c>
      <c r="C2480" s="35">
        <v>46302.404618055552</v>
      </c>
    </row>
    <row r="2481" spans="1:3" x14ac:dyDescent="0.3">
      <c r="A2481" s="15" t="s">
        <v>6591</v>
      </c>
      <c r="B2481">
        <v>4.0819999999999999</v>
      </c>
      <c r="C2481" s="35">
        <v>46302.404618055552</v>
      </c>
    </row>
    <row r="2482" spans="1:3" x14ac:dyDescent="0.3">
      <c r="A2482" s="15" t="s">
        <v>6592</v>
      </c>
      <c r="B2482">
        <v>1.347</v>
      </c>
      <c r="C2482" s="35">
        <v>46302.404618055552</v>
      </c>
    </row>
    <row r="2483" spans="1:3" x14ac:dyDescent="0.3">
      <c r="A2483" s="15" t="s">
        <v>6593</v>
      </c>
      <c r="B2483">
        <v>3.7240000000000002</v>
      </c>
      <c r="C2483" s="35">
        <v>46302.404618055552</v>
      </c>
    </row>
    <row r="2484" spans="1:3" x14ac:dyDescent="0.3">
      <c r="A2484" s="15" t="s">
        <v>6594</v>
      </c>
      <c r="B2484">
        <v>28.152000000000001</v>
      </c>
      <c r="C2484" s="35">
        <v>46302.404618055552</v>
      </c>
    </row>
    <row r="2485" spans="1:3" x14ac:dyDescent="0.3">
      <c r="A2485" s="15" t="s">
        <v>6595</v>
      </c>
      <c r="B2485">
        <v>4.4089999999999998</v>
      </c>
      <c r="C2485" s="35">
        <v>46302.404618055552</v>
      </c>
    </row>
    <row r="2486" spans="1:3" x14ac:dyDescent="0.3">
      <c r="A2486" s="15" t="s">
        <v>6596</v>
      </c>
      <c r="B2486">
        <v>2.3839999999999999</v>
      </c>
      <c r="C2486" s="35">
        <v>46302.404618055552</v>
      </c>
    </row>
    <row r="2487" spans="1:3" x14ac:dyDescent="0.3">
      <c r="A2487" s="15" t="s">
        <v>6597</v>
      </c>
      <c r="B2487">
        <v>3.1920000000000002</v>
      </c>
      <c r="C2487" s="35">
        <v>46302.404618055552</v>
      </c>
    </row>
    <row r="2488" spans="1:3" x14ac:dyDescent="0.3">
      <c r="A2488" s="15" t="s">
        <v>6598</v>
      </c>
      <c r="B2488">
        <v>1.758</v>
      </c>
      <c r="C2488" s="35">
        <v>46302.404618055552</v>
      </c>
    </row>
    <row r="2489" spans="1:3" x14ac:dyDescent="0.3">
      <c r="A2489" s="15" t="s">
        <v>6599</v>
      </c>
      <c r="B2489">
        <v>0.28399999999999997</v>
      </c>
      <c r="C2489" s="35">
        <v>46302.404618055552</v>
      </c>
    </row>
    <row r="2490" spans="1:3" x14ac:dyDescent="0.3">
      <c r="A2490" s="15" t="s">
        <v>6600</v>
      </c>
      <c r="B2490">
        <v>0.26800000000000002</v>
      </c>
      <c r="C2490" s="35">
        <v>46302.404618055552</v>
      </c>
    </row>
    <row r="2491" spans="1:3" x14ac:dyDescent="0.3">
      <c r="A2491" s="15" t="s">
        <v>6601</v>
      </c>
      <c r="B2491">
        <v>8.8999999999999996E-2</v>
      </c>
      <c r="C2491" s="35">
        <v>46302.404618055552</v>
      </c>
    </row>
    <row r="2492" spans="1:3" x14ac:dyDescent="0.3">
      <c r="A2492" s="15" t="s">
        <v>6602</v>
      </c>
      <c r="B2492">
        <v>1.7999999999999999E-2</v>
      </c>
      <c r="C2492" s="35">
        <v>46302.404618055552</v>
      </c>
    </row>
    <row r="2493" spans="1:3" x14ac:dyDescent="0.3">
      <c r="A2493" s="15" t="s">
        <v>6603</v>
      </c>
      <c r="B2493">
        <v>2E-3</v>
      </c>
      <c r="C2493" s="35">
        <v>46302.404618055552</v>
      </c>
    </row>
    <row r="2494" spans="1:3" x14ac:dyDescent="0.3">
      <c r="A2494" s="15" t="s">
        <v>6604</v>
      </c>
      <c r="B2494">
        <v>0.66800000000000004</v>
      </c>
      <c r="C2494" s="35">
        <v>46302.404618055552</v>
      </c>
    </row>
    <row r="2495" spans="1:3" x14ac:dyDescent="0.3">
      <c r="A2495" s="15" t="s">
        <v>6605</v>
      </c>
      <c r="B2495">
        <v>4.9509999999999996</v>
      </c>
      <c r="C2495" s="35">
        <v>46302.404618055552</v>
      </c>
    </row>
    <row r="2496" spans="1:3" x14ac:dyDescent="0.3">
      <c r="A2496" s="15" t="s">
        <v>6606</v>
      </c>
      <c r="B2496">
        <v>0.66800000000000004</v>
      </c>
      <c r="C2496" s="35">
        <v>46302.404618055552</v>
      </c>
    </row>
    <row r="2497" spans="1:3" x14ac:dyDescent="0.3">
      <c r="A2497" s="15" t="s">
        <v>6607</v>
      </c>
      <c r="B2497">
        <v>8.375</v>
      </c>
      <c r="C2497" s="35">
        <v>46302.404618055552</v>
      </c>
    </row>
    <row r="2498" spans="1:3" x14ac:dyDescent="0.3">
      <c r="A2498" s="15" t="s">
        <v>6608</v>
      </c>
      <c r="B2498">
        <v>6.9160000000000004</v>
      </c>
      <c r="C2498" s="35">
        <v>46302.404618055552</v>
      </c>
    </row>
    <row r="2499" spans="1:3" x14ac:dyDescent="0.3">
      <c r="A2499" s="15" t="s">
        <v>6609</v>
      </c>
      <c r="B2499">
        <v>3.786</v>
      </c>
      <c r="C2499" s="35">
        <v>46302.404618055552</v>
      </c>
    </row>
    <row r="2500" spans="1:3" x14ac:dyDescent="0.3">
      <c r="A2500" s="15" t="s">
        <v>6610</v>
      </c>
      <c r="B2500">
        <v>4.6550000000000002</v>
      </c>
      <c r="C2500" s="35">
        <v>46302.404618055552</v>
      </c>
    </row>
    <row r="2501" spans="1:3" x14ac:dyDescent="0.3">
      <c r="A2501" s="15" t="s">
        <v>6611</v>
      </c>
      <c r="B2501">
        <v>4.6219999999999999</v>
      </c>
      <c r="C2501" s="35">
        <v>46302.404618055552</v>
      </c>
    </row>
    <row r="2502" spans="1:3" x14ac:dyDescent="0.3">
      <c r="A2502" s="15" t="s">
        <v>6612</v>
      </c>
      <c r="B2502">
        <v>1.429</v>
      </c>
      <c r="C2502" s="35">
        <v>46302.404618055552</v>
      </c>
    </row>
    <row r="2503" spans="1:3" x14ac:dyDescent="0.3">
      <c r="A2503" s="15" t="s">
        <v>6613</v>
      </c>
      <c r="B2503">
        <v>1.724</v>
      </c>
      <c r="C2503" s="35">
        <v>46302.404618055552</v>
      </c>
    </row>
    <row r="2504" spans="1:3" x14ac:dyDescent="0.3">
      <c r="A2504" s="15" t="s">
        <v>6614</v>
      </c>
      <c r="B2504">
        <v>1.8049999999999999</v>
      </c>
      <c r="C2504" s="35">
        <v>46302.404618055552</v>
      </c>
    </row>
    <row r="2505" spans="1:3" x14ac:dyDescent="0.3">
      <c r="A2505" s="15" t="s">
        <v>6615</v>
      </c>
      <c r="B2505">
        <v>1.0049999999999999</v>
      </c>
      <c r="C2505" s="35">
        <v>46302.404618055552</v>
      </c>
    </row>
    <row r="2506" spans="1:3" x14ac:dyDescent="0.3">
      <c r="A2506" s="15" t="s">
        <v>6616</v>
      </c>
      <c r="B2506">
        <v>7.109</v>
      </c>
      <c r="C2506" s="35">
        <v>46302.404618055552</v>
      </c>
    </row>
    <row r="2507" spans="1:3" x14ac:dyDescent="0.3">
      <c r="A2507" s="15" t="s">
        <v>6617</v>
      </c>
      <c r="B2507">
        <v>13.055999999999999</v>
      </c>
      <c r="C2507" s="35">
        <v>46302.404618055552</v>
      </c>
    </row>
    <row r="2508" spans="1:3" x14ac:dyDescent="0.3">
      <c r="A2508" s="15" t="s">
        <v>6618</v>
      </c>
      <c r="B2508">
        <v>17.562000000000001</v>
      </c>
      <c r="C2508" s="35">
        <v>46302.404618055552</v>
      </c>
    </row>
    <row r="2509" spans="1:3" x14ac:dyDescent="0.3">
      <c r="A2509" s="15" t="s">
        <v>6619</v>
      </c>
      <c r="B2509">
        <v>3.7040000000000002</v>
      </c>
      <c r="C2509" s="35">
        <v>46302.404618055552</v>
      </c>
    </row>
    <row r="2510" spans="1:3" x14ac:dyDescent="0.3">
      <c r="A2510" s="15" t="s">
        <v>6620</v>
      </c>
      <c r="B2510">
        <v>1.5660000000000001</v>
      </c>
      <c r="C2510" s="35">
        <v>46302.404618055552</v>
      </c>
    </row>
    <row r="2511" spans="1:3" x14ac:dyDescent="0.3">
      <c r="A2511" s="15" t="s">
        <v>6621</v>
      </c>
      <c r="B2511">
        <v>5.577</v>
      </c>
      <c r="C2511" s="35">
        <v>46302.404618055552</v>
      </c>
    </row>
    <row r="2512" spans="1:3" x14ac:dyDescent="0.3">
      <c r="A2512" s="15" t="s">
        <v>6622</v>
      </c>
      <c r="B2512">
        <v>2.516</v>
      </c>
      <c r="C2512" s="35">
        <v>46302.404618055552</v>
      </c>
    </row>
    <row r="2513" spans="1:3" x14ac:dyDescent="0.3">
      <c r="A2513" s="15" t="s">
        <v>6623</v>
      </c>
      <c r="B2513">
        <v>2.31</v>
      </c>
      <c r="C2513" s="35">
        <v>46302.404618055552</v>
      </c>
    </row>
    <row r="2514" spans="1:3" x14ac:dyDescent="0.3">
      <c r="A2514" s="15" t="s">
        <v>6624</v>
      </c>
      <c r="B2514">
        <v>5.0540000000000003</v>
      </c>
      <c r="C2514" s="35">
        <v>46302.404618055552</v>
      </c>
    </row>
    <row r="2515" spans="1:3" x14ac:dyDescent="0.3">
      <c r="A2515" s="15" t="s">
        <v>6625</v>
      </c>
      <c r="B2515">
        <v>0.74</v>
      </c>
      <c r="C2515" s="35">
        <v>46302.404618055552</v>
      </c>
    </row>
    <row r="2516" spans="1:3" x14ac:dyDescent="0.3">
      <c r="A2516" s="15" t="s">
        <v>6626</v>
      </c>
      <c r="B2516">
        <v>1.3380000000000001</v>
      </c>
      <c r="C2516" s="35">
        <v>46302.404618055552</v>
      </c>
    </row>
    <row r="2517" spans="1:3" x14ac:dyDescent="0.3">
      <c r="A2517" s="15" t="s">
        <v>6627</v>
      </c>
      <c r="B2517">
        <v>0.83799999999999997</v>
      </c>
      <c r="C2517" s="35">
        <v>46302.404618055552</v>
      </c>
    </row>
    <row r="2518" spans="1:3" x14ac:dyDescent="0.3">
      <c r="A2518" s="15" t="s">
        <v>6628</v>
      </c>
      <c r="B2518">
        <v>6.306</v>
      </c>
      <c r="C2518" s="35">
        <v>46302.404618055552</v>
      </c>
    </row>
    <row r="2519" spans="1:3" x14ac:dyDescent="0.3">
      <c r="A2519" s="15" t="s">
        <v>6629</v>
      </c>
      <c r="B2519">
        <v>1.1619999999999999</v>
      </c>
      <c r="C2519" s="35">
        <v>46302.404618055552</v>
      </c>
    </row>
    <row r="2520" spans="1:3" x14ac:dyDescent="0.3">
      <c r="A2520" s="15" t="s">
        <v>6630</v>
      </c>
      <c r="B2520">
        <v>1.07</v>
      </c>
      <c r="C2520" s="35">
        <v>46302.404618055552</v>
      </c>
    </row>
    <row r="2521" spans="1:3" x14ac:dyDescent="0.3">
      <c r="A2521" s="15" t="s">
        <v>6631</v>
      </c>
      <c r="B2521">
        <v>0.96199999999999997</v>
      </c>
      <c r="C2521" s="35">
        <v>46302.404618055552</v>
      </c>
    </row>
    <row r="2522" spans="1:3" x14ac:dyDescent="0.3">
      <c r="A2522" s="15" t="s">
        <v>6632</v>
      </c>
      <c r="B2522">
        <v>1.3740000000000001</v>
      </c>
      <c r="C2522" s="35">
        <v>46302.404618055552</v>
      </c>
    </row>
    <row r="2523" spans="1:3" x14ac:dyDescent="0.3">
      <c r="A2523" s="15" t="s">
        <v>6633</v>
      </c>
      <c r="B2523">
        <v>0.51300000000000001</v>
      </c>
      <c r="C2523" s="35">
        <v>46302.404618055552</v>
      </c>
    </row>
    <row r="2524" spans="1:3" x14ac:dyDescent="0.3">
      <c r="A2524" s="15" t="s">
        <v>6634</v>
      </c>
      <c r="B2524">
        <v>0.34100000000000003</v>
      </c>
      <c r="C2524" s="35">
        <v>46302.404618055552</v>
      </c>
    </row>
    <row r="2525" spans="1:3" x14ac:dyDescent="0.3">
      <c r="A2525" s="15" t="s">
        <v>6635</v>
      </c>
      <c r="B2525">
        <v>1.8520000000000001</v>
      </c>
      <c r="C2525" s="35">
        <v>46302.404618055552</v>
      </c>
    </row>
    <row r="2526" spans="1:3" x14ac:dyDescent="0.3">
      <c r="A2526" s="15" t="s">
        <v>6636</v>
      </c>
      <c r="B2526">
        <v>1.3979999999999999</v>
      </c>
      <c r="C2526" s="35">
        <v>46302.404618055552</v>
      </c>
    </row>
    <row r="2527" spans="1:3" x14ac:dyDescent="0.3">
      <c r="A2527" s="15" t="s">
        <v>6637</v>
      </c>
      <c r="B2527">
        <v>1.377</v>
      </c>
      <c r="C2527" s="35">
        <v>46302.404618055552</v>
      </c>
    </row>
    <row r="2528" spans="1:3" x14ac:dyDescent="0.3">
      <c r="A2528" s="15" t="s">
        <v>6638</v>
      </c>
      <c r="B2528">
        <v>1.3839999999999999</v>
      </c>
      <c r="C2528" s="35">
        <v>46302.404618055552</v>
      </c>
    </row>
    <row r="2529" spans="1:3" x14ac:dyDescent="0.3">
      <c r="A2529" s="15" t="s">
        <v>6639</v>
      </c>
      <c r="B2529">
        <v>1.26</v>
      </c>
      <c r="C2529" s="35">
        <v>46302.404618055552</v>
      </c>
    </row>
    <row r="2530" spans="1:3" x14ac:dyDescent="0.3">
      <c r="A2530" s="15" t="s">
        <v>6640</v>
      </c>
      <c r="B2530">
        <v>1.1479999999999999</v>
      </c>
      <c r="C2530" s="35">
        <v>46302.404618055552</v>
      </c>
    </row>
    <row r="2531" spans="1:3" x14ac:dyDescent="0.3">
      <c r="A2531" s="15" t="s">
        <v>6641</v>
      </c>
      <c r="B2531">
        <v>0.44700000000000001</v>
      </c>
      <c r="C2531" s="35">
        <v>46302.404618055552</v>
      </c>
    </row>
    <row r="2532" spans="1:3" x14ac:dyDescent="0.3">
      <c r="A2532" s="15" t="s">
        <v>6642</v>
      </c>
      <c r="B2532">
        <v>1.62</v>
      </c>
      <c r="C2532" s="35">
        <v>46302.404618055552</v>
      </c>
    </row>
    <row r="2533" spans="1:3" x14ac:dyDescent="0.3">
      <c r="A2533" s="15" t="s">
        <v>6643</v>
      </c>
      <c r="B2533">
        <v>3.5390000000000001</v>
      </c>
      <c r="C2533" s="35">
        <v>46302.404618055552</v>
      </c>
    </row>
    <row r="2534" spans="1:3" x14ac:dyDescent="0.3">
      <c r="A2534" s="15" t="s">
        <v>6644</v>
      </c>
      <c r="B2534">
        <v>1.19</v>
      </c>
      <c r="C2534" s="35">
        <v>46302.404618055552</v>
      </c>
    </row>
    <row r="2535" spans="1:3" x14ac:dyDescent="0.3">
      <c r="A2535" s="15" t="s">
        <v>6645</v>
      </c>
      <c r="B2535">
        <v>3.0950000000000002</v>
      </c>
      <c r="C2535" s="35">
        <v>46302.404618055552</v>
      </c>
    </row>
    <row r="2536" spans="1:3" x14ac:dyDescent="0.3">
      <c r="A2536" s="15" t="s">
        <v>6646</v>
      </c>
      <c r="B2536">
        <v>6.4980000000000002</v>
      </c>
      <c r="C2536" s="35">
        <v>46302.404618055552</v>
      </c>
    </row>
    <row r="2537" spans="1:3" x14ac:dyDescent="0.3">
      <c r="A2537" s="15" t="s">
        <v>6647</v>
      </c>
      <c r="B2537">
        <v>5.6000000000000001E-2</v>
      </c>
      <c r="C2537" s="35">
        <v>46302.404618055552</v>
      </c>
    </row>
    <row r="2538" spans="1:3" x14ac:dyDescent="0.3">
      <c r="A2538" s="15" t="s">
        <v>6648</v>
      </c>
      <c r="B2538">
        <v>5.1719999999999997</v>
      </c>
      <c r="C2538" s="35">
        <v>46302.404618055552</v>
      </c>
    </row>
    <row r="2539" spans="1:3" x14ac:dyDescent="0.3">
      <c r="A2539" s="15" t="s">
        <v>6649</v>
      </c>
      <c r="B2539">
        <v>2.36</v>
      </c>
      <c r="C2539" s="35">
        <v>46302.404618055552</v>
      </c>
    </row>
    <row r="2540" spans="1:3" x14ac:dyDescent="0.3">
      <c r="A2540" s="15" t="s">
        <v>6650</v>
      </c>
      <c r="B2540">
        <v>3.8540000000000001</v>
      </c>
      <c r="C2540" s="35">
        <v>46302.404618055552</v>
      </c>
    </row>
    <row r="2541" spans="1:3" x14ac:dyDescent="0.3">
      <c r="A2541" s="15" t="s">
        <v>6651</v>
      </c>
      <c r="B2541">
        <v>1.3859999999999999</v>
      </c>
      <c r="C2541" s="35">
        <v>46302.404618055552</v>
      </c>
    </row>
    <row r="2542" spans="1:3" x14ac:dyDescent="0.3">
      <c r="A2542" s="15" t="s">
        <v>6652</v>
      </c>
      <c r="B2542">
        <v>0.45800000000000002</v>
      </c>
      <c r="C2542" s="35">
        <v>46302.404618055552</v>
      </c>
    </row>
    <row r="2543" spans="1:3" x14ac:dyDescent="0.3">
      <c r="A2543" s="15" t="s">
        <v>6653</v>
      </c>
      <c r="B2543">
        <v>5.7240000000000002</v>
      </c>
      <c r="C2543" s="35">
        <v>46302.404618055552</v>
      </c>
    </row>
    <row r="2544" spans="1:3" x14ac:dyDescent="0.3">
      <c r="A2544" s="15" t="s">
        <v>6654</v>
      </c>
      <c r="B2544">
        <v>0.30499999999999999</v>
      </c>
      <c r="C2544" s="35">
        <v>46302.404618055552</v>
      </c>
    </row>
    <row r="2545" spans="1:3" x14ac:dyDescent="0.3">
      <c r="A2545" s="15" t="s">
        <v>6655</v>
      </c>
      <c r="B2545">
        <v>1.6220000000000001</v>
      </c>
      <c r="C2545" s="35">
        <v>46302.404618055552</v>
      </c>
    </row>
    <row r="2546" spans="1:3" x14ac:dyDescent="0.3">
      <c r="A2546" s="15" t="s">
        <v>6656</v>
      </c>
      <c r="B2546">
        <v>1.4179999999999999</v>
      </c>
      <c r="C2546" s="35">
        <v>46302.404618055552</v>
      </c>
    </row>
    <row r="2547" spans="1:3" x14ac:dyDescent="0.3">
      <c r="A2547" s="15" t="s">
        <v>6657</v>
      </c>
      <c r="B2547">
        <v>0.61699999999999999</v>
      </c>
      <c r="C2547" s="35">
        <v>46302.404618055552</v>
      </c>
    </row>
    <row r="2548" spans="1:3" x14ac:dyDescent="0.3">
      <c r="A2548" s="15" t="s">
        <v>6658</v>
      </c>
      <c r="B2548">
        <v>0.33</v>
      </c>
      <c r="C2548" s="35">
        <v>46302.404618055552</v>
      </c>
    </row>
    <row r="2549" spans="1:3" x14ac:dyDescent="0.3">
      <c r="A2549" s="15" t="s">
        <v>6659</v>
      </c>
      <c r="B2549">
        <v>2.052</v>
      </c>
      <c r="C2549" s="35">
        <v>46302.404618055552</v>
      </c>
    </row>
    <row r="2550" spans="1:3" x14ac:dyDescent="0.3">
      <c r="A2550" s="15" t="s">
        <v>6660</v>
      </c>
      <c r="B2550">
        <v>1.2E-2</v>
      </c>
      <c r="C2550" s="35">
        <v>46302.404618055552</v>
      </c>
    </row>
    <row r="2551" spans="1:3" x14ac:dyDescent="0.3">
      <c r="A2551" s="15" t="s">
        <v>6661</v>
      </c>
      <c r="B2551">
        <v>2.9950000000000001</v>
      </c>
      <c r="C2551" s="35">
        <v>46302.404618055552</v>
      </c>
    </row>
    <row r="2552" spans="1:3" x14ac:dyDescent="0.3">
      <c r="A2552" s="15" t="s">
        <v>6662</v>
      </c>
      <c r="B2552">
        <v>20.222999999999999</v>
      </c>
      <c r="C2552" s="35">
        <v>46302.404618055552</v>
      </c>
    </row>
    <row r="2553" spans="1:3" x14ac:dyDescent="0.3">
      <c r="A2553" s="15" t="s">
        <v>6663</v>
      </c>
      <c r="B2553">
        <v>16.869</v>
      </c>
      <c r="C2553" s="35">
        <v>46302.404618055552</v>
      </c>
    </row>
    <row r="2554" spans="1:3" x14ac:dyDescent="0.3">
      <c r="A2554" s="15" t="s">
        <v>6664</v>
      </c>
      <c r="B2554">
        <v>23.622</v>
      </c>
      <c r="C2554" s="35">
        <v>46302.404618055552</v>
      </c>
    </row>
    <row r="2555" spans="1:3" x14ac:dyDescent="0.3">
      <c r="A2555" s="15" t="s">
        <v>6665</v>
      </c>
      <c r="B2555">
        <v>17.434000000000001</v>
      </c>
      <c r="C2555" s="35">
        <v>46302.404618055552</v>
      </c>
    </row>
    <row r="2556" spans="1:3" x14ac:dyDescent="0.3">
      <c r="A2556" s="15" t="s">
        <v>6666</v>
      </c>
      <c r="B2556">
        <v>9.9870000000000001</v>
      </c>
      <c r="C2556" s="35">
        <v>46302.404618055552</v>
      </c>
    </row>
    <row r="2557" spans="1:3" x14ac:dyDescent="0.3">
      <c r="A2557" s="15" t="s">
        <v>6667</v>
      </c>
      <c r="B2557">
        <v>1.1240000000000001</v>
      </c>
      <c r="C2557" s="35">
        <v>46302.404618055552</v>
      </c>
    </row>
    <row r="2558" spans="1:3" x14ac:dyDescent="0.3">
      <c r="A2558" s="15" t="s">
        <v>6668</v>
      </c>
      <c r="B2558">
        <v>4.0030000000000001</v>
      </c>
      <c r="C2558" s="35">
        <v>46302.404618055552</v>
      </c>
    </row>
    <row r="2559" spans="1:3" x14ac:dyDescent="0.3">
      <c r="A2559" s="15" t="s">
        <v>6669</v>
      </c>
      <c r="B2559">
        <v>0.73299999999999998</v>
      </c>
      <c r="C2559" s="35">
        <v>46302.404618055552</v>
      </c>
    </row>
    <row r="2560" spans="1:3" x14ac:dyDescent="0.3">
      <c r="A2560" s="15" t="s">
        <v>6670</v>
      </c>
      <c r="B2560">
        <v>7.63</v>
      </c>
      <c r="C2560" s="35">
        <v>46302.404618055552</v>
      </c>
    </row>
    <row r="2561" spans="1:3" x14ac:dyDescent="0.3">
      <c r="A2561" s="15" t="s">
        <v>6671</v>
      </c>
      <c r="B2561">
        <v>4.3369999999999997</v>
      </c>
      <c r="C2561" s="35">
        <v>46302.404618055552</v>
      </c>
    </row>
    <row r="2562" spans="1:3" x14ac:dyDescent="0.3">
      <c r="A2562" s="15" t="s">
        <v>6672</v>
      </c>
      <c r="B2562">
        <v>2.665</v>
      </c>
      <c r="C2562" s="35">
        <v>46302.404618055552</v>
      </c>
    </row>
    <row r="2563" spans="1:3" x14ac:dyDescent="0.3">
      <c r="A2563" s="15" t="s">
        <v>6673</v>
      </c>
      <c r="B2563">
        <v>1.627</v>
      </c>
      <c r="C2563" s="35">
        <v>46302.404618055552</v>
      </c>
    </row>
    <row r="2564" spans="1:3" x14ac:dyDescent="0.3">
      <c r="A2564" s="15" t="s">
        <v>6674</v>
      </c>
      <c r="B2564">
        <v>0.91500000000000004</v>
      </c>
      <c r="C2564" s="35">
        <v>46302.404618055552</v>
      </c>
    </row>
    <row r="2565" spans="1:3" x14ac:dyDescent="0.3">
      <c r="A2565" s="15" t="s">
        <v>6675</v>
      </c>
      <c r="B2565">
        <v>0.57599999999999996</v>
      </c>
      <c r="C2565" s="35">
        <v>46302.404618055552</v>
      </c>
    </row>
    <row r="2566" spans="1:3" x14ac:dyDescent="0.3">
      <c r="A2566" s="15" t="s">
        <v>6676</v>
      </c>
      <c r="B2566">
        <v>1.4570000000000001</v>
      </c>
      <c r="C2566" s="35">
        <v>46302.404618055552</v>
      </c>
    </row>
    <row r="2567" spans="1:3" x14ac:dyDescent="0.3">
      <c r="A2567" s="15" t="s">
        <v>6677</v>
      </c>
      <c r="B2567">
        <v>5.1740000000000004</v>
      </c>
      <c r="C2567" s="35">
        <v>46302.404618055552</v>
      </c>
    </row>
    <row r="2568" spans="1:3" x14ac:dyDescent="0.3">
      <c r="A2568" s="15" t="s">
        <v>6678</v>
      </c>
      <c r="B2568">
        <v>5.5419999999999998</v>
      </c>
      <c r="C2568" s="35">
        <v>46302.404618055552</v>
      </c>
    </row>
    <row r="2569" spans="1:3" x14ac:dyDescent="0.3">
      <c r="A2569" s="15" t="s">
        <v>6679</v>
      </c>
      <c r="B2569">
        <v>8.4009999999999998</v>
      </c>
      <c r="C2569" s="35">
        <v>46302.404618055552</v>
      </c>
    </row>
    <row r="2570" spans="1:3" x14ac:dyDescent="0.3">
      <c r="A2570" s="15" t="s">
        <v>6680</v>
      </c>
      <c r="B2570">
        <v>6.9939999999999998</v>
      </c>
      <c r="C2570" s="35">
        <v>46302.404618055552</v>
      </c>
    </row>
    <row r="2571" spans="1:3" x14ac:dyDescent="0.3">
      <c r="A2571" s="15" t="s">
        <v>6681</v>
      </c>
      <c r="B2571">
        <v>0.85099999999999998</v>
      </c>
      <c r="C2571" s="35">
        <v>46302.404618055552</v>
      </c>
    </row>
    <row r="2572" spans="1:3" x14ac:dyDescent="0.3">
      <c r="A2572" s="15" t="s">
        <v>6682</v>
      </c>
      <c r="B2572">
        <v>1.2250000000000001</v>
      </c>
      <c r="C2572" s="35">
        <v>46302.404618055552</v>
      </c>
    </row>
    <row r="2573" spans="1:3" x14ac:dyDescent="0.3">
      <c r="A2573" s="15" t="s">
        <v>6683</v>
      </c>
      <c r="B2573">
        <v>3.22</v>
      </c>
      <c r="C2573" s="35">
        <v>46302.404618055552</v>
      </c>
    </row>
    <row r="2574" spans="1:3" x14ac:dyDescent="0.3">
      <c r="A2574" s="15" t="s">
        <v>6684</v>
      </c>
      <c r="B2574">
        <v>1.5720000000000001</v>
      </c>
      <c r="C2574" s="35">
        <v>46302.404618055552</v>
      </c>
    </row>
    <row r="2575" spans="1:3" x14ac:dyDescent="0.3">
      <c r="A2575" s="15" t="s">
        <v>6685</v>
      </c>
      <c r="B2575">
        <v>5.5049999999999999</v>
      </c>
      <c r="C2575" s="35">
        <v>46302.404618055552</v>
      </c>
    </row>
    <row r="2576" spans="1:3" x14ac:dyDescent="0.3">
      <c r="A2576" s="15" t="s">
        <v>6686</v>
      </c>
      <c r="B2576">
        <v>0.56999999999999995</v>
      </c>
      <c r="C2576" s="35">
        <v>46302.404618055552</v>
      </c>
    </row>
    <row r="2577" spans="1:3" x14ac:dyDescent="0.3">
      <c r="A2577" s="15" t="s">
        <v>6687</v>
      </c>
      <c r="B2577">
        <v>0.218</v>
      </c>
      <c r="C2577" s="35">
        <v>46302.404618055552</v>
      </c>
    </row>
    <row r="2578" spans="1:3" x14ac:dyDescent="0.3">
      <c r="A2578" s="15" t="s">
        <v>6688</v>
      </c>
      <c r="B2578">
        <v>1.361</v>
      </c>
      <c r="C2578" s="35">
        <v>46302.404618055552</v>
      </c>
    </row>
    <row r="2579" spans="1:3" x14ac:dyDescent="0.3">
      <c r="A2579" s="15" t="s">
        <v>6689</v>
      </c>
      <c r="B2579">
        <v>0.89500000000000002</v>
      </c>
      <c r="C2579" s="35">
        <v>46302.404618055552</v>
      </c>
    </row>
    <row r="2580" spans="1:3" x14ac:dyDescent="0.3">
      <c r="A2580" s="15" t="s">
        <v>6690</v>
      </c>
      <c r="B2580">
        <v>5.6420000000000003</v>
      </c>
      <c r="C2580" s="35">
        <v>46302.404618055552</v>
      </c>
    </row>
    <row r="2581" spans="1:3" x14ac:dyDescent="0.3">
      <c r="A2581" s="15" t="s">
        <v>6691</v>
      </c>
      <c r="B2581">
        <v>3.278</v>
      </c>
      <c r="C2581" s="35">
        <v>46302.404618055552</v>
      </c>
    </row>
    <row r="2582" spans="1:3" x14ac:dyDescent="0.3">
      <c r="A2582" s="15" t="s">
        <v>6692</v>
      </c>
      <c r="B2582">
        <v>0.89300000000000002</v>
      </c>
      <c r="C2582" s="35">
        <v>46302.404618055552</v>
      </c>
    </row>
    <row r="2583" spans="1:3" x14ac:dyDescent="0.3">
      <c r="A2583" s="15" t="s">
        <v>6693</v>
      </c>
      <c r="B2583">
        <v>12.747999999999999</v>
      </c>
      <c r="C2583" s="35">
        <v>46302.404618055552</v>
      </c>
    </row>
    <row r="2584" spans="1:3" x14ac:dyDescent="0.3">
      <c r="A2584" s="15" t="s">
        <v>6694</v>
      </c>
      <c r="B2584">
        <v>6.7039999999999997</v>
      </c>
      <c r="C2584" s="35">
        <v>46302.404618055552</v>
      </c>
    </row>
    <row r="2585" spans="1:3" x14ac:dyDescent="0.3">
      <c r="A2585" s="15" t="s">
        <v>6695</v>
      </c>
      <c r="B2585">
        <v>2.7149999999999999</v>
      </c>
      <c r="C2585" s="35">
        <v>46302.404618055552</v>
      </c>
    </row>
    <row r="2586" spans="1:3" x14ac:dyDescent="0.3">
      <c r="A2586" s="15" t="s">
        <v>6696</v>
      </c>
      <c r="B2586">
        <v>0.89200000000000002</v>
      </c>
      <c r="C2586" s="35">
        <v>46302.404618055552</v>
      </c>
    </row>
    <row r="2587" spans="1:3" x14ac:dyDescent="0.3">
      <c r="A2587" s="15" t="s">
        <v>6697</v>
      </c>
      <c r="B2587">
        <v>26.117000000000001</v>
      </c>
      <c r="C2587" s="35">
        <v>46302.404618055552</v>
      </c>
    </row>
    <row r="2588" spans="1:3" x14ac:dyDescent="0.3">
      <c r="A2588" s="15" t="s">
        <v>6698</v>
      </c>
      <c r="B2588">
        <v>1.1919999999999999</v>
      </c>
      <c r="C2588" s="35">
        <v>46302.404618055552</v>
      </c>
    </row>
    <row r="2589" spans="1:3" x14ac:dyDescent="0.3">
      <c r="A2589" s="15" t="s">
        <v>6699</v>
      </c>
      <c r="B2589">
        <v>9.9440000000000008</v>
      </c>
      <c r="C2589" s="35">
        <v>46302.404618055552</v>
      </c>
    </row>
    <row r="2590" spans="1:3" x14ac:dyDescent="0.3">
      <c r="A2590" s="15" t="s">
        <v>6700</v>
      </c>
      <c r="B2590">
        <v>2.206</v>
      </c>
      <c r="C2590" s="35">
        <v>46302.404618055552</v>
      </c>
    </row>
    <row r="2591" spans="1:3" x14ac:dyDescent="0.3">
      <c r="A2591" s="15" t="s">
        <v>6701</v>
      </c>
      <c r="B2591">
        <v>5.056</v>
      </c>
      <c r="C2591" s="35">
        <v>46302.404618055552</v>
      </c>
    </row>
    <row r="2592" spans="1:3" x14ac:dyDescent="0.3">
      <c r="A2592" s="15" t="s">
        <v>6702</v>
      </c>
      <c r="B2592">
        <v>3.0459999999999998</v>
      </c>
      <c r="C2592" s="35">
        <v>46302.404618055552</v>
      </c>
    </row>
    <row r="2593" spans="1:3" x14ac:dyDescent="0.3">
      <c r="A2593" s="15" t="s">
        <v>6703</v>
      </c>
      <c r="B2593">
        <v>2.4140000000000001</v>
      </c>
      <c r="C2593" s="35">
        <v>46302.404618055552</v>
      </c>
    </row>
    <row r="2594" spans="1:3" x14ac:dyDescent="0.3">
      <c r="A2594" s="15" t="s">
        <v>6704</v>
      </c>
      <c r="B2594">
        <v>1.0169999999999999</v>
      </c>
      <c r="C2594" s="35">
        <v>46302.404618055552</v>
      </c>
    </row>
    <row r="2595" spans="1:3" x14ac:dyDescent="0.3">
      <c r="A2595" s="15" t="s">
        <v>6705</v>
      </c>
      <c r="B2595">
        <v>2.7650000000000001</v>
      </c>
      <c r="C2595" s="35">
        <v>46302.404618055552</v>
      </c>
    </row>
    <row r="2596" spans="1:3" x14ac:dyDescent="0.3">
      <c r="A2596" s="15" t="s">
        <v>6706</v>
      </c>
      <c r="B2596">
        <v>1.5960000000000001</v>
      </c>
      <c r="C2596" s="35">
        <v>46302.404618055552</v>
      </c>
    </row>
    <row r="2597" spans="1:3" x14ac:dyDescent="0.3">
      <c r="A2597" s="15" t="s">
        <v>6707</v>
      </c>
      <c r="B2597">
        <v>1.48</v>
      </c>
      <c r="C2597" s="35">
        <v>46302.404618055552</v>
      </c>
    </row>
    <row r="2598" spans="1:3" x14ac:dyDescent="0.3">
      <c r="A2598" s="15" t="s">
        <v>6708</v>
      </c>
      <c r="B2598">
        <v>1.8140000000000001</v>
      </c>
      <c r="C2598" s="35">
        <v>46302.404618055552</v>
      </c>
    </row>
    <row r="2599" spans="1:3" x14ac:dyDescent="0.3">
      <c r="A2599" s="15" t="s">
        <v>6709</v>
      </c>
      <c r="B2599">
        <v>2.7029999999999998</v>
      </c>
      <c r="C2599" s="35">
        <v>46302.404618055552</v>
      </c>
    </row>
    <row r="2600" spans="1:3" x14ac:dyDescent="0.3">
      <c r="A2600" s="15" t="s">
        <v>6710</v>
      </c>
      <c r="B2600">
        <v>3.8069999999999999</v>
      </c>
      <c r="C2600" s="35">
        <v>46302.404618055552</v>
      </c>
    </row>
    <row r="2601" spans="1:3" x14ac:dyDescent="0.3">
      <c r="A2601" s="15" t="s">
        <v>6711</v>
      </c>
      <c r="B2601">
        <v>0.28799999999999998</v>
      </c>
      <c r="C2601" s="35">
        <v>46302.404618055552</v>
      </c>
    </row>
    <row r="2602" spans="1:3" x14ac:dyDescent="0.3">
      <c r="A2602" s="15" t="s">
        <v>6712</v>
      </c>
      <c r="B2602">
        <v>0.79400000000000004</v>
      </c>
      <c r="C2602" s="35">
        <v>46302.404618055552</v>
      </c>
    </row>
    <row r="2603" spans="1:3" x14ac:dyDescent="0.3">
      <c r="A2603" s="15" t="s">
        <v>6713</v>
      </c>
      <c r="B2603">
        <v>1.7929999999999999</v>
      </c>
      <c r="C2603" s="35">
        <v>46302.404618055552</v>
      </c>
    </row>
    <row r="2604" spans="1:3" x14ac:dyDescent="0.3">
      <c r="A2604" s="15" t="s">
        <v>6714</v>
      </c>
      <c r="B2604">
        <v>3.1160000000000001</v>
      </c>
      <c r="C2604" s="35">
        <v>46302.404618055552</v>
      </c>
    </row>
    <row r="2605" spans="1:3" x14ac:dyDescent="0.3">
      <c r="A2605" s="15" t="s">
        <v>6715</v>
      </c>
      <c r="B2605">
        <v>1.62</v>
      </c>
      <c r="C2605" s="35">
        <v>46302.404618055552</v>
      </c>
    </row>
    <row r="2606" spans="1:3" x14ac:dyDescent="0.3">
      <c r="A2606" s="15" t="s">
        <v>6716</v>
      </c>
      <c r="B2606">
        <v>3.0920000000000001</v>
      </c>
      <c r="C2606" s="35">
        <v>46302.404618055552</v>
      </c>
    </row>
    <row r="2607" spans="1:3" x14ac:dyDescent="0.3">
      <c r="A2607" s="15" t="s">
        <v>6717</v>
      </c>
      <c r="B2607">
        <v>3.5720000000000001</v>
      </c>
      <c r="C2607" s="35">
        <v>46302.404618055552</v>
      </c>
    </row>
    <row r="2608" spans="1:3" x14ac:dyDescent="0.3">
      <c r="A2608" s="15" t="s">
        <v>6718</v>
      </c>
      <c r="B2608">
        <v>2E-3</v>
      </c>
      <c r="C2608" s="35">
        <v>46302.404618055552</v>
      </c>
    </row>
    <row r="2609" spans="1:3" x14ac:dyDescent="0.3">
      <c r="A2609" s="15" t="s">
        <v>6719</v>
      </c>
      <c r="B2609">
        <v>3.605</v>
      </c>
      <c r="C2609" s="35">
        <v>46302.404618055552</v>
      </c>
    </row>
    <row r="2610" spans="1:3" x14ac:dyDescent="0.3">
      <c r="A2610" s="15" t="s">
        <v>6720</v>
      </c>
      <c r="B2610">
        <v>1.262</v>
      </c>
      <c r="C2610" s="35">
        <v>46302.404618055552</v>
      </c>
    </row>
    <row r="2611" spans="1:3" x14ac:dyDescent="0.3">
      <c r="A2611" s="15" t="s">
        <v>6721</v>
      </c>
      <c r="B2611">
        <v>1.0289999999999999</v>
      </c>
      <c r="C2611" s="35">
        <v>46302.404618055552</v>
      </c>
    </row>
    <row r="2612" spans="1:3" x14ac:dyDescent="0.3">
      <c r="A2612" s="15" t="s">
        <v>6722</v>
      </c>
      <c r="B2612">
        <v>3.5649999999999999</v>
      </c>
      <c r="C2612" s="35">
        <v>46302.404618055552</v>
      </c>
    </row>
    <row r="2613" spans="1:3" x14ac:dyDescent="0.3">
      <c r="A2613" s="15" t="s">
        <v>6723</v>
      </c>
      <c r="B2613">
        <v>2.516</v>
      </c>
      <c r="C2613" s="35">
        <v>46302.404618055552</v>
      </c>
    </row>
    <row r="2614" spans="1:3" x14ac:dyDescent="0.3">
      <c r="A2614" s="15" t="s">
        <v>6724</v>
      </c>
      <c r="B2614">
        <v>0.61399999999999999</v>
      </c>
      <c r="C2614" s="35">
        <v>46302.404618055552</v>
      </c>
    </row>
    <row r="2615" spans="1:3" x14ac:dyDescent="0.3">
      <c r="A2615" s="15" t="s">
        <v>6725</v>
      </c>
      <c r="B2615">
        <v>1.381</v>
      </c>
      <c r="C2615" s="35">
        <v>46302.404618055552</v>
      </c>
    </row>
    <row r="2616" spans="1:3" x14ac:dyDescent="0.3">
      <c r="A2616" s="15" t="s">
        <v>6726</v>
      </c>
      <c r="B2616">
        <v>3.0000000000000001E-3</v>
      </c>
      <c r="C2616" s="35">
        <v>46302.404618055552</v>
      </c>
    </row>
    <row r="2617" spans="1:3" x14ac:dyDescent="0.3">
      <c r="A2617" s="15" t="s">
        <v>6727</v>
      </c>
      <c r="B2617">
        <v>2.78</v>
      </c>
      <c r="C2617" s="35">
        <v>46302.404618055552</v>
      </c>
    </row>
    <row r="2618" spans="1:3" x14ac:dyDescent="0.3">
      <c r="A2618" s="15" t="s">
        <v>6728</v>
      </c>
      <c r="B2618">
        <v>3.242</v>
      </c>
      <c r="C2618" s="35">
        <v>46302.404618055552</v>
      </c>
    </row>
    <row r="2619" spans="1:3" x14ac:dyDescent="0.3">
      <c r="A2619" s="15" t="s">
        <v>6729</v>
      </c>
      <c r="B2619">
        <v>1.8740000000000001</v>
      </c>
      <c r="C2619" s="35">
        <v>46302.404618055552</v>
      </c>
    </row>
    <row r="2620" spans="1:3" x14ac:dyDescent="0.3">
      <c r="A2620" s="15" t="s">
        <v>6730</v>
      </c>
      <c r="B2620">
        <v>0.124</v>
      </c>
      <c r="C2620" s="35">
        <v>46302.404618055552</v>
      </c>
    </row>
    <row r="2621" spans="1:3" x14ac:dyDescent="0.3">
      <c r="A2621" s="15" t="s">
        <v>6731</v>
      </c>
      <c r="B2621">
        <v>0.45400000000000001</v>
      </c>
      <c r="C2621" s="35">
        <v>46302.404618055552</v>
      </c>
    </row>
    <row r="2622" spans="1:3" x14ac:dyDescent="0.3">
      <c r="A2622" s="15" t="s">
        <v>6732</v>
      </c>
      <c r="B2622">
        <v>0.82299999999999995</v>
      </c>
      <c r="C2622" s="35">
        <v>46302.404618055552</v>
      </c>
    </row>
    <row r="2623" spans="1:3" x14ac:dyDescent="0.3">
      <c r="A2623" s="15" t="s">
        <v>6733</v>
      </c>
      <c r="B2623">
        <v>6.9950000000000001</v>
      </c>
      <c r="C2623" s="35">
        <v>46302.404618055552</v>
      </c>
    </row>
    <row r="2624" spans="1:3" x14ac:dyDescent="0.3">
      <c r="A2624" s="15" t="s">
        <v>6734</v>
      </c>
      <c r="B2624">
        <v>25.864999999999998</v>
      </c>
      <c r="C2624" s="35">
        <v>46302.404618055552</v>
      </c>
    </row>
    <row r="2625" spans="1:3" x14ac:dyDescent="0.3">
      <c r="A2625" s="15" t="s">
        <v>6735</v>
      </c>
      <c r="B2625">
        <v>1.909</v>
      </c>
      <c r="C2625" s="35">
        <v>46302.404618055552</v>
      </c>
    </row>
    <row r="2626" spans="1:3" x14ac:dyDescent="0.3">
      <c r="A2626" s="15" t="s">
        <v>6736</v>
      </c>
      <c r="B2626">
        <v>3.6709999999999998</v>
      </c>
      <c r="C2626" s="35">
        <v>46302.404618055552</v>
      </c>
    </row>
    <row r="2627" spans="1:3" x14ac:dyDescent="0.3">
      <c r="A2627" s="15" t="s">
        <v>6737</v>
      </c>
      <c r="B2627">
        <v>3.516</v>
      </c>
      <c r="C2627" s="35">
        <v>46302.404618055552</v>
      </c>
    </row>
    <row r="2628" spans="1:3" x14ac:dyDescent="0.3">
      <c r="A2628" s="15" t="s">
        <v>6738</v>
      </c>
      <c r="B2628">
        <v>5.3330000000000002</v>
      </c>
      <c r="C2628" s="35">
        <v>46302.404618055552</v>
      </c>
    </row>
    <row r="2629" spans="1:3" x14ac:dyDescent="0.3">
      <c r="A2629" s="15" t="s">
        <v>6739</v>
      </c>
      <c r="B2629">
        <v>0.47899999999999998</v>
      </c>
      <c r="C2629" s="35">
        <v>46302.404618055552</v>
      </c>
    </row>
    <row r="2630" spans="1:3" x14ac:dyDescent="0.3">
      <c r="A2630" s="15" t="s">
        <v>6740</v>
      </c>
      <c r="B2630">
        <v>5.6619999999999999</v>
      </c>
      <c r="C2630" s="35">
        <v>46302.404618055552</v>
      </c>
    </row>
    <row r="2631" spans="1:3" x14ac:dyDescent="0.3">
      <c r="A2631" s="15" t="s">
        <v>6741</v>
      </c>
      <c r="B2631">
        <v>1.3560000000000001</v>
      </c>
      <c r="C2631" s="35">
        <v>46302.404618055552</v>
      </c>
    </row>
    <row r="2632" spans="1:3" x14ac:dyDescent="0.3">
      <c r="A2632" s="15" t="s">
        <v>6742</v>
      </c>
      <c r="B2632">
        <v>60.813000000000002</v>
      </c>
      <c r="C2632" s="35">
        <v>46302.404618055552</v>
      </c>
    </row>
    <row r="2633" spans="1:3" x14ac:dyDescent="0.3">
      <c r="A2633" s="15" t="s">
        <v>6743</v>
      </c>
      <c r="B2633">
        <v>56.779000000000003</v>
      </c>
      <c r="C2633" s="35">
        <v>46302.404618055552</v>
      </c>
    </row>
    <row r="2634" spans="1:3" x14ac:dyDescent="0.3">
      <c r="A2634" s="15" t="s">
        <v>6744</v>
      </c>
      <c r="B2634">
        <v>5.88</v>
      </c>
      <c r="C2634" s="35">
        <v>46302.404618055552</v>
      </c>
    </row>
    <row r="2635" spans="1:3" x14ac:dyDescent="0.3">
      <c r="A2635" s="15" t="s">
        <v>6745</v>
      </c>
      <c r="B2635">
        <v>0.751</v>
      </c>
      <c r="C2635" s="35">
        <v>46302.404618055552</v>
      </c>
    </row>
    <row r="2636" spans="1:3" x14ac:dyDescent="0.3">
      <c r="A2636" s="15" t="s">
        <v>6746</v>
      </c>
      <c r="B2636">
        <v>43.283000000000001</v>
      </c>
      <c r="C2636" s="35">
        <v>46302.404618055552</v>
      </c>
    </row>
    <row r="2637" spans="1:3" x14ac:dyDescent="0.3">
      <c r="A2637" s="15" t="s">
        <v>6747</v>
      </c>
      <c r="B2637">
        <v>20.306000000000001</v>
      </c>
      <c r="C2637" s="35">
        <v>46302.404618055552</v>
      </c>
    </row>
    <row r="2638" spans="1:3" x14ac:dyDescent="0.3">
      <c r="A2638" s="15" t="s">
        <v>6748</v>
      </c>
      <c r="B2638">
        <v>3.823</v>
      </c>
      <c r="C2638" s="35">
        <v>46302.404618055552</v>
      </c>
    </row>
    <row r="2639" spans="1:3" x14ac:dyDescent="0.3">
      <c r="A2639" s="15" t="s">
        <v>6749</v>
      </c>
      <c r="B2639">
        <v>29.608000000000001</v>
      </c>
      <c r="C2639" s="35">
        <v>46302.404618055552</v>
      </c>
    </row>
    <row r="2640" spans="1:3" x14ac:dyDescent="0.3">
      <c r="A2640" s="15" t="s">
        <v>6750</v>
      </c>
      <c r="B2640">
        <v>4.9219999999999997</v>
      </c>
      <c r="C2640" s="35">
        <v>46302.404618055552</v>
      </c>
    </row>
    <row r="2641" spans="1:3" x14ac:dyDescent="0.3">
      <c r="A2641" s="15" t="s">
        <v>6751</v>
      </c>
      <c r="B2641">
        <v>17.648</v>
      </c>
      <c r="C2641" s="35">
        <v>46302.404618055552</v>
      </c>
    </row>
    <row r="2642" spans="1:3" x14ac:dyDescent="0.3">
      <c r="A2642" s="15" t="s">
        <v>6752</v>
      </c>
      <c r="B2642">
        <v>3.5979999999999999</v>
      </c>
      <c r="C2642" s="35">
        <v>46302.404618055552</v>
      </c>
    </row>
    <row r="2643" spans="1:3" x14ac:dyDescent="0.3">
      <c r="A2643" s="15" t="s">
        <v>6753</v>
      </c>
      <c r="B2643">
        <v>12.208</v>
      </c>
      <c r="C2643" s="35">
        <v>46302.404618055552</v>
      </c>
    </row>
    <row r="2644" spans="1:3" x14ac:dyDescent="0.3">
      <c r="A2644" s="15" t="s">
        <v>6754</v>
      </c>
      <c r="B2644">
        <v>14.972</v>
      </c>
      <c r="C2644" s="35">
        <v>46302.404618055552</v>
      </c>
    </row>
    <row r="2645" spans="1:3" x14ac:dyDescent="0.3">
      <c r="A2645" s="15" t="s">
        <v>6755</v>
      </c>
      <c r="B2645">
        <v>11.89</v>
      </c>
      <c r="C2645" s="35">
        <v>46302.404618055552</v>
      </c>
    </row>
    <row r="2646" spans="1:3" x14ac:dyDescent="0.3">
      <c r="A2646" s="15" t="s">
        <v>6756</v>
      </c>
      <c r="B2646">
        <v>5.2460000000000004</v>
      </c>
      <c r="C2646" s="35">
        <v>46302.404618055552</v>
      </c>
    </row>
    <row r="2647" spans="1:3" x14ac:dyDescent="0.3">
      <c r="A2647" s="15" t="s">
        <v>6757</v>
      </c>
      <c r="B2647">
        <v>3.3460000000000001</v>
      </c>
      <c r="C2647" s="35">
        <v>46302.404618055552</v>
      </c>
    </row>
    <row r="2648" spans="1:3" x14ac:dyDescent="0.3">
      <c r="A2648" s="15" t="s">
        <v>6758</v>
      </c>
      <c r="B2648">
        <v>3.8879999999999999</v>
      </c>
      <c r="C2648" s="35">
        <v>46302.404618055552</v>
      </c>
    </row>
    <row r="2649" spans="1:3" x14ac:dyDescent="0.3">
      <c r="A2649" s="15" t="s">
        <v>6759</v>
      </c>
      <c r="B2649">
        <v>3.4849999999999999</v>
      </c>
      <c r="C2649" s="35">
        <v>46302.404618055552</v>
      </c>
    </row>
    <row r="2650" spans="1:3" x14ac:dyDescent="0.3">
      <c r="A2650" s="15" t="s">
        <v>6760</v>
      </c>
      <c r="B2650">
        <v>2.1219999999999999</v>
      </c>
      <c r="C2650" s="35">
        <v>46302.404618055552</v>
      </c>
    </row>
    <row r="2651" spans="1:3" x14ac:dyDescent="0.3">
      <c r="A2651" s="15" t="s">
        <v>6761</v>
      </c>
      <c r="B2651">
        <v>3.0579999999999998</v>
      </c>
      <c r="C2651" s="35">
        <v>46302.404618055552</v>
      </c>
    </row>
    <row r="2652" spans="1:3" x14ac:dyDescent="0.3">
      <c r="A2652" s="15" t="s">
        <v>6762</v>
      </c>
      <c r="B2652">
        <v>5.2839999999999998</v>
      </c>
      <c r="C2652" s="35">
        <v>46302.404618055552</v>
      </c>
    </row>
    <row r="2653" spans="1:3" x14ac:dyDescent="0.3">
      <c r="A2653" s="15" t="s">
        <v>6763</v>
      </c>
      <c r="B2653">
        <v>0.97899999999999998</v>
      </c>
      <c r="C2653" s="35">
        <v>46302.404618055552</v>
      </c>
    </row>
    <row r="2654" spans="1:3" x14ac:dyDescent="0.3">
      <c r="A2654" s="15" t="s">
        <v>6764</v>
      </c>
      <c r="B2654">
        <v>3.8119999999999998</v>
      </c>
      <c r="C2654" s="35">
        <v>46302.404618055552</v>
      </c>
    </row>
    <row r="2655" spans="1:3" x14ac:dyDescent="0.3">
      <c r="A2655" s="15" t="s">
        <v>6765</v>
      </c>
      <c r="B2655">
        <v>0.94199999999999995</v>
      </c>
      <c r="C2655" s="35">
        <v>46302.404618055552</v>
      </c>
    </row>
    <row r="2656" spans="1:3" x14ac:dyDescent="0.3">
      <c r="A2656" s="15" t="s">
        <v>6766</v>
      </c>
      <c r="B2656">
        <v>6.6820000000000004</v>
      </c>
      <c r="C2656" s="35">
        <v>46302.404618055552</v>
      </c>
    </row>
    <row r="2657" spans="1:3" x14ac:dyDescent="0.3">
      <c r="A2657" s="15" t="s">
        <v>6767</v>
      </c>
      <c r="B2657">
        <v>3.0790000000000002</v>
      </c>
      <c r="C2657" s="35">
        <v>46302.404618055552</v>
      </c>
    </row>
    <row r="2658" spans="1:3" x14ac:dyDescent="0.3">
      <c r="A2658" s="15" t="s">
        <v>6768</v>
      </c>
      <c r="B2658">
        <v>0.72099999999999997</v>
      </c>
      <c r="C2658" s="35">
        <v>46302.404618055552</v>
      </c>
    </row>
    <row r="2659" spans="1:3" x14ac:dyDescent="0.3">
      <c r="A2659" s="15" t="s">
        <v>6769</v>
      </c>
      <c r="B2659">
        <v>2.7160000000000002</v>
      </c>
      <c r="C2659" s="35">
        <v>46302.404618055552</v>
      </c>
    </row>
    <row r="2660" spans="1:3" x14ac:dyDescent="0.3">
      <c r="A2660" s="15" t="s">
        <v>6770</v>
      </c>
      <c r="B2660">
        <v>1.923</v>
      </c>
      <c r="C2660" s="35">
        <v>46302.404618055552</v>
      </c>
    </row>
    <row r="2661" spans="1:3" x14ac:dyDescent="0.3">
      <c r="A2661" s="15" t="s">
        <v>6771</v>
      </c>
      <c r="B2661">
        <v>0.72099999999999997</v>
      </c>
      <c r="C2661" s="35">
        <v>46302.404618055552</v>
      </c>
    </row>
    <row r="2662" spans="1:3" x14ac:dyDescent="0.3">
      <c r="A2662" s="15" t="s">
        <v>6772</v>
      </c>
      <c r="B2662">
        <v>1.3340000000000001</v>
      </c>
      <c r="C2662" s="35">
        <v>46302.404618055552</v>
      </c>
    </row>
    <row r="2663" spans="1:3" x14ac:dyDescent="0.3">
      <c r="A2663" s="15" t="s">
        <v>6773</v>
      </c>
      <c r="B2663">
        <v>5.62</v>
      </c>
      <c r="C2663" s="35">
        <v>46302.404618055552</v>
      </c>
    </row>
    <row r="2664" spans="1:3" x14ac:dyDescent="0.3">
      <c r="A2664" s="15" t="s">
        <v>6774</v>
      </c>
      <c r="B2664">
        <v>2.4119999999999999</v>
      </c>
      <c r="C2664" s="35">
        <v>46302.404618055552</v>
      </c>
    </row>
    <row r="2665" spans="1:3" x14ac:dyDescent="0.3">
      <c r="A2665" s="15" t="s">
        <v>6775</v>
      </c>
      <c r="B2665">
        <v>4.99</v>
      </c>
      <c r="C2665" s="35">
        <v>46302.404618055552</v>
      </c>
    </row>
    <row r="2666" spans="1:3" x14ac:dyDescent="0.3">
      <c r="A2666" s="15" t="s">
        <v>6776</v>
      </c>
      <c r="B2666">
        <v>10.188000000000001</v>
      </c>
      <c r="C2666" s="35">
        <v>46302.404618055552</v>
      </c>
    </row>
    <row r="2667" spans="1:3" x14ac:dyDescent="0.3">
      <c r="A2667" s="15" t="s">
        <v>6777</v>
      </c>
      <c r="B2667">
        <v>52.305</v>
      </c>
      <c r="C2667" s="35">
        <v>46302.404618055552</v>
      </c>
    </row>
    <row r="2668" spans="1:3" x14ac:dyDescent="0.3">
      <c r="A2668" s="15" t="s">
        <v>6778</v>
      </c>
      <c r="B2668">
        <v>2.2519999999999998</v>
      </c>
      <c r="C2668" s="35">
        <v>46302.404618055552</v>
      </c>
    </row>
    <row r="2669" spans="1:3" x14ac:dyDescent="0.3">
      <c r="A2669" s="15" t="s">
        <v>6779</v>
      </c>
      <c r="B2669">
        <v>4.452</v>
      </c>
      <c r="C2669" s="35">
        <v>46302.404618055552</v>
      </c>
    </row>
    <row r="2670" spans="1:3" x14ac:dyDescent="0.3">
      <c r="A2670" s="15" t="s">
        <v>6780</v>
      </c>
      <c r="B2670">
        <v>0.28199999999999997</v>
      </c>
      <c r="C2670" s="35">
        <v>46302.404618055552</v>
      </c>
    </row>
    <row r="2671" spans="1:3" x14ac:dyDescent="0.3">
      <c r="A2671" s="15" t="s">
        <v>6781</v>
      </c>
      <c r="B2671">
        <v>2.21</v>
      </c>
      <c r="C2671" s="35">
        <v>46302.404618055552</v>
      </c>
    </row>
    <row r="2672" spans="1:3" x14ac:dyDescent="0.3">
      <c r="A2672" s="15" t="s">
        <v>6782</v>
      </c>
      <c r="B2672">
        <v>2.5150000000000001</v>
      </c>
      <c r="C2672" s="35">
        <v>46302.404618055552</v>
      </c>
    </row>
    <row r="2673" spans="1:3" x14ac:dyDescent="0.3">
      <c r="A2673" s="15" t="s">
        <v>6783</v>
      </c>
      <c r="B2673">
        <v>2.4159999999999999</v>
      </c>
      <c r="C2673" s="35">
        <v>46302.404618055552</v>
      </c>
    </row>
    <row r="2674" spans="1:3" x14ac:dyDescent="0.3">
      <c r="A2674" s="15" t="s">
        <v>6784</v>
      </c>
      <c r="B2674">
        <v>2.8039999999999998</v>
      </c>
      <c r="C2674" s="35">
        <v>46302.404618055552</v>
      </c>
    </row>
    <row r="2675" spans="1:3" x14ac:dyDescent="0.3">
      <c r="A2675" s="15" t="s">
        <v>6785</v>
      </c>
      <c r="B2675">
        <v>0.72099999999999997</v>
      </c>
      <c r="C2675" s="35">
        <v>46302.404618055552</v>
      </c>
    </row>
    <row r="2676" spans="1:3" x14ac:dyDescent="0.3">
      <c r="A2676" s="15" t="s">
        <v>6786</v>
      </c>
      <c r="B2676">
        <v>1.845</v>
      </c>
      <c r="C2676" s="35">
        <v>46302.404618055552</v>
      </c>
    </row>
    <row r="2677" spans="1:3" x14ac:dyDescent="0.3">
      <c r="A2677" s="15" t="s">
        <v>6787</v>
      </c>
      <c r="B2677">
        <v>3.77</v>
      </c>
      <c r="C2677" s="35">
        <v>46302.404618055552</v>
      </c>
    </row>
    <row r="2678" spans="1:3" x14ac:dyDescent="0.3">
      <c r="A2678" s="15" t="s">
        <v>6788</v>
      </c>
      <c r="B2678">
        <v>2.089</v>
      </c>
      <c r="C2678" s="35">
        <v>46302.404618055552</v>
      </c>
    </row>
    <row r="2679" spans="1:3" x14ac:dyDescent="0.3">
      <c r="A2679" s="15" t="s">
        <v>6789</v>
      </c>
      <c r="B2679">
        <v>1.931</v>
      </c>
      <c r="C2679" s="35">
        <v>46302.404618055552</v>
      </c>
    </row>
    <row r="2680" spans="1:3" x14ac:dyDescent="0.3">
      <c r="A2680" s="15" t="s">
        <v>6790</v>
      </c>
      <c r="B2680">
        <v>0.69899999999999995</v>
      </c>
      <c r="C2680" s="35">
        <v>46302.404618055552</v>
      </c>
    </row>
    <row r="2681" spans="1:3" x14ac:dyDescent="0.3">
      <c r="A2681" s="15" t="s">
        <v>6791</v>
      </c>
      <c r="B2681">
        <v>4.1079999999999997</v>
      </c>
      <c r="C2681" s="35">
        <v>46302.404618055552</v>
      </c>
    </row>
    <row r="2682" spans="1:3" x14ac:dyDescent="0.3">
      <c r="A2682" s="15" t="s">
        <v>6792</v>
      </c>
      <c r="B2682">
        <v>1.07</v>
      </c>
      <c r="C2682" s="35">
        <v>46302.404618055552</v>
      </c>
    </row>
    <row r="2683" spans="1:3" x14ac:dyDescent="0.3">
      <c r="A2683" s="15" t="s">
        <v>6793</v>
      </c>
      <c r="B2683">
        <v>0.54100000000000004</v>
      </c>
      <c r="C2683" s="35">
        <v>46302.404618055552</v>
      </c>
    </row>
    <row r="2684" spans="1:3" x14ac:dyDescent="0.3">
      <c r="A2684" s="15" t="s">
        <v>6794</v>
      </c>
      <c r="B2684">
        <v>2.3260000000000001</v>
      </c>
      <c r="C2684" s="35">
        <v>46302.404618055552</v>
      </c>
    </row>
    <row r="2685" spans="1:3" x14ac:dyDescent="0.3">
      <c r="A2685" s="15" t="s">
        <v>6795</v>
      </c>
      <c r="B2685">
        <v>1.907</v>
      </c>
      <c r="C2685" s="35">
        <v>46302.404618055552</v>
      </c>
    </row>
    <row r="2686" spans="1:3" x14ac:dyDescent="0.3">
      <c r="A2686" s="15" t="s">
        <v>6796</v>
      </c>
      <c r="B2686">
        <v>0.23300000000000001</v>
      </c>
      <c r="C2686" s="35">
        <v>46302.404618055552</v>
      </c>
    </row>
    <row r="2687" spans="1:3" x14ac:dyDescent="0.3">
      <c r="A2687" s="15" t="s">
        <v>6797</v>
      </c>
      <c r="B2687">
        <v>1.321</v>
      </c>
      <c r="C2687" s="35">
        <v>46302.404618055552</v>
      </c>
    </row>
    <row r="2688" spans="1:3" x14ac:dyDescent="0.3">
      <c r="A2688" s="15" t="s">
        <v>6798</v>
      </c>
      <c r="B2688">
        <v>2.8000000000000001E-2</v>
      </c>
      <c r="C2688" s="35">
        <v>46302.404618055552</v>
      </c>
    </row>
    <row r="2689" spans="1:3" x14ac:dyDescent="0.3">
      <c r="A2689" s="15" t="s">
        <v>6799</v>
      </c>
      <c r="B2689">
        <v>0.94099999999999995</v>
      </c>
      <c r="C2689" s="35">
        <v>46302.404618055552</v>
      </c>
    </row>
    <row r="2690" spans="1:3" x14ac:dyDescent="0.3">
      <c r="A2690" s="15" t="s">
        <v>6800</v>
      </c>
      <c r="B2690">
        <v>1.109</v>
      </c>
      <c r="C2690" s="35">
        <v>46302.404618055552</v>
      </c>
    </row>
    <row r="2691" spans="1:3" x14ac:dyDescent="0.3">
      <c r="A2691" s="15" t="s">
        <v>6801</v>
      </c>
      <c r="B2691">
        <v>11.359</v>
      </c>
      <c r="C2691" s="35">
        <v>46302.404618055552</v>
      </c>
    </row>
    <row r="2692" spans="1:3" x14ac:dyDescent="0.3">
      <c r="A2692" s="15" t="s">
        <v>6802</v>
      </c>
      <c r="B2692">
        <v>3.6680000000000001</v>
      </c>
      <c r="C2692" s="35">
        <v>46302.404618055552</v>
      </c>
    </row>
    <row r="2693" spans="1:3" x14ac:dyDescent="0.3">
      <c r="A2693" s="15" t="s">
        <v>6803</v>
      </c>
      <c r="B2693">
        <v>1.5469999999999999</v>
      </c>
      <c r="C2693" s="35">
        <v>46302.404618055552</v>
      </c>
    </row>
    <row r="2694" spans="1:3" x14ac:dyDescent="0.3">
      <c r="A2694" s="15" t="s">
        <v>6804</v>
      </c>
      <c r="B2694">
        <v>5.1959999999999997</v>
      </c>
      <c r="C2694" s="35">
        <v>46302.404618055552</v>
      </c>
    </row>
    <row r="2695" spans="1:3" x14ac:dyDescent="0.3">
      <c r="A2695" s="15" t="s">
        <v>6805</v>
      </c>
      <c r="B2695">
        <v>26.870999999999999</v>
      </c>
      <c r="C2695" s="35">
        <v>46302.404618055552</v>
      </c>
    </row>
    <row r="2696" spans="1:3" x14ac:dyDescent="0.3">
      <c r="A2696" s="15" t="s">
        <v>6806</v>
      </c>
      <c r="B2696">
        <v>4.8869999999999996</v>
      </c>
      <c r="C2696" s="35">
        <v>46302.404618055552</v>
      </c>
    </row>
    <row r="2697" spans="1:3" x14ac:dyDescent="0.3">
      <c r="A2697" s="15" t="s">
        <v>6807</v>
      </c>
      <c r="B2697">
        <v>4.47</v>
      </c>
      <c r="C2697" s="35">
        <v>46302.404618055552</v>
      </c>
    </row>
    <row r="2698" spans="1:3" x14ac:dyDescent="0.3">
      <c r="A2698" s="15" t="s">
        <v>6808</v>
      </c>
      <c r="B2698">
        <v>0.96899999999999997</v>
      </c>
      <c r="C2698" s="35">
        <v>46302.404618055552</v>
      </c>
    </row>
    <row r="2699" spans="1:3" x14ac:dyDescent="0.3">
      <c r="A2699" s="15" t="s">
        <v>6809</v>
      </c>
      <c r="B2699">
        <v>0.57199999999999995</v>
      </c>
      <c r="C2699" s="35">
        <v>46302.404618055552</v>
      </c>
    </row>
    <row r="2700" spans="1:3" x14ac:dyDescent="0.3">
      <c r="A2700" s="15" t="s">
        <v>6810</v>
      </c>
      <c r="B2700">
        <v>6.3620000000000001</v>
      </c>
      <c r="C2700" s="35">
        <v>46302.404618055552</v>
      </c>
    </row>
    <row r="2701" spans="1:3" x14ac:dyDescent="0.3">
      <c r="A2701" s="15" t="s">
        <v>6811</v>
      </c>
      <c r="B2701">
        <v>5.3090000000000002</v>
      </c>
      <c r="C2701" s="35">
        <v>46302.404618055552</v>
      </c>
    </row>
    <row r="2702" spans="1:3" x14ac:dyDescent="0.3">
      <c r="A2702" s="15" t="s">
        <v>6812</v>
      </c>
      <c r="B2702">
        <v>3.9159999999999999</v>
      </c>
      <c r="C2702" s="35">
        <v>46302.404618055552</v>
      </c>
    </row>
    <row r="2703" spans="1:3" x14ac:dyDescent="0.3">
      <c r="A2703" s="15" t="s">
        <v>6813</v>
      </c>
      <c r="B2703">
        <v>0.08</v>
      </c>
      <c r="C2703" s="35">
        <v>46302.404618055552</v>
      </c>
    </row>
    <row r="2704" spans="1:3" x14ac:dyDescent="0.3">
      <c r="A2704" s="15" t="s">
        <v>6814</v>
      </c>
      <c r="B2704">
        <v>4.5010000000000003</v>
      </c>
      <c r="C2704" s="35">
        <v>46302.404618055552</v>
      </c>
    </row>
    <row r="2705" spans="1:3" x14ac:dyDescent="0.3">
      <c r="A2705" s="15" t="s">
        <v>6815</v>
      </c>
      <c r="B2705">
        <v>5.8070000000000004</v>
      </c>
      <c r="C2705" s="35">
        <v>46302.404618055552</v>
      </c>
    </row>
    <row r="2706" spans="1:3" x14ac:dyDescent="0.3">
      <c r="A2706" s="15" t="s">
        <v>6816</v>
      </c>
      <c r="B2706">
        <v>1.621</v>
      </c>
      <c r="C2706" s="35">
        <v>46302.404618055552</v>
      </c>
    </row>
    <row r="2707" spans="1:3" x14ac:dyDescent="0.3">
      <c r="A2707" s="15" t="s">
        <v>6817</v>
      </c>
      <c r="B2707">
        <v>2.097</v>
      </c>
      <c r="C2707" s="35">
        <v>46302.404618055552</v>
      </c>
    </row>
    <row r="2708" spans="1:3" x14ac:dyDescent="0.3">
      <c r="A2708" s="15" t="s">
        <v>6818</v>
      </c>
      <c r="B2708">
        <v>1.498</v>
      </c>
      <c r="C2708" s="35">
        <v>46302.404618055552</v>
      </c>
    </row>
    <row r="2709" spans="1:3" x14ac:dyDescent="0.3">
      <c r="A2709" s="15" t="s">
        <v>6819</v>
      </c>
      <c r="B2709">
        <v>0.43099999999999999</v>
      </c>
      <c r="C2709" s="35">
        <v>46302.404618055552</v>
      </c>
    </row>
    <row r="2710" spans="1:3" x14ac:dyDescent="0.3">
      <c r="A2710" s="15" t="s">
        <v>6820</v>
      </c>
      <c r="B2710">
        <v>6.0229999999999997</v>
      </c>
      <c r="C2710" s="35">
        <v>46302.404618055552</v>
      </c>
    </row>
    <row r="2711" spans="1:3" x14ac:dyDescent="0.3">
      <c r="A2711" s="15" t="s">
        <v>6821</v>
      </c>
      <c r="B2711">
        <v>1.232</v>
      </c>
      <c r="C2711" s="35">
        <v>46302.404618055552</v>
      </c>
    </row>
    <row r="2712" spans="1:3" x14ac:dyDescent="0.3">
      <c r="A2712" s="15" t="s">
        <v>6822</v>
      </c>
      <c r="B2712">
        <v>2.6739999999999999</v>
      </c>
      <c r="C2712" s="35">
        <v>46302.404618055552</v>
      </c>
    </row>
    <row r="2713" spans="1:3" x14ac:dyDescent="0.3">
      <c r="A2713" s="15" t="s">
        <v>6823</v>
      </c>
      <c r="B2713">
        <v>1.7949999999999999</v>
      </c>
      <c r="C2713" s="35">
        <v>46302.404618055552</v>
      </c>
    </row>
    <row r="2714" spans="1:3" x14ac:dyDescent="0.3">
      <c r="A2714" s="15" t="s">
        <v>6824</v>
      </c>
      <c r="B2714">
        <v>12.621</v>
      </c>
      <c r="C2714" s="35">
        <v>46302.404618055552</v>
      </c>
    </row>
    <row r="2715" spans="1:3" x14ac:dyDescent="0.3">
      <c r="A2715" s="15" t="s">
        <v>6825</v>
      </c>
      <c r="B2715">
        <v>18.175999999999998</v>
      </c>
      <c r="C2715" s="35">
        <v>46302.404618055552</v>
      </c>
    </row>
    <row r="2716" spans="1:3" x14ac:dyDescent="0.3">
      <c r="A2716" s="15" t="s">
        <v>6826</v>
      </c>
      <c r="B2716">
        <v>2.2690000000000001</v>
      </c>
      <c r="C2716" s="35">
        <v>46302.404618055552</v>
      </c>
    </row>
    <row r="2717" spans="1:3" x14ac:dyDescent="0.3">
      <c r="A2717" s="15" t="s">
        <v>6827</v>
      </c>
      <c r="B2717">
        <v>2.1259999999999999</v>
      </c>
      <c r="C2717" s="35">
        <v>46302.404618055552</v>
      </c>
    </row>
    <row r="2718" spans="1:3" x14ac:dyDescent="0.3">
      <c r="A2718" s="15" t="s">
        <v>6828</v>
      </c>
      <c r="B2718">
        <v>8.2460000000000004</v>
      </c>
      <c r="C2718" s="35">
        <v>46302.404618055552</v>
      </c>
    </row>
    <row r="2719" spans="1:3" x14ac:dyDescent="0.3">
      <c r="A2719" s="15" t="s">
        <v>6829</v>
      </c>
      <c r="B2719">
        <v>20.75</v>
      </c>
      <c r="C2719" s="35">
        <v>46302.404618055552</v>
      </c>
    </row>
    <row r="2720" spans="1:3" x14ac:dyDescent="0.3">
      <c r="A2720" s="15" t="s">
        <v>6830</v>
      </c>
      <c r="B2720">
        <v>6.2080000000000002</v>
      </c>
      <c r="C2720" s="35">
        <v>46302.404618055552</v>
      </c>
    </row>
    <row r="2721" spans="1:3" x14ac:dyDescent="0.3">
      <c r="A2721" s="15" t="s">
        <v>6831</v>
      </c>
      <c r="B2721">
        <v>5.6040000000000001</v>
      </c>
      <c r="C2721" s="35">
        <v>46302.404618055552</v>
      </c>
    </row>
    <row r="2722" spans="1:3" x14ac:dyDescent="0.3">
      <c r="A2722" s="15" t="s">
        <v>6832</v>
      </c>
      <c r="B2722">
        <v>15.311999999999999</v>
      </c>
      <c r="C2722" s="35">
        <v>46302.404618055552</v>
      </c>
    </row>
    <row r="2723" spans="1:3" x14ac:dyDescent="0.3">
      <c r="A2723" s="15" t="s">
        <v>6833</v>
      </c>
      <c r="B2723">
        <v>15.661</v>
      </c>
      <c r="C2723" s="35">
        <v>46302.404618055552</v>
      </c>
    </row>
    <row r="2724" spans="1:3" x14ac:dyDescent="0.3">
      <c r="A2724" s="15" t="s">
        <v>6834</v>
      </c>
      <c r="B2724">
        <v>23.259</v>
      </c>
      <c r="C2724" s="35">
        <v>46302.404618055552</v>
      </c>
    </row>
    <row r="2725" spans="1:3" x14ac:dyDescent="0.3">
      <c r="A2725" s="15" t="s">
        <v>6835</v>
      </c>
      <c r="B2725">
        <v>28.416</v>
      </c>
      <c r="C2725" s="35">
        <v>46302.404618055552</v>
      </c>
    </row>
    <row r="2726" spans="1:3" x14ac:dyDescent="0.3">
      <c r="A2726" s="15" t="s">
        <v>6836</v>
      </c>
      <c r="B2726">
        <v>1.351</v>
      </c>
      <c r="C2726" s="35">
        <v>46302.404618055552</v>
      </c>
    </row>
    <row r="2727" spans="1:3" x14ac:dyDescent="0.3">
      <c r="A2727" s="15" t="s">
        <v>6837</v>
      </c>
      <c r="B2727">
        <v>6.6539999999999999</v>
      </c>
      <c r="C2727" s="35">
        <v>46302.404618055552</v>
      </c>
    </row>
    <row r="2728" spans="1:3" x14ac:dyDescent="0.3">
      <c r="A2728" s="15" t="s">
        <v>6838</v>
      </c>
      <c r="B2728">
        <v>6.7770000000000001</v>
      </c>
      <c r="C2728" s="35">
        <v>46302.404618055552</v>
      </c>
    </row>
    <row r="2729" spans="1:3" x14ac:dyDescent="0.3">
      <c r="A2729" s="15" t="s">
        <v>6839</v>
      </c>
      <c r="B2729">
        <v>3.077</v>
      </c>
      <c r="C2729" s="35">
        <v>46302.404618055552</v>
      </c>
    </row>
    <row r="2730" spans="1:3" x14ac:dyDescent="0.3">
      <c r="A2730" s="15" t="s">
        <v>6840</v>
      </c>
      <c r="B2730">
        <v>1.488</v>
      </c>
      <c r="C2730" s="35">
        <v>46302.404618055552</v>
      </c>
    </row>
    <row r="2731" spans="1:3" x14ac:dyDescent="0.3">
      <c r="A2731" s="15" t="s">
        <v>6841</v>
      </c>
      <c r="B2731">
        <v>6.6820000000000004</v>
      </c>
      <c r="C2731" s="35">
        <v>46302.404618055552</v>
      </c>
    </row>
    <row r="2732" spans="1:3" x14ac:dyDescent="0.3">
      <c r="A2732" s="15" t="s">
        <v>6842</v>
      </c>
      <c r="B2732">
        <v>3.2930000000000001</v>
      </c>
      <c r="C2732" s="35">
        <v>46302.404618055552</v>
      </c>
    </row>
    <row r="2733" spans="1:3" x14ac:dyDescent="0.3">
      <c r="A2733" s="15" t="s">
        <v>6843</v>
      </c>
      <c r="B2733">
        <v>4.9009999999999998</v>
      </c>
      <c r="C2733" s="35">
        <v>46302.404618055552</v>
      </c>
    </row>
    <row r="2734" spans="1:3" x14ac:dyDescent="0.3">
      <c r="A2734" s="15" t="s">
        <v>6844</v>
      </c>
      <c r="B2734">
        <v>6.2270000000000003</v>
      </c>
      <c r="C2734" s="35">
        <v>46302.404618055552</v>
      </c>
    </row>
    <row r="2735" spans="1:3" x14ac:dyDescent="0.3">
      <c r="A2735" s="15" t="s">
        <v>6845</v>
      </c>
      <c r="B2735">
        <v>9.968</v>
      </c>
      <c r="C2735" s="35">
        <v>46302.404618055552</v>
      </c>
    </row>
    <row r="2736" spans="1:3" x14ac:dyDescent="0.3">
      <c r="A2736" s="15" t="s">
        <v>6846</v>
      </c>
      <c r="B2736">
        <v>5.109</v>
      </c>
      <c r="C2736" s="35">
        <v>46302.404618055552</v>
      </c>
    </row>
    <row r="2737" spans="1:3" x14ac:dyDescent="0.3">
      <c r="A2737" s="15" t="s">
        <v>6847</v>
      </c>
      <c r="B2737">
        <v>0.32200000000000001</v>
      </c>
      <c r="C2737" s="35">
        <v>46302.404618055552</v>
      </c>
    </row>
    <row r="2738" spans="1:3" x14ac:dyDescent="0.3">
      <c r="A2738" s="15" t="s">
        <v>6848</v>
      </c>
      <c r="B2738">
        <v>0.29799999999999999</v>
      </c>
      <c r="C2738" s="35">
        <v>46302.404618055552</v>
      </c>
    </row>
    <row r="2739" spans="1:3" x14ac:dyDescent="0.3">
      <c r="A2739" s="15" t="s">
        <v>6849</v>
      </c>
      <c r="B2739">
        <v>12.948</v>
      </c>
      <c r="C2739" s="35">
        <v>46302.404618055552</v>
      </c>
    </row>
    <row r="2740" spans="1:3" x14ac:dyDescent="0.3">
      <c r="A2740" s="15" t="s">
        <v>6850</v>
      </c>
      <c r="B2740">
        <v>1.022</v>
      </c>
      <c r="C2740" s="35">
        <v>46302.404618055552</v>
      </c>
    </row>
    <row r="2741" spans="1:3" x14ac:dyDescent="0.3">
      <c r="A2741" s="15" t="s">
        <v>6851</v>
      </c>
      <c r="B2741">
        <v>1.1990000000000001</v>
      </c>
      <c r="C2741" s="35">
        <v>46302.404618055552</v>
      </c>
    </row>
    <row r="2742" spans="1:3" x14ac:dyDescent="0.3">
      <c r="A2742" s="15" t="s">
        <v>6852</v>
      </c>
      <c r="B2742">
        <v>1.0629999999999999</v>
      </c>
      <c r="C2742" s="35">
        <v>46302.404618055552</v>
      </c>
    </row>
    <row r="2743" spans="1:3" x14ac:dyDescent="0.3">
      <c r="A2743" s="15" t="s">
        <v>6853</v>
      </c>
      <c r="B2743">
        <v>0.30599999999999999</v>
      </c>
      <c r="C2743" s="35">
        <v>46302.404618055552</v>
      </c>
    </row>
    <row r="2744" spans="1:3" x14ac:dyDescent="0.3">
      <c r="A2744" s="15" t="s">
        <v>6854</v>
      </c>
      <c r="B2744">
        <v>1.1910000000000001</v>
      </c>
      <c r="C2744" s="35">
        <v>46302.404618055552</v>
      </c>
    </row>
    <row r="2745" spans="1:3" x14ac:dyDescent="0.3">
      <c r="A2745" s="15" t="s">
        <v>6855</v>
      </c>
      <c r="B2745">
        <v>2.2290000000000001</v>
      </c>
      <c r="C2745" s="35">
        <v>46302.404618055552</v>
      </c>
    </row>
    <row r="2746" spans="1:3" x14ac:dyDescent="0.3">
      <c r="A2746" s="15" t="s">
        <v>6856</v>
      </c>
      <c r="B2746">
        <v>2.1749999999999998</v>
      </c>
      <c r="C2746" s="35">
        <v>46302.404618055552</v>
      </c>
    </row>
    <row r="2747" spans="1:3" x14ac:dyDescent="0.3">
      <c r="A2747" s="15" t="s">
        <v>6857</v>
      </c>
      <c r="B2747">
        <v>1.1639999999999999</v>
      </c>
      <c r="C2747" s="35">
        <v>46302.404618055552</v>
      </c>
    </row>
    <row r="2748" spans="1:3" x14ac:dyDescent="0.3">
      <c r="A2748" s="15" t="s">
        <v>6858</v>
      </c>
      <c r="B2748">
        <v>4.5730000000000004</v>
      </c>
      <c r="C2748" s="35">
        <v>46302.404618055552</v>
      </c>
    </row>
    <row r="2749" spans="1:3" x14ac:dyDescent="0.3">
      <c r="A2749" s="15" t="s">
        <v>6859</v>
      </c>
      <c r="B2749">
        <v>5.6000000000000001E-2</v>
      </c>
      <c r="C2749" s="35">
        <v>46302.404618055552</v>
      </c>
    </row>
    <row r="2750" spans="1:3" x14ac:dyDescent="0.3">
      <c r="A2750" s="15" t="s">
        <v>6860</v>
      </c>
      <c r="B2750">
        <v>4.1539999999999999</v>
      </c>
      <c r="C2750" s="35">
        <v>46302.404618055552</v>
      </c>
    </row>
    <row r="2751" spans="1:3" x14ac:dyDescent="0.3">
      <c r="A2751" s="15" t="s">
        <v>6861</v>
      </c>
      <c r="B2751">
        <v>3.5339999999999998</v>
      </c>
      <c r="C2751" s="35">
        <v>46302.404618055552</v>
      </c>
    </row>
    <row r="2752" spans="1:3" x14ac:dyDescent="0.3">
      <c r="A2752" s="15" t="s">
        <v>6862</v>
      </c>
      <c r="B2752">
        <v>2.746</v>
      </c>
      <c r="C2752" s="35">
        <v>46302.404618055552</v>
      </c>
    </row>
    <row r="2753" spans="1:3" x14ac:dyDescent="0.3">
      <c r="A2753" s="15" t="s">
        <v>6863</v>
      </c>
      <c r="B2753">
        <v>3.6999999999999998E-2</v>
      </c>
      <c r="C2753" s="35">
        <v>46302.404618055552</v>
      </c>
    </row>
    <row r="2754" spans="1:3" x14ac:dyDescent="0.3">
      <c r="A2754" s="15" t="s">
        <v>6864</v>
      </c>
      <c r="B2754">
        <v>3.484</v>
      </c>
      <c r="C2754" s="35">
        <v>46302.404618055552</v>
      </c>
    </row>
    <row r="2755" spans="1:3" x14ac:dyDescent="0.3">
      <c r="A2755" s="15" t="s">
        <v>6865</v>
      </c>
      <c r="B2755">
        <v>3.5000000000000003E-2</v>
      </c>
      <c r="C2755" s="35">
        <v>46302.404618055552</v>
      </c>
    </row>
    <row r="2756" spans="1:3" x14ac:dyDescent="0.3">
      <c r="A2756" s="15" t="s">
        <v>6866</v>
      </c>
      <c r="B2756">
        <v>7.3999999999999996E-2</v>
      </c>
      <c r="C2756" s="35">
        <v>46302.404618055552</v>
      </c>
    </row>
    <row r="2757" spans="1:3" x14ac:dyDescent="0.3">
      <c r="A2757" s="15" t="s">
        <v>6867</v>
      </c>
      <c r="B2757">
        <v>2.6190000000000002</v>
      </c>
      <c r="C2757" s="35">
        <v>46302.404618055552</v>
      </c>
    </row>
    <row r="2758" spans="1:3" x14ac:dyDescent="0.3">
      <c r="A2758" s="15" t="s">
        <v>6868</v>
      </c>
      <c r="B2758">
        <v>26.975999999999999</v>
      </c>
      <c r="C2758" s="35">
        <v>46302.404618055552</v>
      </c>
    </row>
    <row r="2759" spans="1:3" x14ac:dyDescent="0.3">
      <c r="A2759" s="15" t="s">
        <v>6869</v>
      </c>
      <c r="B2759">
        <v>9.8320000000000007</v>
      </c>
      <c r="C2759" s="35">
        <v>46302.404618055552</v>
      </c>
    </row>
    <row r="2760" spans="1:3" x14ac:dyDescent="0.3">
      <c r="A2760" s="15" t="s">
        <v>6870</v>
      </c>
      <c r="B2760">
        <v>0.44600000000000001</v>
      </c>
      <c r="C2760" s="35">
        <v>46302.404618055552</v>
      </c>
    </row>
    <row r="2761" spans="1:3" x14ac:dyDescent="0.3">
      <c r="A2761" s="15" t="s">
        <v>6871</v>
      </c>
      <c r="B2761">
        <v>1.5629999999999999</v>
      </c>
      <c r="C2761" s="35">
        <v>46302.404618055552</v>
      </c>
    </row>
    <row r="2762" spans="1:3" x14ac:dyDescent="0.3">
      <c r="A2762" s="15" t="s">
        <v>6872</v>
      </c>
      <c r="B2762">
        <v>27.274999999999999</v>
      </c>
      <c r="C2762" s="35">
        <v>46302.404618055552</v>
      </c>
    </row>
    <row r="2763" spans="1:3" x14ac:dyDescent="0.3">
      <c r="A2763" s="15" t="s">
        <v>6873</v>
      </c>
      <c r="B2763">
        <v>0.71199999999999997</v>
      </c>
      <c r="C2763" s="35">
        <v>46302.404618055552</v>
      </c>
    </row>
    <row r="2764" spans="1:3" x14ac:dyDescent="0.3">
      <c r="A2764" s="15" t="s">
        <v>6874</v>
      </c>
      <c r="B2764">
        <v>0.56599999999999995</v>
      </c>
      <c r="C2764" s="35">
        <v>46302.404618055552</v>
      </c>
    </row>
    <row r="2765" spans="1:3" x14ac:dyDescent="0.3">
      <c r="A2765" s="15" t="s">
        <v>6875</v>
      </c>
      <c r="B2765">
        <v>4.3680000000000003</v>
      </c>
      <c r="C2765" s="35">
        <v>46302.404618055552</v>
      </c>
    </row>
    <row r="2766" spans="1:3" x14ac:dyDescent="0.3">
      <c r="A2766" s="15" t="s">
        <v>6876</v>
      </c>
      <c r="B2766">
        <v>2.3439999999999999</v>
      </c>
      <c r="C2766" s="35">
        <v>46302.404618055552</v>
      </c>
    </row>
    <row r="2767" spans="1:3" x14ac:dyDescent="0.3">
      <c r="A2767" s="15" t="s">
        <v>6877</v>
      </c>
      <c r="B2767">
        <v>3.0649999999999999</v>
      </c>
      <c r="C2767" s="35">
        <v>46302.404618055552</v>
      </c>
    </row>
    <row r="2768" spans="1:3" x14ac:dyDescent="0.3">
      <c r="A2768" s="15" t="s">
        <v>6878</v>
      </c>
      <c r="B2768">
        <v>0.71499999999999997</v>
      </c>
      <c r="C2768" s="35">
        <v>46302.404618055552</v>
      </c>
    </row>
    <row r="2769" spans="1:3" x14ac:dyDescent="0.3">
      <c r="A2769" s="15" t="s">
        <v>6879</v>
      </c>
      <c r="B2769">
        <v>11.887</v>
      </c>
      <c r="C2769" s="35">
        <v>46302.404618055552</v>
      </c>
    </row>
    <row r="2770" spans="1:3" x14ac:dyDescent="0.3">
      <c r="A2770" s="15" t="s">
        <v>6880</v>
      </c>
      <c r="B2770">
        <v>11.204000000000001</v>
      </c>
      <c r="C2770" s="35">
        <v>46302.404618055552</v>
      </c>
    </row>
    <row r="2771" spans="1:3" x14ac:dyDescent="0.3">
      <c r="A2771" s="15" t="s">
        <v>6881</v>
      </c>
      <c r="B2771">
        <v>13.878</v>
      </c>
      <c r="C2771" s="35">
        <v>46302.404618055552</v>
      </c>
    </row>
    <row r="2772" spans="1:3" x14ac:dyDescent="0.3">
      <c r="A2772" s="15" t="s">
        <v>6882</v>
      </c>
      <c r="B2772">
        <v>27.015000000000001</v>
      </c>
      <c r="C2772" s="35">
        <v>46302.404618055552</v>
      </c>
    </row>
    <row r="2773" spans="1:3" x14ac:dyDescent="0.3">
      <c r="A2773" s="15" t="s">
        <v>6883</v>
      </c>
      <c r="B2773">
        <v>8.0239999999999991</v>
      </c>
      <c r="C2773" s="35">
        <v>46302.404618055552</v>
      </c>
    </row>
    <row r="2774" spans="1:3" x14ac:dyDescent="0.3">
      <c r="A2774" s="15" t="s">
        <v>6884</v>
      </c>
      <c r="B2774">
        <v>8.6280000000000001</v>
      </c>
      <c r="C2774" s="35">
        <v>46302.404618055552</v>
      </c>
    </row>
    <row r="2775" spans="1:3" x14ac:dyDescent="0.3">
      <c r="A2775" s="15" t="s">
        <v>6885</v>
      </c>
      <c r="B2775">
        <v>4.4619999999999997</v>
      </c>
      <c r="C2775" s="35">
        <v>46302.404618055552</v>
      </c>
    </row>
    <row r="2776" spans="1:3" x14ac:dyDescent="0.3">
      <c r="A2776" s="15" t="s">
        <v>6886</v>
      </c>
      <c r="B2776">
        <v>27.224</v>
      </c>
      <c r="C2776" s="35">
        <v>46302.404618055552</v>
      </c>
    </row>
    <row r="2777" spans="1:3" x14ac:dyDescent="0.3">
      <c r="A2777" s="15" t="s">
        <v>6887</v>
      </c>
      <c r="B2777">
        <v>0.68100000000000005</v>
      </c>
      <c r="C2777" s="35">
        <v>46302.404618055552</v>
      </c>
    </row>
    <row r="2778" spans="1:3" x14ac:dyDescent="0.3">
      <c r="A2778" s="15" t="s">
        <v>6888</v>
      </c>
      <c r="B2778">
        <v>0.42799999999999999</v>
      </c>
      <c r="C2778" s="35">
        <v>46302.404618055552</v>
      </c>
    </row>
    <row r="2779" spans="1:3" x14ac:dyDescent="0.3">
      <c r="A2779" s="15" t="s">
        <v>6889</v>
      </c>
      <c r="B2779">
        <v>3.2669999999999999</v>
      </c>
      <c r="C2779" s="35">
        <v>46302.404618055552</v>
      </c>
    </row>
    <row r="2780" spans="1:3" x14ac:dyDescent="0.3">
      <c r="A2780" s="15" t="s">
        <v>6890</v>
      </c>
      <c r="B2780">
        <v>3.3919999999999999</v>
      </c>
      <c r="C2780" s="35">
        <v>46302.404618055552</v>
      </c>
    </row>
    <row r="2781" spans="1:3" x14ac:dyDescent="0.3">
      <c r="A2781" s="15" t="s">
        <v>6891</v>
      </c>
      <c r="B2781">
        <v>14.134</v>
      </c>
      <c r="C2781" s="35">
        <v>46302.404618055552</v>
      </c>
    </row>
    <row r="2782" spans="1:3" x14ac:dyDescent="0.3">
      <c r="A2782" s="15" t="s">
        <v>6892</v>
      </c>
      <c r="B2782">
        <v>0.85799999999999998</v>
      </c>
      <c r="C2782" s="35">
        <v>46302.404618055552</v>
      </c>
    </row>
    <row r="2783" spans="1:3" x14ac:dyDescent="0.3">
      <c r="A2783" s="15" t="s">
        <v>6893</v>
      </c>
      <c r="B2783">
        <v>0.88300000000000001</v>
      </c>
      <c r="C2783" s="35">
        <v>46302.404618055552</v>
      </c>
    </row>
    <row r="2784" spans="1:3" x14ac:dyDescent="0.3">
      <c r="A2784" s="15" t="s">
        <v>6894</v>
      </c>
      <c r="B2784">
        <v>3.1669999999999998</v>
      </c>
      <c r="C2784" s="35">
        <v>46302.404618055552</v>
      </c>
    </row>
    <row r="2785" spans="1:3" x14ac:dyDescent="0.3">
      <c r="A2785" s="15" t="s">
        <v>6895</v>
      </c>
      <c r="B2785">
        <v>0.84199999999999997</v>
      </c>
      <c r="C2785" s="35">
        <v>46302.404618055552</v>
      </c>
    </row>
    <row r="2786" spans="1:3" x14ac:dyDescent="0.3">
      <c r="A2786" s="15" t="s">
        <v>6896</v>
      </c>
      <c r="B2786">
        <v>6.7830000000000004</v>
      </c>
      <c r="C2786" s="35">
        <v>46302.404618055552</v>
      </c>
    </row>
    <row r="2787" spans="1:3" x14ac:dyDescent="0.3">
      <c r="A2787" s="15" t="s">
        <v>6897</v>
      </c>
      <c r="B2787">
        <v>7.35</v>
      </c>
      <c r="C2787" s="35">
        <v>46302.404618055552</v>
      </c>
    </row>
    <row r="2788" spans="1:3" x14ac:dyDescent="0.3">
      <c r="A2788" s="15" t="s">
        <v>6898</v>
      </c>
      <c r="B2788">
        <v>0.95399999999999996</v>
      </c>
      <c r="C2788" s="35">
        <v>46302.404618055552</v>
      </c>
    </row>
    <row r="2789" spans="1:3" x14ac:dyDescent="0.3">
      <c r="A2789" s="15" t="s">
        <v>6899</v>
      </c>
      <c r="B2789">
        <v>4.1369999999999996</v>
      </c>
      <c r="C2789" s="35">
        <v>46302.404618055552</v>
      </c>
    </row>
    <row r="2790" spans="1:3" x14ac:dyDescent="0.3">
      <c r="A2790" s="15" t="s">
        <v>6900</v>
      </c>
      <c r="B2790">
        <v>0.996</v>
      </c>
      <c r="C2790" s="35">
        <v>46302.404618055552</v>
      </c>
    </row>
    <row r="2791" spans="1:3" x14ac:dyDescent="0.3">
      <c r="A2791" s="15" t="s">
        <v>6901</v>
      </c>
      <c r="B2791">
        <v>27.033000000000001</v>
      </c>
      <c r="C2791" s="35">
        <v>46302.404618055552</v>
      </c>
    </row>
    <row r="2792" spans="1:3" x14ac:dyDescent="0.3">
      <c r="A2792" s="15" t="s">
        <v>6902</v>
      </c>
      <c r="B2792">
        <v>0.59199999999999997</v>
      </c>
      <c r="C2792" s="35">
        <v>46302.404618055552</v>
      </c>
    </row>
    <row r="2793" spans="1:3" x14ac:dyDescent="0.3">
      <c r="A2793" s="15" t="s">
        <v>6903</v>
      </c>
      <c r="B2793">
        <v>1.8959999999999999</v>
      </c>
      <c r="C2793" s="35">
        <v>46302.404618055552</v>
      </c>
    </row>
    <row r="2794" spans="1:3" x14ac:dyDescent="0.3">
      <c r="A2794" s="15" t="s">
        <v>6904</v>
      </c>
      <c r="B2794">
        <v>2.903</v>
      </c>
      <c r="C2794" s="35">
        <v>46302.404618055552</v>
      </c>
    </row>
    <row r="2795" spans="1:3" x14ac:dyDescent="0.3">
      <c r="A2795" s="15" t="s">
        <v>6905</v>
      </c>
      <c r="B2795">
        <v>1.5920000000000001</v>
      </c>
      <c r="C2795" s="35">
        <v>46302.404618055552</v>
      </c>
    </row>
    <row r="2796" spans="1:3" x14ac:dyDescent="0.3">
      <c r="A2796" s="15" t="s">
        <v>6906</v>
      </c>
      <c r="B2796">
        <v>26.963999999999999</v>
      </c>
      <c r="C2796" s="35">
        <v>46302.575671296298</v>
      </c>
    </row>
    <row r="2797" spans="1:3" x14ac:dyDescent="0.3">
      <c r="A2797" s="15" t="s">
        <v>6907</v>
      </c>
      <c r="B2797">
        <v>0.86599999999999999</v>
      </c>
      <c r="C2797" s="35">
        <v>46302.575671296298</v>
      </c>
    </row>
    <row r="2798" spans="1:3" x14ac:dyDescent="0.3">
      <c r="A2798" s="15" t="s">
        <v>6908</v>
      </c>
      <c r="B2798">
        <v>2.085</v>
      </c>
      <c r="C2798" s="35">
        <v>46302.575671296298</v>
      </c>
    </row>
    <row r="2799" spans="1:3" x14ac:dyDescent="0.3">
      <c r="A2799" s="15" t="s">
        <v>6909</v>
      </c>
      <c r="B2799">
        <v>1.403</v>
      </c>
      <c r="C2799" s="35">
        <v>46302.575671296298</v>
      </c>
    </row>
    <row r="2800" spans="1:3" x14ac:dyDescent="0.3">
      <c r="A2800" s="15" t="s">
        <v>6910</v>
      </c>
      <c r="B2800">
        <v>25.835000000000001</v>
      </c>
      <c r="C2800" s="35">
        <v>46302.575671296298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3</vt:i4>
      </vt:variant>
    </vt:vector>
  </HeadingPairs>
  <TitlesOfParts>
    <vt:vector size="22" baseType="lpstr">
      <vt:lpstr>DASHBOARD</vt:lpstr>
      <vt:lpstr>CA</vt:lpstr>
      <vt:lpstr>CONTROLE</vt:lpstr>
      <vt:lpstr>TOURNEES</vt:lpstr>
      <vt:lpstr>PARAMETRES</vt:lpstr>
      <vt:lpstr>LISEZ-MOI</vt:lpstr>
      <vt:lpstr>abo260926</vt:lpstr>
      <vt:lpstr>210926</vt:lpstr>
      <vt:lpstr>220926</vt:lpstr>
      <vt:lpstr>230926</vt:lpstr>
      <vt:lpstr>240926</vt:lpstr>
      <vt:lpstr>051026</vt:lpstr>
      <vt:lpstr>061026</vt:lpstr>
      <vt:lpstr>071026</vt:lpstr>
      <vt:lpstr>DATA</vt:lpstr>
      <vt:lpstr>LISTES</vt:lpstr>
      <vt:lpstr>ABOS</vt:lpstr>
      <vt:lpstr>MODELE_CARTE</vt:lpstr>
      <vt:lpstr>DISTANCES</vt:lpstr>
      <vt:lpstr>CA!Zone_d_impression</vt:lpstr>
      <vt:lpstr>CONTROLE!Zone_d_impression</vt:lpstr>
      <vt:lpstr>DASHBOARD!Zone_d_impression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Prestations C'Damien</dc:title>
  <dc:creator>openpyxl</dc:creator>
  <cp:lastModifiedBy>Léopold WATCHI</cp:lastModifiedBy>
  <dcterms:created xsi:type="dcterms:W3CDTF">2026-09-25T12:55:27Z</dcterms:created>
  <dcterms:modified xsi:type="dcterms:W3CDTF">2026-10-07T11:56:35Z</dcterms:modified>
</cp:coreProperties>
</file>